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674ACA9767E3BBE/Desktop/"/>
    </mc:Choice>
  </mc:AlternateContent>
  <xr:revisionPtr revIDLastSave="660" documentId="8_{4B23E157-1455-4DC7-A53D-4F38AB3BEB86}" xr6:coauthVersionLast="47" xr6:coauthVersionMax="47" xr10:uidLastSave="{2AFDDDF9-43F1-4715-A9F2-857CB19E244D}"/>
  <bookViews>
    <workbookView xWindow="-108" yWindow="-108" windowWidth="23256" windowHeight="12456" activeTab="2" xr2:uid="{00000000-000D-0000-FFFF-FFFF00000000}"/>
  </bookViews>
  <sheets>
    <sheet name="Pivot Tables" sheetId="2" r:id="rId1"/>
    <sheet name="Dashboard" sheetId="3" r:id="rId2"/>
    <sheet name="Salary Sleep" sheetId="6" r:id="rId3"/>
    <sheet name="PayrollData" sheetId="1" r:id="rId4"/>
    <sheet name="Payroll Summary" sheetId="5" r:id="rId5"/>
  </sheets>
  <definedNames>
    <definedName name="Slicer_Department">#N/A</definedName>
    <definedName name="Slicer_Employment_Type">#N/A</definedName>
    <definedName name="Slicer_Gender">#N/A</definedName>
    <definedName name="Slicer_Job_Role">#N/A</definedName>
    <definedName name="Slicer_Location">#N/A</definedName>
    <definedName name="Slicer_Salary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 i="6" l="1"/>
  <c r="M13" i="6"/>
  <c r="I13" i="6"/>
  <c r="M11" i="6"/>
  <c r="I11" i="6"/>
  <c r="M10" i="6"/>
  <c r="I10" i="6"/>
  <c r="M9" i="6"/>
  <c r="I9" i="6"/>
  <c r="M8" i="6"/>
  <c r="I8" i="6"/>
  <c r="M7" i="6"/>
  <c r="M6" i="6"/>
  <c r="N3" i="5"/>
  <c r="J3" i="5"/>
  <c r="H3" i="5"/>
  <c r="B3" i="5"/>
  <c r="O2" i="1"/>
  <c r="P2" i="1" s="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2" i="1"/>
  <c r="U4003" i="1"/>
  <c r="U4004" i="1"/>
  <c r="U4005" i="1"/>
  <c r="U4006" i="1"/>
  <c r="U4007" i="1"/>
  <c r="U4008" i="1"/>
  <c r="U4009" i="1"/>
  <c r="U4010" i="1"/>
  <c r="U4011" i="1"/>
  <c r="U4013" i="1"/>
  <c r="U4014" i="1"/>
  <c r="U4015" i="1"/>
  <c r="U4016" i="1"/>
  <c r="U4017" i="1"/>
  <c r="U4018" i="1"/>
  <c r="U4019" i="1"/>
  <c r="U4020" i="1"/>
  <c r="U4021" i="1"/>
  <c r="U4022" i="1"/>
  <c r="U4023" i="1"/>
  <c r="U4024" i="1"/>
  <c r="U4025" i="1"/>
  <c r="U4026" i="1"/>
  <c r="U4027" i="1"/>
  <c r="U4028" i="1"/>
  <c r="U4029" i="1"/>
  <c r="U4030" i="1"/>
  <c r="U4031" i="1"/>
  <c r="U4032" i="1"/>
  <c r="U4033" i="1"/>
  <c r="U4034"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T2" i="1"/>
  <c r="T3" i="1"/>
  <c r="T4" i="1"/>
  <c r="T5" i="1"/>
  <c r="M20" i="6" s="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V2" i="1"/>
  <c r="V3" i="1"/>
  <c r="V4" i="1"/>
  <c r="V5" i="1"/>
  <c r="M17" i="6" s="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O3" i="1"/>
  <c r="P3" i="1" s="1"/>
  <c r="O4" i="1"/>
  <c r="P4" i="1" s="1"/>
  <c r="O5" i="1"/>
  <c r="P5" i="1" s="1"/>
  <c r="I16" i="6"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S699" i="1" s="1"/>
  <c r="O700" i="1"/>
  <c r="P700" i="1" s="1"/>
  <c r="S700" i="1" s="1"/>
  <c r="O701" i="1"/>
  <c r="P701" i="1" s="1"/>
  <c r="S701" i="1" s="1"/>
  <c r="O702" i="1"/>
  <c r="P702" i="1" s="1"/>
  <c r="S702" i="1" s="1"/>
  <c r="O703" i="1"/>
  <c r="P703" i="1" s="1"/>
  <c r="S703" i="1" s="1"/>
  <c r="O704" i="1"/>
  <c r="P704" i="1" s="1"/>
  <c r="S704" i="1" s="1"/>
  <c r="O705" i="1"/>
  <c r="P705" i="1" s="1"/>
  <c r="S705" i="1" s="1"/>
  <c r="O706" i="1"/>
  <c r="P706" i="1" s="1"/>
  <c r="S706" i="1" s="1"/>
  <c r="O707" i="1"/>
  <c r="P707" i="1" s="1"/>
  <c r="S707" i="1" s="1"/>
  <c r="O708" i="1"/>
  <c r="P708" i="1" s="1"/>
  <c r="S708" i="1" s="1"/>
  <c r="O709" i="1"/>
  <c r="P709" i="1" s="1"/>
  <c r="S709" i="1" s="1"/>
  <c r="O710" i="1"/>
  <c r="P710" i="1" s="1"/>
  <c r="S710" i="1" s="1"/>
  <c r="O711" i="1"/>
  <c r="P711" i="1" s="1"/>
  <c r="S711" i="1" s="1"/>
  <c r="O712" i="1"/>
  <c r="P712" i="1" s="1"/>
  <c r="S712" i="1" s="1"/>
  <c r="O713" i="1"/>
  <c r="P713" i="1" s="1"/>
  <c r="S713" i="1" s="1"/>
  <c r="O714" i="1"/>
  <c r="P714" i="1" s="1"/>
  <c r="S714" i="1" s="1"/>
  <c r="O715" i="1"/>
  <c r="P715" i="1" s="1"/>
  <c r="S715" i="1" s="1"/>
  <c r="O716" i="1"/>
  <c r="P716" i="1" s="1"/>
  <c r="S716" i="1" s="1"/>
  <c r="O717" i="1"/>
  <c r="P717" i="1" s="1"/>
  <c r="S717" i="1" s="1"/>
  <c r="O718" i="1"/>
  <c r="P718" i="1" s="1"/>
  <c r="S718" i="1" s="1"/>
  <c r="O719" i="1"/>
  <c r="P719" i="1" s="1"/>
  <c r="S719" i="1" s="1"/>
  <c r="O720" i="1"/>
  <c r="P720" i="1" s="1"/>
  <c r="S720" i="1" s="1"/>
  <c r="O721" i="1"/>
  <c r="P721" i="1" s="1"/>
  <c r="S721" i="1" s="1"/>
  <c r="O722" i="1"/>
  <c r="P722" i="1" s="1"/>
  <c r="S722" i="1" s="1"/>
  <c r="O723" i="1"/>
  <c r="P723" i="1" s="1"/>
  <c r="S723" i="1" s="1"/>
  <c r="O724" i="1"/>
  <c r="P724" i="1" s="1"/>
  <c r="S724" i="1" s="1"/>
  <c r="O725" i="1"/>
  <c r="P725" i="1" s="1"/>
  <c r="S725" i="1" s="1"/>
  <c r="O726" i="1"/>
  <c r="P726" i="1" s="1"/>
  <c r="S726" i="1" s="1"/>
  <c r="O727" i="1"/>
  <c r="P727" i="1" s="1"/>
  <c r="S727" i="1" s="1"/>
  <c r="O728" i="1"/>
  <c r="P728" i="1" s="1"/>
  <c r="S728" i="1" s="1"/>
  <c r="O729" i="1"/>
  <c r="P729" i="1" s="1"/>
  <c r="S729" i="1" s="1"/>
  <c r="O730" i="1"/>
  <c r="P730" i="1" s="1"/>
  <c r="S730" i="1" s="1"/>
  <c r="O731" i="1"/>
  <c r="P731" i="1" s="1"/>
  <c r="S731" i="1" s="1"/>
  <c r="O732" i="1"/>
  <c r="P732" i="1" s="1"/>
  <c r="S732" i="1" s="1"/>
  <c r="O733" i="1"/>
  <c r="P733" i="1" s="1"/>
  <c r="S733" i="1" s="1"/>
  <c r="O734" i="1"/>
  <c r="P734" i="1" s="1"/>
  <c r="S734" i="1" s="1"/>
  <c r="O735" i="1"/>
  <c r="P735" i="1" s="1"/>
  <c r="S735" i="1" s="1"/>
  <c r="O736" i="1"/>
  <c r="P736" i="1" s="1"/>
  <c r="S736" i="1" s="1"/>
  <c r="O737" i="1"/>
  <c r="P737" i="1" s="1"/>
  <c r="S737" i="1" s="1"/>
  <c r="O738" i="1"/>
  <c r="P738" i="1" s="1"/>
  <c r="S738" i="1" s="1"/>
  <c r="O739" i="1"/>
  <c r="P739" i="1" s="1"/>
  <c r="S739" i="1" s="1"/>
  <c r="O740" i="1"/>
  <c r="P740" i="1" s="1"/>
  <c r="S740" i="1" s="1"/>
  <c r="O741" i="1"/>
  <c r="P741" i="1" s="1"/>
  <c r="S741" i="1" s="1"/>
  <c r="O742" i="1"/>
  <c r="P742" i="1" s="1"/>
  <c r="S742" i="1" s="1"/>
  <c r="O743" i="1"/>
  <c r="P743" i="1" s="1"/>
  <c r="S743" i="1" s="1"/>
  <c r="O744" i="1"/>
  <c r="P744" i="1" s="1"/>
  <c r="S744" i="1" s="1"/>
  <c r="O745" i="1"/>
  <c r="P745" i="1" s="1"/>
  <c r="S745" i="1" s="1"/>
  <c r="O746" i="1"/>
  <c r="P746" i="1" s="1"/>
  <c r="S746" i="1" s="1"/>
  <c r="O747" i="1"/>
  <c r="P747" i="1" s="1"/>
  <c r="S747" i="1" s="1"/>
  <c r="O748" i="1"/>
  <c r="P748" i="1" s="1"/>
  <c r="S748" i="1" s="1"/>
  <c r="O749" i="1"/>
  <c r="P749" i="1" s="1"/>
  <c r="S749" i="1" s="1"/>
  <c r="O750" i="1"/>
  <c r="P750" i="1" s="1"/>
  <c r="S750" i="1" s="1"/>
  <c r="O751" i="1"/>
  <c r="P751" i="1" s="1"/>
  <c r="S751" i="1" s="1"/>
  <c r="O752" i="1"/>
  <c r="P752" i="1" s="1"/>
  <c r="S752" i="1" s="1"/>
  <c r="O753" i="1"/>
  <c r="P753" i="1" s="1"/>
  <c r="S753" i="1" s="1"/>
  <c r="O754" i="1"/>
  <c r="P754" i="1" s="1"/>
  <c r="S754" i="1" s="1"/>
  <c r="O755" i="1"/>
  <c r="P755" i="1" s="1"/>
  <c r="S755" i="1" s="1"/>
  <c r="O756" i="1"/>
  <c r="P756" i="1" s="1"/>
  <c r="S756" i="1" s="1"/>
  <c r="O757" i="1"/>
  <c r="P757" i="1" s="1"/>
  <c r="S757" i="1" s="1"/>
  <c r="O758" i="1"/>
  <c r="P758" i="1" s="1"/>
  <c r="S758" i="1" s="1"/>
  <c r="O759" i="1"/>
  <c r="P759" i="1" s="1"/>
  <c r="S759" i="1" s="1"/>
  <c r="O760" i="1"/>
  <c r="P760" i="1" s="1"/>
  <c r="S760" i="1" s="1"/>
  <c r="O761" i="1"/>
  <c r="P761" i="1" s="1"/>
  <c r="S761" i="1" s="1"/>
  <c r="O762" i="1"/>
  <c r="P762" i="1" s="1"/>
  <c r="S762" i="1" s="1"/>
  <c r="O763" i="1"/>
  <c r="P763" i="1" s="1"/>
  <c r="S763" i="1" s="1"/>
  <c r="O764" i="1"/>
  <c r="P764" i="1" s="1"/>
  <c r="S764" i="1" s="1"/>
  <c r="O765" i="1"/>
  <c r="P765" i="1" s="1"/>
  <c r="S765" i="1" s="1"/>
  <c r="O766" i="1"/>
  <c r="P766" i="1" s="1"/>
  <c r="S766" i="1" s="1"/>
  <c r="O767" i="1"/>
  <c r="P767" i="1" s="1"/>
  <c r="S767" i="1" s="1"/>
  <c r="O768" i="1"/>
  <c r="P768" i="1" s="1"/>
  <c r="S768" i="1" s="1"/>
  <c r="O769" i="1"/>
  <c r="P769" i="1" s="1"/>
  <c r="S769" i="1" s="1"/>
  <c r="O770" i="1"/>
  <c r="P770" i="1" s="1"/>
  <c r="S770" i="1" s="1"/>
  <c r="O771" i="1"/>
  <c r="P771" i="1" s="1"/>
  <c r="S771" i="1" s="1"/>
  <c r="O772" i="1"/>
  <c r="P772" i="1" s="1"/>
  <c r="S772" i="1" s="1"/>
  <c r="O773" i="1"/>
  <c r="P773" i="1" s="1"/>
  <c r="S773" i="1" s="1"/>
  <c r="O774" i="1"/>
  <c r="P774" i="1" s="1"/>
  <c r="S774" i="1" s="1"/>
  <c r="O775" i="1"/>
  <c r="P775" i="1" s="1"/>
  <c r="S775" i="1" s="1"/>
  <c r="O776" i="1"/>
  <c r="P776" i="1" s="1"/>
  <c r="S776" i="1" s="1"/>
  <c r="O777" i="1"/>
  <c r="P777" i="1" s="1"/>
  <c r="S777" i="1" s="1"/>
  <c r="O778" i="1"/>
  <c r="P778" i="1" s="1"/>
  <c r="S778" i="1" s="1"/>
  <c r="O779" i="1"/>
  <c r="P779" i="1" s="1"/>
  <c r="S779" i="1" s="1"/>
  <c r="O780" i="1"/>
  <c r="P780" i="1" s="1"/>
  <c r="S780" i="1" s="1"/>
  <c r="O781" i="1"/>
  <c r="P781" i="1" s="1"/>
  <c r="S781" i="1" s="1"/>
  <c r="O782" i="1"/>
  <c r="P782" i="1" s="1"/>
  <c r="S782" i="1" s="1"/>
  <c r="O783" i="1"/>
  <c r="P783" i="1" s="1"/>
  <c r="S783" i="1" s="1"/>
  <c r="O784" i="1"/>
  <c r="P784" i="1" s="1"/>
  <c r="S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O1001" i="1"/>
  <c r="P1001" i="1" s="1"/>
  <c r="O1002" i="1"/>
  <c r="P1002" i="1" s="1"/>
  <c r="O1003" i="1"/>
  <c r="P1003" i="1" s="1"/>
  <c r="O1004" i="1"/>
  <c r="P1004" i="1" s="1"/>
  <c r="O1005" i="1"/>
  <c r="P1005" i="1" s="1"/>
  <c r="O1006" i="1"/>
  <c r="P1006" i="1" s="1"/>
  <c r="O1007" i="1"/>
  <c r="P1007" i="1" s="1"/>
  <c r="O1008" i="1"/>
  <c r="P1008" i="1" s="1"/>
  <c r="O1009" i="1"/>
  <c r="P1009" i="1" s="1"/>
  <c r="O1010" i="1"/>
  <c r="P1010" i="1" s="1"/>
  <c r="O1011" i="1"/>
  <c r="P1011" i="1" s="1"/>
  <c r="O1012" i="1"/>
  <c r="P1012" i="1" s="1"/>
  <c r="O1013" i="1"/>
  <c r="P1013" i="1" s="1"/>
  <c r="O1014" i="1"/>
  <c r="P1014" i="1" s="1"/>
  <c r="O1015" i="1"/>
  <c r="P1015" i="1" s="1"/>
  <c r="O1016" i="1"/>
  <c r="P1016" i="1" s="1"/>
  <c r="O1017" i="1"/>
  <c r="P1017" i="1" s="1"/>
  <c r="O1018" i="1"/>
  <c r="P1018" i="1" s="1"/>
  <c r="O1019" i="1"/>
  <c r="P1019" i="1" s="1"/>
  <c r="O1020" i="1"/>
  <c r="P1020" i="1" s="1"/>
  <c r="O1021" i="1"/>
  <c r="P1021" i="1" s="1"/>
  <c r="O1022" i="1"/>
  <c r="P1022" i="1" s="1"/>
  <c r="O1023" i="1"/>
  <c r="P1023" i="1" s="1"/>
  <c r="O1024" i="1"/>
  <c r="P1024" i="1" s="1"/>
  <c r="O1025" i="1"/>
  <c r="P1025" i="1" s="1"/>
  <c r="O1026" i="1"/>
  <c r="P1026" i="1" s="1"/>
  <c r="O1027" i="1"/>
  <c r="P1027" i="1" s="1"/>
  <c r="O1028" i="1"/>
  <c r="P1028" i="1" s="1"/>
  <c r="O1029" i="1"/>
  <c r="P1029" i="1" s="1"/>
  <c r="O1030" i="1"/>
  <c r="P1030" i="1" s="1"/>
  <c r="O1031" i="1"/>
  <c r="P1031" i="1" s="1"/>
  <c r="O1032" i="1"/>
  <c r="P1032" i="1" s="1"/>
  <c r="O1033" i="1"/>
  <c r="P1033" i="1" s="1"/>
  <c r="O1034" i="1"/>
  <c r="P1034" i="1" s="1"/>
  <c r="O1035" i="1"/>
  <c r="P1035" i="1" s="1"/>
  <c r="O1036" i="1"/>
  <c r="P1036" i="1" s="1"/>
  <c r="O1037" i="1"/>
  <c r="P1037" i="1" s="1"/>
  <c r="O1038" i="1"/>
  <c r="P1038" i="1" s="1"/>
  <c r="O1039" i="1"/>
  <c r="P1039" i="1" s="1"/>
  <c r="O1040" i="1"/>
  <c r="P1040" i="1" s="1"/>
  <c r="O1041" i="1"/>
  <c r="P1041" i="1" s="1"/>
  <c r="O1042" i="1"/>
  <c r="P1042" i="1" s="1"/>
  <c r="O1043" i="1"/>
  <c r="P1043" i="1" s="1"/>
  <c r="O1044" i="1"/>
  <c r="P1044" i="1" s="1"/>
  <c r="O1045" i="1"/>
  <c r="P1045" i="1" s="1"/>
  <c r="O1046" i="1"/>
  <c r="P1046" i="1" s="1"/>
  <c r="O1047" i="1"/>
  <c r="P1047" i="1" s="1"/>
  <c r="O1048" i="1"/>
  <c r="P1048" i="1" s="1"/>
  <c r="O1049" i="1"/>
  <c r="P1049" i="1" s="1"/>
  <c r="O1050" i="1"/>
  <c r="P1050" i="1" s="1"/>
  <c r="O1051" i="1"/>
  <c r="P1051" i="1" s="1"/>
  <c r="O1052" i="1"/>
  <c r="P1052" i="1" s="1"/>
  <c r="O1053" i="1"/>
  <c r="P1053" i="1" s="1"/>
  <c r="O1054" i="1"/>
  <c r="P1054" i="1" s="1"/>
  <c r="O1055" i="1"/>
  <c r="P1055" i="1" s="1"/>
  <c r="O1056" i="1"/>
  <c r="P1056" i="1" s="1"/>
  <c r="O1057" i="1"/>
  <c r="P1057" i="1" s="1"/>
  <c r="O1058" i="1"/>
  <c r="P1058" i="1" s="1"/>
  <c r="O1059" i="1"/>
  <c r="P1059" i="1" s="1"/>
  <c r="O1060" i="1"/>
  <c r="P1060" i="1" s="1"/>
  <c r="O1061" i="1"/>
  <c r="P1061" i="1" s="1"/>
  <c r="O1062" i="1"/>
  <c r="P1062" i="1" s="1"/>
  <c r="O1063" i="1"/>
  <c r="P1063" i="1" s="1"/>
  <c r="O1064" i="1"/>
  <c r="P1064" i="1" s="1"/>
  <c r="O1065" i="1"/>
  <c r="P1065" i="1" s="1"/>
  <c r="O1066" i="1"/>
  <c r="P1066" i="1" s="1"/>
  <c r="O1067" i="1"/>
  <c r="P1067" i="1" s="1"/>
  <c r="O1068" i="1"/>
  <c r="P1068" i="1" s="1"/>
  <c r="O1069" i="1"/>
  <c r="P1069" i="1" s="1"/>
  <c r="O1070" i="1"/>
  <c r="P1070" i="1" s="1"/>
  <c r="O1071" i="1"/>
  <c r="P1071" i="1" s="1"/>
  <c r="O1072" i="1"/>
  <c r="P1072" i="1" s="1"/>
  <c r="O1073" i="1"/>
  <c r="P1073" i="1" s="1"/>
  <c r="O1074" i="1"/>
  <c r="P1074" i="1" s="1"/>
  <c r="O1075" i="1"/>
  <c r="P1075" i="1" s="1"/>
  <c r="O1076" i="1"/>
  <c r="P1076" i="1" s="1"/>
  <c r="O1077" i="1"/>
  <c r="P1077" i="1" s="1"/>
  <c r="O1078" i="1"/>
  <c r="P1078" i="1" s="1"/>
  <c r="O1079" i="1"/>
  <c r="P1079" i="1" s="1"/>
  <c r="O1080" i="1"/>
  <c r="P1080" i="1" s="1"/>
  <c r="O1081" i="1"/>
  <c r="P1081" i="1" s="1"/>
  <c r="O1082" i="1"/>
  <c r="P1082" i="1" s="1"/>
  <c r="O1083" i="1"/>
  <c r="P1083" i="1" s="1"/>
  <c r="O1084" i="1"/>
  <c r="P1084" i="1" s="1"/>
  <c r="O1085" i="1"/>
  <c r="P1085" i="1" s="1"/>
  <c r="O1086" i="1"/>
  <c r="P1086" i="1" s="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P1101" i="1" s="1"/>
  <c r="O1102" i="1"/>
  <c r="P1102" i="1" s="1"/>
  <c r="O1103" i="1"/>
  <c r="P1103" i="1" s="1"/>
  <c r="O1104" i="1"/>
  <c r="P1104" i="1" s="1"/>
  <c r="O1105" i="1"/>
  <c r="P1105" i="1" s="1"/>
  <c r="O1106" i="1"/>
  <c r="P1106" i="1" s="1"/>
  <c r="O1107" i="1"/>
  <c r="P1107" i="1" s="1"/>
  <c r="O1108" i="1"/>
  <c r="P1108" i="1" s="1"/>
  <c r="O1109" i="1"/>
  <c r="P1109" i="1" s="1"/>
  <c r="O1110" i="1"/>
  <c r="P1110" i="1" s="1"/>
  <c r="O1111" i="1"/>
  <c r="P1111" i="1" s="1"/>
  <c r="O1112" i="1"/>
  <c r="P1112" i="1" s="1"/>
  <c r="O1113" i="1"/>
  <c r="P1113" i="1" s="1"/>
  <c r="O1114" i="1"/>
  <c r="P1114" i="1" s="1"/>
  <c r="O1115" i="1"/>
  <c r="P1115" i="1" s="1"/>
  <c r="O1116" i="1"/>
  <c r="P1116" i="1" s="1"/>
  <c r="O1117" i="1"/>
  <c r="P1117" i="1" s="1"/>
  <c r="O1118" i="1"/>
  <c r="P1118" i="1" s="1"/>
  <c r="O1119" i="1"/>
  <c r="P1119" i="1" s="1"/>
  <c r="O1120" i="1"/>
  <c r="P1120" i="1" s="1"/>
  <c r="O1121" i="1"/>
  <c r="P1121" i="1" s="1"/>
  <c r="O1122" i="1"/>
  <c r="P1122" i="1" s="1"/>
  <c r="O1123" i="1"/>
  <c r="P1123" i="1" s="1"/>
  <c r="O1124" i="1"/>
  <c r="P1124" i="1" s="1"/>
  <c r="O1125" i="1"/>
  <c r="P1125" i="1" s="1"/>
  <c r="O1126" i="1"/>
  <c r="P1126" i="1" s="1"/>
  <c r="O1127" i="1"/>
  <c r="P1127" i="1" s="1"/>
  <c r="O1128" i="1"/>
  <c r="P1128" i="1" s="1"/>
  <c r="O1129" i="1"/>
  <c r="P1129" i="1" s="1"/>
  <c r="O1130" i="1"/>
  <c r="P1130" i="1" s="1"/>
  <c r="O1131" i="1"/>
  <c r="P1131" i="1" s="1"/>
  <c r="O1132" i="1"/>
  <c r="P1132" i="1" s="1"/>
  <c r="O1133" i="1"/>
  <c r="P1133" i="1" s="1"/>
  <c r="O1134" i="1"/>
  <c r="P1134" i="1" s="1"/>
  <c r="O1135" i="1"/>
  <c r="P1135" i="1" s="1"/>
  <c r="O1136" i="1"/>
  <c r="P1136" i="1" s="1"/>
  <c r="O1137" i="1"/>
  <c r="P1137" i="1" s="1"/>
  <c r="O1138" i="1"/>
  <c r="P1138" i="1" s="1"/>
  <c r="O1139" i="1"/>
  <c r="P1139" i="1" s="1"/>
  <c r="O1140" i="1"/>
  <c r="P1140" i="1" s="1"/>
  <c r="O1141" i="1"/>
  <c r="P1141" i="1" s="1"/>
  <c r="O1142" i="1"/>
  <c r="P1142" i="1" s="1"/>
  <c r="O1143" i="1"/>
  <c r="P1143" i="1" s="1"/>
  <c r="O1144" i="1"/>
  <c r="P1144" i="1" s="1"/>
  <c r="O1145" i="1"/>
  <c r="P1145" i="1" s="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1168" i="1"/>
  <c r="P1168" i="1" s="1"/>
  <c r="O1169" i="1"/>
  <c r="P1169" i="1" s="1"/>
  <c r="O1170" i="1"/>
  <c r="P1170" i="1" s="1"/>
  <c r="O1171" i="1"/>
  <c r="P1171" i="1" s="1"/>
  <c r="O1172" i="1"/>
  <c r="P1172" i="1" s="1"/>
  <c r="O1173" i="1"/>
  <c r="P1173" i="1" s="1"/>
  <c r="O1174" i="1"/>
  <c r="P1174" i="1" s="1"/>
  <c r="O1175" i="1"/>
  <c r="P1175" i="1" s="1"/>
  <c r="O1176" i="1"/>
  <c r="P1176" i="1" s="1"/>
  <c r="O1177" i="1"/>
  <c r="P1177" i="1" s="1"/>
  <c r="O1178" i="1"/>
  <c r="P1178" i="1" s="1"/>
  <c r="O1179" i="1"/>
  <c r="P1179" i="1" s="1"/>
  <c r="O1180" i="1"/>
  <c r="P1180" i="1" s="1"/>
  <c r="O1181" i="1"/>
  <c r="P1181" i="1" s="1"/>
  <c r="O1182" i="1"/>
  <c r="P1182" i="1" s="1"/>
  <c r="O1183" i="1"/>
  <c r="P1183" i="1" s="1"/>
  <c r="O1184" i="1"/>
  <c r="P1184" i="1" s="1"/>
  <c r="O1185" i="1"/>
  <c r="P1185" i="1" s="1"/>
  <c r="O1186" i="1"/>
  <c r="P1186" i="1" s="1"/>
  <c r="O1187" i="1"/>
  <c r="P1187" i="1" s="1"/>
  <c r="O1188" i="1"/>
  <c r="P1188" i="1" s="1"/>
  <c r="O1189" i="1"/>
  <c r="P1189" i="1" s="1"/>
  <c r="O1190" i="1"/>
  <c r="P1190" i="1" s="1"/>
  <c r="O1191" i="1"/>
  <c r="P1191" i="1" s="1"/>
  <c r="O1192" i="1"/>
  <c r="P1192" i="1" s="1"/>
  <c r="O1193" i="1"/>
  <c r="P1193" i="1" s="1"/>
  <c r="O1194" i="1"/>
  <c r="P1194" i="1" s="1"/>
  <c r="O1195" i="1"/>
  <c r="P1195" i="1" s="1"/>
  <c r="R1195" i="1" s="1"/>
  <c r="O1196" i="1"/>
  <c r="P1196" i="1" s="1"/>
  <c r="O1197" i="1"/>
  <c r="P1197" i="1" s="1"/>
  <c r="O1198" i="1"/>
  <c r="P1198" i="1" s="1"/>
  <c r="O1199" i="1"/>
  <c r="P1199" i="1" s="1"/>
  <c r="O1200" i="1"/>
  <c r="P1200" i="1" s="1"/>
  <c r="O1201" i="1"/>
  <c r="P1201" i="1" s="1"/>
  <c r="O1202" i="1"/>
  <c r="P1202" i="1" s="1"/>
  <c r="O1203" i="1"/>
  <c r="P1203" i="1" s="1"/>
  <c r="O1204" i="1"/>
  <c r="P1204" i="1" s="1"/>
  <c r="O1205" i="1"/>
  <c r="P1205" i="1" s="1"/>
  <c r="O1206" i="1"/>
  <c r="P1206" i="1" s="1"/>
  <c r="O1207" i="1"/>
  <c r="P1207" i="1" s="1"/>
  <c r="O1208" i="1"/>
  <c r="P1208" i="1" s="1"/>
  <c r="O1209" i="1"/>
  <c r="P1209" i="1" s="1"/>
  <c r="O1210" i="1"/>
  <c r="P1210" i="1" s="1"/>
  <c r="O1211" i="1"/>
  <c r="P1211" i="1" s="1"/>
  <c r="O1212" i="1"/>
  <c r="P1212" i="1" s="1"/>
  <c r="O1213" i="1"/>
  <c r="P1213" i="1" s="1"/>
  <c r="O1214" i="1"/>
  <c r="P1214" i="1" s="1"/>
  <c r="O1215" i="1"/>
  <c r="P1215" i="1" s="1"/>
  <c r="O1216" i="1"/>
  <c r="P1216" i="1" s="1"/>
  <c r="O1217" i="1"/>
  <c r="P1217" i="1" s="1"/>
  <c r="O1218" i="1"/>
  <c r="P1218" i="1" s="1"/>
  <c r="O1219" i="1"/>
  <c r="P1219" i="1" s="1"/>
  <c r="O1220" i="1"/>
  <c r="P1220" i="1" s="1"/>
  <c r="O1221" i="1"/>
  <c r="P1221" i="1" s="1"/>
  <c r="O1222" i="1"/>
  <c r="P1222" i="1" s="1"/>
  <c r="O1223" i="1"/>
  <c r="P1223" i="1" s="1"/>
  <c r="O1224" i="1"/>
  <c r="P1224" i="1" s="1"/>
  <c r="O1225" i="1"/>
  <c r="P1225" i="1" s="1"/>
  <c r="O1226" i="1"/>
  <c r="P1226" i="1" s="1"/>
  <c r="O1227" i="1"/>
  <c r="P1227" i="1" s="1"/>
  <c r="O1228" i="1"/>
  <c r="P1228" i="1" s="1"/>
  <c r="O1229" i="1"/>
  <c r="P1229" i="1" s="1"/>
  <c r="O1230" i="1"/>
  <c r="P1230" i="1" s="1"/>
  <c r="O1231" i="1"/>
  <c r="P1231" i="1" s="1"/>
  <c r="O1232" i="1"/>
  <c r="P1232" i="1" s="1"/>
  <c r="O1233" i="1"/>
  <c r="P1233" i="1" s="1"/>
  <c r="O1234" i="1"/>
  <c r="P1234" i="1" s="1"/>
  <c r="O1235" i="1"/>
  <c r="P1235" i="1" s="1"/>
  <c r="O1236" i="1"/>
  <c r="P1236" i="1" s="1"/>
  <c r="O1237" i="1"/>
  <c r="P1237" i="1" s="1"/>
  <c r="O1238" i="1"/>
  <c r="P1238" i="1" s="1"/>
  <c r="O1239" i="1"/>
  <c r="P1239" i="1" s="1"/>
  <c r="O1240" i="1"/>
  <c r="P1240" i="1" s="1"/>
  <c r="O1241" i="1"/>
  <c r="P1241" i="1" s="1"/>
  <c r="O1242" i="1"/>
  <c r="P1242" i="1" s="1"/>
  <c r="O1243" i="1"/>
  <c r="P1243" i="1" s="1"/>
  <c r="O1244" i="1"/>
  <c r="P1244" i="1" s="1"/>
  <c r="O1245" i="1"/>
  <c r="P1245" i="1" s="1"/>
  <c r="O1246" i="1"/>
  <c r="P1246" i="1" s="1"/>
  <c r="O1247" i="1"/>
  <c r="P1247" i="1" s="1"/>
  <c r="O1248" i="1"/>
  <c r="P1248" i="1" s="1"/>
  <c r="O1249" i="1"/>
  <c r="P1249" i="1" s="1"/>
  <c r="O1250" i="1"/>
  <c r="P1250" i="1" s="1"/>
  <c r="O1251" i="1"/>
  <c r="P1251" i="1" s="1"/>
  <c r="O1252" i="1"/>
  <c r="P1252" i="1" s="1"/>
  <c r="O1253" i="1"/>
  <c r="P1253" i="1" s="1"/>
  <c r="O1254" i="1"/>
  <c r="P1254" i="1" s="1"/>
  <c r="O1255" i="1"/>
  <c r="P1255" i="1" s="1"/>
  <c r="O1256" i="1"/>
  <c r="P1256" i="1" s="1"/>
  <c r="O1257" i="1"/>
  <c r="P1257" i="1" s="1"/>
  <c r="O1258" i="1"/>
  <c r="P1258" i="1" s="1"/>
  <c r="O1259" i="1"/>
  <c r="P1259" i="1" s="1"/>
  <c r="O1260" i="1"/>
  <c r="P1260" i="1" s="1"/>
  <c r="O1261" i="1"/>
  <c r="P1261" i="1" s="1"/>
  <c r="O1262" i="1"/>
  <c r="P1262" i="1" s="1"/>
  <c r="O1263" i="1"/>
  <c r="P1263" i="1" s="1"/>
  <c r="O1264" i="1"/>
  <c r="P1264" i="1" s="1"/>
  <c r="O1265" i="1"/>
  <c r="P1265" i="1" s="1"/>
  <c r="O1266" i="1"/>
  <c r="P1266" i="1" s="1"/>
  <c r="O1267" i="1"/>
  <c r="P1267" i="1" s="1"/>
  <c r="O1268" i="1"/>
  <c r="P1268" i="1" s="1"/>
  <c r="O1269" i="1"/>
  <c r="P1269" i="1" s="1"/>
  <c r="O1270" i="1"/>
  <c r="P1270" i="1" s="1"/>
  <c r="O1271" i="1"/>
  <c r="P1271" i="1" s="1"/>
  <c r="O1272" i="1"/>
  <c r="P1272" i="1" s="1"/>
  <c r="O1273" i="1"/>
  <c r="P1273" i="1" s="1"/>
  <c r="O1274" i="1"/>
  <c r="P1274" i="1" s="1"/>
  <c r="O1275" i="1"/>
  <c r="P1275" i="1" s="1"/>
  <c r="O1276" i="1"/>
  <c r="P1276" i="1" s="1"/>
  <c r="O1277" i="1"/>
  <c r="P1277" i="1" s="1"/>
  <c r="O1278" i="1"/>
  <c r="P1278" i="1" s="1"/>
  <c r="O1279" i="1"/>
  <c r="P1279" i="1" s="1"/>
  <c r="O1280" i="1"/>
  <c r="P1280" i="1" s="1"/>
  <c r="O1281" i="1"/>
  <c r="P1281" i="1" s="1"/>
  <c r="O1282" i="1"/>
  <c r="P1282" i="1" s="1"/>
  <c r="O1283" i="1"/>
  <c r="P1283" i="1" s="1"/>
  <c r="O1284" i="1"/>
  <c r="P1284" i="1" s="1"/>
  <c r="O1285" i="1"/>
  <c r="P1285" i="1" s="1"/>
  <c r="O1286" i="1"/>
  <c r="P1286" i="1" s="1"/>
  <c r="O1287" i="1"/>
  <c r="P1287" i="1" s="1"/>
  <c r="O1288" i="1"/>
  <c r="P1288" i="1" s="1"/>
  <c r="O1289" i="1"/>
  <c r="P1289" i="1" s="1"/>
  <c r="O1290" i="1"/>
  <c r="P1290" i="1" s="1"/>
  <c r="O1291" i="1"/>
  <c r="P1291" i="1" s="1"/>
  <c r="O1292" i="1"/>
  <c r="P1292" i="1" s="1"/>
  <c r="O1293" i="1"/>
  <c r="P1293" i="1" s="1"/>
  <c r="O1294" i="1"/>
  <c r="P1294" i="1" s="1"/>
  <c r="O1295" i="1"/>
  <c r="P1295" i="1" s="1"/>
  <c r="O1296" i="1"/>
  <c r="P1296" i="1" s="1"/>
  <c r="O1297" i="1"/>
  <c r="P1297" i="1" s="1"/>
  <c r="O1298" i="1"/>
  <c r="P1298" i="1" s="1"/>
  <c r="O1299" i="1"/>
  <c r="P1299" i="1" s="1"/>
  <c r="O1300" i="1"/>
  <c r="P1300" i="1" s="1"/>
  <c r="O1301" i="1"/>
  <c r="P1301" i="1" s="1"/>
  <c r="O1302" i="1"/>
  <c r="P1302" i="1" s="1"/>
  <c r="O1303" i="1"/>
  <c r="P1303" i="1" s="1"/>
  <c r="O1304" i="1"/>
  <c r="P1304" i="1" s="1"/>
  <c r="O1305" i="1"/>
  <c r="P1305" i="1" s="1"/>
  <c r="O1306" i="1"/>
  <c r="P1306" i="1" s="1"/>
  <c r="O1307" i="1"/>
  <c r="P1307" i="1" s="1"/>
  <c r="O1308" i="1"/>
  <c r="P1308" i="1" s="1"/>
  <c r="O1309" i="1"/>
  <c r="P1309" i="1" s="1"/>
  <c r="O1310" i="1"/>
  <c r="P1310" i="1" s="1"/>
  <c r="O1311" i="1"/>
  <c r="P1311" i="1" s="1"/>
  <c r="O1312" i="1"/>
  <c r="P1312" i="1" s="1"/>
  <c r="O1313" i="1"/>
  <c r="P1313" i="1" s="1"/>
  <c r="O1314" i="1"/>
  <c r="P1314" i="1" s="1"/>
  <c r="O1315" i="1"/>
  <c r="P1315" i="1" s="1"/>
  <c r="O1316" i="1"/>
  <c r="P1316" i="1" s="1"/>
  <c r="O1317" i="1"/>
  <c r="P1317" i="1" s="1"/>
  <c r="O1318" i="1"/>
  <c r="P1318" i="1" s="1"/>
  <c r="O1319" i="1"/>
  <c r="P1319" i="1" s="1"/>
  <c r="O1320" i="1"/>
  <c r="P1320" i="1" s="1"/>
  <c r="O1321" i="1"/>
  <c r="P1321" i="1" s="1"/>
  <c r="O1322" i="1"/>
  <c r="P1322" i="1" s="1"/>
  <c r="O1323" i="1"/>
  <c r="P1323" i="1" s="1"/>
  <c r="O1324" i="1"/>
  <c r="P1324" i="1" s="1"/>
  <c r="O1325" i="1"/>
  <c r="P1325" i="1" s="1"/>
  <c r="O1326" i="1"/>
  <c r="P1326" i="1" s="1"/>
  <c r="O1327" i="1"/>
  <c r="P1327" i="1" s="1"/>
  <c r="O1328" i="1"/>
  <c r="P1328" i="1" s="1"/>
  <c r="O1329" i="1"/>
  <c r="P1329" i="1" s="1"/>
  <c r="O1330" i="1"/>
  <c r="P1330" i="1" s="1"/>
  <c r="O1331" i="1"/>
  <c r="P1331" i="1" s="1"/>
  <c r="O1332" i="1"/>
  <c r="P1332" i="1" s="1"/>
  <c r="O1333" i="1"/>
  <c r="P1333" i="1" s="1"/>
  <c r="O1334" i="1"/>
  <c r="P1334" i="1" s="1"/>
  <c r="O1335" i="1"/>
  <c r="P1335" i="1" s="1"/>
  <c r="O1336" i="1"/>
  <c r="P1336" i="1" s="1"/>
  <c r="O1337" i="1"/>
  <c r="P1337" i="1" s="1"/>
  <c r="O1338" i="1"/>
  <c r="P1338" i="1" s="1"/>
  <c r="O1339" i="1"/>
  <c r="P1339" i="1" s="1"/>
  <c r="O1340" i="1"/>
  <c r="P1340" i="1" s="1"/>
  <c r="O1341" i="1"/>
  <c r="P1341" i="1" s="1"/>
  <c r="O1342" i="1"/>
  <c r="P1342" i="1" s="1"/>
  <c r="O1343" i="1"/>
  <c r="P1343" i="1" s="1"/>
  <c r="O1344" i="1"/>
  <c r="P1344" i="1" s="1"/>
  <c r="O1345" i="1"/>
  <c r="P1345" i="1" s="1"/>
  <c r="O1346" i="1"/>
  <c r="P1346" i="1" s="1"/>
  <c r="O1347" i="1"/>
  <c r="P1347" i="1" s="1"/>
  <c r="O1348" i="1"/>
  <c r="P1348" i="1" s="1"/>
  <c r="O1349" i="1"/>
  <c r="P1349" i="1" s="1"/>
  <c r="O1350" i="1"/>
  <c r="P1350" i="1" s="1"/>
  <c r="O1351" i="1"/>
  <c r="P1351" i="1" s="1"/>
  <c r="O1352" i="1"/>
  <c r="P1352" i="1" s="1"/>
  <c r="O1353" i="1"/>
  <c r="P1353" i="1" s="1"/>
  <c r="O1354" i="1"/>
  <c r="P1354" i="1" s="1"/>
  <c r="O1355" i="1"/>
  <c r="P1355" i="1" s="1"/>
  <c r="O1356" i="1"/>
  <c r="P1356" i="1" s="1"/>
  <c r="O1357" i="1"/>
  <c r="P1357" i="1" s="1"/>
  <c r="O1358" i="1"/>
  <c r="P1358" i="1" s="1"/>
  <c r="O1359" i="1"/>
  <c r="P1359" i="1" s="1"/>
  <c r="O1360" i="1"/>
  <c r="P1360" i="1" s="1"/>
  <c r="O1361" i="1"/>
  <c r="P1361" i="1" s="1"/>
  <c r="O1362" i="1"/>
  <c r="P1362" i="1" s="1"/>
  <c r="O1363" i="1"/>
  <c r="P1363" i="1" s="1"/>
  <c r="O1364" i="1"/>
  <c r="P1364" i="1" s="1"/>
  <c r="O1365" i="1"/>
  <c r="P1365" i="1" s="1"/>
  <c r="O1366" i="1"/>
  <c r="P1366" i="1" s="1"/>
  <c r="O1367" i="1"/>
  <c r="P1367" i="1" s="1"/>
  <c r="O1368" i="1"/>
  <c r="P1368" i="1" s="1"/>
  <c r="O1369" i="1"/>
  <c r="P1369" i="1" s="1"/>
  <c r="O1370" i="1"/>
  <c r="P1370" i="1" s="1"/>
  <c r="O1371" i="1"/>
  <c r="P1371" i="1" s="1"/>
  <c r="O1372" i="1"/>
  <c r="P1372" i="1" s="1"/>
  <c r="O1373" i="1"/>
  <c r="P1373" i="1" s="1"/>
  <c r="O1374" i="1"/>
  <c r="P1374" i="1" s="1"/>
  <c r="O1375" i="1"/>
  <c r="P1375" i="1" s="1"/>
  <c r="O1376" i="1"/>
  <c r="P1376" i="1" s="1"/>
  <c r="O1377" i="1"/>
  <c r="P1377" i="1" s="1"/>
  <c r="O1378" i="1"/>
  <c r="P1378" i="1" s="1"/>
  <c r="O1379" i="1"/>
  <c r="P1379" i="1" s="1"/>
  <c r="O1380" i="1"/>
  <c r="P1380" i="1" s="1"/>
  <c r="O1381" i="1"/>
  <c r="P1381" i="1" s="1"/>
  <c r="O1382" i="1"/>
  <c r="P1382" i="1" s="1"/>
  <c r="O1383" i="1"/>
  <c r="P1383" i="1" s="1"/>
  <c r="O1384" i="1"/>
  <c r="P1384" i="1" s="1"/>
  <c r="O1385" i="1"/>
  <c r="P1385" i="1" s="1"/>
  <c r="O1386" i="1"/>
  <c r="P1386" i="1" s="1"/>
  <c r="O1387" i="1"/>
  <c r="P1387" i="1" s="1"/>
  <c r="O1388" i="1"/>
  <c r="P1388" i="1" s="1"/>
  <c r="O1389" i="1"/>
  <c r="P1389" i="1" s="1"/>
  <c r="O1390" i="1"/>
  <c r="P1390" i="1" s="1"/>
  <c r="O1391" i="1"/>
  <c r="P1391" i="1" s="1"/>
  <c r="O1392" i="1"/>
  <c r="P1392" i="1" s="1"/>
  <c r="O1393" i="1"/>
  <c r="P1393" i="1" s="1"/>
  <c r="O1394" i="1"/>
  <c r="P1394" i="1" s="1"/>
  <c r="O1395" i="1"/>
  <c r="P1395" i="1" s="1"/>
  <c r="O1396" i="1"/>
  <c r="P1396" i="1" s="1"/>
  <c r="O1397" i="1"/>
  <c r="P1397" i="1" s="1"/>
  <c r="O1398" i="1"/>
  <c r="P1398" i="1" s="1"/>
  <c r="O1399" i="1"/>
  <c r="P1399" i="1" s="1"/>
  <c r="O1400" i="1"/>
  <c r="P1400" i="1" s="1"/>
  <c r="O1401" i="1"/>
  <c r="P1401" i="1" s="1"/>
  <c r="O1402" i="1"/>
  <c r="P1402" i="1" s="1"/>
  <c r="O1403" i="1"/>
  <c r="P1403" i="1" s="1"/>
  <c r="O1404" i="1"/>
  <c r="P1404" i="1" s="1"/>
  <c r="O1405" i="1"/>
  <c r="P1405" i="1" s="1"/>
  <c r="O1406" i="1"/>
  <c r="P1406" i="1" s="1"/>
  <c r="O1407" i="1"/>
  <c r="P1407" i="1" s="1"/>
  <c r="O1408" i="1"/>
  <c r="P1408" i="1" s="1"/>
  <c r="O1409" i="1"/>
  <c r="P1409" i="1" s="1"/>
  <c r="O1410" i="1"/>
  <c r="P1410" i="1" s="1"/>
  <c r="O1411" i="1"/>
  <c r="P1411" i="1" s="1"/>
  <c r="O1412" i="1"/>
  <c r="P1412" i="1" s="1"/>
  <c r="O1413" i="1"/>
  <c r="P1413" i="1" s="1"/>
  <c r="O1414" i="1"/>
  <c r="P1414" i="1" s="1"/>
  <c r="O1415" i="1"/>
  <c r="P1415" i="1" s="1"/>
  <c r="O1416" i="1"/>
  <c r="P1416" i="1" s="1"/>
  <c r="O1417" i="1"/>
  <c r="P1417" i="1" s="1"/>
  <c r="O1418" i="1"/>
  <c r="P1418" i="1" s="1"/>
  <c r="O1419" i="1"/>
  <c r="P1419" i="1" s="1"/>
  <c r="O1420" i="1"/>
  <c r="P1420" i="1" s="1"/>
  <c r="O1421" i="1"/>
  <c r="P1421" i="1" s="1"/>
  <c r="O1422" i="1"/>
  <c r="P1422" i="1" s="1"/>
  <c r="O1423" i="1"/>
  <c r="P1423" i="1" s="1"/>
  <c r="O1424" i="1"/>
  <c r="P1424" i="1" s="1"/>
  <c r="O1425" i="1"/>
  <c r="P1425" i="1" s="1"/>
  <c r="O1426" i="1"/>
  <c r="P1426" i="1" s="1"/>
  <c r="O1427" i="1"/>
  <c r="P1427" i="1" s="1"/>
  <c r="O1428" i="1"/>
  <c r="P1428" i="1" s="1"/>
  <c r="O1429" i="1"/>
  <c r="P1429" i="1" s="1"/>
  <c r="O1430" i="1"/>
  <c r="P1430" i="1" s="1"/>
  <c r="O1431" i="1"/>
  <c r="P1431" i="1" s="1"/>
  <c r="O1432" i="1"/>
  <c r="P1432" i="1" s="1"/>
  <c r="O1433" i="1"/>
  <c r="P1433" i="1" s="1"/>
  <c r="O1434" i="1"/>
  <c r="P1434" i="1" s="1"/>
  <c r="O1435" i="1"/>
  <c r="P1435" i="1" s="1"/>
  <c r="O1436" i="1"/>
  <c r="P1436" i="1" s="1"/>
  <c r="O1437" i="1"/>
  <c r="P1437" i="1" s="1"/>
  <c r="O1438" i="1"/>
  <c r="P1438" i="1" s="1"/>
  <c r="O1439" i="1"/>
  <c r="P1439" i="1" s="1"/>
  <c r="O1440" i="1"/>
  <c r="P1440" i="1" s="1"/>
  <c r="O1441" i="1"/>
  <c r="P1441" i="1" s="1"/>
  <c r="O1442" i="1"/>
  <c r="P1442" i="1" s="1"/>
  <c r="O1443" i="1"/>
  <c r="P1443" i="1" s="1"/>
  <c r="O1444" i="1"/>
  <c r="P1444" i="1" s="1"/>
  <c r="O1445" i="1"/>
  <c r="P1445" i="1" s="1"/>
  <c r="O1446" i="1"/>
  <c r="P1446" i="1" s="1"/>
  <c r="O1447" i="1"/>
  <c r="P1447" i="1" s="1"/>
  <c r="O1448" i="1"/>
  <c r="P1448" i="1" s="1"/>
  <c r="O1449" i="1"/>
  <c r="P1449" i="1" s="1"/>
  <c r="O1450" i="1"/>
  <c r="P1450" i="1" s="1"/>
  <c r="O1451" i="1"/>
  <c r="P1451" i="1" s="1"/>
  <c r="O1452" i="1"/>
  <c r="P1452" i="1" s="1"/>
  <c r="O1453" i="1"/>
  <c r="P1453" i="1" s="1"/>
  <c r="O1454" i="1"/>
  <c r="P1454" i="1" s="1"/>
  <c r="O1455" i="1"/>
  <c r="P1455" i="1" s="1"/>
  <c r="O1456" i="1"/>
  <c r="P1456" i="1" s="1"/>
  <c r="O1457" i="1"/>
  <c r="P1457" i="1" s="1"/>
  <c r="O1458" i="1"/>
  <c r="P1458" i="1" s="1"/>
  <c r="O1459" i="1"/>
  <c r="P1459" i="1" s="1"/>
  <c r="O1460" i="1"/>
  <c r="P1460" i="1" s="1"/>
  <c r="O1461" i="1"/>
  <c r="P1461" i="1" s="1"/>
  <c r="O1462" i="1"/>
  <c r="P1462" i="1" s="1"/>
  <c r="O1463" i="1"/>
  <c r="P1463" i="1" s="1"/>
  <c r="O1464" i="1"/>
  <c r="P1464" i="1" s="1"/>
  <c r="O1465" i="1"/>
  <c r="P1465" i="1" s="1"/>
  <c r="O1466" i="1"/>
  <c r="P1466" i="1" s="1"/>
  <c r="O1467" i="1"/>
  <c r="P1467" i="1" s="1"/>
  <c r="O1468" i="1"/>
  <c r="P1468" i="1" s="1"/>
  <c r="O1469" i="1"/>
  <c r="P1469" i="1" s="1"/>
  <c r="O1470" i="1"/>
  <c r="P1470" i="1" s="1"/>
  <c r="O1471" i="1"/>
  <c r="P1471" i="1" s="1"/>
  <c r="O1472" i="1"/>
  <c r="P1472" i="1" s="1"/>
  <c r="O1473" i="1"/>
  <c r="P1473" i="1" s="1"/>
  <c r="O1474" i="1"/>
  <c r="P1474" i="1" s="1"/>
  <c r="O1475" i="1"/>
  <c r="P1475" i="1" s="1"/>
  <c r="O1476" i="1"/>
  <c r="P1476" i="1" s="1"/>
  <c r="O1477" i="1"/>
  <c r="P1477" i="1" s="1"/>
  <c r="O1478" i="1"/>
  <c r="P1478" i="1" s="1"/>
  <c r="O1479" i="1"/>
  <c r="P1479" i="1" s="1"/>
  <c r="O1480" i="1"/>
  <c r="P1480" i="1" s="1"/>
  <c r="O1481" i="1"/>
  <c r="P1481" i="1" s="1"/>
  <c r="O1482" i="1"/>
  <c r="P1482" i="1" s="1"/>
  <c r="O1483" i="1"/>
  <c r="P1483" i="1" s="1"/>
  <c r="O1484" i="1"/>
  <c r="P1484" i="1" s="1"/>
  <c r="O1485" i="1"/>
  <c r="P1485" i="1" s="1"/>
  <c r="O1486" i="1"/>
  <c r="P1486" i="1" s="1"/>
  <c r="O1487" i="1"/>
  <c r="P1487" i="1" s="1"/>
  <c r="O1488" i="1"/>
  <c r="P1488" i="1" s="1"/>
  <c r="O1489" i="1"/>
  <c r="P1489" i="1" s="1"/>
  <c r="O1490" i="1"/>
  <c r="P1490" i="1" s="1"/>
  <c r="O1491" i="1"/>
  <c r="P1491" i="1" s="1"/>
  <c r="O1492" i="1"/>
  <c r="P1492" i="1" s="1"/>
  <c r="O1493" i="1"/>
  <c r="P1493" i="1" s="1"/>
  <c r="O1494" i="1"/>
  <c r="P1494" i="1" s="1"/>
  <c r="O1495" i="1"/>
  <c r="P1495" i="1" s="1"/>
  <c r="O1496" i="1"/>
  <c r="P1496" i="1" s="1"/>
  <c r="O1497" i="1"/>
  <c r="P1497" i="1" s="1"/>
  <c r="O1498" i="1"/>
  <c r="P1498" i="1" s="1"/>
  <c r="O1499" i="1"/>
  <c r="P1499" i="1" s="1"/>
  <c r="O1500" i="1"/>
  <c r="P1500" i="1" s="1"/>
  <c r="O1501" i="1"/>
  <c r="P1501" i="1" s="1"/>
  <c r="O1502" i="1"/>
  <c r="P1502" i="1" s="1"/>
  <c r="O1503" i="1"/>
  <c r="P1503" i="1" s="1"/>
  <c r="O1504" i="1"/>
  <c r="P1504" i="1" s="1"/>
  <c r="O1505" i="1"/>
  <c r="P1505" i="1" s="1"/>
  <c r="O1506" i="1"/>
  <c r="P1506" i="1" s="1"/>
  <c r="O1507" i="1"/>
  <c r="P1507" i="1" s="1"/>
  <c r="O1508" i="1"/>
  <c r="P1508" i="1" s="1"/>
  <c r="O1509" i="1"/>
  <c r="P1509" i="1" s="1"/>
  <c r="O1510" i="1"/>
  <c r="P1510" i="1" s="1"/>
  <c r="O1511" i="1"/>
  <c r="P1511" i="1" s="1"/>
  <c r="O1512" i="1"/>
  <c r="P1512" i="1" s="1"/>
  <c r="O1513" i="1"/>
  <c r="P1513" i="1" s="1"/>
  <c r="O1514" i="1"/>
  <c r="P1514" i="1" s="1"/>
  <c r="O1515" i="1"/>
  <c r="P1515" i="1" s="1"/>
  <c r="O1516" i="1"/>
  <c r="P1516" i="1" s="1"/>
  <c r="O1517" i="1"/>
  <c r="P1517" i="1" s="1"/>
  <c r="O1518" i="1"/>
  <c r="P1518" i="1" s="1"/>
  <c r="O1519" i="1"/>
  <c r="P1519" i="1" s="1"/>
  <c r="O1520" i="1"/>
  <c r="P1520" i="1" s="1"/>
  <c r="O1521" i="1"/>
  <c r="P1521" i="1" s="1"/>
  <c r="O1522" i="1"/>
  <c r="P1522" i="1" s="1"/>
  <c r="O1523" i="1"/>
  <c r="P1523" i="1" s="1"/>
  <c r="O1524" i="1"/>
  <c r="P1524" i="1" s="1"/>
  <c r="O1525" i="1"/>
  <c r="P1525" i="1" s="1"/>
  <c r="O1526" i="1"/>
  <c r="P1526" i="1" s="1"/>
  <c r="O1527" i="1"/>
  <c r="P1527" i="1" s="1"/>
  <c r="O1528" i="1"/>
  <c r="P1528" i="1" s="1"/>
  <c r="O1529" i="1"/>
  <c r="P1529" i="1" s="1"/>
  <c r="O1530" i="1"/>
  <c r="P1530" i="1" s="1"/>
  <c r="O1531" i="1"/>
  <c r="P1531" i="1" s="1"/>
  <c r="O1532" i="1"/>
  <c r="P1532" i="1" s="1"/>
  <c r="O1533" i="1"/>
  <c r="P1533" i="1" s="1"/>
  <c r="O1534" i="1"/>
  <c r="P1534" i="1" s="1"/>
  <c r="O1535" i="1"/>
  <c r="P1535" i="1" s="1"/>
  <c r="S1535" i="1" s="1"/>
  <c r="O1536" i="1"/>
  <c r="P1536" i="1" s="1"/>
  <c r="S1536" i="1" s="1"/>
  <c r="O1537" i="1"/>
  <c r="P1537" i="1" s="1"/>
  <c r="S1537" i="1" s="1"/>
  <c r="O1538" i="1"/>
  <c r="P1538" i="1" s="1"/>
  <c r="S1538" i="1" s="1"/>
  <c r="O1539" i="1"/>
  <c r="P1539" i="1" s="1"/>
  <c r="S1539" i="1" s="1"/>
  <c r="O1540" i="1"/>
  <c r="P1540" i="1" s="1"/>
  <c r="S1540" i="1" s="1"/>
  <c r="O1541" i="1"/>
  <c r="P1541" i="1" s="1"/>
  <c r="S1541" i="1" s="1"/>
  <c r="O1542" i="1"/>
  <c r="P1542" i="1" s="1"/>
  <c r="S1542" i="1" s="1"/>
  <c r="O1543" i="1"/>
  <c r="P1543" i="1" s="1"/>
  <c r="S1543" i="1" s="1"/>
  <c r="O1544" i="1"/>
  <c r="P1544" i="1" s="1"/>
  <c r="S1544" i="1" s="1"/>
  <c r="O1545" i="1"/>
  <c r="P1545" i="1" s="1"/>
  <c r="S1545" i="1" s="1"/>
  <c r="O1546" i="1"/>
  <c r="P1546" i="1" s="1"/>
  <c r="S1546" i="1" s="1"/>
  <c r="O1547" i="1"/>
  <c r="P1547" i="1" s="1"/>
  <c r="S1547" i="1" s="1"/>
  <c r="O1548" i="1"/>
  <c r="P1548" i="1" s="1"/>
  <c r="S1548" i="1" s="1"/>
  <c r="O1549" i="1"/>
  <c r="P1549" i="1" s="1"/>
  <c r="S1549" i="1" s="1"/>
  <c r="O1550" i="1"/>
  <c r="P1550" i="1" s="1"/>
  <c r="S1550" i="1" s="1"/>
  <c r="O1551" i="1"/>
  <c r="P1551" i="1" s="1"/>
  <c r="S1551" i="1" s="1"/>
  <c r="O1552" i="1"/>
  <c r="P1552" i="1" s="1"/>
  <c r="S1552" i="1" s="1"/>
  <c r="O1553" i="1"/>
  <c r="P1553" i="1" s="1"/>
  <c r="S1553" i="1" s="1"/>
  <c r="O1554" i="1"/>
  <c r="P1554" i="1" s="1"/>
  <c r="S1554" i="1" s="1"/>
  <c r="O1555" i="1"/>
  <c r="P1555" i="1" s="1"/>
  <c r="S1555" i="1" s="1"/>
  <c r="O1556" i="1"/>
  <c r="P1556" i="1" s="1"/>
  <c r="S1556" i="1" s="1"/>
  <c r="O1557" i="1"/>
  <c r="P1557" i="1" s="1"/>
  <c r="S1557" i="1" s="1"/>
  <c r="O1558" i="1"/>
  <c r="P1558" i="1" s="1"/>
  <c r="S1558" i="1" s="1"/>
  <c r="O1559" i="1"/>
  <c r="P1559" i="1" s="1"/>
  <c r="S1559" i="1" s="1"/>
  <c r="O1560" i="1"/>
  <c r="P1560" i="1" s="1"/>
  <c r="S1560" i="1" s="1"/>
  <c r="O1561" i="1"/>
  <c r="P1561" i="1" s="1"/>
  <c r="S1561" i="1" s="1"/>
  <c r="O1562" i="1"/>
  <c r="P1562" i="1" s="1"/>
  <c r="S1562" i="1" s="1"/>
  <c r="O1563" i="1"/>
  <c r="P1563" i="1" s="1"/>
  <c r="S1563" i="1" s="1"/>
  <c r="O1564" i="1"/>
  <c r="P1564" i="1" s="1"/>
  <c r="S1564" i="1" s="1"/>
  <c r="O1565" i="1"/>
  <c r="P1565" i="1" s="1"/>
  <c r="S1565" i="1" s="1"/>
  <c r="O1566" i="1"/>
  <c r="P1566" i="1" s="1"/>
  <c r="S1566" i="1" s="1"/>
  <c r="O1567" i="1"/>
  <c r="P1567" i="1" s="1"/>
  <c r="S1567" i="1" s="1"/>
  <c r="O1568" i="1"/>
  <c r="P1568" i="1" s="1"/>
  <c r="S1568" i="1" s="1"/>
  <c r="O1569" i="1"/>
  <c r="P1569" i="1" s="1"/>
  <c r="S1569" i="1" s="1"/>
  <c r="O1570" i="1"/>
  <c r="P1570" i="1" s="1"/>
  <c r="S1570" i="1" s="1"/>
  <c r="O1571" i="1"/>
  <c r="P1571" i="1" s="1"/>
  <c r="S1571" i="1" s="1"/>
  <c r="O1572" i="1"/>
  <c r="P1572" i="1" s="1"/>
  <c r="S1572" i="1" s="1"/>
  <c r="O1573" i="1"/>
  <c r="P1573" i="1" s="1"/>
  <c r="S1573" i="1" s="1"/>
  <c r="O1574" i="1"/>
  <c r="P1574" i="1" s="1"/>
  <c r="S1574" i="1" s="1"/>
  <c r="O1575" i="1"/>
  <c r="P1575" i="1" s="1"/>
  <c r="S1575" i="1" s="1"/>
  <c r="O1576" i="1"/>
  <c r="P1576" i="1" s="1"/>
  <c r="S1576" i="1" s="1"/>
  <c r="O1577" i="1"/>
  <c r="P1577" i="1" s="1"/>
  <c r="S1577" i="1" s="1"/>
  <c r="O1578" i="1"/>
  <c r="P1578" i="1" s="1"/>
  <c r="S1578" i="1" s="1"/>
  <c r="O1579" i="1"/>
  <c r="P1579" i="1" s="1"/>
  <c r="S1579" i="1" s="1"/>
  <c r="O1580" i="1"/>
  <c r="P1580" i="1" s="1"/>
  <c r="S1580" i="1" s="1"/>
  <c r="O1581" i="1"/>
  <c r="P1581" i="1" s="1"/>
  <c r="S1581" i="1" s="1"/>
  <c r="O1582" i="1"/>
  <c r="P1582" i="1" s="1"/>
  <c r="S1582" i="1" s="1"/>
  <c r="O1583" i="1"/>
  <c r="P1583" i="1" s="1"/>
  <c r="S1583" i="1" s="1"/>
  <c r="O1584" i="1"/>
  <c r="P1584" i="1" s="1"/>
  <c r="S1584" i="1" s="1"/>
  <c r="O1585" i="1"/>
  <c r="P1585" i="1" s="1"/>
  <c r="S1585" i="1" s="1"/>
  <c r="O1586" i="1"/>
  <c r="P1586" i="1" s="1"/>
  <c r="S1586" i="1" s="1"/>
  <c r="O1587" i="1"/>
  <c r="P1587" i="1" s="1"/>
  <c r="S1587" i="1" s="1"/>
  <c r="O1588" i="1"/>
  <c r="P1588" i="1" s="1"/>
  <c r="S1588" i="1" s="1"/>
  <c r="O1589" i="1"/>
  <c r="P1589" i="1" s="1"/>
  <c r="S1589" i="1" s="1"/>
  <c r="O1590" i="1"/>
  <c r="P1590" i="1" s="1"/>
  <c r="S1590" i="1" s="1"/>
  <c r="O1591" i="1"/>
  <c r="P1591" i="1" s="1"/>
  <c r="S1591" i="1" s="1"/>
  <c r="O1592" i="1"/>
  <c r="P1592" i="1" s="1"/>
  <c r="S1592" i="1" s="1"/>
  <c r="O1593" i="1"/>
  <c r="P1593" i="1" s="1"/>
  <c r="S1593" i="1" s="1"/>
  <c r="O1594" i="1"/>
  <c r="P1594" i="1" s="1"/>
  <c r="S1594" i="1" s="1"/>
  <c r="O1595" i="1"/>
  <c r="P1595" i="1" s="1"/>
  <c r="S1595" i="1" s="1"/>
  <c r="O1596" i="1"/>
  <c r="P1596" i="1" s="1"/>
  <c r="S1596" i="1" s="1"/>
  <c r="O1597" i="1"/>
  <c r="P1597" i="1" s="1"/>
  <c r="S1597" i="1" s="1"/>
  <c r="O1598" i="1"/>
  <c r="P1598" i="1" s="1"/>
  <c r="S1598" i="1" s="1"/>
  <c r="O1599" i="1"/>
  <c r="P1599" i="1" s="1"/>
  <c r="S1599" i="1" s="1"/>
  <c r="O1600" i="1"/>
  <c r="P1600" i="1" s="1"/>
  <c r="S1600" i="1" s="1"/>
  <c r="O1601" i="1"/>
  <c r="P1601" i="1" s="1"/>
  <c r="O1602" i="1"/>
  <c r="P1602" i="1" s="1"/>
  <c r="O1603" i="1"/>
  <c r="P1603" i="1" s="1"/>
  <c r="O1604" i="1"/>
  <c r="P1604" i="1" s="1"/>
  <c r="O1605" i="1"/>
  <c r="P1605" i="1" s="1"/>
  <c r="O1606" i="1"/>
  <c r="P1606" i="1" s="1"/>
  <c r="O1607" i="1"/>
  <c r="P1607" i="1" s="1"/>
  <c r="O1608" i="1"/>
  <c r="P1608" i="1" s="1"/>
  <c r="O1609" i="1"/>
  <c r="P1609" i="1" s="1"/>
  <c r="O1610" i="1"/>
  <c r="P1610" i="1" s="1"/>
  <c r="O1611" i="1"/>
  <c r="P1611" i="1" s="1"/>
  <c r="O1612" i="1"/>
  <c r="P1612" i="1" s="1"/>
  <c r="O1613" i="1"/>
  <c r="P1613" i="1" s="1"/>
  <c r="O1614" i="1"/>
  <c r="P1614" i="1" s="1"/>
  <c r="O1615" i="1"/>
  <c r="P1615" i="1" s="1"/>
  <c r="O1616" i="1"/>
  <c r="P1616" i="1" s="1"/>
  <c r="O1617" i="1"/>
  <c r="P1617" i="1" s="1"/>
  <c r="O1618" i="1"/>
  <c r="P1618" i="1" s="1"/>
  <c r="O1619" i="1"/>
  <c r="P1619" i="1" s="1"/>
  <c r="O1620" i="1"/>
  <c r="P1620" i="1" s="1"/>
  <c r="O1621" i="1"/>
  <c r="P1621" i="1" s="1"/>
  <c r="O1622" i="1"/>
  <c r="P1622" i="1" s="1"/>
  <c r="O1623" i="1"/>
  <c r="P1623" i="1" s="1"/>
  <c r="O1624" i="1"/>
  <c r="P1624" i="1" s="1"/>
  <c r="O1625" i="1"/>
  <c r="P1625" i="1" s="1"/>
  <c r="O1626" i="1"/>
  <c r="P1626" i="1" s="1"/>
  <c r="O1627" i="1"/>
  <c r="P1627" i="1" s="1"/>
  <c r="O1628" i="1"/>
  <c r="P1628" i="1" s="1"/>
  <c r="O1629" i="1"/>
  <c r="P1629" i="1" s="1"/>
  <c r="O1630" i="1"/>
  <c r="P1630" i="1" s="1"/>
  <c r="O1631" i="1"/>
  <c r="P1631" i="1" s="1"/>
  <c r="O1632" i="1"/>
  <c r="P1632" i="1" s="1"/>
  <c r="O1633" i="1"/>
  <c r="P1633" i="1" s="1"/>
  <c r="S1633" i="1" s="1"/>
  <c r="O1634" i="1"/>
  <c r="P1634" i="1" s="1"/>
  <c r="S1634" i="1" s="1"/>
  <c r="O1635" i="1"/>
  <c r="P1635" i="1" s="1"/>
  <c r="S1635" i="1" s="1"/>
  <c r="O1636" i="1"/>
  <c r="P1636" i="1" s="1"/>
  <c r="S1636" i="1" s="1"/>
  <c r="O1637" i="1"/>
  <c r="P1637" i="1" s="1"/>
  <c r="S1637" i="1" s="1"/>
  <c r="O1638" i="1"/>
  <c r="P1638" i="1" s="1"/>
  <c r="S1638" i="1" s="1"/>
  <c r="O1639" i="1"/>
  <c r="P1639" i="1" s="1"/>
  <c r="S1639" i="1" s="1"/>
  <c r="O1640" i="1"/>
  <c r="P1640" i="1" s="1"/>
  <c r="S1640" i="1" s="1"/>
  <c r="O1641" i="1"/>
  <c r="P1641" i="1" s="1"/>
  <c r="S1641" i="1" s="1"/>
  <c r="O1642" i="1"/>
  <c r="P1642" i="1" s="1"/>
  <c r="S1642" i="1" s="1"/>
  <c r="O1643" i="1"/>
  <c r="P1643" i="1" s="1"/>
  <c r="S1643" i="1" s="1"/>
  <c r="O1644" i="1"/>
  <c r="P1644" i="1" s="1"/>
  <c r="S1644" i="1" s="1"/>
  <c r="O1645" i="1"/>
  <c r="P1645" i="1" s="1"/>
  <c r="S1645" i="1" s="1"/>
  <c r="O1646" i="1"/>
  <c r="P1646" i="1" s="1"/>
  <c r="S1646" i="1" s="1"/>
  <c r="O1647" i="1"/>
  <c r="P1647" i="1" s="1"/>
  <c r="S1647" i="1" s="1"/>
  <c r="O1648" i="1"/>
  <c r="P1648" i="1" s="1"/>
  <c r="S1648" i="1" s="1"/>
  <c r="O1649" i="1"/>
  <c r="P1649" i="1" s="1"/>
  <c r="S1649" i="1" s="1"/>
  <c r="O1650" i="1"/>
  <c r="P1650" i="1" s="1"/>
  <c r="S1650" i="1" s="1"/>
  <c r="O1651" i="1"/>
  <c r="P1651" i="1" s="1"/>
  <c r="S1651" i="1" s="1"/>
  <c r="O1652" i="1"/>
  <c r="P1652" i="1" s="1"/>
  <c r="S1652" i="1" s="1"/>
  <c r="O1653" i="1"/>
  <c r="P1653" i="1" s="1"/>
  <c r="S1653" i="1" s="1"/>
  <c r="O1654" i="1"/>
  <c r="P1654" i="1" s="1"/>
  <c r="S1654" i="1" s="1"/>
  <c r="O1655" i="1"/>
  <c r="P1655" i="1" s="1"/>
  <c r="S1655" i="1" s="1"/>
  <c r="O1656" i="1"/>
  <c r="P1656" i="1" s="1"/>
  <c r="S1656" i="1" s="1"/>
  <c r="O1657" i="1"/>
  <c r="P1657" i="1" s="1"/>
  <c r="S1657" i="1" s="1"/>
  <c r="O1658" i="1"/>
  <c r="P1658" i="1" s="1"/>
  <c r="S1658" i="1" s="1"/>
  <c r="O1659" i="1"/>
  <c r="P1659" i="1" s="1"/>
  <c r="S1659" i="1" s="1"/>
  <c r="O1660" i="1"/>
  <c r="P1660" i="1" s="1"/>
  <c r="S1660" i="1" s="1"/>
  <c r="O1661" i="1"/>
  <c r="P1661" i="1" s="1"/>
  <c r="S1661" i="1" s="1"/>
  <c r="O1662" i="1"/>
  <c r="P1662" i="1" s="1"/>
  <c r="S1662" i="1" s="1"/>
  <c r="O1663" i="1"/>
  <c r="P1663" i="1" s="1"/>
  <c r="S1663" i="1" s="1"/>
  <c r="O1664" i="1"/>
  <c r="P1664" i="1" s="1"/>
  <c r="S1664" i="1" s="1"/>
  <c r="O1665" i="1"/>
  <c r="P1665" i="1" s="1"/>
  <c r="S1665" i="1" s="1"/>
  <c r="O1666" i="1"/>
  <c r="P1666" i="1" s="1"/>
  <c r="S1666" i="1" s="1"/>
  <c r="O1667" i="1"/>
  <c r="P1667" i="1" s="1"/>
  <c r="S1667" i="1" s="1"/>
  <c r="O1668" i="1"/>
  <c r="P1668" i="1" s="1"/>
  <c r="S1668" i="1" s="1"/>
  <c r="O1669" i="1"/>
  <c r="P1669" i="1" s="1"/>
  <c r="S1669" i="1" s="1"/>
  <c r="O1670" i="1"/>
  <c r="P1670" i="1" s="1"/>
  <c r="S1670" i="1" s="1"/>
  <c r="O1671" i="1"/>
  <c r="P1671" i="1" s="1"/>
  <c r="S1671" i="1" s="1"/>
  <c r="O1672" i="1"/>
  <c r="P1672" i="1" s="1"/>
  <c r="S1672" i="1" s="1"/>
  <c r="O1673" i="1"/>
  <c r="P1673" i="1" s="1"/>
  <c r="S1673" i="1" s="1"/>
  <c r="O1674" i="1"/>
  <c r="P1674" i="1" s="1"/>
  <c r="S1674" i="1" s="1"/>
  <c r="O1675" i="1"/>
  <c r="P1675" i="1" s="1"/>
  <c r="S1675" i="1" s="1"/>
  <c r="O1676" i="1"/>
  <c r="P1676" i="1" s="1"/>
  <c r="S1676" i="1" s="1"/>
  <c r="O1677" i="1"/>
  <c r="P1677" i="1" s="1"/>
  <c r="S1677" i="1" s="1"/>
  <c r="O1678" i="1"/>
  <c r="P1678" i="1" s="1"/>
  <c r="S1678" i="1" s="1"/>
  <c r="O1679" i="1"/>
  <c r="P1679" i="1" s="1"/>
  <c r="S1679" i="1" s="1"/>
  <c r="O1680" i="1"/>
  <c r="P1680" i="1" s="1"/>
  <c r="S1680" i="1" s="1"/>
  <c r="O1681" i="1"/>
  <c r="P1681" i="1" s="1"/>
  <c r="S1681" i="1" s="1"/>
  <c r="O1682" i="1"/>
  <c r="P1682" i="1" s="1"/>
  <c r="S1682" i="1" s="1"/>
  <c r="O1683" i="1"/>
  <c r="P1683" i="1" s="1"/>
  <c r="S1683" i="1" s="1"/>
  <c r="O1684" i="1"/>
  <c r="P1684" i="1" s="1"/>
  <c r="S1684" i="1" s="1"/>
  <c r="O1685" i="1"/>
  <c r="P1685" i="1" s="1"/>
  <c r="S1685" i="1" s="1"/>
  <c r="O1686" i="1"/>
  <c r="P1686" i="1" s="1"/>
  <c r="S1686" i="1" s="1"/>
  <c r="O1687" i="1"/>
  <c r="P1687" i="1" s="1"/>
  <c r="S1687" i="1" s="1"/>
  <c r="O1688" i="1"/>
  <c r="P1688" i="1" s="1"/>
  <c r="S1688" i="1" s="1"/>
  <c r="O1689" i="1"/>
  <c r="P1689" i="1" s="1"/>
  <c r="S1689" i="1" s="1"/>
  <c r="O1690" i="1"/>
  <c r="P1690" i="1" s="1"/>
  <c r="S1690" i="1" s="1"/>
  <c r="O1691" i="1"/>
  <c r="P1691" i="1" s="1"/>
  <c r="S1691" i="1" s="1"/>
  <c r="O1692" i="1"/>
  <c r="P1692" i="1" s="1"/>
  <c r="S1692" i="1" s="1"/>
  <c r="O1693" i="1"/>
  <c r="P1693" i="1" s="1"/>
  <c r="S1693" i="1" s="1"/>
  <c r="O1694" i="1"/>
  <c r="P1694" i="1" s="1"/>
  <c r="S1694" i="1" s="1"/>
  <c r="O1695" i="1"/>
  <c r="P1695" i="1" s="1"/>
  <c r="S1695" i="1" s="1"/>
  <c r="O1696" i="1"/>
  <c r="P1696" i="1" s="1"/>
  <c r="S1696" i="1" s="1"/>
  <c r="O1697" i="1"/>
  <c r="P1697" i="1" s="1"/>
  <c r="S1697" i="1" s="1"/>
  <c r="O1698" i="1"/>
  <c r="P1698" i="1" s="1"/>
  <c r="S1698" i="1" s="1"/>
  <c r="O1699" i="1"/>
  <c r="P1699" i="1" s="1"/>
  <c r="S1699" i="1" s="1"/>
  <c r="O1700" i="1"/>
  <c r="P1700" i="1" s="1"/>
  <c r="S1700" i="1" s="1"/>
  <c r="O1701" i="1"/>
  <c r="P1701" i="1" s="1"/>
  <c r="S1701" i="1" s="1"/>
  <c r="O1702" i="1"/>
  <c r="P1702" i="1" s="1"/>
  <c r="S1702" i="1" s="1"/>
  <c r="O1703" i="1"/>
  <c r="P1703" i="1" s="1"/>
  <c r="S1703" i="1" s="1"/>
  <c r="O1704" i="1"/>
  <c r="P1704" i="1" s="1"/>
  <c r="S1704" i="1" s="1"/>
  <c r="O1705" i="1"/>
  <c r="P1705" i="1" s="1"/>
  <c r="S1705" i="1" s="1"/>
  <c r="O1706" i="1"/>
  <c r="P1706" i="1" s="1"/>
  <c r="S1706" i="1" s="1"/>
  <c r="O1707" i="1"/>
  <c r="P1707" i="1" s="1"/>
  <c r="S1707" i="1" s="1"/>
  <c r="O1708" i="1"/>
  <c r="P1708" i="1" s="1"/>
  <c r="S1708" i="1" s="1"/>
  <c r="O1709" i="1"/>
  <c r="P1709" i="1" s="1"/>
  <c r="S1709" i="1" s="1"/>
  <c r="O1710" i="1"/>
  <c r="P1710" i="1" s="1"/>
  <c r="S1710" i="1" s="1"/>
  <c r="O1711" i="1"/>
  <c r="P1711" i="1" s="1"/>
  <c r="S1711" i="1" s="1"/>
  <c r="O1712" i="1"/>
  <c r="P1712" i="1" s="1"/>
  <c r="S1712" i="1" s="1"/>
  <c r="O1713" i="1"/>
  <c r="P1713" i="1" s="1"/>
  <c r="S1713" i="1" s="1"/>
  <c r="O1714" i="1"/>
  <c r="P1714" i="1" s="1"/>
  <c r="S1714" i="1" s="1"/>
  <c r="O1715" i="1"/>
  <c r="P1715" i="1" s="1"/>
  <c r="S1715" i="1" s="1"/>
  <c r="O1716" i="1"/>
  <c r="P1716" i="1" s="1"/>
  <c r="S1716" i="1" s="1"/>
  <c r="O1717" i="1"/>
  <c r="P1717" i="1" s="1"/>
  <c r="S1717" i="1" s="1"/>
  <c r="O1718" i="1"/>
  <c r="P1718" i="1" s="1"/>
  <c r="S1718" i="1" s="1"/>
  <c r="O1719" i="1"/>
  <c r="P1719" i="1" s="1"/>
  <c r="S1719" i="1" s="1"/>
  <c r="O1720" i="1"/>
  <c r="P1720" i="1" s="1"/>
  <c r="S1720" i="1" s="1"/>
  <c r="O1721" i="1"/>
  <c r="P1721" i="1" s="1"/>
  <c r="S1721" i="1" s="1"/>
  <c r="O1722" i="1"/>
  <c r="P1722" i="1" s="1"/>
  <c r="S1722" i="1" s="1"/>
  <c r="O1723" i="1"/>
  <c r="P1723" i="1" s="1"/>
  <c r="S1723" i="1" s="1"/>
  <c r="O1724" i="1"/>
  <c r="P1724" i="1" s="1"/>
  <c r="S1724" i="1" s="1"/>
  <c r="O1725" i="1"/>
  <c r="P1725" i="1" s="1"/>
  <c r="S1725" i="1" s="1"/>
  <c r="O1726" i="1"/>
  <c r="P1726" i="1" s="1"/>
  <c r="S1726" i="1" s="1"/>
  <c r="O1727" i="1"/>
  <c r="P1727" i="1" s="1"/>
  <c r="S1727" i="1" s="1"/>
  <c r="O1728" i="1"/>
  <c r="P1728" i="1" s="1"/>
  <c r="S1728" i="1" s="1"/>
  <c r="O1729" i="1"/>
  <c r="P1729" i="1" s="1"/>
  <c r="S1729" i="1" s="1"/>
  <c r="O1730" i="1"/>
  <c r="P1730" i="1" s="1"/>
  <c r="S1730" i="1" s="1"/>
  <c r="O1731" i="1"/>
  <c r="P1731" i="1" s="1"/>
  <c r="S1731" i="1" s="1"/>
  <c r="O1732" i="1"/>
  <c r="P1732" i="1" s="1"/>
  <c r="S1732" i="1" s="1"/>
  <c r="O1733" i="1"/>
  <c r="P1733" i="1" s="1"/>
  <c r="S1733" i="1" s="1"/>
  <c r="O1734" i="1"/>
  <c r="P1734" i="1" s="1"/>
  <c r="S1734" i="1" s="1"/>
  <c r="O1735" i="1"/>
  <c r="P1735" i="1" s="1"/>
  <c r="S1735" i="1" s="1"/>
  <c r="O1736" i="1"/>
  <c r="P1736" i="1" s="1"/>
  <c r="S1736" i="1" s="1"/>
  <c r="O1737" i="1"/>
  <c r="P1737" i="1" s="1"/>
  <c r="S1737" i="1" s="1"/>
  <c r="O1738" i="1"/>
  <c r="P1738" i="1" s="1"/>
  <c r="S1738" i="1" s="1"/>
  <c r="O1739" i="1"/>
  <c r="P1739" i="1" s="1"/>
  <c r="S1739" i="1" s="1"/>
  <c r="O1740" i="1"/>
  <c r="P1740" i="1" s="1"/>
  <c r="S1740" i="1" s="1"/>
  <c r="O1741" i="1"/>
  <c r="P1741" i="1" s="1"/>
  <c r="S1741" i="1" s="1"/>
  <c r="O1742" i="1"/>
  <c r="P1742" i="1" s="1"/>
  <c r="S1742" i="1" s="1"/>
  <c r="O1743" i="1"/>
  <c r="P1743" i="1" s="1"/>
  <c r="S1743" i="1" s="1"/>
  <c r="O1744" i="1"/>
  <c r="P1744" i="1" s="1"/>
  <c r="S1744" i="1" s="1"/>
  <c r="O1745" i="1"/>
  <c r="P1745" i="1" s="1"/>
  <c r="S1745" i="1" s="1"/>
  <c r="O1746" i="1"/>
  <c r="P1746" i="1" s="1"/>
  <c r="S1746" i="1" s="1"/>
  <c r="O1747" i="1"/>
  <c r="P1747" i="1" s="1"/>
  <c r="S1747" i="1" s="1"/>
  <c r="O1748" i="1"/>
  <c r="P1748" i="1" s="1"/>
  <c r="S1748" i="1" s="1"/>
  <c r="O1749" i="1"/>
  <c r="P1749" i="1" s="1"/>
  <c r="S1749" i="1" s="1"/>
  <c r="O1750" i="1"/>
  <c r="P1750" i="1" s="1"/>
  <c r="S1750" i="1" s="1"/>
  <c r="O1751" i="1"/>
  <c r="P1751" i="1" s="1"/>
  <c r="S1751" i="1" s="1"/>
  <c r="O1752" i="1"/>
  <c r="P1752" i="1" s="1"/>
  <c r="S1752" i="1" s="1"/>
  <c r="O1753" i="1"/>
  <c r="P1753" i="1" s="1"/>
  <c r="S1753" i="1" s="1"/>
  <c r="O1754" i="1"/>
  <c r="P1754" i="1" s="1"/>
  <c r="S1754" i="1" s="1"/>
  <c r="O1755" i="1"/>
  <c r="P1755" i="1" s="1"/>
  <c r="S1755" i="1" s="1"/>
  <c r="O1756" i="1"/>
  <c r="P1756" i="1" s="1"/>
  <c r="S1756" i="1" s="1"/>
  <c r="O1757" i="1"/>
  <c r="P1757" i="1" s="1"/>
  <c r="S1757" i="1" s="1"/>
  <c r="O1758" i="1"/>
  <c r="P1758" i="1" s="1"/>
  <c r="S1758" i="1" s="1"/>
  <c r="O1759" i="1"/>
  <c r="P1759" i="1" s="1"/>
  <c r="S1759" i="1" s="1"/>
  <c r="O1760" i="1"/>
  <c r="P1760" i="1" s="1"/>
  <c r="S1760" i="1" s="1"/>
  <c r="O1761" i="1"/>
  <c r="P1761" i="1" s="1"/>
  <c r="S1761" i="1" s="1"/>
  <c r="O1762" i="1"/>
  <c r="P1762" i="1" s="1"/>
  <c r="S1762" i="1" s="1"/>
  <c r="O1763" i="1"/>
  <c r="P1763" i="1" s="1"/>
  <c r="S1763" i="1" s="1"/>
  <c r="O1764" i="1"/>
  <c r="P1764" i="1" s="1"/>
  <c r="S1764" i="1" s="1"/>
  <c r="O1765" i="1"/>
  <c r="P1765" i="1" s="1"/>
  <c r="S1765" i="1" s="1"/>
  <c r="O1766" i="1"/>
  <c r="P1766" i="1" s="1"/>
  <c r="S1766" i="1" s="1"/>
  <c r="O1767" i="1"/>
  <c r="P1767" i="1" s="1"/>
  <c r="S1767" i="1" s="1"/>
  <c r="O1768" i="1"/>
  <c r="P1768" i="1" s="1"/>
  <c r="S1768" i="1" s="1"/>
  <c r="O1769" i="1"/>
  <c r="P1769" i="1" s="1"/>
  <c r="S1769" i="1" s="1"/>
  <c r="O1770" i="1"/>
  <c r="P1770" i="1" s="1"/>
  <c r="S1770" i="1" s="1"/>
  <c r="O1771" i="1"/>
  <c r="P1771" i="1" s="1"/>
  <c r="S1771" i="1" s="1"/>
  <c r="O1772" i="1"/>
  <c r="P1772" i="1" s="1"/>
  <c r="S1772" i="1" s="1"/>
  <c r="O1773" i="1"/>
  <c r="P1773" i="1" s="1"/>
  <c r="S1773" i="1" s="1"/>
  <c r="O1774" i="1"/>
  <c r="P1774" i="1" s="1"/>
  <c r="S1774" i="1" s="1"/>
  <c r="O1775" i="1"/>
  <c r="P1775" i="1" s="1"/>
  <c r="S1775" i="1" s="1"/>
  <c r="O1776" i="1"/>
  <c r="P1776" i="1" s="1"/>
  <c r="S1776" i="1" s="1"/>
  <c r="O1777" i="1"/>
  <c r="P1777" i="1" s="1"/>
  <c r="S1777" i="1" s="1"/>
  <c r="O1778" i="1"/>
  <c r="P1778" i="1" s="1"/>
  <c r="S1778" i="1" s="1"/>
  <c r="O1779" i="1"/>
  <c r="P1779" i="1" s="1"/>
  <c r="S1779" i="1" s="1"/>
  <c r="O1780" i="1"/>
  <c r="P1780" i="1" s="1"/>
  <c r="S1780" i="1" s="1"/>
  <c r="O1781" i="1"/>
  <c r="P1781" i="1" s="1"/>
  <c r="S1781" i="1" s="1"/>
  <c r="O1782" i="1"/>
  <c r="P1782" i="1" s="1"/>
  <c r="S1782" i="1" s="1"/>
  <c r="O1783" i="1"/>
  <c r="P1783" i="1" s="1"/>
  <c r="S1783" i="1" s="1"/>
  <c r="O1784" i="1"/>
  <c r="P1784" i="1" s="1"/>
  <c r="S1784" i="1" s="1"/>
  <c r="O1785" i="1"/>
  <c r="P1785" i="1" s="1"/>
  <c r="S1785" i="1" s="1"/>
  <c r="O1786" i="1"/>
  <c r="P1786" i="1" s="1"/>
  <c r="S1786" i="1" s="1"/>
  <c r="O1787" i="1"/>
  <c r="P1787" i="1" s="1"/>
  <c r="S1787" i="1" s="1"/>
  <c r="O1788" i="1"/>
  <c r="P1788" i="1" s="1"/>
  <c r="S1788" i="1" s="1"/>
  <c r="O1789" i="1"/>
  <c r="P1789" i="1" s="1"/>
  <c r="S1789" i="1" s="1"/>
  <c r="O1790" i="1"/>
  <c r="P1790" i="1" s="1"/>
  <c r="S1790" i="1" s="1"/>
  <c r="O1791" i="1"/>
  <c r="P1791" i="1" s="1"/>
  <c r="S1791" i="1" s="1"/>
  <c r="O1792" i="1"/>
  <c r="P1792" i="1" s="1"/>
  <c r="S1792" i="1" s="1"/>
  <c r="O1793" i="1"/>
  <c r="P1793" i="1" s="1"/>
  <c r="S1793" i="1" s="1"/>
  <c r="O1794" i="1"/>
  <c r="P1794" i="1" s="1"/>
  <c r="S1794" i="1" s="1"/>
  <c r="O1795" i="1"/>
  <c r="P1795" i="1" s="1"/>
  <c r="S1795" i="1" s="1"/>
  <c r="O1796" i="1"/>
  <c r="P1796" i="1" s="1"/>
  <c r="S1796" i="1" s="1"/>
  <c r="O1797" i="1"/>
  <c r="P1797" i="1" s="1"/>
  <c r="S1797" i="1" s="1"/>
  <c r="O1798" i="1"/>
  <c r="P1798" i="1" s="1"/>
  <c r="S1798" i="1" s="1"/>
  <c r="O1799" i="1"/>
  <c r="P1799" i="1" s="1"/>
  <c r="S1799" i="1" s="1"/>
  <c r="O1800" i="1"/>
  <c r="P1800" i="1" s="1"/>
  <c r="S1800" i="1" s="1"/>
  <c r="O1801" i="1"/>
  <c r="P1801" i="1" s="1"/>
  <c r="S1801" i="1" s="1"/>
  <c r="O1802" i="1"/>
  <c r="P1802" i="1" s="1"/>
  <c r="S1802" i="1" s="1"/>
  <c r="O1803" i="1"/>
  <c r="P1803" i="1" s="1"/>
  <c r="S1803" i="1" s="1"/>
  <c r="O1804" i="1"/>
  <c r="P1804" i="1" s="1"/>
  <c r="S1804" i="1" s="1"/>
  <c r="O1805" i="1"/>
  <c r="P1805" i="1" s="1"/>
  <c r="S1805" i="1" s="1"/>
  <c r="O1806" i="1"/>
  <c r="P1806" i="1" s="1"/>
  <c r="S1806" i="1" s="1"/>
  <c r="O1807" i="1"/>
  <c r="P1807" i="1" s="1"/>
  <c r="S1807" i="1" s="1"/>
  <c r="O1808" i="1"/>
  <c r="P1808" i="1" s="1"/>
  <c r="S1808" i="1" s="1"/>
  <c r="O1809" i="1"/>
  <c r="P1809" i="1" s="1"/>
  <c r="S1809" i="1" s="1"/>
  <c r="O1810" i="1"/>
  <c r="P1810" i="1" s="1"/>
  <c r="S1810" i="1" s="1"/>
  <c r="O1811" i="1"/>
  <c r="P1811" i="1" s="1"/>
  <c r="S1811" i="1" s="1"/>
  <c r="O1812" i="1"/>
  <c r="P1812" i="1" s="1"/>
  <c r="S1812" i="1" s="1"/>
  <c r="O1813" i="1"/>
  <c r="P1813" i="1" s="1"/>
  <c r="S1813" i="1" s="1"/>
  <c r="O1814" i="1"/>
  <c r="P1814" i="1" s="1"/>
  <c r="S1814" i="1" s="1"/>
  <c r="O1815" i="1"/>
  <c r="P1815" i="1" s="1"/>
  <c r="S1815" i="1" s="1"/>
  <c r="O1816" i="1"/>
  <c r="P1816" i="1" s="1"/>
  <c r="S1816" i="1" s="1"/>
  <c r="O1817" i="1"/>
  <c r="P1817" i="1" s="1"/>
  <c r="S1817" i="1" s="1"/>
  <c r="O1818" i="1"/>
  <c r="P1818" i="1" s="1"/>
  <c r="S1818" i="1" s="1"/>
  <c r="O1819" i="1"/>
  <c r="P1819" i="1" s="1"/>
  <c r="S1819" i="1" s="1"/>
  <c r="O1820" i="1"/>
  <c r="P1820" i="1" s="1"/>
  <c r="S1820" i="1" s="1"/>
  <c r="O1821" i="1"/>
  <c r="P1821" i="1" s="1"/>
  <c r="S1821" i="1" s="1"/>
  <c r="O1822" i="1"/>
  <c r="P1822" i="1" s="1"/>
  <c r="S1822" i="1" s="1"/>
  <c r="O1823" i="1"/>
  <c r="P1823" i="1" s="1"/>
  <c r="S1823" i="1" s="1"/>
  <c r="O1824" i="1"/>
  <c r="P1824" i="1" s="1"/>
  <c r="S1824" i="1" s="1"/>
  <c r="O1825" i="1"/>
  <c r="P1825" i="1" s="1"/>
  <c r="S1825" i="1" s="1"/>
  <c r="O1826" i="1"/>
  <c r="P1826" i="1" s="1"/>
  <c r="S1826" i="1" s="1"/>
  <c r="O1827" i="1"/>
  <c r="P1827" i="1" s="1"/>
  <c r="S1827" i="1" s="1"/>
  <c r="O1828" i="1"/>
  <c r="P1828" i="1" s="1"/>
  <c r="S1828" i="1" s="1"/>
  <c r="O1829" i="1"/>
  <c r="P1829" i="1" s="1"/>
  <c r="S1829" i="1" s="1"/>
  <c r="O1830" i="1"/>
  <c r="P1830" i="1" s="1"/>
  <c r="S1830" i="1" s="1"/>
  <c r="O1831" i="1"/>
  <c r="P1831" i="1" s="1"/>
  <c r="S1831" i="1" s="1"/>
  <c r="O1832" i="1"/>
  <c r="P1832" i="1" s="1"/>
  <c r="S1832" i="1" s="1"/>
  <c r="O1833" i="1"/>
  <c r="P1833" i="1" s="1"/>
  <c r="S1833" i="1" s="1"/>
  <c r="O1834" i="1"/>
  <c r="P1834" i="1" s="1"/>
  <c r="S1834" i="1" s="1"/>
  <c r="O1835" i="1"/>
  <c r="P1835" i="1" s="1"/>
  <c r="S1835" i="1" s="1"/>
  <c r="O1836" i="1"/>
  <c r="P1836" i="1" s="1"/>
  <c r="S1836" i="1" s="1"/>
  <c r="O1837" i="1"/>
  <c r="P1837" i="1" s="1"/>
  <c r="S1837" i="1" s="1"/>
  <c r="O1838" i="1"/>
  <c r="P1838" i="1" s="1"/>
  <c r="S1838" i="1" s="1"/>
  <c r="O1839" i="1"/>
  <c r="P1839" i="1" s="1"/>
  <c r="S1839" i="1" s="1"/>
  <c r="O1840" i="1"/>
  <c r="P1840" i="1" s="1"/>
  <c r="S1840" i="1" s="1"/>
  <c r="O1841" i="1"/>
  <c r="P1841" i="1" s="1"/>
  <c r="S1841" i="1" s="1"/>
  <c r="O1842" i="1"/>
  <c r="P1842" i="1" s="1"/>
  <c r="S1842" i="1" s="1"/>
  <c r="O1843" i="1"/>
  <c r="P1843" i="1" s="1"/>
  <c r="S1843" i="1" s="1"/>
  <c r="O1844" i="1"/>
  <c r="P1844" i="1" s="1"/>
  <c r="S1844" i="1" s="1"/>
  <c r="O1845" i="1"/>
  <c r="P1845" i="1" s="1"/>
  <c r="S1845" i="1" s="1"/>
  <c r="O1846" i="1"/>
  <c r="P1846" i="1" s="1"/>
  <c r="S1846" i="1" s="1"/>
  <c r="O1847" i="1"/>
  <c r="P1847" i="1" s="1"/>
  <c r="S1847" i="1" s="1"/>
  <c r="O1848" i="1"/>
  <c r="P1848" i="1" s="1"/>
  <c r="S1848" i="1" s="1"/>
  <c r="O1849" i="1"/>
  <c r="P1849" i="1" s="1"/>
  <c r="S1849" i="1" s="1"/>
  <c r="O1850" i="1"/>
  <c r="P1850" i="1" s="1"/>
  <c r="S1850" i="1" s="1"/>
  <c r="O1851" i="1"/>
  <c r="P1851" i="1" s="1"/>
  <c r="S1851" i="1" s="1"/>
  <c r="O1852" i="1"/>
  <c r="P1852" i="1" s="1"/>
  <c r="S1852" i="1" s="1"/>
  <c r="O1853" i="1"/>
  <c r="P1853" i="1" s="1"/>
  <c r="S1853" i="1" s="1"/>
  <c r="O1854" i="1"/>
  <c r="P1854" i="1" s="1"/>
  <c r="S1854" i="1" s="1"/>
  <c r="O1855" i="1"/>
  <c r="P1855" i="1" s="1"/>
  <c r="S1855" i="1" s="1"/>
  <c r="O1856" i="1"/>
  <c r="P1856" i="1" s="1"/>
  <c r="S1856" i="1" s="1"/>
  <c r="O1857" i="1"/>
  <c r="P1857" i="1" s="1"/>
  <c r="S1857" i="1" s="1"/>
  <c r="O1858" i="1"/>
  <c r="P1858" i="1" s="1"/>
  <c r="S1858" i="1" s="1"/>
  <c r="O1859" i="1"/>
  <c r="P1859" i="1" s="1"/>
  <c r="S1859" i="1" s="1"/>
  <c r="O1860" i="1"/>
  <c r="P1860" i="1" s="1"/>
  <c r="S1860" i="1" s="1"/>
  <c r="O1861" i="1"/>
  <c r="P1861" i="1" s="1"/>
  <c r="S1861" i="1" s="1"/>
  <c r="O1862" i="1"/>
  <c r="P1862" i="1" s="1"/>
  <c r="S1862" i="1" s="1"/>
  <c r="O1863" i="1"/>
  <c r="P1863" i="1" s="1"/>
  <c r="S1863" i="1" s="1"/>
  <c r="O1864" i="1"/>
  <c r="P1864" i="1" s="1"/>
  <c r="S1864" i="1" s="1"/>
  <c r="O1865" i="1"/>
  <c r="P1865" i="1" s="1"/>
  <c r="S1865" i="1" s="1"/>
  <c r="O1866" i="1"/>
  <c r="P1866" i="1" s="1"/>
  <c r="S1866" i="1" s="1"/>
  <c r="O1867" i="1"/>
  <c r="P1867" i="1" s="1"/>
  <c r="S1867" i="1" s="1"/>
  <c r="O1868" i="1"/>
  <c r="P1868" i="1" s="1"/>
  <c r="S1868" i="1" s="1"/>
  <c r="O1869" i="1"/>
  <c r="P1869" i="1" s="1"/>
  <c r="S1869" i="1" s="1"/>
  <c r="O1870" i="1"/>
  <c r="P1870" i="1" s="1"/>
  <c r="S1870" i="1" s="1"/>
  <c r="O1871" i="1"/>
  <c r="P1871" i="1" s="1"/>
  <c r="S1871" i="1" s="1"/>
  <c r="O1872" i="1"/>
  <c r="P1872" i="1" s="1"/>
  <c r="S1872" i="1" s="1"/>
  <c r="O1873" i="1"/>
  <c r="P1873" i="1" s="1"/>
  <c r="S1873" i="1" s="1"/>
  <c r="O1874" i="1"/>
  <c r="P1874" i="1" s="1"/>
  <c r="S1874" i="1" s="1"/>
  <c r="O1875" i="1"/>
  <c r="P1875" i="1" s="1"/>
  <c r="S1875" i="1" s="1"/>
  <c r="O1876" i="1"/>
  <c r="P1876" i="1" s="1"/>
  <c r="S1876" i="1" s="1"/>
  <c r="O1877" i="1"/>
  <c r="P1877" i="1" s="1"/>
  <c r="S1877" i="1" s="1"/>
  <c r="O1878" i="1"/>
  <c r="P1878" i="1" s="1"/>
  <c r="O1879" i="1"/>
  <c r="P1879" i="1" s="1"/>
  <c r="S1879" i="1" s="1"/>
  <c r="O1880" i="1"/>
  <c r="P1880" i="1" s="1"/>
  <c r="S1880" i="1" s="1"/>
  <c r="O1881" i="1"/>
  <c r="P1881" i="1" s="1"/>
  <c r="S1881" i="1" s="1"/>
  <c r="O1882" i="1"/>
  <c r="P1882" i="1" s="1"/>
  <c r="S1882" i="1" s="1"/>
  <c r="O1883" i="1"/>
  <c r="P1883" i="1" s="1"/>
  <c r="S1883" i="1" s="1"/>
  <c r="O1884" i="1"/>
  <c r="P1884" i="1" s="1"/>
  <c r="S1884" i="1" s="1"/>
  <c r="O1885" i="1"/>
  <c r="P1885" i="1" s="1"/>
  <c r="S1885" i="1" s="1"/>
  <c r="O1886" i="1"/>
  <c r="P1886" i="1" s="1"/>
  <c r="S1886" i="1" s="1"/>
  <c r="O1887" i="1"/>
  <c r="P1887" i="1" s="1"/>
  <c r="S1887" i="1" s="1"/>
  <c r="O1888" i="1"/>
  <c r="P1888" i="1" s="1"/>
  <c r="S1888" i="1" s="1"/>
  <c r="O1889" i="1"/>
  <c r="P1889" i="1" s="1"/>
  <c r="S1889" i="1" s="1"/>
  <c r="O1890" i="1"/>
  <c r="P1890" i="1" s="1"/>
  <c r="S1890" i="1" s="1"/>
  <c r="O1891" i="1"/>
  <c r="P1891" i="1" s="1"/>
  <c r="S1891" i="1" s="1"/>
  <c r="O1892" i="1"/>
  <c r="P1892" i="1" s="1"/>
  <c r="S1892" i="1" s="1"/>
  <c r="O1893" i="1"/>
  <c r="P1893" i="1" s="1"/>
  <c r="S1893" i="1" s="1"/>
  <c r="O1894" i="1"/>
  <c r="P1894" i="1" s="1"/>
  <c r="S1894" i="1" s="1"/>
  <c r="O1895" i="1"/>
  <c r="P1895" i="1" s="1"/>
  <c r="S1895" i="1" s="1"/>
  <c r="O1896" i="1"/>
  <c r="P1896" i="1" s="1"/>
  <c r="S1896" i="1" s="1"/>
  <c r="O1897" i="1"/>
  <c r="P1897" i="1" s="1"/>
  <c r="S1897" i="1" s="1"/>
  <c r="O1898" i="1"/>
  <c r="P1898" i="1" s="1"/>
  <c r="S1898" i="1" s="1"/>
  <c r="O1899" i="1"/>
  <c r="P1899" i="1" s="1"/>
  <c r="S1899" i="1" s="1"/>
  <c r="O1900" i="1"/>
  <c r="P1900" i="1" s="1"/>
  <c r="S1900" i="1" s="1"/>
  <c r="O1901" i="1"/>
  <c r="P1901" i="1" s="1"/>
  <c r="S1901" i="1" s="1"/>
  <c r="O1902" i="1"/>
  <c r="P1902" i="1" s="1"/>
  <c r="S1902" i="1" s="1"/>
  <c r="O1903" i="1"/>
  <c r="P1903" i="1" s="1"/>
  <c r="S1903" i="1" s="1"/>
  <c r="O1904" i="1"/>
  <c r="P1904" i="1" s="1"/>
  <c r="S1904" i="1" s="1"/>
  <c r="O1905" i="1"/>
  <c r="P1905" i="1" s="1"/>
  <c r="S1905" i="1" s="1"/>
  <c r="O1906" i="1"/>
  <c r="P1906" i="1" s="1"/>
  <c r="S1906" i="1" s="1"/>
  <c r="O1907" i="1"/>
  <c r="P1907" i="1" s="1"/>
  <c r="S1907" i="1" s="1"/>
  <c r="O1908" i="1"/>
  <c r="P1908" i="1" s="1"/>
  <c r="S1908" i="1" s="1"/>
  <c r="O1909" i="1"/>
  <c r="P1909" i="1" s="1"/>
  <c r="S1909" i="1" s="1"/>
  <c r="O1910" i="1"/>
  <c r="P1910" i="1" s="1"/>
  <c r="S1910" i="1" s="1"/>
  <c r="O1911" i="1"/>
  <c r="P1911" i="1" s="1"/>
  <c r="S1911" i="1" s="1"/>
  <c r="O1912" i="1"/>
  <c r="P1912" i="1" s="1"/>
  <c r="S1912" i="1" s="1"/>
  <c r="O1913" i="1"/>
  <c r="P1913" i="1" s="1"/>
  <c r="S1913" i="1" s="1"/>
  <c r="O1914" i="1"/>
  <c r="P1914" i="1" s="1"/>
  <c r="S1914" i="1" s="1"/>
  <c r="O1915" i="1"/>
  <c r="P1915" i="1" s="1"/>
  <c r="S1915" i="1" s="1"/>
  <c r="O1916" i="1"/>
  <c r="P1916" i="1" s="1"/>
  <c r="S1916" i="1" s="1"/>
  <c r="O1917" i="1"/>
  <c r="P1917" i="1" s="1"/>
  <c r="S1917" i="1" s="1"/>
  <c r="O1918" i="1"/>
  <c r="P1918" i="1" s="1"/>
  <c r="S1918" i="1" s="1"/>
  <c r="O1919" i="1"/>
  <c r="P1919" i="1" s="1"/>
  <c r="S1919" i="1" s="1"/>
  <c r="O1920" i="1"/>
  <c r="P1920" i="1" s="1"/>
  <c r="S1920" i="1" s="1"/>
  <c r="O1921" i="1"/>
  <c r="P1921" i="1" s="1"/>
  <c r="S1921" i="1" s="1"/>
  <c r="O1922" i="1"/>
  <c r="P1922" i="1" s="1"/>
  <c r="S1922" i="1" s="1"/>
  <c r="O1923" i="1"/>
  <c r="P1923" i="1" s="1"/>
  <c r="S1923" i="1" s="1"/>
  <c r="O1924" i="1"/>
  <c r="P1924" i="1" s="1"/>
  <c r="S1924" i="1" s="1"/>
  <c r="O1925" i="1"/>
  <c r="P1925" i="1" s="1"/>
  <c r="S1925" i="1" s="1"/>
  <c r="O1926" i="1"/>
  <c r="P1926" i="1" s="1"/>
  <c r="S1926" i="1" s="1"/>
  <c r="O1927" i="1"/>
  <c r="P1927" i="1" s="1"/>
  <c r="S1927" i="1" s="1"/>
  <c r="O1928" i="1"/>
  <c r="P1928" i="1" s="1"/>
  <c r="S1928" i="1" s="1"/>
  <c r="O1929" i="1"/>
  <c r="P1929" i="1" s="1"/>
  <c r="S1929" i="1" s="1"/>
  <c r="O1930" i="1"/>
  <c r="P1930" i="1" s="1"/>
  <c r="S1930" i="1" s="1"/>
  <c r="O1931" i="1"/>
  <c r="P1931" i="1" s="1"/>
  <c r="S1931" i="1" s="1"/>
  <c r="O1932" i="1"/>
  <c r="P1932" i="1" s="1"/>
  <c r="S1932" i="1" s="1"/>
  <c r="O1933" i="1"/>
  <c r="P1933" i="1" s="1"/>
  <c r="S1933" i="1" s="1"/>
  <c r="O1934" i="1"/>
  <c r="P1934" i="1" s="1"/>
  <c r="S1934" i="1" s="1"/>
  <c r="O1935" i="1"/>
  <c r="P1935" i="1" s="1"/>
  <c r="S1935" i="1" s="1"/>
  <c r="O1936" i="1"/>
  <c r="P1936" i="1" s="1"/>
  <c r="S1936" i="1" s="1"/>
  <c r="O1937" i="1"/>
  <c r="P1937" i="1" s="1"/>
  <c r="S1937" i="1" s="1"/>
  <c r="O1938" i="1"/>
  <c r="P1938" i="1" s="1"/>
  <c r="S1938" i="1" s="1"/>
  <c r="O1939" i="1"/>
  <c r="P1939" i="1" s="1"/>
  <c r="S1939" i="1" s="1"/>
  <c r="O1940" i="1"/>
  <c r="P1940" i="1" s="1"/>
  <c r="S1940" i="1" s="1"/>
  <c r="O1941" i="1"/>
  <c r="P1941" i="1" s="1"/>
  <c r="S1941" i="1" s="1"/>
  <c r="O1942" i="1"/>
  <c r="P1942" i="1" s="1"/>
  <c r="S1942" i="1" s="1"/>
  <c r="O1943" i="1"/>
  <c r="P1943" i="1" s="1"/>
  <c r="S1943" i="1" s="1"/>
  <c r="O1944" i="1"/>
  <c r="P1944" i="1" s="1"/>
  <c r="S1944" i="1" s="1"/>
  <c r="O1945" i="1"/>
  <c r="P1945" i="1" s="1"/>
  <c r="S1945" i="1" s="1"/>
  <c r="O1946" i="1"/>
  <c r="P1946" i="1" s="1"/>
  <c r="S1946" i="1" s="1"/>
  <c r="O1947" i="1"/>
  <c r="P1947" i="1" s="1"/>
  <c r="S1947" i="1" s="1"/>
  <c r="O1948" i="1"/>
  <c r="P1948" i="1" s="1"/>
  <c r="S1948" i="1" s="1"/>
  <c r="O1949" i="1"/>
  <c r="P1949" i="1" s="1"/>
  <c r="S1949" i="1" s="1"/>
  <c r="O1950" i="1"/>
  <c r="P1950" i="1" s="1"/>
  <c r="S1950" i="1" s="1"/>
  <c r="O1951" i="1"/>
  <c r="P1951" i="1" s="1"/>
  <c r="S1951" i="1" s="1"/>
  <c r="O1952" i="1"/>
  <c r="P1952" i="1" s="1"/>
  <c r="S1952" i="1" s="1"/>
  <c r="O1953" i="1"/>
  <c r="P1953" i="1" s="1"/>
  <c r="S1953" i="1" s="1"/>
  <c r="O1954" i="1"/>
  <c r="P1954" i="1" s="1"/>
  <c r="S1954" i="1" s="1"/>
  <c r="O1955" i="1"/>
  <c r="P1955" i="1" s="1"/>
  <c r="S1955" i="1" s="1"/>
  <c r="O1956" i="1"/>
  <c r="P1956" i="1" s="1"/>
  <c r="S1956" i="1" s="1"/>
  <c r="O1957" i="1"/>
  <c r="P1957" i="1" s="1"/>
  <c r="S1957" i="1" s="1"/>
  <c r="O1958" i="1"/>
  <c r="P1958" i="1" s="1"/>
  <c r="S1958" i="1" s="1"/>
  <c r="O1959" i="1"/>
  <c r="P1959" i="1" s="1"/>
  <c r="S1959" i="1" s="1"/>
  <c r="O1960" i="1"/>
  <c r="P1960" i="1" s="1"/>
  <c r="S1960" i="1" s="1"/>
  <c r="O1961" i="1"/>
  <c r="P1961" i="1" s="1"/>
  <c r="S1961" i="1" s="1"/>
  <c r="O1962" i="1"/>
  <c r="P1962" i="1" s="1"/>
  <c r="S1962" i="1" s="1"/>
  <c r="O1963" i="1"/>
  <c r="P1963" i="1" s="1"/>
  <c r="S1963" i="1" s="1"/>
  <c r="O1964" i="1"/>
  <c r="P1964" i="1" s="1"/>
  <c r="S1964" i="1" s="1"/>
  <c r="O1965" i="1"/>
  <c r="P1965" i="1" s="1"/>
  <c r="S1965" i="1" s="1"/>
  <c r="O1966" i="1"/>
  <c r="P1966" i="1" s="1"/>
  <c r="S1966" i="1" s="1"/>
  <c r="O1967" i="1"/>
  <c r="P1967" i="1" s="1"/>
  <c r="S1967" i="1" s="1"/>
  <c r="O1968" i="1"/>
  <c r="P1968" i="1" s="1"/>
  <c r="S1968" i="1" s="1"/>
  <c r="O1969" i="1"/>
  <c r="P1969" i="1" s="1"/>
  <c r="S1969" i="1" s="1"/>
  <c r="O1970" i="1"/>
  <c r="P1970" i="1" s="1"/>
  <c r="S1970" i="1" s="1"/>
  <c r="O1971" i="1"/>
  <c r="P1971" i="1" s="1"/>
  <c r="S1971" i="1" s="1"/>
  <c r="O1972" i="1"/>
  <c r="P1972" i="1" s="1"/>
  <c r="S1972" i="1" s="1"/>
  <c r="O1973" i="1"/>
  <c r="P1973" i="1" s="1"/>
  <c r="S1973" i="1" s="1"/>
  <c r="O1974" i="1"/>
  <c r="P1974" i="1" s="1"/>
  <c r="S1974" i="1" s="1"/>
  <c r="O1975" i="1"/>
  <c r="P1975" i="1" s="1"/>
  <c r="S1975" i="1" s="1"/>
  <c r="O1976" i="1"/>
  <c r="P1976" i="1" s="1"/>
  <c r="S1976" i="1" s="1"/>
  <c r="O1977" i="1"/>
  <c r="P1977" i="1" s="1"/>
  <c r="S1977" i="1" s="1"/>
  <c r="O1978" i="1"/>
  <c r="P1978" i="1" s="1"/>
  <c r="S1978" i="1" s="1"/>
  <c r="O1979" i="1"/>
  <c r="P1979" i="1" s="1"/>
  <c r="S1979" i="1" s="1"/>
  <c r="O1980" i="1"/>
  <c r="P1980" i="1" s="1"/>
  <c r="S1980" i="1" s="1"/>
  <c r="O1981" i="1"/>
  <c r="P1981" i="1" s="1"/>
  <c r="S1981" i="1" s="1"/>
  <c r="O1982" i="1"/>
  <c r="P1982" i="1" s="1"/>
  <c r="S1982" i="1" s="1"/>
  <c r="O1983" i="1"/>
  <c r="P1983" i="1" s="1"/>
  <c r="S1983" i="1" s="1"/>
  <c r="O1984" i="1"/>
  <c r="P1984" i="1" s="1"/>
  <c r="S1984" i="1" s="1"/>
  <c r="O1985" i="1"/>
  <c r="P1985" i="1" s="1"/>
  <c r="S1985" i="1" s="1"/>
  <c r="O1986" i="1"/>
  <c r="P1986" i="1" s="1"/>
  <c r="S1986" i="1" s="1"/>
  <c r="O1987" i="1"/>
  <c r="P1987" i="1" s="1"/>
  <c r="S1987" i="1" s="1"/>
  <c r="O1988" i="1"/>
  <c r="P1988" i="1" s="1"/>
  <c r="S1988" i="1" s="1"/>
  <c r="O1989" i="1"/>
  <c r="P1989" i="1" s="1"/>
  <c r="S1989" i="1" s="1"/>
  <c r="O1990" i="1"/>
  <c r="P1990" i="1" s="1"/>
  <c r="S1990" i="1" s="1"/>
  <c r="O1991" i="1"/>
  <c r="P1991" i="1" s="1"/>
  <c r="S1991" i="1" s="1"/>
  <c r="O1992" i="1"/>
  <c r="P1992" i="1" s="1"/>
  <c r="S1992" i="1" s="1"/>
  <c r="O1993" i="1"/>
  <c r="P1993" i="1" s="1"/>
  <c r="S1993" i="1" s="1"/>
  <c r="O1994" i="1"/>
  <c r="P1994" i="1" s="1"/>
  <c r="S1994" i="1" s="1"/>
  <c r="O1995" i="1"/>
  <c r="P1995" i="1" s="1"/>
  <c r="S1995" i="1" s="1"/>
  <c r="O1996" i="1"/>
  <c r="P1996" i="1" s="1"/>
  <c r="S1996" i="1" s="1"/>
  <c r="O1997" i="1"/>
  <c r="P1997" i="1" s="1"/>
  <c r="S1997" i="1" s="1"/>
  <c r="O1998" i="1"/>
  <c r="P1998" i="1" s="1"/>
  <c r="S1998" i="1" s="1"/>
  <c r="O1999" i="1"/>
  <c r="P1999" i="1" s="1"/>
  <c r="S1999" i="1" s="1"/>
  <c r="O2000" i="1"/>
  <c r="P2000" i="1" s="1"/>
  <c r="S2000" i="1" s="1"/>
  <c r="O2001" i="1"/>
  <c r="P2001" i="1" s="1"/>
  <c r="S2001" i="1" s="1"/>
  <c r="O2002" i="1"/>
  <c r="P2002" i="1" s="1"/>
  <c r="S2002" i="1" s="1"/>
  <c r="O2003" i="1"/>
  <c r="P2003" i="1" s="1"/>
  <c r="S2003" i="1" s="1"/>
  <c r="O2004" i="1"/>
  <c r="P2004" i="1" s="1"/>
  <c r="S2004" i="1" s="1"/>
  <c r="O2005" i="1"/>
  <c r="P2005" i="1" s="1"/>
  <c r="S2005" i="1" s="1"/>
  <c r="O2006" i="1"/>
  <c r="P2006" i="1" s="1"/>
  <c r="S2006" i="1" s="1"/>
  <c r="O2007" i="1"/>
  <c r="P2007" i="1" s="1"/>
  <c r="S2007" i="1" s="1"/>
  <c r="O2008" i="1"/>
  <c r="P2008" i="1" s="1"/>
  <c r="S2008" i="1" s="1"/>
  <c r="O2009" i="1"/>
  <c r="P2009" i="1" s="1"/>
  <c r="S2009" i="1" s="1"/>
  <c r="O2010" i="1"/>
  <c r="P2010" i="1" s="1"/>
  <c r="S2010" i="1" s="1"/>
  <c r="O2011" i="1"/>
  <c r="P2011" i="1" s="1"/>
  <c r="S2011" i="1" s="1"/>
  <c r="O2012" i="1"/>
  <c r="P2012" i="1" s="1"/>
  <c r="S2012" i="1" s="1"/>
  <c r="O2013" i="1"/>
  <c r="P2013" i="1" s="1"/>
  <c r="S2013" i="1" s="1"/>
  <c r="O2014" i="1"/>
  <c r="P2014" i="1" s="1"/>
  <c r="S2014" i="1" s="1"/>
  <c r="O2015" i="1"/>
  <c r="P2015" i="1" s="1"/>
  <c r="S2015" i="1" s="1"/>
  <c r="O2016" i="1"/>
  <c r="P2016" i="1" s="1"/>
  <c r="S2016" i="1" s="1"/>
  <c r="O2017" i="1"/>
  <c r="P2017" i="1" s="1"/>
  <c r="S2017" i="1" s="1"/>
  <c r="O2018" i="1"/>
  <c r="P2018" i="1" s="1"/>
  <c r="S2018" i="1" s="1"/>
  <c r="O2019" i="1"/>
  <c r="P2019" i="1" s="1"/>
  <c r="S2019" i="1" s="1"/>
  <c r="O2020" i="1"/>
  <c r="P2020" i="1" s="1"/>
  <c r="S2020" i="1" s="1"/>
  <c r="O2021" i="1"/>
  <c r="P2021" i="1" s="1"/>
  <c r="S2021" i="1" s="1"/>
  <c r="O2022" i="1"/>
  <c r="P2022" i="1" s="1"/>
  <c r="S2022" i="1" s="1"/>
  <c r="O2023" i="1"/>
  <c r="P2023" i="1" s="1"/>
  <c r="S2023" i="1" s="1"/>
  <c r="O2024" i="1"/>
  <c r="P2024" i="1" s="1"/>
  <c r="S2024" i="1" s="1"/>
  <c r="O2025" i="1"/>
  <c r="P2025" i="1" s="1"/>
  <c r="S2025" i="1" s="1"/>
  <c r="O2026" i="1"/>
  <c r="P2026" i="1" s="1"/>
  <c r="S2026" i="1" s="1"/>
  <c r="O2027" i="1"/>
  <c r="P2027" i="1" s="1"/>
  <c r="S2027" i="1" s="1"/>
  <c r="O2028" i="1"/>
  <c r="P2028" i="1" s="1"/>
  <c r="S2028" i="1" s="1"/>
  <c r="O2029" i="1"/>
  <c r="P2029" i="1" s="1"/>
  <c r="S2029" i="1" s="1"/>
  <c r="O2030" i="1"/>
  <c r="P2030" i="1" s="1"/>
  <c r="S2030" i="1" s="1"/>
  <c r="O2031" i="1"/>
  <c r="P2031" i="1" s="1"/>
  <c r="S2031" i="1" s="1"/>
  <c r="O2032" i="1"/>
  <c r="P2032" i="1" s="1"/>
  <c r="S2032" i="1" s="1"/>
  <c r="O2033" i="1"/>
  <c r="P2033" i="1" s="1"/>
  <c r="S2033" i="1" s="1"/>
  <c r="O2034" i="1"/>
  <c r="P2034" i="1" s="1"/>
  <c r="S2034" i="1" s="1"/>
  <c r="O2035" i="1"/>
  <c r="P2035" i="1" s="1"/>
  <c r="S2035" i="1" s="1"/>
  <c r="O2036" i="1"/>
  <c r="P2036" i="1" s="1"/>
  <c r="S2036" i="1" s="1"/>
  <c r="O2037" i="1"/>
  <c r="P2037" i="1" s="1"/>
  <c r="S2037" i="1" s="1"/>
  <c r="O2038" i="1"/>
  <c r="P2038" i="1" s="1"/>
  <c r="S2038" i="1" s="1"/>
  <c r="O2039" i="1"/>
  <c r="P2039" i="1" s="1"/>
  <c r="S2039" i="1" s="1"/>
  <c r="O2040" i="1"/>
  <c r="P2040" i="1" s="1"/>
  <c r="S2040" i="1" s="1"/>
  <c r="O2041" i="1"/>
  <c r="P2041" i="1" s="1"/>
  <c r="S2041" i="1" s="1"/>
  <c r="O2042" i="1"/>
  <c r="P2042" i="1" s="1"/>
  <c r="S2042" i="1" s="1"/>
  <c r="O2043" i="1"/>
  <c r="P2043" i="1" s="1"/>
  <c r="S2043" i="1" s="1"/>
  <c r="O2044" i="1"/>
  <c r="P2044" i="1" s="1"/>
  <c r="S2044" i="1" s="1"/>
  <c r="O2045" i="1"/>
  <c r="P2045" i="1" s="1"/>
  <c r="S2045" i="1" s="1"/>
  <c r="O2046" i="1"/>
  <c r="P2046" i="1" s="1"/>
  <c r="S2046" i="1" s="1"/>
  <c r="O2047" i="1"/>
  <c r="P2047" i="1" s="1"/>
  <c r="S2047" i="1" s="1"/>
  <c r="O2048" i="1"/>
  <c r="P2048" i="1" s="1"/>
  <c r="S2048" i="1" s="1"/>
  <c r="O2049" i="1"/>
  <c r="P2049" i="1" s="1"/>
  <c r="S2049" i="1" s="1"/>
  <c r="O2050" i="1"/>
  <c r="P2050" i="1" s="1"/>
  <c r="S2050" i="1" s="1"/>
  <c r="O2051" i="1"/>
  <c r="P2051" i="1" s="1"/>
  <c r="S2051" i="1" s="1"/>
  <c r="O2052" i="1"/>
  <c r="P2052" i="1" s="1"/>
  <c r="S2052" i="1" s="1"/>
  <c r="O2053" i="1"/>
  <c r="P2053" i="1" s="1"/>
  <c r="S2053" i="1" s="1"/>
  <c r="O2054" i="1"/>
  <c r="P2054" i="1" s="1"/>
  <c r="S2054" i="1" s="1"/>
  <c r="O2055" i="1"/>
  <c r="P2055" i="1" s="1"/>
  <c r="S2055" i="1" s="1"/>
  <c r="O2056" i="1"/>
  <c r="P2056" i="1" s="1"/>
  <c r="S2056" i="1" s="1"/>
  <c r="O2057" i="1"/>
  <c r="P2057" i="1" s="1"/>
  <c r="S2057" i="1" s="1"/>
  <c r="O2058" i="1"/>
  <c r="P2058" i="1" s="1"/>
  <c r="S2058" i="1" s="1"/>
  <c r="O2059" i="1"/>
  <c r="P2059" i="1" s="1"/>
  <c r="S2059" i="1" s="1"/>
  <c r="O2060" i="1"/>
  <c r="P2060" i="1" s="1"/>
  <c r="S2060" i="1" s="1"/>
  <c r="O2061" i="1"/>
  <c r="P2061" i="1" s="1"/>
  <c r="S2061" i="1" s="1"/>
  <c r="O2062" i="1"/>
  <c r="P2062" i="1" s="1"/>
  <c r="S2062" i="1" s="1"/>
  <c r="O2063" i="1"/>
  <c r="P2063" i="1" s="1"/>
  <c r="S2063" i="1" s="1"/>
  <c r="O2064" i="1"/>
  <c r="P2064" i="1" s="1"/>
  <c r="S2064" i="1" s="1"/>
  <c r="O2065" i="1"/>
  <c r="P2065" i="1" s="1"/>
  <c r="S2065" i="1" s="1"/>
  <c r="O2066" i="1"/>
  <c r="P2066" i="1" s="1"/>
  <c r="S2066" i="1" s="1"/>
  <c r="O2067" i="1"/>
  <c r="P2067" i="1" s="1"/>
  <c r="S2067" i="1" s="1"/>
  <c r="O2068" i="1"/>
  <c r="P2068" i="1" s="1"/>
  <c r="S2068" i="1" s="1"/>
  <c r="O2069" i="1"/>
  <c r="P2069" i="1" s="1"/>
  <c r="S2069" i="1" s="1"/>
  <c r="O2070" i="1"/>
  <c r="P2070" i="1" s="1"/>
  <c r="S2070" i="1" s="1"/>
  <c r="O2071" i="1"/>
  <c r="P2071" i="1" s="1"/>
  <c r="S2071" i="1" s="1"/>
  <c r="O2072" i="1"/>
  <c r="P2072" i="1" s="1"/>
  <c r="S2072" i="1" s="1"/>
  <c r="O2073" i="1"/>
  <c r="P2073" i="1" s="1"/>
  <c r="S2073" i="1" s="1"/>
  <c r="O2074" i="1"/>
  <c r="P2074" i="1" s="1"/>
  <c r="S2074" i="1" s="1"/>
  <c r="O2075" i="1"/>
  <c r="P2075" i="1" s="1"/>
  <c r="S2075" i="1" s="1"/>
  <c r="O2076" i="1"/>
  <c r="P2076" i="1" s="1"/>
  <c r="S2076" i="1" s="1"/>
  <c r="O2077" i="1"/>
  <c r="P2077" i="1" s="1"/>
  <c r="S2077" i="1" s="1"/>
  <c r="O2078" i="1"/>
  <c r="P2078" i="1" s="1"/>
  <c r="S2078" i="1" s="1"/>
  <c r="O2079" i="1"/>
  <c r="P2079" i="1" s="1"/>
  <c r="S2079" i="1" s="1"/>
  <c r="O2080" i="1"/>
  <c r="P2080" i="1" s="1"/>
  <c r="S2080" i="1" s="1"/>
  <c r="O2081" i="1"/>
  <c r="P2081" i="1" s="1"/>
  <c r="S2081" i="1" s="1"/>
  <c r="O2082" i="1"/>
  <c r="P2082" i="1" s="1"/>
  <c r="S2082" i="1" s="1"/>
  <c r="O2083" i="1"/>
  <c r="P2083" i="1" s="1"/>
  <c r="S2083" i="1" s="1"/>
  <c r="O2084" i="1"/>
  <c r="P2084" i="1" s="1"/>
  <c r="S2084" i="1" s="1"/>
  <c r="O2085" i="1"/>
  <c r="P2085" i="1" s="1"/>
  <c r="S2085" i="1" s="1"/>
  <c r="O2086" i="1"/>
  <c r="P2086" i="1" s="1"/>
  <c r="S2086" i="1" s="1"/>
  <c r="O2087" i="1"/>
  <c r="P2087" i="1" s="1"/>
  <c r="S2087" i="1" s="1"/>
  <c r="O2088" i="1"/>
  <c r="P2088" i="1" s="1"/>
  <c r="S2088" i="1" s="1"/>
  <c r="O2089" i="1"/>
  <c r="P2089" i="1" s="1"/>
  <c r="S2089" i="1" s="1"/>
  <c r="O2090" i="1"/>
  <c r="P2090" i="1" s="1"/>
  <c r="S2090" i="1" s="1"/>
  <c r="O2091" i="1"/>
  <c r="P2091" i="1" s="1"/>
  <c r="S2091" i="1" s="1"/>
  <c r="O2092" i="1"/>
  <c r="P2092" i="1" s="1"/>
  <c r="S2092" i="1" s="1"/>
  <c r="O2093" i="1"/>
  <c r="P2093" i="1" s="1"/>
  <c r="S2093" i="1" s="1"/>
  <c r="O2094" i="1"/>
  <c r="P2094" i="1" s="1"/>
  <c r="S2094" i="1" s="1"/>
  <c r="O2095" i="1"/>
  <c r="P2095" i="1" s="1"/>
  <c r="S2095" i="1" s="1"/>
  <c r="O2096" i="1"/>
  <c r="P2096" i="1" s="1"/>
  <c r="S2096" i="1" s="1"/>
  <c r="O2097" i="1"/>
  <c r="P2097" i="1" s="1"/>
  <c r="S2097" i="1" s="1"/>
  <c r="O2098" i="1"/>
  <c r="P2098" i="1" s="1"/>
  <c r="S2098" i="1" s="1"/>
  <c r="O2099" i="1"/>
  <c r="P2099" i="1" s="1"/>
  <c r="S2099" i="1" s="1"/>
  <c r="O2100" i="1"/>
  <c r="P2100" i="1" s="1"/>
  <c r="S2100" i="1" s="1"/>
  <c r="O2101" i="1"/>
  <c r="P2101" i="1" s="1"/>
  <c r="S2101" i="1" s="1"/>
  <c r="O2102" i="1"/>
  <c r="P2102" i="1" s="1"/>
  <c r="S2102" i="1" s="1"/>
  <c r="O2103" i="1"/>
  <c r="P2103" i="1" s="1"/>
  <c r="S2103" i="1" s="1"/>
  <c r="O2104" i="1"/>
  <c r="P2104" i="1" s="1"/>
  <c r="S2104" i="1" s="1"/>
  <c r="O2105" i="1"/>
  <c r="P2105" i="1" s="1"/>
  <c r="S2105" i="1" s="1"/>
  <c r="O2106" i="1"/>
  <c r="P2106" i="1" s="1"/>
  <c r="S2106" i="1" s="1"/>
  <c r="O2107" i="1"/>
  <c r="P2107" i="1" s="1"/>
  <c r="S2107" i="1" s="1"/>
  <c r="O2108" i="1"/>
  <c r="P2108" i="1" s="1"/>
  <c r="S2108" i="1" s="1"/>
  <c r="O2109" i="1"/>
  <c r="P2109" i="1" s="1"/>
  <c r="S2109" i="1" s="1"/>
  <c r="O2110" i="1"/>
  <c r="P2110" i="1" s="1"/>
  <c r="S2110" i="1" s="1"/>
  <c r="O2111" i="1"/>
  <c r="P2111" i="1" s="1"/>
  <c r="S2111" i="1" s="1"/>
  <c r="O2112" i="1"/>
  <c r="P2112" i="1" s="1"/>
  <c r="S2112" i="1" s="1"/>
  <c r="O2113" i="1"/>
  <c r="P2113" i="1" s="1"/>
  <c r="S2113" i="1" s="1"/>
  <c r="O2114" i="1"/>
  <c r="P2114" i="1" s="1"/>
  <c r="S2114" i="1" s="1"/>
  <c r="O2115" i="1"/>
  <c r="P2115" i="1" s="1"/>
  <c r="S2115" i="1" s="1"/>
  <c r="O2116" i="1"/>
  <c r="P2116" i="1" s="1"/>
  <c r="S2116" i="1" s="1"/>
  <c r="O2117" i="1"/>
  <c r="P2117" i="1" s="1"/>
  <c r="S2117" i="1" s="1"/>
  <c r="O2118" i="1"/>
  <c r="P2118" i="1" s="1"/>
  <c r="S2118" i="1" s="1"/>
  <c r="O2119" i="1"/>
  <c r="P2119" i="1" s="1"/>
  <c r="S2119" i="1" s="1"/>
  <c r="O2120" i="1"/>
  <c r="P2120" i="1" s="1"/>
  <c r="S2120" i="1" s="1"/>
  <c r="O2121" i="1"/>
  <c r="P2121" i="1" s="1"/>
  <c r="S2121" i="1" s="1"/>
  <c r="O2122" i="1"/>
  <c r="P2122" i="1" s="1"/>
  <c r="S2122" i="1" s="1"/>
  <c r="O2123" i="1"/>
  <c r="P2123" i="1" s="1"/>
  <c r="S2123" i="1" s="1"/>
  <c r="O2124" i="1"/>
  <c r="P2124" i="1" s="1"/>
  <c r="S2124" i="1" s="1"/>
  <c r="O2125" i="1"/>
  <c r="P2125" i="1" s="1"/>
  <c r="S2125" i="1" s="1"/>
  <c r="O2126" i="1"/>
  <c r="P2126" i="1" s="1"/>
  <c r="S2126" i="1" s="1"/>
  <c r="O2127" i="1"/>
  <c r="P2127" i="1" s="1"/>
  <c r="S2127" i="1" s="1"/>
  <c r="O2128" i="1"/>
  <c r="P2128" i="1" s="1"/>
  <c r="S2128" i="1" s="1"/>
  <c r="O2129" i="1"/>
  <c r="P2129" i="1" s="1"/>
  <c r="S2129" i="1" s="1"/>
  <c r="O2130" i="1"/>
  <c r="P2130" i="1" s="1"/>
  <c r="S2130" i="1" s="1"/>
  <c r="O2131" i="1"/>
  <c r="P2131" i="1" s="1"/>
  <c r="S2131" i="1" s="1"/>
  <c r="O2132" i="1"/>
  <c r="P2132" i="1" s="1"/>
  <c r="S2132" i="1" s="1"/>
  <c r="O2133" i="1"/>
  <c r="P2133" i="1" s="1"/>
  <c r="S2133" i="1" s="1"/>
  <c r="O2134" i="1"/>
  <c r="P2134" i="1" s="1"/>
  <c r="S2134" i="1" s="1"/>
  <c r="O2135" i="1"/>
  <c r="P2135" i="1" s="1"/>
  <c r="S2135" i="1" s="1"/>
  <c r="O2136" i="1"/>
  <c r="P2136" i="1" s="1"/>
  <c r="S2136" i="1" s="1"/>
  <c r="O2137" i="1"/>
  <c r="P2137" i="1" s="1"/>
  <c r="S2137" i="1" s="1"/>
  <c r="O2138" i="1"/>
  <c r="P2138" i="1" s="1"/>
  <c r="S2138" i="1" s="1"/>
  <c r="O2139" i="1"/>
  <c r="P2139" i="1" s="1"/>
  <c r="S2139" i="1" s="1"/>
  <c r="O2140" i="1"/>
  <c r="P2140" i="1" s="1"/>
  <c r="S2140" i="1" s="1"/>
  <c r="O2141" i="1"/>
  <c r="P2141" i="1" s="1"/>
  <c r="S2141" i="1" s="1"/>
  <c r="O2142" i="1"/>
  <c r="P2142" i="1" s="1"/>
  <c r="S2142" i="1" s="1"/>
  <c r="O2143" i="1"/>
  <c r="P2143" i="1" s="1"/>
  <c r="S2143" i="1" s="1"/>
  <c r="O2144" i="1"/>
  <c r="P2144" i="1" s="1"/>
  <c r="S2144" i="1" s="1"/>
  <c r="O2145" i="1"/>
  <c r="P2145" i="1" s="1"/>
  <c r="S2145" i="1" s="1"/>
  <c r="O2146" i="1"/>
  <c r="P2146" i="1" s="1"/>
  <c r="S2146" i="1" s="1"/>
  <c r="O2147" i="1"/>
  <c r="P2147" i="1" s="1"/>
  <c r="S2147" i="1" s="1"/>
  <c r="O2148" i="1"/>
  <c r="P2148" i="1" s="1"/>
  <c r="S2148" i="1" s="1"/>
  <c r="O2149" i="1"/>
  <c r="P2149" i="1" s="1"/>
  <c r="S2149" i="1" s="1"/>
  <c r="O2150" i="1"/>
  <c r="P2150" i="1" s="1"/>
  <c r="S2150" i="1" s="1"/>
  <c r="O2151" i="1"/>
  <c r="P2151" i="1" s="1"/>
  <c r="S2151" i="1" s="1"/>
  <c r="O2152" i="1"/>
  <c r="P2152" i="1" s="1"/>
  <c r="S2152" i="1" s="1"/>
  <c r="O2153" i="1"/>
  <c r="P2153" i="1" s="1"/>
  <c r="S2153" i="1" s="1"/>
  <c r="O2154" i="1"/>
  <c r="P2154" i="1" s="1"/>
  <c r="S2154" i="1" s="1"/>
  <c r="O2155" i="1"/>
  <c r="P2155" i="1" s="1"/>
  <c r="S2155" i="1" s="1"/>
  <c r="O2156" i="1"/>
  <c r="P2156" i="1" s="1"/>
  <c r="S2156" i="1" s="1"/>
  <c r="O2157" i="1"/>
  <c r="P2157" i="1" s="1"/>
  <c r="S2157" i="1" s="1"/>
  <c r="O2158" i="1"/>
  <c r="P2158" i="1" s="1"/>
  <c r="S2158" i="1" s="1"/>
  <c r="O2159" i="1"/>
  <c r="P2159" i="1" s="1"/>
  <c r="S2159" i="1" s="1"/>
  <c r="O2160" i="1"/>
  <c r="P2160" i="1" s="1"/>
  <c r="S2160" i="1" s="1"/>
  <c r="O2161" i="1"/>
  <c r="P2161" i="1" s="1"/>
  <c r="S2161" i="1" s="1"/>
  <c r="O2162" i="1"/>
  <c r="P2162" i="1" s="1"/>
  <c r="S2162" i="1" s="1"/>
  <c r="O2163" i="1"/>
  <c r="P2163" i="1" s="1"/>
  <c r="S2163" i="1" s="1"/>
  <c r="O2164" i="1"/>
  <c r="P2164" i="1" s="1"/>
  <c r="S2164" i="1" s="1"/>
  <c r="O2165" i="1"/>
  <c r="P2165" i="1" s="1"/>
  <c r="S2165" i="1" s="1"/>
  <c r="O2166" i="1"/>
  <c r="P2166" i="1" s="1"/>
  <c r="S2166" i="1" s="1"/>
  <c r="O2167" i="1"/>
  <c r="P2167" i="1" s="1"/>
  <c r="S2167" i="1" s="1"/>
  <c r="O2168" i="1"/>
  <c r="P2168" i="1" s="1"/>
  <c r="S2168" i="1" s="1"/>
  <c r="O2169" i="1"/>
  <c r="P2169" i="1" s="1"/>
  <c r="S2169" i="1" s="1"/>
  <c r="O2170" i="1"/>
  <c r="P2170" i="1" s="1"/>
  <c r="S2170" i="1" s="1"/>
  <c r="O2171" i="1"/>
  <c r="P2171" i="1" s="1"/>
  <c r="S2171" i="1" s="1"/>
  <c r="O2172" i="1"/>
  <c r="P2172" i="1" s="1"/>
  <c r="S2172" i="1" s="1"/>
  <c r="O2173" i="1"/>
  <c r="P2173" i="1" s="1"/>
  <c r="S2173" i="1" s="1"/>
  <c r="O2174" i="1"/>
  <c r="P2174" i="1" s="1"/>
  <c r="S2174" i="1" s="1"/>
  <c r="O2175" i="1"/>
  <c r="P2175" i="1" s="1"/>
  <c r="S2175" i="1" s="1"/>
  <c r="O2176" i="1"/>
  <c r="P2176" i="1" s="1"/>
  <c r="S2176" i="1" s="1"/>
  <c r="O2177" i="1"/>
  <c r="P2177" i="1" s="1"/>
  <c r="S2177" i="1" s="1"/>
  <c r="O2178" i="1"/>
  <c r="P2178" i="1" s="1"/>
  <c r="S2178" i="1" s="1"/>
  <c r="O2179" i="1"/>
  <c r="P2179" i="1" s="1"/>
  <c r="S2179" i="1" s="1"/>
  <c r="O2180" i="1"/>
  <c r="P2180" i="1" s="1"/>
  <c r="S2180" i="1" s="1"/>
  <c r="O2181" i="1"/>
  <c r="P2181" i="1" s="1"/>
  <c r="S2181" i="1" s="1"/>
  <c r="O2182" i="1"/>
  <c r="P2182" i="1" s="1"/>
  <c r="S2182" i="1" s="1"/>
  <c r="O2183" i="1"/>
  <c r="P2183" i="1" s="1"/>
  <c r="S2183" i="1" s="1"/>
  <c r="O2184" i="1"/>
  <c r="P2184" i="1" s="1"/>
  <c r="S2184" i="1" s="1"/>
  <c r="O2185" i="1"/>
  <c r="P2185" i="1" s="1"/>
  <c r="S2185" i="1" s="1"/>
  <c r="O2186" i="1"/>
  <c r="P2186" i="1" s="1"/>
  <c r="S2186" i="1" s="1"/>
  <c r="O2187" i="1"/>
  <c r="P2187" i="1" s="1"/>
  <c r="S2187" i="1" s="1"/>
  <c r="O2188" i="1"/>
  <c r="P2188" i="1" s="1"/>
  <c r="S2188" i="1" s="1"/>
  <c r="O2189" i="1"/>
  <c r="P2189" i="1" s="1"/>
  <c r="S2189" i="1" s="1"/>
  <c r="O2190" i="1"/>
  <c r="P2190" i="1" s="1"/>
  <c r="S2190" i="1" s="1"/>
  <c r="O2191" i="1"/>
  <c r="P2191" i="1" s="1"/>
  <c r="S2191" i="1" s="1"/>
  <c r="O2192" i="1"/>
  <c r="P2192" i="1" s="1"/>
  <c r="S2192" i="1" s="1"/>
  <c r="O2193" i="1"/>
  <c r="P2193" i="1" s="1"/>
  <c r="S2193" i="1" s="1"/>
  <c r="O2194" i="1"/>
  <c r="P2194" i="1" s="1"/>
  <c r="S2194" i="1" s="1"/>
  <c r="O2195" i="1"/>
  <c r="P2195" i="1" s="1"/>
  <c r="S2195" i="1" s="1"/>
  <c r="O2196" i="1"/>
  <c r="P2196" i="1" s="1"/>
  <c r="S2196" i="1" s="1"/>
  <c r="O2197" i="1"/>
  <c r="P2197" i="1" s="1"/>
  <c r="S2197" i="1" s="1"/>
  <c r="O2198" i="1"/>
  <c r="P2198" i="1" s="1"/>
  <c r="S2198" i="1" s="1"/>
  <c r="O2199" i="1"/>
  <c r="P2199" i="1" s="1"/>
  <c r="S2199" i="1" s="1"/>
  <c r="O2200" i="1"/>
  <c r="P2200" i="1" s="1"/>
  <c r="S2200" i="1" s="1"/>
  <c r="O2201" i="1"/>
  <c r="P2201" i="1" s="1"/>
  <c r="S2201" i="1" s="1"/>
  <c r="O2202" i="1"/>
  <c r="P2202" i="1" s="1"/>
  <c r="S2202" i="1" s="1"/>
  <c r="O2203" i="1"/>
  <c r="P2203" i="1" s="1"/>
  <c r="S2203" i="1" s="1"/>
  <c r="O2204" i="1"/>
  <c r="P2204" i="1" s="1"/>
  <c r="S2204" i="1" s="1"/>
  <c r="O2205" i="1"/>
  <c r="P2205" i="1" s="1"/>
  <c r="S2205" i="1" s="1"/>
  <c r="O2206" i="1"/>
  <c r="P2206" i="1" s="1"/>
  <c r="S2206" i="1" s="1"/>
  <c r="O2207" i="1"/>
  <c r="P2207" i="1" s="1"/>
  <c r="S2207" i="1" s="1"/>
  <c r="O2208" i="1"/>
  <c r="P2208" i="1" s="1"/>
  <c r="S2208" i="1" s="1"/>
  <c r="O2209" i="1"/>
  <c r="P2209" i="1" s="1"/>
  <c r="S2209" i="1" s="1"/>
  <c r="O2210" i="1"/>
  <c r="P2210" i="1" s="1"/>
  <c r="S2210" i="1" s="1"/>
  <c r="O2211" i="1"/>
  <c r="P2211" i="1" s="1"/>
  <c r="S2211" i="1" s="1"/>
  <c r="O2212" i="1"/>
  <c r="P2212" i="1" s="1"/>
  <c r="S2212" i="1" s="1"/>
  <c r="O2213" i="1"/>
  <c r="P2213" i="1" s="1"/>
  <c r="S2213" i="1" s="1"/>
  <c r="O2214" i="1"/>
  <c r="P2214" i="1" s="1"/>
  <c r="S2214" i="1" s="1"/>
  <c r="O2215" i="1"/>
  <c r="P2215" i="1" s="1"/>
  <c r="S2215" i="1" s="1"/>
  <c r="O2216" i="1"/>
  <c r="P2216" i="1" s="1"/>
  <c r="S2216" i="1" s="1"/>
  <c r="O2217" i="1"/>
  <c r="P2217" i="1" s="1"/>
  <c r="S2217" i="1" s="1"/>
  <c r="O2218" i="1"/>
  <c r="P2218" i="1" s="1"/>
  <c r="S2218" i="1" s="1"/>
  <c r="O2219" i="1"/>
  <c r="P2219" i="1" s="1"/>
  <c r="S2219" i="1" s="1"/>
  <c r="O2220" i="1"/>
  <c r="P2220" i="1" s="1"/>
  <c r="S2220" i="1" s="1"/>
  <c r="O2221" i="1"/>
  <c r="P2221" i="1" s="1"/>
  <c r="S2221" i="1" s="1"/>
  <c r="O2222" i="1"/>
  <c r="P2222" i="1" s="1"/>
  <c r="S2222" i="1" s="1"/>
  <c r="O2223" i="1"/>
  <c r="P2223" i="1" s="1"/>
  <c r="S2223" i="1" s="1"/>
  <c r="O2224" i="1"/>
  <c r="P2224" i="1" s="1"/>
  <c r="S2224" i="1" s="1"/>
  <c r="O2225" i="1"/>
  <c r="P2225" i="1" s="1"/>
  <c r="S2225" i="1" s="1"/>
  <c r="O2226" i="1"/>
  <c r="P2226" i="1" s="1"/>
  <c r="S2226" i="1" s="1"/>
  <c r="O2227" i="1"/>
  <c r="P2227" i="1" s="1"/>
  <c r="S2227" i="1" s="1"/>
  <c r="O2228" i="1"/>
  <c r="P2228" i="1" s="1"/>
  <c r="S2228" i="1" s="1"/>
  <c r="O2229" i="1"/>
  <c r="P2229" i="1" s="1"/>
  <c r="S2229" i="1" s="1"/>
  <c r="O2230" i="1"/>
  <c r="P2230" i="1" s="1"/>
  <c r="S2230" i="1" s="1"/>
  <c r="O2231" i="1"/>
  <c r="P2231" i="1" s="1"/>
  <c r="S2231" i="1" s="1"/>
  <c r="O2232" i="1"/>
  <c r="P2232" i="1" s="1"/>
  <c r="S2232" i="1" s="1"/>
  <c r="O2233" i="1"/>
  <c r="P2233" i="1" s="1"/>
  <c r="S2233" i="1" s="1"/>
  <c r="O2234" i="1"/>
  <c r="P2234" i="1" s="1"/>
  <c r="S2234" i="1" s="1"/>
  <c r="O2235" i="1"/>
  <c r="P2235" i="1" s="1"/>
  <c r="S2235" i="1" s="1"/>
  <c r="U2235" i="1" s="1"/>
  <c r="O2236" i="1"/>
  <c r="P2236" i="1" s="1"/>
  <c r="S2236" i="1" s="1"/>
  <c r="U2236" i="1" s="1"/>
  <c r="O2237" i="1"/>
  <c r="P2237" i="1" s="1"/>
  <c r="S2237" i="1" s="1"/>
  <c r="U2237" i="1" s="1"/>
  <c r="O2238" i="1"/>
  <c r="P2238" i="1" s="1"/>
  <c r="S2238" i="1" s="1"/>
  <c r="U2238" i="1" s="1"/>
  <c r="O2239" i="1"/>
  <c r="P2239" i="1" s="1"/>
  <c r="S2239" i="1" s="1"/>
  <c r="U2239" i="1" s="1"/>
  <c r="O2240" i="1"/>
  <c r="P2240" i="1" s="1"/>
  <c r="S2240" i="1" s="1"/>
  <c r="U2240" i="1" s="1"/>
  <c r="O2241" i="1"/>
  <c r="P2241" i="1" s="1"/>
  <c r="S2241" i="1" s="1"/>
  <c r="U2241" i="1" s="1"/>
  <c r="O2242" i="1"/>
  <c r="P2242" i="1" s="1"/>
  <c r="S2242" i="1" s="1"/>
  <c r="U2242" i="1" s="1"/>
  <c r="O2243" i="1"/>
  <c r="P2243" i="1" s="1"/>
  <c r="S2243" i="1" s="1"/>
  <c r="U2243" i="1" s="1"/>
  <c r="O2244" i="1"/>
  <c r="P2244" i="1" s="1"/>
  <c r="S2244" i="1" s="1"/>
  <c r="U2244" i="1" s="1"/>
  <c r="O2245" i="1"/>
  <c r="P2245" i="1" s="1"/>
  <c r="S2245" i="1" s="1"/>
  <c r="U2245" i="1" s="1"/>
  <c r="O2246" i="1"/>
  <c r="P2246" i="1" s="1"/>
  <c r="S2246" i="1" s="1"/>
  <c r="U2246" i="1" s="1"/>
  <c r="O2247" i="1"/>
  <c r="P2247" i="1" s="1"/>
  <c r="S2247" i="1" s="1"/>
  <c r="U2247" i="1" s="1"/>
  <c r="O2248" i="1"/>
  <c r="P2248" i="1" s="1"/>
  <c r="S2248" i="1" s="1"/>
  <c r="U2248" i="1" s="1"/>
  <c r="O2249" i="1"/>
  <c r="P2249" i="1" s="1"/>
  <c r="S2249" i="1" s="1"/>
  <c r="U2249" i="1" s="1"/>
  <c r="O2250" i="1"/>
  <c r="P2250" i="1" s="1"/>
  <c r="S2250" i="1" s="1"/>
  <c r="U2250" i="1" s="1"/>
  <c r="O2251" i="1"/>
  <c r="P2251" i="1" s="1"/>
  <c r="S2251" i="1" s="1"/>
  <c r="U2251" i="1" s="1"/>
  <c r="O2252" i="1"/>
  <c r="P2252" i="1" s="1"/>
  <c r="S2252" i="1" s="1"/>
  <c r="U2252" i="1" s="1"/>
  <c r="O2253" i="1"/>
  <c r="P2253" i="1" s="1"/>
  <c r="S2253" i="1" s="1"/>
  <c r="U2253" i="1" s="1"/>
  <c r="O2254" i="1"/>
  <c r="P2254" i="1" s="1"/>
  <c r="S2254" i="1" s="1"/>
  <c r="U2254" i="1" s="1"/>
  <c r="O2255" i="1"/>
  <c r="P2255" i="1" s="1"/>
  <c r="S2255" i="1" s="1"/>
  <c r="U2255" i="1" s="1"/>
  <c r="O2256" i="1"/>
  <c r="P2256" i="1" s="1"/>
  <c r="S2256" i="1" s="1"/>
  <c r="U2256" i="1" s="1"/>
  <c r="O2257" i="1"/>
  <c r="P2257" i="1" s="1"/>
  <c r="S2257" i="1" s="1"/>
  <c r="U2257" i="1" s="1"/>
  <c r="O2258" i="1"/>
  <c r="P2258" i="1" s="1"/>
  <c r="S2258" i="1" s="1"/>
  <c r="U2258" i="1" s="1"/>
  <c r="O2259" i="1"/>
  <c r="P2259" i="1" s="1"/>
  <c r="S2259" i="1" s="1"/>
  <c r="U2259" i="1" s="1"/>
  <c r="O2260" i="1"/>
  <c r="P2260" i="1" s="1"/>
  <c r="S2260" i="1" s="1"/>
  <c r="U2260" i="1" s="1"/>
  <c r="O2261" i="1"/>
  <c r="P2261" i="1" s="1"/>
  <c r="S2261" i="1" s="1"/>
  <c r="U2261" i="1" s="1"/>
  <c r="O2262" i="1"/>
  <c r="P2262" i="1" s="1"/>
  <c r="S2262" i="1" s="1"/>
  <c r="U2262" i="1" s="1"/>
  <c r="O2263" i="1"/>
  <c r="P2263" i="1" s="1"/>
  <c r="S2263" i="1" s="1"/>
  <c r="U2263" i="1" s="1"/>
  <c r="O2264" i="1"/>
  <c r="P2264" i="1" s="1"/>
  <c r="S2264" i="1" s="1"/>
  <c r="U2264" i="1" s="1"/>
  <c r="O2265" i="1"/>
  <c r="P2265" i="1" s="1"/>
  <c r="S2265" i="1" s="1"/>
  <c r="U2265" i="1" s="1"/>
  <c r="O2266" i="1"/>
  <c r="P2266" i="1" s="1"/>
  <c r="S2266" i="1" s="1"/>
  <c r="U2266" i="1" s="1"/>
  <c r="O2267" i="1"/>
  <c r="P2267" i="1" s="1"/>
  <c r="S2267" i="1" s="1"/>
  <c r="U2267" i="1" s="1"/>
  <c r="O2268" i="1"/>
  <c r="P2268" i="1" s="1"/>
  <c r="S2268" i="1" s="1"/>
  <c r="U2268" i="1" s="1"/>
  <c r="O2269" i="1"/>
  <c r="P2269" i="1" s="1"/>
  <c r="S2269" i="1" s="1"/>
  <c r="U2269" i="1" s="1"/>
  <c r="O2270" i="1"/>
  <c r="P2270" i="1" s="1"/>
  <c r="S2270" i="1" s="1"/>
  <c r="U2270" i="1" s="1"/>
  <c r="O2271" i="1"/>
  <c r="P2271" i="1" s="1"/>
  <c r="S2271" i="1" s="1"/>
  <c r="U2271" i="1" s="1"/>
  <c r="O2272" i="1"/>
  <c r="P2272" i="1" s="1"/>
  <c r="S2272" i="1" s="1"/>
  <c r="U2272" i="1" s="1"/>
  <c r="O2273" i="1"/>
  <c r="P2273" i="1" s="1"/>
  <c r="S2273" i="1" s="1"/>
  <c r="U2273" i="1" s="1"/>
  <c r="O2274" i="1"/>
  <c r="P2274" i="1" s="1"/>
  <c r="S2274" i="1" s="1"/>
  <c r="U2274" i="1" s="1"/>
  <c r="O2275" i="1"/>
  <c r="P2275" i="1" s="1"/>
  <c r="S2275" i="1" s="1"/>
  <c r="U2275" i="1" s="1"/>
  <c r="O2276" i="1"/>
  <c r="P2276" i="1" s="1"/>
  <c r="S2276" i="1" s="1"/>
  <c r="U2276" i="1" s="1"/>
  <c r="O2277" i="1"/>
  <c r="P2277" i="1" s="1"/>
  <c r="S2277" i="1" s="1"/>
  <c r="U2277" i="1" s="1"/>
  <c r="O2278" i="1"/>
  <c r="P2278" i="1" s="1"/>
  <c r="S2278" i="1" s="1"/>
  <c r="U2278" i="1" s="1"/>
  <c r="O2279" i="1"/>
  <c r="P2279" i="1" s="1"/>
  <c r="S2279" i="1" s="1"/>
  <c r="U2279" i="1" s="1"/>
  <c r="O2280" i="1"/>
  <c r="P2280" i="1" s="1"/>
  <c r="S2280" i="1" s="1"/>
  <c r="U2280" i="1" s="1"/>
  <c r="O2281" i="1"/>
  <c r="P2281" i="1" s="1"/>
  <c r="S2281" i="1" s="1"/>
  <c r="U2281" i="1" s="1"/>
  <c r="O2282" i="1"/>
  <c r="P2282" i="1" s="1"/>
  <c r="S2282" i="1" s="1"/>
  <c r="U2282" i="1" s="1"/>
  <c r="O2283" i="1"/>
  <c r="P2283" i="1" s="1"/>
  <c r="S2283" i="1" s="1"/>
  <c r="U2283" i="1" s="1"/>
  <c r="O2284" i="1"/>
  <c r="P2284" i="1" s="1"/>
  <c r="S2284" i="1" s="1"/>
  <c r="U2284" i="1" s="1"/>
  <c r="O2285" i="1"/>
  <c r="P2285" i="1" s="1"/>
  <c r="S2285" i="1" s="1"/>
  <c r="U2285" i="1" s="1"/>
  <c r="O2286" i="1"/>
  <c r="P2286" i="1" s="1"/>
  <c r="S2286" i="1" s="1"/>
  <c r="U2286" i="1" s="1"/>
  <c r="O2287" i="1"/>
  <c r="P2287" i="1" s="1"/>
  <c r="S2287" i="1" s="1"/>
  <c r="U2287" i="1" s="1"/>
  <c r="O2288" i="1"/>
  <c r="P2288" i="1" s="1"/>
  <c r="S2288" i="1" s="1"/>
  <c r="U2288" i="1" s="1"/>
  <c r="O2289" i="1"/>
  <c r="P2289" i="1" s="1"/>
  <c r="S2289" i="1" s="1"/>
  <c r="U2289" i="1" s="1"/>
  <c r="O2290" i="1"/>
  <c r="P2290" i="1" s="1"/>
  <c r="S2290" i="1" s="1"/>
  <c r="U2290" i="1" s="1"/>
  <c r="O2291" i="1"/>
  <c r="P2291" i="1" s="1"/>
  <c r="S2291" i="1" s="1"/>
  <c r="U2291" i="1" s="1"/>
  <c r="O2292" i="1"/>
  <c r="P2292" i="1" s="1"/>
  <c r="S2292" i="1" s="1"/>
  <c r="U2292" i="1" s="1"/>
  <c r="O2293" i="1"/>
  <c r="P2293" i="1" s="1"/>
  <c r="S2293" i="1" s="1"/>
  <c r="U2293" i="1" s="1"/>
  <c r="O2294" i="1"/>
  <c r="P2294" i="1" s="1"/>
  <c r="S2294" i="1" s="1"/>
  <c r="U2294" i="1" s="1"/>
  <c r="O2295" i="1"/>
  <c r="P2295" i="1" s="1"/>
  <c r="S2295" i="1" s="1"/>
  <c r="U2295" i="1" s="1"/>
  <c r="O2296" i="1"/>
  <c r="P2296" i="1" s="1"/>
  <c r="S2296" i="1" s="1"/>
  <c r="U2296" i="1" s="1"/>
  <c r="O2297" i="1"/>
  <c r="P2297" i="1" s="1"/>
  <c r="S2297" i="1" s="1"/>
  <c r="U2297" i="1" s="1"/>
  <c r="O2298" i="1"/>
  <c r="P2298" i="1" s="1"/>
  <c r="S2298" i="1" s="1"/>
  <c r="U2298" i="1" s="1"/>
  <c r="O2299" i="1"/>
  <c r="P2299" i="1" s="1"/>
  <c r="S2299" i="1" s="1"/>
  <c r="U2299" i="1" s="1"/>
  <c r="O2300" i="1"/>
  <c r="P2300" i="1" s="1"/>
  <c r="S2300" i="1" s="1"/>
  <c r="U2300" i="1" s="1"/>
  <c r="O2301" i="1"/>
  <c r="P2301" i="1" s="1"/>
  <c r="S2301" i="1" s="1"/>
  <c r="U2301" i="1" s="1"/>
  <c r="O2302" i="1"/>
  <c r="P2302" i="1" s="1"/>
  <c r="S2302" i="1" s="1"/>
  <c r="U2302" i="1" s="1"/>
  <c r="O2303" i="1"/>
  <c r="P2303" i="1" s="1"/>
  <c r="S2303" i="1" s="1"/>
  <c r="U2303" i="1" s="1"/>
  <c r="O2304" i="1"/>
  <c r="P2304" i="1" s="1"/>
  <c r="S2304" i="1" s="1"/>
  <c r="U2304" i="1" s="1"/>
  <c r="O2305" i="1"/>
  <c r="P2305" i="1" s="1"/>
  <c r="S2305" i="1" s="1"/>
  <c r="U2305" i="1" s="1"/>
  <c r="O2306" i="1"/>
  <c r="P2306" i="1" s="1"/>
  <c r="S2306" i="1" s="1"/>
  <c r="U2306" i="1" s="1"/>
  <c r="O2307" i="1"/>
  <c r="P2307" i="1" s="1"/>
  <c r="S2307" i="1" s="1"/>
  <c r="U2307" i="1" s="1"/>
  <c r="O2308" i="1"/>
  <c r="P2308" i="1" s="1"/>
  <c r="S2308" i="1" s="1"/>
  <c r="U2308" i="1" s="1"/>
  <c r="O2309" i="1"/>
  <c r="P2309" i="1" s="1"/>
  <c r="S2309" i="1" s="1"/>
  <c r="U2309" i="1" s="1"/>
  <c r="O2310" i="1"/>
  <c r="P2310" i="1" s="1"/>
  <c r="S2310" i="1" s="1"/>
  <c r="U2310" i="1" s="1"/>
  <c r="O2311" i="1"/>
  <c r="P2311" i="1" s="1"/>
  <c r="S2311" i="1" s="1"/>
  <c r="U2311" i="1" s="1"/>
  <c r="O2312" i="1"/>
  <c r="P2312" i="1" s="1"/>
  <c r="S2312" i="1" s="1"/>
  <c r="U2312" i="1" s="1"/>
  <c r="O2313" i="1"/>
  <c r="P2313" i="1" s="1"/>
  <c r="S2313" i="1" s="1"/>
  <c r="U2313" i="1" s="1"/>
  <c r="O2314" i="1"/>
  <c r="P2314" i="1" s="1"/>
  <c r="S2314" i="1" s="1"/>
  <c r="U2314" i="1" s="1"/>
  <c r="O2315" i="1"/>
  <c r="P2315" i="1" s="1"/>
  <c r="S2315" i="1" s="1"/>
  <c r="U2315" i="1" s="1"/>
  <c r="O2316" i="1"/>
  <c r="P2316" i="1" s="1"/>
  <c r="S2316" i="1" s="1"/>
  <c r="U2316" i="1" s="1"/>
  <c r="O2317" i="1"/>
  <c r="P2317" i="1" s="1"/>
  <c r="S2317" i="1" s="1"/>
  <c r="U2317" i="1" s="1"/>
  <c r="O2318" i="1"/>
  <c r="P2318" i="1" s="1"/>
  <c r="S2318" i="1" s="1"/>
  <c r="U2318" i="1" s="1"/>
  <c r="O2319" i="1"/>
  <c r="P2319" i="1" s="1"/>
  <c r="S2319" i="1" s="1"/>
  <c r="U2319" i="1" s="1"/>
  <c r="O2320" i="1"/>
  <c r="P2320" i="1" s="1"/>
  <c r="S2320" i="1" s="1"/>
  <c r="U2320" i="1" s="1"/>
  <c r="O2321" i="1"/>
  <c r="P2321" i="1" s="1"/>
  <c r="S2321" i="1" s="1"/>
  <c r="U2321" i="1" s="1"/>
  <c r="O2322" i="1"/>
  <c r="P2322" i="1" s="1"/>
  <c r="S2322" i="1" s="1"/>
  <c r="U2322" i="1" s="1"/>
  <c r="O2323" i="1"/>
  <c r="P2323" i="1" s="1"/>
  <c r="S2323" i="1" s="1"/>
  <c r="U2323" i="1" s="1"/>
  <c r="O2324" i="1"/>
  <c r="P2324" i="1" s="1"/>
  <c r="S2324" i="1" s="1"/>
  <c r="U2324" i="1" s="1"/>
  <c r="O2325" i="1"/>
  <c r="P2325" i="1" s="1"/>
  <c r="S2325" i="1" s="1"/>
  <c r="U2325" i="1" s="1"/>
  <c r="O2326" i="1"/>
  <c r="P2326" i="1" s="1"/>
  <c r="S2326" i="1" s="1"/>
  <c r="U2326" i="1" s="1"/>
  <c r="O2327" i="1"/>
  <c r="P2327" i="1" s="1"/>
  <c r="S2327" i="1" s="1"/>
  <c r="U2327" i="1" s="1"/>
  <c r="O2328" i="1"/>
  <c r="P2328" i="1" s="1"/>
  <c r="S2328" i="1" s="1"/>
  <c r="U2328" i="1" s="1"/>
  <c r="O2329" i="1"/>
  <c r="P2329" i="1" s="1"/>
  <c r="S2329" i="1" s="1"/>
  <c r="U2329" i="1" s="1"/>
  <c r="O2330" i="1"/>
  <c r="P2330" i="1" s="1"/>
  <c r="S2330" i="1" s="1"/>
  <c r="U2330" i="1" s="1"/>
  <c r="O2331" i="1"/>
  <c r="P2331" i="1" s="1"/>
  <c r="S2331" i="1" s="1"/>
  <c r="U2331" i="1" s="1"/>
  <c r="O2332" i="1"/>
  <c r="P2332" i="1" s="1"/>
  <c r="S2332" i="1" s="1"/>
  <c r="U2332" i="1" s="1"/>
  <c r="O2333" i="1"/>
  <c r="P2333" i="1" s="1"/>
  <c r="S2333" i="1" s="1"/>
  <c r="U2333" i="1" s="1"/>
  <c r="O2334" i="1"/>
  <c r="P2334" i="1" s="1"/>
  <c r="S2334" i="1" s="1"/>
  <c r="U2334" i="1" s="1"/>
  <c r="O2335" i="1"/>
  <c r="P2335" i="1" s="1"/>
  <c r="S2335" i="1" s="1"/>
  <c r="U2335" i="1" s="1"/>
  <c r="O2336" i="1"/>
  <c r="P2336" i="1" s="1"/>
  <c r="S2336" i="1" s="1"/>
  <c r="U2336" i="1" s="1"/>
  <c r="O2337" i="1"/>
  <c r="P2337" i="1" s="1"/>
  <c r="S2337" i="1" s="1"/>
  <c r="U2337" i="1" s="1"/>
  <c r="O2338" i="1"/>
  <c r="P2338" i="1" s="1"/>
  <c r="S2338" i="1" s="1"/>
  <c r="U2338" i="1" s="1"/>
  <c r="O2339" i="1"/>
  <c r="P2339" i="1" s="1"/>
  <c r="S2339" i="1" s="1"/>
  <c r="U2339" i="1" s="1"/>
  <c r="O2340" i="1"/>
  <c r="P2340" i="1" s="1"/>
  <c r="S2340" i="1" s="1"/>
  <c r="U2340" i="1" s="1"/>
  <c r="O2341" i="1"/>
  <c r="P2341" i="1" s="1"/>
  <c r="S2341" i="1" s="1"/>
  <c r="U2341" i="1" s="1"/>
  <c r="O2342" i="1"/>
  <c r="P2342" i="1" s="1"/>
  <c r="S2342" i="1" s="1"/>
  <c r="U2342" i="1" s="1"/>
  <c r="O2343" i="1"/>
  <c r="P2343" i="1" s="1"/>
  <c r="S2343" i="1" s="1"/>
  <c r="U2343" i="1" s="1"/>
  <c r="O2344" i="1"/>
  <c r="P2344" i="1" s="1"/>
  <c r="S2344" i="1" s="1"/>
  <c r="U2344" i="1" s="1"/>
  <c r="O2345" i="1"/>
  <c r="P2345" i="1" s="1"/>
  <c r="S2345" i="1" s="1"/>
  <c r="U2345" i="1" s="1"/>
  <c r="O2346" i="1"/>
  <c r="P2346" i="1" s="1"/>
  <c r="S2346" i="1" s="1"/>
  <c r="U2346" i="1" s="1"/>
  <c r="O2347" i="1"/>
  <c r="P2347" i="1" s="1"/>
  <c r="S2347" i="1" s="1"/>
  <c r="U2347" i="1" s="1"/>
  <c r="O2348" i="1"/>
  <c r="P2348" i="1" s="1"/>
  <c r="S2348" i="1" s="1"/>
  <c r="U2348" i="1" s="1"/>
  <c r="O2349" i="1"/>
  <c r="P2349" i="1" s="1"/>
  <c r="S2349" i="1" s="1"/>
  <c r="U2349" i="1" s="1"/>
  <c r="O2350" i="1"/>
  <c r="P2350" i="1" s="1"/>
  <c r="S2350" i="1" s="1"/>
  <c r="U2350" i="1" s="1"/>
  <c r="O2351" i="1"/>
  <c r="P2351" i="1" s="1"/>
  <c r="S2351" i="1" s="1"/>
  <c r="U2351" i="1" s="1"/>
  <c r="O2352" i="1"/>
  <c r="P2352" i="1" s="1"/>
  <c r="S2352" i="1" s="1"/>
  <c r="U2352" i="1" s="1"/>
  <c r="O2353" i="1"/>
  <c r="P2353" i="1" s="1"/>
  <c r="S2353" i="1" s="1"/>
  <c r="U2353" i="1" s="1"/>
  <c r="O2354" i="1"/>
  <c r="P2354" i="1" s="1"/>
  <c r="S2354" i="1" s="1"/>
  <c r="U2354" i="1" s="1"/>
  <c r="O2355" i="1"/>
  <c r="P2355" i="1" s="1"/>
  <c r="S2355" i="1" s="1"/>
  <c r="U2355" i="1" s="1"/>
  <c r="O2356" i="1"/>
  <c r="P2356" i="1" s="1"/>
  <c r="S2356" i="1" s="1"/>
  <c r="U2356" i="1" s="1"/>
  <c r="O2357" i="1"/>
  <c r="P2357" i="1" s="1"/>
  <c r="S2357" i="1" s="1"/>
  <c r="U2357" i="1" s="1"/>
  <c r="O2358" i="1"/>
  <c r="P2358" i="1" s="1"/>
  <c r="S2358" i="1" s="1"/>
  <c r="U2358" i="1" s="1"/>
  <c r="O2359" i="1"/>
  <c r="P2359" i="1" s="1"/>
  <c r="S2359" i="1" s="1"/>
  <c r="U2359" i="1" s="1"/>
  <c r="O2360" i="1"/>
  <c r="P2360" i="1" s="1"/>
  <c r="S2360" i="1" s="1"/>
  <c r="U2360" i="1" s="1"/>
  <c r="O2361" i="1"/>
  <c r="P2361" i="1" s="1"/>
  <c r="S2361" i="1" s="1"/>
  <c r="U2361" i="1" s="1"/>
  <c r="O2362" i="1"/>
  <c r="P2362" i="1" s="1"/>
  <c r="S2362" i="1" s="1"/>
  <c r="U2362" i="1" s="1"/>
  <c r="O2363" i="1"/>
  <c r="P2363" i="1" s="1"/>
  <c r="S2363" i="1" s="1"/>
  <c r="U2363" i="1" s="1"/>
  <c r="O2364" i="1"/>
  <c r="P2364" i="1" s="1"/>
  <c r="S2364" i="1" s="1"/>
  <c r="U2364" i="1" s="1"/>
  <c r="O2365" i="1"/>
  <c r="P2365" i="1" s="1"/>
  <c r="S2365" i="1" s="1"/>
  <c r="U2365" i="1" s="1"/>
  <c r="O2366" i="1"/>
  <c r="P2366" i="1" s="1"/>
  <c r="S2366" i="1" s="1"/>
  <c r="U2366" i="1" s="1"/>
  <c r="O2367" i="1"/>
  <c r="P2367" i="1" s="1"/>
  <c r="S2367" i="1" s="1"/>
  <c r="U2367" i="1" s="1"/>
  <c r="O2368" i="1"/>
  <c r="P2368" i="1" s="1"/>
  <c r="S2368" i="1" s="1"/>
  <c r="U2368" i="1" s="1"/>
  <c r="O2369" i="1"/>
  <c r="P2369" i="1" s="1"/>
  <c r="S2369" i="1" s="1"/>
  <c r="U2369" i="1" s="1"/>
  <c r="O2370" i="1"/>
  <c r="P2370" i="1" s="1"/>
  <c r="S2370" i="1" s="1"/>
  <c r="U2370" i="1" s="1"/>
  <c r="O2371" i="1"/>
  <c r="P2371" i="1" s="1"/>
  <c r="S2371" i="1" s="1"/>
  <c r="U2371" i="1" s="1"/>
  <c r="O2372" i="1"/>
  <c r="P2372" i="1" s="1"/>
  <c r="S2372" i="1" s="1"/>
  <c r="U2372" i="1" s="1"/>
  <c r="O2373" i="1"/>
  <c r="P2373" i="1" s="1"/>
  <c r="S2373" i="1" s="1"/>
  <c r="U2373" i="1" s="1"/>
  <c r="O2374" i="1"/>
  <c r="P2374" i="1" s="1"/>
  <c r="S2374" i="1" s="1"/>
  <c r="U2374" i="1" s="1"/>
  <c r="O2375" i="1"/>
  <c r="P2375" i="1" s="1"/>
  <c r="S2375" i="1" s="1"/>
  <c r="U2375" i="1" s="1"/>
  <c r="O2376" i="1"/>
  <c r="P2376" i="1" s="1"/>
  <c r="S2376" i="1" s="1"/>
  <c r="U2376" i="1" s="1"/>
  <c r="O2377" i="1"/>
  <c r="P2377" i="1" s="1"/>
  <c r="S2377" i="1" s="1"/>
  <c r="U2377" i="1" s="1"/>
  <c r="O2378" i="1"/>
  <c r="P2378" i="1" s="1"/>
  <c r="S2378" i="1" s="1"/>
  <c r="U2378" i="1" s="1"/>
  <c r="O2379" i="1"/>
  <c r="P2379" i="1" s="1"/>
  <c r="S2379" i="1" s="1"/>
  <c r="U2379" i="1" s="1"/>
  <c r="O2380" i="1"/>
  <c r="P2380" i="1" s="1"/>
  <c r="S2380" i="1" s="1"/>
  <c r="U2380" i="1" s="1"/>
  <c r="O2381" i="1"/>
  <c r="P2381" i="1" s="1"/>
  <c r="S2381" i="1" s="1"/>
  <c r="U2381" i="1" s="1"/>
  <c r="O2382" i="1"/>
  <c r="P2382" i="1" s="1"/>
  <c r="S2382" i="1" s="1"/>
  <c r="U2382" i="1" s="1"/>
  <c r="O2383" i="1"/>
  <c r="P2383" i="1" s="1"/>
  <c r="S2383" i="1" s="1"/>
  <c r="U2383" i="1" s="1"/>
  <c r="O2384" i="1"/>
  <c r="P2384" i="1" s="1"/>
  <c r="S2384" i="1" s="1"/>
  <c r="U2384" i="1" s="1"/>
  <c r="O2385" i="1"/>
  <c r="P2385" i="1" s="1"/>
  <c r="S2385" i="1" s="1"/>
  <c r="U2385" i="1" s="1"/>
  <c r="O2386" i="1"/>
  <c r="P2386" i="1" s="1"/>
  <c r="S2386" i="1" s="1"/>
  <c r="U2386" i="1" s="1"/>
  <c r="O2387" i="1"/>
  <c r="P2387" i="1" s="1"/>
  <c r="S2387" i="1" s="1"/>
  <c r="U2387" i="1" s="1"/>
  <c r="O2388" i="1"/>
  <c r="P2388" i="1" s="1"/>
  <c r="S2388" i="1" s="1"/>
  <c r="U2388" i="1" s="1"/>
  <c r="O2389" i="1"/>
  <c r="P2389" i="1" s="1"/>
  <c r="S2389" i="1" s="1"/>
  <c r="U2389" i="1" s="1"/>
  <c r="O2390" i="1"/>
  <c r="P2390" i="1" s="1"/>
  <c r="S2390" i="1" s="1"/>
  <c r="U2390" i="1" s="1"/>
  <c r="O2391" i="1"/>
  <c r="P2391" i="1" s="1"/>
  <c r="S2391" i="1" s="1"/>
  <c r="U2391" i="1" s="1"/>
  <c r="O2392" i="1"/>
  <c r="P2392" i="1" s="1"/>
  <c r="S2392" i="1" s="1"/>
  <c r="U2392" i="1" s="1"/>
  <c r="O2393" i="1"/>
  <c r="P2393" i="1" s="1"/>
  <c r="S2393" i="1" s="1"/>
  <c r="U2393" i="1" s="1"/>
  <c r="O2394" i="1"/>
  <c r="P2394" i="1" s="1"/>
  <c r="S2394" i="1" s="1"/>
  <c r="U2394" i="1" s="1"/>
  <c r="O2395" i="1"/>
  <c r="P2395" i="1" s="1"/>
  <c r="S2395" i="1" s="1"/>
  <c r="U2395" i="1" s="1"/>
  <c r="O2396" i="1"/>
  <c r="P2396" i="1" s="1"/>
  <c r="S2396" i="1" s="1"/>
  <c r="U2396" i="1" s="1"/>
  <c r="O2397" i="1"/>
  <c r="P2397" i="1" s="1"/>
  <c r="S2397" i="1" s="1"/>
  <c r="U2397" i="1" s="1"/>
  <c r="O2398" i="1"/>
  <c r="P2398" i="1" s="1"/>
  <c r="S2398" i="1" s="1"/>
  <c r="U2398" i="1" s="1"/>
  <c r="O2399" i="1"/>
  <c r="P2399" i="1" s="1"/>
  <c r="S2399" i="1" s="1"/>
  <c r="U2399" i="1" s="1"/>
  <c r="O2400" i="1"/>
  <c r="P2400" i="1" s="1"/>
  <c r="S2400" i="1" s="1"/>
  <c r="U2400" i="1" s="1"/>
  <c r="O2401" i="1"/>
  <c r="P2401" i="1" s="1"/>
  <c r="S2401" i="1" s="1"/>
  <c r="U2401" i="1" s="1"/>
  <c r="O2402" i="1"/>
  <c r="P2402" i="1" s="1"/>
  <c r="S2402" i="1" s="1"/>
  <c r="U2402" i="1" s="1"/>
  <c r="O2403" i="1"/>
  <c r="P2403" i="1" s="1"/>
  <c r="S2403" i="1" s="1"/>
  <c r="U2403" i="1" s="1"/>
  <c r="O2404" i="1"/>
  <c r="P2404" i="1" s="1"/>
  <c r="S2404" i="1" s="1"/>
  <c r="U2404" i="1" s="1"/>
  <c r="O2405" i="1"/>
  <c r="P2405" i="1" s="1"/>
  <c r="S2405" i="1" s="1"/>
  <c r="U2405" i="1" s="1"/>
  <c r="O2406" i="1"/>
  <c r="P2406" i="1" s="1"/>
  <c r="S2406" i="1" s="1"/>
  <c r="U2406" i="1" s="1"/>
  <c r="O2407" i="1"/>
  <c r="P2407" i="1" s="1"/>
  <c r="S2407" i="1" s="1"/>
  <c r="U2407" i="1" s="1"/>
  <c r="O2408" i="1"/>
  <c r="P2408" i="1" s="1"/>
  <c r="S2408" i="1" s="1"/>
  <c r="U2408" i="1" s="1"/>
  <c r="O2409" i="1"/>
  <c r="P2409" i="1" s="1"/>
  <c r="S2409" i="1" s="1"/>
  <c r="U2409" i="1" s="1"/>
  <c r="O2410" i="1"/>
  <c r="P2410" i="1" s="1"/>
  <c r="S2410" i="1" s="1"/>
  <c r="U2410" i="1" s="1"/>
  <c r="O2411" i="1"/>
  <c r="P2411" i="1" s="1"/>
  <c r="S2411" i="1" s="1"/>
  <c r="U2411" i="1" s="1"/>
  <c r="O2412" i="1"/>
  <c r="P2412" i="1" s="1"/>
  <c r="S2412" i="1" s="1"/>
  <c r="U2412" i="1" s="1"/>
  <c r="O2413" i="1"/>
  <c r="P2413" i="1" s="1"/>
  <c r="S2413" i="1" s="1"/>
  <c r="U2413" i="1" s="1"/>
  <c r="O2414" i="1"/>
  <c r="P2414" i="1" s="1"/>
  <c r="S2414" i="1" s="1"/>
  <c r="U2414" i="1" s="1"/>
  <c r="O2415" i="1"/>
  <c r="P2415" i="1" s="1"/>
  <c r="S2415" i="1" s="1"/>
  <c r="U2415" i="1" s="1"/>
  <c r="O2416" i="1"/>
  <c r="P2416" i="1" s="1"/>
  <c r="S2416" i="1" s="1"/>
  <c r="U2416" i="1" s="1"/>
  <c r="O2417" i="1"/>
  <c r="P2417" i="1" s="1"/>
  <c r="S2417" i="1" s="1"/>
  <c r="U2417" i="1" s="1"/>
  <c r="O2418" i="1"/>
  <c r="P2418" i="1" s="1"/>
  <c r="S2418" i="1" s="1"/>
  <c r="U2418" i="1" s="1"/>
  <c r="O2419" i="1"/>
  <c r="P2419" i="1" s="1"/>
  <c r="S2419" i="1" s="1"/>
  <c r="U2419" i="1" s="1"/>
  <c r="O2420" i="1"/>
  <c r="P2420" i="1" s="1"/>
  <c r="S2420" i="1" s="1"/>
  <c r="U2420" i="1" s="1"/>
  <c r="O2421" i="1"/>
  <c r="P2421" i="1" s="1"/>
  <c r="S2421" i="1" s="1"/>
  <c r="U2421" i="1" s="1"/>
  <c r="O2422" i="1"/>
  <c r="P2422" i="1" s="1"/>
  <c r="S2422" i="1" s="1"/>
  <c r="U2422" i="1" s="1"/>
  <c r="O2423" i="1"/>
  <c r="P2423" i="1" s="1"/>
  <c r="S2423" i="1" s="1"/>
  <c r="U2423" i="1" s="1"/>
  <c r="O2424" i="1"/>
  <c r="P2424" i="1" s="1"/>
  <c r="S2424" i="1" s="1"/>
  <c r="U2424" i="1" s="1"/>
  <c r="O2425" i="1"/>
  <c r="P2425" i="1" s="1"/>
  <c r="S2425" i="1" s="1"/>
  <c r="U2425" i="1" s="1"/>
  <c r="O2426" i="1"/>
  <c r="P2426" i="1" s="1"/>
  <c r="S2426" i="1" s="1"/>
  <c r="U2426" i="1" s="1"/>
  <c r="O2427" i="1"/>
  <c r="P2427" i="1" s="1"/>
  <c r="S2427" i="1" s="1"/>
  <c r="U2427" i="1" s="1"/>
  <c r="O2428" i="1"/>
  <c r="P2428" i="1" s="1"/>
  <c r="S2428" i="1" s="1"/>
  <c r="U2428" i="1" s="1"/>
  <c r="O2429" i="1"/>
  <c r="P2429" i="1" s="1"/>
  <c r="S2429" i="1" s="1"/>
  <c r="U2429" i="1" s="1"/>
  <c r="O2430" i="1"/>
  <c r="P2430" i="1" s="1"/>
  <c r="S2430" i="1" s="1"/>
  <c r="U2430" i="1" s="1"/>
  <c r="O2431" i="1"/>
  <c r="P2431" i="1" s="1"/>
  <c r="S2431" i="1" s="1"/>
  <c r="U2431" i="1" s="1"/>
  <c r="O2432" i="1"/>
  <c r="P2432" i="1" s="1"/>
  <c r="S2432" i="1" s="1"/>
  <c r="U2432" i="1" s="1"/>
  <c r="O2433" i="1"/>
  <c r="P2433" i="1" s="1"/>
  <c r="S2433" i="1" s="1"/>
  <c r="U2433" i="1" s="1"/>
  <c r="O2434" i="1"/>
  <c r="P2434" i="1" s="1"/>
  <c r="S2434" i="1" s="1"/>
  <c r="U2434" i="1" s="1"/>
  <c r="O2435" i="1"/>
  <c r="P2435" i="1" s="1"/>
  <c r="S2435" i="1" s="1"/>
  <c r="U2435" i="1" s="1"/>
  <c r="O2436" i="1"/>
  <c r="P2436" i="1" s="1"/>
  <c r="S2436" i="1" s="1"/>
  <c r="U2436" i="1" s="1"/>
  <c r="O2437" i="1"/>
  <c r="P2437" i="1" s="1"/>
  <c r="S2437" i="1" s="1"/>
  <c r="U2437" i="1" s="1"/>
  <c r="O2438" i="1"/>
  <c r="P2438" i="1" s="1"/>
  <c r="S2438" i="1" s="1"/>
  <c r="U2438" i="1" s="1"/>
  <c r="O2439" i="1"/>
  <c r="P2439" i="1" s="1"/>
  <c r="S2439" i="1" s="1"/>
  <c r="U2439" i="1" s="1"/>
  <c r="O2440" i="1"/>
  <c r="P2440" i="1" s="1"/>
  <c r="S2440" i="1" s="1"/>
  <c r="U2440" i="1" s="1"/>
  <c r="O2441" i="1"/>
  <c r="P2441" i="1" s="1"/>
  <c r="S2441" i="1" s="1"/>
  <c r="U2441" i="1" s="1"/>
  <c r="O2442" i="1"/>
  <c r="P2442" i="1" s="1"/>
  <c r="S2442" i="1" s="1"/>
  <c r="U2442" i="1" s="1"/>
  <c r="O2443" i="1"/>
  <c r="P2443" i="1" s="1"/>
  <c r="S2443" i="1" s="1"/>
  <c r="U2443" i="1" s="1"/>
  <c r="O2444" i="1"/>
  <c r="P2444" i="1" s="1"/>
  <c r="S2444" i="1" s="1"/>
  <c r="U2444" i="1" s="1"/>
  <c r="O2445" i="1"/>
  <c r="P2445" i="1" s="1"/>
  <c r="S2445" i="1" s="1"/>
  <c r="U2445" i="1" s="1"/>
  <c r="O2446" i="1"/>
  <c r="P2446" i="1" s="1"/>
  <c r="S2446" i="1" s="1"/>
  <c r="U2446" i="1" s="1"/>
  <c r="O2447" i="1"/>
  <c r="P2447" i="1" s="1"/>
  <c r="S2447" i="1" s="1"/>
  <c r="U2447" i="1" s="1"/>
  <c r="O2448" i="1"/>
  <c r="P2448" i="1" s="1"/>
  <c r="S2448" i="1" s="1"/>
  <c r="U2448" i="1" s="1"/>
  <c r="O2449" i="1"/>
  <c r="P2449" i="1" s="1"/>
  <c r="S2449" i="1" s="1"/>
  <c r="U2449" i="1" s="1"/>
  <c r="O2450" i="1"/>
  <c r="P2450" i="1" s="1"/>
  <c r="S2450" i="1" s="1"/>
  <c r="U2450" i="1" s="1"/>
  <c r="O2451" i="1"/>
  <c r="P2451" i="1" s="1"/>
  <c r="S2451" i="1" s="1"/>
  <c r="U2451" i="1" s="1"/>
  <c r="O2452" i="1"/>
  <c r="P2452" i="1" s="1"/>
  <c r="S2452" i="1" s="1"/>
  <c r="U2452" i="1" s="1"/>
  <c r="O2453" i="1"/>
  <c r="P2453" i="1" s="1"/>
  <c r="S2453" i="1" s="1"/>
  <c r="U2453" i="1" s="1"/>
  <c r="O2454" i="1"/>
  <c r="P2454" i="1" s="1"/>
  <c r="S2454" i="1" s="1"/>
  <c r="U2454" i="1" s="1"/>
  <c r="O2455" i="1"/>
  <c r="P2455" i="1" s="1"/>
  <c r="S2455" i="1" s="1"/>
  <c r="U2455" i="1" s="1"/>
  <c r="O2456" i="1"/>
  <c r="P2456" i="1" s="1"/>
  <c r="S2456" i="1" s="1"/>
  <c r="U2456" i="1" s="1"/>
  <c r="O2457" i="1"/>
  <c r="P2457" i="1" s="1"/>
  <c r="S2457" i="1" s="1"/>
  <c r="U2457" i="1" s="1"/>
  <c r="O2458" i="1"/>
  <c r="P2458" i="1" s="1"/>
  <c r="S2458" i="1" s="1"/>
  <c r="U2458" i="1" s="1"/>
  <c r="O2459" i="1"/>
  <c r="P2459" i="1" s="1"/>
  <c r="S2459" i="1" s="1"/>
  <c r="U2459" i="1" s="1"/>
  <c r="O2460" i="1"/>
  <c r="P2460" i="1" s="1"/>
  <c r="S2460" i="1" s="1"/>
  <c r="U2460" i="1" s="1"/>
  <c r="O2461" i="1"/>
  <c r="P2461" i="1" s="1"/>
  <c r="S2461" i="1" s="1"/>
  <c r="U2461" i="1" s="1"/>
  <c r="O2462" i="1"/>
  <c r="P2462" i="1" s="1"/>
  <c r="S2462" i="1" s="1"/>
  <c r="U2462" i="1" s="1"/>
  <c r="O2463" i="1"/>
  <c r="P2463" i="1" s="1"/>
  <c r="S2463" i="1" s="1"/>
  <c r="U2463" i="1" s="1"/>
  <c r="O2464" i="1"/>
  <c r="P2464" i="1" s="1"/>
  <c r="S2464" i="1" s="1"/>
  <c r="U2464" i="1" s="1"/>
  <c r="O2465" i="1"/>
  <c r="P2465" i="1" s="1"/>
  <c r="S2465" i="1" s="1"/>
  <c r="U2465" i="1" s="1"/>
  <c r="O2466" i="1"/>
  <c r="P2466" i="1" s="1"/>
  <c r="S2466" i="1" s="1"/>
  <c r="U2466" i="1" s="1"/>
  <c r="O2467" i="1"/>
  <c r="P2467" i="1" s="1"/>
  <c r="S2467" i="1" s="1"/>
  <c r="U2467" i="1" s="1"/>
  <c r="O2468" i="1"/>
  <c r="P2468" i="1" s="1"/>
  <c r="S2468" i="1" s="1"/>
  <c r="U2468" i="1" s="1"/>
  <c r="O2469" i="1"/>
  <c r="P2469" i="1" s="1"/>
  <c r="S2469" i="1" s="1"/>
  <c r="U2469" i="1" s="1"/>
  <c r="O2470" i="1"/>
  <c r="P2470" i="1" s="1"/>
  <c r="S2470" i="1" s="1"/>
  <c r="U2470" i="1" s="1"/>
  <c r="O2471" i="1"/>
  <c r="P2471" i="1" s="1"/>
  <c r="S2471" i="1" s="1"/>
  <c r="U2471" i="1" s="1"/>
  <c r="O2472" i="1"/>
  <c r="P2472" i="1" s="1"/>
  <c r="S2472" i="1" s="1"/>
  <c r="U2472" i="1" s="1"/>
  <c r="O2473" i="1"/>
  <c r="P2473" i="1" s="1"/>
  <c r="S2473" i="1" s="1"/>
  <c r="U2473" i="1" s="1"/>
  <c r="O2474" i="1"/>
  <c r="P2474" i="1" s="1"/>
  <c r="S2474" i="1" s="1"/>
  <c r="U2474" i="1" s="1"/>
  <c r="O2475" i="1"/>
  <c r="P2475" i="1" s="1"/>
  <c r="S2475" i="1" s="1"/>
  <c r="U2475" i="1" s="1"/>
  <c r="O2476" i="1"/>
  <c r="P2476" i="1" s="1"/>
  <c r="S2476" i="1" s="1"/>
  <c r="U2476" i="1" s="1"/>
  <c r="O2477" i="1"/>
  <c r="P2477" i="1" s="1"/>
  <c r="S2477" i="1" s="1"/>
  <c r="U2477" i="1" s="1"/>
  <c r="O2478" i="1"/>
  <c r="P2478" i="1" s="1"/>
  <c r="S2478" i="1" s="1"/>
  <c r="U2478" i="1" s="1"/>
  <c r="O2479" i="1"/>
  <c r="P2479" i="1" s="1"/>
  <c r="S2479" i="1" s="1"/>
  <c r="U2479" i="1" s="1"/>
  <c r="O2480" i="1"/>
  <c r="P2480" i="1" s="1"/>
  <c r="S2480" i="1" s="1"/>
  <c r="U2480" i="1" s="1"/>
  <c r="O2481" i="1"/>
  <c r="P2481" i="1" s="1"/>
  <c r="S2481" i="1" s="1"/>
  <c r="U2481" i="1" s="1"/>
  <c r="O2482" i="1"/>
  <c r="P2482" i="1" s="1"/>
  <c r="S2482" i="1" s="1"/>
  <c r="U2482" i="1" s="1"/>
  <c r="O2483" i="1"/>
  <c r="P2483" i="1" s="1"/>
  <c r="S2483" i="1" s="1"/>
  <c r="U2483" i="1" s="1"/>
  <c r="O2484" i="1"/>
  <c r="P2484" i="1" s="1"/>
  <c r="S2484" i="1" s="1"/>
  <c r="U2484" i="1" s="1"/>
  <c r="O2485" i="1"/>
  <c r="P2485" i="1" s="1"/>
  <c r="S2485" i="1" s="1"/>
  <c r="U2485" i="1" s="1"/>
  <c r="O2486" i="1"/>
  <c r="P2486" i="1" s="1"/>
  <c r="S2486" i="1" s="1"/>
  <c r="U2486" i="1" s="1"/>
  <c r="O2487" i="1"/>
  <c r="P2487" i="1" s="1"/>
  <c r="S2487" i="1" s="1"/>
  <c r="U2487" i="1" s="1"/>
  <c r="O2488" i="1"/>
  <c r="P2488" i="1" s="1"/>
  <c r="S2488" i="1" s="1"/>
  <c r="U2488" i="1" s="1"/>
  <c r="O2489" i="1"/>
  <c r="P2489" i="1" s="1"/>
  <c r="S2489" i="1" s="1"/>
  <c r="U2489" i="1" s="1"/>
  <c r="O2490" i="1"/>
  <c r="P2490" i="1" s="1"/>
  <c r="S2490" i="1" s="1"/>
  <c r="U2490" i="1" s="1"/>
  <c r="O2491" i="1"/>
  <c r="P2491" i="1" s="1"/>
  <c r="S2491" i="1" s="1"/>
  <c r="U2491" i="1" s="1"/>
  <c r="O2492" i="1"/>
  <c r="P2492" i="1" s="1"/>
  <c r="S2492" i="1" s="1"/>
  <c r="U2492" i="1" s="1"/>
  <c r="O2493" i="1"/>
  <c r="P2493" i="1" s="1"/>
  <c r="S2493" i="1" s="1"/>
  <c r="U2493" i="1" s="1"/>
  <c r="O2494" i="1"/>
  <c r="P2494" i="1" s="1"/>
  <c r="S2494" i="1" s="1"/>
  <c r="U2494" i="1" s="1"/>
  <c r="O2495" i="1"/>
  <c r="P2495" i="1" s="1"/>
  <c r="S2495" i="1" s="1"/>
  <c r="U2495" i="1" s="1"/>
  <c r="O2496" i="1"/>
  <c r="P2496" i="1" s="1"/>
  <c r="S2496" i="1" s="1"/>
  <c r="U2496" i="1" s="1"/>
  <c r="O2497" i="1"/>
  <c r="P2497" i="1" s="1"/>
  <c r="S2497" i="1" s="1"/>
  <c r="U2497" i="1" s="1"/>
  <c r="O2498" i="1"/>
  <c r="P2498" i="1" s="1"/>
  <c r="S2498" i="1" s="1"/>
  <c r="U2498" i="1" s="1"/>
  <c r="O2499" i="1"/>
  <c r="P2499" i="1" s="1"/>
  <c r="S2499" i="1" s="1"/>
  <c r="U2499" i="1" s="1"/>
  <c r="O2500" i="1"/>
  <c r="P2500" i="1" s="1"/>
  <c r="S2500" i="1" s="1"/>
  <c r="U2500" i="1" s="1"/>
  <c r="O2501" i="1"/>
  <c r="P2501" i="1" s="1"/>
  <c r="S2501" i="1" s="1"/>
  <c r="U2501" i="1" s="1"/>
  <c r="O2502" i="1"/>
  <c r="P2502" i="1" s="1"/>
  <c r="S2502" i="1" s="1"/>
  <c r="U2502" i="1" s="1"/>
  <c r="O2503" i="1"/>
  <c r="P2503" i="1" s="1"/>
  <c r="S2503" i="1" s="1"/>
  <c r="U2503" i="1" s="1"/>
  <c r="O2504" i="1"/>
  <c r="P2504" i="1" s="1"/>
  <c r="S2504" i="1" s="1"/>
  <c r="U2504" i="1" s="1"/>
  <c r="O2505" i="1"/>
  <c r="P2505" i="1" s="1"/>
  <c r="S2505" i="1" s="1"/>
  <c r="U2505" i="1" s="1"/>
  <c r="O2506" i="1"/>
  <c r="P2506" i="1" s="1"/>
  <c r="S2506" i="1" s="1"/>
  <c r="U2506" i="1" s="1"/>
  <c r="O2507" i="1"/>
  <c r="P2507" i="1" s="1"/>
  <c r="S2507" i="1" s="1"/>
  <c r="U2507" i="1" s="1"/>
  <c r="O2508" i="1"/>
  <c r="P2508" i="1" s="1"/>
  <c r="S2508" i="1" s="1"/>
  <c r="U2508" i="1" s="1"/>
  <c r="O2509" i="1"/>
  <c r="P2509" i="1" s="1"/>
  <c r="S2509" i="1" s="1"/>
  <c r="U2509" i="1" s="1"/>
  <c r="O2510" i="1"/>
  <c r="P2510" i="1" s="1"/>
  <c r="S2510" i="1" s="1"/>
  <c r="U2510" i="1" s="1"/>
  <c r="O2511" i="1"/>
  <c r="P2511" i="1" s="1"/>
  <c r="S2511" i="1" s="1"/>
  <c r="U2511" i="1" s="1"/>
  <c r="O2512" i="1"/>
  <c r="P2512" i="1" s="1"/>
  <c r="S2512" i="1" s="1"/>
  <c r="U2512" i="1" s="1"/>
  <c r="O2513" i="1"/>
  <c r="P2513" i="1" s="1"/>
  <c r="S2513" i="1" s="1"/>
  <c r="U2513" i="1" s="1"/>
  <c r="O2514" i="1"/>
  <c r="P2514" i="1" s="1"/>
  <c r="S2514" i="1" s="1"/>
  <c r="U2514" i="1" s="1"/>
  <c r="O2515" i="1"/>
  <c r="P2515" i="1" s="1"/>
  <c r="S2515" i="1" s="1"/>
  <c r="U2515" i="1" s="1"/>
  <c r="O2516" i="1"/>
  <c r="P2516" i="1" s="1"/>
  <c r="S2516" i="1" s="1"/>
  <c r="U2516" i="1" s="1"/>
  <c r="O2517" i="1"/>
  <c r="P2517" i="1" s="1"/>
  <c r="S2517" i="1" s="1"/>
  <c r="U2517" i="1" s="1"/>
  <c r="O2518" i="1"/>
  <c r="P2518" i="1" s="1"/>
  <c r="S2518" i="1" s="1"/>
  <c r="U2518" i="1" s="1"/>
  <c r="O2519" i="1"/>
  <c r="P2519" i="1" s="1"/>
  <c r="S2519" i="1" s="1"/>
  <c r="U2519" i="1" s="1"/>
  <c r="O2520" i="1"/>
  <c r="P2520" i="1" s="1"/>
  <c r="S2520" i="1" s="1"/>
  <c r="U2520" i="1" s="1"/>
  <c r="O2521" i="1"/>
  <c r="P2521" i="1" s="1"/>
  <c r="S2521" i="1" s="1"/>
  <c r="U2521" i="1" s="1"/>
  <c r="O2522" i="1"/>
  <c r="P2522" i="1" s="1"/>
  <c r="S2522" i="1" s="1"/>
  <c r="U2522" i="1" s="1"/>
  <c r="O2523" i="1"/>
  <c r="P2523" i="1" s="1"/>
  <c r="S2523" i="1" s="1"/>
  <c r="U2523" i="1" s="1"/>
  <c r="O2524" i="1"/>
  <c r="P2524" i="1" s="1"/>
  <c r="S2524" i="1" s="1"/>
  <c r="U2524" i="1" s="1"/>
  <c r="O2525" i="1"/>
  <c r="P2525" i="1" s="1"/>
  <c r="S2525" i="1" s="1"/>
  <c r="U2525" i="1" s="1"/>
  <c r="O2526" i="1"/>
  <c r="P2526" i="1" s="1"/>
  <c r="S2526" i="1" s="1"/>
  <c r="U2526" i="1" s="1"/>
  <c r="O2527" i="1"/>
  <c r="P2527" i="1" s="1"/>
  <c r="S2527" i="1" s="1"/>
  <c r="U2527" i="1" s="1"/>
  <c r="O2528" i="1"/>
  <c r="P2528" i="1" s="1"/>
  <c r="S2528" i="1" s="1"/>
  <c r="U2528" i="1" s="1"/>
  <c r="O2529" i="1"/>
  <c r="P2529" i="1" s="1"/>
  <c r="S2529" i="1" s="1"/>
  <c r="U2529" i="1" s="1"/>
  <c r="O2530" i="1"/>
  <c r="P2530" i="1" s="1"/>
  <c r="S2530" i="1" s="1"/>
  <c r="U2530" i="1" s="1"/>
  <c r="O2531" i="1"/>
  <c r="P2531" i="1" s="1"/>
  <c r="S2531" i="1" s="1"/>
  <c r="U2531" i="1" s="1"/>
  <c r="O2532" i="1"/>
  <c r="P2532" i="1" s="1"/>
  <c r="S2532" i="1" s="1"/>
  <c r="U2532" i="1" s="1"/>
  <c r="O2533" i="1"/>
  <c r="P2533" i="1" s="1"/>
  <c r="S2533" i="1" s="1"/>
  <c r="U2533" i="1" s="1"/>
  <c r="O2534" i="1"/>
  <c r="P2534" i="1" s="1"/>
  <c r="S2534" i="1" s="1"/>
  <c r="U2534" i="1" s="1"/>
  <c r="O2535" i="1"/>
  <c r="P2535" i="1" s="1"/>
  <c r="S2535" i="1" s="1"/>
  <c r="U2535" i="1" s="1"/>
  <c r="O2536" i="1"/>
  <c r="P2536" i="1" s="1"/>
  <c r="S2536" i="1" s="1"/>
  <c r="U2536" i="1" s="1"/>
  <c r="O2537" i="1"/>
  <c r="P2537" i="1" s="1"/>
  <c r="S2537" i="1" s="1"/>
  <c r="U2537" i="1" s="1"/>
  <c r="O2538" i="1"/>
  <c r="P2538" i="1" s="1"/>
  <c r="S2538" i="1" s="1"/>
  <c r="U2538" i="1" s="1"/>
  <c r="O2539" i="1"/>
  <c r="P2539" i="1" s="1"/>
  <c r="S2539" i="1" s="1"/>
  <c r="U2539" i="1" s="1"/>
  <c r="O2540" i="1"/>
  <c r="P2540" i="1" s="1"/>
  <c r="S2540" i="1" s="1"/>
  <c r="U2540" i="1" s="1"/>
  <c r="O2541" i="1"/>
  <c r="P2541" i="1" s="1"/>
  <c r="S2541" i="1" s="1"/>
  <c r="U2541" i="1" s="1"/>
  <c r="O2542" i="1"/>
  <c r="P2542" i="1" s="1"/>
  <c r="S2542" i="1" s="1"/>
  <c r="U2542" i="1" s="1"/>
  <c r="O2543" i="1"/>
  <c r="P2543" i="1" s="1"/>
  <c r="S2543" i="1" s="1"/>
  <c r="U2543" i="1" s="1"/>
  <c r="O2544" i="1"/>
  <c r="P2544" i="1" s="1"/>
  <c r="S2544" i="1" s="1"/>
  <c r="U2544" i="1" s="1"/>
  <c r="O2545" i="1"/>
  <c r="P2545" i="1" s="1"/>
  <c r="S2545" i="1" s="1"/>
  <c r="U2545" i="1" s="1"/>
  <c r="O2546" i="1"/>
  <c r="P2546" i="1" s="1"/>
  <c r="S2546" i="1" s="1"/>
  <c r="U2546" i="1" s="1"/>
  <c r="O2547" i="1"/>
  <c r="P2547" i="1" s="1"/>
  <c r="S2547" i="1" s="1"/>
  <c r="U2547" i="1" s="1"/>
  <c r="O2548" i="1"/>
  <c r="P2548" i="1" s="1"/>
  <c r="S2548" i="1" s="1"/>
  <c r="U2548" i="1" s="1"/>
  <c r="O2549" i="1"/>
  <c r="P2549" i="1" s="1"/>
  <c r="S2549" i="1" s="1"/>
  <c r="U2549" i="1" s="1"/>
  <c r="O2550" i="1"/>
  <c r="P2550" i="1" s="1"/>
  <c r="S2550" i="1" s="1"/>
  <c r="U2550" i="1" s="1"/>
  <c r="O2551" i="1"/>
  <c r="P2551" i="1" s="1"/>
  <c r="S2551" i="1" s="1"/>
  <c r="U2551" i="1" s="1"/>
  <c r="O2552" i="1"/>
  <c r="P2552" i="1" s="1"/>
  <c r="S2552" i="1" s="1"/>
  <c r="U2552" i="1" s="1"/>
  <c r="O2553" i="1"/>
  <c r="P2553" i="1" s="1"/>
  <c r="S2553" i="1" s="1"/>
  <c r="U2553" i="1" s="1"/>
  <c r="O2554" i="1"/>
  <c r="P2554" i="1" s="1"/>
  <c r="S2554" i="1" s="1"/>
  <c r="U2554" i="1" s="1"/>
  <c r="O2555" i="1"/>
  <c r="P2555" i="1" s="1"/>
  <c r="S2555" i="1" s="1"/>
  <c r="U2555" i="1" s="1"/>
  <c r="O2556" i="1"/>
  <c r="P2556" i="1" s="1"/>
  <c r="S2556" i="1" s="1"/>
  <c r="U2556" i="1" s="1"/>
  <c r="O2557" i="1"/>
  <c r="P2557" i="1" s="1"/>
  <c r="S2557" i="1" s="1"/>
  <c r="U2557" i="1" s="1"/>
  <c r="O2558" i="1"/>
  <c r="P2558" i="1" s="1"/>
  <c r="S2558" i="1" s="1"/>
  <c r="U2558" i="1" s="1"/>
  <c r="O2559" i="1"/>
  <c r="P2559" i="1" s="1"/>
  <c r="S2559" i="1" s="1"/>
  <c r="U2559" i="1" s="1"/>
  <c r="O2560" i="1"/>
  <c r="P2560" i="1" s="1"/>
  <c r="S2560" i="1" s="1"/>
  <c r="U2560" i="1" s="1"/>
  <c r="O2561" i="1"/>
  <c r="P2561" i="1" s="1"/>
  <c r="S2561" i="1" s="1"/>
  <c r="U2561" i="1" s="1"/>
  <c r="O2562" i="1"/>
  <c r="P2562" i="1" s="1"/>
  <c r="S2562" i="1" s="1"/>
  <c r="U2562" i="1" s="1"/>
  <c r="O2563" i="1"/>
  <c r="P2563" i="1" s="1"/>
  <c r="S2563" i="1" s="1"/>
  <c r="U2563" i="1" s="1"/>
  <c r="O2564" i="1"/>
  <c r="P2564" i="1" s="1"/>
  <c r="S2564" i="1" s="1"/>
  <c r="U2564" i="1" s="1"/>
  <c r="O2565" i="1"/>
  <c r="P2565" i="1" s="1"/>
  <c r="S2565" i="1" s="1"/>
  <c r="U2565" i="1" s="1"/>
  <c r="O2566" i="1"/>
  <c r="P2566" i="1" s="1"/>
  <c r="S2566" i="1" s="1"/>
  <c r="U2566" i="1" s="1"/>
  <c r="O2567" i="1"/>
  <c r="P2567" i="1" s="1"/>
  <c r="S2567" i="1" s="1"/>
  <c r="U2567" i="1" s="1"/>
  <c r="O2568" i="1"/>
  <c r="P2568" i="1" s="1"/>
  <c r="S2568" i="1" s="1"/>
  <c r="U2568" i="1" s="1"/>
  <c r="O2569" i="1"/>
  <c r="P2569" i="1" s="1"/>
  <c r="S2569" i="1" s="1"/>
  <c r="U2569" i="1" s="1"/>
  <c r="O2570" i="1"/>
  <c r="P2570" i="1" s="1"/>
  <c r="S2570" i="1" s="1"/>
  <c r="U2570" i="1" s="1"/>
  <c r="O2571" i="1"/>
  <c r="P2571" i="1" s="1"/>
  <c r="S2571" i="1" s="1"/>
  <c r="U2571" i="1" s="1"/>
  <c r="O2572" i="1"/>
  <c r="P2572" i="1" s="1"/>
  <c r="S2572" i="1" s="1"/>
  <c r="U2572" i="1" s="1"/>
  <c r="O2573" i="1"/>
  <c r="P2573" i="1" s="1"/>
  <c r="S2573" i="1" s="1"/>
  <c r="U2573" i="1" s="1"/>
  <c r="O2574" i="1"/>
  <c r="P2574" i="1" s="1"/>
  <c r="S2574" i="1" s="1"/>
  <c r="U2574" i="1" s="1"/>
  <c r="O2575" i="1"/>
  <c r="P2575" i="1" s="1"/>
  <c r="S2575" i="1" s="1"/>
  <c r="U2575" i="1" s="1"/>
  <c r="O2576" i="1"/>
  <c r="P2576" i="1" s="1"/>
  <c r="S2576" i="1" s="1"/>
  <c r="U2576" i="1" s="1"/>
  <c r="O2577" i="1"/>
  <c r="P2577" i="1" s="1"/>
  <c r="S2577" i="1" s="1"/>
  <c r="U2577" i="1" s="1"/>
  <c r="O2578" i="1"/>
  <c r="P2578" i="1" s="1"/>
  <c r="S2578" i="1" s="1"/>
  <c r="U2578" i="1" s="1"/>
  <c r="O2579" i="1"/>
  <c r="P2579" i="1" s="1"/>
  <c r="S2579" i="1" s="1"/>
  <c r="U2579" i="1" s="1"/>
  <c r="O2580" i="1"/>
  <c r="P2580" i="1" s="1"/>
  <c r="S2580" i="1" s="1"/>
  <c r="U2580" i="1" s="1"/>
  <c r="O2581" i="1"/>
  <c r="P2581" i="1" s="1"/>
  <c r="S2581" i="1" s="1"/>
  <c r="U2581" i="1" s="1"/>
  <c r="O2582" i="1"/>
  <c r="P2582" i="1" s="1"/>
  <c r="S2582" i="1" s="1"/>
  <c r="U2582" i="1" s="1"/>
  <c r="O2583" i="1"/>
  <c r="P2583" i="1" s="1"/>
  <c r="S2583" i="1" s="1"/>
  <c r="U2583" i="1" s="1"/>
  <c r="O2584" i="1"/>
  <c r="P2584" i="1" s="1"/>
  <c r="S2584" i="1" s="1"/>
  <c r="U2584" i="1" s="1"/>
  <c r="O2585" i="1"/>
  <c r="P2585" i="1" s="1"/>
  <c r="S2585" i="1" s="1"/>
  <c r="U2585" i="1" s="1"/>
  <c r="O2586" i="1"/>
  <c r="P2586" i="1" s="1"/>
  <c r="S2586" i="1" s="1"/>
  <c r="U2586" i="1" s="1"/>
  <c r="O2587" i="1"/>
  <c r="P2587" i="1" s="1"/>
  <c r="S2587" i="1" s="1"/>
  <c r="U2587" i="1" s="1"/>
  <c r="O2588" i="1"/>
  <c r="P2588" i="1" s="1"/>
  <c r="S2588" i="1" s="1"/>
  <c r="U2588" i="1" s="1"/>
  <c r="O2589" i="1"/>
  <c r="P2589" i="1" s="1"/>
  <c r="S2589" i="1" s="1"/>
  <c r="U2589" i="1" s="1"/>
  <c r="O2590" i="1"/>
  <c r="P2590" i="1" s="1"/>
  <c r="S2590" i="1" s="1"/>
  <c r="U2590" i="1" s="1"/>
  <c r="O2591" i="1"/>
  <c r="P2591" i="1" s="1"/>
  <c r="S2591" i="1" s="1"/>
  <c r="U2591" i="1" s="1"/>
  <c r="O2592" i="1"/>
  <c r="P2592" i="1" s="1"/>
  <c r="S2592" i="1" s="1"/>
  <c r="U2592" i="1" s="1"/>
  <c r="O2593" i="1"/>
  <c r="P2593" i="1" s="1"/>
  <c r="S2593" i="1" s="1"/>
  <c r="U2593" i="1" s="1"/>
  <c r="O2594" i="1"/>
  <c r="P2594" i="1" s="1"/>
  <c r="S2594" i="1" s="1"/>
  <c r="U2594" i="1" s="1"/>
  <c r="O2595" i="1"/>
  <c r="P2595" i="1" s="1"/>
  <c r="S2595" i="1" s="1"/>
  <c r="U2595" i="1" s="1"/>
  <c r="O2596" i="1"/>
  <c r="P2596" i="1" s="1"/>
  <c r="S2596" i="1" s="1"/>
  <c r="U2596" i="1" s="1"/>
  <c r="O2597" i="1"/>
  <c r="P2597" i="1" s="1"/>
  <c r="S2597" i="1" s="1"/>
  <c r="U2597" i="1" s="1"/>
  <c r="O2598" i="1"/>
  <c r="P2598" i="1" s="1"/>
  <c r="S2598" i="1" s="1"/>
  <c r="U2598" i="1" s="1"/>
  <c r="O2599" i="1"/>
  <c r="P2599" i="1" s="1"/>
  <c r="S2599" i="1" s="1"/>
  <c r="U2599" i="1" s="1"/>
  <c r="O2600" i="1"/>
  <c r="P2600" i="1" s="1"/>
  <c r="S2600" i="1" s="1"/>
  <c r="U2600" i="1" s="1"/>
  <c r="O2601" i="1"/>
  <c r="P2601" i="1" s="1"/>
  <c r="S2601" i="1" s="1"/>
  <c r="U2601" i="1" s="1"/>
  <c r="O2602" i="1"/>
  <c r="P2602" i="1" s="1"/>
  <c r="S2602" i="1" s="1"/>
  <c r="U2602" i="1" s="1"/>
  <c r="O2603" i="1"/>
  <c r="P2603" i="1" s="1"/>
  <c r="S2603" i="1" s="1"/>
  <c r="U2603" i="1" s="1"/>
  <c r="O2604" i="1"/>
  <c r="P2604" i="1" s="1"/>
  <c r="S2604" i="1" s="1"/>
  <c r="U2604" i="1" s="1"/>
  <c r="O2605" i="1"/>
  <c r="P2605" i="1" s="1"/>
  <c r="S2605" i="1" s="1"/>
  <c r="U2605" i="1" s="1"/>
  <c r="O2606" i="1"/>
  <c r="P2606" i="1" s="1"/>
  <c r="S2606" i="1" s="1"/>
  <c r="U2606" i="1" s="1"/>
  <c r="O2607" i="1"/>
  <c r="P2607" i="1" s="1"/>
  <c r="S2607" i="1" s="1"/>
  <c r="U2607" i="1" s="1"/>
  <c r="O2608" i="1"/>
  <c r="P2608" i="1" s="1"/>
  <c r="S2608" i="1" s="1"/>
  <c r="U2608" i="1" s="1"/>
  <c r="O2609" i="1"/>
  <c r="P2609" i="1" s="1"/>
  <c r="S2609" i="1" s="1"/>
  <c r="U2609" i="1" s="1"/>
  <c r="O2610" i="1"/>
  <c r="P2610" i="1" s="1"/>
  <c r="S2610" i="1" s="1"/>
  <c r="U2610" i="1" s="1"/>
  <c r="O2611" i="1"/>
  <c r="P2611" i="1" s="1"/>
  <c r="S2611" i="1" s="1"/>
  <c r="U2611" i="1" s="1"/>
  <c r="O2612" i="1"/>
  <c r="P2612" i="1" s="1"/>
  <c r="S2612" i="1" s="1"/>
  <c r="U2612" i="1" s="1"/>
  <c r="O2613" i="1"/>
  <c r="P2613" i="1" s="1"/>
  <c r="S2613" i="1" s="1"/>
  <c r="U2613" i="1" s="1"/>
  <c r="O2614" i="1"/>
  <c r="P2614" i="1" s="1"/>
  <c r="S2614" i="1" s="1"/>
  <c r="U2614" i="1" s="1"/>
  <c r="O2615" i="1"/>
  <c r="P2615" i="1" s="1"/>
  <c r="S2615" i="1" s="1"/>
  <c r="U2615" i="1" s="1"/>
  <c r="O2616" i="1"/>
  <c r="P2616" i="1" s="1"/>
  <c r="S2616" i="1" s="1"/>
  <c r="U2616" i="1" s="1"/>
  <c r="O2617" i="1"/>
  <c r="P2617" i="1" s="1"/>
  <c r="S2617" i="1" s="1"/>
  <c r="U2617" i="1" s="1"/>
  <c r="O2618" i="1"/>
  <c r="P2618" i="1" s="1"/>
  <c r="S2618" i="1" s="1"/>
  <c r="U2618" i="1" s="1"/>
  <c r="O2619" i="1"/>
  <c r="P2619" i="1" s="1"/>
  <c r="S2619" i="1" s="1"/>
  <c r="U2619" i="1" s="1"/>
  <c r="O2620" i="1"/>
  <c r="P2620" i="1" s="1"/>
  <c r="S2620" i="1" s="1"/>
  <c r="U2620" i="1" s="1"/>
  <c r="O2621" i="1"/>
  <c r="P2621" i="1" s="1"/>
  <c r="S2621" i="1" s="1"/>
  <c r="U2621" i="1" s="1"/>
  <c r="O2622" i="1"/>
  <c r="P2622" i="1" s="1"/>
  <c r="S2622" i="1" s="1"/>
  <c r="U2622" i="1" s="1"/>
  <c r="O2623" i="1"/>
  <c r="P2623" i="1" s="1"/>
  <c r="S2623" i="1" s="1"/>
  <c r="U2623" i="1" s="1"/>
  <c r="O2624" i="1"/>
  <c r="P2624" i="1" s="1"/>
  <c r="S2624" i="1" s="1"/>
  <c r="U2624" i="1" s="1"/>
  <c r="O2625" i="1"/>
  <c r="P2625" i="1" s="1"/>
  <c r="S2625" i="1" s="1"/>
  <c r="U2625" i="1" s="1"/>
  <c r="O2626" i="1"/>
  <c r="P2626" i="1" s="1"/>
  <c r="S2626" i="1" s="1"/>
  <c r="U2626" i="1" s="1"/>
  <c r="O2627" i="1"/>
  <c r="P2627" i="1" s="1"/>
  <c r="S2627" i="1" s="1"/>
  <c r="U2627" i="1" s="1"/>
  <c r="O2628" i="1"/>
  <c r="P2628" i="1" s="1"/>
  <c r="S2628" i="1" s="1"/>
  <c r="U2628" i="1" s="1"/>
  <c r="O2629" i="1"/>
  <c r="P2629" i="1" s="1"/>
  <c r="S2629" i="1" s="1"/>
  <c r="U2629" i="1" s="1"/>
  <c r="O2630" i="1"/>
  <c r="P2630" i="1" s="1"/>
  <c r="S2630" i="1" s="1"/>
  <c r="U2630" i="1" s="1"/>
  <c r="O2631" i="1"/>
  <c r="P2631" i="1" s="1"/>
  <c r="S2631" i="1" s="1"/>
  <c r="U2631" i="1" s="1"/>
  <c r="O2632" i="1"/>
  <c r="P2632" i="1" s="1"/>
  <c r="S2632" i="1" s="1"/>
  <c r="U2632" i="1" s="1"/>
  <c r="O2633" i="1"/>
  <c r="P2633" i="1" s="1"/>
  <c r="S2633" i="1" s="1"/>
  <c r="U2633" i="1" s="1"/>
  <c r="O2634" i="1"/>
  <c r="P2634" i="1" s="1"/>
  <c r="S2634" i="1" s="1"/>
  <c r="U2634" i="1" s="1"/>
  <c r="O2635" i="1"/>
  <c r="P2635" i="1" s="1"/>
  <c r="S2635" i="1" s="1"/>
  <c r="U2635" i="1" s="1"/>
  <c r="O2636" i="1"/>
  <c r="P2636" i="1" s="1"/>
  <c r="S2636" i="1" s="1"/>
  <c r="U2636" i="1" s="1"/>
  <c r="O2637" i="1"/>
  <c r="P2637" i="1" s="1"/>
  <c r="S2637" i="1" s="1"/>
  <c r="U2637" i="1" s="1"/>
  <c r="O2638" i="1"/>
  <c r="P2638" i="1" s="1"/>
  <c r="S2638" i="1" s="1"/>
  <c r="U2638" i="1" s="1"/>
  <c r="O2639" i="1"/>
  <c r="P2639" i="1" s="1"/>
  <c r="S2639" i="1" s="1"/>
  <c r="U2639" i="1" s="1"/>
  <c r="O2640" i="1"/>
  <c r="P2640" i="1" s="1"/>
  <c r="S2640" i="1" s="1"/>
  <c r="U2640" i="1" s="1"/>
  <c r="O2641" i="1"/>
  <c r="P2641" i="1" s="1"/>
  <c r="S2641" i="1" s="1"/>
  <c r="U2641" i="1" s="1"/>
  <c r="O2642" i="1"/>
  <c r="P2642" i="1" s="1"/>
  <c r="S2642" i="1" s="1"/>
  <c r="U2642" i="1" s="1"/>
  <c r="O2643" i="1"/>
  <c r="P2643" i="1" s="1"/>
  <c r="S2643" i="1" s="1"/>
  <c r="U2643" i="1" s="1"/>
  <c r="O2644" i="1"/>
  <c r="P2644" i="1" s="1"/>
  <c r="S2644" i="1" s="1"/>
  <c r="U2644" i="1" s="1"/>
  <c r="O2645" i="1"/>
  <c r="P2645" i="1" s="1"/>
  <c r="S2645" i="1" s="1"/>
  <c r="U2645" i="1" s="1"/>
  <c r="O2646" i="1"/>
  <c r="P2646" i="1" s="1"/>
  <c r="S2646" i="1" s="1"/>
  <c r="U2646" i="1" s="1"/>
  <c r="O2647" i="1"/>
  <c r="P2647" i="1" s="1"/>
  <c r="S2647" i="1" s="1"/>
  <c r="U2647" i="1" s="1"/>
  <c r="O2648" i="1"/>
  <c r="P2648" i="1" s="1"/>
  <c r="S2648" i="1" s="1"/>
  <c r="U2648" i="1" s="1"/>
  <c r="O2649" i="1"/>
  <c r="P2649" i="1" s="1"/>
  <c r="S2649" i="1" s="1"/>
  <c r="U2649" i="1" s="1"/>
  <c r="O2650" i="1"/>
  <c r="P2650" i="1" s="1"/>
  <c r="S2650" i="1" s="1"/>
  <c r="U2650" i="1" s="1"/>
  <c r="O2651" i="1"/>
  <c r="P2651" i="1" s="1"/>
  <c r="S2651" i="1" s="1"/>
  <c r="U2651" i="1" s="1"/>
  <c r="O2652" i="1"/>
  <c r="P2652" i="1" s="1"/>
  <c r="S2652" i="1" s="1"/>
  <c r="U2652" i="1" s="1"/>
  <c r="O2653" i="1"/>
  <c r="P2653" i="1" s="1"/>
  <c r="S2653" i="1" s="1"/>
  <c r="U2653" i="1" s="1"/>
  <c r="O2654" i="1"/>
  <c r="P2654" i="1" s="1"/>
  <c r="S2654" i="1" s="1"/>
  <c r="U2654" i="1" s="1"/>
  <c r="O2655" i="1"/>
  <c r="P2655" i="1" s="1"/>
  <c r="S2655" i="1" s="1"/>
  <c r="U2655" i="1" s="1"/>
  <c r="O2656" i="1"/>
  <c r="P2656" i="1" s="1"/>
  <c r="S2656" i="1" s="1"/>
  <c r="U2656" i="1" s="1"/>
  <c r="O2657" i="1"/>
  <c r="P2657" i="1" s="1"/>
  <c r="S2657" i="1" s="1"/>
  <c r="U2657" i="1" s="1"/>
  <c r="O2658" i="1"/>
  <c r="P2658" i="1" s="1"/>
  <c r="S2658" i="1" s="1"/>
  <c r="U2658" i="1" s="1"/>
  <c r="O2659" i="1"/>
  <c r="P2659" i="1" s="1"/>
  <c r="S2659" i="1" s="1"/>
  <c r="U2659" i="1" s="1"/>
  <c r="O2660" i="1"/>
  <c r="P2660" i="1" s="1"/>
  <c r="S2660" i="1" s="1"/>
  <c r="U2660" i="1" s="1"/>
  <c r="O2661" i="1"/>
  <c r="P2661" i="1" s="1"/>
  <c r="S2661" i="1" s="1"/>
  <c r="U2661" i="1" s="1"/>
  <c r="O2662" i="1"/>
  <c r="P2662" i="1" s="1"/>
  <c r="S2662" i="1" s="1"/>
  <c r="U2662" i="1" s="1"/>
  <c r="O2663" i="1"/>
  <c r="P2663" i="1" s="1"/>
  <c r="S2663" i="1" s="1"/>
  <c r="U2663" i="1" s="1"/>
  <c r="O2664" i="1"/>
  <c r="P2664" i="1" s="1"/>
  <c r="S2664" i="1" s="1"/>
  <c r="U2664" i="1" s="1"/>
  <c r="O2665" i="1"/>
  <c r="P2665" i="1" s="1"/>
  <c r="S2665" i="1" s="1"/>
  <c r="U2665" i="1" s="1"/>
  <c r="O2666" i="1"/>
  <c r="P2666" i="1" s="1"/>
  <c r="S2666" i="1" s="1"/>
  <c r="U2666" i="1" s="1"/>
  <c r="O2667" i="1"/>
  <c r="P2667" i="1" s="1"/>
  <c r="S2667" i="1" s="1"/>
  <c r="U2667" i="1" s="1"/>
  <c r="O2668" i="1"/>
  <c r="P2668" i="1" s="1"/>
  <c r="S2668" i="1" s="1"/>
  <c r="U2668" i="1" s="1"/>
  <c r="O2669" i="1"/>
  <c r="P2669" i="1" s="1"/>
  <c r="S2669" i="1" s="1"/>
  <c r="U2669" i="1" s="1"/>
  <c r="O2670" i="1"/>
  <c r="P2670" i="1" s="1"/>
  <c r="S2670" i="1" s="1"/>
  <c r="U2670" i="1" s="1"/>
  <c r="O2671" i="1"/>
  <c r="P2671" i="1" s="1"/>
  <c r="S2671" i="1" s="1"/>
  <c r="U2671" i="1" s="1"/>
  <c r="O2672" i="1"/>
  <c r="P2672" i="1" s="1"/>
  <c r="S2672" i="1" s="1"/>
  <c r="U2672" i="1" s="1"/>
  <c r="O2673" i="1"/>
  <c r="P2673" i="1" s="1"/>
  <c r="S2673" i="1" s="1"/>
  <c r="U2673" i="1" s="1"/>
  <c r="O2674" i="1"/>
  <c r="P2674" i="1" s="1"/>
  <c r="S2674" i="1" s="1"/>
  <c r="U2674" i="1" s="1"/>
  <c r="O2675" i="1"/>
  <c r="P2675" i="1" s="1"/>
  <c r="S2675" i="1" s="1"/>
  <c r="U2675" i="1" s="1"/>
  <c r="O2676" i="1"/>
  <c r="P2676" i="1" s="1"/>
  <c r="S2676" i="1" s="1"/>
  <c r="U2676" i="1" s="1"/>
  <c r="O2677" i="1"/>
  <c r="P2677" i="1" s="1"/>
  <c r="S2677" i="1" s="1"/>
  <c r="U2677" i="1" s="1"/>
  <c r="O2678" i="1"/>
  <c r="P2678" i="1" s="1"/>
  <c r="S2678" i="1" s="1"/>
  <c r="U2678" i="1" s="1"/>
  <c r="O2679" i="1"/>
  <c r="P2679" i="1" s="1"/>
  <c r="S2679" i="1" s="1"/>
  <c r="U2679" i="1" s="1"/>
  <c r="O2680" i="1"/>
  <c r="P2680" i="1" s="1"/>
  <c r="S2680" i="1" s="1"/>
  <c r="U2680" i="1" s="1"/>
  <c r="O2681" i="1"/>
  <c r="P2681" i="1" s="1"/>
  <c r="S2681" i="1" s="1"/>
  <c r="U2681" i="1" s="1"/>
  <c r="O2682" i="1"/>
  <c r="P2682" i="1" s="1"/>
  <c r="S2682" i="1" s="1"/>
  <c r="U2682" i="1" s="1"/>
  <c r="O2683" i="1"/>
  <c r="P2683" i="1" s="1"/>
  <c r="S2683" i="1" s="1"/>
  <c r="U2683" i="1" s="1"/>
  <c r="O2684" i="1"/>
  <c r="P2684" i="1" s="1"/>
  <c r="S2684" i="1" s="1"/>
  <c r="U2684" i="1" s="1"/>
  <c r="O2685" i="1"/>
  <c r="P2685" i="1" s="1"/>
  <c r="S2685" i="1" s="1"/>
  <c r="U2685" i="1" s="1"/>
  <c r="O2686" i="1"/>
  <c r="P2686" i="1" s="1"/>
  <c r="S2686" i="1" s="1"/>
  <c r="U2686" i="1" s="1"/>
  <c r="O2687" i="1"/>
  <c r="P2687" i="1" s="1"/>
  <c r="S2687" i="1" s="1"/>
  <c r="U2687" i="1" s="1"/>
  <c r="O2688" i="1"/>
  <c r="P2688" i="1" s="1"/>
  <c r="S2688" i="1" s="1"/>
  <c r="U2688" i="1" s="1"/>
  <c r="O2689" i="1"/>
  <c r="P2689" i="1" s="1"/>
  <c r="S2689" i="1" s="1"/>
  <c r="U2689" i="1" s="1"/>
  <c r="O2690" i="1"/>
  <c r="P2690" i="1" s="1"/>
  <c r="S2690" i="1" s="1"/>
  <c r="U2690" i="1" s="1"/>
  <c r="O2691" i="1"/>
  <c r="P2691" i="1" s="1"/>
  <c r="S2691" i="1" s="1"/>
  <c r="U2691" i="1" s="1"/>
  <c r="O2692" i="1"/>
  <c r="P2692" i="1" s="1"/>
  <c r="S2692" i="1" s="1"/>
  <c r="U2692" i="1" s="1"/>
  <c r="O2693" i="1"/>
  <c r="P2693" i="1" s="1"/>
  <c r="S2693" i="1" s="1"/>
  <c r="U2693" i="1" s="1"/>
  <c r="O2694" i="1"/>
  <c r="P2694" i="1" s="1"/>
  <c r="S2694" i="1" s="1"/>
  <c r="U2694" i="1" s="1"/>
  <c r="O2695" i="1"/>
  <c r="P2695" i="1" s="1"/>
  <c r="S2695" i="1" s="1"/>
  <c r="O2696" i="1"/>
  <c r="P2696" i="1" s="1"/>
  <c r="S2696" i="1" s="1"/>
  <c r="O2697" i="1"/>
  <c r="P2697" i="1" s="1"/>
  <c r="S2697" i="1" s="1"/>
  <c r="O2698" i="1"/>
  <c r="P2698" i="1" s="1"/>
  <c r="S2698" i="1" s="1"/>
  <c r="O2699" i="1"/>
  <c r="P2699" i="1" s="1"/>
  <c r="S2699" i="1" s="1"/>
  <c r="O2700" i="1"/>
  <c r="P2700" i="1" s="1"/>
  <c r="S2700" i="1" s="1"/>
  <c r="O2701" i="1"/>
  <c r="P2701" i="1" s="1"/>
  <c r="S2701" i="1" s="1"/>
  <c r="O2702" i="1"/>
  <c r="P2702" i="1" s="1"/>
  <c r="S2702" i="1" s="1"/>
  <c r="O2703" i="1"/>
  <c r="P2703" i="1" s="1"/>
  <c r="S2703" i="1" s="1"/>
  <c r="O2704" i="1"/>
  <c r="P2704" i="1" s="1"/>
  <c r="S2704" i="1" s="1"/>
  <c r="O2705" i="1"/>
  <c r="P2705" i="1" s="1"/>
  <c r="S2705" i="1" s="1"/>
  <c r="O2706" i="1"/>
  <c r="P2706" i="1" s="1"/>
  <c r="S2706" i="1" s="1"/>
  <c r="O2707" i="1"/>
  <c r="P2707" i="1" s="1"/>
  <c r="S2707" i="1" s="1"/>
  <c r="O2708" i="1"/>
  <c r="P2708" i="1" s="1"/>
  <c r="S2708" i="1" s="1"/>
  <c r="O2709" i="1"/>
  <c r="P2709" i="1" s="1"/>
  <c r="S2709" i="1" s="1"/>
  <c r="O2710" i="1"/>
  <c r="P2710" i="1" s="1"/>
  <c r="S2710" i="1" s="1"/>
  <c r="O2711" i="1"/>
  <c r="P2711" i="1" s="1"/>
  <c r="S2711" i="1" s="1"/>
  <c r="O2712" i="1"/>
  <c r="P2712" i="1" s="1"/>
  <c r="S2712" i="1" s="1"/>
  <c r="O2713" i="1"/>
  <c r="P2713" i="1" s="1"/>
  <c r="S2713" i="1" s="1"/>
  <c r="O2714" i="1"/>
  <c r="P2714" i="1" s="1"/>
  <c r="S2714" i="1" s="1"/>
  <c r="O2715" i="1"/>
  <c r="P2715" i="1" s="1"/>
  <c r="S2715" i="1" s="1"/>
  <c r="O2716" i="1"/>
  <c r="P2716" i="1" s="1"/>
  <c r="S2716" i="1" s="1"/>
  <c r="O2717" i="1"/>
  <c r="P2717" i="1" s="1"/>
  <c r="S2717" i="1" s="1"/>
  <c r="O2718" i="1"/>
  <c r="P2718" i="1" s="1"/>
  <c r="S2718" i="1" s="1"/>
  <c r="O2719" i="1"/>
  <c r="P2719" i="1" s="1"/>
  <c r="S2719" i="1" s="1"/>
  <c r="O2720" i="1"/>
  <c r="P2720" i="1" s="1"/>
  <c r="S2720" i="1" s="1"/>
  <c r="O2721" i="1"/>
  <c r="P2721" i="1" s="1"/>
  <c r="S2721" i="1" s="1"/>
  <c r="O2722" i="1"/>
  <c r="P2722" i="1" s="1"/>
  <c r="S2722" i="1" s="1"/>
  <c r="O2723" i="1"/>
  <c r="P2723" i="1" s="1"/>
  <c r="S2723" i="1" s="1"/>
  <c r="O2724" i="1"/>
  <c r="P2724" i="1" s="1"/>
  <c r="S2724" i="1" s="1"/>
  <c r="O2725" i="1"/>
  <c r="P2725" i="1" s="1"/>
  <c r="S2725" i="1" s="1"/>
  <c r="O2726" i="1"/>
  <c r="P2726" i="1" s="1"/>
  <c r="S2726" i="1" s="1"/>
  <c r="O2727" i="1"/>
  <c r="P2727" i="1" s="1"/>
  <c r="S2727" i="1" s="1"/>
  <c r="O2728" i="1"/>
  <c r="P2728" i="1" s="1"/>
  <c r="S2728" i="1" s="1"/>
  <c r="O2729" i="1"/>
  <c r="P2729" i="1" s="1"/>
  <c r="S2729" i="1" s="1"/>
  <c r="O2730" i="1"/>
  <c r="P2730" i="1" s="1"/>
  <c r="S2730" i="1" s="1"/>
  <c r="O2731" i="1"/>
  <c r="P2731" i="1" s="1"/>
  <c r="S2731" i="1" s="1"/>
  <c r="O2732" i="1"/>
  <c r="P2732" i="1" s="1"/>
  <c r="S2732" i="1" s="1"/>
  <c r="O2733" i="1"/>
  <c r="P2733" i="1" s="1"/>
  <c r="S2733" i="1" s="1"/>
  <c r="O2734" i="1"/>
  <c r="P2734" i="1" s="1"/>
  <c r="S2734" i="1" s="1"/>
  <c r="O2735" i="1"/>
  <c r="P2735" i="1" s="1"/>
  <c r="S2735" i="1" s="1"/>
  <c r="O2736" i="1"/>
  <c r="P2736" i="1" s="1"/>
  <c r="S2736" i="1" s="1"/>
  <c r="O2737" i="1"/>
  <c r="P2737" i="1" s="1"/>
  <c r="S2737" i="1" s="1"/>
  <c r="O2738" i="1"/>
  <c r="P2738" i="1" s="1"/>
  <c r="S2738" i="1" s="1"/>
  <c r="O2739" i="1"/>
  <c r="P2739" i="1" s="1"/>
  <c r="S2739" i="1" s="1"/>
  <c r="O2740" i="1"/>
  <c r="P2740" i="1" s="1"/>
  <c r="S2740" i="1" s="1"/>
  <c r="O2741" i="1"/>
  <c r="P2741" i="1" s="1"/>
  <c r="S2741" i="1" s="1"/>
  <c r="O2742" i="1"/>
  <c r="P2742" i="1" s="1"/>
  <c r="S2742" i="1" s="1"/>
  <c r="O2743" i="1"/>
  <c r="P2743" i="1" s="1"/>
  <c r="S2743" i="1" s="1"/>
  <c r="O2744" i="1"/>
  <c r="P2744" i="1" s="1"/>
  <c r="S2744" i="1" s="1"/>
  <c r="O2745" i="1"/>
  <c r="P2745" i="1" s="1"/>
  <c r="S2745" i="1" s="1"/>
  <c r="O2746" i="1"/>
  <c r="P2746" i="1" s="1"/>
  <c r="S2746" i="1" s="1"/>
  <c r="O2747" i="1"/>
  <c r="P2747" i="1" s="1"/>
  <c r="S2747" i="1" s="1"/>
  <c r="O2748" i="1"/>
  <c r="P2748" i="1" s="1"/>
  <c r="S2748" i="1" s="1"/>
  <c r="O2749" i="1"/>
  <c r="P2749" i="1" s="1"/>
  <c r="S2749" i="1" s="1"/>
  <c r="O2750" i="1"/>
  <c r="P2750" i="1" s="1"/>
  <c r="S2750" i="1" s="1"/>
  <c r="O2751" i="1"/>
  <c r="P2751" i="1" s="1"/>
  <c r="S2751" i="1" s="1"/>
  <c r="O2752" i="1"/>
  <c r="P2752" i="1" s="1"/>
  <c r="S2752" i="1" s="1"/>
  <c r="O2753" i="1"/>
  <c r="P2753" i="1" s="1"/>
  <c r="S2753" i="1" s="1"/>
  <c r="O2754" i="1"/>
  <c r="P2754" i="1" s="1"/>
  <c r="S2754" i="1" s="1"/>
  <c r="O2755" i="1"/>
  <c r="P2755" i="1" s="1"/>
  <c r="S2755" i="1" s="1"/>
  <c r="O2756" i="1"/>
  <c r="P2756" i="1" s="1"/>
  <c r="S2756" i="1" s="1"/>
  <c r="O2757" i="1"/>
  <c r="P2757" i="1" s="1"/>
  <c r="S2757" i="1" s="1"/>
  <c r="O2758" i="1"/>
  <c r="P2758" i="1" s="1"/>
  <c r="S2758" i="1" s="1"/>
  <c r="O2759" i="1"/>
  <c r="P2759" i="1" s="1"/>
  <c r="S2759" i="1" s="1"/>
  <c r="O2760" i="1"/>
  <c r="P2760" i="1" s="1"/>
  <c r="S2760" i="1" s="1"/>
  <c r="O2761" i="1"/>
  <c r="P2761" i="1" s="1"/>
  <c r="S2761" i="1" s="1"/>
  <c r="O2762" i="1"/>
  <c r="P2762" i="1" s="1"/>
  <c r="S2762" i="1" s="1"/>
  <c r="O2763" i="1"/>
  <c r="P2763" i="1" s="1"/>
  <c r="S2763" i="1" s="1"/>
  <c r="O2764" i="1"/>
  <c r="P2764" i="1" s="1"/>
  <c r="S2764" i="1" s="1"/>
  <c r="O2765" i="1"/>
  <c r="P2765" i="1" s="1"/>
  <c r="S2765" i="1" s="1"/>
  <c r="O2766" i="1"/>
  <c r="P2766" i="1" s="1"/>
  <c r="S2766" i="1" s="1"/>
  <c r="O2767" i="1"/>
  <c r="P2767" i="1" s="1"/>
  <c r="S2767" i="1" s="1"/>
  <c r="O2768" i="1"/>
  <c r="P2768" i="1" s="1"/>
  <c r="S2768" i="1" s="1"/>
  <c r="O2769" i="1"/>
  <c r="P2769" i="1" s="1"/>
  <c r="S2769" i="1" s="1"/>
  <c r="O2770" i="1"/>
  <c r="P2770" i="1" s="1"/>
  <c r="S2770" i="1" s="1"/>
  <c r="O2771" i="1"/>
  <c r="P2771" i="1" s="1"/>
  <c r="S2771" i="1" s="1"/>
  <c r="O2772" i="1"/>
  <c r="P2772" i="1" s="1"/>
  <c r="S2772" i="1" s="1"/>
  <c r="O2773" i="1"/>
  <c r="P2773" i="1" s="1"/>
  <c r="S2773" i="1" s="1"/>
  <c r="O2774" i="1"/>
  <c r="P2774" i="1" s="1"/>
  <c r="S2774" i="1" s="1"/>
  <c r="O2775" i="1"/>
  <c r="P2775" i="1" s="1"/>
  <c r="S2775" i="1" s="1"/>
  <c r="O2776" i="1"/>
  <c r="P2776" i="1" s="1"/>
  <c r="S2776" i="1" s="1"/>
  <c r="O2777" i="1"/>
  <c r="P2777" i="1" s="1"/>
  <c r="S2777" i="1" s="1"/>
  <c r="O2778" i="1"/>
  <c r="P2778" i="1" s="1"/>
  <c r="S2778" i="1" s="1"/>
  <c r="O2779" i="1"/>
  <c r="P2779" i="1" s="1"/>
  <c r="S2779" i="1" s="1"/>
  <c r="O2780" i="1"/>
  <c r="P2780" i="1" s="1"/>
  <c r="S2780" i="1" s="1"/>
  <c r="O2781" i="1"/>
  <c r="P2781" i="1" s="1"/>
  <c r="S2781" i="1" s="1"/>
  <c r="O2782" i="1"/>
  <c r="P2782" i="1" s="1"/>
  <c r="S2782" i="1" s="1"/>
  <c r="O2783" i="1"/>
  <c r="P2783" i="1" s="1"/>
  <c r="S2783" i="1" s="1"/>
  <c r="O2784" i="1"/>
  <c r="P2784" i="1" s="1"/>
  <c r="S2784" i="1" s="1"/>
  <c r="O2785" i="1"/>
  <c r="P2785" i="1" s="1"/>
  <c r="O2786" i="1"/>
  <c r="P2786" i="1" s="1"/>
  <c r="O2787" i="1"/>
  <c r="P2787" i="1" s="1"/>
  <c r="O2788" i="1"/>
  <c r="P2788" i="1" s="1"/>
  <c r="O2789" i="1"/>
  <c r="P2789" i="1" s="1"/>
  <c r="O2790" i="1"/>
  <c r="P2790" i="1" s="1"/>
  <c r="O2791" i="1"/>
  <c r="P2791" i="1" s="1"/>
  <c r="O2792" i="1"/>
  <c r="P2792" i="1" s="1"/>
  <c r="O2793" i="1"/>
  <c r="P2793" i="1" s="1"/>
  <c r="O2794" i="1"/>
  <c r="P2794" i="1" s="1"/>
  <c r="O2795" i="1"/>
  <c r="P2795" i="1" s="1"/>
  <c r="O2796" i="1"/>
  <c r="P2796" i="1" s="1"/>
  <c r="O2797" i="1"/>
  <c r="P2797" i="1" s="1"/>
  <c r="O2798" i="1"/>
  <c r="P2798" i="1" s="1"/>
  <c r="O2799" i="1"/>
  <c r="P2799" i="1" s="1"/>
  <c r="O2800" i="1"/>
  <c r="P2800" i="1" s="1"/>
  <c r="O2801" i="1"/>
  <c r="P2801" i="1" s="1"/>
  <c r="O2802" i="1"/>
  <c r="P2802" i="1" s="1"/>
  <c r="O2803" i="1"/>
  <c r="P2803" i="1" s="1"/>
  <c r="O2804" i="1"/>
  <c r="P2804" i="1" s="1"/>
  <c r="O2805" i="1"/>
  <c r="P2805" i="1" s="1"/>
  <c r="O2806" i="1"/>
  <c r="P2806" i="1" s="1"/>
  <c r="O2807" i="1"/>
  <c r="P2807" i="1" s="1"/>
  <c r="O2808" i="1"/>
  <c r="P2808" i="1" s="1"/>
  <c r="O2809" i="1"/>
  <c r="P2809" i="1" s="1"/>
  <c r="O2810" i="1"/>
  <c r="P2810" i="1" s="1"/>
  <c r="O2811" i="1"/>
  <c r="P2811" i="1" s="1"/>
  <c r="O2812" i="1"/>
  <c r="P2812" i="1" s="1"/>
  <c r="O2813" i="1"/>
  <c r="P2813" i="1" s="1"/>
  <c r="O2814" i="1"/>
  <c r="P2814" i="1" s="1"/>
  <c r="O2815" i="1"/>
  <c r="P2815" i="1" s="1"/>
  <c r="O2816" i="1"/>
  <c r="P2816" i="1" s="1"/>
  <c r="O2817" i="1"/>
  <c r="P2817" i="1" s="1"/>
  <c r="O2818" i="1"/>
  <c r="P2818" i="1" s="1"/>
  <c r="O2819" i="1"/>
  <c r="P2819" i="1" s="1"/>
  <c r="O2820" i="1"/>
  <c r="P2820" i="1" s="1"/>
  <c r="O2821" i="1"/>
  <c r="P2821" i="1" s="1"/>
  <c r="O2822" i="1"/>
  <c r="P2822" i="1" s="1"/>
  <c r="O2823" i="1"/>
  <c r="P2823" i="1" s="1"/>
  <c r="O2824" i="1"/>
  <c r="P2824" i="1" s="1"/>
  <c r="O2825" i="1"/>
  <c r="P2825" i="1" s="1"/>
  <c r="O2826" i="1"/>
  <c r="P2826" i="1" s="1"/>
  <c r="O2827" i="1"/>
  <c r="P2827" i="1" s="1"/>
  <c r="O2828" i="1"/>
  <c r="P2828" i="1" s="1"/>
  <c r="O2829" i="1"/>
  <c r="P2829" i="1" s="1"/>
  <c r="O2830" i="1"/>
  <c r="P2830" i="1" s="1"/>
  <c r="O2831" i="1"/>
  <c r="P2831" i="1" s="1"/>
  <c r="O2832" i="1"/>
  <c r="P2832" i="1" s="1"/>
  <c r="O2833" i="1"/>
  <c r="P2833" i="1" s="1"/>
  <c r="O2834" i="1"/>
  <c r="P2834" i="1" s="1"/>
  <c r="O2835" i="1"/>
  <c r="P2835" i="1" s="1"/>
  <c r="O2836" i="1"/>
  <c r="P2836" i="1" s="1"/>
  <c r="O2837" i="1"/>
  <c r="P2837" i="1" s="1"/>
  <c r="O2838" i="1"/>
  <c r="P2838" i="1" s="1"/>
  <c r="O2839" i="1"/>
  <c r="P2839" i="1" s="1"/>
  <c r="O2840" i="1"/>
  <c r="P2840" i="1" s="1"/>
  <c r="O2841" i="1"/>
  <c r="P2841" i="1" s="1"/>
  <c r="O2842" i="1"/>
  <c r="P2842" i="1" s="1"/>
  <c r="O2843" i="1"/>
  <c r="P2843" i="1" s="1"/>
  <c r="O2844" i="1"/>
  <c r="P2844" i="1" s="1"/>
  <c r="O2845" i="1"/>
  <c r="P2845" i="1" s="1"/>
  <c r="O2846" i="1"/>
  <c r="P2846" i="1" s="1"/>
  <c r="O2847" i="1"/>
  <c r="P2847" i="1" s="1"/>
  <c r="O2848" i="1"/>
  <c r="P2848" i="1" s="1"/>
  <c r="O2849" i="1"/>
  <c r="P2849" i="1" s="1"/>
  <c r="O2850" i="1"/>
  <c r="P2850" i="1" s="1"/>
  <c r="O2851" i="1"/>
  <c r="P2851" i="1" s="1"/>
  <c r="O2852" i="1"/>
  <c r="P2852" i="1" s="1"/>
  <c r="O2853" i="1"/>
  <c r="P2853" i="1" s="1"/>
  <c r="O2854" i="1"/>
  <c r="P2854" i="1" s="1"/>
  <c r="O2855" i="1"/>
  <c r="P2855" i="1" s="1"/>
  <c r="O2856" i="1"/>
  <c r="P2856" i="1" s="1"/>
  <c r="O2857" i="1"/>
  <c r="P2857" i="1" s="1"/>
  <c r="O2858" i="1"/>
  <c r="P2858" i="1" s="1"/>
  <c r="O2859" i="1"/>
  <c r="P2859" i="1" s="1"/>
  <c r="O2860" i="1"/>
  <c r="P2860" i="1" s="1"/>
  <c r="O2861" i="1"/>
  <c r="P2861" i="1" s="1"/>
  <c r="O2862" i="1"/>
  <c r="P2862" i="1" s="1"/>
  <c r="O2863" i="1"/>
  <c r="P2863" i="1" s="1"/>
  <c r="O2864" i="1"/>
  <c r="P2864" i="1" s="1"/>
  <c r="O2865" i="1"/>
  <c r="P2865" i="1" s="1"/>
  <c r="O2866" i="1"/>
  <c r="P2866" i="1" s="1"/>
  <c r="O2867" i="1"/>
  <c r="P2867" i="1" s="1"/>
  <c r="O2868" i="1"/>
  <c r="P2868" i="1" s="1"/>
  <c r="O2869" i="1"/>
  <c r="P2869" i="1" s="1"/>
  <c r="O2870" i="1"/>
  <c r="P2870" i="1" s="1"/>
  <c r="O2871" i="1"/>
  <c r="P2871" i="1" s="1"/>
  <c r="O2872" i="1"/>
  <c r="P2872" i="1" s="1"/>
  <c r="O2873" i="1"/>
  <c r="P2873" i="1" s="1"/>
  <c r="O2874" i="1"/>
  <c r="P2874" i="1" s="1"/>
  <c r="O2875" i="1"/>
  <c r="P2875" i="1" s="1"/>
  <c r="O2876" i="1"/>
  <c r="P2876" i="1" s="1"/>
  <c r="O2877" i="1"/>
  <c r="P2877" i="1" s="1"/>
  <c r="O2878" i="1"/>
  <c r="P2878" i="1" s="1"/>
  <c r="O2879" i="1"/>
  <c r="P2879" i="1" s="1"/>
  <c r="O2880" i="1"/>
  <c r="P2880" i="1" s="1"/>
  <c r="O2881" i="1"/>
  <c r="P2881" i="1" s="1"/>
  <c r="O2882" i="1"/>
  <c r="P2882" i="1" s="1"/>
  <c r="O2883" i="1"/>
  <c r="P2883" i="1" s="1"/>
  <c r="O2884" i="1"/>
  <c r="P2884" i="1" s="1"/>
  <c r="O2885" i="1"/>
  <c r="P2885" i="1" s="1"/>
  <c r="O2886" i="1"/>
  <c r="P2886" i="1" s="1"/>
  <c r="O2887" i="1"/>
  <c r="P2887" i="1" s="1"/>
  <c r="O2888" i="1"/>
  <c r="P2888" i="1" s="1"/>
  <c r="O2889" i="1"/>
  <c r="P2889" i="1" s="1"/>
  <c r="O2890" i="1"/>
  <c r="P2890" i="1" s="1"/>
  <c r="O2891" i="1"/>
  <c r="P2891" i="1" s="1"/>
  <c r="O2892" i="1"/>
  <c r="P2892" i="1" s="1"/>
  <c r="O2893" i="1"/>
  <c r="P2893" i="1" s="1"/>
  <c r="O2894" i="1"/>
  <c r="P2894" i="1" s="1"/>
  <c r="O2895" i="1"/>
  <c r="P2895" i="1" s="1"/>
  <c r="O2896" i="1"/>
  <c r="P2896" i="1" s="1"/>
  <c r="O2897" i="1"/>
  <c r="P2897" i="1" s="1"/>
  <c r="O2898" i="1"/>
  <c r="P2898" i="1" s="1"/>
  <c r="O2899" i="1"/>
  <c r="P2899" i="1" s="1"/>
  <c r="O2900" i="1"/>
  <c r="P2900" i="1" s="1"/>
  <c r="O2901" i="1"/>
  <c r="P2901" i="1" s="1"/>
  <c r="O2902" i="1"/>
  <c r="P2902" i="1" s="1"/>
  <c r="O2903" i="1"/>
  <c r="P2903" i="1" s="1"/>
  <c r="O2904" i="1"/>
  <c r="P2904" i="1" s="1"/>
  <c r="O2905" i="1"/>
  <c r="P2905" i="1" s="1"/>
  <c r="O2906" i="1"/>
  <c r="P2906" i="1" s="1"/>
  <c r="O2907" i="1"/>
  <c r="P2907" i="1" s="1"/>
  <c r="O2908" i="1"/>
  <c r="P2908" i="1" s="1"/>
  <c r="O2909" i="1"/>
  <c r="P2909" i="1" s="1"/>
  <c r="O2910" i="1"/>
  <c r="P2910" i="1" s="1"/>
  <c r="O2911" i="1"/>
  <c r="P2911" i="1" s="1"/>
  <c r="O2912" i="1"/>
  <c r="P2912" i="1" s="1"/>
  <c r="O2913" i="1"/>
  <c r="P2913" i="1" s="1"/>
  <c r="O2914" i="1"/>
  <c r="P2914" i="1" s="1"/>
  <c r="O2915" i="1"/>
  <c r="P2915" i="1" s="1"/>
  <c r="O2916" i="1"/>
  <c r="P2916" i="1" s="1"/>
  <c r="O2917" i="1"/>
  <c r="P2917" i="1" s="1"/>
  <c r="O2918" i="1"/>
  <c r="P2918" i="1" s="1"/>
  <c r="O2919" i="1"/>
  <c r="P2919" i="1" s="1"/>
  <c r="O2920" i="1"/>
  <c r="P2920" i="1" s="1"/>
  <c r="O2921" i="1"/>
  <c r="P2921" i="1" s="1"/>
  <c r="O2922" i="1"/>
  <c r="P2922" i="1" s="1"/>
  <c r="O2923" i="1"/>
  <c r="P2923" i="1" s="1"/>
  <c r="O2924" i="1"/>
  <c r="P2924" i="1" s="1"/>
  <c r="O2925" i="1"/>
  <c r="P2925" i="1" s="1"/>
  <c r="O2926" i="1"/>
  <c r="P2926" i="1" s="1"/>
  <c r="O2927" i="1"/>
  <c r="P2927" i="1" s="1"/>
  <c r="O2928" i="1"/>
  <c r="P2928" i="1" s="1"/>
  <c r="O2929" i="1"/>
  <c r="P2929" i="1" s="1"/>
  <c r="O2930" i="1"/>
  <c r="P2930" i="1" s="1"/>
  <c r="O2931" i="1"/>
  <c r="P2931" i="1" s="1"/>
  <c r="O2932" i="1"/>
  <c r="P2932" i="1" s="1"/>
  <c r="O2933" i="1"/>
  <c r="P2933" i="1" s="1"/>
  <c r="O2934" i="1"/>
  <c r="P2934" i="1" s="1"/>
  <c r="O2935" i="1"/>
  <c r="P2935" i="1" s="1"/>
  <c r="O2936" i="1"/>
  <c r="P2936" i="1" s="1"/>
  <c r="O2937" i="1"/>
  <c r="P2937" i="1" s="1"/>
  <c r="O2938" i="1"/>
  <c r="P2938" i="1" s="1"/>
  <c r="O2939" i="1"/>
  <c r="P2939" i="1" s="1"/>
  <c r="O2940" i="1"/>
  <c r="P2940" i="1" s="1"/>
  <c r="O2941" i="1"/>
  <c r="P2941" i="1" s="1"/>
  <c r="O2942" i="1"/>
  <c r="P2942" i="1" s="1"/>
  <c r="O2943" i="1"/>
  <c r="P2943" i="1" s="1"/>
  <c r="O2944" i="1"/>
  <c r="P2944" i="1" s="1"/>
  <c r="O2945" i="1"/>
  <c r="P2945" i="1" s="1"/>
  <c r="O2946" i="1"/>
  <c r="P2946" i="1" s="1"/>
  <c r="O2947" i="1"/>
  <c r="P2947" i="1" s="1"/>
  <c r="O2948" i="1"/>
  <c r="P2948" i="1" s="1"/>
  <c r="O2949" i="1"/>
  <c r="P2949" i="1" s="1"/>
  <c r="O2950" i="1"/>
  <c r="P2950" i="1" s="1"/>
  <c r="O2951" i="1"/>
  <c r="P2951" i="1" s="1"/>
  <c r="O2952" i="1"/>
  <c r="P2952" i="1" s="1"/>
  <c r="O2953" i="1"/>
  <c r="P2953" i="1" s="1"/>
  <c r="O2954" i="1"/>
  <c r="P2954" i="1" s="1"/>
  <c r="O2955" i="1"/>
  <c r="P2955" i="1" s="1"/>
  <c r="O2956" i="1"/>
  <c r="P2956" i="1" s="1"/>
  <c r="O2957" i="1"/>
  <c r="P2957" i="1" s="1"/>
  <c r="O2958" i="1"/>
  <c r="P2958" i="1" s="1"/>
  <c r="O2959" i="1"/>
  <c r="P2959" i="1" s="1"/>
  <c r="O2960" i="1"/>
  <c r="P2960" i="1" s="1"/>
  <c r="O2961" i="1"/>
  <c r="P2961" i="1" s="1"/>
  <c r="O2962" i="1"/>
  <c r="P2962" i="1" s="1"/>
  <c r="O2963" i="1"/>
  <c r="P2963" i="1" s="1"/>
  <c r="O2964" i="1"/>
  <c r="P2964" i="1" s="1"/>
  <c r="O2965" i="1"/>
  <c r="P2965" i="1" s="1"/>
  <c r="O2966" i="1"/>
  <c r="P2966" i="1" s="1"/>
  <c r="O2967" i="1"/>
  <c r="P2967" i="1" s="1"/>
  <c r="O2968" i="1"/>
  <c r="P2968" i="1" s="1"/>
  <c r="O2969" i="1"/>
  <c r="P2969" i="1" s="1"/>
  <c r="O2970" i="1"/>
  <c r="P2970" i="1" s="1"/>
  <c r="O2971" i="1"/>
  <c r="P2971" i="1" s="1"/>
  <c r="O2972" i="1"/>
  <c r="P2972" i="1" s="1"/>
  <c r="O2973" i="1"/>
  <c r="P2973" i="1" s="1"/>
  <c r="O2974" i="1"/>
  <c r="P2974" i="1" s="1"/>
  <c r="O2975" i="1"/>
  <c r="P2975" i="1" s="1"/>
  <c r="O2976" i="1"/>
  <c r="P2976" i="1" s="1"/>
  <c r="O2977" i="1"/>
  <c r="P2977" i="1" s="1"/>
  <c r="O2978" i="1"/>
  <c r="P2978" i="1" s="1"/>
  <c r="O2979" i="1"/>
  <c r="P2979" i="1" s="1"/>
  <c r="O2980" i="1"/>
  <c r="P2980" i="1" s="1"/>
  <c r="O2981" i="1"/>
  <c r="P2981" i="1" s="1"/>
  <c r="O2982" i="1"/>
  <c r="P2982" i="1" s="1"/>
  <c r="O2983" i="1"/>
  <c r="P2983" i="1" s="1"/>
  <c r="O2984" i="1"/>
  <c r="P2984" i="1" s="1"/>
  <c r="O2985" i="1"/>
  <c r="P2985" i="1" s="1"/>
  <c r="O2986" i="1"/>
  <c r="P2986" i="1" s="1"/>
  <c r="O2987" i="1"/>
  <c r="P2987" i="1" s="1"/>
  <c r="O2988" i="1"/>
  <c r="P2988" i="1" s="1"/>
  <c r="O2989" i="1"/>
  <c r="P2989" i="1" s="1"/>
  <c r="O2990" i="1"/>
  <c r="P2990" i="1" s="1"/>
  <c r="O2991" i="1"/>
  <c r="P2991" i="1" s="1"/>
  <c r="O2992" i="1"/>
  <c r="P2992" i="1" s="1"/>
  <c r="O2993" i="1"/>
  <c r="P2993" i="1" s="1"/>
  <c r="O2994" i="1"/>
  <c r="P2994" i="1" s="1"/>
  <c r="O2995" i="1"/>
  <c r="P2995" i="1" s="1"/>
  <c r="O2996" i="1"/>
  <c r="P2996" i="1" s="1"/>
  <c r="O2997" i="1"/>
  <c r="P2997" i="1" s="1"/>
  <c r="O2998" i="1"/>
  <c r="P2998" i="1" s="1"/>
  <c r="O2999" i="1"/>
  <c r="P2999" i="1" s="1"/>
  <c r="O3000" i="1"/>
  <c r="P3000" i="1" s="1"/>
  <c r="O3001" i="1"/>
  <c r="P3001" i="1" s="1"/>
  <c r="O3002" i="1"/>
  <c r="P3002" i="1" s="1"/>
  <c r="O3003" i="1"/>
  <c r="P3003" i="1" s="1"/>
  <c r="O3004" i="1"/>
  <c r="P3004" i="1" s="1"/>
  <c r="O3005" i="1"/>
  <c r="P3005" i="1" s="1"/>
  <c r="O3006" i="1"/>
  <c r="P3006" i="1" s="1"/>
  <c r="O3007" i="1"/>
  <c r="P3007" i="1" s="1"/>
  <c r="O3008" i="1"/>
  <c r="P3008" i="1" s="1"/>
  <c r="O3009" i="1"/>
  <c r="P3009" i="1" s="1"/>
  <c r="O3010" i="1"/>
  <c r="P3010" i="1" s="1"/>
  <c r="O3011" i="1"/>
  <c r="P3011" i="1" s="1"/>
  <c r="O3012" i="1"/>
  <c r="P3012" i="1" s="1"/>
  <c r="O3013" i="1"/>
  <c r="P3013" i="1" s="1"/>
  <c r="O3014" i="1"/>
  <c r="P3014" i="1" s="1"/>
  <c r="O3015" i="1"/>
  <c r="P3015" i="1" s="1"/>
  <c r="O3016" i="1"/>
  <c r="P3016" i="1" s="1"/>
  <c r="O3017" i="1"/>
  <c r="P3017" i="1" s="1"/>
  <c r="O3018" i="1"/>
  <c r="P3018" i="1" s="1"/>
  <c r="O3019" i="1"/>
  <c r="P3019" i="1" s="1"/>
  <c r="O3020" i="1"/>
  <c r="P3020" i="1" s="1"/>
  <c r="O3021" i="1"/>
  <c r="P3021" i="1" s="1"/>
  <c r="O3022" i="1"/>
  <c r="P3022" i="1" s="1"/>
  <c r="O3023" i="1"/>
  <c r="P3023" i="1" s="1"/>
  <c r="O3024" i="1"/>
  <c r="P3024" i="1" s="1"/>
  <c r="O3025" i="1"/>
  <c r="P3025" i="1" s="1"/>
  <c r="O3026" i="1"/>
  <c r="P3026" i="1" s="1"/>
  <c r="O3027" i="1"/>
  <c r="P3027" i="1" s="1"/>
  <c r="O3028" i="1"/>
  <c r="P3028" i="1" s="1"/>
  <c r="O3029" i="1"/>
  <c r="P3029" i="1" s="1"/>
  <c r="O3030" i="1"/>
  <c r="P3030" i="1" s="1"/>
  <c r="O3031" i="1"/>
  <c r="P3031" i="1" s="1"/>
  <c r="O3032" i="1"/>
  <c r="P3032" i="1" s="1"/>
  <c r="O3033" i="1"/>
  <c r="P3033" i="1" s="1"/>
  <c r="O3034" i="1"/>
  <c r="P3034" i="1" s="1"/>
  <c r="O3035" i="1"/>
  <c r="P3035" i="1" s="1"/>
  <c r="O3036" i="1"/>
  <c r="P3036" i="1" s="1"/>
  <c r="O3037" i="1"/>
  <c r="P3037" i="1" s="1"/>
  <c r="O3038" i="1"/>
  <c r="P3038" i="1" s="1"/>
  <c r="O3039" i="1"/>
  <c r="P3039" i="1" s="1"/>
  <c r="O3040" i="1"/>
  <c r="P3040" i="1" s="1"/>
  <c r="O3041" i="1"/>
  <c r="P3041" i="1" s="1"/>
  <c r="O3042" i="1"/>
  <c r="P3042" i="1" s="1"/>
  <c r="O3043" i="1"/>
  <c r="P3043" i="1" s="1"/>
  <c r="O3044" i="1"/>
  <c r="P3044" i="1" s="1"/>
  <c r="O3045" i="1"/>
  <c r="P3045" i="1" s="1"/>
  <c r="O3046" i="1"/>
  <c r="P3046" i="1" s="1"/>
  <c r="O3047" i="1"/>
  <c r="P3047" i="1" s="1"/>
  <c r="O3048" i="1"/>
  <c r="P3048" i="1" s="1"/>
  <c r="O3049" i="1"/>
  <c r="P3049" i="1" s="1"/>
  <c r="O3050" i="1"/>
  <c r="P3050" i="1" s="1"/>
  <c r="O3051" i="1"/>
  <c r="P3051" i="1" s="1"/>
  <c r="O3052" i="1"/>
  <c r="P3052" i="1" s="1"/>
  <c r="O3053" i="1"/>
  <c r="P3053" i="1" s="1"/>
  <c r="O3054" i="1"/>
  <c r="P3054" i="1" s="1"/>
  <c r="O3055" i="1"/>
  <c r="P3055" i="1" s="1"/>
  <c r="O3056" i="1"/>
  <c r="P3056" i="1" s="1"/>
  <c r="O3057" i="1"/>
  <c r="P3057" i="1" s="1"/>
  <c r="O3058" i="1"/>
  <c r="P3058" i="1" s="1"/>
  <c r="O3059" i="1"/>
  <c r="P3059" i="1" s="1"/>
  <c r="O3060" i="1"/>
  <c r="P3060" i="1" s="1"/>
  <c r="O3061" i="1"/>
  <c r="P3061" i="1" s="1"/>
  <c r="O3062" i="1"/>
  <c r="P3062" i="1" s="1"/>
  <c r="O3063" i="1"/>
  <c r="P3063" i="1" s="1"/>
  <c r="O3064" i="1"/>
  <c r="P3064" i="1" s="1"/>
  <c r="O3065" i="1"/>
  <c r="P3065" i="1" s="1"/>
  <c r="O3066" i="1"/>
  <c r="P3066" i="1" s="1"/>
  <c r="O3067" i="1"/>
  <c r="P3067" i="1" s="1"/>
  <c r="O3068" i="1"/>
  <c r="P3068" i="1" s="1"/>
  <c r="O3069" i="1"/>
  <c r="P3069" i="1" s="1"/>
  <c r="O3070" i="1"/>
  <c r="P3070" i="1" s="1"/>
  <c r="O3071" i="1"/>
  <c r="P3071" i="1" s="1"/>
  <c r="O3072" i="1"/>
  <c r="P3072" i="1" s="1"/>
  <c r="O3073" i="1"/>
  <c r="P3073" i="1" s="1"/>
  <c r="O3074" i="1"/>
  <c r="P3074" i="1" s="1"/>
  <c r="O3075" i="1"/>
  <c r="P3075" i="1" s="1"/>
  <c r="O3076" i="1"/>
  <c r="P3076" i="1" s="1"/>
  <c r="O3077" i="1"/>
  <c r="P3077" i="1" s="1"/>
  <c r="O3078" i="1"/>
  <c r="P3078" i="1" s="1"/>
  <c r="O3079" i="1"/>
  <c r="P3079" i="1" s="1"/>
  <c r="O3080" i="1"/>
  <c r="P3080" i="1" s="1"/>
  <c r="O3081" i="1"/>
  <c r="P3081" i="1" s="1"/>
  <c r="O3082" i="1"/>
  <c r="P3082" i="1" s="1"/>
  <c r="O3083" i="1"/>
  <c r="P3083" i="1" s="1"/>
  <c r="O3084" i="1"/>
  <c r="P3084" i="1" s="1"/>
  <c r="O3085" i="1"/>
  <c r="P3085" i="1" s="1"/>
  <c r="O3086" i="1"/>
  <c r="P3086" i="1" s="1"/>
  <c r="O3087" i="1"/>
  <c r="P3087" i="1" s="1"/>
  <c r="O3088" i="1"/>
  <c r="P3088" i="1" s="1"/>
  <c r="O3089" i="1"/>
  <c r="P3089" i="1" s="1"/>
  <c r="O3090" i="1"/>
  <c r="P3090" i="1" s="1"/>
  <c r="O3091" i="1"/>
  <c r="P3091" i="1" s="1"/>
  <c r="O3092" i="1"/>
  <c r="P3092" i="1" s="1"/>
  <c r="O3093" i="1"/>
  <c r="P3093" i="1" s="1"/>
  <c r="O3094" i="1"/>
  <c r="P3094" i="1" s="1"/>
  <c r="O3095" i="1"/>
  <c r="P3095" i="1" s="1"/>
  <c r="O3096" i="1"/>
  <c r="P3096" i="1" s="1"/>
  <c r="O3097" i="1"/>
  <c r="P3097" i="1" s="1"/>
  <c r="O3098" i="1"/>
  <c r="P3098" i="1" s="1"/>
  <c r="O3099" i="1"/>
  <c r="P3099" i="1" s="1"/>
  <c r="O3100" i="1"/>
  <c r="P3100" i="1" s="1"/>
  <c r="O3101" i="1"/>
  <c r="P3101" i="1" s="1"/>
  <c r="O3102" i="1"/>
  <c r="P3102" i="1" s="1"/>
  <c r="O3103" i="1"/>
  <c r="P3103" i="1" s="1"/>
  <c r="O3104" i="1"/>
  <c r="P3104" i="1" s="1"/>
  <c r="O3105" i="1"/>
  <c r="P3105" i="1" s="1"/>
  <c r="O3106" i="1"/>
  <c r="P3106" i="1" s="1"/>
  <c r="O3107" i="1"/>
  <c r="P3107" i="1" s="1"/>
  <c r="O3108" i="1"/>
  <c r="P3108" i="1" s="1"/>
  <c r="O3109" i="1"/>
  <c r="P3109" i="1" s="1"/>
  <c r="O3110" i="1"/>
  <c r="P3110" i="1" s="1"/>
  <c r="O3111" i="1"/>
  <c r="P3111" i="1" s="1"/>
  <c r="O3112" i="1"/>
  <c r="P3112" i="1" s="1"/>
  <c r="O3113" i="1"/>
  <c r="P3113" i="1" s="1"/>
  <c r="O3114" i="1"/>
  <c r="P3114" i="1" s="1"/>
  <c r="O3115" i="1"/>
  <c r="P3115" i="1" s="1"/>
  <c r="O3116" i="1"/>
  <c r="P3116" i="1" s="1"/>
  <c r="O3117" i="1"/>
  <c r="P3117" i="1" s="1"/>
  <c r="O3118" i="1"/>
  <c r="P3118" i="1" s="1"/>
  <c r="O3119" i="1"/>
  <c r="P3119" i="1" s="1"/>
  <c r="O3120" i="1"/>
  <c r="P3120" i="1" s="1"/>
  <c r="O3121" i="1"/>
  <c r="P3121" i="1" s="1"/>
  <c r="O3122" i="1"/>
  <c r="P3122" i="1" s="1"/>
  <c r="O3123" i="1"/>
  <c r="P3123" i="1" s="1"/>
  <c r="O3124" i="1"/>
  <c r="P3124" i="1" s="1"/>
  <c r="S3124" i="1" s="1"/>
  <c r="O3125" i="1"/>
  <c r="P3125" i="1" s="1"/>
  <c r="S3125" i="1" s="1"/>
  <c r="O3126" i="1"/>
  <c r="P3126" i="1" s="1"/>
  <c r="S3126" i="1" s="1"/>
  <c r="O3127" i="1"/>
  <c r="P3127" i="1" s="1"/>
  <c r="S3127" i="1" s="1"/>
  <c r="O3128" i="1"/>
  <c r="P3128" i="1" s="1"/>
  <c r="S3128" i="1" s="1"/>
  <c r="O3129" i="1"/>
  <c r="P3129" i="1" s="1"/>
  <c r="S3129" i="1" s="1"/>
  <c r="O3130" i="1"/>
  <c r="P3130" i="1" s="1"/>
  <c r="S3130" i="1" s="1"/>
  <c r="O3131" i="1"/>
  <c r="P3131" i="1" s="1"/>
  <c r="S3131" i="1" s="1"/>
  <c r="O3132" i="1"/>
  <c r="P3132" i="1" s="1"/>
  <c r="S3132" i="1" s="1"/>
  <c r="O3133" i="1"/>
  <c r="P3133" i="1" s="1"/>
  <c r="S3133" i="1" s="1"/>
  <c r="O3134" i="1"/>
  <c r="P3134" i="1" s="1"/>
  <c r="S3134" i="1" s="1"/>
  <c r="O3135" i="1"/>
  <c r="P3135" i="1" s="1"/>
  <c r="S3135" i="1" s="1"/>
  <c r="O3136" i="1"/>
  <c r="P3136" i="1" s="1"/>
  <c r="S3136" i="1" s="1"/>
  <c r="O3137" i="1"/>
  <c r="P3137" i="1" s="1"/>
  <c r="S3137" i="1" s="1"/>
  <c r="O3138" i="1"/>
  <c r="P3138" i="1" s="1"/>
  <c r="S3138" i="1" s="1"/>
  <c r="O3139" i="1"/>
  <c r="P3139" i="1" s="1"/>
  <c r="S3139" i="1" s="1"/>
  <c r="O3140" i="1"/>
  <c r="P3140" i="1" s="1"/>
  <c r="S3140" i="1" s="1"/>
  <c r="O3141" i="1"/>
  <c r="P3141" i="1" s="1"/>
  <c r="S3141" i="1" s="1"/>
  <c r="O3142" i="1"/>
  <c r="P3142" i="1" s="1"/>
  <c r="S3142" i="1" s="1"/>
  <c r="O3143" i="1"/>
  <c r="P3143" i="1" s="1"/>
  <c r="S3143" i="1" s="1"/>
  <c r="O3144" i="1"/>
  <c r="P3144" i="1" s="1"/>
  <c r="S3144" i="1" s="1"/>
  <c r="O3145" i="1"/>
  <c r="P3145" i="1" s="1"/>
  <c r="S3145" i="1" s="1"/>
  <c r="O3146" i="1"/>
  <c r="P3146" i="1" s="1"/>
  <c r="S3146" i="1" s="1"/>
  <c r="O3147" i="1"/>
  <c r="P3147" i="1" s="1"/>
  <c r="S3147" i="1" s="1"/>
  <c r="O3148" i="1"/>
  <c r="P3148" i="1" s="1"/>
  <c r="S3148" i="1" s="1"/>
  <c r="O3149" i="1"/>
  <c r="P3149" i="1" s="1"/>
  <c r="S3149" i="1" s="1"/>
  <c r="O3150" i="1"/>
  <c r="P3150" i="1" s="1"/>
  <c r="S3150" i="1" s="1"/>
  <c r="O3151" i="1"/>
  <c r="P3151" i="1" s="1"/>
  <c r="S3151" i="1" s="1"/>
  <c r="O3152" i="1"/>
  <c r="P3152" i="1" s="1"/>
  <c r="S3152" i="1" s="1"/>
  <c r="O3153" i="1"/>
  <c r="P3153" i="1" s="1"/>
  <c r="S3153" i="1" s="1"/>
  <c r="O3154" i="1"/>
  <c r="P3154" i="1" s="1"/>
  <c r="S3154" i="1" s="1"/>
  <c r="O3155" i="1"/>
  <c r="P3155" i="1" s="1"/>
  <c r="S3155" i="1" s="1"/>
  <c r="O3156" i="1"/>
  <c r="P3156" i="1" s="1"/>
  <c r="S3156" i="1" s="1"/>
  <c r="O3157" i="1"/>
  <c r="P3157" i="1" s="1"/>
  <c r="S3157" i="1" s="1"/>
  <c r="O3158" i="1"/>
  <c r="P3158" i="1" s="1"/>
  <c r="S3158" i="1" s="1"/>
  <c r="O3159" i="1"/>
  <c r="P3159" i="1" s="1"/>
  <c r="S3159" i="1" s="1"/>
  <c r="O3160" i="1"/>
  <c r="P3160" i="1" s="1"/>
  <c r="S3160" i="1" s="1"/>
  <c r="O3161" i="1"/>
  <c r="P3161" i="1" s="1"/>
  <c r="S3161" i="1" s="1"/>
  <c r="O3162" i="1"/>
  <c r="P3162" i="1" s="1"/>
  <c r="S3162" i="1" s="1"/>
  <c r="O3163" i="1"/>
  <c r="P3163" i="1" s="1"/>
  <c r="S3163" i="1" s="1"/>
  <c r="O3164" i="1"/>
  <c r="P3164" i="1" s="1"/>
  <c r="S3164" i="1" s="1"/>
  <c r="O3165" i="1"/>
  <c r="P3165" i="1" s="1"/>
  <c r="S3165" i="1" s="1"/>
  <c r="O3166" i="1"/>
  <c r="P3166" i="1" s="1"/>
  <c r="S3166" i="1" s="1"/>
  <c r="O3167" i="1"/>
  <c r="P3167" i="1" s="1"/>
  <c r="S3167" i="1" s="1"/>
  <c r="O3168" i="1"/>
  <c r="P3168" i="1" s="1"/>
  <c r="S3168" i="1" s="1"/>
  <c r="O3169" i="1"/>
  <c r="P3169" i="1" s="1"/>
  <c r="S3169" i="1" s="1"/>
  <c r="O3170" i="1"/>
  <c r="P3170" i="1" s="1"/>
  <c r="S3170" i="1" s="1"/>
  <c r="O3171" i="1"/>
  <c r="P3171" i="1" s="1"/>
  <c r="S3171" i="1" s="1"/>
  <c r="O3172" i="1"/>
  <c r="P3172" i="1" s="1"/>
  <c r="S3172" i="1" s="1"/>
  <c r="O3173" i="1"/>
  <c r="P3173" i="1" s="1"/>
  <c r="S3173" i="1" s="1"/>
  <c r="O3174" i="1"/>
  <c r="P3174" i="1" s="1"/>
  <c r="S3174" i="1" s="1"/>
  <c r="O3175" i="1"/>
  <c r="P3175" i="1" s="1"/>
  <c r="S3175" i="1" s="1"/>
  <c r="O3176" i="1"/>
  <c r="P3176" i="1" s="1"/>
  <c r="S3176" i="1" s="1"/>
  <c r="O3177" i="1"/>
  <c r="P3177" i="1" s="1"/>
  <c r="S3177" i="1" s="1"/>
  <c r="O3178" i="1"/>
  <c r="P3178" i="1" s="1"/>
  <c r="S3178" i="1" s="1"/>
  <c r="O3179" i="1"/>
  <c r="P3179" i="1" s="1"/>
  <c r="S3179" i="1" s="1"/>
  <c r="O3180" i="1"/>
  <c r="P3180" i="1" s="1"/>
  <c r="S3180" i="1" s="1"/>
  <c r="O3181" i="1"/>
  <c r="P3181" i="1" s="1"/>
  <c r="S3181" i="1" s="1"/>
  <c r="O3182" i="1"/>
  <c r="P3182" i="1" s="1"/>
  <c r="S3182" i="1" s="1"/>
  <c r="O3183" i="1"/>
  <c r="P3183" i="1" s="1"/>
  <c r="S3183" i="1" s="1"/>
  <c r="O3184" i="1"/>
  <c r="P3184" i="1" s="1"/>
  <c r="S3184" i="1" s="1"/>
  <c r="O3185" i="1"/>
  <c r="P3185" i="1" s="1"/>
  <c r="S3185" i="1" s="1"/>
  <c r="O3186" i="1"/>
  <c r="P3186" i="1" s="1"/>
  <c r="S3186" i="1" s="1"/>
  <c r="O3187" i="1"/>
  <c r="P3187" i="1" s="1"/>
  <c r="S3187" i="1" s="1"/>
  <c r="O3188" i="1"/>
  <c r="P3188" i="1" s="1"/>
  <c r="S3188" i="1" s="1"/>
  <c r="O3189" i="1"/>
  <c r="P3189" i="1" s="1"/>
  <c r="S3189" i="1" s="1"/>
  <c r="O3190" i="1"/>
  <c r="P3190" i="1" s="1"/>
  <c r="S3190" i="1" s="1"/>
  <c r="O3191" i="1"/>
  <c r="P3191" i="1" s="1"/>
  <c r="S3191" i="1" s="1"/>
  <c r="U3191" i="1" s="1"/>
  <c r="O3192" i="1"/>
  <c r="P3192" i="1" s="1"/>
  <c r="S3192" i="1" s="1"/>
  <c r="U3192" i="1" s="1"/>
  <c r="O3193" i="1"/>
  <c r="P3193" i="1" s="1"/>
  <c r="S3193" i="1" s="1"/>
  <c r="U3193" i="1" s="1"/>
  <c r="O3194" i="1"/>
  <c r="P3194" i="1" s="1"/>
  <c r="S3194" i="1" s="1"/>
  <c r="U3194" i="1" s="1"/>
  <c r="O3195" i="1"/>
  <c r="P3195" i="1" s="1"/>
  <c r="S3195" i="1" s="1"/>
  <c r="U3195" i="1" s="1"/>
  <c r="O3196" i="1"/>
  <c r="P3196" i="1" s="1"/>
  <c r="S3196" i="1" s="1"/>
  <c r="U3196" i="1" s="1"/>
  <c r="O3197" i="1"/>
  <c r="P3197" i="1" s="1"/>
  <c r="S3197" i="1" s="1"/>
  <c r="U3197" i="1" s="1"/>
  <c r="O3198" i="1"/>
  <c r="P3198" i="1" s="1"/>
  <c r="S3198" i="1" s="1"/>
  <c r="U3198" i="1" s="1"/>
  <c r="O3199" i="1"/>
  <c r="P3199" i="1" s="1"/>
  <c r="S3199" i="1" s="1"/>
  <c r="U3199" i="1" s="1"/>
  <c r="O3200" i="1"/>
  <c r="P3200" i="1" s="1"/>
  <c r="S3200" i="1" s="1"/>
  <c r="U3200" i="1" s="1"/>
  <c r="O3201" i="1"/>
  <c r="P3201" i="1" s="1"/>
  <c r="S3201" i="1" s="1"/>
  <c r="U3201" i="1" s="1"/>
  <c r="O3202" i="1"/>
  <c r="P3202" i="1" s="1"/>
  <c r="S3202" i="1" s="1"/>
  <c r="U3202" i="1" s="1"/>
  <c r="O3203" i="1"/>
  <c r="P3203" i="1" s="1"/>
  <c r="S3203" i="1" s="1"/>
  <c r="U3203" i="1" s="1"/>
  <c r="O3204" i="1"/>
  <c r="P3204" i="1" s="1"/>
  <c r="S3204" i="1" s="1"/>
  <c r="U3204" i="1" s="1"/>
  <c r="O3205" i="1"/>
  <c r="P3205" i="1" s="1"/>
  <c r="S3205" i="1" s="1"/>
  <c r="U3205" i="1" s="1"/>
  <c r="O3206" i="1"/>
  <c r="P3206" i="1" s="1"/>
  <c r="S3206" i="1" s="1"/>
  <c r="U3206" i="1" s="1"/>
  <c r="O3207" i="1"/>
  <c r="P3207" i="1" s="1"/>
  <c r="S3207" i="1" s="1"/>
  <c r="U3207" i="1" s="1"/>
  <c r="O3208" i="1"/>
  <c r="P3208" i="1" s="1"/>
  <c r="S3208" i="1" s="1"/>
  <c r="U3208" i="1" s="1"/>
  <c r="O3209" i="1"/>
  <c r="P3209" i="1" s="1"/>
  <c r="S3209" i="1" s="1"/>
  <c r="U3209" i="1" s="1"/>
  <c r="O3210" i="1"/>
  <c r="P3210" i="1" s="1"/>
  <c r="S3210" i="1" s="1"/>
  <c r="U3210" i="1" s="1"/>
  <c r="O3211" i="1"/>
  <c r="P3211" i="1" s="1"/>
  <c r="S3211" i="1" s="1"/>
  <c r="U3211" i="1" s="1"/>
  <c r="O3212" i="1"/>
  <c r="P3212" i="1" s="1"/>
  <c r="S3212" i="1" s="1"/>
  <c r="U3212" i="1" s="1"/>
  <c r="O3213" i="1"/>
  <c r="P3213" i="1" s="1"/>
  <c r="S3213" i="1" s="1"/>
  <c r="U3213" i="1" s="1"/>
  <c r="O3214" i="1"/>
  <c r="P3214" i="1" s="1"/>
  <c r="S3214" i="1" s="1"/>
  <c r="U3214" i="1" s="1"/>
  <c r="O3215" i="1"/>
  <c r="P3215" i="1" s="1"/>
  <c r="S3215" i="1" s="1"/>
  <c r="U3215" i="1" s="1"/>
  <c r="O3216" i="1"/>
  <c r="P3216" i="1" s="1"/>
  <c r="S3216" i="1" s="1"/>
  <c r="U3216" i="1" s="1"/>
  <c r="O3217" i="1"/>
  <c r="P3217" i="1" s="1"/>
  <c r="S3217" i="1" s="1"/>
  <c r="U3217" i="1" s="1"/>
  <c r="O3218" i="1"/>
  <c r="P3218" i="1" s="1"/>
  <c r="S3218" i="1" s="1"/>
  <c r="U3218" i="1" s="1"/>
  <c r="O3219" i="1"/>
  <c r="P3219" i="1" s="1"/>
  <c r="S3219" i="1" s="1"/>
  <c r="U3219" i="1" s="1"/>
  <c r="O3220" i="1"/>
  <c r="P3220" i="1" s="1"/>
  <c r="S3220" i="1" s="1"/>
  <c r="U3220" i="1" s="1"/>
  <c r="O3221" i="1"/>
  <c r="P3221" i="1" s="1"/>
  <c r="S3221" i="1" s="1"/>
  <c r="U3221" i="1" s="1"/>
  <c r="O3222" i="1"/>
  <c r="P3222" i="1" s="1"/>
  <c r="S3222" i="1" s="1"/>
  <c r="U3222" i="1" s="1"/>
  <c r="O3223" i="1"/>
  <c r="P3223" i="1" s="1"/>
  <c r="S3223" i="1" s="1"/>
  <c r="U3223" i="1" s="1"/>
  <c r="O3224" i="1"/>
  <c r="P3224" i="1" s="1"/>
  <c r="S3224" i="1" s="1"/>
  <c r="U3224" i="1" s="1"/>
  <c r="O3225" i="1"/>
  <c r="P3225" i="1" s="1"/>
  <c r="S3225" i="1" s="1"/>
  <c r="U3225" i="1" s="1"/>
  <c r="O3226" i="1"/>
  <c r="P3226" i="1" s="1"/>
  <c r="S3226" i="1" s="1"/>
  <c r="U3226" i="1" s="1"/>
  <c r="O3227" i="1"/>
  <c r="P3227" i="1" s="1"/>
  <c r="S3227" i="1" s="1"/>
  <c r="U3227" i="1" s="1"/>
  <c r="O3228" i="1"/>
  <c r="P3228" i="1" s="1"/>
  <c r="S3228" i="1" s="1"/>
  <c r="U3228" i="1" s="1"/>
  <c r="O3229" i="1"/>
  <c r="P3229" i="1" s="1"/>
  <c r="S3229" i="1" s="1"/>
  <c r="U3229" i="1" s="1"/>
  <c r="O3230" i="1"/>
  <c r="P3230" i="1" s="1"/>
  <c r="S3230" i="1" s="1"/>
  <c r="U3230" i="1" s="1"/>
  <c r="O3231" i="1"/>
  <c r="P3231" i="1" s="1"/>
  <c r="S3231" i="1" s="1"/>
  <c r="U3231" i="1" s="1"/>
  <c r="O3232" i="1"/>
  <c r="P3232" i="1" s="1"/>
  <c r="S3232" i="1" s="1"/>
  <c r="U3232" i="1" s="1"/>
  <c r="O3233" i="1"/>
  <c r="P3233" i="1" s="1"/>
  <c r="S3233" i="1" s="1"/>
  <c r="U3233" i="1" s="1"/>
  <c r="O3234" i="1"/>
  <c r="P3234" i="1" s="1"/>
  <c r="S3234" i="1" s="1"/>
  <c r="U3234" i="1" s="1"/>
  <c r="O3235" i="1"/>
  <c r="P3235" i="1" s="1"/>
  <c r="S3235" i="1" s="1"/>
  <c r="U3235" i="1" s="1"/>
  <c r="O3236" i="1"/>
  <c r="P3236" i="1" s="1"/>
  <c r="S3236" i="1" s="1"/>
  <c r="U3236" i="1" s="1"/>
  <c r="O3237" i="1"/>
  <c r="P3237" i="1" s="1"/>
  <c r="S3237" i="1" s="1"/>
  <c r="U3237" i="1" s="1"/>
  <c r="O3238" i="1"/>
  <c r="P3238" i="1" s="1"/>
  <c r="S3238" i="1" s="1"/>
  <c r="U3238" i="1" s="1"/>
  <c r="O3239" i="1"/>
  <c r="P3239" i="1" s="1"/>
  <c r="S3239" i="1" s="1"/>
  <c r="U3239" i="1" s="1"/>
  <c r="O3240" i="1"/>
  <c r="P3240" i="1" s="1"/>
  <c r="S3240" i="1" s="1"/>
  <c r="U3240" i="1" s="1"/>
  <c r="O3241" i="1"/>
  <c r="P3241" i="1" s="1"/>
  <c r="S3241" i="1" s="1"/>
  <c r="U3241" i="1" s="1"/>
  <c r="O3242" i="1"/>
  <c r="P3242" i="1" s="1"/>
  <c r="S3242" i="1" s="1"/>
  <c r="U3242" i="1" s="1"/>
  <c r="O3243" i="1"/>
  <c r="P3243" i="1" s="1"/>
  <c r="S3243" i="1" s="1"/>
  <c r="U3243" i="1" s="1"/>
  <c r="O3244" i="1"/>
  <c r="P3244" i="1" s="1"/>
  <c r="S3244" i="1" s="1"/>
  <c r="U3244" i="1" s="1"/>
  <c r="O3245" i="1"/>
  <c r="P3245" i="1" s="1"/>
  <c r="S3245" i="1" s="1"/>
  <c r="U3245" i="1" s="1"/>
  <c r="O3246" i="1"/>
  <c r="P3246" i="1" s="1"/>
  <c r="S3246" i="1" s="1"/>
  <c r="U3246" i="1" s="1"/>
  <c r="O3247" i="1"/>
  <c r="P3247" i="1" s="1"/>
  <c r="S3247" i="1" s="1"/>
  <c r="U3247" i="1" s="1"/>
  <c r="O3248" i="1"/>
  <c r="P3248" i="1" s="1"/>
  <c r="S3248" i="1" s="1"/>
  <c r="U3248" i="1" s="1"/>
  <c r="O3249" i="1"/>
  <c r="P3249" i="1" s="1"/>
  <c r="S3249" i="1" s="1"/>
  <c r="U3249" i="1" s="1"/>
  <c r="O3250" i="1"/>
  <c r="P3250" i="1" s="1"/>
  <c r="S3250" i="1" s="1"/>
  <c r="U3250" i="1" s="1"/>
  <c r="O3251" i="1"/>
  <c r="P3251" i="1" s="1"/>
  <c r="S3251" i="1" s="1"/>
  <c r="U3251" i="1" s="1"/>
  <c r="O3252" i="1"/>
  <c r="P3252" i="1" s="1"/>
  <c r="S3252" i="1" s="1"/>
  <c r="U3252" i="1" s="1"/>
  <c r="O3253" i="1"/>
  <c r="P3253" i="1" s="1"/>
  <c r="S3253" i="1" s="1"/>
  <c r="U3253" i="1" s="1"/>
  <c r="O3254" i="1"/>
  <c r="P3254" i="1" s="1"/>
  <c r="S3254" i="1" s="1"/>
  <c r="U3254" i="1" s="1"/>
  <c r="O3255" i="1"/>
  <c r="P3255" i="1" s="1"/>
  <c r="S3255" i="1" s="1"/>
  <c r="U3255" i="1" s="1"/>
  <c r="O3256" i="1"/>
  <c r="P3256" i="1" s="1"/>
  <c r="S3256" i="1" s="1"/>
  <c r="U3256" i="1" s="1"/>
  <c r="O3257" i="1"/>
  <c r="P3257" i="1" s="1"/>
  <c r="S3257" i="1" s="1"/>
  <c r="U3257" i="1" s="1"/>
  <c r="O3258" i="1"/>
  <c r="P3258" i="1" s="1"/>
  <c r="S3258" i="1" s="1"/>
  <c r="U3258" i="1" s="1"/>
  <c r="O3259" i="1"/>
  <c r="P3259" i="1" s="1"/>
  <c r="S3259" i="1" s="1"/>
  <c r="U3259" i="1" s="1"/>
  <c r="O3260" i="1"/>
  <c r="P3260" i="1" s="1"/>
  <c r="S3260" i="1" s="1"/>
  <c r="U3260" i="1" s="1"/>
  <c r="O3261" i="1"/>
  <c r="P3261" i="1" s="1"/>
  <c r="S3261" i="1" s="1"/>
  <c r="U3261" i="1" s="1"/>
  <c r="O3262" i="1"/>
  <c r="P3262" i="1" s="1"/>
  <c r="S3262" i="1" s="1"/>
  <c r="U3262" i="1" s="1"/>
  <c r="O3263" i="1"/>
  <c r="P3263" i="1" s="1"/>
  <c r="S3263" i="1" s="1"/>
  <c r="U3263" i="1" s="1"/>
  <c r="O3264" i="1"/>
  <c r="P3264" i="1" s="1"/>
  <c r="S3264" i="1" s="1"/>
  <c r="U3264" i="1" s="1"/>
  <c r="O3265" i="1"/>
  <c r="P3265" i="1" s="1"/>
  <c r="S3265" i="1" s="1"/>
  <c r="U3265" i="1" s="1"/>
  <c r="O3266" i="1"/>
  <c r="P3266" i="1" s="1"/>
  <c r="S3266" i="1" s="1"/>
  <c r="U3266" i="1" s="1"/>
  <c r="O3267" i="1"/>
  <c r="P3267" i="1" s="1"/>
  <c r="S3267" i="1" s="1"/>
  <c r="U3267" i="1" s="1"/>
  <c r="O3268" i="1"/>
  <c r="P3268" i="1" s="1"/>
  <c r="S3268" i="1" s="1"/>
  <c r="U3268" i="1" s="1"/>
  <c r="O3269" i="1"/>
  <c r="P3269" i="1" s="1"/>
  <c r="S3269" i="1" s="1"/>
  <c r="U3269" i="1" s="1"/>
  <c r="O3270" i="1"/>
  <c r="P3270" i="1" s="1"/>
  <c r="S3270" i="1" s="1"/>
  <c r="U3270" i="1" s="1"/>
  <c r="O3271" i="1"/>
  <c r="P3271" i="1" s="1"/>
  <c r="S3271" i="1" s="1"/>
  <c r="U3271" i="1" s="1"/>
  <c r="O3272" i="1"/>
  <c r="P3272" i="1" s="1"/>
  <c r="S3272" i="1" s="1"/>
  <c r="U3272" i="1" s="1"/>
  <c r="O3273" i="1"/>
  <c r="P3273" i="1" s="1"/>
  <c r="S3273" i="1" s="1"/>
  <c r="U3273" i="1" s="1"/>
  <c r="O3274" i="1"/>
  <c r="P3274" i="1" s="1"/>
  <c r="S3274" i="1" s="1"/>
  <c r="U3274" i="1" s="1"/>
  <c r="O3275" i="1"/>
  <c r="P3275" i="1" s="1"/>
  <c r="S3275" i="1" s="1"/>
  <c r="U3275" i="1" s="1"/>
  <c r="O3276" i="1"/>
  <c r="P3276" i="1" s="1"/>
  <c r="S3276" i="1" s="1"/>
  <c r="U3276" i="1" s="1"/>
  <c r="O3277" i="1"/>
  <c r="P3277" i="1" s="1"/>
  <c r="S3277" i="1" s="1"/>
  <c r="U3277" i="1" s="1"/>
  <c r="O3278" i="1"/>
  <c r="P3278" i="1" s="1"/>
  <c r="S3278" i="1" s="1"/>
  <c r="U3278" i="1" s="1"/>
  <c r="O3279" i="1"/>
  <c r="P3279" i="1" s="1"/>
  <c r="S3279" i="1" s="1"/>
  <c r="U3279" i="1" s="1"/>
  <c r="O3280" i="1"/>
  <c r="P3280" i="1" s="1"/>
  <c r="S3280" i="1" s="1"/>
  <c r="U3280" i="1" s="1"/>
  <c r="O3281" i="1"/>
  <c r="P3281" i="1" s="1"/>
  <c r="S3281" i="1" s="1"/>
  <c r="U3281" i="1" s="1"/>
  <c r="O3282" i="1"/>
  <c r="P3282" i="1" s="1"/>
  <c r="S3282" i="1" s="1"/>
  <c r="U3282" i="1" s="1"/>
  <c r="O3283" i="1"/>
  <c r="P3283" i="1" s="1"/>
  <c r="S3283" i="1" s="1"/>
  <c r="U3283" i="1" s="1"/>
  <c r="O3284" i="1"/>
  <c r="P3284" i="1" s="1"/>
  <c r="S3284" i="1" s="1"/>
  <c r="U3284" i="1" s="1"/>
  <c r="O3285" i="1"/>
  <c r="P3285" i="1" s="1"/>
  <c r="S3285" i="1" s="1"/>
  <c r="U3285" i="1" s="1"/>
  <c r="O3286" i="1"/>
  <c r="P3286" i="1" s="1"/>
  <c r="S3286" i="1" s="1"/>
  <c r="U3286" i="1" s="1"/>
  <c r="O3287" i="1"/>
  <c r="P3287" i="1" s="1"/>
  <c r="S3287" i="1" s="1"/>
  <c r="U3287" i="1" s="1"/>
  <c r="O3288" i="1"/>
  <c r="P3288" i="1" s="1"/>
  <c r="S3288" i="1" s="1"/>
  <c r="U3288" i="1" s="1"/>
  <c r="O3289" i="1"/>
  <c r="P3289" i="1" s="1"/>
  <c r="S3289" i="1" s="1"/>
  <c r="O3290" i="1"/>
  <c r="P3290" i="1" s="1"/>
  <c r="S3290" i="1" s="1"/>
  <c r="O3291" i="1"/>
  <c r="P3291" i="1" s="1"/>
  <c r="S3291" i="1" s="1"/>
  <c r="O3292" i="1"/>
  <c r="P3292" i="1" s="1"/>
  <c r="S3292" i="1" s="1"/>
  <c r="O3293" i="1"/>
  <c r="P3293" i="1" s="1"/>
  <c r="S3293" i="1" s="1"/>
  <c r="O3294" i="1"/>
  <c r="P3294" i="1" s="1"/>
  <c r="S3294" i="1" s="1"/>
  <c r="O3295" i="1"/>
  <c r="P3295" i="1" s="1"/>
  <c r="S3295" i="1" s="1"/>
  <c r="O3296" i="1"/>
  <c r="P3296" i="1" s="1"/>
  <c r="S3296" i="1" s="1"/>
  <c r="O3297" i="1"/>
  <c r="P3297" i="1" s="1"/>
  <c r="S3297" i="1" s="1"/>
  <c r="O3298" i="1"/>
  <c r="P3298" i="1" s="1"/>
  <c r="S3298" i="1" s="1"/>
  <c r="O3299" i="1"/>
  <c r="P3299" i="1" s="1"/>
  <c r="S3299" i="1" s="1"/>
  <c r="O3300" i="1"/>
  <c r="P3300" i="1" s="1"/>
  <c r="S3300" i="1" s="1"/>
  <c r="O3301" i="1"/>
  <c r="P3301" i="1" s="1"/>
  <c r="S3301" i="1" s="1"/>
  <c r="O3302" i="1"/>
  <c r="P3302" i="1" s="1"/>
  <c r="S3302" i="1" s="1"/>
  <c r="O3303" i="1"/>
  <c r="P3303" i="1" s="1"/>
  <c r="S3303" i="1" s="1"/>
  <c r="O3304" i="1"/>
  <c r="P3304" i="1" s="1"/>
  <c r="S3304" i="1" s="1"/>
  <c r="O3305" i="1"/>
  <c r="P3305" i="1" s="1"/>
  <c r="S3305" i="1" s="1"/>
  <c r="O3306" i="1"/>
  <c r="P3306" i="1" s="1"/>
  <c r="S3306" i="1" s="1"/>
  <c r="O3307" i="1"/>
  <c r="P3307" i="1" s="1"/>
  <c r="S3307" i="1" s="1"/>
  <c r="O3308" i="1"/>
  <c r="P3308" i="1" s="1"/>
  <c r="S3308" i="1" s="1"/>
  <c r="O3309" i="1"/>
  <c r="P3309" i="1" s="1"/>
  <c r="S3309" i="1" s="1"/>
  <c r="O3310" i="1"/>
  <c r="P3310" i="1" s="1"/>
  <c r="S3310" i="1" s="1"/>
  <c r="O3311" i="1"/>
  <c r="P3311" i="1" s="1"/>
  <c r="S3311" i="1" s="1"/>
  <c r="O3312" i="1"/>
  <c r="P3312" i="1" s="1"/>
  <c r="S3312" i="1" s="1"/>
  <c r="O3313" i="1"/>
  <c r="P3313" i="1" s="1"/>
  <c r="S3313" i="1" s="1"/>
  <c r="O3314" i="1"/>
  <c r="P3314" i="1" s="1"/>
  <c r="S3314" i="1" s="1"/>
  <c r="O3315" i="1"/>
  <c r="P3315" i="1" s="1"/>
  <c r="S3315" i="1" s="1"/>
  <c r="O3316" i="1"/>
  <c r="P3316" i="1" s="1"/>
  <c r="S3316" i="1" s="1"/>
  <c r="O3317" i="1"/>
  <c r="P3317" i="1" s="1"/>
  <c r="S3317" i="1" s="1"/>
  <c r="O3318" i="1"/>
  <c r="P3318" i="1" s="1"/>
  <c r="S3318" i="1" s="1"/>
  <c r="O3319" i="1"/>
  <c r="P3319" i="1" s="1"/>
  <c r="S3319" i="1" s="1"/>
  <c r="O3320" i="1"/>
  <c r="P3320" i="1" s="1"/>
  <c r="S3320" i="1" s="1"/>
  <c r="O3321" i="1"/>
  <c r="P3321" i="1" s="1"/>
  <c r="S3321" i="1" s="1"/>
  <c r="O3322" i="1"/>
  <c r="P3322" i="1" s="1"/>
  <c r="S3322" i="1" s="1"/>
  <c r="O3323" i="1"/>
  <c r="P3323" i="1" s="1"/>
  <c r="S3323" i="1" s="1"/>
  <c r="O3324" i="1"/>
  <c r="P3324" i="1" s="1"/>
  <c r="S3324" i="1" s="1"/>
  <c r="O3325" i="1"/>
  <c r="P3325" i="1" s="1"/>
  <c r="S3325" i="1" s="1"/>
  <c r="O3326" i="1"/>
  <c r="P3326" i="1" s="1"/>
  <c r="S3326" i="1" s="1"/>
  <c r="O3327" i="1"/>
  <c r="P3327" i="1" s="1"/>
  <c r="S3327" i="1" s="1"/>
  <c r="O3328" i="1"/>
  <c r="P3328" i="1" s="1"/>
  <c r="S3328" i="1" s="1"/>
  <c r="O3329" i="1"/>
  <c r="P3329" i="1" s="1"/>
  <c r="S3329" i="1" s="1"/>
  <c r="O3330" i="1"/>
  <c r="P3330" i="1" s="1"/>
  <c r="S3330" i="1" s="1"/>
  <c r="O3331" i="1"/>
  <c r="P3331" i="1" s="1"/>
  <c r="S3331" i="1" s="1"/>
  <c r="O3332" i="1"/>
  <c r="P3332" i="1" s="1"/>
  <c r="S3332" i="1" s="1"/>
  <c r="O3333" i="1"/>
  <c r="P3333" i="1" s="1"/>
  <c r="S3333" i="1" s="1"/>
  <c r="O3334" i="1"/>
  <c r="P3334" i="1" s="1"/>
  <c r="S3334" i="1" s="1"/>
  <c r="O3335" i="1"/>
  <c r="P3335" i="1" s="1"/>
  <c r="S3335" i="1" s="1"/>
  <c r="O3336" i="1"/>
  <c r="P3336" i="1" s="1"/>
  <c r="S3336" i="1" s="1"/>
  <c r="O3337" i="1"/>
  <c r="P3337" i="1" s="1"/>
  <c r="S3337" i="1" s="1"/>
  <c r="O3338" i="1"/>
  <c r="P3338" i="1" s="1"/>
  <c r="S3338" i="1" s="1"/>
  <c r="O3339" i="1"/>
  <c r="P3339" i="1" s="1"/>
  <c r="S3339" i="1" s="1"/>
  <c r="O3340" i="1"/>
  <c r="P3340" i="1" s="1"/>
  <c r="S3340" i="1" s="1"/>
  <c r="O3341" i="1"/>
  <c r="P3341" i="1" s="1"/>
  <c r="S3341" i="1" s="1"/>
  <c r="O3342" i="1"/>
  <c r="P3342" i="1" s="1"/>
  <c r="S3342" i="1" s="1"/>
  <c r="O3343" i="1"/>
  <c r="P3343" i="1" s="1"/>
  <c r="S3343" i="1" s="1"/>
  <c r="O3344" i="1"/>
  <c r="P3344" i="1" s="1"/>
  <c r="S3344" i="1" s="1"/>
  <c r="O3345" i="1"/>
  <c r="P3345" i="1" s="1"/>
  <c r="S3345" i="1" s="1"/>
  <c r="O3346" i="1"/>
  <c r="P3346" i="1" s="1"/>
  <c r="S3346" i="1" s="1"/>
  <c r="O3347" i="1"/>
  <c r="P3347" i="1" s="1"/>
  <c r="S3347" i="1" s="1"/>
  <c r="O3348" i="1"/>
  <c r="P3348" i="1" s="1"/>
  <c r="S3348" i="1" s="1"/>
  <c r="O3349" i="1"/>
  <c r="P3349" i="1" s="1"/>
  <c r="S3349" i="1" s="1"/>
  <c r="O3350" i="1"/>
  <c r="P3350" i="1" s="1"/>
  <c r="S3350" i="1" s="1"/>
  <c r="O3351" i="1"/>
  <c r="P3351" i="1" s="1"/>
  <c r="S3351" i="1" s="1"/>
  <c r="O3352" i="1"/>
  <c r="P3352" i="1" s="1"/>
  <c r="S3352" i="1" s="1"/>
  <c r="O3353" i="1"/>
  <c r="P3353" i="1" s="1"/>
  <c r="S3353" i="1" s="1"/>
  <c r="O3354" i="1"/>
  <c r="P3354" i="1" s="1"/>
  <c r="S3354" i="1" s="1"/>
  <c r="O3355" i="1"/>
  <c r="P3355" i="1" s="1"/>
  <c r="S3355" i="1" s="1"/>
  <c r="O3356" i="1"/>
  <c r="P3356" i="1" s="1"/>
  <c r="S3356" i="1" s="1"/>
  <c r="O3357" i="1"/>
  <c r="P3357" i="1" s="1"/>
  <c r="S3357" i="1" s="1"/>
  <c r="O3358" i="1"/>
  <c r="P3358" i="1" s="1"/>
  <c r="S3358" i="1" s="1"/>
  <c r="O3359" i="1"/>
  <c r="P3359" i="1" s="1"/>
  <c r="S3359" i="1" s="1"/>
  <c r="O3360" i="1"/>
  <c r="P3360" i="1" s="1"/>
  <c r="S3360" i="1" s="1"/>
  <c r="O3361" i="1"/>
  <c r="P3361" i="1" s="1"/>
  <c r="S3361" i="1" s="1"/>
  <c r="O3362" i="1"/>
  <c r="P3362" i="1" s="1"/>
  <c r="S3362" i="1" s="1"/>
  <c r="O3363" i="1"/>
  <c r="P3363" i="1" s="1"/>
  <c r="S3363" i="1" s="1"/>
  <c r="O3364" i="1"/>
  <c r="P3364" i="1" s="1"/>
  <c r="S3364" i="1" s="1"/>
  <c r="O3365" i="1"/>
  <c r="P3365" i="1" s="1"/>
  <c r="S3365" i="1" s="1"/>
  <c r="O3366" i="1"/>
  <c r="P3366" i="1" s="1"/>
  <c r="S3366" i="1" s="1"/>
  <c r="O3367" i="1"/>
  <c r="P3367" i="1" s="1"/>
  <c r="S3367" i="1" s="1"/>
  <c r="O3368" i="1"/>
  <c r="P3368" i="1" s="1"/>
  <c r="S3368" i="1" s="1"/>
  <c r="O3369" i="1"/>
  <c r="P3369" i="1" s="1"/>
  <c r="S3369" i="1" s="1"/>
  <c r="O3370" i="1"/>
  <c r="P3370" i="1" s="1"/>
  <c r="S3370" i="1" s="1"/>
  <c r="O3371" i="1"/>
  <c r="P3371" i="1" s="1"/>
  <c r="S3371" i="1" s="1"/>
  <c r="O3372" i="1"/>
  <c r="P3372" i="1" s="1"/>
  <c r="S3372" i="1" s="1"/>
  <c r="O3373" i="1"/>
  <c r="P3373" i="1" s="1"/>
  <c r="S3373" i="1" s="1"/>
  <c r="O3374" i="1"/>
  <c r="P3374" i="1" s="1"/>
  <c r="S3374" i="1" s="1"/>
  <c r="O3375" i="1"/>
  <c r="P3375" i="1" s="1"/>
  <c r="S3375" i="1" s="1"/>
  <c r="O3376" i="1"/>
  <c r="P3376" i="1" s="1"/>
  <c r="S3376" i="1" s="1"/>
  <c r="O3377" i="1"/>
  <c r="P3377" i="1" s="1"/>
  <c r="S3377" i="1" s="1"/>
  <c r="O3378" i="1"/>
  <c r="P3378" i="1" s="1"/>
  <c r="S3378" i="1" s="1"/>
  <c r="O3379" i="1"/>
  <c r="P3379" i="1" s="1"/>
  <c r="S3379" i="1" s="1"/>
  <c r="O3380" i="1"/>
  <c r="P3380" i="1" s="1"/>
  <c r="S3380" i="1" s="1"/>
  <c r="O3381" i="1"/>
  <c r="P3381" i="1" s="1"/>
  <c r="S3381" i="1" s="1"/>
  <c r="O3382" i="1"/>
  <c r="P3382" i="1" s="1"/>
  <c r="S3382" i="1" s="1"/>
  <c r="O3383" i="1"/>
  <c r="P3383" i="1" s="1"/>
  <c r="S3383" i="1" s="1"/>
  <c r="O3384" i="1"/>
  <c r="P3384" i="1" s="1"/>
  <c r="S3384" i="1" s="1"/>
  <c r="O3385" i="1"/>
  <c r="P3385" i="1" s="1"/>
  <c r="S3385" i="1" s="1"/>
  <c r="O3386" i="1"/>
  <c r="P3386" i="1" s="1"/>
  <c r="S3386" i="1" s="1"/>
  <c r="O3387" i="1"/>
  <c r="P3387" i="1" s="1"/>
  <c r="S3387" i="1" s="1"/>
  <c r="O3388" i="1"/>
  <c r="P3388" i="1" s="1"/>
  <c r="S3388" i="1" s="1"/>
  <c r="O3389" i="1"/>
  <c r="P3389" i="1" s="1"/>
  <c r="S3389" i="1" s="1"/>
  <c r="O3390" i="1"/>
  <c r="P3390" i="1" s="1"/>
  <c r="S3390" i="1" s="1"/>
  <c r="O3391" i="1"/>
  <c r="P3391" i="1" s="1"/>
  <c r="S3391" i="1" s="1"/>
  <c r="O3392" i="1"/>
  <c r="P3392" i="1" s="1"/>
  <c r="S3392" i="1" s="1"/>
  <c r="O3393" i="1"/>
  <c r="P3393" i="1" s="1"/>
  <c r="S3393" i="1" s="1"/>
  <c r="O3394" i="1"/>
  <c r="P3394" i="1" s="1"/>
  <c r="S3394" i="1" s="1"/>
  <c r="O3395" i="1"/>
  <c r="P3395" i="1" s="1"/>
  <c r="S3395" i="1" s="1"/>
  <c r="O3396" i="1"/>
  <c r="P3396" i="1" s="1"/>
  <c r="S3396" i="1" s="1"/>
  <c r="O3397" i="1"/>
  <c r="P3397" i="1" s="1"/>
  <c r="S3397" i="1" s="1"/>
  <c r="O3398" i="1"/>
  <c r="P3398" i="1" s="1"/>
  <c r="S3398" i="1" s="1"/>
  <c r="O3399" i="1"/>
  <c r="P3399" i="1" s="1"/>
  <c r="S3399" i="1" s="1"/>
  <c r="O3400" i="1"/>
  <c r="P3400" i="1" s="1"/>
  <c r="S3400" i="1" s="1"/>
  <c r="O3401" i="1"/>
  <c r="P3401" i="1" s="1"/>
  <c r="S3401" i="1" s="1"/>
  <c r="O3402" i="1"/>
  <c r="P3402" i="1" s="1"/>
  <c r="S3402" i="1" s="1"/>
  <c r="O3403" i="1"/>
  <c r="P3403" i="1" s="1"/>
  <c r="S3403" i="1" s="1"/>
  <c r="O3404" i="1"/>
  <c r="P3404" i="1" s="1"/>
  <c r="S3404" i="1" s="1"/>
  <c r="O3405" i="1"/>
  <c r="P3405" i="1" s="1"/>
  <c r="S3405" i="1" s="1"/>
  <c r="O3406" i="1"/>
  <c r="P3406" i="1" s="1"/>
  <c r="S3406" i="1" s="1"/>
  <c r="O3407" i="1"/>
  <c r="P3407" i="1" s="1"/>
  <c r="S3407" i="1" s="1"/>
  <c r="O3408" i="1"/>
  <c r="P3408" i="1" s="1"/>
  <c r="S3408" i="1" s="1"/>
  <c r="O3409" i="1"/>
  <c r="P3409" i="1" s="1"/>
  <c r="S3409" i="1" s="1"/>
  <c r="O3410" i="1"/>
  <c r="P3410" i="1" s="1"/>
  <c r="S3410" i="1" s="1"/>
  <c r="O3411" i="1"/>
  <c r="P3411" i="1" s="1"/>
  <c r="S3411" i="1" s="1"/>
  <c r="O3412" i="1"/>
  <c r="P3412" i="1" s="1"/>
  <c r="S3412" i="1" s="1"/>
  <c r="O3413" i="1"/>
  <c r="P3413" i="1" s="1"/>
  <c r="S3413" i="1" s="1"/>
  <c r="O3414" i="1"/>
  <c r="P3414" i="1" s="1"/>
  <c r="S3414" i="1" s="1"/>
  <c r="O3415" i="1"/>
  <c r="P3415" i="1" s="1"/>
  <c r="S3415" i="1" s="1"/>
  <c r="O3416" i="1"/>
  <c r="P3416" i="1" s="1"/>
  <c r="S3416" i="1" s="1"/>
  <c r="O3417" i="1"/>
  <c r="P3417" i="1" s="1"/>
  <c r="S3417" i="1" s="1"/>
  <c r="O3418" i="1"/>
  <c r="P3418" i="1" s="1"/>
  <c r="S3418" i="1" s="1"/>
  <c r="O3419" i="1"/>
  <c r="P3419" i="1" s="1"/>
  <c r="S3419" i="1" s="1"/>
  <c r="O3420" i="1"/>
  <c r="P3420" i="1" s="1"/>
  <c r="S3420" i="1" s="1"/>
  <c r="O3421" i="1"/>
  <c r="P3421" i="1" s="1"/>
  <c r="S3421" i="1" s="1"/>
  <c r="O3422" i="1"/>
  <c r="P3422" i="1" s="1"/>
  <c r="S3422" i="1" s="1"/>
  <c r="O3423" i="1"/>
  <c r="P3423" i="1" s="1"/>
  <c r="S3423" i="1" s="1"/>
  <c r="O3424" i="1"/>
  <c r="P3424" i="1" s="1"/>
  <c r="S3424" i="1" s="1"/>
  <c r="O3425" i="1"/>
  <c r="P3425" i="1" s="1"/>
  <c r="S3425" i="1" s="1"/>
  <c r="O3426" i="1"/>
  <c r="P3426" i="1" s="1"/>
  <c r="S3426" i="1" s="1"/>
  <c r="O3427" i="1"/>
  <c r="P3427" i="1" s="1"/>
  <c r="S3427" i="1" s="1"/>
  <c r="O3428" i="1"/>
  <c r="P3428" i="1" s="1"/>
  <c r="S3428" i="1" s="1"/>
  <c r="O3429" i="1"/>
  <c r="P3429" i="1" s="1"/>
  <c r="S3429" i="1" s="1"/>
  <c r="O3430" i="1"/>
  <c r="P3430" i="1" s="1"/>
  <c r="S3430" i="1" s="1"/>
  <c r="O3431" i="1"/>
  <c r="P3431" i="1" s="1"/>
  <c r="S3431" i="1" s="1"/>
  <c r="O3432" i="1"/>
  <c r="P3432" i="1" s="1"/>
  <c r="S3432" i="1" s="1"/>
  <c r="O3433" i="1"/>
  <c r="P3433" i="1" s="1"/>
  <c r="S3433" i="1" s="1"/>
  <c r="O3434" i="1"/>
  <c r="P3434" i="1" s="1"/>
  <c r="S3434" i="1" s="1"/>
  <c r="O3435" i="1"/>
  <c r="P3435" i="1" s="1"/>
  <c r="S3435" i="1" s="1"/>
  <c r="O3436" i="1"/>
  <c r="P3436" i="1" s="1"/>
  <c r="S3436" i="1" s="1"/>
  <c r="O3437" i="1"/>
  <c r="P3437" i="1" s="1"/>
  <c r="S3437" i="1" s="1"/>
  <c r="O3438" i="1"/>
  <c r="P3438" i="1" s="1"/>
  <c r="S3438" i="1" s="1"/>
  <c r="O3439" i="1"/>
  <c r="P3439" i="1" s="1"/>
  <c r="S3439" i="1" s="1"/>
  <c r="O3440" i="1"/>
  <c r="P3440" i="1" s="1"/>
  <c r="S3440" i="1" s="1"/>
  <c r="O3441" i="1"/>
  <c r="P3441" i="1" s="1"/>
  <c r="S3441" i="1" s="1"/>
  <c r="O3442" i="1"/>
  <c r="P3442" i="1" s="1"/>
  <c r="S3442" i="1" s="1"/>
  <c r="O3443" i="1"/>
  <c r="P3443" i="1" s="1"/>
  <c r="S3443" i="1" s="1"/>
  <c r="O3444" i="1"/>
  <c r="P3444" i="1" s="1"/>
  <c r="S3444" i="1" s="1"/>
  <c r="O3445" i="1"/>
  <c r="P3445" i="1" s="1"/>
  <c r="S3445" i="1" s="1"/>
  <c r="O3446" i="1"/>
  <c r="P3446" i="1" s="1"/>
  <c r="S3446" i="1" s="1"/>
  <c r="O3447" i="1"/>
  <c r="P3447" i="1" s="1"/>
  <c r="S3447" i="1" s="1"/>
  <c r="O3448" i="1"/>
  <c r="P3448" i="1" s="1"/>
  <c r="S3448" i="1" s="1"/>
  <c r="O3449" i="1"/>
  <c r="P3449" i="1" s="1"/>
  <c r="S3449" i="1" s="1"/>
  <c r="O3450" i="1"/>
  <c r="P3450" i="1" s="1"/>
  <c r="S3450" i="1" s="1"/>
  <c r="O3451" i="1"/>
  <c r="P3451" i="1" s="1"/>
  <c r="S3451" i="1" s="1"/>
  <c r="O3452" i="1"/>
  <c r="P3452" i="1" s="1"/>
  <c r="S3452" i="1" s="1"/>
  <c r="O3453" i="1"/>
  <c r="P3453" i="1" s="1"/>
  <c r="S3453" i="1" s="1"/>
  <c r="O3454" i="1"/>
  <c r="P3454" i="1" s="1"/>
  <c r="S3454" i="1" s="1"/>
  <c r="O3455" i="1"/>
  <c r="P3455" i="1" s="1"/>
  <c r="S3455" i="1" s="1"/>
  <c r="O3456" i="1"/>
  <c r="P3456" i="1" s="1"/>
  <c r="S3456" i="1" s="1"/>
  <c r="O3457" i="1"/>
  <c r="P3457" i="1" s="1"/>
  <c r="S3457" i="1" s="1"/>
  <c r="O3458" i="1"/>
  <c r="P3458" i="1" s="1"/>
  <c r="S3458" i="1" s="1"/>
  <c r="O3459" i="1"/>
  <c r="P3459" i="1" s="1"/>
  <c r="S3459" i="1" s="1"/>
  <c r="O3460" i="1"/>
  <c r="P3460" i="1" s="1"/>
  <c r="S3460" i="1" s="1"/>
  <c r="O3461" i="1"/>
  <c r="P3461" i="1" s="1"/>
  <c r="S3461" i="1" s="1"/>
  <c r="O3462" i="1"/>
  <c r="P3462" i="1" s="1"/>
  <c r="S3462" i="1" s="1"/>
  <c r="O3463" i="1"/>
  <c r="P3463" i="1" s="1"/>
  <c r="S3463" i="1" s="1"/>
  <c r="O3464" i="1"/>
  <c r="P3464" i="1" s="1"/>
  <c r="S3464" i="1" s="1"/>
  <c r="O3465" i="1"/>
  <c r="P3465" i="1" s="1"/>
  <c r="S3465" i="1" s="1"/>
  <c r="O3466" i="1"/>
  <c r="P3466" i="1" s="1"/>
  <c r="S3466" i="1" s="1"/>
  <c r="O3467" i="1"/>
  <c r="P3467" i="1" s="1"/>
  <c r="S3467" i="1" s="1"/>
  <c r="O3468" i="1"/>
  <c r="P3468" i="1" s="1"/>
  <c r="S3468" i="1" s="1"/>
  <c r="O3469" i="1"/>
  <c r="P3469" i="1" s="1"/>
  <c r="S3469" i="1" s="1"/>
  <c r="O3470" i="1"/>
  <c r="P3470" i="1" s="1"/>
  <c r="S3470" i="1" s="1"/>
  <c r="O3471" i="1"/>
  <c r="P3471" i="1" s="1"/>
  <c r="S3471" i="1" s="1"/>
  <c r="O3472" i="1"/>
  <c r="P3472" i="1" s="1"/>
  <c r="S3472" i="1" s="1"/>
  <c r="O3473" i="1"/>
  <c r="P3473" i="1" s="1"/>
  <c r="S3473" i="1" s="1"/>
  <c r="O3474" i="1"/>
  <c r="P3474" i="1" s="1"/>
  <c r="S3474" i="1" s="1"/>
  <c r="O3475" i="1"/>
  <c r="P3475" i="1" s="1"/>
  <c r="S3475" i="1" s="1"/>
  <c r="O3476" i="1"/>
  <c r="P3476" i="1" s="1"/>
  <c r="S3476" i="1" s="1"/>
  <c r="O3477" i="1"/>
  <c r="P3477" i="1" s="1"/>
  <c r="S3477" i="1" s="1"/>
  <c r="O3478" i="1"/>
  <c r="P3478" i="1" s="1"/>
  <c r="S3478" i="1" s="1"/>
  <c r="O3479" i="1"/>
  <c r="P3479" i="1" s="1"/>
  <c r="S3479" i="1" s="1"/>
  <c r="O3480" i="1"/>
  <c r="P3480" i="1" s="1"/>
  <c r="S3480" i="1" s="1"/>
  <c r="O3481" i="1"/>
  <c r="P3481" i="1" s="1"/>
  <c r="S3481" i="1" s="1"/>
  <c r="O3482" i="1"/>
  <c r="P3482" i="1" s="1"/>
  <c r="S3482" i="1" s="1"/>
  <c r="O3483" i="1"/>
  <c r="P3483" i="1" s="1"/>
  <c r="S3483" i="1" s="1"/>
  <c r="O3484" i="1"/>
  <c r="P3484" i="1" s="1"/>
  <c r="S3484" i="1" s="1"/>
  <c r="O3485" i="1"/>
  <c r="P3485" i="1" s="1"/>
  <c r="S3485" i="1" s="1"/>
  <c r="O3486" i="1"/>
  <c r="P3486" i="1" s="1"/>
  <c r="S3486" i="1" s="1"/>
  <c r="O3487" i="1"/>
  <c r="P3487" i="1" s="1"/>
  <c r="S3487" i="1" s="1"/>
  <c r="O3488" i="1"/>
  <c r="P3488" i="1" s="1"/>
  <c r="S3488" i="1" s="1"/>
  <c r="O3489" i="1"/>
  <c r="P3489" i="1" s="1"/>
  <c r="S3489" i="1" s="1"/>
  <c r="O3490" i="1"/>
  <c r="P3490" i="1" s="1"/>
  <c r="S3490" i="1" s="1"/>
  <c r="O3491" i="1"/>
  <c r="P3491" i="1" s="1"/>
  <c r="S3491" i="1" s="1"/>
  <c r="O3492" i="1"/>
  <c r="P3492" i="1" s="1"/>
  <c r="S3492" i="1" s="1"/>
  <c r="O3493" i="1"/>
  <c r="P3493" i="1" s="1"/>
  <c r="S3493" i="1" s="1"/>
  <c r="O3494" i="1"/>
  <c r="P3494" i="1" s="1"/>
  <c r="S3494" i="1" s="1"/>
  <c r="O3495" i="1"/>
  <c r="P3495" i="1" s="1"/>
  <c r="S3495" i="1" s="1"/>
  <c r="O3496" i="1"/>
  <c r="P3496" i="1" s="1"/>
  <c r="S3496" i="1" s="1"/>
  <c r="O3497" i="1"/>
  <c r="P3497" i="1" s="1"/>
  <c r="S3497" i="1" s="1"/>
  <c r="O3498" i="1"/>
  <c r="P3498" i="1" s="1"/>
  <c r="S3498" i="1" s="1"/>
  <c r="O3499" i="1"/>
  <c r="P3499" i="1" s="1"/>
  <c r="S3499" i="1" s="1"/>
  <c r="O3500" i="1"/>
  <c r="P3500" i="1" s="1"/>
  <c r="S3500" i="1" s="1"/>
  <c r="O3501" i="1"/>
  <c r="P3501" i="1" s="1"/>
  <c r="S3501" i="1" s="1"/>
  <c r="O3502" i="1"/>
  <c r="P3502" i="1" s="1"/>
  <c r="S3502" i="1" s="1"/>
  <c r="O3503" i="1"/>
  <c r="P3503" i="1" s="1"/>
  <c r="S3503" i="1" s="1"/>
  <c r="O3504" i="1"/>
  <c r="P3504" i="1" s="1"/>
  <c r="S3504" i="1" s="1"/>
  <c r="O3505" i="1"/>
  <c r="P3505" i="1" s="1"/>
  <c r="S3505" i="1" s="1"/>
  <c r="O3506" i="1"/>
  <c r="P3506" i="1" s="1"/>
  <c r="S3506" i="1" s="1"/>
  <c r="O3507" i="1"/>
  <c r="P3507" i="1" s="1"/>
  <c r="S3507" i="1" s="1"/>
  <c r="O3508" i="1"/>
  <c r="P3508" i="1" s="1"/>
  <c r="S3508" i="1" s="1"/>
  <c r="O3509" i="1"/>
  <c r="P3509" i="1" s="1"/>
  <c r="S3509" i="1" s="1"/>
  <c r="O3510" i="1"/>
  <c r="P3510" i="1" s="1"/>
  <c r="S3510" i="1" s="1"/>
  <c r="O3511" i="1"/>
  <c r="P3511" i="1" s="1"/>
  <c r="S3511" i="1" s="1"/>
  <c r="O3512" i="1"/>
  <c r="P3512" i="1" s="1"/>
  <c r="S3512" i="1" s="1"/>
  <c r="O3513" i="1"/>
  <c r="P3513" i="1" s="1"/>
  <c r="S3513" i="1" s="1"/>
  <c r="O3514" i="1"/>
  <c r="P3514" i="1" s="1"/>
  <c r="S3514" i="1" s="1"/>
  <c r="O3515" i="1"/>
  <c r="P3515" i="1" s="1"/>
  <c r="S3515" i="1" s="1"/>
  <c r="O3516" i="1"/>
  <c r="P3516" i="1" s="1"/>
  <c r="S3516" i="1" s="1"/>
  <c r="O3517" i="1"/>
  <c r="P3517" i="1" s="1"/>
  <c r="S3517" i="1" s="1"/>
  <c r="O3518" i="1"/>
  <c r="P3518" i="1" s="1"/>
  <c r="S3518" i="1" s="1"/>
  <c r="O3519" i="1"/>
  <c r="P3519" i="1" s="1"/>
  <c r="S3519" i="1" s="1"/>
  <c r="O3520" i="1"/>
  <c r="P3520" i="1" s="1"/>
  <c r="S3520" i="1" s="1"/>
  <c r="O3521" i="1"/>
  <c r="P3521" i="1" s="1"/>
  <c r="S3521" i="1" s="1"/>
  <c r="O3522" i="1"/>
  <c r="P3522" i="1" s="1"/>
  <c r="S3522" i="1" s="1"/>
  <c r="O3523" i="1"/>
  <c r="P3523" i="1" s="1"/>
  <c r="S3523" i="1" s="1"/>
  <c r="O3524" i="1"/>
  <c r="P3524" i="1" s="1"/>
  <c r="S3524" i="1" s="1"/>
  <c r="O3525" i="1"/>
  <c r="P3525" i="1" s="1"/>
  <c r="S3525" i="1" s="1"/>
  <c r="O3526" i="1"/>
  <c r="P3526" i="1" s="1"/>
  <c r="S3526" i="1" s="1"/>
  <c r="O3527" i="1"/>
  <c r="P3527" i="1" s="1"/>
  <c r="S3527" i="1" s="1"/>
  <c r="O3528" i="1"/>
  <c r="P3528" i="1" s="1"/>
  <c r="S3528" i="1" s="1"/>
  <c r="O3529" i="1"/>
  <c r="P3529" i="1" s="1"/>
  <c r="S3529" i="1" s="1"/>
  <c r="O3530" i="1"/>
  <c r="P3530" i="1" s="1"/>
  <c r="S3530" i="1" s="1"/>
  <c r="O3531" i="1"/>
  <c r="P3531" i="1" s="1"/>
  <c r="S3531" i="1" s="1"/>
  <c r="O3532" i="1"/>
  <c r="P3532" i="1" s="1"/>
  <c r="S3532" i="1" s="1"/>
  <c r="O3533" i="1"/>
  <c r="P3533" i="1" s="1"/>
  <c r="S3533" i="1" s="1"/>
  <c r="O3534" i="1"/>
  <c r="P3534" i="1" s="1"/>
  <c r="S3534" i="1" s="1"/>
  <c r="O3535" i="1"/>
  <c r="P3535" i="1" s="1"/>
  <c r="S3535" i="1" s="1"/>
  <c r="O3536" i="1"/>
  <c r="P3536" i="1" s="1"/>
  <c r="S3536" i="1" s="1"/>
  <c r="O3537" i="1"/>
  <c r="P3537" i="1" s="1"/>
  <c r="S3537" i="1" s="1"/>
  <c r="O3538" i="1"/>
  <c r="P3538" i="1" s="1"/>
  <c r="S3538" i="1" s="1"/>
  <c r="O3539" i="1"/>
  <c r="P3539" i="1" s="1"/>
  <c r="S3539" i="1" s="1"/>
  <c r="O3540" i="1"/>
  <c r="P3540" i="1" s="1"/>
  <c r="S3540" i="1" s="1"/>
  <c r="O3541" i="1"/>
  <c r="P3541" i="1" s="1"/>
  <c r="S3541" i="1" s="1"/>
  <c r="O3542" i="1"/>
  <c r="P3542" i="1" s="1"/>
  <c r="S3542" i="1" s="1"/>
  <c r="O3543" i="1"/>
  <c r="P3543" i="1" s="1"/>
  <c r="S3543" i="1" s="1"/>
  <c r="O3544" i="1"/>
  <c r="P3544" i="1" s="1"/>
  <c r="S3544" i="1" s="1"/>
  <c r="O3545" i="1"/>
  <c r="P3545" i="1" s="1"/>
  <c r="S3545" i="1" s="1"/>
  <c r="O3546" i="1"/>
  <c r="P3546" i="1" s="1"/>
  <c r="S3546" i="1" s="1"/>
  <c r="O3547" i="1"/>
  <c r="P3547" i="1" s="1"/>
  <c r="S3547" i="1" s="1"/>
  <c r="O3548" i="1"/>
  <c r="P3548" i="1" s="1"/>
  <c r="S3548" i="1" s="1"/>
  <c r="O3549" i="1"/>
  <c r="P3549" i="1" s="1"/>
  <c r="S3549" i="1" s="1"/>
  <c r="O3550" i="1"/>
  <c r="P3550" i="1" s="1"/>
  <c r="S3550" i="1" s="1"/>
  <c r="O3551" i="1"/>
  <c r="P3551" i="1" s="1"/>
  <c r="S3551" i="1" s="1"/>
  <c r="O3552" i="1"/>
  <c r="P3552" i="1" s="1"/>
  <c r="S3552" i="1" s="1"/>
  <c r="O3553" i="1"/>
  <c r="P3553" i="1" s="1"/>
  <c r="S3553" i="1" s="1"/>
  <c r="O3554" i="1"/>
  <c r="P3554" i="1" s="1"/>
  <c r="S3554" i="1" s="1"/>
  <c r="O3555" i="1"/>
  <c r="P3555" i="1" s="1"/>
  <c r="S3555" i="1" s="1"/>
  <c r="O3556" i="1"/>
  <c r="P3556" i="1" s="1"/>
  <c r="S3556" i="1" s="1"/>
  <c r="O3557" i="1"/>
  <c r="P3557" i="1" s="1"/>
  <c r="S3557" i="1" s="1"/>
  <c r="O3558" i="1"/>
  <c r="P3558" i="1" s="1"/>
  <c r="S3558" i="1" s="1"/>
  <c r="O3559" i="1"/>
  <c r="P3559" i="1" s="1"/>
  <c r="S3559" i="1" s="1"/>
  <c r="O3560" i="1"/>
  <c r="P3560" i="1" s="1"/>
  <c r="S3560" i="1" s="1"/>
  <c r="O3561" i="1"/>
  <c r="P3561" i="1" s="1"/>
  <c r="S3561" i="1" s="1"/>
  <c r="O3562" i="1"/>
  <c r="P3562" i="1" s="1"/>
  <c r="S3562" i="1" s="1"/>
  <c r="O3563" i="1"/>
  <c r="P3563" i="1" s="1"/>
  <c r="S3563" i="1" s="1"/>
  <c r="O3564" i="1"/>
  <c r="P3564" i="1" s="1"/>
  <c r="S3564" i="1" s="1"/>
  <c r="O3565" i="1"/>
  <c r="P3565" i="1" s="1"/>
  <c r="S3565" i="1" s="1"/>
  <c r="O3566" i="1"/>
  <c r="P3566" i="1" s="1"/>
  <c r="S3566" i="1" s="1"/>
  <c r="O3567" i="1"/>
  <c r="P3567" i="1" s="1"/>
  <c r="S3567" i="1" s="1"/>
  <c r="O3568" i="1"/>
  <c r="P3568" i="1" s="1"/>
  <c r="S3568" i="1" s="1"/>
  <c r="O3569" i="1"/>
  <c r="P3569" i="1" s="1"/>
  <c r="S3569" i="1" s="1"/>
  <c r="O3570" i="1"/>
  <c r="P3570" i="1" s="1"/>
  <c r="S3570" i="1" s="1"/>
  <c r="O3571" i="1"/>
  <c r="P3571" i="1" s="1"/>
  <c r="S3571" i="1" s="1"/>
  <c r="O3572" i="1"/>
  <c r="P3572" i="1" s="1"/>
  <c r="S3572" i="1" s="1"/>
  <c r="O3573" i="1"/>
  <c r="P3573" i="1" s="1"/>
  <c r="S3573" i="1" s="1"/>
  <c r="O3574" i="1"/>
  <c r="P3574" i="1" s="1"/>
  <c r="S3574" i="1" s="1"/>
  <c r="O3575" i="1"/>
  <c r="P3575" i="1" s="1"/>
  <c r="S3575" i="1" s="1"/>
  <c r="O3576" i="1"/>
  <c r="P3576" i="1" s="1"/>
  <c r="S3576" i="1" s="1"/>
  <c r="O3577" i="1"/>
  <c r="P3577" i="1" s="1"/>
  <c r="S3577" i="1" s="1"/>
  <c r="O3578" i="1"/>
  <c r="P3578" i="1" s="1"/>
  <c r="S3578" i="1" s="1"/>
  <c r="O3579" i="1"/>
  <c r="P3579" i="1" s="1"/>
  <c r="S3579" i="1" s="1"/>
  <c r="O3580" i="1"/>
  <c r="P3580" i="1" s="1"/>
  <c r="S3580" i="1" s="1"/>
  <c r="O3581" i="1"/>
  <c r="P3581" i="1" s="1"/>
  <c r="S3581" i="1" s="1"/>
  <c r="O3582" i="1"/>
  <c r="P3582" i="1" s="1"/>
  <c r="S3582" i="1" s="1"/>
  <c r="O3583" i="1"/>
  <c r="P3583" i="1" s="1"/>
  <c r="S3583" i="1" s="1"/>
  <c r="O3584" i="1"/>
  <c r="P3584" i="1" s="1"/>
  <c r="S3584" i="1" s="1"/>
  <c r="O3585" i="1"/>
  <c r="P3585" i="1" s="1"/>
  <c r="S3585" i="1" s="1"/>
  <c r="O3586" i="1"/>
  <c r="P3586" i="1" s="1"/>
  <c r="S3586" i="1" s="1"/>
  <c r="O3587" i="1"/>
  <c r="P3587" i="1" s="1"/>
  <c r="S3587" i="1" s="1"/>
  <c r="O3588" i="1"/>
  <c r="P3588" i="1" s="1"/>
  <c r="S3588" i="1" s="1"/>
  <c r="O3589" i="1"/>
  <c r="P3589" i="1" s="1"/>
  <c r="S3589" i="1" s="1"/>
  <c r="O3590" i="1"/>
  <c r="P3590" i="1" s="1"/>
  <c r="S3590" i="1" s="1"/>
  <c r="O3591" i="1"/>
  <c r="P3591" i="1" s="1"/>
  <c r="S3591" i="1" s="1"/>
  <c r="O3592" i="1"/>
  <c r="P3592" i="1" s="1"/>
  <c r="S3592" i="1" s="1"/>
  <c r="O3593" i="1"/>
  <c r="P3593" i="1" s="1"/>
  <c r="S3593" i="1" s="1"/>
  <c r="O3594" i="1"/>
  <c r="P3594" i="1" s="1"/>
  <c r="S3594" i="1" s="1"/>
  <c r="O3595" i="1"/>
  <c r="P3595" i="1" s="1"/>
  <c r="S3595" i="1" s="1"/>
  <c r="O3596" i="1"/>
  <c r="P3596" i="1" s="1"/>
  <c r="S3596" i="1" s="1"/>
  <c r="O3597" i="1"/>
  <c r="P3597" i="1" s="1"/>
  <c r="S3597" i="1" s="1"/>
  <c r="O3598" i="1"/>
  <c r="P3598" i="1" s="1"/>
  <c r="S3598" i="1" s="1"/>
  <c r="O3599" i="1"/>
  <c r="P3599" i="1" s="1"/>
  <c r="S3599" i="1" s="1"/>
  <c r="O3600" i="1"/>
  <c r="P3600" i="1" s="1"/>
  <c r="S3600" i="1" s="1"/>
  <c r="O3601" i="1"/>
  <c r="P3601" i="1" s="1"/>
  <c r="S3601" i="1" s="1"/>
  <c r="O3602" i="1"/>
  <c r="P3602" i="1" s="1"/>
  <c r="S3602" i="1" s="1"/>
  <c r="O3603" i="1"/>
  <c r="P3603" i="1" s="1"/>
  <c r="S3603" i="1" s="1"/>
  <c r="O3604" i="1"/>
  <c r="P3604" i="1" s="1"/>
  <c r="S3604" i="1" s="1"/>
  <c r="O3605" i="1"/>
  <c r="P3605" i="1" s="1"/>
  <c r="S3605" i="1" s="1"/>
  <c r="O3606" i="1"/>
  <c r="P3606" i="1" s="1"/>
  <c r="S3606" i="1" s="1"/>
  <c r="O3607" i="1"/>
  <c r="P3607" i="1" s="1"/>
  <c r="S3607" i="1" s="1"/>
  <c r="O3608" i="1"/>
  <c r="P3608" i="1" s="1"/>
  <c r="S3608" i="1" s="1"/>
  <c r="O3609" i="1"/>
  <c r="P3609" i="1" s="1"/>
  <c r="S3609" i="1" s="1"/>
  <c r="O3610" i="1"/>
  <c r="P3610" i="1" s="1"/>
  <c r="S3610" i="1" s="1"/>
  <c r="O3611" i="1"/>
  <c r="P3611" i="1" s="1"/>
  <c r="S3611" i="1" s="1"/>
  <c r="O3612" i="1"/>
  <c r="P3612" i="1" s="1"/>
  <c r="S3612" i="1" s="1"/>
  <c r="O3613" i="1"/>
  <c r="P3613" i="1" s="1"/>
  <c r="S3613" i="1" s="1"/>
  <c r="O3614" i="1"/>
  <c r="P3614" i="1" s="1"/>
  <c r="S3614" i="1" s="1"/>
  <c r="O3615" i="1"/>
  <c r="P3615" i="1" s="1"/>
  <c r="S3615" i="1" s="1"/>
  <c r="O3616" i="1"/>
  <c r="P3616" i="1" s="1"/>
  <c r="S3616" i="1" s="1"/>
  <c r="O3617" i="1"/>
  <c r="P3617" i="1" s="1"/>
  <c r="S3617" i="1" s="1"/>
  <c r="O3618" i="1"/>
  <c r="P3618" i="1" s="1"/>
  <c r="S3618" i="1" s="1"/>
  <c r="O3619" i="1"/>
  <c r="P3619" i="1" s="1"/>
  <c r="S3619" i="1" s="1"/>
  <c r="O3620" i="1"/>
  <c r="P3620" i="1" s="1"/>
  <c r="S3620" i="1" s="1"/>
  <c r="O3621" i="1"/>
  <c r="P3621" i="1" s="1"/>
  <c r="S3621" i="1" s="1"/>
  <c r="O3622" i="1"/>
  <c r="P3622" i="1" s="1"/>
  <c r="S3622" i="1" s="1"/>
  <c r="O3623" i="1"/>
  <c r="P3623" i="1" s="1"/>
  <c r="S3623" i="1" s="1"/>
  <c r="O3624" i="1"/>
  <c r="P3624" i="1" s="1"/>
  <c r="S3624" i="1" s="1"/>
  <c r="O3625" i="1"/>
  <c r="P3625" i="1" s="1"/>
  <c r="S3625" i="1" s="1"/>
  <c r="O3626" i="1"/>
  <c r="P3626" i="1" s="1"/>
  <c r="S3626" i="1" s="1"/>
  <c r="O3627" i="1"/>
  <c r="P3627" i="1" s="1"/>
  <c r="S3627" i="1" s="1"/>
  <c r="O3628" i="1"/>
  <c r="P3628" i="1" s="1"/>
  <c r="S3628" i="1" s="1"/>
  <c r="O3629" i="1"/>
  <c r="P3629" i="1" s="1"/>
  <c r="S3629" i="1" s="1"/>
  <c r="O3630" i="1"/>
  <c r="P3630" i="1" s="1"/>
  <c r="S3630" i="1" s="1"/>
  <c r="O3631" i="1"/>
  <c r="P3631" i="1" s="1"/>
  <c r="S3631" i="1" s="1"/>
  <c r="O3632" i="1"/>
  <c r="P3632" i="1" s="1"/>
  <c r="S3632" i="1" s="1"/>
  <c r="O3633" i="1"/>
  <c r="P3633" i="1" s="1"/>
  <c r="S3633" i="1" s="1"/>
  <c r="O3634" i="1"/>
  <c r="P3634" i="1" s="1"/>
  <c r="S3634" i="1" s="1"/>
  <c r="O3635" i="1"/>
  <c r="P3635" i="1" s="1"/>
  <c r="S3635" i="1" s="1"/>
  <c r="O3636" i="1"/>
  <c r="P3636" i="1" s="1"/>
  <c r="S3636" i="1" s="1"/>
  <c r="O3637" i="1"/>
  <c r="P3637" i="1" s="1"/>
  <c r="S3637" i="1" s="1"/>
  <c r="O3638" i="1"/>
  <c r="P3638" i="1" s="1"/>
  <c r="S3638" i="1" s="1"/>
  <c r="O3639" i="1"/>
  <c r="P3639" i="1" s="1"/>
  <c r="S3639" i="1" s="1"/>
  <c r="O3640" i="1"/>
  <c r="P3640" i="1" s="1"/>
  <c r="S3640" i="1" s="1"/>
  <c r="O3641" i="1"/>
  <c r="P3641" i="1" s="1"/>
  <c r="S3641" i="1" s="1"/>
  <c r="O3642" i="1"/>
  <c r="P3642" i="1" s="1"/>
  <c r="S3642" i="1" s="1"/>
  <c r="O3643" i="1"/>
  <c r="P3643" i="1" s="1"/>
  <c r="S3643" i="1" s="1"/>
  <c r="O3644" i="1"/>
  <c r="P3644" i="1" s="1"/>
  <c r="S3644" i="1" s="1"/>
  <c r="O3645" i="1"/>
  <c r="P3645" i="1" s="1"/>
  <c r="S3645" i="1" s="1"/>
  <c r="O3646" i="1"/>
  <c r="P3646" i="1" s="1"/>
  <c r="S3646" i="1" s="1"/>
  <c r="O3647" i="1"/>
  <c r="P3647" i="1" s="1"/>
  <c r="S3647" i="1" s="1"/>
  <c r="O3648" i="1"/>
  <c r="P3648" i="1" s="1"/>
  <c r="S3648" i="1" s="1"/>
  <c r="O3649" i="1"/>
  <c r="P3649" i="1" s="1"/>
  <c r="S3649" i="1" s="1"/>
  <c r="O3650" i="1"/>
  <c r="P3650" i="1" s="1"/>
  <c r="S3650" i="1" s="1"/>
  <c r="O3651" i="1"/>
  <c r="P3651" i="1" s="1"/>
  <c r="S3651" i="1" s="1"/>
  <c r="O3652" i="1"/>
  <c r="P3652" i="1" s="1"/>
  <c r="S3652" i="1" s="1"/>
  <c r="O3653" i="1"/>
  <c r="P3653" i="1" s="1"/>
  <c r="S3653" i="1" s="1"/>
  <c r="O3654" i="1"/>
  <c r="P3654" i="1" s="1"/>
  <c r="S3654" i="1" s="1"/>
  <c r="O3655" i="1"/>
  <c r="P3655" i="1" s="1"/>
  <c r="S3655" i="1" s="1"/>
  <c r="O3656" i="1"/>
  <c r="P3656" i="1" s="1"/>
  <c r="S3656" i="1" s="1"/>
  <c r="O3657" i="1"/>
  <c r="P3657" i="1" s="1"/>
  <c r="S3657" i="1" s="1"/>
  <c r="O3658" i="1"/>
  <c r="P3658" i="1" s="1"/>
  <c r="S3658" i="1" s="1"/>
  <c r="O3659" i="1"/>
  <c r="P3659" i="1" s="1"/>
  <c r="S3659" i="1" s="1"/>
  <c r="O3660" i="1"/>
  <c r="P3660" i="1" s="1"/>
  <c r="S3660" i="1" s="1"/>
  <c r="O3661" i="1"/>
  <c r="P3661" i="1" s="1"/>
  <c r="S3661" i="1" s="1"/>
  <c r="O3662" i="1"/>
  <c r="P3662" i="1" s="1"/>
  <c r="S3662" i="1" s="1"/>
  <c r="O3663" i="1"/>
  <c r="P3663" i="1" s="1"/>
  <c r="S3663" i="1" s="1"/>
  <c r="O3664" i="1"/>
  <c r="P3664" i="1" s="1"/>
  <c r="S3664" i="1" s="1"/>
  <c r="O3665" i="1"/>
  <c r="P3665" i="1" s="1"/>
  <c r="S3665" i="1" s="1"/>
  <c r="O3666" i="1"/>
  <c r="P3666" i="1" s="1"/>
  <c r="S3666" i="1" s="1"/>
  <c r="O3667" i="1"/>
  <c r="P3667" i="1" s="1"/>
  <c r="S3667" i="1" s="1"/>
  <c r="O3668" i="1"/>
  <c r="P3668" i="1" s="1"/>
  <c r="S3668" i="1" s="1"/>
  <c r="O3669" i="1"/>
  <c r="P3669" i="1" s="1"/>
  <c r="S3669" i="1" s="1"/>
  <c r="O3670" i="1"/>
  <c r="P3670" i="1" s="1"/>
  <c r="S3670" i="1" s="1"/>
  <c r="O3671" i="1"/>
  <c r="P3671" i="1" s="1"/>
  <c r="S3671" i="1" s="1"/>
  <c r="O3672" i="1"/>
  <c r="P3672" i="1" s="1"/>
  <c r="S3672" i="1" s="1"/>
  <c r="O3673" i="1"/>
  <c r="P3673" i="1" s="1"/>
  <c r="S3673" i="1" s="1"/>
  <c r="O3674" i="1"/>
  <c r="P3674" i="1" s="1"/>
  <c r="S3674" i="1" s="1"/>
  <c r="O3675" i="1"/>
  <c r="P3675" i="1" s="1"/>
  <c r="S3675" i="1" s="1"/>
  <c r="O3676" i="1"/>
  <c r="P3676" i="1" s="1"/>
  <c r="S3676" i="1" s="1"/>
  <c r="O3677" i="1"/>
  <c r="P3677" i="1" s="1"/>
  <c r="S3677" i="1" s="1"/>
  <c r="O3678" i="1"/>
  <c r="P3678" i="1" s="1"/>
  <c r="S3678" i="1" s="1"/>
  <c r="O3679" i="1"/>
  <c r="P3679" i="1" s="1"/>
  <c r="S3679" i="1" s="1"/>
  <c r="O3680" i="1"/>
  <c r="P3680" i="1" s="1"/>
  <c r="S3680" i="1" s="1"/>
  <c r="O3681" i="1"/>
  <c r="P3681" i="1" s="1"/>
  <c r="S3681" i="1" s="1"/>
  <c r="O3682" i="1"/>
  <c r="P3682" i="1" s="1"/>
  <c r="S3682" i="1" s="1"/>
  <c r="O3683" i="1"/>
  <c r="P3683" i="1" s="1"/>
  <c r="S3683" i="1" s="1"/>
  <c r="O3684" i="1"/>
  <c r="P3684" i="1" s="1"/>
  <c r="S3684" i="1" s="1"/>
  <c r="O3685" i="1"/>
  <c r="P3685" i="1" s="1"/>
  <c r="S3685" i="1" s="1"/>
  <c r="O3686" i="1"/>
  <c r="P3686" i="1" s="1"/>
  <c r="S3686" i="1" s="1"/>
  <c r="O3687" i="1"/>
  <c r="P3687" i="1" s="1"/>
  <c r="S3687" i="1" s="1"/>
  <c r="O3688" i="1"/>
  <c r="P3688" i="1" s="1"/>
  <c r="S3688" i="1" s="1"/>
  <c r="O3689" i="1"/>
  <c r="P3689" i="1" s="1"/>
  <c r="S3689" i="1" s="1"/>
  <c r="O3690" i="1"/>
  <c r="P3690" i="1" s="1"/>
  <c r="S3690" i="1" s="1"/>
  <c r="O3691" i="1"/>
  <c r="P3691" i="1" s="1"/>
  <c r="S3691" i="1" s="1"/>
  <c r="O3692" i="1"/>
  <c r="P3692" i="1" s="1"/>
  <c r="S3692" i="1" s="1"/>
  <c r="O3693" i="1"/>
  <c r="P3693" i="1" s="1"/>
  <c r="S3693" i="1" s="1"/>
  <c r="O3694" i="1"/>
  <c r="P3694" i="1" s="1"/>
  <c r="S3694" i="1" s="1"/>
  <c r="O3695" i="1"/>
  <c r="P3695" i="1" s="1"/>
  <c r="S3695" i="1" s="1"/>
  <c r="O3696" i="1"/>
  <c r="P3696" i="1" s="1"/>
  <c r="S3696" i="1" s="1"/>
  <c r="O3697" i="1"/>
  <c r="P3697" i="1" s="1"/>
  <c r="S3697" i="1" s="1"/>
  <c r="O3698" i="1"/>
  <c r="P3698" i="1" s="1"/>
  <c r="S3698" i="1" s="1"/>
  <c r="O3699" i="1"/>
  <c r="P3699" i="1" s="1"/>
  <c r="S3699" i="1" s="1"/>
  <c r="O3700" i="1"/>
  <c r="P3700" i="1" s="1"/>
  <c r="S3700" i="1" s="1"/>
  <c r="O3701" i="1"/>
  <c r="P3701" i="1" s="1"/>
  <c r="S3701" i="1" s="1"/>
  <c r="O3702" i="1"/>
  <c r="P3702" i="1" s="1"/>
  <c r="S3702" i="1" s="1"/>
  <c r="O3703" i="1"/>
  <c r="P3703" i="1" s="1"/>
  <c r="S3703" i="1" s="1"/>
  <c r="O3704" i="1"/>
  <c r="P3704" i="1" s="1"/>
  <c r="S3704" i="1" s="1"/>
  <c r="O3705" i="1"/>
  <c r="P3705" i="1" s="1"/>
  <c r="S3705" i="1" s="1"/>
  <c r="O3706" i="1"/>
  <c r="P3706" i="1" s="1"/>
  <c r="S3706" i="1" s="1"/>
  <c r="O3707" i="1"/>
  <c r="P3707" i="1" s="1"/>
  <c r="S3707" i="1" s="1"/>
  <c r="O3708" i="1"/>
  <c r="P3708" i="1" s="1"/>
  <c r="S3708" i="1" s="1"/>
  <c r="O3709" i="1"/>
  <c r="P3709" i="1" s="1"/>
  <c r="S3709" i="1" s="1"/>
  <c r="O3710" i="1"/>
  <c r="P3710" i="1" s="1"/>
  <c r="S3710" i="1" s="1"/>
  <c r="O3711" i="1"/>
  <c r="P3711" i="1" s="1"/>
  <c r="S3711" i="1" s="1"/>
  <c r="O3712" i="1"/>
  <c r="P3712" i="1" s="1"/>
  <c r="S3712" i="1" s="1"/>
  <c r="O3713" i="1"/>
  <c r="P3713" i="1" s="1"/>
  <c r="S3713" i="1" s="1"/>
  <c r="O3714" i="1"/>
  <c r="P3714" i="1" s="1"/>
  <c r="S3714" i="1" s="1"/>
  <c r="O3715" i="1"/>
  <c r="P3715" i="1" s="1"/>
  <c r="S3715" i="1" s="1"/>
  <c r="O3716" i="1"/>
  <c r="P3716" i="1" s="1"/>
  <c r="S3716" i="1" s="1"/>
  <c r="O3717" i="1"/>
  <c r="P3717" i="1" s="1"/>
  <c r="S3717" i="1" s="1"/>
  <c r="O3718" i="1"/>
  <c r="P3718" i="1" s="1"/>
  <c r="S3718" i="1" s="1"/>
  <c r="O3719" i="1"/>
  <c r="P3719" i="1" s="1"/>
  <c r="S3719" i="1" s="1"/>
  <c r="O3720" i="1"/>
  <c r="P3720" i="1" s="1"/>
  <c r="S3720" i="1" s="1"/>
  <c r="O3721" i="1"/>
  <c r="P3721" i="1" s="1"/>
  <c r="S3721" i="1" s="1"/>
  <c r="O3722" i="1"/>
  <c r="P3722" i="1" s="1"/>
  <c r="S3722" i="1" s="1"/>
  <c r="O3723" i="1"/>
  <c r="P3723" i="1" s="1"/>
  <c r="S3723" i="1" s="1"/>
  <c r="O3724" i="1"/>
  <c r="P3724" i="1" s="1"/>
  <c r="S3724" i="1" s="1"/>
  <c r="O3725" i="1"/>
  <c r="P3725" i="1" s="1"/>
  <c r="S3725" i="1" s="1"/>
  <c r="O3726" i="1"/>
  <c r="P3726" i="1" s="1"/>
  <c r="S3726" i="1" s="1"/>
  <c r="O3727" i="1"/>
  <c r="P3727" i="1" s="1"/>
  <c r="S3727" i="1" s="1"/>
  <c r="O3728" i="1"/>
  <c r="P3728" i="1" s="1"/>
  <c r="S3728" i="1" s="1"/>
  <c r="O3729" i="1"/>
  <c r="P3729" i="1" s="1"/>
  <c r="S3729" i="1" s="1"/>
  <c r="O3730" i="1"/>
  <c r="P3730" i="1" s="1"/>
  <c r="S3730" i="1" s="1"/>
  <c r="O3731" i="1"/>
  <c r="P3731" i="1" s="1"/>
  <c r="S3731" i="1" s="1"/>
  <c r="O3732" i="1"/>
  <c r="P3732" i="1" s="1"/>
  <c r="S3732" i="1" s="1"/>
  <c r="O3733" i="1"/>
  <c r="P3733" i="1" s="1"/>
  <c r="S3733" i="1" s="1"/>
  <c r="O3734" i="1"/>
  <c r="P3734" i="1" s="1"/>
  <c r="S3734" i="1" s="1"/>
  <c r="O3735" i="1"/>
  <c r="P3735" i="1" s="1"/>
  <c r="S3735" i="1" s="1"/>
  <c r="O3736" i="1"/>
  <c r="P3736" i="1" s="1"/>
  <c r="S3736" i="1" s="1"/>
  <c r="O3737" i="1"/>
  <c r="P3737" i="1" s="1"/>
  <c r="S3737" i="1" s="1"/>
  <c r="O3738" i="1"/>
  <c r="P3738" i="1" s="1"/>
  <c r="S3738" i="1" s="1"/>
  <c r="O3739" i="1"/>
  <c r="P3739" i="1" s="1"/>
  <c r="S3739" i="1" s="1"/>
  <c r="O3740" i="1"/>
  <c r="P3740" i="1" s="1"/>
  <c r="S3740" i="1" s="1"/>
  <c r="O3741" i="1"/>
  <c r="P3741" i="1" s="1"/>
  <c r="S3741" i="1" s="1"/>
  <c r="O3742" i="1"/>
  <c r="P3742" i="1" s="1"/>
  <c r="S3742" i="1" s="1"/>
  <c r="O3743" i="1"/>
  <c r="P3743" i="1" s="1"/>
  <c r="S3743" i="1" s="1"/>
  <c r="O3744" i="1"/>
  <c r="P3744" i="1" s="1"/>
  <c r="S3744" i="1" s="1"/>
  <c r="O3745" i="1"/>
  <c r="P3745" i="1" s="1"/>
  <c r="S3745" i="1" s="1"/>
  <c r="O3746" i="1"/>
  <c r="P3746" i="1" s="1"/>
  <c r="S3746" i="1" s="1"/>
  <c r="O3747" i="1"/>
  <c r="P3747" i="1" s="1"/>
  <c r="S3747" i="1" s="1"/>
  <c r="O3748" i="1"/>
  <c r="P3748" i="1" s="1"/>
  <c r="S3748" i="1" s="1"/>
  <c r="O3749" i="1"/>
  <c r="P3749" i="1" s="1"/>
  <c r="S3749" i="1" s="1"/>
  <c r="O3750" i="1"/>
  <c r="P3750" i="1" s="1"/>
  <c r="S3750" i="1" s="1"/>
  <c r="O3751" i="1"/>
  <c r="P3751" i="1" s="1"/>
  <c r="S3751" i="1" s="1"/>
  <c r="O3752" i="1"/>
  <c r="P3752" i="1" s="1"/>
  <c r="S3752" i="1" s="1"/>
  <c r="O3753" i="1"/>
  <c r="P3753" i="1" s="1"/>
  <c r="S3753" i="1" s="1"/>
  <c r="O3754" i="1"/>
  <c r="P3754" i="1" s="1"/>
  <c r="S3754" i="1" s="1"/>
  <c r="O3755" i="1"/>
  <c r="P3755" i="1" s="1"/>
  <c r="S3755" i="1" s="1"/>
  <c r="O3756" i="1"/>
  <c r="P3756" i="1" s="1"/>
  <c r="S3756" i="1" s="1"/>
  <c r="O3757" i="1"/>
  <c r="P3757" i="1" s="1"/>
  <c r="S3757" i="1" s="1"/>
  <c r="O3758" i="1"/>
  <c r="P3758" i="1" s="1"/>
  <c r="S3758" i="1" s="1"/>
  <c r="O3759" i="1"/>
  <c r="P3759" i="1" s="1"/>
  <c r="S3759" i="1" s="1"/>
  <c r="O3760" i="1"/>
  <c r="P3760" i="1" s="1"/>
  <c r="S3760" i="1" s="1"/>
  <c r="O3761" i="1"/>
  <c r="P3761" i="1" s="1"/>
  <c r="S3761" i="1" s="1"/>
  <c r="O3762" i="1"/>
  <c r="P3762" i="1" s="1"/>
  <c r="S3762" i="1" s="1"/>
  <c r="O3763" i="1"/>
  <c r="P3763" i="1" s="1"/>
  <c r="S3763" i="1" s="1"/>
  <c r="O3764" i="1"/>
  <c r="P3764" i="1" s="1"/>
  <c r="S3764" i="1" s="1"/>
  <c r="O3765" i="1"/>
  <c r="P3765" i="1" s="1"/>
  <c r="S3765" i="1" s="1"/>
  <c r="O3766" i="1"/>
  <c r="P3766" i="1" s="1"/>
  <c r="S3766" i="1" s="1"/>
  <c r="O3767" i="1"/>
  <c r="P3767" i="1" s="1"/>
  <c r="S3767" i="1" s="1"/>
  <c r="O3768" i="1"/>
  <c r="P3768" i="1" s="1"/>
  <c r="S3768" i="1" s="1"/>
  <c r="O3769" i="1"/>
  <c r="P3769" i="1" s="1"/>
  <c r="S3769" i="1" s="1"/>
  <c r="O3770" i="1"/>
  <c r="P3770" i="1" s="1"/>
  <c r="S3770" i="1" s="1"/>
  <c r="O3771" i="1"/>
  <c r="P3771" i="1" s="1"/>
  <c r="S3771" i="1" s="1"/>
  <c r="O3772" i="1"/>
  <c r="P3772" i="1" s="1"/>
  <c r="S3772" i="1" s="1"/>
  <c r="O3773" i="1"/>
  <c r="P3773" i="1" s="1"/>
  <c r="S3773" i="1" s="1"/>
  <c r="O3774" i="1"/>
  <c r="P3774" i="1" s="1"/>
  <c r="S3774" i="1" s="1"/>
  <c r="O3775" i="1"/>
  <c r="P3775" i="1" s="1"/>
  <c r="S3775" i="1" s="1"/>
  <c r="O3776" i="1"/>
  <c r="P3776" i="1" s="1"/>
  <c r="S3776" i="1" s="1"/>
  <c r="O3777" i="1"/>
  <c r="P3777" i="1" s="1"/>
  <c r="S3777" i="1" s="1"/>
  <c r="O3778" i="1"/>
  <c r="P3778" i="1" s="1"/>
  <c r="S3778" i="1" s="1"/>
  <c r="O3779" i="1"/>
  <c r="P3779" i="1" s="1"/>
  <c r="S3779" i="1" s="1"/>
  <c r="O3780" i="1"/>
  <c r="P3780" i="1" s="1"/>
  <c r="S3780" i="1" s="1"/>
  <c r="O3781" i="1"/>
  <c r="P3781" i="1" s="1"/>
  <c r="S3781" i="1" s="1"/>
  <c r="O3782" i="1"/>
  <c r="P3782" i="1" s="1"/>
  <c r="S3782" i="1" s="1"/>
  <c r="O3783" i="1"/>
  <c r="P3783" i="1" s="1"/>
  <c r="S3783" i="1" s="1"/>
  <c r="O3784" i="1"/>
  <c r="P3784" i="1" s="1"/>
  <c r="S3784" i="1" s="1"/>
  <c r="O3785" i="1"/>
  <c r="P3785" i="1" s="1"/>
  <c r="S3785" i="1" s="1"/>
  <c r="O3786" i="1"/>
  <c r="P3786" i="1" s="1"/>
  <c r="S3786" i="1" s="1"/>
  <c r="O3787" i="1"/>
  <c r="P3787" i="1" s="1"/>
  <c r="S3787" i="1" s="1"/>
  <c r="O3788" i="1"/>
  <c r="P3788" i="1" s="1"/>
  <c r="S3788" i="1" s="1"/>
  <c r="O3789" i="1"/>
  <c r="P3789" i="1" s="1"/>
  <c r="S3789" i="1" s="1"/>
  <c r="O3790" i="1"/>
  <c r="P3790" i="1" s="1"/>
  <c r="S3790" i="1" s="1"/>
  <c r="O3791" i="1"/>
  <c r="P3791" i="1" s="1"/>
  <c r="S3791" i="1" s="1"/>
  <c r="O3792" i="1"/>
  <c r="P3792" i="1" s="1"/>
  <c r="S3792" i="1" s="1"/>
  <c r="O3793" i="1"/>
  <c r="P3793" i="1" s="1"/>
  <c r="S3793" i="1" s="1"/>
  <c r="O3794" i="1"/>
  <c r="P3794" i="1" s="1"/>
  <c r="S3794" i="1" s="1"/>
  <c r="O3795" i="1"/>
  <c r="P3795" i="1" s="1"/>
  <c r="S3795" i="1" s="1"/>
  <c r="O3796" i="1"/>
  <c r="P3796" i="1" s="1"/>
  <c r="S3796" i="1" s="1"/>
  <c r="O3797" i="1"/>
  <c r="P3797" i="1" s="1"/>
  <c r="S3797" i="1" s="1"/>
  <c r="O3798" i="1"/>
  <c r="P3798" i="1" s="1"/>
  <c r="S3798" i="1" s="1"/>
  <c r="O3799" i="1"/>
  <c r="P3799" i="1" s="1"/>
  <c r="S3799" i="1" s="1"/>
  <c r="O3800" i="1"/>
  <c r="P3800" i="1" s="1"/>
  <c r="S3800" i="1" s="1"/>
  <c r="O3801" i="1"/>
  <c r="P3801" i="1" s="1"/>
  <c r="S3801" i="1" s="1"/>
  <c r="O3802" i="1"/>
  <c r="P3802" i="1" s="1"/>
  <c r="S3802" i="1" s="1"/>
  <c r="O3803" i="1"/>
  <c r="P3803" i="1" s="1"/>
  <c r="S3803" i="1" s="1"/>
  <c r="O3804" i="1"/>
  <c r="P3804" i="1" s="1"/>
  <c r="S3804" i="1" s="1"/>
  <c r="O3805" i="1"/>
  <c r="P3805" i="1" s="1"/>
  <c r="S3805" i="1" s="1"/>
  <c r="O3806" i="1"/>
  <c r="P3806" i="1" s="1"/>
  <c r="S3806" i="1" s="1"/>
  <c r="O3807" i="1"/>
  <c r="P3807" i="1" s="1"/>
  <c r="S3807" i="1" s="1"/>
  <c r="O3808" i="1"/>
  <c r="P3808" i="1" s="1"/>
  <c r="S3808" i="1" s="1"/>
  <c r="O3809" i="1"/>
  <c r="P3809" i="1" s="1"/>
  <c r="S3809" i="1" s="1"/>
  <c r="O3810" i="1"/>
  <c r="P3810" i="1" s="1"/>
  <c r="S3810" i="1" s="1"/>
  <c r="O3811" i="1"/>
  <c r="P3811" i="1" s="1"/>
  <c r="S3811" i="1" s="1"/>
  <c r="O3812" i="1"/>
  <c r="P3812" i="1" s="1"/>
  <c r="S3812" i="1" s="1"/>
  <c r="O3813" i="1"/>
  <c r="P3813" i="1" s="1"/>
  <c r="S3813" i="1" s="1"/>
  <c r="O3814" i="1"/>
  <c r="P3814" i="1" s="1"/>
  <c r="S3814" i="1" s="1"/>
  <c r="O3815" i="1"/>
  <c r="P3815" i="1" s="1"/>
  <c r="S3815" i="1" s="1"/>
  <c r="O3816" i="1"/>
  <c r="P3816" i="1" s="1"/>
  <c r="S3816" i="1" s="1"/>
  <c r="O3817" i="1"/>
  <c r="P3817" i="1" s="1"/>
  <c r="S3817" i="1" s="1"/>
  <c r="O3818" i="1"/>
  <c r="P3818" i="1" s="1"/>
  <c r="S3818" i="1" s="1"/>
  <c r="O3819" i="1"/>
  <c r="P3819" i="1" s="1"/>
  <c r="S3819" i="1" s="1"/>
  <c r="O3820" i="1"/>
  <c r="P3820" i="1" s="1"/>
  <c r="S3820" i="1" s="1"/>
  <c r="O3821" i="1"/>
  <c r="P3821" i="1" s="1"/>
  <c r="S3821" i="1" s="1"/>
  <c r="O3822" i="1"/>
  <c r="P3822" i="1" s="1"/>
  <c r="S3822" i="1" s="1"/>
  <c r="O3823" i="1"/>
  <c r="P3823" i="1" s="1"/>
  <c r="S3823" i="1" s="1"/>
  <c r="O3824" i="1"/>
  <c r="P3824" i="1" s="1"/>
  <c r="S3824" i="1" s="1"/>
  <c r="O3825" i="1"/>
  <c r="P3825" i="1" s="1"/>
  <c r="S3825" i="1" s="1"/>
  <c r="O3826" i="1"/>
  <c r="P3826" i="1" s="1"/>
  <c r="S3826" i="1" s="1"/>
  <c r="O3827" i="1"/>
  <c r="P3827" i="1" s="1"/>
  <c r="S3827" i="1" s="1"/>
  <c r="O3828" i="1"/>
  <c r="P3828" i="1" s="1"/>
  <c r="S3828" i="1" s="1"/>
  <c r="O3829" i="1"/>
  <c r="P3829" i="1" s="1"/>
  <c r="S3829" i="1" s="1"/>
  <c r="O3830" i="1"/>
  <c r="P3830" i="1" s="1"/>
  <c r="S3830" i="1" s="1"/>
  <c r="O3831" i="1"/>
  <c r="P3831" i="1" s="1"/>
  <c r="S3831" i="1" s="1"/>
  <c r="O3832" i="1"/>
  <c r="P3832" i="1" s="1"/>
  <c r="S3832" i="1" s="1"/>
  <c r="O3833" i="1"/>
  <c r="P3833" i="1" s="1"/>
  <c r="S3833" i="1" s="1"/>
  <c r="O3834" i="1"/>
  <c r="P3834" i="1" s="1"/>
  <c r="S3834" i="1" s="1"/>
  <c r="O3835" i="1"/>
  <c r="P3835" i="1" s="1"/>
  <c r="S3835" i="1" s="1"/>
  <c r="O3836" i="1"/>
  <c r="P3836" i="1" s="1"/>
  <c r="S3836" i="1" s="1"/>
  <c r="O3837" i="1"/>
  <c r="P3837" i="1" s="1"/>
  <c r="S3837" i="1" s="1"/>
  <c r="O3838" i="1"/>
  <c r="P3838" i="1" s="1"/>
  <c r="S3838" i="1" s="1"/>
  <c r="O3839" i="1"/>
  <c r="P3839" i="1" s="1"/>
  <c r="S3839" i="1" s="1"/>
  <c r="O3840" i="1"/>
  <c r="P3840" i="1" s="1"/>
  <c r="S3840" i="1" s="1"/>
  <c r="O3841" i="1"/>
  <c r="P3841" i="1" s="1"/>
  <c r="S3841" i="1" s="1"/>
  <c r="O3842" i="1"/>
  <c r="P3842" i="1" s="1"/>
  <c r="S3842" i="1" s="1"/>
  <c r="O3843" i="1"/>
  <c r="P3843" i="1" s="1"/>
  <c r="S3843" i="1" s="1"/>
  <c r="O3844" i="1"/>
  <c r="P3844" i="1" s="1"/>
  <c r="S3844" i="1" s="1"/>
  <c r="O3845" i="1"/>
  <c r="P3845" i="1" s="1"/>
  <c r="S3845" i="1" s="1"/>
  <c r="O3846" i="1"/>
  <c r="P3846" i="1" s="1"/>
  <c r="S3846" i="1" s="1"/>
  <c r="O3847" i="1"/>
  <c r="P3847" i="1" s="1"/>
  <c r="S3847" i="1" s="1"/>
  <c r="O3848" i="1"/>
  <c r="P3848" i="1" s="1"/>
  <c r="S3848" i="1" s="1"/>
  <c r="O3849" i="1"/>
  <c r="P3849" i="1" s="1"/>
  <c r="S3849" i="1" s="1"/>
  <c r="O3850" i="1"/>
  <c r="P3850" i="1" s="1"/>
  <c r="S3850" i="1" s="1"/>
  <c r="O3851" i="1"/>
  <c r="P3851" i="1" s="1"/>
  <c r="S3851" i="1" s="1"/>
  <c r="O3852" i="1"/>
  <c r="P3852" i="1" s="1"/>
  <c r="S3852" i="1" s="1"/>
  <c r="O3853" i="1"/>
  <c r="P3853" i="1" s="1"/>
  <c r="S3853" i="1" s="1"/>
  <c r="O3854" i="1"/>
  <c r="P3854" i="1" s="1"/>
  <c r="S3854" i="1" s="1"/>
  <c r="O3855" i="1"/>
  <c r="P3855" i="1" s="1"/>
  <c r="S3855" i="1" s="1"/>
  <c r="O3856" i="1"/>
  <c r="P3856" i="1" s="1"/>
  <c r="S3856" i="1" s="1"/>
  <c r="O3857" i="1"/>
  <c r="P3857" i="1" s="1"/>
  <c r="S3857" i="1" s="1"/>
  <c r="O3858" i="1"/>
  <c r="P3858" i="1" s="1"/>
  <c r="S3858" i="1" s="1"/>
  <c r="O3859" i="1"/>
  <c r="P3859" i="1" s="1"/>
  <c r="S3859" i="1" s="1"/>
  <c r="O3860" i="1"/>
  <c r="P3860" i="1" s="1"/>
  <c r="S3860" i="1" s="1"/>
  <c r="O3861" i="1"/>
  <c r="P3861" i="1" s="1"/>
  <c r="S3861" i="1" s="1"/>
  <c r="O3862" i="1"/>
  <c r="P3862" i="1" s="1"/>
  <c r="S3862" i="1" s="1"/>
  <c r="O3863" i="1"/>
  <c r="P3863" i="1" s="1"/>
  <c r="S3863" i="1" s="1"/>
  <c r="O3864" i="1"/>
  <c r="P3864" i="1" s="1"/>
  <c r="S3864" i="1" s="1"/>
  <c r="O3865" i="1"/>
  <c r="P3865" i="1" s="1"/>
  <c r="S3865" i="1" s="1"/>
  <c r="O3866" i="1"/>
  <c r="P3866" i="1" s="1"/>
  <c r="S3866" i="1" s="1"/>
  <c r="O3867" i="1"/>
  <c r="P3867" i="1" s="1"/>
  <c r="S3867" i="1" s="1"/>
  <c r="O3868" i="1"/>
  <c r="P3868" i="1" s="1"/>
  <c r="S3868" i="1" s="1"/>
  <c r="O3869" i="1"/>
  <c r="P3869" i="1" s="1"/>
  <c r="S3869" i="1" s="1"/>
  <c r="O3870" i="1"/>
  <c r="P3870" i="1" s="1"/>
  <c r="S3870" i="1" s="1"/>
  <c r="O3871" i="1"/>
  <c r="P3871" i="1" s="1"/>
  <c r="S3871" i="1" s="1"/>
  <c r="O3872" i="1"/>
  <c r="P3872" i="1" s="1"/>
  <c r="S3872" i="1" s="1"/>
  <c r="O3873" i="1"/>
  <c r="P3873" i="1" s="1"/>
  <c r="S3873" i="1" s="1"/>
  <c r="O3874" i="1"/>
  <c r="P3874" i="1" s="1"/>
  <c r="S3874" i="1" s="1"/>
  <c r="O3875" i="1"/>
  <c r="P3875" i="1" s="1"/>
  <c r="S3875" i="1" s="1"/>
  <c r="O3876" i="1"/>
  <c r="P3876" i="1" s="1"/>
  <c r="S3876" i="1" s="1"/>
  <c r="O3877" i="1"/>
  <c r="P3877" i="1" s="1"/>
  <c r="S3877" i="1" s="1"/>
  <c r="O3878" i="1"/>
  <c r="P3878" i="1" s="1"/>
  <c r="S3878" i="1" s="1"/>
  <c r="O3879" i="1"/>
  <c r="P3879" i="1" s="1"/>
  <c r="S3879" i="1" s="1"/>
  <c r="O3880" i="1"/>
  <c r="P3880" i="1" s="1"/>
  <c r="S3880" i="1" s="1"/>
  <c r="O3881" i="1"/>
  <c r="P3881" i="1" s="1"/>
  <c r="O3882" i="1"/>
  <c r="P3882" i="1" s="1"/>
  <c r="O3883" i="1"/>
  <c r="P3883" i="1" s="1"/>
  <c r="O3884" i="1"/>
  <c r="P3884" i="1" s="1"/>
  <c r="O3885" i="1"/>
  <c r="P3885" i="1" s="1"/>
  <c r="O3886" i="1"/>
  <c r="P3886" i="1" s="1"/>
  <c r="O3887" i="1"/>
  <c r="P3887" i="1" s="1"/>
  <c r="O3888" i="1"/>
  <c r="P3888" i="1" s="1"/>
  <c r="O3889" i="1"/>
  <c r="P3889" i="1" s="1"/>
  <c r="O3890" i="1"/>
  <c r="P3890" i="1" s="1"/>
  <c r="O3891" i="1"/>
  <c r="P3891" i="1" s="1"/>
  <c r="O3892" i="1"/>
  <c r="P3892" i="1" s="1"/>
  <c r="S3892" i="1" s="1"/>
  <c r="O3893" i="1"/>
  <c r="P3893" i="1" s="1"/>
  <c r="S3893" i="1" s="1"/>
  <c r="O3894" i="1"/>
  <c r="P3894" i="1" s="1"/>
  <c r="S3894" i="1" s="1"/>
  <c r="O3895" i="1"/>
  <c r="P3895" i="1" s="1"/>
  <c r="S3895" i="1" s="1"/>
  <c r="O3896" i="1"/>
  <c r="P3896" i="1" s="1"/>
  <c r="S3896" i="1" s="1"/>
  <c r="O3897" i="1"/>
  <c r="P3897" i="1" s="1"/>
  <c r="S3897" i="1" s="1"/>
  <c r="O3898" i="1"/>
  <c r="P3898" i="1" s="1"/>
  <c r="S3898" i="1" s="1"/>
  <c r="O3899" i="1"/>
  <c r="P3899" i="1" s="1"/>
  <c r="S3899" i="1" s="1"/>
  <c r="O3900" i="1"/>
  <c r="P3900" i="1" s="1"/>
  <c r="S3900" i="1" s="1"/>
  <c r="O3901" i="1"/>
  <c r="P3901" i="1" s="1"/>
  <c r="S3901" i="1" s="1"/>
  <c r="O3902" i="1"/>
  <c r="P3902" i="1" s="1"/>
  <c r="S3902" i="1" s="1"/>
  <c r="O3903" i="1"/>
  <c r="P3903" i="1" s="1"/>
  <c r="S3903" i="1" s="1"/>
  <c r="O3904" i="1"/>
  <c r="P3904" i="1" s="1"/>
  <c r="S3904" i="1" s="1"/>
  <c r="O3905" i="1"/>
  <c r="P3905" i="1" s="1"/>
  <c r="S3905" i="1" s="1"/>
  <c r="O3906" i="1"/>
  <c r="P3906" i="1" s="1"/>
  <c r="S3906" i="1" s="1"/>
  <c r="O3907" i="1"/>
  <c r="P3907" i="1" s="1"/>
  <c r="S3907" i="1" s="1"/>
  <c r="O3908" i="1"/>
  <c r="P3908" i="1" s="1"/>
  <c r="S3908" i="1" s="1"/>
  <c r="O3909" i="1"/>
  <c r="P3909" i="1" s="1"/>
  <c r="S3909" i="1" s="1"/>
  <c r="O3910" i="1"/>
  <c r="P3910" i="1" s="1"/>
  <c r="S3910" i="1" s="1"/>
  <c r="O3911" i="1"/>
  <c r="P3911" i="1" s="1"/>
  <c r="S3911" i="1" s="1"/>
  <c r="O3912" i="1"/>
  <c r="P3912" i="1" s="1"/>
  <c r="S3912" i="1" s="1"/>
  <c r="O3913" i="1"/>
  <c r="P3913" i="1" s="1"/>
  <c r="S3913" i="1" s="1"/>
  <c r="O3914" i="1"/>
  <c r="P3914" i="1" s="1"/>
  <c r="S3914" i="1" s="1"/>
  <c r="O3915" i="1"/>
  <c r="P3915" i="1" s="1"/>
  <c r="S3915" i="1" s="1"/>
  <c r="O3916" i="1"/>
  <c r="P3916" i="1" s="1"/>
  <c r="S3916" i="1" s="1"/>
  <c r="O3917" i="1"/>
  <c r="P3917" i="1" s="1"/>
  <c r="S3917" i="1" s="1"/>
  <c r="O3918" i="1"/>
  <c r="P3918" i="1" s="1"/>
  <c r="S3918" i="1" s="1"/>
  <c r="O3919" i="1"/>
  <c r="P3919" i="1" s="1"/>
  <c r="S3919" i="1" s="1"/>
  <c r="O3920" i="1"/>
  <c r="P3920" i="1" s="1"/>
  <c r="S3920" i="1" s="1"/>
  <c r="O3921" i="1"/>
  <c r="P3921" i="1" s="1"/>
  <c r="S3921" i="1" s="1"/>
  <c r="O3922" i="1"/>
  <c r="P3922" i="1" s="1"/>
  <c r="S3922" i="1" s="1"/>
  <c r="O3923" i="1"/>
  <c r="P3923" i="1" s="1"/>
  <c r="S3923" i="1" s="1"/>
  <c r="O3924" i="1"/>
  <c r="P3924" i="1" s="1"/>
  <c r="S3924" i="1" s="1"/>
  <c r="O3925" i="1"/>
  <c r="P3925" i="1" s="1"/>
  <c r="S3925" i="1" s="1"/>
  <c r="O3926" i="1"/>
  <c r="P3926" i="1" s="1"/>
  <c r="S3926" i="1" s="1"/>
  <c r="O3927" i="1"/>
  <c r="P3927" i="1" s="1"/>
  <c r="S3927" i="1" s="1"/>
  <c r="O3928" i="1"/>
  <c r="P3928" i="1" s="1"/>
  <c r="S3928" i="1" s="1"/>
  <c r="O3929" i="1"/>
  <c r="P3929" i="1" s="1"/>
  <c r="S3929" i="1" s="1"/>
  <c r="O3930" i="1"/>
  <c r="P3930" i="1" s="1"/>
  <c r="S3930" i="1" s="1"/>
  <c r="O3931" i="1"/>
  <c r="P3931" i="1" s="1"/>
  <c r="S3931" i="1" s="1"/>
  <c r="O3932" i="1"/>
  <c r="P3932" i="1" s="1"/>
  <c r="O3933" i="1"/>
  <c r="P3933" i="1" s="1"/>
  <c r="S3933" i="1" s="1"/>
  <c r="O3934" i="1"/>
  <c r="P3934" i="1" s="1"/>
  <c r="S3934" i="1" s="1"/>
  <c r="O3935" i="1"/>
  <c r="P3935" i="1" s="1"/>
  <c r="S3935" i="1" s="1"/>
  <c r="O3936" i="1"/>
  <c r="P3936" i="1" s="1"/>
  <c r="S3936" i="1" s="1"/>
  <c r="O3937" i="1"/>
  <c r="P3937" i="1" s="1"/>
  <c r="S3937" i="1" s="1"/>
  <c r="O3938" i="1"/>
  <c r="P3938" i="1" s="1"/>
  <c r="S3938" i="1" s="1"/>
  <c r="O3939" i="1"/>
  <c r="P3939" i="1" s="1"/>
  <c r="S3939" i="1" s="1"/>
  <c r="O3940" i="1"/>
  <c r="P3940" i="1" s="1"/>
  <c r="S3940" i="1" s="1"/>
  <c r="O3941" i="1"/>
  <c r="P3941" i="1" s="1"/>
  <c r="S3941" i="1" s="1"/>
  <c r="O3942" i="1"/>
  <c r="P3942" i="1" s="1"/>
  <c r="S3942" i="1" s="1"/>
  <c r="O3943" i="1"/>
  <c r="P3943" i="1" s="1"/>
  <c r="S3943" i="1" s="1"/>
  <c r="O3944" i="1"/>
  <c r="P3944" i="1" s="1"/>
  <c r="S3944" i="1" s="1"/>
  <c r="O3945" i="1"/>
  <c r="P3945" i="1" s="1"/>
  <c r="S3945" i="1" s="1"/>
  <c r="O3946" i="1"/>
  <c r="P3946" i="1" s="1"/>
  <c r="S3946" i="1" s="1"/>
  <c r="O3947" i="1"/>
  <c r="P3947" i="1" s="1"/>
  <c r="S3947" i="1" s="1"/>
  <c r="O3948" i="1"/>
  <c r="P3948" i="1" s="1"/>
  <c r="S3948" i="1" s="1"/>
  <c r="O3949" i="1"/>
  <c r="P3949" i="1" s="1"/>
  <c r="S3949" i="1" s="1"/>
  <c r="O3950" i="1"/>
  <c r="P3950" i="1" s="1"/>
  <c r="S3950" i="1" s="1"/>
  <c r="O3951" i="1"/>
  <c r="P3951" i="1" s="1"/>
  <c r="S3951" i="1" s="1"/>
  <c r="O3952" i="1"/>
  <c r="P3952" i="1" s="1"/>
  <c r="S3952" i="1" s="1"/>
  <c r="O3953" i="1"/>
  <c r="P3953" i="1" s="1"/>
  <c r="S3953" i="1" s="1"/>
  <c r="O3954" i="1"/>
  <c r="P3954" i="1" s="1"/>
  <c r="S3954" i="1" s="1"/>
  <c r="O3955" i="1"/>
  <c r="P3955" i="1" s="1"/>
  <c r="S3955" i="1" s="1"/>
  <c r="O3956" i="1"/>
  <c r="P3956" i="1" s="1"/>
  <c r="S3956" i="1" s="1"/>
  <c r="O3957" i="1"/>
  <c r="P3957" i="1" s="1"/>
  <c r="S3957" i="1" s="1"/>
  <c r="O3958" i="1"/>
  <c r="P3958" i="1" s="1"/>
  <c r="S3958" i="1" s="1"/>
  <c r="O3959" i="1"/>
  <c r="P3959" i="1" s="1"/>
  <c r="S3959" i="1" s="1"/>
  <c r="O3960" i="1"/>
  <c r="P3960" i="1" s="1"/>
  <c r="S3960" i="1" s="1"/>
  <c r="O3961" i="1"/>
  <c r="P3961" i="1" s="1"/>
  <c r="S3961" i="1" s="1"/>
  <c r="O3962" i="1"/>
  <c r="P3962" i="1" s="1"/>
  <c r="S3962" i="1" s="1"/>
  <c r="O3963" i="1"/>
  <c r="P3963" i="1" s="1"/>
  <c r="S3963" i="1" s="1"/>
  <c r="O3964" i="1"/>
  <c r="P3964" i="1" s="1"/>
  <c r="S3964" i="1" s="1"/>
  <c r="O3965" i="1"/>
  <c r="P3965" i="1" s="1"/>
  <c r="S3965" i="1" s="1"/>
  <c r="O3966" i="1"/>
  <c r="P3966" i="1" s="1"/>
  <c r="S3966" i="1" s="1"/>
  <c r="O3967" i="1"/>
  <c r="P3967" i="1" s="1"/>
  <c r="S3967" i="1" s="1"/>
  <c r="O3968" i="1"/>
  <c r="P3968" i="1" s="1"/>
  <c r="S3968" i="1" s="1"/>
  <c r="O3969" i="1"/>
  <c r="P3969" i="1" s="1"/>
  <c r="S3969" i="1" s="1"/>
  <c r="O3970" i="1"/>
  <c r="P3970" i="1" s="1"/>
  <c r="S3970" i="1" s="1"/>
  <c r="O3971" i="1"/>
  <c r="P3971" i="1" s="1"/>
  <c r="S3971" i="1" s="1"/>
  <c r="O3972" i="1"/>
  <c r="P3972" i="1" s="1"/>
  <c r="S3972" i="1" s="1"/>
  <c r="O3973" i="1"/>
  <c r="P3973" i="1" s="1"/>
  <c r="S3973" i="1" s="1"/>
  <c r="O3974" i="1"/>
  <c r="P3974" i="1" s="1"/>
  <c r="S3974" i="1" s="1"/>
  <c r="O3975" i="1"/>
  <c r="P3975" i="1" s="1"/>
  <c r="S3975" i="1" s="1"/>
  <c r="O3976" i="1"/>
  <c r="P3976" i="1" s="1"/>
  <c r="S3976" i="1" s="1"/>
  <c r="O3977" i="1"/>
  <c r="P3977" i="1" s="1"/>
  <c r="S3977" i="1" s="1"/>
  <c r="O3978" i="1"/>
  <c r="P3978" i="1" s="1"/>
  <c r="S3978" i="1" s="1"/>
  <c r="O3979" i="1"/>
  <c r="P3979" i="1" s="1"/>
  <c r="S3979" i="1" s="1"/>
  <c r="O3980" i="1"/>
  <c r="P3980" i="1" s="1"/>
  <c r="S3980" i="1" s="1"/>
  <c r="O3981" i="1"/>
  <c r="P3981" i="1" s="1"/>
  <c r="S3981" i="1" s="1"/>
  <c r="O3982" i="1"/>
  <c r="P3982" i="1" s="1"/>
  <c r="S3982" i="1" s="1"/>
  <c r="O3983" i="1"/>
  <c r="P3983" i="1" s="1"/>
  <c r="S3983" i="1" s="1"/>
  <c r="O3984" i="1"/>
  <c r="P3984" i="1" s="1"/>
  <c r="S3984" i="1" s="1"/>
  <c r="O3985" i="1"/>
  <c r="P3985" i="1" s="1"/>
  <c r="S3985" i="1" s="1"/>
  <c r="O3986" i="1"/>
  <c r="P3986" i="1" s="1"/>
  <c r="S3986" i="1" s="1"/>
  <c r="O3987" i="1"/>
  <c r="P3987" i="1" s="1"/>
  <c r="S3987" i="1" s="1"/>
  <c r="O3988" i="1"/>
  <c r="P3988" i="1" s="1"/>
  <c r="S3988" i="1" s="1"/>
  <c r="O3989" i="1"/>
  <c r="P3989" i="1" s="1"/>
  <c r="S3989" i="1" s="1"/>
  <c r="O3990" i="1"/>
  <c r="P3990" i="1" s="1"/>
  <c r="S3990" i="1" s="1"/>
  <c r="O3991" i="1"/>
  <c r="P3991" i="1" s="1"/>
  <c r="S3991" i="1" s="1"/>
  <c r="O3992" i="1"/>
  <c r="P3992" i="1" s="1"/>
  <c r="S3992" i="1" s="1"/>
  <c r="O3993" i="1"/>
  <c r="P3993" i="1" s="1"/>
  <c r="S3993" i="1" s="1"/>
  <c r="O3994" i="1"/>
  <c r="P3994" i="1" s="1"/>
  <c r="S3994" i="1" s="1"/>
  <c r="O3995" i="1"/>
  <c r="P3995" i="1" s="1"/>
  <c r="S3995" i="1" s="1"/>
  <c r="O3996" i="1"/>
  <c r="P3996" i="1" s="1"/>
  <c r="S3996" i="1" s="1"/>
  <c r="O3997" i="1"/>
  <c r="P3997" i="1" s="1"/>
  <c r="S3997" i="1" s="1"/>
  <c r="O3998" i="1"/>
  <c r="P3998" i="1" s="1"/>
  <c r="S3998" i="1" s="1"/>
  <c r="O3999" i="1"/>
  <c r="P3999" i="1" s="1"/>
  <c r="S3999" i="1" s="1"/>
  <c r="O4000" i="1"/>
  <c r="P4000" i="1" s="1"/>
  <c r="S4000" i="1" s="1"/>
  <c r="O4001" i="1"/>
  <c r="P4001" i="1" s="1"/>
  <c r="O4002" i="1"/>
  <c r="P4002" i="1" s="1"/>
  <c r="S4002" i="1" s="1"/>
  <c r="O4003" i="1"/>
  <c r="P4003" i="1" s="1"/>
  <c r="S4003" i="1" s="1"/>
  <c r="O4004" i="1"/>
  <c r="P4004" i="1" s="1"/>
  <c r="S4004" i="1" s="1"/>
  <c r="O4005" i="1"/>
  <c r="P4005" i="1" s="1"/>
  <c r="S4005" i="1" s="1"/>
  <c r="O4006" i="1"/>
  <c r="P4006" i="1" s="1"/>
  <c r="S4006" i="1" s="1"/>
  <c r="O4007" i="1"/>
  <c r="P4007" i="1" s="1"/>
  <c r="S4007" i="1" s="1"/>
  <c r="O4008" i="1"/>
  <c r="P4008" i="1" s="1"/>
  <c r="S4008" i="1" s="1"/>
  <c r="O4009" i="1"/>
  <c r="P4009" i="1" s="1"/>
  <c r="S4009" i="1" s="1"/>
  <c r="O4010" i="1"/>
  <c r="P4010" i="1" s="1"/>
  <c r="S4010" i="1" s="1"/>
  <c r="O4011" i="1"/>
  <c r="P4011" i="1" s="1"/>
  <c r="S4011" i="1" s="1"/>
  <c r="O4012" i="1"/>
  <c r="P4012" i="1" s="1"/>
  <c r="O4013" i="1"/>
  <c r="P4013" i="1" s="1"/>
  <c r="S4013" i="1" s="1"/>
  <c r="O4014" i="1"/>
  <c r="P4014" i="1" s="1"/>
  <c r="S4014" i="1" s="1"/>
  <c r="O4015" i="1"/>
  <c r="P4015" i="1" s="1"/>
  <c r="S4015" i="1" s="1"/>
  <c r="O4016" i="1"/>
  <c r="P4016" i="1" s="1"/>
  <c r="S4016" i="1" s="1"/>
  <c r="O4017" i="1"/>
  <c r="P4017" i="1" s="1"/>
  <c r="S4017" i="1" s="1"/>
  <c r="O4018" i="1"/>
  <c r="P4018" i="1" s="1"/>
  <c r="S4018" i="1" s="1"/>
  <c r="O4019" i="1"/>
  <c r="P4019" i="1" s="1"/>
  <c r="S4019" i="1" s="1"/>
  <c r="O4020" i="1"/>
  <c r="P4020" i="1" s="1"/>
  <c r="S4020" i="1" s="1"/>
  <c r="O4021" i="1"/>
  <c r="P4021" i="1" s="1"/>
  <c r="S4021" i="1" s="1"/>
  <c r="O4022" i="1"/>
  <c r="P4022" i="1" s="1"/>
  <c r="S4022" i="1" s="1"/>
  <c r="O4023" i="1"/>
  <c r="P4023" i="1" s="1"/>
  <c r="S4023" i="1" s="1"/>
  <c r="O4024" i="1"/>
  <c r="P4024" i="1" s="1"/>
  <c r="S4024" i="1" s="1"/>
  <c r="O4025" i="1"/>
  <c r="P4025" i="1" s="1"/>
  <c r="S4025" i="1" s="1"/>
  <c r="O4026" i="1"/>
  <c r="P4026" i="1" s="1"/>
  <c r="S4026" i="1" s="1"/>
  <c r="O4027" i="1"/>
  <c r="P4027" i="1" s="1"/>
  <c r="S4027" i="1" s="1"/>
  <c r="O4028" i="1"/>
  <c r="P4028" i="1" s="1"/>
  <c r="S4028" i="1" s="1"/>
  <c r="O4029" i="1"/>
  <c r="P4029" i="1" s="1"/>
  <c r="S4029" i="1" s="1"/>
  <c r="O4030" i="1"/>
  <c r="P4030" i="1" s="1"/>
  <c r="S4030" i="1" s="1"/>
  <c r="O4031" i="1"/>
  <c r="P4031" i="1" s="1"/>
  <c r="S4031" i="1" s="1"/>
  <c r="O4032" i="1"/>
  <c r="P4032" i="1" s="1"/>
  <c r="S4032" i="1" s="1"/>
  <c r="O4033" i="1"/>
  <c r="P4033" i="1" s="1"/>
  <c r="S4033" i="1" s="1"/>
  <c r="O4034" i="1"/>
  <c r="P4034" i="1" s="1"/>
  <c r="S4034" i="1" s="1"/>
  <c r="O4035" i="1"/>
  <c r="P4035" i="1" s="1"/>
  <c r="O4036" i="1"/>
  <c r="P4036" i="1" s="1"/>
  <c r="O4037" i="1"/>
  <c r="P4037" i="1" s="1"/>
  <c r="O4038" i="1"/>
  <c r="P4038" i="1" s="1"/>
  <c r="O4039" i="1"/>
  <c r="P4039" i="1" s="1"/>
  <c r="O4040" i="1"/>
  <c r="P4040" i="1" s="1"/>
  <c r="O4041" i="1"/>
  <c r="P4041" i="1" s="1"/>
  <c r="O4042" i="1"/>
  <c r="P4042" i="1" s="1"/>
  <c r="O4043" i="1"/>
  <c r="P4043" i="1" s="1"/>
  <c r="O4044" i="1"/>
  <c r="P4044" i="1" s="1"/>
  <c r="O4045" i="1"/>
  <c r="P4045" i="1" s="1"/>
  <c r="O4046" i="1"/>
  <c r="P4046" i="1" s="1"/>
  <c r="O4047" i="1"/>
  <c r="P4047" i="1" s="1"/>
  <c r="O4048" i="1"/>
  <c r="P4048" i="1" s="1"/>
  <c r="O4049" i="1"/>
  <c r="P4049" i="1" s="1"/>
  <c r="O4050" i="1"/>
  <c r="P4050" i="1" s="1"/>
  <c r="O4051" i="1"/>
  <c r="P4051" i="1" s="1"/>
  <c r="O4052" i="1"/>
  <c r="P4052" i="1" s="1"/>
  <c r="O4053" i="1"/>
  <c r="P4053" i="1" s="1"/>
  <c r="O4054" i="1"/>
  <c r="P4054" i="1" s="1"/>
  <c r="O4055" i="1"/>
  <c r="P4055" i="1" s="1"/>
  <c r="O4056" i="1"/>
  <c r="P4056" i="1" s="1"/>
  <c r="O4057" i="1"/>
  <c r="P4057" i="1" s="1"/>
  <c r="O4058" i="1"/>
  <c r="P4058" i="1" s="1"/>
  <c r="O4059" i="1"/>
  <c r="P4059" i="1" s="1"/>
  <c r="O4060" i="1"/>
  <c r="P4060" i="1" s="1"/>
  <c r="O4061" i="1"/>
  <c r="P4061" i="1" s="1"/>
  <c r="O4062" i="1"/>
  <c r="P4062" i="1" s="1"/>
  <c r="O4063" i="1"/>
  <c r="P4063" i="1" s="1"/>
  <c r="O4064" i="1"/>
  <c r="P4064" i="1" s="1"/>
  <c r="O4065" i="1"/>
  <c r="P4065" i="1" s="1"/>
  <c r="O4066" i="1"/>
  <c r="P4066" i="1" s="1"/>
  <c r="O4067" i="1"/>
  <c r="P4067" i="1" s="1"/>
  <c r="O4068" i="1"/>
  <c r="P4068" i="1" s="1"/>
  <c r="O4069" i="1"/>
  <c r="P4069" i="1" s="1"/>
  <c r="O4070" i="1"/>
  <c r="P4070" i="1" s="1"/>
  <c r="O4071" i="1"/>
  <c r="P4071" i="1" s="1"/>
  <c r="O4072" i="1"/>
  <c r="P4072" i="1" s="1"/>
  <c r="O4073" i="1"/>
  <c r="P4073" i="1" s="1"/>
  <c r="O4074" i="1"/>
  <c r="P4074" i="1" s="1"/>
  <c r="O4075" i="1"/>
  <c r="P4075" i="1" s="1"/>
  <c r="O4076" i="1"/>
  <c r="P4076" i="1" s="1"/>
  <c r="O4077" i="1"/>
  <c r="P4077" i="1" s="1"/>
  <c r="O4078" i="1"/>
  <c r="P4078" i="1" s="1"/>
  <c r="O4079" i="1"/>
  <c r="P4079" i="1" s="1"/>
  <c r="O4080" i="1"/>
  <c r="P4080" i="1" s="1"/>
  <c r="O4081" i="1"/>
  <c r="P4081" i="1" s="1"/>
  <c r="O4082" i="1"/>
  <c r="P4082" i="1" s="1"/>
  <c r="O4083" i="1"/>
  <c r="P4083" i="1" s="1"/>
  <c r="O4084" i="1"/>
  <c r="P4084" i="1" s="1"/>
  <c r="O4085" i="1"/>
  <c r="P4085" i="1" s="1"/>
  <c r="O4086" i="1"/>
  <c r="P4086" i="1" s="1"/>
  <c r="O4087" i="1"/>
  <c r="P4087" i="1" s="1"/>
  <c r="O4088" i="1"/>
  <c r="P4088" i="1" s="1"/>
  <c r="O4089" i="1"/>
  <c r="P4089" i="1" s="1"/>
  <c r="O4090" i="1"/>
  <c r="P4090" i="1" s="1"/>
  <c r="O4091" i="1"/>
  <c r="P4091" i="1" s="1"/>
  <c r="O4092" i="1"/>
  <c r="P4092" i="1" s="1"/>
  <c r="O4093" i="1"/>
  <c r="P4093" i="1" s="1"/>
  <c r="O4094" i="1"/>
  <c r="P4094" i="1" s="1"/>
  <c r="O4095" i="1"/>
  <c r="P4095" i="1" s="1"/>
  <c r="O4096" i="1"/>
  <c r="P4096" i="1" s="1"/>
  <c r="O4097" i="1"/>
  <c r="P4097" i="1" s="1"/>
  <c r="O4098" i="1"/>
  <c r="P4098" i="1" s="1"/>
  <c r="O4099" i="1"/>
  <c r="P4099" i="1" s="1"/>
  <c r="O4100" i="1"/>
  <c r="P4100" i="1" s="1"/>
  <c r="O4101" i="1"/>
  <c r="P4101" i="1" s="1"/>
  <c r="O4102" i="1"/>
  <c r="P4102" i="1" s="1"/>
  <c r="O4103" i="1"/>
  <c r="P4103" i="1" s="1"/>
  <c r="O4104" i="1"/>
  <c r="P4104" i="1" s="1"/>
  <c r="O4105" i="1"/>
  <c r="P4105" i="1" s="1"/>
  <c r="O4106" i="1"/>
  <c r="P4106" i="1" s="1"/>
  <c r="O4107" i="1"/>
  <c r="P4107" i="1" s="1"/>
  <c r="O4108" i="1"/>
  <c r="P4108" i="1" s="1"/>
  <c r="O4109" i="1"/>
  <c r="P4109" i="1" s="1"/>
  <c r="O4110" i="1"/>
  <c r="P4110" i="1" s="1"/>
  <c r="O4111" i="1"/>
  <c r="P4111" i="1" s="1"/>
  <c r="O4112" i="1"/>
  <c r="P4112" i="1" s="1"/>
  <c r="O4113" i="1"/>
  <c r="P4113" i="1" s="1"/>
  <c r="O4114" i="1"/>
  <c r="P4114" i="1" s="1"/>
  <c r="O4115" i="1"/>
  <c r="P4115" i="1" s="1"/>
  <c r="O4116" i="1"/>
  <c r="P4116" i="1" s="1"/>
  <c r="O4117" i="1"/>
  <c r="P4117" i="1" s="1"/>
  <c r="O4118" i="1"/>
  <c r="P4118" i="1" s="1"/>
  <c r="O4119" i="1"/>
  <c r="P4119" i="1" s="1"/>
  <c r="O4120" i="1"/>
  <c r="P4120" i="1" s="1"/>
  <c r="O4121" i="1"/>
  <c r="P4121" i="1" s="1"/>
  <c r="O4122" i="1"/>
  <c r="P4122" i="1" s="1"/>
  <c r="O4123" i="1"/>
  <c r="P4123" i="1" s="1"/>
  <c r="O4124" i="1"/>
  <c r="P4124" i="1" s="1"/>
  <c r="O4125" i="1"/>
  <c r="P4125" i="1" s="1"/>
  <c r="O4126" i="1"/>
  <c r="P4126" i="1" s="1"/>
  <c r="O4127" i="1"/>
  <c r="P4127" i="1" s="1"/>
  <c r="O4128" i="1"/>
  <c r="P4128" i="1" s="1"/>
  <c r="O4129" i="1"/>
  <c r="P4129" i="1" s="1"/>
  <c r="O4130" i="1"/>
  <c r="P4130" i="1" s="1"/>
  <c r="O4131" i="1"/>
  <c r="P4131" i="1" s="1"/>
  <c r="O4132" i="1"/>
  <c r="P4132" i="1" s="1"/>
  <c r="O4133" i="1"/>
  <c r="P4133" i="1" s="1"/>
  <c r="O4134" i="1"/>
  <c r="P4134" i="1" s="1"/>
  <c r="O4135" i="1"/>
  <c r="P4135" i="1" s="1"/>
  <c r="O4136" i="1"/>
  <c r="P4136" i="1" s="1"/>
  <c r="O4137" i="1"/>
  <c r="P4137" i="1" s="1"/>
  <c r="O4138" i="1"/>
  <c r="P4138" i="1" s="1"/>
  <c r="O4139" i="1"/>
  <c r="P4139" i="1" s="1"/>
  <c r="O4140" i="1"/>
  <c r="P4140" i="1" s="1"/>
  <c r="O4141" i="1"/>
  <c r="P4141" i="1" s="1"/>
  <c r="O4142" i="1"/>
  <c r="P4142" i="1" s="1"/>
  <c r="O4143" i="1"/>
  <c r="P4143" i="1" s="1"/>
  <c r="O4144" i="1"/>
  <c r="P4144" i="1" s="1"/>
  <c r="O4145" i="1"/>
  <c r="P4145" i="1" s="1"/>
  <c r="O4146" i="1"/>
  <c r="P4146" i="1" s="1"/>
  <c r="O4147" i="1"/>
  <c r="P4147" i="1" s="1"/>
  <c r="O4148" i="1"/>
  <c r="P4148" i="1" s="1"/>
  <c r="O4149" i="1"/>
  <c r="P4149" i="1" s="1"/>
  <c r="O4150" i="1"/>
  <c r="P4150" i="1" s="1"/>
  <c r="O4151" i="1"/>
  <c r="P4151" i="1" s="1"/>
  <c r="O4152" i="1"/>
  <c r="P4152" i="1" s="1"/>
  <c r="O4153" i="1"/>
  <c r="P4153" i="1" s="1"/>
  <c r="O4154" i="1"/>
  <c r="P4154" i="1" s="1"/>
  <c r="O4155" i="1"/>
  <c r="P4155" i="1" s="1"/>
  <c r="O4156" i="1"/>
  <c r="P4156" i="1" s="1"/>
  <c r="O4157" i="1"/>
  <c r="P4157" i="1" s="1"/>
  <c r="O4158" i="1"/>
  <c r="P4158" i="1" s="1"/>
  <c r="O4159" i="1"/>
  <c r="P4159" i="1" s="1"/>
  <c r="O4160" i="1"/>
  <c r="P4160" i="1" s="1"/>
  <c r="O4161" i="1"/>
  <c r="P4161" i="1" s="1"/>
  <c r="O4162" i="1"/>
  <c r="P4162" i="1" s="1"/>
  <c r="O4163" i="1"/>
  <c r="P4163" i="1" s="1"/>
  <c r="O4164" i="1"/>
  <c r="P4164" i="1" s="1"/>
  <c r="O4165" i="1"/>
  <c r="P4165" i="1" s="1"/>
  <c r="O4166" i="1"/>
  <c r="P4166" i="1" s="1"/>
  <c r="O4167" i="1"/>
  <c r="P4167" i="1" s="1"/>
  <c r="O4168" i="1"/>
  <c r="P4168" i="1" s="1"/>
  <c r="O4169" i="1"/>
  <c r="P4169" i="1" s="1"/>
  <c r="O4170" i="1"/>
  <c r="P4170" i="1" s="1"/>
  <c r="O4171" i="1"/>
  <c r="P4171" i="1" s="1"/>
  <c r="O4172" i="1"/>
  <c r="P4172" i="1" s="1"/>
  <c r="O4173" i="1"/>
  <c r="P4173" i="1" s="1"/>
  <c r="O4174" i="1"/>
  <c r="P4174" i="1" s="1"/>
  <c r="O4175" i="1"/>
  <c r="P4175" i="1" s="1"/>
  <c r="O4176" i="1"/>
  <c r="P4176" i="1" s="1"/>
  <c r="O4177" i="1"/>
  <c r="P4177" i="1" s="1"/>
  <c r="O4178" i="1"/>
  <c r="P4178" i="1" s="1"/>
  <c r="O4179" i="1"/>
  <c r="P4179" i="1" s="1"/>
  <c r="O4180" i="1"/>
  <c r="P4180" i="1" s="1"/>
  <c r="O4181" i="1"/>
  <c r="P4181" i="1" s="1"/>
  <c r="O4182" i="1"/>
  <c r="P4182" i="1" s="1"/>
  <c r="O4183" i="1"/>
  <c r="P4183" i="1" s="1"/>
  <c r="O4184" i="1"/>
  <c r="P4184" i="1" s="1"/>
  <c r="O4185" i="1"/>
  <c r="P4185" i="1" s="1"/>
  <c r="O4186" i="1"/>
  <c r="P4186" i="1" s="1"/>
  <c r="O4187" i="1"/>
  <c r="P4187" i="1" s="1"/>
  <c r="O4188" i="1"/>
  <c r="P4188" i="1" s="1"/>
  <c r="O4189" i="1"/>
  <c r="P4189" i="1" s="1"/>
  <c r="O4190" i="1"/>
  <c r="P4190" i="1" s="1"/>
  <c r="O4191" i="1"/>
  <c r="P4191" i="1" s="1"/>
  <c r="O4192" i="1"/>
  <c r="P4192" i="1" s="1"/>
  <c r="O4193" i="1"/>
  <c r="P4193" i="1" s="1"/>
  <c r="O4194" i="1"/>
  <c r="P4194" i="1" s="1"/>
  <c r="O4195" i="1"/>
  <c r="P4195" i="1" s="1"/>
  <c r="O4196" i="1"/>
  <c r="P4196" i="1" s="1"/>
  <c r="O4197" i="1"/>
  <c r="P4197" i="1" s="1"/>
  <c r="O4198" i="1"/>
  <c r="P4198" i="1" s="1"/>
  <c r="O4199" i="1"/>
  <c r="P4199" i="1" s="1"/>
  <c r="O4200" i="1"/>
  <c r="P4200" i="1" s="1"/>
  <c r="O4201" i="1"/>
  <c r="P4201" i="1" s="1"/>
  <c r="O4202" i="1"/>
  <c r="P4202" i="1" s="1"/>
  <c r="O4203" i="1"/>
  <c r="P4203" i="1" s="1"/>
  <c r="O4204" i="1"/>
  <c r="P4204" i="1" s="1"/>
  <c r="O4205" i="1"/>
  <c r="P4205" i="1" s="1"/>
  <c r="O4206" i="1"/>
  <c r="P4206" i="1" s="1"/>
  <c r="O4207" i="1"/>
  <c r="P4207" i="1" s="1"/>
  <c r="O4208" i="1"/>
  <c r="P4208" i="1" s="1"/>
  <c r="O4209" i="1"/>
  <c r="P4209" i="1" s="1"/>
  <c r="O4210" i="1"/>
  <c r="P4210" i="1" s="1"/>
  <c r="O4211" i="1"/>
  <c r="P4211" i="1" s="1"/>
  <c r="O4212" i="1"/>
  <c r="P4212" i="1" s="1"/>
  <c r="O4213" i="1"/>
  <c r="P4213" i="1" s="1"/>
  <c r="O4214" i="1"/>
  <c r="P4214" i="1" s="1"/>
  <c r="O4215" i="1"/>
  <c r="P4215" i="1" s="1"/>
  <c r="O4216" i="1"/>
  <c r="P4216" i="1" s="1"/>
  <c r="O4217" i="1"/>
  <c r="P4217" i="1" s="1"/>
  <c r="O4218" i="1"/>
  <c r="P4218" i="1" s="1"/>
  <c r="O4219" i="1"/>
  <c r="P4219" i="1" s="1"/>
  <c r="O4220" i="1"/>
  <c r="P4220" i="1" s="1"/>
  <c r="O4221" i="1"/>
  <c r="P4221" i="1" s="1"/>
  <c r="O4222" i="1"/>
  <c r="P4222" i="1" s="1"/>
  <c r="O4223" i="1"/>
  <c r="P4223" i="1" s="1"/>
  <c r="O4224" i="1"/>
  <c r="P4224" i="1" s="1"/>
  <c r="O4225" i="1"/>
  <c r="P4225" i="1" s="1"/>
  <c r="O4226" i="1"/>
  <c r="P4226" i="1" s="1"/>
  <c r="O4227" i="1"/>
  <c r="P4227" i="1" s="1"/>
  <c r="O4228" i="1"/>
  <c r="P4228" i="1" s="1"/>
  <c r="O4229" i="1"/>
  <c r="P4229" i="1" s="1"/>
  <c r="O4230" i="1"/>
  <c r="P4230" i="1" s="1"/>
  <c r="O4231" i="1"/>
  <c r="P4231" i="1" s="1"/>
  <c r="O4232" i="1"/>
  <c r="P4232" i="1" s="1"/>
  <c r="O4233" i="1"/>
  <c r="P4233" i="1" s="1"/>
  <c r="O4234" i="1"/>
  <c r="P4234" i="1" s="1"/>
  <c r="O4235" i="1"/>
  <c r="P4235" i="1" s="1"/>
  <c r="O4236" i="1"/>
  <c r="P4236" i="1" s="1"/>
  <c r="O4237" i="1"/>
  <c r="P4237" i="1" s="1"/>
  <c r="O4238" i="1"/>
  <c r="P4238" i="1" s="1"/>
  <c r="O4239" i="1"/>
  <c r="P4239" i="1" s="1"/>
  <c r="O4240" i="1"/>
  <c r="P4240" i="1" s="1"/>
  <c r="O4241" i="1"/>
  <c r="P4241" i="1" s="1"/>
  <c r="O4242" i="1"/>
  <c r="P4242" i="1" s="1"/>
  <c r="O4243" i="1"/>
  <c r="P4243" i="1" s="1"/>
  <c r="O4244" i="1"/>
  <c r="P4244" i="1" s="1"/>
  <c r="O4245" i="1"/>
  <c r="P4245" i="1" s="1"/>
  <c r="O4246" i="1"/>
  <c r="P4246" i="1" s="1"/>
  <c r="O4247" i="1"/>
  <c r="P4247" i="1" s="1"/>
  <c r="O4248" i="1"/>
  <c r="P4248" i="1" s="1"/>
  <c r="O4249" i="1"/>
  <c r="P4249" i="1" s="1"/>
  <c r="O4250" i="1"/>
  <c r="P4250" i="1" s="1"/>
  <c r="O4251" i="1"/>
  <c r="P4251" i="1" s="1"/>
  <c r="O4252" i="1"/>
  <c r="P4252" i="1" s="1"/>
  <c r="O4253" i="1"/>
  <c r="P4253" i="1" s="1"/>
  <c r="O4254" i="1"/>
  <c r="P4254" i="1" s="1"/>
  <c r="O4255" i="1"/>
  <c r="P4255" i="1" s="1"/>
  <c r="O4256" i="1"/>
  <c r="P4256" i="1" s="1"/>
  <c r="O4257" i="1"/>
  <c r="P4257" i="1" s="1"/>
  <c r="O4258" i="1"/>
  <c r="P4258" i="1" s="1"/>
  <c r="O4259" i="1"/>
  <c r="P4259" i="1" s="1"/>
  <c r="O4260" i="1"/>
  <c r="P4260" i="1" s="1"/>
  <c r="O4261" i="1"/>
  <c r="P4261" i="1" s="1"/>
  <c r="O4262" i="1"/>
  <c r="P4262" i="1" s="1"/>
  <c r="O4263" i="1"/>
  <c r="P4263" i="1" s="1"/>
  <c r="O4264" i="1"/>
  <c r="P4264" i="1" s="1"/>
  <c r="O4265" i="1"/>
  <c r="P4265" i="1" s="1"/>
  <c r="O4266" i="1"/>
  <c r="P4266" i="1" s="1"/>
  <c r="O4267" i="1"/>
  <c r="P4267" i="1" s="1"/>
  <c r="O4268" i="1"/>
  <c r="P4268" i="1" s="1"/>
  <c r="O4269" i="1"/>
  <c r="P4269" i="1" s="1"/>
  <c r="O4270" i="1"/>
  <c r="P4270" i="1" s="1"/>
  <c r="O4271" i="1"/>
  <c r="P4271" i="1" s="1"/>
  <c r="O4272" i="1"/>
  <c r="P4272" i="1" s="1"/>
  <c r="O4273" i="1"/>
  <c r="P4273" i="1" s="1"/>
  <c r="O4274" i="1"/>
  <c r="P4274" i="1" s="1"/>
  <c r="O4275" i="1"/>
  <c r="P4275" i="1" s="1"/>
  <c r="O4276" i="1"/>
  <c r="P4276" i="1" s="1"/>
  <c r="O4277" i="1"/>
  <c r="P4277" i="1" s="1"/>
  <c r="O4278" i="1"/>
  <c r="P4278" i="1" s="1"/>
  <c r="O4279" i="1"/>
  <c r="P4279" i="1" s="1"/>
  <c r="O4280" i="1"/>
  <c r="P4280" i="1" s="1"/>
  <c r="O4281" i="1"/>
  <c r="P4281" i="1" s="1"/>
  <c r="O4282" i="1"/>
  <c r="P4282" i="1" s="1"/>
  <c r="O4283" i="1"/>
  <c r="P4283" i="1" s="1"/>
  <c r="O4284" i="1"/>
  <c r="P4284" i="1" s="1"/>
  <c r="O4285" i="1"/>
  <c r="P4285" i="1" s="1"/>
  <c r="O4286" i="1"/>
  <c r="P4286" i="1" s="1"/>
  <c r="O4287" i="1"/>
  <c r="P4287" i="1" s="1"/>
  <c r="O4288" i="1"/>
  <c r="P4288" i="1" s="1"/>
  <c r="O4289" i="1"/>
  <c r="P4289" i="1" s="1"/>
  <c r="O4290" i="1"/>
  <c r="P4290" i="1" s="1"/>
  <c r="O4291" i="1"/>
  <c r="P4291" i="1" s="1"/>
  <c r="O4292" i="1"/>
  <c r="P4292" i="1" s="1"/>
  <c r="O4293" i="1"/>
  <c r="P4293" i="1" s="1"/>
  <c r="O4294" i="1"/>
  <c r="P4294" i="1" s="1"/>
  <c r="O4295" i="1"/>
  <c r="P4295" i="1" s="1"/>
  <c r="O4296" i="1"/>
  <c r="P4296" i="1" s="1"/>
  <c r="O4297" i="1"/>
  <c r="P4297" i="1" s="1"/>
  <c r="O4298" i="1"/>
  <c r="P4298" i="1" s="1"/>
  <c r="O4299" i="1"/>
  <c r="P4299" i="1" s="1"/>
  <c r="O4300" i="1"/>
  <c r="P4300" i="1" s="1"/>
  <c r="O4301" i="1"/>
  <c r="P4301" i="1" s="1"/>
  <c r="O4302" i="1"/>
  <c r="P4302" i="1" s="1"/>
  <c r="O4303" i="1"/>
  <c r="P4303" i="1" s="1"/>
  <c r="O4304" i="1"/>
  <c r="P4304" i="1" s="1"/>
  <c r="O4305" i="1"/>
  <c r="P4305" i="1" s="1"/>
  <c r="O4306" i="1"/>
  <c r="P4306" i="1" s="1"/>
  <c r="O4307" i="1"/>
  <c r="P4307" i="1" s="1"/>
  <c r="O4308" i="1"/>
  <c r="P4308" i="1" s="1"/>
  <c r="O4309" i="1"/>
  <c r="P4309" i="1" s="1"/>
  <c r="O4310" i="1"/>
  <c r="P4310" i="1" s="1"/>
  <c r="O4311" i="1"/>
  <c r="P4311" i="1" s="1"/>
  <c r="O4312" i="1"/>
  <c r="P4312" i="1" s="1"/>
  <c r="O4313" i="1"/>
  <c r="P4313" i="1" s="1"/>
  <c r="O4314" i="1"/>
  <c r="P4314" i="1" s="1"/>
  <c r="O4315" i="1"/>
  <c r="P4315" i="1" s="1"/>
  <c r="O4316" i="1"/>
  <c r="P4316" i="1" s="1"/>
  <c r="O4317" i="1"/>
  <c r="P4317" i="1" s="1"/>
  <c r="O4318" i="1"/>
  <c r="P4318" i="1" s="1"/>
  <c r="O4319" i="1"/>
  <c r="P4319" i="1" s="1"/>
  <c r="O4320" i="1"/>
  <c r="P4320" i="1" s="1"/>
  <c r="O4321" i="1"/>
  <c r="P4321" i="1" s="1"/>
  <c r="O4322" i="1"/>
  <c r="P4322" i="1" s="1"/>
  <c r="O4323" i="1"/>
  <c r="P4323" i="1" s="1"/>
  <c r="O4324" i="1"/>
  <c r="P4324" i="1" s="1"/>
  <c r="O4325" i="1"/>
  <c r="P4325" i="1" s="1"/>
  <c r="O4326" i="1"/>
  <c r="P4326" i="1" s="1"/>
  <c r="O4327" i="1"/>
  <c r="P4327" i="1" s="1"/>
  <c r="O4328" i="1"/>
  <c r="P4328" i="1" s="1"/>
  <c r="O4329" i="1"/>
  <c r="P4329" i="1" s="1"/>
  <c r="O4330" i="1"/>
  <c r="P4330" i="1" s="1"/>
  <c r="O4331" i="1"/>
  <c r="P4331" i="1" s="1"/>
  <c r="O4332" i="1"/>
  <c r="P4332" i="1" s="1"/>
  <c r="O4333" i="1"/>
  <c r="P4333" i="1" s="1"/>
  <c r="O4334" i="1"/>
  <c r="P4334" i="1" s="1"/>
  <c r="O4335" i="1"/>
  <c r="P4335" i="1" s="1"/>
  <c r="O4336" i="1"/>
  <c r="P4336" i="1" s="1"/>
  <c r="O4337" i="1"/>
  <c r="P4337" i="1" s="1"/>
  <c r="O4338" i="1"/>
  <c r="P4338" i="1" s="1"/>
  <c r="O4339" i="1"/>
  <c r="P4339" i="1" s="1"/>
  <c r="O4340" i="1"/>
  <c r="P4340" i="1" s="1"/>
  <c r="O4341" i="1"/>
  <c r="P4341" i="1" s="1"/>
  <c r="O4342" i="1"/>
  <c r="P4342" i="1" s="1"/>
  <c r="O4343" i="1"/>
  <c r="P4343" i="1" s="1"/>
  <c r="O4344" i="1"/>
  <c r="P4344" i="1" s="1"/>
  <c r="O4345" i="1"/>
  <c r="P4345" i="1" s="1"/>
  <c r="O4346" i="1"/>
  <c r="P4346" i="1" s="1"/>
  <c r="O4347" i="1"/>
  <c r="P4347" i="1" s="1"/>
  <c r="O4348" i="1"/>
  <c r="P4348" i="1" s="1"/>
  <c r="O4349" i="1"/>
  <c r="P4349" i="1" s="1"/>
  <c r="O4350" i="1"/>
  <c r="P4350" i="1" s="1"/>
  <c r="S4350" i="1" s="1"/>
  <c r="U4350" i="1" s="1"/>
  <c r="O4351" i="1"/>
  <c r="P4351" i="1" s="1"/>
  <c r="S4351" i="1" s="1"/>
  <c r="U4351" i="1" s="1"/>
  <c r="O4352" i="1"/>
  <c r="P4352" i="1" s="1"/>
  <c r="S4352" i="1" s="1"/>
  <c r="U4352" i="1" s="1"/>
  <c r="O4353" i="1"/>
  <c r="P4353" i="1" s="1"/>
  <c r="S4353" i="1" s="1"/>
  <c r="U4353" i="1" s="1"/>
  <c r="O4354" i="1"/>
  <c r="P4354" i="1" s="1"/>
  <c r="S4354" i="1" s="1"/>
  <c r="U4354" i="1" s="1"/>
  <c r="O4355" i="1"/>
  <c r="P4355" i="1" s="1"/>
  <c r="S4355" i="1" s="1"/>
  <c r="U4355" i="1" s="1"/>
  <c r="O4356" i="1"/>
  <c r="P4356" i="1" s="1"/>
  <c r="S4356" i="1" s="1"/>
  <c r="U4356" i="1" s="1"/>
  <c r="O4357" i="1"/>
  <c r="P4357" i="1" s="1"/>
  <c r="S4357" i="1" s="1"/>
  <c r="U4357" i="1" s="1"/>
  <c r="O4358" i="1"/>
  <c r="P4358" i="1" s="1"/>
  <c r="S4358" i="1" s="1"/>
  <c r="U4358" i="1" s="1"/>
  <c r="O4359" i="1"/>
  <c r="P4359" i="1" s="1"/>
  <c r="S4359" i="1" s="1"/>
  <c r="U4359" i="1" s="1"/>
  <c r="O4360" i="1"/>
  <c r="P4360" i="1" s="1"/>
  <c r="S4360" i="1" s="1"/>
  <c r="U4360" i="1" s="1"/>
  <c r="O4361" i="1"/>
  <c r="P4361" i="1" s="1"/>
  <c r="S4361" i="1" s="1"/>
  <c r="U4361" i="1" s="1"/>
  <c r="O4362" i="1"/>
  <c r="P4362" i="1" s="1"/>
  <c r="S4362" i="1" s="1"/>
  <c r="U4362" i="1" s="1"/>
  <c r="O4363" i="1"/>
  <c r="P4363" i="1" s="1"/>
  <c r="S4363" i="1" s="1"/>
  <c r="U4363" i="1" s="1"/>
  <c r="O4364" i="1"/>
  <c r="P4364" i="1" s="1"/>
  <c r="S4364" i="1" s="1"/>
  <c r="U4364" i="1" s="1"/>
  <c r="O4365" i="1"/>
  <c r="P4365" i="1" s="1"/>
  <c r="S4365" i="1" s="1"/>
  <c r="U4365" i="1" s="1"/>
  <c r="O4366" i="1"/>
  <c r="P4366" i="1" s="1"/>
  <c r="S4366" i="1" s="1"/>
  <c r="U4366" i="1" s="1"/>
  <c r="O4367" i="1"/>
  <c r="P4367" i="1" s="1"/>
  <c r="S4367" i="1" s="1"/>
  <c r="U4367" i="1" s="1"/>
  <c r="O4368" i="1"/>
  <c r="P4368" i="1" s="1"/>
  <c r="S4368" i="1" s="1"/>
  <c r="U4368" i="1" s="1"/>
  <c r="O4369" i="1"/>
  <c r="P4369" i="1" s="1"/>
  <c r="S4369" i="1" s="1"/>
  <c r="U4369" i="1" s="1"/>
  <c r="O4370" i="1"/>
  <c r="P4370" i="1" s="1"/>
  <c r="S4370" i="1" s="1"/>
  <c r="U4370" i="1" s="1"/>
  <c r="O4371" i="1"/>
  <c r="P4371" i="1" s="1"/>
  <c r="S4371" i="1" s="1"/>
  <c r="U4371" i="1" s="1"/>
  <c r="O4372" i="1"/>
  <c r="P4372" i="1" s="1"/>
  <c r="S4372" i="1" s="1"/>
  <c r="U4372" i="1" s="1"/>
  <c r="O4373" i="1"/>
  <c r="P4373" i="1" s="1"/>
  <c r="S4373" i="1" s="1"/>
  <c r="U4373" i="1" s="1"/>
  <c r="O4374" i="1"/>
  <c r="P4374" i="1" s="1"/>
  <c r="S4374" i="1" s="1"/>
  <c r="U4374" i="1" s="1"/>
  <c r="O4375" i="1"/>
  <c r="P4375" i="1" s="1"/>
  <c r="S4375" i="1" s="1"/>
  <c r="U4375" i="1" s="1"/>
  <c r="O4376" i="1"/>
  <c r="P4376" i="1" s="1"/>
  <c r="S4376" i="1" s="1"/>
  <c r="U4376" i="1" s="1"/>
  <c r="O4377" i="1"/>
  <c r="P4377" i="1" s="1"/>
  <c r="S4377" i="1" s="1"/>
  <c r="U4377" i="1" s="1"/>
  <c r="O4378" i="1"/>
  <c r="P4378" i="1" s="1"/>
  <c r="S4378" i="1" s="1"/>
  <c r="U4378" i="1" s="1"/>
  <c r="O4379" i="1"/>
  <c r="P4379" i="1" s="1"/>
  <c r="S4379" i="1" s="1"/>
  <c r="U4379" i="1" s="1"/>
  <c r="O4380" i="1"/>
  <c r="P4380" i="1" s="1"/>
  <c r="S4380" i="1" s="1"/>
  <c r="U4380" i="1" s="1"/>
  <c r="O4381" i="1"/>
  <c r="P4381" i="1" s="1"/>
  <c r="S4381" i="1" s="1"/>
  <c r="U4381" i="1" s="1"/>
  <c r="O4382" i="1"/>
  <c r="P4382" i="1" s="1"/>
  <c r="S4382" i="1" s="1"/>
  <c r="U4382" i="1" s="1"/>
  <c r="O4383" i="1"/>
  <c r="P4383" i="1" s="1"/>
  <c r="S4383" i="1" s="1"/>
  <c r="U4383" i="1" s="1"/>
  <c r="O4384" i="1"/>
  <c r="P4384" i="1" s="1"/>
  <c r="S4384" i="1" s="1"/>
  <c r="U4384" i="1" s="1"/>
  <c r="O4385" i="1"/>
  <c r="P4385" i="1" s="1"/>
  <c r="S4385" i="1" s="1"/>
  <c r="U4385" i="1" s="1"/>
  <c r="O4386" i="1"/>
  <c r="P4386" i="1" s="1"/>
  <c r="S4386" i="1" s="1"/>
  <c r="U4386" i="1" s="1"/>
  <c r="O4387" i="1"/>
  <c r="P4387" i="1" s="1"/>
  <c r="S4387" i="1" s="1"/>
  <c r="U4387" i="1" s="1"/>
  <c r="O4388" i="1"/>
  <c r="P4388" i="1" s="1"/>
  <c r="S4388" i="1" s="1"/>
  <c r="U4388" i="1" s="1"/>
  <c r="O4389" i="1"/>
  <c r="P4389" i="1" s="1"/>
  <c r="S4389" i="1" s="1"/>
  <c r="U4389" i="1" s="1"/>
  <c r="O4390" i="1"/>
  <c r="P4390" i="1" s="1"/>
  <c r="S4390" i="1" s="1"/>
  <c r="U4390" i="1" s="1"/>
  <c r="O4391" i="1"/>
  <c r="P4391" i="1" s="1"/>
  <c r="S4391" i="1" s="1"/>
  <c r="U4391" i="1" s="1"/>
  <c r="O4392" i="1"/>
  <c r="P4392" i="1" s="1"/>
  <c r="S4392" i="1" s="1"/>
  <c r="U4392" i="1" s="1"/>
  <c r="O4393" i="1"/>
  <c r="P4393" i="1" s="1"/>
  <c r="S4393" i="1" s="1"/>
  <c r="U4393" i="1" s="1"/>
  <c r="O4394" i="1"/>
  <c r="P4394" i="1" s="1"/>
  <c r="S4394" i="1" s="1"/>
  <c r="U4394" i="1" s="1"/>
  <c r="O4395" i="1"/>
  <c r="P4395" i="1" s="1"/>
  <c r="S4395" i="1" s="1"/>
  <c r="U4395" i="1" s="1"/>
  <c r="O4396" i="1"/>
  <c r="P4396" i="1" s="1"/>
  <c r="S4396" i="1" s="1"/>
  <c r="U4396" i="1" s="1"/>
  <c r="O4397" i="1"/>
  <c r="P4397" i="1" s="1"/>
  <c r="S4397" i="1" s="1"/>
  <c r="U4397" i="1" s="1"/>
  <c r="O4398" i="1"/>
  <c r="P4398" i="1" s="1"/>
  <c r="S4398" i="1" s="1"/>
  <c r="U4398" i="1" s="1"/>
  <c r="O4399" i="1"/>
  <c r="P4399" i="1" s="1"/>
  <c r="S4399" i="1" s="1"/>
  <c r="U4399" i="1" s="1"/>
  <c r="O4400" i="1"/>
  <c r="P4400" i="1" s="1"/>
  <c r="S4400" i="1" s="1"/>
  <c r="U4400" i="1" s="1"/>
  <c r="O4401" i="1"/>
  <c r="P4401" i="1" s="1"/>
  <c r="S4401" i="1" s="1"/>
  <c r="U4401" i="1" s="1"/>
  <c r="O4402" i="1"/>
  <c r="P4402" i="1" s="1"/>
  <c r="S4402" i="1" s="1"/>
  <c r="U4402" i="1" s="1"/>
  <c r="O4403" i="1"/>
  <c r="P4403" i="1" s="1"/>
  <c r="S4403" i="1" s="1"/>
  <c r="U4403" i="1" s="1"/>
  <c r="O4404" i="1"/>
  <c r="P4404" i="1" s="1"/>
  <c r="S4404" i="1" s="1"/>
  <c r="U4404" i="1" s="1"/>
  <c r="O4405" i="1"/>
  <c r="P4405" i="1" s="1"/>
  <c r="S4405" i="1" s="1"/>
  <c r="U4405" i="1" s="1"/>
  <c r="O4406" i="1"/>
  <c r="P4406" i="1" s="1"/>
  <c r="S4406" i="1" s="1"/>
  <c r="U4406" i="1" s="1"/>
  <c r="O4407" i="1"/>
  <c r="P4407" i="1" s="1"/>
  <c r="S4407" i="1" s="1"/>
  <c r="U4407" i="1" s="1"/>
  <c r="O4408" i="1"/>
  <c r="P4408" i="1" s="1"/>
  <c r="S4408" i="1" s="1"/>
  <c r="U4408" i="1" s="1"/>
  <c r="O4409" i="1"/>
  <c r="P4409" i="1" s="1"/>
  <c r="S4409" i="1" s="1"/>
  <c r="U4409" i="1" s="1"/>
  <c r="O4410" i="1"/>
  <c r="P4410" i="1" s="1"/>
  <c r="S4410" i="1" s="1"/>
  <c r="U4410" i="1" s="1"/>
  <c r="O4411" i="1"/>
  <c r="P4411" i="1" s="1"/>
  <c r="S4411" i="1" s="1"/>
  <c r="U4411" i="1" s="1"/>
  <c r="O4412" i="1"/>
  <c r="P4412" i="1" s="1"/>
  <c r="S4412" i="1" s="1"/>
  <c r="U4412" i="1" s="1"/>
  <c r="O4413" i="1"/>
  <c r="P4413" i="1" s="1"/>
  <c r="S4413" i="1" s="1"/>
  <c r="U4413" i="1" s="1"/>
  <c r="O4414" i="1"/>
  <c r="P4414" i="1" s="1"/>
  <c r="S4414" i="1" s="1"/>
  <c r="U4414" i="1" s="1"/>
  <c r="O4415" i="1"/>
  <c r="P4415" i="1" s="1"/>
  <c r="S4415" i="1" s="1"/>
  <c r="U4415" i="1" s="1"/>
  <c r="O4416" i="1"/>
  <c r="P4416" i="1" s="1"/>
  <c r="S4416" i="1" s="1"/>
  <c r="U4416" i="1" s="1"/>
  <c r="O4417" i="1"/>
  <c r="P4417" i="1" s="1"/>
  <c r="S4417" i="1" s="1"/>
  <c r="U4417" i="1" s="1"/>
  <c r="O4418" i="1"/>
  <c r="P4418" i="1" s="1"/>
  <c r="S4418" i="1" s="1"/>
  <c r="U4418" i="1" s="1"/>
  <c r="O4419" i="1"/>
  <c r="P4419" i="1" s="1"/>
  <c r="S4419" i="1" s="1"/>
  <c r="U4419" i="1" s="1"/>
  <c r="O4420" i="1"/>
  <c r="P4420" i="1" s="1"/>
  <c r="S4420" i="1" s="1"/>
  <c r="U4420" i="1" s="1"/>
  <c r="O4421" i="1"/>
  <c r="P4421" i="1" s="1"/>
  <c r="S4421" i="1" s="1"/>
  <c r="U4421" i="1" s="1"/>
  <c r="O4422" i="1"/>
  <c r="P4422" i="1" s="1"/>
  <c r="S4422" i="1" s="1"/>
  <c r="U4422" i="1" s="1"/>
  <c r="O4423" i="1"/>
  <c r="P4423" i="1" s="1"/>
  <c r="S4423" i="1" s="1"/>
  <c r="U4423" i="1" s="1"/>
  <c r="O4424" i="1"/>
  <c r="P4424" i="1" s="1"/>
  <c r="S4424" i="1" s="1"/>
  <c r="U4424" i="1" s="1"/>
  <c r="O4425" i="1"/>
  <c r="P4425" i="1" s="1"/>
  <c r="S4425" i="1" s="1"/>
  <c r="U4425" i="1" s="1"/>
  <c r="O4426" i="1"/>
  <c r="P4426" i="1" s="1"/>
  <c r="S4426" i="1" s="1"/>
  <c r="U4426" i="1" s="1"/>
  <c r="O4427" i="1"/>
  <c r="P4427" i="1" s="1"/>
  <c r="S4427" i="1" s="1"/>
  <c r="U4427" i="1" s="1"/>
  <c r="O4428" i="1"/>
  <c r="P4428" i="1" s="1"/>
  <c r="S4428" i="1" s="1"/>
  <c r="U4428" i="1" s="1"/>
  <c r="O4429" i="1"/>
  <c r="P4429" i="1" s="1"/>
  <c r="S4429" i="1" s="1"/>
  <c r="U4429" i="1" s="1"/>
  <c r="O4430" i="1"/>
  <c r="P4430" i="1" s="1"/>
  <c r="S4430" i="1" s="1"/>
  <c r="U4430" i="1" s="1"/>
  <c r="O4431" i="1"/>
  <c r="P4431" i="1" s="1"/>
  <c r="S4431" i="1" s="1"/>
  <c r="U4431" i="1" s="1"/>
  <c r="O4432" i="1"/>
  <c r="P4432" i="1" s="1"/>
  <c r="S4432" i="1" s="1"/>
  <c r="U4432" i="1" s="1"/>
  <c r="O4433" i="1"/>
  <c r="P4433" i="1" s="1"/>
  <c r="S4433" i="1" s="1"/>
  <c r="U4433" i="1" s="1"/>
  <c r="O4434" i="1"/>
  <c r="P4434" i="1" s="1"/>
  <c r="S4434" i="1" s="1"/>
  <c r="U4434" i="1" s="1"/>
  <c r="O4435" i="1"/>
  <c r="P4435" i="1" s="1"/>
  <c r="S4435" i="1" s="1"/>
  <c r="U4435" i="1" s="1"/>
  <c r="O4436" i="1"/>
  <c r="P4436" i="1" s="1"/>
  <c r="S4436" i="1" s="1"/>
  <c r="U4436" i="1" s="1"/>
  <c r="O4437" i="1"/>
  <c r="P4437" i="1" s="1"/>
  <c r="S4437" i="1" s="1"/>
  <c r="U4437" i="1" s="1"/>
  <c r="O4438" i="1"/>
  <c r="P4438" i="1" s="1"/>
  <c r="S4438" i="1" s="1"/>
  <c r="U4438" i="1" s="1"/>
  <c r="O4439" i="1"/>
  <c r="P4439" i="1" s="1"/>
  <c r="S4439" i="1" s="1"/>
  <c r="U4439" i="1" s="1"/>
  <c r="O4440" i="1"/>
  <c r="P4440" i="1" s="1"/>
  <c r="S4440" i="1" s="1"/>
  <c r="U4440" i="1" s="1"/>
  <c r="O4441" i="1"/>
  <c r="P4441" i="1" s="1"/>
  <c r="S4441" i="1" s="1"/>
  <c r="U4441" i="1" s="1"/>
  <c r="O4442" i="1"/>
  <c r="P4442" i="1" s="1"/>
  <c r="S4442" i="1" s="1"/>
  <c r="U4442" i="1" s="1"/>
  <c r="O4443" i="1"/>
  <c r="P4443" i="1" s="1"/>
  <c r="S4443" i="1" s="1"/>
  <c r="U4443" i="1" s="1"/>
  <c r="O4444" i="1"/>
  <c r="P4444" i="1" s="1"/>
  <c r="S4444" i="1" s="1"/>
  <c r="U4444" i="1" s="1"/>
  <c r="O4445" i="1"/>
  <c r="P4445" i="1" s="1"/>
  <c r="S4445" i="1" s="1"/>
  <c r="U4445" i="1" s="1"/>
  <c r="O4446" i="1"/>
  <c r="P4446" i="1" s="1"/>
  <c r="S4446" i="1" s="1"/>
  <c r="U4446" i="1" s="1"/>
  <c r="O4447" i="1"/>
  <c r="P4447" i="1" s="1"/>
  <c r="S4447" i="1" s="1"/>
  <c r="U4447" i="1" s="1"/>
  <c r="O4448" i="1"/>
  <c r="P4448" i="1" s="1"/>
  <c r="S4448" i="1" s="1"/>
  <c r="U4448" i="1" s="1"/>
  <c r="O4449" i="1"/>
  <c r="P4449" i="1" s="1"/>
  <c r="S4449" i="1" s="1"/>
  <c r="U4449" i="1" s="1"/>
  <c r="O4450" i="1"/>
  <c r="P4450" i="1" s="1"/>
  <c r="S4450" i="1" s="1"/>
  <c r="U4450" i="1" s="1"/>
  <c r="O4451" i="1"/>
  <c r="P4451" i="1" s="1"/>
  <c r="S4451" i="1" s="1"/>
  <c r="U4451" i="1" s="1"/>
  <c r="O4452" i="1"/>
  <c r="P4452" i="1" s="1"/>
  <c r="S4452" i="1" s="1"/>
  <c r="U4452" i="1" s="1"/>
  <c r="O4453" i="1"/>
  <c r="P4453" i="1" s="1"/>
  <c r="S4453" i="1" s="1"/>
  <c r="U4453" i="1" s="1"/>
  <c r="O4454" i="1"/>
  <c r="P4454" i="1" s="1"/>
  <c r="S4454" i="1" s="1"/>
  <c r="U4454" i="1" s="1"/>
  <c r="O4455" i="1"/>
  <c r="P4455" i="1" s="1"/>
  <c r="S4455" i="1" s="1"/>
  <c r="U4455" i="1" s="1"/>
  <c r="O4456" i="1"/>
  <c r="P4456" i="1" s="1"/>
  <c r="S4456" i="1" s="1"/>
  <c r="U4456" i="1" s="1"/>
  <c r="O4457" i="1"/>
  <c r="P4457" i="1" s="1"/>
  <c r="S4457" i="1" s="1"/>
  <c r="U4457" i="1" s="1"/>
  <c r="O4458" i="1"/>
  <c r="P4458" i="1" s="1"/>
  <c r="S4458" i="1" s="1"/>
  <c r="U4458" i="1" s="1"/>
  <c r="O4459" i="1"/>
  <c r="P4459" i="1" s="1"/>
  <c r="S4459" i="1" s="1"/>
  <c r="U4459" i="1" s="1"/>
  <c r="O4460" i="1"/>
  <c r="P4460" i="1" s="1"/>
  <c r="S4460" i="1" s="1"/>
  <c r="U4460" i="1" s="1"/>
  <c r="O4461" i="1"/>
  <c r="P4461" i="1" s="1"/>
  <c r="S4461" i="1" s="1"/>
  <c r="U4461" i="1" s="1"/>
  <c r="O4462" i="1"/>
  <c r="P4462" i="1" s="1"/>
  <c r="S4462" i="1" s="1"/>
  <c r="U4462" i="1" s="1"/>
  <c r="O4463" i="1"/>
  <c r="P4463" i="1" s="1"/>
  <c r="S4463" i="1" s="1"/>
  <c r="U4463" i="1" s="1"/>
  <c r="O4464" i="1"/>
  <c r="P4464" i="1" s="1"/>
  <c r="S4464" i="1" s="1"/>
  <c r="U4464" i="1" s="1"/>
  <c r="O4465" i="1"/>
  <c r="P4465" i="1" s="1"/>
  <c r="S4465" i="1" s="1"/>
  <c r="U4465" i="1" s="1"/>
  <c r="O4466" i="1"/>
  <c r="P4466" i="1" s="1"/>
  <c r="S4466" i="1" s="1"/>
  <c r="U4466" i="1" s="1"/>
  <c r="O4467" i="1"/>
  <c r="P4467" i="1" s="1"/>
  <c r="S4467" i="1" s="1"/>
  <c r="U4467" i="1" s="1"/>
  <c r="O4468" i="1"/>
  <c r="P4468" i="1" s="1"/>
  <c r="S4468" i="1" s="1"/>
  <c r="U4468" i="1" s="1"/>
  <c r="O4469" i="1"/>
  <c r="P4469" i="1" s="1"/>
  <c r="S4469" i="1" s="1"/>
  <c r="U4469" i="1" s="1"/>
  <c r="O4470" i="1"/>
  <c r="P4470" i="1" s="1"/>
  <c r="S4470" i="1" s="1"/>
  <c r="U4470" i="1" s="1"/>
  <c r="O4471" i="1"/>
  <c r="P4471" i="1" s="1"/>
  <c r="S4471" i="1" s="1"/>
  <c r="U4471" i="1" s="1"/>
  <c r="O4472" i="1"/>
  <c r="P4472" i="1" s="1"/>
  <c r="S4472" i="1" s="1"/>
  <c r="U4472" i="1" s="1"/>
  <c r="O4473" i="1"/>
  <c r="P4473" i="1" s="1"/>
  <c r="S4473" i="1" s="1"/>
  <c r="O4474" i="1"/>
  <c r="P4474" i="1" s="1"/>
  <c r="S4474" i="1" s="1"/>
  <c r="O4475" i="1"/>
  <c r="P4475" i="1" s="1"/>
  <c r="S4475" i="1" s="1"/>
  <c r="O4476" i="1"/>
  <c r="P4476" i="1" s="1"/>
  <c r="S4476" i="1" s="1"/>
  <c r="O4477" i="1"/>
  <c r="P4477" i="1" s="1"/>
  <c r="S4477" i="1" s="1"/>
  <c r="O4478" i="1"/>
  <c r="P4478" i="1" s="1"/>
  <c r="S4478" i="1" s="1"/>
  <c r="O4479" i="1"/>
  <c r="P4479" i="1" s="1"/>
  <c r="S4479" i="1" s="1"/>
  <c r="O4480" i="1"/>
  <c r="P4480" i="1" s="1"/>
  <c r="S4480" i="1" s="1"/>
  <c r="O4481" i="1"/>
  <c r="P4481" i="1" s="1"/>
  <c r="S4481" i="1" s="1"/>
  <c r="O4482" i="1"/>
  <c r="P4482" i="1" s="1"/>
  <c r="S4482" i="1" s="1"/>
  <c r="O4483" i="1"/>
  <c r="P4483" i="1" s="1"/>
  <c r="S4483" i="1" s="1"/>
  <c r="O4484" i="1"/>
  <c r="P4484" i="1" s="1"/>
  <c r="S4484" i="1" s="1"/>
  <c r="O4485" i="1"/>
  <c r="P4485" i="1" s="1"/>
  <c r="S4485" i="1" s="1"/>
  <c r="O4486" i="1"/>
  <c r="P4486" i="1" s="1"/>
  <c r="S4486" i="1" s="1"/>
  <c r="O4487" i="1"/>
  <c r="P4487" i="1" s="1"/>
  <c r="S4487" i="1" s="1"/>
  <c r="O4488" i="1"/>
  <c r="P4488" i="1" s="1"/>
  <c r="S4488" i="1" s="1"/>
  <c r="O4489" i="1"/>
  <c r="P4489" i="1" s="1"/>
  <c r="S4489" i="1" s="1"/>
  <c r="O4490" i="1"/>
  <c r="P4490" i="1" s="1"/>
  <c r="S4490" i="1" s="1"/>
  <c r="O4491" i="1"/>
  <c r="P4491" i="1" s="1"/>
  <c r="S4491" i="1" s="1"/>
  <c r="O4492" i="1"/>
  <c r="P4492" i="1" s="1"/>
  <c r="S4492" i="1" s="1"/>
  <c r="O4493" i="1"/>
  <c r="P4493" i="1" s="1"/>
  <c r="S4493" i="1" s="1"/>
  <c r="O4494" i="1"/>
  <c r="P4494" i="1" s="1"/>
  <c r="S4494" i="1" s="1"/>
  <c r="O4495" i="1"/>
  <c r="P4495" i="1" s="1"/>
  <c r="S4495" i="1" s="1"/>
  <c r="O4496" i="1"/>
  <c r="P4496" i="1" s="1"/>
  <c r="S4496" i="1" s="1"/>
  <c r="O4497" i="1"/>
  <c r="P4497" i="1" s="1"/>
  <c r="S4497" i="1" s="1"/>
  <c r="O4498" i="1"/>
  <c r="P4498" i="1" s="1"/>
  <c r="S4498" i="1" s="1"/>
  <c r="O4499" i="1"/>
  <c r="P4499" i="1" s="1"/>
  <c r="S4499" i="1" s="1"/>
  <c r="O4500" i="1"/>
  <c r="P4500" i="1" s="1"/>
  <c r="S4500" i="1" s="1"/>
  <c r="O4501" i="1"/>
  <c r="P4501" i="1" s="1"/>
  <c r="S4501" i="1" s="1"/>
  <c r="O4502" i="1"/>
  <c r="P4502" i="1" s="1"/>
  <c r="S4502" i="1" s="1"/>
  <c r="O4503" i="1"/>
  <c r="P4503" i="1" s="1"/>
  <c r="S4503" i="1" s="1"/>
  <c r="O4504" i="1"/>
  <c r="P4504" i="1" s="1"/>
  <c r="S4504" i="1" s="1"/>
  <c r="O4505" i="1"/>
  <c r="P4505" i="1" s="1"/>
  <c r="S4505" i="1" s="1"/>
  <c r="O4506" i="1"/>
  <c r="P4506" i="1" s="1"/>
  <c r="S4506" i="1" s="1"/>
  <c r="O4507" i="1"/>
  <c r="P4507" i="1" s="1"/>
  <c r="S4507" i="1" s="1"/>
  <c r="O4508" i="1"/>
  <c r="P4508" i="1" s="1"/>
  <c r="S4508" i="1" s="1"/>
  <c r="O4509" i="1"/>
  <c r="P4509" i="1" s="1"/>
  <c r="S4509" i="1" s="1"/>
  <c r="O4510" i="1"/>
  <c r="P4510" i="1" s="1"/>
  <c r="S4510" i="1" s="1"/>
  <c r="O4511" i="1"/>
  <c r="P4511" i="1" s="1"/>
  <c r="S4511" i="1" s="1"/>
  <c r="O4512" i="1"/>
  <c r="P4512" i="1" s="1"/>
  <c r="S4512" i="1" s="1"/>
  <c r="O4513" i="1"/>
  <c r="P4513" i="1" s="1"/>
  <c r="S4513" i="1" s="1"/>
  <c r="O4514" i="1"/>
  <c r="P4514" i="1" s="1"/>
  <c r="S4514" i="1" s="1"/>
  <c r="O4515" i="1"/>
  <c r="P4515" i="1" s="1"/>
  <c r="S4515" i="1" s="1"/>
  <c r="O4516" i="1"/>
  <c r="P4516" i="1" s="1"/>
  <c r="S4516" i="1" s="1"/>
  <c r="O4517" i="1"/>
  <c r="P4517" i="1" s="1"/>
  <c r="S4517" i="1" s="1"/>
  <c r="O4518" i="1"/>
  <c r="P4518" i="1" s="1"/>
  <c r="S4518" i="1" s="1"/>
  <c r="O4519" i="1"/>
  <c r="P4519" i="1" s="1"/>
  <c r="S4519" i="1" s="1"/>
  <c r="O4520" i="1"/>
  <c r="P4520" i="1" s="1"/>
  <c r="S4520" i="1" s="1"/>
  <c r="O4521" i="1"/>
  <c r="P4521" i="1" s="1"/>
  <c r="S4521" i="1" s="1"/>
  <c r="O4522" i="1"/>
  <c r="P4522" i="1" s="1"/>
  <c r="S4522" i="1" s="1"/>
  <c r="O4523" i="1"/>
  <c r="P4523" i="1" s="1"/>
  <c r="S4523" i="1" s="1"/>
  <c r="O4524" i="1"/>
  <c r="P4524" i="1" s="1"/>
  <c r="S4524" i="1" s="1"/>
  <c r="O4525" i="1"/>
  <c r="P4525" i="1" s="1"/>
  <c r="S4525" i="1" s="1"/>
  <c r="O4526" i="1"/>
  <c r="P4526" i="1" s="1"/>
  <c r="S4526" i="1" s="1"/>
  <c r="O4527" i="1"/>
  <c r="P4527" i="1" s="1"/>
  <c r="S4527" i="1" s="1"/>
  <c r="O4528" i="1"/>
  <c r="P4528" i="1" s="1"/>
  <c r="S4528" i="1" s="1"/>
  <c r="O4529" i="1"/>
  <c r="P4529" i="1" s="1"/>
  <c r="S4529" i="1" s="1"/>
  <c r="O4530" i="1"/>
  <c r="P4530" i="1" s="1"/>
  <c r="S4530" i="1" s="1"/>
  <c r="O4531" i="1"/>
  <c r="P4531" i="1" s="1"/>
  <c r="S4531" i="1" s="1"/>
  <c r="O4532" i="1"/>
  <c r="P4532" i="1" s="1"/>
  <c r="S4532" i="1" s="1"/>
  <c r="O4533" i="1"/>
  <c r="P4533" i="1" s="1"/>
  <c r="S4533" i="1" s="1"/>
  <c r="O4534" i="1"/>
  <c r="P4534" i="1" s="1"/>
  <c r="S4534" i="1" s="1"/>
  <c r="O4535" i="1"/>
  <c r="P4535" i="1" s="1"/>
  <c r="S4535" i="1" s="1"/>
  <c r="O4536" i="1"/>
  <c r="P4536" i="1" s="1"/>
  <c r="S4536" i="1" s="1"/>
  <c r="O4537" i="1"/>
  <c r="P4537" i="1" s="1"/>
  <c r="S4537" i="1" s="1"/>
  <c r="O4538" i="1"/>
  <c r="P4538" i="1" s="1"/>
  <c r="S4538" i="1" s="1"/>
  <c r="O4539" i="1"/>
  <c r="P4539" i="1" s="1"/>
  <c r="S4539" i="1" s="1"/>
  <c r="O4540" i="1"/>
  <c r="P4540" i="1" s="1"/>
  <c r="S4540" i="1" s="1"/>
  <c r="O4541" i="1"/>
  <c r="P4541" i="1" s="1"/>
  <c r="S4541" i="1" s="1"/>
  <c r="O4542" i="1"/>
  <c r="P4542" i="1" s="1"/>
  <c r="S4542" i="1" s="1"/>
  <c r="O4543" i="1"/>
  <c r="P4543" i="1" s="1"/>
  <c r="S4543" i="1" s="1"/>
  <c r="O4544" i="1"/>
  <c r="P4544" i="1" s="1"/>
  <c r="S4544" i="1" s="1"/>
  <c r="O4545" i="1"/>
  <c r="P4545" i="1" s="1"/>
  <c r="S4545" i="1" s="1"/>
  <c r="O4546" i="1"/>
  <c r="P4546" i="1" s="1"/>
  <c r="S4546" i="1" s="1"/>
  <c r="O4547" i="1"/>
  <c r="P4547" i="1" s="1"/>
  <c r="S4547" i="1" s="1"/>
  <c r="O4548" i="1"/>
  <c r="P4548" i="1" s="1"/>
  <c r="S4548" i="1" s="1"/>
  <c r="O4549" i="1"/>
  <c r="P4549" i="1" s="1"/>
  <c r="S4549" i="1" s="1"/>
  <c r="O4550" i="1"/>
  <c r="P4550" i="1" s="1"/>
  <c r="S4550" i="1" s="1"/>
  <c r="O4551" i="1"/>
  <c r="P4551" i="1" s="1"/>
  <c r="S4551" i="1" s="1"/>
  <c r="O4552" i="1"/>
  <c r="P4552" i="1" s="1"/>
  <c r="S4552" i="1" s="1"/>
  <c r="O4553" i="1"/>
  <c r="P4553" i="1" s="1"/>
  <c r="S4553" i="1" s="1"/>
  <c r="O4554" i="1"/>
  <c r="P4554" i="1" s="1"/>
  <c r="S4554" i="1" s="1"/>
  <c r="O4555" i="1"/>
  <c r="P4555" i="1" s="1"/>
  <c r="S4555" i="1" s="1"/>
  <c r="O4556" i="1"/>
  <c r="P4556" i="1" s="1"/>
  <c r="S4556" i="1" s="1"/>
  <c r="O4557" i="1"/>
  <c r="P4557" i="1" s="1"/>
  <c r="S4557" i="1" s="1"/>
  <c r="O4558" i="1"/>
  <c r="P4558" i="1" s="1"/>
  <c r="S4558" i="1" s="1"/>
  <c r="O4559" i="1"/>
  <c r="P4559" i="1" s="1"/>
  <c r="S4559" i="1" s="1"/>
  <c r="O4560" i="1"/>
  <c r="P4560" i="1" s="1"/>
  <c r="S4560" i="1" s="1"/>
  <c r="O4561" i="1"/>
  <c r="P4561" i="1" s="1"/>
  <c r="S4561" i="1" s="1"/>
  <c r="O4562" i="1"/>
  <c r="P4562" i="1" s="1"/>
  <c r="S4562" i="1" s="1"/>
  <c r="O4563" i="1"/>
  <c r="P4563" i="1" s="1"/>
  <c r="S4563" i="1" s="1"/>
  <c r="O4564" i="1"/>
  <c r="P4564" i="1" s="1"/>
  <c r="S4564" i="1" s="1"/>
  <c r="O4565" i="1"/>
  <c r="P4565" i="1" s="1"/>
  <c r="S4565" i="1" s="1"/>
  <c r="O4566" i="1"/>
  <c r="P4566" i="1" s="1"/>
  <c r="S4566" i="1" s="1"/>
  <c r="O4567" i="1"/>
  <c r="P4567" i="1" s="1"/>
  <c r="S4567" i="1" s="1"/>
  <c r="O4568" i="1"/>
  <c r="P4568" i="1" s="1"/>
  <c r="S4568" i="1" s="1"/>
  <c r="O4569" i="1"/>
  <c r="P4569" i="1" s="1"/>
  <c r="S4569" i="1" s="1"/>
  <c r="O4570" i="1"/>
  <c r="P4570" i="1" s="1"/>
  <c r="S4570" i="1" s="1"/>
  <c r="O4571" i="1"/>
  <c r="P4571" i="1" s="1"/>
  <c r="S4571" i="1" s="1"/>
  <c r="O4572" i="1"/>
  <c r="P4572" i="1" s="1"/>
  <c r="S4572" i="1" s="1"/>
  <c r="O4573" i="1"/>
  <c r="P4573" i="1" s="1"/>
  <c r="S4573" i="1" s="1"/>
  <c r="O4574" i="1"/>
  <c r="P4574" i="1" s="1"/>
  <c r="S4574" i="1" s="1"/>
  <c r="O4575" i="1"/>
  <c r="P4575" i="1" s="1"/>
  <c r="S4575" i="1" s="1"/>
  <c r="O4576" i="1"/>
  <c r="P4576" i="1" s="1"/>
  <c r="S4576" i="1" s="1"/>
  <c r="O4577" i="1"/>
  <c r="P4577" i="1" s="1"/>
  <c r="S4577" i="1" s="1"/>
  <c r="O4578" i="1"/>
  <c r="P4578" i="1" s="1"/>
  <c r="S4578" i="1" s="1"/>
  <c r="O4579" i="1"/>
  <c r="P4579" i="1" s="1"/>
  <c r="S4579" i="1" s="1"/>
  <c r="O4580" i="1"/>
  <c r="P4580" i="1" s="1"/>
  <c r="S4580" i="1" s="1"/>
  <c r="O4581" i="1"/>
  <c r="P4581" i="1" s="1"/>
  <c r="S4581" i="1" s="1"/>
  <c r="O4582" i="1"/>
  <c r="P4582" i="1" s="1"/>
  <c r="S4582" i="1" s="1"/>
  <c r="O4583" i="1"/>
  <c r="P4583" i="1" s="1"/>
  <c r="S4583" i="1" s="1"/>
  <c r="O4584" i="1"/>
  <c r="P4584" i="1" s="1"/>
  <c r="S4584" i="1" s="1"/>
  <c r="O4585" i="1"/>
  <c r="P4585" i="1" s="1"/>
  <c r="S4585" i="1" s="1"/>
  <c r="O4586" i="1"/>
  <c r="P4586" i="1" s="1"/>
  <c r="S4586" i="1" s="1"/>
  <c r="O4587" i="1"/>
  <c r="P4587" i="1" s="1"/>
  <c r="S4587" i="1" s="1"/>
  <c r="O4588" i="1"/>
  <c r="P4588" i="1" s="1"/>
  <c r="S4588" i="1" s="1"/>
  <c r="O4589" i="1"/>
  <c r="P4589" i="1" s="1"/>
  <c r="S4589" i="1" s="1"/>
  <c r="O4590" i="1"/>
  <c r="P4590" i="1" s="1"/>
  <c r="S4590" i="1" s="1"/>
  <c r="O4591" i="1"/>
  <c r="P4591" i="1" s="1"/>
  <c r="S4591" i="1" s="1"/>
  <c r="O4592" i="1"/>
  <c r="P4592" i="1" s="1"/>
  <c r="S4592" i="1" s="1"/>
  <c r="O4593" i="1"/>
  <c r="P4593" i="1" s="1"/>
  <c r="S4593" i="1" s="1"/>
  <c r="O4594" i="1"/>
  <c r="P4594" i="1" s="1"/>
  <c r="S4594" i="1" s="1"/>
  <c r="O4595" i="1"/>
  <c r="P4595" i="1" s="1"/>
  <c r="S4595" i="1" s="1"/>
  <c r="O4596" i="1"/>
  <c r="P4596" i="1" s="1"/>
  <c r="S4596" i="1" s="1"/>
  <c r="O4597" i="1"/>
  <c r="P4597" i="1" s="1"/>
  <c r="S4597" i="1" s="1"/>
  <c r="O4598" i="1"/>
  <c r="P4598" i="1" s="1"/>
  <c r="S4598" i="1" s="1"/>
  <c r="O4599" i="1"/>
  <c r="P4599" i="1" s="1"/>
  <c r="S4599" i="1" s="1"/>
  <c r="O4600" i="1"/>
  <c r="P4600" i="1" s="1"/>
  <c r="S4600" i="1" s="1"/>
  <c r="O4601" i="1"/>
  <c r="P4601" i="1" s="1"/>
  <c r="S4601" i="1" s="1"/>
  <c r="O4602" i="1"/>
  <c r="P4602" i="1" s="1"/>
  <c r="S4602" i="1" s="1"/>
  <c r="O4603" i="1"/>
  <c r="P4603" i="1" s="1"/>
  <c r="S4603" i="1" s="1"/>
  <c r="O4604" i="1"/>
  <c r="P4604" i="1" s="1"/>
  <c r="S4604" i="1" s="1"/>
  <c r="O4605" i="1"/>
  <c r="P4605" i="1" s="1"/>
  <c r="S4605" i="1" s="1"/>
  <c r="O4606" i="1"/>
  <c r="P4606" i="1" s="1"/>
  <c r="S4606" i="1" s="1"/>
  <c r="O4607" i="1"/>
  <c r="P4607" i="1" s="1"/>
  <c r="S4607" i="1" s="1"/>
  <c r="O4608" i="1"/>
  <c r="P4608" i="1" s="1"/>
  <c r="S4608" i="1" s="1"/>
  <c r="O4609" i="1"/>
  <c r="P4609" i="1" s="1"/>
  <c r="S4609" i="1" s="1"/>
  <c r="O4610" i="1"/>
  <c r="P4610" i="1" s="1"/>
  <c r="S4610" i="1" s="1"/>
  <c r="O4611" i="1"/>
  <c r="P4611" i="1" s="1"/>
  <c r="S4611" i="1" s="1"/>
  <c r="O4612" i="1"/>
  <c r="P4612" i="1" s="1"/>
  <c r="S4612" i="1" s="1"/>
  <c r="O4613" i="1"/>
  <c r="P4613" i="1" s="1"/>
  <c r="S4613" i="1" s="1"/>
  <c r="O4614" i="1"/>
  <c r="P4614" i="1" s="1"/>
  <c r="S4614" i="1" s="1"/>
  <c r="O4615" i="1"/>
  <c r="P4615" i="1" s="1"/>
  <c r="S4615" i="1" s="1"/>
  <c r="O4616" i="1"/>
  <c r="P4616" i="1" s="1"/>
  <c r="S4616" i="1" s="1"/>
  <c r="O4617" i="1"/>
  <c r="P4617" i="1" s="1"/>
  <c r="S4617" i="1" s="1"/>
  <c r="O4618" i="1"/>
  <c r="P4618" i="1" s="1"/>
  <c r="S4618" i="1" s="1"/>
  <c r="O4619" i="1"/>
  <c r="P4619" i="1" s="1"/>
  <c r="S4619" i="1" s="1"/>
  <c r="O4620" i="1"/>
  <c r="P4620" i="1" s="1"/>
  <c r="S4620" i="1" s="1"/>
  <c r="O4621" i="1"/>
  <c r="P4621" i="1" s="1"/>
  <c r="S4621" i="1" s="1"/>
  <c r="O4622" i="1"/>
  <c r="P4622" i="1" s="1"/>
  <c r="S4622" i="1" s="1"/>
  <c r="O4623" i="1"/>
  <c r="P4623" i="1" s="1"/>
  <c r="S4623" i="1" s="1"/>
  <c r="O4624" i="1"/>
  <c r="P4624" i="1" s="1"/>
  <c r="S4624" i="1" s="1"/>
  <c r="O4625" i="1"/>
  <c r="P4625" i="1" s="1"/>
  <c r="S4625" i="1" s="1"/>
  <c r="O4626" i="1"/>
  <c r="P4626" i="1" s="1"/>
  <c r="S4626" i="1" s="1"/>
  <c r="O4627" i="1"/>
  <c r="P4627" i="1" s="1"/>
  <c r="S4627" i="1" s="1"/>
  <c r="O4628" i="1"/>
  <c r="P4628" i="1" s="1"/>
  <c r="S4628" i="1" s="1"/>
  <c r="O4629" i="1"/>
  <c r="P4629" i="1" s="1"/>
  <c r="S4629" i="1" s="1"/>
  <c r="O4630" i="1"/>
  <c r="P4630" i="1" s="1"/>
  <c r="S4630" i="1" s="1"/>
  <c r="O4631" i="1"/>
  <c r="P4631" i="1" s="1"/>
  <c r="S4631" i="1" s="1"/>
  <c r="O4632" i="1"/>
  <c r="P4632" i="1" s="1"/>
  <c r="S4632" i="1" s="1"/>
  <c r="O4633" i="1"/>
  <c r="P4633" i="1" s="1"/>
  <c r="S4633" i="1" s="1"/>
  <c r="O4634" i="1"/>
  <c r="P4634" i="1" s="1"/>
  <c r="S4634" i="1" s="1"/>
  <c r="O4635" i="1"/>
  <c r="P4635" i="1" s="1"/>
  <c r="S4635" i="1" s="1"/>
  <c r="O4636" i="1"/>
  <c r="P4636" i="1" s="1"/>
  <c r="S4636" i="1" s="1"/>
  <c r="O4637" i="1"/>
  <c r="P4637" i="1" s="1"/>
  <c r="S4637" i="1" s="1"/>
  <c r="O4638" i="1"/>
  <c r="P4638" i="1" s="1"/>
  <c r="S4638" i="1" s="1"/>
  <c r="O4639" i="1"/>
  <c r="P4639" i="1" s="1"/>
  <c r="S4639" i="1" s="1"/>
  <c r="O4640" i="1"/>
  <c r="P4640" i="1" s="1"/>
  <c r="S4640" i="1" s="1"/>
  <c r="O4641" i="1"/>
  <c r="P4641" i="1" s="1"/>
  <c r="S4641" i="1" s="1"/>
  <c r="O4642" i="1"/>
  <c r="P4642" i="1" s="1"/>
  <c r="S4642" i="1" s="1"/>
  <c r="O4643" i="1"/>
  <c r="P4643" i="1" s="1"/>
  <c r="S4643" i="1" s="1"/>
  <c r="O4644" i="1"/>
  <c r="P4644" i="1" s="1"/>
  <c r="S4644" i="1" s="1"/>
  <c r="O4645" i="1"/>
  <c r="P4645" i="1" s="1"/>
  <c r="S4645" i="1" s="1"/>
  <c r="O4646" i="1"/>
  <c r="P4646" i="1" s="1"/>
  <c r="S4646" i="1" s="1"/>
  <c r="O4647" i="1"/>
  <c r="P4647" i="1" s="1"/>
  <c r="S4647" i="1" s="1"/>
  <c r="O4648" i="1"/>
  <c r="P4648" i="1" s="1"/>
  <c r="S4648" i="1" s="1"/>
  <c r="O4649" i="1"/>
  <c r="P4649" i="1" s="1"/>
  <c r="S4649" i="1" s="1"/>
  <c r="O4650" i="1"/>
  <c r="P4650" i="1" s="1"/>
  <c r="S4650" i="1" s="1"/>
  <c r="O4651" i="1"/>
  <c r="P4651" i="1" s="1"/>
  <c r="S4651" i="1" s="1"/>
  <c r="O4652" i="1"/>
  <c r="P4652" i="1" s="1"/>
  <c r="S4652" i="1" s="1"/>
  <c r="O4653" i="1"/>
  <c r="P4653" i="1" s="1"/>
  <c r="S4653" i="1" s="1"/>
  <c r="O4654" i="1"/>
  <c r="P4654" i="1" s="1"/>
  <c r="S4654" i="1" s="1"/>
  <c r="O4655" i="1"/>
  <c r="P4655" i="1" s="1"/>
  <c r="S4655" i="1" s="1"/>
  <c r="O4656" i="1"/>
  <c r="P4656" i="1" s="1"/>
  <c r="S4656" i="1" s="1"/>
  <c r="O4657" i="1"/>
  <c r="P4657" i="1" s="1"/>
  <c r="S4657" i="1" s="1"/>
  <c r="O4658" i="1"/>
  <c r="P4658" i="1" s="1"/>
  <c r="S4658" i="1" s="1"/>
  <c r="O4659" i="1"/>
  <c r="P4659" i="1" s="1"/>
  <c r="S4659" i="1" s="1"/>
  <c r="O4660" i="1"/>
  <c r="P4660" i="1" s="1"/>
  <c r="S4660" i="1" s="1"/>
  <c r="O4661" i="1"/>
  <c r="P4661" i="1" s="1"/>
  <c r="S4661" i="1" s="1"/>
  <c r="O4662" i="1"/>
  <c r="P4662" i="1" s="1"/>
  <c r="S4662" i="1" s="1"/>
  <c r="O4663" i="1"/>
  <c r="P4663" i="1" s="1"/>
  <c r="S4663" i="1" s="1"/>
  <c r="O4664" i="1"/>
  <c r="P4664" i="1" s="1"/>
  <c r="S4664" i="1" s="1"/>
  <c r="O4665" i="1"/>
  <c r="P4665" i="1" s="1"/>
  <c r="S4665" i="1" s="1"/>
  <c r="O4666" i="1"/>
  <c r="P4666" i="1" s="1"/>
  <c r="S4666" i="1" s="1"/>
  <c r="O4667" i="1"/>
  <c r="P4667" i="1" s="1"/>
  <c r="S4667" i="1" s="1"/>
  <c r="O4668" i="1"/>
  <c r="P4668" i="1" s="1"/>
  <c r="S4668" i="1" s="1"/>
  <c r="O4669" i="1"/>
  <c r="P4669" i="1" s="1"/>
  <c r="S4669" i="1" s="1"/>
  <c r="O4670" i="1"/>
  <c r="P4670" i="1" s="1"/>
  <c r="S4670" i="1" s="1"/>
  <c r="O4671" i="1"/>
  <c r="P4671" i="1" s="1"/>
  <c r="S4671" i="1" s="1"/>
  <c r="O4672" i="1"/>
  <c r="P4672" i="1" s="1"/>
  <c r="S4672" i="1" s="1"/>
  <c r="O4673" i="1"/>
  <c r="P4673" i="1" s="1"/>
  <c r="S4673" i="1" s="1"/>
  <c r="O4674" i="1"/>
  <c r="P4674" i="1" s="1"/>
  <c r="S4674" i="1" s="1"/>
  <c r="O4675" i="1"/>
  <c r="P4675" i="1" s="1"/>
  <c r="S4675" i="1" s="1"/>
  <c r="O4676" i="1"/>
  <c r="P4676" i="1" s="1"/>
  <c r="S4676" i="1" s="1"/>
  <c r="O4677" i="1"/>
  <c r="P4677" i="1" s="1"/>
  <c r="S4677" i="1" s="1"/>
  <c r="O4678" i="1"/>
  <c r="P4678" i="1" s="1"/>
  <c r="S4678" i="1" s="1"/>
  <c r="O4679" i="1"/>
  <c r="P4679" i="1" s="1"/>
  <c r="S4679" i="1" s="1"/>
  <c r="O4680" i="1"/>
  <c r="P4680" i="1" s="1"/>
  <c r="S4680" i="1" s="1"/>
  <c r="O4681" i="1"/>
  <c r="P4681" i="1" s="1"/>
  <c r="S4681" i="1" s="1"/>
  <c r="O4682" i="1"/>
  <c r="P4682" i="1" s="1"/>
  <c r="S4682" i="1" s="1"/>
  <c r="O4683" i="1"/>
  <c r="P4683" i="1" s="1"/>
  <c r="S4683" i="1" s="1"/>
  <c r="O4684" i="1"/>
  <c r="P4684" i="1" s="1"/>
  <c r="S4684" i="1" s="1"/>
  <c r="O4685" i="1"/>
  <c r="P4685" i="1" s="1"/>
  <c r="S4685" i="1" s="1"/>
  <c r="O4686" i="1"/>
  <c r="P4686" i="1" s="1"/>
  <c r="S4686" i="1" s="1"/>
  <c r="O4687" i="1"/>
  <c r="P4687" i="1" s="1"/>
  <c r="S4687" i="1" s="1"/>
  <c r="O4688" i="1"/>
  <c r="P4688" i="1" s="1"/>
  <c r="S4688" i="1" s="1"/>
  <c r="O4689" i="1"/>
  <c r="P4689" i="1" s="1"/>
  <c r="S4689" i="1" s="1"/>
  <c r="O4690" i="1"/>
  <c r="P4690" i="1" s="1"/>
  <c r="S4690" i="1" s="1"/>
  <c r="O4691" i="1"/>
  <c r="P4691" i="1" s="1"/>
  <c r="S4691" i="1" s="1"/>
  <c r="O4692" i="1"/>
  <c r="P4692" i="1" s="1"/>
  <c r="S4692" i="1" s="1"/>
  <c r="O4693" i="1"/>
  <c r="P4693" i="1" s="1"/>
  <c r="S4693" i="1" s="1"/>
  <c r="O4694" i="1"/>
  <c r="P4694" i="1" s="1"/>
  <c r="S4694" i="1" s="1"/>
  <c r="O4695" i="1"/>
  <c r="P4695" i="1" s="1"/>
  <c r="S4695" i="1" s="1"/>
  <c r="O4696" i="1"/>
  <c r="P4696" i="1" s="1"/>
  <c r="S4696" i="1" s="1"/>
  <c r="O4697" i="1"/>
  <c r="P4697" i="1" s="1"/>
  <c r="S4697" i="1" s="1"/>
  <c r="O4698" i="1"/>
  <c r="P4698" i="1" s="1"/>
  <c r="S4698" i="1" s="1"/>
  <c r="O4699" i="1"/>
  <c r="P4699" i="1" s="1"/>
  <c r="S4699" i="1" s="1"/>
  <c r="O4700" i="1"/>
  <c r="P4700" i="1" s="1"/>
  <c r="S4700" i="1" s="1"/>
  <c r="O4701" i="1"/>
  <c r="P4701" i="1" s="1"/>
  <c r="S4701" i="1" s="1"/>
  <c r="O4702" i="1"/>
  <c r="P4702" i="1" s="1"/>
  <c r="S4702" i="1" s="1"/>
  <c r="O4703" i="1"/>
  <c r="P4703" i="1" s="1"/>
  <c r="S4703" i="1" s="1"/>
  <c r="O4704" i="1"/>
  <c r="P4704" i="1" s="1"/>
  <c r="S4704" i="1" s="1"/>
  <c r="O4705" i="1"/>
  <c r="P4705" i="1" s="1"/>
  <c r="S4705" i="1" s="1"/>
  <c r="O4706" i="1"/>
  <c r="P4706" i="1" s="1"/>
  <c r="S4706" i="1" s="1"/>
  <c r="O4707" i="1"/>
  <c r="P4707" i="1" s="1"/>
  <c r="S4707" i="1" s="1"/>
  <c r="O4708" i="1"/>
  <c r="P4708" i="1" s="1"/>
  <c r="S4708" i="1" s="1"/>
  <c r="O4709" i="1"/>
  <c r="P4709" i="1" s="1"/>
  <c r="S4709" i="1" s="1"/>
  <c r="O4710" i="1"/>
  <c r="P4710" i="1" s="1"/>
  <c r="S4710" i="1" s="1"/>
  <c r="O4711" i="1"/>
  <c r="P4711" i="1" s="1"/>
  <c r="S4711" i="1" s="1"/>
  <c r="O4712" i="1"/>
  <c r="P4712" i="1" s="1"/>
  <c r="S4712" i="1" s="1"/>
  <c r="O4713" i="1"/>
  <c r="P4713" i="1" s="1"/>
  <c r="S4713" i="1" s="1"/>
  <c r="O4714" i="1"/>
  <c r="P4714" i="1" s="1"/>
  <c r="S4714" i="1" s="1"/>
  <c r="O4715" i="1"/>
  <c r="P4715" i="1" s="1"/>
  <c r="S4715" i="1" s="1"/>
  <c r="O4716" i="1"/>
  <c r="P4716" i="1" s="1"/>
  <c r="S4716" i="1" s="1"/>
  <c r="O4717" i="1"/>
  <c r="P4717" i="1" s="1"/>
  <c r="S4717" i="1" s="1"/>
  <c r="O4718" i="1"/>
  <c r="P4718" i="1" s="1"/>
  <c r="S4718" i="1" s="1"/>
  <c r="O4719" i="1"/>
  <c r="P4719" i="1" s="1"/>
  <c r="S4719" i="1" s="1"/>
  <c r="O4720" i="1"/>
  <c r="P4720" i="1" s="1"/>
  <c r="S4720" i="1" s="1"/>
  <c r="O4721" i="1"/>
  <c r="P4721" i="1" s="1"/>
  <c r="S4721" i="1" s="1"/>
  <c r="O4722" i="1"/>
  <c r="P4722" i="1" s="1"/>
  <c r="S4722" i="1" s="1"/>
  <c r="O4723" i="1"/>
  <c r="P4723" i="1" s="1"/>
  <c r="S4723" i="1" s="1"/>
  <c r="O4724" i="1"/>
  <c r="P4724" i="1" s="1"/>
  <c r="S4724" i="1" s="1"/>
  <c r="O4725" i="1"/>
  <c r="P4725" i="1" s="1"/>
  <c r="S4725" i="1" s="1"/>
  <c r="O4726" i="1"/>
  <c r="P4726" i="1" s="1"/>
  <c r="S4726" i="1" s="1"/>
  <c r="O4727" i="1"/>
  <c r="P4727" i="1" s="1"/>
  <c r="S4727" i="1" s="1"/>
  <c r="O4728" i="1"/>
  <c r="P4728" i="1" s="1"/>
  <c r="S4728" i="1" s="1"/>
  <c r="O4729" i="1"/>
  <c r="P4729" i="1" s="1"/>
  <c r="S4729" i="1" s="1"/>
  <c r="O4730" i="1"/>
  <c r="P4730" i="1" s="1"/>
  <c r="S4730" i="1" s="1"/>
  <c r="O4731" i="1"/>
  <c r="P4731" i="1" s="1"/>
  <c r="S4731" i="1" s="1"/>
  <c r="O4732" i="1"/>
  <c r="P4732" i="1" s="1"/>
  <c r="S4732" i="1" s="1"/>
  <c r="O4733" i="1"/>
  <c r="P4733" i="1" s="1"/>
  <c r="S4733" i="1" s="1"/>
  <c r="O4734" i="1"/>
  <c r="P4734" i="1" s="1"/>
  <c r="S4734" i="1" s="1"/>
  <c r="O4735" i="1"/>
  <c r="P4735" i="1" s="1"/>
  <c r="S4735" i="1" s="1"/>
  <c r="O4736" i="1"/>
  <c r="P4736" i="1" s="1"/>
  <c r="S4736" i="1" s="1"/>
  <c r="O4737" i="1"/>
  <c r="P4737" i="1" s="1"/>
  <c r="S4737" i="1" s="1"/>
  <c r="O4738" i="1"/>
  <c r="P4738" i="1" s="1"/>
  <c r="S4738" i="1" s="1"/>
  <c r="O4739" i="1"/>
  <c r="P4739" i="1" s="1"/>
  <c r="S4739" i="1" s="1"/>
  <c r="O4740" i="1"/>
  <c r="P4740" i="1" s="1"/>
  <c r="S4740" i="1" s="1"/>
  <c r="O4741" i="1"/>
  <c r="P4741" i="1" s="1"/>
  <c r="S4741" i="1" s="1"/>
  <c r="O4742" i="1"/>
  <c r="P4742" i="1" s="1"/>
  <c r="S4742" i="1" s="1"/>
  <c r="O4743" i="1"/>
  <c r="P4743" i="1" s="1"/>
  <c r="S4743" i="1" s="1"/>
  <c r="O4744" i="1"/>
  <c r="P4744" i="1" s="1"/>
  <c r="S4744" i="1" s="1"/>
  <c r="O4745" i="1"/>
  <c r="P4745" i="1" s="1"/>
  <c r="S4745" i="1" s="1"/>
  <c r="O4746" i="1"/>
  <c r="P4746" i="1" s="1"/>
  <c r="S4746" i="1" s="1"/>
  <c r="O4747" i="1"/>
  <c r="P4747" i="1" s="1"/>
  <c r="S4747" i="1" s="1"/>
  <c r="O4748" i="1"/>
  <c r="P4748" i="1" s="1"/>
  <c r="S4748" i="1" s="1"/>
  <c r="O4749" i="1"/>
  <c r="P4749" i="1" s="1"/>
  <c r="S4749" i="1" s="1"/>
  <c r="O4750" i="1"/>
  <c r="P4750" i="1" s="1"/>
  <c r="S4750" i="1" s="1"/>
  <c r="O4751" i="1"/>
  <c r="P4751" i="1" s="1"/>
  <c r="S4751" i="1" s="1"/>
  <c r="O4752" i="1"/>
  <c r="P4752" i="1" s="1"/>
  <c r="S4752" i="1" s="1"/>
  <c r="O4753" i="1"/>
  <c r="P4753" i="1" s="1"/>
  <c r="S4753" i="1" s="1"/>
  <c r="O4754" i="1"/>
  <c r="P4754" i="1" s="1"/>
  <c r="S4754" i="1" s="1"/>
  <c r="O4755" i="1"/>
  <c r="P4755" i="1" s="1"/>
  <c r="S4755" i="1" s="1"/>
  <c r="O4756" i="1"/>
  <c r="P4756" i="1" s="1"/>
  <c r="S4756" i="1" s="1"/>
  <c r="O4757" i="1"/>
  <c r="P4757" i="1" s="1"/>
  <c r="S4757" i="1" s="1"/>
  <c r="O4758" i="1"/>
  <c r="P4758" i="1" s="1"/>
  <c r="S4758" i="1" s="1"/>
  <c r="O4759" i="1"/>
  <c r="P4759" i="1" s="1"/>
  <c r="S4759" i="1" s="1"/>
  <c r="O4760" i="1"/>
  <c r="P4760" i="1" s="1"/>
  <c r="S4760" i="1" s="1"/>
  <c r="O4761" i="1"/>
  <c r="P4761" i="1" s="1"/>
  <c r="S4761" i="1" s="1"/>
  <c r="O4762" i="1"/>
  <c r="P4762" i="1" s="1"/>
  <c r="S4762" i="1" s="1"/>
  <c r="O4763" i="1"/>
  <c r="P4763" i="1" s="1"/>
  <c r="S4763" i="1" s="1"/>
  <c r="O4764" i="1"/>
  <c r="P4764" i="1" s="1"/>
  <c r="S4764" i="1" s="1"/>
  <c r="O4765" i="1"/>
  <c r="P4765" i="1" s="1"/>
  <c r="S4765" i="1" s="1"/>
  <c r="O4766" i="1"/>
  <c r="P4766" i="1" s="1"/>
  <c r="S4766" i="1" s="1"/>
  <c r="O4767" i="1"/>
  <c r="P4767" i="1" s="1"/>
  <c r="S4767" i="1" s="1"/>
  <c r="O4768" i="1"/>
  <c r="P4768" i="1" s="1"/>
  <c r="S4768" i="1" s="1"/>
  <c r="O4769" i="1"/>
  <c r="P4769" i="1" s="1"/>
  <c r="S4769" i="1" s="1"/>
  <c r="O4770" i="1"/>
  <c r="P4770" i="1" s="1"/>
  <c r="S4770" i="1" s="1"/>
  <c r="O4771" i="1"/>
  <c r="P4771" i="1" s="1"/>
  <c r="S4771" i="1" s="1"/>
  <c r="O4772" i="1"/>
  <c r="P4772" i="1" s="1"/>
  <c r="S4772" i="1" s="1"/>
  <c r="O4773" i="1"/>
  <c r="P4773" i="1" s="1"/>
  <c r="S4773" i="1" s="1"/>
  <c r="O4774" i="1"/>
  <c r="P4774" i="1" s="1"/>
  <c r="S4774" i="1" s="1"/>
  <c r="O4775" i="1"/>
  <c r="P4775" i="1" s="1"/>
  <c r="S4775" i="1" s="1"/>
  <c r="O4776" i="1"/>
  <c r="P4776" i="1" s="1"/>
  <c r="S4776" i="1" s="1"/>
  <c r="O4777" i="1"/>
  <c r="P4777" i="1" s="1"/>
  <c r="S4777" i="1" s="1"/>
  <c r="O4778" i="1"/>
  <c r="P4778" i="1" s="1"/>
  <c r="S4778" i="1" s="1"/>
  <c r="O4779" i="1"/>
  <c r="P4779" i="1" s="1"/>
  <c r="S4779" i="1" s="1"/>
  <c r="O4780" i="1"/>
  <c r="P4780" i="1" s="1"/>
  <c r="S4780" i="1" s="1"/>
  <c r="O4781" i="1"/>
  <c r="P4781" i="1" s="1"/>
  <c r="S4781" i="1" s="1"/>
  <c r="O4782" i="1"/>
  <c r="P4782" i="1" s="1"/>
  <c r="S4782" i="1" s="1"/>
  <c r="O4783" i="1"/>
  <c r="P4783" i="1" s="1"/>
  <c r="S4783" i="1" s="1"/>
  <c r="O4784" i="1"/>
  <c r="P4784" i="1" s="1"/>
  <c r="S4784" i="1" s="1"/>
  <c r="O4785" i="1"/>
  <c r="P4785" i="1" s="1"/>
  <c r="S4785" i="1" s="1"/>
  <c r="O4786" i="1"/>
  <c r="P4786" i="1" s="1"/>
  <c r="S4786" i="1" s="1"/>
  <c r="O4787" i="1"/>
  <c r="P4787" i="1" s="1"/>
  <c r="S4787" i="1" s="1"/>
  <c r="O4788" i="1"/>
  <c r="P4788" i="1" s="1"/>
  <c r="S4788" i="1" s="1"/>
  <c r="O4789" i="1"/>
  <c r="P4789" i="1" s="1"/>
  <c r="S4789" i="1" s="1"/>
  <c r="O4790" i="1"/>
  <c r="P4790" i="1" s="1"/>
  <c r="S4790" i="1" s="1"/>
  <c r="O4791" i="1"/>
  <c r="P4791" i="1" s="1"/>
  <c r="S4791" i="1" s="1"/>
  <c r="O4792" i="1"/>
  <c r="P4792" i="1" s="1"/>
  <c r="S4792" i="1" s="1"/>
  <c r="O4793" i="1"/>
  <c r="P4793" i="1" s="1"/>
  <c r="S4793" i="1" s="1"/>
  <c r="O4794" i="1"/>
  <c r="P4794" i="1" s="1"/>
  <c r="S4794" i="1" s="1"/>
  <c r="O4795" i="1"/>
  <c r="P4795" i="1" s="1"/>
  <c r="S4795" i="1" s="1"/>
  <c r="O4796" i="1"/>
  <c r="P4796" i="1" s="1"/>
  <c r="S4796" i="1" s="1"/>
  <c r="O4797" i="1"/>
  <c r="P4797" i="1" s="1"/>
  <c r="S4797" i="1" s="1"/>
  <c r="O4798" i="1"/>
  <c r="P4798" i="1" s="1"/>
  <c r="S4798" i="1" s="1"/>
  <c r="O4799" i="1"/>
  <c r="P4799" i="1" s="1"/>
  <c r="S4799" i="1" s="1"/>
  <c r="O4800" i="1"/>
  <c r="P4800" i="1" s="1"/>
  <c r="S4800" i="1" s="1"/>
  <c r="O4801" i="1"/>
  <c r="P4801" i="1" s="1"/>
  <c r="S4801" i="1" s="1"/>
  <c r="O4802" i="1"/>
  <c r="P4802" i="1" s="1"/>
  <c r="S4802" i="1" s="1"/>
  <c r="O4803" i="1"/>
  <c r="P4803" i="1" s="1"/>
  <c r="S4803" i="1" s="1"/>
  <c r="O4804" i="1"/>
  <c r="P4804" i="1" s="1"/>
  <c r="S4804" i="1" s="1"/>
  <c r="O4805" i="1"/>
  <c r="P4805" i="1" s="1"/>
  <c r="S4805" i="1" s="1"/>
  <c r="O4806" i="1"/>
  <c r="P4806" i="1" s="1"/>
  <c r="S4806" i="1" s="1"/>
  <c r="O4807" i="1"/>
  <c r="P4807" i="1" s="1"/>
  <c r="S4807" i="1" s="1"/>
  <c r="O4808" i="1"/>
  <c r="P4808" i="1" s="1"/>
  <c r="S4808" i="1" s="1"/>
  <c r="O4809" i="1"/>
  <c r="P4809" i="1" s="1"/>
  <c r="S4809" i="1" s="1"/>
  <c r="O4810" i="1"/>
  <c r="P4810" i="1" s="1"/>
  <c r="S4810" i="1" s="1"/>
  <c r="O4811" i="1"/>
  <c r="P4811" i="1" s="1"/>
  <c r="S4811" i="1" s="1"/>
  <c r="O4812" i="1"/>
  <c r="P4812" i="1" s="1"/>
  <c r="S4812" i="1" s="1"/>
  <c r="O4813" i="1"/>
  <c r="P4813" i="1" s="1"/>
  <c r="S4813" i="1" s="1"/>
  <c r="O4814" i="1"/>
  <c r="P4814" i="1" s="1"/>
  <c r="S4814" i="1" s="1"/>
  <c r="O4815" i="1"/>
  <c r="P4815" i="1" s="1"/>
  <c r="S4815" i="1" s="1"/>
  <c r="O4816" i="1"/>
  <c r="P4816" i="1" s="1"/>
  <c r="S4816" i="1" s="1"/>
  <c r="O4817" i="1"/>
  <c r="P4817" i="1" s="1"/>
  <c r="S4817" i="1" s="1"/>
  <c r="O4818" i="1"/>
  <c r="P4818" i="1" s="1"/>
  <c r="S4818" i="1" s="1"/>
  <c r="O4819" i="1"/>
  <c r="P4819" i="1" s="1"/>
  <c r="S4819" i="1" s="1"/>
  <c r="O4820" i="1"/>
  <c r="P4820" i="1" s="1"/>
  <c r="S4820" i="1" s="1"/>
  <c r="O4821" i="1"/>
  <c r="P4821" i="1" s="1"/>
  <c r="S4821" i="1" s="1"/>
  <c r="O4822" i="1"/>
  <c r="P4822" i="1" s="1"/>
  <c r="S4822" i="1" s="1"/>
  <c r="O4823" i="1"/>
  <c r="P4823" i="1" s="1"/>
  <c r="S4823" i="1" s="1"/>
  <c r="O4824" i="1"/>
  <c r="P4824" i="1" s="1"/>
  <c r="S4824" i="1" s="1"/>
  <c r="O4825" i="1"/>
  <c r="P4825" i="1" s="1"/>
  <c r="S4825" i="1" s="1"/>
  <c r="O4826" i="1"/>
  <c r="P4826" i="1" s="1"/>
  <c r="S4826" i="1" s="1"/>
  <c r="O4827" i="1"/>
  <c r="P4827" i="1" s="1"/>
  <c r="S4827" i="1" s="1"/>
  <c r="O4828" i="1"/>
  <c r="P4828" i="1" s="1"/>
  <c r="S4828" i="1" s="1"/>
  <c r="O4829" i="1"/>
  <c r="P4829" i="1" s="1"/>
  <c r="S4829" i="1" s="1"/>
  <c r="O4830" i="1"/>
  <c r="P4830" i="1" s="1"/>
  <c r="S4830" i="1" s="1"/>
  <c r="O4831" i="1"/>
  <c r="P4831" i="1" s="1"/>
  <c r="S4831" i="1" s="1"/>
  <c r="O4832" i="1"/>
  <c r="P4832" i="1" s="1"/>
  <c r="S4832" i="1" s="1"/>
  <c r="O4833" i="1"/>
  <c r="P4833" i="1" s="1"/>
  <c r="S4833" i="1" s="1"/>
  <c r="O4834" i="1"/>
  <c r="P4834" i="1" s="1"/>
  <c r="S4834" i="1" s="1"/>
  <c r="O4835" i="1"/>
  <c r="P4835" i="1" s="1"/>
  <c r="S4835" i="1" s="1"/>
  <c r="O4836" i="1"/>
  <c r="P4836" i="1" s="1"/>
  <c r="S4836" i="1" s="1"/>
  <c r="O4837" i="1"/>
  <c r="P4837" i="1" s="1"/>
  <c r="S4837" i="1" s="1"/>
  <c r="O4838" i="1"/>
  <c r="P4838" i="1" s="1"/>
  <c r="S4838" i="1" s="1"/>
  <c r="O4839" i="1"/>
  <c r="P4839" i="1" s="1"/>
  <c r="S4839" i="1" s="1"/>
  <c r="O4840" i="1"/>
  <c r="P4840" i="1" s="1"/>
  <c r="S4840" i="1" s="1"/>
  <c r="O4841" i="1"/>
  <c r="P4841" i="1" s="1"/>
  <c r="S4841" i="1" s="1"/>
  <c r="O4842" i="1"/>
  <c r="P4842" i="1" s="1"/>
  <c r="S4842" i="1" s="1"/>
  <c r="O4843" i="1"/>
  <c r="P4843" i="1" s="1"/>
  <c r="S4843" i="1" s="1"/>
  <c r="O4844" i="1"/>
  <c r="P4844" i="1" s="1"/>
  <c r="S4844" i="1" s="1"/>
  <c r="O4845" i="1"/>
  <c r="P4845" i="1" s="1"/>
  <c r="S4845" i="1" s="1"/>
  <c r="O4846" i="1"/>
  <c r="P4846" i="1" s="1"/>
  <c r="S4846" i="1" s="1"/>
  <c r="O4847" i="1"/>
  <c r="P4847" i="1" s="1"/>
  <c r="S4847" i="1" s="1"/>
  <c r="O4848" i="1"/>
  <c r="P4848" i="1" s="1"/>
  <c r="S4848" i="1" s="1"/>
  <c r="O4849" i="1"/>
  <c r="P4849" i="1" s="1"/>
  <c r="S4849" i="1" s="1"/>
  <c r="O4850" i="1"/>
  <c r="P4850" i="1" s="1"/>
  <c r="S4850" i="1" s="1"/>
  <c r="O4851" i="1"/>
  <c r="P4851" i="1" s="1"/>
  <c r="S4851" i="1" s="1"/>
  <c r="O4852" i="1"/>
  <c r="P4852" i="1" s="1"/>
  <c r="S4852" i="1" s="1"/>
  <c r="O4853" i="1"/>
  <c r="P4853" i="1" s="1"/>
  <c r="S4853" i="1" s="1"/>
  <c r="O4854" i="1"/>
  <c r="P4854" i="1" s="1"/>
  <c r="S4854" i="1" s="1"/>
  <c r="O4855" i="1"/>
  <c r="P4855" i="1" s="1"/>
  <c r="S4855" i="1" s="1"/>
  <c r="O4856" i="1"/>
  <c r="P4856" i="1" s="1"/>
  <c r="S4856" i="1" s="1"/>
  <c r="O4857" i="1"/>
  <c r="P4857" i="1" s="1"/>
  <c r="S4857" i="1" s="1"/>
  <c r="O4858" i="1"/>
  <c r="P4858" i="1" s="1"/>
  <c r="S4858" i="1" s="1"/>
  <c r="O4859" i="1"/>
  <c r="P4859" i="1" s="1"/>
  <c r="S4859" i="1" s="1"/>
  <c r="O4860" i="1"/>
  <c r="P4860" i="1" s="1"/>
  <c r="S4860" i="1" s="1"/>
  <c r="O4861" i="1"/>
  <c r="P4861" i="1" s="1"/>
  <c r="S4861" i="1" s="1"/>
  <c r="O4862" i="1"/>
  <c r="P4862" i="1" s="1"/>
  <c r="S4862" i="1" s="1"/>
  <c r="O4863" i="1"/>
  <c r="P4863" i="1" s="1"/>
  <c r="S4863" i="1" s="1"/>
  <c r="O4864" i="1"/>
  <c r="P4864" i="1" s="1"/>
  <c r="S4864" i="1" s="1"/>
  <c r="O4865" i="1"/>
  <c r="P4865" i="1" s="1"/>
  <c r="S4865" i="1" s="1"/>
  <c r="O4866" i="1"/>
  <c r="P4866" i="1" s="1"/>
  <c r="S4866" i="1" s="1"/>
  <c r="O4867" i="1"/>
  <c r="P4867" i="1" s="1"/>
  <c r="S4867" i="1" s="1"/>
  <c r="O4868" i="1"/>
  <c r="P4868" i="1" s="1"/>
  <c r="S4868" i="1" s="1"/>
  <c r="O4869" i="1"/>
  <c r="P4869" i="1" s="1"/>
  <c r="S4869" i="1" s="1"/>
  <c r="O4870" i="1"/>
  <c r="P4870" i="1" s="1"/>
  <c r="S4870" i="1" s="1"/>
  <c r="O4871" i="1"/>
  <c r="P4871" i="1" s="1"/>
  <c r="S4871" i="1" s="1"/>
  <c r="O4872" i="1"/>
  <c r="P4872" i="1" s="1"/>
  <c r="S4872" i="1" s="1"/>
  <c r="O4873" i="1"/>
  <c r="P4873" i="1" s="1"/>
  <c r="S4873" i="1" s="1"/>
  <c r="O4874" i="1"/>
  <c r="P4874" i="1" s="1"/>
  <c r="S4874" i="1" s="1"/>
  <c r="O4875" i="1"/>
  <c r="P4875" i="1" s="1"/>
  <c r="S4875" i="1" s="1"/>
  <c r="O4876" i="1"/>
  <c r="P4876" i="1" s="1"/>
  <c r="S4876" i="1" s="1"/>
  <c r="O4877" i="1"/>
  <c r="P4877" i="1" s="1"/>
  <c r="S4877" i="1" s="1"/>
  <c r="O4878" i="1"/>
  <c r="P4878" i="1" s="1"/>
  <c r="S4878" i="1" s="1"/>
  <c r="O4879" i="1"/>
  <c r="P4879" i="1" s="1"/>
  <c r="S4879" i="1" s="1"/>
  <c r="O4880" i="1"/>
  <c r="P4880" i="1" s="1"/>
  <c r="S4880" i="1" s="1"/>
  <c r="O4881" i="1"/>
  <c r="P4881" i="1" s="1"/>
  <c r="S4881" i="1" s="1"/>
  <c r="O4882" i="1"/>
  <c r="P4882" i="1" s="1"/>
  <c r="S4882" i="1" s="1"/>
  <c r="O4883" i="1"/>
  <c r="P4883" i="1" s="1"/>
  <c r="S4883" i="1" s="1"/>
  <c r="O4884" i="1"/>
  <c r="P4884" i="1" s="1"/>
  <c r="S4884" i="1" s="1"/>
  <c r="O4885" i="1"/>
  <c r="P4885" i="1" s="1"/>
  <c r="S4885" i="1" s="1"/>
  <c r="O4886" i="1"/>
  <c r="P4886" i="1" s="1"/>
  <c r="S4886" i="1" s="1"/>
  <c r="O4887" i="1"/>
  <c r="P4887" i="1" s="1"/>
  <c r="S4887" i="1" s="1"/>
  <c r="O4888" i="1"/>
  <c r="P4888" i="1" s="1"/>
  <c r="S4888" i="1" s="1"/>
  <c r="O4889" i="1"/>
  <c r="P4889" i="1" s="1"/>
  <c r="S4889" i="1" s="1"/>
  <c r="O4890" i="1"/>
  <c r="P4890" i="1" s="1"/>
  <c r="S4890" i="1" s="1"/>
  <c r="O4891" i="1"/>
  <c r="P4891" i="1" s="1"/>
  <c r="S4891" i="1" s="1"/>
  <c r="O4892" i="1"/>
  <c r="P4892" i="1" s="1"/>
  <c r="S4892" i="1" s="1"/>
  <c r="O4893" i="1"/>
  <c r="P4893" i="1" s="1"/>
  <c r="S4893" i="1" s="1"/>
  <c r="O4894" i="1"/>
  <c r="P4894" i="1" s="1"/>
  <c r="S4894" i="1" s="1"/>
  <c r="O4895" i="1"/>
  <c r="P4895" i="1" s="1"/>
  <c r="S4895" i="1" s="1"/>
  <c r="O4896" i="1"/>
  <c r="P4896" i="1" s="1"/>
  <c r="S4896" i="1" s="1"/>
  <c r="O4897" i="1"/>
  <c r="P4897" i="1" s="1"/>
  <c r="S4897" i="1" s="1"/>
  <c r="O4898" i="1"/>
  <c r="P4898" i="1" s="1"/>
  <c r="S4898" i="1" s="1"/>
  <c r="O4899" i="1"/>
  <c r="P4899" i="1" s="1"/>
  <c r="S4899" i="1" s="1"/>
  <c r="O4900" i="1"/>
  <c r="P4900" i="1" s="1"/>
  <c r="S4900" i="1" s="1"/>
  <c r="O4901" i="1"/>
  <c r="P4901" i="1" s="1"/>
  <c r="S4901" i="1" s="1"/>
  <c r="O4902" i="1"/>
  <c r="P4902" i="1" s="1"/>
  <c r="S4902" i="1" s="1"/>
  <c r="O4903" i="1"/>
  <c r="P4903" i="1" s="1"/>
  <c r="S4903" i="1" s="1"/>
  <c r="O4904" i="1"/>
  <c r="P4904" i="1" s="1"/>
  <c r="S4904" i="1" s="1"/>
  <c r="O4905" i="1"/>
  <c r="P4905" i="1" s="1"/>
  <c r="S4905" i="1" s="1"/>
  <c r="O4906" i="1"/>
  <c r="P4906" i="1" s="1"/>
  <c r="S4906" i="1" s="1"/>
  <c r="O4907" i="1"/>
  <c r="P4907" i="1" s="1"/>
  <c r="S4907" i="1" s="1"/>
  <c r="O4908" i="1"/>
  <c r="P4908" i="1" s="1"/>
  <c r="S4908" i="1" s="1"/>
  <c r="O4909" i="1"/>
  <c r="P4909" i="1" s="1"/>
  <c r="S4909" i="1" s="1"/>
  <c r="O4910" i="1"/>
  <c r="P4910" i="1" s="1"/>
  <c r="S4910" i="1" s="1"/>
  <c r="O4911" i="1"/>
  <c r="P4911" i="1" s="1"/>
  <c r="S4911" i="1" s="1"/>
  <c r="O4912" i="1"/>
  <c r="P4912" i="1" s="1"/>
  <c r="S4912" i="1" s="1"/>
  <c r="O4913" i="1"/>
  <c r="P4913" i="1" s="1"/>
  <c r="S4913" i="1" s="1"/>
  <c r="O4914" i="1"/>
  <c r="P4914" i="1" s="1"/>
  <c r="S4914" i="1" s="1"/>
  <c r="O4915" i="1"/>
  <c r="P4915" i="1" s="1"/>
  <c r="S4915" i="1" s="1"/>
  <c r="O4916" i="1"/>
  <c r="P4916" i="1" s="1"/>
  <c r="S4916" i="1" s="1"/>
  <c r="O4917" i="1"/>
  <c r="P4917" i="1" s="1"/>
  <c r="S4917" i="1" s="1"/>
  <c r="O4918" i="1"/>
  <c r="P4918" i="1" s="1"/>
  <c r="S4918" i="1" s="1"/>
  <c r="O4919" i="1"/>
  <c r="P4919" i="1" s="1"/>
  <c r="S4919" i="1" s="1"/>
  <c r="O4920" i="1"/>
  <c r="P4920" i="1" s="1"/>
  <c r="S4920" i="1" s="1"/>
  <c r="O4921" i="1"/>
  <c r="P4921" i="1" s="1"/>
  <c r="S4921" i="1" s="1"/>
  <c r="O4922" i="1"/>
  <c r="P4922" i="1" s="1"/>
  <c r="S4922" i="1" s="1"/>
  <c r="O4923" i="1"/>
  <c r="P4923" i="1" s="1"/>
  <c r="S4923" i="1" s="1"/>
  <c r="O4924" i="1"/>
  <c r="P4924" i="1" s="1"/>
  <c r="S4924" i="1" s="1"/>
  <c r="O4925" i="1"/>
  <c r="P4925" i="1" s="1"/>
  <c r="S4925" i="1" s="1"/>
  <c r="O4926" i="1"/>
  <c r="P4926" i="1" s="1"/>
  <c r="S4926" i="1" s="1"/>
  <c r="O4927" i="1"/>
  <c r="P4927" i="1" s="1"/>
  <c r="S4927" i="1" s="1"/>
  <c r="O4928" i="1"/>
  <c r="P4928" i="1" s="1"/>
  <c r="S4928" i="1" s="1"/>
  <c r="O4929" i="1"/>
  <c r="P4929" i="1" s="1"/>
  <c r="S4929" i="1" s="1"/>
  <c r="O4930" i="1"/>
  <c r="P4930" i="1" s="1"/>
  <c r="S4930" i="1" s="1"/>
  <c r="O4931" i="1"/>
  <c r="P4931" i="1" s="1"/>
  <c r="S4931" i="1" s="1"/>
  <c r="O4932" i="1"/>
  <c r="P4932" i="1" s="1"/>
  <c r="S4932" i="1" s="1"/>
  <c r="O4933" i="1"/>
  <c r="P4933" i="1" s="1"/>
  <c r="S4933" i="1" s="1"/>
  <c r="O4934" i="1"/>
  <c r="P4934" i="1" s="1"/>
  <c r="S4934" i="1" s="1"/>
  <c r="O4935" i="1"/>
  <c r="P4935" i="1" s="1"/>
  <c r="S4935" i="1" s="1"/>
  <c r="O4936" i="1"/>
  <c r="P4936" i="1" s="1"/>
  <c r="S4936" i="1" s="1"/>
  <c r="O4937" i="1"/>
  <c r="P4937" i="1" s="1"/>
  <c r="S4937" i="1" s="1"/>
  <c r="O4938" i="1"/>
  <c r="P4938" i="1" s="1"/>
  <c r="S4938" i="1" s="1"/>
  <c r="O4939" i="1"/>
  <c r="P4939" i="1" s="1"/>
  <c r="S4939" i="1" s="1"/>
  <c r="O4940" i="1"/>
  <c r="P4940" i="1" s="1"/>
  <c r="S4940" i="1" s="1"/>
  <c r="O4941" i="1"/>
  <c r="P4941" i="1" s="1"/>
  <c r="S4941" i="1" s="1"/>
  <c r="O4942" i="1"/>
  <c r="P4942" i="1" s="1"/>
  <c r="S4942" i="1" s="1"/>
  <c r="O4943" i="1"/>
  <c r="P4943" i="1" s="1"/>
  <c r="S4943" i="1" s="1"/>
  <c r="O4944" i="1"/>
  <c r="P4944" i="1" s="1"/>
  <c r="S4944" i="1" s="1"/>
  <c r="O4945" i="1"/>
  <c r="P4945" i="1" s="1"/>
  <c r="S4945" i="1" s="1"/>
  <c r="O4946" i="1"/>
  <c r="P4946" i="1" s="1"/>
  <c r="S4946" i="1" s="1"/>
  <c r="O4947" i="1"/>
  <c r="P4947" i="1" s="1"/>
  <c r="S4947" i="1" s="1"/>
  <c r="O4948" i="1"/>
  <c r="P4948" i="1" s="1"/>
  <c r="S4948" i="1" s="1"/>
  <c r="O4949" i="1"/>
  <c r="P4949" i="1" s="1"/>
  <c r="S4949" i="1" s="1"/>
  <c r="O4950" i="1"/>
  <c r="P4950" i="1" s="1"/>
  <c r="S4950" i="1" s="1"/>
  <c r="O4951" i="1"/>
  <c r="P4951" i="1" s="1"/>
  <c r="S4951" i="1" s="1"/>
  <c r="O4952" i="1"/>
  <c r="P4952" i="1" s="1"/>
  <c r="S4952" i="1" s="1"/>
  <c r="O4953" i="1"/>
  <c r="P4953" i="1" s="1"/>
  <c r="S4953" i="1" s="1"/>
  <c r="O4954" i="1"/>
  <c r="P4954" i="1" s="1"/>
  <c r="S4954" i="1" s="1"/>
  <c r="O4955" i="1"/>
  <c r="P4955" i="1" s="1"/>
  <c r="S4955" i="1" s="1"/>
  <c r="O4956" i="1"/>
  <c r="P4956" i="1" s="1"/>
  <c r="S4956" i="1" s="1"/>
  <c r="O4957" i="1"/>
  <c r="P4957" i="1" s="1"/>
  <c r="S4957" i="1" s="1"/>
  <c r="O4958" i="1"/>
  <c r="P4958" i="1" s="1"/>
  <c r="S4958" i="1" s="1"/>
  <c r="O4959" i="1"/>
  <c r="P4959" i="1" s="1"/>
  <c r="S4959" i="1" s="1"/>
  <c r="O4960" i="1"/>
  <c r="P4960" i="1" s="1"/>
  <c r="S4960" i="1" s="1"/>
  <c r="O4961" i="1"/>
  <c r="P4961" i="1" s="1"/>
  <c r="S4961" i="1" s="1"/>
  <c r="O4962" i="1"/>
  <c r="P4962" i="1" s="1"/>
  <c r="S4962" i="1" s="1"/>
  <c r="O4963" i="1"/>
  <c r="P4963" i="1" s="1"/>
  <c r="S4963" i="1" s="1"/>
  <c r="O4964" i="1"/>
  <c r="P4964" i="1" s="1"/>
  <c r="S4964" i="1" s="1"/>
  <c r="O4965" i="1"/>
  <c r="P4965" i="1" s="1"/>
  <c r="S4965" i="1" s="1"/>
  <c r="O4966" i="1"/>
  <c r="P4966" i="1" s="1"/>
  <c r="S4966" i="1" s="1"/>
  <c r="O4967" i="1"/>
  <c r="P4967" i="1" s="1"/>
  <c r="S4967" i="1" s="1"/>
  <c r="O4968" i="1"/>
  <c r="P4968" i="1" s="1"/>
  <c r="S4968" i="1" s="1"/>
  <c r="O4969" i="1"/>
  <c r="P4969" i="1" s="1"/>
  <c r="S4969" i="1" s="1"/>
  <c r="O4970" i="1"/>
  <c r="P4970" i="1" s="1"/>
  <c r="S4970" i="1" s="1"/>
  <c r="O4971" i="1"/>
  <c r="P4971" i="1" s="1"/>
  <c r="S4971" i="1" s="1"/>
  <c r="O4972" i="1"/>
  <c r="P4972" i="1" s="1"/>
  <c r="S4972" i="1" s="1"/>
  <c r="O4973" i="1"/>
  <c r="P4973" i="1" s="1"/>
  <c r="S4973" i="1" s="1"/>
  <c r="O4974" i="1"/>
  <c r="P4974" i="1" s="1"/>
  <c r="S4974" i="1" s="1"/>
  <c r="O4975" i="1"/>
  <c r="P4975" i="1" s="1"/>
  <c r="S4975" i="1" s="1"/>
  <c r="O4976" i="1"/>
  <c r="P4976" i="1" s="1"/>
  <c r="S4976" i="1" s="1"/>
  <c r="O4977" i="1"/>
  <c r="P4977" i="1" s="1"/>
  <c r="S4977" i="1" s="1"/>
  <c r="O4978" i="1"/>
  <c r="P4978" i="1" s="1"/>
  <c r="S4978" i="1" s="1"/>
  <c r="O4979" i="1"/>
  <c r="P4979" i="1" s="1"/>
  <c r="S4979" i="1" s="1"/>
  <c r="O4980" i="1"/>
  <c r="P4980" i="1" s="1"/>
  <c r="S4980" i="1" s="1"/>
  <c r="O4981" i="1"/>
  <c r="P4981" i="1" s="1"/>
  <c r="S4981" i="1" s="1"/>
  <c r="O4982" i="1"/>
  <c r="P4982" i="1" s="1"/>
  <c r="S4982" i="1" s="1"/>
  <c r="O4983" i="1"/>
  <c r="P4983" i="1" s="1"/>
  <c r="S4983" i="1" s="1"/>
  <c r="O4984" i="1"/>
  <c r="P4984" i="1" s="1"/>
  <c r="S4984" i="1" s="1"/>
  <c r="O4985" i="1"/>
  <c r="P4985" i="1" s="1"/>
  <c r="S4985" i="1" s="1"/>
  <c r="O4986" i="1"/>
  <c r="P4986" i="1" s="1"/>
  <c r="S4986" i="1" s="1"/>
  <c r="O4987" i="1"/>
  <c r="P4987" i="1" s="1"/>
  <c r="S4987" i="1" s="1"/>
  <c r="O4988" i="1"/>
  <c r="P4988" i="1" s="1"/>
  <c r="S4988" i="1" s="1"/>
  <c r="O4989" i="1"/>
  <c r="P4989" i="1" s="1"/>
  <c r="S4989" i="1" s="1"/>
  <c r="O4990" i="1"/>
  <c r="P4990" i="1" s="1"/>
  <c r="S4990" i="1" s="1"/>
  <c r="O4991" i="1"/>
  <c r="P4991" i="1" s="1"/>
  <c r="S4991" i="1" s="1"/>
  <c r="O4992" i="1"/>
  <c r="P4992" i="1" s="1"/>
  <c r="S4992" i="1" s="1"/>
  <c r="O4993" i="1"/>
  <c r="P4993" i="1" s="1"/>
  <c r="S4993" i="1" s="1"/>
  <c r="O4994" i="1"/>
  <c r="P4994" i="1" s="1"/>
  <c r="S4994" i="1" s="1"/>
  <c r="O4995" i="1"/>
  <c r="P4995" i="1" s="1"/>
  <c r="S4995" i="1" s="1"/>
  <c r="O4996" i="1"/>
  <c r="P4996" i="1" s="1"/>
  <c r="S4996" i="1" s="1"/>
  <c r="O4997" i="1"/>
  <c r="P4997" i="1" s="1"/>
  <c r="S4997" i="1" s="1"/>
  <c r="O4998" i="1"/>
  <c r="P4998" i="1" s="1"/>
  <c r="S4998" i="1" s="1"/>
  <c r="O4999" i="1"/>
  <c r="P4999" i="1" s="1"/>
  <c r="S4999" i="1" s="1"/>
  <c r="O5000" i="1"/>
  <c r="P5000" i="1" s="1"/>
  <c r="S5000" i="1" s="1"/>
  <c r="O5001" i="1"/>
  <c r="P5001" i="1" s="1"/>
  <c r="S5001" i="1" s="1"/>
  <c r="L3" i="1"/>
  <c r="L4" i="1"/>
  <c r="L5" i="1"/>
  <c r="I14" i="6" s="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U1573" i="1" l="1"/>
  <c r="U1572" i="1"/>
  <c r="U2047" i="1"/>
  <c r="U2057" i="1"/>
  <c r="U2063" i="1"/>
  <c r="U2066" i="1"/>
  <c r="U2069" i="1"/>
  <c r="U2072" i="1"/>
  <c r="U2075" i="1"/>
  <c r="U2078" i="1"/>
  <c r="U2081" i="1"/>
  <c r="U2084" i="1"/>
  <c r="U2087" i="1"/>
  <c r="U2091" i="1"/>
  <c r="U2094" i="1"/>
  <c r="U2096" i="1"/>
  <c r="U2099" i="1"/>
  <c r="U2102" i="1"/>
  <c r="U2106" i="1"/>
  <c r="U2109" i="1"/>
  <c r="U2112" i="1"/>
  <c r="U2187" i="1"/>
  <c r="U2191" i="1"/>
  <c r="U2193" i="1"/>
  <c r="U2197" i="1"/>
  <c r="U2199" i="1"/>
  <c r="U2203" i="1"/>
  <c r="U2207" i="1"/>
  <c r="U2211" i="1"/>
  <c r="U2214" i="1"/>
  <c r="U2216" i="1"/>
  <c r="U2218" i="1"/>
  <c r="U2219" i="1"/>
  <c r="U2221" i="1"/>
  <c r="U2223" i="1"/>
  <c r="U2224" i="1"/>
  <c r="U2226" i="1"/>
  <c r="U2228" i="1"/>
  <c r="U2230" i="1"/>
  <c r="U2232" i="1"/>
  <c r="U2234" i="1"/>
  <c r="U1571"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904" i="1"/>
  <c r="U1906" i="1"/>
  <c r="U1908" i="1"/>
  <c r="U1911" i="1"/>
  <c r="U1912" i="1"/>
  <c r="U1914" i="1"/>
  <c r="U1916" i="1"/>
  <c r="U1918" i="1"/>
  <c r="U1920" i="1"/>
  <c r="U1922" i="1"/>
  <c r="U1924" i="1"/>
  <c r="U1925" i="1"/>
  <c r="U1928" i="1"/>
  <c r="U1930" i="1"/>
  <c r="U1932" i="1"/>
  <c r="U1934" i="1"/>
  <c r="U1936" i="1"/>
  <c r="U1937" i="1"/>
  <c r="U1939" i="1"/>
  <c r="U1941" i="1"/>
  <c r="U1943" i="1"/>
  <c r="U1945" i="1"/>
  <c r="U1947" i="1"/>
  <c r="U1948" i="1"/>
  <c r="U1950" i="1"/>
  <c r="U1953" i="1"/>
  <c r="U1955" i="1"/>
  <c r="U1957" i="1"/>
  <c r="U1959" i="1"/>
  <c r="U1961" i="1"/>
  <c r="U1963" i="1"/>
  <c r="U1964" i="1"/>
  <c r="U1966" i="1"/>
  <c r="U1968" i="1"/>
  <c r="U1970" i="1"/>
  <c r="U1973" i="1"/>
  <c r="U1974" i="1"/>
  <c r="U1976" i="1"/>
  <c r="U1978" i="1"/>
  <c r="U1980" i="1"/>
  <c r="U1983" i="1"/>
  <c r="U1985" i="1"/>
  <c r="U1986" i="1"/>
  <c r="U1988" i="1"/>
  <c r="U1990" i="1"/>
  <c r="U1991" i="1"/>
  <c r="U1993" i="1"/>
  <c r="U1994" i="1"/>
  <c r="U1996" i="1"/>
  <c r="U1999" i="1"/>
  <c r="U2001" i="1"/>
  <c r="U2002" i="1"/>
  <c r="U2004" i="1"/>
  <c r="U2006" i="1"/>
  <c r="U2008" i="1"/>
  <c r="U2010" i="1"/>
  <c r="U2012" i="1"/>
  <c r="U2014" i="1"/>
  <c r="U2016" i="1"/>
  <c r="U2018" i="1"/>
  <c r="U2019" i="1"/>
  <c r="U2022" i="1"/>
  <c r="U2024" i="1"/>
  <c r="U2026" i="1"/>
  <c r="U2028" i="1"/>
  <c r="U2030" i="1"/>
  <c r="U2032" i="1"/>
  <c r="U2033" i="1"/>
  <c r="U2036" i="1"/>
  <c r="U2038" i="1"/>
  <c r="U2039" i="1"/>
  <c r="U2041" i="1"/>
  <c r="U2043" i="1"/>
  <c r="U2045" i="1"/>
  <c r="U2048" i="1"/>
  <c r="U2050" i="1"/>
  <c r="U2053" i="1"/>
  <c r="U2055" i="1"/>
  <c r="U2059" i="1"/>
  <c r="U2061" i="1"/>
  <c r="U2064" i="1"/>
  <c r="U2067" i="1"/>
  <c r="U2070" i="1"/>
  <c r="U2073" i="1"/>
  <c r="U2074" i="1"/>
  <c r="U2077" i="1"/>
  <c r="U2080" i="1"/>
  <c r="U2082" i="1"/>
  <c r="U2085" i="1"/>
  <c r="U2089" i="1"/>
  <c r="U2092" i="1"/>
  <c r="U2097" i="1"/>
  <c r="U2100" i="1"/>
  <c r="U2103" i="1"/>
  <c r="U2105" i="1"/>
  <c r="U2107" i="1"/>
  <c r="U2110" i="1"/>
  <c r="U2113" i="1"/>
  <c r="U2115" i="1"/>
  <c r="U2117" i="1"/>
  <c r="U2119" i="1"/>
  <c r="U2121" i="1"/>
  <c r="U2123" i="1"/>
  <c r="U2125" i="1"/>
  <c r="U2127" i="1"/>
  <c r="U2129" i="1"/>
  <c r="U2131" i="1"/>
  <c r="U2133" i="1"/>
  <c r="U2136" i="1"/>
  <c r="U2138" i="1"/>
  <c r="U2139" i="1"/>
  <c r="U2141" i="1"/>
  <c r="U2144" i="1"/>
  <c r="U2146" i="1"/>
  <c r="U2147" i="1"/>
  <c r="U2149" i="1"/>
  <c r="U2151" i="1"/>
  <c r="U2153" i="1"/>
  <c r="U2155" i="1"/>
  <c r="U2157" i="1"/>
  <c r="U2159" i="1"/>
  <c r="U2161" i="1"/>
  <c r="U2163" i="1"/>
  <c r="U2165" i="1"/>
  <c r="U2167" i="1"/>
  <c r="U2169" i="1"/>
  <c r="U2171" i="1"/>
  <c r="U2173" i="1"/>
  <c r="U2175" i="1"/>
  <c r="U2177" i="1"/>
  <c r="U2179" i="1"/>
  <c r="U2181" i="1"/>
  <c r="U2183" i="1"/>
  <c r="U2185" i="1"/>
  <c r="U2188" i="1"/>
  <c r="U2190" i="1"/>
  <c r="U2194" i="1"/>
  <c r="U2196" i="1"/>
  <c r="U2200" i="1"/>
  <c r="U2202" i="1"/>
  <c r="U2205" i="1"/>
  <c r="U2208" i="1"/>
  <c r="U2210" i="1"/>
  <c r="U2213" i="1"/>
  <c r="U2215" i="1"/>
  <c r="U2217" i="1"/>
  <c r="U2220" i="1"/>
  <c r="U2222" i="1"/>
  <c r="U2225" i="1"/>
  <c r="U2227" i="1"/>
  <c r="U2229" i="1"/>
  <c r="U2231" i="1"/>
  <c r="U2233"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5" i="1"/>
  <c r="U1907" i="1"/>
  <c r="U1909" i="1"/>
  <c r="U1910" i="1"/>
  <c r="U1913" i="1"/>
  <c r="U1915" i="1"/>
  <c r="U1917" i="1"/>
  <c r="U1919" i="1"/>
  <c r="U1921" i="1"/>
  <c r="U1923" i="1"/>
  <c r="U1926" i="1"/>
  <c r="U1927" i="1"/>
  <c r="U1929" i="1"/>
  <c r="U1931" i="1"/>
  <c r="U1933" i="1"/>
  <c r="U1935" i="1"/>
  <c r="U1938" i="1"/>
  <c r="U1940" i="1"/>
  <c r="U1942" i="1"/>
  <c r="U1944" i="1"/>
  <c r="U1946" i="1"/>
  <c r="U1949" i="1"/>
  <c r="U1951" i="1"/>
  <c r="U1952" i="1"/>
  <c r="U1954" i="1"/>
  <c r="U1956" i="1"/>
  <c r="U1958" i="1"/>
  <c r="U1960" i="1"/>
  <c r="U1962" i="1"/>
  <c r="U1965" i="1"/>
  <c r="U1967" i="1"/>
  <c r="U1969" i="1"/>
  <c r="U1971" i="1"/>
  <c r="U1972" i="1"/>
  <c r="U1975" i="1"/>
  <c r="U1977" i="1"/>
  <c r="U1979" i="1"/>
  <c r="U1981" i="1"/>
  <c r="U1982" i="1"/>
  <c r="U1984" i="1"/>
  <c r="U1987" i="1"/>
  <c r="U1989" i="1"/>
  <c r="U1992" i="1"/>
  <c r="U1995" i="1"/>
  <c r="U1997" i="1"/>
  <c r="U1998" i="1"/>
  <c r="U2000" i="1"/>
  <c r="U2003" i="1"/>
  <c r="U2005" i="1"/>
  <c r="U2007" i="1"/>
  <c r="U2009" i="1"/>
  <c r="U2011" i="1"/>
  <c r="U2013" i="1"/>
  <c r="U2015" i="1"/>
  <c r="U2017" i="1"/>
  <c r="U2020" i="1"/>
  <c r="U2021" i="1"/>
  <c r="U2023" i="1"/>
  <c r="U2025" i="1"/>
  <c r="U2027" i="1"/>
  <c r="U2029" i="1"/>
  <c r="U2031" i="1"/>
  <c r="U2034" i="1"/>
  <c r="U2035" i="1"/>
  <c r="U2037" i="1"/>
  <c r="U2040" i="1"/>
  <c r="U2042" i="1"/>
  <c r="U2044" i="1"/>
  <c r="U2046" i="1"/>
  <c r="U2049" i="1"/>
  <c r="U2051" i="1"/>
  <c r="U2052" i="1"/>
  <c r="U2054" i="1"/>
  <c r="U2056" i="1"/>
  <c r="U2058" i="1"/>
  <c r="U2060" i="1"/>
  <c r="U2062" i="1"/>
  <c r="U2065" i="1"/>
  <c r="U2068" i="1"/>
  <c r="U2071" i="1"/>
  <c r="U2076" i="1"/>
  <c r="U2079" i="1"/>
  <c r="U2083" i="1"/>
  <c r="U2086" i="1"/>
  <c r="U2088" i="1"/>
  <c r="U2090" i="1"/>
  <c r="U2093" i="1"/>
  <c r="U2095" i="1"/>
  <c r="U2098" i="1"/>
  <c r="U2101" i="1"/>
  <c r="U2104" i="1"/>
  <c r="U2108" i="1"/>
  <c r="U2111" i="1"/>
  <c r="U2114" i="1"/>
  <c r="U2116" i="1"/>
  <c r="U2118" i="1"/>
  <c r="U2120" i="1"/>
  <c r="U2122" i="1"/>
  <c r="U2124" i="1"/>
  <c r="U2126" i="1"/>
  <c r="U2128" i="1"/>
  <c r="U2130" i="1"/>
  <c r="U2132" i="1"/>
  <c r="U2134" i="1"/>
  <c r="U2135" i="1"/>
  <c r="U2137" i="1"/>
  <c r="U2140" i="1"/>
  <c r="U2142" i="1"/>
  <c r="U2143" i="1"/>
  <c r="U2145" i="1"/>
  <c r="U2148" i="1"/>
  <c r="U2150" i="1"/>
  <c r="U2152" i="1"/>
  <c r="U2154" i="1"/>
  <c r="U2156" i="1"/>
  <c r="U2158" i="1"/>
  <c r="U2160" i="1"/>
  <c r="U2162" i="1"/>
  <c r="U2164" i="1"/>
  <c r="U2166" i="1"/>
  <c r="U2168" i="1"/>
  <c r="U2170" i="1"/>
  <c r="U2172" i="1"/>
  <c r="U2174" i="1"/>
  <c r="U2176" i="1"/>
  <c r="U2178" i="1"/>
  <c r="U2180" i="1"/>
  <c r="U2182" i="1"/>
  <c r="U2184" i="1"/>
  <c r="U2186" i="1"/>
  <c r="U2189" i="1"/>
  <c r="U2192" i="1"/>
  <c r="U2195" i="1"/>
  <c r="U2198" i="1"/>
  <c r="U2201" i="1"/>
  <c r="U2204" i="1"/>
  <c r="U2206" i="1"/>
  <c r="U2209" i="1"/>
  <c r="U2212" i="1"/>
  <c r="L3" i="5"/>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Q1110" i="1"/>
  <c r="S1110" i="1"/>
  <c r="U1110" i="1" s="1"/>
  <c r="R1110" i="1"/>
  <c r="W1110" i="1" s="1"/>
  <c r="Q1111" i="1"/>
  <c r="S1111" i="1"/>
  <c r="U1111" i="1" s="1"/>
  <c r="R1111" i="1"/>
  <c r="W1111" i="1" s="1"/>
  <c r="Q1112" i="1"/>
  <c r="S1112" i="1"/>
  <c r="U1112" i="1" s="1"/>
  <c r="R1112" i="1"/>
  <c r="W1112" i="1" s="1"/>
  <c r="Q1113" i="1"/>
  <c r="S1113" i="1"/>
  <c r="U1113" i="1" s="1"/>
  <c r="R1113" i="1"/>
  <c r="W1113" i="1" s="1"/>
  <c r="Q1114" i="1"/>
  <c r="S1114" i="1"/>
  <c r="U1114" i="1" s="1"/>
  <c r="R1114" i="1"/>
  <c r="W1114" i="1" s="1"/>
  <c r="Q1115" i="1"/>
  <c r="S1115" i="1"/>
  <c r="U1115" i="1" s="1"/>
  <c r="R1115" i="1"/>
  <c r="W1115" i="1" s="1"/>
  <c r="Q1116" i="1"/>
  <c r="S1116" i="1"/>
  <c r="U1116" i="1" s="1"/>
  <c r="R1116" i="1"/>
  <c r="W1116" i="1" s="1"/>
  <c r="Q1117" i="1"/>
  <c r="S1117" i="1"/>
  <c r="U1117" i="1" s="1"/>
  <c r="R1117" i="1"/>
  <c r="W1117" i="1" s="1"/>
  <c r="Q1118" i="1"/>
  <c r="S1118" i="1"/>
  <c r="U1118" i="1" s="1"/>
  <c r="R1118" i="1"/>
  <c r="W1118" i="1" s="1"/>
  <c r="Q1119" i="1"/>
  <c r="S1119" i="1"/>
  <c r="U1119" i="1" s="1"/>
  <c r="R1119" i="1"/>
  <c r="W1119" i="1" s="1"/>
  <c r="Q1120" i="1"/>
  <c r="S1120" i="1"/>
  <c r="U1120" i="1" s="1"/>
  <c r="R1120" i="1"/>
  <c r="W1120" i="1" s="1"/>
  <c r="Q1121" i="1"/>
  <c r="S1121" i="1"/>
  <c r="U1121" i="1" s="1"/>
  <c r="R1121" i="1"/>
  <c r="W1121" i="1" s="1"/>
  <c r="Q1122" i="1"/>
  <c r="S1122" i="1"/>
  <c r="U1122" i="1" s="1"/>
  <c r="R1122" i="1"/>
  <c r="W1122" i="1" s="1"/>
  <c r="Q1123" i="1"/>
  <c r="S1123" i="1"/>
  <c r="U1123" i="1" s="1"/>
  <c r="R1123" i="1"/>
  <c r="W1123" i="1" s="1"/>
  <c r="Q1124" i="1"/>
  <c r="S1124" i="1"/>
  <c r="U1124" i="1" s="1"/>
  <c r="R1124" i="1"/>
  <c r="W1124" i="1" s="1"/>
  <c r="Q1125" i="1"/>
  <c r="S1125" i="1"/>
  <c r="U1125" i="1" s="1"/>
  <c r="R1125" i="1"/>
  <c r="W1125" i="1" s="1"/>
  <c r="Q1126" i="1"/>
  <c r="S1126" i="1"/>
  <c r="U1126" i="1" s="1"/>
  <c r="R1126" i="1"/>
  <c r="W1126" i="1" s="1"/>
  <c r="Q1127" i="1"/>
  <c r="S1127" i="1"/>
  <c r="U1127" i="1" s="1"/>
  <c r="R1127" i="1"/>
  <c r="W1127" i="1" s="1"/>
  <c r="Q1128" i="1"/>
  <c r="S1128" i="1"/>
  <c r="U1128" i="1" s="1"/>
  <c r="R1128" i="1"/>
  <c r="W1128" i="1" s="1"/>
  <c r="Q1129" i="1"/>
  <c r="S1129" i="1"/>
  <c r="U1129" i="1" s="1"/>
  <c r="R1129" i="1"/>
  <c r="W1129" i="1" s="1"/>
  <c r="Q1130" i="1"/>
  <c r="S1130" i="1"/>
  <c r="U1130" i="1" s="1"/>
  <c r="R1130" i="1"/>
  <c r="W1130" i="1" s="1"/>
  <c r="Q1131" i="1"/>
  <c r="S1131" i="1"/>
  <c r="U1131" i="1" s="1"/>
  <c r="R1131" i="1"/>
  <c r="W1131" i="1" s="1"/>
  <c r="Q1132" i="1"/>
  <c r="S1132" i="1"/>
  <c r="U1132" i="1" s="1"/>
  <c r="R1132" i="1"/>
  <c r="W1132" i="1" s="1"/>
  <c r="Q1133" i="1"/>
  <c r="S1133" i="1"/>
  <c r="U1133" i="1" s="1"/>
  <c r="R1133" i="1"/>
  <c r="W1133" i="1" s="1"/>
  <c r="Q1134" i="1"/>
  <c r="S1134" i="1"/>
  <c r="U1134" i="1" s="1"/>
  <c r="R1134" i="1"/>
  <c r="W1134" i="1" s="1"/>
  <c r="Q1135" i="1"/>
  <c r="R1135" i="1"/>
  <c r="W1135" i="1" s="1"/>
  <c r="S1135" i="1"/>
  <c r="U1135" i="1" s="1"/>
  <c r="X1135" i="1" s="1"/>
  <c r="Q1136" i="1"/>
  <c r="S1136" i="1"/>
  <c r="U1136" i="1" s="1"/>
  <c r="R1136" i="1"/>
  <c r="W1136" i="1" s="1"/>
  <c r="Q1137" i="1"/>
  <c r="S1137" i="1"/>
  <c r="U1137" i="1" s="1"/>
  <c r="R1137" i="1"/>
  <c r="W1137" i="1" s="1"/>
  <c r="Q1138" i="1"/>
  <c r="R1138" i="1"/>
  <c r="W1138" i="1" s="1"/>
  <c r="S1138" i="1"/>
  <c r="U1138" i="1" s="1"/>
  <c r="X1138" i="1" s="1"/>
  <c r="Q1139" i="1"/>
  <c r="S1139" i="1"/>
  <c r="U1139" i="1" s="1"/>
  <c r="R1139" i="1"/>
  <c r="W1139" i="1" s="1"/>
  <c r="Q1140" i="1"/>
  <c r="R1140" i="1"/>
  <c r="W1140" i="1" s="1"/>
  <c r="S1140" i="1"/>
  <c r="U1140" i="1" s="1"/>
  <c r="X1140" i="1" s="1"/>
  <c r="Q1141" i="1"/>
  <c r="S1141" i="1"/>
  <c r="U1141" i="1" s="1"/>
  <c r="R1141" i="1"/>
  <c r="W1141" i="1" s="1"/>
  <c r="Q1142" i="1"/>
  <c r="R1142" i="1"/>
  <c r="W1142" i="1" s="1"/>
  <c r="S1142" i="1"/>
  <c r="U1142" i="1" s="1"/>
  <c r="X1142" i="1" s="1"/>
  <c r="Q1143" i="1"/>
  <c r="R1143" i="1"/>
  <c r="W1143" i="1" s="1"/>
  <c r="S1143" i="1"/>
  <c r="U1143" i="1" s="1"/>
  <c r="X1143" i="1" s="1"/>
  <c r="Q1144" i="1"/>
  <c r="S1144" i="1"/>
  <c r="U1144" i="1" s="1"/>
  <c r="R1144" i="1"/>
  <c r="W1144" i="1" s="1"/>
  <c r="Q1145" i="1"/>
  <c r="S1145" i="1"/>
  <c r="U1145" i="1" s="1"/>
  <c r="R1145" i="1"/>
  <c r="W1145" i="1" s="1"/>
  <c r="Q1146" i="1"/>
  <c r="S1146" i="1"/>
  <c r="U1146" i="1" s="1"/>
  <c r="R1146" i="1"/>
  <c r="W1146" i="1" s="1"/>
  <c r="Q1147" i="1"/>
  <c r="S1147" i="1"/>
  <c r="U1147" i="1" s="1"/>
  <c r="R1147" i="1"/>
  <c r="W1147" i="1" s="1"/>
  <c r="Q1148" i="1"/>
  <c r="S1148" i="1"/>
  <c r="U1148" i="1" s="1"/>
  <c r="R1148" i="1"/>
  <c r="W1148" i="1" s="1"/>
  <c r="Q1149" i="1"/>
  <c r="S1149" i="1"/>
  <c r="U1149" i="1" s="1"/>
  <c r="R1149" i="1"/>
  <c r="W1149" i="1" s="1"/>
  <c r="Q1150" i="1"/>
  <c r="S1150" i="1"/>
  <c r="U1150" i="1" s="1"/>
  <c r="R1150" i="1"/>
  <c r="W1150" i="1" s="1"/>
  <c r="Q1151" i="1"/>
  <c r="S1151" i="1"/>
  <c r="U1151" i="1" s="1"/>
  <c r="R1151" i="1"/>
  <c r="W1151" i="1" s="1"/>
  <c r="Q1152" i="1"/>
  <c r="S1152" i="1"/>
  <c r="U1152" i="1" s="1"/>
  <c r="R1152" i="1"/>
  <c r="W1152" i="1" s="1"/>
  <c r="Q1153" i="1"/>
  <c r="S1153" i="1"/>
  <c r="U1153" i="1" s="1"/>
  <c r="R1153" i="1"/>
  <c r="W1153" i="1" s="1"/>
  <c r="Q1154" i="1"/>
  <c r="S1154" i="1"/>
  <c r="U1154" i="1" s="1"/>
  <c r="R1154" i="1"/>
  <c r="W1154" i="1" s="1"/>
  <c r="Q1155" i="1"/>
  <c r="S1155" i="1"/>
  <c r="U1155" i="1" s="1"/>
  <c r="R1155" i="1"/>
  <c r="W1155" i="1" s="1"/>
  <c r="Q1156" i="1"/>
  <c r="S1156" i="1"/>
  <c r="U1156" i="1" s="1"/>
  <c r="R1156" i="1"/>
  <c r="W1156" i="1" s="1"/>
  <c r="Q1157" i="1"/>
  <c r="S1157" i="1"/>
  <c r="U1157" i="1" s="1"/>
  <c r="R1157" i="1"/>
  <c r="W1157" i="1" s="1"/>
  <c r="Q1158" i="1"/>
  <c r="S1158" i="1"/>
  <c r="U1158" i="1" s="1"/>
  <c r="R1158" i="1"/>
  <c r="W1158" i="1" s="1"/>
  <c r="Q1159" i="1"/>
  <c r="S1159" i="1"/>
  <c r="U1159" i="1" s="1"/>
  <c r="R1159" i="1"/>
  <c r="W1159" i="1" s="1"/>
  <c r="Q1160" i="1"/>
  <c r="S1160" i="1"/>
  <c r="U1160" i="1" s="1"/>
  <c r="R1160" i="1"/>
  <c r="W1160" i="1" s="1"/>
  <c r="Q1161" i="1"/>
  <c r="S1161" i="1"/>
  <c r="U1161" i="1" s="1"/>
  <c r="R1161" i="1"/>
  <c r="W1161" i="1" s="1"/>
  <c r="Q1162" i="1"/>
  <c r="S1162" i="1"/>
  <c r="U1162" i="1" s="1"/>
  <c r="R1162" i="1"/>
  <c r="W1162" i="1" s="1"/>
  <c r="Q1163" i="1"/>
  <c r="S1163" i="1"/>
  <c r="U1163" i="1" s="1"/>
  <c r="R1163" i="1"/>
  <c r="W1163" i="1" s="1"/>
  <c r="Q1164" i="1"/>
  <c r="R1164" i="1"/>
  <c r="W1164" i="1" s="1"/>
  <c r="S1164" i="1"/>
  <c r="U1164" i="1" s="1"/>
  <c r="X1164" i="1" s="1"/>
  <c r="Q1165" i="1"/>
  <c r="R1165" i="1"/>
  <c r="W1165" i="1" s="1"/>
  <c r="S1165" i="1"/>
  <c r="U1165" i="1" s="1"/>
  <c r="Q1166" i="1"/>
  <c r="R1166" i="1"/>
  <c r="W1166" i="1" s="1"/>
  <c r="S1166" i="1"/>
  <c r="U1166" i="1" s="1"/>
  <c r="X1166" i="1" s="1"/>
  <c r="Q1167" i="1"/>
  <c r="S1167" i="1"/>
  <c r="U1167" i="1" s="1"/>
  <c r="R1167" i="1"/>
  <c r="W1167" i="1" s="1"/>
  <c r="Q1168" i="1"/>
  <c r="S1168" i="1"/>
  <c r="U1168" i="1" s="1"/>
  <c r="R1168" i="1"/>
  <c r="W1168" i="1" s="1"/>
  <c r="Q1169" i="1"/>
  <c r="S1169" i="1"/>
  <c r="U1169" i="1" s="1"/>
  <c r="R1169" i="1"/>
  <c r="W1169" i="1" s="1"/>
  <c r="Q1170" i="1"/>
  <c r="S1170" i="1"/>
  <c r="U1170" i="1" s="1"/>
  <c r="R1170" i="1"/>
  <c r="W1170" i="1" s="1"/>
  <c r="Q1171" i="1"/>
  <c r="S1171" i="1"/>
  <c r="U1171" i="1" s="1"/>
  <c r="R1171" i="1"/>
  <c r="W1171" i="1" s="1"/>
  <c r="Q1172" i="1"/>
  <c r="R1172" i="1"/>
  <c r="W1172" i="1" s="1"/>
  <c r="S1172" i="1"/>
  <c r="U1172" i="1" s="1"/>
  <c r="X1172" i="1" s="1"/>
  <c r="Q1173" i="1"/>
  <c r="S1173" i="1"/>
  <c r="U1173" i="1" s="1"/>
  <c r="R1173" i="1"/>
  <c r="W1173" i="1" s="1"/>
  <c r="Q1174" i="1"/>
  <c r="S1174" i="1"/>
  <c r="U1174" i="1" s="1"/>
  <c r="R1174" i="1"/>
  <c r="W1174" i="1" s="1"/>
  <c r="Q1175" i="1"/>
  <c r="R1175" i="1"/>
  <c r="W1175" i="1" s="1"/>
  <c r="S1175" i="1"/>
  <c r="U1175" i="1" s="1"/>
  <c r="Q1176" i="1"/>
  <c r="R1176" i="1"/>
  <c r="W1176" i="1" s="1"/>
  <c r="S1176" i="1"/>
  <c r="U1176" i="1" s="1"/>
  <c r="X1176" i="1" s="1"/>
  <c r="Q1177" i="1"/>
  <c r="S1177" i="1"/>
  <c r="U1177" i="1" s="1"/>
  <c r="R1177" i="1"/>
  <c r="W1177" i="1" s="1"/>
  <c r="Q1178" i="1"/>
  <c r="R1178" i="1"/>
  <c r="W1178" i="1" s="1"/>
  <c r="S1178" i="1"/>
  <c r="U1178" i="1" s="1"/>
  <c r="X1178" i="1" s="1"/>
  <c r="Q1179" i="1"/>
  <c r="R1179" i="1"/>
  <c r="W1179" i="1" s="1"/>
  <c r="S1179" i="1"/>
  <c r="U1179" i="1" s="1"/>
  <c r="X1179" i="1" s="1"/>
  <c r="Q1180" i="1"/>
  <c r="R1180" i="1"/>
  <c r="W1180" i="1" s="1"/>
  <c r="S1180" i="1"/>
  <c r="U1180" i="1" s="1"/>
  <c r="X1180" i="1" s="1"/>
  <c r="Q1181" i="1"/>
  <c r="R1181" i="1"/>
  <c r="W1181" i="1" s="1"/>
  <c r="S1181" i="1"/>
  <c r="U1181" i="1" s="1"/>
  <c r="Q1182" i="1"/>
  <c r="S1182" i="1"/>
  <c r="U1182" i="1" s="1"/>
  <c r="R1182" i="1"/>
  <c r="W1182" i="1" s="1"/>
  <c r="Q1183" i="1"/>
  <c r="S1183" i="1"/>
  <c r="U1183" i="1" s="1"/>
  <c r="R1183" i="1"/>
  <c r="W1183" i="1" s="1"/>
  <c r="Q1184" i="1"/>
  <c r="S1184" i="1"/>
  <c r="U1184" i="1" s="1"/>
  <c r="R1184" i="1"/>
  <c r="W1184" i="1" s="1"/>
  <c r="Q1185" i="1"/>
  <c r="R1185" i="1"/>
  <c r="W1185" i="1" s="1"/>
  <c r="S1185" i="1"/>
  <c r="U1185" i="1" s="1"/>
  <c r="X1185" i="1" s="1"/>
  <c r="Q1186" i="1"/>
  <c r="R1186" i="1"/>
  <c r="W1186" i="1" s="1"/>
  <c r="S1186" i="1"/>
  <c r="U1186" i="1" s="1"/>
  <c r="Q1187" i="1"/>
  <c r="S1187" i="1"/>
  <c r="U1187" i="1" s="1"/>
  <c r="R1187" i="1"/>
  <c r="W1187" i="1" s="1"/>
  <c r="Q1188" i="1"/>
  <c r="R1188" i="1"/>
  <c r="W1188" i="1" s="1"/>
  <c r="S1188" i="1"/>
  <c r="U1188" i="1" s="1"/>
  <c r="Q1189" i="1"/>
  <c r="S1189" i="1"/>
  <c r="U1189" i="1" s="1"/>
  <c r="R1189" i="1"/>
  <c r="W1189" i="1" s="1"/>
  <c r="Q1190" i="1"/>
  <c r="S1190" i="1"/>
  <c r="U1190" i="1" s="1"/>
  <c r="R1190" i="1"/>
  <c r="W1190" i="1" s="1"/>
  <c r="Q1191" i="1"/>
  <c r="S1191" i="1"/>
  <c r="U1191" i="1" s="1"/>
  <c r="R1191" i="1"/>
  <c r="W1191" i="1" s="1"/>
  <c r="Q1192" i="1"/>
  <c r="R1192" i="1"/>
  <c r="W1192" i="1" s="1"/>
  <c r="S1192" i="1"/>
  <c r="U1192" i="1" s="1"/>
  <c r="X1192" i="1" s="1"/>
  <c r="Q1193" i="1"/>
  <c r="R1193" i="1"/>
  <c r="W1193" i="1" s="1"/>
  <c r="S1193" i="1"/>
  <c r="U1193" i="1" s="1"/>
  <c r="X1193" i="1" s="1"/>
  <c r="Q1194" i="1"/>
  <c r="S1194" i="1"/>
  <c r="U1194" i="1" s="1"/>
  <c r="R1194" i="1"/>
  <c r="W1194" i="1" s="1"/>
  <c r="Q1196" i="1"/>
  <c r="S1196" i="1"/>
  <c r="U1196" i="1" s="1"/>
  <c r="R1196" i="1"/>
  <c r="W1196" i="1" s="1"/>
  <c r="Q1197" i="1"/>
  <c r="S1197" i="1"/>
  <c r="U1197" i="1" s="1"/>
  <c r="R1197" i="1"/>
  <c r="W1197" i="1" s="1"/>
  <c r="Q1198" i="1"/>
  <c r="S1198" i="1"/>
  <c r="U1198" i="1" s="1"/>
  <c r="R1198" i="1"/>
  <c r="W1198" i="1" s="1"/>
  <c r="Q1199" i="1"/>
  <c r="S1199" i="1"/>
  <c r="U1199" i="1" s="1"/>
  <c r="R1199" i="1"/>
  <c r="W1199" i="1" s="1"/>
  <c r="Q1200" i="1"/>
  <c r="R1200" i="1"/>
  <c r="W1200" i="1" s="1"/>
  <c r="S1200" i="1"/>
  <c r="U1200" i="1" s="1"/>
  <c r="X1200" i="1" s="1"/>
  <c r="Q1201" i="1"/>
  <c r="R1201" i="1"/>
  <c r="W1201" i="1" s="1"/>
  <c r="S1201" i="1"/>
  <c r="U1201" i="1" s="1"/>
  <c r="Q1202" i="1"/>
  <c r="S1202" i="1"/>
  <c r="U1202" i="1" s="1"/>
  <c r="R1202" i="1"/>
  <c r="W1202" i="1" s="1"/>
  <c r="Q1203" i="1"/>
  <c r="S1203" i="1"/>
  <c r="U1203" i="1" s="1"/>
  <c r="R1203" i="1"/>
  <c r="W1203" i="1" s="1"/>
  <c r="Q1204" i="1"/>
  <c r="S1204" i="1"/>
  <c r="U1204" i="1" s="1"/>
  <c r="R1204" i="1"/>
  <c r="W1204" i="1" s="1"/>
  <c r="Q1205" i="1"/>
  <c r="S1205" i="1"/>
  <c r="U1205" i="1" s="1"/>
  <c r="R1205" i="1"/>
  <c r="W1205" i="1" s="1"/>
  <c r="Q1206" i="1"/>
  <c r="S1206" i="1"/>
  <c r="U1206" i="1" s="1"/>
  <c r="R1206" i="1"/>
  <c r="W1206" i="1" s="1"/>
  <c r="Q1207" i="1"/>
  <c r="S1207" i="1"/>
  <c r="U1207" i="1" s="1"/>
  <c r="R1207" i="1"/>
  <c r="W1207" i="1" s="1"/>
  <c r="Q1208" i="1"/>
  <c r="S1208" i="1"/>
  <c r="U1208" i="1" s="1"/>
  <c r="R1208" i="1"/>
  <c r="W1208" i="1" s="1"/>
  <c r="Q1209" i="1"/>
  <c r="S1209" i="1"/>
  <c r="U1209" i="1" s="1"/>
  <c r="R1209" i="1"/>
  <c r="W1209" i="1" s="1"/>
  <c r="Q1210" i="1"/>
  <c r="S1210" i="1"/>
  <c r="U1210" i="1" s="1"/>
  <c r="R1210" i="1"/>
  <c r="W1210" i="1" s="1"/>
  <c r="Q1211" i="1"/>
  <c r="S1211" i="1"/>
  <c r="U1211" i="1" s="1"/>
  <c r="R1211" i="1"/>
  <c r="W1211" i="1" s="1"/>
  <c r="Q1212" i="1"/>
  <c r="S1212" i="1"/>
  <c r="U1212" i="1" s="1"/>
  <c r="R1212" i="1"/>
  <c r="W1212" i="1" s="1"/>
  <c r="Q1213" i="1"/>
  <c r="R1213" i="1"/>
  <c r="W1213" i="1" s="1"/>
  <c r="S1213" i="1"/>
  <c r="U1213" i="1" s="1"/>
  <c r="X1213" i="1" s="1"/>
  <c r="Q1214" i="1"/>
  <c r="R1214" i="1"/>
  <c r="W1214" i="1" s="1"/>
  <c r="S1214" i="1"/>
  <c r="U1214" i="1" s="1"/>
  <c r="X1214" i="1" s="1"/>
  <c r="Q1215" i="1"/>
  <c r="R1215" i="1"/>
  <c r="W1215" i="1" s="1"/>
  <c r="S1215" i="1"/>
  <c r="U1215" i="1" s="1"/>
  <c r="X1215" i="1" s="1"/>
  <c r="Q1216" i="1"/>
  <c r="S1216" i="1"/>
  <c r="U1216" i="1" s="1"/>
  <c r="R1216" i="1"/>
  <c r="W1216" i="1" s="1"/>
  <c r="Q1217" i="1"/>
  <c r="S1217" i="1"/>
  <c r="U1217" i="1" s="1"/>
  <c r="R1217" i="1"/>
  <c r="W1217" i="1" s="1"/>
  <c r="Q1218" i="1"/>
  <c r="S1218" i="1"/>
  <c r="U1218" i="1" s="1"/>
  <c r="R1218" i="1"/>
  <c r="W1218" i="1" s="1"/>
  <c r="Q1219" i="1"/>
  <c r="S1219" i="1"/>
  <c r="U1219" i="1" s="1"/>
  <c r="R1219" i="1"/>
  <c r="W1219" i="1" s="1"/>
  <c r="Q1220" i="1"/>
  <c r="S1220" i="1"/>
  <c r="U1220" i="1" s="1"/>
  <c r="R1220" i="1"/>
  <c r="W1220" i="1" s="1"/>
  <c r="Q1221" i="1"/>
  <c r="R1221" i="1"/>
  <c r="W1221" i="1" s="1"/>
  <c r="S1221" i="1"/>
  <c r="U1221" i="1" s="1"/>
  <c r="X1221" i="1" s="1"/>
  <c r="Q1222" i="1"/>
  <c r="R1222" i="1"/>
  <c r="W1222" i="1" s="1"/>
  <c r="S1222" i="1"/>
  <c r="U1222" i="1" s="1"/>
  <c r="X1222" i="1" s="1"/>
  <c r="Q1223" i="1"/>
  <c r="R1223" i="1"/>
  <c r="W1223" i="1" s="1"/>
  <c r="S1223" i="1"/>
  <c r="U1223" i="1" s="1"/>
  <c r="X1223" i="1" s="1"/>
  <c r="Q1224" i="1"/>
  <c r="R1224" i="1"/>
  <c r="W1224" i="1" s="1"/>
  <c r="S1224" i="1"/>
  <c r="U1224" i="1" s="1"/>
  <c r="X1224" i="1" s="1"/>
  <c r="Q1225" i="1"/>
  <c r="S1225" i="1"/>
  <c r="U1225" i="1" s="1"/>
  <c r="R1225" i="1"/>
  <c r="W1225" i="1" s="1"/>
  <c r="Q1226" i="1"/>
  <c r="S1226" i="1"/>
  <c r="U1226" i="1" s="1"/>
  <c r="R1226" i="1"/>
  <c r="W1226" i="1" s="1"/>
  <c r="Q1227" i="1"/>
  <c r="R1227" i="1"/>
  <c r="W1227" i="1" s="1"/>
  <c r="S1227" i="1"/>
  <c r="U1227" i="1" s="1"/>
  <c r="X1227" i="1" s="1"/>
  <c r="Q1228" i="1"/>
  <c r="S1228" i="1"/>
  <c r="U1228" i="1" s="1"/>
  <c r="R1228" i="1"/>
  <c r="W1228" i="1" s="1"/>
  <c r="Q1229" i="1"/>
  <c r="S1229" i="1"/>
  <c r="U1229" i="1" s="1"/>
  <c r="R1229" i="1"/>
  <c r="W1229" i="1" s="1"/>
  <c r="Q1230" i="1"/>
  <c r="R1230" i="1"/>
  <c r="W1230" i="1" s="1"/>
  <c r="S1230" i="1"/>
  <c r="U1230" i="1" s="1"/>
  <c r="X1230" i="1" s="1"/>
  <c r="Q1231" i="1"/>
  <c r="S1231" i="1"/>
  <c r="U1231" i="1" s="1"/>
  <c r="R1231" i="1"/>
  <c r="W1231" i="1" s="1"/>
  <c r="Q1232" i="1"/>
  <c r="S1232" i="1"/>
  <c r="U1232" i="1" s="1"/>
  <c r="R1232" i="1"/>
  <c r="W1232" i="1" s="1"/>
  <c r="Q1233" i="1"/>
  <c r="S1233" i="1"/>
  <c r="U1233" i="1" s="1"/>
  <c r="R1233" i="1"/>
  <c r="W1233" i="1" s="1"/>
  <c r="Q1234" i="1"/>
  <c r="S1234" i="1"/>
  <c r="U1234" i="1" s="1"/>
  <c r="R1234" i="1"/>
  <c r="W1234" i="1" s="1"/>
  <c r="Q1235" i="1"/>
  <c r="R1235" i="1"/>
  <c r="W1235" i="1" s="1"/>
  <c r="S1235" i="1"/>
  <c r="U1235" i="1" s="1"/>
  <c r="Q1236" i="1"/>
  <c r="R1236" i="1"/>
  <c r="W1236" i="1" s="1"/>
  <c r="S1236" i="1"/>
  <c r="U1236" i="1" s="1"/>
  <c r="X1236" i="1" s="1"/>
  <c r="Q1237" i="1"/>
  <c r="S1237" i="1"/>
  <c r="U1237" i="1" s="1"/>
  <c r="R1237" i="1"/>
  <c r="W1237" i="1" s="1"/>
  <c r="Q1238" i="1"/>
  <c r="R1238" i="1"/>
  <c r="W1238" i="1" s="1"/>
  <c r="S1238" i="1"/>
  <c r="U1238" i="1" s="1"/>
  <c r="X1238" i="1" s="1"/>
  <c r="Q1239" i="1"/>
  <c r="R1239" i="1"/>
  <c r="W1239" i="1" s="1"/>
  <c r="S1239" i="1"/>
  <c r="U1239" i="1" s="1"/>
  <c r="Q1240" i="1"/>
  <c r="R1240" i="1"/>
  <c r="W1240" i="1" s="1"/>
  <c r="S1240" i="1"/>
  <c r="U1240" i="1" s="1"/>
  <c r="Q1241" i="1"/>
  <c r="R1241" i="1"/>
  <c r="W1241" i="1" s="1"/>
  <c r="S1241" i="1"/>
  <c r="U1241" i="1" s="1"/>
  <c r="Q1242" i="1"/>
  <c r="R1242" i="1"/>
  <c r="W1242" i="1" s="1"/>
  <c r="S1242" i="1"/>
  <c r="U1242" i="1" s="1"/>
  <c r="X1242" i="1" s="1"/>
  <c r="Q1243" i="1"/>
  <c r="R1243" i="1"/>
  <c r="W1243" i="1" s="1"/>
  <c r="S1243" i="1"/>
  <c r="U1243" i="1" s="1"/>
  <c r="Q1244" i="1"/>
  <c r="S1244" i="1"/>
  <c r="U1244" i="1" s="1"/>
  <c r="R1244" i="1"/>
  <c r="W1244" i="1" s="1"/>
  <c r="Q1245" i="1"/>
  <c r="S1245" i="1"/>
  <c r="U1245" i="1" s="1"/>
  <c r="R1245" i="1"/>
  <c r="W1245" i="1" s="1"/>
  <c r="Q1246" i="1"/>
  <c r="S1246" i="1"/>
  <c r="U1246" i="1" s="1"/>
  <c r="R1246" i="1"/>
  <c r="W1246" i="1" s="1"/>
  <c r="Q1247" i="1"/>
  <c r="S1247" i="1"/>
  <c r="U1247" i="1" s="1"/>
  <c r="R1247" i="1"/>
  <c r="W1247" i="1" s="1"/>
  <c r="Q1248" i="1"/>
  <c r="S1248" i="1"/>
  <c r="U1248" i="1" s="1"/>
  <c r="R1248" i="1"/>
  <c r="W1248" i="1" s="1"/>
  <c r="Q1249" i="1"/>
  <c r="S1249" i="1"/>
  <c r="U1249" i="1" s="1"/>
  <c r="R1249" i="1"/>
  <c r="W1249" i="1" s="1"/>
  <c r="Q1250" i="1"/>
  <c r="S1250" i="1"/>
  <c r="U1250" i="1" s="1"/>
  <c r="R1250" i="1"/>
  <c r="W1250" i="1" s="1"/>
  <c r="Q1251" i="1"/>
  <c r="S1251" i="1"/>
  <c r="U1251" i="1" s="1"/>
  <c r="R1251" i="1"/>
  <c r="W1251" i="1" s="1"/>
  <c r="Q1252" i="1"/>
  <c r="S1252" i="1"/>
  <c r="U1252" i="1" s="1"/>
  <c r="R1252" i="1"/>
  <c r="W1252" i="1" s="1"/>
  <c r="Q1253" i="1"/>
  <c r="S1253" i="1"/>
  <c r="U1253" i="1" s="1"/>
  <c r="R1253" i="1"/>
  <c r="W1253" i="1" s="1"/>
  <c r="Q1254" i="1"/>
  <c r="S1254" i="1"/>
  <c r="U1254" i="1" s="1"/>
  <c r="R1254" i="1"/>
  <c r="W1254" i="1" s="1"/>
  <c r="Q1255" i="1"/>
  <c r="R1255" i="1"/>
  <c r="W1255" i="1" s="1"/>
  <c r="S1255" i="1"/>
  <c r="U1255" i="1" s="1"/>
  <c r="X1255" i="1" s="1"/>
  <c r="Q1256" i="1"/>
  <c r="R1256" i="1"/>
  <c r="W1256" i="1" s="1"/>
  <c r="S1256" i="1"/>
  <c r="U1256" i="1" s="1"/>
  <c r="X1256" i="1" s="1"/>
  <c r="Q1257" i="1"/>
  <c r="R1257" i="1"/>
  <c r="W1257" i="1" s="1"/>
  <c r="S1257" i="1"/>
  <c r="U1257" i="1" s="1"/>
  <c r="X1257" i="1" s="1"/>
  <c r="Q1258" i="1"/>
  <c r="R1258" i="1"/>
  <c r="W1258" i="1" s="1"/>
  <c r="S1258" i="1"/>
  <c r="U1258" i="1" s="1"/>
  <c r="X1258" i="1" s="1"/>
  <c r="Q1259" i="1"/>
  <c r="R1259" i="1"/>
  <c r="W1259" i="1" s="1"/>
  <c r="S1259" i="1"/>
  <c r="U1259" i="1" s="1"/>
  <c r="Q1260" i="1"/>
  <c r="R1260" i="1"/>
  <c r="W1260" i="1" s="1"/>
  <c r="S1260" i="1"/>
  <c r="U1260" i="1" s="1"/>
  <c r="X1260" i="1" s="1"/>
  <c r="Q1261" i="1"/>
  <c r="R1261" i="1"/>
  <c r="W1261" i="1" s="1"/>
  <c r="S1261" i="1"/>
  <c r="U1261" i="1" s="1"/>
  <c r="Q1262" i="1"/>
  <c r="S1262" i="1"/>
  <c r="U1262" i="1" s="1"/>
  <c r="R1262" i="1"/>
  <c r="W1262" i="1" s="1"/>
  <c r="Q1263" i="1"/>
  <c r="S1263" i="1"/>
  <c r="U1263" i="1" s="1"/>
  <c r="R1263" i="1"/>
  <c r="W1263" i="1" s="1"/>
  <c r="Q1264" i="1"/>
  <c r="R1264" i="1"/>
  <c r="W1264" i="1" s="1"/>
  <c r="S1264" i="1"/>
  <c r="U1264" i="1" s="1"/>
  <c r="X1264" i="1" s="1"/>
  <c r="Q1265" i="1"/>
  <c r="S1265" i="1"/>
  <c r="U1265" i="1" s="1"/>
  <c r="R1265" i="1"/>
  <c r="W1265" i="1" s="1"/>
  <c r="Q1266" i="1"/>
  <c r="S1266" i="1"/>
  <c r="U1266" i="1" s="1"/>
  <c r="R1266" i="1"/>
  <c r="W1266" i="1" s="1"/>
  <c r="Q1267" i="1"/>
  <c r="S1267" i="1"/>
  <c r="U1267" i="1" s="1"/>
  <c r="R1267" i="1"/>
  <c r="W1267" i="1" s="1"/>
  <c r="Q1268" i="1"/>
  <c r="S1268" i="1"/>
  <c r="U1268" i="1" s="1"/>
  <c r="R1268" i="1"/>
  <c r="W1268" i="1" s="1"/>
  <c r="Q1269" i="1"/>
  <c r="R1269" i="1"/>
  <c r="W1269" i="1" s="1"/>
  <c r="S1269" i="1"/>
  <c r="U1269" i="1" s="1"/>
  <c r="X1269" i="1" s="1"/>
  <c r="Q1270" i="1"/>
  <c r="R1270" i="1"/>
  <c r="W1270" i="1" s="1"/>
  <c r="S1270" i="1"/>
  <c r="U1270" i="1" s="1"/>
  <c r="X1270" i="1" s="1"/>
  <c r="Q1271" i="1"/>
  <c r="R1271" i="1"/>
  <c r="W1271" i="1" s="1"/>
  <c r="S1271" i="1"/>
  <c r="U1271" i="1" s="1"/>
  <c r="X1271" i="1" s="1"/>
  <c r="Q1272" i="1"/>
  <c r="R1272" i="1"/>
  <c r="W1272" i="1" s="1"/>
  <c r="S1272" i="1"/>
  <c r="U1272" i="1" s="1"/>
  <c r="Q1273" i="1"/>
  <c r="R1273" i="1"/>
  <c r="W1273" i="1" s="1"/>
  <c r="S1273" i="1"/>
  <c r="U1273" i="1" s="1"/>
  <c r="Q1274" i="1"/>
  <c r="S1274" i="1"/>
  <c r="U1274" i="1" s="1"/>
  <c r="R1274" i="1"/>
  <c r="W1274" i="1" s="1"/>
  <c r="Q1275" i="1"/>
  <c r="R1275" i="1"/>
  <c r="W1275" i="1" s="1"/>
  <c r="S1275" i="1"/>
  <c r="U1275" i="1" s="1"/>
  <c r="X1275" i="1" s="1"/>
  <c r="Q1276" i="1"/>
  <c r="R1276" i="1"/>
  <c r="W1276" i="1" s="1"/>
  <c r="S1276" i="1"/>
  <c r="U1276" i="1" s="1"/>
  <c r="X1276" i="1" s="1"/>
  <c r="Q1277" i="1"/>
  <c r="R1277" i="1"/>
  <c r="W1277" i="1" s="1"/>
  <c r="S1277" i="1"/>
  <c r="U1277" i="1" s="1"/>
  <c r="Q1278" i="1"/>
  <c r="S1278" i="1"/>
  <c r="U1278" i="1" s="1"/>
  <c r="R1278" i="1"/>
  <c r="W1278" i="1" s="1"/>
  <c r="Q1279" i="1"/>
  <c r="S1279" i="1"/>
  <c r="U1279" i="1" s="1"/>
  <c r="R1279" i="1"/>
  <c r="W1279" i="1" s="1"/>
  <c r="Q1280" i="1"/>
  <c r="R1280" i="1"/>
  <c r="W1280" i="1" s="1"/>
  <c r="S1280" i="1"/>
  <c r="U1280" i="1" s="1"/>
  <c r="X1280" i="1" s="1"/>
  <c r="Q1281" i="1"/>
  <c r="S1281" i="1"/>
  <c r="U1281" i="1" s="1"/>
  <c r="R1281" i="1"/>
  <c r="W1281" i="1" s="1"/>
  <c r="Q1282" i="1"/>
  <c r="S1282" i="1"/>
  <c r="U1282" i="1" s="1"/>
  <c r="R1282" i="1"/>
  <c r="W1282" i="1" s="1"/>
  <c r="Q1283" i="1"/>
  <c r="S1283" i="1"/>
  <c r="U1283" i="1" s="1"/>
  <c r="R1283" i="1"/>
  <c r="W1283" i="1" s="1"/>
  <c r="Q1284" i="1"/>
  <c r="S1284" i="1"/>
  <c r="U1284" i="1" s="1"/>
  <c r="R1284" i="1"/>
  <c r="W1284" i="1" s="1"/>
  <c r="Q1285" i="1"/>
  <c r="S1285" i="1"/>
  <c r="U1285" i="1" s="1"/>
  <c r="R1285" i="1"/>
  <c r="W1285" i="1" s="1"/>
  <c r="Q1286" i="1"/>
  <c r="R1286" i="1"/>
  <c r="W1286" i="1" s="1"/>
  <c r="S1286" i="1"/>
  <c r="U1286" i="1" s="1"/>
  <c r="X1286" i="1" s="1"/>
  <c r="Q1287" i="1"/>
  <c r="S1287" i="1"/>
  <c r="U1287" i="1" s="1"/>
  <c r="R1287" i="1"/>
  <c r="W1287" i="1" s="1"/>
  <c r="Q1288" i="1"/>
  <c r="R1288" i="1"/>
  <c r="W1288" i="1" s="1"/>
  <c r="S1288" i="1"/>
  <c r="U1288" i="1" s="1"/>
  <c r="X1288" i="1" s="1"/>
  <c r="Q1289" i="1"/>
  <c r="S1289" i="1"/>
  <c r="U1289" i="1" s="1"/>
  <c r="R1289" i="1"/>
  <c r="W1289" i="1" s="1"/>
  <c r="Q1290" i="1"/>
  <c r="S1290" i="1"/>
  <c r="U1290" i="1" s="1"/>
  <c r="R1290" i="1"/>
  <c r="W1290" i="1" s="1"/>
  <c r="Q1291" i="1"/>
  <c r="S1291" i="1"/>
  <c r="U1291" i="1" s="1"/>
  <c r="R1291" i="1"/>
  <c r="W1291" i="1" s="1"/>
  <c r="Q1292" i="1"/>
  <c r="S1292" i="1"/>
  <c r="U1292" i="1" s="1"/>
  <c r="R1292" i="1"/>
  <c r="W1292" i="1" s="1"/>
  <c r="Q1293" i="1"/>
  <c r="S1293" i="1"/>
  <c r="U1293" i="1" s="1"/>
  <c r="R1293" i="1"/>
  <c r="W1293" i="1" s="1"/>
  <c r="Q1294" i="1"/>
  <c r="S1294" i="1"/>
  <c r="U1294" i="1" s="1"/>
  <c r="R1294" i="1"/>
  <c r="W1294" i="1" s="1"/>
  <c r="Q1295" i="1"/>
  <c r="S1295" i="1"/>
  <c r="U1295" i="1" s="1"/>
  <c r="R1295" i="1"/>
  <c r="W1295" i="1" s="1"/>
  <c r="Q1296" i="1"/>
  <c r="S1296" i="1"/>
  <c r="U1296" i="1" s="1"/>
  <c r="R1296" i="1"/>
  <c r="W1296" i="1" s="1"/>
  <c r="Q1297" i="1"/>
  <c r="R1297" i="1"/>
  <c r="W1297" i="1" s="1"/>
  <c r="S1297" i="1"/>
  <c r="U1297" i="1" s="1"/>
  <c r="X1297" i="1" s="1"/>
  <c r="Q1298" i="1"/>
  <c r="R1298" i="1"/>
  <c r="W1298" i="1" s="1"/>
  <c r="S1298" i="1"/>
  <c r="U1298" i="1" s="1"/>
  <c r="X1298" i="1" s="1"/>
  <c r="Q1299" i="1"/>
  <c r="R1299" i="1"/>
  <c r="W1299" i="1" s="1"/>
  <c r="S1299" i="1"/>
  <c r="U1299" i="1" s="1"/>
  <c r="X1299" i="1" s="1"/>
  <c r="Q1300" i="1"/>
  <c r="R1300" i="1"/>
  <c r="W1300" i="1" s="1"/>
  <c r="S1300" i="1"/>
  <c r="U1300" i="1" s="1"/>
  <c r="X1300" i="1" s="1"/>
  <c r="Q1301" i="1"/>
  <c r="R1301" i="1"/>
  <c r="W1301" i="1" s="1"/>
  <c r="S1301" i="1"/>
  <c r="U1301" i="1" s="1"/>
  <c r="X1301" i="1" s="1"/>
  <c r="Q1302" i="1"/>
  <c r="R1302" i="1"/>
  <c r="W1302" i="1" s="1"/>
  <c r="S1302" i="1"/>
  <c r="U1302" i="1" s="1"/>
  <c r="Q1303" i="1"/>
  <c r="S1303" i="1"/>
  <c r="U1303" i="1" s="1"/>
  <c r="R1303" i="1"/>
  <c r="W1303" i="1" s="1"/>
  <c r="Q1304" i="1"/>
  <c r="S1304" i="1"/>
  <c r="U1304" i="1" s="1"/>
  <c r="R1304" i="1"/>
  <c r="W1304" i="1" s="1"/>
  <c r="Q1305" i="1"/>
  <c r="R1305" i="1"/>
  <c r="W1305" i="1" s="1"/>
  <c r="S1305" i="1"/>
  <c r="U1305" i="1" s="1"/>
  <c r="Q1306" i="1"/>
  <c r="S1306" i="1"/>
  <c r="U1306" i="1" s="1"/>
  <c r="R1306" i="1"/>
  <c r="W1306" i="1" s="1"/>
  <c r="Q1307" i="1"/>
  <c r="S1307" i="1"/>
  <c r="U1307" i="1" s="1"/>
  <c r="R1307" i="1"/>
  <c r="W1307" i="1" s="1"/>
  <c r="Q1308" i="1"/>
  <c r="S1308" i="1"/>
  <c r="U1308" i="1" s="1"/>
  <c r="R1308" i="1"/>
  <c r="W1308" i="1" s="1"/>
  <c r="Q1309" i="1"/>
  <c r="S1309" i="1"/>
  <c r="U1309" i="1" s="1"/>
  <c r="R1309" i="1"/>
  <c r="W1309" i="1" s="1"/>
  <c r="Q1310" i="1"/>
  <c r="S1310" i="1"/>
  <c r="U1310" i="1" s="1"/>
  <c r="R1310" i="1"/>
  <c r="W1310" i="1" s="1"/>
  <c r="Q1311" i="1"/>
  <c r="R1311" i="1"/>
  <c r="W1311" i="1" s="1"/>
  <c r="S1311" i="1"/>
  <c r="U1311" i="1" s="1"/>
  <c r="X1311" i="1" s="1"/>
  <c r="Q1312" i="1"/>
  <c r="S1312" i="1"/>
  <c r="U1312" i="1" s="1"/>
  <c r="R1312" i="1"/>
  <c r="W1312" i="1" s="1"/>
  <c r="Q1313" i="1"/>
  <c r="R1313" i="1"/>
  <c r="W1313" i="1" s="1"/>
  <c r="S1313" i="1"/>
  <c r="U1313" i="1" s="1"/>
  <c r="X1313" i="1" s="1"/>
  <c r="Q1314" i="1"/>
  <c r="S1314" i="1"/>
  <c r="U1314" i="1" s="1"/>
  <c r="R1314" i="1"/>
  <c r="W1314" i="1" s="1"/>
  <c r="Q1315" i="1"/>
  <c r="R1315" i="1"/>
  <c r="W1315" i="1" s="1"/>
  <c r="S1315" i="1"/>
  <c r="U1315" i="1" s="1"/>
  <c r="X1315" i="1" s="1"/>
  <c r="Q1316" i="1"/>
  <c r="S1316" i="1"/>
  <c r="U1316" i="1" s="1"/>
  <c r="R1316" i="1"/>
  <c r="W1316" i="1" s="1"/>
  <c r="Q1317" i="1"/>
  <c r="R1317" i="1"/>
  <c r="W1317" i="1" s="1"/>
  <c r="S1317" i="1"/>
  <c r="U1317" i="1" s="1"/>
  <c r="X1317" i="1" s="1"/>
  <c r="Q1318" i="1"/>
  <c r="S1318" i="1"/>
  <c r="U1318" i="1" s="1"/>
  <c r="R1318" i="1"/>
  <c r="W1318" i="1" s="1"/>
  <c r="Q1319" i="1"/>
  <c r="R1319" i="1"/>
  <c r="W1319" i="1" s="1"/>
  <c r="S1319" i="1"/>
  <c r="U1319" i="1" s="1"/>
  <c r="X1319" i="1" s="1"/>
  <c r="Q1320" i="1"/>
  <c r="S1320" i="1"/>
  <c r="U1320" i="1" s="1"/>
  <c r="R1320" i="1"/>
  <c r="W1320" i="1" s="1"/>
  <c r="Q1321" i="1"/>
  <c r="R1321" i="1"/>
  <c r="W1321" i="1" s="1"/>
  <c r="S1321" i="1"/>
  <c r="U1321" i="1" s="1"/>
  <c r="Q1322" i="1"/>
  <c r="R1322" i="1"/>
  <c r="W1322" i="1" s="1"/>
  <c r="S1322" i="1"/>
  <c r="U1322" i="1" s="1"/>
  <c r="X1322" i="1" s="1"/>
  <c r="Q1323" i="1"/>
  <c r="R1323" i="1"/>
  <c r="W1323" i="1" s="1"/>
  <c r="S1323" i="1"/>
  <c r="U1323" i="1" s="1"/>
  <c r="Q1324" i="1"/>
  <c r="R1324" i="1"/>
  <c r="W1324" i="1" s="1"/>
  <c r="S1324" i="1"/>
  <c r="U1324" i="1" s="1"/>
  <c r="X1324" i="1" s="1"/>
  <c r="Q1325" i="1"/>
  <c r="R1325" i="1"/>
  <c r="W1325" i="1" s="1"/>
  <c r="S1325" i="1"/>
  <c r="U1325" i="1" s="1"/>
  <c r="Q1326" i="1"/>
  <c r="R1326" i="1"/>
  <c r="W1326" i="1" s="1"/>
  <c r="S1326" i="1"/>
  <c r="U1326" i="1" s="1"/>
  <c r="X1326" i="1" s="1"/>
  <c r="Q1327" i="1"/>
  <c r="R1327" i="1"/>
  <c r="W1327" i="1" s="1"/>
  <c r="S1327" i="1"/>
  <c r="U1327" i="1" s="1"/>
  <c r="Q1328" i="1"/>
  <c r="R1328" i="1"/>
  <c r="W1328" i="1" s="1"/>
  <c r="S1328" i="1"/>
  <c r="U1328" i="1" s="1"/>
  <c r="Q1329" i="1"/>
  <c r="R1329" i="1"/>
  <c r="W1329" i="1" s="1"/>
  <c r="S1329" i="1"/>
  <c r="U1329" i="1" s="1"/>
  <c r="Q1330" i="1"/>
  <c r="R1330" i="1"/>
  <c r="W1330" i="1" s="1"/>
  <c r="S1330" i="1"/>
  <c r="U1330" i="1" s="1"/>
  <c r="Q1331" i="1"/>
  <c r="R1331" i="1"/>
  <c r="W1331" i="1" s="1"/>
  <c r="S1331" i="1"/>
  <c r="U1331" i="1" s="1"/>
  <c r="X1331" i="1" s="1"/>
  <c r="Q1332" i="1"/>
  <c r="S1332" i="1"/>
  <c r="U1332" i="1" s="1"/>
  <c r="R1332" i="1"/>
  <c r="W1332" i="1" s="1"/>
  <c r="Q1333" i="1"/>
  <c r="S1333" i="1"/>
  <c r="U1333" i="1" s="1"/>
  <c r="R1333" i="1"/>
  <c r="W1333" i="1" s="1"/>
  <c r="Q1334" i="1"/>
  <c r="S1334" i="1"/>
  <c r="U1334" i="1" s="1"/>
  <c r="R1334" i="1"/>
  <c r="W1334" i="1" s="1"/>
  <c r="Q1335" i="1"/>
  <c r="S1335" i="1"/>
  <c r="U1335" i="1" s="1"/>
  <c r="R1335" i="1"/>
  <c r="W1335" i="1" s="1"/>
  <c r="Q1336" i="1"/>
  <c r="S1336" i="1"/>
  <c r="U1336" i="1" s="1"/>
  <c r="R1336" i="1"/>
  <c r="W1336" i="1" s="1"/>
  <c r="Q1337" i="1"/>
  <c r="S1337" i="1"/>
  <c r="U1337" i="1" s="1"/>
  <c r="R1337" i="1"/>
  <c r="W1337" i="1" s="1"/>
  <c r="Q1338" i="1"/>
  <c r="S1338" i="1"/>
  <c r="U1338" i="1" s="1"/>
  <c r="R1338" i="1"/>
  <c r="W1338" i="1" s="1"/>
  <c r="Q1339" i="1"/>
  <c r="S1339" i="1"/>
  <c r="U1339" i="1" s="1"/>
  <c r="R1339" i="1"/>
  <c r="W1339" i="1" s="1"/>
  <c r="Q1340" i="1"/>
  <c r="S1340" i="1"/>
  <c r="U1340" i="1" s="1"/>
  <c r="R1340" i="1"/>
  <c r="W1340" i="1" s="1"/>
  <c r="Q1341" i="1"/>
  <c r="S1341" i="1"/>
  <c r="U1341" i="1" s="1"/>
  <c r="R1341" i="1"/>
  <c r="W1341" i="1" s="1"/>
  <c r="Q1342" i="1"/>
  <c r="S1342" i="1"/>
  <c r="U1342" i="1" s="1"/>
  <c r="R1342" i="1"/>
  <c r="W1342" i="1" s="1"/>
  <c r="Q1343" i="1"/>
  <c r="S1343" i="1"/>
  <c r="U1343" i="1" s="1"/>
  <c r="R1343" i="1"/>
  <c r="W1343" i="1" s="1"/>
  <c r="Q1344" i="1"/>
  <c r="S1344" i="1"/>
  <c r="U1344" i="1" s="1"/>
  <c r="R1344" i="1"/>
  <c r="W1344" i="1" s="1"/>
  <c r="Q1345" i="1"/>
  <c r="S1345" i="1"/>
  <c r="U1345" i="1" s="1"/>
  <c r="R1345" i="1"/>
  <c r="W1345" i="1" s="1"/>
  <c r="Q1346" i="1"/>
  <c r="S1346" i="1"/>
  <c r="U1346" i="1" s="1"/>
  <c r="R1346" i="1"/>
  <c r="W1346" i="1" s="1"/>
  <c r="Q1347" i="1"/>
  <c r="S1347" i="1"/>
  <c r="U1347" i="1" s="1"/>
  <c r="R1347" i="1"/>
  <c r="W1347" i="1" s="1"/>
  <c r="Q1348" i="1"/>
  <c r="S1348" i="1"/>
  <c r="U1348" i="1" s="1"/>
  <c r="R1348" i="1"/>
  <c r="W1348" i="1" s="1"/>
  <c r="Q1349" i="1"/>
  <c r="S1349" i="1"/>
  <c r="U1349" i="1" s="1"/>
  <c r="R1349" i="1"/>
  <c r="W1349" i="1" s="1"/>
  <c r="Q1350" i="1"/>
  <c r="S1350" i="1"/>
  <c r="U1350" i="1" s="1"/>
  <c r="R1350" i="1"/>
  <c r="W1350" i="1" s="1"/>
  <c r="Q1351" i="1"/>
  <c r="S1351" i="1"/>
  <c r="U1351" i="1" s="1"/>
  <c r="R1351" i="1"/>
  <c r="W1351" i="1" s="1"/>
  <c r="Q1352" i="1"/>
  <c r="R1352" i="1"/>
  <c r="W1352" i="1" s="1"/>
  <c r="S1352" i="1"/>
  <c r="U1352" i="1" s="1"/>
  <c r="Q1353" i="1"/>
  <c r="S1353" i="1"/>
  <c r="U1353" i="1" s="1"/>
  <c r="R1353" i="1"/>
  <c r="W1353" i="1" s="1"/>
  <c r="Q1354" i="1"/>
  <c r="R1354" i="1"/>
  <c r="W1354" i="1" s="1"/>
  <c r="S1354" i="1"/>
  <c r="U1354" i="1" s="1"/>
  <c r="X1354" i="1" s="1"/>
  <c r="Q1355" i="1"/>
  <c r="R1355" i="1"/>
  <c r="W1355" i="1" s="1"/>
  <c r="S1355" i="1"/>
  <c r="U1355" i="1" s="1"/>
  <c r="X1355" i="1" s="1"/>
  <c r="Q1356" i="1"/>
  <c r="R1356" i="1"/>
  <c r="W1356" i="1" s="1"/>
  <c r="S1356" i="1"/>
  <c r="U1356" i="1" s="1"/>
  <c r="X1356" i="1" s="1"/>
  <c r="Q1357" i="1"/>
  <c r="S1357" i="1"/>
  <c r="U1357" i="1" s="1"/>
  <c r="R1357" i="1"/>
  <c r="W1357" i="1" s="1"/>
  <c r="Q1358" i="1"/>
  <c r="S1358" i="1"/>
  <c r="U1358" i="1" s="1"/>
  <c r="R1358" i="1"/>
  <c r="W1358" i="1" s="1"/>
  <c r="Q1359" i="1"/>
  <c r="R1359" i="1"/>
  <c r="W1359" i="1" s="1"/>
  <c r="S1359" i="1"/>
  <c r="U1359" i="1" s="1"/>
  <c r="X1359" i="1" s="1"/>
  <c r="Q1360" i="1"/>
  <c r="S1360" i="1"/>
  <c r="U1360" i="1" s="1"/>
  <c r="R1360" i="1"/>
  <c r="W1360" i="1" s="1"/>
  <c r="Q1361" i="1"/>
  <c r="S1361" i="1"/>
  <c r="U1361" i="1" s="1"/>
  <c r="R1361" i="1"/>
  <c r="W1361" i="1" s="1"/>
  <c r="Q1362" i="1"/>
  <c r="S1362" i="1"/>
  <c r="U1362" i="1" s="1"/>
  <c r="R1362" i="1"/>
  <c r="W1362" i="1" s="1"/>
  <c r="Q1363" i="1"/>
  <c r="R1363" i="1"/>
  <c r="W1363" i="1" s="1"/>
  <c r="S1363" i="1"/>
  <c r="U1363" i="1" s="1"/>
  <c r="X1363" i="1" s="1"/>
  <c r="Q1364" i="1"/>
  <c r="R1364" i="1"/>
  <c r="W1364" i="1" s="1"/>
  <c r="S1364" i="1"/>
  <c r="U1364" i="1" s="1"/>
  <c r="Q1365" i="1"/>
  <c r="R1365" i="1"/>
  <c r="W1365" i="1" s="1"/>
  <c r="S1365" i="1"/>
  <c r="U1365" i="1" s="1"/>
  <c r="X1365" i="1" s="1"/>
  <c r="Q1366" i="1"/>
  <c r="R1366" i="1"/>
  <c r="W1366" i="1" s="1"/>
  <c r="S1366" i="1"/>
  <c r="U1366" i="1" s="1"/>
  <c r="Q1367" i="1"/>
  <c r="S1367" i="1"/>
  <c r="U1367" i="1" s="1"/>
  <c r="R1367" i="1"/>
  <c r="W1367" i="1" s="1"/>
  <c r="Q1368" i="1"/>
  <c r="R1368" i="1"/>
  <c r="W1368" i="1" s="1"/>
  <c r="S1368" i="1"/>
  <c r="U1368" i="1" s="1"/>
  <c r="X1368" i="1" s="1"/>
  <c r="Q1369" i="1"/>
  <c r="S1369" i="1"/>
  <c r="U1369" i="1" s="1"/>
  <c r="R1369" i="1"/>
  <c r="W1369" i="1" s="1"/>
  <c r="Q1370" i="1"/>
  <c r="S1370" i="1"/>
  <c r="U1370" i="1" s="1"/>
  <c r="R1370" i="1"/>
  <c r="W1370" i="1" s="1"/>
  <c r="Q1371" i="1"/>
  <c r="R1371" i="1"/>
  <c r="W1371" i="1" s="1"/>
  <c r="S1371" i="1"/>
  <c r="U1371" i="1" s="1"/>
  <c r="X1371" i="1" s="1"/>
  <c r="Q1372" i="1"/>
  <c r="S1372" i="1"/>
  <c r="U1372" i="1" s="1"/>
  <c r="R1372" i="1"/>
  <c r="W1372" i="1" s="1"/>
  <c r="Q1373" i="1"/>
  <c r="S1373" i="1"/>
  <c r="U1373" i="1" s="1"/>
  <c r="R1373" i="1"/>
  <c r="W1373" i="1" s="1"/>
  <c r="Q1374" i="1"/>
  <c r="S1374" i="1"/>
  <c r="U1374" i="1" s="1"/>
  <c r="R1374" i="1"/>
  <c r="W1374" i="1" s="1"/>
  <c r="Q1375" i="1"/>
  <c r="R1375" i="1"/>
  <c r="W1375" i="1" s="1"/>
  <c r="S1375" i="1"/>
  <c r="U1375" i="1" s="1"/>
  <c r="X1375" i="1" s="1"/>
  <c r="Q1376" i="1"/>
  <c r="S1376" i="1"/>
  <c r="U1376" i="1" s="1"/>
  <c r="R1376" i="1"/>
  <c r="W1376" i="1" s="1"/>
  <c r="Q1377" i="1"/>
  <c r="R1377" i="1"/>
  <c r="W1377" i="1" s="1"/>
  <c r="S1377" i="1"/>
  <c r="U1377" i="1" s="1"/>
  <c r="X1377" i="1" s="1"/>
  <c r="Q1378" i="1"/>
  <c r="R1378" i="1"/>
  <c r="W1378" i="1" s="1"/>
  <c r="S1378" i="1"/>
  <c r="U1378" i="1" s="1"/>
  <c r="Q1379" i="1"/>
  <c r="R1379" i="1"/>
  <c r="W1379" i="1" s="1"/>
  <c r="S1379" i="1"/>
  <c r="U1379" i="1" s="1"/>
  <c r="Q1380" i="1"/>
  <c r="S1380" i="1"/>
  <c r="U1380" i="1" s="1"/>
  <c r="R1380" i="1"/>
  <c r="W1380" i="1" s="1"/>
  <c r="Q1381" i="1"/>
  <c r="R1381" i="1"/>
  <c r="W1381" i="1" s="1"/>
  <c r="S1381" i="1"/>
  <c r="U1381" i="1" s="1"/>
  <c r="X1381" i="1" s="1"/>
  <c r="Q1382" i="1"/>
  <c r="R1382" i="1"/>
  <c r="W1382" i="1" s="1"/>
  <c r="S1382" i="1"/>
  <c r="U1382" i="1" s="1"/>
  <c r="Q1383" i="1"/>
  <c r="R1383" i="1"/>
  <c r="W1383" i="1" s="1"/>
  <c r="S1383" i="1"/>
  <c r="U1383" i="1" s="1"/>
  <c r="X1383" i="1" s="1"/>
  <c r="Q1384" i="1"/>
  <c r="R1384" i="1"/>
  <c r="W1384" i="1" s="1"/>
  <c r="S1384" i="1"/>
  <c r="U1384" i="1" s="1"/>
  <c r="Q1385" i="1"/>
  <c r="R1385" i="1"/>
  <c r="W1385" i="1" s="1"/>
  <c r="S1385" i="1"/>
  <c r="U1385" i="1" s="1"/>
  <c r="X1385" i="1" s="1"/>
  <c r="Q1386" i="1"/>
  <c r="R1386" i="1"/>
  <c r="W1386" i="1" s="1"/>
  <c r="S1386" i="1"/>
  <c r="U1386" i="1" s="1"/>
  <c r="X1386" i="1" s="1"/>
  <c r="Q1387" i="1"/>
  <c r="S1387" i="1"/>
  <c r="U1387" i="1" s="1"/>
  <c r="R1387" i="1"/>
  <c r="W1387" i="1" s="1"/>
  <c r="Q1388" i="1"/>
  <c r="S1388" i="1"/>
  <c r="U1388" i="1" s="1"/>
  <c r="R1388" i="1"/>
  <c r="W1388" i="1" s="1"/>
  <c r="Q1389" i="1"/>
  <c r="R1389" i="1"/>
  <c r="W1389" i="1" s="1"/>
  <c r="S1389" i="1"/>
  <c r="U1389" i="1" s="1"/>
  <c r="X1389" i="1" s="1"/>
  <c r="Q1390" i="1"/>
  <c r="S1390" i="1"/>
  <c r="U1390" i="1" s="1"/>
  <c r="R1390" i="1"/>
  <c r="W1390" i="1" s="1"/>
  <c r="Q1391" i="1"/>
  <c r="R1391" i="1"/>
  <c r="W1391" i="1" s="1"/>
  <c r="S1391" i="1"/>
  <c r="U1391" i="1" s="1"/>
  <c r="X1391" i="1" s="1"/>
  <c r="Q1392" i="1"/>
  <c r="R1392" i="1"/>
  <c r="W1392" i="1" s="1"/>
  <c r="S1392" i="1"/>
  <c r="U1392" i="1" s="1"/>
  <c r="Q1393" i="1"/>
  <c r="R1393" i="1"/>
  <c r="W1393" i="1" s="1"/>
  <c r="S1393" i="1"/>
  <c r="U1393" i="1" s="1"/>
  <c r="Q1394" i="1"/>
  <c r="R1394" i="1"/>
  <c r="S1394" i="1"/>
  <c r="U1394" i="1" s="1"/>
  <c r="Q1395" i="1"/>
  <c r="R1395" i="1"/>
  <c r="W1395" i="1" s="1"/>
  <c r="S1395" i="1"/>
  <c r="U1395" i="1" s="1"/>
  <c r="Q1396" i="1"/>
  <c r="R1396" i="1"/>
  <c r="W1396" i="1" s="1"/>
  <c r="S1396" i="1"/>
  <c r="U1396" i="1" s="1"/>
  <c r="Q1397" i="1"/>
  <c r="R1397" i="1"/>
  <c r="W1397" i="1" s="1"/>
  <c r="S1397" i="1"/>
  <c r="U1397" i="1" s="1"/>
  <c r="X1397" i="1" s="1"/>
  <c r="Q1398" i="1"/>
  <c r="R1398" i="1"/>
  <c r="W1398" i="1" s="1"/>
  <c r="S1398" i="1"/>
  <c r="U1398" i="1" s="1"/>
  <c r="Q1399" i="1"/>
  <c r="S1399" i="1"/>
  <c r="U1399" i="1" s="1"/>
  <c r="R1399" i="1"/>
  <c r="W1399" i="1" s="1"/>
  <c r="Q1400" i="1"/>
  <c r="R1400" i="1"/>
  <c r="W1400" i="1" s="1"/>
  <c r="S1400" i="1"/>
  <c r="U1400" i="1" s="1"/>
  <c r="X1400" i="1" s="1"/>
  <c r="Q1401" i="1"/>
  <c r="R1401" i="1"/>
  <c r="W1401" i="1" s="1"/>
  <c r="S1401" i="1"/>
  <c r="U1401" i="1" s="1"/>
  <c r="X1401" i="1" s="1"/>
  <c r="Q1402" i="1"/>
  <c r="R1402" i="1"/>
  <c r="W1402" i="1" s="1"/>
  <c r="S1402" i="1"/>
  <c r="U1402" i="1" s="1"/>
  <c r="Q1403" i="1"/>
  <c r="R1403" i="1"/>
  <c r="W1403" i="1" s="1"/>
  <c r="S1403" i="1"/>
  <c r="U1403" i="1" s="1"/>
  <c r="Q1404" i="1"/>
  <c r="R1404" i="1"/>
  <c r="W1404" i="1" s="1"/>
  <c r="S1404" i="1"/>
  <c r="U1404" i="1" s="1"/>
  <c r="Q1405" i="1"/>
  <c r="R1405" i="1"/>
  <c r="W1405" i="1" s="1"/>
  <c r="S1405" i="1"/>
  <c r="U1405" i="1" s="1"/>
  <c r="X1405" i="1" s="1"/>
  <c r="Q1406" i="1"/>
  <c r="R1406" i="1"/>
  <c r="W1406" i="1" s="1"/>
  <c r="S1406" i="1"/>
  <c r="U1406" i="1" s="1"/>
  <c r="Q1407" i="1"/>
  <c r="R1407" i="1"/>
  <c r="W1407" i="1" s="1"/>
  <c r="S1407" i="1"/>
  <c r="U1407" i="1" s="1"/>
  <c r="Q1408" i="1"/>
  <c r="R1408" i="1"/>
  <c r="W1408" i="1" s="1"/>
  <c r="S1408" i="1"/>
  <c r="U1408" i="1" s="1"/>
  <c r="Q1409" i="1"/>
  <c r="R1409" i="1"/>
  <c r="W1409" i="1" s="1"/>
  <c r="S1409" i="1"/>
  <c r="U1409" i="1" s="1"/>
  <c r="Q1410" i="1"/>
  <c r="R1410" i="1"/>
  <c r="W1410" i="1" s="1"/>
  <c r="S1410" i="1"/>
  <c r="U1410" i="1" s="1"/>
  <c r="Q1411" i="1"/>
  <c r="R1411" i="1"/>
  <c r="W1411" i="1" s="1"/>
  <c r="S1411" i="1"/>
  <c r="U1411" i="1" s="1"/>
  <c r="X1411" i="1" s="1"/>
  <c r="Q1412" i="1"/>
  <c r="S1412" i="1"/>
  <c r="U1412" i="1" s="1"/>
  <c r="R1412" i="1"/>
  <c r="W1412" i="1" s="1"/>
  <c r="Q1413" i="1"/>
  <c r="R1413" i="1"/>
  <c r="W1413" i="1" s="1"/>
  <c r="S1413" i="1"/>
  <c r="U1413" i="1" s="1"/>
  <c r="X1413" i="1" s="1"/>
  <c r="Q1414" i="1"/>
  <c r="R1414" i="1"/>
  <c r="W1414" i="1" s="1"/>
  <c r="S1414" i="1"/>
  <c r="U1414" i="1" s="1"/>
  <c r="Q1415" i="1"/>
  <c r="R1415" i="1"/>
  <c r="W1415" i="1" s="1"/>
  <c r="S1415" i="1"/>
  <c r="U1415" i="1" s="1"/>
  <c r="X1415" i="1" s="1"/>
  <c r="Q1416" i="1"/>
  <c r="R1416" i="1"/>
  <c r="W1416" i="1" s="1"/>
  <c r="S1416" i="1"/>
  <c r="U1416" i="1" s="1"/>
  <c r="Q1417" i="1"/>
  <c r="R1417" i="1"/>
  <c r="W1417" i="1" s="1"/>
  <c r="S1417" i="1"/>
  <c r="U1417" i="1" s="1"/>
  <c r="Q1418" i="1"/>
  <c r="R1418" i="1"/>
  <c r="W1418" i="1" s="1"/>
  <c r="S1418" i="1"/>
  <c r="U1418" i="1" s="1"/>
  <c r="Q1419" i="1"/>
  <c r="R1419" i="1"/>
  <c r="W1419" i="1" s="1"/>
  <c r="S1419" i="1"/>
  <c r="U1419" i="1" s="1"/>
  <c r="Q1420" i="1"/>
  <c r="R1420" i="1"/>
  <c r="W1420" i="1" s="1"/>
  <c r="S1420" i="1"/>
  <c r="U1420" i="1" s="1"/>
  <c r="Q1421" i="1"/>
  <c r="R1421" i="1"/>
  <c r="W1421" i="1" s="1"/>
  <c r="S1421" i="1"/>
  <c r="U1421" i="1" s="1"/>
  <c r="X1421" i="1" s="1"/>
  <c r="Q1422" i="1"/>
  <c r="R1422" i="1"/>
  <c r="W1422" i="1" s="1"/>
  <c r="S1422" i="1"/>
  <c r="U1422" i="1" s="1"/>
  <c r="X1422" i="1" s="1"/>
  <c r="Q1423" i="1"/>
  <c r="R1423" i="1"/>
  <c r="W1423" i="1" s="1"/>
  <c r="S1423" i="1"/>
  <c r="U1423" i="1" s="1"/>
  <c r="Q1424" i="1"/>
  <c r="R1424" i="1"/>
  <c r="W1424" i="1" s="1"/>
  <c r="S1424" i="1"/>
  <c r="U1424" i="1" s="1"/>
  <c r="Q1425" i="1"/>
  <c r="R1425" i="1"/>
  <c r="W1425" i="1" s="1"/>
  <c r="S1425" i="1"/>
  <c r="U1425" i="1" s="1"/>
  <c r="X1425" i="1" s="1"/>
  <c r="Q1426" i="1"/>
  <c r="R1426" i="1"/>
  <c r="W1426" i="1" s="1"/>
  <c r="S1426" i="1"/>
  <c r="U1426" i="1" s="1"/>
  <c r="X1426" i="1" s="1"/>
  <c r="Q1427" i="1"/>
  <c r="R1427" i="1"/>
  <c r="W1427" i="1" s="1"/>
  <c r="S1427" i="1"/>
  <c r="U1427" i="1" s="1"/>
  <c r="X1427" i="1" s="1"/>
  <c r="Q1428" i="1"/>
  <c r="R1428" i="1"/>
  <c r="W1428" i="1" s="1"/>
  <c r="S1428" i="1"/>
  <c r="U1428" i="1" s="1"/>
  <c r="Q1429" i="1"/>
  <c r="R1429" i="1"/>
  <c r="W1429" i="1" s="1"/>
  <c r="S1429" i="1"/>
  <c r="U1429" i="1" s="1"/>
  <c r="Q1430" i="1"/>
  <c r="R1430" i="1"/>
  <c r="W1430" i="1" s="1"/>
  <c r="S1430" i="1"/>
  <c r="U1430" i="1" s="1"/>
  <c r="X1430" i="1" s="1"/>
  <c r="Q1431" i="1"/>
  <c r="S1431" i="1"/>
  <c r="U1431" i="1" s="1"/>
  <c r="R1431" i="1"/>
  <c r="W1431" i="1" s="1"/>
  <c r="Q1432" i="1"/>
  <c r="R1432" i="1"/>
  <c r="W1432" i="1" s="1"/>
  <c r="S1432" i="1"/>
  <c r="U1432" i="1" s="1"/>
  <c r="Q1433" i="1"/>
  <c r="S1433" i="1"/>
  <c r="U1433" i="1" s="1"/>
  <c r="R1433" i="1"/>
  <c r="W1433" i="1" s="1"/>
  <c r="Q1434" i="1"/>
  <c r="S1434" i="1"/>
  <c r="U1434" i="1" s="1"/>
  <c r="R1434" i="1"/>
  <c r="W1434" i="1" s="1"/>
  <c r="Q1435" i="1"/>
  <c r="R1435" i="1"/>
  <c r="W1435" i="1" s="1"/>
  <c r="S1435" i="1"/>
  <c r="U1435" i="1" s="1"/>
  <c r="X1435" i="1" s="1"/>
  <c r="Q1436" i="1"/>
  <c r="R1436" i="1"/>
  <c r="W1436" i="1" s="1"/>
  <c r="S1436" i="1"/>
  <c r="U1436" i="1" s="1"/>
  <c r="X1436" i="1" s="1"/>
  <c r="Q1437" i="1"/>
  <c r="R1437" i="1"/>
  <c r="W1437" i="1" s="1"/>
  <c r="S1437" i="1"/>
  <c r="U1437" i="1" s="1"/>
  <c r="Q1438" i="1"/>
  <c r="R1438" i="1"/>
  <c r="W1438" i="1" s="1"/>
  <c r="S1438" i="1"/>
  <c r="U1438" i="1" s="1"/>
  <c r="X1438" i="1" s="1"/>
  <c r="Q1439" i="1"/>
  <c r="R1439" i="1"/>
  <c r="W1439" i="1" s="1"/>
  <c r="S1439" i="1"/>
  <c r="U1439" i="1" s="1"/>
  <c r="Q1440" i="1"/>
  <c r="R1440" i="1"/>
  <c r="W1440" i="1" s="1"/>
  <c r="S1440" i="1"/>
  <c r="U1440" i="1" s="1"/>
  <c r="X1440" i="1" s="1"/>
  <c r="Q1441" i="1"/>
  <c r="R1441" i="1"/>
  <c r="W1441" i="1" s="1"/>
  <c r="S1441" i="1"/>
  <c r="U1441" i="1" s="1"/>
  <c r="X1441" i="1" s="1"/>
  <c r="Q1442" i="1"/>
  <c r="R1442" i="1"/>
  <c r="W1442" i="1" s="1"/>
  <c r="S1442" i="1"/>
  <c r="U1442" i="1" s="1"/>
  <c r="X1442" i="1" s="1"/>
  <c r="Q1443" i="1"/>
  <c r="R1443" i="1"/>
  <c r="W1443" i="1" s="1"/>
  <c r="S1443" i="1"/>
  <c r="U1443" i="1" s="1"/>
  <c r="X1443" i="1" s="1"/>
  <c r="Q1444" i="1"/>
  <c r="R1444" i="1"/>
  <c r="W1444" i="1" s="1"/>
  <c r="S1444" i="1"/>
  <c r="U1444" i="1" s="1"/>
  <c r="Q1445" i="1"/>
  <c r="R1445" i="1"/>
  <c r="W1445" i="1" s="1"/>
  <c r="S1445" i="1"/>
  <c r="U1445" i="1" s="1"/>
  <c r="X1445" i="1" s="1"/>
  <c r="Q1446" i="1"/>
  <c r="R1446" i="1"/>
  <c r="W1446" i="1" s="1"/>
  <c r="S1446" i="1"/>
  <c r="U1446" i="1" s="1"/>
  <c r="X1446" i="1" s="1"/>
  <c r="Q1447" i="1"/>
  <c r="R1447" i="1"/>
  <c r="W1447" i="1" s="1"/>
  <c r="S1447" i="1"/>
  <c r="U1447" i="1" s="1"/>
  <c r="X1447" i="1" s="1"/>
  <c r="Q1448" i="1"/>
  <c r="R1448" i="1"/>
  <c r="W1448" i="1" s="1"/>
  <c r="S1448" i="1"/>
  <c r="U1448" i="1" s="1"/>
  <c r="X1448" i="1" s="1"/>
  <c r="Q1449" i="1"/>
  <c r="R1449" i="1"/>
  <c r="W1449" i="1" s="1"/>
  <c r="S1449" i="1"/>
  <c r="U1449" i="1" s="1"/>
  <c r="X1449" i="1" s="1"/>
  <c r="Q1450" i="1"/>
  <c r="R1450" i="1"/>
  <c r="W1450" i="1" s="1"/>
  <c r="S1450" i="1"/>
  <c r="U1450" i="1" s="1"/>
  <c r="Q1451" i="1"/>
  <c r="S1451" i="1"/>
  <c r="U1451" i="1" s="1"/>
  <c r="R1451" i="1"/>
  <c r="W1451" i="1" s="1"/>
  <c r="Q1452" i="1"/>
  <c r="S1452" i="1"/>
  <c r="U1452" i="1" s="1"/>
  <c r="R1452" i="1"/>
  <c r="W1452" i="1" s="1"/>
  <c r="Q1453" i="1"/>
  <c r="S1453" i="1"/>
  <c r="U1453" i="1" s="1"/>
  <c r="R1453" i="1"/>
  <c r="W1453" i="1" s="1"/>
  <c r="Q1454" i="1"/>
  <c r="S1454" i="1"/>
  <c r="U1454" i="1" s="1"/>
  <c r="R1454" i="1"/>
  <c r="W1454" i="1" s="1"/>
  <c r="Q1455" i="1"/>
  <c r="S1455" i="1"/>
  <c r="U1455" i="1" s="1"/>
  <c r="R1455" i="1"/>
  <c r="W1455" i="1" s="1"/>
  <c r="Q1456" i="1"/>
  <c r="S1456" i="1"/>
  <c r="U1456" i="1" s="1"/>
  <c r="R1456" i="1"/>
  <c r="W1456" i="1" s="1"/>
  <c r="Q1457" i="1"/>
  <c r="S1457" i="1"/>
  <c r="U1457" i="1" s="1"/>
  <c r="R1457" i="1"/>
  <c r="W1457" i="1" s="1"/>
  <c r="Q1458" i="1"/>
  <c r="S1458" i="1"/>
  <c r="U1458" i="1" s="1"/>
  <c r="R1458" i="1"/>
  <c r="W1458" i="1" s="1"/>
  <c r="Q1459" i="1"/>
  <c r="S1459" i="1"/>
  <c r="U1459" i="1" s="1"/>
  <c r="R1459" i="1"/>
  <c r="W1459" i="1" s="1"/>
  <c r="Q1460" i="1"/>
  <c r="S1460" i="1"/>
  <c r="U1460" i="1" s="1"/>
  <c r="R1460" i="1"/>
  <c r="W1460" i="1" s="1"/>
  <c r="Q1461" i="1"/>
  <c r="S1461" i="1"/>
  <c r="U1461" i="1" s="1"/>
  <c r="R1461" i="1"/>
  <c r="W1461" i="1" s="1"/>
  <c r="Q1462" i="1"/>
  <c r="S1462" i="1"/>
  <c r="U1462" i="1" s="1"/>
  <c r="R1462" i="1"/>
  <c r="W1462" i="1" s="1"/>
  <c r="Q1463" i="1"/>
  <c r="S1463" i="1"/>
  <c r="U1463" i="1" s="1"/>
  <c r="R1463" i="1"/>
  <c r="W1463" i="1" s="1"/>
  <c r="Q1464" i="1"/>
  <c r="S1464" i="1"/>
  <c r="U1464" i="1" s="1"/>
  <c r="R1464" i="1"/>
  <c r="W1464" i="1" s="1"/>
  <c r="Q1465" i="1"/>
  <c r="S1465" i="1"/>
  <c r="U1465" i="1" s="1"/>
  <c r="R1465" i="1"/>
  <c r="W1465" i="1" s="1"/>
  <c r="Q1466" i="1"/>
  <c r="S1466" i="1"/>
  <c r="U1466" i="1" s="1"/>
  <c r="R1466" i="1"/>
  <c r="W1466" i="1" s="1"/>
  <c r="Q1467" i="1"/>
  <c r="S1467" i="1"/>
  <c r="U1467" i="1" s="1"/>
  <c r="R1467" i="1"/>
  <c r="W1467" i="1" s="1"/>
  <c r="Q1468" i="1"/>
  <c r="S1468" i="1"/>
  <c r="U1468" i="1" s="1"/>
  <c r="R1468" i="1"/>
  <c r="W1468" i="1" s="1"/>
  <c r="Q1469" i="1"/>
  <c r="S1469" i="1"/>
  <c r="U1469" i="1" s="1"/>
  <c r="R1469" i="1"/>
  <c r="W1469" i="1" s="1"/>
  <c r="Q1470" i="1"/>
  <c r="R1470" i="1"/>
  <c r="W1470" i="1" s="1"/>
  <c r="S1470" i="1"/>
  <c r="U1470" i="1" s="1"/>
  <c r="X1470" i="1" s="1"/>
  <c r="Q1471" i="1"/>
  <c r="R1471" i="1"/>
  <c r="W1471" i="1" s="1"/>
  <c r="S1471" i="1"/>
  <c r="U1471" i="1" s="1"/>
  <c r="Q1472" i="1"/>
  <c r="S1472" i="1"/>
  <c r="U1472" i="1" s="1"/>
  <c r="R1472" i="1"/>
  <c r="W1472" i="1" s="1"/>
  <c r="Q1473" i="1"/>
  <c r="R1473" i="1"/>
  <c r="W1473" i="1" s="1"/>
  <c r="S1473" i="1"/>
  <c r="U1473" i="1" s="1"/>
  <c r="X1473" i="1" s="1"/>
  <c r="Q1474" i="1"/>
  <c r="S1474" i="1"/>
  <c r="U1474" i="1" s="1"/>
  <c r="R1474" i="1"/>
  <c r="W1474" i="1" s="1"/>
  <c r="Q1475" i="1"/>
  <c r="R1475" i="1"/>
  <c r="W1475" i="1" s="1"/>
  <c r="S1475" i="1"/>
  <c r="U1475" i="1" s="1"/>
  <c r="X1475" i="1" s="1"/>
  <c r="Q1476" i="1"/>
  <c r="S1476" i="1"/>
  <c r="U1476" i="1" s="1"/>
  <c r="R1476" i="1"/>
  <c r="W1476" i="1" s="1"/>
  <c r="Q1477" i="1"/>
  <c r="R1477" i="1"/>
  <c r="W1477" i="1" s="1"/>
  <c r="S1477" i="1"/>
  <c r="U1477" i="1" s="1"/>
  <c r="Q1478" i="1"/>
  <c r="R1478" i="1"/>
  <c r="W1478" i="1" s="1"/>
  <c r="S1478" i="1"/>
  <c r="U1478" i="1" s="1"/>
  <c r="X1478" i="1" s="1"/>
  <c r="Q1479" i="1"/>
  <c r="R1479" i="1"/>
  <c r="W1479" i="1" s="1"/>
  <c r="S1479" i="1"/>
  <c r="U1479" i="1" s="1"/>
  <c r="X1479" i="1" s="1"/>
  <c r="Q1480" i="1"/>
  <c r="R1480" i="1"/>
  <c r="W1480" i="1" s="1"/>
  <c r="S1480" i="1"/>
  <c r="U1480" i="1" s="1"/>
  <c r="Q1481" i="1"/>
  <c r="R1481" i="1"/>
  <c r="W1481" i="1" s="1"/>
  <c r="S1481" i="1"/>
  <c r="U1481" i="1" s="1"/>
  <c r="X1481" i="1" s="1"/>
  <c r="Q1482" i="1"/>
  <c r="S1482" i="1"/>
  <c r="U1482" i="1" s="1"/>
  <c r="R1482" i="1"/>
  <c r="W1482" i="1" s="1"/>
  <c r="Q1483" i="1"/>
  <c r="S1483" i="1"/>
  <c r="U1483" i="1" s="1"/>
  <c r="R1483" i="1"/>
  <c r="W1483" i="1" s="1"/>
  <c r="Q1484" i="1"/>
  <c r="S1484" i="1"/>
  <c r="U1484" i="1" s="1"/>
  <c r="R1484" i="1"/>
  <c r="W1484" i="1" s="1"/>
  <c r="Q1485" i="1"/>
  <c r="S1485" i="1"/>
  <c r="U1485" i="1" s="1"/>
  <c r="R1485" i="1"/>
  <c r="W1485" i="1" s="1"/>
  <c r="Q1486" i="1"/>
  <c r="S1486" i="1"/>
  <c r="U1486" i="1" s="1"/>
  <c r="R1486" i="1"/>
  <c r="W1486" i="1" s="1"/>
  <c r="Q1487" i="1"/>
  <c r="S1487" i="1"/>
  <c r="U1487" i="1" s="1"/>
  <c r="R1487" i="1"/>
  <c r="W1487" i="1" s="1"/>
  <c r="Q1488" i="1"/>
  <c r="S1488" i="1"/>
  <c r="U1488" i="1" s="1"/>
  <c r="R1488" i="1"/>
  <c r="W1488" i="1" s="1"/>
  <c r="Q1489" i="1"/>
  <c r="S1489" i="1"/>
  <c r="U1489" i="1" s="1"/>
  <c r="R1489" i="1"/>
  <c r="W1489" i="1" s="1"/>
  <c r="Q1490" i="1"/>
  <c r="R1490" i="1"/>
  <c r="W1490" i="1" s="1"/>
  <c r="S1490" i="1"/>
  <c r="U1490" i="1" s="1"/>
  <c r="X1490" i="1" s="1"/>
  <c r="Q1491" i="1"/>
  <c r="R1491" i="1"/>
  <c r="W1491" i="1" s="1"/>
  <c r="S1491" i="1"/>
  <c r="U1491" i="1" s="1"/>
  <c r="X1491" i="1" s="1"/>
  <c r="Q1492" i="1"/>
  <c r="R1492" i="1"/>
  <c r="W1492" i="1" s="1"/>
  <c r="S1492" i="1"/>
  <c r="U1492" i="1" s="1"/>
  <c r="X1492" i="1" s="1"/>
  <c r="Q1493" i="1"/>
  <c r="R1493" i="1"/>
  <c r="W1493" i="1" s="1"/>
  <c r="S1493" i="1"/>
  <c r="U1493" i="1" s="1"/>
  <c r="X1493" i="1" s="1"/>
  <c r="Q1494" i="1"/>
  <c r="R1494" i="1"/>
  <c r="W1494" i="1" s="1"/>
  <c r="S1494" i="1"/>
  <c r="U1494" i="1" s="1"/>
  <c r="X1494" i="1" s="1"/>
  <c r="Q1495" i="1"/>
  <c r="R1495" i="1"/>
  <c r="W1495" i="1" s="1"/>
  <c r="S1495" i="1"/>
  <c r="U1495" i="1" s="1"/>
  <c r="X1495" i="1" s="1"/>
  <c r="Q1496" i="1"/>
  <c r="R1496" i="1"/>
  <c r="W1496" i="1" s="1"/>
  <c r="S1496" i="1"/>
  <c r="U1496" i="1" s="1"/>
  <c r="Q1497" i="1"/>
  <c r="R1497" i="1"/>
  <c r="W1497" i="1" s="1"/>
  <c r="S1497" i="1"/>
  <c r="U1497" i="1" s="1"/>
  <c r="X1497" i="1" s="1"/>
  <c r="Q1498" i="1"/>
  <c r="R1498" i="1"/>
  <c r="W1498" i="1" s="1"/>
  <c r="S1498" i="1"/>
  <c r="U1498" i="1" s="1"/>
  <c r="X1498" i="1" s="1"/>
  <c r="Q1499" i="1"/>
  <c r="R1499" i="1"/>
  <c r="W1499" i="1" s="1"/>
  <c r="S1499" i="1"/>
  <c r="U1499" i="1" s="1"/>
  <c r="X1499" i="1" s="1"/>
  <c r="Q1500" i="1"/>
  <c r="R1500" i="1"/>
  <c r="W1500" i="1" s="1"/>
  <c r="S1500" i="1"/>
  <c r="U1500" i="1" s="1"/>
  <c r="X1500" i="1" s="1"/>
  <c r="Q1501" i="1"/>
  <c r="S1501" i="1"/>
  <c r="U1501" i="1" s="1"/>
  <c r="R1501" i="1"/>
  <c r="W1501" i="1" s="1"/>
  <c r="Q1502" i="1"/>
  <c r="R1502" i="1"/>
  <c r="W1502" i="1" s="1"/>
  <c r="S1502" i="1"/>
  <c r="U1502" i="1" s="1"/>
  <c r="Q1503" i="1"/>
  <c r="S1503" i="1"/>
  <c r="U1503" i="1" s="1"/>
  <c r="R1503" i="1"/>
  <c r="W1503" i="1" s="1"/>
  <c r="Q1504" i="1"/>
  <c r="S1504" i="1"/>
  <c r="U1504" i="1" s="1"/>
  <c r="R1504" i="1"/>
  <c r="W1504" i="1" s="1"/>
  <c r="Q1505" i="1"/>
  <c r="R1505" i="1"/>
  <c r="W1505" i="1" s="1"/>
  <c r="S1505" i="1"/>
  <c r="U1505" i="1" s="1"/>
  <c r="X1505" i="1" s="1"/>
  <c r="Q1506" i="1"/>
  <c r="S1506" i="1"/>
  <c r="U1506" i="1" s="1"/>
  <c r="R1506" i="1"/>
  <c r="W1506" i="1" s="1"/>
  <c r="Q1507" i="1"/>
  <c r="S1507" i="1"/>
  <c r="U1507" i="1" s="1"/>
  <c r="R1507" i="1"/>
  <c r="W1507" i="1" s="1"/>
  <c r="Q1508" i="1"/>
  <c r="S1508" i="1"/>
  <c r="U1508" i="1" s="1"/>
  <c r="R1508" i="1"/>
  <c r="W1508" i="1" s="1"/>
  <c r="Q1509" i="1"/>
  <c r="S1509" i="1"/>
  <c r="U1509" i="1" s="1"/>
  <c r="R1509" i="1"/>
  <c r="W1509" i="1" s="1"/>
  <c r="Q1510" i="1"/>
  <c r="R1510" i="1"/>
  <c r="W1510" i="1" s="1"/>
  <c r="S1510" i="1"/>
  <c r="U1510" i="1" s="1"/>
  <c r="X1510" i="1" s="1"/>
  <c r="Q1511" i="1"/>
  <c r="S1511" i="1"/>
  <c r="U1511" i="1" s="1"/>
  <c r="R1511" i="1"/>
  <c r="W1511" i="1" s="1"/>
  <c r="Q1512" i="1"/>
  <c r="S1512" i="1"/>
  <c r="U1512" i="1" s="1"/>
  <c r="R1512" i="1"/>
  <c r="W1512" i="1" s="1"/>
  <c r="Q1513" i="1"/>
  <c r="S1513" i="1"/>
  <c r="U1513" i="1" s="1"/>
  <c r="R1513" i="1"/>
  <c r="W1513" i="1" s="1"/>
  <c r="Q1514" i="1"/>
  <c r="R1514" i="1"/>
  <c r="W1514" i="1" s="1"/>
  <c r="S1514" i="1"/>
  <c r="U1514" i="1" s="1"/>
  <c r="X1514" i="1" s="1"/>
  <c r="Q1515" i="1"/>
  <c r="S1515" i="1"/>
  <c r="U1515" i="1" s="1"/>
  <c r="R1515" i="1"/>
  <c r="W1515" i="1" s="1"/>
  <c r="Q1516" i="1"/>
  <c r="S1516" i="1"/>
  <c r="U1516" i="1" s="1"/>
  <c r="R1516" i="1"/>
  <c r="W1516" i="1" s="1"/>
  <c r="Q1517" i="1"/>
  <c r="S1517" i="1"/>
  <c r="U1517" i="1" s="1"/>
  <c r="R1517" i="1"/>
  <c r="W1517" i="1" s="1"/>
  <c r="Q1518" i="1"/>
  <c r="R1518" i="1"/>
  <c r="W1518" i="1" s="1"/>
  <c r="S1518" i="1"/>
  <c r="U1518" i="1" s="1"/>
  <c r="X1518" i="1" s="1"/>
  <c r="Q1519" i="1"/>
  <c r="R1519" i="1"/>
  <c r="W1519" i="1" s="1"/>
  <c r="S1519" i="1"/>
  <c r="U1519" i="1" s="1"/>
  <c r="X1519" i="1" s="1"/>
  <c r="Q1520" i="1"/>
  <c r="S1520" i="1"/>
  <c r="U1520" i="1" s="1"/>
  <c r="R1520" i="1"/>
  <c r="W1520" i="1" s="1"/>
  <c r="Q1521" i="1"/>
  <c r="R1521" i="1"/>
  <c r="W1521" i="1" s="1"/>
  <c r="S1521" i="1"/>
  <c r="U1521" i="1" s="1"/>
  <c r="X1521" i="1" s="1"/>
  <c r="Q1522" i="1"/>
  <c r="R1522" i="1"/>
  <c r="W1522" i="1" s="1"/>
  <c r="S1522" i="1"/>
  <c r="U1522" i="1" s="1"/>
  <c r="X1522" i="1" s="1"/>
  <c r="Q1523" i="1"/>
  <c r="S1523" i="1"/>
  <c r="U1523" i="1" s="1"/>
  <c r="R1523" i="1"/>
  <c r="W1523" i="1" s="1"/>
  <c r="Q1524" i="1"/>
  <c r="R1524" i="1"/>
  <c r="W1524" i="1" s="1"/>
  <c r="S1524" i="1"/>
  <c r="U1524" i="1" s="1"/>
  <c r="X1524" i="1" s="1"/>
  <c r="Q1525" i="1"/>
  <c r="S1525" i="1"/>
  <c r="U1525" i="1" s="1"/>
  <c r="R1525" i="1"/>
  <c r="W1525" i="1" s="1"/>
  <c r="Q1526" i="1"/>
  <c r="S1526" i="1"/>
  <c r="U1526" i="1" s="1"/>
  <c r="R1526" i="1"/>
  <c r="W1526" i="1" s="1"/>
  <c r="Q1527" i="1"/>
  <c r="R1527" i="1"/>
  <c r="W1527" i="1" s="1"/>
  <c r="S1527" i="1"/>
  <c r="U1527" i="1" s="1"/>
  <c r="X1527" i="1" s="1"/>
  <c r="Q1528" i="1"/>
  <c r="S1528" i="1"/>
  <c r="U1528" i="1" s="1"/>
  <c r="R1528" i="1"/>
  <c r="W1528" i="1" s="1"/>
  <c r="Q1529" i="1"/>
  <c r="R1529" i="1"/>
  <c r="W1529" i="1" s="1"/>
  <c r="S1529" i="1"/>
  <c r="U1529" i="1" s="1"/>
  <c r="Q1530" i="1"/>
  <c r="R1530" i="1"/>
  <c r="W1530" i="1" s="1"/>
  <c r="S1530" i="1"/>
  <c r="U1530" i="1" s="1"/>
  <c r="X1530" i="1" s="1"/>
  <c r="Q1531" i="1"/>
  <c r="R1531" i="1"/>
  <c r="W1531" i="1" s="1"/>
  <c r="S1531" i="1"/>
  <c r="U1531" i="1" s="1"/>
  <c r="X1531" i="1" s="1"/>
  <c r="Q1532" i="1"/>
  <c r="S1532" i="1"/>
  <c r="U1532" i="1" s="1"/>
  <c r="R1532" i="1"/>
  <c r="W1532" i="1" s="1"/>
  <c r="Q1533" i="1"/>
  <c r="R1533" i="1"/>
  <c r="W1533" i="1" s="1"/>
  <c r="S1533" i="1"/>
  <c r="U1533" i="1" s="1"/>
  <c r="X1533" i="1" s="1"/>
  <c r="Q1534" i="1"/>
  <c r="S1534" i="1"/>
  <c r="U1534" i="1" s="1"/>
  <c r="R1534" i="1"/>
  <c r="W1534" i="1" s="1"/>
  <c r="Q1601" i="1"/>
  <c r="S1601" i="1"/>
  <c r="U1601" i="1" s="1"/>
  <c r="R1601" i="1"/>
  <c r="W1601" i="1" s="1"/>
  <c r="Q1602" i="1"/>
  <c r="S1602" i="1"/>
  <c r="U1602" i="1" s="1"/>
  <c r="R1602" i="1"/>
  <c r="W1602" i="1" s="1"/>
  <c r="Q1603" i="1"/>
  <c r="R1603" i="1"/>
  <c r="W1603" i="1" s="1"/>
  <c r="S1603" i="1"/>
  <c r="U1603" i="1" s="1"/>
  <c r="X1603" i="1" s="1"/>
  <c r="Q1604" i="1"/>
  <c r="S1604" i="1"/>
  <c r="U1604" i="1" s="1"/>
  <c r="R1604" i="1"/>
  <c r="W1604" i="1" s="1"/>
  <c r="Q1605" i="1"/>
  <c r="R1605" i="1"/>
  <c r="W1605" i="1" s="1"/>
  <c r="S1605" i="1"/>
  <c r="U1605" i="1" s="1"/>
  <c r="X1605" i="1" s="1"/>
  <c r="Q1606" i="1"/>
  <c r="R1606" i="1"/>
  <c r="W1606" i="1" s="1"/>
  <c r="S1606" i="1"/>
  <c r="U1606" i="1" s="1"/>
  <c r="X1606" i="1" s="1"/>
  <c r="Q1607" i="1"/>
  <c r="S1607" i="1"/>
  <c r="U1607" i="1" s="1"/>
  <c r="R1607" i="1"/>
  <c r="W1607" i="1" s="1"/>
  <c r="Q1608" i="1"/>
  <c r="R1608" i="1"/>
  <c r="W1608" i="1" s="1"/>
  <c r="S1608" i="1"/>
  <c r="U1608" i="1" s="1"/>
  <c r="X1608" i="1" s="1"/>
  <c r="Q1609" i="1"/>
  <c r="S1609" i="1"/>
  <c r="U1609" i="1" s="1"/>
  <c r="R1609" i="1"/>
  <c r="W1609" i="1" s="1"/>
  <c r="Q1610" i="1"/>
  <c r="S1610" i="1"/>
  <c r="U1610" i="1" s="1"/>
  <c r="R1610" i="1"/>
  <c r="W1610" i="1" s="1"/>
  <c r="Q1611" i="1"/>
  <c r="S1611" i="1"/>
  <c r="U1611" i="1" s="1"/>
  <c r="R1611" i="1"/>
  <c r="W1611" i="1" s="1"/>
  <c r="Q1612" i="1"/>
  <c r="R1612" i="1"/>
  <c r="W1612" i="1" s="1"/>
  <c r="S1612" i="1"/>
  <c r="U1612" i="1" s="1"/>
  <c r="X1612" i="1" s="1"/>
  <c r="Q1613" i="1"/>
  <c r="S1613" i="1"/>
  <c r="U1613" i="1" s="1"/>
  <c r="R1613" i="1"/>
  <c r="W1613" i="1" s="1"/>
  <c r="Q1614" i="1"/>
  <c r="R1614" i="1"/>
  <c r="W1614" i="1" s="1"/>
  <c r="S1614" i="1"/>
  <c r="U1614" i="1" s="1"/>
  <c r="X1614" i="1" s="1"/>
  <c r="Q1615" i="1"/>
  <c r="S1615" i="1"/>
  <c r="U1615" i="1" s="1"/>
  <c r="R1615" i="1"/>
  <c r="W1615" i="1" s="1"/>
  <c r="Q1616" i="1"/>
  <c r="S1616" i="1"/>
  <c r="U1616" i="1" s="1"/>
  <c r="R1616" i="1"/>
  <c r="W1616" i="1" s="1"/>
  <c r="Q1617" i="1"/>
  <c r="R1617" i="1"/>
  <c r="W1617" i="1" s="1"/>
  <c r="S1617" i="1"/>
  <c r="U1617" i="1" s="1"/>
  <c r="X1617" i="1" s="1"/>
  <c r="Q1618" i="1"/>
  <c r="R1618" i="1"/>
  <c r="W1618" i="1" s="1"/>
  <c r="S1618" i="1"/>
  <c r="U1618" i="1" s="1"/>
  <c r="X1618" i="1" s="1"/>
  <c r="Q1619" i="1"/>
  <c r="R1619" i="1"/>
  <c r="W1619" i="1" s="1"/>
  <c r="S1619" i="1"/>
  <c r="U1619" i="1" s="1"/>
  <c r="X1619" i="1" s="1"/>
  <c r="Q1620" i="1"/>
  <c r="S1620" i="1"/>
  <c r="U1620" i="1" s="1"/>
  <c r="R1620" i="1"/>
  <c r="W1620" i="1" s="1"/>
  <c r="Q1621" i="1"/>
  <c r="R1621" i="1"/>
  <c r="W1621" i="1" s="1"/>
  <c r="S1621" i="1"/>
  <c r="U1621" i="1" s="1"/>
  <c r="Q1622" i="1"/>
  <c r="S1622" i="1"/>
  <c r="U1622" i="1" s="1"/>
  <c r="R1622" i="1"/>
  <c r="W1622" i="1" s="1"/>
  <c r="Q1623" i="1"/>
  <c r="R1623" i="1"/>
  <c r="W1623" i="1" s="1"/>
  <c r="S1623" i="1"/>
  <c r="U1623" i="1" s="1"/>
  <c r="X1623" i="1" s="1"/>
  <c r="Q1624" i="1"/>
  <c r="S1624" i="1"/>
  <c r="U1624" i="1" s="1"/>
  <c r="R1624" i="1"/>
  <c r="W1624" i="1" s="1"/>
  <c r="Q1625" i="1"/>
  <c r="S1625" i="1"/>
  <c r="U1625" i="1" s="1"/>
  <c r="R1625" i="1"/>
  <c r="W1625" i="1" s="1"/>
  <c r="Q1626" i="1"/>
  <c r="S1626" i="1"/>
  <c r="U1626" i="1" s="1"/>
  <c r="R1626" i="1"/>
  <c r="W1626" i="1" s="1"/>
  <c r="Q1627" i="1"/>
  <c r="S1627" i="1"/>
  <c r="U1627" i="1" s="1"/>
  <c r="R1627" i="1"/>
  <c r="W1627" i="1" s="1"/>
  <c r="Q1628" i="1"/>
  <c r="S1628" i="1"/>
  <c r="U1628" i="1" s="1"/>
  <c r="R1628" i="1"/>
  <c r="W1628" i="1" s="1"/>
  <c r="Q1629" i="1"/>
  <c r="R1629" i="1"/>
  <c r="W1629" i="1" s="1"/>
  <c r="S1629" i="1"/>
  <c r="U1629" i="1" s="1"/>
  <c r="X1629" i="1" s="1"/>
  <c r="Q1630" i="1"/>
  <c r="S1630" i="1"/>
  <c r="U1630" i="1" s="1"/>
  <c r="R1630" i="1"/>
  <c r="W1630" i="1" s="1"/>
  <c r="Q1631" i="1"/>
  <c r="R1631" i="1"/>
  <c r="W1631" i="1" s="1"/>
  <c r="S1631" i="1"/>
  <c r="U1631" i="1" s="1"/>
  <c r="X1631" i="1" s="1"/>
  <c r="Q1632" i="1"/>
  <c r="R1632" i="1"/>
  <c r="W1632" i="1" s="1"/>
  <c r="S1632" i="1"/>
  <c r="U1632" i="1" s="1"/>
  <c r="X1632" i="1" s="1"/>
  <c r="R1878" i="1"/>
  <c r="S1878" i="1"/>
  <c r="U1878" i="1" s="1"/>
  <c r="Q1878" i="1"/>
  <c r="W1878" i="1" s="1"/>
  <c r="Q857" i="1"/>
  <c r="W857" i="1" s="1"/>
  <c r="X857" i="1" s="1"/>
  <c r="R857" i="1"/>
  <c r="S857" i="1"/>
  <c r="U857" i="1" s="1"/>
  <c r="Q858" i="1"/>
  <c r="W858" i="1" s="1"/>
  <c r="X858" i="1" s="1"/>
  <c r="S858" i="1"/>
  <c r="U858" i="1" s="1"/>
  <c r="R858" i="1"/>
  <c r="Q859" i="1"/>
  <c r="W859" i="1" s="1"/>
  <c r="X859" i="1" s="1"/>
  <c r="R859" i="1"/>
  <c r="S859" i="1"/>
  <c r="U859" i="1" s="1"/>
  <c r="Q860" i="1"/>
  <c r="W860" i="1" s="1"/>
  <c r="X860" i="1" s="1"/>
  <c r="S860" i="1"/>
  <c r="U860" i="1" s="1"/>
  <c r="R860" i="1"/>
  <c r="Q861" i="1"/>
  <c r="W861" i="1" s="1"/>
  <c r="X861" i="1" s="1"/>
  <c r="R861" i="1"/>
  <c r="S861" i="1"/>
  <c r="U861" i="1" s="1"/>
  <c r="Q862" i="1"/>
  <c r="W862" i="1" s="1"/>
  <c r="X862" i="1" s="1"/>
  <c r="S862" i="1"/>
  <c r="U862" i="1" s="1"/>
  <c r="R862" i="1"/>
  <c r="Q863" i="1"/>
  <c r="W863" i="1" s="1"/>
  <c r="X863" i="1" s="1"/>
  <c r="S863" i="1"/>
  <c r="U863" i="1" s="1"/>
  <c r="R863" i="1"/>
  <c r="Q864" i="1"/>
  <c r="W864" i="1" s="1"/>
  <c r="X864" i="1" s="1"/>
  <c r="S864" i="1"/>
  <c r="U864" i="1" s="1"/>
  <c r="R864" i="1"/>
  <c r="Q865" i="1"/>
  <c r="W865" i="1" s="1"/>
  <c r="X865" i="1" s="1"/>
  <c r="S865" i="1"/>
  <c r="U865" i="1" s="1"/>
  <c r="R865" i="1"/>
  <c r="Q866" i="1"/>
  <c r="W866" i="1" s="1"/>
  <c r="X866" i="1" s="1"/>
  <c r="S866" i="1"/>
  <c r="U866" i="1" s="1"/>
  <c r="R866" i="1"/>
  <c r="Q867" i="1"/>
  <c r="S867" i="1"/>
  <c r="U867" i="1" s="1"/>
  <c r="R867" i="1"/>
  <c r="W867" i="1" s="1"/>
  <c r="X867" i="1" s="1"/>
  <c r="Q868" i="1"/>
  <c r="S868" i="1"/>
  <c r="U868" i="1" s="1"/>
  <c r="R868" i="1"/>
  <c r="W868" i="1" s="1"/>
  <c r="X868" i="1" s="1"/>
  <c r="Q869" i="1"/>
  <c r="R869" i="1"/>
  <c r="W869" i="1" s="1"/>
  <c r="S869" i="1"/>
  <c r="U869" i="1" s="1"/>
  <c r="Q870" i="1"/>
  <c r="R870" i="1"/>
  <c r="W870" i="1" s="1"/>
  <c r="S870" i="1"/>
  <c r="U870" i="1" s="1"/>
  <c r="Q871" i="1"/>
  <c r="R871" i="1"/>
  <c r="W871" i="1" s="1"/>
  <c r="S871" i="1"/>
  <c r="U871" i="1" s="1"/>
  <c r="Q872" i="1"/>
  <c r="R872" i="1"/>
  <c r="W872" i="1" s="1"/>
  <c r="S872" i="1"/>
  <c r="U872" i="1" s="1"/>
  <c r="Q873" i="1"/>
  <c r="R873" i="1"/>
  <c r="W873" i="1" s="1"/>
  <c r="S873" i="1"/>
  <c r="U873" i="1" s="1"/>
  <c r="Q874" i="1"/>
  <c r="R874" i="1"/>
  <c r="W874" i="1" s="1"/>
  <c r="S874" i="1"/>
  <c r="U874" i="1" s="1"/>
  <c r="Q875" i="1"/>
  <c r="R875" i="1"/>
  <c r="W875" i="1" s="1"/>
  <c r="S875" i="1"/>
  <c r="U875" i="1" s="1"/>
  <c r="Q876" i="1"/>
  <c r="R876" i="1"/>
  <c r="W876" i="1" s="1"/>
  <c r="S876" i="1"/>
  <c r="U876" i="1" s="1"/>
  <c r="Q877" i="1"/>
  <c r="R877" i="1"/>
  <c r="W877" i="1" s="1"/>
  <c r="S877" i="1"/>
  <c r="U877" i="1" s="1"/>
  <c r="Q878" i="1"/>
  <c r="R878" i="1"/>
  <c r="W878" i="1" s="1"/>
  <c r="S878" i="1"/>
  <c r="U878" i="1" s="1"/>
  <c r="Q879" i="1"/>
  <c r="R879" i="1"/>
  <c r="W879" i="1" s="1"/>
  <c r="S879" i="1"/>
  <c r="U879" i="1" s="1"/>
  <c r="Q880" i="1"/>
  <c r="S880" i="1"/>
  <c r="U880" i="1" s="1"/>
  <c r="R880" i="1"/>
  <c r="W880" i="1" s="1"/>
  <c r="X880" i="1" s="1"/>
  <c r="Q881" i="1"/>
  <c r="R881" i="1"/>
  <c r="W881" i="1" s="1"/>
  <c r="S881" i="1"/>
  <c r="U881" i="1" s="1"/>
  <c r="Q882" i="1"/>
  <c r="R882" i="1"/>
  <c r="W882" i="1" s="1"/>
  <c r="S882" i="1"/>
  <c r="U882" i="1" s="1"/>
  <c r="Q883" i="1"/>
  <c r="R883" i="1"/>
  <c r="W883" i="1" s="1"/>
  <c r="S883" i="1"/>
  <c r="U883" i="1" s="1"/>
  <c r="Q884" i="1"/>
  <c r="R884" i="1"/>
  <c r="W884" i="1" s="1"/>
  <c r="S884" i="1"/>
  <c r="U884" i="1" s="1"/>
  <c r="Q885" i="1"/>
  <c r="R885" i="1"/>
  <c r="W885" i="1" s="1"/>
  <c r="S885" i="1"/>
  <c r="U885" i="1" s="1"/>
  <c r="Q886" i="1"/>
  <c r="R886" i="1"/>
  <c r="W886" i="1" s="1"/>
  <c r="S886" i="1"/>
  <c r="U886" i="1" s="1"/>
  <c r="Q887" i="1"/>
  <c r="R887" i="1"/>
  <c r="W887" i="1" s="1"/>
  <c r="S887" i="1"/>
  <c r="U887" i="1" s="1"/>
  <c r="Q888" i="1"/>
  <c r="S888" i="1"/>
  <c r="U888" i="1" s="1"/>
  <c r="R888" i="1"/>
  <c r="W888" i="1" s="1"/>
  <c r="X888" i="1" s="1"/>
  <c r="Q889" i="1"/>
  <c r="S889" i="1"/>
  <c r="U889" i="1" s="1"/>
  <c r="R889" i="1"/>
  <c r="W889" i="1" s="1"/>
  <c r="X889" i="1" s="1"/>
  <c r="Q890" i="1"/>
  <c r="S890" i="1"/>
  <c r="U890" i="1" s="1"/>
  <c r="R890" i="1"/>
  <c r="W890" i="1" s="1"/>
  <c r="X890" i="1" s="1"/>
  <c r="Q891" i="1"/>
  <c r="S891" i="1"/>
  <c r="U891" i="1" s="1"/>
  <c r="R891" i="1"/>
  <c r="W891" i="1" s="1"/>
  <c r="X891" i="1" s="1"/>
  <c r="Q892" i="1"/>
  <c r="S892" i="1"/>
  <c r="U892" i="1" s="1"/>
  <c r="R892" i="1"/>
  <c r="W892" i="1" s="1"/>
  <c r="X892" i="1" s="1"/>
  <c r="Q893" i="1"/>
  <c r="S893" i="1"/>
  <c r="U893" i="1" s="1"/>
  <c r="R893" i="1"/>
  <c r="W893" i="1" s="1"/>
  <c r="X893" i="1" s="1"/>
  <c r="Q894" i="1"/>
  <c r="S894" i="1"/>
  <c r="U894" i="1" s="1"/>
  <c r="R894" i="1"/>
  <c r="W894" i="1" s="1"/>
  <c r="X894" i="1" s="1"/>
  <c r="Q895" i="1"/>
  <c r="S895" i="1"/>
  <c r="U895" i="1" s="1"/>
  <c r="R895" i="1"/>
  <c r="W895" i="1" s="1"/>
  <c r="X895" i="1" s="1"/>
  <c r="Q896" i="1"/>
  <c r="S896" i="1"/>
  <c r="U896" i="1" s="1"/>
  <c r="R896" i="1"/>
  <c r="W896" i="1" s="1"/>
  <c r="X896" i="1" s="1"/>
  <c r="Q897" i="1"/>
  <c r="S897" i="1"/>
  <c r="U897" i="1" s="1"/>
  <c r="R897" i="1"/>
  <c r="W897" i="1" s="1"/>
  <c r="X897" i="1" s="1"/>
  <c r="Q898" i="1"/>
  <c r="S898" i="1"/>
  <c r="U898" i="1" s="1"/>
  <c r="R898" i="1"/>
  <c r="W898" i="1" s="1"/>
  <c r="X898" i="1" s="1"/>
  <c r="Q899" i="1"/>
  <c r="S899" i="1"/>
  <c r="U899" i="1" s="1"/>
  <c r="R899" i="1"/>
  <c r="W899" i="1" s="1"/>
  <c r="X899" i="1" s="1"/>
  <c r="Q900" i="1"/>
  <c r="S900" i="1"/>
  <c r="U900" i="1" s="1"/>
  <c r="R900" i="1"/>
  <c r="Q901" i="1"/>
  <c r="S901" i="1"/>
  <c r="U901" i="1" s="1"/>
  <c r="R901" i="1"/>
  <c r="W901" i="1" s="1"/>
  <c r="X901" i="1" s="1"/>
  <c r="Q902" i="1"/>
  <c r="R902" i="1"/>
  <c r="W902" i="1" s="1"/>
  <c r="S902" i="1"/>
  <c r="U902" i="1" s="1"/>
  <c r="Q903" i="1"/>
  <c r="S903" i="1"/>
  <c r="U903" i="1" s="1"/>
  <c r="R903" i="1"/>
  <c r="W903" i="1" s="1"/>
  <c r="X903" i="1" s="1"/>
  <c r="Q904" i="1"/>
  <c r="R904" i="1"/>
  <c r="W904" i="1" s="1"/>
  <c r="S904" i="1"/>
  <c r="U904" i="1" s="1"/>
  <c r="Q905" i="1"/>
  <c r="S905" i="1"/>
  <c r="U905" i="1" s="1"/>
  <c r="R905" i="1"/>
  <c r="W905" i="1" s="1"/>
  <c r="X905" i="1" s="1"/>
  <c r="Q906" i="1"/>
  <c r="R906" i="1"/>
  <c r="W906" i="1" s="1"/>
  <c r="S906" i="1"/>
  <c r="U906" i="1" s="1"/>
  <c r="Q907" i="1"/>
  <c r="R907" i="1"/>
  <c r="W907" i="1" s="1"/>
  <c r="S907" i="1"/>
  <c r="U907" i="1" s="1"/>
  <c r="Q908" i="1"/>
  <c r="S908" i="1"/>
  <c r="U908" i="1" s="1"/>
  <c r="R908" i="1"/>
  <c r="W908" i="1" s="1"/>
  <c r="X908" i="1" s="1"/>
  <c r="Q909" i="1"/>
  <c r="R909" i="1"/>
  <c r="W909" i="1" s="1"/>
  <c r="S909" i="1"/>
  <c r="U909" i="1" s="1"/>
  <c r="Q910" i="1"/>
  <c r="S910" i="1"/>
  <c r="U910" i="1" s="1"/>
  <c r="R910" i="1"/>
  <c r="W910" i="1" s="1"/>
  <c r="X910" i="1" s="1"/>
  <c r="Q911" i="1"/>
  <c r="R911" i="1"/>
  <c r="W911" i="1" s="1"/>
  <c r="S911" i="1"/>
  <c r="U911" i="1" s="1"/>
  <c r="Q912" i="1"/>
  <c r="S912" i="1"/>
  <c r="U912" i="1" s="1"/>
  <c r="R912" i="1"/>
  <c r="W912" i="1" s="1"/>
  <c r="X912" i="1" s="1"/>
  <c r="Q913" i="1"/>
  <c r="S913" i="1"/>
  <c r="U913" i="1" s="1"/>
  <c r="R913" i="1"/>
  <c r="W913" i="1" s="1"/>
  <c r="X913" i="1" s="1"/>
  <c r="Q914" i="1"/>
  <c r="S914" i="1"/>
  <c r="U914" i="1" s="1"/>
  <c r="R914" i="1"/>
  <c r="W914" i="1" s="1"/>
  <c r="X914" i="1" s="1"/>
  <c r="Q915" i="1"/>
  <c r="R915" i="1"/>
  <c r="W915" i="1" s="1"/>
  <c r="S915" i="1"/>
  <c r="U915" i="1" s="1"/>
  <c r="Q916" i="1"/>
  <c r="S916" i="1"/>
  <c r="U916" i="1" s="1"/>
  <c r="R916" i="1"/>
  <c r="W916" i="1" s="1"/>
  <c r="X916" i="1" s="1"/>
  <c r="Q917" i="1"/>
  <c r="S917" i="1"/>
  <c r="U917" i="1" s="1"/>
  <c r="R917" i="1"/>
  <c r="W917" i="1" s="1"/>
  <c r="X917" i="1" s="1"/>
  <c r="Q918" i="1"/>
  <c r="S918" i="1"/>
  <c r="U918" i="1" s="1"/>
  <c r="R918" i="1"/>
  <c r="W918" i="1" s="1"/>
  <c r="X918" i="1" s="1"/>
  <c r="Q919" i="1"/>
  <c r="S919" i="1"/>
  <c r="U919" i="1" s="1"/>
  <c r="R919" i="1"/>
  <c r="W919" i="1" s="1"/>
  <c r="X919" i="1" s="1"/>
  <c r="Q920" i="1"/>
  <c r="S920" i="1"/>
  <c r="U920" i="1" s="1"/>
  <c r="R920" i="1"/>
  <c r="W920" i="1" s="1"/>
  <c r="X920" i="1" s="1"/>
  <c r="Q921" i="1"/>
  <c r="S921" i="1"/>
  <c r="U921" i="1" s="1"/>
  <c r="R921" i="1"/>
  <c r="W921" i="1" s="1"/>
  <c r="X921" i="1" s="1"/>
  <c r="Q922" i="1"/>
  <c r="R922" i="1"/>
  <c r="W922" i="1" s="1"/>
  <c r="S922" i="1"/>
  <c r="U922" i="1" s="1"/>
  <c r="Q923" i="1"/>
  <c r="R923" i="1"/>
  <c r="W923" i="1" s="1"/>
  <c r="S923" i="1"/>
  <c r="U923" i="1" s="1"/>
  <c r="Q924" i="1"/>
  <c r="R924" i="1"/>
  <c r="W924" i="1" s="1"/>
  <c r="S924" i="1"/>
  <c r="U924" i="1" s="1"/>
  <c r="Q925" i="1"/>
  <c r="S925" i="1"/>
  <c r="U925" i="1" s="1"/>
  <c r="R925" i="1"/>
  <c r="W925" i="1" s="1"/>
  <c r="X925" i="1" s="1"/>
  <c r="Q926" i="1"/>
  <c r="R926" i="1"/>
  <c r="W926" i="1" s="1"/>
  <c r="S926" i="1"/>
  <c r="U926" i="1" s="1"/>
  <c r="Q927" i="1"/>
  <c r="R927" i="1"/>
  <c r="W927" i="1" s="1"/>
  <c r="S927" i="1"/>
  <c r="U927" i="1" s="1"/>
  <c r="Q928" i="1"/>
  <c r="R928" i="1"/>
  <c r="W928" i="1" s="1"/>
  <c r="S928" i="1"/>
  <c r="U928" i="1" s="1"/>
  <c r="Q929" i="1"/>
  <c r="S929" i="1"/>
  <c r="U929" i="1" s="1"/>
  <c r="R929" i="1"/>
  <c r="W929" i="1" s="1"/>
  <c r="X929" i="1" s="1"/>
  <c r="Q930" i="1"/>
  <c r="R930" i="1"/>
  <c r="W930" i="1" s="1"/>
  <c r="S930" i="1"/>
  <c r="U930" i="1" s="1"/>
  <c r="Q931" i="1"/>
  <c r="S931" i="1"/>
  <c r="U931" i="1" s="1"/>
  <c r="R931" i="1"/>
  <c r="W931" i="1" s="1"/>
  <c r="X931" i="1" s="1"/>
  <c r="Q932" i="1"/>
  <c r="R932" i="1"/>
  <c r="W932" i="1" s="1"/>
  <c r="S932" i="1"/>
  <c r="U932" i="1" s="1"/>
  <c r="Q933" i="1"/>
  <c r="R933" i="1"/>
  <c r="W933" i="1" s="1"/>
  <c r="S933" i="1"/>
  <c r="U933" i="1" s="1"/>
  <c r="Q934" i="1"/>
  <c r="R934" i="1"/>
  <c r="W934" i="1" s="1"/>
  <c r="S934" i="1"/>
  <c r="U934" i="1" s="1"/>
  <c r="Q935" i="1"/>
  <c r="R935" i="1"/>
  <c r="W935" i="1" s="1"/>
  <c r="S935" i="1"/>
  <c r="U935" i="1" s="1"/>
  <c r="Q936" i="1"/>
  <c r="R936" i="1"/>
  <c r="W936" i="1" s="1"/>
  <c r="S936" i="1"/>
  <c r="U936" i="1" s="1"/>
  <c r="Q937" i="1"/>
  <c r="R937" i="1"/>
  <c r="W937" i="1" s="1"/>
  <c r="S937" i="1"/>
  <c r="U937" i="1" s="1"/>
  <c r="Q938" i="1"/>
  <c r="S938" i="1"/>
  <c r="U938" i="1" s="1"/>
  <c r="R938" i="1"/>
  <c r="W938" i="1" s="1"/>
  <c r="X938" i="1" s="1"/>
  <c r="Q939" i="1"/>
  <c r="S939" i="1"/>
  <c r="U939" i="1" s="1"/>
  <c r="R939" i="1"/>
  <c r="W939" i="1" s="1"/>
  <c r="X939" i="1" s="1"/>
  <c r="Q940" i="1"/>
  <c r="S940" i="1"/>
  <c r="U940" i="1" s="1"/>
  <c r="R940" i="1"/>
  <c r="W940" i="1" s="1"/>
  <c r="X940" i="1" s="1"/>
  <c r="Q941" i="1"/>
  <c r="S941" i="1"/>
  <c r="U941" i="1" s="1"/>
  <c r="R941" i="1"/>
  <c r="W941" i="1" s="1"/>
  <c r="X941" i="1" s="1"/>
  <c r="Q942" i="1"/>
  <c r="R942" i="1"/>
  <c r="W942" i="1" s="1"/>
  <c r="S942" i="1"/>
  <c r="U942" i="1" s="1"/>
  <c r="Q943" i="1"/>
  <c r="S943" i="1"/>
  <c r="U943" i="1" s="1"/>
  <c r="R943" i="1"/>
  <c r="W943" i="1" s="1"/>
  <c r="X943" i="1" s="1"/>
  <c r="Q944" i="1"/>
  <c r="R944" i="1"/>
  <c r="W944" i="1" s="1"/>
  <c r="S944" i="1"/>
  <c r="U944" i="1" s="1"/>
  <c r="Q945" i="1"/>
  <c r="S945" i="1"/>
  <c r="U945" i="1" s="1"/>
  <c r="R945" i="1"/>
  <c r="W945" i="1" s="1"/>
  <c r="X945" i="1" s="1"/>
  <c r="Q946" i="1"/>
  <c r="R946" i="1"/>
  <c r="W946" i="1" s="1"/>
  <c r="S946" i="1"/>
  <c r="U946" i="1" s="1"/>
  <c r="Q947" i="1"/>
  <c r="S947" i="1"/>
  <c r="U947" i="1" s="1"/>
  <c r="R947" i="1"/>
  <c r="W947" i="1" s="1"/>
  <c r="X947" i="1" s="1"/>
  <c r="Q948" i="1"/>
  <c r="S948" i="1"/>
  <c r="U948" i="1" s="1"/>
  <c r="R948" i="1"/>
  <c r="W948" i="1" s="1"/>
  <c r="X948" i="1" s="1"/>
  <c r="Q949" i="1"/>
  <c r="S949" i="1"/>
  <c r="U949" i="1" s="1"/>
  <c r="R949" i="1"/>
  <c r="W949" i="1" s="1"/>
  <c r="X949" i="1" s="1"/>
  <c r="Q950" i="1"/>
  <c r="S950" i="1"/>
  <c r="U950" i="1" s="1"/>
  <c r="R950" i="1"/>
  <c r="W950" i="1" s="1"/>
  <c r="X950" i="1" s="1"/>
  <c r="Q951" i="1"/>
  <c r="S951" i="1"/>
  <c r="U951" i="1" s="1"/>
  <c r="R951" i="1"/>
  <c r="W951" i="1" s="1"/>
  <c r="X951" i="1" s="1"/>
  <c r="Q952" i="1"/>
  <c r="S952" i="1"/>
  <c r="U952" i="1" s="1"/>
  <c r="R952" i="1"/>
  <c r="W952" i="1" s="1"/>
  <c r="X952" i="1" s="1"/>
  <c r="Q953" i="1"/>
  <c r="R953" i="1"/>
  <c r="W953" i="1" s="1"/>
  <c r="S953" i="1"/>
  <c r="U953" i="1" s="1"/>
  <c r="Q954" i="1"/>
  <c r="S954" i="1"/>
  <c r="U954" i="1" s="1"/>
  <c r="R954" i="1"/>
  <c r="W954" i="1" s="1"/>
  <c r="X954" i="1" s="1"/>
  <c r="Q955" i="1"/>
  <c r="R955" i="1"/>
  <c r="W955" i="1" s="1"/>
  <c r="S955" i="1"/>
  <c r="U955" i="1" s="1"/>
  <c r="Q956" i="1"/>
  <c r="R956" i="1"/>
  <c r="W956" i="1" s="1"/>
  <c r="S956" i="1"/>
  <c r="U956" i="1" s="1"/>
  <c r="Q957" i="1"/>
  <c r="S957" i="1"/>
  <c r="U957" i="1" s="1"/>
  <c r="R957" i="1"/>
  <c r="W957" i="1" s="1"/>
  <c r="X957" i="1" s="1"/>
  <c r="Q958" i="1"/>
  <c r="S958" i="1"/>
  <c r="U958" i="1" s="1"/>
  <c r="R958" i="1"/>
  <c r="W958" i="1" s="1"/>
  <c r="X958" i="1" s="1"/>
  <c r="Q959" i="1"/>
  <c r="R959" i="1"/>
  <c r="W959" i="1" s="1"/>
  <c r="S959" i="1"/>
  <c r="U959" i="1" s="1"/>
  <c r="Q960" i="1"/>
  <c r="R960" i="1"/>
  <c r="W960" i="1" s="1"/>
  <c r="S960" i="1"/>
  <c r="U960" i="1" s="1"/>
  <c r="Q961" i="1"/>
  <c r="S961" i="1"/>
  <c r="U961" i="1" s="1"/>
  <c r="R961" i="1"/>
  <c r="W961" i="1" s="1"/>
  <c r="X961" i="1" s="1"/>
  <c r="Q962" i="1"/>
  <c r="R962" i="1"/>
  <c r="W962" i="1" s="1"/>
  <c r="S962" i="1"/>
  <c r="U962" i="1" s="1"/>
  <c r="Q963" i="1"/>
  <c r="S963" i="1"/>
  <c r="U963" i="1" s="1"/>
  <c r="R963" i="1"/>
  <c r="W963" i="1" s="1"/>
  <c r="X963" i="1" s="1"/>
  <c r="Q964" i="1"/>
  <c r="S964" i="1"/>
  <c r="U964" i="1" s="1"/>
  <c r="R964" i="1"/>
  <c r="W964" i="1" s="1"/>
  <c r="X964" i="1" s="1"/>
  <c r="Q965" i="1"/>
  <c r="S965" i="1"/>
  <c r="U965" i="1" s="1"/>
  <c r="R965" i="1"/>
  <c r="W965" i="1" s="1"/>
  <c r="X965" i="1" s="1"/>
  <c r="Q966" i="1"/>
  <c r="S966" i="1"/>
  <c r="U966" i="1" s="1"/>
  <c r="R966" i="1"/>
  <c r="W966" i="1" s="1"/>
  <c r="X966" i="1" s="1"/>
  <c r="Q967" i="1"/>
  <c r="S967" i="1"/>
  <c r="U967" i="1" s="1"/>
  <c r="R967" i="1"/>
  <c r="W967" i="1" s="1"/>
  <c r="X967" i="1" s="1"/>
  <c r="Q968" i="1"/>
  <c r="S968" i="1"/>
  <c r="U968" i="1" s="1"/>
  <c r="R968" i="1"/>
  <c r="W968" i="1" s="1"/>
  <c r="X968" i="1" s="1"/>
  <c r="Q969" i="1"/>
  <c r="S969" i="1"/>
  <c r="U969" i="1" s="1"/>
  <c r="R969" i="1"/>
  <c r="W969" i="1" s="1"/>
  <c r="X969" i="1" s="1"/>
  <c r="Q970" i="1"/>
  <c r="S970" i="1"/>
  <c r="U970" i="1" s="1"/>
  <c r="R970" i="1"/>
  <c r="W970" i="1" s="1"/>
  <c r="X970" i="1" s="1"/>
  <c r="Q971" i="1"/>
  <c r="S971" i="1"/>
  <c r="U971" i="1" s="1"/>
  <c r="R971" i="1"/>
  <c r="W971" i="1" s="1"/>
  <c r="X971" i="1" s="1"/>
  <c r="Q972" i="1"/>
  <c r="S972" i="1"/>
  <c r="U972" i="1" s="1"/>
  <c r="R972" i="1"/>
  <c r="W972" i="1" s="1"/>
  <c r="X972" i="1" s="1"/>
  <c r="Q973" i="1"/>
  <c r="S973" i="1"/>
  <c r="U973" i="1" s="1"/>
  <c r="R973" i="1"/>
  <c r="W973" i="1" s="1"/>
  <c r="X973" i="1" s="1"/>
  <c r="Q974" i="1"/>
  <c r="S974" i="1"/>
  <c r="U974" i="1" s="1"/>
  <c r="R974" i="1"/>
  <c r="W974" i="1" s="1"/>
  <c r="X974" i="1" s="1"/>
  <c r="Q975" i="1"/>
  <c r="S975" i="1"/>
  <c r="U975" i="1" s="1"/>
  <c r="R975" i="1"/>
  <c r="W975" i="1" s="1"/>
  <c r="X975" i="1" s="1"/>
  <c r="Q976" i="1"/>
  <c r="S976" i="1"/>
  <c r="U976" i="1" s="1"/>
  <c r="R976" i="1"/>
  <c r="W976" i="1" s="1"/>
  <c r="X976" i="1" s="1"/>
  <c r="Q977" i="1"/>
  <c r="S977" i="1"/>
  <c r="U977" i="1" s="1"/>
  <c r="R977" i="1"/>
  <c r="W977" i="1" s="1"/>
  <c r="X977" i="1" s="1"/>
  <c r="Q978" i="1"/>
  <c r="S978" i="1"/>
  <c r="U978" i="1" s="1"/>
  <c r="R978" i="1"/>
  <c r="W978" i="1" s="1"/>
  <c r="X978" i="1" s="1"/>
  <c r="Q979" i="1"/>
  <c r="S979" i="1"/>
  <c r="U979" i="1" s="1"/>
  <c r="R979" i="1"/>
  <c r="W979" i="1" s="1"/>
  <c r="X979" i="1" s="1"/>
  <c r="Q980" i="1"/>
  <c r="S980" i="1"/>
  <c r="U980" i="1" s="1"/>
  <c r="R980" i="1"/>
  <c r="W980" i="1" s="1"/>
  <c r="X980" i="1" s="1"/>
  <c r="Q981" i="1"/>
  <c r="S981" i="1"/>
  <c r="U981" i="1" s="1"/>
  <c r="R981" i="1"/>
  <c r="W981" i="1" s="1"/>
  <c r="X981" i="1" s="1"/>
  <c r="Q982" i="1"/>
  <c r="R982" i="1"/>
  <c r="W982" i="1" s="1"/>
  <c r="S982" i="1"/>
  <c r="U982" i="1" s="1"/>
  <c r="Q983" i="1"/>
  <c r="R983" i="1"/>
  <c r="W983" i="1" s="1"/>
  <c r="S983" i="1"/>
  <c r="U983" i="1" s="1"/>
  <c r="Q984" i="1"/>
  <c r="R984" i="1"/>
  <c r="W984" i="1" s="1"/>
  <c r="S984" i="1"/>
  <c r="U984" i="1" s="1"/>
  <c r="Q985" i="1"/>
  <c r="R985" i="1"/>
  <c r="W985" i="1" s="1"/>
  <c r="S985" i="1"/>
  <c r="U985" i="1" s="1"/>
  <c r="Q986" i="1"/>
  <c r="R986" i="1"/>
  <c r="W986" i="1" s="1"/>
  <c r="S986" i="1"/>
  <c r="U986" i="1" s="1"/>
  <c r="Q987" i="1"/>
  <c r="R987" i="1"/>
  <c r="W987" i="1" s="1"/>
  <c r="S987" i="1"/>
  <c r="U987" i="1" s="1"/>
  <c r="Q988" i="1"/>
  <c r="R988" i="1"/>
  <c r="W988" i="1" s="1"/>
  <c r="S988" i="1"/>
  <c r="U988" i="1" s="1"/>
  <c r="Q989" i="1"/>
  <c r="R989" i="1"/>
  <c r="W989" i="1" s="1"/>
  <c r="S989" i="1"/>
  <c r="U989" i="1" s="1"/>
  <c r="Q990" i="1"/>
  <c r="S990" i="1"/>
  <c r="U990" i="1" s="1"/>
  <c r="R990" i="1"/>
  <c r="W990" i="1" s="1"/>
  <c r="X990" i="1" s="1"/>
  <c r="Q991" i="1"/>
  <c r="R991" i="1"/>
  <c r="W991" i="1" s="1"/>
  <c r="S991" i="1"/>
  <c r="U991" i="1" s="1"/>
  <c r="Q992" i="1"/>
  <c r="S992" i="1"/>
  <c r="U992" i="1" s="1"/>
  <c r="R992" i="1"/>
  <c r="W992" i="1" s="1"/>
  <c r="X992" i="1" s="1"/>
  <c r="Q993" i="1"/>
  <c r="S993" i="1"/>
  <c r="U993" i="1" s="1"/>
  <c r="R993" i="1"/>
  <c r="W993" i="1" s="1"/>
  <c r="X993" i="1" s="1"/>
  <c r="Q994" i="1"/>
  <c r="R994" i="1"/>
  <c r="W994" i="1" s="1"/>
  <c r="S994" i="1"/>
  <c r="U994" i="1" s="1"/>
  <c r="Q995" i="1"/>
  <c r="R995" i="1"/>
  <c r="W995" i="1" s="1"/>
  <c r="S995" i="1"/>
  <c r="U995" i="1" s="1"/>
  <c r="Q996" i="1"/>
  <c r="R996" i="1"/>
  <c r="W996" i="1" s="1"/>
  <c r="S996" i="1"/>
  <c r="U996" i="1" s="1"/>
  <c r="Q997" i="1"/>
  <c r="R997" i="1"/>
  <c r="W997" i="1" s="1"/>
  <c r="S997" i="1"/>
  <c r="U997" i="1" s="1"/>
  <c r="Q998" i="1"/>
  <c r="R998" i="1"/>
  <c r="W998" i="1" s="1"/>
  <c r="S998" i="1"/>
  <c r="U998" i="1" s="1"/>
  <c r="Q999" i="1"/>
  <c r="R999" i="1"/>
  <c r="W999" i="1" s="1"/>
  <c r="S999" i="1"/>
  <c r="U999" i="1" s="1"/>
  <c r="Q1000" i="1"/>
  <c r="R1000" i="1"/>
  <c r="W1000" i="1" s="1"/>
  <c r="S1000" i="1"/>
  <c r="U1000" i="1" s="1"/>
  <c r="Q1001" i="1"/>
  <c r="R1001" i="1"/>
  <c r="W1001" i="1" s="1"/>
  <c r="S1001" i="1"/>
  <c r="U1001" i="1" s="1"/>
  <c r="Q1002" i="1"/>
  <c r="R1002" i="1"/>
  <c r="W1002" i="1" s="1"/>
  <c r="S1002" i="1"/>
  <c r="U1002" i="1" s="1"/>
  <c r="Q1003" i="1"/>
  <c r="S1003" i="1"/>
  <c r="U1003" i="1" s="1"/>
  <c r="R1003" i="1"/>
  <c r="W1003" i="1" s="1"/>
  <c r="X1003" i="1" s="1"/>
  <c r="Q1004" i="1"/>
  <c r="S1004" i="1"/>
  <c r="U1004" i="1" s="1"/>
  <c r="R1004" i="1"/>
  <c r="W1004" i="1" s="1"/>
  <c r="X1004" i="1" s="1"/>
  <c r="Q1005" i="1"/>
  <c r="S1005" i="1"/>
  <c r="U1005" i="1" s="1"/>
  <c r="R1005" i="1"/>
  <c r="W1005" i="1" s="1"/>
  <c r="X1005" i="1" s="1"/>
  <c r="Q1006" i="1"/>
  <c r="S1006" i="1"/>
  <c r="U1006" i="1" s="1"/>
  <c r="R1006" i="1"/>
  <c r="W1006" i="1" s="1"/>
  <c r="X1006" i="1" s="1"/>
  <c r="Q1007" i="1"/>
  <c r="S1007" i="1"/>
  <c r="U1007" i="1" s="1"/>
  <c r="R1007" i="1"/>
  <c r="W1007" i="1" s="1"/>
  <c r="X1007" i="1" s="1"/>
  <c r="Q1008" i="1"/>
  <c r="S1008" i="1"/>
  <c r="U1008" i="1" s="1"/>
  <c r="R1008" i="1"/>
  <c r="W1008" i="1" s="1"/>
  <c r="X1008" i="1" s="1"/>
  <c r="Q1009" i="1"/>
  <c r="S1009" i="1"/>
  <c r="U1009" i="1" s="1"/>
  <c r="R1009" i="1"/>
  <c r="W1009" i="1" s="1"/>
  <c r="X1009" i="1" s="1"/>
  <c r="Q1010" i="1"/>
  <c r="S1010" i="1"/>
  <c r="U1010" i="1" s="1"/>
  <c r="R1010" i="1"/>
  <c r="W1010" i="1" s="1"/>
  <c r="X1010" i="1" s="1"/>
  <c r="Q1011" i="1"/>
  <c r="S1011" i="1"/>
  <c r="U1011" i="1" s="1"/>
  <c r="R1011" i="1"/>
  <c r="W1011" i="1" s="1"/>
  <c r="X1011" i="1" s="1"/>
  <c r="Q1012" i="1"/>
  <c r="S1012" i="1"/>
  <c r="U1012" i="1" s="1"/>
  <c r="R1012" i="1"/>
  <c r="W1012" i="1" s="1"/>
  <c r="X1012" i="1" s="1"/>
  <c r="Q1013" i="1"/>
  <c r="S1013" i="1"/>
  <c r="U1013" i="1" s="1"/>
  <c r="R1013" i="1"/>
  <c r="W1013" i="1" s="1"/>
  <c r="X1013" i="1" s="1"/>
  <c r="Q1014" i="1"/>
  <c r="S1014" i="1"/>
  <c r="U1014" i="1" s="1"/>
  <c r="R1014" i="1"/>
  <c r="W1014" i="1" s="1"/>
  <c r="X1014" i="1" s="1"/>
  <c r="Q1015" i="1"/>
  <c r="S1015" i="1"/>
  <c r="U1015" i="1" s="1"/>
  <c r="R1015" i="1"/>
  <c r="W1015" i="1" s="1"/>
  <c r="X1015" i="1" s="1"/>
  <c r="Q1016" i="1"/>
  <c r="S1016" i="1"/>
  <c r="U1016" i="1" s="1"/>
  <c r="R1016" i="1"/>
  <c r="W1016" i="1" s="1"/>
  <c r="X1016" i="1" s="1"/>
  <c r="Q1017" i="1"/>
  <c r="R1017" i="1"/>
  <c r="W1017" i="1" s="1"/>
  <c r="S1017" i="1"/>
  <c r="U1017" i="1" s="1"/>
  <c r="Q1018" i="1"/>
  <c r="R1018" i="1"/>
  <c r="W1018" i="1" s="1"/>
  <c r="S1018" i="1"/>
  <c r="U1018" i="1" s="1"/>
  <c r="Q1019" i="1"/>
  <c r="R1019" i="1"/>
  <c r="W1019" i="1" s="1"/>
  <c r="S1019" i="1"/>
  <c r="U1019" i="1" s="1"/>
  <c r="Q1020" i="1"/>
  <c r="R1020" i="1"/>
  <c r="W1020" i="1" s="1"/>
  <c r="S1020" i="1"/>
  <c r="U1020" i="1" s="1"/>
  <c r="Q1021" i="1"/>
  <c r="S1021" i="1"/>
  <c r="U1021" i="1" s="1"/>
  <c r="R1021" i="1"/>
  <c r="W1021" i="1" s="1"/>
  <c r="X1021" i="1" s="1"/>
  <c r="Q1022" i="1"/>
  <c r="S1022" i="1"/>
  <c r="U1022" i="1" s="1"/>
  <c r="R1022" i="1"/>
  <c r="W1022" i="1" s="1"/>
  <c r="X1022" i="1" s="1"/>
  <c r="Q1023" i="1"/>
  <c r="S1023" i="1"/>
  <c r="U1023" i="1" s="1"/>
  <c r="R1023" i="1"/>
  <c r="W1023" i="1" s="1"/>
  <c r="X1023" i="1" s="1"/>
  <c r="Q1024" i="1"/>
  <c r="S1024" i="1"/>
  <c r="U1024" i="1" s="1"/>
  <c r="R1024" i="1"/>
  <c r="W1024" i="1" s="1"/>
  <c r="X1024" i="1" s="1"/>
  <c r="Q1025" i="1"/>
  <c r="S1025" i="1"/>
  <c r="U1025" i="1" s="1"/>
  <c r="R1025" i="1"/>
  <c r="W1025" i="1" s="1"/>
  <c r="X1025" i="1" s="1"/>
  <c r="Q1026" i="1"/>
  <c r="S1026" i="1"/>
  <c r="U1026" i="1" s="1"/>
  <c r="R1026" i="1"/>
  <c r="W1026" i="1" s="1"/>
  <c r="X1026" i="1" s="1"/>
  <c r="Q1027" i="1"/>
  <c r="S1027" i="1"/>
  <c r="U1027" i="1" s="1"/>
  <c r="R1027" i="1"/>
  <c r="W1027" i="1" s="1"/>
  <c r="X1027" i="1" s="1"/>
  <c r="Q1028" i="1"/>
  <c r="R1028" i="1"/>
  <c r="W1028" i="1" s="1"/>
  <c r="S1028" i="1"/>
  <c r="U1028" i="1" s="1"/>
  <c r="Q1029" i="1"/>
  <c r="S1029" i="1"/>
  <c r="U1029" i="1" s="1"/>
  <c r="R1029" i="1"/>
  <c r="W1029" i="1" s="1"/>
  <c r="X1029" i="1" s="1"/>
  <c r="Q1030" i="1"/>
  <c r="R1030" i="1"/>
  <c r="W1030" i="1" s="1"/>
  <c r="S1030" i="1"/>
  <c r="U1030" i="1" s="1"/>
  <c r="Q1031" i="1"/>
  <c r="S1031" i="1"/>
  <c r="U1031" i="1" s="1"/>
  <c r="R1031" i="1"/>
  <c r="W1031" i="1" s="1"/>
  <c r="X1031" i="1" s="1"/>
  <c r="Q1032" i="1"/>
  <c r="R1032" i="1"/>
  <c r="W1032" i="1" s="1"/>
  <c r="S1032" i="1"/>
  <c r="U1032" i="1" s="1"/>
  <c r="Q1033" i="1"/>
  <c r="S1033" i="1"/>
  <c r="U1033" i="1" s="1"/>
  <c r="R1033" i="1"/>
  <c r="W1033" i="1" s="1"/>
  <c r="X1033" i="1" s="1"/>
  <c r="Q1034" i="1"/>
  <c r="S1034" i="1"/>
  <c r="U1034" i="1" s="1"/>
  <c r="R1034" i="1"/>
  <c r="W1034" i="1" s="1"/>
  <c r="X1034" i="1" s="1"/>
  <c r="Q1035" i="1"/>
  <c r="R1035" i="1"/>
  <c r="W1035" i="1" s="1"/>
  <c r="S1035" i="1"/>
  <c r="U1035" i="1" s="1"/>
  <c r="Q1036" i="1"/>
  <c r="S1036" i="1"/>
  <c r="U1036" i="1" s="1"/>
  <c r="R1036" i="1"/>
  <c r="W1036" i="1" s="1"/>
  <c r="X1036" i="1" s="1"/>
  <c r="Q1037" i="1"/>
  <c r="S1037" i="1"/>
  <c r="U1037" i="1" s="1"/>
  <c r="R1037" i="1"/>
  <c r="W1037" i="1" s="1"/>
  <c r="X1037" i="1" s="1"/>
  <c r="Q1038" i="1"/>
  <c r="R1038" i="1"/>
  <c r="W1038" i="1" s="1"/>
  <c r="S1038" i="1"/>
  <c r="U1038" i="1" s="1"/>
  <c r="Q1039" i="1"/>
  <c r="R1039" i="1"/>
  <c r="W1039" i="1" s="1"/>
  <c r="S1039" i="1"/>
  <c r="U1039" i="1" s="1"/>
  <c r="Q1040" i="1"/>
  <c r="R1040" i="1"/>
  <c r="W1040" i="1" s="1"/>
  <c r="S1040" i="1"/>
  <c r="U1040" i="1" s="1"/>
  <c r="Q1041" i="1"/>
  <c r="R1041" i="1"/>
  <c r="W1041" i="1" s="1"/>
  <c r="S1041" i="1"/>
  <c r="U1041" i="1" s="1"/>
  <c r="Q1042" i="1"/>
  <c r="R1042" i="1"/>
  <c r="W1042" i="1" s="1"/>
  <c r="S1042" i="1"/>
  <c r="U1042" i="1" s="1"/>
  <c r="Q1043" i="1"/>
  <c r="R1043" i="1"/>
  <c r="W1043" i="1" s="1"/>
  <c r="S1043" i="1"/>
  <c r="U1043" i="1" s="1"/>
  <c r="Q1044" i="1"/>
  <c r="S1044" i="1"/>
  <c r="U1044" i="1" s="1"/>
  <c r="R1044" i="1"/>
  <c r="W1044" i="1" s="1"/>
  <c r="X1044" i="1" s="1"/>
  <c r="Q1045" i="1"/>
  <c r="R1045" i="1"/>
  <c r="W1045" i="1" s="1"/>
  <c r="S1045" i="1"/>
  <c r="U1045" i="1" s="1"/>
  <c r="Q1046" i="1"/>
  <c r="S1046" i="1"/>
  <c r="U1046" i="1" s="1"/>
  <c r="R1046" i="1"/>
  <c r="W1046" i="1" s="1"/>
  <c r="X1046" i="1" s="1"/>
  <c r="Q1047" i="1"/>
  <c r="R1047" i="1"/>
  <c r="W1047" i="1" s="1"/>
  <c r="S1047" i="1"/>
  <c r="U1047" i="1" s="1"/>
  <c r="Q1048" i="1"/>
  <c r="S1048" i="1"/>
  <c r="U1048" i="1" s="1"/>
  <c r="R1048" i="1"/>
  <c r="W1048" i="1" s="1"/>
  <c r="X1048" i="1" s="1"/>
  <c r="Q1049" i="1"/>
  <c r="R1049" i="1"/>
  <c r="W1049" i="1" s="1"/>
  <c r="S1049" i="1"/>
  <c r="U1049" i="1" s="1"/>
  <c r="Q1050" i="1"/>
  <c r="S1050" i="1"/>
  <c r="U1050" i="1" s="1"/>
  <c r="R1050" i="1"/>
  <c r="W1050" i="1" s="1"/>
  <c r="X1050" i="1" s="1"/>
  <c r="Q1051" i="1"/>
  <c r="R1051" i="1"/>
  <c r="W1051" i="1" s="1"/>
  <c r="S1051" i="1"/>
  <c r="U1051" i="1" s="1"/>
  <c r="Q1052" i="1"/>
  <c r="S1052" i="1"/>
  <c r="U1052" i="1" s="1"/>
  <c r="R1052" i="1"/>
  <c r="W1052" i="1" s="1"/>
  <c r="X1052" i="1" s="1"/>
  <c r="Q1053" i="1"/>
  <c r="R1053" i="1"/>
  <c r="W1053" i="1" s="1"/>
  <c r="S1053" i="1"/>
  <c r="U1053" i="1" s="1"/>
  <c r="Q1054" i="1"/>
  <c r="S1054" i="1"/>
  <c r="U1054" i="1" s="1"/>
  <c r="R1054" i="1"/>
  <c r="W1054" i="1" s="1"/>
  <c r="X1054" i="1" s="1"/>
  <c r="Q1055" i="1"/>
  <c r="R1055" i="1"/>
  <c r="W1055" i="1" s="1"/>
  <c r="S1055" i="1"/>
  <c r="U1055" i="1" s="1"/>
  <c r="Q1056" i="1"/>
  <c r="S1056" i="1"/>
  <c r="U1056" i="1" s="1"/>
  <c r="R1056" i="1"/>
  <c r="W1056" i="1" s="1"/>
  <c r="X1056" i="1" s="1"/>
  <c r="Q1057" i="1"/>
  <c r="R1057" i="1"/>
  <c r="W1057" i="1" s="1"/>
  <c r="S1057" i="1"/>
  <c r="U1057" i="1" s="1"/>
  <c r="Q1058" i="1"/>
  <c r="S1058" i="1"/>
  <c r="U1058" i="1" s="1"/>
  <c r="R1058" i="1"/>
  <c r="W1058" i="1" s="1"/>
  <c r="X1058" i="1" s="1"/>
  <c r="Q1059" i="1"/>
  <c r="R1059" i="1"/>
  <c r="W1059" i="1" s="1"/>
  <c r="S1059" i="1"/>
  <c r="U1059" i="1" s="1"/>
  <c r="Q1060" i="1"/>
  <c r="S1060" i="1"/>
  <c r="U1060" i="1" s="1"/>
  <c r="R1060" i="1"/>
  <c r="W1060" i="1" s="1"/>
  <c r="X1060" i="1" s="1"/>
  <c r="Q1061" i="1"/>
  <c r="S1061" i="1"/>
  <c r="U1061" i="1" s="1"/>
  <c r="R1061" i="1"/>
  <c r="W1061" i="1" s="1"/>
  <c r="X1061" i="1" s="1"/>
  <c r="Q1062" i="1"/>
  <c r="R1062" i="1"/>
  <c r="W1062" i="1" s="1"/>
  <c r="S1062" i="1"/>
  <c r="U1062" i="1" s="1"/>
  <c r="Q1063" i="1"/>
  <c r="S1063" i="1"/>
  <c r="U1063" i="1" s="1"/>
  <c r="R1063" i="1"/>
  <c r="W1063" i="1" s="1"/>
  <c r="X1063" i="1" s="1"/>
  <c r="Q1064" i="1"/>
  <c r="S1064" i="1"/>
  <c r="U1064" i="1" s="1"/>
  <c r="R1064" i="1"/>
  <c r="W1064" i="1" s="1"/>
  <c r="X1064" i="1" s="1"/>
  <c r="Q1065" i="1"/>
  <c r="R1065" i="1"/>
  <c r="W1065" i="1" s="1"/>
  <c r="S1065" i="1"/>
  <c r="U1065" i="1" s="1"/>
  <c r="Q1066" i="1"/>
  <c r="R1066" i="1"/>
  <c r="W1066" i="1" s="1"/>
  <c r="S1066" i="1"/>
  <c r="U1066" i="1" s="1"/>
  <c r="Q1067" i="1"/>
  <c r="S1067" i="1"/>
  <c r="U1067" i="1" s="1"/>
  <c r="R1067" i="1"/>
  <c r="W1067" i="1" s="1"/>
  <c r="X1067" i="1" s="1"/>
  <c r="Q1068" i="1"/>
  <c r="S1068" i="1"/>
  <c r="U1068" i="1" s="1"/>
  <c r="R1068" i="1"/>
  <c r="W1068" i="1" s="1"/>
  <c r="X1068" i="1" s="1"/>
  <c r="Q1069" i="1"/>
  <c r="R1069" i="1"/>
  <c r="W1069" i="1" s="1"/>
  <c r="S1069" i="1"/>
  <c r="U1069" i="1" s="1"/>
  <c r="Q1070" i="1"/>
  <c r="S1070" i="1"/>
  <c r="U1070" i="1" s="1"/>
  <c r="R1070" i="1"/>
  <c r="W1070" i="1" s="1"/>
  <c r="X1070" i="1" s="1"/>
  <c r="Q1071" i="1"/>
  <c r="S1071" i="1"/>
  <c r="U1071" i="1" s="1"/>
  <c r="R1071" i="1"/>
  <c r="W1071" i="1" s="1"/>
  <c r="X1071" i="1" s="1"/>
  <c r="Q1072" i="1"/>
  <c r="S1072" i="1"/>
  <c r="U1072" i="1" s="1"/>
  <c r="R1072" i="1"/>
  <c r="W1072" i="1" s="1"/>
  <c r="X1072" i="1" s="1"/>
  <c r="Q1073" i="1"/>
  <c r="S1073" i="1"/>
  <c r="U1073" i="1" s="1"/>
  <c r="R1073" i="1"/>
  <c r="W1073" i="1" s="1"/>
  <c r="X1073" i="1" s="1"/>
  <c r="Q1074" i="1"/>
  <c r="S1074" i="1"/>
  <c r="U1074" i="1" s="1"/>
  <c r="R1074" i="1"/>
  <c r="W1074" i="1" s="1"/>
  <c r="X1074" i="1" s="1"/>
  <c r="Q1075" i="1"/>
  <c r="R1075" i="1"/>
  <c r="W1075" i="1" s="1"/>
  <c r="S1075" i="1"/>
  <c r="U1075" i="1" s="1"/>
  <c r="Q1076" i="1"/>
  <c r="S1076" i="1"/>
  <c r="U1076" i="1" s="1"/>
  <c r="R1076" i="1"/>
  <c r="W1076" i="1" s="1"/>
  <c r="X1076" i="1" s="1"/>
  <c r="Q1077" i="1"/>
  <c r="S1077" i="1"/>
  <c r="U1077" i="1" s="1"/>
  <c r="R1077" i="1"/>
  <c r="W1077" i="1" s="1"/>
  <c r="X1077" i="1" s="1"/>
  <c r="Q1078" i="1"/>
  <c r="S1078" i="1"/>
  <c r="U1078" i="1" s="1"/>
  <c r="R1078" i="1"/>
  <c r="W1078" i="1" s="1"/>
  <c r="X1078" i="1" s="1"/>
  <c r="Q1079" i="1"/>
  <c r="S1079" i="1"/>
  <c r="U1079" i="1" s="1"/>
  <c r="R1079" i="1"/>
  <c r="W1079" i="1" s="1"/>
  <c r="X1079" i="1" s="1"/>
  <c r="Q1080" i="1"/>
  <c r="S1080" i="1"/>
  <c r="U1080" i="1" s="1"/>
  <c r="R1080" i="1"/>
  <c r="W1080" i="1" s="1"/>
  <c r="X1080" i="1" s="1"/>
  <c r="Q1081" i="1"/>
  <c r="S1081" i="1"/>
  <c r="U1081" i="1" s="1"/>
  <c r="R1081" i="1"/>
  <c r="W1081" i="1" s="1"/>
  <c r="X1081" i="1" s="1"/>
  <c r="Q1082" i="1"/>
  <c r="S1082" i="1"/>
  <c r="U1082" i="1" s="1"/>
  <c r="R1082" i="1"/>
  <c r="W1082" i="1" s="1"/>
  <c r="X1082" i="1" s="1"/>
  <c r="Q1083" i="1"/>
  <c r="S1083" i="1"/>
  <c r="U1083" i="1" s="1"/>
  <c r="R1083" i="1"/>
  <c r="W1083" i="1" s="1"/>
  <c r="X1083" i="1" s="1"/>
  <c r="Q1084" i="1"/>
  <c r="S1084" i="1"/>
  <c r="U1084" i="1" s="1"/>
  <c r="R1084" i="1"/>
  <c r="W1084" i="1" s="1"/>
  <c r="X1084" i="1" s="1"/>
  <c r="Q1085" i="1"/>
  <c r="S1085" i="1"/>
  <c r="U1085" i="1" s="1"/>
  <c r="R1085" i="1"/>
  <c r="W1085" i="1" s="1"/>
  <c r="X1085" i="1" s="1"/>
  <c r="Q1086" i="1"/>
  <c r="R1086" i="1"/>
  <c r="W1086" i="1" s="1"/>
  <c r="S1086" i="1"/>
  <c r="U1086" i="1" s="1"/>
  <c r="Q1087" i="1"/>
  <c r="R1087" i="1"/>
  <c r="W1087" i="1" s="1"/>
  <c r="S1087" i="1"/>
  <c r="U1087" i="1" s="1"/>
  <c r="Q1088" i="1"/>
  <c r="S1088" i="1"/>
  <c r="U1088" i="1" s="1"/>
  <c r="R1088" i="1"/>
  <c r="W1088" i="1" s="1"/>
  <c r="X1088" i="1" s="1"/>
  <c r="Q1089" i="1"/>
  <c r="R1089" i="1"/>
  <c r="W1089" i="1" s="1"/>
  <c r="S1089" i="1"/>
  <c r="U1089" i="1" s="1"/>
  <c r="Q1090" i="1"/>
  <c r="R1090" i="1"/>
  <c r="W1090" i="1" s="1"/>
  <c r="S1090" i="1"/>
  <c r="U1090" i="1" s="1"/>
  <c r="Q1091" i="1"/>
  <c r="R1091" i="1"/>
  <c r="W1091" i="1" s="1"/>
  <c r="S1091" i="1"/>
  <c r="U1091" i="1" s="1"/>
  <c r="Q1092" i="1"/>
  <c r="R1092" i="1"/>
  <c r="W1092" i="1" s="1"/>
  <c r="S1092" i="1"/>
  <c r="U1092" i="1" s="1"/>
  <c r="Q1093" i="1"/>
  <c r="S1093" i="1"/>
  <c r="U1093" i="1" s="1"/>
  <c r="R1093" i="1"/>
  <c r="W1093" i="1" s="1"/>
  <c r="X1093" i="1" s="1"/>
  <c r="Q1094" i="1"/>
  <c r="R1094" i="1"/>
  <c r="W1094" i="1" s="1"/>
  <c r="S1094" i="1"/>
  <c r="U1094" i="1" s="1"/>
  <c r="Q1095" i="1"/>
  <c r="R1095" i="1"/>
  <c r="W1095" i="1" s="1"/>
  <c r="S1095" i="1"/>
  <c r="U1095" i="1" s="1"/>
  <c r="Q1096" i="1"/>
  <c r="R1096" i="1"/>
  <c r="W1096" i="1" s="1"/>
  <c r="S1096" i="1"/>
  <c r="U1096" i="1" s="1"/>
  <c r="Q1097" i="1"/>
  <c r="R1097" i="1"/>
  <c r="W1097" i="1" s="1"/>
  <c r="S1097" i="1"/>
  <c r="U1097" i="1" s="1"/>
  <c r="Q1098" i="1"/>
  <c r="S1098" i="1"/>
  <c r="U1098" i="1" s="1"/>
  <c r="R1098" i="1"/>
  <c r="W1098" i="1" s="1"/>
  <c r="X1098" i="1" s="1"/>
  <c r="Q1099" i="1"/>
  <c r="R1099" i="1"/>
  <c r="W1099" i="1" s="1"/>
  <c r="S1099" i="1"/>
  <c r="U1099" i="1" s="1"/>
  <c r="Q1100" i="1"/>
  <c r="S1100" i="1"/>
  <c r="U1100" i="1" s="1"/>
  <c r="R1100" i="1"/>
  <c r="W1100" i="1" s="1"/>
  <c r="X1100" i="1" s="1"/>
  <c r="Q1101" i="1"/>
  <c r="S1101" i="1"/>
  <c r="U1101" i="1" s="1"/>
  <c r="R1101" i="1"/>
  <c r="W1101" i="1" s="1"/>
  <c r="X1101" i="1" s="1"/>
  <c r="Q1102" i="1"/>
  <c r="R1102" i="1"/>
  <c r="W1102" i="1" s="1"/>
  <c r="S1102" i="1"/>
  <c r="U1102" i="1" s="1"/>
  <c r="Q1103" i="1"/>
  <c r="R1103" i="1"/>
  <c r="W1103" i="1" s="1"/>
  <c r="S1103" i="1"/>
  <c r="U1103" i="1" s="1"/>
  <c r="Q1104" i="1"/>
  <c r="R1104" i="1"/>
  <c r="W1104" i="1" s="1"/>
  <c r="S1104" i="1"/>
  <c r="U1104" i="1" s="1"/>
  <c r="Q1105" i="1"/>
  <c r="R1105" i="1"/>
  <c r="W1105" i="1" s="1"/>
  <c r="S1105" i="1"/>
  <c r="U1105" i="1" s="1"/>
  <c r="Q1106" i="1"/>
  <c r="S1106" i="1"/>
  <c r="U1106" i="1" s="1"/>
  <c r="R1106" i="1"/>
  <c r="W1106" i="1" s="1"/>
  <c r="X1106" i="1" s="1"/>
  <c r="Q1107" i="1"/>
  <c r="R1107" i="1"/>
  <c r="W1107" i="1" s="1"/>
  <c r="S1107" i="1"/>
  <c r="U1107" i="1" s="1"/>
  <c r="Q1108" i="1"/>
  <c r="S1108" i="1"/>
  <c r="U1108" i="1" s="1"/>
  <c r="R1108" i="1"/>
  <c r="W1108" i="1" s="1"/>
  <c r="X1108" i="1" s="1"/>
  <c r="Q1109" i="1"/>
  <c r="R1109" i="1"/>
  <c r="W1109" i="1" s="1"/>
  <c r="S1109" i="1"/>
  <c r="U1109" i="1" s="1"/>
  <c r="Q1195" i="1"/>
  <c r="W1195" i="1" s="1"/>
  <c r="S1195" i="1"/>
  <c r="U1195" i="1" s="1"/>
  <c r="Q785" i="1"/>
  <c r="R785" i="1"/>
  <c r="W785" i="1" s="1"/>
  <c r="S785" i="1"/>
  <c r="U785" i="1" s="1"/>
  <c r="Q786" i="1"/>
  <c r="S786" i="1"/>
  <c r="U786" i="1" s="1"/>
  <c r="R786" i="1"/>
  <c r="W786" i="1" s="1"/>
  <c r="X786" i="1" s="1"/>
  <c r="Q787" i="1"/>
  <c r="S787" i="1"/>
  <c r="U787" i="1" s="1"/>
  <c r="R787" i="1"/>
  <c r="W787" i="1" s="1"/>
  <c r="X787" i="1" s="1"/>
  <c r="Q788" i="1"/>
  <c r="S788" i="1"/>
  <c r="U788" i="1" s="1"/>
  <c r="R788" i="1"/>
  <c r="W788" i="1" s="1"/>
  <c r="X788" i="1" s="1"/>
  <c r="Q789" i="1"/>
  <c r="S789" i="1"/>
  <c r="U789" i="1" s="1"/>
  <c r="R789" i="1"/>
  <c r="W789" i="1" s="1"/>
  <c r="X789" i="1" s="1"/>
  <c r="Q790" i="1"/>
  <c r="S790" i="1"/>
  <c r="U790" i="1" s="1"/>
  <c r="R790" i="1"/>
  <c r="W790" i="1" s="1"/>
  <c r="X790" i="1" s="1"/>
  <c r="Q791" i="1"/>
  <c r="R791" i="1"/>
  <c r="W791" i="1" s="1"/>
  <c r="S791" i="1"/>
  <c r="U791" i="1" s="1"/>
  <c r="Q792" i="1"/>
  <c r="S792" i="1"/>
  <c r="U792" i="1" s="1"/>
  <c r="R792" i="1"/>
  <c r="W792" i="1" s="1"/>
  <c r="X792" i="1" s="1"/>
  <c r="Q793" i="1"/>
  <c r="R793" i="1"/>
  <c r="W793" i="1" s="1"/>
  <c r="S793" i="1"/>
  <c r="U793" i="1" s="1"/>
  <c r="Q794" i="1"/>
  <c r="S794" i="1"/>
  <c r="U794" i="1" s="1"/>
  <c r="R794" i="1"/>
  <c r="W794" i="1" s="1"/>
  <c r="X794" i="1" s="1"/>
  <c r="Q795" i="1"/>
  <c r="S795" i="1"/>
  <c r="U795" i="1" s="1"/>
  <c r="R795" i="1"/>
  <c r="W795" i="1" s="1"/>
  <c r="X795" i="1" s="1"/>
  <c r="Q796" i="1"/>
  <c r="S796" i="1"/>
  <c r="U796" i="1" s="1"/>
  <c r="R796" i="1"/>
  <c r="W796" i="1" s="1"/>
  <c r="X796" i="1" s="1"/>
  <c r="Q797" i="1"/>
  <c r="S797" i="1"/>
  <c r="U797" i="1" s="1"/>
  <c r="R797" i="1"/>
  <c r="W797" i="1" s="1"/>
  <c r="X797" i="1" s="1"/>
  <c r="Q798" i="1"/>
  <c r="S798" i="1"/>
  <c r="U798" i="1" s="1"/>
  <c r="R798" i="1"/>
  <c r="W798" i="1" s="1"/>
  <c r="X798" i="1" s="1"/>
  <c r="Q799" i="1"/>
  <c r="R799" i="1"/>
  <c r="W799" i="1" s="1"/>
  <c r="S799" i="1"/>
  <c r="U799" i="1" s="1"/>
  <c r="Q800" i="1"/>
  <c r="R800" i="1"/>
  <c r="W800" i="1" s="1"/>
  <c r="S800" i="1"/>
  <c r="U800" i="1" s="1"/>
  <c r="Q801" i="1"/>
  <c r="S801" i="1"/>
  <c r="U801" i="1" s="1"/>
  <c r="R801" i="1"/>
  <c r="W801" i="1" s="1"/>
  <c r="X801" i="1" s="1"/>
  <c r="Q802" i="1"/>
  <c r="S802" i="1"/>
  <c r="U802" i="1" s="1"/>
  <c r="R802" i="1"/>
  <c r="W802" i="1" s="1"/>
  <c r="X802" i="1" s="1"/>
  <c r="Q803" i="1"/>
  <c r="R803" i="1"/>
  <c r="W803" i="1" s="1"/>
  <c r="S803" i="1"/>
  <c r="U803" i="1" s="1"/>
  <c r="Q804" i="1"/>
  <c r="R804" i="1"/>
  <c r="W804" i="1" s="1"/>
  <c r="S804" i="1"/>
  <c r="U804" i="1" s="1"/>
  <c r="Q805" i="1"/>
  <c r="S805" i="1"/>
  <c r="U805" i="1" s="1"/>
  <c r="R805" i="1"/>
  <c r="W805" i="1" s="1"/>
  <c r="X805" i="1" s="1"/>
  <c r="Q806" i="1"/>
  <c r="R806" i="1"/>
  <c r="W806" i="1" s="1"/>
  <c r="S806" i="1"/>
  <c r="U806" i="1" s="1"/>
  <c r="Q807" i="1"/>
  <c r="R807" i="1"/>
  <c r="W807" i="1" s="1"/>
  <c r="S807" i="1"/>
  <c r="U807" i="1" s="1"/>
  <c r="Q808" i="1"/>
  <c r="S808" i="1"/>
  <c r="U808" i="1" s="1"/>
  <c r="R808" i="1"/>
  <c r="W808" i="1" s="1"/>
  <c r="X808" i="1" s="1"/>
  <c r="Q809" i="1"/>
  <c r="S809" i="1"/>
  <c r="U809" i="1" s="1"/>
  <c r="R809" i="1"/>
  <c r="W809" i="1" s="1"/>
  <c r="X809" i="1" s="1"/>
  <c r="Q810" i="1"/>
  <c r="S810" i="1"/>
  <c r="U810" i="1" s="1"/>
  <c r="R810" i="1"/>
  <c r="W810" i="1" s="1"/>
  <c r="X810" i="1" s="1"/>
  <c r="Q811" i="1"/>
  <c r="S811" i="1"/>
  <c r="U811" i="1" s="1"/>
  <c r="R811" i="1"/>
  <c r="W811" i="1" s="1"/>
  <c r="X811" i="1" s="1"/>
  <c r="Q812" i="1"/>
  <c r="R812" i="1"/>
  <c r="W812" i="1" s="1"/>
  <c r="S812" i="1"/>
  <c r="U812" i="1" s="1"/>
  <c r="Q813" i="1"/>
  <c r="S813" i="1"/>
  <c r="U813" i="1" s="1"/>
  <c r="R813" i="1"/>
  <c r="W813" i="1" s="1"/>
  <c r="X813" i="1" s="1"/>
  <c r="Q814" i="1"/>
  <c r="S814" i="1"/>
  <c r="U814" i="1" s="1"/>
  <c r="R814" i="1"/>
  <c r="W814" i="1" s="1"/>
  <c r="X814" i="1" s="1"/>
  <c r="Q815" i="1"/>
  <c r="S815" i="1"/>
  <c r="U815" i="1" s="1"/>
  <c r="R815" i="1"/>
  <c r="W815" i="1" s="1"/>
  <c r="X815" i="1" s="1"/>
  <c r="Q816" i="1"/>
  <c r="S816" i="1"/>
  <c r="U816" i="1" s="1"/>
  <c r="R816" i="1"/>
  <c r="W816" i="1" s="1"/>
  <c r="X816" i="1" s="1"/>
  <c r="Q817" i="1"/>
  <c r="S817" i="1"/>
  <c r="U817" i="1" s="1"/>
  <c r="R817" i="1"/>
  <c r="W817" i="1" s="1"/>
  <c r="X817" i="1" s="1"/>
  <c r="Q818" i="1"/>
  <c r="S818" i="1"/>
  <c r="U818" i="1" s="1"/>
  <c r="R818" i="1"/>
  <c r="W818" i="1" s="1"/>
  <c r="X818" i="1" s="1"/>
  <c r="Q819" i="1"/>
  <c r="S819" i="1"/>
  <c r="U819" i="1" s="1"/>
  <c r="R819" i="1"/>
  <c r="W819" i="1" s="1"/>
  <c r="X819" i="1" s="1"/>
  <c r="Q820" i="1"/>
  <c r="S820" i="1"/>
  <c r="U820" i="1" s="1"/>
  <c r="R820" i="1"/>
  <c r="W820" i="1" s="1"/>
  <c r="X820" i="1" s="1"/>
  <c r="Q821" i="1"/>
  <c r="R821" i="1"/>
  <c r="W821" i="1" s="1"/>
  <c r="S821" i="1"/>
  <c r="U821" i="1" s="1"/>
  <c r="Q822" i="1"/>
  <c r="S822" i="1"/>
  <c r="U822" i="1" s="1"/>
  <c r="R822" i="1"/>
  <c r="W822" i="1" s="1"/>
  <c r="X822" i="1" s="1"/>
  <c r="Q823" i="1"/>
  <c r="S823" i="1"/>
  <c r="U823" i="1" s="1"/>
  <c r="R823" i="1"/>
  <c r="W823" i="1" s="1"/>
  <c r="X823" i="1" s="1"/>
  <c r="Q824" i="1"/>
  <c r="S824" i="1"/>
  <c r="U824" i="1" s="1"/>
  <c r="R824" i="1"/>
  <c r="W824" i="1" s="1"/>
  <c r="X824" i="1" s="1"/>
  <c r="Q825" i="1"/>
  <c r="S825" i="1"/>
  <c r="U825" i="1" s="1"/>
  <c r="R825" i="1"/>
  <c r="W825" i="1" s="1"/>
  <c r="X825" i="1" s="1"/>
  <c r="Q826" i="1"/>
  <c r="R826" i="1"/>
  <c r="W826" i="1" s="1"/>
  <c r="S826" i="1"/>
  <c r="U826" i="1" s="1"/>
  <c r="Q827" i="1"/>
  <c r="R827" i="1"/>
  <c r="W827" i="1" s="1"/>
  <c r="S827" i="1"/>
  <c r="U827" i="1" s="1"/>
  <c r="Q828" i="1"/>
  <c r="R828" i="1"/>
  <c r="W828" i="1" s="1"/>
  <c r="S828" i="1"/>
  <c r="U828" i="1" s="1"/>
  <c r="Q829" i="1"/>
  <c r="S829" i="1"/>
  <c r="U829" i="1" s="1"/>
  <c r="R829" i="1"/>
  <c r="W829" i="1" s="1"/>
  <c r="X829" i="1" s="1"/>
  <c r="Q830" i="1"/>
  <c r="R830" i="1"/>
  <c r="W830" i="1" s="1"/>
  <c r="S830" i="1"/>
  <c r="U830" i="1" s="1"/>
  <c r="Q831" i="1"/>
  <c r="R831" i="1"/>
  <c r="W831" i="1" s="1"/>
  <c r="S831" i="1"/>
  <c r="U831" i="1" s="1"/>
  <c r="Q832" i="1"/>
  <c r="S832" i="1"/>
  <c r="U832" i="1" s="1"/>
  <c r="R832" i="1"/>
  <c r="W832" i="1" s="1"/>
  <c r="X832" i="1" s="1"/>
  <c r="Q833" i="1"/>
  <c r="R833" i="1"/>
  <c r="W833" i="1" s="1"/>
  <c r="S833" i="1"/>
  <c r="U833" i="1" s="1"/>
  <c r="Q834" i="1"/>
  <c r="R834" i="1"/>
  <c r="W834" i="1" s="1"/>
  <c r="S834" i="1"/>
  <c r="U834" i="1" s="1"/>
  <c r="Q835" i="1"/>
  <c r="R835" i="1"/>
  <c r="W835" i="1" s="1"/>
  <c r="S835" i="1"/>
  <c r="U835" i="1" s="1"/>
  <c r="Q836" i="1"/>
  <c r="S836" i="1"/>
  <c r="U836" i="1" s="1"/>
  <c r="R836" i="1"/>
  <c r="W836" i="1" s="1"/>
  <c r="X836" i="1" s="1"/>
  <c r="Q837" i="1"/>
  <c r="R837" i="1"/>
  <c r="W837" i="1" s="1"/>
  <c r="S837" i="1"/>
  <c r="U837" i="1" s="1"/>
  <c r="Q838" i="1"/>
  <c r="R838" i="1"/>
  <c r="W838" i="1" s="1"/>
  <c r="S838" i="1"/>
  <c r="U838" i="1" s="1"/>
  <c r="Q839" i="1"/>
  <c r="S839" i="1"/>
  <c r="U839" i="1" s="1"/>
  <c r="R839" i="1"/>
  <c r="W839" i="1" s="1"/>
  <c r="X839" i="1" s="1"/>
  <c r="Q840" i="1"/>
  <c r="S840" i="1"/>
  <c r="U840" i="1" s="1"/>
  <c r="R840" i="1"/>
  <c r="W840" i="1" s="1"/>
  <c r="X840" i="1" s="1"/>
  <c r="Q841" i="1"/>
  <c r="R841" i="1"/>
  <c r="W841" i="1" s="1"/>
  <c r="S841" i="1"/>
  <c r="U841" i="1" s="1"/>
  <c r="Q842" i="1"/>
  <c r="S842" i="1"/>
  <c r="U842" i="1" s="1"/>
  <c r="R842" i="1"/>
  <c r="W842" i="1" s="1"/>
  <c r="X842" i="1" s="1"/>
  <c r="Q843" i="1"/>
  <c r="R843" i="1"/>
  <c r="W843" i="1" s="1"/>
  <c r="S843" i="1"/>
  <c r="U843" i="1" s="1"/>
  <c r="Q844" i="1"/>
  <c r="S844" i="1"/>
  <c r="U844" i="1" s="1"/>
  <c r="R844" i="1"/>
  <c r="W844" i="1" s="1"/>
  <c r="X844" i="1" s="1"/>
  <c r="Q845" i="1"/>
  <c r="S845" i="1"/>
  <c r="U845" i="1" s="1"/>
  <c r="R845" i="1"/>
  <c r="W845" i="1" s="1"/>
  <c r="X845" i="1" s="1"/>
  <c r="Q846" i="1"/>
  <c r="S846" i="1"/>
  <c r="U846" i="1" s="1"/>
  <c r="R846" i="1"/>
  <c r="W846" i="1" s="1"/>
  <c r="X846" i="1" s="1"/>
  <c r="Q847" i="1"/>
  <c r="R847" i="1"/>
  <c r="W847" i="1" s="1"/>
  <c r="S847" i="1"/>
  <c r="U847" i="1" s="1"/>
  <c r="Q848" i="1"/>
  <c r="S848" i="1"/>
  <c r="U848" i="1" s="1"/>
  <c r="R848" i="1"/>
  <c r="W848" i="1" s="1"/>
  <c r="X848" i="1" s="1"/>
  <c r="Q849" i="1"/>
  <c r="R849" i="1"/>
  <c r="W849" i="1" s="1"/>
  <c r="S849" i="1"/>
  <c r="U849" i="1" s="1"/>
  <c r="Q850" i="1"/>
  <c r="R850" i="1"/>
  <c r="W850" i="1" s="1"/>
  <c r="S850" i="1"/>
  <c r="U850" i="1" s="1"/>
  <c r="Q851" i="1"/>
  <c r="S851" i="1"/>
  <c r="U851" i="1" s="1"/>
  <c r="R851" i="1"/>
  <c r="W851" i="1" s="1"/>
  <c r="X851" i="1" s="1"/>
  <c r="Q852" i="1"/>
  <c r="R852" i="1"/>
  <c r="W852" i="1" s="1"/>
  <c r="S852" i="1"/>
  <c r="U852" i="1" s="1"/>
  <c r="Q853" i="1"/>
  <c r="S853" i="1"/>
  <c r="U853" i="1" s="1"/>
  <c r="R853" i="1"/>
  <c r="W853" i="1" s="1"/>
  <c r="X853" i="1" s="1"/>
  <c r="Q854" i="1"/>
  <c r="S854" i="1"/>
  <c r="U854" i="1" s="1"/>
  <c r="R854" i="1"/>
  <c r="W854" i="1" s="1"/>
  <c r="X854" i="1" s="1"/>
  <c r="Q855" i="1"/>
  <c r="S855" i="1"/>
  <c r="U855" i="1" s="1"/>
  <c r="R855" i="1"/>
  <c r="W855" i="1" s="1"/>
  <c r="X855" i="1" s="1"/>
  <c r="Q856" i="1"/>
  <c r="R856" i="1"/>
  <c r="W856" i="1" s="1"/>
  <c r="S856" i="1"/>
  <c r="U856" i="1" s="1"/>
  <c r="S3" i="1"/>
  <c r="U3" i="1" s="1"/>
  <c r="S4" i="1"/>
  <c r="U4" i="1" s="1"/>
  <c r="S5" i="1"/>
  <c r="S6" i="1"/>
  <c r="U6" i="1" s="1"/>
  <c r="S7" i="1"/>
  <c r="U7" i="1" s="1"/>
  <c r="S8" i="1"/>
  <c r="U8" i="1" s="1"/>
  <c r="S9" i="1"/>
  <c r="U9" i="1" s="1"/>
  <c r="S10" i="1"/>
  <c r="U10" i="1" s="1"/>
  <c r="S11" i="1"/>
  <c r="U11" i="1" s="1"/>
  <c r="S12" i="1"/>
  <c r="U12" i="1" s="1"/>
  <c r="S13" i="1"/>
  <c r="U13" i="1" s="1"/>
  <c r="S14" i="1"/>
  <c r="U14" i="1" s="1"/>
  <c r="S15" i="1"/>
  <c r="U15" i="1" s="1"/>
  <c r="S16" i="1"/>
  <c r="U16" i="1" s="1"/>
  <c r="S17" i="1"/>
  <c r="U17" i="1" s="1"/>
  <c r="S18" i="1"/>
  <c r="U18" i="1" s="1"/>
  <c r="S19" i="1"/>
  <c r="U19" i="1" s="1"/>
  <c r="S20" i="1"/>
  <c r="U20" i="1" s="1"/>
  <c r="S21" i="1"/>
  <c r="U21" i="1" s="1"/>
  <c r="S22" i="1"/>
  <c r="U22" i="1" s="1"/>
  <c r="S23" i="1"/>
  <c r="U23" i="1" s="1"/>
  <c r="S24" i="1"/>
  <c r="U24" i="1" s="1"/>
  <c r="S25" i="1"/>
  <c r="U25" i="1" s="1"/>
  <c r="S26" i="1"/>
  <c r="U26" i="1" s="1"/>
  <c r="S27" i="1"/>
  <c r="U27" i="1" s="1"/>
  <c r="S28" i="1"/>
  <c r="U28" i="1" s="1"/>
  <c r="S29" i="1"/>
  <c r="U29" i="1" s="1"/>
  <c r="S30" i="1"/>
  <c r="U30" i="1" s="1"/>
  <c r="S31" i="1"/>
  <c r="U31" i="1" s="1"/>
  <c r="S32" i="1"/>
  <c r="U32" i="1" s="1"/>
  <c r="S33" i="1"/>
  <c r="U33" i="1" s="1"/>
  <c r="S34" i="1"/>
  <c r="U34" i="1" s="1"/>
  <c r="S35" i="1"/>
  <c r="U35" i="1" s="1"/>
  <c r="S36" i="1"/>
  <c r="U36" i="1" s="1"/>
  <c r="S37" i="1"/>
  <c r="U37" i="1" s="1"/>
  <c r="S38" i="1"/>
  <c r="U38" i="1" s="1"/>
  <c r="S39" i="1"/>
  <c r="U39" i="1" s="1"/>
  <c r="S40" i="1"/>
  <c r="U40" i="1" s="1"/>
  <c r="S41" i="1"/>
  <c r="U41" i="1" s="1"/>
  <c r="S42" i="1"/>
  <c r="U42" i="1" s="1"/>
  <c r="S43" i="1"/>
  <c r="U43" i="1" s="1"/>
  <c r="S44" i="1"/>
  <c r="U44" i="1" s="1"/>
  <c r="S45" i="1"/>
  <c r="U45" i="1" s="1"/>
  <c r="S46" i="1"/>
  <c r="U46" i="1" s="1"/>
  <c r="S47" i="1"/>
  <c r="U47" i="1" s="1"/>
  <c r="S48" i="1"/>
  <c r="U48" i="1" s="1"/>
  <c r="S49" i="1"/>
  <c r="U49" i="1" s="1"/>
  <c r="S50" i="1"/>
  <c r="U50" i="1" s="1"/>
  <c r="S51" i="1"/>
  <c r="U51" i="1" s="1"/>
  <c r="S52" i="1"/>
  <c r="U52" i="1" s="1"/>
  <c r="S53" i="1"/>
  <c r="U53" i="1" s="1"/>
  <c r="S54" i="1"/>
  <c r="U54" i="1" s="1"/>
  <c r="S55" i="1"/>
  <c r="U55" i="1" s="1"/>
  <c r="S56" i="1"/>
  <c r="U56" i="1" s="1"/>
  <c r="S57" i="1"/>
  <c r="U57" i="1" s="1"/>
  <c r="S58" i="1"/>
  <c r="U58" i="1" s="1"/>
  <c r="S59" i="1"/>
  <c r="U59" i="1" s="1"/>
  <c r="S60" i="1"/>
  <c r="U60" i="1" s="1"/>
  <c r="S61" i="1"/>
  <c r="U61" i="1" s="1"/>
  <c r="S62" i="1"/>
  <c r="U62" i="1" s="1"/>
  <c r="S63" i="1"/>
  <c r="U63" i="1" s="1"/>
  <c r="S64" i="1"/>
  <c r="U64" i="1" s="1"/>
  <c r="S65" i="1"/>
  <c r="U65" i="1" s="1"/>
  <c r="S66" i="1"/>
  <c r="U66" i="1" s="1"/>
  <c r="S67" i="1"/>
  <c r="U67" i="1" s="1"/>
  <c r="S68" i="1"/>
  <c r="U68" i="1" s="1"/>
  <c r="S69" i="1"/>
  <c r="U69" i="1" s="1"/>
  <c r="S70" i="1"/>
  <c r="U70" i="1" s="1"/>
  <c r="S71" i="1"/>
  <c r="U71" i="1" s="1"/>
  <c r="S72" i="1"/>
  <c r="U72" i="1" s="1"/>
  <c r="S73" i="1"/>
  <c r="U73" i="1" s="1"/>
  <c r="S74" i="1"/>
  <c r="U74" i="1" s="1"/>
  <c r="S75" i="1"/>
  <c r="U75" i="1" s="1"/>
  <c r="S76" i="1"/>
  <c r="U76" i="1" s="1"/>
  <c r="S77" i="1"/>
  <c r="U77" i="1" s="1"/>
  <c r="S78" i="1"/>
  <c r="U78" i="1" s="1"/>
  <c r="S79" i="1"/>
  <c r="U79" i="1" s="1"/>
  <c r="S80" i="1"/>
  <c r="U80" i="1" s="1"/>
  <c r="S81" i="1"/>
  <c r="U81" i="1" s="1"/>
  <c r="S82" i="1"/>
  <c r="U82" i="1" s="1"/>
  <c r="S83" i="1"/>
  <c r="U83" i="1" s="1"/>
  <c r="S84" i="1"/>
  <c r="U84" i="1" s="1"/>
  <c r="S85" i="1"/>
  <c r="U85" i="1" s="1"/>
  <c r="S86" i="1"/>
  <c r="U86" i="1" s="1"/>
  <c r="S87" i="1"/>
  <c r="U87" i="1" s="1"/>
  <c r="S88" i="1"/>
  <c r="U88" i="1" s="1"/>
  <c r="S89" i="1"/>
  <c r="U89" i="1" s="1"/>
  <c r="S90" i="1"/>
  <c r="U90" i="1" s="1"/>
  <c r="S91" i="1"/>
  <c r="U91" i="1" s="1"/>
  <c r="S92" i="1"/>
  <c r="U92" i="1" s="1"/>
  <c r="S93" i="1"/>
  <c r="U93" i="1" s="1"/>
  <c r="S94" i="1"/>
  <c r="U94" i="1" s="1"/>
  <c r="S95" i="1"/>
  <c r="U95" i="1" s="1"/>
  <c r="S96" i="1"/>
  <c r="U96" i="1" s="1"/>
  <c r="S97" i="1"/>
  <c r="U97" i="1" s="1"/>
  <c r="S98" i="1"/>
  <c r="U98" i="1" s="1"/>
  <c r="S99" i="1"/>
  <c r="U99" i="1" s="1"/>
  <c r="S100" i="1"/>
  <c r="U100" i="1" s="1"/>
  <c r="S101" i="1"/>
  <c r="U101" i="1" s="1"/>
  <c r="S102" i="1"/>
  <c r="U102" i="1" s="1"/>
  <c r="S103" i="1"/>
  <c r="U103" i="1" s="1"/>
  <c r="S104" i="1"/>
  <c r="U104" i="1" s="1"/>
  <c r="S105" i="1"/>
  <c r="U105" i="1" s="1"/>
  <c r="S106" i="1"/>
  <c r="U106" i="1" s="1"/>
  <c r="S107" i="1"/>
  <c r="U107" i="1" s="1"/>
  <c r="S108" i="1"/>
  <c r="U108" i="1" s="1"/>
  <c r="S109" i="1"/>
  <c r="U109" i="1" s="1"/>
  <c r="S110" i="1"/>
  <c r="U110" i="1" s="1"/>
  <c r="S111" i="1"/>
  <c r="U111" i="1" s="1"/>
  <c r="S112" i="1"/>
  <c r="U112" i="1" s="1"/>
  <c r="S113" i="1"/>
  <c r="U113" i="1" s="1"/>
  <c r="S114" i="1"/>
  <c r="U114" i="1" s="1"/>
  <c r="S115" i="1"/>
  <c r="U115" i="1" s="1"/>
  <c r="S116" i="1"/>
  <c r="U116" i="1" s="1"/>
  <c r="S117" i="1"/>
  <c r="U117" i="1" s="1"/>
  <c r="S118" i="1"/>
  <c r="U118" i="1" s="1"/>
  <c r="S119" i="1"/>
  <c r="U119" i="1" s="1"/>
  <c r="S120" i="1"/>
  <c r="U120" i="1" s="1"/>
  <c r="S121" i="1"/>
  <c r="U121" i="1" s="1"/>
  <c r="S122" i="1"/>
  <c r="U122" i="1" s="1"/>
  <c r="S123" i="1"/>
  <c r="U123" i="1" s="1"/>
  <c r="S124" i="1"/>
  <c r="U124" i="1" s="1"/>
  <c r="S125" i="1"/>
  <c r="U125" i="1" s="1"/>
  <c r="S126" i="1"/>
  <c r="U126" i="1" s="1"/>
  <c r="S127" i="1"/>
  <c r="U127" i="1" s="1"/>
  <c r="S128" i="1"/>
  <c r="U128" i="1" s="1"/>
  <c r="S129" i="1"/>
  <c r="U129" i="1" s="1"/>
  <c r="S130" i="1"/>
  <c r="U130" i="1" s="1"/>
  <c r="S131" i="1"/>
  <c r="U131" i="1" s="1"/>
  <c r="S132" i="1"/>
  <c r="U132" i="1" s="1"/>
  <c r="S133" i="1"/>
  <c r="U133" i="1" s="1"/>
  <c r="S134" i="1"/>
  <c r="U134" i="1" s="1"/>
  <c r="S135" i="1"/>
  <c r="U135" i="1" s="1"/>
  <c r="S136" i="1"/>
  <c r="U136" i="1" s="1"/>
  <c r="S137" i="1"/>
  <c r="U137" i="1" s="1"/>
  <c r="S138" i="1"/>
  <c r="U138" i="1" s="1"/>
  <c r="S139" i="1"/>
  <c r="U139" i="1" s="1"/>
  <c r="S140" i="1"/>
  <c r="U140" i="1" s="1"/>
  <c r="S141" i="1"/>
  <c r="U141" i="1" s="1"/>
  <c r="S142" i="1"/>
  <c r="U142" i="1" s="1"/>
  <c r="S143" i="1"/>
  <c r="U143" i="1" s="1"/>
  <c r="S144" i="1"/>
  <c r="U144" i="1" s="1"/>
  <c r="S145" i="1"/>
  <c r="U145" i="1" s="1"/>
  <c r="S146" i="1"/>
  <c r="U146" i="1" s="1"/>
  <c r="S147" i="1"/>
  <c r="U147" i="1" s="1"/>
  <c r="S148" i="1"/>
  <c r="U148" i="1" s="1"/>
  <c r="S149" i="1"/>
  <c r="U149" i="1" s="1"/>
  <c r="S150" i="1"/>
  <c r="U150" i="1" s="1"/>
  <c r="S151" i="1"/>
  <c r="U151" i="1" s="1"/>
  <c r="S152" i="1"/>
  <c r="U152" i="1" s="1"/>
  <c r="S153" i="1"/>
  <c r="U153" i="1" s="1"/>
  <c r="S154" i="1"/>
  <c r="U154" i="1" s="1"/>
  <c r="S155" i="1"/>
  <c r="U155" i="1" s="1"/>
  <c r="S156" i="1"/>
  <c r="U156" i="1" s="1"/>
  <c r="S157" i="1"/>
  <c r="U157" i="1" s="1"/>
  <c r="S158" i="1"/>
  <c r="U158" i="1" s="1"/>
  <c r="S159" i="1"/>
  <c r="U159" i="1" s="1"/>
  <c r="S160" i="1"/>
  <c r="U160" i="1" s="1"/>
  <c r="S161" i="1"/>
  <c r="U161" i="1" s="1"/>
  <c r="S162" i="1"/>
  <c r="U162" i="1" s="1"/>
  <c r="S163" i="1"/>
  <c r="U163" i="1" s="1"/>
  <c r="S164" i="1"/>
  <c r="U164" i="1" s="1"/>
  <c r="S165" i="1"/>
  <c r="U165" i="1" s="1"/>
  <c r="S166" i="1"/>
  <c r="U166" i="1" s="1"/>
  <c r="S167" i="1"/>
  <c r="U167" i="1" s="1"/>
  <c r="S168" i="1"/>
  <c r="U168" i="1" s="1"/>
  <c r="S169" i="1"/>
  <c r="U169" i="1" s="1"/>
  <c r="S170" i="1"/>
  <c r="U170" i="1" s="1"/>
  <c r="S171" i="1"/>
  <c r="U171" i="1" s="1"/>
  <c r="S172" i="1"/>
  <c r="U172" i="1" s="1"/>
  <c r="S173" i="1"/>
  <c r="U173" i="1" s="1"/>
  <c r="S174" i="1"/>
  <c r="U174" i="1" s="1"/>
  <c r="S175" i="1"/>
  <c r="U175" i="1" s="1"/>
  <c r="S176" i="1"/>
  <c r="U176" i="1" s="1"/>
  <c r="S177" i="1"/>
  <c r="U177" i="1" s="1"/>
  <c r="S178" i="1"/>
  <c r="U178" i="1" s="1"/>
  <c r="S179" i="1"/>
  <c r="U179" i="1" s="1"/>
  <c r="S180" i="1"/>
  <c r="U180" i="1" s="1"/>
  <c r="S181" i="1"/>
  <c r="U181" i="1" s="1"/>
  <c r="S182" i="1"/>
  <c r="U182" i="1" s="1"/>
  <c r="S183" i="1"/>
  <c r="U183" i="1" s="1"/>
  <c r="S184" i="1"/>
  <c r="U184" i="1" s="1"/>
  <c r="S185" i="1"/>
  <c r="U185" i="1" s="1"/>
  <c r="S186" i="1"/>
  <c r="U186" i="1" s="1"/>
  <c r="S187" i="1"/>
  <c r="U187" i="1" s="1"/>
  <c r="S188" i="1"/>
  <c r="U188" i="1" s="1"/>
  <c r="S189" i="1"/>
  <c r="U189" i="1" s="1"/>
  <c r="S190" i="1"/>
  <c r="U190" i="1" s="1"/>
  <c r="S191" i="1"/>
  <c r="U191" i="1" s="1"/>
  <c r="S192" i="1"/>
  <c r="U192" i="1" s="1"/>
  <c r="S193" i="1"/>
  <c r="U193" i="1" s="1"/>
  <c r="S194" i="1"/>
  <c r="U194" i="1" s="1"/>
  <c r="S195" i="1"/>
  <c r="U195" i="1" s="1"/>
  <c r="S196" i="1"/>
  <c r="U196" i="1" s="1"/>
  <c r="S197" i="1"/>
  <c r="U197" i="1" s="1"/>
  <c r="S198" i="1"/>
  <c r="U198" i="1" s="1"/>
  <c r="S199" i="1"/>
  <c r="U199" i="1" s="1"/>
  <c r="S200" i="1"/>
  <c r="U200" i="1" s="1"/>
  <c r="S201" i="1"/>
  <c r="U201" i="1" s="1"/>
  <c r="S202" i="1"/>
  <c r="U202" i="1" s="1"/>
  <c r="S203" i="1"/>
  <c r="U203" i="1" s="1"/>
  <c r="S204" i="1"/>
  <c r="U204" i="1" s="1"/>
  <c r="S205" i="1"/>
  <c r="U205" i="1" s="1"/>
  <c r="S206" i="1"/>
  <c r="U206" i="1" s="1"/>
  <c r="S207" i="1"/>
  <c r="U207" i="1" s="1"/>
  <c r="S208" i="1"/>
  <c r="U208" i="1" s="1"/>
  <c r="S209" i="1"/>
  <c r="U209" i="1" s="1"/>
  <c r="S210" i="1"/>
  <c r="U210" i="1" s="1"/>
  <c r="S211" i="1"/>
  <c r="U211" i="1" s="1"/>
  <c r="S212" i="1"/>
  <c r="U212" i="1" s="1"/>
  <c r="S213" i="1"/>
  <c r="U213" i="1" s="1"/>
  <c r="S214" i="1"/>
  <c r="U214" i="1" s="1"/>
  <c r="S215" i="1"/>
  <c r="U215" i="1" s="1"/>
  <c r="S216" i="1"/>
  <c r="U216" i="1" s="1"/>
  <c r="S217" i="1"/>
  <c r="U217" i="1" s="1"/>
  <c r="S218" i="1"/>
  <c r="U218" i="1" s="1"/>
  <c r="S219" i="1"/>
  <c r="U219" i="1" s="1"/>
  <c r="S220" i="1"/>
  <c r="U220" i="1" s="1"/>
  <c r="S221" i="1"/>
  <c r="U221" i="1" s="1"/>
  <c r="S222" i="1"/>
  <c r="U222" i="1" s="1"/>
  <c r="S223" i="1"/>
  <c r="U223" i="1" s="1"/>
  <c r="S224" i="1"/>
  <c r="U224" i="1" s="1"/>
  <c r="S225" i="1"/>
  <c r="U225" i="1" s="1"/>
  <c r="S226" i="1"/>
  <c r="U226" i="1" s="1"/>
  <c r="S227" i="1"/>
  <c r="U227" i="1" s="1"/>
  <c r="S228" i="1"/>
  <c r="U228" i="1" s="1"/>
  <c r="S229" i="1"/>
  <c r="U229" i="1" s="1"/>
  <c r="S230" i="1"/>
  <c r="U230" i="1" s="1"/>
  <c r="S231" i="1"/>
  <c r="U231" i="1" s="1"/>
  <c r="S232" i="1"/>
  <c r="U232" i="1" s="1"/>
  <c r="S233" i="1"/>
  <c r="U233" i="1" s="1"/>
  <c r="S234" i="1"/>
  <c r="U234" i="1" s="1"/>
  <c r="S235" i="1"/>
  <c r="U235" i="1" s="1"/>
  <c r="S236" i="1"/>
  <c r="U236" i="1" s="1"/>
  <c r="S237" i="1"/>
  <c r="U237" i="1" s="1"/>
  <c r="S238" i="1"/>
  <c r="U238" i="1" s="1"/>
  <c r="S239" i="1"/>
  <c r="U239" i="1" s="1"/>
  <c r="S240" i="1"/>
  <c r="U240" i="1" s="1"/>
  <c r="S241" i="1"/>
  <c r="U241" i="1" s="1"/>
  <c r="S242" i="1"/>
  <c r="U242" i="1" s="1"/>
  <c r="S243" i="1"/>
  <c r="U243" i="1" s="1"/>
  <c r="S244" i="1"/>
  <c r="U244" i="1" s="1"/>
  <c r="S245" i="1"/>
  <c r="U245" i="1" s="1"/>
  <c r="S246" i="1"/>
  <c r="U246" i="1" s="1"/>
  <c r="S247" i="1"/>
  <c r="U247" i="1" s="1"/>
  <c r="S248" i="1"/>
  <c r="U248" i="1" s="1"/>
  <c r="S249" i="1"/>
  <c r="U249" i="1" s="1"/>
  <c r="S250" i="1"/>
  <c r="U250" i="1" s="1"/>
  <c r="S251" i="1"/>
  <c r="U251" i="1" s="1"/>
  <c r="S252" i="1"/>
  <c r="U252" i="1" s="1"/>
  <c r="S253" i="1"/>
  <c r="U253" i="1" s="1"/>
  <c r="S254" i="1"/>
  <c r="U254" i="1" s="1"/>
  <c r="S255" i="1"/>
  <c r="U255" i="1" s="1"/>
  <c r="S256" i="1"/>
  <c r="U256" i="1" s="1"/>
  <c r="S257" i="1"/>
  <c r="U257" i="1" s="1"/>
  <c r="S258" i="1"/>
  <c r="U258" i="1" s="1"/>
  <c r="S259" i="1"/>
  <c r="U259" i="1" s="1"/>
  <c r="S260" i="1"/>
  <c r="U260" i="1" s="1"/>
  <c r="S261" i="1"/>
  <c r="U261" i="1" s="1"/>
  <c r="S262" i="1"/>
  <c r="U262" i="1" s="1"/>
  <c r="S263" i="1"/>
  <c r="U263" i="1" s="1"/>
  <c r="S264" i="1"/>
  <c r="U264" i="1" s="1"/>
  <c r="S265" i="1"/>
  <c r="U265" i="1" s="1"/>
  <c r="S266" i="1"/>
  <c r="U266" i="1" s="1"/>
  <c r="S267" i="1"/>
  <c r="U267" i="1" s="1"/>
  <c r="S268" i="1"/>
  <c r="U268" i="1" s="1"/>
  <c r="S269" i="1"/>
  <c r="U269" i="1" s="1"/>
  <c r="S270" i="1"/>
  <c r="U270" i="1" s="1"/>
  <c r="S271" i="1"/>
  <c r="U271" i="1" s="1"/>
  <c r="S272" i="1"/>
  <c r="U272" i="1" s="1"/>
  <c r="S273" i="1"/>
  <c r="U273" i="1" s="1"/>
  <c r="S274" i="1"/>
  <c r="U274" i="1" s="1"/>
  <c r="S275" i="1"/>
  <c r="U275" i="1" s="1"/>
  <c r="S276" i="1"/>
  <c r="U276" i="1" s="1"/>
  <c r="S277" i="1"/>
  <c r="U277" i="1" s="1"/>
  <c r="S278" i="1"/>
  <c r="U278" i="1" s="1"/>
  <c r="S279" i="1"/>
  <c r="U279" i="1" s="1"/>
  <c r="S280" i="1"/>
  <c r="U280" i="1" s="1"/>
  <c r="S281" i="1"/>
  <c r="U281" i="1" s="1"/>
  <c r="S282" i="1"/>
  <c r="U282" i="1" s="1"/>
  <c r="S283" i="1"/>
  <c r="U283" i="1" s="1"/>
  <c r="S284" i="1"/>
  <c r="U284" i="1" s="1"/>
  <c r="S285" i="1"/>
  <c r="U285" i="1" s="1"/>
  <c r="S286" i="1"/>
  <c r="U286" i="1" s="1"/>
  <c r="S287" i="1"/>
  <c r="U287" i="1" s="1"/>
  <c r="S288" i="1"/>
  <c r="U288" i="1" s="1"/>
  <c r="S289" i="1"/>
  <c r="U289" i="1" s="1"/>
  <c r="S290" i="1"/>
  <c r="U290" i="1" s="1"/>
  <c r="S291" i="1"/>
  <c r="U291" i="1" s="1"/>
  <c r="S292" i="1"/>
  <c r="U292" i="1" s="1"/>
  <c r="S293" i="1"/>
  <c r="U293" i="1" s="1"/>
  <c r="S294" i="1"/>
  <c r="U294" i="1" s="1"/>
  <c r="S295" i="1"/>
  <c r="U295" i="1" s="1"/>
  <c r="S296" i="1"/>
  <c r="U296" i="1" s="1"/>
  <c r="S297" i="1"/>
  <c r="U297" i="1" s="1"/>
  <c r="S298" i="1"/>
  <c r="U298" i="1" s="1"/>
  <c r="S299" i="1"/>
  <c r="U299" i="1" s="1"/>
  <c r="S300" i="1"/>
  <c r="U300" i="1" s="1"/>
  <c r="S301" i="1"/>
  <c r="U301" i="1" s="1"/>
  <c r="S302" i="1"/>
  <c r="U302" i="1" s="1"/>
  <c r="S303" i="1"/>
  <c r="U303" i="1" s="1"/>
  <c r="S304" i="1"/>
  <c r="U304" i="1" s="1"/>
  <c r="S305" i="1"/>
  <c r="U305" i="1" s="1"/>
  <c r="S306" i="1"/>
  <c r="U306" i="1" s="1"/>
  <c r="S307" i="1"/>
  <c r="U307" i="1" s="1"/>
  <c r="S308" i="1"/>
  <c r="U308" i="1" s="1"/>
  <c r="S309" i="1"/>
  <c r="U309" i="1" s="1"/>
  <c r="S310" i="1"/>
  <c r="U310" i="1" s="1"/>
  <c r="S311" i="1"/>
  <c r="U311" i="1" s="1"/>
  <c r="S312" i="1"/>
  <c r="U312" i="1" s="1"/>
  <c r="S313" i="1"/>
  <c r="U313" i="1" s="1"/>
  <c r="S314" i="1"/>
  <c r="U314" i="1" s="1"/>
  <c r="S315" i="1"/>
  <c r="U315" i="1" s="1"/>
  <c r="S316" i="1"/>
  <c r="U316" i="1" s="1"/>
  <c r="R590" i="1"/>
  <c r="S590" i="1"/>
  <c r="U590" i="1" s="1"/>
  <c r="Q590" i="1"/>
  <c r="W590" i="1" s="1"/>
  <c r="X590" i="1" s="1"/>
  <c r="R591" i="1"/>
  <c r="S591" i="1"/>
  <c r="U591" i="1" s="1"/>
  <c r="Q591" i="1"/>
  <c r="W591" i="1" s="1"/>
  <c r="X591" i="1" s="1"/>
  <c r="R592" i="1"/>
  <c r="S592" i="1"/>
  <c r="U592" i="1" s="1"/>
  <c r="Q592" i="1"/>
  <c r="W592" i="1" s="1"/>
  <c r="R593" i="1"/>
  <c r="Q593" i="1"/>
  <c r="W593" i="1" s="1"/>
  <c r="S593" i="1"/>
  <c r="U593" i="1" s="1"/>
  <c r="R594" i="1"/>
  <c r="Q594" i="1"/>
  <c r="W594" i="1"/>
  <c r="S594" i="1"/>
  <c r="U594" i="1" s="1"/>
  <c r="R595" i="1"/>
  <c r="Q595" i="1"/>
  <c r="W595" i="1" s="1"/>
  <c r="S595" i="1"/>
  <c r="U595" i="1" s="1"/>
  <c r="R596" i="1"/>
  <c r="Q596" i="1"/>
  <c r="S596" i="1"/>
  <c r="U596" i="1" s="1"/>
  <c r="W596" i="1"/>
  <c r="X596" i="1" s="1"/>
  <c r="R597" i="1"/>
  <c r="Q597" i="1"/>
  <c r="S597" i="1"/>
  <c r="U597" i="1" s="1"/>
  <c r="W597" i="1"/>
  <c r="R598" i="1"/>
  <c r="Q598" i="1"/>
  <c r="W598" i="1" s="1"/>
  <c r="S598" i="1"/>
  <c r="U598" i="1" s="1"/>
  <c r="R599" i="1"/>
  <c r="S599" i="1"/>
  <c r="U599" i="1" s="1"/>
  <c r="Q599" i="1"/>
  <c r="W599" i="1" s="1"/>
  <c r="X599" i="1" s="1"/>
  <c r="R600" i="1"/>
  <c r="Q600" i="1"/>
  <c r="W600" i="1" s="1"/>
  <c r="S600" i="1"/>
  <c r="U600" i="1" s="1"/>
  <c r="R601" i="1"/>
  <c r="Q601" i="1"/>
  <c r="W601" i="1"/>
  <c r="S601" i="1"/>
  <c r="U601" i="1" s="1"/>
  <c r="R602" i="1"/>
  <c r="Q602" i="1"/>
  <c r="W602" i="1"/>
  <c r="S602" i="1"/>
  <c r="U602" i="1" s="1"/>
  <c r="R603" i="1"/>
  <c r="S603" i="1"/>
  <c r="U603" i="1" s="1"/>
  <c r="Q603" i="1"/>
  <c r="W603" i="1" s="1"/>
  <c r="X603" i="1" s="1"/>
  <c r="R604" i="1"/>
  <c r="S604" i="1"/>
  <c r="U604" i="1" s="1"/>
  <c r="Q604" i="1"/>
  <c r="W604" i="1"/>
  <c r="X604" i="1" s="1"/>
  <c r="R605" i="1"/>
  <c r="Q605" i="1"/>
  <c r="W605" i="1"/>
  <c r="S605" i="1"/>
  <c r="U605" i="1" s="1"/>
  <c r="R606" i="1"/>
  <c r="Q606" i="1"/>
  <c r="W606" i="1"/>
  <c r="S606" i="1"/>
  <c r="U606" i="1" s="1"/>
  <c r="R607" i="1"/>
  <c r="Q607" i="1"/>
  <c r="S607" i="1"/>
  <c r="U607" i="1" s="1"/>
  <c r="W607" i="1"/>
  <c r="R608" i="1"/>
  <c r="S608" i="1"/>
  <c r="U608" i="1" s="1"/>
  <c r="Q608" i="1"/>
  <c r="W608" i="1" s="1"/>
  <c r="X608" i="1" s="1"/>
  <c r="R609" i="1"/>
  <c r="S609" i="1"/>
  <c r="U609" i="1" s="1"/>
  <c r="Q609" i="1"/>
  <c r="W609" i="1" s="1"/>
  <c r="X609" i="1" s="1"/>
  <c r="R610" i="1"/>
  <c r="Q610" i="1"/>
  <c r="W610" i="1"/>
  <c r="S610" i="1"/>
  <c r="U610" i="1" s="1"/>
  <c r="R611" i="1"/>
  <c r="Q611" i="1"/>
  <c r="W611" i="1"/>
  <c r="S611" i="1"/>
  <c r="U611" i="1" s="1"/>
  <c r="R612" i="1"/>
  <c r="Q612" i="1"/>
  <c r="W612" i="1" s="1"/>
  <c r="S612" i="1"/>
  <c r="U612" i="1" s="1"/>
  <c r="R613" i="1"/>
  <c r="S613" i="1"/>
  <c r="U613" i="1" s="1"/>
  <c r="Q613" i="1"/>
  <c r="W613" i="1" s="1"/>
  <c r="R614" i="1"/>
  <c r="Q614" i="1"/>
  <c r="S614" i="1"/>
  <c r="U614" i="1" s="1"/>
  <c r="W614" i="1"/>
  <c r="R615" i="1"/>
  <c r="Q615" i="1"/>
  <c r="W615" i="1"/>
  <c r="S615" i="1"/>
  <c r="U615" i="1" s="1"/>
  <c r="R616" i="1"/>
  <c r="Q616" i="1"/>
  <c r="W616" i="1"/>
  <c r="S616" i="1"/>
  <c r="U616" i="1" s="1"/>
  <c r="R617" i="1"/>
  <c r="Q617" i="1"/>
  <c r="W617" i="1"/>
  <c r="S617" i="1"/>
  <c r="U617" i="1" s="1"/>
  <c r="R618" i="1"/>
  <c r="Q618" i="1"/>
  <c r="W618" i="1"/>
  <c r="S618" i="1"/>
  <c r="U618" i="1" s="1"/>
  <c r="R619" i="1"/>
  <c r="S619" i="1"/>
  <c r="U619" i="1" s="1"/>
  <c r="Q619" i="1"/>
  <c r="W619" i="1"/>
  <c r="R620" i="1"/>
  <c r="Q620" i="1"/>
  <c r="S620" i="1"/>
  <c r="U620" i="1" s="1"/>
  <c r="W620" i="1"/>
  <c r="X620" i="1" s="1"/>
  <c r="R621" i="1"/>
  <c r="Q621" i="1"/>
  <c r="W621" i="1" s="1"/>
  <c r="S621" i="1"/>
  <c r="U621" i="1" s="1"/>
  <c r="R622" i="1"/>
  <c r="S622" i="1"/>
  <c r="U622" i="1" s="1"/>
  <c r="Q622" i="1"/>
  <c r="W622" i="1" s="1"/>
  <c r="X622" i="1" s="1"/>
  <c r="R623" i="1"/>
  <c r="S623" i="1"/>
  <c r="U623" i="1" s="1"/>
  <c r="Q623" i="1"/>
  <c r="W623" i="1" s="1"/>
  <c r="X623" i="1" s="1"/>
  <c r="R624" i="1"/>
  <c r="Q624" i="1"/>
  <c r="S624" i="1"/>
  <c r="U624" i="1" s="1"/>
  <c r="W624" i="1"/>
  <c r="X624" i="1" s="1"/>
  <c r="R625" i="1"/>
  <c r="Q625" i="1"/>
  <c r="W625" i="1" s="1"/>
  <c r="S625" i="1"/>
  <c r="U625" i="1" s="1"/>
  <c r="R626" i="1"/>
  <c r="Q626" i="1"/>
  <c r="S626" i="1"/>
  <c r="U626" i="1" s="1"/>
  <c r="W626" i="1"/>
  <c r="X626" i="1" s="1"/>
  <c r="R627" i="1"/>
  <c r="Q627" i="1"/>
  <c r="W627" i="1"/>
  <c r="S627" i="1"/>
  <c r="U627" i="1" s="1"/>
  <c r="S628" i="1"/>
  <c r="U628" i="1" s="1"/>
  <c r="S629" i="1"/>
  <c r="U629" i="1" s="1"/>
  <c r="S630" i="1"/>
  <c r="U630" i="1" s="1"/>
  <c r="S631" i="1"/>
  <c r="U631" i="1" s="1"/>
  <c r="S632" i="1"/>
  <c r="U632" i="1" s="1"/>
  <c r="S633" i="1"/>
  <c r="U633" i="1" s="1"/>
  <c r="S634" i="1"/>
  <c r="U634" i="1" s="1"/>
  <c r="S635" i="1"/>
  <c r="U635" i="1" s="1"/>
  <c r="S636" i="1"/>
  <c r="U636" i="1" s="1"/>
  <c r="S637" i="1"/>
  <c r="U637" i="1" s="1"/>
  <c r="S638" i="1"/>
  <c r="U638" i="1" s="1"/>
  <c r="S639" i="1"/>
  <c r="U639" i="1" s="1"/>
  <c r="S640" i="1"/>
  <c r="U640" i="1" s="1"/>
  <c r="S641" i="1"/>
  <c r="U641" i="1" s="1"/>
  <c r="S642" i="1"/>
  <c r="U642" i="1" s="1"/>
  <c r="S643" i="1"/>
  <c r="U643" i="1" s="1"/>
  <c r="S644" i="1"/>
  <c r="U644" i="1" s="1"/>
  <c r="S645" i="1"/>
  <c r="U645" i="1" s="1"/>
  <c r="S646" i="1"/>
  <c r="U646" i="1" s="1"/>
  <c r="S647" i="1"/>
  <c r="U647" i="1" s="1"/>
  <c r="S648" i="1"/>
  <c r="U648" i="1" s="1"/>
  <c r="S649" i="1"/>
  <c r="U649" i="1" s="1"/>
  <c r="S650" i="1"/>
  <c r="U650" i="1" s="1"/>
  <c r="S651" i="1"/>
  <c r="U651" i="1" s="1"/>
  <c r="S652" i="1"/>
  <c r="U652" i="1" s="1"/>
  <c r="S653" i="1"/>
  <c r="U653" i="1" s="1"/>
  <c r="S654" i="1"/>
  <c r="U654" i="1" s="1"/>
  <c r="S655" i="1"/>
  <c r="U655" i="1" s="1"/>
  <c r="S656" i="1"/>
  <c r="U656" i="1" s="1"/>
  <c r="S657" i="1"/>
  <c r="U657" i="1" s="1"/>
  <c r="S658" i="1"/>
  <c r="U658" i="1" s="1"/>
  <c r="S659" i="1"/>
  <c r="U659" i="1" s="1"/>
  <c r="S660" i="1"/>
  <c r="U660" i="1" s="1"/>
  <c r="S661" i="1"/>
  <c r="U661" i="1" s="1"/>
  <c r="S662" i="1"/>
  <c r="U662" i="1" s="1"/>
  <c r="S663" i="1"/>
  <c r="U663" i="1" s="1"/>
  <c r="S664" i="1"/>
  <c r="U664" i="1" s="1"/>
  <c r="S665" i="1"/>
  <c r="U665" i="1" s="1"/>
  <c r="S666" i="1"/>
  <c r="U666" i="1" s="1"/>
  <c r="S667" i="1"/>
  <c r="U667" i="1" s="1"/>
  <c r="S668" i="1"/>
  <c r="U668" i="1" s="1"/>
  <c r="S669" i="1"/>
  <c r="U669" i="1" s="1"/>
  <c r="S670" i="1"/>
  <c r="U670" i="1" s="1"/>
  <c r="S671" i="1"/>
  <c r="U671" i="1" s="1"/>
  <c r="S672" i="1"/>
  <c r="U672" i="1" s="1"/>
  <c r="S673" i="1"/>
  <c r="U673" i="1" s="1"/>
  <c r="S674" i="1"/>
  <c r="U674" i="1" s="1"/>
  <c r="S675" i="1"/>
  <c r="U675" i="1" s="1"/>
  <c r="S676" i="1"/>
  <c r="U676" i="1" s="1"/>
  <c r="S677" i="1"/>
  <c r="U677" i="1" s="1"/>
  <c r="S678" i="1"/>
  <c r="U678" i="1" s="1"/>
  <c r="S679" i="1"/>
  <c r="U679" i="1" s="1"/>
  <c r="S680" i="1"/>
  <c r="U680" i="1" s="1"/>
  <c r="S681" i="1"/>
  <c r="U681" i="1" s="1"/>
  <c r="S682" i="1"/>
  <c r="U682" i="1" s="1"/>
  <c r="S683" i="1"/>
  <c r="U683" i="1" s="1"/>
  <c r="S684" i="1"/>
  <c r="U684" i="1" s="1"/>
  <c r="S685" i="1"/>
  <c r="U685" i="1" s="1"/>
  <c r="S686" i="1"/>
  <c r="U686" i="1" s="1"/>
  <c r="S687" i="1"/>
  <c r="U687" i="1" s="1"/>
  <c r="S688" i="1"/>
  <c r="U688" i="1" s="1"/>
  <c r="S689" i="1"/>
  <c r="U689" i="1" s="1"/>
  <c r="S690" i="1"/>
  <c r="U690" i="1" s="1"/>
  <c r="S691" i="1"/>
  <c r="U691" i="1" s="1"/>
  <c r="S692" i="1"/>
  <c r="U692" i="1" s="1"/>
  <c r="S693" i="1"/>
  <c r="U693" i="1" s="1"/>
  <c r="S694" i="1"/>
  <c r="U694" i="1" s="1"/>
  <c r="S695" i="1"/>
  <c r="U695" i="1" s="1"/>
  <c r="S696" i="1"/>
  <c r="U696" i="1" s="1"/>
  <c r="S697" i="1"/>
  <c r="U697" i="1" s="1"/>
  <c r="S698" i="1"/>
  <c r="U698" i="1" s="1"/>
  <c r="S3881" i="1"/>
  <c r="U3881" i="1" s="1"/>
  <c r="S3882" i="1"/>
  <c r="U3882" i="1" s="1"/>
  <c r="S3883" i="1"/>
  <c r="U3883" i="1" s="1"/>
  <c r="S3884" i="1"/>
  <c r="U3884" i="1" s="1"/>
  <c r="S3885" i="1"/>
  <c r="U3885" i="1" s="1"/>
  <c r="S3886" i="1"/>
  <c r="U3886" i="1" s="1"/>
  <c r="S3887" i="1"/>
  <c r="U3887" i="1" s="1"/>
  <c r="S3888" i="1"/>
  <c r="U3888" i="1" s="1"/>
  <c r="S3889" i="1"/>
  <c r="U3889" i="1" s="1"/>
  <c r="S3890" i="1"/>
  <c r="U3890" i="1" s="1"/>
  <c r="S3891" i="1"/>
  <c r="U3891" i="1" s="1"/>
  <c r="S3932" i="1"/>
  <c r="U3932" i="1" s="1"/>
  <c r="S4001" i="1"/>
  <c r="U4001" i="1" s="1"/>
  <c r="S4012" i="1"/>
  <c r="U4012" i="1" s="1"/>
  <c r="S4035" i="1"/>
  <c r="U4035" i="1" s="1"/>
  <c r="S4036" i="1"/>
  <c r="U4036" i="1" s="1"/>
  <c r="S4037" i="1"/>
  <c r="U4037" i="1" s="1"/>
  <c r="S4038" i="1"/>
  <c r="U4038" i="1" s="1"/>
  <c r="S4039" i="1"/>
  <c r="U4039" i="1" s="1"/>
  <c r="S4040" i="1"/>
  <c r="U4040" i="1" s="1"/>
  <c r="S4041" i="1"/>
  <c r="U4041" i="1" s="1"/>
  <c r="S4042" i="1"/>
  <c r="U4042" i="1" s="1"/>
  <c r="S4043" i="1"/>
  <c r="U4043" i="1" s="1"/>
  <c r="S4044" i="1"/>
  <c r="U4044" i="1" s="1"/>
  <c r="S4045" i="1"/>
  <c r="U4045" i="1" s="1"/>
  <c r="S4046" i="1"/>
  <c r="U4046" i="1" s="1"/>
  <c r="S4047" i="1"/>
  <c r="U4047" i="1" s="1"/>
  <c r="S4048" i="1"/>
  <c r="U4048" i="1" s="1"/>
  <c r="S4049" i="1"/>
  <c r="U4049" i="1" s="1"/>
  <c r="S4050" i="1"/>
  <c r="U4050" i="1" s="1"/>
  <c r="S4051" i="1"/>
  <c r="U4051" i="1" s="1"/>
  <c r="S4052" i="1"/>
  <c r="U4052" i="1" s="1"/>
  <c r="S4053" i="1"/>
  <c r="U4053" i="1" s="1"/>
  <c r="S4054" i="1"/>
  <c r="U4054" i="1" s="1"/>
  <c r="S4055" i="1"/>
  <c r="U4055" i="1" s="1"/>
  <c r="S4056" i="1"/>
  <c r="U4056" i="1" s="1"/>
  <c r="S4057" i="1"/>
  <c r="U4057" i="1" s="1"/>
  <c r="S4058" i="1"/>
  <c r="U4058" i="1" s="1"/>
  <c r="S4059" i="1"/>
  <c r="U4059" i="1" s="1"/>
  <c r="S4060" i="1"/>
  <c r="U4060" i="1" s="1"/>
  <c r="S4061" i="1"/>
  <c r="U4061" i="1" s="1"/>
  <c r="S4062" i="1"/>
  <c r="U4062" i="1" s="1"/>
  <c r="S4063" i="1"/>
  <c r="U4063" i="1" s="1"/>
  <c r="S4064" i="1"/>
  <c r="U4064" i="1" s="1"/>
  <c r="S4065" i="1"/>
  <c r="U4065" i="1" s="1"/>
  <c r="S4066" i="1"/>
  <c r="U4066" i="1" s="1"/>
  <c r="S4067" i="1"/>
  <c r="U4067" i="1" s="1"/>
  <c r="S4068" i="1"/>
  <c r="U4068" i="1" s="1"/>
  <c r="S4069" i="1"/>
  <c r="U4069" i="1" s="1"/>
  <c r="S4070" i="1"/>
  <c r="U4070" i="1" s="1"/>
  <c r="S4071" i="1"/>
  <c r="U4071" i="1" s="1"/>
  <c r="S4072" i="1"/>
  <c r="U4072" i="1" s="1"/>
  <c r="S4073" i="1"/>
  <c r="U4073" i="1" s="1"/>
  <c r="S4074" i="1"/>
  <c r="U4074" i="1" s="1"/>
  <c r="S4075" i="1"/>
  <c r="U4075" i="1" s="1"/>
  <c r="S4076" i="1"/>
  <c r="U4076" i="1" s="1"/>
  <c r="S4077" i="1"/>
  <c r="U4077" i="1" s="1"/>
  <c r="S4078" i="1"/>
  <c r="U4078" i="1" s="1"/>
  <c r="S4079" i="1"/>
  <c r="U4079" i="1" s="1"/>
  <c r="S4080" i="1"/>
  <c r="U4080" i="1" s="1"/>
  <c r="S4081" i="1"/>
  <c r="U4081" i="1" s="1"/>
  <c r="S4082" i="1"/>
  <c r="U4082" i="1" s="1"/>
  <c r="S4083" i="1"/>
  <c r="U4083" i="1" s="1"/>
  <c r="S4084" i="1"/>
  <c r="U4084" i="1" s="1"/>
  <c r="S4085" i="1"/>
  <c r="U4085" i="1" s="1"/>
  <c r="S4086" i="1"/>
  <c r="U4086" i="1" s="1"/>
  <c r="S4087" i="1"/>
  <c r="U4087" i="1" s="1"/>
  <c r="S4088" i="1"/>
  <c r="U4088" i="1" s="1"/>
  <c r="S4089" i="1"/>
  <c r="U4089" i="1" s="1"/>
  <c r="S4090" i="1"/>
  <c r="U4090" i="1" s="1"/>
  <c r="S4091" i="1"/>
  <c r="U4091" i="1" s="1"/>
  <c r="S4092" i="1"/>
  <c r="U4092" i="1" s="1"/>
  <c r="S4093" i="1"/>
  <c r="U4093" i="1" s="1"/>
  <c r="S4094" i="1"/>
  <c r="U4094" i="1" s="1"/>
  <c r="S4095" i="1"/>
  <c r="U4095" i="1" s="1"/>
  <c r="S4096" i="1"/>
  <c r="U4096" i="1" s="1"/>
  <c r="S4097" i="1"/>
  <c r="U4097" i="1" s="1"/>
  <c r="S4098" i="1"/>
  <c r="U4098" i="1" s="1"/>
  <c r="S4099" i="1"/>
  <c r="U4099" i="1" s="1"/>
  <c r="S4100" i="1"/>
  <c r="U4100" i="1" s="1"/>
  <c r="S4101" i="1"/>
  <c r="U4101" i="1" s="1"/>
  <c r="S4102" i="1"/>
  <c r="U4102" i="1" s="1"/>
  <c r="S4103" i="1"/>
  <c r="U4103" i="1" s="1"/>
  <c r="S4104" i="1"/>
  <c r="U4104" i="1" s="1"/>
  <c r="S4105" i="1"/>
  <c r="U4105" i="1" s="1"/>
  <c r="S4106" i="1"/>
  <c r="U4106" i="1" s="1"/>
  <c r="S4107" i="1"/>
  <c r="U4107" i="1" s="1"/>
  <c r="S4108" i="1"/>
  <c r="U4108" i="1" s="1"/>
  <c r="S4109" i="1"/>
  <c r="U4109" i="1" s="1"/>
  <c r="S4110" i="1"/>
  <c r="U4110" i="1" s="1"/>
  <c r="S4111" i="1"/>
  <c r="U4111" i="1" s="1"/>
  <c r="S4112" i="1"/>
  <c r="U4112" i="1" s="1"/>
  <c r="S4113" i="1"/>
  <c r="U4113" i="1" s="1"/>
  <c r="S4114" i="1"/>
  <c r="U4114" i="1" s="1"/>
  <c r="S4115" i="1"/>
  <c r="U4115" i="1" s="1"/>
  <c r="S4116" i="1"/>
  <c r="U4116" i="1" s="1"/>
  <c r="S4117" i="1"/>
  <c r="U4117" i="1" s="1"/>
  <c r="S4118" i="1"/>
  <c r="U4118" i="1" s="1"/>
  <c r="S4119" i="1"/>
  <c r="U4119" i="1" s="1"/>
  <c r="S4120" i="1"/>
  <c r="U4120" i="1" s="1"/>
  <c r="S4121" i="1"/>
  <c r="U4121" i="1" s="1"/>
  <c r="S4122" i="1"/>
  <c r="U4122" i="1" s="1"/>
  <c r="S4123" i="1"/>
  <c r="U4123" i="1" s="1"/>
  <c r="S4124" i="1"/>
  <c r="U4124" i="1" s="1"/>
  <c r="S4125" i="1"/>
  <c r="U4125" i="1" s="1"/>
  <c r="S4126" i="1"/>
  <c r="U4126" i="1" s="1"/>
  <c r="S4127" i="1"/>
  <c r="U4127" i="1" s="1"/>
  <c r="S4128" i="1"/>
  <c r="U4128" i="1" s="1"/>
  <c r="S4129" i="1"/>
  <c r="U4129" i="1" s="1"/>
  <c r="S4130" i="1"/>
  <c r="U4130" i="1" s="1"/>
  <c r="S4131" i="1"/>
  <c r="U4131" i="1" s="1"/>
  <c r="S4132" i="1"/>
  <c r="U4132" i="1" s="1"/>
  <c r="S4133" i="1"/>
  <c r="U4133" i="1" s="1"/>
  <c r="S4134" i="1"/>
  <c r="U4134" i="1" s="1"/>
  <c r="S4135" i="1"/>
  <c r="U4135" i="1" s="1"/>
  <c r="S4136" i="1"/>
  <c r="U4136" i="1" s="1"/>
  <c r="S4137" i="1"/>
  <c r="U4137" i="1" s="1"/>
  <c r="S4138" i="1"/>
  <c r="U4138" i="1" s="1"/>
  <c r="S4139" i="1"/>
  <c r="U4139" i="1" s="1"/>
  <c r="S4140" i="1"/>
  <c r="U4140" i="1" s="1"/>
  <c r="S4141" i="1"/>
  <c r="U4141" i="1" s="1"/>
  <c r="S4142" i="1"/>
  <c r="U4142" i="1" s="1"/>
  <c r="S4143" i="1"/>
  <c r="U4143" i="1" s="1"/>
  <c r="S4144" i="1"/>
  <c r="U4144" i="1" s="1"/>
  <c r="S4145" i="1"/>
  <c r="U4145" i="1" s="1"/>
  <c r="S4146" i="1"/>
  <c r="U4146" i="1" s="1"/>
  <c r="S4147" i="1"/>
  <c r="U4147" i="1" s="1"/>
  <c r="S4148" i="1"/>
  <c r="U4148" i="1" s="1"/>
  <c r="S4149" i="1"/>
  <c r="U4149" i="1" s="1"/>
  <c r="S4150" i="1"/>
  <c r="U4150" i="1" s="1"/>
  <c r="S4151" i="1"/>
  <c r="U4151" i="1" s="1"/>
  <c r="S4152" i="1"/>
  <c r="U4152" i="1" s="1"/>
  <c r="S4153" i="1"/>
  <c r="U4153" i="1" s="1"/>
  <c r="S4154" i="1"/>
  <c r="U4154" i="1" s="1"/>
  <c r="S4155" i="1"/>
  <c r="U4155" i="1" s="1"/>
  <c r="S4156" i="1"/>
  <c r="U4156" i="1" s="1"/>
  <c r="S4157" i="1"/>
  <c r="U4157" i="1" s="1"/>
  <c r="S4158" i="1"/>
  <c r="U4158" i="1" s="1"/>
  <c r="S4159" i="1"/>
  <c r="U4159" i="1" s="1"/>
  <c r="S4160" i="1"/>
  <c r="U4160" i="1" s="1"/>
  <c r="S4161" i="1"/>
  <c r="U4161" i="1" s="1"/>
  <c r="S4162" i="1"/>
  <c r="U4162" i="1" s="1"/>
  <c r="S4163" i="1"/>
  <c r="U4163" i="1" s="1"/>
  <c r="S4164" i="1"/>
  <c r="U4164" i="1" s="1"/>
  <c r="S4165" i="1"/>
  <c r="U4165" i="1" s="1"/>
  <c r="S4166" i="1"/>
  <c r="U4166" i="1" s="1"/>
  <c r="S4167" i="1"/>
  <c r="U4167" i="1" s="1"/>
  <c r="S4168" i="1"/>
  <c r="U4168" i="1" s="1"/>
  <c r="S4169" i="1"/>
  <c r="U4169" i="1" s="1"/>
  <c r="S4170" i="1"/>
  <c r="U4170" i="1" s="1"/>
  <c r="S4171" i="1"/>
  <c r="U4171" i="1" s="1"/>
  <c r="S4172" i="1"/>
  <c r="U4172" i="1" s="1"/>
  <c r="S4173" i="1"/>
  <c r="U4173" i="1" s="1"/>
  <c r="S4174" i="1"/>
  <c r="U4174" i="1" s="1"/>
  <c r="S4175" i="1"/>
  <c r="U4175" i="1" s="1"/>
  <c r="S4176" i="1"/>
  <c r="U4176" i="1" s="1"/>
  <c r="S4177" i="1"/>
  <c r="U4177" i="1" s="1"/>
  <c r="S4178" i="1"/>
  <c r="U4178" i="1" s="1"/>
  <c r="S4179" i="1"/>
  <c r="U4179" i="1" s="1"/>
  <c r="S4180" i="1"/>
  <c r="U4180" i="1" s="1"/>
  <c r="S4181" i="1"/>
  <c r="U4181" i="1" s="1"/>
  <c r="S4182" i="1"/>
  <c r="U4182" i="1" s="1"/>
  <c r="S4183" i="1"/>
  <c r="U4183" i="1" s="1"/>
  <c r="S4184" i="1"/>
  <c r="U4184" i="1" s="1"/>
  <c r="S4185" i="1"/>
  <c r="U4185" i="1" s="1"/>
  <c r="S4186" i="1"/>
  <c r="U4186" i="1" s="1"/>
  <c r="S4187" i="1"/>
  <c r="U4187" i="1" s="1"/>
  <c r="S4188" i="1"/>
  <c r="U4188" i="1" s="1"/>
  <c r="S4189" i="1"/>
  <c r="U4189" i="1" s="1"/>
  <c r="S4190" i="1"/>
  <c r="U4190" i="1" s="1"/>
  <c r="S4191" i="1"/>
  <c r="U4191" i="1" s="1"/>
  <c r="S4192" i="1"/>
  <c r="U4192" i="1" s="1"/>
  <c r="S4193" i="1"/>
  <c r="U4193" i="1" s="1"/>
  <c r="S4194" i="1"/>
  <c r="U4194" i="1" s="1"/>
  <c r="S4195" i="1"/>
  <c r="U4195" i="1" s="1"/>
  <c r="S4196" i="1"/>
  <c r="U4196" i="1" s="1"/>
  <c r="S4197" i="1"/>
  <c r="U4197" i="1" s="1"/>
  <c r="S4198" i="1"/>
  <c r="U4198" i="1" s="1"/>
  <c r="S4199" i="1"/>
  <c r="U4199" i="1" s="1"/>
  <c r="S4200" i="1"/>
  <c r="U4200" i="1" s="1"/>
  <c r="S4201" i="1"/>
  <c r="U4201" i="1" s="1"/>
  <c r="S4202" i="1"/>
  <c r="U4202" i="1" s="1"/>
  <c r="S4203" i="1"/>
  <c r="U4203" i="1" s="1"/>
  <c r="S4204" i="1"/>
  <c r="U4204" i="1" s="1"/>
  <c r="S4205" i="1"/>
  <c r="U4205" i="1" s="1"/>
  <c r="S4206" i="1"/>
  <c r="U4206" i="1" s="1"/>
  <c r="S4207" i="1"/>
  <c r="U4207" i="1" s="1"/>
  <c r="S4208" i="1"/>
  <c r="U4208" i="1" s="1"/>
  <c r="S4209" i="1"/>
  <c r="U4209" i="1" s="1"/>
  <c r="S4210" i="1"/>
  <c r="U4210" i="1" s="1"/>
  <c r="S4211" i="1"/>
  <c r="U4211" i="1" s="1"/>
  <c r="S4212" i="1"/>
  <c r="U4212" i="1" s="1"/>
  <c r="S4213" i="1"/>
  <c r="U4213" i="1" s="1"/>
  <c r="S4214" i="1"/>
  <c r="U4214" i="1" s="1"/>
  <c r="S4215" i="1"/>
  <c r="U4215" i="1" s="1"/>
  <c r="S4216" i="1"/>
  <c r="U4216" i="1" s="1"/>
  <c r="S4217" i="1"/>
  <c r="U4217" i="1" s="1"/>
  <c r="S4218" i="1"/>
  <c r="U4218" i="1" s="1"/>
  <c r="S4219" i="1"/>
  <c r="U4219" i="1" s="1"/>
  <c r="S4220" i="1"/>
  <c r="U4220" i="1" s="1"/>
  <c r="S4221" i="1"/>
  <c r="U4221" i="1" s="1"/>
  <c r="S4222" i="1"/>
  <c r="U4222" i="1" s="1"/>
  <c r="S4223" i="1"/>
  <c r="U4223" i="1" s="1"/>
  <c r="S4224" i="1"/>
  <c r="U4224" i="1" s="1"/>
  <c r="S4225" i="1"/>
  <c r="U4225" i="1" s="1"/>
  <c r="S4226" i="1"/>
  <c r="U4226" i="1" s="1"/>
  <c r="S4227" i="1"/>
  <c r="U4227" i="1" s="1"/>
  <c r="S4228" i="1"/>
  <c r="U4228" i="1" s="1"/>
  <c r="S4229" i="1"/>
  <c r="U4229" i="1" s="1"/>
  <c r="S4230" i="1"/>
  <c r="U4230" i="1" s="1"/>
  <c r="S4231" i="1"/>
  <c r="U4231" i="1" s="1"/>
  <c r="S4232" i="1"/>
  <c r="U4232" i="1" s="1"/>
  <c r="S4233" i="1"/>
  <c r="U4233" i="1" s="1"/>
  <c r="S4234" i="1"/>
  <c r="U4234" i="1" s="1"/>
  <c r="S4235" i="1"/>
  <c r="U4235" i="1" s="1"/>
  <c r="S4236" i="1"/>
  <c r="U4236" i="1" s="1"/>
  <c r="S4237" i="1"/>
  <c r="U4237" i="1" s="1"/>
  <c r="S4238" i="1"/>
  <c r="U4238" i="1" s="1"/>
  <c r="S4239" i="1"/>
  <c r="U4239" i="1" s="1"/>
  <c r="S4240" i="1"/>
  <c r="U4240" i="1" s="1"/>
  <c r="S4241" i="1"/>
  <c r="U4241" i="1" s="1"/>
  <c r="S4242" i="1"/>
  <c r="U4242" i="1" s="1"/>
  <c r="S4243" i="1"/>
  <c r="U4243" i="1" s="1"/>
  <c r="S4244" i="1"/>
  <c r="U4244" i="1" s="1"/>
  <c r="S4245" i="1"/>
  <c r="U4245" i="1" s="1"/>
  <c r="S4246" i="1"/>
  <c r="U4246" i="1" s="1"/>
  <c r="S4247" i="1"/>
  <c r="U4247" i="1" s="1"/>
  <c r="S4248" i="1"/>
  <c r="U4248" i="1" s="1"/>
  <c r="S4249" i="1"/>
  <c r="U4249" i="1" s="1"/>
  <c r="S4250" i="1"/>
  <c r="U4250" i="1" s="1"/>
  <c r="S4251" i="1"/>
  <c r="U4251" i="1" s="1"/>
  <c r="S4252" i="1"/>
  <c r="U4252" i="1" s="1"/>
  <c r="S4253" i="1"/>
  <c r="U4253" i="1" s="1"/>
  <c r="S4254" i="1"/>
  <c r="U4254" i="1" s="1"/>
  <c r="S4255" i="1"/>
  <c r="U4255" i="1" s="1"/>
  <c r="S4256" i="1"/>
  <c r="U4256" i="1" s="1"/>
  <c r="S4257" i="1"/>
  <c r="U4257" i="1" s="1"/>
  <c r="S4258" i="1"/>
  <c r="U4258" i="1" s="1"/>
  <c r="S4259" i="1"/>
  <c r="U4259" i="1" s="1"/>
  <c r="S4260" i="1"/>
  <c r="U4260" i="1" s="1"/>
  <c r="S4261" i="1"/>
  <c r="U4261" i="1" s="1"/>
  <c r="S4262" i="1"/>
  <c r="U4262" i="1" s="1"/>
  <c r="S4263" i="1"/>
  <c r="U4263" i="1" s="1"/>
  <c r="S4264" i="1"/>
  <c r="U4264" i="1" s="1"/>
  <c r="S4265" i="1"/>
  <c r="U4265" i="1" s="1"/>
  <c r="S4266" i="1"/>
  <c r="U4266" i="1" s="1"/>
  <c r="S4267" i="1"/>
  <c r="U4267" i="1" s="1"/>
  <c r="S4268" i="1"/>
  <c r="U4268" i="1" s="1"/>
  <c r="S4269" i="1"/>
  <c r="U4269" i="1" s="1"/>
  <c r="S4270" i="1"/>
  <c r="U4270" i="1" s="1"/>
  <c r="S4271" i="1"/>
  <c r="U4271" i="1" s="1"/>
  <c r="S4272" i="1"/>
  <c r="U4272" i="1" s="1"/>
  <c r="S4273" i="1"/>
  <c r="U4273" i="1" s="1"/>
  <c r="S4274" i="1"/>
  <c r="U4274" i="1" s="1"/>
  <c r="S4275" i="1"/>
  <c r="U4275" i="1" s="1"/>
  <c r="S4276" i="1"/>
  <c r="U4276" i="1" s="1"/>
  <c r="S4277" i="1"/>
  <c r="U4277" i="1" s="1"/>
  <c r="S4278" i="1"/>
  <c r="U4278" i="1" s="1"/>
  <c r="S4279" i="1"/>
  <c r="U4279" i="1" s="1"/>
  <c r="S4280" i="1"/>
  <c r="U4280" i="1" s="1"/>
  <c r="S4281" i="1"/>
  <c r="U4281" i="1" s="1"/>
  <c r="S4282" i="1"/>
  <c r="U4282" i="1" s="1"/>
  <c r="S4283" i="1"/>
  <c r="U4283" i="1" s="1"/>
  <c r="S4284" i="1"/>
  <c r="U4284" i="1" s="1"/>
  <c r="S4285" i="1"/>
  <c r="U4285" i="1" s="1"/>
  <c r="S4286" i="1"/>
  <c r="U4286" i="1" s="1"/>
  <c r="S4287" i="1"/>
  <c r="U4287" i="1" s="1"/>
  <c r="S4288" i="1"/>
  <c r="U4288" i="1" s="1"/>
  <c r="S4289" i="1"/>
  <c r="U4289" i="1" s="1"/>
  <c r="S4290" i="1"/>
  <c r="U4290" i="1" s="1"/>
  <c r="S4291" i="1"/>
  <c r="U4291" i="1" s="1"/>
  <c r="S4292" i="1"/>
  <c r="U4292" i="1" s="1"/>
  <c r="S4293" i="1"/>
  <c r="U4293" i="1" s="1"/>
  <c r="S4294" i="1"/>
  <c r="U4294" i="1" s="1"/>
  <c r="S4295" i="1"/>
  <c r="U4295" i="1" s="1"/>
  <c r="S4296" i="1"/>
  <c r="U4296" i="1" s="1"/>
  <c r="S4297" i="1"/>
  <c r="U4297" i="1" s="1"/>
  <c r="S4298" i="1"/>
  <c r="U4298" i="1" s="1"/>
  <c r="S4299" i="1"/>
  <c r="U4299" i="1" s="1"/>
  <c r="S4300" i="1"/>
  <c r="U4300" i="1" s="1"/>
  <c r="S4301" i="1"/>
  <c r="U4301" i="1" s="1"/>
  <c r="S4302" i="1"/>
  <c r="U4302" i="1" s="1"/>
  <c r="S4303" i="1"/>
  <c r="U4303" i="1" s="1"/>
  <c r="S4304" i="1"/>
  <c r="U4304" i="1" s="1"/>
  <c r="S4305" i="1"/>
  <c r="U4305" i="1" s="1"/>
  <c r="S4306" i="1"/>
  <c r="U4306" i="1" s="1"/>
  <c r="S4307" i="1"/>
  <c r="U4307" i="1" s="1"/>
  <c r="S4308" i="1"/>
  <c r="U4308" i="1" s="1"/>
  <c r="S4309" i="1"/>
  <c r="U4309" i="1" s="1"/>
  <c r="S4310" i="1"/>
  <c r="U4310" i="1" s="1"/>
  <c r="S4311" i="1"/>
  <c r="U4311" i="1" s="1"/>
  <c r="S4312" i="1"/>
  <c r="U4312" i="1" s="1"/>
  <c r="S4313" i="1"/>
  <c r="U4313" i="1" s="1"/>
  <c r="S4314" i="1"/>
  <c r="U4314" i="1" s="1"/>
  <c r="S4315" i="1"/>
  <c r="U4315" i="1" s="1"/>
  <c r="S4316" i="1"/>
  <c r="U4316" i="1" s="1"/>
  <c r="S4317" i="1"/>
  <c r="U4317" i="1" s="1"/>
  <c r="S4318" i="1"/>
  <c r="U4318" i="1" s="1"/>
  <c r="S4319" i="1"/>
  <c r="U4319" i="1" s="1"/>
  <c r="S4320" i="1"/>
  <c r="U4320" i="1" s="1"/>
  <c r="S4321" i="1"/>
  <c r="U4321" i="1" s="1"/>
  <c r="S4322" i="1"/>
  <c r="U4322" i="1" s="1"/>
  <c r="S4323" i="1"/>
  <c r="U4323" i="1" s="1"/>
  <c r="S4324" i="1"/>
  <c r="U4324" i="1" s="1"/>
  <c r="S4325" i="1"/>
  <c r="U4325" i="1" s="1"/>
  <c r="S4326" i="1"/>
  <c r="U4326" i="1" s="1"/>
  <c r="S4327" i="1"/>
  <c r="U4327" i="1" s="1"/>
  <c r="S4328" i="1"/>
  <c r="U4328" i="1" s="1"/>
  <c r="S4329" i="1"/>
  <c r="U4329" i="1" s="1"/>
  <c r="S4330" i="1"/>
  <c r="U4330" i="1" s="1"/>
  <c r="S4331" i="1"/>
  <c r="U4331" i="1" s="1"/>
  <c r="S4332" i="1"/>
  <c r="U4332" i="1" s="1"/>
  <c r="S4333" i="1"/>
  <c r="U4333" i="1" s="1"/>
  <c r="S4334" i="1"/>
  <c r="U4334" i="1" s="1"/>
  <c r="S4335" i="1"/>
  <c r="U4335" i="1" s="1"/>
  <c r="S4336" i="1"/>
  <c r="U4336" i="1" s="1"/>
  <c r="S4337" i="1"/>
  <c r="U4337" i="1" s="1"/>
  <c r="S4338" i="1"/>
  <c r="U4338" i="1" s="1"/>
  <c r="S4339" i="1"/>
  <c r="U4339" i="1" s="1"/>
  <c r="S4340" i="1"/>
  <c r="U4340" i="1" s="1"/>
  <c r="S4341" i="1"/>
  <c r="U4341" i="1" s="1"/>
  <c r="S4342" i="1"/>
  <c r="U4342" i="1" s="1"/>
  <c r="S4343" i="1"/>
  <c r="U4343" i="1" s="1"/>
  <c r="S4344" i="1"/>
  <c r="U4344" i="1" s="1"/>
  <c r="S4345" i="1"/>
  <c r="U4345" i="1" s="1"/>
  <c r="S4346" i="1"/>
  <c r="U4346" i="1" s="1"/>
  <c r="S4347" i="1"/>
  <c r="U4347" i="1" s="1"/>
  <c r="S4348" i="1"/>
  <c r="U4348" i="1" s="1"/>
  <c r="S4349" i="1"/>
  <c r="U4349" i="1" s="1"/>
  <c r="S2" i="1"/>
  <c r="R317" i="1"/>
  <c r="S317" i="1"/>
  <c r="U317" i="1" s="1"/>
  <c r="Q317" i="1"/>
  <c r="W317" i="1" s="1"/>
  <c r="X317" i="1" s="1"/>
  <c r="R318" i="1"/>
  <c r="S318" i="1"/>
  <c r="U318" i="1" s="1"/>
  <c r="Q318" i="1"/>
  <c r="W318" i="1" s="1"/>
  <c r="R319" i="1"/>
  <c r="S319" i="1"/>
  <c r="U319" i="1" s="1"/>
  <c r="Q319" i="1"/>
  <c r="W319" i="1" s="1"/>
  <c r="X319" i="1" s="1"/>
  <c r="R320" i="1"/>
  <c r="S320" i="1"/>
  <c r="U320" i="1" s="1"/>
  <c r="Q320" i="1"/>
  <c r="W320" i="1" s="1"/>
  <c r="R321" i="1"/>
  <c r="S321" i="1"/>
  <c r="U321" i="1" s="1"/>
  <c r="Q321" i="1"/>
  <c r="W321" i="1" s="1"/>
  <c r="X321" i="1" s="1"/>
  <c r="R322" i="1"/>
  <c r="S322" i="1"/>
  <c r="U322" i="1" s="1"/>
  <c r="Q322" i="1"/>
  <c r="W322" i="1" s="1"/>
  <c r="R323" i="1"/>
  <c r="S323" i="1"/>
  <c r="U323" i="1" s="1"/>
  <c r="Q323" i="1"/>
  <c r="W323" i="1" s="1"/>
  <c r="X323" i="1" s="1"/>
  <c r="R324" i="1"/>
  <c r="S324" i="1"/>
  <c r="U324" i="1" s="1"/>
  <c r="Q324" i="1"/>
  <c r="W324" i="1" s="1"/>
  <c r="X324" i="1" s="1"/>
  <c r="R325" i="1"/>
  <c r="S325" i="1"/>
  <c r="U325" i="1" s="1"/>
  <c r="Q325" i="1"/>
  <c r="W325" i="1" s="1"/>
  <c r="R326" i="1"/>
  <c r="Q326" i="1"/>
  <c r="W326" i="1" s="1"/>
  <c r="S326" i="1"/>
  <c r="U326" i="1" s="1"/>
  <c r="R327" i="1"/>
  <c r="Q327" i="1"/>
  <c r="W327" i="1" s="1"/>
  <c r="S327" i="1"/>
  <c r="U327" i="1" s="1"/>
  <c r="R328" i="1"/>
  <c r="Q328" i="1"/>
  <c r="W328" i="1" s="1"/>
  <c r="S328" i="1"/>
  <c r="U328" i="1" s="1"/>
  <c r="R329" i="1"/>
  <c r="Q329" i="1"/>
  <c r="W329" i="1" s="1"/>
  <c r="S329" i="1"/>
  <c r="U329" i="1" s="1"/>
  <c r="R330" i="1"/>
  <c r="Q330" i="1"/>
  <c r="W330" i="1" s="1"/>
  <c r="S330" i="1"/>
  <c r="U330" i="1" s="1"/>
  <c r="R331" i="1"/>
  <c r="S331" i="1"/>
  <c r="U331" i="1" s="1"/>
  <c r="Q331" i="1"/>
  <c r="W331" i="1" s="1"/>
  <c r="X331" i="1" s="1"/>
  <c r="R332" i="1"/>
  <c r="S332" i="1"/>
  <c r="U332" i="1" s="1"/>
  <c r="Q332" i="1"/>
  <c r="W332" i="1" s="1"/>
  <c r="X332" i="1" s="1"/>
  <c r="R333" i="1"/>
  <c r="S333" i="1"/>
  <c r="U333" i="1" s="1"/>
  <c r="Q333" i="1"/>
  <c r="W333" i="1" s="1"/>
  <c r="X333" i="1" s="1"/>
  <c r="R334" i="1"/>
  <c r="S334" i="1"/>
  <c r="U334" i="1" s="1"/>
  <c r="Q334" i="1"/>
  <c r="W334" i="1" s="1"/>
  <c r="X334" i="1" s="1"/>
  <c r="R335" i="1"/>
  <c r="S335" i="1"/>
  <c r="U335" i="1" s="1"/>
  <c r="Q335" i="1"/>
  <c r="W335" i="1" s="1"/>
  <c r="X335" i="1" s="1"/>
  <c r="R336" i="1"/>
  <c r="S336" i="1"/>
  <c r="U336" i="1" s="1"/>
  <c r="Q336" i="1"/>
  <c r="W336" i="1" s="1"/>
  <c r="X336" i="1" s="1"/>
  <c r="R337" i="1"/>
  <c r="S337" i="1"/>
  <c r="U337" i="1" s="1"/>
  <c r="Q337" i="1"/>
  <c r="R338" i="1"/>
  <c r="S338" i="1"/>
  <c r="U338" i="1" s="1"/>
  <c r="Q338" i="1"/>
  <c r="W338" i="1" s="1"/>
  <c r="R339" i="1"/>
  <c r="S339" i="1"/>
  <c r="U339" i="1" s="1"/>
  <c r="Q339" i="1"/>
  <c r="W339" i="1" s="1"/>
  <c r="X339" i="1" s="1"/>
  <c r="R340" i="1"/>
  <c r="Q340" i="1"/>
  <c r="W340" i="1" s="1"/>
  <c r="S340" i="1"/>
  <c r="U340" i="1" s="1"/>
  <c r="R341" i="1"/>
  <c r="S341" i="1"/>
  <c r="U341" i="1" s="1"/>
  <c r="Q341" i="1"/>
  <c r="W341" i="1" s="1"/>
  <c r="X341" i="1" s="1"/>
  <c r="R342" i="1"/>
  <c r="S342" i="1"/>
  <c r="U342" i="1" s="1"/>
  <c r="Q342" i="1"/>
  <c r="W342" i="1" s="1"/>
  <c r="R343" i="1"/>
  <c r="S343" i="1"/>
  <c r="U343" i="1" s="1"/>
  <c r="Q343" i="1"/>
  <c r="R344" i="1"/>
  <c r="S344" i="1"/>
  <c r="U344" i="1" s="1"/>
  <c r="Q344" i="1"/>
  <c r="W344" i="1" s="1"/>
  <c r="X344" i="1" s="1"/>
  <c r="R345" i="1"/>
  <c r="S345" i="1"/>
  <c r="U345" i="1" s="1"/>
  <c r="Q345" i="1"/>
  <c r="W345" i="1" s="1"/>
  <c r="R346" i="1"/>
  <c r="S346" i="1"/>
  <c r="U346" i="1" s="1"/>
  <c r="Q346" i="1"/>
  <c r="W346" i="1" s="1"/>
  <c r="X346" i="1" s="1"/>
  <c r="R347" i="1"/>
  <c r="Q347" i="1"/>
  <c r="W347" i="1" s="1"/>
  <c r="S347" i="1"/>
  <c r="U347" i="1" s="1"/>
  <c r="R348" i="1"/>
  <c r="S348" i="1"/>
  <c r="U348" i="1" s="1"/>
  <c r="Q348" i="1"/>
  <c r="W348" i="1" s="1"/>
  <c r="X348" i="1" s="1"/>
  <c r="R349" i="1"/>
  <c r="S349" i="1"/>
  <c r="U349" i="1" s="1"/>
  <c r="Q349" i="1"/>
  <c r="W349" i="1" s="1"/>
  <c r="R350" i="1"/>
  <c r="S350" i="1"/>
  <c r="U350" i="1" s="1"/>
  <c r="Q350" i="1"/>
  <c r="W350" i="1" s="1"/>
  <c r="R351" i="1"/>
  <c r="S351" i="1"/>
  <c r="U351" i="1" s="1"/>
  <c r="Q351" i="1"/>
  <c r="W351" i="1" s="1"/>
  <c r="X351" i="1" s="1"/>
  <c r="R352" i="1"/>
  <c r="S352" i="1"/>
  <c r="U352" i="1" s="1"/>
  <c r="Q352" i="1"/>
  <c r="W352" i="1" s="1"/>
  <c r="X352" i="1" s="1"/>
  <c r="R353" i="1"/>
  <c r="S353" i="1"/>
  <c r="U353" i="1" s="1"/>
  <c r="Q353" i="1"/>
  <c r="W353" i="1" s="1"/>
  <c r="X353" i="1" s="1"/>
  <c r="R354" i="1"/>
  <c r="S354" i="1"/>
  <c r="U354" i="1" s="1"/>
  <c r="Q354" i="1"/>
  <c r="W354" i="1" s="1"/>
  <c r="X354" i="1" s="1"/>
  <c r="R355" i="1"/>
  <c r="Q355" i="1"/>
  <c r="W355" i="1" s="1"/>
  <c r="S355" i="1"/>
  <c r="U355" i="1" s="1"/>
  <c r="R356" i="1"/>
  <c r="S356" i="1"/>
  <c r="U356" i="1" s="1"/>
  <c r="Q356" i="1"/>
  <c r="W356" i="1" s="1"/>
  <c r="X356" i="1" s="1"/>
  <c r="R357" i="1"/>
  <c r="S357" i="1"/>
  <c r="U357" i="1" s="1"/>
  <c r="Q357" i="1"/>
  <c r="W357" i="1" s="1"/>
  <c r="X357" i="1" s="1"/>
  <c r="R358" i="1"/>
  <c r="S358" i="1"/>
  <c r="U358" i="1" s="1"/>
  <c r="Q358" i="1"/>
  <c r="W358" i="1" s="1"/>
  <c r="R359" i="1"/>
  <c r="Q359" i="1"/>
  <c r="W359" i="1" s="1"/>
  <c r="S359" i="1"/>
  <c r="U359" i="1" s="1"/>
  <c r="R360" i="1"/>
  <c r="S360" i="1"/>
  <c r="U360" i="1" s="1"/>
  <c r="Q360" i="1"/>
  <c r="W360" i="1" s="1"/>
  <c r="X360" i="1" s="1"/>
  <c r="R361" i="1"/>
  <c r="S361" i="1"/>
  <c r="U361" i="1" s="1"/>
  <c r="Q361" i="1"/>
  <c r="W361" i="1" s="1"/>
  <c r="X361" i="1" s="1"/>
  <c r="R362" i="1"/>
  <c r="S362" i="1"/>
  <c r="U362" i="1" s="1"/>
  <c r="Q362" i="1"/>
  <c r="W362" i="1" s="1"/>
  <c r="X362" i="1" s="1"/>
  <c r="R363" i="1"/>
  <c r="Q363" i="1"/>
  <c r="W363" i="1" s="1"/>
  <c r="S363" i="1"/>
  <c r="U363" i="1" s="1"/>
  <c r="R364" i="1"/>
  <c r="S364" i="1"/>
  <c r="U364" i="1" s="1"/>
  <c r="Q364" i="1"/>
  <c r="W364" i="1" s="1"/>
  <c r="X364" i="1" s="1"/>
  <c r="R365" i="1"/>
  <c r="S365" i="1"/>
  <c r="U365" i="1" s="1"/>
  <c r="Q365" i="1"/>
  <c r="W365" i="1" s="1"/>
  <c r="R366" i="1"/>
  <c r="Q366" i="1"/>
  <c r="W366" i="1" s="1"/>
  <c r="S366" i="1"/>
  <c r="U366" i="1" s="1"/>
  <c r="R367" i="1"/>
  <c r="S367" i="1"/>
  <c r="U367" i="1" s="1"/>
  <c r="Q367" i="1"/>
  <c r="W367" i="1" s="1"/>
  <c r="R368" i="1"/>
  <c r="Q368" i="1"/>
  <c r="W368" i="1" s="1"/>
  <c r="S368" i="1"/>
  <c r="U368" i="1" s="1"/>
  <c r="R369" i="1"/>
  <c r="Q369" i="1"/>
  <c r="W369" i="1" s="1"/>
  <c r="S369" i="1"/>
  <c r="U369" i="1" s="1"/>
  <c r="R370" i="1"/>
  <c r="Q370" i="1"/>
  <c r="W370" i="1" s="1"/>
  <c r="S370" i="1"/>
  <c r="U370" i="1" s="1"/>
  <c r="R371" i="1"/>
  <c r="Q371" i="1"/>
  <c r="W371" i="1" s="1"/>
  <c r="S371" i="1"/>
  <c r="U371" i="1" s="1"/>
  <c r="R372" i="1"/>
  <c r="S372" i="1"/>
  <c r="U372" i="1" s="1"/>
  <c r="Q372" i="1"/>
  <c r="W372" i="1" s="1"/>
  <c r="R373" i="1"/>
  <c r="S373" i="1"/>
  <c r="U373" i="1" s="1"/>
  <c r="Q373" i="1"/>
  <c r="W373" i="1" s="1"/>
  <c r="X373" i="1" s="1"/>
  <c r="R374" i="1"/>
  <c r="Q374" i="1"/>
  <c r="W374" i="1" s="1"/>
  <c r="S374" i="1"/>
  <c r="U374" i="1" s="1"/>
  <c r="R375" i="1"/>
  <c r="S375" i="1"/>
  <c r="U375" i="1" s="1"/>
  <c r="Q375" i="1"/>
  <c r="W375" i="1" s="1"/>
  <c r="X375" i="1" s="1"/>
  <c r="R376" i="1"/>
  <c r="S376" i="1"/>
  <c r="U376" i="1" s="1"/>
  <c r="Q376" i="1"/>
  <c r="W376" i="1" s="1"/>
  <c r="X376" i="1" s="1"/>
  <c r="R377" i="1"/>
  <c r="S377" i="1"/>
  <c r="U377" i="1" s="1"/>
  <c r="Q377" i="1"/>
  <c r="W377" i="1" s="1"/>
  <c r="X377" i="1" s="1"/>
  <c r="R378" i="1"/>
  <c r="Q378" i="1"/>
  <c r="W378" i="1" s="1"/>
  <c r="S378" i="1"/>
  <c r="U378" i="1" s="1"/>
  <c r="R379" i="1"/>
  <c r="S379" i="1"/>
  <c r="U379" i="1" s="1"/>
  <c r="Q379" i="1"/>
  <c r="W379" i="1" s="1"/>
  <c r="X379" i="1" s="1"/>
  <c r="R380" i="1"/>
  <c r="S380" i="1"/>
  <c r="U380" i="1" s="1"/>
  <c r="Q380" i="1"/>
  <c r="W380" i="1" s="1"/>
  <c r="X380" i="1" s="1"/>
  <c r="R381" i="1"/>
  <c r="S381" i="1"/>
  <c r="U381" i="1" s="1"/>
  <c r="Q381" i="1"/>
  <c r="W381" i="1" s="1"/>
  <c r="X381" i="1" s="1"/>
  <c r="R382" i="1"/>
  <c r="Q382" i="1"/>
  <c r="W382" i="1" s="1"/>
  <c r="S382" i="1"/>
  <c r="U382" i="1" s="1"/>
  <c r="R383" i="1"/>
  <c r="Q383" i="1"/>
  <c r="W383" i="1" s="1"/>
  <c r="S383" i="1"/>
  <c r="U383" i="1" s="1"/>
  <c r="R384" i="1"/>
  <c r="Q384" i="1"/>
  <c r="W384" i="1" s="1"/>
  <c r="S384" i="1"/>
  <c r="U384" i="1" s="1"/>
  <c r="R385" i="1"/>
  <c r="Q385" i="1"/>
  <c r="W385" i="1" s="1"/>
  <c r="S385" i="1"/>
  <c r="U385" i="1" s="1"/>
  <c r="R386" i="1"/>
  <c r="Q386" i="1"/>
  <c r="W386" i="1" s="1"/>
  <c r="S386" i="1"/>
  <c r="U386" i="1" s="1"/>
  <c r="R387" i="1"/>
  <c r="Q387" i="1"/>
  <c r="W387" i="1" s="1"/>
  <c r="S387" i="1"/>
  <c r="U387" i="1" s="1"/>
  <c r="R388" i="1"/>
  <c r="Q388" i="1"/>
  <c r="W388" i="1" s="1"/>
  <c r="S388" i="1"/>
  <c r="U388" i="1" s="1"/>
  <c r="R389" i="1"/>
  <c r="Q389" i="1"/>
  <c r="W389" i="1" s="1"/>
  <c r="S389" i="1"/>
  <c r="U389" i="1" s="1"/>
  <c r="R390" i="1"/>
  <c r="Q390" i="1"/>
  <c r="W390" i="1" s="1"/>
  <c r="S390" i="1"/>
  <c r="U390" i="1" s="1"/>
  <c r="R391" i="1"/>
  <c r="Q391" i="1"/>
  <c r="W391" i="1" s="1"/>
  <c r="S391" i="1"/>
  <c r="U391" i="1" s="1"/>
  <c r="R392" i="1"/>
  <c r="Q392" i="1"/>
  <c r="W392" i="1" s="1"/>
  <c r="S392" i="1"/>
  <c r="U392" i="1" s="1"/>
  <c r="R393" i="1"/>
  <c r="S393" i="1"/>
  <c r="U393" i="1" s="1"/>
  <c r="Q393" i="1"/>
  <c r="W393" i="1" s="1"/>
  <c r="X393" i="1" s="1"/>
  <c r="R394" i="1"/>
  <c r="Q394" i="1"/>
  <c r="W394" i="1" s="1"/>
  <c r="S394" i="1"/>
  <c r="U394" i="1" s="1"/>
  <c r="R395" i="1"/>
  <c r="S395" i="1"/>
  <c r="U395" i="1" s="1"/>
  <c r="Q395" i="1"/>
  <c r="W395" i="1" s="1"/>
  <c r="X395" i="1" s="1"/>
  <c r="R396" i="1"/>
  <c r="S396" i="1"/>
  <c r="U396" i="1" s="1"/>
  <c r="Q396" i="1"/>
  <c r="W396" i="1" s="1"/>
  <c r="X396" i="1" s="1"/>
  <c r="R397" i="1"/>
  <c r="S397" i="1"/>
  <c r="U397" i="1" s="1"/>
  <c r="Q397" i="1"/>
  <c r="W397" i="1" s="1"/>
  <c r="X397" i="1" s="1"/>
  <c r="R398" i="1"/>
  <c r="Q398" i="1"/>
  <c r="W398" i="1" s="1"/>
  <c r="S398" i="1"/>
  <c r="U398" i="1" s="1"/>
  <c r="R399" i="1"/>
  <c r="S399" i="1"/>
  <c r="U399" i="1" s="1"/>
  <c r="Q399" i="1"/>
  <c r="W399" i="1" s="1"/>
  <c r="X399" i="1" s="1"/>
  <c r="R400" i="1"/>
  <c r="S400" i="1"/>
  <c r="U400" i="1" s="1"/>
  <c r="Q400" i="1"/>
  <c r="W400" i="1" s="1"/>
  <c r="X400" i="1" s="1"/>
  <c r="R401" i="1"/>
  <c r="S401" i="1"/>
  <c r="U401" i="1" s="1"/>
  <c r="Q401" i="1"/>
  <c r="W401" i="1" s="1"/>
  <c r="X401" i="1" s="1"/>
  <c r="R402" i="1"/>
  <c r="Q402" i="1"/>
  <c r="W402" i="1" s="1"/>
  <c r="S402" i="1"/>
  <c r="U402" i="1" s="1"/>
  <c r="R403" i="1"/>
  <c r="Q403" i="1"/>
  <c r="W403" i="1" s="1"/>
  <c r="S403" i="1"/>
  <c r="U403" i="1" s="1"/>
  <c r="R404" i="1"/>
  <c r="S404" i="1"/>
  <c r="U404" i="1" s="1"/>
  <c r="Q404" i="1"/>
  <c r="R405" i="1"/>
  <c r="Q405" i="1"/>
  <c r="W405" i="1" s="1"/>
  <c r="S405" i="1"/>
  <c r="U405" i="1" s="1"/>
  <c r="R406" i="1"/>
  <c r="Q406" i="1"/>
  <c r="W406" i="1" s="1"/>
  <c r="S406" i="1"/>
  <c r="U406" i="1" s="1"/>
  <c r="R407" i="1"/>
  <c r="Q407" i="1"/>
  <c r="W407" i="1" s="1"/>
  <c r="S407" i="1"/>
  <c r="U407" i="1" s="1"/>
  <c r="R408" i="1"/>
  <c r="Q408" i="1"/>
  <c r="W408" i="1" s="1"/>
  <c r="S408" i="1"/>
  <c r="U408" i="1" s="1"/>
  <c r="R409" i="1"/>
  <c r="S409" i="1"/>
  <c r="U409" i="1" s="1"/>
  <c r="Q409" i="1"/>
  <c r="W409" i="1" s="1"/>
  <c r="X409" i="1" s="1"/>
  <c r="R410" i="1"/>
  <c r="S410" i="1"/>
  <c r="U410" i="1" s="1"/>
  <c r="Q410" i="1"/>
  <c r="W410" i="1" s="1"/>
  <c r="X410" i="1" s="1"/>
  <c r="R411" i="1"/>
  <c r="S411" i="1"/>
  <c r="U411" i="1" s="1"/>
  <c r="Q411" i="1"/>
  <c r="W411" i="1" s="1"/>
  <c r="X411" i="1" s="1"/>
  <c r="R412" i="1"/>
  <c r="S412" i="1"/>
  <c r="U412" i="1" s="1"/>
  <c r="Q412" i="1"/>
  <c r="W412" i="1" s="1"/>
  <c r="X412" i="1" s="1"/>
  <c r="R413" i="1"/>
  <c r="S413" i="1"/>
  <c r="U413" i="1" s="1"/>
  <c r="Q413" i="1"/>
  <c r="W413" i="1" s="1"/>
  <c r="X413" i="1" s="1"/>
  <c r="R414" i="1"/>
  <c r="Q414" i="1"/>
  <c r="W414" i="1" s="1"/>
  <c r="S414" i="1"/>
  <c r="U414" i="1" s="1"/>
  <c r="R415" i="1"/>
  <c r="Q415" i="1"/>
  <c r="W415" i="1" s="1"/>
  <c r="S415" i="1"/>
  <c r="U415" i="1" s="1"/>
  <c r="R416" i="1"/>
  <c r="S416" i="1"/>
  <c r="U416" i="1" s="1"/>
  <c r="Q416" i="1"/>
  <c r="W416" i="1" s="1"/>
  <c r="X416" i="1" s="1"/>
  <c r="R417" i="1"/>
  <c r="S417" i="1"/>
  <c r="U417" i="1" s="1"/>
  <c r="Q417" i="1"/>
  <c r="W417" i="1" s="1"/>
  <c r="X417" i="1" s="1"/>
  <c r="R418" i="1"/>
  <c r="Q418" i="1"/>
  <c r="W418" i="1" s="1"/>
  <c r="S418" i="1"/>
  <c r="U418" i="1" s="1"/>
  <c r="R419" i="1"/>
  <c r="Q419" i="1"/>
  <c r="W419" i="1" s="1"/>
  <c r="S419" i="1"/>
  <c r="U419" i="1" s="1"/>
  <c r="R420" i="1"/>
  <c r="Q420" i="1"/>
  <c r="W420" i="1" s="1"/>
  <c r="S420" i="1"/>
  <c r="U420" i="1" s="1"/>
  <c r="R421" i="1"/>
  <c r="Q421" i="1"/>
  <c r="W421" i="1" s="1"/>
  <c r="S421" i="1"/>
  <c r="U421" i="1" s="1"/>
  <c r="R422" i="1"/>
  <c r="Q422" i="1"/>
  <c r="W422" i="1" s="1"/>
  <c r="S422" i="1"/>
  <c r="U422" i="1" s="1"/>
  <c r="R423" i="1"/>
  <c r="Q423" i="1"/>
  <c r="W423" i="1" s="1"/>
  <c r="S423" i="1"/>
  <c r="U423" i="1" s="1"/>
  <c r="R424" i="1"/>
  <c r="S424" i="1"/>
  <c r="U424" i="1" s="1"/>
  <c r="Q424" i="1"/>
  <c r="W424" i="1" s="1"/>
  <c r="X424" i="1" s="1"/>
  <c r="R425" i="1"/>
  <c r="Q425" i="1"/>
  <c r="W425" i="1" s="1"/>
  <c r="S425" i="1"/>
  <c r="U425" i="1" s="1"/>
  <c r="R426" i="1"/>
  <c r="Q426" i="1"/>
  <c r="W426" i="1" s="1"/>
  <c r="S426" i="1"/>
  <c r="U426" i="1" s="1"/>
  <c r="R427" i="1"/>
  <c r="S427" i="1"/>
  <c r="U427" i="1" s="1"/>
  <c r="Q427" i="1"/>
  <c r="W427" i="1" s="1"/>
  <c r="X427" i="1" s="1"/>
  <c r="R428" i="1"/>
  <c r="S428" i="1"/>
  <c r="U428" i="1" s="1"/>
  <c r="Q428" i="1"/>
  <c r="W428" i="1" s="1"/>
  <c r="X428" i="1" s="1"/>
  <c r="R429" i="1"/>
  <c r="S429" i="1"/>
  <c r="U429" i="1" s="1"/>
  <c r="Q429" i="1"/>
  <c r="W429" i="1" s="1"/>
  <c r="X429" i="1" s="1"/>
  <c r="R430" i="1"/>
  <c r="Q430" i="1"/>
  <c r="W430" i="1" s="1"/>
  <c r="S430" i="1"/>
  <c r="U430" i="1" s="1"/>
  <c r="R431" i="1"/>
  <c r="Q431" i="1"/>
  <c r="W431" i="1" s="1"/>
  <c r="S431" i="1"/>
  <c r="U431" i="1" s="1"/>
  <c r="R432" i="1"/>
  <c r="Q432" i="1"/>
  <c r="W432" i="1" s="1"/>
  <c r="S432" i="1"/>
  <c r="U432" i="1" s="1"/>
  <c r="R433" i="1"/>
  <c r="Q433" i="1"/>
  <c r="W433" i="1" s="1"/>
  <c r="S433" i="1"/>
  <c r="U433" i="1" s="1"/>
  <c r="R434" i="1"/>
  <c r="Q434" i="1"/>
  <c r="W434" i="1" s="1"/>
  <c r="S434" i="1"/>
  <c r="U434" i="1" s="1"/>
  <c r="R435" i="1"/>
  <c r="S435" i="1"/>
  <c r="U435" i="1" s="1"/>
  <c r="Q435" i="1"/>
  <c r="W435" i="1" s="1"/>
  <c r="X435" i="1" s="1"/>
  <c r="R436" i="1"/>
  <c r="S436" i="1"/>
  <c r="U436" i="1" s="1"/>
  <c r="Q436" i="1"/>
  <c r="W436" i="1" s="1"/>
  <c r="X436" i="1" s="1"/>
  <c r="R437" i="1"/>
  <c r="S437" i="1"/>
  <c r="U437" i="1" s="1"/>
  <c r="Q437" i="1"/>
  <c r="W437" i="1" s="1"/>
  <c r="X437" i="1" s="1"/>
  <c r="R438" i="1"/>
  <c r="S438" i="1"/>
  <c r="U438" i="1" s="1"/>
  <c r="Q438" i="1"/>
  <c r="W438" i="1" s="1"/>
  <c r="X438" i="1" s="1"/>
  <c r="R439" i="1"/>
  <c r="S439" i="1"/>
  <c r="U439" i="1" s="1"/>
  <c r="Q439" i="1"/>
  <c r="W439" i="1" s="1"/>
  <c r="X439" i="1" s="1"/>
  <c r="R440" i="1"/>
  <c r="S440" i="1"/>
  <c r="U440" i="1" s="1"/>
  <c r="Q440" i="1"/>
  <c r="W440" i="1" s="1"/>
  <c r="X440" i="1" s="1"/>
  <c r="R441" i="1"/>
  <c r="S441" i="1"/>
  <c r="U441" i="1" s="1"/>
  <c r="Q441" i="1"/>
  <c r="W441" i="1" s="1"/>
  <c r="X441" i="1" s="1"/>
  <c r="R442" i="1"/>
  <c r="S442" i="1"/>
  <c r="U442" i="1" s="1"/>
  <c r="Q442" i="1"/>
  <c r="W442" i="1" s="1"/>
  <c r="X442" i="1" s="1"/>
  <c r="R443" i="1"/>
  <c r="S443" i="1"/>
  <c r="U443" i="1" s="1"/>
  <c r="Q443" i="1"/>
  <c r="W443" i="1" s="1"/>
  <c r="X443" i="1" s="1"/>
  <c r="R444" i="1"/>
  <c r="Q444" i="1"/>
  <c r="W444" i="1" s="1"/>
  <c r="S444" i="1"/>
  <c r="U444" i="1" s="1"/>
  <c r="R445" i="1"/>
  <c r="Q445" i="1"/>
  <c r="W445" i="1" s="1"/>
  <c r="S445" i="1"/>
  <c r="U445" i="1" s="1"/>
  <c r="R446" i="1"/>
  <c r="S446" i="1"/>
  <c r="U446" i="1" s="1"/>
  <c r="Q446" i="1"/>
  <c r="W446" i="1" s="1"/>
  <c r="X446" i="1" s="1"/>
  <c r="R447" i="1"/>
  <c r="Q447" i="1"/>
  <c r="W447" i="1" s="1"/>
  <c r="S447" i="1"/>
  <c r="U447" i="1" s="1"/>
  <c r="R448" i="1"/>
  <c r="Q448" i="1"/>
  <c r="W448" i="1" s="1"/>
  <c r="S448" i="1"/>
  <c r="U448" i="1" s="1"/>
  <c r="R449" i="1"/>
  <c r="Q449" i="1"/>
  <c r="W449" i="1" s="1"/>
  <c r="S449" i="1"/>
  <c r="U449" i="1" s="1"/>
  <c r="R450" i="1"/>
  <c r="Q450" i="1"/>
  <c r="W450" i="1" s="1"/>
  <c r="S450" i="1"/>
  <c r="U450" i="1" s="1"/>
  <c r="R451" i="1"/>
  <c r="Q451" i="1"/>
  <c r="W451" i="1" s="1"/>
  <c r="S451" i="1"/>
  <c r="U451" i="1" s="1"/>
  <c r="R452" i="1"/>
  <c r="Q452" i="1"/>
  <c r="W452" i="1" s="1"/>
  <c r="S452" i="1"/>
  <c r="U452" i="1" s="1"/>
  <c r="R453" i="1"/>
  <c r="Q453" i="1"/>
  <c r="W453" i="1" s="1"/>
  <c r="S453" i="1"/>
  <c r="U453" i="1" s="1"/>
  <c r="R454" i="1"/>
  <c r="S454" i="1"/>
  <c r="U454" i="1" s="1"/>
  <c r="Q454" i="1"/>
  <c r="W454" i="1" s="1"/>
  <c r="X454" i="1" s="1"/>
  <c r="R455" i="1"/>
  <c r="Q455" i="1"/>
  <c r="W455" i="1" s="1"/>
  <c r="S455" i="1"/>
  <c r="U455" i="1" s="1"/>
  <c r="R456" i="1"/>
  <c r="Q456" i="1"/>
  <c r="W456" i="1" s="1"/>
  <c r="S456" i="1"/>
  <c r="U456" i="1" s="1"/>
  <c r="R457" i="1"/>
  <c r="Q457" i="1"/>
  <c r="W457" i="1" s="1"/>
  <c r="S457" i="1"/>
  <c r="U457" i="1" s="1"/>
  <c r="R458" i="1"/>
  <c r="Q458" i="1"/>
  <c r="W458" i="1" s="1"/>
  <c r="S458" i="1"/>
  <c r="U458" i="1" s="1"/>
  <c r="R459" i="1"/>
  <c r="Q459" i="1"/>
  <c r="W459" i="1" s="1"/>
  <c r="S459" i="1"/>
  <c r="U459" i="1" s="1"/>
  <c r="R460" i="1"/>
  <c r="Q460" i="1"/>
  <c r="W460" i="1" s="1"/>
  <c r="S460" i="1"/>
  <c r="U460" i="1" s="1"/>
  <c r="R461" i="1"/>
  <c r="Q461" i="1"/>
  <c r="W461" i="1" s="1"/>
  <c r="S461" i="1"/>
  <c r="U461" i="1" s="1"/>
  <c r="R462" i="1"/>
  <c r="S462" i="1"/>
  <c r="U462" i="1" s="1"/>
  <c r="Q462" i="1"/>
  <c r="W462" i="1" s="1"/>
  <c r="X462" i="1" s="1"/>
  <c r="R463" i="1"/>
  <c r="S463" i="1"/>
  <c r="U463" i="1" s="1"/>
  <c r="Q463" i="1"/>
  <c r="W463" i="1" s="1"/>
  <c r="X463" i="1" s="1"/>
  <c r="R464" i="1"/>
  <c r="S464" i="1"/>
  <c r="U464" i="1" s="1"/>
  <c r="Q464" i="1"/>
  <c r="W464" i="1" s="1"/>
  <c r="X464" i="1" s="1"/>
  <c r="R465" i="1"/>
  <c r="S465" i="1"/>
  <c r="U465" i="1" s="1"/>
  <c r="Q465" i="1"/>
  <c r="W465" i="1" s="1"/>
  <c r="X465" i="1" s="1"/>
  <c r="R466" i="1"/>
  <c r="Q466" i="1"/>
  <c r="W466" i="1" s="1"/>
  <c r="S466" i="1"/>
  <c r="U466" i="1" s="1"/>
  <c r="R467" i="1"/>
  <c r="Q467" i="1"/>
  <c r="W467" i="1" s="1"/>
  <c r="S467" i="1"/>
  <c r="U467" i="1" s="1"/>
  <c r="R468" i="1"/>
  <c r="S468" i="1"/>
  <c r="U468" i="1" s="1"/>
  <c r="Q468" i="1"/>
  <c r="W468" i="1" s="1"/>
  <c r="X468" i="1" s="1"/>
  <c r="R469" i="1"/>
  <c r="S469" i="1"/>
  <c r="U469" i="1" s="1"/>
  <c r="Q469" i="1"/>
  <c r="W469" i="1" s="1"/>
  <c r="X469" i="1" s="1"/>
  <c r="R470" i="1"/>
  <c r="S470" i="1"/>
  <c r="U470" i="1" s="1"/>
  <c r="Q470" i="1"/>
  <c r="W470" i="1" s="1"/>
  <c r="X470" i="1" s="1"/>
  <c r="R471" i="1"/>
  <c r="Q471" i="1"/>
  <c r="W471" i="1" s="1"/>
  <c r="S471" i="1"/>
  <c r="U471" i="1" s="1"/>
  <c r="R472" i="1"/>
  <c r="S472" i="1"/>
  <c r="U472" i="1" s="1"/>
  <c r="Q472" i="1"/>
  <c r="W472" i="1" s="1"/>
  <c r="X472" i="1" s="1"/>
  <c r="R473" i="1"/>
  <c r="S473" i="1"/>
  <c r="U473" i="1" s="1"/>
  <c r="Q473" i="1"/>
  <c r="W473" i="1" s="1"/>
  <c r="X473" i="1" s="1"/>
  <c r="R474" i="1"/>
  <c r="Q474" i="1"/>
  <c r="W474" i="1" s="1"/>
  <c r="S474" i="1"/>
  <c r="U474" i="1" s="1"/>
  <c r="R475" i="1"/>
  <c r="Q475" i="1"/>
  <c r="W475" i="1" s="1"/>
  <c r="S475" i="1"/>
  <c r="U475" i="1" s="1"/>
  <c r="R476" i="1"/>
  <c r="Q476" i="1"/>
  <c r="W476" i="1" s="1"/>
  <c r="S476" i="1"/>
  <c r="U476" i="1" s="1"/>
  <c r="R477" i="1"/>
  <c r="Q477" i="1"/>
  <c r="W477" i="1" s="1"/>
  <c r="S477" i="1"/>
  <c r="U477" i="1" s="1"/>
  <c r="R478" i="1"/>
  <c r="Q478" i="1"/>
  <c r="W478" i="1" s="1"/>
  <c r="S478" i="1"/>
  <c r="U478" i="1" s="1"/>
  <c r="R479" i="1"/>
  <c r="Q479" i="1"/>
  <c r="W479" i="1" s="1"/>
  <c r="S479" i="1"/>
  <c r="U479" i="1" s="1"/>
  <c r="R480" i="1"/>
  <c r="Q480" i="1"/>
  <c r="W480" i="1" s="1"/>
  <c r="S480" i="1"/>
  <c r="U480" i="1" s="1"/>
  <c r="R481" i="1"/>
  <c r="Q481" i="1"/>
  <c r="W481" i="1" s="1"/>
  <c r="S481" i="1"/>
  <c r="U481" i="1" s="1"/>
  <c r="R482" i="1"/>
  <c r="Q482" i="1"/>
  <c r="W482" i="1" s="1"/>
  <c r="S482" i="1"/>
  <c r="U482" i="1" s="1"/>
  <c r="R483" i="1"/>
  <c r="Q483" i="1"/>
  <c r="W483" i="1" s="1"/>
  <c r="S483" i="1"/>
  <c r="U483" i="1" s="1"/>
  <c r="R484" i="1"/>
  <c r="S484" i="1"/>
  <c r="U484" i="1" s="1"/>
  <c r="Q484" i="1"/>
  <c r="W484" i="1" s="1"/>
  <c r="X484" i="1" s="1"/>
  <c r="R485" i="1"/>
  <c r="S485" i="1"/>
  <c r="U485" i="1" s="1"/>
  <c r="Q485" i="1"/>
  <c r="W485" i="1" s="1"/>
  <c r="X485" i="1" s="1"/>
  <c r="R486" i="1"/>
  <c r="Q486" i="1"/>
  <c r="W486" i="1" s="1"/>
  <c r="S486" i="1"/>
  <c r="U486" i="1" s="1"/>
  <c r="R487" i="1"/>
  <c r="S487" i="1"/>
  <c r="U487" i="1" s="1"/>
  <c r="Q487" i="1"/>
  <c r="W487" i="1" s="1"/>
  <c r="X487" i="1" s="1"/>
  <c r="R488" i="1"/>
  <c r="S488" i="1"/>
  <c r="U488" i="1" s="1"/>
  <c r="Q488" i="1"/>
  <c r="W488" i="1" s="1"/>
  <c r="X488" i="1" s="1"/>
  <c r="R489" i="1"/>
  <c r="S489" i="1"/>
  <c r="U489" i="1" s="1"/>
  <c r="Q489" i="1"/>
  <c r="W489" i="1" s="1"/>
  <c r="X489" i="1" s="1"/>
  <c r="R490" i="1"/>
  <c r="S490" i="1"/>
  <c r="U490" i="1" s="1"/>
  <c r="Q490" i="1"/>
  <c r="W490" i="1" s="1"/>
  <c r="X490" i="1" s="1"/>
  <c r="R491" i="1"/>
  <c r="Q491" i="1"/>
  <c r="W491" i="1" s="1"/>
  <c r="S491" i="1"/>
  <c r="U491" i="1" s="1"/>
  <c r="R492" i="1"/>
  <c r="Q492" i="1"/>
  <c r="W492" i="1" s="1"/>
  <c r="S492" i="1"/>
  <c r="U492" i="1" s="1"/>
  <c r="R493" i="1"/>
  <c r="Q493" i="1"/>
  <c r="W493" i="1" s="1"/>
  <c r="S493" i="1"/>
  <c r="U493" i="1" s="1"/>
  <c r="R494" i="1"/>
  <c r="Q494" i="1"/>
  <c r="W494" i="1" s="1"/>
  <c r="S494" i="1"/>
  <c r="U494" i="1" s="1"/>
  <c r="R495" i="1"/>
  <c r="Q495" i="1"/>
  <c r="W495" i="1" s="1"/>
  <c r="S495" i="1"/>
  <c r="U495" i="1" s="1"/>
  <c r="R496" i="1"/>
  <c r="Q496" i="1"/>
  <c r="W496" i="1" s="1"/>
  <c r="S496" i="1"/>
  <c r="U496" i="1" s="1"/>
  <c r="R497" i="1"/>
  <c r="Q497" i="1"/>
  <c r="W497" i="1" s="1"/>
  <c r="S497" i="1"/>
  <c r="U497" i="1" s="1"/>
  <c r="R498" i="1"/>
  <c r="Q498" i="1"/>
  <c r="W498" i="1" s="1"/>
  <c r="S498" i="1"/>
  <c r="U498" i="1" s="1"/>
  <c r="R499" i="1"/>
  <c r="Q499" i="1"/>
  <c r="W499" i="1" s="1"/>
  <c r="S499" i="1"/>
  <c r="U499" i="1" s="1"/>
  <c r="R500" i="1"/>
  <c r="Q500" i="1"/>
  <c r="W500" i="1" s="1"/>
  <c r="S500" i="1"/>
  <c r="U500" i="1" s="1"/>
  <c r="R501" i="1"/>
  <c r="Q501" i="1"/>
  <c r="W501" i="1" s="1"/>
  <c r="S501" i="1"/>
  <c r="U501" i="1" s="1"/>
  <c r="R502" i="1"/>
  <c r="Q502" i="1"/>
  <c r="W502" i="1" s="1"/>
  <c r="S502" i="1"/>
  <c r="U502" i="1" s="1"/>
  <c r="R503" i="1"/>
  <c r="Q503" i="1"/>
  <c r="W503" i="1" s="1"/>
  <c r="S503" i="1"/>
  <c r="U503" i="1" s="1"/>
  <c r="R504" i="1"/>
  <c r="Q504" i="1"/>
  <c r="W504" i="1" s="1"/>
  <c r="S504" i="1"/>
  <c r="U504" i="1" s="1"/>
  <c r="R505" i="1"/>
  <c r="S505" i="1"/>
  <c r="U505" i="1" s="1"/>
  <c r="Q505" i="1"/>
  <c r="W505" i="1" s="1"/>
  <c r="X505" i="1" s="1"/>
  <c r="R506" i="1"/>
  <c r="S506" i="1"/>
  <c r="U506" i="1" s="1"/>
  <c r="Q506" i="1"/>
  <c r="W506" i="1" s="1"/>
  <c r="X506" i="1" s="1"/>
  <c r="R507" i="1"/>
  <c r="S507" i="1"/>
  <c r="U507" i="1" s="1"/>
  <c r="Q507" i="1"/>
  <c r="W507" i="1" s="1"/>
  <c r="X507" i="1" s="1"/>
  <c r="R508" i="1"/>
  <c r="S508" i="1"/>
  <c r="U508" i="1" s="1"/>
  <c r="Q508" i="1"/>
  <c r="W508" i="1" s="1"/>
  <c r="X508" i="1" s="1"/>
  <c r="R509" i="1"/>
  <c r="S509" i="1"/>
  <c r="U509" i="1" s="1"/>
  <c r="Q509" i="1"/>
  <c r="W509" i="1" s="1"/>
  <c r="X509" i="1" s="1"/>
  <c r="R510" i="1"/>
  <c r="S510" i="1"/>
  <c r="U510" i="1" s="1"/>
  <c r="Q510" i="1"/>
  <c r="W510" i="1" s="1"/>
  <c r="X510" i="1" s="1"/>
  <c r="R511" i="1"/>
  <c r="S511" i="1"/>
  <c r="U511" i="1" s="1"/>
  <c r="Q511" i="1"/>
  <c r="W511" i="1" s="1"/>
  <c r="X511" i="1" s="1"/>
  <c r="R512" i="1"/>
  <c r="S512" i="1"/>
  <c r="U512" i="1" s="1"/>
  <c r="Q512" i="1"/>
  <c r="W512" i="1" s="1"/>
  <c r="X512" i="1" s="1"/>
  <c r="R513" i="1"/>
  <c r="S513" i="1"/>
  <c r="U513" i="1" s="1"/>
  <c r="Q513" i="1"/>
  <c r="W513" i="1" s="1"/>
  <c r="X513" i="1" s="1"/>
  <c r="R514" i="1"/>
  <c r="S514" i="1"/>
  <c r="U514" i="1" s="1"/>
  <c r="Q514" i="1"/>
  <c r="W514" i="1" s="1"/>
  <c r="X514" i="1" s="1"/>
  <c r="R515" i="1"/>
  <c r="Q515" i="1"/>
  <c r="W515" i="1" s="1"/>
  <c r="S515" i="1"/>
  <c r="U515" i="1" s="1"/>
  <c r="R516" i="1"/>
  <c r="Q516" i="1"/>
  <c r="W516" i="1" s="1"/>
  <c r="S516" i="1"/>
  <c r="U516" i="1" s="1"/>
  <c r="R517" i="1"/>
  <c r="Q517" i="1"/>
  <c r="W517" i="1" s="1"/>
  <c r="S517" i="1"/>
  <c r="U517" i="1" s="1"/>
  <c r="R518" i="1"/>
  <c r="Q518" i="1"/>
  <c r="W518" i="1" s="1"/>
  <c r="S518" i="1"/>
  <c r="U518" i="1" s="1"/>
  <c r="R519" i="1"/>
  <c r="Q519" i="1"/>
  <c r="W519" i="1" s="1"/>
  <c r="S519" i="1"/>
  <c r="U519" i="1" s="1"/>
  <c r="R520" i="1"/>
  <c r="Q520" i="1"/>
  <c r="W520" i="1" s="1"/>
  <c r="S520" i="1"/>
  <c r="U520" i="1" s="1"/>
  <c r="R521" i="1"/>
  <c r="Q521" i="1"/>
  <c r="W521" i="1" s="1"/>
  <c r="S521" i="1"/>
  <c r="U521" i="1" s="1"/>
  <c r="R522" i="1"/>
  <c r="Q522" i="1"/>
  <c r="W522" i="1" s="1"/>
  <c r="S522" i="1"/>
  <c r="U522" i="1" s="1"/>
  <c r="R523" i="1"/>
  <c r="S523" i="1"/>
  <c r="U523" i="1" s="1"/>
  <c r="Q523" i="1"/>
  <c r="W523" i="1" s="1"/>
  <c r="X523" i="1" s="1"/>
  <c r="R524" i="1"/>
  <c r="S524" i="1"/>
  <c r="U524" i="1" s="1"/>
  <c r="Q524" i="1"/>
  <c r="W524" i="1" s="1"/>
  <c r="X524" i="1" s="1"/>
  <c r="R525" i="1"/>
  <c r="S525" i="1"/>
  <c r="U525" i="1" s="1"/>
  <c r="Q525" i="1"/>
  <c r="W525" i="1" s="1"/>
  <c r="X525" i="1" s="1"/>
  <c r="R526" i="1"/>
  <c r="S526" i="1"/>
  <c r="U526" i="1" s="1"/>
  <c r="Q526" i="1"/>
  <c r="W526" i="1" s="1"/>
  <c r="X526" i="1" s="1"/>
  <c r="R527" i="1"/>
  <c r="Q527" i="1"/>
  <c r="W527" i="1" s="1"/>
  <c r="S527" i="1"/>
  <c r="U527" i="1" s="1"/>
  <c r="R528" i="1"/>
  <c r="S528" i="1"/>
  <c r="U528" i="1" s="1"/>
  <c r="Q528" i="1"/>
  <c r="W528" i="1" s="1"/>
  <c r="X528" i="1" s="1"/>
  <c r="R529" i="1"/>
  <c r="Q529" i="1"/>
  <c r="W529" i="1" s="1"/>
  <c r="S529" i="1"/>
  <c r="U529" i="1" s="1"/>
  <c r="R530" i="1"/>
  <c r="Q530" i="1"/>
  <c r="W530" i="1" s="1"/>
  <c r="S530" i="1"/>
  <c r="U530" i="1" s="1"/>
  <c r="R531" i="1"/>
  <c r="Q531" i="1"/>
  <c r="W531" i="1" s="1"/>
  <c r="S531" i="1"/>
  <c r="U531" i="1" s="1"/>
  <c r="R532" i="1"/>
  <c r="Q532" i="1"/>
  <c r="W532" i="1" s="1"/>
  <c r="S532" i="1"/>
  <c r="U532" i="1" s="1"/>
  <c r="R533" i="1"/>
  <c r="Q533" i="1"/>
  <c r="W533" i="1" s="1"/>
  <c r="S533" i="1"/>
  <c r="U533" i="1" s="1"/>
  <c r="R534" i="1"/>
  <c r="S534" i="1"/>
  <c r="U534" i="1" s="1"/>
  <c r="Q534" i="1"/>
  <c r="W534" i="1" s="1"/>
  <c r="X534" i="1" s="1"/>
  <c r="R535" i="1"/>
  <c r="Q535" i="1"/>
  <c r="W535" i="1" s="1"/>
  <c r="S535" i="1"/>
  <c r="U535" i="1" s="1"/>
  <c r="R536" i="1"/>
  <c r="Q536" i="1"/>
  <c r="W536" i="1" s="1"/>
  <c r="S536" i="1"/>
  <c r="U536" i="1" s="1"/>
  <c r="R537" i="1"/>
  <c r="Q537" i="1"/>
  <c r="W537" i="1" s="1"/>
  <c r="S537" i="1"/>
  <c r="U537" i="1" s="1"/>
  <c r="R538" i="1"/>
  <c r="Q538" i="1"/>
  <c r="W538" i="1" s="1"/>
  <c r="S538" i="1"/>
  <c r="U538" i="1" s="1"/>
  <c r="R539" i="1"/>
  <c r="S539" i="1"/>
  <c r="U539" i="1" s="1"/>
  <c r="Q539" i="1"/>
  <c r="W539" i="1" s="1"/>
  <c r="X539" i="1" s="1"/>
  <c r="R540" i="1"/>
  <c r="S540" i="1"/>
  <c r="U540" i="1" s="1"/>
  <c r="Q540" i="1"/>
  <c r="W540" i="1" s="1"/>
  <c r="X540" i="1" s="1"/>
  <c r="R541" i="1"/>
  <c r="S541" i="1"/>
  <c r="U541" i="1" s="1"/>
  <c r="Q541" i="1"/>
  <c r="W541" i="1" s="1"/>
  <c r="X541" i="1" s="1"/>
  <c r="R542" i="1"/>
  <c r="S542" i="1"/>
  <c r="U542" i="1" s="1"/>
  <c r="Q542" i="1"/>
  <c r="W542" i="1" s="1"/>
  <c r="X542" i="1" s="1"/>
  <c r="R543" i="1"/>
  <c r="Q543" i="1"/>
  <c r="W543" i="1" s="1"/>
  <c r="S543" i="1"/>
  <c r="U543" i="1" s="1"/>
  <c r="R544" i="1"/>
  <c r="S544" i="1"/>
  <c r="U544" i="1" s="1"/>
  <c r="Q544" i="1"/>
  <c r="W544" i="1" s="1"/>
  <c r="X544" i="1" s="1"/>
  <c r="R545" i="1"/>
  <c r="S545" i="1"/>
  <c r="U545" i="1" s="1"/>
  <c r="Q545" i="1"/>
  <c r="W545" i="1" s="1"/>
  <c r="X545" i="1" s="1"/>
  <c r="R546" i="1"/>
  <c r="Q546" i="1"/>
  <c r="W546" i="1" s="1"/>
  <c r="S546" i="1"/>
  <c r="U546" i="1" s="1"/>
  <c r="R547" i="1"/>
  <c r="Q547" i="1"/>
  <c r="W547" i="1" s="1"/>
  <c r="S547" i="1"/>
  <c r="U547" i="1" s="1"/>
  <c r="R548" i="1"/>
  <c r="Q548" i="1"/>
  <c r="W548" i="1" s="1"/>
  <c r="S548" i="1"/>
  <c r="U548" i="1" s="1"/>
  <c r="R549" i="1"/>
  <c r="Q549" i="1"/>
  <c r="W549" i="1" s="1"/>
  <c r="S549" i="1"/>
  <c r="U549" i="1" s="1"/>
  <c r="R550" i="1"/>
  <c r="Q550" i="1"/>
  <c r="W550" i="1" s="1"/>
  <c r="S550" i="1"/>
  <c r="U550" i="1" s="1"/>
  <c r="R551" i="1"/>
  <c r="Q551" i="1"/>
  <c r="W551" i="1" s="1"/>
  <c r="S551" i="1"/>
  <c r="U551" i="1" s="1"/>
  <c r="R552" i="1"/>
  <c r="Q552" i="1"/>
  <c r="W552" i="1" s="1"/>
  <c r="S552" i="1"/>
  <c r="U552" i="1" s="1"/>
  <c r="R553" i="1"/>
  <c r="S553" i="1"/>
  <c r="U553" i="1" s="1"/>
  <c r="Q553" i="1"/>
  <c r="W553" i="1" s="1"/>
  <c r="X553" i="1" s="1"/>
  <c r="R554" i="1"/>
  <c r="S554" i="1"/>
  <c r="U554" i="1" s="1"/>
  <c r="Q554" i="1"/>
  <c r="W554" i="1" s="1"/>
  <c r="X554" i="1" s="1"/>
  <c r="R555" i="1"/>
  <c r="S555" i="1"/>
  <c r="U555" i="1" s="1"/>
  <c r="Q555" i="1"/>
  <c r="W555" i="1" s="1"/>
  <c r="X555" i="1" s="1"/>
  <c r="R556" i="1"/>
  <c r="S556" i="1"/>
  <c r="U556" i="1" s="1"/>
  <c r="Q556" i="1"/>
  <c r="W556" i="1" s="1"/>
  <c r="X556" i="1" s="1"/>
  <c r="R557" i="1"/>
  <c r="Q557" i="1"/>
  <c r="W557" i="1" s="1"/>
  <c r="S557" i="1"/>
  <c r="U557" i="1" s="1"/>
  <c r="R558" i="1"/>
  <c r="Q558" i="1"/>
  <c r="W558" i="1" s="1"/>
  <c r="S558" i="1"/>
  <c r="U558" i="1" s="1"/>
  <c r="R559" i="1"/>
  <c r="Q559" i="1"/>
  <c r="W559" i="1" s="1"/>
  <c r="S559" i="1"/>
  <c r="U559" i="1" s="1"/>
  <c r="R560" i="1"/>
  <c r="Q560" i="1"/>
  <c r="W560" i="1" s="1"/>
  <c r="S560" i="1"/>
  <c r="U560" i="1" s="1"/>
  <c r="R561" i="1"/>
  <c r="Q561" i="1"/>
  <c r="W561" i="1" s="1"/>
  <c r="S561" i="1"/>
  <c r="U561" i="1" s="1"/>
  <c r="R562" i="1"/>
  <c r="S562" i="1"/>
  <c r="U562" i="1" s="1"/>
  <c r="Q562" i="1"/>
  <c r="W562" i="1" s="1"/>
  <c r="X562" i="1" s="1"/>
  <c r="R563" i="1"/>
  <c r="S563" i="1"/>
  <c r="U563" i="1" s="1"/>
  <c r="Q563" i="1"/>
  <c r="W563" i="1" s="1"/>
  <c r="X563" i="1" s="1"/>
  <c r="R564" i="1"/>
  <c r="S564" i="1"/>
  <c r="U564" i="1" s="1"/>
  <c r="Q564" i="1"/>
  <c r="W564" i="1" s="1"/>
  <c r="X564" i="1" s="1"/>
  <c r="R565" i="1"/>
  <c r="Q565" i="1"/>
  <c r="W565" i="1" s="1"/>
  <c r="S565" i="1"/>
  <c r="U565" i="1" s="1"/>
  <c r="R566" i="1"/>
  <c r="Q566" i="1"/>
  <c r="W566" i="1" s="1"/>
  <c r="S566" i="1"/>
  <c r="U566" i="1" s="1"/>
  <c r="R567" i="1"/>
  <c r="S567" i="1"/>
  <c r="U567" i="1" s="1"/>
  <c r="Q567" i="1"/>
  <c r="W567" i="1" s="1"/>
  <c r="X567" i="1" s="1"/>
  <c r="R568" i="1"/>
  <c r="Q568" i="1"/>
  <c r="W568" i="1" s="1"/>
  <c r="S568" i="1"/>
  <c r="U568" i="1" s="1"/>
  <c r="R569" i="1"/>
  <c r="S569" i="1"/>
  <c r="U569" i="1" s="1"/>
  <c r="Q569" i="1"/>
  <c r="W569" i="1" s="1"/>
  <c r="X569" i="1" s="1"/>
  <c r="R570" i="1"/>
  <c r="S570" i="1"/>
  <c r="U570" i="1" s="1"/>
  <c r="Q570" i="1"/>
  <c r="W570" i="1" s="1"/>
  <c r="X570" i="1" s="1"/>
  <c r="R571" i="1"/>
  <c r="S571" i="1"/>
  <c r="U571" i="1" s="1"/>
  <c r="Q571" i="1"/>
  <c r="W571" i="1" s="1"/>
  <c r="X571" i="1" s="1"/>
  <c r="R572" i="1"/>
  <c r="S572" i="1"/>
  <c r="U572" i="1" s="1"/>
  <c r="Q572" i="1"/>
  <c r="W572" i="1" s="1"/>
  <c r="X572" i="1" s="1"/>
  <c r="R573" i="1"/>
  <c r="Q573" i="1"/>
  <c r="W573" i="1" s="1"/>
  <c r="S573" i="1"/>
  <c r="U573" i="1" s="1"/>
  <c r="R574" i="1"/>
  <c r="S574" i="1"/>
  <c r="U574" i="1" s="1"/>
  <c r="Q574" i="1"/>
  <c r="W574" i="1" s="1"/>
  <c r="X574" i="1" s="1"/>
  <c r="R575" i="1"/>
  <c r="S575" i="1"/>
  <c r="U575" i="1" s="1"/>
  <c r="Q575" i="1"/>
  <c r="W575" i="1" s="1"/>
  <c r="X575" i="1" s="1"/>
  <c r="R576" i="1"/>
  <c r="S576" i="1"/>
  <c r="U576" i="1" s="1"/>
  <c r="Q576" i="1"/>
  <c r="W576" i="1" s="1"/>
  <c r="X576" i="1" s="1"/>
  <c r="R577" i="1"/>
  <c r="S577" i="1"/>
  <c r="U577" i="1" s="1"/>
  <c r="Q577" i="1"/>
  <c r="W577" i="1" s="1"/>
  <c r="X577" i="1" s="1"/>
  <c r="R578" i="1"/>
  <c r="S578" i="1"/>
  <c r="U578" i="1" s="1"/>
  <c r="Q578" i="1"/>
  <c r="W578" i="1" s="1"/>
  <c r="X578" i="1" s="1"/>
  <c r="R579" i="1"/>
  <c r="S579" i="1"/>
  <c r="U579" i="1" s="1"/>
  <c r="Q579" i="1"/>
  <c r="W579" i="1" s="1"/>
  <c r="X579" i="1" s="1"/>
  <c r="R580" i="1"/>
  <c r="Q580" i="1"/>
  <c r="W580" i="1" s="1"/>
  <c r="S580" i="1"/>
  <c r="U580" i="1" s="1"/>
  <c r="R581" i="1"/>
  <c r="S581" i="1"/>
  <c r="U581" i="1" s="1"/>
  <c r="Q581" i="1"/>
  <c r="W581" i="1" s="1"/>
  <c r="X581" i="1" s="1"/>
  <c r="R582" i="1"/>
  <c r="Q582" i="1"/>
  <c r="W582" i="1" s="1"/>
  <c r="S582" i="1"/>
  <c r="U582" i="1" s="1"/>
  <c r="R583" i="1"/>
  <c r="Q583" i="1"/>
  <c r="W583" i="1" s="1"/>
  <c r="S583" i="1"/>
  <c r="U583" i="1" s="1"/>
  <c r="R584" i="1"/>
  <c r="S584" i="1"/>
  <c r="U584" i="1" s="1"/>
  <c r="Q584" i="1"/>
  <c r="W584" i="1" s="1"/>
  <c r="X584" i="1" s="1"/>
  <c r="R585" i="1"/>
  <c r="S585" i="1"/>
  <c r="U585" i="1" s="1"/>
  <c r="Q585" i="1"/>
  <c r="W585" i="1" s="1"/>
  <c r="X585" i="1" s="1"/>
  <c r="R586" i="1"/>
  <c r="Q586" i="1"/>
  <c r="W586" i="1" s="1"/>
  <c r="S586" i="1"/>
  <c r="U586" i="1" s="1"/>
  <c r="R587" i="1"/>
  <c r="Q587" i="1"/>
  <c r="W587" i="1" s="1"/>
  <c r="S587" i="1"/>
  <c r="U587" i="1" s="1"/>
  <c r="R588" i="1"/>
  <c r="Q588" i="1"/>
  <c r="W588" i="1" s="1"/>
  <c r="S588" i="1"/>
  <c r="U588" i="1" s="1"/>
  <c r="R589" i="1"/>
  <c r="S589" i="1"/>
  <c r="U589" i="1" s="1"/>
  <c r="Q589" i="1"/>
  <c r="W589" i="1" s="1"/>
  <c r="X589" i="1" s="1"/>
  <c r="Q1535" i="1"/>
  <c r="R1535" i="1"/>
  <c r="Q1536" i="1"/>
  <c r="R1536" i="1"/>
  <c r="Q1537" i="1"/>
  <c r="R1537" i="1"/>
  <c r="Q1538" i="1"/>
  <c r="R1538" i="1"/>
  <c r="Q1539" i="1"/>
  <c r="R1539" i="1"/>
  <c r="Q1540" i="1"/>
  <c r="R1540" i="1"/>
  <c r="Q1541" i="1"/>
  <c r="R1541" i="1"/>
  <c r="Q1542" i="1"/>
  <c r="R1542" i="1"/>
  <c r="Q1543" i="1"/>
  <c r="R1543" i="1"/>
  <c r="Q1544" i="1"/>
  <c r="R1544" i="1"/>
  <c r="Q1545" i="1"/>
  <c r="R1545" i="1"/>
  <c r="Q1546" i="1"/>
  <c r="R1546" i="1"/>
  <c r="Q1547" i="1"/>
  <c r="R1547" i="1"/>
  <c r="Q1548" i="1"/>
  <c r="R1548" i="1"/>
  <c r="Q1549" i="1"/>
  <c r="R1549" i="1"/>
  <c r="Q1550" i="1"/>
  <c r="R1550" i="1"/>
  <c r="Q1551" i="1"/>
  <c r="R1551" i="1"/>
  <c r="Q1552" i="1"/>
  <c r="R1552" i="1"/>
  <c r="Q1553" i="1"/>
  <c r="R1553" i="1"/>
  <c r="Q1554" i="1"/>
  <c r="R1554" i="1"/>
  <c r="Q1555" i="1"/>
  <c r="R1555" i="1"/>
  <c r="Q1556" i="1"/>
  <c r="R1556" i="1"/>
  <c r="Q1557" i="1"/>
  <c r="R1557" i="1"/>
  <c r="Q1558" i="1"/>
  <c r="R1558" i="1"/>
  <c r="Q1559" i="1"/>
  <c r="R1559" i="1"/>
  <c r="Q1560" i="1"/>
  <c r="R1560" i="1"/>
  <c r="Q1561" i="1"/>
  <c r="R1561" i="1"/>
  <c r="Q1562" i="1"/>
  <c r="R1562" i="1"/>
  <c r="Q1563" i="1"/>
  <c r="R1563" i="1"/>
  <c r="Q1564" i="1"/>
  <c r="R1564" i="1"/>
  <c r="Q1565" i="1"/>
  <c r="R1565" i="1"/>
  <c r="Q1566" i="1"/>
  <c r="R1566" i="1"/>
  <c r="Q1567" i="1"/>
  <c r="R1567" i="1"/>
  <c r="Q1568" i="1"/>
  <c r="R1568" i="1"/>
  <c r="Q1569" i="1"/>
  <c r="R1569" i="1"/>
  <c r="Q1570" i="1"/>
  <c r="R1570" i="1"/>
  <c r="Q1571" i="1"/>
  <c r="R1571" i="1"/>
  <c r="Q1572" i="1"/>
  <c r="R1572" i="1"/>
  <c r="Q1573" i="1"/>
  <c r="R1573" i="1"/>
  <c r="Q1574" i="1"/>
  <c r="R1574" i="1"/>
  <c r="Q1575" i="1"/>
  <c r="R1575" i="1"/>
  <c r="Q1576" i="1"/>
  <c r="R1576" i="1"/>
  <c r="Q1577" i="1"/>
  <c r="R1577" i="1"/>
  <c r="Q1578" i="1"/>
  <c r="R1578" i="1"/>
  <c r="Q1579" i="1"/>
  <c r="R1579" i="1"/>
  <c r="Q1580" i="1"/>
  <c r="R1580" i="1"/>
  <c r="Q1581" i="1"/>
  <c r="R1581" i="1"/>
  <c r="Q1582" i="1"/>
  <c r="R1582" i="1"/>
  <c r="Q1583" i="1"/>
  <c r="R1583" i="1"/>
  <c r="Q1584" i="1"/>
  <c r="R1584" i="1"/>
  <c r="Q1585" i="1"/>
  <c r="R1585" i="1"/>
  <c r="Q1586" i="1"/>
  <c r="R1586" i="1"/>
  <c r="Q1587" i="1"/>
  <c r="R1587" i="1"/>
  <c r="Q1588" i="1"/>
  <c r="R1588" i="1"/>
  <c r="Q1589" i="1"/>
  <c r="R1589" i="1"/>
  <c r="Q1590" i="1"/>
  <c r="R1590" i="1"/>
  <c r="Q1591" i="1"/>
  <c r="R1591" i="1"/>
  <c r="Q1592" i="1"/>
  <c r="R1592" i="1"/>
  <c r="Q1593" i="1"/>
  <c r="R1593" i="1"/>
  <c r="Q1594" i="1"/>
  <c r="R1594" i="1"/>
  <c r="Q1595" i="1"/>
  <c r="R1595" i="1"/>
  <c r="Q1596" i="1"/>
  <c r="R1596" i="1"/>
  <c r="Q1597" i="1"/>
  <c r="R1597" i="1"/>
  <c r="Q1598" i="1"/>
  <c r="R1598" i="1"/>
  <c r="Q1599" i="1"/>
  <c r="R1599" i="1"/>
  <c r="Q1600" i="1"/>
  <c r="R1600" i="1"/>
  <c r="R2785" i="1"/>
  <c r="S2785" i="1"/>
  <c r="U2785" i="1" s="1"/>
  <c r="Q2785" i="1"/>
  <c r="W2785" i="1" s="1"/>
  <c r="X2785" i="1" s="1"/>
  <c r="R2786" i="1"/>
  <c r="S2786" i="1"/>
  <c r="U2786" i="1" s="1"/>
  <c r="Q2786" i="1"/>
  <c r="W2786" i="1" s="1"/>
  <c r="X2786" i="1" s="1"/>
  <c r="R2787" i="1"/>
  <c r="S2787" i="1"/>
  <c r="U2787" i="1" s="1"/>
  <c r="Q2787" i="1"/>
  <c r="W2787" i="1" s="1"/>
  <c r="X2787" i="1" s="1"/>
  <c r="R2788" i="1"/>
  <c r="S2788" i="1"/>
  <c r="U2788" i="1" s="1"/>
  <c r="Q2788" i="1"/>
  <c r="W2788" i="1" s="1"/>
  <c r="X2788" i="1" s="1"/>
  <c r="R2789" i="1"/>
  <c r="S2789" i="1"/>
  <c r="U2789" i="1" s="1"/>
  <c r="Q2789" i="1"/>
  <c r="W2789" i="1" s="1"/>
  <c r="X2789" i="1" s="1"/>
  <c r="R2790" i="1"/>
  <c r="S2790" i="1"/>
  <c r="U2790" i="1" s="1"/>
  <c r="Q2790" i="1"/>
  <c r="W2790" i="1" s="1"/>
  <c r="X2790" i="1" s="1"/>
  <c r="R2791" i="1"/>
  <c r="S2791" i="1"/>
  <c r="U2791" i="1" s="1"/>
  <c r="Q2791" i="1"/>
  <c r="W2791" i="1" s="1"/>
  <c r="X2791" i="1" s="1"/>
  <c r="R2792" i="1"/>
  <c r="S2792" i="1"/>
  <c r="U2792" i="1" s="1"/>
  <c r="Q2792" i="1"/>
  <c r="W2792" i="1" s="1"/>
  <c r="X2792" i="1" s="1"/>
  <c r="R2793" i="1"/>
  <c r="S2793" i="1"/>
  <c r="U2793" i="1" s="1"/>
  <c r="Q2793" i="1"/>
  <c r="W2793" i="1" s="1"/>
  <c r="X2793" i="1" s="1"/>
  <c r="R2794" i="1"/>
  <c r="S2794" i="1"/>
  <c r="U2794" i="1" s="1"/>
  <c r="Q2794" i="1"/>
  <c r="W2794" i="1" s="1"/>
  <c r="X2794" i="1" s="1"/>
  <c r="R2795" i="1"/>
  <c r="S2795" i="1"/>
  <c r="U2795" i="1" s="1"/>
  <c r="Q2795" i="1"/>
  <c r="W2795" i="1" s="1"/>
  <c r="X2795" i="1" s="1"/>
  <c r="R2796" i="1"/>
  <c r="S2796" i="1"/>
  <c r="U2796" i="1" s="1"/>
  <c r="Q2796" i="1"/>
  <c r="W2796" i="1" s="1"/>
  <c r="X2796" i="1" s="1"/>
  <c r="R2797" i="1"/>
  <c r="S2797" i="1"/>
  <c r="U2797" i="1" s="1"/>
  <c r="Q2797" i="1"/>
  <c r="W2797" i="1" s="1"/>
  <c r="X2797" i="1" s="1"/>
  <c r="R2798" i="1"/>
  <c r="S2798" i="1"/>
  <c r="U2798" i="1" s="1"/>
  <c r="Q2798" i="1"/>
  <c r="W2798" i="1" s="1"/>
  <c r="X2798" i="1" s="1"/>
  <c r="R2799" i="1"/>
  <c r="S2799" i="1"/>
  <c r="U2799" i="1" s="1"/>
  <c r="Q2799" i="1"/>
  <c r="W2799" i="1" s="1"/>
  <c r="X2799" i="1" s="1"/>
  <c r="R2800" i="1"/>
  <c r="S2800" i="1"/>
  <c r="U2800" i="1" s="1"/>
  <c r="Q2800" i="1"/>
  <c r="W2800" i="1" s="1"/>
  <c r="X2800" i="1" s="1"/>
  <c r="R2801" i="1"/>
  <c r="S2801" i="1"/>
  <c r="U2801" i="1" s="1"/>
  <c r="Q2801" i="1"/>
  <c r="W2801" i="1" s="1"/>
  <c r="X2801" i="1" s="1"/>
  <c r="R2802" i="1"/>
  <c r="S2802" i="1"/>
  <c r="U2802" i="1" s="1"/>
  <c r="Q2802" i="1"/>
  <c r="W2802" i="1" s="1"/>
  <c r="X2802" i="1" s="1"/>
  <c r="R2803" i="1"/>
  <c r="S2803" i="1"/>
  <c r="U2803" i="1" s="1"/>
  <c r="Q2803" i="1"/>
  <c r="W2803" i="1" s="1"/>
  <c r="X2803" i="1" s="1"/>
  <c r="R2804" i="1"/>
  <c r="S2804" i="1"/>
  <c r="U2804" i="1" s="1"/>
  <c r="Q2804" i="1"/>
  <c r="W2804" i="1" s="1"/>
  <c r="X2804" i="1" s="1"/>
  <c r="R2805" i="1"/>
  <c r="S2805" i="1"/>
  <c r="U2805" i="1" s="1"/>
  <c r="Q2805" i="1"/>
  <c r="W2805" i="1" s="1"/>
  <c r="X2805" i="1" s="1"/>
  <c r="R2806" i="1"/>
  <c r="S2806" i="1"/>
  <c r="U2806" i="1" s="1"/>
  <c r="Q2806" i="1"/>
  <c r="W2806" i="1" s="1"/>
  <c r="X2806" i="1" s="1"/>
  <c r="R2807" i="1"/>
  <c r="S2807" i="1"/>
  <c r="U2807" i="1" s="1"/>
  <c r="Q2807" i="1"/>
  <c r="W2807" i="1" s="1"/>
  <c r="X2807" i="1" s="1"/>
  <c r="R2808" i="1"/>
  <c r="S2808" i="1"/>
  <c r="U2808" i="1" s="1"/>
  <c r="Q2808" i="1"/>
  <c r="W2808" i="1" s="1"/>
  <c r="X2808" i="1" s="1"/>
  <c r="R2809" i="1"/>
  <c r="S2809" i="1"/>
  <c r="U2809" i="1" s="1"/>
  <c r="Q2809" i="1"/>
  <c r="W2809" i="1" s="1"/>
  <c r="X2809" i="1" s="1"/>
  <c r="R2810" i="1"/>
  <c r="S2810" i="1"/>
  <c r="U2810" i="1" s="1"/>
  <c r="Q2810" i="1"/>
  <c r="W2810" i="1" s="1"/>
  <c r="X2810" i="1" s="1"/>
  <c r="R2811" i="1"/>
  <c r="S2811" i="1"/>
  <c r="U2811" i="1" s="1"/>
  <c r="Q2811" i="1"/>
  <c r="W2811" i="1" s="1"/>
  <c r="X2811" i="1" s="1"/>
  <c r="R2812" i="1"/>
  <c r="S2812" i="1"/>
  <c r="U2812" i="1" s="1"/>
  <c r="Q2812" i="1"/>
  <c r="W2812" i="1" s="1"/>
  <c r="X2812" i="1" s="1"/>
  <c r="R2813" i="1"/>
  <c r="S2813" i="1"/>
  <c r="U2813" i="1" s="1"/>
  <c r="Q2813" i="1"/>
  <c r="W2813" i="1" s="1"/>
  <c r="X2813" i="1" s="1"/>
  <c r="R2814" i="1"/>
  <c r="S2814" i="1"/>
  <c r="U2814" i="1" s="1"/>
  <c r="Q2814" i="1"/>
  <c r="W2814" i="1" s="1"/>
  <c r="X2814" i="1" s="1"/>
  <c r="R2815" i="1"/>
  <c r="S2815" i="1"/>
  <c r="U2815" i="1" s="1"/>
  <c r="Q2815" i="1"/>
  <c r="W2815" i="1" s="1"/>
  <c r="X2815" i="1" s="1"/>
  <c r="R2816" i="1"/>
  <c r="S2816" i="1"/>
  <c r="U2816" i="1" s="1"/>
  <c r="Q2816" i="1"/>
  <c r="W2816" i="1" s="1"/>
  <c r="X2816" i="1" s="1"/>
  <c r="R2817" i="1"/>
  <c r="S2817" i="1"/>
  <c r="U2817" i="1" s="1"/>
  <c r="Q2817" i="1"/>
  <c r="W2817" i="1" s="1"/>
  <c r="X2817" i="1" s="1"/>
  <c r="R2818" i="1"/>
  <c r="S2818" i="1"/>
  <c r="U2818" i="1" s="1"/>
  <c r="Q2818" i="1"/>
  <c r="W2818" i="1" s="1"/>
  <c r="X2818" i="1" s="1"/>
  <c r="R2819" i="1"/>
  <c r="S2819" i="1"/>
  <c r="U2819" i="1" s="1"/>
  <c r="Q2819" i="1"/>
  <c r="W2819" i="1" s="1"/>
  <c r="X2819" i="1" s="1"/>
  <c r="R2820" i="1"/>
  <c r="S2820" i="1"/>
  <c r="U2820" i="1" s="1"/>
  <c r="Q2820" i="1"/>
  <c r="W2820" i="1" s="1"/>
  <c r="X2820" i="1" s="1"/>
  <c r="R2821" i="1"/>
  <c r="S2821" i="1"/>
  <c r="U2821" i="1" s="1"/>
  <c r="Q2821" i="1"/>
  <c r="W2821" i="1" s="1"/>
  <c r="X2821" i="1" s="1"/>
  <c r="R2822" i="1"/>
  <c r="S2822" i="1"/>
  <c r="U2822" i="1" s="1"/>
  <c r="Q2822" i="1"/>
  <c r="W2822" i="1" s="1"/>
  <c r="X2822" i="1" s="1"/>
  <c r="R2823" i="1"/>
  <c r="S2823" i="1"/>
  <c r="U2823" i="1" s="1"/>
  <c r="Q2823" i="1"/>
  <c r="W2823" i="1" s="1"/>
  <c r="X2823" i="1" s="1"/>
  <c r="R2824" i="1"/>
  <c r="S2824" i="1"/>
  <c r="U2824" i="1" s="1"/>
  <c r="Q2824" i="1"/>
  <c r="W2824" i="1" s="1"/>
  <c r="X2824" i="1" s="1"/>
  <c r="R2825" i="1"/>
  <c r="S2825" i="1"/>
  <c r="U2825" i="1" s="1"/>
  <c r="Q2825" i="1"/>
  <c r="W2825" i="1" s="1"/>
  <c r="X2825" i="1" s="1"/>
  <c r="R2826" i="1"/>
  <c r="S2826" i="1"/>
  <c r="U2826" i="1" s="1"/>
  <c r="Q2826" i="1"/>
  <c r="W2826" i="1" s="1"/>
  <c r="X2826" i="1" s="1"/>
  <c r="R2827" i="1"/>
  <c r="S2827" i="1"/>
  <c r="U2827" i="1" s="1"/>
  <c r="Q2827" i="1"/>
  <c r="W2827" i="1" s="1"/>
  <c r="X2827" i="1" s="1"/>
  <c r="R2828" i="1"/>
  <c r="S2828" i="1"/>
  <c r="U2828" i="1" s="1"/>
  <c r="Q2828" i="1"/>
  <c r="W2828" i="1" s="1"/>
  <c r="X2828" i="1" s="1"/>
  <c r="R2829" i="1"/>
  <c r="S2829" i="1"/>
  <c r="U2829" i="1" s="1"/>
  <c r="Q2829" i="1"/>
  <c r="W2829" i="1" s="1"/>
  <c r="X2829" i="1" s="1"/>
  <c r="R2830" i="1"/>
  <c r="S2830" i="1"/>
  <c r="U2830" i="1" s="1"/>
  <c r="Q2830" i="1"/>
  <c r="W2830" i="1" s="1"/>
  <c r="X2830" i="1" s="1"/>
  <c r="R2831" i="1"/>
  <c r="S2831" i="1"/>
  <c r="U2831" i="1" s="1"/>
  <c r="Q2831" i="1"/>
  <c r="W2831" i="1" s="1"/>
  <c r="X2831" i="1" s="1"/>
  <c r="R2832" i="1"/>
  <c r="S2832" i="1"/>
  <c r="U2832" i="1" s="1"/>
  <c r="Q2832" i="1"/>
  <c r="W2832" i="1" s="1"/>
  <c r="X2832" i="1" s="1"/>
  <c r="R2833" i="1"/>
  <c r="S2833" i="1"/>
  <c r="U2833" i="1" s="1"/>
  <c r="Q2833" i="1"/>
  <c r="W2833" i="1" s="1"/>
  <c r="X2833" i="1" s="1"/>
  <c r="R2834" i="1"/>
  <c r="S2834" i="1"/>
  <c r="U2834" i="1" s="1"/>
  <c r="Q2834" i="1"/>
  <c r="W2834" i="1" s="1"/>
  <c r="X2834" i="1" s="1"/>
  <c r="R2835" i="1"/>
  <c r="S2835" i="1"/>
  <c r="U2835" i="1" s="1"/>
  <c r="Q2835" i="1"/>
  <c r="W2835" i="1" s="1"/>
  <c r="X2835" i="1" s="1"/>
  <c r="R2836" i="1"/>
  <c r="S2836" i="1"/>
  <c r="U2836" i="1" s="1"/>
  <c r="Q2836" i="1"/>
  <c r="W2836" i="1" s="1"/>
  <c r="X2836" i="1" s="1"/>
  <c r="R2837" i="1"/>
  <c r="S2837" i="1"/>
  <c r="U2837" i="1" s="1"/>
  <c r="Q2837" i="1"/>
  <c r="W2837" i="1" s="1"/>
  <c r="X2837" i="1" s="1"/>
  <c r="R2838" i="1"/>
  <c r="S2838" i="1"/>
  <c r="U2838" i="1" s="1"/>
  <c r="Q2838" i="1"/>
  <c r="W2838" i="1" s="1"/>
  <c r="X2838" i="1" s="1"/>
  <c r="R2839" i="1"/>
  <c r="S2839" i="1"/>
  <c r="U2839" i="1" s="1"/>
  <c r="Q2839" i="1"/>
  <c r="W2839" i="1" s="1"/>
  <c r="X2839" i="1" s="1"/>
  <c r="R2840" i="1"/>
  <c r="S2840" i="1"/>
  <c r="U2840" i="1" s="1"/>
  <c r="Q2840" i="1"/>
  <c r="W2840" i="1" s="1"/>
  <c r="X2840" i="1" s="1"/>
  <c r="R2841" i="1"/>
  <c r="S2841" i="1"/>
  <c r="U2841" i="1" s="1"/>
  <c r="Q2841" i="1"/>
  <c r="W2841" i="1" s="1"/>
  <c r="X2841" i="1" s="1"/>
  <c r="R2842" i="1"/>
  <c r="S2842" i="1"/>
  <c r="U2842" i="1" s="1"/>
  <c r="Q2842" i="1"/>
  <c r="W2842" i="1" s="1"/>
  <c r="X2842" i="1" s="1"/>
  <c r="R2843" i="1"/>
  <c r="S2843" i="1"/>
  <c r="U2843" i="1" s="1"/>
  <c r="Q2843" i="1"/>
  <c r="W2843" i="1" s="1"/>
  <c r="X2843" i="1" s="1"/>
  <c r="R2844" i="1"/>
  <c r="S2844" i="1"/>
  <c r="U2844" i="1" s="1"/>
  <c r="Q2844" i="1"/>
  <c r="W2844" i="1" s="1"/>
  <c r="X2844" i="1" s="1"/>
  <c r="R2845" i="1"/>
  <c r="S2845" i="1"/>
  <c r="U2845" i="1" s="1"/>
  <c r="Q2845" i="1"/>
  <c r="W2845" i="1" s="1"/>
  <c r="X2845" i="1" s="1"/>
  <c r="R2846" i="1"/>
  <c r="S2846" i="1"/>
  <c r="U2846" i="1" s="1"/>
  <c r="Q2846" i="1"/>
  <c r="W2846" i="1" s="1"/>
  <c r="X2846" i="1" s="1"/>
  <c r="R2847" i="1"/>
  <c r="S2847" i="1"/>
  <c r="U2847" i="1" s="1"/>
  <c r="Q2847" i="1"/>
  <c r="W2847" i="1" s="1"/>
  <c r="X2847" i="1" s="1"/>
  <c r="R2848" i="1"/>
  <c r="S2848" i="1"/>
  <c r="U2848" i="1" s="1"/>
  <c r="Q2848" i="1"/>
  <c r="W2848" i="1" s="1"/>
  <c r="X2848" i="1" s="1"/>
  <c r="R2849" i="1"/>
  <c r="S2849" i="1"/>
  <c r="U2849" i="1" s="1"/>
  <c r="Q2849" i="1"/>
  <c r="W2849" i="1" s="1"/>
  <c r="X2849" i="1" s="1"/>
  <c r="R2850" i="1"/>
  <c r="S2850" i="1"/>
  <c r="U2850" i="1" s="1"/>
  <c r="Q2850" i="1"/>
  <c r="W2850" i="1" s="1"/>
  <c r="X2850" i="1" s="1"/>
  <c r="R2851" i="1"/>
  <c r="S2851" i="1"/>
  <c r="U2851" i="1" s="1"/>
  <c r="Q2851" i="1"/>
  <c r="W2851" i="1" s="1"/>
  <c r="X2851" i="1" s="1"/>
  <c r="R2852" i="1"/>
  <c r="S2852" i="1"/>
  <c r="U2852" i="1" s="1"/>
  <c r="Q2852" i="1"/>
  <c r="W2852" i="1" s="1"/>
  <c r="X2852" i="1" s="1"/>
  <c r="R2853" i="1"/>
  <c r="S2853" i="1"/>
  <c r="U2853" i="1" s="1"/>
  <c r="Q2853" i="1"/>
  <c r="W2853" i="1" s="1"/>
  <c r="X2853" i="1" s="1"/>
  <c r="R2854" i="1"/>
  <c r="S2854" i="1"/>
  <c r="U2854" i="1" s="1"/>
  <c r="Q2854" i="1"/>
  <c r="W2854" i="1" s="1"/>
  <c r="X2854" i="1" s="1"/>
  <c r="R2855" i="1"/>
  <c r="S2855" i="1"/>
  <c r="U2855" i="1" s="1"/>
  <c r="Q2855" i="1"/>
  <c r="W2855" i="1" s="1"/>
  <c r="X2855" i="1" s="1"/>
  <c r="R2856" i="1"/>
  <c r="S2856" i="1"/>
  <c r="U2856" i="1" s="1"/>
  <c r="Q2856" i="1"/>
  <c r="W2856" i="1" s="1"/>
  <c r="X2856" i="1" s="1"/>
  <c r="R2857" i="1"/>
  <c r="S2857" i="1"/>
  <c r="U2857" i="1" s="1"/>
  <c r="Q2857" i="1"/>
  <c r="W2857" i="1" s="1"/>
  <c r="X2857" i="1" s="1"/>
  <c r="R2858" i="1"/>
  <c r="S2858" i="1"/>
  <c r="U2858" i="1" s="1"/>
  <c r="Q2858" i="1"/>
  <c r="W2858" i="1" s="1"/>
  <c r="X2858" i="1" s="1"/>
  <c r="R2859" i="1"/>
  <c r="S2859" i="1"/>
  <c r="U2859" i="1" s="1"/>
  <c r="Q2859" i="1"/>
  <c r="W2859" i="1" s="1"/>
  <c r="X2859" i="1" s="1"/>
  <c r="R2860" i="1"/>
  <c r="S2860" i="1"/>
  <c r="U2860" i="1" s="1"/>
  <c r="Q2860" i="1"/>
  <c r="W2860" i="1" s="1"/>
  <c r="X2860" i="1" s="1"/>
  <c r="R2861" i="1"/>
  <c r="S2861" i="1"/>
  <c r="U2861" i="1" s="1"/>
  <c r="Q2861" i="1"/>
  <c r="W2861" i="1" s="1"/>
  <c r="X2861" i="1" s="1"/>
  <c r="R2862" i="1"/>
  <c r="S2862" i="1"/>
  <c r="U2862" i="1" s="1"/>
  <c r="Q2862" i="1"/>
  <c r="W2862" i="1" s="1"/>
  <c r="X2862" i="1" s="1"/>
  <c r="R2863" i="1"/>
  <c r="S2863" i="1"/>
  <c r="U2863" i="1" s="1"/>
  <c r="Q2863" i="1"/>
  <c r="W2863" i="1" s="1"/>
  <c r="X2863" i="1" s="1"/>
  <c r="R2864" i="1"/>
  <c r="S2864" i="1"/>
  <c r="U2864" i="1" s="1"/>
  <c r="Q2864" i="1"/>
  <c r="W2864" i="1" s="1"/>
  <c r="X2864" i="1" s="1"/>
  <c r="R2865" i="1"/>
  <c r="S2865" i="1"/>
  <c r="U2865" i="1" s="1"/>
  <c r="Q2865" i="1"/>
  <c r="W2865" i="1" s="1"/>
  <c r="X2865" i="1" s="1"/>
  <c r="R2866" i="1"/>
  <c r="S2866" i="1"/>
  <c r="U2866" i="1" s="1"/>
  <c r="Q2866" i="1"/>
  <c r="W2866" i="1" s="1"/>
  <c r="X2866" i="1" s="1"/>
  <c r="R2867" i="1"/>
  <c r="S2867" i="1"/>
  <c r="U2867" i="1" s="1"/>
  <c r="Q2867" i="1"/>
  <c r="W2867" i="1" s="1"/>
  <c r="X2867" i="1" s="1"/>
  <c r="R2868" i="1"/>
  <c r="S2868" i="1"/>
  <c r="U2868" i="1" s="1"/>
  <c r="Q2868" i="1"/>
  <c r="W2868" i="1" s="1"/>
  <c r="X2868" i="1" s="1"/>
  <c r="R2869" i="1"/>
  <c r="S2869" i="1"/>
  <c r="U2869" i="1" s="1"/>
  <c r="Q2869" i="1"/>
  <c r="W2869" i="1" s="1"/>
  <c r="X2869" i="1" s="1"/>
  <c r="R2870" i="1"/>
  <c r="S2870" i="1"/>
  <c r="U2870" i="1" s="1"/>
  <c r="Q2870" i="1"/>
  <c r="W2870" i="1" s="1"/>
  <c r="X2870" i="1" s="1"/>
  <c r="R2871" i="1"/>
  <c r="S2871" i="1"/>
  <c r="U2871" i="1" s="1"/>
  <c r="Q2871" i="1"/>
  <c r="W2871" i="1" s="1"/>
  <c r="X2871" i="1" s="1"/>
  <c r="R2872" i="1"/>
  <c r="S2872" i="1"/>
  <c r="U2872" i="1" s="1"/>
  <c r="Q2872" i="1"/>
  <c r="R2873" i="1"/>
  <c r="S2873" i="1"/>
  <c r="U2873" i="1" s="1"/>
  <c r="Q2873" i="1"/>
  <c r="W2873" i="1" s="1"/>
  <c r="X2873" i="1" s="1"/>
  <c r="R2874" i="1"/>
  <c r="S2874" i="1"/>
  <c r="U2874" i="1" s="1"/>
  <c r="Q2874" i="1"/>
  <c r="W2874" i="1" s="1"/>
  <c r="X2874" i="1" s="1"/>
  <c r="R2875" i="1"/>
  <c r="S2875" i="1"/>
  <c r="U2875" i="1" s="1"/>
  <c r="Q2875" i="1"/>
  <c r="W2875" i="1" s="1"/>
  <c r="X2875" i="1" s="1"/>
  <c r="R2876" i="1"/>
  <c r="S2876" i="1"/>
  <c r="U2876" i="1" s="1"/>
  <c r="Q2876" i="1"/>
  <c r="W2876" i="1" s="1"/>
  <c r="X2876" i="1" s="1"/>
  <c r="R2877" i="1"/>
  <c r="S2877" i="1"/>
  <c r="U2877" i="1" s="1"/>
  <c r="Q2877" i="1"/>
  <c r="W2877" i="1" s="1"/>
  <c r="X2877" i="1" s="1"/>
  <c r="R2878" i="1"/>
  <c r="S2878" i="1"/>
  <c r="U2878" i="1" s="1"/>
  <c r="Q2878" i="1"/>
  <c r="W2878" i="1" s="1"/>
  <c r="X2878" i="1" s="1"/>
  <c r="R2879" i="1"/>
  <c r="S2879" i="1"/>
  <c r="U2879" i="1" s="1"/>
  <c r="Q2879" i="1"/>
  <c r="W2879" i="1" s="1"/>
  <c r="X2879" i="1" s="1"/>
  <c r="R2880" i="1"/>
  <c r="S2880" i="1"/>
  <c r="U2880" i="1" s="1"/>
  <c r="Q2880" i="1"/>
  <c r="W2880" i="1" s="1"/>
  <c r="X2880" i="1" s="1"/>
  <c r="R2881" i="1"/>
  <c r="S2881" i="1"/>
  <c r="U2881" i="1" s="1"/>
  <c r="Q2881" i="1"/>
  <c r="W2881" i="1" s="1"/>
  <c r="X2881" i="1" s="1"/>
  <c r="R2882" i="1"/>
  <c r="S2882" i="1"/>
  <c r="U2882" i="1" s="1"/>
  <c r="Q2882" i="1"/>
  <c r="W2882" i="1" s="1"/>
  <c r="X2882" i="1" s="1"/>
  <c r="R2883" i="1"/>
  <c r="S2883" i="1"/>
  <c r="U2883" i="1" s="1"/>
  <c r="Q2883" i="1"/>
  <c r="W2883" i="1" s="1"/>
  <c r="X2883" i="1" s="1"/>
  <c r="R2884" i="1"/>
  <c r="S2884" i="1"/>
  <c r="U2884" i="1" s="1"/>
  <c r="Q2884" i="1"/>
  <c r="W2884" i="1" s="1"/>
  <c r="X2884" i="1" s="1"/>
  <c r="R2885" i="1"/>
  <c r="S2885" i="1"/>
  <c r="U2885" i="1" s="1"/>
  <c r="Q2885" i="1"/>
  <c r="W2885" i="1" s="1"/>
  <c r="X2885" i="1" s="1"/>
  <c r="R2886" i="1"/>
  <c r="S2886" i="1"/>
  <c r="U2886" i="1" s="1"/>
  <c r="Q2886" i="1"/>
  <c r="W2886" i="1" s="1"/>
  <c r="X2886" i="1" s="1"/>
  <c r="R2887" i="1"/>
  <c r="S2887" i="1"/>
  <c r="U2887" i="1" s="1"/>
  <c r="Q2887" i="1"/>
  <c r="W2887" i="1" s="1"/>
  <c r="X2887" i="1" s="1"/>
  <c r="R2888" i="1"/>
  <c r="S2888" i="1"/>
  <c r="U2888" i="1" s="1"/>
  <c r="Q2888" i="1"/>
  <c r="W2888" i="1" s="1"/>
  <c r="X2888" i="1" s="1"/>
  <c r="R2889" i="1"/>
  <c r="S2889" i="1"/>
  <c r="U2889" i="1" s="1"/>
  <c r="Q2889" i="1"/>
  <c r="W2889" i="1" s="1"/>
  <c r="X2889" i="1" s="1"/>
  <c r="R2890" i="1"/>
  <c r="S2890" i="1"/>
  <c r="U2890" i="1" s="1"/>
  <c r="Q2890" i="1"/>
  <c r="W2890" i="1" s="1"/>
  <c r="X2890" i="1" s="1"/>
  <c r="R2891" i="1"/>
  <c r="S2891" i="1"/>
  <c r="U2891" i="1" s="1"/>
  <c r="Q2891" i="1"/>
  <c r="W2891" i="1" s="1"/>
  <c r="X2891" i="1" s="1"/>
  <c r="R2892" i="1"/>
  <c r="S2892" i="1"/>
  <c r="U2892" i="1" s="1"/>
  <c r="Q2892" i="1"/>
  <c r="W2892" i="1" s="1"/>
  <c r="X2892" i="1" s="1"/>
  <c r="R2893" i="1"/>
  <c r="S2893" i="1"/>
  <c r="U2893" i="1" s="1"/>
  <c r="Q2893" i="1"/>
  <c r="W2893" i="1" s="1"/>
  <c r="X2893" i="1" s="1"/>
  <c r="R2894" i="1"/>
  <c r="S2894" i="1"/>
  <c r="U2894" i="1" s="1"/>
  <c r="Q2894" i="1"/>
  <c r="W2894" i="1" s="1"/>
  <c r="X2894" i="1" s="1"/>
  <c r="R2895" i="1"/>
  <c r="S2895" i="1"/>
  <c r="U2895" i="1" s="1"/>
  <c r="Q2895" i="1"/>
  <c r="W2895" i="1" s="1"/>
  <c r="X2895" i="1" s="1"/>
  <c r="R2896" i="1"/>
  <c r="S2896" i="1"/>
  <c r="U2896" i="1" s="1"/>
  <c r="Q2896" i="1"/>
  <c r="W2896" i="1" s="1"/>
  <c r="X2896" i="1" s="1"/>
  <c r="R2897" i="1"/>
  <c r="S2897" i="1"/>
  <c r="U2897" i="1" s="1"/>
  <c r="Q2897" i="1"/>
  <c r="W2897" i="1" s="1"/>
  <c r="X2897" i="1" s="1"/>
  <c r="R2898" i="1"/>
  <c r="S2898" i="1"/>
  <c r="U2898" i="1" s="1"/>
  <c r="Q2898" i="1"/>
  <c r="W2898" i="1" s="1"/>
  <c r="X2898" i="1" s="1"/>
  <c r="R2899" i="1"/>
  <c r="S2899" i="1"/>
  <c r="U2899" i="1" s="1"/>
  <c r="Q2899" i="1"/>
  <c r="W2899" i="1" s="1"/>
  <c r="X2899" i="1" s="1"/>
  <c r="R2900" i="1"/>
  <c r="S2900" i="1"/>
  <c r="U2900" i="1" s="1"/>
  <c r="Q2900" i="1"/>
  <c r="W2900" i="1" s="1"/>
  <c r="X2900" i="1" s="1"/>
  <c r="R2901" i="1"/>
  <c r="S2901" i="1"/>
  <c r="U2901" i="1" s="1"/>
  <c r="Q2901" i="1"/>
  <c r="W2901" i="1" s="1"/>
  <c r="X2901" i="1" s="1"/>
  <c r="R2902" i="1"/>
  <c r="S2902" i="1"/>
  <c r="U2902" i="1" s="1"/>
  <c r="Q2902" i="1"/>
  <c r="W2902" i="1" s="1"/>
  <c r="X2902" i="1" s="1"/>
  <c r="R2903" i="1"/>
  <c r="S2903" i="1"/>
  <c r="U2903" i="1" s="1"/>
  <c r="Q2903" i="1"/>
  <c r="W2903" i="1" s="1"/>
  <c r="X2903" i="1" s="1"/>
  <c r="R2904" i="1"/>
  <c r="S2904" i="1"/>
  <c r="U2904" i="1" s="1"/>
  <c r="Q2904" i="1"/>
  <c r="W2904" i="1" s="1"/>
  <c r="X2904" i="1" s="1"/>
  <c r="R2905" i="1"/>
  <c r="S2905" i="1"/>
  <c r="U2905" i="1" s="1"/>
  <c r="Q2905" i="1"/>
  <c r="W2905" i="1" s="1"/>
  <c r="X2905" i="1" s="1"/>
  <c r="R2906" i="1"/>
  <c r="S2906" i="1"/>
  <c r="U2906" i="1" s="1"/>
  <c r="Q2906" i="1"/>
  <c r="W2906" i="1" s="1"/>
  <c r="X2906" i="1" s="1"/>
  <c r="R2907" i="1"/>
  <c r="S2907" i="1"/>
  <c r="U2907" i="1" s="1"/>
  <c r="Q2907" i="1"/>
  <c r="W2907" i="1" s="1"/>
  <c r="X2907" i="1" s="1"/>
  <c r="R2908" i="1"/>
  <c r="S2908" i="1"/>
  <c r="U2908" i="1" s="1"/>
  <c r="Q2908" i="1"/>
  <c r="W2908" i="1" s="1"/>
  <c r="X2908" i="1" s="1"/>
  <c r="R2909" i="1"/>
  <c r="S2909" i="1"/>
  <c r="U2909" i="1" s="1"/>
  <c r="Q2909" i="1"/>
  <c r="W2909" i="1" s="1"/>
  <c r="X2909" i="1" s="1"/>
  <c r="R2910" i="1"/>
  <c r="S2910" i="1"/>
  <c r="U2910" i="1" s="1"/>
  <c r="Q2910" i="1"/>
  <c r="W2910" i="1" s="1"/>
  <c r="X2910" i="1" s="1"/>
  <c r="R2911" i="1"/>
  <c r="S2911" i="1"/>
  <c r="U2911" i="1" s="1"/>
  <c r="Q2911" i="1"/>
  <c r="W2911" i="1" s="1"/>
  <c r="X2911" i="1" s="1"/>
  <c r="R2912" i="1"/>
  <c r="S2912" i="1"/>
  <c r="U2912" i="1" s="1"/>
  <c r="Q2912" i="1"/>
  <c r="W2912" i="1" s="1"/>
  <c r="X2912" i="1" s="1"/>
  <c r="R2913" i="1"/>
  <c r="S2913" i="1"/>
  <c r="U2913" i="1" s="1"/>
  <c r="Q2913" i="1"/>
  <c r="W2913" i="1" s="1"/>
  <c r="X2913" i="1" s="1"/>
  <c r="R2914" i="1"/>
  <c r="S2914" i="1"/>
  <c r="U2914" i="1" s="1"/>
  <c r="Q2914" i="1"/>
  <c r="W2914" i="1" s="1"/>
  <c r="X2914" i="1" s="1"/>
  <c r="R2915" i="1"/>
  <c r="S2915" i="1"/>
  <c r="U2915" i="1" s="1"/>
  <c r="Q2915" i="1"/>
  <c r="W2915" i="1" s="1"/>
  <c r="X2915" i="1" s="1"/>
  <c r="R2916" i="1"/>
  <c r="S2916" i="1"/>
  <c r="U2916" i="1" s="1"/>
  <c r="Q2916" i="1"/>
  <c r="W2916" i="1" s="1"/>
  <c r="X2916" i="1" s="1"/>
  <c r="R2917" i="1"/>
  <c r="S2917" i="1"/>
  <c r="U2917" i="1" s="1"/>
  <c r="Q2917" i="1"/>
  <c r="W2917" i="1" s="1"/>
  <c r="X2917" i="1" s="1"/>
  <c r="R2918" i="1"/>
  <c r="S2918" i="1"/>
  <c r="U2918" i="1" s="1"/>
  <c r="Q2918" i="1"/>
  <c r="W2918" i="1" s="1"/>
  <c r="X2918" i="1" s="1"/>
  <c r="R2919" i="1"/>
  <c r="S2919" i="1"/>
  <c r="U2919" i="1" s="1"/>
  <c r="Q2919" i="1"/>
  <c r="W2919" i="1" s="1"/>
  <c r="X2919" i="1" s="1"/>
  <c r="R2920" i="1"/>
  <c r="S2920" i="1"/>
  <c r="U2920" i="1" s="1"/>
  <c r="Q2920" i="1"/>
  <c r="W2920" i="1" s="1"/>
  <c r="X2920" i="1" s="1"/>
  <c r="R2921" i="1"/>
  <c r="S2921" i="1"/>
  <c r="U2921" i="1" s="1"/>
  <c r="Q2921" i="1"/>
  <c r="W2921" i="1" s="1"/>
  <c r="X2921" i="1" s="1"/>
  <c r="R2922" i="1"/>
  <c r="S2922" i="1"/>
  <c r="U2922" i="1" s="1"/>
  <c r="Q2922" i="1"/>
  <c r="W2922" i="1" s="1"/>
  <c r="X2922" i="1" s="1"/>
  <c r="R2923" i="1"/>
  <c r="S2923" i="1"/>
  <c r="U2923" i="1" s="1"/>
  <c r="Q2923" i="1"/>
  <c r="W2923" i="1" s="1"/>
  <c r="X2923" i="1" s="1"/>
  <c r="R2924" i="1"/>
  <c r="S2924" i="1"/>
  <c r="U2924" i="1" s="1"/>
  <c r="Q2924" i="1"/>
  <c r="W2924" i="1" s="1"/>
  <c r="X2924" i="1" s="1"/>
  <c r="R2925" i="1"/>
  <c r="S2925" i="1"/>
  <c r="U2925" i="1" s="1"/>
  <c r="Q2925" i="1"/>
  <c r="W2925" i="1" s="1"/>
  <c r="X2925" i="1" s="1"/>
  <c r="R2926" i="1"/>
  <c r="S2926" i="1"/>
  <c r="U2926" i="1" s="1"/>
  <c r="Q2926" i="1"/>
  <c r="W2926" i="1" s="1"/>
  <c r="X2926" i="1" s="1"/>
  <c r="R2927" i="1"/>
  <c r="S2927" i="1"/>
  <c r="U2927" i="1" s="1"/>
  <c r="Q2927" i="1"/>
  <c r="W2927" i="1" s="1"/>
  <c r="X2927" i="1" s="1"/>
  <c r="R2928" i="1"/>
  <c r="S2928" i="1"/>
  <c r="U2928" i="1" s="1"/>
  <c r="Q2928" i="1"/>
  <c r="W2928" i="1" s="1"/>
  <c r="X2928" i="1" s="1"/>
  <c r="R2929" i="1"/>
  <c r="S2929" i="1"/>
  <c r="U2929" i="1" s="1"/>
  <c r="Q2929" i="1"/>
  <c r="W2929" i="1" s="1"/>
  <c r="X2929" i="1" s="1"/>
  <c r="R2930" i="1"/>
  <c r="S2930" i="1"/>
  <c r="U2930" i="1" s="1"/>
  <c r="Q2930" i="1"/>
  <c r="W2930" i="1" s="1"/>
  <c r="X2930" i="1" s="1"/>
  <c r="R2931" i="1"/>
  <c r="S2931" i="1"/>
  <c r="U2931" i="1" s="1"/>
  <c r="Q2931" i="1"/>
  <c r="W2931" i="1" s="1"/>
  <c r="X2931" i="1" s="1"/>
  <c r="R2932" i="1"/>
  <c r="S2932" i="1"/>
  <c r="U2932" i="1" s="1"/>
  <c r="Q2932" i="1"/>
  <c r="W2932" i="1" s="1"/>
  <c r="X2932" i="1" s="1"/>
  <c r="R2933" i="1"/>
  <c r="S2933" i="1"/>
  <c r="U2933" i="1" s="1"/>
  <c r="Q2933" i="1"/>
  <c r="W2933" i="1" s="1"/>
  <c r="X2933" i="1" s="1"/>
  <c r="R2934" i="1"/>
  <c r="S2934" i="1"/>
  <c r="U2934" i="1" s="1"/>
  <c r="Q2934" i="1"/>
  <c r="W2934" i="1" s="1"/>
  <c r="X2934" i="1" s="1"/>
  <c r="R2935" i="1"/>
  <c r="S2935" i="1"/>
  <c r="U2935" i="1" s="1"/>
  <c r="Q2935" i="1"/>
  <c r="W2935" i="1" s="1"/>
  <c r="X2935" i="1" s="1"/>
  <c r="R2936" i="1"/>
  <c r="S2936" i="1"/>
  <c r="U2936" i="1" s="1"/>
  <c r="Q2936" i="1"/>
  <c r="W2936" i="1" s="1"/>
  <c r="X2936" i="1" s="1"/>
  <c r="R2937" i="1"/>
  <c r="S2937" i="1"/>
  <c r="U2937" i="1" s="1"/>
  <c r="Q2937" i="1"/>
  <c r="W2937" i="1" s="1"/>
  <c r="X2937" i="1" s="1"/>
  <c r="R2938" i="1"/>
  <c r="S2938" i="1"/>
  <c r="U2938" i="1" s="1"/>
  <c r="Q2938" i="1"/>
  <c r="W2938" i="1" s="1"/>
  <c r="X2938" i="1" s="1"/>
  <c r="R2939" i="1"/>
  <c r="S2939" i="1"/>
  <c r="U2939" i="1" s="1"/>
  <c r="Q2939" i="1"/>
  <c r="W2939" i="1" s="1"/>
  <c r="X2939" i="1" s="1"/>
  <c r="R2940" i="1"/>
  <c r="S2940" i="1"/>
  <c r="U2940" i="1" s="1"/>
  <c r="Q2940" i="1"/>
  <c r="W2940" i="1" s="1"/>
  <c r="X2940" i="1" s="1"/>
  <c r="R2941" i="1"/>
  <c r="S2941" i="1"/>
  <c r="U2941" i="1" s="1"/>
  <c r="Q2941" i="1"/>
  <c r="W2941" i="1" s="1"/>
  <c r="X2941" i="1" s="1"/>
  <c r="R2942" i="1"/>
  <c r="S2942" i="1"/>
  <c r="U2942" i="1" s="1"/>
  <c r="Q2942" i="1"/>
  <c r="W2942" i="1" s="1"/>
  <c r="X2942" i="1" s="1"/>
  <c r="R2943" i="1"/>
  <c r="S2943" i="1"/>
  <c r="U2943" i="1" s="1"/>
  <c r="Q2943" i="1"/>
  <c r="W2943" i="1" s="1"/>
  <c r="X2943" i="1" s="1"/>
  <c r="R2944" i="1"/>
  <c r="S2944" i="1"/>
  <c r="U2944" i="1" s="1"/>
  <c r="Q2944" i="1"/>
  <c r="W2944" i="1" s="1"/>
  <c r="X2944" i="1" s="1"/>
  <c r="R2945" i="1"/>
  <c r="S2945" i="1"/>
  <c r="U2945" i="1" s="1"/>
  <c r="Q2945" i="1"/>
  <c r="W2945" i="1" s="1"/>
  <c r="X2945" i="1" s="1"/>
  <c r="R2946" i="1"/>
  <c r="S2946" i="1"/>
  <c r="U2946" i="1" s="1"/>
  <c r="Q2946" i="1"/>
  <c r="W2946" i="1" s="1"/>
  <c r="X2946" i="1" s="1"/>
  <c r="R2947" i="1"/>
  <c r="S2947" i="1"/>
  <c r="U2947" i="1" s="1"/>
  <c r="Q2947" i="1"/>
  <c r="W2947" i="1" s="1"/>
  <c r="X2947" i="1" s="1"/>
  <c r="R2948" i="1"/>
  <c r="S2948" i="1"/>
  <c r="U2948" i="1" s="1"/>
  <c r="Q2948" i="1"/>
  <c r="W2948" i="1" s="1"/>
  <c r="X2948" i="1" s="1"/>
  <c r="R2949" i="1"/>
  <c r="S2949" i="1"/>
  <c r="U2949" i="1" s="1"/>
  <c r="Q2949" i="1"/>
  <c r="W2949" i="1" s="1"/>
  <c r="X2949" i="1" s="1"/>
  <c r="R2950" i="1"/>
  <c r="S2950" i="1"/>
  <c r="U2950" i="1" s="1"/>
  <c r="Q2950" i="1"/>
  <c r="W2950" i="1" s="1"/>
  <c r="X2950" i="1" s="1"/>
  <c r="R2951" i="1"/>
  <c r="S2951" i="1"/>
  <c r="U2951" i="1" s="1"/>
  <c r="Q2951" i="1"/>
  <c r="W2951" i="1" s="1"/>
  <c r="X2951" i="1" s="1"/>
  <c r="R2952" i="1"/>
  <c r="S2952" i="1"/>
  <c r="U2952" i="1" s="1"/>
  <c r="Q2952" i="1"/>
  <c r="W2952" i="1" s="1"/>
  <c r="X2952" i="1" s="1"/>
  <c r="R2953" i="1"/>
  <c r="S2953" i="1"/>
  <c r="U2953" i="1" s="1"/>
  <c r="Q2953" i="1"/>
  <c r="W2953" i="1" s="1"/>
  <c r="X2953" i="1" s="1"/>
  <c r="R2954" i="1"/>
  <c r="S2954" i="1"/>
  <c r="U2954" i="1" s="1"/>
  <c r="Q2954" i="1"/>
  <c r="W2954" i="1" s="1"/>
  <c r="X2954" i="1" s="1"/>
  <c r="R2955" i="1"/>
  <c r="S2955" i="1"/>
  <c r="U2955" i="1" s="1"/>
  <c r="Q2955" i="1"/>
  <c r="W2955" i="1" s="1"/>
  <c r="X2955" i="1" s="1"/>
  <c r="R2956" i="1"/>
  <c r="S2956" i="1"/>
  <c r="U2956" i="1" s="1"/>
  <c r="Q2956" i="1"/>
  <c r="W2956" i="1" s="1"/>
  <c r="X2956" i="1" s="1"/>
  <c r="R2957" i="1"/>
  <c r="S2957" i="1"/>
  <c r="U2957" i="1" s="1"/>
  <c r="Q2957" i="1"/>
  <c r="W2957" i="1" s="1"/>
  <c r="X2957" i="1" s="1"/>
  <c r="R2958" i="1"/>
  <c r="S2958" i="1"/>
  <c r="U2958" i="1" s="1"/>
  <c r="Q2958" i="1"/>
  <c r="W2958" i="1" s="1"/>
  <c r="X2958" i="1" s="1"/>
  <c r="R2959" i="1"/>
  <c r="S2959" i="1"/>
  <c r="U2959" i="1" s="1"/>
  <c r="Q2959" i="1"/>
  <c r="W2959" i="1" s="1"/>
  <c r="X2959" i="1" s="1"/>
  <c r="R2960" i="1"/>
  <c r="S2960" i="1"/>
  <c r="U2960" i="1" s="1"/>
  <c r="Q2960" i="1"/>
  <c r="W2960" i="1" s="1"/>
  <c r="X2960" i="1" s="1"/>
  <c r="R2961" i="1"/>
  <c r="S2961" i="1"/>
  <c r="U2961" i="1" s="1"/>
  <c r="Q2961" i="1"/>
  <c r="W2961" i="1" s="1"/>
  <c r="X2961" i="1" s="1"/>
  <c r="R2962" i="1"/>
  <c r="S2962" i="1"/>
  <c r="U2962" i="1" s="1"/>
  <c r="Q2962" i="1"/>
  <c r="W2962" i="1" s="1"/>
  <c r="X2962" i="1" s="1"/>
  <c r="R2963" i="1"/>
  <c r="S2963" i="1"/>
  <c r="U2963" i="1" s="1"/>
  <c r="Q2963" i="1"/>
  <c r="W2963" i="1" s="1"/>
  <c r="X2963" i="1" s="1"/>
  <c r="R2964" i="1"/>
  <c r="S2964" i="1"/>
  <c r="U2964" i="1" s="1"/>
  <c r="Q2964" i="1"/>
  <c r="W2964" i="1" s="1"/>
  <c r="X2964" i="1" s="1"/>
  <c r="R2965" i="1"/>
  <c r="S2965" i="1"/>
  <c r="U2965" i="1" s="1"/>
  <c r="Q2965" i="1"/>
  <c r="W2965" i="1" s="1"/>
  <c r="X2965" i="1" s="1"/>
  <c r="R2966" i="1"/>
  <c r="S2966" i="1"/>
  <c r="U2966" i="1" s="1"/>
  <c r="Q2966" i="1"/>
  <c r="W2966" i="1" s="1"/>
  <c r="X2966" i="1" s="1"/>
  <c r="R2967" i="1"/>
  <c r="S2967" i="1"/>
  <c r="U2967" i="1" s="1"/>
  <c r="Q2967" i="1"/>
  <c r="W2967" i="1" s="1"/>
  <c r="X2967" i="1" s="1"/>
  <c r="R2968" i="1"/>
  <c r="S2968" i="1"/>
  <c r="U2968" i="1" s="1"/>
  <c r="Q2968" i="1"/>
  <c r="W2968" i="1" s="1"/>
  <c r="X2968" i="1" s="1"/>
  <c r="R2969" i="1"/>
  <c r="S2969" i="1"/>
  <c r="U2969" i="1" s="1"/>
  <c r="Q2969" i="1"/>
  <c r="W2969" i="1" s="1"/>
  <c r="X2969" i="1" s="1"/>
  <c r="R2970" i="1"/>
  <c r="S2970" i="1"/>
  <c r="U2970" i="1" s="1"/>
  <c r="Q2970" i="1"/>
  <c r="W2970" i="1" s="1"/>
  <c r="X2970" i="1" s="1"/>
  <c r="R2971" i="1"/>
  <c r="S2971" i="1"/>
  <c r="U2971" i="1" s="1"/>
  <c r="Q2971" i="1"/>
  <c r="W2971" i="1" s="1"/>
  <c r="X2971" i="1" s="1"/>
  <c r="R2972" i="1"/>
  <c r="S2972" i="1"/>
  <c r="U2972" i="1" s="1"/>
  <c r="Q2972" i="1"/>
  <c r="W2972" i="1" s="1"/>
  <c r="X2972" i="1" s="1"/>
  <c r="R2973" i="1"/>
  <c r="S2973" i="1"/>
  <c r="U2973" i="1" s="1"/>
  <c r="Q2973" i="1"/>
  <c r="W2973" i="1" s="1"/>
  <c r="X2973" i="1" s="1"/>
  <c r="R2974" i="1"/>
  <c r="S2974" i="1"/>
  <c r="U2974" i="1" s="1"/>
  <c r="Q2974" i="1"/>
  <c r="R2975" i="1"/>
  <c r="S2975" i="1"/>
  <c r="U2975" i="1" s="1"/>
  <c r="Q2975" i="1"/>
  <c r="W2975" i="1" s="1"/>
  <c r="X2975" i="1" s="1"/>
  <c r="R2976" i="1"/>
  <c r="S2976" i="1"/>
  <c r="U2976" i="1" s="1"/>
  <c r="Q2976" i="1"/>
  <c r="W2976" i="1" s="1"/>
  <c r="X2976" i="1" s="1"/>
  <c r="R2977" i="1"/>
  <c r="S2977" i="1"/>
  <c r="U2977" i="1" s="1"/>
  <c r="Q2977" i="1"/>
  <c r="W2977" i="1" s="1"/>
  <c r="X2977" i="1" s="1"/>
  <c r="R2978" i="1"/>
  <c r="S2978" i="1"/>
  <c r="U2978" i="1" s="1"/>
  <c r="Q2978" i="1"/>
  <c r="R2979" i="1"/>
  <c r="S2979" i="1"/>
  <c r="U2979" i="1" s="1"/>
  <c r="Q2979" i="1"/>
  <c r="W2979" i="1" s="1"/>
  <c r="X2979" i="1" s="1"/>
  <c r="R2980" i="1"/>
  <c r="S2980" i="1"/>
  <c r="U2980" i="1" s="1"/>
  <c r="Q2980" i="1"/>
  <c r="W2980" i="1" s="1"/>
  <c r="X2980" i="1" s="1"/>
  <c r="R2981" i="1"/>
  <c r="S2981" i="1"/>
  <c r="U2981" i="1" s="1"/>
  <c r="Q2981" i="1"/>
  <c r="W2981" i="1" s="1"/>
  <c r="X2981" i="1" s="1"/>
  <c r="R2982" i="1"/>
  <c r="S2982" i="1"/>
  <c r="U2982" i="1" s="1"/>
  <c r="Q2982" i="1"/>
  <c r="W2982" i="1" s="1"/>
  <c r="X2982" i="1" s="1"/>
  <c r="R2983" i="1"/>
  <c r="S2983" i="1"/>
  <c r="U2983" i="1" s="1"/>
  <c r="Q2983" i="1"/>
  <c r="W2983" i="1" s="1"/>
  <c r="X2983" i="1" s="1"/>
  <c r="R2984" i="1"/>
  <c r="S2984" i="1"/>
  <c r="U2984" i="1" s="1"/>
  <c r="Q2984" i="1"/>
  <c r="W2984" i="1" s="1"/>
  <c r="X2984" i="1" s="1"/>
  <c r="R2985" i="1"/>
  <c r="S2985" i="1"/>
  <c r="U2985" i="1" s="1"/>
  <c r="Q2985" i="1"/>
  <c r="W2985" i="1" s="1"/>
  <c r="X2985" i="1" s="1"/>
  <c r="R2986" i="1"/>
  <c r="S2986" i="1"/>
  <c r="U2986" i="1" s="1"/>
  <c r="Q2986" i="1"/>
  <c r="W2986" i="1" s="1"/>
  <c r="X2986" i="1" s="1"/>
  <c r="R2987" i="1"/>
  <c r="S2987" i="1"/>
  <c r="U2987" i="1" s="1"/>
  <c r="Q2987" i="1"/>
  <c r="W2987" i="1" s="1"/>
  <c r="X2987" i="1" s="1"/>
  <c r="R2988" i="1"/>
  <c r="S2988" i="1"/>
  <c r="U2988" i="1" s="1"/>
  <c r="Q2988" i="1"/>
  <c r="W2988" i="1" s="1"/>
  <c r="X2988" i="1" s="1"/>
  <c r="R2989" i="1"/>
  <c r="S2989" i="1"/>
  <c r="U2989" i="1" s="1"/>
  <c r="Q2989" i="1"/>
  <c r="W2989" i="1" s="1"/>
  <c r="X2989" i="1" s="1"/>
  <c r="R2990" i="1"/>
  <c r="S2990" i="1"/>
  <c r="U2990" i="1" s="1"/>
  <c r="Q2990" i="1"/>
  <c r="W2990" i="1" s="1"/>
  <c r="X2990" i="1" s="1"/>
  <c r="R2991" i="1"/>
  <c r="S2991" i="1"/>
  <c r="U2991" i="1" s="1"/>
  <c r="Q2991" i="1"/>
  <c r="W2991" i="1" s="1"/>
  <c r="X2991" i="1" s="1"/>
  <c r="R2992" i="1"/>
  <c r="S2992" i="1"/>
  <c r="U2992" i="1" s="1"/>
  <c r="Q2992" i="1"/>
  <c r="W2992" i="1" s="1"/>
  <c r="X2992" i="1" s="1"/>
  <c r="R2993" i="1"/>
  <c r="S2993" i="1"/>
  <c r="U2993" i="1" s="1"/>
  <c r="Q2993" i="1"/>
  <c r="W2993" i="1" s="1"/>
  <c r="X2993" i="1" s="1"/>
  <c r="R2994" i="1"/>
  <c r="S2994" i="1"/>
  <c r="U2994" i="1" s="1"/>
  <c r="Q2994" i="1"/>
  <c r="W2994" i="1" s="1"/>
  <c r="X2994" i="1" s="1"/>
  <c r="R2995" i="1"/>
  <c r="S2995" i="1"/>
  <c r="U2995" i="1" s="1"/>
  <c r="Q2995" i="1"/>
  <c r="W2995" i="1" s="1"/>
  <c r="X2995" i="1" s="1"/>
  <c r="R2996" i="1"/>
  <c r="S2996" i="1"/>
  <c r="U2996" i="1" s="1"/>
  <c r="Q2996" i="1"/>
  <c r="W2996" i="1" s="1"/>
  <c r="X2996" i="1" s="1"/>
  <c r="R2997" i="1"/>
  <c r="S2997" i="1"/>
  <c r="U2997" i="1" s="1"/>
  <c r="Q2997" i="1"/>
  <c r="W2997" i="1" s="1"/>
  <c r="X2997" i="1" s="1"/>
  <c r="R2998" i="1"/>
  <c r="S2998" i="1"/>
  <c r="U2998" i="1" s="1"/>
  <c r="Q2998" i="1"/>
  <c r="W2998" i="1" s="1"/>
  <c r="X2998" i="1" s="1"/>
  <c r="R2999" i="1"/>
  <c r="S2999" i="1"/>
  <c r="U2999" i="1" s="1"/>
  <c r="Q2999" i="1"/>
  <c r="W2999" i="1" s="1"/>
  <c r="X2999" i="1" s="1"/>
  <c r="R3000" i="1"/>
  <c r="S3000" i="1"/>
  <c r="U3000" i="1" s="1"/>
  <c r="Q3000" i="1"/>
  <c r="W3000" i="1" s="1"/>
  <c r="X3000" i="1" s="1"/>
  <c r="R3001" i="1"/>
  <c r="S3001" i="1"/>
  <c r="U3001" i="1" s="1"/>
  <c r="Q3001" i="1"/>
  <c r="W3001" i="1" s="1"/>
  <c r="X3001" i="1" s="1"/>
  <c r="R3002" i="1"/>
  <c r="S3002" i="1"/>
  <c r="U3002" i="1" s="1"/>
  <c r="Q3002" i="1"/>
  <c r="W3002" i="1" s="1"/>
  <c r="X3002" i="1" s="1"/>
  <c r="R3003" i="1"/>
  <c r="S3003" i="1"/>
  <c r="U3003" i="1" s="1"/>
  <c r="Q3003" i="1"/>
  <c r="W3003" i="1" s="1"/>
  <c r="X3003" i="1" s="1"/>
  <c r="R3004" i="1"/>
  <c r="S3004" i="1"/>
  <c r="U3004" i="1" s="1"/>
  <c r="Q3004" i="1"/>
  <c r="W3004" i="1" s="1"/>
  <c r="X3004" i="1" s="1"/>
  <c r="R3005" i="1"/>
  <c r="S3005" i="1"/>
  <c r="U3005" i="1" s="1"/>
  <c r="Q3005" i="1"/>
  <c r="W3005" i="1" s="1"/>
  <c r="X3005" i="1" s="1"/>
  <c r="R3006" i="1"/>
  <c r="S3006" i="1"/>
  <c r="U3006" i="1" s="1"/>
  <c r="Q3006" i="1"/>
  <c r="W3006" i="1" s="1"/>
  <c r="X3006" i="1" s="1"/>
  <c r="R3007" i="1"/>
  <c r="S3007" i="1"/>
  <c r="U3007" i="1" s="1"/>
  <c r="Q3007" i="1"/>
  <c r="W3007" i="1" s="1"/>
  <c r="X3007" i="1" s="1"/>
  <c r="R3008" i="1"/>
  <c r="S3008" i="1"/>
  <c r="U3008" i="1" s="1"/>
  <c r="Q3008" i="1"/>
  <c r="W3008" i="1" s="1"/>
  <c r="X3008" i="1" s="1"/>
  <c r="R3009" i="1"/>
  <c r="S3009" i="1"/>
  <c r="U3009" i="1" s="1"/>
  <c r="Q3009" i="1"/>
  <c r="W3009" i="1" s="1"/>
  <c r="X3009" i="1" s="1"/>
  <c r="R3010" i="1"/>
  <c r="S3010" i="1"/>
  <c r="U3010" i="1" s="1"/>
  <c r="Q3010" i="1"/>
  <c r="W3010" i="1" s="1"/>
  <c r="X3010" i="1" s="1"/>
  <c r="R3011" i="1"/>
  <c r="S3011" i="1"/>
  <c r="U3011" i="1" s="1"/>
  <c r="Q3011" i="1"/>
  <c r="W3011" i="1" s="1"/>
  <c r="X3011" i="1" s="1"/>
  <c r="R3012" i="1"/>
  <c r="S3012" i="1"/>
  <c r="U3012" i="1" s="1"/>
  <c r="Q3012" i="1"/>
  <c r="W3012" i="1" s="1"/>
  <c r="X3012" i="1" s="1"/>
  <c r="R3013" i="1"/>
  <c r="S3013" i="1"/>
  <c r="U3013" i="1" s="1"/>
  <c r="Q3013" i="1"/>
  <c r="W3013" i="1" s="1"/>
  <c r="X3013" i="1" s="1"/>
  <c r="R3014" i="1"/>
  <c r="S3014" i="1"/>
  <c r="U3014" i="1" s="1"/>
  <c r="Q3014" i="1"/>
  <c r="W3014" i="1" s="1"/>
  <c r="X3014" i="1" s="1"/>
  <c r="R3015" i="1"/>
  <c r="S3015" i="1"/>
  <c r="U3015" i="1" s="1"/>
  <c r="Q3015" i="1"/>
  <c r="W3015" i="1" s="1"/>
  <c r="X3015" i="1" s="1"/>
  <c r="R3016" i="1"/>
  <c r="S3016" i="1"/>
  <c r="U3016" i="1" s="1"/>
  <c r="Q3016" i="1"/>
  <c r="W3016" i="1" s="1"/>
  <c r="X3016" i="1" s="1"/>
  <c r="R3017" i="1"/>
  <c r="S3017" i="1"/>
  <c r="U3017" i="1" s="1"/>
  <c r="Q3017" i="1"/>
  <c r="W3017" i="1" s="1"/>
  <c r="X3017" i="1" s="1"/>
  <c r="R3018" i="1"/>
  <c r="S3018" i="1"/>
  <c r="U3018" i="1" s="1"/>
  <c r="Q3018" i="1"/>
  <c r="W3018" i="1" s="1"/>
  <c r="X3018" i="1" s="1"/>
  <c r="R3019" i="1"/>
  <c r="S3019" i="1"/>
  <c r="U3019" i="1" s="1"/>
  <c r="Q3019" i="1"/>
  <c r="W3019" i="1" s="1"/>
  <c r="X3019" i="1" s="1"/>
  <c r="R3020" i="1"/>
  <c r="S3020" i="1"/>
  <c r="U3020" i="1" s="1"/>
  <c r="Q3020" i="1"/>
  <c r="W3020" i="1" s="1"/>
  <c r="X3020" i="1" s="1"/>
  <c r="R3021" i="1"/>
  <c r="S3021" i="1"/>
  <c r="U3021" i="1" s="1"/>
  <c r="Q3021" i="1"/>
  <c r="W3021" i="1" s="1"/>
  <c r="X3021" i="1" s="1"/>
  <c r="R3022" i="1"/>
  <c r="S3022" i="1"/>
  <c r="U3022" i="1" s="1"/>
  <c r="Q3022" i="1"/>
  <c r="W3022" i="1" s="1"/>
  <c r="X3022" i="1" s="1"/>
  <c r="R3023" i="1"/>
  <c r="S3023" i="1"/>
  <c r="U3023" i="1" s="1"/>
  <c r="Q3023" i="1"/>
  <c r="W3023" i="1" s="1"/>
  <c r="X3023" i="1" s="1"/>
  <c r="R3024" i="1"/>
  <c r="S3024" i="1"/>
  <c r="U3024" i="1" s="1"/>
  <c r="Q3024" i="1"/>
  <c r="W3024" i="1" s="1"/>
  <c r="X3024" i="1" s="1"/>
  <c r="R3025" i="1"/>
  <c r="S3025" i="1"/>
  <c r="U3025" i="1" s="1"/>
  <c r="Q3025" i="1"/>
  <c r="R3026" i="1"/>
  <c r="S3026" i="1"/>
  <c r="U3026" i="1" s="1"/>
  <c r="Q3026" i="1"/>
  <c r="W3026" i="1" s="1"/>
  <c r="X3026" i="1" s="1"/>
  <c r="R3027" i="1"/>
  <c r="S3027" i="1"/>
  <c r="U3027" i="1" s="1"/>
  <c r="Q3027" i="1"/>
  <c r="W3027" i="1" s="1"/>
  <c r="X3027" i="1" s="1"/>
  <c r="R3028" i="1"/>
  <c r="S3028" i="1"/>
  <c r="U3028" i="1" s="1"/>
  <c r="Q3028" i="1"/>
  <c r="W3028" i="1" s="1"/>
  <c r="X3028" i="1" s="1"/>
  <c r="R3029" i="1"/>
  <c r="S3029" i="1"/>
  <c r="U3029" i="1" s="1"/>
  <c r="Q3029" i="1"/>
  <c r="W3029" i="1" s="1"/>
  <c r="X3029" i="1" s="1"/>
  <c r="R3030" i="1"/>
  <c r="S3030" i="1"/>
  <c r="U3030" i="1" s="1"/>
  <c r="Q3030" i="1"/>
  <c r="W3030" i="1" s="1"/>
  <c r="X3030" i="1" s="1"/>
  <c r="R3031" i="1"/>
  <c r="S3031" i="1"/>
  <c r="U3031" i="1" s="1"/>
  <c r="Q3031" i="1"/>
  <c r="W3031" i="1" s="1"/>
  <c r="X3031" i="1" s="1"/>
  <c r="R3032" i="1"/>
  <c r="S3032" i="1"/>
  <c r="U3032" i="1" s="1"/>
  <c r="Q3032" i="1"/>
  <c r="W3032" i="1" s="1"/>
  <c r="X3032" i="1" s="1"/>
  <c r="R3033" i="1"/>
  <c r="S3033" i="1"/>
  <c r="U3033" i="1" s="1"/>
  <c r="Q3033" i="1"/>
  <c r="W3033" i="1" s="1"/>
  <c r="X3033" i="1" s="1"/>
  <c r="R3034" i="1"/>
  <c r="S3034" i="1"/>
  <c r="U3034" i="1" s="1"/>
  <c r="Q3034" i="1"/>
  <c r="W3034" i="1" s="1"/>
  <c r="X3034" i="1" s="1"/>
  <c r="R3035" i="1"/>
  <c r="S3035" i="1"/>
  <c r="U3035" i="1" s="1"/>
  <c r="Q3035" i="1"/>
  <c r="W3035" i="1" s="1"/>
  <c r="X3035" i="1" s="1"/>
  <c r="R3036" i="1"/>
  <c r="S3036" i="1"/>
  <c r="U3036" i="1" s="1"/>
  <c r="Q3036" i="1"/>
  <c r="W3036" i="1" s="1"/>
  <c r="X3036" i="1" s="1"/>
  <c r="R3037" i="1"/>
  <c r="S3037" i="1"/>
  <c r="U3037" i="1" s="1"/>
  <c r="Q3037" i="1"/>
  <c r="W3037" i="1" s="1"/>
  <c r="X3037" i="1" s="1"/>
  <c r="R3038" i="1"/>
  <c r="S3038" i="1"/>
  <c r="U3038" i="1" s="1"/>
  <c r="Q3038" i="1"/>
  <c r="W3038" i="1" s="1"/>
  <c r="X3038" i="1" s="1"/>
  <c r="R3039" i="1"/>
  <c r="S3039" i="1"/>
  <c r="U3039" i="1" s="1"/>
  <c r="Q3039" i="1"/>
  <c r="W3039" i="1" s="1"/>
  <c r="X3039" i="1" s="1"/>
  <c r="R3040" i="1"/>
  <c r="S3040" i="1"/>
  <c r="U3040" i="1" s="1"/>
  <c r="Q3040" i="1"/>
  <c r="W3040" i="1" s="1"/>
  <c r="X3040" i="1" s="1"/>
  <c r="R3041" i="1"/>
  <c r="S3041" i="1"/>
  <c r="U3041" i="1" s="1"/>
  <c r="Q3041" i="1"/>
  <c r="W3041" i="1" s="1"/>
  <c r="X3041" i="1" s="1"/>
  <c r="R3042" i="1"/>
  <c r="S3042" i="1"/>
  <c r="U3042" i="1" s="1"/>
  <c r="Q3042" i="1"/>
  <c r="W3042" i="1" s="1"/>
  <c r="X3042" i="1" s="1"/>
  <c r="R3043" i="1"/>
  <c r="S3043" i="1"/>
  <c r="U3043" i="1" s="1"/>
  <c r="Q3043" i="1"/>
  <c r="W3043" i="1" s="1"/>
  <c r="X3043" i="1" s="1"/>
  <c r="R3044" i="1"/>
  <c r="S3044" i="1"/>
  <c r="U3044" i="1" s="1"/>
  <c r="Q3044" i="1"/>
  <c r="W3044" i="1" s="1"/>
  <c r="X3044" i="1" s="1"/>
  <c r="R3045" i="1"/>
  <c r="S3045" i="1"/>
  <c r="U3045" i="1" s="1"/>
  <c r="Q3045" i="1"/>
  <c r="W3045" i="1" s="1"/>
  <c r="X3045" i="1" s="1"/>
  <c r="R3046" i="1"/>
  <c r="S3046" i="1"/>
  <c r="U3046" i="1" s="1"/>
  <c r="Q3046" i="1"/>
  <c r="W3046" i="1" s="1"/>
  <c r="X3046" i="1" s="1"/>
  <c r="R3047" i="1"/>
  <c r="S3047" i="1"/>
  <c r="U3047" i="1" s="1"/>
  <c r="Q3047" i="1"/>
  <c r="W3047" i="1" s="1"/>
  <c r="X3047" i="1" s="1"/>
  <c r="R3048" i="1"/>
  <c r="S3048" i="1"/>
  <c r="U3048" i="1" s="1"/>
  <c r="Q3048" i="1"/>
  <c r="W3048" i="1" s="1"/>
  <c r="X3048" i="1" s="1"/>
  <c r="R3049" i="1"/>
  <c r="S3049" i="1"/>
  <c r="U3049" i="1" s="1"/>
  <c r="Q3049" i="1"/>
  <c r="W3049" i="1" s="1"/>
  <c r="X3049" i="1" s="1"/>
  <c r="R3050" i="1"/>
  <c r="S3050" i="1"/>
  <c r="U3050" i="1" s="1"/>
  <c r="Q3050" i="1"/>
  <c r="W3050" i="1" s="1"/>
  <c r="X3050" i="1" s="1"/>
  <c r="R3051" i="1"/>
  <c r="S3051" i="1"/>
  <c r="U3051" i="1" s="1"/>
  <c r="Q3051" i="1"/>
  <c r="W3051" i="1" s="1"/>
  <c r="X3051" i="1" s="1"/>
  <c r="R3052" i="1"/>
  <c r="S3052" i="1"/>
  <c r="U3052" i="1" s="1"/>
  <c r="Q3052" i="1"/>
  <c r="W3052" i="1" s="1"/>
  <c r="X3052" i="1" s="1"/>
  <c r="R3053" i="1"/>
  <c r="S3053" i="1"/>
  <c r="U3053" i="1" s="1"/>
  <c r="Q3053" i="1"/>
  <c r="W3053" i="1" s="1"/>
  <c r="X3053" i="1" s="1"/>
  <c r="R3054" i="1"/>
  <c r="S3054" i="1"/>
  <c r="U3054" i="1" s="1"/>
  <c r="Q3054" i="1"/>
  <c r="W3054" i="1" s="1"/>
  <c r="X3054" i="1" s="1"/>
  <c r="R3055" i="1"/>
  <c r="S3055" i="1"/>
  <c r="U3055" i="1" s="1"/>
  <c r="Q3055" i="1"/>
  <c r="W3055" i="1" s="1"/>
  <c r="X3055" i="1" s="1"/>
  <c r="R3056" i="1"/>
  <c r="S3056" i="1"/>
  <c r="U3056" i="1" s="1"/>
  <c r="Q3056" i="1"/>
  <c r="W3056" i="1" s="1"/>
  <c r="X3056" i="1" s="1"/>
  <c r="R3057" i="1"/>
  <c r="S3057" i="1"/>
  <c r="U3057" i="1" s="1"/>
  <c r="Q3057" i="1"/>
  <c r="W3057" i="1" s="1"/>
  <c r="X3057" i="1" s="1"/>
  <c r="R3058" i="1"/>
  <c r="S3058" i="1"/>
  <c r="U3058" i="1" s="1"/>
  <c r="Q3058" i="1"/>
  <c r="W3058" i="1" s="1"/>
  <c r="X3058" i="1" s="1"/>
  <c r="R3059" i="1"/>
  <c r="S3059" i="1"/>
  <c r="U3059" i="1" s="1"/>
  <c r="Q3059" i="1"/>
  <c r="W3059" i="1" s="1"/>
  <c r="X3059" i="1" s="1"/>
  <c r="R3060" i="1"/>
  <c r="S3060" i="1"/>
  <c r="U3060" i="1" s="1"/>
  <c r="Q3060" i="1"/>
  <c r="W3060" i="1" s="1"/>
  <c r="X3060" i="1" s="1"/>
  <c r="R3061" i="1"/>
  <c r="S3061" i="1"/>
  <c r="U3061" i="1" s="1"/>
  <c r="Q3061" i="1"/>
  <c r="W3061" i="1" s="1"/>
  <c r="X3061" i="1" s="1"/>
  <c r="R3062" i="1"/>
  <c r="S3062" i="1"/>
  <c r="U3062" i="1" s="1"/>
  <c r="Q3062" i="1"/>
  <c r="W3062" i="1" s="1"/>
  <c r="X3062" i="1" s="1"/>
  <c r="R3063" i="1"/>
  <c r="S3063" i="1"/>
  <c r="U3063" i="1" s="1"/>
  <c r="Q3063" i="1"/>
  <c r="W3063" i="1" s="1"/>
  <c r="X3063" i="1" s="1"/>
  <c r="R3064" i="1"/>
  <c r="S3064" i="1"/>
  <c r="U3064" i="1" s="1"/>
  <c r="Q3064" i="1"/>
  <c r="W3064" i="1" s="1"/>
  <c r="X3064" i="1" s="1"/>
  <c r="R3065" i="1"/>
  <c r="S3065" i="1"/>
  <c r="U3065" i="1" s="1"/>
  <c r="Q3065" i="1"/>
  <c r="W3065" i="1" s="1"/>
  <c r="X3065" i="1" s="1"/>
  <c r="R3066" i="1"/>
  <c r="S3066" i="1"/>
  <c r="U3066" i="1" s="1"/>
  <c r="Q3066" i="1"/>
  <c r="W3066" i="1" s="1"/>
  <c r="X3066" i="1" s="1"/>
  <c r="R3067" i="1"/>
  <c r="S3067" i="1"/>
  <c r="U3067" i="1" s="1"/>
  <c r="Q3067" i="1"/>
  <c r="W3067" i="1" s="1"/>
  <c r="X3067" i="1" s="1"/>
  <c r="R3068" i="1"/>
  <c r="S3068" i="1"/>
  <c r="U3068" i="1" s="1"/>
  <c r="Q3068" i="1"/>
  <c r="W3068" i="1" s="1"/>
  <c r="X3068" i="1" s="1"/>
  <c r="R3069" i="1"/>
  <c r="S3069" i="1"/>
  <c r="U3069" i="1" s="1"/>
  <c r="Q3069" i="1"/>
  <c r="W3069" i="1" s="1"/>
  <c r="X3069" i="1" s="1"/>
  <c r="R3070" i="1"/>
  <c r="S3070" i="1"/>
  <c r="U3070" i="1" s="1"/>
  <c r="Q3070" i="1"/>
  <c r="W3070" i="1" s="1"/>
  <c r="X3070" i="1" s="1"/>
  <c r="R3071" i="1"/>
  <c r="S3071" i="1"/>
  <c r="U3071" i="1" s="1"/>
  <c r="Q3071" i="1"/>
  <c r="W3071" i="1" s="1"/>
  <c r="X3071" i="1" s="1"/>
  <c r="R3072" i="1"/>
  <c r="S3072" i="1"/>
  <c r="U3072" i="1" s="1"/>
  <c r="Q3072" i="1"/>
  <c r="W3072" i="1" s="1"/>
  <c r="X3072" i="1" s="1"/>
  <c r="R3073" i="1"/>
  <c r="S3073" i="1"/>
  <c r="U3073" i="1" s="1"/>
  <c r="Q3073" i="1"/>
  <c r="W3073" i="1" s="1"/>
  <c r="X3073" i="1" s="1"/>
  <c r="R3074" i="1"/>
  <c r="S3074" i="1"/>
  <c r="U3074" i="1" s="1"/>
  <c r="Q3074" i="1"/>
  <c r="W3074" i="1" s="1"/>
  <c r="X3074" i="1" s="1"/>
  <c r="R3075" i="1"/>
  <c r="S3075" i="1"/>
  <c r="U3075" i="1" s="1"/>
  <c r="Q3075" i="1"/>
  <c r="W3075" i="1" s="1"/>
  <c r="X3075" i="1" s="1"/>
  <c r="R3076" i="1"/>
  <c r="S3076" i="1"/>
  <c r="U3076" i="1" s="1"/>
  <c r="Q3076" i="1"/>
  <c r="W3076" i="1" s="1"/>
  <c r="X3076" i="1" s="1"/>
  <c r="R3077" i="1"/>
  <c r="S3077" i="1"/>
  <c r="U3077" i="1" s="1"/>
  <c r="Q3077" i="1"/>
  <c r="W3077" i="1" s="1"/>
  <c r="X3077" i="1" s="1"/>
  <c r="R3078" i="1"/>
  <c r="S3078" i="1"/>
  <c r="U3078" i="1" s="1"/>
  <c r="Q3078" i="1"/>
  <c r="W3078" i="1" s="1"/>
  <c r="X3078" i="1" s="1"/>
  <c r="R3079" i="1"/>
  <c r="S3079" i="1"/>
  <c r="U3079" i="1" s="1"/>
  <c r="Q3079" i="1"/>
  <c r="W3079" i="1" s="1"/>
  <c r="X3079" i="1" s="1"/>
  <c r="R3080" i="1"/>
  <c r="S3080" i="1"/>
  <c r="U3080" i="1" s="1"/>
  <c r="Q3080" i="1"/>
  <c r="W3080" i="1" s="1"/>
  <c r="X3080" i="1" s="1"/>
  <c r="R3081" i="1"/>
  <c r="S3081" i="1"/>
  <c r="U3081" i="1" s="1"/>
  <c r="Q3081" i="1"/>
  <c r="W3081" i="1" s="1"/>
  <c r="X3081" i="1" s="1"/>
  <c r="R3082" i="1"/>
  <c r="S3082" i="1"/>
  <c r="U3082" i="1" s="1"/>
  <c r="Q3082" i="1"/>
  <c r="W3082" i="1" s="1"/>
  <c r="X3082" i="1" s="1"/>
  <c r="R3083" i="1"/>
  <c r="S3083" i="1"/>
  <c r="U3083" i="1" s="1"/>
  <c r="Q3083" i="1"/>
  <c r="W3083" i="1" s="1"/>
  <c r="X3083" i="1" s="1"/>
  <c r="R3084" i="1"/>
  <c r="S3084" i="1"/>
  <c r="U3084" i="1" s="1"/>
  <c r="Q3084" i="1"/>
  <c r="W3084" i="1" s="1"/>
  <c r="X3084" i="1" s="1"/>
  <c r="R3085" i="1"/>
  <c r="S3085" i="1"/>
  <c r="U3085" i="1" s="1"/>
  <c r="Q3085" i="1"/>
  <c r="W3085" i="1" s="1"/>
  <c r="X3085" i="1" s="1"/>
  <c r="R3086" i="1"/>
  <c r="S3086" i="1"/>
  <c r="U3086" i="1" s="1"/>
  <c r="Q3086" i="1"/>
  <c r="W3086" i="1" s="1"/>
  <c r="X3086" i="1" s="1"/>
  <c r="R3087" i="1"/>
  <c r="S3087" i="1"/>
  <c r="U3087" i="1" s="1"/>
  <c r="Q3087" i="1"/>
  <c r="W3087" i="1" s="1"/>
  <c r="X3087" i="1" s="1"/>
  <c r="R3088" i="1"/>
  <c r="S3088" i="1"/>
  <c r="U3088" i="1" s="1"/>
  <c r="Q3088" i="1"/>
  <c r="W3088" i="1" s="1"/>
  <c r="X3088" i="1" s="1"/>
  <c r="R3089" i="1"/>
  <c r="S3089" i="1"/>
  <c r="U3089" i="1" s="1"/>
  <c r="Q3089" i="1"/>
  <c r="W3089" i="1" s="1"/>
  <c r="X3089" i="1" s="1"/>
  <c r="R3090" i="1"/>
  <c r="S3090" i="1"/>
  <c r="U3090" i="1" s="1"/>
  <c r="Q3090" i="1"/>
  <c r="W3090" i="1" s="1"/>
  <c r="X3090" i="1" s="1"/>
  <c r="R3091" i="1"/>
  <c r="S3091" i="1"/>
  <c r="U3091" i="1" s="1"/>
  <c r="Q3091" i="1"/>
  <c r="W3091" i="1" s="1"/>
  <c r="X3091" i="1" s="1"/>
  <c r="R3092" i="1"/>
  <c r="S3092" i="1"/>
  <c r="U3092" i="1" s="1"/>
  <c r="Q3092" i="1"/>
  <c r="W3092" i="1" s="1"/>
  <c r="X3092" i="1" s="1"/>
  <c r="R3093" i="1"/>
  <c r="S3093" i="1"/>
  <c r="U3093" i="1" s="1"/>
  <c r="Q3093" i="1"/>
  <c r="W3093" i="1" s="1"/>
  <c r="X3093" i="1" s="1"/>
  <c r="R3094" i="1"/>
  <c r="S3094" i="1"/>
  <c r="U3094" i="1" s="1"/>
  <c r="Q3094" i="1"/>
  <c r="W3094" i="1" s="1"/>
  <c r="X3094" i="1" s="1"/>
  <c r="R3095" i="1"/>
  <c r="S3095" i="1"/>
  <c r="U3095" i="1" s="1"/>
  <c r="Q3095" i="1"/>
  <c r="W3095" i="1" s="1"/>
  <c r="X3095" i="1" s="1"/>
  <c r="R3096" i="1"/>
  <c r="S3096" i="1"/>
  <c r="U3096" i="1" s="1"/>
  <c r="Q3096" i="1"/>
  <c r="W3096" i="1" s="1"/>
  <c r="X3096" i="1" s="1"/>
  <c r="R3097" i="1"/>
  <c r="S3097" i="1"/>
  <c r="U3097" i="1" s="1"/>
  <c r="Q3097" i="1"/>
  <c r="W3097" i="1" s="1"/>
  <c r="X3097" i="1" s="1"/>
  <c r="R3098" i="1"/>
  <c r="S3098" i="1"/>
  <c r="U3098" i="1" s="1"/>
  <c r="Q3098" i="1"/>
  <c r="W3098" i="1" s="1"/>
  <c r="X3098" i="1" s="1"/>
  <c r="R3099" i="1"/>
  <c r="S3099" i="1"/>
  <c r="U3099" i="1" s="1"/>
  <c r="Q3099" i="1"/>
  <c r="W3099" i="1" s="1"/>
  <c r="X3099" i="1" s="1"/>
  <c r="R3100" i="1"/>
  <c r="S3100" i="1"/>
  <c r="U3100" i="1" s="1"/>
  <c r="Q3100" i="1"/>
  <c r="W3100" i="1" s="1"/>
  <c r="X3100" i="1" s="1"/>
  <c r="R3101" i="1"/>
  <c r="S3101" i="1"/>
  <c r="U3101" i="1" s="1"/>
  <c r="Q3101" i="1"/>
  <c r="W3101" i="1" s="1"/>
  <c r="X3101" i="1" s="1"/>
  <c r="R3102" i="1"/>
  <c r="S3102" i="1"/>
  <c r="U3102" i="1" s="1"/>
  <c r="Q3102" i="1"/>
  <c r="W3102" i="1" s="1"/>
  <c r="X3102" i="1" s="1"/>
  <c r="R3103" i="1"/>
  <c r="S3103" i="1"/>
  <c r="U3103" i="1" s="1"/>
  <c r="Q3103" i="1"/>
  <c r="W3103" i="1" s="1"/>
  <c r="X3103" i="1" s="1"/>
  <c r="R3104" i="1"/>
  <c r="S3104" i="1"/>
  <c r="U3104" i="1" s="1"/>
  <c r="Q3104" i="1"/>
  <c r="W3104" i="1" s="1"/>
  <c r="X3104" i="1" s="1"/>
  <c r="R3105" i="1"/>
  <c r="S3105" i="1"/>
  <c r="U3105" i="1" s="1"/>
  <c r="Q3105" i="1"/>
  <c r="W3105" i="1" s="1"/>
  <c r="X3105" i="1" s="1"/>
  <c r="R3106" i="1"/>
  <c r="S3106" i="1"/>
  <c r="U3106" i="1" s="1"/>
  <c r="Q3106" i="1"/>
  <c r="W3106" i="1" s="1"/>
  <c r="X3106" i="1" s="1"/>
  <c r="R3107" i="1"/>
  <c r="S3107" i="1"/>
  <c r="U3107" i="1" s="1"/>
  <c r="Q3107" i="1"/>
  <c r="W3107" i="1" s="1"/>
  <c r="X3107" i="1" s="1"/>
  <c r="R3108" i="1"/>
  <c r="S3108" i="1"/>
  <c r="U3108" i="1" s="1"/>
  <c r="Q3108" i="1"/>
  <c r="W3108" i="1" s="1"/>
  <c r="X3108" i="1" s="1"/>
  <c r="R3109" i="1"/>
  <c r="S3109" i="1"/>
  <c r="U3109" i="1" s="1"/>
  <c r="Q3109" i="1"/>
  <c r="W3109" i="1" s="1"/>
  <c r="X3109" i="1" s="1"/>
  <c r="R3110" i="1"/>
  <c r="S3110" i="1"/>
  <c r="U3110" i="1" s="1"/>
  <c r="Q3110" i="1"/>
  <c r="W3110" i="1" s="1"/>
  <c r="X3110" i="1" s="1"/>
  <c r="R3111" i="1"/>
  <c r="S3111" i="1"/>
  <c r="U3111" i="1" s="1"/>
  <c r="Q3111" i="1"/>
  <c r="W3111" i="1" s="1"/>
  <c r="X3111" i="1" s="1"/>
  <c r="R3112" i="1"/>
  <c r="S3112" i="1"/>
  <c r="U3112" i="1" s="1"/>
  <c r="Q3112" i="1"/>
  <c r="W3112" i="1" s="1"/>
  <c r="X3112" i="1" s="1"/>
  <c r="R3113" i="1"/>
  <c r="S3113" i="1"/>
  <c r="U3113" i="1" s="1"/>
  <c r="Q3113" i="1"/>
  <c r="W3113" i="1" s="1"/>
  <c r="X3113" i="1" s="1"/>
  <c r="R3114" i="1"/>
  <c r="S3114" i="1"/>
  <c r="U3114" i="1" s="1"/>
  <c r="Q3114" i="1"/>
  <c r="W3114" i="1" s="1"/>
  <c r="X3114" i="1" s="1"/>
  <c r="R3115" i="1"/>
  <c r="S3115" i="1"/>
  <c r="U3115" i="1" s="1"/>
  <c r="Q3115" i="1"/>
  <c r="W3115" i="1" s="1"/>
  <c r="X3115" i="1" s="1"/>
  <c r="R3116" i="1"/>
  <c r="S3116" i="1"/>
  <c r="U3116" i="1" s="1"/>
  <c r="Q3116" i="1"/>
  <c r="W3116" i="1" s="1"/>
  <c r="X3116" i="1" s="1"/>
  <c r="R3117" i="1"/>
  <c r="S3117" i="1"/>
  <c r="U3117" i="1" s="1"/>
  <c r="Q3117" i="1"/>
  <c r="W3117" i="1" s="1"/>
  <c r="X3117" i="1" s="1"/>
  <c r="R3118" i="1"/>
  <c r="S3118" i="1"/>
  <c r="U3118" i="1" s="1"/>
  <c r="Q3118" i="1"/>
  <c r="W3118" i="1" s="1"/>
  <c r="X3118" i="1" s="1"/>
  <c r="R3119" i="1"/>
  <c r="S3119" i="1"/>
  <c r="U3119" i="1" s="1"/>
  <c r="Q3119" i="1"/>
  <c r="W3119" i="1" s="1"/>
  <c r="X3119" i="1" s="1"/>
  <c r="R3120" i="1"/>
  <c r="S3120" i="1"/>
  <c r="U3120" i="1" s="1"/>
  <c r="Q3120" i="1"/>
  <c r="W3120" i="1" s="1"/>
  <c r="X3120" i="1" s="1"/>
  <c r="R3121" i="1"/>
  <c r="S3121" i="1"/>
  <c r="U3121" i="1" s="1"/>
  <c r="Q3121" i="1"/>
  <c r="W3121" i="1" s="1"/>
  <c r="X3121" i="1" s="1"/>
  <c r="R3122" i="1"/>
  <c r="S3122" i="1"/>
  <c r="U3122" i="1" s="1"/>
  <c r="Q3122" i="1"/>
  <c r="W3122" i="1" s="1"/>
  <c r="X3122" i="1" s="1"/>
  <c r="R3123" i="1"/>
  <c r="S3123" i="1"/>
  <c r="U3123" i="1" s="1"/>
  <c r="Q3123" i="1"/>
  <c r="W3123" i="1" s="1"/>
  <c r="X3123" i="1" s="1"/>
  <c r="R3753" i="1"/>
  <c r="Q3753" i="1"/>
  <c r="W3753" i="1" s="1"/>
  <c r="X3753" i="1" s="1"/>
  <c r="Q3" i="1"/>
  <c r="R3" i="1"/>
  <c r="Q4" i="1"/>
  <c r="R4" i="1"/>
  <c r="Q5" i="1"/>
  <c r="M16" i="6" s="1"/>
  <c r="R5" i="1"/>
  <c r="I17" i="6" s="1"/>
  <c r="Q6" i="1"/>
  <c r="R6" i="1"/>
  <c r="Q7" i="1"/>
  <c r="R7" i="1"/>
  <c r="Q8" i="1"/>
  <c r="R8" i="1"/>
  <c r="Q9" i="1"/>
  <c r="R9" i="1"/>
  <c r="Q10" i="1"/>
  <c r="R10" i="1"/>
  <c r="Q11" i="1"/>
  <c r="R11" i="1"/>
  <c r="Q12" i="1"/>
  <c r="R12" i="1"/>
  <c r="Q13" i="1"/>
  <c r="R13" i="1"/>
  <c r="Q14" i="1"/>
  <c r="R14" i="1"/>
  <c r="Q15" i="1"/>
  <c r="R15" i="1"/>
  <c r="Q16" i="1"/>
  <c r="R16" i="1"/>
  <c r="Q17" i="1"/>
  <c r="R17" i="1"/>
  <c r="Q18" i="1"/>
  <c r="R18" i="1"/>
  <c r="Q19" i="1"/>
  <c r="R19" i="1"/>
  <c r="Q20" i="1"/>
  <c r="R20" i="1"/>
  <c r="Q21" i="1"/>
  <c r="R21" i="1"/>
  <c r="Q22" i="1"/>
  <c r="R22" i="1"/>
  <c r="Q23" i="1"/>
  <c r="R23" i="1"/>
  <c r="Q24" i="1"/>
  <c r="R24" i="1"/>
  <c r="Q25" i="1"/>
  <c r="R25" i="1"/>
  <c r="Q26" i="1"/>
  <c r="R26" i="1"/>
  <c r="Q27" i="1"/>
  <c r="R27" i="1"/>
  <c r="Q28" i="1"/>
  <c r="R28" i="1"/>
  <c r="Q29" i="1"/>
  <c r="R29" i="1"/>
  <c r="Q30" i="1"/>
  <c r="R30" i="1"/>
  <c r="Q31" i="1"/>
  <c r="R31" i="1"/>
  <c r="Q32" i="1"/>
  <c r="R32" i="1"/>
  <c r="Q33" i="1"/>
  <c r="R33" i="1"/>
  <c r="Q34" i="1"/>
  <c r="R34" i="1"/>
  <c r="Q35" i="1"/>
  <c r="R35" i="1"/>
  <c r="Q36" i="1"/>
  <c r="R36" i="1"/>
  <c r="Q37" i="1"/>
  <c r="R37" i="1"/>
  <c r="Q38" i="1"/>
  <c r="R38" i="1"/>
  <c r="Q39" i="1"/>
  <c r="R39" i="1"/>
  <c r="Q40" i="1"/>
  <c r="R40" i="1"/>
  <c r="Q41" i="1"/>
  <c r="R41" i="1"/>
  <c r="Q42" i="1"/>
  <c r="R42" i="1"/>
  <c r="Q43" i="1"/>
  <c r="R43" i="1"/>
  <c r="Q44" i="1"/>
  <c r="R44" i="1"/>
  <c r="Q45" i="1"/>
  <c r="R45" i="1"/>
  <c r="Q46" i="1"/>
  <c r="R46" i="1"/>
  <c r="Q47" i="1"/>
  <c r="R47" i="1"/>
  <c r="Q48" i="1"/>
  <c r="R48" i="1"/>
  <c r="Q49" i="1"/>
  <c r="R49" i="1"/>
  <c r="Q50" i="1"/>
  <c r="R50" i="1"/>
  <c r="Q51" i="1"/>
  <c r="R51" i="1"/>
  <c r="Q52" i="1"/>
  <c r="R52" i="1"/>
  <c r="Q53" i="1"/>
  <c r="R53" i="1"/>
  <c r="Q54" i="1"/>
  <c r="R54" i="1"/>
  <c r="Q55" i="1"/>
  <c r="R55" i="1"/>
  <c r="Q56" i="1"/>
  <c r="R56" i="1"/>
  <c r="Q57" i="1"/>
  <c r="R57" i="1"/>
  <c r="Q58" i="1"/>
  <c r="R58" i="1"/>
  <c r="Q59" i="1"/>
  <c r="R59" i="1"/>
  <c r="Q60" i="1"/>
  <c r="R60" i="1"/>
  <c r="Q61" i="1"/>
  <c r="R61" i="1"/>
  <c r="Q62" i="1"/>
  <c r="R62" i="1"/>
  <c r="Q63" i="1"/>
  <c r="R63" i="1"/>
  <c r="Q64" i="1"/>
  <c r="R64" i="1"/>
  <c r="Q65" i="1"/>
  <c r="R65" i="1"/>
  <c r="Q66" i="1"/>
  <c r="R66" i="1"/>
  <c r="Q67" i="1"/>
  <c r="R67" i="1"/>
  <c r="Q68" i="1"/>
  <c r="R68" i="1"/>
  <c r="Q69" i="1"/>
  <c r="R69" i="1"/>
  <c r="Q70" i="1"/>
  <c r="R70" i="1"/>
  <c r="Q71" i="1"/>
  <c r="R71" i="1"/>
  <c r="Q72" i="1"/>
  <c r="R72" i="1"/>
  <c r="Q73" i="1"/>
  <c r="R73" i="1"/>
  <c r="Q74" i="1"/>
  <c r="R74" i="1"/>
  <c r="Q75" i="1"/>
  <c r="R75" i="1"/>
  <c r="Q76" i="1"/>
  <c r="R76" i="1"/>
  <c r="Q77" i="1"/>
  <c r="R77" i="1"/>
  <c r="Q78" i="1"/>
  <c r="R78" i="1"/>
  <c r="Q79" i="1"/>
  <c r="R79" i="1"/>
  <c r="Q80" i="1"/>
  <c r="R80" i="1"/>
  <c r="Q81" i="1"/>
  <c r="R81" i="1"/>
  <c r="Q82" i="1"/>
  <c r="R82" i="1"/>
  <c r="Q83" i="1"/>
  <c r="R83" i="1"/>
  <c r="Q84" i="1"/>
  <c r="R84" i="1"/>
  <c r="Q85" i="1"/>
  <c r="R85" i="1"/>
  <c r="Q86" i="1"/>
  <c r="R86" i="1"/>
  <c r="Q87" i="1"/>
  <c r="R87" i="1"/>
  <c r="Q88" i="1"/>
  <c r="R88" i="1"/>
  <c r="Q89" i="1"/>
  <c r="R89" i="1"/>
  <c r="Q90" i="1"/>
  <c r="R90" i="1"/>
  <c r="Q91" i="1"/>
  <c r="R91" i="1"/>
  <c r="Q92" i="1"/>
  <c r="R92" i="1"/>
  <c r="Q93" i="1"/>
  <c r="R93" i="1"/>
  <c r="Q94" i="1"/>
  <c r="R94" i="1"/>
  <c r="Q95" i="1"/>
  <c r="R95" i="1"/>
  <c r="Q96" i="1"/>
  <c r="R96" i="1"/>
  <c r="Q97" i="1"/>
  <c r="R97" i="1"/>
  <c r="Q98" i="1"/>
  <c r="R98" i="1"/>
  <c r="Q99" i="1"/>
  <c r="R99" i="1"/>
  <c r="Q100" i="1"/>
  <c r="R100" i="1"/>
  <c r="Q101" i="1"/>
  <c r="R101" i="1"/>
  <c r="Q102" i="1"/>
  <c r="R102" i="1"/>
  <c r="Q103" i="1"/>
  <c r="R103" i="1"/>
  <c r="Q104" i="1"/>
  <c r="R104" i="1"/>
  <c r="Q105" i="1"/>
  <c r="R105" i="1"/>
  <c r="Q106" i="1"/>
  <c r="R106" i="1"/>
  <c r="Q107" i="1"/>
  <c r="R107" i="1"/>
  <c r="Q108" i="1"/>
  <c r="R108" i="1"/>
  <c r="Q109" i="1"/>
  <c r="R109" i="1"/>
  <c r="Q110" i="1"/>
  <c r="R110" i="1"/>
  <c r="Q111" i="1"/>
  <c r="R111" i="1"/>
  <c r="Q112" i="1"/>
  <c r="R112" i="1"/>
  <c r="Q113" i="1"/>
  <c r="R113" i="1"/>
  <c r="Q114" i="1"/>
  <c r="R114" i="1"/>
  <c r="Q115" i="1"/>
  <c r="R115" i="1"/>
  <c r="Q116" i="1"/>
  <c r="R116" i="1"/>
  <c r="Q117" i="1"/>
  <c r="R117" i="1"/>
  <c r="Q118" i="1"/>
  <c r="R118" i="1"/>
  <c r="Q119" i="1"/>
  <c r="R119" i="1"/>
  <c r="Q120" i="1"/>
  <c r="R120" i="1"/>
  <c r="Q121" i="1"/>
  <c r="R121" i="1"/>
  <c r="Q122" i="1"/>
  <c r="R122" i="1"/>
  <c r="Q123" i="1"/>
  <c r="R123" i="1"/>
  <c r="Q124" i="1"/>
  <c r="R124" i="1"/>
  <c r="Q125" i="1"/>
  <c r="R125" i="1"/>
  <c r="Q126" i="1"/>
  <c r="R126" i="1"/>
  <c r="Q127" i="1"/>
  <c r="R127" i="1"/>
  <c r="Q128" i="1"/>
  <c r="R128" i="1"/>
  <c r="Q129" i="1"/>
  <c r="R129" i="1"/>
  <c r="Q130" i="1"/>
  <c r="R130" i="1"/>
  <c r="Q131" i="1"/>
  <c r="R131" i="1"/>
  <c r="Q132" i="1"/>
  <c r="R132" i="1"/>
  <c r="Q133" i="1"/>
  <c r="R133" i="1"/>
  <c r="Q134" i="1"/>
  <c r="R134" i="1"/>
  <c r="Q135" i="1"/>
  <c r="R135" i="1"/>
  <c r="Q136" i="1"/>
  <c r="R136" i="1"/>
  <c r="Q137" i="1"/>
  <c r="R137" i="1"/>
  <c r="Q138" i="1"/>
  <c r="R138" i="1"/>
  <c r="Q139" i="1"/>
  <c r="R139" i="1"/>
  <c r="Q140" i="1"/>
  <c r="R140" i="1"/>
  <c r="Q141" i="1"/>
  <c r="R141" i="1"/>
  <c r="Q142" i="1"/>
  <c r="R142" i="1"/>
  <c r="Q143" i="1"/>
  <c r="R143" i="1"/>
  <c r="Q144" i="1"/>
  <c r="R144" i="1"/>
  <c r="Q145" i="1"/>
  <c r="R145" i="1"/>
  <c r="Q146" i="1"/>
  <c r="R146" i="1"/>
  <c r="Q147" i="1"/>
  <c r="R147" i="1"/>
  <c r="Q148" i="1"/>
  <c r="R148" i="1"/>
  <c r="Q149" i="1"/>
  <c r="R149" i="1"/>
  <c r="Q150" i="1"/>
  <c r="R150" i="1"/>
  <c r="Q151" i="1"/>
  <c r="R151" i="1"/>
  <c r="Q152" i="1"/>
  <c r="R152" i="1"/>
  <c r="Q153" i="1"/>
  <c r="R153" i="1"/>
  <c r="Q154" i="1"/>
  <c r="R154" i="1"/>
  <c r="Q155" i="1"/>
  <c r="R155" i="1"/>
  <c r="Q156" i="1"/>
  <c r="R156" i="1"/>
  <c r="Q157" i="1"/>
  <c r="R157" i="1"/>
  <c r="Q158" i="1"/>
  <c r="R158" i="1"/>
  <c r="Q159" i="1"/>
  <c r="R159" i="1"/>
  <c r="Q160" i="1"/>
  <c r="R160" i="1"/>
  <c r="Q161" i="1"/>
  <c r="R161" i="1"/>
  <c r="Q162" i="1"/>
  <c r="R162" i="1"/>
  <c r="Q163" i="1"/>
  <c r="R163" i="1"/>
  <c r="Q164" i="1"/>
  <c r="R164" i="1"/>
  <c r="Q165" i="1"/>
  <c r="R165" i="1"/>
  <c r="Q166" i="1"/>
  <c r="R166" i="1"/>
  <c r="Q167" i="1"/>
  <c r="R167" i="1"/>
  <c r="Q168" i="1"/>
  <c r="R168" i="1"/>
  <c r="Q169" i="1"/>
  <c r="R169" i="1"/>
  <c r="Q170" i="1"/>
  <c r="R170" i="1"/>
  <c r="Q171" i="1"/>
  <c r="R171" i="1"/>
  <c r="Q172" i="1"/>
  <c r="R172" i="1"/>
  <c r="Q173" i="1"/>
  <c r="R173" i="1"/>
  <c r="Q174" i="1"/>
  <c r="R174" i="1"/>
  <c r="Q175" i="1"/>
  <c r="R175" i="1"/>
  <c r="Q176" i="1"/>
  <c r="R176" i="1"/>
  <c r="Q177" i="1"/>
  <c r="R177" i="1"/>
  <c r="Q178" i="1"/>
  <c r="R178" i="1"/>
  <c r="Q179" i="1"/>
  <c r="R179" i="1"/>
  <c r="Q180" i="1"/>
  <c r="R180" i="1"/>
  <c r="Q181" i="1"/>
  <c r="R181" i="1"/>
  <c r="Q182" i="1"/>
  <c r="R182" i="1"/>
  <c r="Q183" i="1"/>
  <c r="R183" i="1"/>
  <c r="Q184" i="1"/>
  <c r="R184" i="1"/>
  <c r="Q185" i="1"/>
  <c r="R185" i="1"/>
  <c r="Q186" i="1"/>
  <c r="R186" i="1"/>
  <c r="Q187" i="1"/>
  <c r="R187" i="1"/>
  <c r="Q188" i="1"/>
  <c r="R188" i="1"/>
  <c r="Q189" i="1"/>
  <c r="R189" i="1"/>
  <c r="Q190" i="1"/>
  <c r="R190" i="1"/>
  <c r="Q191" i="1"/>
  <c r="R191" i="1"/>
  <c r="Q192" i="1"/>
  <c r="R192" i="1"/>
  <c r="Q193" i="1"/>
  <c r="R193" i="1"/>
  <c r="Q194" i="1"/>
  <c r="R194" i="1"/>
  <c r="Q195" i="1"/>
  <c r="R195" i="1"/>
  <c r="Q196" i="1"/>
  <c r="R196" i="1"/>
  <c r="Q197" i="1"/>
  <c r="R197" i="1"/>
  <c r="Q198" i="1"/>
  <c r="R198" i="1"/>
  <c r="Q199" i="1"/>
  <c r="R199" i="1"/>
  <c r="Q200" i="1"/>
  <c r="R200" i="1"/>
  <c r="Q201" i="1"/>
  <c r="R201" i="1"/>
  <c r="Q202" i="1"/>
  <c r="R202" i="1"/>
  <c r="Q203" i="1"/>
  <c r="R203" i="1"/>
  <c r="Q204" i="1"/>
  <c r="R204" i="1"/>
  <c r="Q205" i="1"/>
  <c r="R205" i="1"/>
  <c r="Q206" i="1"/>
  <c r="R206" i="1"/>
  <c r="Q207" i="1"/>
  <c r="R207" i="1"/>
  <c r="Q208" i="1"/>
  <c r="R208" i="1"/>
  <c r="Q209" i="1"/>
  <c r="R209" i="1"/>
  <c r="Q210" i="1"/>
  <c r="R210" i="1"/>
  <c r="Q211" i="1"/>
  <c r="R211" i="1"/>
  <c r="Q212" i="1"/>
  <c r="R212" i="1"/>
  <c r="Q213" i="1"/>
  <c r="R213" i="1"/>
  <c r="Q214" i="1"/>
  <c r="R214" i="1"/>
  <c r="Q215" i="1"/>
  <c r="R215" i="1"/>
  <c r="Q216" i="1"/>
  <c r="R216" i="1"/>
  <c r="Q217" i="1"/>
  <c r="R217" i="1"/>
  <c r="Q218" i="1"/>
  <c r="R218" i="1"/>
  <c r="Q219" i="1"/>
  <c r="R219" i="1"/>
  <c r="Q220" i="1"/>
  <c r="R220" i="1"/>
  <c r="Q221" i="1"/>
  <c r="R221" i="1"/>
  <c r="Q222" i="1"/>
  <c r="R222" i="1"/>
  <c r="Q223" i="1"/>
  <c r="R223" i="1"/>
  <c r="Q224" i="1"/>
  <c r="R224" i="1"/>
  <c r="Q225" i="1"/>
  <c r="R225" i="1"/>
  <c r="Q226" i="1"/>
  <c r="R226" i="1"/>
  <c r="Q227" i="1"/>
  <c r="R227" i="1"/>
  <c r="Q228" i="1"/>
  <c r="R228" i="1"/>
  <c r="Q229" i="1"/>
  <c r="R229" i="1"/>
  <c r="Q230" i="1"/>
  <c r="R230" i="1"/>
  <c r="Q231" i="1"/>
  <c r="R231" i="1"/>
  <c r="Q232" i="1"/>
  <c r="R232" i="1"/>
  <c r="Q233" i="1"/>
  <c r="R233" i="1"/>
  <c r="Q234" i="1"/>
  <c r="R234" i="1"/>
  <c r="Q235" i="1"/>
  <c r="R235" i="1"/>
  <c r="Q236" i="1"/>
  <c r="R236" i="1"/>
  <c r="Q237" i="1"/>
  <c r="R237" i="1"/>
  <c r="Q238" i="1"/>
  <c r="R238" i="1"/>
  <c r="Q239" i="1"/>
  <c r="R239" i="1"/>
  <c r="Q240" i="1"/>
  <c r="R240" i="1"/>
  <c r="Q241" i="1"/>
  <c r="R241" i="1"/>
  <c r="Q242" i="1"/>
  <c r="R242" i="1"/>
  <c r="Q243" i="1"/>
  <c r="R243" i="1"/>
  <c r="Q244" i="1"/>
  <c r="R244" i="1"/>
  <c r="Q245" i="1"/>
  <c r="R245" i="1"/>
  <c r="Q246" i="1"/>
  <c r="R246" i="1"/>
  <c r="Q247" i="1"/>
  <c r="R247" i="1"/>
  <c r="Q248" i="1"/>
  <c r="R248" i="1"/>
  <c r="Q249" i="1"/>
  <c r="R249" i="1"/>
  <c r="Q250" i="1"/>
  <c r="R250" i="1"/>
  <c r="Q251" i="1"/>
  <c r="R251" i="1"/>
  <c r="Q252" i="1"/>
  <c r="R252" i="1"/>
  <c r="Q253" i="1"/>
  <c r="R253" i="1"/>
  <c r="Q254" i="1"/>
  <c r="R254" i="1"/>
  <c r="Q255" i="1"/>
  <c r="R255" i="1"/>
  <c r="Q256" i="1"/>
  <c r="R256" i="1"/>
  <c r="Q257" i="1"/>
  <c r="R257" i="1"/>
  <c r="Q258" i="1"/>
  <c r="R258" i="1"/>
  <c r="Q259" i="1"/>
  <c r="R259" i="1"/>
  <c r="Q260" i="1"/>
  <c r="R260" i="1"/>
  <c r="Q261" i="1"/>
  <c r="R261" i="1"/>
  <c r="Q262" i="1"/>
  <c r="R262" i="1"/>
  <c r="Q263" i="1"/>
  <c r="R263" i="1"/>
  <c r="Q264" i="1"/>
  <c r="R264" i="1"/>
  <c r="Q265" i="1"/>
  <c r="R265" i="1"/>
  <c r="Q266" i="1"/>
  <c r="R266" i="1"/>
  <c r="Q267" i="1"/>
  <c r="R267" i="1"/>
  <c r="Q268" i="1"/>
  <c r="R268" i="1"/>
  <c r="Q269" i="1"/>
  <c r="R269" i="1"/>
  <c r="Q270" i="1"/>
  <c r="R270" i="1"/>
  <c r="Q271" i="1"/>
  <c r="R271" i="1"/>
  <c r="Q272" i="1"/>
  <c r="R272" i="1"/>
  <c r="Q273" i="1"/>
  <c r="R273" i="1"/>
  <c r="Q274" i="1"/>
  <c r="R274" i="1"/>
  <c r="Q275" i="1"/>
  <c r="R275" i="1"/>
  <c r="Q276" i="1"/>
  <c r="R276" i="1"/>
  <c r="Q277" i="1"/>
  <c r="R277" i="1"/>
  <c r="Q278" i="1"/>
  <c r="R278" i="1"/>
  <c r="Q279" i="1"/>
  <c r="R279" i="1"/>
  <c r="Q280" i="1"/>
  <c r="R280" i="1"/>
  <c r="Q281" i="1"/>
  <c r="R281" i="1"/>
  <c r="Q282" i="1"/>
  <c r="R282" i="1"/>
  <c r="Q283" i="1"/>
  <c r="R283" i="1"/>
  <c r="Q284" i="1"/>
  <c r="R284" i="1"/>
  <c r="Q285" i="1"/>
  <c r="R285" i="1"/>
  <c r="Q286" i="1"/>
  <c r="R286" i="1"/>
  <c r="Q287" i="1"/>
  <c r="R287" i="1"/>
  <c r="Q288" i="1"/>
  <c r="R288" i="1"/>
  <c r="Q289" i="1"/>
  <c r="R289" i="1"/>
  <c r="Q290" i="1"/>
  <c r="R290" i="1"/>
  <c r="Q291" i="1"/>
  <c r="R291" i="1"/>
  <c r="Q292" i="1"/>
  <c r="R292" i="1"/>
  <c r="Q293" i="1"/>
  <c r="R293" i="1"/>
  <c r="Q294" i="1"/>
  <c r="R294" i="1"/>
  <c r="Q295" i="1"/>
  <c r="R295" i="1"/>
  <c r="Q296" i="1"/>
  <c r="R296" i="1"/>
  <c r="Q297" i="1"/>
  <c r="R297" i="1"/>
  <c r="Q298" i="1"/>
  <c r="R298" i="1"/>
  <c r="Q299" i="1"/>
  <c r="R299" i="1"/>
  <c r="Q300" i="1"/>
  <c r="R300" i="1"/>
  <c r="Q301" i="1"/>
  <c r="R301" i="1"/>
  <c r="Q302" i="1"/>
  <c r="R302" i="1"/>
  <c r="Q303" i="1"/>
  <c r="R303" i="1"/>
  <c r="Q304" i="1"/>
  <c r="R304" i="1"/>
  <c r="Q305" i="1"/>
  <c r="R305" i="1"/>
  <c r="Q306" i="1"/>
  <c r="R306" i="1"/>
  <c r="Q307" i="1"/>
  <c r="R307" i="1"/>
  <c r="Q308" i="1"/>
  <c r="R308" i="1"/>
  <c r="Q309" i="1"/>
  <c r="R309" i="1"/>
  <c r="Q310" i="1"/>
  <c r="R310" i="1"/>
  <c r="Q311" i="1"/>
  <c r="R311" i="1"/>
  <c r="Q312" i="1"/>
  <c r="R312" i="1"/>
  <c r="Q313" i="1"/>
  <c r="R313" i="1"/>
  <c r="Q314" i="1"/>
  <c r="R314" i="1"/>
  <c r="Q315" i="1"/>
  <c r="R315" i="1"/>
  <c r="Q316" i="1"/>
  <c r="R316" i="1"/>
  <c r="Q628" i="1"/>
  <c r="R628" i="1"/>
  <c r="Q629" i="1"/>
  <c r="R629" i="1"/>
  <c r="Q630" i="1"/>
  <c r="R630" i="1"/>
  <c r="Q631" i="1"/>
  <c r="R631" i="1"/>
  <c r="Q632" i="1"/>
  <c r="R632" i="1"/>
  <c r="Q633" i="1"/>
  <c r="R633" i="1"/>
  <c r="Q634" i="1"/>
  <c r="R634" i="1"/>
  <c r="Q635" i="1"/>
  <c r="R635" i="1"/>
  <c r="Q636" i="1"/>
  <c r="R636" i="1"/>
  <c r="Q637" i="1"/>
  <c r="R637" i="1"/>
  <c r="Q638" i="1"/>
  <c r="R638" i="1"/>
  <c r="Q639" i="1"/>
  <c r="R639" i="1"/>
  <c r="Q640" i="1"/>
  <c r="R640" i="1"/>
  <c r="Q641" i="1"/>
  <c r="R641" i="1"/>
  <c r="Q642" i="1"/>
  <c r="R642" i="1"/>
  <c r="Q643" i="1"/>
  <c r="R643" i="1"/>
  <c r="Q644" i="1"/>
  <c r="R644" i="1"/>
  <c r="Q645" i="1"/>
  <c r="R645" i="1"/>
  <c r="Q646" i="1"/>
  <c r="R646" i="1"/>
  <c r="Q647" i="1"/>
  <c r="R647" i="1"/>
  <c r="Q648" i="1"/>
  <c r="R648" i="1"/>
  <c r="Q649" i="1"/>
  <c r="R649" i="1"/>
  <c r="Q650" i="1"/>
  <c r="R650" i="1"/>
  <c r="Q651" i="1"/>
  <c r="R651" i="1"/>
  <c r="Q652" i="1"/>
  <c r="R652" i="1"/>
  <c r="Q653" i="1"/>
  <c r="R653" i="1"/>
  <c r="Q654" i="1"/>
  <c r="R654" i="1"/>
  <c r="Q655" i="1"/>
  <c r="R655" i="1"/>
  <c r="Q656" i="1"/>
  <c r="R656" i="1"/>
  <c r="Q657" i="1"/>
  <c r="R657" i="1"/>
  <c r="Q658" i="1"/>
  <c r="R658" i="1"/>
  <c r="Q659" i="1"/>
  <c r="R659" i="1"/>
  <c r="Q660" i="1"/>
  <c r="R660" i="1"/>
  <c r="Q661" i="1"/>
  <c r="R661" i="1"/>
  <c r="Q662" i="1"/>
  <c r="R662" i="1"/>
  <c r="Q663" i="1"/>
  <c r="R663" i="1"/>
  <c r="Q664" i="1"/>
  <c r="R664" i="1"/>
  <c r="Q665" i="1"/>
  <c r="R665" i="1"/>
  <c r="Q666" i="1"/>
  <c r="R666" i="1"/>
  <c r="Q667" i="1"/>
  <c r="R667" i="1"/>
  <c r="Q668" i="1"/>
  <c r="R668" i="1"/>
  <c r="Q669" i="1"/>
  <c r="R669" i="1"/>
  <c r="Q670" i="1"/>
  <c r="R670" i="1"/>
  <c r="Q671" i="1"/>
  <c r="R671" i="1"/>
  <c r="Q672" i="1"/>
  <c r="R672" i="1"/>
  <c r="Q673" i="1"/>
  <c r="R673" i="1"/>
  <c r="Q674" i="1"/>
  <c r="R674" i="1"/>
  <c r="Q675" i="1"/>
  <c r="R675" i="1"/>
  <c r="Q676" i="1"/>
  <c r="R676" i="1"/>
  <c r="Q677" i="1"/>
  <c r="R677" i="1"/>
  <c r="Q678" i="1"/>
  <c r="R678" i="1"/>
  <c r="Q679" i="1"/>
  <c r="R679" i="1"/>
  <c r="Q680" i="1"/>
  <c r="R680" i="1"/>
  <c r="Q681" i="1"/>
  <c r="R681" i="1"/>
  <c r="Q682" i="1"/>
  <c r="R682" i="1"/>
  <c r="Q683" i="1"/>
  <c r="R683" i="1"/>
  <c r="Q684" i="1"/>
  <c r="R684" i="1"/>
  <c r="Q685" i="1"/>
  <c r="R685" i="1"/>
  <c r="Q686" i="1"/>
  <c r="R686" i="1"/>
  <c r="Q687" i="1"/>
  <c r="R687" i="1"/>
  <c r="Q688" i="1"/>
  <c r="R688" i="1"/>
  <c r="Q689" i="1"/>
  <c r="R689" i="1"/>
  <c r="Q690" i="1"/>
  <c r="R690" i="1"/>
  <c r="Q691" i="1"/>
  <c r="R691" i="1"/>
  <c r="Q692" i="1"/>
  <c r="R692" i="1"/>
  <c r="Q693" i="1"/>
  <c r="R693" i="1"/>
  <c r="Q694" i="1"/>
  <c r="R694" i="1"/>
  <c r="Q695" i="1"/>
  <c r="R695" i="1"/>
  <c r="Q696" i="1"/>
  <c r="R696" i="1"/>
  <c r="Q697" i="1"/>
  <c r="R697" i="1"/>
  <c r="Q698" i="1"/>
  <c r="R698" i="1"/>
  <c r="Q699" i="1"/>
  <c r="R699" i="1"/>
  <c r="Q700" i="1"/>
  <c r="R700" i="1"/>
  <c r="Q701" i="1"/>
  <c r="R701" i="1"/>
  <c r="Q702" i="1"/>
  <c r="R702" i="1"/>
  <c r="Q703" i="1"/>
  <c r="R703" i="1"/>
  <c r="Q704" i="1"/>
  <c r="R704" i="1"/>
  <c r="Q705" i="1"/>
  <c r="R705" i="1"/>
  <c r="Q706" i="1"/>
  <c r="R706" i="1"/>
  <c r="Q707" i="1"/>
  <c r="R707" i="1"/>
  <c r="Q708" i="1"/>
  <c r="R708" i="1"/>
  <c r="Q709" i="1"/>
  <c r="R709" i="1"/>
  <c r="Q710" i="1"/>
  <c r="R710" i="1"/>
  <c r="Q711" i="1"/>
  <c r="R711" i="1"/>
  <c r="Q712" i="1"/>
  <c r="R712" i="1"/>
  <c r="Q713" i="1"/>
  <c r="R713" i="1"/>
  <c r="Q714" i="1"/>
  <c r="R714" i="1"/>
  <c r="Q715" i="1"/>
  <c r="R715" i="1"/>
  <c r="Q716" i="1"/>
  <c r="R716" i="1"/>
  <c r="Q717" i="1"/>
  <c r="R717" i="1"/>
  <c r="Q718" i="1"/>
  <c r="R718" i="1"/>
  <c r="Q719" i="1"/>
  <c r="R719" i="1"/>
  <c r="Q720" i="1"/>
  <c r="R720" i="1"/>
  <c r="Q721" i="1"/>
  <c r="R721" i="1"/>
  <c r="Q722" i="1"/>
  <c r="R722" i="1"/>
  <c r="Q723" i="1"/>
  <c r="R723" i="1"/>
  <c r="Q724" i="1"/>
  <c r="R724" i="1"/>
  <c r="Q725" i="1"/>
  <c r="R725" i="1"/>
  <c r="Q726" i="1"/>
  <c r="R726" i="1"/>
  <c r="Q727" i="1"/>
  <c r="R727" i="1"/>
  <c r="Q728" i="1"/>
  <c r="R728" i="1"/>
  <c r="Q729" i="1"/>
  <c r="R729" i="1"/>
  <c r="Q730" i="1"/>
  <c r="R730" i="1"/>
  <c r="Q731" i="1"/>
  <c r="R731" i="1"/>
  <c r="Q732" i="1"/>
  <c r="R732" i="1"/>
  <c r="Q733" i="1"/>
  <c r="R733" i="1"/>
  <c r="Q734" i="1"/>
  <c r="R734" i="1"/>
  <c r="Q735" i="1"/>
  <c r="R735" i="1"/>
  <c r="Q736" i="1"/>
  <c r="R736" i="1"/>
  <c r="Q737" i="1"/>
  <c r="R737" i="1"/>
  <c r="Q738" i="1"/>
  <c r="R738" i="1"/>
  <c r="Q739" i="1"/>
  <c r="R739" i="1"/>
  <c r="Q740" i="1"/>
  <c r="R740" i="1"/>
  <c r="Q741" i="1"/>
  <c r="R741" i="1"/>
  <c r="Q742" i="1"/>
  <c r="R742" i="1"/>
  <c r="Q743" i="1"/>
  <c r="R743" i="1"/>
  <c r="Q744" i="1"/>
  <c r="R744" i="1"/>
  <c r="Q745" i="1"/>
  <c r="R745" i="1"/>
  <c r="Q746" i="1"/>
  <c r="R746" i="1"/>
  <c r="Q747" i="1"/>
  <c r="R747" i="1"/>
  <c r="Q748" i="1"/>
  <c r="R748" i="1"/>
  <c r="Q749" i="1"/>
  <c r="R749" i="1"/>
  <c r="Q750" i="1"/>
  <c r="R750" i="1"/>
  <c r="Q751" i="1"/>
  <c r="R751" i="1"/>
  <c r="Q752" i="1"/>
  <c r="R752" i="1"/>
  <c r="Q753" i="1"/>
  <c r="R753" i="1"/>
  <c r="Q754" i="1"/>
  <c r="R754" i="1"/>
  <c r="Q755" i="1"/>
  <c r="R755" i="1"/>
  <c r="Q756" i="1"/>
  <c r="R756" i="1"/>
  <c r="Q757" i="1"/>
  <c r="R757" i="1"/>
  <c r="Q758" i="1"/>
  <c r="R758" i="1"/>
  <c r="Q759" i="1"/>
  <c r="R759" i="1"/>
  <c r="Q760" i="1"/>
  <c r="R760" i="1"/>
  <c r="Q761" i="1"/>
  <c r="R761" i="1"/>
  <c r="Q762" i="1"/>
  <c r="R762" i="1"/>
  <c r="Q763" i="1"/>
  <c r="R763" i="1"/>
  <c r="Q764" i="1"/>
  <c r="R764" i="1"/>
  <c r="Q765" i="1"/>
  <c r="R765" i="1"/>
  <c r="Q766" i="1"/>
  <c r="R766" i="1"/>
  <c r="Q767" i="1"/>
  <c r="R767" i="1"/>
  <c r="Q768" i="1"/>
  <c r="R768" i="1"/>
  <c r="Q769" i="1"/>
  <c r="R769" i="1"/>
  <c r="Q770" i="1"/>
  <c r="R770" i="1"/>
  <c r="Q771" i="1"/>
  <c r="R771" i="1"/>
  <c r="Q772" i="1"/>
  <c r="R772" i="1"/>
  <c r="Q773" i="1"/>
  <c r="R773" i="1"/>
  <c r="Q774" i="1"/>
  <c r="R774" i="1"/>
  <c r="Q775" i="1"/>
  <c r="R775" i="1"/>
  <c r="Q776" i="1"/>
  <c r="R776" i="1"/>
  <c r="Q777" i="1"/>
  <c r="R777" i="1"/>
  <c r="Q778" i="1"/>
  <c r="R778" i="1"/>
  <c r="Q779" i="1"/>
  <c r="R779" i="1"/>
  <c r="Q780" i="1"/>
  <c r="R780" i="1"/>
  <c r="Q781" i="1"/>
  <c r="R781" i="1"/>
  <c r="Q782" i="1"/>
  <c r="R782" i="1"/>
  <c r="Q783" i="1"/>
  <c r="R783" i="1"/>
  <c r="Q784" i="1"/>
  <c r="R784" i="1"/>
  <c r="Q1633" i="1"/>
  <c r="R1633" i="1"/>
  <c r="Q1634" i="1"/>
  <c r="R1634" i="1"/>
  <c r="Q1635" i="1"/>
  <c r="R1635" i="1"/>
  <c r="Q1636" i="1"/>
  <c r="R1636" i="1"/>
  <c r="Q1637" i="1"/>
  <c r="R1637" i="1"/>
  <c r="Q1638" i="1"/>
  <c r="R1638" i="1"/>
  <c r="Q1639" i="1"/>
  <c r="R1639" i="1"/>
  <c r="Q1640" i="1"/>
  <c r="R1640" i="1"/>
  <c r="Q1641" i="1"/>
  <c r="R1641" i="1"/>
  <c r="Q1642" i="1"/>
  <c r="R1642" i="1"/>
  <c r="Q1643" i="1"/>
  <c r="R1643" i="1"/>
  <c r="Q1644" i="1"/>
  <c r="R1644" i="1"/>
  <c r="Q1645" i="1"/>
  <c r="R1645" i="1"/>
  <c r="Q1646" i="1"/>
  <c r="R1646" i="1"/>
  <c r="Q1647" i="1"/>
  <c r="R1647" i="1"/>
  <c r="Q1648" i="1"/>
  <c r="R1648" i="1"/>
  <c r="Q1649" i="1"/>
  <c r="R1649" i="1"/>
  <c r="Q1650" i="1"/>
  <c r="R1650" i="1"/>
  <c r="Q1651" i="1"/>
  <c r="R1651" i="1"/>
  <c r="Q1652" i="1"/>
  <c r="R1652" i="1"/>
  <c r="Q1653" i="1"/>
  <c r="R1653" i="1"/>
  <c r="Q1654" i="1"/>
  <c r="R1654" i="1"/>
  <c r="Q1655" i="1"/>
  <c r="R1655" i="1"/>
  <c r="Q1656" i="1"/>
  <c r="R1656" i="1"/>
  <c r="Q1657" i="1"/>
  <c r="R1657" i="1"/>
  <c r="Q1658" i="1"/>
  <c r="R1658" i="1"/>
  <c r="Q1659" i="1"/>
  <c r="R1659" i="1"/>
  <c r="Q1660" i="1"/>
  <c r="R1660" i="1"/>
  <c r="Q1661" i="1"/>
  <c r="R1661" i="1"/>
  <c r="Q1662" i="1"/>
  <c r="R1662" i="1"/>
  <c r="Q1663" i="1"/>
  <c r="R1663" i="1"/>
  <c r="Q1664" i="1"/>
  <c r="R1664" i="1"/>
  <c r="Q1665" i="1"/>
  <c r="R1665" i="1"/>
  <c r="Q1666" i="1"/>
  <c r="R1666" i="1"/>
  <c r="Q1667" i="1"/>
  <c r="R1667" i="1"/>
  <c r="Q1668" i="1"/>
  <c r="R1668" i="1"/>
  <c r="Q1669" i="1"/>
  <c r="R1669" i="1"/>
  <c r="Q1670" i="1"/>
  <c r="R1670" i="1"/>
  <c r="Q1671" i="1"/>
  <c r="R1671" i="1"/>
  <c r="Q1672" i="1"/>
  <c r="R1672" i="1"/>
  <c r="Q1673" i="1"/>
  <c r="R1673" i="1"/>
  <c r="Q1674" i="1"/>
  <c r="R1674" i="1"/>
  <c r="Q1675" i="1"/>
  <c r="R1675" i="1"/>
  <c r="Q1676" i="1"/>
  <c r="R1676" i="1"/>
  <c r="Q1677" i="1"/>
  <c r="R1677" i="1"/>
  <c r="Q1678" i="1"/>
  <c r="R1678" i="1"/>
  <c r="Q1679" i="1"/>
  <c r="R1679" i="1"/>
  <c r="Q1680" i="1"/>
  <c r="R1680" i="1"/>
  <c r="Q1681" i="1"/>
  <c r="R1681" i="1"/>
  <c r="Q1682" i="1"/>
  <c r="R1682" i="1"/>
  <c r="Q1683" i="1"/>
  <c r="R1683" i="1"/>
  <c r="Q1684" i="1"/>
  <c r="R1684" i="1"/>
  <c r="Q1685" i="1"/>
  <c r="R1685" i="1"/>
  <c r="Q1686" i="1"/>
  <c r="R1686" i="1"/>
  <c r="Q1687" i="1"/>
  <c r="R1687" i="1"/>
  <c r="Q1688" i="1"/>
  <c r="R1688" i="1"/>
  <c r="Q1689" i="1"/>
  <c r="R1689" i="1"/>
  <c r="Q1690" i="1"/>
  <c r="R1690" i="1"/>
  <c r="Q1691" i="1"/>
  <c r="R1691" i="1"/>
  <c r="Q1692" i="1"/>
  <c r="R1692" i="1"/>
  <c r="Q1693" i="1"/>
  <c r="R1693" i="1"/>
  <c r="Q1694" i="1"/>
  <c r="R1694" i="1"/>
  <c r="Q1695" i="1"/>
  <c r="R1695" i="1"/>
  <c r="Q1696" i="1"/>
  <c r="R1696" i="1"/>
  <c r="Q1697" i="1"/>
  <c r="R1697" i="1"/>
  <c r="Q1698" i="1"/>
  <c r="R1698" i="1"/>
  <c r="Q1699" i="1"/>
  <c r="R1699" i="1"/>
  <c r="Q1700" i="1"/>
  <c r="R1700" i="1"/>
  <c r="Q1701" i="1"/>
  <c r="R1701" i="1"/>
  <c r="Q1702" i="1"/>
  <c r="R1702" i="1"/>
  <c r="Q1703" i="1"/>
  <c r="R1703" i="1"/>
  <c r="Q1704" i="1"/>
  <c r="R1704" i="1"/>
  <c r="Q1705" i="1"/>
  <c r="R1705" i="1"/>
  <c r="Q1706" i="1"/>
  <c r="R1706" i="1"/>
  <c r="Q1707" i="1"/>
  <c r="R1707" i="1"/>
  <c r="Q1708" i="1"/>
  <c r="R1708" i="1"/>
  <c r="Q1709" i="1"/>
  <c r="R1709" i="1"/>
  <c r="Q1710" i="1"/>
  <c r="R1710" i="1"/>
  <c r="Q1711" i="1"/>
  <c r="R1711" i="1"/>
  <c r="Q1712" i="1"/>
  <c r="R1712" i="1"/>
  <c r="Q1713" i="1"/>
  <c r="R1713" i="1"/>
  <c r="Q1714" i="1"/>
  <c r="R1714" i="1"/>
  <c r="Q1715" i="1"/>
  <c r="R1715" i="1"/>
  <c r="Q1716" i="1"/>
  <c r="R1716" i="1"/>
  <c r="Q1717" i="1"/>
  <c r="R1717" i="1"/>
  <c r="Q1718" i="1"/>
  <c r="R1718" i="1"/>
  <c r="Q1719" i="1"/>
  <c r="R1719" i="1"/>
  <c r="Q1720" i="1"/>
  <c r="R1720" i="1"/>
  <c r="Q1721" i="1"/>
  <c r="R1721" i="1"/>
  <c r="Q1722" i="1"/>
  <c r="R1722" i="1"/>
  <c r="Q1723" i="1"/>
  <c r="R1723" i="1"/>
  <c r="Q1724" i="1"/>
  <c r="R1724" i="1"/>
  <c r="Q1725" i="1"/>
  <c r="R1725" i="1"/>
  <c r="Q1726" i="1"/>
  <c r="R1726" i="1"/>
  <c r="Q1727" i="1"/>
  <c r="R1727" i="1"/>
  <c r="Q1728" i="1"/>
  <c r="R1728" i="1"/>
  <c r="Q1729" i="1"/>
  <c r="R1729" i="1"/>
  <c r="Q1730" i="1"/>
  <c r="R1730" i="1"/>
  <c r="Q1731" i="1"/>
  <c r="R1731" i="1"/>
  <c r="Q1732" i="1"/>
  <c r="R1732" i="1"/>
  <c r="Q1733" i="1"/>
  <c r="R1733" i="1"/>
  <c r="Q1734" i="1"/>
  <c r="R1734" i="1"/>
  <c r="Q1735" i="1"/>
  <c r="R1735" i="1"/>
  <c r="Q1736" i="1"/>
  <c r="R1736" i="1"/>
  <c r="Q1737" i="1"/>
  <c r="R1737" i="1"/>
  <c r="Q1738" i="1"/>
  <c r="R1738" i="1"/>
  <c r="Q1739" i="1"/>
  <c r="R1739" i="1"/>
  <c r="Q1740" i="1"/>
  <c r="R1740" i="1"/>
  <c r="Q1741" i="1"/>
  <c r="R1741" i="1"/>
  <c r="Q1742" i="1"/>
  <c r="R1742" i="1"/>
  <c r="Q1743" i="1"/>
  <c r="R1743" i="1"/>
  <c r="Q1744" i="1"/>
  <c r="R1744" i="1"/>
  <c r="Q1745" i="1"/>
  <c r="R1745" i="1"/>
  <c r="Q1746" i="1"/>
  <c r="R1746" i="1"/>
  <c r="Q1747" i="1"/>
  <c r="R1747" i="1"/>
  <c r="Q1748" i="1"/>
  <c r="R1748" i="1"/>
  <c r="Q1749" i="1"/>
  <c r="R1749" i="1"/>
  <c r="Q1750" i="1"/>
  <c r="R1750" i="1"/>
  <c r="Q1751" i="1"/>
  <c r="R1751" i="1"/>
  <c r="Q1752" i="1"/>
  <c r="R1752" i="1"/>
  <c r="Q1753" i="1"/>
  <c r="R1753" i="1"/>
  <c r="Q1754" i="1"/>
  <c r="R1754" i="1"/>
  <c r="Q1755" i="1"/>
  <c r="R1755" i="1"/>
  <c r="Q1756" i="1"/>
  <c r="R1756" i="1"/>
  <c r="Q1757" i="1"/>
  <c r="R1757" i="1"/>
  <c r="Q1758" i="1"/>
  <c r="R1758" i="1"/>
  <c r="Q1759" i="1"/>
  <c r="R1759" i="1"/>
  <c r="Q1760" i="1"/>
  <c r="R1760" i="1"/>
  <c r="Q1761" i="1"/>
  <c r="R1761" i="1"/>
  <c r="Q1762" i="1"/>
  <c r="R1762" i="1"/>
  <c r="Q1763" i="1"/>
  <c r="R1763" i="1"/>
  <c r="Q1764" i="1"/>
  <c r="R1764" i="1"/>
  <c r="Q1765" i="1"/>
  <c r="R1765" i="1"/>
  <c r="Q1766" i="1"/>
  <c r="R1766" i="1"/>
  <c r="Q1767" i="1"/>
  <c r="R1767" i="1"/>
  <c r="Q1768" i="1"/>
  <c r="R1768" i="1"/>
  <c r="Q1769" i="1"/>
  <c r="R1769" i="1"/>
  <c r="Q1770" i="1"/>
  <c r="R1770" i="1"/>
  <c r="Q1771" i="1"/>
  <c r="R1771" i="1"/>
  <c r="Q1772" i="1"/>
  <c r="R1772" i="1"/>
  <c r="Q1773" i="1"/>
  <c r="R1773" i="1"/>
  <c r="Q1774" i="1"/>
  <c r="R1774" i="1"/>
  <c r="Q1775" i="1"/>
  <c r="R1775" i="1"/>
  <c r="Q1776" i="1"/>
  <c r="R1776" i="1"/>
  <c r="Q1777" i="1"/>
  <c r="R1777" i="1"/>
  <c r="Q1778" i="1"/>
  <c r="R1778" i="1"/>
  <c r="Q1779" i="1"/>
  <c r="R1779" i="1"/>
  <c r="Q1780" i="1"/>
  <c r="R1780" i="1"/>
  <c r="Q1781" i="1"/>
  <c r="R1781" i="1"/>
  <c r="Q1782" i="1"/>
  <c r="R1782" i="1"/>
  <c r="Q1783" i="1"/>
  <c r="R1783" i="1"/>
  <c r="Q1784" i="1"/>
  <c r="R1784" i="1"/>
  <c r="Q1785" i="1"/>
  <c r="R1785" i="1"/>
  <c r="Q1786" i="1"/>
  <c r="R1786" i="1"/>
  <c r="Q1787" i="1"/>
  <c r="R1787" i="1"/>
  <c r="Q1788" i="1"/>
  <c r="R1788" i="1"/>
  <c r="Q1789" i="1"/>
  <c r="R1789" i="1"/>
  <c r="Q1790" i="1"/>
  <c r="R1790" i="1"/>
  <c r="Q1791" i="1"/>
  <c r="R1791" i="1"/>
  <c r="Q1792" i="1"/>
  <c r="R1792" i="1"/>
  <c r="Q1793" i="1"/>
  <c r="R1793" i="1"/>
  <c r="Q1794" i="1"/>
  <c r="R1794" i="1"/>
  <c r="Q1795" i="1"/>
  <c r="R1795" i="1"/>
  <c r="Q1796" i="1"/>
  <c r="R1796" i="1"/>
  <c r="Q1797" i="1"/>
  <c r="R1797" i="1"/>
  <c r="Q1798" i="1"/>
  <c r="R1798" i="1"/>
  <c r="Q1799" i="1"/>
  <c r="R1799" i="1"/>
  <c r="Q1800" i="1"/>
  <c r="R1800" i="1"/>
  <c r="Q1801" i="1"/>
  <c r="R1801" i="1"/>
  <c r="Q1802" i="1"/>
  <c r="R1802" i="1"/>
  <c r="Q1803" i="1"/>
  <c r="R1803" i="1"/>
  <c r="Q1804" i="1"/>
  <c r="R1804" i="1"/>
  <c r="Q1805" i="1"/>
  <c r="R1805" i="1"/>
  <c r="Q1806" i="1"/>
  <c r="R1806" i="1"/>
  <c r="Q1807" i="1"/>
  <c r="R1807" i="1"/>
  <c r="Q1808" i="1"/>
  <c r="R1808" i="1"/>
  <c r="Q1809" i="1"/>
  <c r="R1809" i="1"/>
  <c r="Q1810" i="1"/>
  <c r="R1810" i="1"/>
  <c r="Q1811" i="1"/>
  <c r="R1811" i="1"/>
  <c r="Q1812" i="1"/>
  <c r="R1812" i="1"/>
  <c r="Q1813" i="1"/>
  <c r="R1813" i="1"/>
  <c r="Q1814" i="1"/>
  <c r="R1814" i="1"/>
  <c r="Q1815" i="1"/>
  <c r="R1815" i="1"/>
  <c r="Q1816" i="1"/>
  <c r="R1816" i="1"/>
  <c r="Q1817" i="1"/>
  <c r="R1817" i="1"/>
  <c r="Q1818" i="1"/>
  <c r="R1818" i="1"/>
  <c r="Q1819" i="1"/>
  <c r="R1819" i="1"/>
  <c r="Q1820" i="1"/>
  <c r="R1820" i="1"/>
  <c r="Q1821" i="1"/>
  <c r="R1821" i="1"/>
  <c r="Q1822" i="1"/>
  <c r="R1822" i="1"/>
  <c r="Q1823" i="1"/>
  <c r="R1823" i="1"/>
  <c r="Q1824" i="1"/>
  <c r="R1824" i="1"/>
  <c r="Q1825" i="1"/>
  <c r="R1825" i="1"/>
  <c r="Q1826" i="1"/>
  <c r="R1826" i="1"/>
  <c r="Q1827" i="1"/>
  <c r="R1827" i="1"/>
  <c r="Q1828" i="1"/>
  <c r="R1828" i="1"/>
  <c r="Q1829" i="1"/>
  <c r="R1829" i="1"/>
  <c r="Q1830" i="1"/>
  <c r="R1830" i="1"/>
  <c r="Q1831" i="1"/>
  <c r="R1831" i="1"/>
  <c r="Q1832" i="1"/>
  <c r="R1832" i="1"/>
  <c r="Q1833" i="1"/>
  <c r="R1833" i="1"/>
  <c r="Q1834" i="1"/>
  <c r="R1834" i="1"/>
  <c r="Q1835" i="1"/>
  <c r="R1835" i="1"/>
  <c r="Q1836" i="1"/>
  <c r="R1836" i="1"/>
  <c r="Q1837" i="1"/>
  <c r="R1837" i="1"/>
  <c r="Q1838" i="1"/>
  <c r="R1838" i="1"/>
  <c r="Q1839" i="1"/>
  <c r="R1839" i="1"/>
  <c r="Q1840" i="1"/>
  <c r="R1840" i="1"/>
  <c r="Q1841" i="1"/>
  <c r="R1841" i="1"/>
  <c r="Q1842" i="1"/>
  <c r="R1842" i="1"/>
  <c r="Q1843" i="1"/>
  <c r="R1843" i="1"/>
  <c r="Q1844" i="1"/>
  <c r="R1844" i="1"/>
  <c r="Q1845" i="1"/>
  <c r="R1845" i="1"/>
  <c r="Q1846" i="1"/>
  <c r="R1846" i="1"/>
  <c r="Q1847" i="1"/>
  <c r="R1847" i="1"/>
  <c r="Q1848" i="1"/>
  <c r="R1848" i="1"/>
  <c r="Q1849" i="1"/>
  <c r="R1849" i="1"/>
  <c r="Q1850" i="1"/>
  <c r="R1850" i="1"/>
  <c r="Q1851" i="1"/>
  <c r="R1851" i="1"/>
  <c r="Q1852" i="1"/>
  <c r="R1852" i="1"/>
  <c r="Q1853" i="1"/>
  <c r="R1853" i="1"/>
  <c r="Q1854" i="1"/>
  <c r="R1854" i="1"/>
  <c r="Q1855" i="1"/>
  <c r="R1855" i="1"/>
  <c r="Q1856" i="1"/>
  <c r="R1856" i="1"/>
  <c r="Q1857" i="1"/>
  <c r="R1857" i="1"/>
  <c r="Q1858" i="1"/>
  <c r="R1858" i="1"/>
  <c r="Q1859" i="1"/>
  <c r="R1859" i="1"/>
  <c r="Q1860" i="1"/>
  <c r="R1860" i="1"/>
  <c r="Q1861" i="1"/>
  <c r="R1861" i="1"/>
  <c r="Q1862" i="1"/>
  <c r="R1862" i="1"/>
  <c r="Q1863" i="1"/>
  <c r="R1863" i="1"/>
  <c r="Q1864" i="1"/>
  <c r="R1864" i="1"/>
  <c r="Q1865" i="1"/>
  <c r="R1865" i="1"/>
  <c r="Q1866" i="1"/>
  <c r="R1866" i="1"/>
  <c r="Q1867" i="1"/>
  <c r="R1867" i="1"/>
  <c r="Q1868" i="1"/>
  <c r="R1868" i="1"/>
  <c r="Q1869" i="1"/>
  <c r="R1869" i="1"/>
  <c r="Q1870" i="1"/>
  <c r="R1870" i="1"/>
  <c r="Q1871" i="1"/>
  <c r="R1871" i="1"/>
  <c r="Q1872" i="1"/>
  <c r="R1872" i="1"/>
  <c r="Q1873" i="1"/>
  <c r="R1873" i="1"/>
  <c r="Q1874" i="1"/>
  <c r="R1874" i="1"/>
  <c r="Q1875" i="1"/>
  <c r="R1875" i="1"/>
  <c r="Q1876" i="1"/>
  <c r="R1876" i="1"/>
  <c r="Q1877" i="1"/>
  <c r="R1877" i="1"/>
  <c r="Q1879" i="1"/>
  <c r="R1879" i="1"/>
  <c r="Q1880" i="1"/>
  <c r="R1880" i="1"/>
  <c r="Q1881" i="1"/>
  <c r="R1881" i="1"/>
  <c r="Q1882" i="1"/>
  <c r="R1882" i="1"/>
  <c r="Q1883" i="1"/>
  <c r="R1883" i="1"/>
  <c r="Q1884" i="1"/>
  <c r="R1884" i="1"/>
  <c r="Q1885" i="1"/>
  <c r="R1885" i="1"/>
  <c r="Q1886" i="1"/>
  <c r="R1886" i="1"/>
  <c r="Q1887" i="1"/>
  <c r="R1887" i="1"/>
  <c r="Q1888" i="1"/>
  <c r="R1888" i="1"/>
  <c r="Q1889" i="1"/>
  <c r="R1889" i="1"/>
  <c r="Q1890" i="1"/>
  <c r="R1890" i="1"/>
  <c r="Q1891" i="1"/>
  <c r="R1891" i="1"/>
  <c r="Q1892" i="1"/>
  <c r="R1892" i="1"/>
  <c r="Q1893" i="1"/>
  <c r="R1893" i="1"/>
  <c r="Q1894" i="1"/>
  <c r="R1894" i="1"/>
  <c r="Q1895" i="1"/>
  <c r="R1895" i="1"/>
  <c r="Q1896" i="1"/>
  <c r="R1896" i="1"/>
  <c r="Q1897" i="1"/>
  <c r="R1897" i="1"/>
  <c r="Q1898" i="1"/>
  <c r="R1898" i="1"/>
  <c r="Q1899" i="1"/>
  <c r="R1899" i="1"/>
  <c r="Q1900" i="1"/>
  <c r="R1900" i="1"/>
  <c r="Q1901" i="1"/>
  <c r="R1901" i="1"/>
  <c r="Q1902" i="1"/>
  <c r="R1902" i="1"/>
  <c r="Q1903" i="1"/>
  <c r="R1903" i="1"/>
  <c r="Q1904" i="1"/>
  <c r="R1904" i="1"/>
  <c r="Q1905" i="1"/>
  <c r="R1905" i="1"/>
  <c r="Q1906" i="1"/>
  <c r="R1906" i="1"/>
  <c r="Q1907" i="1"/>
  <c r="R1907" i="1"/>
  <c r="Q1908" i="1"/>
  <c r="R1908" i="1"/>
  <c r="Q1909" i="1"/>
  <c r="R1909" i="1"/>
  <c r="Q1910" i="1"/>
  <c r="R1910" i="1"/>
  <c r="Q1911" i="1"/>
  <c r="R1911" i="1"/>
  <c r="Q1912" i="1"/>
  <c r="R1912" i="1"/>
  <c r="Q1913" i="1"/>
  <c r="R1913" i="1"/>
  <c r="Q1914" i="1"/>
  <c r="R1914" i="1"/>
  <c r="Q1915" i="1"/>
  <c r="R1915" i="1"/>
  <c r="Q1916" i="1"/>
  <c r="R1916" i="1"/>
  <c r="Q1917" i="1"/>
  <c r="R1917" i="1"/>
  <c r="Q1918" i="1"/>
  <c r="R1918" i="1"/>
  <c r="Q1919" i="1"/>
  <c r="R1919" i="1"/>
  <c r="Q1920" i="1"/>
  <c r="R1920" i="1"/>
  <c r="Q1921" i="1"/>
  <c r="R1921" i="1"/>
  <c r="Q1922" i="1"/>
  <c r="R1922" i="1"/>
  <c r="Q1923" i="1"/>
  <c r="R1923" i="1"/>
  <c r="Q1924" i="1"/>
  <c r="R1924" i="1"/>
  <c r="Q1925" i="1"/>
  <c r="R1925" i="1"/>
  <c r="Q1926" i="1"/>
  <c r="R1926" i="1"/>
  <c r="Q1927" i="1"/>
  <c r="R1927" i="1"/>
  <c r="Q1928" i="1"/>
  <c r="R1928" i="1"/>
  <c r="Q1929" i="1"/>
  <c r="R1929" i="1"/>
  <c r="Q1930" i="1"/>
  <c r="R1930" i="1"/>
  <c r="Q1931" i="1"/>
  <c r="R1931" i="1"/>
  <c r="Q1932" i="1"/>
  <c r="R1932" i="1"/>
  <c r="Q1933" i="1"/>
  <c r="R1933" i="1"/>
  <c r="Q1934" i="1"/>
  <c r="R1934" i="1"/>
  <c r="Q1935" i="1"/>
  <c r="R1935" i="1"/>
  <c r="Q1936" i="1"/>
  <c r="R1936" i="1"/>
  <c r="Q1937" i="1"/>
  <c r="R1937" i="1"/>
  <c r="Q1938" i="1"/>
  <c r="R1938" i="1"/>
  <c r="Q1939" i="1"/>
  <c r="R1939" i="1"/>
  <c r="Q1940" i="1"/>
  <c r="R1940" i="1"/>
  <c r="Q1941" i="1"/>
  <c r="R1941" i="1"/>
  <c r="Q1942" i="1"/>
  <c r="R1942" i="1"/>
  <c r="Q1943" i="1"/>
  <c r="R1943" i="1"/>
  <c r="Q1944" i="1"/>
  <c r="R1944" i="1"/>
  <c r="Q1945" i="1"/>
  <c r="R1945" i="1"/>
  <c r="Q1946" i="1"/>
  <c r="R1946" i="1"/>
  <c r="Q1947" i="1"/>
  <c r="R1947" i="1"/>
  <c r="Q1948" i="1"/>
  <c r="R1948" i="1"/>
  <c r="Q1949" i="1"/>
  <c r="R1949" i="1"/>
  <c r="Q1950" i="1"/>
  <c r="R1950" i="1"/>
  <c r="Q1951" i="1"/>
  <c r="R1951" i="1"/>
  <c r="Q1952" i="1"/>
  <c r="R1952" i="1"/>
  <c r="Q1953" i="1"/>
  <c r="R1953" i="1"/>
  <c r="Q1954" i="1"/>
  <c r="R1954" i="1"/>
  <c r="Q1955" i="1"/>
  <c r="R1955" i="1"/>
  <c r="Q1956" i="1"/>
  <c r="R1956" i="1"/>
  <c r="Q1957" i="1"/>
  <c r="R1957" i="1"/>
  <c r="Q1958" i="1"/>
  <c r="R1958" i="1"/>
  <c r="Q1959" i="1"/>
  <c r="R1959" i="1"/>
  <c r="Q1960" i="1"/>
  <c r="R1960" i="1"/>
  <c r="Q1961" i="1"/>
  <c r="R1961" i="1"/>
  <c r="Q1962" i="1"/>
  <c r="R1962" i="1"/>
  <c r="Q1963" i="1"/>
  <c r="R1963" i="1"/>
  <c r="Q1964" i="1"/>
  <c r="R1964" i="1"/>
  <c r="Q1965" i="1"/>
  <c r="R1965" i="1"/>
  <c r="Q1966" i="1"/>
  <c r="R1966" i="1"/>
  <c r="Q1967" i="1"/>
  <c r="R1967" i="1"/>
  <c r="Q1968" i="1"/>
  <c r="R1968" i="1"/>
  <c r="Q1969" i="1"/>
  <c r="R1969" i="1"/>
  <c r="Q1970" i="1"/>
  <c r="R1970" i="1"/>
  <c r="Q1971" i="1"/>
  <c r="R1971" i="1"/>
  <c r="Q1972" i="1"/>
  <c r="R1972" i="1"/>
  <c r="Q1973" i="1"/>
  <c r="R1973" i="1"/>
  <c r="Q1974" i="1"/>
  <c r="R1974" i="1"/>
  <c r="Q1975" i="1"/>
  <c r="R1975" i="1"/>
  <c r="Q1976" i="1"/>
  <c r="R1976" i="1"/>
  <c r="Q1977" i="1"/>
  <c r="R1977" i="1"/>
  <c r="Q1978" i="1"/>
  <c r="R1978" i="1"/>
  <c r="Q1979" i="1"/>
  <c r="R1979" i="1"/>
  <c r="Q1980" i="1"/>
  <c r="R1980" i="1"/>
  <c r="Q1981" i="1"/>
  <c r="R1981" i="1"/>
  <c r="Q1982" i="1"/>
  <c r="R1982" i="1"/>
  <c r="Q1983" i="1"/>
  <c r="R1983" i="1"/>
  <c r="Q1984" i="1"/>
  <c r="R1984" i="1"/>
  <c r="Q1985" i="1"/>
  <c r="R1985" i="1"/>
  <c r="Q1986" i="1"/>
  <c r="R1986" i="1"/>
  <c r="Q1987" i="1"/>
  <c r="R1987" i="1"/>
  <c r="Q1988" i="1"/>
  <c r="R1988" i="1"/>
  <c r="Q1989" i="1"/>
  <c r="R1989" i="1"/>
  <c r="Q1990" i="1"/>
  <c r="R1990" i="1"/>
  <c r="Q1991" i="1"/>
  <c r="R1991" i="1"/>
  <c r="Q1992" i="1"/>
  <c r="R1992" i="1"/>
  <c r="Q1993" i="1"/>
  <c r="R1993" i="1"/>
  <c r="Q1994" i="1"/>
  <c r="R1994" i="1"/>
  <c r="Q1995" i="1"/>
  <c r="R1995" i="1"/>
  <c r="Q1996" i="1"/>
  <c r="R1996" i="1"/>
  <c r="Q1997" i="1"/>
  <c r="R1997" i="1"/>
  <c r="Q1998" i="1"/>
  <c r="R1998" i="1"/>
  <c r="Q1999" i="1"/>
  <c r="R1999" i="1"/>
  <c r="Q2000" i="1"/>
  <c r="R2000" i="1"/>
  <c r="Q2001" i="1"/>
  <c r="R2001" i="1"/>
  <c r="Q2002" i="1"/>
  <c r="R2002" i="1"/>
  <c r="Q2003" i="1"/>
  <c r="R2003" i="1"/>
  <c r="Q2004" i="1"/>
  <c r="R2004" i="1"/>
  <c r="Q2005" i="1"/>
  <c r="R2005" i="1"/>
  <c r="Q2006" i="1"/>
  <c r="R2006" i="1"/>
  <c r="Q2007" i="1"/>
  <c r="R2007" i="1"/>
  <c r="Q2008" i="1"/>
  <c r="R2008" i="1"/>
  <c r="Q2009" i="1"/>
  <c r="R2009" i="1"/>
  <c r="Q2010" i="1"/>
  <c r="R2010" i="1"/>
  <c r="Q2011" i="1"/>
  <c r="R2011" i="1"/>
  <c r="Q2012" i="1"/>
  <c r="R2012" i="1"/>
  <c r="Q2013" i="1"/>
  <c r="R2013" i="1"/>
  <c r="Q2014" i="1"/>
  <c r="R2014" i="1"/>
  <c r="Q2015" i="1"/>
  <c r="R2015" i="1"/>
  <c r="Q2016" i="1"/>
  <c r="R2016" i="1"/>
  <c r="Q2017" i="1"/>
  <c r="R2017" i="1"/>
  <c r="Q2018" i="1"/>
  <c r="R2018" i="1"/>
  <c r="Q2019" i="1"/>
  <c r="R2019" i="1"/>
  <c r="Q2020" i="1"/>
  <c r="R2020" i="1"/>
  <c r="Q2021" i="1"/>
  <c r="R2021" i="1"/>
  <c r="Q2022" i="1"/>
  <c r="R2022" i="1"/>
  <c r="Q2023" i="1"/>
  <c r="R2023" i="1"/>
  <c r="Q2024" i="1"/>
  <c r="R2024" i="1"/>
  <c r="Q2025" i="1"/>
  <c r="R2025" i="1"/>
  <c r="Q2026" i="1"/>
  <c r="R2026" i="1"/>
  <c r="Q2027" i="1"/>
  <c r="R2027" i="1"/>
  <c r="Q2028" i="1"/>
  <c r="R2028" i="1"/>
  <c r="Q2029" i="1"/>
  <c r="R2029" i="1"/>
  <c r="Q2030" i="1"/>
  <c r="R2030" i="1"/>
  <c r="Q2031" i="1"/>
  <c r="R2031" i="1"/>
  <c r="Q2032" i="1"/>
  <c r="R2032" i="1"/>
  <c r="Q2033" i="1"/>
  <c r="R2033" i="1"/>
  <c r="Q2034" i="1"/>
  <c r="R2034" i="1"/>
  <c r="Q2035" i="1"/>
  <c r="R2035" i="1"/>
  <c r="Q2036" i="1"/>
  <c r="R2036" i="1"/>
  <c r="Q2037" i="1"/>
  <c r="R2037" i="1"/>
  <c r="Q2038" i="1"/>
  <c r="R2038" i="1"/>
  <c r="Q2039" i="1"/>
  <c r="R2039" i="1"/>
  <c r="Q2040" i="1"/>
  <c r="R2040" i="1"/>
  <c r="Q2041" i="1"/>
  <c r="R2041" i="1"/>
  <c r="Q2042" i="1"/>
  <c r="R2042" i="1"/>
  <c r="Q2043" i="1"/>
  <c r="R2043" i="1"/>
  <c r="Q2044" i="1"/>
  <c r="R2044" i="1"/>
  <c r="Q2045" i="1"/>
  <c r="R2045" i="1"/>
  <c r="Q2046" i="1"/>
  <c r="R2046" i="1"/>
  <c r="Q2047" i="1"/>
  <c r="R2047" i="1"/>
  <c r="Q2048" i="1"/>
  <c r="R2048" i="1"/>
  <c r="Q2049" i="1"/>
  <c r="R2049" i="1"/>
  <c r="Q2050" i="1"/>
  <c r="R2050" i="1"/>
  <c r="Q2051" i="1"/>
  <c r="R2051" i="1"/>
  <c r="Q2052" i="1"/>
  <c r="R2052" i="1"/>
  <c r="Q2053" i="1"/>
  <c r="R2053" i="1"/>
  <c r="Q2054" i="1"/>
  <c r="R2054" i="1"/>
  <c r="Q2055" i="1"/>
  <c r="R2055" i="1"/>
  <c r="Q2056" i="1"/>
  <c r="R2056" i="1"/>
  <c r="Q2057" i="1"/>
  <c r="R2057" i="1"/>
  <c r="Q2058" i="1"/>
  <c r="R2058" i="1"/>
  <c r="Q2059" i="1"/>
  <c r="R2059" i="1"/>
  <c r="Q2060" i="1"/>
  <c r="R2060" i="1"/>
  <c r="Q2061" i="1"/>
  <c r="R2061" i="1"/>
  <c r="Q2062" i="1"/>
  <c r="R2062" i="1"/>
  <c r="Q2063" i="1"/>
  <c r="R2063" i="1"/>
  <c r="Q2064" i="1"/>
  <c r="R2064" i="1"/>
  <c r="Q2065" i="1"/>
  <c r="R2065" i="1"/>
  <c r="Q2066" i="1"/>
  <c r="R2066" i="1"/>
  <c r="Q2067" i="1"/>
  <c r="R2067" i="1"/>
  <c r="Q2068" i="1"/>
  <c r="R2068" i="1"/>
  <c r="Q2069" i="1"/>
  <c r="R2069" i="1"/>
  <c r="Q2070" i="1"/>
  <c r="R2070" i="1"/>
  <c r="Q2071" i="1"/>
  <c r="R2071" i="1"/>
  <c r="Q2072" i="1"/>
  <c r="R2072" i="1"/>
  <c r="Q2073" i="1"/>
  <c r="R2073" i="1"/>
  <c r="Q2074" i="1"/>
  <c r="R2074" i="1"/>
  <c r="Q2075" i="1"/>
  <c r="R2075" i="1"/>
  <c r="Q2076" i="1"/>
  <c r="R2076" i="1"/>
  <c r="Q2077" i="1"/>
  <c r="R2077" i="1"/>
  <c r="Q2078" i="1"/>
  <c r="R2078" i="1"/>
  <c r="Q2079" i="1"/>
  <c r="R2079" i="1"/>
  <c r="Q2080" i="1"/>
  <c r="R2080" i="1"/>
  <c r="Q2081" i="1"/>
  <c r="R2081" i="1"/>
  <c r="Q2082" i="1"/>
  <c r="R2082" i="1"/>
  <c r="Q2083" i="1"/>
  <c r="R2083" i="1"/>
  <c r="Q2084" i="1"/>
  <c r="R2084" i="1"/>
  <c r="Q2085" i="1"/>
  <c r="R2085" i="1"/>
  <c r="Q2086" i="1"/>
  <c r="R2086" i="1"/>
  <c r="Q2087" i="1"/>
  <c r="R2087" i="1"/>
  <c r="Q2088" i="1"/>
  <c r="R2088" i="1"/>
  <c r="Q2089" i="1"/>
  <c r="R2089" i="1"/>
  <c r="Q2090" i="1"/>
  <c r="R2090" i="1"/>
  <c r="Q2091" i="1"/>
  <c r="R2091" i="1"/>
  <c r="Q2092" i="1"/>
  <c r="R2092" i="1"/>
  <c r="Q2093" i="1"/>
  <c r="R2093" i="1"/>
  <c r="Q2094" i="1"/>
  <c r="R2094" i="1"/>
  <c r="Q2095" i="1"/>
  <c r="R2095" i="1"/>
  <c r="Q2096" i="1"/>
  <c r="R2096" i="1"/>
  <c r="Q2097" i="1"/>
  <c r="R2097" i="1"/>
  <c r="Q2098" i="1"/>
  <c r="R2098" i="1"/>
  <c r="Q2099" i="1"/>
  <c r="R2099" i="1"/>
  <c r="Q2100" i="1"/>
  <c r="R2100" i="1"/>
  <c r="Q2101" i="1"/>
  <c r="R2101" i="1"/>
  <c r="Q2102" i="1"/>
  <c r="R2102" i="1"/>
  <c r="Q2103" i="1"/>
  <c r="R2103" i="1"/>
  <c r="Q2104" i="1"/>
  <c r="R2104" i="1"/>
  <c r="Q2105" i="1"/>
  <c r="R2105" i="1"/>
  <c r="Q2106" i="1"/>
  <c r="R2106" i="1"/>
  <c r="Q2107" i="1"/>
  <c r="R2107" i="1"/>
  <c r="Q2108" i="1"/>
  <c r="R2108" i="1"/>
  <c r="Q2109" i="1"/>
  <c r="R2109" i="1"/>
  <c r="Q2110" i="1"/>
  <c r="R2110" i="1"/>
  <c r="Q2111" i="1"/>
  <c r="R2111" i="1"/>
  <c r="Q2112" i="1"/>
  <c r="R2112" i="1"/>
  <c r="Q2113" i="1"/>
  <c r="R2113" i="1"/>
  <c r="Q2114" i="1"/>
  <c r="R2114" i="1"/>
  <c r="Q2115" i="1"/>
  <c r="R2115" i="1"/>
  <c r="Q2116" i="1"/>
  <c r="R2116" i="1"/>
  <c r="Q2117" i="1"/>
  <c r="R2117" i="1"/>
  <c r="Q2118" i="1"/>
  <c r="R2118" i="1"/>
  <c r="Q2119" i="1"/>
  <c r="R2119" i="1"/>
  <c r="Q2120" i="1"/>
  <c r="R2120" i="1"/>
  <c r="Q2121" i="1"/>
  <c r="R2121" i="1"/>
  <c r="Q2122" i="1"/>
  <c r="R2122" i="1"/>
  <c r="Q2123" i="1"/>
  <c r="R2123" i="1"/>
  <c r="Q2124" i="1"/>
  <c r="R2124" i="1"/>
  <c r="Q2125" i="1"/>
  <c r="R2125" i="1"/>
  <c r="Q2126" i="1"/>
  <c r="R2126" i="1"/>
  <c r="Q2127" i="1"/>
  <c r="R2127" i="1"/>
  <c r="Q2128" i="1"/>
  <c r="R2128" i="1"/>
  <c r="Q2129" i="1"/>
  <c r="R2129" i="1"/>
  <c r="Q2130" i="1"/>
  <c r="R2130" i="1"/>
  <c r="Q2131" i="1"/>
  <c r="R2131" i="1"/>
  <c r="Q2132" i="1"/>
  <c r="R2132" i="1"/>
  <c r="Q2133" i="1"/>
  <c r="R2133" i="1"/>
  <c r="Q2134" i="1"/>
  <c r="R2134" i="1"/>
  <c r="Q2135" i="1"/>
  <c r="R2135" i="1"/>
  <c r="Q2136" i="1"/>
  <c r="R2136" i="1"/>
  <c r="Q2137" i="1"/>
  <c r="R2137" i="1"/>
  <c r="Q2138" i="1"/>
  <c r="R2138" i="1"/>
  <c r="Q2139" i="1"/>
  <c r="R2139" i="1"/>
  <c r="Q2140" i="1"/>
  <c r="R2140" i="1"/>
  <c r="Q2141" i="1"/>
  <c r="R2141" i="1"/>
  <c r="Q2142" i="1"/>
  <c r="R2142" i="1"/>
  <c r="Q2143" i="1"/>
  <c r="R2143" i="1"/>
  <c r="Q2144" i="1"/>
  <c r="R2144" i="1"/>
  <c r="Q2145" i="1"/>
  <c r="R2145" i="1"/>
  <c r="Q2146" i="1"/>
  <c r="R2146" i="1"/>
  <c r="Q2147" i="1"/>
  <c r="R2147" i="1"/>
  <c r="Q2148" i="1"/>
  <c r="R2148" i="1"/>
  <c r="Q2149" i="1"/>
  <c r="R2149" i="1"/>
  <c r="Q2150" i="1"/>
  <c r="R2150" i="1"/>
  <c r="Q2151" i="1"/>
  <c r="R2151" i="1"/>
  <c r="Q2152" i="1"/>
  <c r="R2152" i="1"/>
  <c r="Q2153" i="1"/>
  <c r="R2153" i="1"/>
  <c r="Q2154" i="1"/>
  <c r="R2154" i="1"/>
  <c r="Q2155" i="1"/>
  <c r="R2155" i="1"/>
  <c r="Q2156" i="1"/>
  <c r="R2156" i="1"/>
  <c r="Q2157" i="1"/>
  <c r="R2157" i="1"/>
  <c r="Q2158" i="1"/>
  <c r="R2158" i="1"/>
  <c r="Q2159" i="1"/>
  <c r="R2159" i="1"/>
  <c r="Q2160" i="1"/>
  <c r="R2160" i="1"/>
  <c r="Q2161" i="1"/>
  <c r="R2161" i="1"/>
  <c r="Q2162" i="1"/>
  <c r="R2162" i="1"/>
  <c r="Q2163" i="1"/>
  <c r="R2163" i="1"/>
  <c r="Q2164" i="1"/>
  <c r="R2164" i="1"/>
  <c r="Q2165" i="1"/>
  <c r="R2165" i="1"/>
  <c r="Q2166" i="1"/>
  <c r="R2166" i="1"/>
  <c r="Q2167" i="1"/>
  <c r="R2167" i="1"/>
  <c r="Q2168" i="1"/>
  <c r="R2168" i="1"/>
  <c r="Q2169" i="1"/>
  <c r="R2169" i="1"/>
  <c r="Q2170" i="1"/>
  <c r="R2170" i="1"/>
  <c r="Q2171" i="1"/>
  <c r="R2171" i="1"/>
  <c r="Q2172" i="1"/>
  <c r="R2172" i="1"/>
  <c r="Q2173" i="1"/>
  <c r="R2173" i="1"/>
  <c r="Q2174" i="1"/>
  <c r="R2174" i="1"/>
  <c r="Q2175" i="1"/>
  <c r="R2175" i="1"/>
  <c r="Q2176" i="1"/>
  <c r="R2176" i="1"/>
  <c r="Q2177" i="1"/>
  <c r="R2177" i="1"/>
  <c r="Q2178" i="1"/>
  <c r="R2178" i="1"/>
  <c r="Q2179" i="1"/>
  <c r="R2179" i="1"/>
  <c r="Q2180" i="1"/>
  <c r="R2180" i="1"/>
  <c r="Q2181" i="1"/>
  <c r="R2181" i="1"/>
  <c r="Q2182" i="1"/>
  <c r="R2182" i="1"/>
  <c r="Q2183" i="1"/>
  <c r="R2183" i="1"/>
  <c r="Q2184" i="1"/>
  <c r="R2184" i="1"/>
  <c r="Q2185" i="1"/>
  <c r="R2185" i="1"/>
  <c r="Q2186" i="1"/>
  <c r="R2186" i="1"/>
  <c r="Q2187" i="1"/>
  <c r="R2187" i="1"/>
  <c r="Q2188" i="1"/>
  <c r="R2188" i="1"/>
  <c r="Q2189" i="1"/>
  <c r="R2189" i="1"/>
  <c r="Q2190" i="1"/>
  <c r="R2190" i="1"/>
  <c r="Q2191" i="1"/>
  <c r="R2191" i="1"/>
  <c r="Q2192" i="1"/>
  <c r="R2192" i="1"/>
  <c r="Q2193" i="1"/>
  <c r="R2193" i="1"/>
  <c r="Q2194" i="1"/>
  <c r="R2194" i="1"/>
  <c r="Q2195" i="1"/>
  <c r="R2195" i="1"/>
  <c r="Q2196" i="1"/>
  <c r="R2196" i="1"/>
  <c r="Q2197" i="1"/>
  <c r="R2197" i="1"/>
  <c r="Q2198" i="1"/>
  <c r="R2198" i="1"/>
  <c r="Q2199" i="1"/>
  <c r="R2199" i="1"/>
  <c r="Q2200" i="1"/>
  <c r="R2200" i="1"/>
  <c r="Q2201" i="1"/>
  <c r="R2201" i="1"/>
  <c r="Q2202" i="1"/>
  <c r="R2202" i="1"/>
  <c r="Q2203" i="1"/>
  <c r="R2203" i="1"/>
  <c r="Q2204" i="1"/>
  <c r="R2204" i="1"/>
  <c r="Q2205" i="1"/>
  <c r="R2205" i="1"/>
  <c r="Q2206" i="1"/>
  <c r="R2206" i="1"/>
  <c r="Q2207" i="1"/>
  <c r="R2207" i="1"/>
  <c r="Q2208" i="1"/>
  <c r="R2208" i="1"/>
  <c r="Q2209" i="1"/>
  <c r="R2209" i="1"/>
  <c r="Q2210" i="1"/>
  <c r="R2210" i="1"/>
  <c r="Q2211" i="1"/>
  <c r="R2211" i="1"/>
  <c r="Q2212" i="1"/>
  <c r="R2212" i="1"/>
  <c r="Q2213" i="1"/>
  <c r="R2213" i="1"/>
  <c r="Q2214" i="1"/>
  <c r="R2214" i="1"/>
  <c r="Q2215" i="1"/>
  <c r="R2215" i="1"/>
  <c r="Q2216" i="1"/>
  <c r="R2216" i="1"/>
  <c r="Q2217" i="1"/>
  <c r="R2217" i="1"/>
  <c r="Q2218" i="1"/>
  <c r="R2218" i="1"/>
  <c r="Q2219" i="1"/>
  <c r="R2219" i="1"/>
  <c r="Q2220" i="1"/>
  <c r="R2220" i="1"/>
  <c r="Q2221" i="1"/>
  <c r="R2221" i="1"/>
  <c r="Q2222" i="1"/>
  <c r="R2222" i="1"/>
  <c r="Q2223" i="1"/>
  <c r="R2223" i="1"/>
  <c r="Q2224" i="1"/>
  <c r="R2224" i="1"/>
  <c r="Q2225" i="1"/>
  <c r="R2225" i="1"/>
  <c r="Q2226" i="1"/>
  <c r="R2226" i="1"/>
  <c r="Q2227" i="1"/>
  <c r="R2227" i="1"/>
  <c r="Q2228" i="1"/>
  <c r="R2228" i="1"/>
  <c r="Q2229" i="1"/>
  <c r="R2229" i="1"/>
  <c r="Q2230" i="1"/>
  <c r="R2230" i="1"/>
  <c r="Q2231" i="1"/>
  <c r="R2231" i="1"/>
  <c r="Q2232" i="1"/>
  <c r="R2232" i="1"/>
  <c r="Q2233" i="1"/>
  <c r="R2233" i="1"/>
  <c r="Q2234" i="1"/>
  <c r="R2234" i="1"/>
  <c r="Q2235" i="1"/>
  <c r="R2235" i="1"/>
  <c r="Q2236" i="1"/>
  <c r="R2236" i="1"/>
  <c r="Q2237" i="1"/>
  <c r="R2237" i="1"/>
  <c r="Q2238" i="1"/>
  <c r="R2238" i="1"/>
  <c r="Q2239" i="1"/>
  <c r="R2239" i="1"/>
  <c r="Q2240" i="1"/>
  <c r="R2240" i="1"/>
  <c r="Q2241" i="1"/>
  <c r="R2241" i="1"/>
  <c r="Q2242" i="1"/>
  <c r="R2242" i="1"/>
  <c r="Q2243" i="1"/>
  <c r="R2243" i="1"/>
  <c r="Q2244" i="1"/>
  <c r="R2244" i="1"/>
  <c r="Q2245" i="1"/>
  <c r="R2245" i="1"/>
  <c r="Q2246" i="1"/>
  <c r="R2246" i="1"/>
  <c r="Q2247" i="1"/>
  <c r="R2247" i="1"/>
  <c r="Q2248" i="1"/>
  <c r="R2248" i="1"/>
  <c r="Q2249" i="1"/>
  <c r="R2249" i="1"/>
  <c r="Q2250" i="1"/>
  <c r="R2250" i="1"/>
  <c r="Q2251" i="1"/>
  <c r="R2251" i="1"/>
  <c r="Q2252" i="1"/>
  <c r="R2252" i="1"/>
  <c r="Q2253" i="1"/>
  <c r="R2253" i="1"/>
  <c r="Q2254" i="1"/>
  <c r="R2254" i="1"/>
  <c r="Q2255" i="1"/>
  <c r="R2255" i="1"/>
  <c r="Q2256" i="1"/>
  <c r="R2256" i="1"/>
  <c r="Q2257" i="1"/>
  <c r="R2257" i="1"/>
  <c r="Q2258" i="1"/>
  <c r="R2258" i="1"/>
  <c r="Q2259" i="1"/>
  <c r="R2259" i="1"/>
  <c r="Q2260" i="1"/>
  <c r="R2260" i="1"/>
  <c r="Q2261" i="1"/>
  <c r="R2261" i="1"/>
  <c r="Q2262" i="1"/>
  <c r="R2262" i="1"/>
  <c r="Q2263" i="1"/>
  <c r="R2263" i="1"/>
  <c r="Q2264" i="1"/>
  <c r="R2264" i="1"/>
  <c r="Q2265" i="1"/>
  <c r="R2265" i="1"/>
  <c r="Q2266" i="1"/>
  <c r="R2266" i="1"/>
  <c r="Q2267" i="1"/>
  <c r="R2267" i="1"/>
  <c r="Q2268" i="1"/>
  <c r="R2268" i="1"/>
  <c r="Q2269" i="1"/>
  <c r="R2269" i="1"/>
  <c r="Q2270" i="1"/>
  <c r="R2270" i="1"/>
  <c r="Q2271" i="1"/>
  <c r="R2271" i="1"/>
  <c r="Q2272" i="1"/>
  <c r="R2272" i="1"/>
  <c r="Q2273" i="1"/>
  <c r="R2273" i="1"/>
  <c r="Q2274" i="1"/>
  <c r="R2274" i="1"/>
  <c r="Q2275" i="1"/>
  <c r="R2275" i="1"/>
  <c r="Q2276" i="1"/>
  <c r="R2276" i="1"/>
  <c r="Q2277" i="1"/>
  <c r="R2277" i="1"/>
  <c r="Q2278" i="1"/>
  <c r="R2278" i="1"/>
  <c r="Q2279" i="1"/>
  <c r="R2279" i="1"/>
  <c r="Q2280" i="1"/>
  <c r="R2280" i="1"/>
  <c r="Q2281" i="1"/>
  <c r="R2281" i="1"/>
  <c r="Q2282" i="1"/>
  <c r="R2282" i="1"/>
  <c r="Q2283" i="1"/>
  <c r="R2283" i="1"/>
  <c r="Q2284" i="1"/>
  <c r="R2284" i="1"/>
  <c r="Q2285" i="1"/>
  <c r="R2285" i="1"/>
  <c r="Q2286" i="1"/>
  <c r="R2286" i="1"/>
  <c r="Q2287" i="1"/>
  <c r="R2287" i="1"/>
  <c r="Q2288" i="1"/>
  <c r="R2288" i="1"/>
  <c r="Q2289" i="1"/>
  <c r="R2289" i="1"/>
  <c r="Q2290" i="1"/>
  <c r="R2290" i="1"/>
  <c r="Q2291" i="1"/>
  <c r="R2291" i="1"/>
  <c r="Q2292" i="1"/>
  <c r="R2292" i="1"/>
  <c r="Q2293" i="1"/>
  <c r="R2293" i="1"/>
  <c r="Q2294" i="1"/>
  <c r="R2294" i="1"/>
  <c r="Q2295" i="1"/>
  <c r="R2295" i="1"/>
  <c r="Q2296" i="1"/>
  <c r="R2296" i="1"/>
  <c r="Q2297" i="1"/>
  <c r="R2297" i="1"/>
  <c r="Q2298" i="1"/>
  <c r="R2298" i="1"/>
  <c r="Q2299" i="1"/>
  <c r="R2299" i="1"/>
  <c r="Q2300" i="1"/>
  <c r="R2300" i="1"/>
  <c r="Q2301" i="1"/>
  <c r="R2301" i="1"/>
  <c r="Q2302" i="1"/>
  <c r="R2302" i="1"/>
  <c r="Q2303" i="1"/>
  <c r="R2303" i="1"/>
  <c r="Q2304" i="1"/>
  <c r="R2304" i="1"/>
  <c r="Q2305" i="1"/>
  <c r="R2305" i="1"/>
  <c r="Q2306" i="1"/>
  <c r="R2306" i="1"/>
  <c r="Q2307" i="1"/>
  <c r="R2307" i="1"/>
  <c r="Q2308" i="1"/>
  <c r="R2308" i="1"/>
  <c r="Q2309" i="1"/>
  <c r="R2309" i="1"/>
  <c r="Q2310" i="1"/>
  <c r="R2310" i="1"/>
  <c r="Q2311" i="1"/>
  <c r="R2311" i="1"/>
  <c r="Q2312" i="1"/>
  <c r="R2312" i="1"/>
  <c r="Q2313" i="1"/>
  <c r="R2313" i="1"/>
  <c r="Q2314" i="1"/>
  <c r="R2314" i="1"/>
  <c r="Q2315" i="1"/>
  <c r="R2315" i="1"/>
  <c r="Q2316" i="1"/>
  <c r="R2316" i="1"/>
  <c r="Q2317" i="1"/>
  <c r="R2317" i="1"/>
  <c r="Q2318" i="1"/>
  <c r="R2318" i="1"/>
  <c r="Q2319" i="1"/>
  <c r="R2319" i="1"/>
  <c r="Q2320" i="1"/>
  <c r="R2320" i="1"/>
  <c r="Q2321" i="1"/>
  <c r="R2321" i="1"/>
  <c r="Q2322" i="1"/>
  <c r="R2322" i="1"/>
  <c r="Q2323" i="1"/>
  <c r="R2323" i="1"/>
  <c r="Q2324" i="1"/>
  <c r="R2324" i="1"/>
  <c r="Q2325" i="1"/>
  <c r="R2325" i="1"/>
  <c r="Q2326" i="1"/>
  <c r="R2326" i="1"/>
  <c r="Q2327" i="1"/>
  <c r="R2327" i="1"/>
  <c r="Q2328" i="1"/>
  <c r="R2328" i="1"/>
  <c r="Q2329" i="1"/>
  <c r="R2329" i="1"/>
  <c r="Q2330" i="1"/>
  <c r="R2330" i="1"/>
  <c r="Q2331" i="1"/>
  <c r="R2331" i="1"/>
  <c r="Q2332" i="1"/>
  <c r="R2332" i="1"/>
  <c r="Q2333" i="1"/>
  <c r="R2333" i="1"/>
  <c r="Q2334" i="1"/>
  <c r="R2334" i="1"/>
  <c r="Q2335" i="1"/>
  <c r="R2335" i="1"/>
  <c r="Q2336" i="1"/>
  <c r="R2336" i="1"/>
  <c r="Q2337" i="1"/>
  <c r="R2337" i="1"/>
  <c r="Q2338" i="1"/>
  <c r="R2338" i="1"/>
  <c r="Q2339" i="1"/>
  <c r="R2339" i="1"/>
  <c r="Q2340" i="1"/>
  <c r="R2340" i="1"/>
  <c r="Q2341" i="1"/>
  <c r="R2341" i="1"/>
  <c r="Q2342" i="1"/>
  <c r="R2342" i="1"/>
  <c r="Q2343" i="1"/>
  <c r="R2343" i="1"/>
  <c r="Q2344" i="1"/>
  <c r="R2344" i="1"/>
  <c r="Q2345" i="1"/>
  <c r="R2345" i="1"/>
  <c r="Q2346" i="1"/>
  <c r="R2346" i="1"/>
  <c r="Q2347" i="1"/>
  <c r="R2347" i="1"/>
  <c r="Q2348" i="1"/>
  <c r="R2348" i="1"/>
  <c r="Q2349" i="1"/>
  <c r="R2349" i="1"/>
  <c r="Q2350" i="1"/>
  <c r="R2350" i="1"/>
  <c r="Q2351" i="1"/>
  <c r="R2351" i="1"/>
  <c r="Q2352" i="1"/>
  <c r="R2352" i="1"/>
  <c r="Q2353" i="1"/>
  <c r="R2353" i="1"/>
  <c r="Q2354" i="1"/>
  <c r="R2354" i="1"/>
  <c r="Q2355" i="1"/>
  <c r="R2355" i="1"/>
  <c r="Q2356" i="1"/>
  <c r="R2356" i="1"/>
  <c r="Q2357" i="1"/>
  <c r="R2357" i="1"/>
  <c r="Q2358" i="1"/>
  <c r="R2358" i="1"/>
  <c r="Q2359" i="1"/>
  <c r="R2359" i="1"/>
  <c r="Q2360" i="1"/>
  <c r="R2360" i="1"/>
  <c r="Q2361" i="1"/>
  <c r="R2361" i="1"/>
  <c r="Q2362" i="1"/>
  <c r="R2362" i="1"/>
  <c r="Q2363" i="1"/>
  <c r="R2363" i="1"/>
  <c r="Q2364" i="1"/>
  <c r="R2364" i="1"/>
  <c r="Q2365" i="1"/>
  <c r="R2365" i="1"/>
  <c r="Q2366" i="1"/>
  <c r="R2366" i="1"/>
  <c r="Q2367" i="1"/>
  <c r="R2367" i="1"/>
  <c r="Q2368" i="1"/>
  <c r="R2368" i="1"/>
  <c r="Q2369" i="1"/>
  <c r="R2369" i="1"/>
  <c r="Q2370" i="1"/>
  <c r="R2370" i="1"/>
  <c r="Q2371" i="1"/>
  <c r="R2371" i="1"/>
  <c r="Q2372" i="1"/>
  <c r="R2372" i="1"/>
  <c r="Q2373" i="1"/>
  <c r="R2373" i="1"/>
  <c r="Q2374" i="1"/>
  <c r="R2374" i="1"/>
  <c r="Q2375" i="1"/>
  <c r="R2375" i="1"/>
  <c r="Q2376" i="1"/>
  <c r="R2376" i="1"/>
  <c r="Q2377" i="1"/>
  <c r="R2377" i="1"/>
  <c r="Q2378" i="1"/>
  <c r="R2378" i="1"/>
  <c r="Q2379" i="1"/>
  <c r="R2379" i="1"/>
  <c r="Q2380" i="1"/>
  <c r="R2380" i="1"/>
  <c r="Q2381" i="1"/>
  <c r="R2381" i="1"/>
  <c r="Q2382" i="1"/>
  <c r="R2382" i="1"/>
  <c r="Q2383" i="1"/>
  <c r="R2383" i="1"/>
  <c r="Q2384" i="1"/>
  <c r="R2384" i="1"/>
  <c r="Q2385" i="1"/>
  <c r="R2385" i="1"/>
  <c r="Q2386" i="1"/>
  <c r="R2386" i="1"/>
  <c r="Q2387" i="1"/>
  <c r="R2387" i="1"/>
  <c r="Q2388" i="1"/>
  <c r="R2388" i="1"/>
  <c r="Q2389" i="1"/>
  <c r="R2389" i="1"/>
  <c r="Q2390" i="1"/>
  <c r="R2390" i="1"/>
  <c r="Q2391" i="1"/>
  <c r="R2391" i="1"/>
  <c r="Q2392" i="1"/>
  <c r="R2392" i="1"/>
  <c r="Q2393" i="1"/>
  <c r="R2393" i="1"/>
  <c r="Q2394" i="1"/>
  <c r="R2394" i="1"/>
  <c r="Q2395" i="1"/>
  <c r="R2395" i="1"/>
  <c r="Q2396" i="1"/>
  <c r="R2396" i="1"/>
  <c r="Q2397" i="1"/>
  <c r="R2397" i="1"/>
  <c r="Q2398" i="1"/>
  <c r="R2398" i="1"/>
  <c r="Q2399" i="1"/>
  <c r="R2399" i="1"/>
  <c r="Q2400" i="1"/>
  <c r="R2400" i="1"/>
  <c r="Q2401" i="1"/>
  <c r="R2401" i="1"/>
  <c r="Q2402" i="1"/>
  <c r="R2402" i="1"/>
  <c r="Q2403" i="1"/>
  <c r="R2403" i="1"/>
  <c r="Q2404" i="1"/>
  <c r="R2404" i="1"/>
  <c r="Q2405" i="1"/>
  <c r="R2405" i="1"/>
  <c r="Q2406" i="1"/>
  <c r="R2406" i="1"/>
  <c r="Q2407" i="1"/>
  <c r="R2407" i="1"/>
  <c r="Q2408" i="1"/>
  <c r="R2408" i="1"/>
  <c r="Q2409" i="1"/>
  <c r="R2409" i="1"/>
  <c r="Q2410" i="1"/>
  <c r="R2410" i="1"/>
  <c r="Q2411" i="1"/>
  <c r="R2411" i="1"/>
  <c r="Q2412" i="1"/>
  <c r="R2412" i="1"/>
  <c r="Q2413" i="1"/>
  <c r="R2413" i="1"/>
  <c r="Q2414" i="1"/>
  <c r="R2414" i="1"/>
  <c r="Q2415" i="1"/>
  <c r="R2415" i="1"/>
  <c r="Q2416" i="1"/>
  <c r="R2416" i="1"/>
  <c r="Q2417" i="1"/>
  <c r="R2417" i="1"/>
  <c r="Q2418" i="1"/>
  <c r="R2418" i="1"/>
  <c r="Q2419" i="1"/>
  <c r="R2419" i="1"/>
  <c r="Q2420" i="1"/>
  <c r="R2420" i="1"/>
  <c r="Q2421" i="1"/>
  <c r="R2421" i="1"/>
  <c r="Q2422" i="1"/>
  <c r="R2422" i="1"/>
  <c r="Q2423" i="1"/>
  <c r="R2423" i="1"/>
  <c r="Q2424" i="1"/>
  <c r="R2424" i="1"/>
  <c r="Q2425" i="1"/>
  <c r="R2425" i="1"/>
  <c r="Q2426" i="1"/>
  <c r="R2426" i="1"/>
  <c r="Q2427" i="1"/>
  <c r="R2427" i="1"/>
  <c r="Q2428" i="1"/>
  <c r="R2428" i="1"/>
  <c r="Q2429" i="1"/>
  <c r="R2429" i="1"/>
  <c r="Q2430" i="1"/>
  <c r="R2430" i="1"/>
  <c r="Q2431" i="1"/>
  <c r="R2431" i="1"/>
  <c r="Q2432" i="1"/>
  <c r="R2432" i="1"/>
  <c r="Q2433" i="1"/>
  <c r="R2433" i="1"/>
  <c r="Q2434" i="1"/>
  <c r="R2434" i="1"/>
  <c r="Q2435" i="1"/>
  <c r="R2435" i="1"/>
  <c r="Q2436" i="1"/>
  <c r="R2436" i="1"/>
  <c r="Q2437" i="1"/>
  <c r="R2437" i="1"/>
  <c r="Q2438" i="1"/>
  <c r="R2438" i="1"/>
  <c r="Q2439" i="1"/>
  <c r="R2439" i="1"/>
  <c r="Q2440" i="1"/>
  <c r="R2440" i="1"/>
  <c r="Q2441" i="1"/>
  <c r="R2441" i="1"/>
  <c r="Q2442" i="1"/>
  <c r="R2442" i="1"/>
  <c r="Q2443" i="1"/>
  <c r="R2443" i="1"/>
  <c r="Q2444" i="1"/>
  <c r="R2444" i="1"/>
  <c r="Q2445" i="1"/>
  <c r="R2445" i="1"/>
  <c r="Q2446" i="1"/>
  <c r="R2446" i="1"/>
  <c r="Q2447" i="1"/>
  <c r="R2447" i="1"/>
  <c r="Q2448" i="1"/>
  <c r="R2448" i="1"/>
  <c r="Q2449" i="1"/>
  <c r="R2449" i="1"/>
  <c r="Q2450" i="1"/>
  <c r="R2450" i="1"/>
  <c r="Q2451" i="1"/>
  <c r="R2451" i="1"/>
  <c r="Q2452" i="1"/>
  <c r="R2452" i="1"/>
  <c r="Q2453" i="1"/>
  <c r="R2453" i="1"/>
  <c r="Q2454" i="1"/>
  <c r="R2454" i="1"/>
  <c r="Q2455" i="1"/>
  <c r="R2455" i="1"/>
  <c r="Q2456" i="1"/>
  <c r="R2456" i="1"/>
  <c r="Q2457" i="1"/>
  <c r="R2457" i="1"/>
  <c r="Q2458" i="1"/>
  <c r="R2458" i="1"/>
  <c r="Q2459" i="1"/>
  <c r="R2459" i="1"/>
  <c r="Q2460" i="1"/>
  <c r="R2460" i="1"/>
  <c r="Q2461" i="1"/>
  <c r="R2461" i="1"/>
  <c r="Q2462" i="1"/>
  <c r="R2462" i="1"/>
  <c r="Q2463" i="1"/>
  <c r="R2463" i="1"/>
  <c r="Q2464" i="1"/>
  <c r="R2464" i="1"/>
  <c r="Q2465" i="1"/>
  <c r="R2465" i="1"/>
  <c r="Q2466" i="1"/>
  <c r="R2466" i="1"/>
  <c r="Q2467" i="1"/>
  <c r="R2467" i="1"/>
  <c r="Q2468" i="1"/>
  <c r="R2468" i="1"/>
  <c r="Q2469" i="1"/>
  <c r="R2469" i="1"/>
  <c r="Q2470" i="1"/>
  <c r="R2470" i="1"/>
  <c r="Q2471" i="1"/>
  <c r="R2471" i="1"/>
  <c r="Q2472" i="1"/>
  <c r="R2472" i="1"/>
  <c r="Q2473" i="1"/>
  <c r="R2473" i="1"/>
  <c r="Q2474" i="1"/>
  <c r="R2474" i="1"/>
  <c r="Q2475" i="1"/>
  <c r="R2475" i="1"/>
  <c r="Q2476" i="1"/>
  <c r="R2476" i="1"/>
  <c r="Q2477" i="1"/>
  <c r="R2477" i="1"/>
  <c r="Q2478" i="1"/>
  <c r="R2478" i="1"/>
  <c r="Q2479" i="1"/>
  <c r="R2479" i="1"/>
  <c r="Q2480" i="1"/>
  <c r="R2480" i="1"/>
  <c r="Q2481" i="1"/>
  <c r="R2481" i="1"/>
  <c r="Q2482" i="1"/>
  <c r="R2482" i="1"/>
  <c r="Q2483" i="1"/>
  <c r="R2483" i="1"/>
  <c r="Q2484" i="1"/>
  <c r="R2484" i="1"/>
  <c r="Q2485" i="1"/>
  <c r="R2485" i="1"/>
  <c r="Q2486" i="1"/>
  <c r="R2486" i="1"/>
  <c r="Q2487" i="1"/>
  <c r="R2487" i="1"/>
  <c r="Q2488" i="1"/>
  <c r="R2488" i="1"/>
  <c r="Q2489" i="1"/>
  <c r="R2489" i="1"/>
  <c r="Q2490" i="1"/>
  <c r="R2490" i="1"/>
  <c r="Q2491" i="1"/>
  <c r="R2491" i="1"/>
  <c r="Q2492" i="1"/>
  <c r="R2492" i="1"/>
  <c r="Q2493" i="1"/>
  <c r="R2493" i="1"/>
  <c r="Q2494" i="1"/>
  <c r="R2494" i="1"/>
  <c r="Q2495" i="1"/>
  <c r="R2495" i="1"/>
  <c r="Q2496" i="1"/>
  <c r="R2496" i="1"/>
  <c r="Q2497" i="1"/>
  <c r="R2497" i="1"/>
  <c r="Q2498" i="1"/>
  <c r="R2498" i="1"/>
  <c r="Q2499" i="1"/>
  <c r="R2499" i="1"/>
  <c r="Q2500" i="1"/>
  <c r="R2500" i="1"/>
  <c r="Q2501" i="1"/>
  <c r="R2501" i="1"/>
  <c r="R2502" i="1"/>
  <c r="Q2502" i="1"/>
  <c r="W2502" i="1" s="1"/>
  <c r="X2502" i="1" s="1"/>
  <c r="R2503" i="1"/>
  <c r="Q2503" i="1"/>
  <c r="W2503" i="1" s="1"/>
  <c r="X2503" i="1" s="1"/>
  <c r="R2504" i="1"/>
  <c r="Q2504" i="1"/>
  <c r="W2504" i="1" s="1"/>
  <c r="X2504" i="1" s="1"/>
  <c r="R2505" i="1"/>
  <c r="Q2505" i="1"/>
  <c r="W2505" i="1" s="1"/>
  <c r="X2505" i="1" s="1"/>
  <c r="R2506" i="1"/>
  <c r="Q2506" i="1"/>
  <c r="W2506" i="1" s="1"/>
  <c r="X2506" i="1" s="1"/>
  <c r="R2507" i="1"/>
  <c r="Q2507" i="1"/>
  <c r="W2507" i="1" s="1"/>
  <c r="X2507" i="1" s="1"/>
  <c r="R2508" i="1"/>
  <c r="Q2508" i="1"/>
  <c r="W2508" i="1" s="1"/>
  <c r="X2508" i="1" s="1"/>
  <c r="R2509" i="1"/>
  <c r="Q2509" i="1"/>
  <c r="W2509" i="1" s="1"/>
  <c r="X2509" i="1" s="1"/>
  <c r="R2510" i="1"/>
  <c r="Q2510" i="1"/>
  <c r="W2510" i="1" s="1"/>
  <c r="X2510" i="1" s="1"/>
  <c r="R2511" i="1"/>
  <c r="Q2511" i="1"/>
  <c r="W2511" i="1" s="1"/>
  <c r="X2511" i="1" s="1"/>
  <c r="R2512" i="1"/>
  <c r="Q2512" i="1"/>
  <c r="W2512" i="1" s="1"/>
  <c r="X2512" i="1" s="1"/>
  <c r="R2513" i="1"/>
  <c r="Q2513" i="1"/>
  <c r="W2513" i="1" s="1"/>
  <c r="X2513" i="1" s="1"/>
  <c r="R2514" i="1"/>
  <c r="Q2514" i="1"/>
  <c r="W2514" i="1" s="1"/>
  <c r="X2514" i="1" s="1"/>
  <c r="R2515" i="1"/>
  <c r="Q2515" i="1"/>
  <c r="W2515" i="1" s="1"/>
  <c r="X2515" i="1" s="1"/>
  <c r="R2516" i="1"/>
  <c r="Q2516" i="1"/>
  <c r="W2516" i="1" s="1"/>
  <c r="X2516" i="1" s="1"/>
  <c r="R2517" i="1"/>
  <c r="Q2517" i="1"/>
  <c r="W2517" i="1" s="1"/>
  <c r="X2517" i="1" s="1"/>
  <c r="R2518" i="1"/>
  <c r="Q2518" i="1"/>
  <c r="W2518" i="1" s="1"/>
  <c r="X2518" i="1" s="1"/>
  <c r="R2519" i="1"/>
  <c r="Q2519" i="1"/>
  <c r="W2519" i="1" s="1"/>
  <c r="X2519" i="1" s="1"/>
  <c r="R2520" i="1"/>
  <c r="Q2520" i="1"/>
  <c r="W2520" i="1" s="1"/>
  <c r="X2520" i="1" s="1"/>
  <c r="R2521" i="1"/>
  <c r="Q2521" i="1"/>
  <c r="W2521" i="1" s="1"/>
  <c r="X2521" i="1" s="1"/>
  <c r="R2522" i="1"/>
  <c r="Q2522" i="1"/>
  <c r="W2522" i="1" s="1"/>
  <c r="X2522" i="1" s="1"/>
  <c r="R2523" i="1"/>
  <c r="Q2523" i="1"/>
  <c r="W2523" i="1" s="1"/>
  <c r="X2523" i="1" s="1"/>
  <c r="R2524" i="1"/>
  <c r="Q2524" i="1"/>
  <c r="W2524" i="1" s="1"/>
  <c r="X2524" i="1" s="1"/>
  <c r="R2525" i="1"/>
  <c r="Q2525" i="1"/>
  <c r="W2525" i="1" s="1"/>
  <c r="X2525" i="1" s="1"/>
  <c r="R2526" i="1"/>
  <c r="Q2526" i="1"/>
  <c r="W2526" i="1" s="1"/>
  <c r="X2526" i="1" s="1"/>
  <c r="R2527" i="1"/>
  <c r="Q2527" i="1"/>
  <c r="W2527" i="1" s="1"/>
  <c r="X2527" i="1" s="1"/>
  <c r="R2528" i="1"/>
  <c r="Q2528" i="1"/>
  <c r="W2528" i="1" s="1"/>
  <c r="X2528" i="1" s="1"/>
  <c r="R2529" i="1"/>
  <c r="Q2529" i="1"/>
  <c r="W2529" i="1" s="1"/>
  <c r="X2529" i="1" s="1"/>
  <c r="R2530" i="1"/>
  <c r="Q2530" i="1"/>
  <c r="W2530" i="1" s="1"/>
  <c r="X2530" i="1" s="1"/>
  <c r="R2531" i="1"/>
  <c r="Q2531" i="1"/>
  <c r="W2531" i="1" s="1"/>
  <c r="X2531" i="1" s="1"/>
  <c r="R2532" i="1"/>
  <c r="Q2532" i="1"/>
  <c r="W2532" i="1" s="1"/>
  <c r="X2532" i="1" s="1"/>
  <c r="R2533" i="1"/>
  <c r="Q2533" i="1"/>
  <c r="W2533" i="1" s="1"/>
  <c r="X2533" i="1" s="1"/>
  <c r="R2534" i="1"/>
  <c r="Q2534" i="1"/>
  <c r="W2534" i="1" s="1"/>
  <c r="X2534" i="1" s="1"/>
  <c r="R2535" i="1"/>
  <c r="Q2535" i="1"/>
  <c r="W2535" i="1" s="1"/>
  <c r="X2535" i="1" s="1"/>
  <c r="R2536" i="1"/>
  <c r="Q2536" i="1"/>
  <c r="W2536" i="1" s="1"/>
  <c r="X2536" i="1" s="1"/>
  <c r="R2537" i="1"/>
  <c r="Q2537" i="1"/>
  <c r="W2537" i="1" s="1"/>
  <c r="X2537" i="1" s="1"/>
  <c r="R2538" i="1"/>
  <c r="Q2538" i="1"/>
  <c r="W2538" i="1" s="1"/>
  <c r="X2538" i="1" s="1"/>
  <c r="R2539" i="1"/>
  <c r="Q2539" i="1"/>
  <c r="W2539" i="1" s="1"/>
  <c r="X2539" i="1" s="1"/>
  <c r="R2540" i="1"/>
  <c r="Q2540" i="1"/>
  <c r="W2540" i="1" s="1"/>
  <c r="X2540" i="1" s="1"/>
  <c r="R2541" i="1"/>
  <c r="Q2541" i="1"/>
  <c r="W2541" i="1" s="1"/>
  <c r="X2541" i="1" s="1"/>
  <c r="R2542" i="1"/>
  <c r="Q2542" i="1"/>
  <c r="W2542" i="1" s="1"/>
  <c r="X2542" i="1" s="1"/>
  <c r="R2543" i="1"/>
  <c r="Q2543" i="1"/>
  <c r="W2543" i="1" s="1"/>
  <c r="X2543" i="1" s="1"/>
  <c r="R2544" i="1"/>
  <c r="Q2544" i="1"/>
  <c r="W2544" i="1" s="1"/>
  <c r="X2544" i="1" s="1"/>
  <c r="R2545" i="1"/>
  <c r="Q2545" i="1"/>
  <c r="W2545" i="1" s="1"/>
  <c r="X2545" i="1" s="1"/>
  <c r="R2546" i="1"/>
  <c r="Q2546" i="1"/>
  <c r="W2546" i="1" s="1"/>
  <c r="X2546" i="1" s="1"/>
  <c r="R2547" i="1"/>
  <c r="Q2547" i="1"/>
  <c r="W2547" i="1" s="1"/>
  <c r="X2547" i="1" s="1"/>
  <c r="R2548" i="1"/>
  <c r="Q2548" i="1"/>
  <c r="W2548" i="1" s="1"/>
  <c r="X2548" i="1" s="1"/>
  <c r="R2549" i="1"/>
  <c r="Q2549" i="1"/>
  <c r="W2549" i="1" s="1"/>
  <c r="X2549" i="1" s="1"/>
  <c r="R2550" i="1"/>
  <c r="Q2550" i="1"/>
  <c r="W2550" i="1" s="1"/>
  <c r="X2550" i="1" s="1"/>
  <c r="R2551" i="1"/>
  <c r="Q2551" i="1"/>
  <c r="W2551" i="1" s="1"/>
  <c r="X2551" i="1" s="1"/>
  <c r="R2552" i="1"/>
  <c r="Q2552" i="1"/>
  <c r="W2552" i="1" s="1"/>
  <c r="X2552" i="1" s="1"/>
  <c r="R2553" i="1"/>
  <c r="Q2553" i="1"/>
  <c r="W2553" i="1" s="1"/>
  <c r="X2553" i="1" s="1"/>
  <c r="R2554" i="1"/>
  <c r="Q2554" i="1"/>
  <c r="W2554" i="1" s="1"/>
  <c r="X2554" i="1" s="1"/>
  <c r="R2555" i="1"/>
  <c r="Q2555" i="1"/>
  <c r="W2555" i="1" s="1"/>
  <c r="X2555" i="1" s="1"/>
  <c r="R2556" i="1"/>
  <c r="Q2556" i="1"/>
  <c r="W2556" i="1" s="1"/>
  <c r="X2556" i="1" s="1"/>
  <c r="R2557" i="1"/>
  <c r="Q2557" i="1"/>
  <c r="W2557" i="1" s="1"/>
  <c r="X2557" i="1" s="1"/>
  <c r="R2558" i="1"/>
  <c r="Q2558" i="1"/>
  <c r="W2558" i="1" s="1"/>
  <c r="X2558" i="1" s="1"/>
  <c r="R2559" i="1"/>
  <c r="Q2559" i="1"/>
  <c r="W2559" i="1" s="1"/>
  <c r="X2559" i="1" s="1"/>
  <c r="R2560" i="1"/>
  <c r="Q2560" i="1"/>
  <c r="W2560" i="1" s="1"/>
  <c r="X2560" i="1" s="1"/>
  <c r="R2561" i="1"/>
  <c r="Q2561" i="1"/>
  <c r="W2561" i="1" s="1"/>
  <c r="X2561" i="1" s="1"/>
  <c r="R2562" i="1"/>
  <c r="Q2562" i="1"/>
  <c r="W2562" i="1" s="1"/>
  <c r="X2562" i="1" s="1"/>
  <c r="R2563" i="1"/>
  <c r="Q2563" i="1"/>
  <c r="W2563" i="1" s="1"/>
  <c r="X2563" i="1" s="1"/>
  <c r="R2564" i="1"/>
  <c r="Q2564" i="1"/>
  <c r="W2564" i="1" s="1"/>
  <c r="X2564" i="1" s="1"/>
  <c r="R2565" i="1"/>
  <c r="Q2565" i="1"/>
  <c r="W2565" i="1" s="1"/>
  <c r="X2565" i="1" s="1"/>
  <c r="R2566" i="1"/>
  <c r="Q2566" i="1"/>
  <c r="W2566" i="1" s="1"/>
  <c r="X2566" i="1" s="1"/>
  <c r="R2567" i="1"/>
  <c r="Q2567" i="1"/>
  <c r="W2567" i="1" s="1"/>
  <c r="X2567" i="1" s="1"/>
  <c r="R2568" i="1"/>
  <c r="Q2568" i="1"/>
  <c r="W2568" i="1" s="1"/>
  <c r="X2568" i="1" s="1"/>
  <c r="R2569" i="1"/>
  <c r="Q2569" i="1"/>
  <c r="W2569" i="1" s="1"/>
  <c r="X2569" i="1" s="1"/>
  <c r="R2570" i="1"/>
  <c r="Q2570" i="1"/>
  <c r="W2570" i="1" s="1"/>
  <c r="X2570" i="1" s="1"/>
  <c r="R2571" i="1"/>
  <c r="Q2571" i="1"/>
  <c r="W2571" i="1" s="1"/>
  <c r="X2571" i="1" s="1"/>
  <c r="R2572" i="1"/>
  <c r="Q2572" i="1"/>
  <c r="W2572" i="1" s="1"/>
  <c r="X2572" i="1" s="1"/>
  <c r="R2573" i="1"/>
  <c r="Q2573" i="1"/>
  <c r="W2573" i="1" s="1"/>
  <c r="X2573" i="1" s="1"/>
  <c r="R2574" i="1"/>
  <c r="Q2574" i="1"/>
  <c r="W2574" i="1" s="1"/>
  <c r="X2574" i="1" s="1"/>
  <c r="R2575" i="1"/>
  <c r="Q2575" i="1"/>
  <c r="W2575" i="1" s="1"/>
  <c r="X2575" i="1" s="1"/>
  <c r="R2576" i="1"/>
  <c r="Q2576" i="1"/>
  <c r="W2576" i="1" s="1"/>
  <c r="X2576" i="1" s="1"/>
  <c r="R2577" i="1"/>
  <c r="Q2577" i="1"/>
  <c r="W2577" i="1" s="1"/>
  <c r="X2577" i="1" s="1"/>
  <c r="R2578" i="1"/>
  <c r="Q2578" i="1"/>
  <c r="W2578" i="1" s="1"/>
  <c r="X2578" i="1" s="1"/>
  <c r="R2579" i="1"/>
  <c r="Q2579" i="1"/>
  <c r="W2579" i="1" s="1"/>
  <c r="X2579" i="1" s="1"/>
  <c r="R2580" i="1"/>
  <c r="Q2580" i="1"/>
  <c r="W2580" i="1" s="1"/>
  <c r="X2580" i="1" s="1"/>
  <c r="R2581" i="1"/>
  <c r="Q2581" i="1"/>
  <c r="W2581" i="1" s="1"/>
  <c r="X2581" i="1" s="1"/>
  <c r="R2582" i="1"/>
  <c r="Q2582" i="1"/>
  <c r="W2582" i="1" s="1"/>
  <c r="X2582" i="1" s="1"/>
  <c r="R2583" i="1"/>
  <c r="Q2583" i="1"/>
  <c r="W2583" i="1" s="1"/>
  <c r="X2583" i="1" s="1"/>
  <c r="R2584" i="1"/>
  <c r="Q2584" i="1"/>
  <c r="W2584" i="1" s="1"/>
  <c r="X2584" i="1" s="1"/>
  <c r="R2585" i="1"/>
  <c r="Q2585" i="1"/>
  <c r="W2585" i="1" s="1"/>
  <c r="X2585" i="1" s="1"/>
  <c r="R2586" i="1"/>
  <c r="Q2586" i="1"/>
  <c r="W2586" i="1" s="1"/>
  <c r="X2586" i="1" s="1"/>
  <c r="R2587" i="1"/>
  <c r="Q2587" i="1"/>
  <c r="W2587" i="1" s="1"/>
  <c r="X2587" i="1" s="1"/>
  <c r="R2588" i="1"/>
  <c r="Q2588" i="1"/>
  <c r="W2588" i="1" s="1"/>
  <c r="X2588" i="1" s="1"/>
  <c r="R2589" i="1"/>
  <c r="Q2589" i="1"/>
  <c r="W2589" i="1" s="1"/>
  <c r="X2589" i="1" s="1"/>
  <c r="R2590" i="1"/>
  <c r="Q2590" i="1"/>
  <c r="W2590" i="1" s="1"/>
  <c r="X2590" i="1" s="1"/>
  <c r="R2591" i="1"/>
  <c r="Q2591" i="1"/>
  <c r="W2591" i="1" s="1"/>
  <c r="X2591" i="1" s="1"/>
  <c r="R2592" i="1"/>
  <c r="Q2592" i="1"/>
  <c r="W2592" i="1" s="1"/>
  <c r="X2592" i="1" s="1"/>
  <c r="R2593" i="1"/>
  <c r="Q2593" i="1"/>
  <c r="W2593" i="1" s="1"/>
  <c r="X2593" i="1" s="1"/>
  <c r="R2594" i="1"/>
  <c r="Q2594" i="1"/>
  <c r="W2594" i="1" s="1"/>
  <c r="X2594" i="1" s="1"/>
  <c r="R2595" i="1"/>
  <c r="Q2595" i="1"/>
  <c r="W2595" i="1" s="1"/>
  <c r="X2595" i="1" s="1"/>
  <c r="R2596" i="1"/>
  <c r="Q2596" i="1"/>
  <c r="W2596" i="1" s="1"/>
  <c r="X2596" i="1" s="1"/>
  <c r="R2597" i="1"/>
  <c r="Q2597" i="1"/>
  <c r="W2597" i="1" s="1"/>
  <c r="X2597" i="1" s="1"/>
  <c r="R2598" i="1"/>
  <c r="Q2598" i="1"/>
  <c r="W2598" i="1" s="1"/>
  <c r="X2598" i="1" s="1"/>
  <c r="R2599" i="1"/>
  <c r="Q2599" i="1"/>
  <c r="W2599" i="1" s="1"/>
  <c r="X2599" i="1" s="1"/>
  <c r="R2600" i="1"/>
  <c r="Q2600" i="1"/>
  <c r="W2600" i="1" s="1"/>
  <c r="X2600" i="1" s="1"/>
  <c r="R2601" i="1"/>
  <c r="Q2601" i="1"/>
  <c r="W2601" i="1" s="1"/>
  <c r="X2601" i="1" s="1"/>
  <c r="R2602" i="1"/>
  <c r="Q2602" i="1"/>
  <c r="W2602" i="1" s="1"/>
  <c r="X2602" i="1" s="1"/>
  <c r="R2603" i="1"/>
  <c r="Q2603" i="1"/>
  <c r="W2603" i="1" s="1"/>
  <c r="X2603" i="1" s="1"/>
  <c r="R2604" i="1"/>
  <c r="Q2604" i="1"/>
  <c r="W2604" i="1" s="1"/>
  <c r="X2604" i="1" s="1"/>
  <c r="R2605" i="1"/>
  <c r="Q2605" i="1"/>
  <c r="W2605" i="1" s="1"/>
  <c r="X2605" i="1" s="1"/>
  <c r="R2606" i="1"/>
  <c r="Q2606" i="1"/>
  <c r="W2606" i="1" s="1"/>
  <c r="X2606" i="1" s="1"/>
  <c r="R2607" i="1"/>
  <c r="Q2607" i="1"/>
  <c r="W2607" i="1" s="1"/>
  <c r="X2607" i="1" s="1"/>
  <c r="R2608" i="1"/>
  <c r="Q2608" i="1"/>
  <c r="W2608" i="1" s="1"/>
  <c r="X2608" i="1" s="1"/>
  <c r="R2609" i="1"/>
  <c r="Q2609" i="1"/>
  <c r="W2609" i="1" s="1"/>
  <c r="X2609" i="1" s="1"/>
  <c r="R2610" i="1"/>
  <c r="Q2610" i="1"/>
  <c r="W2610" i="1" s="1"/>
  <c r="X2610" i="1" s="1"/>
  <c r="R2611" i="1"/>
  <c r="Q2611" i="1"/>
  <c r="W2611" i="1" s="1"/>
  <c r="X2611" i="1" s="1"/>
  <c r="R2612" i="1"/>
  <c r="Q2612" i="1"/>
  <c r="W2612" i="1" s="1"/>
  <c r="X2612" i="1" s="1"/>
  <c r="R2613" i="1"/>
  <c r="Q2613" i="1"/>
  <c r="W2613" i="1" s="1"/>
  <c r="X2613" i="1" s="1"/>
  <c r="R2614" i="1"/>
  <c r="Q2614" i="1"/>
  <c r="W2614" i="1" s="1"/>
  <c r="X2614" i="1" s="1"/>
  <c r="R2615" i="1"/>
  <c r="Q2615" i="1"/>
  <c r="W2615" i="1" s="1"/>
  <c r="X2615" i="1" s="1"/>
  <c r="R2616" i="1"/>
  <c r="Q2616" i="1"/>
  <c r="W2616" i="1" s="1"/>
  <c r="X2616" i="1" s="1"/>
  <c r="R2617" i="1"/>
  <c r="Q2617" i="1"/>
  <c r="W2617" i="1" s="1"/>
  <c r="X2617" i="1" s="1"/>
  <c r="R2618" i="1"/>
  <c r="Q2618" i="1"/>
  <c r="W2618" i="1" s="1"/>
  <c r="X2618" i="1" s="1"/>
  <c r="R2619" i="1"/>
  <c r="Q2619" i="1"/>
  <c r="W2619" i="1" s="1"/>
  <c r="X2619" i="1" s="1"/>
  <c r="R2620" i="1"/>
  <c r="Q2620" i="1"/>
  <c r="W2620" i="1" s="1"/>
  <c r="X2620" i="1" s="1"/>
  <c r="R2621" i="1"/>
  <c r="Q2621" i="1"/>
  <c r="W2621" i="1" s="1"/>
  <c r="X2621" i="1" s="1"/>
  <c r="R2622" i="1"/>
  <c r="Q2622" i="1"/>
  <c r="W2622" i="1" s="1"/>
  <c r="X2622" i="1" s="1"/>
  <c r="R2623" i="1"/>
  <c r="Q2623" i="1"/>
  <c r="W2623" i="1" s="1"/>
  <c r="X2623" i="1" s="1"/>
  <c r="R2624" i="1"/>
  <c r="Q2624" i="1"/>
  <c r="W2624" i="1" s="1"/>
  <c r="X2624" i="1" s="1"/>
  <c r="R2625" i="1"/>
  <c r="Q2625" i="1"/>
  <c r="W2625" i="1" s="1"/>
  <c r="X2625" i="1" s="1"/>
  <c r="R2626" i="1"/>
  <c r="Q2626" i="1"/>
  <c r="W2626" i="1" s="1"/>
  <c r="X2626" i="1" s="1"/>
  <c r="R2627" i="1"/>
  <c r="Q2627" i="1"/>
  <c r="W2627" i="1" s="1"/>
  <c r="X2627" i="1" s="1"/>
  <c r="R2628" i="1"/>
  <c r="Q2628" i="1"/>
  <c r="W2628" i="1" s="1"/>
  <c r="X2628" i="1" s="1"/>
  <c r="R2629" i="1"/>
  <c r="Q2629" i="1"/>
  <c r="W2629" i="1" s="1"/>
  <c r="X2629" i="1" s="1"/>
  <c r="R2630" i="1"/>
  <c r="Q2630" i="1"/>
  <c r="W2630" i="1" s="1"/>
  <c r="X2630" i="1" s="1"/>
  <c r="R2631" i="1"/>
  <c r="Q2631" i="1"/>
  <c r="W2631" i="1" s="1"/>
  <c r="X2631" i="1" s="1"/>
  <c r="R2632" i="1"/>
  <c r="Q2632" i="1"/>
  <c r="W2632" i="1" s="1"/>
  <c r="X2632" i="1" s="1"/>
  <c r="R2633" i="1"/>
  <c r="Q2633" i="1"/>
  <c r="W2633" i="1" s="1"/>
  <c r="X2633" i="1" s="1"/>
  <c r="R2634" i="1"/>
  <c r="Q2634" i="1"/>
  <c r="W2634" i="1" s="1"/>
  <c r="X2634" i="1" s="1"/>
  <c r="R2635" i="1"/>
  <c r="Q2635" i="1"/>
  <c r="W2635" i="1" s="1"/>
  <c r="X2635" i="1" s="1"/>
  <c r="R2636" i="1"/>
  <c r="Q2636" i="1"/>
  <c r="W2636" i="1" s="1"/>
  <c r="X2636" i="1" s="1"/>
  <c r="R2637" i="1"/>
  <c r="Q2637" i="1"/>
  <c r="W2637" i="1" s="1"/>
  <c r="X2637" i="1" s="1"/>
  <c r="R2638" i="1"/>
  <c r="Q2638" i="1"/>
  <c r="W2638" i="1" s="1"/>
  <c r="X2638" i="1" s="1"/>
  <c r="R2639" i="1"/>
  <c r="Q2639" i="1"/>
  <c r="W2639" i="1" s="1"/>
  <c r="X2639" i="1" s="1"/>
  <c r="R2640" i="1"/>
  <c r="Q2640" i="1"/>
  <c r="W2640" i="1" s="1"/>
  <c r="X2640" i="1" s="1"/>
  <c r="R2641" i="1"/>
  <c r="Q2641" i="1"/>
  <c r="W2641" i="1" s="1"/>
  <c r="X2641" i="1" s="1"/>
  <c r="R2642" i="1"/>
  <c r="Q2642" i="1"/>
  <c r="W2642" i="1" s="1"/>
  <c r="X2642" i="1" s="1"/>
  <c r="R2643" i="1"/>
  <c r="Q2643" i="1"/>
  <c r="W2643" i="1" s="1"/>
  <c r="X2643" i="1" s="1"/>
  <c r="R2644" i="1"/>
  <c r="Q2644" i="1"/>
  <c r="W2644" i="1" s="1"/>
  <c r="X2644" i="1" s="1"/>
  <c r="R2645" i="1"/>
  <c r="Q2645" i="1"/>
  <c r="W2645" i="1" s="1"/>
  <c r="X2645" i="1" s="1"/>
  <c r="R2646" i="1"/>
  <c r="Q2646" i="1"/>
  <c r="W2646" i="1" s="1"/>
  <c r="X2646" i="1" s="1"/>
  <c r="R2647" i="1"/>
  <c r="Q2647" i="1"/>
  <c r="R2648" i="1"/>
  <c r="Q2648" i="1"/>
  <c r="W2648" i="1" s="1"/>
  <c r="X2648" i="1" s="1"/>
  <c r="R2649" i="1"/>
  <c r="Q2649" i="1"/>
  <c r="W2649" i="1" s="1"/>
  <c r="X2649" i="1" s="1"/>
  <c r="R2650" i="1"/>
  <c r="Q2650" i="1"/>
  <c r="W2650" i="1" s="1"/>
  <c r="X2650" i="1" s="1"/>
  <c r="R2651" i="1"/>
  <c r="Q2651" i="1"/>
  <c r="W2651" i="1" s="1"/>
  <c r="X2651" i="1" s="1"/>
  <c r="R2652" i="1"/>
  <c r="Q2652" i="1"/>
  <c r="W2652" i="1" s="1"/>
  <c r="X2652" i="1" s="1"/>
  <c r="R2653" i="1"/>
  <c r="Q2653" i="1"/>
  <c r="W2653" i="1" s="1"/>
  <c r="X2653" i="1" s="1"/>
  <c r="R2654" i="1"/>
  <c r="Q2654" i="1"/>
  <c r="W2654" i="1" s="1"/>
  <c r="X2654" i="1" s="1"/>
  <c r="R2655" i="1"/>
  <c r="Q2655" i="1"/>
  <c r="W2655" i="1" s="1"/>
  <c r="X2655" i="1" s="1"/>
  <c r="R2656" i="1"/>
  <c r="Q2656" i="1"/>
  <c r="W2656" i="1" s="1"/>
  <c r="X2656" i="1" s="1"/>
  <c r="R2657" i="1"/>
  <c r="Q2657" i="1"/>
  <c r="W2657" i="1" s="1"/>
  <c r="X2657" i="1" s="1"/>
  <c r="R2658" i="1"/>
  <c r="Q2658" i="1"/>
  <c r="W2658" i="1" s="1"/>
  <c r="X2658" i="1" s="1"/>
  <c r="R2659" i="1"/>
  <c r="Q2659" i="1"/>
  <c r="W2659" i="1" s="1"/>
  <c r="X2659" i="1" s="1"/>
  <c r="R2660" i="1"/>
  <c r="Q2660" i="1"/>
  <c r="W2660" i="1" s="1"/>
  <c r="X2660" i="1" s="1"/>
  <c r="R2661" i="1"/>
  <c r="Q2661" i="1"/>
  <c r="W2661" i="1" s="1"/>
  <c r="X2661" i="1" s="1"/>
  <c r="R2662" i="1"/>
  <c r="Q2662" i="1"/>
  <c r="W2662" i="1" s="1"/>
  <c r="X2662" i="1" s="1"/>
  <c r="R2663" i="1"/>
  <c r="Q2663" i="1"/>
  <c r="W2663" i="1" s="1"/>
  <c r="X2663" i="1" s="1"/>
  <c r="R2664" i="1"/>
  <c r="Q2664" i="1"/>
  <c r="W2664" i="1" s="1"/>
  <c r="X2664" i="1" s="1"/>
  <c r="R2665" i="1"/>
  <c r="Q2665" i="1"/>
  <c r="W2665" i="1" s="1"/>
  <c r="X2665" i="1" s="1"/>
  <c r="R2666" i="1"/>
  <c r="Q2666" i="1"/>
  <c r="W2666" i="1" s="1"/>
  <c r="X2666" i="1" s="1"/>
  <c r="R2667" i="1"/>
  <c r="Q2667" i="1"/>
  <c r="W2667" i="1" s="1"/>
  <c r="X2667" i="1" s="1"/>
  <c r="R2668" i="1"/>
  <c r="Q2668" i="1"/>
  <c r="W2668" i="1" s="1"/>
  <c r="X2668" i="1" s="1"/>
  <c r="R2669" i="1"/>
  <c r="Q2669" i="1"/>
  <c r="W2669" i="1" s="1"/>
  <c r="X2669" i="1" s="1"/>
  <c r="R2670" i="1"/>
  <c r="Q2670" i="1"/>
  <c r="W2670" i="1" s="1"/>
  <c r="X2670" i="1" s="1"/>
  <c r="R2671" i="1"/>
  <c r="Q2671" i="1"/>
  <c r="W2671" i="1" s="1"/>
  <c r="X2671" i="1" s="1"/>
  <c r="R2672" i="1"/>
  <c r="Q2672" i="1"/>
  <c r="W2672" i="1" s="1"/>
  <c r="X2672" i="1" s="1"/>
  <c r="R2673" i="1"/>
  <c r="Q2673" i="1"/>
  <c r="W2673" i="1" s="1"/>
  <c r="X2673" i="1" s="1"/>
  <c r="R2674" i="1"/>
  <c r="Q2674" i="1"/>
  <c r="W2674" i="1" s="1"/>
  <c r="X2674" i="1" s="1"/>
  <c r="R2675" i="1"/>
  <c r="Q2675" i="1"/>
  <c r="W2675" i="1" s="1"/>
  <c r="X2675" i="1" s="1"/>
  <c r="R2676" i="1"/>
  <c r="Q2676" i="1"/>
  <c r="W2676" i="1" s="1"/>
  <c r="X2676" i="1" s="1"/>
  <c r="R2677" i="1"/>
  <c r="Q2677" i="1"/>
  <c r="W2677" i="1" s="1"/>
  <c r="X2677" i="1" s="1"/>
  <c r="R2678" i="1"/>
  <c r="Q2678" i="1"/>
  <c r="W2678" i="1" s="1"/>
  <c r="X2678" i="1" s="1"/>
  <c r="R2679" i="1"/>
  <c r="Q2679" i="1"/>
  <c r="W2679" i="1" s="1"/>
  <c r="X2679" i="1" s="1"/>
  <c r="R2680" i="1"/>
  <c r="Q2680" i="1"/>
  <c r="W2680" i="1" s="1"/>
  <c r="X2680" i="1" s="1"/>
  <c r="R2681" i="1"/>
  <c r="Q2681" i="1"/>
  <c r="W2681" i="1" s="1"/>
  <c r="X2681" i="1" s="1"/>
  <c r="R2682" i="1"/>
  <c r="Q2682" i="1"/>
  <c r="W2682" i="1" s="1"/>
  <c r="X2682" i="1" s="1"/>
  <c r="R2683" i="1"/>
  <c r="Q2683" i="1"/>
  <c r="W2683" i="1" s="1"/>
  <c r="X2683" i="1" s="1"/>
  <c r="R2684" i="1"/>
  <c r="Q2684" i="1"/>
  <c r="W2684" i="1" s="1"/>
  <c r="X2684" i="1" s="1"/>
  <c r="R2685" i="1"/>
  <c r="Q2685" i="1"/>
  <c r="W2685" i="1" s="1"/>
  <c r="X2685" i="1" s="1"/>
  <c r="R2686" i="1"/>
  <c r="Q2686" i="1"/>
  <c r="W2686" i="1" s="1"/>
  <c r="X2686" i="1" s="1"/>
  <c r="R2687" i="1"/>
  <c r="Q2687" i="1"/>
  <c r="W2687" i="1" s="1"/>
  <c r="X2687" i="1" s="1"/>
  <c r="R2688" i="1"/>
  <c r="Q2688" i="1"/>
  <c r="W2688" i="1" s="1"/>
  <c r="X2688" i="1" s="1"/>
  <c r="R2689" i="1"/>
  <c r="Q2689" i="1"/>
  <c r="W2689" i="1" s="1"/>
  <c r="X2689" i="1" s="1"/>
  <c r="R2690" i="1"/>
  <c r="Q2690" i="1"/>
  <c r="W2690" i="1" s="1"/>
  <c r="X2690" i="1" s="1"/>
  <c r="R2691" i="1"/>
  <c r="Q2691" i="1"/>
  <c r="W2691" i="1" s="1"/>
  <c r="X2691" i="1" s="1"/>
  <c r="R2692" i="1"/>
  <c r="Q2692" i="1"/>
  <c r="W2692" i="1" s="1"/>
  <c r="X2692" i="1" s="1"/>
  <c r="R2693" i="1"/>
  <c r="Q2693" i="1"/>
  <c r="W2693" i="1" s="1"/>
  <c r="X2693" i="1" s="1"/>
  <c r="R2694" i="1"/>
  <c r="Q2694" i="1"/>
  <c r="W2694" i="1" s="1"/>
  <c r="X2694" i="1" s="1"/>
  <c r="R2695" i="1"/>
  <c r="Q2695" i="1"/>
  <c r="W2695" i="1" s="1"/>
  <c r="X2695" i="1" s="1"/>
  <c r="R2696" i="1"/>
  <c r="Q2696" i="1"/>
  <c r="W2696" i="1" s="1"/>
  <c r="X2696" i="1" s="1"/>
  <c r="R2697" i="1"/>
  <c r="Q2697" i="1"/>
  <c r="W2697" i="1" s="1"/>
  <c r="X2697" i="1" s="1"/>
  <c r="R2698" i="1"/>
  <c r="Q2698" i="1"/>
  <c r="W2698" i="1" s="1"/>
  <c r="X2698" i="1" s="1"/>
  <c r="R2699" i="1"/>
  <c r="Q2699" i="1"/>
  <c r="W2699" i="1" s="1"/>
  <c r="X2699" i="1" s="1"/>
  <c r="R2700" i="1"/>
  <c r="Q2700" i="1"/>
  <c r="W2700" i="1" s="1"/>
  <c r="X2700" i="1" s="1"/>
  <c r="R2701" i="1"/>
  <c r="Q2701" i="1"/>
  <c r="W2701" i="1" s="1"/>
  <c r="X2701" i="1" s="1"/>
  <c r="R2702" i="1"/>
  <c r="Q2702" i="1"/>
  <c r="W2702" i="1" s="1"/>
  <c r="X2702" i="1" s="1"/>
  <c r="R2703" i="1"/>
  <c r="Q2703" i="1"/>
  <c r="W2703" i="1" s="1"/>
  <c r="X2703" i="1" s="1"/>
  <c r="R2704" i="1"/>
  <c r="Q2704" i="1"/>
  <c r="W2704" i="1" s="1"/>
  <c r="X2704" i="1" s="1"/>
  <c r="R2705" i="1"/>
  <c r="Q2705" i="1"/>
  <c r="W2705" i="1" s="1"/>
  <c r="X2705" i="1" s="1"/>
  <c r="R2706" i="1"/>
  <c r="Q2706" i="1"/>
  <c r="W2706" i="1" s="1"/>
  <c r="X2706" i="1" s="1"/>
  <c r="R2707" i="1"/>
  <c r="Q2707" i="1"/>
  <c r="W2707" i="1" s="1"/>
  <c r="X2707" i="1" s="1"/>
  <c r="R2708" i="1"/>
  <c r="Q2708" i="1"/>
  <c r="W2708" i="1" s="1"/>
  <c r="X2708" i="1" s="1"/>
  <c r="R2709" i="1"/>
  <c r="Q2709" i="1"/>
  <c r="W2709" i="1" s="1"/>
  <c r="X2709" i="1" s="1"/>
  <c r="R2710" i="1"/>
  <c r="Q2710" i="1"/>
  <c r="W2710" i="1" s="1"/>
  <c r="X2710" i="1" s="1"/>
  <c r="R2711" i="1"/>
  <c r="Q2711" i="1"/>
  <c r="W2711" i="1" s="1"/>
  <c r="X2711" i="1" s="1"/>
  <c r="R2712" i="1"/>
  <c r="Q2712" i="1"/>
  <c r="W2712" i="1" s="1"/>
  <c r="X2712" i="1" s="1"/>
  <c r="R2713" i="1"/>
  <c r="Q2713" i="1"/>
  <c r="W2713" i="1" s="1"/>
  <c r="X2713" i="1" s="1"/>
  <c r="R2714" i="1"/>
  <c r="Q2714" i="1"/>
  <c r="W2714" i="1" s="1"/>
  <c r="X2714" i="1" s="1"/>
  <c r="R2715" i="1"/>
  <c r="Q2715" i="1"/>
  <c r="W2715" i="1" s="1"/>
  <c r="X2715" i="1" s="1"/>
  <c r="R2716" i="1"/>
  <c r="Q2716" i="1"/>
  <c r="W2716" i="1" s="1"/>
  <c r="X2716" i="1" s="1"/>
  <c r="R2717" i="1"/>
  <c r="Q2717" i="1"/>
  <c r="W2717" i="1" s="1"/>
  <c r="X2717" i="1" s="1"/>
  <c r="R2718" i="1"/>
  <c r="Q2718" i="1"/>
  <c r="W2718" i="1" s="1"/>
  <c r="X2718" i="1" s="1"/>
  <c r="R2719" i="1"/>
  <c r="Q2719" i="1"/>
  <c r="W2719" i="1" s="1"/>
  <c r="X2719" i="1" s="1"/>
  <c r="R2720" i="1"/>
  <c r="Q2720" i="1"/>
  <c r="W2720" i="1" s="1"/>
  <c r="X2720" i="1" s="1"/>
  <c r="R2721" i="1"/>
  <c r="Q2721" i="1"/>
  <c r="W2721" i="1" s="1"/>
  <c r="X2721" i="1" s="1"/>
  <c r="R2722" i="1"/>
  <c r="Q2722" i="1"/>
  <c r="W2722" i="1" s="1"/>
  <c r="X2722" i="1" s="1"/>
  <c r="R2723" i="1"/>
  <c r="Q2723" i="1"/>
  <c r="W2723" i="1" s="1"/>
  <c r="X2723" i="1" s="1"/>
  <c r="R2724" i="1"/>
  <c r="Q2724" i="1"/>
  <c r="W2724" i="1" s="1"/>
  <c r="X2724" i="1" s="1"/>
  <c r="R2725" i="1"/>
  <c r="Q2725" i="1"/>
  <c r="W2725" i="1" s="1"/>
  <c r="X2725" i="1" s="1"/>
  <c r="R2726" i="1"/>
  <c r="Q2726" i="1"/>
  <c r="W2726" i="1" s="1"/>
  <c r="X2726" i="1" s="1"/>
  <c r="R2727" i="1"/>
  <c r="Q2727" i="1"/>
  <c r="W2727" i="1" s="1"/>
  <c r="X2727" i="1" s="1"/>
  <c r="R2728" i="1"/>
  <c r="Q2728" i="1"/>
  <c r="W2728" i="1" s="1"/>
  <c r="X2728" i="1" s="1"/>
  <c r="R2729" i="1"/>
  <c r="Q2729" i="1"/>
  <c r="W2729" i="1" s="1"/>
  <c r="X2729" i="1" s="1"/>
  <c r="R2730" i="1"/>
  <c r="Q2730" i="1"/>
  <c r="W2730" i="1" s="1"/>
  <c r="X2730" i="1" s="1"/>
  <c r="R2731" i="1"/>
  <c r="Q2731" i="1"/>
  <c r="W2731" i="1" s="1"/>
  <c r="X2731" i="1" s="1"/>
  <c r="R2732" i="1"/>
  <c r="Q2732" i="1"/>
  <c r="W2732" i="1" s="1"/>
  <c r="X2732" i="1" s="1"/>
  <c r="R2733" i="1"/>
  <c r="Q2733" i="1"/>
  <c r="W2733" i="1" s="1"/>
  <c r="X2733" i="1" s="1"/>
  <c r="R2734" i="1"/>
  <c r="Q2734" i="1"/>
  <c r="W2734" i="1" s="1"/>
  <c r="X2734" i="1" s="1"/>
  <c r="R2735" i="1"/>
  <c r="Q2735" i="1"/>
  <c r="W2735" i="1" s="1"/>
  <c r="X2735" i="1" s="1"/>
  <c r="R2736" i="1"/>
  <c r="Q2736" i="1"/>
  <c r="W2736" i="1" s="1"/>
  <c r="X2736" i="1" s="1"/>
  <c r="R2737" i="1"/>
  <c r="Q2737" i="1"/>
  <c r="W2737" i="1" s="1"/>
  <c r="X2737" i="1" s="1"/>
  <c r="R2738" i="1"/>
  <c r="Q2738" i="1"/>
  <c r="W2738" i="1" s="1"/>
  <c r="X2738" i="1" s="1"/>
  <c r="R2739" i="1"/>
  <c r="Q2739" i="1"/>
  <c r="W2739" i="1" s="1"/>
  <c r="X2739" i="1" s="1"/>
  <c r="R2740" i="1"/>
  <c r="Q2740" i="1"/>
  <c r="W2740" i="1" s="1"/>
  <c r="X2740" i="1" s="1"/>
  <c r="R2741" i="1"/>
  <c r="Q2741" i="1"/>
  <c r="W2741" i="1" s="1"/>
  <c r="X2741" i="1" s="1"/>
  <c r="R2742" i="1"/>
  <c r="Q2742" i="1"/>
  <c r="W2742" i="1" s="1"/>
  <c r="X2742" i="1" s="1"/>
  <c r="R2743" i="1"/>
  <c r="Q2743" i="1"/>
  <c r="W2743" i="1" s="1"/>
  <c r="X2743" i="1" s="1"/>
  <c r="R2744" i="1"/>
  <c r="Q2744" i="1"/>
  <c r="W2744" i="1" s="1"/>
  <c r="X2744" i="1" s="1"/>
  <c r="R2745" i="1"/>
  <c r="Q2745" i="1"/>
  <c r="W2745" i="1" s="1"/>
  <c r="X2745" i="1" s="1"/>
  <c r="R2746" i="1"/>
  <c r="Q2746" i="1"/>
  <c r="W2746" i="1" s="1"/>
  <c r="X2746" i="1" s="1"/>
  <c r="R2747" i="1"/>
  <c r="Q2747" i="1"/>
  <c r="W2747" i="1" s="1"/>
  <c r="X2747" i="1" s="1"/>
  <c r="R2748" i="1"/>
  <c r="Q2748" i="1"/>
  <c r="W2748" i="1" s="1"/>
  <c r="X2748" i="1" s="1"/>
  <c r="R2749" i="1"/>
  <c r="Q2749" i="1"/>
  <c r="W2749" i="1" s="1"/>
  <c r="X2749" i="1" s="1"/>
  <c r="R2750" i="1"/>
  <c r="Q2750" i="1"/>
  <c r="W2750" i="1" s="1"/>
  <c r="X2750" i="1" s="1"/>
  <c r="R2751" i="1"/>
  <c r="Q2751" i="1"/>
  <c r="W2751" i="1" s="1"/>
  <c r="X2751" i="1" s="1"/>
  <c r="R2752" i="1"/>
  <c r="Q2752" i="1"/>
  <c r="W2752" i="1" s="1"/>
  <c r="X2752" i="1" s="1"/>
  <c r="R2753" i="1"/>
  <c r="Q2753" i="1"/>
  <c r="W2753" i="1" s="1"/>
  <c r="X2753" i="1" s="1"/>
  <c r="R2754" i="1"/>
  <c r="Q2754" i="1"/>
  <c r="W2754" i="1" s="1"/>
  <c r="X2754" i="1" s="1"/>
  <c r="R2755" i="1"/>
  <c r="Q2755" i="1"/>
  <c r="W2755" i="1" s="1"/>
  <c r="X2755" i="1" s="1"/>
  <c r="R2756" i="1"/>
  <c r="Q2756" i="1"/>
  <c r="W2756" i="1" s="1"/>
  <c r="X2756" i="1" s="1"/>
  <c r="R2757" i="1"/>
  <c r="Q2757" i="1"/>
  <c r="W2757" i="1" s="1"/>
  <c r="X2757" i="1" s="1"/>
  <c r="R2758" i="1"/>
  <c r="Q2758" i="1"/>
  <c r="W2758" i="1" s="1"/>
  <c r="X2758" i="1" s="1"/>
  <c r="R2759" i="1"/>
  <c r="Q2759" i="1"/>
  <c r="W2759" i="1" s="1"/>
  <c r="X2759" i="1" s="1"/>
  <c r="R2760" i="1"/>
  <c r="Q2760" i="1"/>
  <c r="W2760" i="1" s="1"/>
  <c r="X2760" i="1" s="1"/>
  <c r="R2761" i="1"/>
  <c r="Q2761" i="1"/>
  <c r="W2761" i="1" s="1"/>
  <c r="X2761" i="1" s="1"/>
  <c r="R2762" i="1"/>
  <c r="Q2762" i="1"/>
  <c r="W2762" i="1" s="1"/>
  <c r="X2762" i="1" s="1"/>
  <c r="R2763" i="1"/>
  <c r="Q2763" i="1"/>
  <c r="W2763" i="1" s="1"/>
  <c r="X2763" i="1" s="1"/>
  <c r="R2764" i="1"/>
  <c r="Q2764" i="1"/>
  <c r="W2764" i="1" s="1"/>
  <c r="X2764" i="1" s="1"/>
  <c r="R2765" i="1"/>
  <c r="Q2765" i="1"/>
  <c r="W2765" i="1" s="1"/>
  <c r="X2765" i="1" s="1"/>
  <c r="R2766" i="1"/>
  <c r="Q2766" i="1"/>
  <c r="W2766" i="1" s="1"/>
  <c r="X2766" i="1" s="1"/>
  <c r="R2767" i="1"/>
  <c r="Q2767" i="1"/>
  <c r="W2767" i="1" s="1"/>
  <c r="X2767" i="1" s="1"/>
  <c r="R2768" i="1"/>
  <c r="Q2768" i="1"/>
  <c r="W2768" i="1" s="1"/>
  <c r="X2768" i="1" s="1"/>
  <c r="R2769" i="1"/>
  <c r="Q2769" i="1"/>
  <c r="W2769" i="1" s="1"/>
  <c r="X2769" i="1" s="1"/>
  <c r="R2770" i="1"/>
  <c r="Q2770" i="1"/>
  <c r="W2770" i="1" s="1"/>
  <c r="X2770" i="1" s="1"/>
  <c r="R2771" i="1"/>
  <c r="Q2771" i="1"/>
  <c r="W2771" i="1" s="1"/>
  <c r="X2771" i="1" s="1"/>
  <c r="R2772" i="1"/>
  <c r="Q2772" i="1"/>
  <c r="W2772" i="1" s="1"/>
  <c r="X2772" i="1" s="1"/>
  <c r="R2773" i="1"/>
  <c r="Q2773" i="1"/>
  <c r="W2773" i="1" s="1"/>
  <c r="X2773" i="1" s="1"/>
  <c r="R2774" i="1"/>
  <c r="Q2774" i="1"/>
  <c r="W2774" i="1" s="1"/>
  <c r="X2774" i="1" s="1"/>
  <c r="R2775" i="1"/>
  <c r="Q2775" i="1"/>
  <c r="W2775" i="1" s="1"/>
  <c r="X2775" i="1" s="1"/>
  <c r="R2776" i="1"/>
  <c r="Q2776" i="1"/>
  <c r="W2776" i="1" s="1"/>
  <c r="X2776" i="1" s="1"/>
  <c r="R2777" i="1"/>
  <c r="Q2777" i="1"/>
  <c r="W2777" i="1" s="1"/>
  <c r="X2777" i="1" s="1"/>
  <c r="R2778" i="1"/>
  <c r="Q2778" i="1"/>
  <c r="W2778" i="1" s="1"/>
  <c r="X2778" i="1" s="1"/>
  <c r="R2779" i="1"/>
  <c r="Q2779" i="1"/>
  <c r="W2779" i="1" s="1"/>
  <c r="X2779" i="1" s="1"/>
  <c r="R2780" i="1"/>
  <c r="Q2780" i="1"/>
  <c r="W2780" i="1" s="1"/>
  <c r="X2780" i="1" s="1"/>
  <c r="R2781" i="1"/>
  <c r="Q2781" i="1"/>
  <c r="W2781" i="1" s="1"/>
  <c r="X2781" i="1" s="1"/>
  <c r="R2782" i="1"/>
  <c r="Q2782" i="1"/>
  <c r="W2782" i="1" s="1"/>
  <c r="X2782" i="1" s="1"/>
  <c r="R2783" i="1"/>
  <c r="Q2783" i="1"/>
  <c r="W2783" i="1" s="1"/>
  <c r="X2783" i="1" s="1"/>
  <c r="R2784" i="1"/>
  <c r="Q2784" i="1"/>
  <c r="W2784" i="1" s="1"/>
  <c r="X2784" i="1" s="1"/>
  <c r="R3124" i="1"/>
  <c r="Q3124" i="1"/>
  <c r="W3124" i="1" s="1"/>
  <c r="X3124" i="1" s="1"/>
  <c r="R3125" i="1"/>
  <c r="Q3125" i="1"/>
  <c r="W3125" i="1" s="1"/>
  <c r="X3125" i="1" s="1"/>
  <c r="R3126" i="1"/>
  <c r="Q3126" i="1"/>
  <c r="W3126" i="1" s="1"/>
  <c r="X3126" i="1" s="1"/>
  <c r="R3127" i="1"/>
  <c r="Q3127" i="1"/>
  <c r="W3127" i="1" s="1"/>
  <c r="X3127" i="1" s="1"/>
  <c r="R3128" i="1"/>
  <c r="Q3128" i="1"/>
  <c r="W3128" i="1" s="1"/>
  <c r="X3128" i="1" s="1"/>
  <c r="Q3129" i="1"/>
  <c r="R3129" i="1"/>
  <c r="Q3130" i="1"/>
  <c r="R3130" i="1"/>
  <c r="Q3131" i="1"/>
  <c r="R3131" i="1"/>
  <c r="Q3132" i="1"/>
  <c r="R3132" i="1"/>
  <c r="Q3133" i="1"/>
  <c r="R3133" i="1"/>
  <c r="Q3134" i="1"/>
  <c r="R3134" i="1"/>
  <c r="Q3135" i="1"/>
  <c r="R3135" i="1"/>
  <c r="Q3136" i="1"/>
  <c r="R3136" i="1"/>
  <c r="Q3137" i="1"/>
  <c r="R3137" i="1"/>
  <c r="Q3138" i="1"/>
  <c r="R3138" i="1"/>
  <c r="Q3139" i="1"/>
  <c r="R3139" i="1"/>
  <c r="Q3140" i="1"/>
  <c r="R3140" i="1"/>
  <c r="Q3141" i="1"/>
  <c r="R3141" i="1"/>
  <c r="Q3142" i="1"/>
  <c r="R3142" i="1"/>
  <c r="Q3143" i="1"/>
  <c r="R3143" i="1"/>
  <c r="Q3144" i="1"/>
  <c r="R3144" i="1"/>
  <c r="Q3145" i="1"/>
  <c r="R3145" i="1"/>
  <c r="Q3146" i="1"/>
  <c r="R3146" i="1"/>
  <c r="Q3147" i="1"/>
  <c r="R3147" i="1"/>
  <c r="Q3148" i="1"/>
  <c r="R3148" i="1"/>
  <c r="Q3149" i="1"/>
  <c r="R3149" i="1"/>
  <c r="Q3150" i="1"/>
  <c r="R3150" i="1"/>
  <c r="Q3151" i="1"/>
  <c r="R3151" i="1"/>
  <c r="Q3152" i="1"/>
  <c r="R3152" i="1"/>
  <c r="Q3153" i="1"/>
  <c r="R3153" i="1"/>
  <c r="Q3154" i="1"/>
  <c r="R3154" i="1"/>
  <c r="Q3155" i="1"/>
  <c r="R3155" i="1"/>
  <c r="Q3156" i="1"/>
  <c r="R3156" i="1"/>
  <c r="Q3157" i="1"/>
  <c r="R3157" i="1"/>
  <c r="Q3158" i="1"/>
  <c r="R3158" i="1"/>
  <c r="Q3159" i="1"/>
  <c r="R3159" i="1"/>
  <c r="Q3160" i="1"/>
  <c r="R3160" i="1"/>
  <c r="Q3161" i="1"/>
  <c r="R3161" i="1"/>
  <c r="Q3162" i="1"/>
  <c r="R3162" i="1"/>
  <c r="Q3163" i="1"/>
  <c r="R3163" i="1"/>
  <c r="Q3164" i="1"/>
  <c r="R3164" i="1"/>
  <c r="Q3165" i="1"/>
  <c r="R3165" i="1"/>
  <c r="Q3166" i="1"/>
  <c r="R3166" i="1"/>
  <c r="Q3167" i="1"/>
  <c r="R3167" i="1"/>
  <c r="Q3168" i="1"/>
  <c r="R3168" i="1"/>
  <c r="Q3169" i="1"/>
  <c r="R3169" i="1"/>
  <c r="Q3170" i="1"/>
  <c r="R3170" i="1"/>
  <c r="Q3171" i="1"/>
  <c r="R3171" i="1"/>
  <c r="Q3172" i="1"/>
  <c r="R3172" i="1"/>
  <c r="Q3173" i="1"/>
  <c r="R3173" i="1"/>
  <c r="Q3174" i="1"/>
  <c r="R3174" i="1"/>
  <c r="Q3175" i="1"/>
  <c r="R3175" i="1"/>
  <c r="Q3176" i="1"/>
  <c r="R3176" i="1"/>
  <c r="Q3177" i="1"/>
  <c r="R3177" i="1"/>
  <c r="Q3178" i="1"/>
  <c r="R3178" i="1"/>
  <c r="Q3179" i="1"/>
  <c r="R3179" i="1"/>
  <c r="Q3180" i="1"/>
  <c r="R3180" i="1"/>
  <c r="Q3181" i="1"/>
  <c r="R3181" i="1"/>
  <c r="Q3182" i="1"/>
  <c r="R3182" i="1"/>
  <c r="Q3183" i="1"/>
  <c r="R3183" i="1"/>
  <c r="Q3184" i="1"/>
  <c r="R3184" i="1"/>
  <c r="Q3185" i="1"/>
  <c r="R3185" i="1"/>
  <c r="Q3186" i="1"/>
  <c r="R3186" i="1"/>
  <c r="Q3187" i="1"/>
  <c r="R3187" i="1"/>
  <c r="Q3188" i="1"/>
  <c r="R3188" i="1"/>
  <c r="Q3189" i="1"/>
  <c r="R3189" i="1"/>
  <c r="Q3190" i="1"/>
  <c r="R3190" i="1"/>
  <c r="Q3191" i="1"/>
  <c r="R3191" i="1"/>
  <c r="Q3192" i="1"/>
  <c r="R3192" i="1"/>
  <c r="Q3193" i="1"/>
  <c r="R3193" i="1"/>
  <c r="Q3194" i="1"/>
  <c r="R3194" i="1"/>
  <c r="Q3195" i="1"/>
  <c r="R3195" i="1"/>
  <c r="Q3196" i="1"/>
  <c r="R3196" i="1"/>
  <c r="Q3197" i="1"/>
  <c r="R3197" i="1"/>
  <c r="Q3198" i="1"/>
  <c r="R3198" i="1"/>
  <c r="Q3199" i="1"/>
  <c r="R3199" i="1"/>
  <c r="Q3200" i="1"/>
  <c r="R3200" i="1"/>
  <c r="Q3201" i="1"/>
  <c r="R3201" i="1"/>
  <c r="Q3202" i="1"/>
  <c r="R3202" i="1"/>
  <c r="Q3203" i="1"/>
  <c r="R3203" i="1"/>
  <c r="Q3204" i="1"/>
  <c r="R3204" i="1"/>
  <c r="Q3205" i="1"/>
  <c r="R3205" i="1"/>
  <c r="Q3206" i="1"/>
  <c r="R3206" i="1"/>
  <c r="Q3207" i="1"/>
  <c r="R3207" i="1"/>
  <c r="Q3208" i="1"/>
  <c r="R3208" i="1"/>
  <c r="Q3209" i="1"/>
  <c r="R3209" i="1"/>
  <c r="Q3210" i="1"/>
  <c r="R3210" i="1"/>
  <c r="Q3211" i="1"/>
  <c r="R3211" i="1"/>
  <c r="Q3212" i="1"/>
  <c r="R3212" i="1"/>
  <c r="Q3213" i="1"/>
  <c r="R3213" i="1"/>
  <c r="Q3214" i="1"/>
  <c r="R3214" i="1"/>
  <c r="Q3215" i="1"/>
  <c r="R3215" i="1"/>
  <c r="Q3216" i="1"/>
  <c r="R3216" i="1"/>
  <c r="Q3217" i="1"/>
  <c r="R3217" i="1"/>
  <c r="Q3218" i="1"/>
  <c r="R3218" i="1"/>
  <c r="Q3219" i="1"/>
  <c r="R3219" i="1"/>
  <c r="Q3220" i="1"/>
  <c r="R3220" i="1"/>
  <c r="Q3221" i="1"/>
  <c r="R3221" i="1"/>
  <c r="Q3222" i="1"/>
  <c r="R3222" i="1"/>
  <c r="Q3223" i="1"/>
  <c r="R3223" i="1"/>
  <c r="Q3224" i="1"/>
  <c r="R3224" i="1"/>
  <c r="Q3225" i="1"/>
  <c r="R3225" i="1"/>
  <c r="Q3226" i="1"/>
  <c r="R3226" i="1"/>
  <c r="Q3227" i="1"/>
  <c r="R3227" i="1"/>
  <c r="Q3228" i="1"/>
  <c r="R3228" i="1"/>
  <c r="Q3229" i="1"/>
  <c r="R3229" i="1"/>
  <c r="Q3230" i="1"/>
  <c r="R3230" i="1"/>
  <c r="Q3231" i="1"/>
  <c r="R3231" i="1"/>
  <c r="Q3232" i="1"/>
  <c r="R3232" i="1"/>
  <c r="Q3233" i="1"/>
  <c r="R3233" i="1"/>
  <c r="Q3234" i="1"/>
  <c r="R3234" i="1"/>
  <c r="Q3235" i="1"/>
  <c r="R3235" i="1"/>
  <c r="Q3236" i="1"/>
  <c r="R3236" i="1"/>
  <c r="Q3237" i="1"/>
  <c r="R3237" i="1"/>
  <c r="Q3238" i="1"/>
  <c r="R3238" i="1"/>
  <c r="Q3239" i="1"/>
  <c r="R3239" i="1"/>
  <c r="Q3240" i="1"/>
  <c r="R3240" i="1"/>
  <c r="Q3241" i="1"/>
  <c r="R3241" i="1"/>
  <c r="Q3242" i="1"/>
  <c r="R3242" i="1"/>
  <c r="Q3243" i="1"/>
  <c r="R3243" i="1"/>
  <c r="Q3244" i="1"/>
  <c r="R3244" i="1"/>
  <c r="Q3245" i="1"/>
  <c r="R3245" i="1"/>
  <c r="Q3246" i="1"/>
  <c r="R3246" i="1"/>
  <c r="Q3247" i="1"/>
  <c r="R3247" i="1"/>
  <c r="Q3248" i="1"/>
  <c r="R3248" i="1"/>
  <c r="Q3249" i="1"/>
  <c r="R3249" i="1"/>
  <c r="Q3250" i="1"/>
  <c r="R3250" i="1"/>
  <c r="Q3251" i="1"/>
  <c r="R3251" i="1"/>
  <c r="Q3252" i="1"/>
  <c r="R3252" i="1"/>
  <c r="Q3253" i="1"/>
  <c r="R3253" i="1"/>
  <c r="Q3254" i="1"/>
  <c r="R3254" i="1"/>
  <c r="Q3255" i="1"/>
  <c r="R3255" i="1"/>
  <c r="Q3256" i="1"/>
  <c r="R3256" i="1"/>
  <c r="Q3257" i="1"/>
  <c r="R3257" i="1"/>
  <c r="Q3258" i="1"/>
  <c r="R3258" i="1"/>
  <c r="Q3259" i="1"/>
  <c r="R3259" i="1"/>
  <c r="Q3260" i="1"/>
  <c r="R3260" i="1"/>
  <c r="Q3261" i="1"/>
  <c r="R3261" i="1"/>
  <c r="Q3262" i="1"/>
  <c r="R3262" i="1"/>
  <c r="Q3263" i="1"/>
  <c r="R3263" i="1"/>
  <c r="Q3264" i="1"/>
  <c r="R3264" i="1"/>
  <c r="Q3265" i="1"/>
  <c r="R3265" i="1"/>
  <c r="Q3266" i="1"/>
  <c r="R3266" i="1"/>
  <c r="Q3267" i="1"/>
  <c r="R3267" i="1"/>
  <c r="Q3268" i="1"/>
  <c r="R3268" i="1"/>
  <c r="Q3269" i="1"/>
  <c r="R3269" i="1"/>
  <c r="Q3270" i="1"/>
  <c r="R3270" i="1"/>
  <c r="Q3271" i="1"/>
  <c r="R3271" i="1"/>
  <c r="Q3272" i="1"/>
  <c r="R3272" i="1"/>
  <c r="Q3273" i="1"/>
  <c r="R3273" i="1"/>
  <c r="Q3274" i="1"/>
  <c r="R3274" i="1"/>
  <c r="Q3275" i="1"/>
  <c r="R3275" i="1"/>
  <c r="Q3276" i="1"/>
  <c r="R3276" i="1"/>
  <c r="Q3277" i="1"/>
  <c r="R3277" i="1"/>
  <c r="Q3278" i="1"/>
  <c r="R3278" i="1"/>
  <c r="Q3279" i="1"/>
  <c r="R3279" i="1"/>
  <c r="Q3280" i="1"/>
  <c r="R3280" i="1"/>
  <c r="Q3281" i="1"/>
  <c r="R3281" i="1"/>
  <c r="Q3282" i="1"/>
  <c r="R3282" i="1"/>
  <c r="Q3283" i="1"/>
  <c r="R3283" i="1"/>
  <c r="Q3284" i="1"/>
  <c r="R3284" i="1"/>
  <c r="Q3285" i="1"/>
  <c r="R3285" i="1"/>
  <c r="Q3286" i="1"/>
  <c r="R3286" i="1"/>
  <c r="Q3287" i="1"/>
  <c r="R3287" i="1"/>
  <c r="Q3288" i="1"/>
  <c r="R3288" i="1"/>
  <c r="Q3289" i="1"/>
  <c r="R3289" i="1"/>
  <c r="Q3290" i="1"/>
  <c r="R3290" i="1"/>
  <c r="Q3291" i="1"/>
  <c r="R3291" i="1"/>
  <c r="Q3292" i="1"/>
  <c r="R3292" i="1"/>
  <c r="Q3293" i="1"/>
  <c r="R3293" i="1"/>
  <c r="Q3294" i="1"/>
  <c r="R3294" i="1"/>
  <c r="Q3295" i="1"/>
  <c r="R3295" i="1"/>
  <c r="Q3296" i="1"/>
  <c r="R3296" i="1"/>
  <c r="Q3297" i="1"/>
  <c r="R3297" i="1"/>
  <c r="Q3298" i="1"/>
  <c r="R3298" i="1"/>
  <c r="Q3299" i="1"/>
  <c r="R3299" i="1"/>
  <c r="Q3300" i="1"/>
  <c r="R3300" i="1"/>
  <c r="Q3301" i="1"/>
  <c r="R3301" i="1"/>
  <c r="Q3302" i="1"/>
  <c r="R3302" i="1"/>
  <c r="Q3303" i="1"/>
  <c r="R3303" i="1"/>
  <c r="Q3304" i="1"/>
  <c r="R3304" i="1"/>
  <c r="Q3305" i="1"/>
  <c r="R3305" i="1"/>
  <c r="Q3306" i="1"/>
  <c r="R3306" i="1"/>
  <c r="Q3307" i="1"/>
  <c r="R3307" i="1"/>
  <c r="Q3308" i="1"/>
  <c r="R3308" i="1"/>
  <c r="Q3309" i="1"/>
  <c r="R3309" i="1"/>
  <c r="Q3310" i="1"/>
  <c r="R3310" i="1"/>
  <c r="Q3311" i="1"/>
  <c r="R3311" i="1"/>
  <c r="Q3312" i="1"/>
  <c r="R3312" i="1"/>
  <c r="Q3313" i="1"/>
  <c r="R3313" i="1"/>
  <c r="Q3314" i="1"/>
  <c r="R3314" i="1"/>
  <c r="Q3315" i="1"/>
  <c r="R3315" i="1"/>
  <c r="Q3316" i="1"/>
  <c r="R3316" i="1"/>
  <c r="Q3317" i="1"/>
  <c r="R3317" i="1"/>
  <c r="Q3318" i="1"/>
  <c r="R3318" i="1"/>
  <c r="Q3319" i="1"/>
  <c r="R3319" i="1"/>
  <c r="Q3320" i="1"/>
  <c r="R3320" i="1"/>
  <c r="Q3321" i="1"/>
  <c r="R3321" i="1"/>
  <c r="Q3322" i="1"/>
  <c r="R3322" i="1"/>
  <c r="Q3323" i="1"/>
  <c r="R3323" i="1"/>
  <c r="Q3324" i="1"/>
  <c r="R3324" i="1"/>
  <c r="Q3325" i="1"/>
  <c r="R3325" i="1"/>
  <c r="Q3326" i="1"/>
  <c r="R3326" i="1"/>
  <c r="Q3327" i="1"/>
  <c r="R3327" i="1"/>
  <c r="Q3328" i="1"/>
  <c r="R3328" i="1"/>
  <c r="Q3329" i="1"/>
  <c r="R3329" i="1"/>
  <c r="Q3330" i="1"/>
  <c r="R3330" i="1"/>
  <c r="Q3331" i="1"/>
  <c r="R3331" i="1"/>
  <c r="Q3332" i="1"/>
  <c r="R3332" i="1"/>
  <c r="Q3333" i="1"/>
  <c r="R3333" i="1"/>
  <c r="Q3334" i="1"/>
  <c r="R3334" i="1"/>
  <c r="Q3335" i="1"/>
  <c r="R3335" i="1"/>
  <c r="Q3336" i="1"/>
  <c r="R3336" i="1"/>
  <c r="Q3337" i="1"/>
  <c r="R3337" i="1"/>
  <c r="Q3338" i="1"/>
  <c r="R3338" i="1"/>
  <c r="Q3339" i="1"/>
  <c r="R3339" i="1"/>
  <c r="Q3340" i="1"/>
  <c r="R3340" i="1"/>
  <c r="Q3341" i="1"/>
  <c r="R3341" i="1"/>
  <c r="Q3342" i="1"/>
  <c r="R3342" i="1"/>
  <c r="Q3343" i="1"/>
  <c r="R3343" i="1"/>
  <c r="Q3344" i="1"/>
  <c r="R3344" i="1"/>
  <c r="Q3345" i="1"/>
  <c r="R3345" i="1"/>
  <c r="Q3346" i="1"/>
  <c r="R3346" i="1"/>
  <c r="Q3347" i="1"/>
  <c r="R3347" i="1"/>
  <c r="Q3348" i="1"/>
  <c r="R3348" i="1"/>
  <c r="Q3349" i="1"/>
  <c r="R3349" i="1"/>
  <c r="Q3350" i="1"/>
  <c r="R3350" i="1"/>
  <c r="Q3351" i="1"/>
  <c r="R3351" i="1"/>
  <c r="Q3352" i="1"/>
  <c r="R3352" i="1"/>
  <c r="Q3353" i="1"/>
  <c r="R3353" i="1"/>
  <c r="Q3354" i="1"/>
  <c r="R3354" i="1"/>
  <c r="Q3355" i="1"/>
  <c r="R3355" i="1"/>
  <c r="Q3356" i="1"/>
  <c r="R3356" i="1"/>
  <c r="Q3357" i="1"/>
  <c r="R3357" i="1"/>
  <c r="Q3358" i="1"/>
  <c r="R3358" i="1"/>
  <c r="Q3359" i="1"/>
  <c r="R3359" i="1"/>
  <c r="Q3360" i="1"/>
  <c r="R3360" i="1"/>
  <c r="Q3361" i="1"/>
  <c r="R3361" i="1"/>
  <c r="Q3362" i="1"/>
  <c r="R3362" i="1"/>
  <c r="Q3363" i="1"/>
  <c r="R3363" i="1"/>
  <c r="Q3364" i="1"/>
  <c r="R3364" i="1"/>
  <c r="Q3365" i="1"/>
  <c r="R3365" i="1"/>
  <c r="Q3366" i="1"/>
  <c r="R3366" i="1"/>
  <c r="Q3367" i="1"/>
  <c r="R3367" i="1"/>
  <c r="Q3368" i="1"/>
  <c r="R3368" i="1"/>
  <c r="Q3369" i="1"/>
  <c r="R3369" i="1"/>
  <c r="Q3370" i="1"/>
  <c r="R3370" i="1"/>
  <c r="Q3371" i="1"/>
  <c r="R3371" i="1"/>
  <c r="Q3372" i="1"/>
  <c r="R3372" i="1"/>
  <c r="Q3373" i="1"/>
  <c r="R3373" i="1"/>
  <c r="Q3374" i="1"/>
  <c r="R3374" i="1"/>
  <c r="Q3375" i="1"/>
  <c r="R3375" i="1"/>
  <c r="Q3376" i="1"/>
  <c r="R3376" i="1"/>
  <c r="Q3377" i="1"/>
  <c r="R3377" i="1"/>
  <c r="Q3378" i="1"/>
  <c r="R3378" i="1"/>
  <c r="Q3379" i="1"/>
  <c r="R3379" i="1"/>
  <c r="Q3380" i="1"/>
  <c r="R3380" i="1"/>
  <c r="Q3381" i="1"/>
  <c r="R3381" i="1"/>
  <c r="Q3382" i="1"/>
  <c r="R3382" i="1"/>
  <c r="Q3383" i="1"/>
  <c r="R3383" i="1"/>
  <c r="Q3384" i="1"/>
  <c r="R3384" i="1"/>
  <c r="Q3385" i="1"/>
  <c r="R3385" i="1"/>
  <c r="Q3386" i="1"/>
  <c r="R3386" i="1"/>
  <c r="Q3387" i="1"/>
  <c r="R3387" i="1"/>
  <c r="Q3388" i="1"/>
  <c r="R3388" i="1"/>
  <c r="Q3389" i="1"/>
  <c r="R3389" i="1"/>
  <c r="Q3390" i="1"/>
  <c r="R3390" i="1"/>
  <c r="Q3391" i="1"/>
  <c r="R3391" i="1"/>
  <c r="Q3392" i="1"/>
  <c r="R3392" i="1"/>
  <c r="Q3393" i="1"/>
  <c r="R3393" i="1"/>
  <c r="Q3394" i="1"/>
  <c r="R3394" i="1"/>
  <c r="Q3395" i="1"/>
  <c r="R3395" i="1"/>
  <c r="Q3396" i="1"/>
  <c r="R3396" i="1"/>
  <c r="Q3397" i="1"/>
  <c r="R3397" i="1"/>
  <c r="Q3398" i="1"/>
  <c r="R3398" i="1"/>
  <c r="Q3399" i="1"/>
  <c r="R3399" i="1"/>
  <c r="Q3400" i="1"/>
  <c r="R3400" i="1"/>
  <c r="Q3401" i="1"/>
  <c r="R3401" i="1"/>
  <c r="Q3402" i="1"/>
  <c r="R3402" i="1"/>
  <c r="Q3403" i="1"/>
  <c r="R3403" i="1"/>
  <c r="Q3404" i="1"/>
  <c r="R3404" i="1"/>
  <c r="Q3405" i="1"/>
  <c r="R3405" i="1"/>
  <c r="Q3406" i="1"/>
  <c r="R3406" i="1"/>
  <c r="Q3407" i="1"/>
  <c r="R3407" i="1"/>
  <c r="Q3408" i="1"/>
  <c r="R3408" i="1"/>
  <c r="Q3409" i="1"/>
  <c r="R3409" i="1"/>
  <c r="Q3410" i="1"/>
  <c r="R3410" i="1"/>
  <c r="Q3411" i="1"/>
  <c r="R3411" i="1"/>
  <c r="Q3412" i="1"/>
  <c r="R3412" i="1"/>
  <c r="Q3413" i="1"/>
  <c r="R3413" i="1"/>
  <c r="Q3414" i="1"/>
  <c r="R3414" i="1"/>
  <c r="Q3415" i="1"/>
  <c r="R3415" i="1"/>
  <c r="Q3416" i="1"/>
  <c r="R3416" i="1"/>
  <c r="Q3417" i="1"/>
  <c r="R3417" i="1"/>
  <c r="Q3418" i="1"/>
  <c r="R3418" i="1"/>
  <c r="Q3419" i="1"/>
  <c r="R3419" i="1"/>
  <c r="Q3420" i="1"/>
  <c r="R3420" i="1"/>
  <c r="Q3421" i="1"/>
  <c r="R3421" i="1"/>
  <c r="Q3422" i="1"/>
  <c r="R3422" i="1"/>
  <c r="Q3423" i="1"/>
  <c r="R3423" i="1"/>
  <c r="Q3424" i="1"/>
  <c r="R3424" i="1"/>
  <c r="Q3425" i="1"/>
  <c r="R3425" i="1"/>
  <c r="Q3426" i="1"/>
  <c r="R3426" i="1"/>
  <c r="Q3427" i="1"/>
  <c r="R3427" i="1"/>
  <c r="Q3428" i="1"/>
  <c r="R3428" i="1"/>
  <c r="Q3429" i="1"/>
  <c r="R3429" i="1"/>
  <c r="Q3430" i="1"/>
  <c r="R3430" i="1"/>
  <c r="Q3431" i="1"/>
  <c r="R3431" i="1"/>
  <c r="Q3432" i="1"/>
  <c r="R3432" i="1"/>
  <c r="Q3433" i="1"/>
  <c r="R3433" i="1"/>
  <c r="Q3434" i="1"/>
  <c r="R3434" i="1"/>
  <c r="Q3435" i="1"/>
  <c r="R3435" i="1"/>
  <c r="Q3436" i="1"/>
  <c r="R3436" i="1"/>
  <c r="Q3437" i="1"/>
  <c r="R3437" i="1"/>
  <c r="Q3438" i="1"/>
  <c r="R3438" i="1"/>
  <c r="Q3439" i="1"/>
  <c r="R3439" i="1"/>
  <c r="Q3440" i="1"/>
  <c r="R3440" i="1"/>
  <c r="Q3441" i="1"/>
  <c r="R3441" i="1"/>
  <c r="Q3442" i="1"/>
  <c r="R3442" i="1"/>
  <c r="Q3443" i="1"/>
  <c r="R3443" i="1"/>
  <c r="Q3444" i="1"/>
  <c r="R3444" i="1"/>
  <c r="Q3445" i="1"/>
  <c r="R3445" i="1"/>
  <c r="Q3446" i="1"/>
  <c r="R3446" i="1"/>
  <c r="Q3447" i="1"/>
  <c r="R3447" i="1"/>
  <c r="Q3448" i="1"/>
  <c r="R3448" i="1"/>
  <c r="Q3449" i="1"/>
  <c r="R3449" i="1"/>
  <c r="Q3450" i="1"/>
  <c r="R3450" i="1"/>
  <c r="Q3451" i="1"/>
  <c r="R3451" i="1"/>
  <c r="Q3452" i="1"/>
  <c r="R3452" i="1"/>
  <c r="Q3453" i="1"/>
  <c r="R3453" i="1"/>
  <c r="Q3454" i="1"/>
  <c r="R3454" i="1"/>
  <c r="Q3455" i="1"/>
  <c r="R3455" i="1"/>
  <c r="Q3456" i="1"/>
  <c r="R3456" i="1"/>
  <c r="Q3457" i="1"/>
  <c r="R3457" i="1"/>
  <c r="Q3458" i="1"/>
  <c r="R3458" i="1"/>
  <c r="Q3459" i="1"/>
  <c r="R3459" i="1"/>
  <c r="Q3460" i="1"/>
  <c r="R3460" i="1"/>
  <c r="Q3461" i="1"/>
  <c r="R3461" i="1"/>
  <c r="Q3462" i="1"/>
  <c r="R3462" i="1"/>
  <c r="Q3463" i="1"/>
  <c r="R3463" i="1"/>
  <c r="Q3464" i="1"/>
  <c r="R3464" i="1"/>
  <c r="Q3465" i="1"/>
  <c r="R3465" i="1"/>
  <c r="Q3466" i="1"/>
  <c r="R3466" i="1"/>
  <c r="Q3467" i="1"/>
  <c r="R3467" i="1"/>
  <c r="Q3468" i="1"/>
  <c r="R3468" i="1"/>
  <c r="Q3469" i="1"/>
  <c r="R3469" i="1"/>
  <c r="Q3470" i="1"/>
  <c r="R3470" i="1"/>
  <c r="Q3471" i="1"/>
  <c r="R3471" i="1"/>
  <c r="Q3472" i="1"/>
  <c r="R3472" i="1"/>
  <c r="Q3473" i="1"/>
  <c r="R3473" i="1"/>
  <c r="Q3474" i="1"/>
  <c r="R3474" i="1"/>
  <c r="Q3475" i="1"/>
  <c r="R3475" i="1"/>
  <c r="Q3476" i="1"/>
  <c r="R3476" i="1"/>
  <c r="Q3477" i="1"/>
  <c r="R3477" i="1"/>
  <c r="Q3478" i="1"/>
  <c r="R3478" i="1"/>
  <c r="Q3479" i="1"/>
  <c r="R3479" i="1"/>
  <c r="Q3480" i="1"/>
  <c r="R3480" i="1"/>
  <c r="Q3481" i="1"/>
  <c r="R3481" i="1"/>
  <c r="Q3482" i="1"/>
  <c r="R3482" i="1"/>
  <c r="Q3483" i="1"/>
  <c r="R3483" i="1"/>
  <c r="Q3484" i="1"/>
  <c r="R3484" i="1"/>
  <c r="Q3485" i="1"/>
  <c r="R3485" i="1"/>
  <c r="Q3486" i="1"/>
  <c r="R3486" i="1"/>
  <c r="Q3487" i="1"/>
  <c r="R3487" i="1"/>
  <c r="Q3488" i="1"/>
  <c r="R3488" i="1"/>
  <c r="Q3489" i="1"/>
  <c r="R3489" i="1"/>
  <c r="Q3490" i="1"/>
  <c r="R3490" i="1"/>
  <c r="Q3491" i="1"/>
  <c r="R3491" i="1"/>
  <c r="Q3492" i="1"/>
  <c r="R3492" i="1"/>
  <c r="Q3493" i="1"/>
  <c r="R3493" i="1"/>
  <c r="Q3494" i="1"/>
  <c r="R3494" i="1"/>
  <c r="Q3495" i="1"/>
  <c r="R3495" i="1"/>
  <c r="Q3496" i="1"/>
  <c r="R3496" i="1"/>
  <c r="Q3497" i="1"/>
  <c r="R3497" i="1"/>
  <c r="Q3498" i="1"/>
  <c r="R3498" i="1"/>
  <c r="Q3499" i="1"/>
  <c r="R3499" i="1"/>
  <c r="Q3500" i="1"/>
  <c r="R3500" i="1"/>
  <c r="Q3501" i="1"/>
  <c r="R3501" i="1"/>
  <c r="Q3502" i="1"/>
  <c r="R3502" i="1"/>
  <c r="Q3503" i="1"/>
  <c r="R3503" i="1"/>
  <c r="Q3504" i="1"/>
  <c r="R3504" i="1"/>
  <c r="Q3505" i="1"/>
  <c r="R3505" i="1"/>
  <c r="Q3506" i="1"/>
  <c r="R3506" i="1"/>
  <c r="Q3507" i="1"/>
  <c r="R3507" i="1"/>
  <c r="Q3508" i="1"/>
  <c r="R3508" i="1"/>
  <c r="Q3509" i="1"/>
  <c r="R3509" i="1"/>
  <c r="Q3510" i="1"/>
  <c r="R3510" i="1"/>
  <c r="Q3511" i="1"/>
  <c r="R3511" i="1"/>
  <c r="Q3512" i="1"/>
  <c r="R3512" i="1"/>
  <c r="Q3513" i="1"/>
  <c r="R3513" i="1"/>
  <c r="Q3514" i="1"/>
  <c r="R3514" i="1"/>
  <c r="Q3515" i="1"/>
  <c r="R3515" i="1"/>
  <c r="Q3516" i="1"/>
  <c r="R3516" i="1"/>
  <c r="Q3517" i="1"/>
  <c r="R3517" i="1"/>
  <c r="Q3518" i="1"/>
  <c r="R3518" i="1"/>
  <c r="Q3519" i="1"/>
  <c r="R3519" i="1"/>
  <c r="Q3520" i="1"/>
  <c r="R3520" i="1"/>
  <c r="Q3521" i="1"/>
  <c r="R3521" i="1"/>
  <c r="Q3522" i="1"/>
  <c r="R3522" i="1"/>
  <c r="Q3523" i="1"/>
  <c r="R3523" i="1"/>
  <c r="Q3524" i="1"/>
  <c r="R3524" i="1"/>
  <c r="Q3525" i="1"/>
  <c r="R3525" i="1"/>
  <c r="Q3526" i="1"/>
  <c r="R3526" i="1"/>
  <c r="Q3527" i="1"/>
  <c r="R3527" i="1"/>
  <c r="Q3528" i="1"/>
  <c r="R3528" i="1"/>
  <c r="Q3529" i="1"/>
  <c r="R3529" i="1"/>
  <c r="Q3530" i="1"/>
  <c r="R3530" i="1"/>
  <c r="Q3531" i="1"/>
  <c r="R3531" i="1"/>
  <c r="Q3532" i="1"/>
  <c r="R3532" i="1"/>
  <c r="Q3533" i="1"/>
  <c r="R3533" i="1"/>
  <c r="Q3534" i="1"/>
  <c r="R3534" i="1"/>
  <c r="Q3535" i="1"/>
  <c r="R3535" i="1"/>
  <c r="Q3536" i="1"/>
  <c r="R3536" i="1"/>
  <c r="Q3537" i="1"/>
  <c r="R3537" i="1"/>
  <c r="Q3538" i="1"/>
  <c r="R3538" i="1"/>
  <c r="Q3539" i="1"/>
  <c r="R3539" i="1"/>
  <c r="Q3540" i="1"/>
  <c r="R3540" i="1"/>
  <c r="Q3541" i="1"/>
  <c r="R3541" i="1"/>
  <c r="Q3542" i="1"/>
  <c r="R3542" i="1"/>
  <c r="Q3543" i="1"/>
  <c r="R3543" i="1"/>
  <c r="Q3544" i="1"/>
  <c r="R3544" i="1"/>
  <c r="Q3545" i="1"/>
  <c r="R3545" i="1"/>
  <c r="Q3546" i="1"/>
  <c r="R3546" i="1"/>
  <c r="Q3547" i="1"/>
  <c r="R3547" i="1"/>
  <c r="Q3548" i="1"/>
  <c r="R3548" i="1"/>
  <c r="Q3549" i="1"/>
  <c r="R3549" i="1"/>
  <c r="Q3550" i="1"/>
  <c r="R3550" i="1"/>
  <c r="Q3551" i="1"/>
  <c r="R3551" i="1"/>
  <c r="Q3552" i="1"/>
  <c r="R3552" i="1"/>
  <c r="Q3553" i="1"/>
  <c r="R3553" i="1"/>
  <c r="Q3554" i="1"/>
  <c r="R3554" i="1"/>
  <c r="Q3555" i="1"/>
  <c r="R3555" i="1"/>
  <c r="Q3556" i="1"/>
  <c r="R3556" i="1"/>
  <c r="Q3557" i="1"/>
  <c r="R3557" i="1"/>
  <c r="Q3558" i="1"/>
  <c r="R3558" i="1"/>
  <c r="Q3559" i="1"/>
  <c r="R3559" i="1"/>
  <c r="Q3560" i="1"/>
  <c r="R3560" i="1"/>
  <c r="Q3561" i="1"/>
  <c r="R3561" i="1"/>
  <c r="Q3562" i="1"/>
  <c r="R3562" i="1"/>
  <c r="Q3563" i="1"/>
  <c r="R3563" i="1"/>
  <c r="Q3564" i="1"/>
  <c r="R3564" i="1"/>
  <c r="Q3565" i="1"/>
  <c r="R3565" i="1"/>
  <c r="Q3566" i="1"/>
  <c r="R3566" i="1"/>
  <c r="Q3567" i="1"/>
  <c r="R3567" i="1"/>
  <c r="Q3568" i="1"/>
  <c r="R3568" i="1"/>
  <c r="Q3569" i="1"/>
  <c r="R3569" i="1"/>
  <c r="Q3570" i="1"/>
  <c r="R3570" i="1"/>
  <c r="Q3571" i="1"/>
  <c r="R3571" i="1"/>
  <c r="Q3572" i="1"/>
  <c r="R3572" i="1"/>
  <c r="Q3573" i="1"/>
  <c r="R3573" i="1"/>
  <c r="Q3574" i="1"/>
  <c r="R3574" i="1"/>
  <c r="Q3575" i="1"/>
  <c r="R3575" i="1"/>
  <c r="Q3576" i="1"/>
  <c r="R3576" i="1"/>
  <c r="Q3577" i="1"/>
  <c r="R3577" i="1"/>
  <c r="Q3578" i="1"/>
  <c r="R3578" i="1"/>
  <c r="Q3579" i="1"/>
  <c r="R3579" i="1"/>
  <c r="Q3580" i="1"/>
  <c r="R3580" i="1"/>
  <c r="Q3581" i="1"/>
  <c r="R3581" i="1"/>
  <c r="Q3582" i="1"/>
  <c r="R3582" i="1"/>
  <c r="Q3583" i="1"/>
  <c r="R3583" i="1"/>
  <c r="Q3584" i="1"/>
  <c r="R3584" i="1"/>
  <c r="Q3585" i="1"/>
  <c r="R3585" i="1"/>
  <c r="Q3586" i="1"/>
  <c r="R3586" i="1"/>
  <c r="Q3587" i="1"/>
  <c r="R3587" i="1"/>
  <c r="Q3588" i="1"/>
  <c r="R3588" i="1"/>
  <c r="Q3589" i="1"/>
  <c r="R3589" i="1"/>
  <c r="Q3590" i="1"/>
  <c r="R3590" i="1"/>
  <c r="Q3591" i="1"/>
  <c r="R3591" i="1"/>
  <c r="Q3592" i="1"/>
  <c r="R3592" i="1"/>
  <c r="Q3593" i="1"/>
  <c r="R3593" i="1"/>
  <c r="Q3594" i="1"/>
  <c r="R3594" i="1"/>
  <c r="Q3595" i="1"/>
  <c r="R3595" i="1"/>
  <c r="Q3596" i="1"/>
  <c r="R3596" i="1"/>
  <c r="Q3597" i="1"/>
  <c r="R3597" i="1"/>
  <c r="Q3598" i="1"/>
  <c r="R3598" i="1"/>
  <c r="Q3599" i="1"/>
  <c r="R3599" i="1"/>
  <c r="Q3600" i="1"/>
  <c r="R3600" i="1"/>
  <c r="Q3601" i="1"/>
  <c r="R3601" i="1"/>
  <c r="Q3602" i="1"/>
  <c r="R3602" i="1"/>
  <c r="Q3603" i="1"/>
  <c r="R3603" i="1"/>
  <c r="Q3604" i="1"/>
  <c r="R3604" i="1"/>
  <c r="Q3605" i="1"/>
  <c r="R3605" i="1"/>
  <c r="Q3606" i="1"/>
  <c r="R3606" i="1"/>
  <c r="Q3607" i="1"/>
  <c r="R3607" i="1"/>
  <c r="Q3608" i="1"/>
  <c r="R3608" i="1"/>
  <c r="Q3609" i="1"/>
  <c r="R3609" i="1"/>
  <c r="Q3610" i="1"/>
  <c r="R3610" i="1"/>
  <c r="Q3611" i="1"/>
  <c r="R3611" i="1"/>
  <c r="Q3612" i="1"/>
  <c r="R3612" i="1"/>
  <c r="Q3613" i="1"/>
  <c r="R3613" i="1"/>
  <c r="Q3614" i="1"/>
  <c r="R3614" i="1"/>
  <c r="Q3615" i="1"/>
  <c r="R3615" i="1"/>
  <c r="Q3616" i="1"/>
  <c r="R3616" i="1"/>
  <c r="Q3617" i="1"/>
  <c r="R3617" i="1"/>
  <c r="Q3618" i="1"/>
  <c r="R3618" i="1"/>
  <c r="Q3619" i="1"/>
  <c r="R3619" i="1"/>
  <c r="Q3620" i="1"/>
  <c r="R3620" i="1"/>
  <c r="Q3621" i="1"/>
  <c r="R3621" i="1"/>
  <c r="Q3622" i="1"/>
  <c r="R3622" i="1"/>
  <c r="Q3623" i="1"/>
  <c r="R3623" i="1"/>
  <c r="Q3624" i="1"/>
  <c r="R3624" i="1"/>
  <c r="Q3625" i="1"/>
  <c r="R3625" i="1"/>
  <c r="Q3626" i="1"/>
  <c r="R3626" i="1"/>
  <c r="Q3627" i="1"/>
  <c r="R3627" i="1"/>
  <c r="Q3628" i="1"/>
  <c r="R3628" i="1"/>
  <c r="Q3629" i="1"/>
  <c r="R3629" i="1"/>
  <c r="Q3630" i="1"/>
  <c r="R3630" i="1"/>
  <c r="Q3631" i="1"/>
  <c r="R3631" i="1"/>
  <c r="Q3632" i="1"/>
  <c r="R3632" i="1"/>
  <c r="Q3633" i="1"/>
  <c r="R3633" i="1"/>
  <c r="Q3634" i="1"/>
  <c r="R3634" i="1"/>
  <c r="Q3635" i="1"/>
  <c r="R3635" i="1"/>
  <c r="Q3636" i="1"/>
  <c r="R3636" i="1"/>
  <c r="Q3637" i="1"/>
  <c r="R3637" i="1"/>
  <c r="Q3638" i="1"/>
  <c r="R3638" i="1"/>
  <c r="Q3639" i="1"/>
  <c r="R3639" i="1"/>
  <c r="Q3640" i="1"/>
  <c r="R3640" i="1"/>
  <c r="Q3641" i="1"/>
  <c r="R3641" i="1"/>
  <c r="Q3642" i="1"/>
  <c r="R3642" i="1"/>
  <c r="Q3643" i="1"/>
  <c r="R3643" i="1"/>
  <c r="Q3644" i="1"/>
  <c r="R3644" i="1"/>
  <c r="Q3645" i="1"/>
  <c r="R3645" i="1"/>
  <c r="Q3646" i="1"/>
  <c r="R3646" i="1"/>
  <c r="Q3647" i="1"/>
  <c r="R3647" i="1"/>
  <c r="Q3648" i="1"/>
  <c r="R3648" i="1"/>
  <c r="Q3649" i="1"/>
  <c r="R3649" i="1"/>
  <c r="Q3650" i="1"/>
  <c r="R3650" i="1"/>
  <c r="Q3651" i="1"/>
  <c r="R3651" i="1"/>
  <c r="Q3652" i="1"/>
  <c r="R3652" i="1"/>
  <c r="Q3653" i="1"/>
  <c r="R3653" i="1"/>
  <c r="Q3654" i="1"/>
  <c r="R3654" i="1"/>
  <c r="Q3655" i="1"/>
  <c r="R3655" i="1"/>
  <c r="Q3656" i="1"/>
  <c r="R3656" i="1"/>
  <c r="Q3657" i="1"/>
  <c r="R3657" i="1"/>
  <c r="Q3658" i="1"/>
  <c r="R3658" i="1"/>
  <c r="Q3659" i="1"/>
  <c r="R3659" i="1"/>
  <c r="Q3660" i="1"/>
  <c r="R3660" i="1"/>
  <c r="Q3661" i="1"/>
  <c r="R3661" i="1"/>
  <c r="Q3662" i="1"/>
  <c r="R3662" i="1"/>
  <c r="Q3663" i="1"/>
  <c r="R3663" i="1"/>
  <c r="Q3664" i="1"/>
  <c r="R3664" i="1"/>
  <c r="Q3665" i="1"/>
  <c r="R3665" i="1"/>
  <c r="Q3666" i="1"/>
  <c r="R3666" i="1"/>
  <c r="Q3667" i="1"/>
  <c r="R3667" i="1"/>
  <c r="Q3668" i="1"/>
  <c r="R3668" i="1"/>
  <c r="Q3669" i="1"/>
  <c r="R3669" i="1"/>
  <c r="Q3670" i="1"/>
  <c r="R3670" i="1"/>
  <c r="Q3671" i="1"/>
  <c r="R3671" i="1"/>
  <c r="Q3672" i="1"/>
  <c r="R3672" i="1"/>
  <c r="Q3673" i="1"/>
  <c r="R3673" i="1"/>
  <c r="Q3674" i="1"/>
  <c r="R3674" i="1"/>
  <c r="Q3675" i="1"/>
  <c r="R3675" i="1"/>
  <c r="Q3676" i="1"/>
  <c r="R3676" i="1"/>
  <c r="Q3677" i="1"/>
  <c r="R3677" i="1"/>
  <c r="Q3678" i="1"/>
  <c r="R3678" i="1"/>
  <c r="Q3679" i="1"/>
  <c r="R3679" i="1"/>
  <c r="Q3680" i="1"/>
  <c r="R3680" i="1"/>
  <c r="Q3681" i="1"/>
  <c r="R3681" i="1"/>
  <c r="Q3682" i="1"/>
  <c r="R3682" i="1"/>
  <c r="Q3683" i="1"/>
  <c r="R3683" i="1"/>
  <c r="Q3684" i="1"/>
  <c r="R3684" i="1"/>
  <c r="Q3685" i="1"/>
  <c r="R3685" i="1"/>
  <c r="Q3686" i="1"/>
  <c r="R3686" i="1"/>
  <c r="Q3687" i="1"/>
  <c r="R3687" i="1"/>
  <c r="Q3688" i="1"/>
  <c r="R3688" i="1"/>
  <c r="Q3689" i="1"/>
  <c r="R3689" i="1"/>
  <c r="Q3690" i="1"/>
  <c r="R3690" i="1"/>
  <c r="Q3691" i="1"/>
  <c r="R3691" i="1"/>
  <c r="Q3692" i="1"/>
  <c r="R3692" i="1"/>
  <c r="Q3693" i="1"/>
  <c r="R3693" i="1"/>
  <c r="Q3694" i="1"/>
  <c r="R3694" i="1"/>
  <c r="Q3695" i="1"/>
  <c r="R3695" i="1"/>
  <c r="Q3696" i="1"/>
  <c r="R3696" i="1"/>
  <c r="Q3697" i="1"/>
  <c r="R3697" i="1"/>
  <c r="Q3698" i="1"/>
  <c r="R3698" i="1"/>
  <c r="Q3699" i="1"/>
  <c r="R3699" i="1"/>
  <c r="Q3700" i="1"/>
  <c r="R3700" i="1"/>
  <c r="Q3701" i="1"/>
  <c r="R3701" i="1"/>
  <c r="Q3702" i="1"/>
  <c r="R3702" i="1"/>
  <c r="Q3703" i="1"/>
  <c r="R3703" i="1"/>
  <c r="Q3704" i="1"/>
  <c r="R3704" i="1"/>
  <c r="Q3705" i="1"/>
  <c r="R3705" i="1"/>
  <c r="Q3706" i="1"/>
  <c r="R3706" i="1"/>
  <c r="Q3707" i="1"/>
  <c r="R3707" i="1"/>
  <c r="Q3708" i="1"/>
  <c r="R3708" i="1"/>
  <c r="Q3709" i="1"/>
  <c r="R3709" i="1"/>
  <c r="Q3710" i="1"/>
  <c r="R3710" i="1"/>
  <c r="Q3711" i="1"/>
  <c r="R3711" i="1"/>
  <c r="Q3712" i="1"/>
  <c r="R3712" i="1"/>
  <c r="Q3713" i="1"/>
  <c r="R3713" i="1"/>
  <c r="Q3714" i="1"/>
  <c r="R3714" i="1"/>
  <c r="Q3715" i="1"/>
  <c r="R3715" i="1"/>
  <c r="Q3716" i="1"/>
  <c r="R3716" i="1"/>
  <c r="Q3717" i="1"/>
  <c r="R3717" i="1"/>
  <c r="Q3718" i="1"/>
  <c r="R3718" i="1"/>
  <c r="Q3719" i="1"/>
  <c r="R3719" i="1"/>
  <c r="Q3720" i="1"/>
  <c r="R3720" i="1"/>
  <c r="Q3721" i="1"/>
  <c r="R3721" i="1"/>
  <c r="Q3722" i="1"/>
  <c r="R3722" i="1"/>
  <c r="Q3723" i="1"/>
  <c r="R3723" i="1"/>
  <c r="Q3724" i="1"/>
  <c r="R3724" i="1"/>
  <c r="Q3725" i="1"/>
  <c r="R3725" i="1"/>
  <c r="Q3726" i="1"/>
  <c r="R3726" i="1"/>
  <c r="Q3727" i="1"/>
  <c r="R3727" i="1"/>
  <c r="Q3728" i="1"/>
  <c r="R3728" i="1"/>
  <c r="Q3729" i="1"/>
  <c r="R3729" i="1"/>
  <c r="Q3730" i="1"/>
  <c r="R3730" i="1"/>
  <c r="Q3731" i="1"/>
  <c r="R3731" i="1"/>
  <c r="Q3732" i="1"/>
  <c r="R3732" i="1"/>
  <c r="Q3733" i="1"/>
  <c r="R3733" i="1"/>
  <c r="Q3734" i="1"/>
  <c r="R3734" i="1"/>
  <c r="Q3735" i="1"/>
  <c r="R3735" i="1"/>
  <c r="Q3736" i="1"/>
  <c r="R3736" i="1"/>
  <c r="Q3737" i="1"/>
  <c r="R3737" i="1"/>
  <c r="Q3738" i="1"/>
  <c r="R3738" i="1"/>
  <c r="Q3739" i="1"/>
  <c r="R3739" i="1"/>
  <c r="Q3740" i="1"/>
  <c r="R3740" i="1"/>
  <c r="Q3741" i="1"/>
  <c r="R3741" i="1"/>
  <c r="Q3742" i="1"/>
  <c r="R3742" i="1"/>
  <c r="Q3743" i="1"/>
  <c r="R3743" i="1"/>
  <c r="Q3744" i="1"/>
  <c r="R3744" i="1"/>
  <c r="Q3745" i="1"/>
  <c r="R3745" i="1"/>
  <c r="Q3746" i="1"/>
  <c r="R3746" i="1"/>
  <c r="Q3747" i="1"/>
  <c r="R3747" i="1"/>
  <c r="Q3748" i="1"/>
  <c r="R3748" i="1"/>
  <c r="Q3749" i="1"/>
  <c r="R3749" i="1"/>
  <c r="Q3750" i="1"/>
  <c r="R3750" i="1"/>
  <c r="Q3751" i="1"/>
  <c r="R3751" i="1"/>
  <c r="Q3752" i="1"/>
  <c r="R3752" i="1"/>
  <c r="Q3754" i="1"/>
  <c r="R3754" i="1"/>
  <c r="Q3755" i="1"/>
  <c r="R3755" i="1"/>
  <c r="Q3756" i="1"/>
  <c r="R3756" i="1"/>
  <c r="Q3757" i="1"/>
  <c r="R3757" i="1"/>
  <c r="Q3758" i="1"/>
  <c r="R3758" i="1"/>
  <c r="Q3759" i="1"/>
  <c r="R3759" i="1"/>
  <c r="Q3760" i="1"/>
  <c r="R3760" i="1"/>
  <c r="Q3761" i="1"/>
  <c r="R3761" i="1"/>
  <c r="Q3762" i="1"/>
  <c r="R3762" i="1"/>
  <c r="Q3763" i="1"/>
  <c r="R3763" i="1"/>
  <c r="Q3764" i="1"/>
  <c r="R3764" i="1"/>
  <c r="Q3765" i="1"/>
  <c r="R3765" i="1"/>
  <c r="Q3766" i="1"/>
  <c r="R3766" i="1"/>
  <c r="Q3767" i="1"/>
  <c r="R3767" i="1"/>
  <c r="Q3768" i="1"/>
  <c r="R3768" i="1"/>
  <c r="Q3769" i="1"/>
  <c r="R3769" i="1"/>
  <c r="Q3770" i="1"/>
  <c r="R3770" i="1"/>
  <c r="Q3771" i="1"/>
  <c r="R3771" i="1"/>
  <c r="Q3772" i="1"/>
  <c r="R3772" i="1"/>
  <c r="Q3773" i="1"/>
  <c r="R3773" i="1"/>
  <c r="Q3774" i="1"/>
  <c r="R3774" i="1"/>
  <c r="Q3775" i="1"/>
  <c r="R3775" i="1"/>
  <c r="Q3776" i="1"/>
  <c r="R3776" i="1"/>
  <c r="Q3777" i="1"/>
  <c r="R3777" i="1"/>
  <c r="Q3778" i="1"/>
  <c r="R3778" i="1"/>
  <c r="Q3779" i="1"/>
  <c r="R3779" i="1"/>
  <c r="Q3780" i="1"/>
  <c r="R3780" i="1"/>
  <c r="Q3781" i="1"/>
  <c r="R3781" i="1"/>
  <c r="Q3782" i="1"/>
  <c r="R3782" i="1"/>
  <c r="Q3783" i="1"/>
  <c r="R3783" i="1"/>
  <c r="Q3784" i="1"/>
  <c r="R3784" i="1"/>
  <c r="Q3785" i="1"/>
  <c r="R3785" i="1"/>
  <c r="Q3786" i="1"/>
  <c r="R3786" i="1"/>
  <c r="Q3787" i="1"/>
  <c r="R3787" i="1"/>
  <c r="Q3788" i="1"/>
  <c r="R3788" i="1"/>
  <c r="Q3789" i="1"/>
  <c r="R3789" i="1"/>
  <c r="Q3790" i="1"/>
  <c r="R3790" i="1"/>
  <c r="Q3791" i="1"/>
  <c r="R3791" i="1"/>
  <c r="Q3792" i="1"/>
  <c r="R3792" i="1"/>
  <c r="Q3793" i="1"/>
  <c r="R3793" i="1"/>
  <c r="Q3794" i="1"/>
  <c r="R3794" i="1"/>
  <c r="Q3795" i="1"/>
  <c r="R3795" i="1"/>
  <c r="Q3796" i="1"/>
  <c r="R3796" i="1"/>
  <c r="Q3797" i="1"/>
  <c r="R3797" i="1"/>
  <c r="Q3798" i="1"/>
  <c r="R3798" i="1"/>
  <c r="Q3799" i="1"/>
  <c r="R3799" i="1"/>
  <c r="Q3800" i="1"/>
  <c r="R3800" i="1"/>
  <c r="Q3801" i="1"/>
  <c r="R3801" i="1"/>
  <c r="Q3802" i="1"/>
  <c r="R3802" i="1"/>
  <c r="Q3803" i="1"/>
  <c r="R3803" i="1"/>
  <c r="Q3804" i="1"/>
  <c r="R3804" i="1"/>
  <c r="Q3805" i="1"/>
  <c r="R3805" i="1"/>
  <c r="Q3806" i="1"/>
  <c r="R3806" i="1"/>
  <c r="Q3807" i="1"/>
  <c r="R3807" i="1"/>
  <c r="Q3808" i="1"/>
  <c r="R3808" i="1"/>
  <c r="Q3809" i="1"/>
  <c r="R3809" i="1"/>
  <c r="Q3810" i="1"/>
  <c r="R3810" i="1"/>
  <c r="Q3811" i="1"/>
  <c r="R3811" i="1"/>
  <c r="Q3812" i="1"/>
  <c r="R3812" i="1"/>
  <c r="Q3813" i="1"/>
  <c r="R3813" i="1"/>
  <c r="Q3814" i="1"/>
  <c r="R3814" i="1"/>
  <c r="Q3815" i="1"/>
  <c r="R3815" i="1"/>
  <c r="Q3816" i="1"/>
  <c r="R3816" i="1"/>
  <c r="Q3817" i="1"/>
  <c r="R3817" i="1"/>
  <c r="Q3818" i="1"/>
  <c r="R3818" i="1"/>
  <c r="Q3819" i="1"/>
  <c r="R3819" i="1"/>
  <c r="Q3820" i="1"/>
  <c r="R3820" i="1"/>
  <c r="Q3821" i="1"/>
  <c r="R3821" i="1"/>
  <c r="Q3822" i="1"/>
  <c r="R3822" i="1"/>
  <c r="Q3823" i="1"/>
  <c r="R3823" i="1"/>
  <c r="Q3824" i="1"/>
  <c r="R3824" i="1"/>
  <c r="Q3825" i="1"/>
  <c r="R3825" i="1"/>
  <c r="Q3826" i="1"/>
  <c r="R3826" i="1"/>
  <c r="Q3827" i="1"/>
  <c r="R3827" i="1"/>
  <c r="Q3828" i="1"/>
  <c r="R3828" i="1"/>
  <c r="Q3829" i="1"/>
  <c r="R3829" i="1"/>
  <c r="Q3830" i="1"/>
  <c r="R3830" i="1"/>
  <c r="Q3831" i="1"/>
  <c r="R3831" i="1"/>
  <c r="Q3832" i="1"/>
  <c r="R3832" i="1"/>
  <c r="Q3833" i="1"/>
  <c r="R3833" i="1"/>
  <c r="Q3834" i="1"/>
  <c r="R3834" i="1"/>
  <c r="Q3835" i="1"/>
  <c r="R3835" i="1"/>
  <c r="Q3836" i="1"/>
  <c r="R3836" i="1"/>
  <c r="Q3837" i="1"/>
  <c r="R3837" i="1"/>
  <c r="Q3838" i="1"/>
  <c r="R3838" i="1"/>
  <c r="Q3839" i="1"/>
  <c r="R3839" i="1"/>
  <c r="Q3840" i="1"/>
  <c r="R3840" i="1"/>
  <c r="Q3841" i="1"/>
  <c r="R3841" i="1"/>
  <c r="Q3842" i="1"/>
  <c r="R3842" i="1"/>
  <c r="Q3843" i="1"/>
  <c r="R3843" i="1"/>
  <c r="Q3844" i="1"/>
  <c r="R3844" i="1"/>
  <c r="Q3845" i="1"/>
  <c r="R3845" i="1"/>
  <c r="Q3846" i="1"/>
  <c r="R3846" i="1"/>
  <c r="Q3847" i="1"/>
  <c r="R3847" i="1"/>
  <c r="Q3848" i="1"/>
  <c r="R3848" i="1"/>
  <c r="Q3849" i="1"/>
  <c r="R3849" i="1"/>
  <c r="Q3850" i="1"/>
  <c r="R3850" i="1"/>
  <c r="Q3851" i="1"/>
  <c r="R3851" i="1"/>
  <c r="Q3852" i="1"/>
  <c r="R3852" i="1"/>
  <c r="Q3853" i="1"/>
  <c r="R3853" i="1"/>
  <c r="Q3854" i="1"/>
  <c r="R3854" i="1"/>
  <c r="Q3855" i="1"/>
  <c r="R3855" i="1"/>
  <c r="Q3856" i="1"/>
  <c r="R3856" i="1"/>
  <c r="Q3857" i="1"/>
  <c r="R3857" i="1"/>
  <c r="Q3858" i="1"/>
  <c r="R3858" i="1"/>
  <c r="Q3859" i="1"/>
  <c r="R3859" i="1"/>
  <c r="Q3860" i="1"/>
  <c r="R3860" i="1"/>
  <c r="Q3861" i="1"/>
  <c r="R3861" i="1"/>
  <c r="Q3862" i="1"/>
  <c r="R3862" i="1"/>
  <c r="Q3863" i="1"/>
  <c r="R3863" i="1"/>
  <c r="Q3864" i="1"/>
  <c r="R3864" i="1"/>
  <c r="Q3865" i="1"/>
  <c r="R3865" i="1"/>
  <c r="Q3866" i="1"/>
  <c r="R3866" i="1"/>
  <c r="Q3867" i="1"/>
  <c r="R3867" i="1"/>
  <c r="Q3868" i="1"/>
  <c r="R3868" i="1"/>
  <c r="Q3869" i="1"/>
  <c r="R3869" i="1"/>
  <c r="Q3870" i="1"/>
  <c r="R3870" i="1"/>
  <c r="Q3871" i="1"/>
  <c r="R3871" i="1"/>
  <c r="Q3872" i="1"/>
  <c r="R3872" i="1"/>
  <c r="Q3873" i="1"/>
  <c r="R3873" i="1"/>
  <c r="Q3874" i="1"/>
  <c r="R3874" i="1"/>
  <c r="Q3875" i="1"/>
  <c r="R3875" i="1"/>
  <c r="Q3876" i="1"/>
  <c r="R3876" i="1"/>
  <c r="Q3877" i="1"/>
  <c r="R3877" i="1"/>
  <c r="Q3878" i="1"/>
  <c r="R3878" i="1"/>
  <c r="Q3879" i="1"/>
  <c r="R3879" i="1"/>
  <c r="Q3880" i="1"/>
  <c r="R3880" i="1"/>
  <c r="Q3881" i="1"/>
  <c r="R3881" i="1"/>
  <c r="Q3882" i="1"/>
  <c r="R3882" i="1"/>
  <c r="Q3883" i="1"/>
  <c r="R3883" i="1"/>
  <c r="Q3884" i="1"/>
  <c r="R3884" i="1"/>
  <c r="Q3885" i="1"/>
  <c r="R3885" i="1"/>
  <c r="Q3886" i="1"/>
  <c r="R3886" i="1"/>
  <c r="Q3887" i="1"/>
  <c r="R3887" i="1"/>
  <c r="Q3888" i="1"/>
  <c r="R3888" i="1"/>
  <c r="Q3889" i="1"/>
  <c r="R3889" i="1"/>
  <c r="Q3890" i="1"/>
  <c r="R3890" i="1"/>
  <c r="Q3891" i="1"/>
  <c r="R3891" i="1"/>
  <c r="Q3892" i="1"/>
  <c r="R3892" i="1"/>
  <c r="Q3893" i="1"/>
  <c r="R3893" i="1"/>
  <c r="Q3894" i="1"/>
  <c r="R3894" i="1"/>
  <c r="Q3895" i="1"/>
  <c r="R3895" i="1"/>
  <c r="Q3896" i="1"/>
  <c r="R3896" i="1"/>
  <c r="Q3897" i="1"/>
  <c r="R3897" i="1"/>
  <c r="Q3898" i="1"/>
  <c r="R3898" i="1"/>
  <c r="Q3899" i="1"/>
  <c r="R3899" i="1"/>
  <c r="Q3900" i="1"/>
  <c r="R3900" i="1"/>
  <c r="Q3901" i="1"/>
  <c r="R3901" i="1"/>
  <c r="Q3902" i="1"/>
  <c r="R3902" i="1"/>
  <c r="Q3903" i="1"/>
  <c r="R3903" i="1"/>
  <c r="Q3904" i="1"/>
  <c r="R3904" i="1"/>
  <c r="Q3905" i="1"/>
  <c r="R3905" i="1"/>
  <c r="Q3906" i="1"/>
  <c r="R3906" i="1"/>
  <c r="Q3907" i="1"/>
  <c r="R3907" i="1"/>
  <c r="Q3908" i="1"/>
  <c r="R3908" i="1"/>
  <c r="Q3909" i="1"/>
  <c r="R3909" i="1"/>
  <c r="Q3910" i="1"/>
  <c r="R3910" i="1"/>
  <c r="Q3911" i="1"/>
  <c r="R3911" i="1"/>
  <c r="Q3912" i="1"/>
  <c r="R3912" i="1"/>
  <c r="Q3913" i="1"/>
  <c r="R3913" i="1"/>
  <c r="Q3914" i="1"/>
  <c r="R3914" i="1"/>
  <c r="Q3915" i="1"/>
  <c r="R3915" i="1"/>
  <c r="Q3916" i="1"/>
  <c r="R3916" i="1"/>
  <c r="R3917" i="1"/>
  <c r="Q3917" i="1"/>
  <c r="W3917" i="1" s="1"/>
  <c r="X3917" i="1" s="1"/>
  <c r="R3918" i="1"/>
  <c r="Q3918" i="1"/>
  <c r="W3918" i="1" s="1"/>
  <c r="X3918" i="1" s="1"/>
  <c r="R3919" i="1"/>
  <c r="Q3919" i="1"/>
  <c r="W3919" i="1" s="1"/>
  <c r="X3919" i="1" s="1"/>
  <c r="R3920" i="1"/>
  <c r="Q3920" i="1"/>
  <c r="W3920" i="1" s="1"/>
  <c r="X3920" i="1" s="1"/>
  <c r="R3921" i="1"/>
  <c r="Q3921" i="1"/>
  <c r="W3921" i="1" s="1"/>
  <c r="X3921" i="1" s="1"/>
  <c r="R3922" i="1"/>
  <c r="Q3922" i="1"/>
  <c r="W3922" i="1" s="1"/>
  <c r="X3922" i="1" s="1"/>
  <c r="R3923" i="1"/>
  <c r="Q3923" i="1"/>
  <c r="W3923" i="1" s="1"/>
  <c r="X3923" i="1" s="1"/>
  <c r="R3924" i="1"/>
  <c r="Q3924" i="1"/>
  <c r="W3924" i="1" s="1"/>
  <c r="X3924" i="1" s="1"/>
  <c r="R3925" i="1"/>
  <c r="Q3925" i="1"/>
  <c r="W3925" i="1" s="1"/>
  <c r="X3925" i="1" s="1"/>
  <c r="R3926" i="1"/>
  <c r="Q3926" i="1"/>
  <c r="W3926" i="1" s="1"/>
  <c r="X3926" i="1" s="1"/>
  <c r="R3927" i="1"/>
  <c r="Q3927" i="1"/>
  <c r="W3927" i="1" s="1"/>
  <c r="X3927" i="1" s="1"/>
  <c r="R3928" i="1"/>
  <c r="Q3928" i="1"/>
  <c r="W3928" i="1" s="1"/>
  <c r="X3928" i="1" s="1"/>
  <c r="R3929" i="1"/>
  <c r="Q3929" i="1"/>
  <c r="W3929" i="1" s="1"/>
  <c r="X3929" i="1" s="1"/>
  <c r="R3930" i="1"/>
  <c r="Q3930" i="1"/>
  <c r="W3930" i="1" s="1"/>
  <c r="X3930" i="1" s="1"/>
  <c r="R3931" i="1"/>
  <c r="Q3931" i="1"/>
  <c r="W3931" i="1" s="1"/>
  <c r="X3931" i="1" s="1"/>
  <c r="R3932" i="1"/>
  <c r="Q3932" i="1"/>
  <c r="W3932" i="1" s="1"/>
  <c r="R3933" i="1"/>
  <c r="Q3933" i="1"/>
  <c r="W3933" i="1" s="1"/>
  <c r="X3933" i="1" s="1"/>
  <c r="R3934" i="1"/>
  <c r="Q3934" i="1"/>
  <c r="W3934" i="1" s="1"/>
  <c r="X3934" i="1" s="1"/>
  <c r="R3935" i="1"/>
  <c r="Q3935" i="1"/>
  <c r="W3935" i="1" s="1"/>
  <c r="X3935" i="1" s="1"/>
  <c r="R3936" i="1"/>
  <c r="Q3936" i="1"/>
  <c r="W3936" i="1" s="1"/>
  <c r="X3936" i="1" s="1"/>
  <c r="R3937" i="1"/>
  <c r="Q3937" i="1"/>
  <c r="W3937" i="1" s="1"/>
  <c r="X3937" i="1" s="1"/>
  <c r="R3938" i="1"/>
  <c r="Q3938" i="1"/>
  <c r="W3938" i="1" s="1"/>
  <c r="X3938" i="1" s="1"/>
  <c r="R3939" i="1"/>
  <c r="Q3939" i="1"/>
  <c r="W3939" i="1" s="1"/>
  <c r="X3939" i="1" s="1"/>
  <c r="R3940" i="1"/>
  <c r="Q3940" i="1"/>
  <c r="W3940" i="1" s="1"/>
  <c r="X3940" i="1" s="1"/>
  <c r="R3941" i="1"/>
  <c r="Q3941" i="1"/>
  <c r="W3941" i="1" s="1"/>
  <c r="X3941" i="1" s="1"/>
  <c r="R3942" i="1"/>
  <c r="Q3942" i="1"/>
  <c r="W3942" i="1" s="1"/>
  <c r="X3942" i="1" s="1"/>
  <c r="R3943" i="1"/>
  <c r="Q3943" i="1"/>
  <c r="W3943" i="1" s="1"/>
  <c r="X3943" i="1" s="1"/>
  <c r="R3944" i="1"/>
  <c r="Q3944" i="1"/>
  <c r="W3944" i="1" s="1"/>
  <c r="X3944" i="1" s="1"/>
  <c r="R3945" i="1"/>
  <c r="Q3945" i="1"/>
  <c r="W3945" i="1" s="1"/>
  <c r="X3945" i="1" s="1"/>
  <c r="R3946" i="1"/>
  <c r="Q3946" i="1"/>
  <c r="W3946" i="1" s="1"/>
  <c r="X3946" i="1" s="1"/>
  <c r="R3947" i="1"/>
  <c r="Q3947" i="1"/>
  <c r="W3947" i="1" s="1"/>
  <c r="X3947" i="1" s="1"/>
  <c r="R3948" i="1"/>
  <c r="Q3948" i="1"/>
  <c r="W3948" i="1" s="1"/>
  <c r="X3948" i="1" s="1"/>
  <c r="R3949" i="1"/>
  <c r="Q3949" i="1"/>
  <c r="R3950" i="1"/>
  <c r="Q3950" i="1"/>
  <c r="W3950" i="1" s="1"/>
  <c r="X3950" i="1" s="1"/>
  <c r="R3951" i="1"/>
  <c r="Q3951" i="1"/>
  <c r="W3951" i="1" s="1"/>
  <c r="X3951" i="1" s="1"/>
  <c r="R3952" i="1"/>
  <c r="Q3952" i="1"/>
  <c r="W3952" i="1" s="1"/>
  <c r="X3952" i="1" s="1"/>
  <c r="R3953" i="1"/>
  <c r="Q3953" i="1"/>
  <c r="W3953" i="1" s="1"/>
  <c r="X3953" i="1" s="1"/>
  <c r="R3954" i="1"/>
  <c r="Q3954" i="1"/>
  <c r="W3954" i="1" s="1"/>
  <c r="X3954" i="1" s="1"/>
  <c r="R3955" i="1"/>
  <c r="Q3955" i="1"/>
  <c r="W3955" i="1" s="1"/>
  <c r="X3955" i="1" s="1"/>
  <c r="R3956" i="1"/>
  <c r="Q3956" i="1"/>
  <c r="W3956" i="1" s="1"/>
  <c r="X3956" i="1" s="1"/>
  <c r="R3957" i="1"/>
  <c r="Q3957" i="1"/>
  <c r="W3957" i="1" s="1"/>
  <c r="X3957" i="1" s="1"/>
  <c r="R3958" i="1"/>
  <c r="Q3958" i="1"/>
  <c r="W3958" i="1" s="1"/>
  <c r="X3958" i="1" s="1"/>
  <c r="R3959" i="1"/>
  <c r="Q3959" i="1"/>
  <c r="W3959" i="1" s="1"/>
  <c r="X3959" i="1" s="1"/>
  <c r="R3960" i="1"/>
  <c r="Q3960" i="1"/>
  <c r="W3960" i="1" s="1"/>
  <c r="X3960" i="1" s="1"/>
  <c r="R3961" i="1"/>
  <c r="Q3961" i="1"/>
  <c r="W3961" i="1" s="1"/>
  <c r="X3961" i="1" s="1"/>
  <c r="R3962" i="1"/>
  <c r="Q3962" i="1"/>
  <c r="W3962" i="1" s="1"/>
  <c r="X3962" i="1" s="1"/>
  <c r="R3963" i="1"/>
  <c r="Q3963" i="1"/>
  <c r="W3963" i="1" s="1"/>
  <c r="X3963" i="1" s="1"/>
  <c r="R3964" i="1"/>
  <c r="Q3964" i="1"/>
  <c r="W3964" i="1" s="1"/>
  <c r="X3964" i="1" s="1"/>
  <c r="R3965" i="1"/>
  <c r="Q3965" i="1"/>
  <c r="W3965" i="1" s="1"/>
  <c r="X3965" i="1" s="1"/>
  <c r="R3966" i="1"/>
  <c r="Q3966" i="1"/>
  <c r="W3966" i="1" s="1"/>
  <c r="X3966" i="1" s="1"/>
  <c r="R3967" i="1"/>
  <c r="Q3967" i="1"/>
  <c r="W3967" i="1" s="1"/>
  <c r="X3967" i="1" s="1"/>
  <c r="R3968" i="1"/>
  <c r="Q3968" i="1"/>
  <c r="W3968" i="1" s="1"/>
  <c r="X3968" i="1" s="1"/>
  <c r="R3969" i="1"/>
  <c r="Q3969" i="1"/>
  <c r="W3969" i="1" s="1"/>
  <c r="X3969" i="1" s="1"/>
  <c r="R3970" i="1"/>
  <c r="Q3970" i="1"/>
  <c r="W3970" i="1" s="1"/>
  <c r="X3970" i="1" s="1"/>
  <c r="R3971" i="1"/>
  <c r="Q3971" i="1"/>
  <c r="W3971" i="1" s="1"/>
  <c r="X3971" i="1" s="1"/>
  <c r="R3972" i="1"/>
  <c r="Q3972" i="1"/>
  <c r="W3972" i="1" s="1"/>
  <c r="X3972" i="1" s="1"/>
  <c r="R3973" i="1"/>
  <c r="Q3973" i="1"/>
  <c r="W3973" i="1" s="1"/>
  <c r="X3973" i="1" s="1"/>
  <c r="R3974" i="1"/>
  <c r="Q3974" i="1"/>
  <c r="W3974" i="1" s="1"/>
  <c r="X3974" i="1" s="1"/>
  <c r="R3975" i="1"/>
  <c r="Q3975" i="1"/>
  <c r="W3975" i="1" s="1"/>
  <c r="X3975" i="1" s="1"/>
  <c r="R3976" i="1"/>
  <c r="Q3976" i="1"/>
  <c r="W3976" i="1" s="1"/>
  <c r="X3976" i="1" s="1"/>
  <c r="R3977" i="1"/>
  <c r="Q3977" i="1"/>
  <c r="W3977" i="1" s="1"/>
  <c r="X3977" i="1" s="1"/>
  <c r="R3978" i="1"/>
  <c r="Q3978" i="1"/>
  <c r="W3978" i="1" s="1"/>
  <c r="X3978" i="1" s="1"/>
  <c r="R3979" i="1"/>
  <c r="Q3979" i="1"/>
  <c r="W3979" i="1" s="1"/>
  <c r="X3979" i="1" s="1"/>
  <c r="R3980" i="1"/>
  <c r="Q3980" i="1"/>
  <c r="W3980" i="1" s="1"/>
  <c r="X3980" i="1" s="1"/>
  <c r="R3981" i="1"/>
  <c r="Q3981" i="1"/>
  <c r="W3981" i="1" s="1"/>
  <c r="X3981" i="1" s="1"/>
  <c r="R3982" i="1"/>
  <c r="Q3982" i="1"/>
  <c r="W3982" i="1" s="1"/>
  <c r="X3982" i="1" s="1"/>
  <c r="R3983" i="1"/>
  <c r="Q3983" i="1"/>
  <c r="W3983" i="1" s="1"/>
  <c r="X3983" i="1" s="1"/>
  <c r="R3984" i="1"/>
  <c r="Q3984" i="1"/>
  <c r="W3984" i="1" s="1"/>
  <c r="X3984" i="1" s="1"/>
  <c r="R3985" i="1"/>
  <c r="Q3985" i="1"/>
  <c r="W3985" i="1" s="1"/>
  <c r="X3985" i="1" s="1"/>
  <c r="Q3986" i="1"/>
  <c r="R3986" i="1"/>
  <c r="Q3987" i="1"/>
  <c r="R3987" i="1"/>
  <c r="Q3988" i="1"/>
  <c r="R3988" i="1"/>
  <c r="Q3989" i="1"/>
  <c r="R3989" i="1"/>
  <c r="Q3990" i="1"/>
  <c r="R3990" i="1"/>
  <c r="Q3991" i="1"/>
  <c r="R3991" i="1"/>
  <c r="Q3992" i="1"/>
  <c r="R3992" i="1"/>
  <c r="Q3993" i="1"/>
  <c r="R3993" i="1"/>
  <c r="Q3994" i="1"/>
  <c r="R3994" i="1"/>
  <c r="Q3995" i="1"/>
  <c r="R3995" i="1"/>
  <c r="Q3996" i="1"/>
  <c r="R3996" i="1"/>
  <c r="Q3997" i="1"/>
  <c r="R3997" i="1"/>
  <c r="Q3998" i="1"/>
  <c r="R3998" i="1"/>
  <c r="Q3999" i="1"/>
  <c r="R3999" i="1"/>
  <c r="Q4000" i="1"/>
  <c r="R4000" i="1"/>
  <c r="Q4001" i="1"/>
  <c r="R4001" i="1"/>
  <c r="Q4002" i="1"/>
  <c r="R4002" i="1"/>
  <c r="Q4003" i="1"/>
  <c r="R4003" i="1"/>
  <c r="Q4004" i="1"/>
  <c r="R4004" i="1"/>
  <c r="Q4005" i="1"/>
  <c r="R4005" i="1"/>
  <c r="Q4006" i="1"/>
  <c r="R4006" i="1"/>
  <c r="Q4007" i="1"/>
  <c r="R4007" i="1"/>
  <c r="Q4008" i="1"/>
  <c r="R4008" i="1"/>
  <c r="Q4009" i="1"/>
  <c r="R4009" i="1"/>
  <c r="Q4010" i="1"/>
  <c r="R4010" i="1"/>
  <c r="Q4011" i="1"/>
  <c r="R4011" i="1"/>
  <c r="Q4012" i="1"/>
  <c r="R4012" i="1"/>
  <c r="Q4013" i="1"/>
  <c r="R4013" i="1"/>
  <c r="Q4014" i="1"/>
  <c r="R4014" i="1"/>
  <c r="Q4015" i="1"/>
  <c r="R4015" i="1"/>
  <c r="Q4016" i="1"/>
  <c r="R4016" i="1"/>
  <c r="Q4017" i="1"/>
  <c r="R4017" i="1"/>
  <c r="Q4018" i="1"/>
  <c r="R4018" i="1"/>
  <c r="Q4019" i="1"/>
  <c r="R4019" i="1"/>
  <c r="Q4020" i="1"/>
  <c r="R4020" i="1"/>
  <c r="Q4021" i="1"/>
  <c r="R4021" i="1"/>
  <c r="Q4022" i="1"/>
  <c r="R4022" i="1"/>
  <c r="Q4023" i="1"/>
  <c r="R4023" i="1"/>
  <c r="Q4024" i="1"/>
  <c r="R4024" i="1"/>
  <c r="Q4025" i="1"/>
  <c r="R4025" i="1"/>
  <c r="Q4026" i="1"/>
  <c r="R4026" i="1"/>
  <c r="Q4027" i="1"/>
  <c r="R4027" i="1"/>
  <c r="Q4028" i="1"/>
  <c r="R4028" i="1"/>
  <c r="Q4029" i="1"/>
  <c r="R4029" i="1"/>
  <c r="Q4030" i="1"/>
  <c r="R4030" i="1"/>
  <c r="Q4031" i="1"/>
  <c r="R4031" i="1"/>
  <c r="Q4032" i="1"/>
  <c r="R4032" i="1"/>
  <c r="Q4033" i="1"/>
  <c r="R4033" i="1"/>
  <c r="Q4034" i="1"/>
  <c r="R4034" i="1"/>
  <c r="Q4035" i="1"/>
  <c r="R4035" i="1"/>
  <c r="Q4036" i="1"/>
  <c r="R4036" i="1"/>
  <c r="Q4037" i="1"/>
  <c r="R4037" i="1"/>
  <c r="Q4038" i="1"/>
  <c r="R4038" i="1"/>
  <c r="Q4039" i="1"/>
  <c r="R4039" i="1"/>
  <c r="Q4040" i="1"/>
  <c r="R4040" i="1"/>
  <c r="Q4041" i="1"/>
  <c r="R4041" i="1"/>
  <c r="Q4042" i="1"/>
  <c r="R4042" i="1"/>
  <c r="Q4043" i="1"/>
  <c r="R4043" i="1"/>
  <c r="Q4044" i="1"/>
  <c r="R4044" i="1"/>
  <c r="Q4045" i="1"/>
  <c r="R4045" i="1"/>
  <c r="Q4046" i="1"/>
  <c r="R4046" i="1"/>
  <c r="Q4047" i="1"/>
  <c r="R4047" i="1"/>
  <c r="Q4048" i="1"/>
  <c r="R4048" i="1"/>
  <c r="Q4049" i="1"/>
  <c r="R4049" i="1"/>
  <c r="Q4050" i="1"/>
  <c r="R4050" i="1"/>
  <c r="Q4051" i="1"/>
  <c r="R4051" i="1"/>
  <c r="Q4052" i="1"/>
  <c r="R4052" i="1"/>
  <c r="Q4053" i="1"/>
  <c r="R4053" i="1"/>
  <c r="Q4054" i="1"/>
  <c r="R4054" i="1"/>
  <c r="Q4055" i="1"/>
  <c r="R4055" i="1"/>
  <c r="Q4056" i="1"/>
  <c r="R4056" i="1"/>
  <c r="Q4057" i="1"/>
  <c r="R4057" i="1"/>
  <c r="Q4058" i="1"/>
  <c r="R4058" i="1"/>
  <c r="Q4059" i="1"/>
  <c r="R4059" i="1"/>
  <c r="Q4060" i="1"/>
  <c r="R4060" i="1"/>
  <c r="Q4061" i="1"/>
  <c r="R4061" i="1"/>
  <c r="Q4062" i="1"/>
  <c r="R4062" i="1"/>
  <c r="Q4063" i="1"/>
  <c r="R4063" i="1"/>
  <c r="Q4064" i="1"/>
  <c r="R4064" i="1"/>
  <c r="Q4065" i="1"/>
  <c r="R4065" i="1"/>
  <c r="Q4066" i="1"/>
  <c r="R4066" i="1"/>
  <c r="Q4067" i="1"/>
  <c r="R4067" i="1"/>
  <c r="Q4068" i="1"/>
  <c r="R4068" i="1"/>
  <c r="Q4069" i="1"/>
  <c r="R4069" i="1"/>
  <c r="Q4070" i="1"/>
  <c r="R4070" i="1"/>
  <c r="Q4071" i="1"/>
  <c r="R4071" i="1"/>
  <c r="Q4072" i="1"/>
  <c r="R4072" i="1"/>
  <c r="Q4073" i="1"/>
  <c r="R4073" i="1"/>
  <c r="Q4074" i="1"/>
  <c r="R4074" i="1"/>
  <c r="Q4075" i="1"/>
  <c r="R4075" i="1"/>
  <c r="Q4076" i="1"/>
  <c r="R4076" i="1"/>
  <c r="Q4077" i="1"/>
  <c r="R4077" i="1"/>
  <c r="Q4078" i="1"/>
  <c r="R4078" i="1"/>
  <c r="Q4079" i="1"/>
  <c r="R4079" i="1"/>
  <c r="Q4080" i="1"/>
  <c r="R4080" i="1"/>
  <c r="Q4081" i="1"/>
  <c r="R4081" i="1"/>
  <c r="Q4082" i="1"/>
  <c r="R4082" i="1"/>
  <c r="Q4083" i="1"/>
  <c r="R4083" i="1"/>
  <c r="Q4084" i="1"/>
  <c r="R4084" i="1"/>
  <c r="Q4085" i="1"/>
  <c r="R4085" i="1"/>
  <c r="Q4086" i="1"/>
  <c r="R4086" i="1"/>
  <c r="Q4087" i="1"/>
  <c r="R4087" i="1"/>
  <c r="Q4088" i="1"/>
  <c r="R4088" i="1"/>
  <c r="Q4089" i="1"/>
  <c r="R4089" i="1"/>
  <c r="Q4090" i="1"/>
  <c r="R4090" i="1"/>
  <c r="Q4091" i="1"/>
  <c r="R4091" i="1"/>
  <c r="Q4092" i="1"/>
  <c r="R4092" i="1"/>
  <c r="Q4093" i="1"/>
  <c r="R4093" i="1"/>
  <c r="Q4094" i="1"/>
  <c r="R4094" i="1"/>
  <c r="Q4095" i="1"/>
  <c r="R4095" i="1"/>
  <c r="Q4096" i="1"/>
  <c r="R4096" i="1"/>
  <c r="Q4097" i="1"/>
  <c r="R4097" i="1"/>
  <c r="Q4098" i="1"/>
  <c r="R4098" i="1"/>
  <c r="Q4099" i="1"/>
  <c r="R4099" i="1"/>
  <c r="Q4100" i="1"/>
  <c r="R4100" i="1"/>
  <c r="Q4101" i="1"/>
  <c r="R4101" i="1"/>
  <c r="Q4102" i="1"/>
  <c r="R4102" i="1"/>
  <c r="Q4103" i="1"/>
  <c r="R4103" i="1"/>
  <c r="Q4104" i="1"/>
  <c r="R4104" i="1"/>
  <c r="Q4105" i="1"/>
  <c r="R4105" i="1"/>
  <c r="Q4106" i="1"/>
  <c r="R4106" i="1"/>
  <c r="Q4107" i="1"/>
  <c r="R4107" i="1"/>
  <c r="Q4108" i="1"/>
  <c r="R4108" i="1"/>
  <c r="Q4109" i="1"/>
  <c r="R4109" i="1"/>
  <c r="Q4110" i="1"/>
  <c r="R4110" i="1"/>
  <c r="Q4111" i="1"/>
  <c r="R4111" i="1"/>
  <c r="Q4112" i="1"/>
  <c r="R4112" i="1"/>
  <c r="Q4113" i="1"/>
  <c r="R4113" i="1"/>
  <c r="Q4114" i="1"/>
  <c r="R4114" i="1"/>
  <c r="Q4115" i="1"/>
  <c r="R4115" i="1"/>
  <c r="Q4116" i="1"/>
  <c r="R4116" i="1"/>
  <c r="Q4117" i="1"/>
  <c r="R4117" i="1"/>
  <c r="Q4118" i="1"/>
  <c r="R4118" i="1"/>
  <c r="Q4119" i="1"/>
  <c r="R4119" i="1"/>
  <c r="Q4120" i="1"/>
  <c r="R4120" i="1"/>
  <c r="Q4121" i="1"/>
  <c r="R4121" i="1"/>
  <c r="Q4122" i="1"/>
  <c r="R4122" i="1"/>
  <c r="Q4123" i="1"/>
  <c r="R4123" i="1"/>
  <c r="Q4124" i="1"/>
  <c r="R4124" i="1"/>
  <c r="Q4125" i="1"/>
  <c r="R4125" i="1"/>
  <c r="Q4126" i="1"/>
  <c r="R4126" i="1"/>
  <c r="Q4127" i="1"/>
  <c r="R4127" i="1"/>
  <c r="Q4128" i="1"/>
  <c r="R4128" i="1"/>
  <c r="Q4129" i="1"/>
  <c r="R4129" i="1"/>
  <c r="Q4130" i="1"/>
  <c r="R4130" i="1"/>
  <c r="Q4131" i="1"/>
  <c r="R4131" i="1"/>
  <c r="Q4132" i="1"/>
  <c r="R4132" i="1"/>
  <c r="Q4133" i="1"/>
  <c r="R4133" i="1"/>
  <c r="Q4134" i="1"/>
  <c r="R4134" i="1"/>
  <c r="Q4135" i="1"/>
  <c r="R4135" i="1"/>
  <c r="Q4136" i="1"/>
  <c r="R4136" i="1"/>
  <c r="Q4137" i="1"/>
  <c r="R4137" i="1"/>
  <c r="Q4138" i="1"/>
  <c r="R4138" i="1"/>
  <c r="Q4139" i="1"/>
  <c r="R4139" i="1"/>
  <c r="Q4140" i="1"/>
  <c r="R4140" i="1"/>
  <c r="Q4141" i="1"/>
  <c r="R4141" i="1"/>
  <c r="Q4142" i="1"/>
  <c r="R4142" i="1"/>
  <c r="Q4143" i="1"/>
  <c r="R4143" i="1"/>
  <c r="Q4144" i="1"/>
  <c r="R4144" i="1"/>
  <c r="Q4145" i="1"/>
  <c r="R4145" i="1"/>
  <c r="Q4146" i="1"/>
  <c r="R4146" i="1"/>
  <c r="Q4147" i="1"/>
  <c r="R4147" i="1"/>
  <c r="Q4148" i="1"/>
  <c r="R4148" i="1"/>
  <c r="Q4149" i="1"/>
  <c r="R4149" i="1"/>
  <c r="Q4150" i="1"/>
  <c r="R4150" i="1"/>
  <c r="Q4151" i="1"/>
  <c r="R4151" i="1"/>
  <c r="Q4152" i="1"/>
  <c r="R4152" i="1"/>
  <c r="Q4153" i="1"/>
  <c r="R4153" i="1"/>
  <c r="Q4154" i="1"/>
  <c r="R4154" i="1"/>
  <c r="Q4155" i="1"/>
  <c r="R4155" i="1"/>
  <c r="Q4156" i="1"/>
  <c r="R4156" i="1"/>
  <c r="Q4157" i="1"/>
  <c r="R4157" i="1"/>
  <c r="Q4158" i="1"/>
  <c r="R4158" i="1"/>
  <c r="Q4159" i="1"/>
  <c r="R4159" i="1"/>
  <c r="Q4160" i="1"/>
  <c r="R4160" i="1"/>
  <c r="Q4161" i="1"/>
  <c r="R4161" i="1"/>
  <c r="Q4162" i="1"/>
  <c r="R4162" i="1"/>
  <c r="Q4163" i="1"/>
  <c r="R4163" i="1"/>
  <c r="Q4164" i="1"/>
  <c r="R4164" i="1"/>
  <c r="Q4165" i="1"/>
  <c r="R4165" i="1"/>
  <c r="Q4166" i="1"/>
  <c r="R4166" i="1"/>
  <c r="Q4167" i="1"/>
  <c r="R4167" i="1"/>
  <c r="Q4168" i="1"/>
  <c r="R4168" i="1"/>
  <c r="Q4169" i="1"/>
  <c r="R4169" i="1"/>
  <c r="Q4170" i="1"/>
  <c r="R4170" i="1"/>
  <c r="Q4171" i="1"/>
  <c r="R4171" i="1"/>
  <c r="Q4172" i="1"/>
  <c r="R4172" i="1"/>
  <c r="Q4173" i="1"/>
  <c r="R4173" i="1"/>
  <c r="Q4174" i="1"/>
  <c r="R4174" i="1"/>
  <c r="Q4175" i="1"/>
  <c r="R4175" i="1"/>
  <c r="Q4176" i="1"/>
  <c r="R4176" i="1"/>
  <c r="Q4177" i="1"/>
  <c r="R4177" i="1"/>
  <c r="Q4178" i="1"/>
  <c r="R4178" i="1"/>
  <c r="Q4179" i="1"/>
  <c r="R4179" i="1"/>
  <c r="Q4180" i="1"/>
  <c r="R4180" i="1"/>
  <c r="Q4181" i="1"/>
  <c r="R4181" i="1"/>
  <c r="Q4182" i="1"/>
  <c r="R4182" i="1"/>
  <c r="Q4183" i="1"/>
  <c r="R4183" i="1"/>
  <c r="Q4184" i="1"/>
  <c r="R4184" i="1"/>
  <c r="Q4185" i="1"/>
  <c r="R4185" i="1"/>
  <c r="Q4186" i="1"/>
  <c r="R4186" i="1"/>
  <c r="Q4187" i="1"/>
  <c r="R4187" i="1"/>
  <c r="Q4188" i="1"/>
  <c r="R4188" i="1"/>
  <c r="Q4189" i="1"/>
  <c r="R4189" i="1"/>
  <c r="Q4190" i="1"/>
  <c r="R4190" i="1"/>
  <c r="Q4191" i="1"/>
  <c r="R4191" i="1"/>
  <c r="Q4192" i="1"/>
  <c r="R4192" i="1"/>
  <c r="Q4193" i="1"/>
  <c r="R4193" i="1"/>
  <c r="Q4194" i="1"/>
  <c r="R4194" i="1"/>
  <c r="Q4195" i="1"/>
  <c r="R4195" i="1"/>
  <c r="Q4196" i="1"/>
  <c r="R4196" i="1"/>
  <c r="Q4197" i="1"/>
  <c r="R4197" i="1"/>
  <c r="Q4198" i="1"/>
  <c r="R4198" i="1"/>
  <c r="Q4199" i="1"/>
  <c r="R4199" i="1"/>
  <c r="Q4200" i="1"/>
  <c r="R4200" i="1"/>
  <c r="Q4201" i="1"/>
  <c r="R4201" i="1"/>
  <c r="Q4202" i="1"/>
  <c r="R4202" i="1"/>
  <c r="Q4203" i="1"/>
  <c r="R4203" i="1"/>
  <c r="Q4204" i="1"/>
  <c r="R4204" i="1"/>
  <c r="Q4205" i="1"/>
  <c r="R4205" i="1"/>
  <c r="Q4206" i="1"/>
  <c r="R4206" i="1"/>
  <c r="Q4207" i="1"/>
  <c r="R4207" i="1"/>
  <c r="Q4208" i="1"/>
  <c r="R4208" i="1"/>
  <c r="Q4209" i="1"/>
  <c r="R4209" i="1"/>
  <c r="Q4210" i="1"/>
  <c r="R4210" i="1"/>
  <c r="Q4211" i="1"/>
  <c r="R4211" i="1"/>
  <c r="Q4212" i="1"/>
  <c r="R4212" i="1"/>
  <c r="Q4213" i="1"/>
  <c r="R4213" i="1"/>
  <c r="Q4214" i="1"/>
  <c r="R4214" i="1"/>
  <c r="Q4215" i="1"/>
  <c r="R4215" i="1"/>
  <c r="Q4216" i="1"/>
  <c r="R4216" i="1"/>
  <c r="Q4217" i="1"/>
  <c r="R4217" i="1"/>
  <c r="Q4218" i="1"/>
  <c r="R4218" i="1"/>
  <c r="Q4219" i="1"/>
  <c r="R4219" i="1"/>
  <c r="Q4220" i="1"/>
  <c r="R4220" i="1"/>
  <c r="Q4221" i="1"/>
  <c r="R4221" i="1"/>
  <c r="Q4222" i="1"/>
  <c r="R4222" i="1"/>
  <c r="Q4223" i="1"/>
  <c r="R4223" i="1"/>
  <c r="Q4224" i="1"/>
  <c r="R4224" i="1"/>
  <c r="Q4225" i="1"/>
  <c r="R4225" i="1"/>
  <c r="Q4226" i="1"/>
  <c r="R4226" i="1"/>
  <c r="Q4227" i="1"/>
  <c r="R4227" i="1"/>
  <c r="Q4228" i="1"/>
  <c r="R4228" i="1"/>
  <c r="Q4229" i="1"/>
  <c r="R4229" i="1"/>
  <c r="Q4230" i="1"/>
  <c r="R4230" i="1"/>
  <c r="Q4231" i="1"/>
  <c r="R4231" i="1"/>
  <c r="Q4232" i="1"/>
  <c r="R4232" i="1"/>
  <c r="Q4233" i="1"/>
  <c r="R4233" i="1"/>
  <c r="Q4234" i="1"/>
  <c r="R4234" i="1"/>
  <c r="Q4235" i="1"/>
  <c r="R4235" i="1"/>
  <c r="Q4236" i="1"/>
  <c r="R4236" i="1"/>
  <c r="Q4237" i="1"/>
  <c r="R4237" i="1"/>
  <c r="Q4238" i="1"/>
  <c r="R4238" i="1"/>
  <c r="Q4239" i="1"/>
  <c r="R4239" i="1"/>
  <c r="Q4240" i="1"/>
  <c r="R4240" i="1"/>
  <c r="Q4241" i="1"/>
  <c r="R4241" i="1"/>
  <c r="Q4242" i="1"/>
  <c r="R4242" i="1"/>
  <c r="Q4243" i="1"/>
  <c r="R4243" i="1"/>
  <c r="Q4244" i="1"/>
  <c r="R4244" i="1"/>
  <c r="Q4245" i="1"/>
  <c r="R4245" i="1"/>
  <c r="Q4246" i="1"/>
  <c r="R4246" i="1"/>
  <c r="Q4247" i="1"/>
  <c r="R4247" i="1"/>
  <c r="Q4248" i="1"/>
  <c r="R4248" i="1"/>
  <c r="Q4249" i="1"/>
  <c r="R4249" i="1"/>
  <c r="Q4250" i="1"/>
  <c r="R4250" i="1"/>
  <c r="Q4251" i="1"/>
  <c r="R4251" i="1"/>
  <c r="Q4252" i="1"/>
  <c r="R4252" i="1"/>
  <c r="Q4253" i="1"/>
  <c r="R4253" i="1"/>
  <c r="Q4254" i="1"/>
  <c r="R4254" i="1"/>
  <c r="Q4255" i="1"/>
  <c r="R4255" i="1"/>
  <c r="Q4256" i="1"/>
  <c r="R4256" i="1"/>
  <c r="Q4257" i="1"/>
  <c r="R4257" i="1"/>
  <c r="Q4258" i="1"/>
  <c r="R4258" i="1"/>
  <c r="Q4259" i="1"/>
  <c r="R4259" i="1"/>
  <c r="Q4260" i="1"/>
  <c r="R4260" i="1"/>
  <c r="Q4261" i="1"/>
  <c r="R4261" i="1"/>
  <c r="Q4262" i="1"/>
  <c r="R4262" i="1"/>
  <c r="Q4263" i="1"/>
  <c r="R4263" i="1"/>
  <c r="Q4264" i="1"/>
  <c r="R4264" i="1"/>
  <c r="Q4265" i="1"/>
  <c r="R4265" i="1"/>
  <c r="Q4266" i="1"/>
  <c r="R4266" i="1"/>
  <c r="Q4267" i="1"/>
  <c r="R4267" i="1"/>
  <c r="Q4268" i="1"/>
  <c r="R4268" i="1"/>
  <c r="Q4269" i="1"/>
  <c r="R4269" i="1"/>
  <c r="Q4270" i="1"/>
  <c r="R4270" i="1"/>
  <c r="Q4271" i="1"/>
  <c r="R4271" i="1"/>
  <c r="Q4272" i="1"/>
  <c r="R4272" i="1"/>
  <c r="Q4273" i="1"/>
  <c r="R4273" i="1"/>
  <c r="Q4274" i="1"/>
  <c r="R4274" i="1"/>
  <c r="Q4275" i="1"/>
  <c r="R4275" i="1"/>
  <c r="Q4276" i="1"/>
  <c r="R4276" i="1"/>
  <c r="Q4277" i="1"/>
  <c r="R4277" i="1"/>
  <c r="Q4278" i="1"/>
  <c r="R4278" i="1"/>
  <c r="Q4279" i="1"/>
  <c r="R4279" i="1"/>
  <c r="Q4280" i="1"/>
  <c r="R4280" i="1"/>
  <c r="Q4281" i="1"/>
  <c r="R4281" i="1"/>
  <c r="Q4282" i="1"/>
  <c r="R4282" i="1"/>
  <c r="Q4283" i="1"/>
  <c r="R4283" i="1"/>
  <c r="Q4284" i="1"/>
  <c r="R4284" i="1"/>
  <c r="Q4285" i="1"/>
  <c r="R4285" i="1"/>
  <c r="Q4286" i="1"/>
  <c r="R4286" i="1"/>
  <c r="Q4287" i="1"/>
  <c r="R4287" i="1"/>
  <c r="Q4288" i="1"/>
  <c r="R4288" i="1"/>
  <c r="Q4289" i="1"/>
  <c r="R4289" i="1"/>
  <c r="Q4290" i="1"/>
  <c r="R4290" i="1"/>
  <c r="Q4291" i="1"/>
  <c r="R4291" i="1"/>
  <c r="Q4292" i="1"/>
  <c r="R4292" i="1"/>
  <c r="Q4293" i="1"/>
  <c r="R4293" i="1"/>
  <c r="Q4294" i="1"/>
  <c r="R4294" i="1"/>
  <c r="Q4295" i="1"/>
  <c r="R4295" i="1"/>
  <c r="Q4296" i="1"/>
  <c r="R4296" i="1"/>
  <c r="Q4297" i="1"/>
  <c r="R4297" i="1"/>
  <c r="Q4298" i="1"/>
  <c r="R4298" i="1"/>
  <c r="Q4299" i="1"/>
  <c r="R4299" i="1"/>
  <c r="Q4300" i="1"/>
  <c r="R4300" i="1"/>
  <c r="Q4301" i="1"/>
  <c r="R4301" i="1"/>
  <c r="Q4302" i="1"/>
  <c r="R4302" i="1"/>
  <c r="Q4303" i="1"/>
  <c r="R4303" i="1"/>
  <c r="Q4304" i="1"/>
  <c r="R4304" i="1"/>
  <c r="Q4305" i="1"/>
  <c r="R4305" i="1"/>
  <c r="Q4306" i="1"/>
  <c r="R4306" i="1"/>
  <c r="Q4307" i="1"/>
  <c r="R4307" i="1"/>
  <c r="Q4308" i="1"/>
  <c r="R4308" i="1"/>
  <c r="Q4309" i="1"/>
  <c r="R4309" i="1"/>
  <c r="Q4310" i="1"/>
  <c r="R4310" i="1"/>
  <c r="Q4311" i="1"/>
  <c r="R4311" i="1"/>
  <c r="Q4312" i="1"/>
  <c r="R4312" i="1"/>
  <c r="Q4313" i="1"/>
  <c r="R4313" i="1"/>
  <c r="Q4314" i="1"/>
  <c r="R4314" i="1"/>
  <c r="Q4315" i="1"/>
  <c r="R4315" i="1"/>
  <c r="Q4316" i="1"/>
  <c r="R4316" i="1"/>
  <c r="Q4317" i="1"/>
  <c r="R4317" i="1"/>
  <c r="Q4318" i="1"/>
  <c r="R4318" i="1"/>
  <c r="Q4319" i="1"/>
  <c r="R4319" i="1"/>
  <c r="Q4320" i="1"/>
  <c r="R4320" i="1"/>
  <c r="Q4321" i="1"/>
  <c r="R4321" i="1"/>
  <c r="Q4322" i="1"/>
  <c r="R4322" i="1"/>
  <c r="Q4323" i="1"/>
  <c r="R4323" i="1"/>
  <c r="Q4324" i="1"/>
  <c r="R4324" i="1"/>
  <c r="Q4325" i="1"/>
  <c r="R4325" i="1"/>
  <c r="Q4326" i="1"/>
  <c r="R4326" i="1"/>
  <c r="Q4327" i="1"/>
  <c r="R4327" i="1"/>
  <c r="Q4328" i="1"/>
  <c r="R4328" i="1"/>
  <c r="Q4329" i="1"/>
  <c r="R4329" i="1"/>
  <c r="Q4330" i="1"/>
  <c r="R4330" i="1"/>
  <c r="Q4331" i="1"/>
  <c r="R4331" i="1"/>
  <c r="Q4332" i="1"/>
  <c r="R4332" i="1"/>
  <c r="Q4333" i="1"/>
  <c r="R4333" i="1"/>
  <c r="Q4334" i="1"/>
  <c r="R4334" i="1"/>
  <c r="Q4335" i="1"/>
  <c r="R4335" i="1"/>
  <c r="Q4336" i="1"/>
  <c r="R4336" i="1"/>
  <c r="Q4337" i="1"/>
  <c r="R4337" i="1"/>
  <c r="Q4338" i="1"/>
  <c r="R4338" i="1"/>
  <c r="Q4339" i="1"/>
  <c r="R4339" i="1"/>
  <c r="Q4340" i="1"/>
  <c r="R4340" i="1"/>
  <c r="Q4341" i="1"/>
  <c r="R4341" i="1"/>
  <c r="Q4342" i="1"/>
  <c r="R4342" i="1"/>
  <c r="Q4343" i="1"/>
  <c r="R4343" i="1"/>
  <c r="Q4344" i="1"/>
  <c r="R4344" i="1"/>
  <c r="Q4345" i="1"/>
  <c r="R4345" i="1"/>
  <c r="Q4346" i="1"/>
  <c r="R4346" i="1"/>
  <c r="Q4347" i="1"/>
  <c r="R4347" i="1"/>
  <c r="Q4348" i="1"/>
  <c r="R4348" i="1"/>
  <c r="Q4349" i="1"/>
  <c r="R4349" i="1"/>
  <c r="Q4350" i="1"/>
  <c r="R4350" i="1"/>
  <c r="Q4351" i="1"/>
  <c r="R4351" i="1"/>
  <c r="Q4352" i="1"/>
  <c r="R4352" i="1"/>
  <c r="Q4353" i="1"/>
  <c r="R4353" i="1"/>
  <c r="Q4354" i="1"/>
  <c r="R4354" i="1"/>
  <c r="Q4355" i="1"/>
  <c r="R4355" i="1"/>
  <c r="Q4356" i="1"/>
  <c r="R4356" i="1"/>
  <c r="Q4357" i="1"/>
  <c r="R4357" i="1"/>
  <c r="Q4358" i="1"/>
  <c r="R4358" i="1"/>
  <c r="Q4359" i="1"/>
  <c r="R4359" i="1"/>
  <c r="Q4360" i="1"/>
  <c r="R4360" i="1"/>
  <c r="Q4361" i="1"/>
  <c r="R4361" i="1"/>
  <c r="Q4362" i="1"/>
  <c r="R4362" i="1"/>
  <c r="Q4363" i="1"/>
  <c r="R4363" i="1"/>
  <c r="Q4364" i="1"/>
  <c r="R4364" i="1"/>
  <c r="Q4365" i="1"/>
  <c r="R4365" i="1"/>
  <c r="Q4366" i="1"/>
  <c r="R4366" i="1"/>
  <c r="Q4367" i="1"/>
  <c r="R4367" i="1"/>
  <c r="Q4368" i="1"/>
  <c r="R4368" i="1"/>
  <c r="Q4369" i="1"/>
  <c r="R4369" i="1"/>
  <c r="Q4370" i="1"/>
  <c r="R4370" i="1"/>
  <c r="Q4371" i="1"/>
  <c r="R4371" i="1"/>
  <c r="Q4372" i="1"/>
  <c r="R4372" i="1"/>
  <c r="Q4373" i="1"/>
  <c r="R4373" i="1"/>
  <c r="Q4374" i="1"/>
  <c r="R4374" i="1"/>
  <c r="Q4375" i="1"/>
  <c r="R4375" i="1"/>
  <c r="Q4376" i="1"/>
  <c r="R4376" i="1"/>
  <c r="Q4377" i="1"/>
  <c r="R4377" i="1"/>
  <c r="Q4378" i="1"/>
  <c r="R4378" i="1"/>
  <c r="Q4379" i="1"/>
  <c r="R4379" i="1"/>
  <c r="Q4380" i="1"/>
  <c r="R4380" i="1"/>
  <c r="Q4381" i="1"/>
  <c r="R4381" i="1"/>
  <c r="Q4382" i="1"/>
  <c r="R4382" i="1"/>
  <c r="Q4383" i="1"/>
  <c r="R4383" i="1"/>
  <c r="Q4384" i="1"/>
  <c r="R4384" i="1"/>
  <c r="Q4385" i="1"/>
  <c r="R4385" i="1"/>
  <c r="Q4386" i="1"/>
  <c r="R4386" i="1"/>
  <c r="Q4387" i="1"/>
  <c r="R4387" i="1"/>
  <c r="Q4388" i="1"/>
  <c r="R4388" i="1"/>
  <c r="Q4389" i="1"/>
  <c r="R4389" i="1"/>
  <c r="Q4390" i="1"/>
  <c r="R4390" i="1"/>
  <c r="Q4391" i="1"/>
  <c r="R4391" i="1"/>
  <c r="Q4392" i="1"/>
  <c r="R4392" i="1"/>
  <c r="Q4393" i="1"/>
  <c r="R4393" i="1"/>
  <c r="Q4394" i="1"/>
  <c r="R4394" i="1"/>
  <c r="Q4395" i="1"/>
  <c r="R4395" i="1"/>
  <c r="Q4396" i="1"/>
  <c r="R4396" i="1"/>
  <c r="Q4397" i="1"/>
  <c r="R4397" i="1"/>
  <c r="Q4398" i="1"/>
  <c r="R4398" i="1"/>
  <c r="Q4399" i="1"/>
  <c r="R4399" i="1"/>
  <c r="Q4400" i="1"/>
  <c r="R4400" i="1"/>
  <c r="Q4401" i="1"/>
  <c r="R4401" i="1"/>
  <c r="Q4402" i="1"/>
  <c r="R4402" i="1"/>
  <c r="Q4403" i="1"/>
  <c r="R4403" i="1"/>
  <c r="Q4404" i="1"/>
  <c r="R4404" i="1"/>
  <c r="Q4405" i="1"/>
  <c r="R4405" i="1"/>
  <c r="Q4406" i="1"/>
  <c r="R4406" i="1"/>
  <c r="Q4407" i="1"/>
  <c r="R4407" i="1"/>
  <c r="Q4408" i="1"/>
  <c r="R4408" i="1"/>
  <c r="Q4409" i="1"/>
  <c r="R4409" i="1"/>
  <c r="Q4410" i="1"/>
  <c r="R4410" i="1"/>
  <c r="Q4411" i="1"/>
  <c r="R4411" i="1"/>
  <c r="Q4412" i="1"/>
  <c r="R4412" i="1"/>
  <c r="Q4413" i="1"/>
  <c r="R4413" i="1"/>
  <c r="Q4414" i="1"/>
  <c r="R4414" i="1"/>
  <c r="Q4415" i="1"/>
  <c r="R4415" i="1"/>
  <c r="Q4416" i="1"/>
  <c r="R4416" i="1"/>
  <c r="Q4417" i="1"/>
  <c r="R4417" i="1"/>
  <c r="Q4418" i="1"/>
  <c r="R4418" i="1"/>
  <c r="Q4419" i="1"/>
  <c r="R4419" i="1"/>
  <c r="Q4420" i="1"/>
  <c r="R4420" i="1"/>
  <c r="Q4421" i="1"/>
  <c r="R4421" i="1"/>
  <c r="Q4422" i="1"/>
  <c r="R4422" i="1"/>
  <c r="Q4423" i="1"/>
  <c r="R4423" i="1"/>
  <c r="Q4424" i="1"/>
  <c r="R4424" i="1"/>
  <c r="Q4425" i="1"/>
  <c r="R4425" i="1"/>
  <c r="Q4426" i="1"/>
  <c r="R4426" i="1"/>
  <c r="Q4427" i="1"/>
  <c r="R4427" i="1"/>
  <c r="Q4428" i="1"/>
  <c r="R4428" i="1"/>
  <c r="Q4429" i="1"/>
  <c r="R4429" i="1"/>
  <c r="Q4430" i="1"/>
  <c r="R4430" i="1"/>
  <c r="Q4431" i="1"/>
  <c r="R4431" i="1"/>
  <c r="Q4432" i="1"/>
  <c r="R4432" i="1"/>
  <c r="Q4433" i="1"/>
  <c r="R4433" i="1"/>
  <c r="Q4434" i="1"/>
  <c r="R4434" i="1"/>
  <c r="Q4435" i="1"/>
  <c r="R4435" i="1"/>
  <c r="Q4436" i="1"/>
  <c r="R4436" i="1"/>
  <c r="Q4437" i="1"/>
  <c r="R4437" i="1"/>
  <c r="Q4438" i="1"/>
  <c r="R4438" i="1"/>
  <c r="Q4439" i="1"/>
  <c r="R4439" i="1"/>
  <c r="Q4440" i="1"/>
  <c r="R4440" i="1"/>
  <c r="Q4441" i="1"/>
  <c r="R4441" i="1"/>
  <c r="Q4442" i="1"/>
  <c r="R4442" i="1"/>
  <c r="Q4443" i="1"/>
  <c r="R4443" i="1"/>
  <c r="Q4444" i="1"/>
  <c r="R4444" i="1"/>
  <c r="Q4445" i="1"/>
  <c r="R4445" i="1"/>
  <c r="Q4446" i="1"/>
  <c r="R4446" i="1"/>
  <c r="Q4447" i="1"/>
  <c r="R4447" i="1"/>
  <c r="Q4448" i="1"/>
  <c r="R4448" i="1"/>
  <c r="Q4449" i="1"/>
  <c r="R4449" i="1"/>
  <c r="Q4450" i="1"/>
  <c r="R4450" i="1"/>
  <c r="Q4451" i="1"/>
  <c r="R4451" i="1"/>
  <c r="Q4452" i="1"/>
  <c r="R4452" i="1"/>
  <c r="Q4453" i="1"/>
  <c r="R4453" i="1"/>
  <c r="Q4454" i="1"/>
  <c r="R4454" i="1"/>
  <c r="Q4455" i="1"/>
  <c r="R4455" i="1"/>
  <c r="Q4456" i="1"/>
  <c r="R4456" i="1"/>
  <c r="Q4457" i="1"/>
  <c r="R4457" i="1"/>
  <c r="Q4458" i="1"/>
  <c r="R4458" i="1"/>
  <c r="Q4459" i="1"/>
  <c r="R4459" i="1"/>
  <c r="Q4460" i="1"/>
  <c r="R4460" i="1"/>
  <c r="Q4461" i="1"/>
  <c r="R4461" i="1"/>
  <c r="Q4462" i="1"/>
  <c r="R4462" i="1"/>
  <c r="Q4463" i="1"/>
  <c r="R4463" i="1"/>
  <c r="Q4464" i="1"/>
  <c r="R4464" i="1"/>
  <c r="Q4465" i="1"/>
  <c r="R4465" i="1"/>
  <c r="Q4466" i="1"/>
  <c r="R4466" i="1"/>
  <c r="Q4467" i="1"/>
  <c r="R4467" i="1"/>
  <c r="Q4468" i="1"/>
  <c r="R4468" i="1"/>
  <c r="Q4469" i="1"/>
  <c r="R4469" i="1"/>
  <c r="Q4470" i="1"/>
  <c r="R4470" i="1"/>
  <c r="Q4471" i="1"/>
  <c r="R4471" i="1"/>
  <c r="Q4472" i="1"/>
  <c r="R4472" i="1"/>
  <c r="Q4473" i="1"/>
  <c r="R4473" i="1"/>
  <c r="Q4474" i="1"/>
  <c r="R4474" i="1"/>
  <c r="Q4475" i="1"/>
  <c r="R4475" i="1"/>
  <c r="Q4476" i="1"/>
  <c r="R4476" i="1"/>
  <c r="Q4477" i="1"/>
  <c r="R4477" i="1"/>
  <c r="Q4478" i="1"/>
  <c r="R4478" i="1"/>
  <c r="Q4479" i="1"/>
  <c r="R4479" i="1"/>
  <c r="Q4480" i="1"/>
  <c r="R4480" i="1"/>
  <c r="Q4481" i="1"/>
  <c r="R4481" i="1"/>
  <c r="Q4482" i="1"/>
  <c r="R4482" i="1"/>
  <c r="Q4483" i="1"/>
  <c r="R4483" i="1"/>
  <c r="Q4484" i="1"/>
  <c r="R4484" i="1"/>
  <c r="Q4485" i="1"/>
  <c r="R4485" i="1"/>
  <c r="Q4486" i="1"/>
  <c r="R4486" i="1"/>
  <c r="Q4487" i="1"/>
  <c r="R4487" i="1"/>
  <c r="Q4488" i="1"/>
  <c r="R4488" i="1"/>
  <c r="Q4489" i="1"/>
  <c r="R4489" i="1"/>
  <c r="Q4490" i="1"/>
  <c r="R4490" i="1"/>
  <c r="Q4491" i="1"/>
  <c r="R4491" i="1"/>
  <c r="Q4492" i="1"/>
  <c r="R4492" i="1"/>
  <c r="Q4493" i="1"/>
  <c r="R4493" i="1"/>
  <c r="Q4494" i="1"/>
  <c r="R4494" i="1"/>
  <c r="Q4495" i="1"/>
  <c r="R4495" i="1"/>
  <c r="Q4496" i="1"/>
  <c r="R4496" i="1"/>
  <c r="Q4497" i="1"/>
  <c r="R4497" i="1"/>
  <c r="Q4498" i="1"/>
  <c r="R4498" i="1"/>
  <c r="Q4499" i="1"/>
  <c r="R4499" i="1"/>
  <c r="Q4500" i="1"/>
  <c r="R4500" i="1"/>
  <c r="Q4501" i="1"/>
  <c r="R4501" i="1"/>
  <c r="Q4502" i="1"/>
  <c r="R4502" i="1"/>
  <c r="Q4503" i="1"/>
  <c r="R4503" i="1"/>
  <c r="Q4504" i="1"/>
  <c r="R4504" i="1"/>
  <c r="Q4505" i="1"/>
  <c r="R4505" i="1"/>
  <c r="Q4506" i="1"/>
  <c r="R4506" i="1"/>
  <c r="Q4507" i="1"/>
  <c r="R4507" i="1"/>
  <c r="Q4508" i="1"/>
  <c r="R4508" i="1"/>
  <c r="Q4509" i="1"/>
  <c r="R4509" i="1"/>
  <c r="Q4510" i="1"/>
  <c r="R4510" i="1"/>
  <c r="Q4511" i="1"/>
  <c r="R4511" i="1"/>
  <c r="Q4512" i="1"/>
  <c r="R4512" i="1"/>
  <c r="Q4513" i="1"/>
  <c r="R4513" i="1"/>
  <c r="Q4514" i="1"/>
  <c r="R4514" i="1"/>
  <c r="Q4515" i="1"/>
  <c r="R4515" i="1"/>
  <c r="Q4516" i="1"/>
  <c r="R4516" i="1"/>
  <c r="Q4517" i="1"/>
  <c r="R4517" i="1"/>
  <c r="Q4518" i="1"/>
  <c r="R4518" i="1"/>
  <c r="Q4519" i="1"/>
  <c r="R4519" i="1"/>
  <c r="Q4520" i="1"/>
  <c r="R4520" i="1"/>
  <c r="Q4521" i="1"/>
  <c r="R4521" i="1"/>
  <c r="Q4522" i="1"/>
  <c r="R4522" i="1"/>
  <c r="Q4523" i="1"/>
  <c r="R4523" i="1"/>
  <c r="Q4524" i="1"/>
  <c r="R4524" i="1"/>
  <c r="Q4525" i="1"/>
  <c r="R4525" i="1"/>
  <c r="Q4526" i="1"/>
  <c r="R4526" i="1"/>
  <c r="Q4527" i="1"/>
  <c r="R4527" i="1"/>
  <c r="Q4528" i="1"/>
  <c r="R4528" i="1"/>
  <c r="Q4529" i="1"/>
  <c r="R4529" i="1"/>
  <c r="Q4530" i="1"/>
  <c r="R4530" i="1"/>
  <c r="Q4531" i="1"/>
  <c r="R4531" i="1"/>
  <c r="Q4532" i="1"/>
  <c r="R4532" i="1"/>
  <c r="Q4533" i="1"/>
  <c r="R4533" i="1"/>
  <c r="Q4534" i="1"/>
  <c r="R4534" i="1"/>
  <c r="Q4535" i="1"/>
  <c r="R4535" i="1"/>
  <c r="Q4536" i="1"/>
  <c r="R4536" i="1"/>
  <c r="Q4537" i="1"/>
  <c r="R4537" i="1"/>
  <c r="Q4538" i="1"/>
  <c r="R4538" i="1"/>
  <c r="Q4539" i="1"/>
  <c r="R4539" i="1"/>
  <c r="Q4540" i="1"/>
  <c r="R4540" i="1"/>
  <c r="Q4541" i="1"/>
  <c r="R4541" i="1"/>
  <c r="Q4542" i="1"/>
  <c r="R4542" i="1"/>
  <c r="Q4543" i="1"/>
  <c r="R4543" i="1"/>
  <c r="Q4544" i="1"/>
  <c r="R4544" i="1"/>
  <c r="Q4545" i="1"/>
  <c r="R4545" i="1"/>
  <c r="Q4546" i="1"/>
  <c r="R4546" i="1"/>
  <c r="Q4547" i="1"/>
  <c r="R4547" i="1"/>
  <c r="Q4548" i="1"/>
  <c r="R4548" i="1"/>
  <c r="Q4549" i="1"/>
  <c r="R4549" i="1"/>
  <c r="Q4550" i="1"/>
  <c r="R4550" i="1"/>
  <c r="Q4551" i="1"/>
  <c r="R4551" i="1"/>
  <c r="Q4552" i="1"/>
  <c r="R4552" i="1"/>
  <c r="Q4553" i="1"/>
  <c r="R4553" i="1"/>
  <c r="Q4554" i="1"/>
  <c r="R4554" i="1"/>
  <c r="Q4555" i="1"/>
  <c r="R4555" i="1"/>
  <c r="Q4556" i="1"/>
  <c r="R4556" i="1"/>
  <c r="Q4557" i="1"/>
  <c r="R4557" i="1"/>
  <c r="Q4558" i="1"/>
  <c r="R4558" i="1"/>
  <c r="Q4559" i="1"/>
  <c r="R4559" i="1"/>
  <c r="Q4560" i="1"/>
  <c r="R4560" i="1"/>
  <c r="Q4561" i="1"/>
  <c r="R4561" i="1"/>
  <c r="Q4562" i="1"/>
  <c r="R4562" i="1"/>
  <c r="Q4563" i="1"/>
  <c r="R4563" i="1"/>
  <c r="Q4564" i="1"/>
  <c r="R4564" i="1"/>
  <c r="Q4565" i="1"/>
  <c r="R4565" i="1"/>
  <c r="Q4566" i="1"/>
  <c r="R4566" i="1"/>
  <c r="Q4567" i="1"/>
  <c r="R4567" i="1"/>
  <c r="Q4568" i="1"/>
  <c r="R4568" i="1"/>
  <c r="Q4569" i="1"/>
  <c r="R4569" i="1"/>
  <c r="Q4570" i="1"/>
  <c r="R4570" i="1"/>
  <c r="Q4571" i="1"/>
  <c r="R4571" i="1"/>
  <c r="Q4572" i="1"/>
  <c r="R4572" i="1"/>
  <c r="Q4573" i="1"/>
  <c r="R4573" i="1"/>
  <c r="Q4574" i="1"/>
  <c r="R4574" i="1"/>
  <c r="Q4575" i="1"/>
  <c r="R4575" i="1"/>
  <c r="Q4576" i="1"/>
  <c r="R4576" i="1"/>
  <c r="Q4577" i="1"/>
  <c r="R4577" i="1"/>
  <c r="Q4578" i="1"/>
  <c r="R4578" i="1"/>
  <c r="Q4579" i="1"/>
  <c r="R4579" i="1"/>
  <c r="Q4580" i="1"/>
  <c r="R4580" i="1"/>
  <c r="Q4581" i="1"/>
  <c r="R4581" i="1"/>
  <c r="Q4582" i="1"/>
  <c r="R4582" i="1"/>
  <c r="Q4583" i="1"/>
  <c r="R4583" i="1"/>
  <c r="Q4584" i="1"/>
  <c r="R4584" i="1"/>
  <c r="Q4585" i="1"/>
  <c r="R4585" i="1"/>
  <c r="Q4586" i="1"/>
  <c r="R4586" i="1"/>
  <c r="Q4587" i="1"/>
  <c r="R4587" i="1"/>
  <c r="Q4588" i="1"/>
  <c r="R4588" i="1"/>
  <c r="Q4589" i="1"/>
  <c r="R4589" i="1"/>
  <c r="Q4590" i="1"/>
  <c r="R4590" i="1"/>
  <c r="Q4591" i="1"/>
  <c r="R4591" i="1"/>
  <c r="Q4592" i="1"/>
  <c r="R4592" i="1"/>
  <c r="Q4593" i="1"/>
  <c r="R4593" i="1"/>
  <c r="Q4594" i="1"/>
  <c r="R4594" i="1"/>
  <c r="Q4595" i="1"/>
  <c r="R4595" i="1"/>
  <c r="Q4596" i="1"/>
  <c r="R4596" i="1"/>
  <c r="Q4597" i="1"/>
  <c r="R4597" i="1"/>
  <c r="Q4598" i="1"/>
  <c r="R4598" i="1"/>
  <c r="Q4599" i="1"/>
  <c r="R4599" i="1"/>
  <c r="Q4600" i="1"/>
  <c r="R4600" i="1"/>
  <c r="Q4601" i="1"/>
  <c r="R4601" i="1"/>
  <c r="Q4602" i="1"/>
  <c r="R4602" i="1"/>
  <c r="Q4603" i="1"/>
  <c r="R4603" i="1"/>
  <c r="Q4604" i="1"/>
  <c r="R4604" i="1"/>
  <c r="Q4605" i="1"/>
  <c r="R4605" i="1"/>
  <c r="Q4606" i="1"/>
  <c r="R4606" i="1"/>
  <c r="Q4607" i="1"/>
  <c r="R4607" i="1"/>
  <c r="Q4608" i="1"/>
  <c r="R4608" i="1"/>
  <c r="Q4609" i="1"/>
  <c r="R4609" i="1"/>
  <c r="Q4610" i="1"/>
  <c r="R4610" i="1"/>
  <c r="Q4611" i="1"/>
  <c r="R4611" i="1"/>
  <c r="Q4612" i="1"/>
  <c r="R4612" i="1"/>
  <c r="Q4613" i="1"/>
  <c r="R4613" i="1"/>
  <c r="Q4614" i="1"/>
  <c r="R4614" i="1"/>
  <c r="Q4615" i="1"/>
  <c r="R4615" i="1"/>
  <c r="Q4616" i="1"/>
  <c r="R4616" i="1"/>
  <c r="Q4617" i="1"/>
  <c r="R4617" i="1"/>
  <c r="Q4618" i="1"/>
  <c r="R4618" i="1"/>
  <c r="Q4619" i="1"/>
  <c r="R4619" i="1"/>
  <c r="Q4620" i="1"/>
  <c r="R4620" i="1"/>
  <c r="Q4621" i="1"/>
  <c r="R4621" i="1"/>
  <c r="Q4622" i="1"/>
  <c r="R4622" i="1"/>
  <c r="Q4623" i="1"/>
  <c r="R4623" i="1"/>
  <c r="Q4624" i="1"/>
  <c r="R4624" i="1"/>
  <c r="Q4625" i="1"/>
  <c r="R4625" i="1"/>
  <c r="Q4626" i="1"/>
  <c r="R4626" i="1"/>
  <c r="Q4627" i="1"/>
  <c r="R4627" i="1"/>
  <c r="Q4628" i="1"/>
  <c r="R4628" i="1"/>
  <c r="Q4629" i="1"/>
  <c r="R4629" i="1"/>
  <c r="Q4630" i="1"/>
  <c r="R4630" i="1"/>
  <c r="Q4631" i="1"/>
  <c r="R4631" i="1"/>
  <c r="Q4632" i="1"/>
  <c r="R4632" i="1"/>
  <c r="Q4633" i="1"/>
  <c r="R4633" i="1"/>
  <c r="Q4634" i="1"/>
  <c r="R4634" i="1"/>
  <c r="Q4635" i="1"/>
  <c r="R4635" i="1"/>
  <c r="Q4636" i="1"/>
  <c r="R4636" i="1"/>
  <c r="Q4637" i="1"/>
  <c r="R4637" i="1"/>
  <c r="Q4638" i="1"/>
  <c r="R4638" i="1"/>
  <c r="Q4639" i="1"/>
  <c r="R4639" i="1"/>
  <c r="Q4640" i="1"/>
  <c r="R4640" i="1"/>
  <c r="Q4641" i="1"/>
  <c r="R4641" i="1"/>
  <c r="Q4642" i="1"/>
  <c r="R4642" i="1"/>
  <c r="Q4643" i="1"/>
  <c r="R4643" i="1"/>
  <c r="Q4644" i="1"/>
  <c r="R4644" i="1"/>
  <c r="Q4645" i="1"/>
  <c r="R4645" i="1"/>
  <c r="Q4646" i="1"/>
  <c r="R4646" i="1"/>
  <c r="Q4647" i="1"/>
  <c r="R4647" i="1"/>
  <c r="Q4648" i="1"/>
  <c r="R4648" i="1"/>
  <c r="Q4649" i="1"/>
  <c r="R4649" i="1"/>
  <c r="Q4650" i="1"/>
  <c r="R4650" i="1"/>
  <c r="Q4651" i="1"/>
  <c r="R4651" i="1"/>
  <c r="Q4652" i="1"/>
  <c r="R4652" i="1"/>
  <c r="Q4653" i="1"/>
  <c r="R4653" i="1"/>
  <c r="Q4654" i="1"/>
  <c r="R4654" i="1"/>
  <c r="Q4655" i="1"/>
  <c r="R4655" i="1"/>
  <c r="Q4656" i="1"/>
  <c r="R4656" i="1"/>
  <c r="Q4657" i="1"/>
  <c r="R4657" i="1"/>
  <c r="Q4658" i="1"/>
  <c r="R4658" i="1"/>
  <c r="Q4659" i="1"/>
  <c r="R4659" i="1"/>
  <c r="Q4660" i="1"/>
  <c r="R4660" i="1"/>
  <c r="Q4661" i="1"/>
  <c r="R4661" i="1"/>
  <c r="Q4662" i="1"/>
  <c r="R4662" i="1"/>
  <c r="Q4663" i="1"/>
  <c r="R4663" i="1"/>
  <c r="Q4664" i="1"/>
  <c r="R4664" i="1"/>
  <c r="Q4665" i="1"/>
  <c r="R4665" i="1"/>
  <c r="Q4666" i="1"/>
  <c r="R4666" i="1"/>
  <c r="Q4667" i="1"/>
  <c r="R4667" i="1"/>
  <c r="Q4668" i="1"/>
  <c r="R4668" i="1"/>
  <c r="Q4669" i="1"/>
  <c r="R4669" i="1"/>
  <c r="Q4670" i="1"/>
  <c r="R4670" i="1"/>
  <c r="Q4671" i="1"/>
  <c r="R4671" i="1"/>
  <c r="Q4672" i="1"/>
  <c r="R4672" i="1"/>
  <c r="Q4673" i="1"/>
  <c r="R4673" i="1"/>
  <c r="Q4674" i="1"/>
  <c r="R4674" i="1"/>
  <c r="Q4675" i="1"/>
  <c r="R4675" i="1"/>
  <c r="Q4676" i="1"/>
  <c r="R4676" i="1"/>
  <c r="Q4677" i="1"/>
  <c r="R4677" i="1"/>
  <c r="Q4678" i="1"/>
  <c r="R4678" i="1"/>
  <c r="Q4679" i="1"/>
  <c r="R4679" i="1"/>
  <c r="Q4680" i="1"/>
  <c r="R4680" i="1"/>
  <c r="Q4681" i="1"/>
  <c r="R4681" i="1"/>
  <c r="Q4682" i="1"/>
  <c r="R4682" i="1"/>
  <c r="Q4683" i="1"/>
  <c r="R4683" i="1"/>
  <c r="Q4684" i="1"/>
  <c r="R4684" i="1"/>
  <c r="Q4685" i="1"/>
  <c r="R4685" i="1"/>
  <c r="Q4686" i="1"/>
  <c r="R4686" i="1"/>
  <c r="Q4687" i="1"/>
  <c r="R4687" i="1"/>
  <c r="Q4688" i="1"/>
  <c r="R4688" i="1"/>
  <c r="Q4689" i="1"/>
  <c r="R4689" i="1"/>
  <c r="Q4690" i="1"/>
  <c r="R4690" i="1"/>
  <c r="Q4691" i="1"/>
  <c r="R4691" i="1"/>
  <c r="Q4692" i="1"/>
  <c r="R4692" i="1"/>
  <c r="Q4693" i="1"/>
  <c r="R4693" i="1"/>
  <c r="Q4694" i="1"/>
  <c r="R4694" i="1"/>
  <c r="Q4695" i="1"/>
  <c r="R4695" i="1"/>
  <c r="Q4696" i="1"/>
  <c r="R4696" i="1"/>
  <c r="Q4697" i="1"/>
  <c r="R4697" i="1"/>
  <c r="Q4698" i="1"/>
  <c r="R4698" i="1"/>
  <c r="Q4699" i="1"/>
  <c r="R4699" i="1"/>
  <c r="Q4700" i="1"/>
  <c r="R4700" i="1"/>
  <c r="Q4701" i="1"/>
  <c r="R4701" i="1"/>
  <c r="Q4702" i="1"/>
  <c r="R4702" i="1"/>
  <c r="Q4703" i="1"/>
  <c r="R4703" i="1"/>
  <c r="Q4704" i="1"/>
  <c r="R4704" i="1"/>
  <c r="Q4705" i="1"/>
  <c r="R4705" i="1"/>
  <c r="Q4706" i="1"/>
  <c r="R4706" i="1"/>
  <c r="Q4707" i="1"/>
  <c r="R4707" i="1"/>
  <c r="Q4708" i="1"/>
  <c r="R4708" i="1"/>
  <c r="Q4709" i="1"/>
  <c r="R4709" i="1"/>
  <c r="Q4710" i="1"/>
  <c r="R4710" i="1"/>
  <c r="Q4711" i="1"/>
  <c r="R4711" i="1"/>
  <c r="Q4712" i="1"/>
  <c r="R4712" i="1"/>
  <c r="Q4713" i="1"/>
  <c r="R4713" i="1"/>
  <c r="Q4714" i="1"/>
  <c r="R4714" i="1"/>
  <c r="Q4715" i="1"/>
  <c r="R4715" i="1"/>
  <c r="Q4716" i="1"/>
  <c r="R4716" i="1"/>
  <c r="Q4717" i="1"/>
  <c r="R4717" i="1"/>
  <c r="Q4718" i="1"/>
  <c r="R4718" i="1"/>
  <c r="Q4719" i="1"/>
  <c r="R4719" i="1"/>
  <c r="Q4720" i="1"/>
  <c r="R4720" i="1"/>
  <c r="Q4721" i="1"/>
  <c r="R4721" i="1"/>
  <c r="Q4722" i="1"/>
  <c r="R4722" i="1"/>
  <c r="Q4723" i="1"/>
  <c r="R4723" i="1"/>
  <c r="Q4724" i="1"/>
  <c r="R4724" i="1"/>
  <c r="Q4725" i="1"/>
  <c r="R4725" i="1"/>
  <c r="Q4726" i="1"/>
  <c r="R4726" i="1"/>
  <c r="Q4727" i="1"/>
  <c r="R4727" i="1"/>
  <c r="Q4728" i="1"/>
  <c r="R4728" i="1"/>
  <c r="Q4729" i="1"/>
  <c r="R4729" i="1"/>
  <c r="Q4730" i="1"/>
  <c r="R4730" i="1"/>
  <c r="Q4731" i="1"/>
  <c r="R4731" i="1"/>
  <c r="Q4732" i="1"/>
  <c r="R4732" i="1"/>
  <c r="Q4733" i="1"/>
  <c r="R4733" i="1"/>
  <c r="Q4734" i="1"/>
  <c r="R4734" i="1"/>
  <c r="Q4735" i="1"/>
  <c r="R4735" i="1"/>
  <c r="Q4736" i="1"/>
  <c r="R4736" i="1"/>
  <c r="Q4737" i="1"/>
  <c r="R4737" i="1"/>
  <c r="Q4738" i="1"/>
  <c r="R4738" i="1"/>
  <c r="Q4739" i="1"/>
  <c r="R4739" i="1"/>
  <c r="Q4740" i="1"/>
  <c r="R4740" i="1"/>
  <c r="Q4741" i="1"/>
  <c r="R4741" i="1"/>
  <c r="Q4742" i="1"/>
  <c r="R4742" i="1"/>
  <c r="Q4743" i="1"/>
  <c r="R4743" i="1"/>
  <c r="Q4744" i="1"/>
  <c r="R4744" i="1"/>
  <c r="Q4745" i="1"/>
  <c r="R4745" i="1"/>
  <c r="Q4746" i="1"/>
  <c r="R4746" i="1"/>
  <c r="Q4747" i="1"/>
  <c r="R4747" i="1"/>
  <c r="Q4748" i="1"/>
  <c r="R4748" i="1"/>
  <c r="Q4749" i="1"/>
  <c r="R4749" i="1"/>
  <c r="Q4750" i="1"/>
  <c r="R4750" i="1"/>
  <c r="Q4751" i="1"/>
  <c r="R4751" i="1"/>
  <c r="Q4752" i="1"/>
  <c r="R4752" i="1"/>
  <c r="Q4753" i="1"/>
  <c r="R4753" i="1"/>
  <c r="Q4754" i="1"/>
  <c r="R4754" i="1"/>
  <c r="Q4755" i="1"/>
  <c r="R4755" i="1"/>
  <c r="Q4756" i="1"/>
  <c r="R4756" i="1"/>
  <c r="Q4757" i="1"/>
  <c r="R4757" i="1"/>
  <c r="Q4758" i="1"/>
  <c r="R4758" i="1"/>
  <c r="Q4759" i="1"/>
  <c r="R4759" i="1"/>
  <c r="Q4760" i="1"/>
  <c r="R4760" i="1"/>
  <c r="Q4761" i="1"/>
  <c r="R4761" i="1"/>
  <c r="Q4762" i="1"/>
  <c r="R4762" i="1"/>
  <c r="Q4763" i="1"/>
  <c r="R4763" i="1"/>
  <c r="Q4764" i="1"/>
  <c r="R4764" i="1"/>
  <c r="Q4765" i="1"/>
  <c r="R4765" i="1"/>
  <c r="Q4766" i="1"/>
  <c r="R4766" i="1"/>
  <c r="Q4767" i="1"/>
  <c r="R4767" i="1"/>
  <c r="Q4768" i="1"/>
  <c r="R4768" i="1"/>
  <c r="Q4769" i="1"/>
  <c r="R4769" i="1"/>
  <c r="Q4770" i="1"/>
  <c r="R4770" i="1"/>
  <c r="Q4771" i="1"/>
  <c r="R4771" i="1"/>
  <c r="Q4772" i="1"/>
  <c r="R4772" i="1"/>
  <c r="Q4773" i="1"/>
  <c r="R4773" i="1"/>
  <c r="Q4774" i="1"/>
  <c r="R4774" i="1"/>
  <c r="Q4775" i="1"/>
  <c r="R4775" i="1"/>
  <c r="Q4776" i="1"/>
  <c r="R4776" i="1"/>
  <c r="Q4777" i="1"/>
  <c r="R4777" i="1"/>
  <c r="Q4778" i="1"/>
  <c r="R4778" i="1"/>
  <c r="Q4779" i="1"/>
  <c r="R4779" i="1"/>
  <c r="Q4780" i="1"/>
  <c r="R4780" i="1"/>
  <c r="Q4781" i="1"/>
  <c r="R4781" i="1"/>
  <c r="Q4782" i="1"/>
  <c r="R4782" i="1"/>
  <c r="Q4783" i="1"/>
  <c r="R4783" i="1"/>
  <c r="Q4784" i="1"/>
  <c r="R4784" i="1"/>
  <c r="Q4785" i="1"/>
  <c r="R4785" i="1"/>
  <c r="Q4786" i="1"/>
  <c r="R4786" i="1"/>
  <c r="Q4787" i="1"/>
  <c r="R4787" i="1"/>
  <c r="Q4788" i="1"/>
  <c r="R4788" i="1"/>
  <c r="Q4789" i="1"/>
  <c r="R4789" i="1"/>
  <c r="Q4790" i="1"/>
  <c r="R4790" i="1"/>
  <c r="Q4791" i="1"/>
  <c r="R4791" i="1"/>
  <c r="Q4792" i="1"/>
  <c r="R4792" i="1"/>
  <c r="Q4793" i="1"/>
  <c r="R4793" i="1"/>
  <c r="Q4794" i="1"/>
  <c r="R4794" i="1"/>
  <c r="Q4795" i="1"/>
  <c r="R4795" i="1"/>
  <c r="Q4796" i="1"/>
  <c r="R4796" i="1"/>
  <c r="Q4797" i="1"/>
  <c r="R4797" i="1"/>
  <c r="Q4798" i="1"/>
  <c r="R4798" i="1"/>
  <c r="Q4799" i="1"/>
  <c r="R4799" i="1"/>
  <c r="Q4800" i="1"/>
  <c r="R4800" i="1"/>
  <c r="Q4801" i="1"/>
  <c r="R4801" i="1"/>
  <c r="Q4802" i="1"/>
  <c r="R4802" i="1"/>
  <c r="Q4803" i="1"/>
  <c r="R4803" i="1"/>
  <c r="Q4804" i="1"/>
  <c r="R4804" i="1"/>
  <c r="Q4805" i="1"/>
  <c r="R4805" i="1"/>
  <c r="Q4806" i="1"/>
  <c r="R4806" i="1"/>
  <c r="Q4807" i="1"/>
  <c r="R4807" i="1"/>
  <c r="Q4808" i="1"/>
  <c r="R4808" i="1"/>
  <c r="Q4809" i="1"/>
  <c r="R4809" i="1"/>
  <c r="Q4810" i="1"/>
  <c r="R4810" i="1"/>
  <c r="Q4811" i="1"/>
  <c r="R4811" i="1"/>
  <c r="Q4812" i="1"/>
  <c r="R4812" i="1"/>
  <c r="Q4813" i="1"/>
  <c r="R4813" i="1"/>
  <c r="Q4814" i="1"/>
  <c r="R4814" i="1"/>
  <c r="Q4815" i="1"/>
  <c r="R4815" i="1"/>
  <c r="Q4816" i="1"/>
  <c r="R4816" i="1"/>
  <c r="Q4817" i="1"/>
  <c r="R4817" i="1"/>
  <c r="Q4818" i="1"/>
  <c r="R4818" i="1"/>
  <c r="Q4819" i="1"/>
  <c r="R4819" i="1"/>
  <c r="Q4820" i="1"/>
  <c r="R4820" i="1"/>
  <c r="Q4821" i="1"/>
  <c r="R4821" i="1"/>
  <c r="Q4822" i="1"/>
  <c r="R4822" i="1"/>
  <c r="Q4823" i="1"/>
  <c r="R4823" i="1"/>
  <c r="Q4824" i="1"/>
  <c r="R4824" i="1"/>
  <c r="Q4825" i="1"/>
  <c r="R4825" i="1"/>
  <c r="Q4826" i="1"/>
  <c r="R4826" i="1"/>
  <c r="Q4827" i="1"/>
  <c r="R4827" i="1"/>
  <c r="Q4828" i="1"/>
  <c r="R4828" i="1"/>
  <c r="Q4829" i="1"/>
  <c r="R4829" i="1"/>
  <c r="Q4830" i="1"/>
  <c r="R4830" i="1"/>
  <c r="Q4831" i="1"/>
  <c r="R4831" i="1"/>
  <c r="Q4832" i="1"/>
  <c r="R4832" i="1"/>
  <c r="Q4833" i="1"/>
  <c r="R4833" i="1"/>
  <c r="Q4834" i="1"/>
  <c r="R4834" i="1"/>
  <c r="Q4835" i="1"/>
  <c r="R4835" i="1"/>
  <c r="Q4836" i="1"/>
  <c r="R4836" i="1"/>
  <c r="Q4837" i="1"/>
  <c r="R4837" i="1"/>
  <c r="Q4838" i="1"/>
  <c r="R4838" i="1"/>
  <c r="Q4839" i="1"/>
  <c r="R4839" i="1"/>
  <c r="Q4840" i="1"/>
  <c r="R4840" i="1"/>
  <c r="Q4841" i="1"/>
  <c r="R4841" i="1"/>
  <c r="Q4842" i="1"/>
  <c r="R4842" i="1"/>
  <c r="Q4843" i="1"/>
  <c r="R4843" i="1"/>
  <c r="Q4844" i="1"/>
  <c r="R4844" i="1"/>
  <c r="Q4845" i="1"/>
  <c r="R4845" i="1"/>
  <c r="Q4846" i="1"/>
  <c r="R4846" i="1"/>
  <c r="Q4847" i="1"/>
  <c r="R4847" i="1"/>
  <c r="Q4848" i="1"/>
  <c r="R4848" i="1"/>
  <c r="Q4849" i="1"/>
  <c r="R4849" i="1"/>
  <c r="Q4850" i="1"/>
  <c r="R4850" i="1"/>
  <c r="Q4851" i="1"/>
  <c r="R4851" i="1"/>
  <c r="Q4852" i="1"/>
  <c r="R4852" i="1"/>
  <c r="Q4853" i="1"/>
  <c r="R4853" i="1"/>
  <c r="Q4854" i="1"/>
  <c r="R4854" i="1"/>
  <c r="Q4855" i="1"/>
  <c r="R4855" i="1"/>
  <c r="Q4856" i="1"/>
  <c r="R4856" i="1"/>
  <c r="Q4857" i="1"/>
  <c r="R4857" i="1"/>
  <c r="Q4858" i="1"/>
  <c r="R4858" i="1"/>
  <c r="Q4859" i="1"/>
  <c r="R4859" i="1"/>
  <c r="Q4860" i="1"/>
  <c r="R4860" i="1"/>
  <c r="Q4861" i="1"/>
  <c r="R4861" i="1"/>
  <c r="Q4862" i="1"/>
  <c r="R4862" i="1"/>
  <c r="Q4863" i="1"/>
  <c r="R4863" i="1"/>
  <c r="Q4864" i="1"/>
  <c r="R4864" i="1"/>
  <c r="Q4865" i="1"/>
  <c r="R4865" i="1"/>
  <c r="Q4866" i="1"/>
  <c r="R4866" i="1"/>
  <c r="Q4867" i="1"/>
  <c r="R4867" i="1"/>
  <c r="Q4868" i="1"/>
  <c r="R4868" i="1"/>
  <c r="Q4869" i="1"/>
  <c r="R4869" i="1"/>
  <c r="Q4870" i="1"/>
  <c r="R4870" i="1"/>
  <c r="Q4871" i="1"/>
  <c r="R4871" i="1"/>
  <c r="Q4872" i="1"/>
  <c r="R4872" i="1"/>
  <c r="Q4873" i="1"/>
  <c r="R4873" i="1"/>
  <c r="Q4874" i="1"/>
  <c r="R4874" i="1"/>
  <c r="Q4875" i="1"/>
  <c r="R4875" i="1"/>
  <c r="Q4876" i="1"/>
  <c r="R4876" i="1"/>
  <c r="Q4877" i="1"/>
  <c r="R4877" i="1"/>
  <c r="Q4878" i="1"/>
  <c r="R4878" i="1"/>
  <c r="Q4879" i="1"/>
  <c r="R4879" i="1"/>
  <c r="Q4880" i="1"/>
  <c r="R4880" i="1"/>
  <c r="Q4881" i="1"/>
  <c r="R4881" i="1"/>
  <c r="Q4882" i="1"/>
  <c r="R4882" i="1"/>
  <c r="Q4883" i="1"/>
  <c r="R4883" i="1"/>
  <c r="Q4884" i="1"/>
  <c r="R4884" i="1"/>
  <c r="Q4885" i="1"/>
  <c r="R4885" i="1"/>
  <c r="Q4886" i="1"/>
  <c r="R4886" i="1"/>
  <c r="Q4887" i="1"/>
  <c r="R4887" i="1"/>
  <c r="Q4888" i="1"/>
  <c r="R4888" i="1"/>
  <c r="Q4889" i="1"/>
  <c r="R4889" i="1"/>
  <c r="Q4890" i="1"/>
  <c r="R4890" i="1"/>
  <c r="Q4891" i="1"/>
  <c r="R4891" i="1"/>
  <c r="Q4892" i="1"/>
  <c r="R4892" i="1"/>
  <c r="Q4893" i="1"/>
  <c r="R4893" i="1"/>
  <c r="Q4894" i="1"/>
  <c r="R4894" i="1"/>
  <c r="Q4895" i="1"/>
  <c r="R4895" i="1"/>
  <c r="Q4896" i="1"/>
  <c r="R4896" i="1"/>
  <c r="Q4897" i="1"/>
  <c r="R4897" i="1"/>
  <c r="Q4898" i="1"/>
  <c r="R4898" i="1"/>
  <c r="Q4899" i="1"/>
  <c r="R4899" i="1"/>
  <c r="Q4900" i="1"/>
  <c r="R4900" i="1"/>
  <c r="Q4901" i="1"/>
  <c r="R4901" i="1"/>
  <c r="Q4902" i="1"/>
  <c r="R4902" i="1"/>
  <c r="Q4903" i="1"/>
  <c r="R4903" i="1"/>
  <c r="Q4904" i="1"/>
  <c r="R4904" i="1"/>
  <c r="Q4905" i="1"/>
  <c r="R4905" i="1"/>
  <c r="Q4906" i="1"/>
  <c r="R4906" i="1"/>
  <c r="Q4907" i="1"/>
  <c r="R4907" i="1"/>
  <c r="Q4908" i="1"/>
  <c r="R4908" i="1"/>
  <c r="Q4909" i="1"/>
  <c r="R4909" i="1"/>
  <c r="Q4910" i="1"/>
  <c r="R4910" i="1"/>
  <c r="Q4911" i="1"/>
  <c r="R4911" i="1"/>
  <c r="Q4912" i="1"/>
  <c r="R4912" i="1"/>
  <c r="Q4913" i="1"/>
  <c r="R4913" i="1"/>
  <c r="Q4914" i="1"/>
  <c r="R4914" i="1"/>
  <c r="Q4915" i="1"/>
  <c r="R4915" i="1"/>
  <c r="Q4916" i="1"/>
  <c r="R4916" i="1"/>
  <c r="Q4917" i="1"/>
  <c r="R4917" i="1"/>
  <c r="Q4918" i="1"/>
  <c r="R4918" i="1"/>
  <c r="Q4919" i="1"/>
  <c r="R4919" i="1"/>
  <c r="Q4920" i="1"/>
  <c r="R4920" i="1"/>
  <c r="Q4921" i="1"/>
  <c r="R4921" i="1"/>
  <c r="Q4922" i="1"/>
  <c r="R4922" i="1"/>
  <c r="Q4923" i="1"/>
  <c r="R4923" i="1"/>
  <c r="Q4924" i="1"/>
  <c r="R4924" i="1"/>
  <c r="Q4925" i="1"/>
  <c r="R4925" i="1"/>
  <c r="Q4926" i="1"/>
  <c r="R4926" i="1"/>
  <c r="Q4927" i="1"/>
  <c r="R4927" i="1"/>
  <c r="Q4928" i="1"/>
  <c r="R4928" i="1"/>
  <c r="Q4929" i="1"/>
  <c r="R4929" i="1"/>
  <c r="Q4930" i="1"/>
  <c r="R4930" i="1"/>
  <c r="Q4931" i="1"/>
  <c r="R4931" i="1"/>
  <c r="Q4932" i="1"/>
  <c r="R4932" i="1"/>
  <c r="Q4933" i="1"/>
  <c r="R4933" i="1"/>
  <c r="Q4934" i="1"/>
  <c r="R4934" i="1"/>
  <c r="Q4935" i="1"/>
  <c r="R4935" i="1"/>
  <c r="Q4936" i="1"/>
  <c r="R4936" i="1"/>
  <c r="Q4937" i="1"/>
  <c r="R4937" i="1"/>
  <c r="Q4938" i="1"/>
  <c r="R4938" i="1"/>
  <c r="Q4939" i="1"/>
  <c r="R4939" i="1"/>
  <c r="Q4940" i="1"/>
  <c r="R4940" i="1"/>
  <c r="Q4941" i="1"/>
  <c r="R4941" i="1"/>
  <c r="Q4942" i="1"/>
  <c r="R4942" i="1"/>
  <c r="Q4943" i="1"/>
  <c r="R4943" i="1"/>
  <c r="Q4944" i="1"/>
  <c r="R4944" i="1"/>
  <c r="Q4945" i="1"/>
  <c r="R4945" i="1"/>
  <c r="Q4946" i="1"/>
  <c r="R4946" i="1"/>
  <c r="Q4947" i="1"/>
  <c r="R4947" i="1"/>
  <c r="Q4948" i="1"/>
  <c r="R4948" i="1"/>
  <c r="Q4949" i="1"/>
  <c r="R4949" i="1"/>
  <c r="Q4950" i="1"/>
  <c r="R4950" i="1"/>
  <c r="Q4951" i="1"/>
  <c r="R4951" i="1"/>
  <c r="Q4952" i="1"/>
  <c r="R4952" i="1"/>
  <c r="Q4953" i="1"/>
  <c r="R4953" i="1"/>
  <c r="Q4954" i="1"/>
  <c r="R4954" i="1"/>
  <c r="Q4955" i="1"/>
  <c r="R4955" i="1"/>
  <c r="Q4956" i="1"/>
  <c r="R4956" i="1"/>
  <c r="Q4957" i="1"/>
  <c r="R4957" i="1"/>
  <c r="Q4958" i="1"/>
  <c r="R4958" i="1"/>
  <c r="Q4959" i="1"/>
  <c r="R4959" i="1"/>
  <c r="Q4960" i="1"/>
  <c r="R4960" i="1"/>
  <c r="Q4961" i="1"/>
  <c r="R4961" i="1"/>
  <c r="Q4962" i="1"/>
  <c r="R4962" i="1"/>
  <c r="Q4963" i="1"/>
  <c r="R4963" i="1"/>
  <c r="Q4964" i="1"/>
  <c r="R4964" i="1"/>
  <c r="Q4965" i="1"/>
  <c r="R4965" i="1"/>
  <c r="Q4966" i="1"/>
  <c r="R4966" i="1"/>
  <c r="Q4967" i="1"/>
  <c r="R4967" i="1"/>
  <c r="Q4968" i="1"/>
  <c r="R4968" i="1"/>
  <c r="Q4969" i="1"/>
  <c r="R4969" i="1"/>
  <c r="Q4970" i="1"/>
  <c r="R4970" i="1"/>
  <c r="Q4971" i="1"/>
  <c r="R4971" i="1"/>
  <c r="Q4972" i="1"/>
  <c r="R4972" i="1"/>
  <c r="Q4973" i="1"/>
  <c r="R4973" i="1"/>
  <c r="Q4974" i="1"/>
  <c r="R4974" i="1"/>
  <c r="Q4975" i="1"/>
  <c r="R4975" i="1"/>
  <c r="Q4976" i="1"/>
  <c r="R4976" i="1"/>
  <c r="Q4977" i="1"/>
  <c r="R4977" i="1"/>
  <c r="Q4978" i="1"/>
  <c r="R4978" i="1"/>
  <c r="Q4979" i="1"/>
  <c r="R4979" i="1"/>
  <c r="Q4980" i="1"/>
  <c r="R4980" i="1"/>
  <c r="Q4981" i="1"/>
  <c r="R4981" i="1"/>
  <c r="Q4982" i="1"/>
  <c r="R4982" i="1"/>
  <c r="Q4983" i="1"/>
  <c r="R4983" i="1"/>
  <c r="Q4984" i="1"/>
  <c r="R4984" i="1"/>
  <c r="Q4985" i="1"/>
  <c r="R4985" i="1"/>
  <c r="Q4986" i="1"/>
  <c r="R4986" i="1"/>
  <c r="Q4987" i="1"/>
  <c r="R4987" i="1"/>
  <c r="Q4988" i="1"/>
  <c r="R4988" i="1"/>
  <c r="Q4989" i="1"/>
  <c r="R4989" i="1"/>
  <c r="Q4990" i="1"/>
  <c r="R4990" i="1"/>
  <c r="Q4991" i="1"/>
  <c r="R4991" i="1"/>
  <c r="Q4992" i="1"/>
  <c r="R4992" i="1"/>
  <c r="Q4993" i="1"/>
  <c r="R4993" i="1"/>
  <c r="Q4994" i="1"/>
  <c r="R4994" i="1"/>
  <c r="Q4995" i="1"/>
  <c r="R4995" i="1"/>
  <c r="Q4996" i="1"/>
  <c r="R4996" i="1"/>
  <c r="Q4997" i="1"/>
  <c r="R4997" i="1"/>
  <c r="Q4998" i="1"/>
  <c r="R4998" i="1"/>
  <c r="Q4999" i="1"/>
  <c r="R4999" i="1"/>
  <c r="Q5000" i="1"/>
  <c r="R5000" i="1"/>
  <c r="Q5001" i="1"/>
  <c r="R5001" i="1"/>
  <c r="Q2" i="1"/>
  <c r="R2" i="1"/>
  <c r="W1394" i="1" l="1"/>
  <c r="X1394" i="1" s="1"/>
  <c r="X1466" i="1"/>
  <c r="X1488" i="1"/>
  <c r="X1175" i="1"/>
  <c r="X1240" i="1"/>
  <c r="W337" i="1"/>
  <c r="X337" i="1" s="1"/>
  <c r="X1165" i="1"/>
  <c r="X1186" i="1"/>
  <c r="X1273" i="1"/>
  <c r="X3932" i="1"/>
  <c r="X1352" i="1"/>
  <c r="X1513" i="1"/>
  <c r="X1516" i="1"/>
  <c r="X1520" i="1"/>
  <c r="X1615" i="1"/>
  <c r="X1620" i="1"/>
  <c r="X1630" i="1"/>
  <c r="X1878" i="1"/>
  <c r="X1195" i="1"/>
  <c r="X1455" i="1"/>
  <c r="W404" i="1"/>
  <c r="X404" i="1" s="1"/>
  <c r="X1461" i="1"/>
  <c r="X1480" i="1"/>
  <c r="W3881" i="1"/>
  <c r="X3881" i="1" s="1"/>
  <c r="W3882" i="1"/>
  <c r="X3882" i="1" s="1"/>
  <c r="W3883" i="1"/>
  <c r="X3883" i="1" s="1"/>
  <c r="W3884" i="1"/>
  <c r="X3884" i="1" s="1"/>
  <c r="W3885" i="1"/>
  <c r="X3885" i="1" s="1"/>
  <c r="W3886" i="1"/>
  <c r="X3886" i="1" s="1"/>
  <c r="W3887" i="1"/>
  <c r="X3887" i="1" s="1"/>
  <c r="W3888" i="1"/>
  <c r="X3888" i="1" s="1"/>
  <c r="W3889" i="1"/>
  <c r="X3889" i="1" s="1"/>
  <c r="W3890" i="1"/>
  <c r="X3890" i="1" s="1"/>
  <c r="W3891" i="1"/>
  <c r="X3891" i="1" s="1"/>
  <c r="X1181" i="1"/>
  <c r="X1188" i="1"/>
  <c r="X1239" i="1"/>
  <c r="X1259" i="1"/>
  <c r="X1261" i="1"/>
  <c r="X1272" i="1"/>
  <c r="X1305" i="1"/>
  <c r="X1321" i="1"/>
  <c r="X1323" i="1"/>
  <c r="X1330" i="1"/>
  <c r="X1336" i="1"/>
  <c r="X1338" i="1"/>
  <c r="X1364" i="1"/>
  <c r="X1378" i="1"/>
  <c r="X1380" i="1"/>
  <c r="X1382" i="1"/>
  <c r="X1384" i="1"/>
  <c r="X1390" i="1"/>
  <c r="X1409" i="1"/>
  <c r="X1410" i="1"/>
  <c r="X1417" i="1"/>
  <c r="X1420" i="1"/>
  <c r="X1459" i="1"/>
  <c r="X1471" i="1"/>
  <c r="W3949" i="1"/>
  <c r="X3949" i="1" s="1"/>
  <c r="W4073" i="1"/>
  <c r="X4073" i="1" s="1"/>
  <c r="X1226" i="1"/>
  <c r="X1241" i="1"/>
  <c r="X1243" i="1"/>
  <c r="X1277" i="1"/>
  <c r="X1303" i="1"/>
  <c r="X1304" i="1"/>
  <c r="X1306" i="1"/>
  <c r="X1327" i="1"/>
  <c r="X1328" i="1"/>
  <c r="X1332" i="1"/>
  <c r="X1349" i="1"/>
  <c r="X1353" i="1"/>
  <c r="X1362" i="1"/>
  <c r="X1366" i="1"/>
  <c r="X1388" i="1"/>
  <c r="X1392" i="1"/>
  <c r="X1393" i="1"/>
  <c r="X1395" i="1"/>
  <c r="X1396" i="1"/>
  <c r="X1398" i="1"/>
  <c r="X1402" i="1"/>
  <c r="X1404" i="1"/>
  <c r="X1406" i="1"/>
  <c r="X1407" i="1"/>
  <c r="X1408" i="1"/>
  <c r="X1414" i="1"/>
  <c r="X1419" i="1"/>
  <c r="X1423" i="1"/>
  <c r="X1424" i="1"/>
  <c r="X1429" i="1"/>
  <c r="X1477" i="1"/>
  <c r="X1474" i="1"/>
  <c r="X1476" i="1"/>
  <c r="X1484" i="1"/>
  <c r="X1486" i="1"/>
  <c r="X1502" i="1"/>
  <c r="X1517" i="1"/>
  <c r="X1528" i="1"/>
  <c r="X1601" i="1"/>
  <c r="X1611" i="1"/>
  <c r="X1624" i="1"/>
  <c r="X615" i="1"/>
  <c r="X625" i="1"/>
  <c r="X382" i="1"/>
  <c r="X1309" i="1"/>
  <c r="X1316" i="1"/>
  <c r="X1320" i="1"/>
  <c r="X1360" i="1"/>
  <c r="X1370" i="1"/>
  <c r="X1374" i="1"/>
  <c r="X1387" i="1"/>
  <c r="X1399" i="1"/>
  <c r="X1433" i="1"/>
  <c r="X1450" i="1"/>
  <c r="X1453" i="1"/>
  <c r="X1457" i="1"/>
  <c r="X1463" i="1"/>
  <c r="X1508" i="1"/>
  <c r="X1512" i="1"/>
  <c r="X1532" i="1"/>
  <c r="X1325" i="1"/>
  <c r="X1335" i="1"/>
  <c r="X1344" i="1"/>
  <c r="X1350" i="1"/>
  <c r="X1376" i="1"/>
  <c r="X1403" i="1"/>
  <c r="X1431" i="1"/>
  <c r="X1439" i="1"/>
  <c r="X1462" i="1"/>
  <c r="X1465" i="1"/>
  <c r="X1468" i="1"/>
  <c r="X1485" i="1"/>
  <c r="X1503" i="1"/>
  <c r="X1506" i="1"/>
  <c r="X1534" i="1"/>
  <c r="X1607" i="1"/>
  <c r="W2974" i="1"/>
  <c r="X2974" i="1" s="1"/>
  <c r="X1339" i="1"/>
  <c r="X1347" i="1"/>
  <c r="X1372" i="1"/>
  <c r="X1412" i="1"/>
  <c r="X1432" i="1"/>
  <c r="X1458" i="1"/>
  <c r="X1487" i="1"/>
  <c r="X1507" i="1"/>
  <c r="X1525" i="1"/>
  <c r="X1610" i="1"/>
  <c r="X1621" i="1"/>
  <c r="X1628" i="1"/>
  <c r="X1302" i="1"/>
  <c r="X1312" i="1"/>
  <c r="X1329" i="1"/>
  <c r="X1340" i="1"/>
  <c r="X1348" i="1"/>
  <c r="X1351" i="1"/>
  <c r="X1357" i="1"/>
  <c r="X1369" i="1"/>
  <c r="X1416" i="1"/>
  <c r="X1434" i="1"/>
  <c r="X1452" i="1"/>
  <c r="X1464" i="1"/>
  <c r="X1467" i="1"/>
  <c r="X1482" i="1"/>
  <c r="X1489" i="1"/>
  <c r="X1501" i="1"/>
  <c r="X1526" i="1"/>
  <c r="X1609" i="1"/>
  <c r="X1613" i="1"/>
  <c r="X1625" i="1"/>
  <c r="W900" i="1"/>
  <c r="X900" i="1" s="1"/>
  <c r="W4001" i="1"/>
  <c r="X4001" i="1" s="1"/>
  <c r="W4012" i="1"/>
  <c r="X4012" i="1" s="1"/>
  <c r="W4035" i="1"/>
  <c r="X4035" i="1" s="1"/>
  <c r="W4036" i="1"/>
  <c r="X4036" i="1" s="1"/>
  <c r="W4037" i="1"/>
  <c r="X4037" i="1" s="1"/>
  <c r="W4038" i="1"/>
  <c r="X4038" i="1" s="1"/>
  <c r="W4039" i="1"/>
  <c r="X4039" i="1" s="1"/>
  <c r="W4040" i="1"/>
  <c r="X4040" i="1" s="1"/>
  <c r="W4041" i="1"/>
  <c r="X4041" i="1" s="1"/>
  <c r="W4042" i="1"/>
  <c r="X4042" i="1" s="1"/>
  <c r="W4043" i="1"/>
  <c r="X4043" i="1" s="1"/>
  <c r="W4044" i="1"/>
  <c r="X4044" i="1" s="1"/>
  <c r="W4045" i="1"/>
  <c r="X4045" i="1" s="1"/>
  <c r="W4046" i="1"/>
  <c r="X4046" i="1" s="1"/>
  <c r="W4047" i="1"/>
  <c r="X4047" i="1" s="1"/>
  <c r="W4048" i="1"/>
  <c r="X4048" i="1" s="1"/>
  <c r="W4049" i="1"/>
  <c r="X4049" i="1" s="1"/>
  <c r="W4050" i="1"/>
  <c r="X4050" i="1" s="1"/>
  <c r="W4051" i="1"/>
  <c r="X4051" i="1" s="1"/>
  <c r="W4052" i="1"/>
  <c r="X4052" i="1" s="1"/>
  <c r="W4053" i="1"/>
  <c r="X4053" i="1" s="1"/>
  <c r="W4054" i="1"/>
  <c r="X4054" i="1" s="1"/>
  <c r="W4055" i="1"/>
  <c r="X4055" i="1" s="1"/>
  <c r="W4056" i="1"/>
  <c r="X4056" i="1" s="1"/>
  <c r="W4057" i="1"/>
  <c r="X4057" i="1" s="1"/>
  <c r="W4058" i="1"/>
  <c r="X4058" i="1" s="1"/>
  <c r="W4059" i="1"/>
  <c r="X4059" i="1" s="1"/>
  <c r="W4060" i="1"/>
  <c r="X4060" i="1" s="1"/>
  <c r="W4061" i="1"/>
  <c r="X4061" i="1" s="1"/>
  <c r="W4062" i="1"/>
  <c r="X4062" i="1" s="1"/>
  <c r="W4063" i="1"/>
  <c r="X4063" i="1" s="1"/>
  <c r="W4064" i="1"/>
  <c r="X4064" i="1" s="1"/>
  <c r="W4065" i="1"/>
  <c r="X4065" i="1" s="1"/>
  <c r="W4066" i="1"/>
  <c r="X4066" i="1" s="1"/>
  <c r="W4067" i="1"/>
  <c r="X4067" i="1" s="1"/>
  <c r="W4068" i="1"/>
  <c r="X4068" i="1" s="1"/>
  <c r="W4069" i="1"/>
  <c r="X4069" i="1" s="1"/>
  <c r="W4070" i="1"/>
  <c r="X4070" i="1" s="1"/>
  <c r="W4071" i="1"/>
  <c r="X4071" i="1" s="1"/>
  <c r="W4072" i="1"/>
  <c r="X4072" i="1" s="1"/>
  <c r="X1216" i="1"/>
  <c r="X1217" i="1"/>
  <c r="X1218" i="1"/>
  <c r="X1219" i="1"/>
  <c r="X1220" i="1"/>
  <c r="X1225" i="1"/>
  <c r="X1235" i="1"/>
  <c r="X1244" i="1"/>
  <c r="X1245" i="1"/>
  <c r="X1254" i="1"/>
  <c r="X1262" i="1"/>
  <c r="X1263" i="1"/>
  <c r="X1265" i="1"/>
  <c r="X1266" i="1"/>
  <c r="X1267" i="1"/>
  <c r="X1268" i="1"/>
  <c r="X1274" i="1"/>
  <c r="X1279" i="1"/>
  <c r="X1281" i="1"/>
  <c r="X1282" i="1"/>
  <c r="X1283" i="1"/>
  <c r="X1284" i="1"/>
  <c r="X1285" i="1"/>
  <c r="X1287" i="1"/>
  <c r="X1289" i="1"/>
  <c r="X1292" i="1"/>
  <c r="X1293" i="1"/>
  <c r="X1308" i="1"/>
  <c r="X1314" i="1"/>
  <c r="X1333" i="1"/>
  <c r="X1341" i="1"/>
  <c r="X1343" i="1"/>
  <c r="X1346" i="1"/>
  <c r="X1373" i="1"/>
  <c r="X1379" i="1"/>
  <c r="X1428" i="1"/>
  <c r="X1444" i="1"/>
  <c r="X1456" i="1"/>
  <c r="X1496" i="1"/>
  <c r="X1504" i="1"/>
  <c r="X1511" i="1"/>
  <c r="X1515" i="1"/>
  <c r="X1604" i="1"/>
  <c r="X1622" i="1"/>
  <c r="X1626" i="1"/>
  <c r="W4074" i="1"/>
  <c r="X4074" i="1" s="1"/>
  <c r="W4075" i="1"/>
  <c r="X4075" i="1" s="1"/>
  <c r="W4076" i="1"/>
  <c r="X4076" i="1" s="1"/>
  <c r="W4077" i="1"/>
  <c r="X4077" i="1" s="1"/>
  <c r="W4078" i="1"/>
  <c r="X4078" i="1" s="1"/>
  <c r="W4079" i="1"/>
  <c r="X4079" i="1" s="1"/>
  <c r="W4080" i="1"/>
  <c r="X4080" i="1" s="1"/>
  <c r="W4081" i="1"/>
  <c r="X4081" i="1" s="1"/>
  <c r="W4082" i="1"/>
  <c r="X4082" i="1" s="1"/>
  <c r="W4083" i="1"/>
  <c r="X4083" i="1" s="1"/>
  <c r="W4084" i="1"/>
  <c r="X4084" i="1" s="1"/>
  <c r="W4085" i="1"/>
  <c r="X4085" i="1" s="1"/>
  <c r="W4086" i="1"/>
  <c r="X4086" i="1" s="1"/>
  <c r="W4087" i="1"/>
  <c r="X4087" i="1" s="1"/>
  <c r="W4088" i="1"/>
  <c r="X4088" i="1" s="1"/>
  <c r="W4089" i="1"/>
  <c r="X4089" i="1" s="1"/>
  <c r="W4090" i="1"/>
  <c r="X4090" i="1" s="1"/>
  <c r="W4091" i="1"/>
  <c r="X4091" i="1" s="1"/>
  <c r="W4092" i="1"/>
  <c r="X4092" i="1" s="1"/>
  <c r="W4093" i="1"/>
  <c r="X4093" i="1" s="1"/>
  <c r="W4094" i="1"/>
  <c r="X4094" i="1" s="1"/>
  <c r="W4095" i="1"/>
  <c r="X4095" i="1" s="1"/>
  <c r="W4096" i="1"/>
  <c r="X4096" i="1" s="1"/>
  <c r="W4097" i="1"/>
  <c r="X4097" i="1" s="1"/>
  <c r="W4098" i="1"/>
  <c r="X4098" i="1" s="1"/>
  <c r="W4099" i="1"/>
  <c r="X4099" i="1" s="1"/>
  <c r="W4100" i="1"/>
  <c r="X4100" i="1" s="1"/>
  <c r="W4101" i="1"/>
  <c r="X4101" i="1" s="1"/>
  <c r="W4102" i="1"/>
  <c r="X4102" i="1" s="1"/>
  <c r="W4103" i="1"/>
  <c r="X4103" i="1" s="1"/>
  <c r="W4104" i="1"/>
  <c r="X4104" i="1" s="1"/>
  <c r="W4105" i="1"/>
  <c r="X4105" i="1" s="1"/>
  <c r="W4106" i="1"/>
  <c r="X4106" i="1" s="1"/>
  <c r="W4107" i="1"/>
  <c r="X4107" i="1" s="1"/>
  <c r="W4108" i="1"/>
  <c r="X4108" i="1" s="1"/>
  <c r="W4109" i="1"/>
  <c r="X4109" i="1" s="1"/>
  <c r="W4110" i="1"/>
  <c r="X4110" i="1" s="1"/>
  <c r="W4111" i="1"/>
  <c r="X4111" i="1" s="1"/>
  <c r="W4112" i="1"/>
  <c r="X4112" i="1" s="1"/>
  <c r="W4113" i="1"/>
  <c r="X4113" i="1" s="1"/>
  <c r="W4114" i="1"/>
  <c r="X4114" i="1" s="1"/>
  <c r="W4115" i="1"/>
  <c r="X4115" i="1" s="1"/>
  <c r="W4116" i="1"/>
  <c r="X4116" i="1" s="1"/>
  <c r="W4117" i="1"/>
  <c r="X4117" i="1" s="1"/>
  <c r="W4118" i="1"/>
  <c r="X4118" i="1" s="1"/>
  <c r="W4119" i="1"/>
  <c r="X4119" i="1" s="1"/>
  <c r="W4120" i="1"/>
  <c r="X4120" i="1" s="1"/>
  <c r="W4121" i="1"/>
  <c r="X4121" i="1" s="1"/>
  <c r="W4122" i="1"/>
  <c r="X4122" i="1" s="1"/>
  <c r="W4123" i="1"/>
  <c r="X4123" i="1" s="1"/>
  <c r="W4124" i="1"/>
  <c r="X4124" i="1" s="1"/>
  <c r="W4125" i="1"/>
  <c r="X4125" i="1" s="1"/>
  <c r="W4126" i="1"/>
  <c r="X4126" i="1" s="1"/>
  <c r="W4127" i="1"/>
  <c r="X4127" i="1" s="1"/>
  <c r="W4128" i="1"/>
  <c r="X4128" i="1" s="1"/>
  <c r="W4129" i="1"/>
  <c r="X4129" i="1" s="1"/>
  <c r="W4130" i="1"/>
  <c r="X4130" i="1" s="1"/>
  <c r="W4131" i="1"/>
  <c r="X4131" i="1" s="1"/>
  <c r="W4132" i="1"/>
  <c r="X4132" i="1" s="1"/>
  <c r="W4133" i="1"/>
  <c r="X4133" i="1" s="1"/>
  <c r="W4134" i="1"/>
  <c r="X4134" i="1" s="1"/>
  <c r="W4135" i="1"/>
  <c r="X4135" i="1" s="1"/>
  <c r="W4136" i="1"/>
  <c r="X4136" i="1" s="1"/>
  <c r="W4137" i="1"/>
  <c r="X4137" i="1" s="1"/>
  <c r="W4138" i="1"/>
  <c r="X4138" i="1" s="1"/>
  <c r="W4139" i="1"/>
  <c r="X4139" i="1" s="1"/>
  <c r="W4140" i="1"/>
  <c r="X4140" i="1" s="1"/>
  <c r="W4141" i="1"/>
  <c r="X4141" i="1" s="1"/>
  <c r="W4142" i="1"/>
  <c r="X4142" i="1" s="1"/>
  <c r="W4143" i="1"/>
  <c r="X4143" i="1" s="1"/>
  <c r="W4144" i="1"/>
  <c r="X4144" i="1" s="1"/>
  <c r="W4145" i="1"/>
  <c r="X4145" i="1" s="1"/>
  <c r="W4146" i="1"/>
  <c r="X4146" i="1" s="1"/>
  <c r="W4147" i="1"/>
  <c r="X4147" i="1" s="1"/>
  <c r="W4148" i="1"/>
  <c r="X4148" i="1" s="1"/>
  <c r="W4149" i="1"/>
  <c r="X4149" i="1" s="1"/>
  <c r="W4150" i="1"/>
  <c r="X4150" i="1" s="1"/>
  <c r="W4151" i="1"/>
  <c r="X4151" i="1" s="1"/>
  <c r="W4152" i="1"/>
  <c r="X4152" i="1" s="1"/>
  <c r="W4153" i="1"/>
  <c r="X4153" i="1" s="1"/>
  <c r="W4154" i="1"/>
  <c r="X4154" i="1" s="1"/>
  <c r="W4155" i="1"/>
  <c r="X4155" i="1" s="1"/>
  <c r="W4156" i="1"/>
  <c r="X4156" i="1" s="1"/>
  <c r="W4157" i="1"/>
  <c r="X4157" i="1" s="1"/>
  <c r="W4158" i="1"/>
  <c r="X4158" i="1" s="1"/>
  <c r="W4159" i="1"/>
  <c r="X4159" i="1" s="1"/>
  <c r="W4160" i="1"/>
  <c r="X4160" i="1" s="1"/>
  <c r="W4161" i="1"/>
  <c r="X4161" i="1" s="1"/>
  <c r="W4162" i="1"/>
  <c r="X4162" i="1" s="1"/>
  <c r="W4163" i="1"/>
  <c r="X4163" i="1" s="1"/>
  <c r="W4164" i="1"/>
  <c r="X4164" i="1" s="1"/>
  <c r="W4165" i="1"/>
  <c r="X4165" i="1" s="1"/>
  <c r="W4166" i="1"/>
  <c r="X4166" i="1" s="1"/>
  <c r="W4167" i="1"/>
  <c r="X4167" i="1" s="1"/>
  <c r="W4168" i="1"/>
  <c r="X4168" i="1" s="1"/>
  <c r="W4169" i="1"/>
  <c r="X4169" i="1" s="1"/>
  <c r="W4170" i="1"/>
  <c r="X4170" i="1" s="1"/>
  <c r="W4171" i="1"/>
  <c r="X4171" i="1" s="1"/>
  <c r="W4172" i="1"/>
  <c r="X4172" i="1" s="1"/>
  <c r="W4173" i="1"/>
  <c r="X4173" i="1" s="1"/>
  <c r="W4174" i="1"/>
  <c r="X4174" i="1" s="1"/>
  <c r="W4175" i="1"/>
  <c r="X4175" i="1" s="1"/>
  <c r="W4176" i="1"/>
  <c r="X4176" i="1" s="1"/>
  <c r="W4177" i="1"/>
  <c r="X4177" i="1" s="1"/>
  <c r="W4178" i="1"/>
  <c r="X4178" i="1" s="1"/>
  <c r="W4179" i="1"/>
  <c r="X4179" i="1" s="1"/>
  <c r="W4180" i="1"/>
  <c r="X4180" i="1" s="1"/>
  <c r="W4181" i="1"/>
  <c r="X4181" i="1" s="1"/>
  <c r="W4182" i="1"/>
  <c r="X4182" i="1" s="1"/>
  <c r="W4183" i="1"/>
  <c r="X4183" i="1" s="1"/>
  <c r="W4184" i="1"/>
  <c r="X4184" i="1" s="1"/>
  <c r="W4185" i="1"/>
  <c r="X4185" i="1" s="1"/>
  <c r="W4186" i="1"/>
  <c r="X4186" i="1" s="1"/>
  <c r="W4187" i="1"/>
  <c r="X4187" i="1" s="1"/>
  <c r="W4188" i="1"/>
  <c r="X4188" i="1" s="1"/>
  <c r="W4189" i="1"/>
  <c r="X4189" i="1" s="1"/>
  <c r="W4190" i="1"/>
  <c r="X4190" i="1" s="1"/>
  <c r="W4191" i="1"/>
  <c r="X4191" i="1" s="1"/>
  <c r="W4192" i="1"/>
  <c r="X4192" i="1" s="1"/>
  <c r="W4193" i="1"/>
  <c r="X4193" i="1" s="1"/>
  <c r="W4194" i="1"/>
  <c r="X4194" i="1" s="1"/>
  <c r="W4195" i="1"/>
  <c r="X4195" i="1" s="1"/>
  <c r="W4196" i="1"/>
  <c r="X4196" i="1" s="1"/>
  <c r="W4197" i="1"/>
  <c r="X4197" i="1" s="1"/>
  <c r="W4198" i="1"/>
  <c r="X4198" i="1" s="1"/>
  <c r="W4199" i="1"/>
  <c r="X4199" i="1" s="1"/>
  <c r="W4200" i="1"/>
  <c r="X4200" i="1" s="1"/>
  <c r="W4201" i="1"/>
  <c r="X4201" i="1" s="1"/>
  <c r="W4202" i="1"/>
  <c r="X4202" i="1" s="1"/>
  <c r="W4203" i="1"/>
  <c r="X4203" i="1" s="1"/>
  <c r="W4204" i="1"/>
  <c r="X4204" i="1" s="1"/>
  <c r="W4205" i="1"/>
  <c r="X4205" i="1" s="1"/>
  <c r="W4206" i="1"/>
  <c r="X4206" i="1" s="1"/>
  <c r="W4207" i="1"/>
  <c r="X4207" i="1" s="1"/>
  <c r="W4208" i="1"/>
  <c r="X4208" i="1" s="1"/>
  <c r="W4209" i="1"/>
  <c r="X4209" i="1" s="1"/>
  <c r="W4210" i="1"/>
  <c r="X4210" i="1" s="1"/>
  <c r="W4211" i="1"/>
  <c r="X4211" i="1" s="1"/>
  <c r="W4212" i="1"/>
  <c r="X4212" i="1" s="1"/>
  <c r="W4213" i="1"/>
  <c r="X4213" i="1" s="1"/>
  <c r="W4214" i="1"/>
  <c r="X4214" i="1" s="1"/>
  <c r="W4215" i="1"/>
  <c r="X4215" i="1" s="1"/>
  <c r="W4216" i="1"/>
  <c r="X4216" i="1" s="1"/>
  <c r="W4217" i="1"/>
  <c r="X4217" i="1" s="1"/>
  <c r="W4218" i="1"/>
  <c r="X4218" i="1" s="1"/>
  <c r="W4349" i="1"/>
  <c r="X4349" i="1" s="1"/>
  <c r="W4816" i="1"/>
  <c r="X4816" i="1" s="1"/>
  <c r="W4817" i="1"/>
  <c r="X4817" i="1" s="1"/>
  <c r="W4819" i="1"/>
  <c r="X4819" i="1" s="1"/>
  <c r="W4823" i="1"/>
  <c r="X4823" i="1" s="1"/>
  <c r="W4829" i="1"/>
  <c r="X4829" i="1" s="1"/>
  <c r="W4832" i="1"/>
  <c r="X4832" i="1" s="1"/>
  <c r="W4834" i="1"/>
  <c r="X4834" i="1" s="1"/>
  <c r="W4836" i="1"/>
  <c r="X4836" i="1" s="1"/>
  <c r="W4838" i="1"/>
  <c r="X4838" i="1" s="1"/>
  <c r="W4840" i="1"/>
  <c r="X4840" i="1" s="1"/>
  <c r="W4842" i="1"/>
  <c r="X4842" i="1" s="1"/>
  <c r="W4844" i="1"/>
  <c r="X4844" i="1" s="1"/>
  <c r="W4845" i="1"/>
  <c r="X4845" i="1" s="1"/>
  <c r="W4847" i="1"/>
  <c r="X4847" i="1" s="1"/>
  <c r="W4848" i="1"/>
  <c r="X4848" i="1" s="1"/>
  <c r="W4849" i="1"/>
  <c r="X4849" i="1" s="1"/>
  <c r="W4850" i="1"/>
  <c r="X4850" i="1" s="1"/>
  <c r="W4852" i="1"/>
  <c r="X4852" i="1" s="1"/>
  <c r="W4854" i="1"/>
  <c r="X4854" i="1" s="1"/>
  <c r="W4855" i="1"/>
  <c r="X4855" i="1" s="1"/>
  <c r="W4857" i="1"/>
  <c r="X4857" i="1" s="1"/>
  <c r="W4859" i="1"/>
  <c r="X4859" i="1" s="1"/>
  <c r="W4861" i="1"/>
  <c r="X4861" i="1" s="1"/>
  <c r="W4867" i="1"/>
  <c r="X4867" i="1" s="1"/>
  <c r="W4870" i="1"/>
  <c r="X4870" i="1" s="1"/>
  <c r="W4872" i="1"/>
  <c r="X4872" i="1" s="1"/>
  <c r="W4873" i="1"/>
  <c r="X4873" i="1" s="1"/>
  <c r="W4875" i="1"/>
  <c r="X4875" i="1" s="1"/>
  <c r="W4877" i="1"/>
  <c r="X4877" i="1" s="1"/>
  <c r="W4880" i="1"/>
  <c r="X4880" i="1" s="1"/>
  <c r="W4882" i="1"/>
  <c r="X4882" i="1" s="1"/>
  <c r="W4884" i="1"/>
  <c r="X4884" i="1" s="1"/>
  <c r="W4885" i="1"/>
  <c r="X4885" i="1" s="1"/>
  <c r="W4888" i="1"/>
  <c r="X4888" i="1" s="1"/>
  <c r="W4890" i="1"/>
  <c r="X4890" i="1" s="1"/>
  <c r="W4891" i="1"/>
  <c r="X4891" i="1" s="1"/>
  <c r="W4892" i="1"/>
  <c r="X4892" i="1" s="1"/>
  <c r="W4893" i="1"/>
  <c r="X4893" i="1" s="1"/>
  <c r="W4896" i="1"/>
  <c r="X4896" i="1" s="1"/>
  <c r="W4897" i="1"/>
  <c r="X4897" i="1" s="1"/>
  <c r="W4899" i="1"/>
  <c r="X4899" i="1" s="1"/>
  <c r="W4901" i="1"/>
  <c r="X4901" i="1" s="1"/>
  <c r="W4903" i="1"/>
  <c r="X4903" i="1" s="1"/>
  <c r="W4904" i="1"/>
  <c r="X4904" i="1" s="1"/>
  <c r="W4905" i="1"/>
  <c r="X4905" i="1" s="1"/>
  <c r="W4906" i="1"/>
  <c r="X4906" i="1" s="1"/>
  <c r="W4907" i="1"/>
  <c r="X4907" i="1" s="1"/>
  <c r="W4908" i="1"/>
  <c r="X4908" i="1" s="1"/>
  <c r="W4909" i="1"/>
  <c r="X4909" i="1" s="1"/>
  <c r="W4910" i="1"/>
  <c r="X4910" i="1" s="1"/>
  <c r="W4911" i="1"/>
  <c r="X4911" i="1" s="1"/>
  <c r="W4913" i="1"/>
  <c r="X4913" i="1" s="1"/>
  <c r="W4914" i="1"/>
  <c r="X4914" i="1" s="1"/>
  <c r="W4916" i="1"/>
  <c r="X4916" i="1" s="1"/>
  <c r="W4917" i="1"/>
  <c r="X4917" i="1" s="1"/>
  <c r="W4918" i="1"/>
  <c r="X4918" i="1" s="1"/>
  <c r="W4920" i="1"/>
  <c r="X4920" i="1" s="1"/>
  <c r="W4921" i="1"/>
  <c r="X4921" i="1" s="1"/>
  <c r="W4922" i="1"/>
  <c r="X4922" i="1" s="1"/>
  <c r="W4923" i="1"/>
  <c r="X4923" i="1" s="1"/>
  <c r="W4924" i="1"/>
  <c r="X4924" i="1" s="1"/>
  <c r="W4925" i="1"/>
  <c r="X4925" i="1" s="1"/>
  <c r="W4926" i="1"/>
  <c r="X4926" i="1" s="1"/>
  <c r="W4927" i="1"/>
  <c r="X4927" i="1" s="1"/>
  <c r="W4928" i="1"/>
  <c r="X4928" i="1" s="1"/>
  <c r="W4929" i="1"/>
  <c r="X4929" i="1" s="1"/>
  <c r="W4930" i="1"/>
  <c r="X4930" i="1" s="1"/>
  <c r="W4931" i="1"/>
  <c r="X4931" i="1" s="1"/>
  <c r="W4932" i="1"/>
  <c r="X4932" i="1" s="1"/>
  <c r="W4933" i="1"/>
  <c r="X4933" i="1" s="1"/>
  <c r="W4934" i="1"/>
  <c r="X4934" i="1" s="1"/>
  <c r="W4935" i="1"/>
  <c r="X4935" i="1" s="1"/>
  <c r="W4936" i="1"/>
  <c r="X4936" i="1" s="1"/>
  <c r="W4937" i="1"/>
  <c r="X4937" i="1" s="1"/>
  <c r="W4938" i="1"/>
  <c r="X4938" i="1" s="1"/>
  <c r="W4940" i="1"/>
  <c r="X4940" i="1" s="1"/>
  <c r="W4941" i="1"/>
  <c r="X4941" i="1" s="1"/>
  <c r="W4942" i="1"/>
  <c r="X4942" i="1" s="1"/>
  <c r="W4943" i="1"/>
  <c r="X4943" i="1" s="1"/>
  <c r="W4944" i="1"/>
  <c r="X4944" i="1" s="1"/>
  <c r="W4945" i="1"/>
  <c r="X4945" i="1" s="1"/>
  <c r="W4946" i="1"/>
  <c r="X4946" i="1" s="1"/>
  <c r="W4947" i="1"/>
  <c r="X4947" i="1" s="1"/>
  <c r="W4948" i="1"/>
  <c r="X4948" i="1" s="1"/>
  <c r="W4949" i="1"/>
  <c r="X4949" i="1" s="1"/>
  <c r="W4950" i="1"/>
  <c r="X4950" i="1" s="1"/>
  <c r="W4951" i="1"/>
  <c r="X4951" i="1" s="1"/>
  <c r="W4952" i="1"/>
  <c r="X4952" i="1" s="1"/>
  <c r="W4953" i="1"/>
  <c r="X4953" i="1" s="1"/>
  <c r="W4954" i="1"/>
  <c r="X4954" i="1" s="1"/>
  <c r="W4955" i="1"/>
  <c r="X4955" i="1" s="1"/>
  <c r="W4956" i="1"/>
  <c r="X4956" i="1" s="1"/>
  <c r="W4957" i="1"/>
  <c r="X4957" i="1" s="1"/>
  <c r="W4958" i="1"/>
  <c r="X4958" i="1" s="1"/>
  <c r="W4959" i="1"/>
  <c r="X4959" i="1" s="1"/>
  <c r="W4960" i="1"/>
  <c r="X4960" i="1" s="1"/>
  <c r="W4961" i="1"/>
  <c r="X4961" i="1" s="1"/>
  <c r="W4962" i="1"/>
  <c r="X4962" i="1" s="1"/>
  <c r="W4963" i="1"/>
  <c r="X4963" i="1" s="1"/>
  <c r="W4964" i="1"/>
  <c r="X4964" i="1" s="1"/>
  <c r="W4965" i="1"/>
  <c r="X4965" i="1" s="1"/>
  <c r="W4967" i="1"/>
  <c r="X4967" i="1" s="1"/>
  <c r="W4968" i="1"/>
  <c r="X4968" i="1" s="1"/>
  <c r="W4969" i="1"/>
  <c r="X4969" i="1" s="1"/>
  <c r="W4970" i="1"/>
  <c r="X4970" i="1" s="1"/>
  <c r="W4971" i="1"/>
  <c r="X4971" i="1" s="1"/>
  <c r="W4972" i="1"/>
  <c r="X4972" i="1" s="1"/>
  <c r="W4973" i="1"/>
  <c r="X4973" i="1" s="1"/>
  <c r="W4975" i="1"/>
  <c r="X4975" i="1" s="1"/>
  <c r="W4977" i="1"/>
  <c r="X4977" i="1" s="1"/>
  <c r="W4978" i="1"/>
  <c r="X4978" i="1" s="1"/>
  <c r="W4979" i="1"/>
  <c r="X4979" i="1" s="1"/>
  <c r="W4980" i="1"/>
  <c r="X4980" i="1" s="1"/>
  <c r="W4981" i="1"/>
  <c r="X4981" i="1" s="1"/>
  <c r="W4982" i="1"/>
  <c r="X4982" i="1" s="1"/>
  <c r="W4983" i="1"/>
  <c r="X4983" i="1" s="1"/>
  <c r="W4984" i="1"/>
  <c r="X4984" i="1" s="1"/>
  <c r="W4985" i="1"/>
  <c r="X4985" i="1" s="1"/>
  <c r="W4986" i="1"/>
  <c r="X4986" i="1" s="1"/>
  <c r="W4987" i="1"/>
  <c r="X4987" i="1" s="1"/>
  <c r="W4988" i="1"/>
  <c r="X4988" i="1" s="1"/>
  <c r="W4989" i="1"/>
  <c r="X4989" i="1" s="1"/>
  <c r="W4991" i="1"/>
  <c r="X4991" i="1" s="1"/>
  <c r="W4993" i="1"/>
  <c r="X4993" i="1" s="1"/>
  <c r="W4994" i="1"/>
  <c r="X4994" i="1" s="1"/>
  <c r="W4995" i="1"/>
  <c r="X4995" i="1" s="1"/>
  <c r="W4996" i="1"/>
  <c r="X4996" i="1" s="1"/>
  <c r="W4997" i="1"/>
  <c r="X4997" i="1" s="1"/>
  <c r="W4999" i="1"/>
  <c r="X4999" i="1" s="1"/>
  <c r="W2"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6" i="1"/>
  <c r="X1137" i="1"/>
  <c r="X1139" i="1"/>
  <c r="X1141" i="1"/>
  <c r="X1144" i="1"/>
  <c r="X1145" i="1"/>
  <c r="X1146" i="1"/>
  <c r="X1147" i="1"/>
  <c r="X1148" i="1"/>
  <c r="X1149" i="1"/>
  <c r="X1150" i="1"/>
  <c r="X1151" i="1"/>
  <c r="X1152" i="1"/>
  <c r="X1153" i="1"/>
  <c r="X1154" i="1"/>
  <c r="X1155" i="1"/>
  <c r="X1156" i="1"/>
  <c r="X1157" i="1"/>
  <c r="X1158" i="1"/>
  <c r="X1159" i="1"/>
  <c r="X1160" i="1"/>
  <c r="X1161" i="1"/>
  <c r="X1162" i="1"/>
  <c r="X1163" i="1"/>
  <c r="X1167" i="1"/>
  <c r="X1168" i="1"/>
  <c r="X1169" i="1"/>
  <c r="X1170" i="1"/>
  <c r="X1171" i="1"/>
  <c r="X1173" i="1"/>
  <c r="X1174" i="1"/>
  <c r="X1177" i="1"/>
  <c r="X1182" i="1"/>
  <c r="X1183" i="1"/>
  <c r="X1184" i="1"/>
  <c r="X1187" i="1"/>
  <c r="X1189" i="1"/>
  <c r="X1190" i="1"/>
  <c r="X1191" i="1"/>
  <c r="X1194" i="1"/>
  <c r="X1196" i="1"/>
  <c r="X1197" i="1"/>
  <c r="X1198" i="1"/>
  <c r="X1199" i="1"/>
  <c r="X1201" i="1"/>
  <c r="X1202" i="1"/>
  <c r="X1203" i="1"/>
  <c r="X1204" i="1"/>
  <c r="X1205" i="1"/>
  <c r="X1206" i="1"/>
  <c r="X1207" i="1"/>
  <c r="X1208" i="1"/>
  <c r="X1209" i="1"/>
  <c r="X1210" i="1"/>
  <c r="X1211" i="1"/>
  <c r="X1212" i="1"/>
  <c r="X1228" i="1"/>
  <c r="X1229" i="1"/>
  <c r="X1231" i="1"/>
  <c r="X1232" i="1"/>
  <c r="X1233" i="1"/>
  <c r="X1234" i="1"/>
  <c r="X1237" i="1"/>
  <c r="X1246" i="1"/>
  <c r="X1247" i="1"/>
  <c r="X1248" i="1"/>
  <c r="X1249" i="1"/>
  <c r="X1250" i="1"/>
  <c r="X1251" i="1"/>
  <c r="X1252" i="1"/>
  <c r="X1253" i="1"/>
  <c r="X1278" i="1"/>
  <c r="X1290" i="1"/>
  <c r="X1291" i="1"/>
  <c r="X1294" i="1"/>
  <c r="X1295" i="1"/>
  <c r="X1296" i="1"/>
  <c r="X1307" i="1"/>
  <c r="X1310" i="1"/>
  <c r="X1318" i="1"/>
  <c r="X1334" i="1"/>
  <c r="X1337" i="1"/>
  <c r="X1342" i="1"/>
  <c r="X1345" i="1"/>
  <c r="X1358" i="1"/>
  <c r="X1361" i="1"/>
  <c r="X1367" i="1"/>
  <c r="X1418" i="1"/>
  <c r="X1437" i="1"/>
  <c r="X1451" i="1"/>
  <c r="X1454" i="1"/>
  <c r="X1460" i="1"/>
  <c r="X1469" i="1"/>
  <c r="X1472" i="1"/>
  <c r="X1483" i="1"/>
  <c r="X1509" i="1"/>
  <c r="X1523" i="1"/>
  <c r="X1529" i="1"/>
  <c r="X1602" i="1"/>
  <c r="X1616" i="1"/>
  <c r="X1627" i="1"/>
  <c r="U5" i="1"/>
  <c r="I21" i="6" s="1"/>
  <c r="I20" i="6"/>
  <c r="X869" i="1"/>
  <c r="X870" i="1"/>
  <c r="X871" i="1"/>
  <c r="X872" i="1"/>
  <c r="X873" i="1"/>
  <c r="X874" i="1"/>
  <c r="X875" i="1"/>
  <c r="X876" i="1"/>
  <c r="X877" i="1"/>
  <c r="X878" i="1"/>
  <c r="X879" i="1"/>
  <c r="X881" i="1"/>
  <c r="X882" i="1"/>
  <c r="X883" i="1"/>
  <c r="X884" i="1"/>
  <c r="X885" i="1"/>
  <c r="X886" i="1"/>
  <c r="X887" i="1"/>
  <c r="X902" i="1"/>
  <c r="X904" i="1"/>
  <c r="X906" i="1"/>
  <c r="X907" i="1"/>
  <c r="X909" i="1"/>
  <c r="X911" i="1"/>
  <c r="X915" i="1"/>
  <c r="X922" i="1"/>
  <c r="X923" i="1"/>
  <c r="X924" i="1"/>
  <c r="X926" i="1"/>
  <c r="X927" i="1"/>
  <c r="X928" i="1"/>
  <c r="X930" i="1"/>
  <c r="X932" i="1"/>
  <c r="X933" i="1"/>
  <c r="X934" i="1"/>
  <c r="X935" i="1"/>
  <c r="X936" i="1"/>
  <c r="X937" i="1"/>
  <c r="X942" i="1"/>
  <c r="X944" i="1"/>
  <c r="X946" i="1"/>
  <c r="X953" i="1"/>
  <c r="X955" i="1"/>
  <c r="X956" i="1"/>
  <c r="X959" i="1"/>
  <c r="X960" i="1"/>
  <c r="X962" i="1"/>
  <c r="X982" i="1"/>
  <c r="X983" i="1"/>
  <c r="X984" i="1"/>
  <c r="X985" i="1"/>
  <c r="X986" i="1"/>
  <c r="X987" i="1"/>
  <c r="X988" i="1"/>
  <c r="X989" i="1"/>
  <c r="X991" i="1"/>
  <c r="X994" i="1"/>
  <c r="X995" i="1"/>
  <c r="X996" i="1"/>
  <c r="X997" i="1"/>
  <c r="X998" i="1"/>
  <c r="X999" i="1"/>
  <c r="X1000" i="1"/>
  <c r="X1001" i="1"/>
  <c r="X1002" i="1"/>
  <c r="X1017" i="1"/>
  <c r="X1018" i="1"/>
  <c r="X1019" i="1"/>
  <c r="X1020" i="1"/>
  <c r="X1028" i="1"/>
  <c r="X1030" i="1"/>
  <c r="X1032" i="1"/>
  <c r="X1035" i="1"/>
  <c r="X1038" i="1"/>
  <c r="X1039" i="1"/>
  <c r="X1040" i="1"/>
  <c r="X1041" i="1"/>
  <c r="X1042" i="1"/>
  <c r="X1043" i="1"/>
  <c r="X1045" i="1"/>
  <c r="X1047" i="1"/>
  <c r="X1049" i="1"/>
  <c r="X1051" i="1"/>
  <c r="X1053" i="1"/>
  <c r="X1055" i="1"/>
  <c r="X1057" i="1"/>
  <c r="X1059" i="1"/>
  <c r="X1062" i="1"/>
  <c r="X1065" i="1"/>
  <c r="X1066" i="1"/>
  <c r="X1069" i="1"/>
  <c r="X1075" i="1"/>
  <c r="X1086" i="1"/>
  <c r="X1087" i="1"/>
  <c r="X1089" i="1"/>
  <c r="X1090" i="1"/>
  <c r="X1091" i="1"/>
  <c r="X1092" i="1"/>
  <c r="X1094" i="1"/>
  <c r="X1095" i="1"/>
  <c r="X1096" i="1"/>
  <c r="X1097" i="1"/>
  <c r="X1099" i="1"/>
  <c r="X1102" i="1"/>
  <c r="X1103" i="1"/>
  <c r="X1104" i="1"/>
  <c r="X1105" i="1"/>
  <c r="X1107" i="1"/>
  <c r="X1109" i="1"/>
  <c r="W2978" i="1"/>
  <c r="X2978" i="1" s="1"/>
  <c r="W206" i="1"/>
  <c r="X206" i="1" s="1"/>
  <c r="W208" i="1"/>
  <c r="X208" i="1" s="1"/>
  <c r="W209" i="1"/>
  <c r="X209" i="1" s="1"/>
  <c r="W210" i="1"/>
  <c r="X210" i="1" s="1"/>
  <c r="W211" i="1"/>
  <c r="X211" i="1" s="1"/>
  <c r="W213" i="1"/>
  <c r="X213" i="1" s="1"/>
  <c r="W215" i="1"/>
  <c r="X215" i="1" s="1"/>
  <c r="W217" i="1"/>
  <c r="X217" i="1" s="1"/>
  <c r="W220" i="1"/>
  <c r="X220" i="1" s="1"/>
  <c r="W221" i="1"/>
  <c r="X221" i="1" s="1"/>
  <c r="W223" i="1"/>
  <c r="X223" i="1" s="1"/>
  <c r="W224" i="1"/>
  <c r="X224" i="1" s="1"/>
  <c r="W4825" i="1"/>
  <c r="X4825" i="1" s="1"/>
  <c r="W4851" i="1"/>
  <c r="X4851" i="1" s="1"/>
  <c r="W4868" i="1"/>
  <c r="X4868" i="1" s="1"/>
  <c r="W4876" i="1"/>
  <c r="X4876" i="1" s="1"/>
  <c r="W4878" i="1"/>
  <c r="X4878" i="1" s="1"/>
  <c r="W4881" i="1"/>
  <c r="X4881" i="1" s="1"/>
  <c r="W4886" i="1"/>
  <c r="X4886" i="1" s="1"/>
  <c r="W4889" i="1"/>
  <c r="X4889" i="1" s="1"/>
  <c r="W4894" i="1"/>
  <c r="X4894" i="1" s="1"/>
  <c r="W4898" i="1"/>
  <c r="X4898" i="1" s="1"/>
  <c r="W4902" i="1"/>
  <c r="X4902" i="1" s="1"/>
  <c r="W4992" i="1"/>
  <c r="X4992" i="1" s="1"/>
  <c r="W4827" i="1"/>
  <c r="X4827" i="1" s="1"/>
  <c r="W4830" i="1"/>
  <c r="X4830" i="1" s="1"/>
  <c r="W4862" i="1"/>
  <c r="X4862" i="1" s="1"/>
  <c r="W4865" i="1"/>
  <c r="X4865" i="1" s="1"/>
  <c r="W4879" i="1"/>
  <c r="X4879" i="1" s="1"/>
  <c r="W4883" i="1"/>
  <c r="X4883" i="1" s="1"/>
  <c r="W4900" i="1"/>
  <c r="X4900" i="1" s="1"/>
  <c r="W4990" i="1"/>
  <c r="X4990" i="1" s="1"/>
  <c r="P3" i="5"/>
  <c r="U2" i="1"/>
  <c r="X785" i="1"/>
  <c r="X791" i="1"/>
  <c r="X793" i="1"/>
  <c r="X799" i="1"/>
  <c r="X800" i="1"/>
  <c r="X803" i="1"/>
  <c r="X804" i="1"/>
  <c r="X806" i="1"/>
  <c r="X807" i="1"/>
  <c r="X812" i="1"/>
  <c r="X821" i="1"/>
  <c r="X826" i="1"/>
  <c r="X827" i="1"/>
  <c r="X828" i="1"/>
  <c r="X830" i="1"/>
  <c r="X831" i="1"/>
  <c r="X833" i="1"/>
  <c r="X834" i="1"/>
  <c r="X835" i="1"/>
  <c r="X837" i="1"/>
  <c r="X838" i="1"/>
  <c r="X841" i="1"/>
  <c r="X843" i="1"/>
  <c r="X847" i="1"/>
  <c r="X849" i="1"/>
  <c r="X850" i="1"/>
  <c r="X852" i="1"/>
  <c r="X856" i="1"/>
  <c r="X592" i="1"/>
  <c r="X594" i="1"/>
  <c r="X595" i="1"/>
  <c r="X598" i="1"/>
  <c r="X606" i="1"/>
  <c r="X610" i="1"/>
  <c r="X611" i="1"/>
  <c r="X612" i="1"/>
  <c r="X616" i="1"/>
  <c r="X617" i="1"/>
  <c r="X618" i="1"/>
  <c r="X627" i="1"/>
  <c r="X318" i="1"/>
  <c r="X327" i="1"/>
  <c r="X329" i="1"/>
  <c r="X359" i="1"/>
  <c r="X365" i="1"/>
  <c r="X367" i="1"/>
  <c r="X370" i="1"/>
  <c r="X372" i="1"/>
  <c r="X593" i="1"/>
  <c r="X597" i="1"/>
  <c r="X600" i="1"/>
  <c r="X601" i="1"/>
  <c r="X602" i="1"/>
  <c r="X605" i="1"/>
  <c r="X607" i="1"/>
  <c r="X613" i="1"/>
  <c r="X614" i="1"/>
  <c r="X619" i="1"/>
  <c r="X621" i="1"/>
  <c r="X347" i="1"/>
  <c r="X369" i="1"/>
  <c r="X378" i="1"/>
  <c r="X383" i="1"/>
  <c r="X384" i="1"/>
  <c r="X385" i="1"/>
  <c r="X386" i="1"/>
  <c r="X387" i="1"/>
  <c r="X388" i="1"/>
  <c r="X389" i="1"/>
  <c r="X390" i="1"/>
  <c r="X391" i="1"/>
  <c r="X392" i="1"/>
  <c r="X394" i="1"/>
  <c r="X398" i="1"/>
  <c r="X402" i="1"/>
  <c r="X403" i="1"/>
  <c r="X405" i="1"/>
  <c r="X406" i="1"/>
  <c r="X407" i="1"/>
  <c r="X408" i="1"/>
  <c r="X414" i="1"/>
  <c r="X415" i="1"/>
  <c r="X418" i="1"/>
  <c r="X419" i="1"/>
  <c r="X420" i="1"/>
  <c r="X421" i="1"/>
  <c r="X422" i="1"/>
  <c r="X423" i="1"/>
  <c r="X425" i="1"/>
  <c r="X426" i="1"/>
  <c r="X430" i="1"/>
  <c r="X431" i="1"/>
  <c r="X432" i="1"/>
  <c r="X433" i="1"/>
  <c r="X434" i="1"/>
  <c r="X444" i="1"/>
  <c r="X445" i="1"/>
  <c r="X447" i="1"/>
  <c r="X448" i="1"/>
  <c r="X449" i="1"/>
  <c r="X450" i="1"/>
  <c r="X451" i="1"/>
  <c r="X452" i="1"/>
  <c r="X453" i="1"/>
  <c r="X455" i="1"/>
  <c r="X456" i="1"/>
  <c r="X457" i="1"/>
  <c r="X458" i="1"/>
  <c r="X459" i="1"/>
  <c r="X460" i="1"/>
  <c r="X461" i="1"/>
  <c r="X466" i="1"/>
  <c r="X467" i="1"/>
  <c r="X471" i="1"/>
  <c r="X474" i="1"/>
  <c r="X475" i="1"/>
  <c r="X476" i="1"/>
  <c r="X477" i="1"/>
  <c r="X478" i="1"/>
  <c r="X479" i="1"/>
  <c r="X480" i="1"/>
  <c r="X481" i="1"/>
  <c r="X482" i="1"/>
  <c r="X483" i="1"/>
  <c r="X486" i="1"/>
  <c r="X491" i="1"/>
  <c r="X492" i="1"/>
  <c r="X493" i="1"/>
  <c r="X494" i="1"/>
  <c r="X495" i="1"/>
  <c r="X496" i="1"/>
  <c r="X497" i="1"/>
  <c r="X498" i="1"/>
  <c r="X499" i="1"/>
  <c r="X500" i="1"/>
  <c r="X501" i="1"/>
  <c r="X502" i="1"/>
  <c r="X503" i="1"/>
  <c r="X504" i="1"/>
  <c r="X515" i="1"/>
  <c r="X516" i="1"/>
  <c r="X517" i="1"/>
  <c r="X518" i="1"/>
  <c r="X519" i="1"/>
  <c r="X520" i="1"/>
  <c r="X521" i="1"/>
  <c r="X522" i="1"/>
  <c r="X527" i="1"/>
  <c r="X529" i="1"/>
  <c r="X530" i="1"/>
  <c r="X531" i="1"/>
  <c r="X532" i="1"/>
  <c r="X533" i="1"/>
  <c r="X535" i="1"/>
  <c r="X536" i="1"/>
  <c r="X537" i="1"/>
  <c r="X538" i="1"/>
  <c r="X543" i="1"/>
  <c r="X546" i="1"/>
  <c r="X547" i="1"/>
  <c r="X548" i="1"/>
  <c r="X549" i="1"/>
  <c r="X550" i="1"/>
  <c r="X551" i="1"/>
  <c r="X552" i="1"/>
  <c r="X557" i="1"/>
  <c r="X558" i="1"/>
  <c r="X559" i="1"/>
  <c r="X560" i="1"/>
  <c r="X561" i="1"/>
  <c r="X565" i="1"/>
  <c r="X566" i="1"/>
  <c r="X568" i="1"/>
  <c r="X573" i="1"/>
  <c r="X580" i="1"/>
  <c r="X582" i="1"/>
  <c r="X583" i="1"/>
  <c r="X586" i="1"/>
  <c r="X587" i="1"/>
  <c r="X588" i="1"/>
  <c r="X368" i="1"/>
  <c r="X320" i="1"/>
  <c r="X322" i="1"/>
  <c r="X325" i="1"/>
  <c r="X328" i="1"/>
  <c r="X330" i="1"/>
  <c r="X340" i="1"/>
  <c r="X345" i="1"/>
  <c r="X358" i="1"/>
  <c r="X363" i="1"/>
  <c r="X374" i="1"/>
  <c r="X342" i="1"/>
  <c r="X350" i="1"/>
  <c r="X366" i="1"/>
  <c r="X371" i="1"/>
  <c r="X326" i="1"/>
  <c r="X338" i="1"/>
  <c r="X349" i="1"/>
  <c r="X355" i="1"/>
  <c r="W5000" i="1"/>
  <c r="X5000" i="1" s="1"/>
  <c r="W343" i="1"/>
  <c r="X343" i="1" s="1"/>
  <c r="W207" i="1"/>
  <c r="X207" i="1" s="1"/>
  <c r="W212" i="1"/>
  <c r="X212" i="1" s="1"/>
  <c r="W219" i="1"/>
  <c r="X219" i="1" s="1"/>
  <c r="W2872" i="1"/>
  <c r="X2872" i="1" s="1"/>
  <c r="W214" i="1"/>
  <c r="X214" i="1" s="1"/>
  <c r="W216" i="1"/>
  <c r="X216" i="1" s="1"/>
  <c r="W218" i="1"/>
  <c r="X218" i="1" s="1"/>
  <c r="W222" i="1"/>
  <c r="X222" i="1" s="1"/>
  <c r="W225" i="1"/>
  <c r="X225" i="1" s="1"/>
  <c r="W226" i="1"/>
  <c r="X226" i="1" s="1"/>
  <c r="W227" i="1"/>
  <c r="X227" i="1" s="1"/>
  <c r="W228" i="1"/>
  <c r="X228" i="1" s="1"/>
  <c r="W229" i="1"/>
  <c r="X229" i="1" s="1"/>
  <c r="W230" i="1"/>
  <c r="X230" i="1" s="1"/>
  <c r="W231" i="1"/>
  <c r="X231" i="1" s="1"/>
  <c r="W232" i="1"/>
  <c r="X232" i="1" s="1"/>
  <c r="W233" i="1"/>
  <c r="X233" i="1" s="1"/>
  <c r="W234" i="1"/>
  <c r="X234" i="1" s="1"/>
  <c r="W235" i="1"/>
  <c r="X235" i="1" s="1"/>
  <c r="W236" i="1"/>
  <c r="X236" i="1" s="1"/>
  <c r="W237" i="1"/>
  <c r="X237" i="1" s="1"/>
  <c r="W238" i="1"/>
  <c r="X238" i="1" s="1"/>
  <c r="W239" i="1"/>
  <c r="X239" i="1" s="1"/>
  <c r="W240" i="1"/>
  <c r="X240" i="1" s="1"/>
  <c r="W241" i="1"/>
  <c r="X241" i="1" s="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X257" i="1" s="1"/>
  <c r="W258" i="1"/>
  <c r="X258" i="1" s="1"/>
  <c r="W259" i="1"/>
  <c r="X259" i="1" s="1"/>
  <c r="W260" i="1"/>
  <c r="X260" i="1" s="1"/>
  <c r="W261" i="1"/>
  <c r="X261" i="1" s="1"/>
  <c r="W262" i="1"/>
  <c r="X262" i="1" s="1"/>
  <c r="W263" i="1"/>
  <c r="X263" i="1" s="1"/>
  <c r="W264" i="1"/>
  <c r="X264" i="1" s="1"/>
  <c r="W265" i="1"/>
  <c r="X265" i="1" s="1"/>
  <c r="W266" i="1"/>
  <c r="X266" i="1" s="1"/>
  <c r="W267" i="1"/>
  <c r="X267" i="1" s="1"/>
  <c r="W268" i="1"/>
  <c r="X268" i="1" s="1"/>
  <c r="W269" i="1"/>
  <c r="X269" i="1" s="1"/>
  <c r="W270" i="1"/>
  <c r="X270" i="1" s="1"/>
  <c r="W271" i="1"/>
  <c r="X271" i="1" s="1"/>
  <c r="W272" i="1"/>
  <c r="X272" i="1" s="1"/>
  <c r="W273" i="1"/>
  <c r="X273" i="1" s="1"/>
  <c r="W274" i="1"/>
  <c r="X274" i="1" s="1"/>
  <c r="W275" i="1"/>
  <c r="X275" i="1" s="1"/>
  <c r="W276" i="1"/>
  <c r="X276" i="1" s="1"/>
  <c r="W277" i="1"/>
  <c r="X277" i="1" s="1"/>
  <c r="W278" i="1"/>
  <c r="X278" i="1" s="1"/>
  <c r="W279" i="1"/>
  <c r="X279" i="1" s="1"/>
  <c r="W280" i="1"/>
  <c r="X280" i="1" s="1"/>
  <c r="W281" i="1"/>
  <c r="X281" i="1" s="1"/>
  <c r="W282" i="1"/>
  <c r="X282" i="1" s="1"/>
  <c r="W283" i="1"/>
  <c r="X283" i="1" s="1"/>
  <c r="W284" i="1"/>
  <c r="X284" i="1" s="1"/>
  <c r="W285" i="1"/>
  <c r="X285" i="1" s="1"/>
  <c r="W286" i="1"/>
  <c r="X286" i="1" s="1"/>
  <c r="W287" i="1"/>
  <c r="X287" i="1" s="1"/>
  <c r="W288" i="1"/>
  <c r="X288" i="1" s="1"/>
  <c r="W289" i="1"/>
  <c r="X289" i="1" s="1"/>
  <c r="W290" i="1"/>
  <c r="X290" i="1" s="1"/>
  <c r="W291" i="1"/>
  <c r="X291" i="1" s="1"/>
  <c r="W292" i="1"/>
  <c r="X292" i="1" s="1"/>
  <c r="W293" i="1"/>
  <c r="X293" i="1" s="1"/>
  <c r="W294" i="1"/>
  <c r="X294" i="1" s="1"/>
  <c r="W295" i="1"/>
  <c r="X295" i="1" s="1"/>
  <c r="W296" i="1"/>
  <c r="X296" i="1" s="1"/>
  <c r="W297" i="1"/>
  <c r="X297" i="1" s="1"/>
  <c r="W298" i="1"/>
  <c r="X298" i="1" s="1"/>
  <c r="W299" i="1"/>
  <c r="X299" i="1" s="1"/>
  <c r="W300" i="1"/>
  <c r="X300" i="1" s="1"/>
  <c r="W301" i="1"/>
  <c r="X301" i="1" s="1"/>
  <c r="W302" i="1"/>
  <c r="X302" i="1" s="1"/>
  <c r="W303" i="1"/>
  <c r="X303" i="1" s="1"/>
  <c r="W304" i="1"/>
  <c r="X304" i="1" s="1"/>
  <c r="W305" i="1"/>
  <c r="X305" i="1" s="1"/>
  <c r="W306" i="1"/>
  <c r="X306" i="1" s="1"/>
  <c r="W307" i="1"/>
  <c r="X307" i="1" s="1"/>
  <c r="W308" i="1"/>
  <c r="X308" i="1" s="1"/>
  <c r="W309" i="1"/>
  <c r="X309" i="1" s="1"/>
  <c r="W310" i="1"/>
  <c r="X310" i="1" s="1"/>
  <c r="W311" i="1"/>
  <c r="X311" i="1" s="1"/>
  <c r="W312" i="1"/>
  <c r="X312" i="1" s="1"/>
  <c r="W313" i="1"/>
  <c r="X313" i="1" s="1"/>
  <c r="W314" i="1"/>
  <c r="X314" i="1" s="1"/>
  <c r="W315" i="1"/>
  <c r="X315" i="1" s="1"/>
  <c r="W316" i="1"/>
  <c r="X316" i="1" s="1"/>
  <c r="W628" i="1"/>
  <c r="X628" i="1" s="1"/>
  <c r="W629" i="1"/>
  <c r="X629" i="1" s="1"/>
  <c r="W630" i="1"/>
  <c r="X630" i="1" s="1"/>
  <c r="W631" i="1"/>
  <c r="X631" i="1" s="1"/>
  <c r="W632" i="1"/>
  <c r="X632" i="1" s="1"/>
  <c r="W633" i="1"/>
  <c r="X633" i="1" s="1"/>
  <c r="W634" i="1"/>
  <c r="X634" i="1" s="1"/>
  <c r="W635" i="1"/>
  <c r="X635" i="1" s="1"/>
  <c r="W636" i="1"/>
  <c r="X636" i="1" s="1"/>
  <c r="W637" i="1"/>
  <c r="X637" i="1" s="1"/>
  <c r="W638" i="1"/>
  <c r="X638" i="1" s="1"/>
  <c r="W639" i="1"/>
  <c r="X639" i="1" s="1"/>
  <c r="W640" i="1"/>
  <c r="X640" i="1" s="1"/>
  <c r="W641" i="1"/>
  <c r="X641" i="1" s="1"/>
  <c r="W642" i="1"/>
  <c r="X642" i="1" s="1"/>
  <c r="W643" i="1"/>
  <c r="X643" i="1" s="1"/>
  <c r="W644" i="1"/>
  <c r="X644" i="1" s="1"/>
  <c r="W645" i="1"/>
  <c r="X645" i="1" s="1"/>
  <c r="W646" i="1"/>
  <c r="X646" i="1" s="1"/>
  <c r="W647" i="1"/>
  <c r="X647" i="1" s="1"/>
  <c r="W648" i="1"/>
  <c r="X648" i="1" s="1"/>
  <c r="W649" i="1"/>
  <c r="X649" i="1" s="1"/>
  <c r="W650" i="1"/>
  <c r="X650" i="1" s="1"/>
  <c r="W651" i="1"/>
  <c r="X651" i="1" s="1"/>
  <c r="W652" i="1"/>
  <c r="X652" i="1" s="1"/>
  <c r="W653" i="1"/>
  <c r="X653" i="1" s="1"/>
  <c r="W654" i="1"/>
  <c r="X654" i="1" s="1"/>
  <c r="W655" i="1"/>
  <c r="X655" i="1" s="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X673" i="1" s="1"/>
  <c r="W674" i="1"/>
  <c r="X674" i="1" s="1"/>
  <c r="W675" i="1"/>
  <c r="X675" i="1" s="1"/>
  <c r="W676" i="1"/>
  <c r="X676" i="1" s="1"/>
  <c r="W677" i="1"/>
  <c r="X677" i="1" s="1"/>
  <c r="W678" i="1"/>
  <c r="X678" i="1" s="1"/>
  <c r="W679" i="1"/>
  <c r="X679" i="1" s="1"/>
  <c r="W680" i="1"/>
  <c r="X680" i="1" s="1"/>
  <c r="W681" i="1"/>
  <c r="X681" i="1" s="1"/>
  <c r="W682" i="1"/>
  <c r="X682" i="1" s="1"/>
  <c r="W683" i="1"/>
  <c r="X683" i="1" s="1"/>
  <c r="W684" i="1"/>
  <c r="X684" i="1" s="1"/>
  <c r="W685" i="1"/>
  <c r="X685" i="1" s="1"/>
  <c r="W686" i="1"/>
  <c r="X686" i="1" s="1"/>
  <c r="W687" i="1"/>
  <c r="X687" i="1" s="1"/>
  <c r="W688" i="1"/>
  <c r="X688" i="1" s="1"/>
  <c r="W689" i="1"/>
  <c r="X689" i="1" s="1"/>
  <c r="W690" i="1"/>
  <c r="X690" i="1" s="1"/>
  <c r="W691" i="1"/>
  <c r="X691" i="1" s="1"/>
  <c r="W692" i="1"/>
  <c r="X692" i="1" s="1"/>
  <c r="W693" i="1"/>
  <c r="X693" i="1" s="1"/>
  <c r="W694" i="1"/>
  <c r="X694" i="1" s="1"/>
  <c r="W695" i="1"/>
  <c r="X695" i="1" s="1"/>
  <c r="W696" i="1"/>
  <c r="X696" i="1" s="1"/>
  <c r="W697" i="1"/>
  <c r="X697" i="1" s="1"/>
  <c r="W698" i="1"/>
  <c r="X698" i="1" s="1"/>
  <c r="W726" i="1"/>
  <c r="X726" i="1" s="1"/>
  <c r="W728" i="1"/>
  <c r="X728" i="1" s="1"/>
  <c r="W730" i="1"/>
  <c r="X730" i="1" s="1"/>
  <c r="W732" i="1"/>
  <c r="X732" i="1" s="1"/>
  <c r="W734" i="1"/>
  <c r="X734" i="1" s="1"/>
  <c r="W737" i="1"/>
  <c r="X737" i="1" s="1"/>
  <c r="W739" i="1"/>
  <c r="X739" i="1" s="1"/>
  <c r="W740" i="1"/>
  <c r="X740" i="1" s="1"/>
  <c r="W742" i="1"/>
  <c r="X742" i="1" s="1"/>
  <c r="W744" i="1"/>
  <c r="X744" i="1" s="1"/>
  <c r="W746" i="1"/>
  <c r="X746" i="1" s="1"/>
  <c r="W748" i="1"/>
  <c r="X748" i="1" s="1"/>
  <c r="W750" i="1"/>
  <c r="X750" i="1" s="1"/>
  <c r="W752" i="1"/>
  <c r="X752" i="1" s="1"/>
  <c r="W754" i="1"/>
  <c r="X754" i="1" s="1"/>
  <c r="W755" i="1"/>
  <c r="X755" i="1" s="1"/>
  <c r="W757" i="1"/>
  <c r="X757" i="1" s="1"/>
  <c r="W759" i="1"/>
  <c r="X759" i="1" s="1"/>
  <c r="W760" i="1"/>
  <c r="X760" i="1" s="1"/>
  <c r="W762" i="1"/>
  <c r="X762" i="1" s="1"/>
  <c r="W763" i="1"/>
  <c r="X763" i="1" s="1"/>
  <c r="W764" i="1"/>
  <c r="X764" i="1" s="1"/>
  <c r="W765" i="1"/>
  <c r="X765" i="1" s="1"/>
  <c r="W767" i="1"/>
  <c r="X767" i="1" s="1"/>
  <c r="W769" i="1"/>
  <c r="X769" i="1" s="1"/>
  <c r="W771" i="1"/>
  <c r="X771" i="1" s="1"/>
  <c r="W773" i="1"/>
  <c r="X773" i="1" s="1"/>
  <c r="W774" i="1"/>
  <c r="X774" i="1" s="1"/>
  <c r="W776" i="1"/>
  <c r="X776" i="1" s="1"/>
  <c r="W778" i="1"/>
  <c r="X778" i="1" s="1"/>
  <c r="W779" i="1"/>
  <c r="X779" i="1" s="1"/>
  <c r="W781" i="1"/>
  <c r="X781" i="1" s="1"/>
  <c r="W783" i="1"/>
  <c r="X783" i="1" s="1"/>
  <c r="W1633" i="1"/>
  <c r="X1633" i="1" s="1"/>
  <c r="W1635" i="1"/>
  <c r="X1635" i="1" s="1"/>
  <c r="W1641" i="1"/>
  <c r="X1641" i="1" s="1"/>
  <c r="W1642" i="1"/>
  <c r="X1642" i="1" s="1"/>
  <c r="W1643" i="1"/>
  <c r="X1643" i="1" s="1"/>
  <c r="W1644" i="1"/>
  <c r="X1644" i="1" s="1"/>
  <c r="W1646" i="1"/>
  <c r="X1646" i="1" s="1"/>
  <c r="W1648" i="1"/>
  <c r="X1648" i="1" s="1"/>
  <c r="W1650" i="1"/>
  <c r="X1650" i="1" s="1"/>
  <c r="W1651" i="1"/>
  <c r="X1651" i="1" s="1"/>
  <c r="W1652" i="1"/>
  <c r="X1652" i="1" s="1"/>
  <c r="W1653" i="1"/>
  <c r="X1653" i="1" s="1"/>
  <c r="W1654" i="1"/>
  <c r="X1654" i="1" s="1"/>
  <c r="W1655" i="1"/>
  <c r="X1655" i="1" s="1"/>
  <c r="W1656" i="1"/>
  <c r="X1656" i="1" s="1"/>
  <c r="W1657" i="1"/>
  <c r="X1657" i="1" s="1"/>
  <c r="W1658" i="1"/>
  <c r="X1658" i="1" s="1"/>
  <c r="W1659" i="1"/>
  <c r="X1659" i="1" s="1"/>
  <c r="W1660" i="1"/>
  <c r="X1660" i="1" s="1"/>
  <c r="W1661" i="1"/>
  <c r="X1661" i="1" s="1"/>
  <c r="W1663" i="1"/>
  <c r="X1663" i="1" s="1"/>
  <c r="W1664" i="1"/>
  <c r="X1664" i="1" s="1"/>
  <c r="W1666" i="1"/>
  <c r="X1666" i="1" s="1"/>
  <c r="W1667" i="1"/>
  <c r="X1667" i="1" s="1"/>
  <c r="W1668" i="1"/>
  <c r="X1668" i="1" s="1"/>
  <c r="W1669" i="1"/>
  <c r="X1669" i="1" s="1"/>
  <c r="W1671" i="1"/>
  <c r="X1671" i="1" s="1"/>
  <c r="W1672" i="1"/>
  <c r="X1672" i="1" s="1"/>
  <c r="W1673" i="1"/>
  <c r="X1673" i="1" s="1"/>
  <c r="W4843" i="1"/>
  <c r="X4843" i="1" s="1"/>
  <c r="W4853" i="1"/>
  <c r="X4853" i="1" s="1"/>
  <c r="W4939" i="1"/>
  <c r="X4939" i="1" s="1"/>
  <c r="W4966" i="1"/>
  <c r="X4966" i="1" s="1"/>
  <c r="W4974" i="1"/>
  <c r="X4974" i="1" s="1"/>
  <c r="W4976" i="1"/>
  <c r="X4976" i="1" s="1"/>
  <c r="W2212" i="1"/>
  <c r="X2212" i="1" s="1"/>
  <c r="W2213" i="1"/>
  <c r="X2213" i="1" s="1"/>
  <c r="W2215" i="1"/>
  <c r="X2215" i="1" s="1"/>
  <c r="W2217" i="1"/>
  <c r="X2217" i="1" s="1"/>
  <c r="W2218" i="1"/>
  <c r="X2218" i="1" s="1"/>
  <c r="W2219" i="1"/>
  <c r="X2219" i="1" s="1"/>
  <c r="W2220" i="1"/>
  <c r="X2220" i="1" s="1"/>
  <c r="W2221" i="1"/>
  <c r="X2221" i="1" s="1"/>
  <c r="W2222" i="1"/>
  <c r="X2222" i="1" s="1"/>
  <c r="W2223" i="1"/>
  <c r="X2223" i="1" s="1"/>
  <c r="W2224" i="1"/>
  <c r="X2224" i="1" s="1"/>
  <c r="W2225" i="1"/>
  <c r="X2225" i="1" s="1"/>
  <c r="W2226" i="1"/>
  <c r="X2226" i="1" s="1"/>
  <c r="W2227" i="1"/>
  <c r="X2227" i="1" s="1"/>
  <c r="W2228" i="1"/>
  <c r="X2228" i="1" s="1"/>
  <c r="W2229" i="1"/>
  <c r="X2229" i="1" s="1"/>
  <c r="W2230" i="1"/>
  <c r="X2230" i="1" s="1"/>
  <c r="W2231" i="1"/>
  <c r="X2231" i="1" s="1"/>
  <c r="W2232" i="1"/>
  <c r="X2232" i="1" s="1"/>
  <c r="W2233" i="1"/>
  <c r="X2233" i="1" s="1"/>
  <c r="W2235" i="1"/>
  <c r="X2235" i="1" s="1"/>
  <c r="W2237" i="1"/>
  <c r="X2237" i="1" s="1"/>
  <c r="W2238" i="1"/>
  <c r="X2238" i="1" s="1"/>
  <c r="W2239" i="1"/>
  <c r="X2239" i="1" s="1"/>
  <c r="W2240" i="1"/>
  <c r="X2240" i="1" s="1"/>
  <c r="W2241" i="1"/>
  <c r="X2241" i="1" s="1"/>
  <c r="W2242" i="1"/>
  <c r="X2242" i="1" s="1"/>
  <c r="W2243" i="1"/>
  <c r="X2243" i="1" s="1"/>
  <c r="W2244" i="1"/>
  <c r="X2244" i="1" s="1"/>
  <c r="W2245" i="1"/>
  <c r="X2245" i="1" s="1"/>
  <c r="W2247" i="1"/>
  <c r="X2247" i="1" s="1"/>
  <c r="W2248" i="1"/>
  <c r="X2248" i="1" s="1"/>
  <c r="W2249" i="1"/>
  <c r="X2249" i="1" s="1"/>
  <c r="W2250" i="1"/>
  <c r="X2250" i="1" s="1"/>
  <c r="W2251" i="1"/>
  <c r="X2251" i="1" s="1"/>
  <c r="W2252" i="1"/>
  <c r="X2252" i="1" s="1"/>
  <c r="W2253" i="1"/>
  <c r="X2253" i="1" s="1"/>
  <c r="W2254" i="1"/>
  <c r="X2254" i="1" s="1"/>
  <c r="W2255" i="1"/>
  <c r="X2255" i="1" s="1"/>
  <c r="W2256" i="1"/>
  <c r="X2256" i="1" s="1"/>
  <c r="W2257" i="1"/>
  <c r="X2257" i="1" s="1"/>
  <c r="W2258" i="1"/>
  <c r="X2258" i="1" s="1"/>
  <c r="W2647" i="1"/>
  <c r="X2647" i="1" s="1"/>
  <c r="W4344" i="1"/>
  <c r="X4344" i="1" s="1"/>
  <c r="W4345" i="1"/>
  <c r="X4345" i="1" s="1"/>
  <c r="W4346" i="1"/>
  <c r="X4346" i="1" s="1"/>
  <c r="W4347" i="1"/>
  <c r="X4347" i="1" s="1"/>
  <c r="W4348" i="1"/>
  <c r="X4348" i="1" s="1"/>
  <c r="W4821" i="1"/>
  <c r="X4821" i="1" s="1"/>
  <c r="W4912" i="1"/>
  <c r="X4912" i="1" s="1"/>
  <c r="W4919" i="1"/>
  <c r="X4919" i="1" s="1"/>
  <c r="W4998" i="1"/>
  <c r="X4998" i="1" s="1"/>
  <c r="W5001" i="1"/>
  <c r="X5001" i="1" s="1"/>
  <c r="W1662" i="1"/>
  <c r="X1662" i="1" s="1"/>
  <c r="W1670" i="1"/>
  <c r="X1670" i="1" s="1"/>
  <c r="W1535" i="1"/>
  <c r="X1535" i="1" s="1"/>
  <c r="W1536" i="1"/>
  <c r="X1536" i="1" s="1"/>
  <c r="W1537" i="1"/>
  <c r="X1537" i="1" s="1"/>
  <c r="W1538" i="1"/>
  <c r="X1538" i="1" s="1"/>
  <c r="W1539" i="1"/>
  <c r="X1539" i="1" s="1"/>
  <c r="W1540" i="1"/>
  <c r="X1540" i="1" s="1"/>
  <c r="W1541" i="1"/>
  <c r="X1541" i="1" s="1"/>
  <c r="W1542" i="1"/>
  <c r="X1542" i="1" s="1"/>
  <c r="W1543" i="1"/>
  <c r="X1543" i="1" s="1"/>
  <c r="W1544" i="1"/>
  <c r="X1544" i="1" s="1"/>
  <c r="W1545" i="1"/>
  <c r="X1545" i="1" s="1"/>
  <c r="W1546" i="1"/>
  <c r="X1546" i="1" s="1"/>
  <c r="W1547" i="1"/>
  <c r="X1547" i="1" s="1"/>
  <c r="W1548" i="1"/>
  <c r="X1548" i="1" s="1"/>
  <c r="W1549" i="1"/>
  <c r="X1549" i="1" s="1"/>
  <c r="W1550" i="1"/>
  <c r="X1550" i="1" s="1"/>
  <c r="W1551" i="1"/>
  <c r="X1551" i="1" s="1"/>
  <c r="W1552" i="1"/>
  <c r="X1552" i="1" s="1"/>
  <c r="W1553" i="1"/>
  <c r="X1553" i="1" s="1"/>
  <c r="W1554" i="1"/>
  <c r="X1554" i="1" s="1"/>
  <c r="W1555" i="1"/>
  <c r="X1555" i="1" s="1"/>
  <c r="W1556" i="1"/>
  <c r="X1556" i="1" s="1"/>
  <c r="W1557" i="1"/>
  <c r="X1557" i="1" s="1"/>
  <c r="W1558" i="1"/>
  <c r="X1558" i="1" s="1"/>
  <c r="W1559" i="1"/>
  <c r="X1559" i="1" s="1"/>
  <c r="W1560" i="1"/>
  <c r="X1560" i="1" s="1"/>
  <c r="W1561" i="1"/>
  <c r="X1561" i="1" s="1"/>
  <c r="W1562" i="1"/>
  <c r="X1562" i="1" s="1"/>
  <c r="W1563" i="1"/>
  <c r="X1563" i="1" s="1"/>
  <c r="W1564" i="1"/>
  <c r="X1564" i="1" s="1"/>
  <c r="W1565" i="1"/>
  <c r="X1565" i="1" s="1"/>
  <c r="W1566" i="1"/>
  <c r="X1566" i="1" s="1"/>
  <c r="W1567" i="1"/>
  <c r="X1567" i="1" s="1"/>
  <c r="W1568" i="1"/>
  <c r="X1568" i="1" s="1"/>
  <c r="W1569" i="1"/>
  <c r="X1569" i="1" s="1"/>
  <c r="W1570" i="1"/>
  <c r="X1570" i="1" s="1"/>
  <c r="W1571" i="1"/>
  <c r="X1571" i="1" s="1"/>
  <c r="W1572" i="1"/>
  <c r="X1572" i="1" s="1"/>
  <c r="W1573" i="1"/>
  <c r="X1573" i="1" s="1"/>
  <c r="W1574" i="1"/>
  <c r="X1574" i="1" s="1"/>
  <c r="W1575" i="1"/>
  <c r="X1575" i="1" s="1"/>
  <c r="W1576" i="1"/>
  <c r="X1576" i="1" s="1"/>
  <c r="W1577" i="1"/>
  <c r="X1577" i="1" s="1"/>
  <c r="W1578" i="1"/>
  <c r="X1578" i="1" s="1"/>
  <c r="W1579" i="1"/>
  <c r="X1579" i="1" s="1"/>
  <c r="W1580" i="1"/>
  <c r="X1580" i="1" s="1"/>
  <c r="W1581" i="1"/>
  <c r="X1581" i="1" s="1"/>
  <c r="W1582" i="1"/>
  <c r="X1582" i="1" s="1"/>
  <c r="W1583" i="1"/>
  <c r="X1583" i="1" s="1"/>
  <c r="W1584" i="1"/>
  <c r="X1584" i="1" s="1"/>
  <c r="W1585" i="1"/>
  <c r="X1585" i="1" s="1"/>
  <c r="W1586" i="1"/>
  <c r="X1586" i="1" s="1"/>
  <c r="W1587" i="1"/>
  <c r="X1587" i="1" s="1"/>
  <c r="W1588" i="1"/>
  <c r="X1588" i="1" s="1"/>
  <c r="W1589" i="1"/>
  <c r="X1589" i="1" s="1"/>
  <c r="W1590" i="1"/>
  <c r="X1590" i="1" s="1"/>
  <c r="W1591" i="1"/>
  <c r="X1591" i="1" s="1"/>
  <c r="W1592" i="1"/>
  <c r="X1592" i="1" s="1"/>
  <c r="W1593" i="1"/>
  <c r="X1593" i="1" s="1"/>
  <c r="W1594" i="1"/>
  <c r="X1594" i="1" s="1"/>
  <c r="W1595" i="1"/>
  <c r="X1595" i="1" s="1"/>
  <c r="W1596" i="1"/>
  <c r="X1596" i="1" s="1"/>
  <c r="W1597" i="1"/>
  <c r="X1597" i="1" s="1"/>
  <c r="W1598" i="1"/>
  <c r="X1598" i="1" s="1"/>
  <c r="W1599" i="1"/>
  <c r="X1599" i="1" s="1"/>
  <c r="W1600" i="1"/>
  <c r="X1600" i="1" s="1"/>
  <c r="W729" i="1"/>
  <c r="X729" i="1" s="1"/>
  <c r="W733" i="1"/>
  <c r="X733" i="1" s="1"/>
  <c r="W735" i="1"/>
  <c r="X735" i="1" s="1"/>
  <c r="W736" i="1"/>
  <c r="X736" i="1" s="1"/>
  <c r="W738" i="1"/>
  <c r="X738" i="1" s="1"/>
  <c r="W741" i="1"/>
  <c r="X741" i="1" s="1"/>
  <c r="W745" i="1"/>
  <c r="X745" i="1" s="1"/>
  <c r="W747" i="1"/>
  <c r="X747" i="1" s="1"/>
  <c r="W751" i="1"/>
  <c r="X751" i="1" s="1"/>
  <c r="W753" i="1"/>
  <c r="X753" i="1" s="1"/>
  <c r="W756" i="1"/>
  <c r="X756" i="1" s="1"/>
  <c r="W761" i="1"/>
  <c r="X761" i="1" s="1"/>
  <c r="W766" i="1"/>
  <c r="X766" i="1" s="1"/>
  <c r="W768" i="1"/>
  <c r="X768" i="1" s="1"/>
  <c r="W772" i="1"/>
  <c r="X772" i="1" s="1"/>
  <c r="W775" i="1"/>
  <c r="X775" i="1" s="1"/>
  <c r="W780" i="1"/>
  <c r="X780" i="1" s="1"/>
  <c r="W784" i="1"/>
  <c r="X784" i="1" s="1"/>
  <c r="W1634" i="1"/>
  <c r="X1634" i="1" s="1"/>
  <c r="W1645" i="1"/>
  <c r="X1645" i="1" s="1"/>
  <c r="W1649" i="1"/>
  <c r="X1649" i="1" s="1"/>
  <c r="W3025" i="1"/>
  <c r="X3025" i="1" s="1"/>
  <c r="W3" i="1"/>
  <c r="X3" i="1" s="1"/>
  <c r="W4" i="1"/>
  <c r="X4" i="1" s="1"/>
  <c r="W5" i="1"/>
  <c r="W6" i="1"/>
  <c r="X6" i="1" s="1"/>
  <c r="W7" i="1"/>
  <c r="X7" i="1" s="1"/>
  <c r="W8" i="1"/>
  <c r="X8" i="1" s="1"/>
  <c r="W9" i="1"/>
  <c r="X9" i="1" s="1"/>
  <c r="W10" i="1"/>
  <c r="X10" i="1" s="1"/>
  <c r="W11" i="1"/>
  <c r="X11" i="1" s="1"/>
  <c r="W12" i="1"/>
  <c r="X12" i="1" s="1"/>
  <c r="W13" i="1"/>
  <c r="X13" i="1" s="1"/>
  <c r="W14" i="1"/>
  <c r="X14" i="1" s="1"/>
  <c r="W15" i="1"/>
  <c r="X15" i="1" s="1"/>
  <c r="W16" i="1"/>
  <c r="X16" i="1" s="1"/>
  <c r="W17" i="1"/>
  <c r="X17" i="1" s="1"/>
  <c r="W18" i="1"/>
  <c r="X18" i="1" s="1"/>
  <c r="W19" i="1"/>
  <c r="X19" i="1" s="1"/>
  <c r="W20" i="1"/>
  <c r="X20" i="1" s="1"/>
  <c r="W21" i="1"/>
  <c r="X21" i="1" s="1"/>
  <c r="W22" i="1"/>
  <c r="X22" i="1" s="1"/>
  <c r="W23" i="1"/>
  <c r="X23" i="1" s="1"/>
  <c r="W24" i="1"/>
  <c r="X24" i="1" s="1"/>
  <c r="W25" i="1"/>
  <c r="X25" i="1" s="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X39" i="1" s="1"/>
  <c r="W40" i="1"/>
  <c r="X40" i="1" s="1"/>
  <c r="W41" i="1"/>
  <c r="X41" i="1" s="1"/>
  <c r="W42" i="1"/>
  <c r="X42" i="1" s="1"/>
  <c r="W43" i="1"/>
  <c r="X43" i="1" s="1"/>
  <c r="W44" i="1"/>
  <c r="X44" i="1" s="1"/>
  <c r="W45" i="1"/>
  <c r="X45" i="1" s="1"/>
  <c r="W46" i="1"/>
  <c r="X46" i="1" s="1"/>
  <c r="W47" i="1"/>
  <c r="X47" i="1" s="1"/>
  <c r="W48" i="1"/>
  <c r="X48" i="1" s="1"/>
  <c r="W49" i="1"/>
  <c r="X49" i="1" s="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X63" i="1" s="1"/>
  <c r="W64" i="1"/>
  <c r="X64" i="1" s="1"/>
  <c r="W65" i="1"/>
  <c r="X65" i="1" s="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X79" i="1" s="1"/>
  <c r="W80" i="1"/>
  <c r="X80" i="1" s="1"/>
  <c r="W81" i="1"/>
  <c r="X81" i="1" s="1"/>
  <c r="W82" i="1"/>
  <c r="X82" i="1" s="1"/>
  <c r="W83" i="1"/>
  <c r="X83" i="1" s="1"/>
  <c r="W84" i="1"/>
  <c r="X84" i="1" s="1"/>
  <c r="W85" i="1"/>
  <c r="X85" i="1" s="1"/>
  <c r="W86" i="1"/>
  <c r="X86" i="1" s="1"/>
  <c r="W87" i="1"/>
  <c r="X87" i="1" s="1"/>
  <c r="W88" i="1"/>
  <c r="X88" i="1" s="1"/>
  <c r="W89" i="1"/>
  <c r="X89" i="1" s="1"/>
  <c r="W90" i="1"/>
  <c r="X90" i="1" s="1"/>
  <c r="W91" i="1"/>
  <c r="X91" i="1" s="1"/>
  <c r="W92" i="1"/>
  <c r="X92" i="1" s="1"/>
  <c r="W93" i="1"/>
  <c r="X93" i="1" s="1"/>
  <c r="W94" i="1"/>
  <c r="X94" i="1" s="1"/>
  <c r="W95" i="1"/>
  <c r="X95" i="1" s="1"/>
  <c r="W96" i="1"/>
  <c r="X96" i="1" s="1"/>
  <c r="W97" i="1"/>
  <c r="X97" i="1" s="1"/>
  <c r="W98" i="1"/>
  <c r="X98" i="1" s="1"/>
  <c r="W99" i="1"/>
  <c r="X99" i="1" s="1"/>
  <c r="W100" i="1"/>
  <c r="X100" i="1" s="1"/>
  <c r="W101" i="1"/>
  <c r="X101" i="1" s="1"/>
  <c r="W102" i="1"/>
  <c r="X102" i="1" s="1"/>
  <c r="W103" i="1"/>
  <c r="X103" i="1" s="1"/>
  <c r="W104" i="1"/>
  <c r="X104" i="1" s="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X127" i="1" s="1"/>
  <c r="W128" i="1"/>
  <c r="X128" i="1" s="1"/>
  <c r="W129" i="1"/>
  <c r="X129" i="1" s="1"/>
  <c r="W130" i="1"/>
  <c r="X130" i="1" s="1"/>
  <c r="W131" i="1"/>
  <c r="X131" i="1" s="1"/>
  <c r="W132" i="1"/>
  <c r="X132" i="1" s="1"/>
  <c r="W133" i="1"/>
  <c r="X133" i="1" s="1"/>
  <c r="W134" i="1"/>
  <c r="X134" i="1" s="1"/>
  <c r="W135" i="1"/>
  <c r="X135" i="1" s="1"/>
  <c r="W136" i="1"/>
  <c r="X136" i="1" s="1"/>
  <c r="W137" i="1"/>
  <c r="X137" i="1" s="1"/>
  <c r="W138" i="1"/>
  <c r="X138" i="1" s="1"/>
  <c r="W139" i="1"/>
  <c r="X139" i="1" s="1"/>
  <c r="W140" i="1"/>
  <c r="X140" i="1" s="1"/>
  <c r="W141" i="1"/>
  <c r="X141" i="1" s="1"/>
  <c r="W142" i="1"/>
  <c r="X142" i="1" s="1"/>
  <c r="W143" i="1"/>
  <c r="X143" i="1" s="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X161" i="1" s="1"/>
  <c r="W162" i="1"/>
  <c r="X162" i="1" s="1"/>
  <c r="W163" i="1"/>
  <c r="X163" i="1" s="1"/>
  <c r="W164" i="1"/>
  <c r="X164" i="1" s="1"/>
  <c r="W165" i="1"/>
  <c r="X165" i="1" s="1"/>
  <c r="W166" i="1"/>
  <c r="X166" i="1" s="1"/>
  <c r="W167" i="1"/>
  <c r="X167" i="1" s="1"/>
  <c r="W168" i="1"/>
  <c r="X168" i="1" s="1"/>
  <c r="W169" i="1"/>
  <c r="X169" i="1" s="1"/>
  <c r="W170" i="1"/>
  <c r="X170" i="1" s="1"/>
  <c r="W171" i="1"/>
  <c r="X171" i="1" s="1"/>
  <c r="W172" i="1"/>
  <c r="X172" i="1" s="1"/>
  <c r="W173" i="1"/>
  <c r="X173" i="1" s="1"/>
  <c r="W174" i="1"/>
  <c r="X174" i="1" s="1"/>
  <c r="W175" i="1"/>
  <c r="X175" i="1" s="1"/>
  <c r="W176" i="1"/>
  <c r="X176" i="1" s="1"/>
  <c r="W177" i="1"/>
  <c r="X177" i="1" s="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X189" i="1" s="1"/>
  <c r="W190" i="1"/>
  <c r="X190" i="1" s="1"/>
  <c r="W191" i="1"/>
  <c r="X191" i="1" s="1"/>
  <c r="W192" i="1"/>
  <c r="X192" i="1" s="1"/>
  <c r="W193" i="1"/>
  <c r="X193" i="1" s="1"/>
  <c r="W194" i="1"/>
  <c r="X194" i="1" s="1"/>
  <c r="W195" i="1"/>
  <c r="X195" i="1" s="1"/>
  <c r="W196" i="1"/>
  <c r="X196" i="1" s="1"/>
  <c r="W197" i="1"/>
  <c r="X197" i="1" s="1"/>
  <c r="W198" i="1"/>
  <c r="X198" i="1" s="1"/>
  <c r="W199" i="1"/>
  <c r="X199" i="1" s="1"/>
  <c r="W200" i="1"/>
  <c r="X200" i="1" s="1"/>
  <c r="W201" i="1"/>
  <c r="X201" i="1" s="1"/>
  <c r="W202" i="1"/>
  <c r="X202" i="1" s="1"/>
  <c r="W203" i="1"/>
  <c r="X203" i="1" s="1"/>
  <c r="W204" i="1"/>
  <c r="X204" i="1" s="1"/>
  <c r="W205" i="1"/>
  <c r="X205" i="1" s="1"/>
  <c r="W699" i="1"/>
  <c r="X699" i="1" s="1"/>
  <c r="W700" i="1"/>
  <c r="X700" i="1" s="1"/>
  <c r="W701" i="1"/>
  <c r="X701" i="1" s="1"/>
  <c r="W702" i="1"/>
  <c r="X702" i="1" s="1"/>
  <c r="W703" i="1"/>
  <c r="X703" i="1" s="1"/>
  <c r="W704" i="1"/>
  <c r="X704" i="1" s="1"/>
  <c r="W705" i="1"/>
  <c r="X705" i="1" s="1"/>
  <c r="W706" i="1"/>
  <c r="X706" i="1" s="1"/>
  <c r="W707" i="1"/>
  <c r="X707" i="1" s="1"/>
  <c r="W708" i="1"/>
  <c r="X708" i="1" s="1"/>
  <c r="W709" i="1"/>
  <c r="X709" i="1" s="1"/>
  <c r="W710" i="1"/>
  <c r="X710" i="1" s="1"/>
  <c r="W711" i="1"/>
  <c r="X711" i="1" s="1"/>
  <c r="W712" i="1"/>
  <c r="X712" i="1" s="1"/>
  <c r="W713" i="1"/>
  <c r="X713" i="1" s="1"/>
  <c r="W714" i="1"/>
  <c r="X714" i="1" s="1"/>
  <c r="W715" i="1"/>
  <c r="X715" i="1" s="1"/>
  <c r="W716" i="1"/>
  <c r="X716" i="1" s="1"/>
  <c r="W717" i="1"/>
  <c r="X717" i="1" s="1"/>
  <c r="W718" i="1"/>
  <c r="X718" i="1" s="1"/>
  <c r="W719" i="1"/>
  <c r="X719" i="1" s="1"/>
  <c r="W720" i="1"/>
  <c r="X720" i="1" s="1"/>
  <c r="W721" i="1"/>
  <c r="X721" i="1" s="1"/>
  <c r="W722" i="1"/>
  <c r="X722" i="1" s="1"/>
  <c r="W723" i="1"/>
  <c r="X723" i="1" s="1"/>
  <c r="W724" i="1"/>
  <c r="X724" i="1" s="1"/>
  <c r="W725" i="1"/>
  <c r="X725" i="1" s="1"/>
  <c r="W727" i="1"/>
  <c r="X727" i="1" s="1"/>
  <c r="W731" i="1"/>
  <c r="X731" i="1" s="1"/>
  <c r="W743" i="1"/>
  <c r="X743" i="1" s="1"/>
  <c r="W749" i="1"/>
  <c r="X749" i="1" s="1"/>
  <c r="W758" i="1"/>
  <c r="X758" i="1" s="1"/>
  <c r="W770" i="1"/>
  <c r="X770" i="1" s="1"/>
  <c r="W777" i="1"/>
  <c r="X777" i="1" s="1"/>
  <c r="W782" i="1"/>
  <c r="X782" i="1" s="1"/>
  <c r="W1636" i="1"/>
  <c r="X1636" i="1" s="1"/>
  <c r="W1637" i="1"/>
  <c r="X1637" i="1" s="1"/>
  <c r="W1638" i="1"/>
  <c r="X1638" i="1" s="1"/>
  <c r="W1639" i="1"/>
  <c r="X1639" i="1" s="1"/>
  <c r="W1640" i="1"/>
  <c r="X1640" i="1" s="1"/>
  <c r="W1647" i="1"/>
  <c r="X1647" i="1" s="1"/>
  <c r="W1665" i="1"/>
  <c r="X1665" i="1" s="1"/>
  <c r="W2234" i="1"/>
  <c r="X2234" i="1" s="1"/>
  <c r="W1674" i="1"/>
  <c r="X1674" i="1" s="1"/>
  <c r="W1675" i="1"/>
  <c r="X1675" i="1" s="1"/>
  <c r="W1676" i="1"/>
  <c r="X1676" i="1" s="1"/>
  <c r="W1677" i="1"/>
  <c r="X1677" i="1" s="1"/>
  <c r="W1678" i="1"/>
  <c r="X1678" i="1" s="1"/>
  <c r="W1679" i="1"/>
  <c r="X1679" i="1" s="1"/>
  <c r="W1680" i="1"/>
  <c r="X1680" i="1" s="1"/>
  <c r="W1681" i="1"/>
  <c r="X1681" i="1" s="1"/>
  <c r="W1682" i="1"/>
  <c r="X1682" i="1" s="1"/>
  <c r="W1683" i="1"/>
  <c r="X1683" i="1" s="1"/>
  <c r="W1684" i="1"/>
  <c r="X1684" i="1" s="1"/>
  <c r="W1685" i="1"/>
  <c r="X1685" i="1" s="1"/>
  <c r="W1686" i="1"/>
  <c r="X1686" i="1" s="1"/>
  <c r="W1687" i="1"/>
  <c r="X1687" i="1" s="1"/>
  <c r="W1688" i="1"/>
  <c r="X1688" i="1" s="1"/>
  <c r="W1689" i="1"/>
  <c r="X1689" i="1" s="1"/>
  <c r="W1690" i="1"/>
  <c r="X1690" i="1" s="1"/>
  <c r="W1691" i="1"/>
  <c r="X1691" i="1" s="1"/>
  <c r="W1692" i="1"/>
  <c r="X1692" i="1" s="1"/>
  <c r="W1693" i="1"/>
  <c r="X1693" i="1" s="1"/>
  <c r="W1694" i="1"/>
  <c r="X1694" i="1" s="1"/>
  <c r="W1695" i="1"/>
  <c r="X1695" i="1" s="1"/>
  <c r="W1696" i="1"/>
  <c r="X1696" i="1" s="1"/>
  <c r="W1697" i="1"/>
  <c r="X1697" i="1" s="1"/>
  <c r="W1698" i="1"/>
  <c r="X1698" i="1" s="1"/>
  <c r="W1699" i="1"/>
  <c r="X1699" i="1" s="1"/>
  <c r="W1700" i="1"/>
  <c r="X1700" i="1" s="1"/>
  <c r="W1701" i="1"/>
  <c r="X1701" i="1" s="1"/>
  <c r="W1702" i="1"/>
  <c r="X1702" i="1" s="1"/>
  <c r="W1703" i="1"/>
  <c r="X1703" i="1" s="1"/>
  <c r="W1704" i="1"/>
  <c r="X1704" i="1" s="1"/>
  <c r="W1705" i="1"/>
  <c r="X1705" i="1" s="1"/>
  <c r="W1706" i="1"/>
  <c r="X1706" i="1" s="1"/>
  <c r="W1707" i="1"/>
  <c r="X1707" i="1" s="1"/>
  <c r="W1708" i="1"/>
  <c r="X1708" i="1" s="1"/>
  <c r="W1709" i="1"/>
  <c r="X1709" i="1" s="1"/>
  <c r="W1710" i="1"/>
  <c r="X1710" i="1" s="1"/>
  <c r="W1711" i="1"/>
  <c r="X1711" i="1" s="1"/>
  <c r="W1712" i="1"/>
  <c r="X1712" i="1" s="1"/>
  <c r="W1713" i="1"/>
  <c r="X1713" i="1" s="1"/>
  <c r="W1714" i="1"/>
  <c r="X1714" i="1" s="1"/>
  <c r="W1715" i="1"/>
  <c r="X1715" i="1" s="1"/>
  <c r="W1716" i="1"/>
  <c r="X1716" i="1" s="1"/>
  <c r="W1717" i="1"/>
  <c r="X1717" i="1" s="1"/>
  <c r="W1718" i="1"/>
  <c r="X1718" i="1" s="1"/>
  <c r="W1719" i="1"/>
  <c r="X1719" i="1" s="1"/>
  <c r="W1720" i="1"/>
  <c r="X1720" i="1" s="1"/>
  <c r="W1721" i="1"/>
  <c r="X1721" i="1" s="1"/>
  <c r="W1722" i="1"/>
  <c r="X1722" i="1" s="1"/>
  <c r="W1723" i="1"/>
  <c r="X1723" i="1" s="1"/>
  <c r="W1724" i="1"/>
  <c r="X1724" i="1" s="1"/>
  <c r="W1725" i="1"/>
  <c r="X1725" i="1" s="1"/>
  <c r="W1726" i="1"/>
  <c r="X1726" i="1" s="1"/>
  <c r="W1727" i="1"/>
  <c r="X1727" i="1" s="1"/>
  <c r="W1728" i="1"/>
  <c r="X1728" i="1" s="1"/>
  <c r="W1729" i="1"/>
  <c r="X1729" i="1" s="1"/>
  <c r="W1730" i="1"/>
  <c r="X1730" i="1" s="1"/>
  <c r="W1731" i="1"/>
  <c r="X1731" i="1" s="1"/>
  <c r="W1732" i="1"/>
  <c r="X1732" i="1" s="1"/>
  <c r="W1733" i="1"/>
  <c r="X1733" i="1" s="1"/>
  <c r="W1734" i="1"/>
  <c r="X1734" i="1" s="1"/>
  <c r="W1735" i="1"/>
  <c r="X1735" i="1" s="1"/>
  <c r="W1736" i="1"/>
  <c r="X1736" i="1" s="1"/>
  <c r="W1737" i="1"/>
  <c r="X1737" i="1" s="1"/>
  <c r="W1738" i="1"/>
  <c r="X1738" i="1" s="1"/>
  <c r="W1739" i="1"/>
  <c r="X1739" i="1" s="1"/>
  <c r="W1740" i="1"/>
  <c r="X1740" i="1" s="1"/>
  <c r="W1741" i="1"/>
  <c r="X1741" i="1" s="1"/>
  <c r="W1742" i="1"/>
  <c r="X1742" i="1" s="1"/>
  <c r="W1743" i="1"/>
  <c r="X1743" i="1" s="1"/>
  <c r="W1744" i="1"/>
  <c r="X1744" i="1" s="1"/>
  <c r="W1745" i="1"/>
  <c r="X1745" i="1" s="1"/>
  <c r="W1746" i="1"/>
  <c r="X1746" i="1" s="1"/>
  <c r="W1747" i="1"/>
  <c r="X1747" i="1" s="1"/>
  <c r="W1748" i="1"/>
  <c r="X1748" i="1" s="1"/>
  <c r="W1749" i="1"/>
  <c r="X1749" i="1" s="1"/>
  <c r="W1750" i="1"/>
  <c r="X1750" i="1" s="1"/>
  <c r="W1751" i="1"/>
  <c r="X1751" i="1" s="1"/>
  <c r="W1752" i="1"/>
  <c r="X1752" i="1" s="1"/>
  <c r="W1753" i="1"/>
  <c r="X1753" i="1" s="1"/>
  <c r="W1754" i="1"/>
  <c r="X1754" i="1" s="1"/>
  <c r="W1755" i="1"/>
  <c r="X1755" i="1" s="1"/>
  <c r="W1756" i="1"/>
  <c r="X1756" i="1" s="1"/>
  <c r="W1757" i="1"/>
  <c r="X1757" i="1" s="1"/>
  <c r="W1758" i="1"/>
  <c r="X1758" i="1" s="1"/>
  <c r="W1759" i="1"/>
  <c r="X1759" i="1" s="1"/>
  <c r="W1760" i="1"/>
  <c r="X1760" i="1" s="1"/>
  <c r="W1761" i="1"/>
  <c r="X1761" i="1" s="1"/>
  <c r="W1762" i="1"/>
  <c r="X1762" i="1" s="1"/>
  <c r="W1763" i="1"/>
  <c r="X1763" i="1" s="1"/>
  <c r="W1764" i="1"/>
  <c r="X1764" i="1" s="1"/>
  <c r="W1765" i="1"/>
  <c r="X1765" i="1" s="1"/>
  <c r="W1766" i="1"/>
  <c r="X1766" i="1" s="1"/>
  <c r="W1767" i="1"/>
  <c r="X1767" i="1" s="1"/>
  <c r="W1768" i="1"/>
  <c r="X1768" i="1" s="1"/>
  <c r="W1769" i="1"/>
  <c r="X1769" i="1" s="1"/>
  <c r="W1770" i="1"/>
  <c r="X1770" i="1" s="1"/>
  <c r="W1771" i="1"/>
  <c r="X1771" i="1" s="1"/>
  <c r="W1772" i="1"/>
  <c r="X1772" i="1" s="1"/>
  <c r="W1773" i="1"/>
  <c r="X1773" i="1" s="1"/>
  <c r="W1774" i="1"/>
  <c r="X1774" i="1" s="1"/>
  <c r="W1775" i="1"/>
  <c r="X1775" i="1" s="1"/>
  <c r="W1776" i="1"/>
  <c r="X1776" i="1" s="1"/>
  <c r="W1777" i="1"/>
  <c r="X1777" i="1" s="1"/>
  <c r="W1778" i="1"/>
  <c r="X1778" i="1" s="1"/>
  <c r="W1779" i="1"/>
  <c r="X1779" i="1" s="1"/>
  <c r="W1780" i="1"/>
  <c r="X1780" i="1" s="1"/>
  <c r="W1781" i="1"/>
  <c r="X1781" i="1" s="1"/>
  <c r="W1782" i="1"/>
  <c r="X1782" i="1" s="1"/>
  <c r="W1783" i="1"/>
  <c r="X1783" i="1" s="1"/>
  <c r="W1784" i="1"/>
  <c r="X1784" i="1" s="1"/>
  <c r="W1785" i="1"/>
  <c r="X1785" i="1" s="1"/>
  <c r="W1786" i="1"/>
  <c r="X1786" i="1" s="1"/>
  <c r="W1787" i="1"/>
  <c r="X1787" i="1" s="1"/>
  <c r="W1788" i="1"/>
  <c r="X1788" i="1" s="1"/>
  <c r="W1789" i="1"/>
  <c r="X1789" i="1" s="1"/>
  <c r="W1790" i="1"/>
  <c r="X1790" i="1" s="1"/>
  <c r="W1791" i="1"/>
  <c r="X1791" i="1" s="1"/>
  <c r="W1792" i="1"/>
  <c r="X1792" i="1" s="1"/>
  <c r="W1793" i="1"/>
  <c r="X1793" i="1" s="1"/>
  <c r="W1794" i="1"/>
  <c r="X1794" i="1" s="1"/>
  <c r="W1795" i="1"/>
  <c r="X1795" i="1" s="1"/>
  <c r="W1796" i="1"/>
  <c r="X1796" i="1" s="1"/>
  <c r="W1797" i="1"/>
  <c r="X1797" i="1" s="1"/>
  <c r="W1798" i="1"/>
  <c r="X1798" i="1" s="1"/>
  <c r="W1799" i="1"/>
  <c r="X1799" i="1" s="1"/>
  <c r="W1800" i="1"/>
  <c r="X1800" i="1" s="1"/>
  <c r="W1801" i="1"/>
  <c r="X1801" i="1" s="1"/>
  <c r="W1802" i="1"/>
  <c r="X1802" i="1" s="1"/>
  <c r="W1803" i="1"/>
  <c r="X1803" i="1" s="1"/>
  <c r="W1804" i="1"/>
  <c r="X1804" i="1" s="1"/>
  <c r="W1805" i="1"/>
  <c r="X1805" i="1" s="1"/>
  <c r="W1806" i="1"/>
  <c r="X1806" i="1" s="1"/>
  <c r="W1807" i="1"/>
  <c r="X1807" i="1" s="1"/>
  <c r="W1808" i="1"/>
  <c r="X1808" i="1" s="1"/>
  <c r="W1809" i="1"/>
  <c r="X1809" i="1" s="1"/>
  <c r="W1810" i="1"/>
  <c r="X1810" i="1" s="1"/>
  <c r="W1811" i="1"/>
  <c r="X1811" i="1" s="1"/>
  <c r="W1812" i="1"/>
  <c r="X1812" i="1" s="1"/>
  <c r="W1813" i="1"/>
  <c r="X1813" i="1" s="1"/>
  <c r="W1814" i="1"/>
  <c r="X1814" i="1" s="1"/>
  <c r="W1815" i="1"/>
  <c r="X1815" i="1" s="1"/>
  <c r="W1816" i="1"/>
  <c r="X1816" i="1" s="1"/>
  <c r="W1817" i="1"/>
  <c r="X1817" i="1" s="1"/>
  <c r="W1818" i="1"/>
  <c r="X1818" i="1" s="1"/>
  <c r="W1819" i="1"/>
  <c r="X1819" i="1" s="1"/>
  <c r="W1820" i="1"/>
  <c r="X1820" i="1" s="1"/>
  <c r="W1821" i="1"/>
  <c r="X1821" i="1" s="1"/>
  <c r="W1822" i="1"/>
  <c r="X1822" i="1" s="1"/>
  <c r="W1823" i="1"/>
  <c r="X1823" i="1" s="1"/>
  <c r="W1824" i="1"/>
  <c r="X1824" i="1" s="1"/>
  <c r="W1825" i="1"/>
  <c r="X1825" i="1" s="1"/>
  <c r="W1826" i="1"/>
  <c r="X1826" i="1" s="1"/>
  <c r="W1827" i="1"/>
  <c r="X1827" i="1" s="1"/>
  <c r="W1828" i="1"/>
  <c r="X1828" i="1" s="1"/>
  <c r="W1829" i="1"/>
  <c r="X1829" i="1" s="1"/>
  <c r="W1830" i="1"/>
  <c r="X1830" i="1" s="1"/>
  <c r="W1831" i="1"/>
  <c r="X1831" i="1" s="1"/>
  <c r="W1832" i="1"/>
  <c r="X1832" i="1" s="1"/>
  <c r="W1833" i="1"/>
  <c r="X1833" i="1" s="1"/>
  <c r="W1834" i="1"/>
  <c r="X1834" i="1" s="1"/>
  <c r="W1835" i="1"/>
  <c r="X1835" i="1" s="1"/>
  <c r="W1836" i="1"/>
  <c r="X1836" i="1" s="1"/>
  <c r="W1837" i="1"/>
  <c r="X1837" i="1" s="1"/>
  <c r="W1838" i="1"/>
  <c r="X1838" i="1" s="1"/>
  <c r="W1839" i="1"/>
  <c r="X1839" i="1" s="1"/>
  <c r="W1840" i="1"/>
  <c r="X1840" i="1" s="1"/>
  <c r="W1841" i="1"/>
  <c r="X1841" i="1" s="1"/>
  <c r="W1842" i="1"/>
  <c r="X1842" i="1" s="1"/>
  <c r="W1843" i="1"/>
  <c r="X1843" i="1" s="1"/>
  <c r="W1844" i="1"/>
  <c r="X1844" i="1" s="1"/>
  <c r="W1845" i="1"/>
  <c r="X1845" i="1" s="1"/>
  <c r="W1846" i="1"/>
  <c r="X1846" i="1" s="1"/>
  <c r="W1847" i="1"/>
  <c r="X1847" i="1" s="1"/>
  <c r="W1848" i="1"/>
  <c r="X1848" i="1" s="1"/>
  <c r="W1849" i="1"/>
  <c r="X1849" i="1" s="1"/>
  <c r="W1850" i="1"/>
  <c r="X1850" i="1" s="1"/>
  <c r="W1851" i="1"/>
  <c r="X1851" i="1" s="1"/>
  <c r="W1852" i="1"/>
  <c r="X1852" i="1" s="1"/>
  <c r="W1853" i="1"/>
  <c r="X1853" i="1" s="1"/>
  <c r="W1854" i="1"/>
  <c r="X1854" i="1" s="1"/>
  <c r="W1855" i="1"/>
  <c r="X1855" i="1" s="1"/>
  <c r="W1856" i="1"/>
  <c r="X1856" i="1" s="1"/>
  <c r="W1857" i="1"/>
  <c r="X1857" i="1" s="1"/>
  <c r="W1858" i="1"/>
  <c r="X1858" i="1" s="1"/>
  <c r="W1859" i="1"/>
  <c r="X1859" i="1" s="1"/>
  <c r="W1860" i="1"/>
  <c r="X1860" i="1" s="1"/>
  <c r="W1861" i="1"/>
  <c r="X1861" i="1" s="1"/>
  <c r="W1862" i="1"/>
  <c r="X1862" i="1" s="1"/>
  <c r="W1863" i="1"/>
  <c r="X1863" i="1" s="1"/>
  <c r="W1864" i="1"/>
  <c r="X1864" i="1" s="1"/>
  <c r="W1865" i="1"/>
  <c r="X1865" i="1" s="1"/>
  <c r="W1866" i="1"/>
  <c r="X1866" i="1" s="1"/>
  <c r="W1867" i="1"/>
  <c r="X1867" i="1" s="1"/>
  <c r="W1868" i="1"/>
  <c r="X1868" i="1" s="1"/>
  <c r="W1869" i="1"/>
  <c r="X1869" i="1" s="1"/>
  <c r="W1870" i="1"/>
  <c r="X1870" i="1" s="1"/>
  <c r="W1871" i="1"/>
  <c r="X1871" i="1" s="1"/>
  <c r="W1872" i="1"/>
  <c r="X1872" i="1" s="1"/>
  <c r="W1873" i="1"/>
  <c r="X1873" i="1" s="1"/>
  <c r="W1874" i="1"/>
  <c r="X1874" i="1" s="1"/>
  <c r="W1875" i="1"/>
  <c r="X1875" i="1" s="1"/>
  <c r="W1876" i="1"/>
  <c r="X1876" i="1" s="1"/>
  <c r="W1877" i="1"/>
  <c r="X1877" i="1" s="1"/>
  <c r="W1879" i="1"/>
  <c r="X1879" i="1" s="1"/>
  <c r="W1880" i="1"/>
  <c r="X1880" i="1" s="1"/>
  <c r="W1881" i="1"/>
  <c r="X1881" i="1" s="1"/>
  <c r="W1882" i="1"/>
  <c r="X1882" i="1" s="1"/>
  <c r="W1883" i="1"/>
  <c r="X1883" i="1" s="1"/>
  <c r="W1884" i="1"/>
  <c r="X1884" i="1" s="1"/>
  <c r="W1885" i="1"/>
  <c r="X1885" i="1" s="1"/>
  <c r="W1886" i="1"/>
  <c r="X1886" i="1" s="1"/>
  <c r="W1887" i="1"/>
  <c r="X1887" i="1" s="1"/>
  <c r="W1888" i="1"/>
  <c r="X1888" i="1" s="1"/>
  <c r="W1889" i="1"/>
  <c r="X1889" i="1" s="1"/>
  <c r="W1890" i="1"/>
  <c r="X1890" i="1" s="1"/>
  <c r="W1891" i="1"/>
  <c r="X1891" i="1" s="1"/>
  <c r="W1892" i="1"/>
  <c r="X1892" i="1" s="1"/>
  <c r="W1893" i="1"/>
  <c r="X1893" i="1" s="1"/>
  <c r="W1894" i="1"/>
  <c r="X1894" i="1" s="1"/>
  <c r="W1895" i="1"/>
  <c r="X1895" i="1" s="1"/>
  <c r="W1896" i="1"/>
  <c r="X1896" i="1" s="1"/>
  <c r="W1897" i="1"/>
  <c r="X1897" i="1" s="1"/>
  <c r="W1898" i="1"/>
  <c r="X1898" i="1" s="1"/>
  <c r="W1899" i="1"/>
  <c r="X1899" i="1" s="1"/>
  <c r="W1900" i="1"/>
  <c r="X1900" i="1" s="1"/>
  <c r="W1901" i="1"/>
  <c r="X1901" i="1" s="1"/>
  <c r="W1902" i="1"/>
  <c r="X1902" i="1" s="1"/>
  <c r="W1903" i="1"/>
  <c r="X1903" i="1" s="1"/>
  <c r="W1904" i="1"/>
  <c r="X1904" i="1" s="1"/>
  <c r="W1905" i="1"/>
  <c r="X1905" i="1" s="1"/>
  <c r="W1906" i="1"/>
  <c r="X1906" i="1" s="1"/>
  <c r="W1907" i="1"/>
  <c r="X1907" i="1" s="1"/>
  <c r="W1908" i="1"/>
  <c r="X1908" i="1" s="1"/>
  <c r="W1909" i="1"/>
  <c r="X1909" i="1" s="1"/>
  <c r="W1910" i="1"/>
  <c r="X1910" i="1" s="1"/>
  <c r="W1911" i="1"/>
  <c r="X1911" i="1" s="1"/>
  <c r="W1912" i="1"/>
  <c r="X1912" i="1" s="1"/>
  <c r="W1913" i="1"/>
  <c r="X1913" i="1" s="1"/>
  <c r="W1914" i="1"/>
  <c r="X1914" i="1" s="1"/>
  <c r="W1915" i="1"/>
  <c r="X1915" i="1" s="1"/>
  <c r="W1916" i="1"/>
  <c r="X1916" i="1" s="1"/>
  <c r="W1917" i="1"/>
  <c r="X1917" i="1" s="1"/>
  <c r="W1918" i="1"/>
  <c r="X1918" i="1" s="1"/>
  <c r="W1919" i="1"/>
  <c r="X1919" i="1" s="1"/>
  <c r="W1920" i="1"/>
  <c r="X1920" i="1" s="1"/>
  <c r="W1921" i="1"/>
  <c r="X1921" i="1" s="1"/>
  <c r="W1922" i="1"/>
  <c r="X1922" i="1" s="1"/>
  <c r="W1923" i="1"/>
  <c r="X1923" i="1" s="1"/>
  <c r="W1924" i="1"/>
  <c r="X1924" i="1" s="1"/>
  <c r="W1925" i="1"/>
  <c r="X1925" i="1" s="1"/>
  <c r="W1926" i="1"/>
  <c r="X1926" i="1" s="1"/>
  <c r="W1927" i="1"/>
  <c r="X1927" i="1" s="1"/>
  <c r="W1928" i="1"/>
  <c r="X1928" i="1" s="1"/>
  <c r="W1929" i="1"/>
  <c r="X1929" i="1" s="1"/>
  <c r="W1930" i="1"/>
  <c r="X1930" i="1" s="1"/>
  <c r="W1931" i="1"/>
  <c r="X1931" i="1" s="1"/>
  <c r="W1932" i="1"/>
  <c r="X1932" i="1" s="1"/>
  <c r="W1933" i="1"/>
  <c r="X1933" i="1" s="1"/>
  <c r="W1934" i="1"/>
  <c r="X1934" i="1" s="1"/>
  <c r="W1935" i="1"/>
  <c r="X1935" i="1" s="1"/>
  <c r="W1936" i="1"/>
  <c r="X1936" i="1" s="1"/>
  <c r="W1937" i="1"/>
  <c r="X1937" i="1" s="1"/>
  <c r="W1938" i="1"/>
  <c r="X1938" i="1" s="1"/>
  <c r="W1939" i="1"/>
  <c r="X1939" i="1" s="1"/>
  <c r="W1940" i="1"/>
  <c r="X1940" i="1" s="1"/>
  <c r="W1941" i="1"/>
  <c r="X1941" i="1" s="1"/>
  <c r="W1942" i="1"/>
  <c r="X1942" i="1" s="1"/>
  <c r="W1943" i="1"/>
  <c r="X1943" i="1" s="1"/>
  <c r="W1944" i="1"/>
  <c r="X1944" i="1" s="1"/>
  <c r="W1945" i="1"/>
  <c r="X1945" i="1" s="1"/>
  <c r="W1946" i="1"/>
  <c r="X1946" i="1" s="1"/>
  <c r="W1947" i="1"/>
  <c r="X1947" i="1" s="1"/>
  <c r="W1948" i="1"/>
  <c r="X1948" i="1" s="1"/>
  <c r="W1949" i="1"/>
  <c r="X1949" i="1" s="1"/>
  <c r="W1950" i="1"/>
  <c r="X1950" i="1" s="1"/>
  <c r="W1951" i="1"/>
  <c r="X1951" i="1" s="1"/>
  <c r="W1952" i="1"/>
  <c r="X1952" i="1" s="1"/>
  <c r="W1953" i="1"/>
  <c r="X1953" i="1" s="1"/>
  <c r="W1954" i="1"/>
  <c r="X1954" i="1" s="1"/>
  <c r="W1955" i="1"/>
  <c r="X1955" i="1" s="1"/>
  <c r="W1956" i="1"/>
  <c r="X1956" i="1" s="1"/>
  <c r="W1957" i="1"/>
  <c r="X1957" i="1" s="1"/>
  <c r="W1958" i="1"/>
  <c r="X1958" i="1" s="1"/>
  <c r="W1959" i="1"/>
  <c r="X1959" i="1" s="1"/>
  <c r="W1960" i="1"/>
  <c r="X1960" i="1" s="1"/>
  <c r="W1961" i="1"/>
  <c r="X1961" i="1" s="1"/>
  <c r="W1962" i="1"/>
  <c r="X1962" i="1" s="1"/>
  <c r="W1963" i="1"/>
  <c r="X1963" i="1" s="1"/>
  <c r="W1964" i="1"/>
  <c r="X1964" i="1" s="1"/>
  <c r="W1965" i="1"/>
  <c r="X1965" i="1" s="1"/>
  <c r="W1966" i="1"/>
  <c r="X1966" i="1" s="1"/>
  <c r="W1967" i="1"/>
  <c r="X1967" i="1" s="1"/>
  <c r="W1968" i="1"/>
  <c r="X1968" i="1" s="1"/>
  <c r="W1969" i="1"/>
  <c r="X1969" i="1" s="1"/>
  <c r="W1970" i="1"/>
  <c r="X1970" i="1" s="1"/>
  <c r="W1971" i="1"/>
  <c r="X1971" i="1" s="1"/>
  <c r="W1972" i="1"/>
  <c r="X1972" i="1" s="1"/>
  <c r="W1973" i="1"/>
  <c r="X1973" i="1" s="1"/>
  <c r="W1974" i="1"/>
  <c r="X1974" i="1" s="1"/>
  <c r="W1975" i="1"/>
  <c r="X1975" i="1" s="1"/>
  <c r="W1976" i="1"/>
  <c r="X1976" i="1" s="1"/>
  <c r="W1977" i="1"/>
  <c r="X1977" i="1" s="1"/>
  <c r="W1978" i="1"/>
  <c r="X1978" i="1" s="1"/>
  <c r="W1979" i="1"/>
  <c r="X1979" i="1" s="1"/>
  <c r="W1980" i="1"/>
  <c r="X1980" i="1" s="1"/>
  <c r="W1981" i="1"/>
  <c r="X1981" i="1" s="1"/>
  <c r="W1982" i="1"/>
  <c r="X1982" i="1" s="1"/>
  <c r="W1983" i="1"/>
  <c r="X1983" i="1" s="1"/>
  <c r="W1984" i="1"/>
  <c r="X1984" i="1" s="1"/>
  <c r="W1985" i="1"/>
  <c r="X1985" i="1" s="1"/>
  <c r="W1986" i="1"/>
  <c r="X1986" i="1" s="1"/>
  <c r="W1987" i="1"/>
  <c r="X1987" i="1" s="1"/>
  <c r="W1988" i="1"/>
  <c r="X1988" i="1" s="1"/>
  <c r="W1989" i="1"/>
  <c r="X1989" i="1" s="1"/>
  <c r="W1990" i="1"/>
  <c r="X1990" i="1" s="1"/>
  <c r="W1991" i="1"/>
  <c r="X1991" i="1" s="1"/>
  <c r="W1992" i="1"/>
  <c r="X1992" i="1" s="1"/>
  <c r="W1993" i="1"/>
  <c r="X1993" i="1" s="1"/>
  <c r="W1994" i="1"/>
  <c r="X1994" i="1" s="1"/>
  <c r="W1995" i="1"/>
  <c r="X1995" i="1" s="1"/>
  <c r="W1996" i="1"/>
  <c r="X1996" i="1" s="1"/>
  <c r="W1997" i="1"/>
  <c r="X1997" i="1" s="1"/>
  <c r="W1998" i="1"/>
  <c r="X1998" i="1" s="1"/>
  <c r="W1999" i="1"/>
  <c r="X1999" i="1" s="1"/>
  <c r="W2000" i="1"/>
  <c r="X2000" i="1" s="1"/>
  <c r="W2001" i="1"/>
  <c r="X2001" i="1" s="1"/>
  <c r="W2002" i="1"/>
  <c r="X2002" i="1" s="1"/>
  <c r="W2003" i="1"/>
  <c r="X2003" i="1" s="1"/>
  <c r="W2004" i="1"/>
  <c r="X2004" i="1" s="1"/>
  <c r="W2005" i="1"/>
  <c r="X2005" i="1" s="1"/>
  <c r="W2006" i="1"/>
  <c r="X2006" i="1" s="1"/>
  <c r="W2007" i="1"/>
  <c r="X2007" i="1" s="1"/>
  <c r="W2008" i="1"/>
  <c r="X2008" i="1" s="1"/>
  <c r="W2009" i="1"/>
  <c r="X2009" i="1" s="1"/>
  <c r="W2010" i="1"/>
  <c r="X2010" i="1" s="1"/>
  <c r="W2011" i="1"/>
  <c r="X2011" i="1" s="1"/>
  <c r="W2012" i="1"/>
  <c r="X2012" i="1" s="1"/>
  <c r="W2013" i="1"/>
  <c r="X2013" i="1" s="1"/>
  <c r="W2014" i="1"/>
  <c r="X2014" i="1" s="1"/>
  <c r="W2015" i="1"/>
  <c r="X2015" i="1" s="1"/>
  <c r="W2016" i="1"/>
  <c r="X2016" i="1" s="1"/>
  <c r="W2017" i="1"/>
  <c r="X2017" i="1" s="1"/>
  <c r="W2018" i="1"/>
  <c r="X2018" i="1" s="1"/>
  <c r="W2019" i="1"/>
  <c r="X2019" i="1" s="1"/>
  <c r="W2020" i="1"/>
  <c r="X2020" i="1" s="1"/>
  <c r="W2021" i="1"/>
  <c r="X2021" i="1" s="1"/>
  <c r="W2022" i="1"/>
  <c r="X2022" i="1" s="1"/>
  <c r="W2023" i="1"/>
  <c r="X2023" i="1" s="1"/>
  <c r="W2024" i="1"/>
  <c r="X2024" i="1" s="1"/>
  <c r="W2025" i="1"/>
  <c r="X2025" i="1" s="1"/>
  <c r="W2026" i="1"/>
  <c r="X2026" i="1" s="1"/>
  <c r="W2027" i="1"/>
  <c r="X2027" i="1" s="1"/>
  <c r="W2028" i="1"/>
  <c r="X2028" i="1" s="1"/>
  <c r="W2029" i="1"/>
  <c r="X2029" i="1" s="1"/>
  <c r="W2030" i="1"/>
  <c r="X2030" i="1" s="1"/>
  <c r="W2031" i="1"/>
  <c r="X2031" i="1" s="1"/>
  <c r="W2032" i="1"/>
  <c r="X2032" i="1" s="1"/>
  <c r="W2033" i="1"/>
  <c r="X2033" i="1" s="1"/>
  <c r="W2034" i="1"/>
  <c r="X2034" i="1" s="1"/>
  <c r="W2035" i="1"/>
  <c r="X2035" i="1" s="1"/>
  <c r="W2036" i="1"/>
  <c r="X2036" i="1" s="1"/>
  <c r="W2037" i="1"/>
  <c r="X2037" i="1" s="1"/>
  <c r="W2038" i="1"/>
  <c r="X2038" i="1" s="1"/>
  <c r="W2039" i="1"/>
  <c r="X2039" i="1" s="1"/>
  <c r="W2040" i="1"/>
  <c r="X2040" i="1" s="1"/>
  <c r="W2041" i="1"/>
  <c r="X2041" i="1" s="1"/>
  <c r="W2042" i="1"/>
  <c r="X2042" i="1" s="1"/>
  <c r="W2043" i="1"/>
  <c r="X2043" i="1" s="1"/>
  <c r="W2044" i="1"/>
  <c r="X2044" i="1" s="1"/>
  <c r="W2045" i="1"/>
  <c r="X2045" i="1" s="1"/>
  <c r="W2046" i="1"/>
  <c r="X2046" i="1" s="1"/>
  <c r="W2047" i="1"/>
  <c r="X2047" i="1" s="1"/>
  <c r="W2048" i="1"/>
  <c r="X2048" i="1" s="1"/>
  <c r="W2049" i="1"/>
  <c r="X2049" i="1" s="1"/>
  <c r="W2050" i="1"/>
  <c r="X2050" i="1" s="1"/>
  <c r="W2051" i="1"/>
  <c r="X2051" i="1" s="1"/>
  <c r="W2052" i="1"/>
  <c r="X2052" i="1" s="1"/>
  <c r="W2053" i="1"/>
  <c r="X2053" i="1" s="1"/>
  <c r="W2054" i="1"/>
  <c r="X2054" i="1" s="1"/>
  <c r="W2055" i="1"/>
  <c r="X2055" i="1" s="1"/>
  <c r="W2056" i="1"/>
  <c r="X2056" i="1" s="1"/>
  <c r="W2057" i="1"/>
  <c r="X2057" i="1" s="1"/>
  <c r="W2058" i="1"/>
  <c r="X2058" i="1" s="1"/>
  <c r="W2059" i="1"/>
  <c r="X2059" i="1" s="1"/>
  <c r="W2060" i="1"/>
  <c r="X2060" i="1" s="1"/>
  <c r="W2061" i="1"/>
  <c r="X2061" i="1" s="1"/>
  <c r="W2062" i="1"/>
  <c r="X2062" i="1" s="1"/>
  <c r="W2063" i="1"/>
  <c r="X2063" i="1" s="1"/>
  <c r="W2064" i="1"/>
  <c r="X2064" i="1" s="1"/>
  <c r="W2065" i="1"/>
  <c r="X2065" i="1" s="1"/>
  <c r="W2066" i="1"/>
  <c r="X2066" i="1" s="1"/>
  <c r="W2067" i="1"/>
  <c r="X2067" i="1" s="1"/>
  <c r="W2068" i="1"/>
  <c r="X2068" i="1" s="1"/>
  <c r="W2069" i="1"/>
  <c r="X2069" i="1" s="1"/>
  <c r="W2070" i="1"/>
  <c r="X2070" i="1" s="1"/>
  <c r="W2071" i="1"/>
  <c r="X2071" i="1" s="1"/>
  <c r="W2072" i="1"/>
  <c r="X2072" i="1" s="1"/>
  <c r="W2073" i="1"/>
  <c r="X2073" i="1" s="1"/>
  <c r="W2074" i="1"/>
  <c r="X2074" i="1" s="1"/>
  <c r="W2075" i="1"/>
  <c r="X2075" i="1" s="1"/>
  <c r="W2076" i="1"/>
  <c r="X2076" i="1" s="1"/>
  <c r="W2077" i="1"/>
  <c r="X2077" i="1" s="1"/>
  <c r="W2078" i="1"/>
  <c r="X2078" i="1" s="1"/>
  <c r="W2079" i="1"/>
  <c r="X2079" i="1" s="1"/>
  <c r="W2080" i="1"/>
  <c r="X2080" i="1" s="1"/>
  <c r="W2081" i="1"/>
  <c r="X2081" i="1" s="1"/>
  <c r="W2082" i="1"/>
  <c r="X2082" i="1" s="1"/>
  <c r="W2083" i="1"/>
  <c r="X2083" i="1" s="1"/>
  <c r="W2084" i="1"/>
  <c r="X2084" i="1" s="1"/>
  <c r="W2085" i="1"/>
  <c r="X2085" i="1" s="1"/>
  <c r="W2086" i="1"/>
  <c r="X2086" i="1" s="1"/>
  <c r="W2087" i="1"/>
  <c r="X2087" i="1" s="1"/>
  <c r="W2088" i="1"/>
  <c r="X2088" i="1" s="1"/>
  <c r="W2089" i="1"/>
  <c r="X2089" i="1" s="1"/>
  <c r="W2090" i="1"/>
  <c r="X2090" i="1" s="1"/>
  <c r="W2091" i="1"/>
  <c r="X2091" i="1" s="1"/>
  <c r="W2092" i="1"/>
  <c r="X2092" i="1" s="1"/>
  <c r="W2093" i="1"/>
  <c r="X2093" i="1" s="1"/>
  <c r="W2094" i="1"/>
  <c r="X2094" i="1" s="1"/>
  <c r="W2095" i="1"/>
  <c r="X2095" i="1" s="1"/>
  <c r="W2096" i="1"/>
  <c r="X2096" i="1" s="1"/>
  <c r="W2097" i="1"/>
  <c r="X2097" i="1" s="1"/>
  <c r="W2098" i="1"/>
  <c r="X2098" i="1" s="1"/>
  <c r="W2099" i="1"/>
  <c r="X2099" i="1" s="1"/>
  <c r="W2100" i="1"/>
  <c r="X2100" i="1" s="1"/>
  <c r="W2101" i="1"/>
  <c r="X2101" i="1" s="1"/>
  <c r="W2102" i="1"/>
  <c r="X2102" i="1" s="1"/>
  <c r="W2103" i="1"/>
  <c r="X2103" i="1" s="1"/>
  <c r="W2104" i="1"/>
  <c r="X2104" i="1" s="1"/>
  <c r="W2105" i="1"/>
  <c r="X2105" i="1" s="1"/>
  <c r="W2106" i="1"/>
  <c r="X2106" i="1" s="1"/>
  <c r="W2107" i="1"/>
  <c r="X2107" i="1" s="1"/>
  <c r="W2108" i="1"/>
  <c r="X2108" i="1" s="1"/>
  <c r="W2109" i="1"/>
  <c r="X2109" i="1" s="1"/>
  <c r="W2110" i="1"/>
  <c r="X2110" i="1" s="1"/>
  <c r="W2111" i="1"/>
  <c r="X2111" i="1" s="1"/>
  <c r="W2112" i="1"/>
  <c r="X2112" i="1" s="1"/>
  <c r="W2113" i="1"/>
  <c r="X2113" i="1" s="1"/>
  <c r="W2114" i="1"/>
  <c r="X2114" i="1" s="1"/>
  <c r="W2115" i="1"/>
  <c r="X2115" i="1" s="1"/>
  <c r="W2116" i="1"/>
  <c r="X2116" i="1" s="1"/>
  <c r="W2117" i="1"/>
  <c r="X2117" i="1" s="1"/>
  <c r="W2118" i="1"/>
  <c r="X2118" i="1" s="1"/>
  <c r="W2119" i="1"/>
  <c r="X2119" i="1" s="1"/>
  <c r="W2120" i="1"/>
  <c r="X2120" i="1" s="1"/>
  <c r="W2121" i="1"/>
  <c r="X2121" i="1" s="1"/>
  <c r="W2122" i="1"/>
  <c r="X2122" i="1" s="1"/>
  <c r="W2123" i="1"/>
  <c r="X2123" i="1" s="1"/>
  <c r="W2124" i="1"/>
  <c r="X2124" i="1" s="1"/>
  <c r="W2125" i="1"/>
  <c r="X2125" i="1" s="1"/>
  <c r="W2126" i="1"/>
  <c r="X2126" i="1" s="1"/>
  <c r="W2127" i="1"/>
  <c r="X2127" i="1" s="1"/>
  <c r="W2128" i="1"/>
  <c r="X2128" i="1" s="1"/>
  <c r="W2129" i="1"/>
  <c r="X2129" i="1" s="1"/>
  <c r="W2130" i="1"/>
  <c r="X2130" i="1" s="1"/>
  <c r="W2131" i="1"/>
  <c r="X2131" i="1" s="1"/>
  <c r="W2132" i="1"/>
  <c r="X2132" i="1" s="1"/>
  <c r="W2133" i="1"/>
  <c r="X2133" i="1" s="1"/>
  <c r="W2134" i="1"/>
  <c r="X2134" i="1" s="1"/>
  <c r="W2135" i="1"/>
  <c r="X2135" i="1" s="1"/>
  <c r="W2136" i="1"/>
  <c r="X2136" i="1" s="1"/>
  <c r="W2137" i="1"/>
  <c r="X2137" i="1" s="1"/>
  <c r="W2138" i="1"/>
  <c r="X2138" i="1" s="1"/>
  <c r="W2139" i="1"/>
  <c r="X2139" i="1" s="1"/>
  <c r="W2140" i="1"/>
  <c r="X2140" i="1" s="1"/>
  <c r="W2141" i="1"/>
  <c r="X2141" i="1" s="1"/>
  <c r="W2142" i="1"/>
  <c r="X2142" i="1" s="1"/>
  <c r="W2143" i="1"/>
  <c r="X2143" i="1" s="1"/>
  <c r="W2144" i="1"/>
  <c r="X2144" i="1" s="1"/>
  <c r="W2145" i="1"/>
  <c r="X2145" i="1" s="1"/>
  <c r="W2146" i="1"/>
  <c r="X2146" i="1" s="1"/>
  <c r="W2147" i="1"/>
  <c r="X2147" i="1" s="1"/>
  <c r="W2148" i="1"/>
  <c r="X2148" i="1" s="1"/>
  <c r="W2149" i="1"/>
  <c r="X2149" i="1" s="1"/>
  <c r="W2150" i="1"/>
  <c r="X2150" i="1" s="1"/>
  <c r="W2151" i="1"/>
  <c r="X2151" i="1" s="1"/>
  <c r="W2152" i="1"/>
  <c r="X2152" i="1" s="1"/>
  <c r="W2153" i="1"/>
  <c r="X2153" i="1" s="1"/>
  <c r="W2154" i="1"/>
  <c r="X2154" i="1" s="1"/>
  <c r="W2155" i="1"/>
  <c r="X2155" i="1" s="1"/>
  <c r="W2156" i="1"/>
  <c r="X2156" i="1" s="1"/>
  <c r="W2157" i="1"/>
  <c r="X2157" i="1" s="1"/>
  <c r="W2158" i="1"/>
  <c r="X2158" i="1" s="1"/>
  <c r="W2159" i="1"/>
  <c r="X2159" i="1" s="1"/>
  <c r="W2160" i="1"/>
  <c r="X2160" i="1" s="1"/>
  <c r="W2161" i="1"/>
  <c r="X2161" i="1" s="1"/>
  <c r="W2162" i="1"/>
  <c r="X2162" i="1" s="1"/>
  <c r="W2163" i="1"/>
  <c r="X2163" i="1" s="1"/>
  <c r="W2164" i="1"/>
  <c r="X2164" i="1" s="1"/>
  <c r="W2165" i="1"/>
  <c r="X2165" i="1" s="1"/>
  <c r="W2166" i="1"/>
  <c r="X2166" i="1" s="1"/>
  <c r="W2167" i="1"/>
  <c r="X2167" i="1" s="1"/>
  <c r="W2168" i="1"/>
  <c r="X2168" i="1" s="1"/>
  <c r="W2169" i="1"/>
  <c r="X2169" i="1" s="1"/>
  <c r="W2170" i="1"/>
  <c r="X2170" i="1" s="1"/>
  <c r="W2171" i="1"/>
  <c r="X2171" i="1" s="1"/>
  <c r="W2172" i="1"/>
  <c r="X2172" i="1" s="1"/>
  <c r="W2173" i="1"/>
  <c r="X2173" i="1" s="1"/>
  <c r="W2174" i="1"/>
  <c r="X2174" i="1" s="1"/>
  <c r="W2175" i="1"/>
  <c r="X2175" i="1" s="1"/>
  <c r="W2176" i="1"/>
  <c r="X2176" i="1" s="1"/>
  <c r="W2177" i="1"/>
  <c r="X2177" i="1" s="1"/>
  <c r="W2178" i="1"/>
  <c r="X2178" i="1" s="1"/>
  <c r="W2179" i="1"/>
  <c r="X2179" i="1" s="1"/>
  <c r="W2180" i="1"/>
  <c r="X2180" i="1" s="1"/>
  <c r="W2181" i="1"/>
  <c r="X2181" i="1" s="1"/>
  <c r="W2182" i="1"/>
  <c r="X2182" i="1" s="1"/>
  <c r="W2183" i="1"/>
  <c r="X2183" i="1" s="1"/>
  <c r="W2184" i="1"/>
  <c r="X2184" i="1" s="1"/>
  <c r="W2185" i="1"/>
  <c r="X2185" i="1" s="1"/>
  <c r="W2186" i="1"/>
  <c r="X2186" i="1" s="1"/>
  <c r="W2187" i="1"/>
  <c r="X2187" i="1" s="1"/>
  <c r="W2188" i="1"/>
  <c r="X2188" i="1" s="1"/>
  <c r="W2189" i="1"/>
  <c r="X2189" i="1" s="1"/>
  <c r="W2190" i="1"/>
  <c r="X2190" i="1" s="1"/>
  <c r="W2191" i="1"/>
  <c r="X2191" i="1" s="1"/>
  <c r="W2192" i="1"/>
  <c r="X2192" i="1" s="1"/>
  <c r="W2193" i="1"/>
  <c r="X2193" i="1" s="1"/>
  <c r="W2194" i="1"/>
  <c r="X2194" i="1" s="1"/>
  <c r="W2195" i="1"/>
  <c r="X2195" i="1" s="1"/>
  <c r="W2196" i="1"/>
  <c r="X2196" i="1" s="1"/>
  <c r="W2197" i="1"/>
  <c r="X2197" i="1" s="1"/>
  <c r="W2198" i="1"/>
  <c r="X2198" i="1" s="1"/>
  <c r="W2199" i="1"/>
  <c r="X2199" i="1" s="1"/>
  <c r="W2200" i="1"/>
  <c r="X2200" i="1" s="1"/>
  <c r="W2201" i="1"/>
  <c r="X2201" i="1" s="1"/>
  <c r="W2202" i="1"/>
  <c r="X2202" i="1" s="1"/>
  <c r="W2203" i="1"/>
  <c r="X2203" i="1" s="1"/>
  <c r="W2204" i="1"/>
  <c r="X2204" i="1" s="1"/>
  <c r="W2205" i="1"/>
  <c r="X2205" i="1" s="1"/>
  <c r="W2206" i="1"/>
  <c r="X2206" i="1" s="1"/>
  <c r="W2207" i="1"/>
  <c r="X2207" i="1" s="1"/>
  <c r="W2208" i="1"/>
  <c r="X2208" i="1" s="1"/>
  <c r="W2209" i="1"/>
  <c r="X2209" i="1" s="1"/>
  <c r="W2210" i="1"/>
  <c r="X2210" i="1" s="1"/>
  <c r="W2211" i="1"/>
  <c r="X2211" i="1" s="1"/>
  <c r="W2214" i="1"/>
  <c r="X2214" i="1" s="1"/>
  <c r="W2216" i="1"/>
  <c r="X2216" i="1" s="1"/>
  <c r="W2236" i="1"/>
  <c r="X2236" i="1" s="1"/>
  <c r="W2246" i="1"/>
  <c r="X2246" i="1" s="1"/>
  <c r="W2259" i="1"/>
  <c r="X2259" i="1" s="1"/>
  <c r="W2260" i="1"/>
  <c r="X2260" i="1" s="1"/>
  <c r="W2261" i="1"/>
  <c r="X2261" i="1" s="1"/>
  <c r="W2262" i="1"/>
  <c r="X2262" i="1" s="1"/>
  <c r="W2263" i="1"/>
  <c r="X2263" i="1" s="1"/>
  <c r="W2264" i="1"/>
  <c r="X2264" i="1" s="1"/>
  <c r="W2265" i="1"/>
  <c r="X2265" i="1" s="1"/>
  <c r="W2266" i="1"/>
  <c r="X2266" i="1" s="1"/>
  <c r="W2267" i="1"/>
  <c r="X2267" i="1" s="1"/>
  <c r="W2268" i="1"/>
  <c r="X2268" i="1" s="1"/>
  <c r="W2269" i="1"/>
  <c r="X2269" i="1" s="1"/>
  <c r="W2270" i="1"/>
  <c r="X2270" i="1" s="1"/>
  <c r="W2271" i="1"/>
  <c r="X2271" i="1" s="1"/>
  <c r="W2272" i="1"/>
  <c r="X2272" i="1" s="1"/>
  <c r="W2273" i="1"/>
  <c r="X2273" i="1" s="1"/>
  <c r="W2274" i="1"/>
  <c r="X2274" i="1" s="1"/>
  <c r="W2275" i="1"/>
  <c r="X2275" i="1" s="1"/>
  <c r="W2276" i="1"/>
  <c r="X2276" i="1" s="1"/>
  <c r="W2277" i="1"/>
  <c r="X2277" i="1" s="1"/>
  <c r="W2278" i="1"/>
  <c r="X2278" i="1" s="1"/>
  <c r="W2279" i="1"/>
  <c r="X2279" i="1" s="1"/>
  <c r="W2280" i="1"/>
  <c r="X2280" i="1" s="1"/>
  <c r="W2281" i="1"/>
  <c r="X2281" i="1" s="1"/>
  <c r="W2282" i="1"/>
  <c r="X2282" i="1" s="1"/>
  <c r="W2283" i="1"/>
  <c r="X2283" i="1" s="1"/>
  <c r="W2284" i="1"/>
  <c r="X2284" i="1" s="1"/>
  <c r="W2285" i="1"/>
  <c r="X2285" i="1" s="1"/>
  <c r="W2286" i="1"/>
  <c r="X2286" i="1" s="1"/>
  <c r="W2287" i="1"/>
  <c r="X2287" i="1" s="1"/>
  <c r="W2288" i="1"/>
  <c r="X2288" i="1" s="1"/>
  <c r="W2289" i="1"/>
  <c r="X2289" i="1" s="1"/>
  <c r="W2290" i="1"/>
  <c r="X2290" i="1" s="1"/>
  <c r="W2291" i="1"/>
  <c r="X2291" i="1" s="1"/>
  <c r="W2292" i="1"/>
  <c r="X2292" i="1" s="1"/>
  <c r="W2293" i="1"/>
  <c r="X2293" i="1" s="1"/>
  <c r="W2294" i="1"/>
  <c r="X2294" i="1" s="1"/>
  <c r="W2295" i="1"/>
  <c r="X2295" i="1" s="1"/>
  <c r="W2296" i="1"/>
  <c r="X2296" i="1" s="1"/>
  <c r="W2297" i="1"/>
  <c r="X2297" i="1" s="1"/>
  <c r="W2298" i="1"/>
  <c r="X2298" i="1" s="1"/>
  <c r="W2299" i="1"/>
  <c r="X2299" i="1" s="1"/>
  <c r="W2300" i="1"/>
  <c r="X2300" i="1" s="1"/>
  <c r="W2301" i="1"/>
  <c r="X2301" i="1" s="1"/>
  <c r="W2302" i="1"/>
  <c r="X2302" i="1" s="1"/>
  <c r="W2303" i="1"/>
  <c r="X2303" i="1" s="1"/>
  <c r="W2304" i="1"/>
  <c r="X2304" i="1" s="1"/>
  <c r="W2305" i="1"/>
  <c r="X2305" i="1" s="1"/>
  <c r="W2306" i="1"/>
  <c r="X2306" i="1" s="1"/>
  <c r="W2307" i="1"/>
  <c r="X2307" i="1" s="1"/>
  <c r="W2308" i="1"/>
  <c r="X2308" i="1" s="1"/>
  <c r="W2309" i="1"/>
  <c r="X2309" i="1" s="1"/>
  <c r="W2310" i="1"/>
  <c r="X2310" i="1" s="1"/>
  <c r="W2311" i="1"/>
  <c r="X2311" i="1" s="1"/>
  <c r="W2312" i="1"/>
  <c r="X2312" i="1" s="1"/>
  <c r="W2313" i="1"/>
  <c r="X2313" i="1" s="1"/>
  <c r="W2314" i="1"/>
  <c r="X2314" i="1" s="1"/>
  <c r="W2315" i="1"/>
  <c r="X2315" i="1" s="1"/>
  <c r="W2316" i="1"/>
  <c r="X2316" i="1" s="1"/>
  <c r="W2317" i="1"/>
  <c r="X2317" i="1" s="1"/>
  <c r="W2318" i="1"/>
  <c r="X2318" i="1" s="1"/>
  <c r="W2319" i="1"/>
  <c r="X2319" i="1" s="1"/>
  <c r="W2320" i="1"/>
  <c r="X2320" i="1" s="1"/>
  <c r="W2321" i="1"/>
  <c r="X2321" i="1" s="1"/>
  <c r="W2322" i="1"/>
  <c r="X2322" i="1" s="1"/>
  <c r="W2323" i="1"/>
  <c r="X2323" i="1" s="1"/>
  <c r="W2324" i="1"/>
  <c r="X2324" i="1" s="1"/>
  <c r="W2325" i="1"/>
  <c r="X2325" i="1" s="1"/>
  <c r="W2326" i="1"/>
  <c r="X2326" i="1" s="1"/>
  <c r="W2327" i="1"/>
  <c r="X2327" i="1" s="1"/>
  <c r="W2328" i="1"/>
  <c r="X2328" i="1" s="1"/>
  <c r="W2329" i="1"/>
  <c r="X2329" i="1" s="1"/>
  <c r="W2330" i="1"/>
  <c r="X2330" i="1" s="1"/>
  <c r="W2331" i="1"/>
  <c r="X2331" i="1" s="1"/>
  <c r="W2332" i="1"/>
  <c r="X2332" i="1" s="1"/>
  <c r="W2333" i="1"/>
  <c r="X2333" i="1" s="1"/>
  <c r="W2334" i="1"/>
  <c r="X2334" i="1" s="1"/>
  <c r="W2335" i="1"/>
  <c r="X2335" i="1" s="1"/>
  <c r="W2336" i="1"/>
  <c r="X2336" i="1" s="1"/>
  <c r="W2337" i="1"/>
  <c r="X2337" i="1" s="1"/>
  <c r="W2338" i="1"/>
  <c r="X2338" i="1" s="1"/>
  <c r="W2339" i="1"/>
  <c r="X2339" i="1" s="1"/>
  <c r="W2340" i="1"/>
  <c r="X2340" i="1" s="1"/>
  <c r="W2341" i="1"/>
  <c r="X2341" i="1" s="1"/>
  <c r="W2342" i="1"/>
  <c r="X2342" i="1" s="1"/>
  <c r="W2343" i="1"/>
  <c r="X2343" i="1" s="1"/>
  <c r="W2344" i="1"/>
  <c r="X2344" i="1" s="1"/>
  <c r="W2345" i="1"/>
  <c r="X2345" i="1" s="1"/>
  <c r="W2346" i="1"/>
  <c r="X2346" i="1" s="1"/>
  <c r="W2347" i="1"/>
  <c r="X2347" i="1" s="1"/>
  <c r="W2348" i="1"/>
  <c r="X2348" i="1" s="1"/>
  <c r="W2349" i="1"/>
  <c r="X2349" i="1" s="1"/>
  <c r="W2350" i="1"/>
  <c r="X2350" i="1" s="1"/>
  <c r="W2351" i="1"/>
  <c r="X2351" i="1" s="1"/>
  <c r="W2352" i="1"/>
  <c r="X2352" i="1" s="1"/>
  <c r="W2353" i="1"/>
  <c r="X2353" i="1" s="1"/>
  <c r="W2354" i="1"/>
  <c r="X2354" i="1" s="1"/>
  <c r="W2355" i="1"/>
  <c r="X2355" i="1" s="1"/>
  <c r="W2356" i="1"/>
  <c r="X2356" i="1" s="1"/>
  <c r="W2357" i="1"/>
  <c r="X2357" i="1" s="1"/>
  <c r="W2358" i="1"/>
  <c r="X2358" i="1" s="1"/>
  <c r="W2359" i="1"/>
  <c r="X2359" i="1" s="1"/>
  <c r="W2360" i="1"/>
  <c r="X2360" i="1" s="1"/>
  <c r="W2361" i="1"/>
  <c r="X2361" i="1" s="1"/>
  <c r="W2362" i="1"/>
  <c r="X2362" i="1" s="1"/>
  <c r="W2363" i="1"/>
  <c r="X2363" i="1" s="1"/>
  <c r="W2364" i="1"/>
  <c r="X2364" i="1" s="1"/>
  <c r="W2365" i="1"/>
  <c r="X2365" i="1" s="1"/>
  <c r="W2366" i="1"/>
  <c r="X2366" i="1" s="1"/>
  <c r="W2367" i="1"/>
  <c r="X2367" i="1" s="1"/>
  <c r="W2368" i="1"/>
  <c r="X2368" i="1" s="1"/>
  <c r="W2369" i="1"/>
  <c r="X2369" i="1" s="1"/>
  <c r="W2370" i="1"/>
  <c r="X2370" i="1" s="1"/>
  <c r="W2371" i="1"/>
  <c r="X2371" i="1" s="1"/>
  <c r="W2372" i="1"/>
  <c r="X2372" i="1" s="1"/>
  <c r="W2373" i="1"/>
  <c r="X2373" i="1" s="1"/>
  <c r="W2374" i="1"/>
  <c r="X2374" i="1" s="1"/>
  <c r="W2375" i="1"/>
  <c r="X2375" i="1" s="1"/>
  <c r="W2376" i="1"/>
  <c r="X2376" i="1" s="1"/>
  <c r="W2377" i="1"/>
  <c r="X2377" i="1" s="1"/>
  <c r="W2378" i="1"/>
  <c r="X2378" i="1" s="1"/>
  <c r="W2379" i="1"/>
  <c r="X2379" i="1" s="1"/>
  <c r="W2380" i="1"/>
  <c r="X2380" i="1" s="1"/>
  <c r="W2381" i="1"/>
  <c r="X2381" i="1" s="1"/>
  <c r="W2382" i="1"/>
  <c r="X2382" i="1" s="1"/>
  <c r="W2383" i="1"/>
  <c r="X2383" i="1" s="1"/>
  <c r="W2384" i="1"/>
  <c r="X2384" i="1" s="1"/>
  <c r="W2385" i="1"/>
  <c r="X2385" i="1" s="1"/>
  <c r="W2386" i="1"/>
  <c r="X2386" i="1" s="1"/>
  <c r="W2387" i="1"/>
  <c r="X2387" i="1" s="1"/>
  <c r="W2388" i="1"/>
  <c r="X2388" i="1" s="1"/>
  <c r="W2389" i="1"/>
  <c r="X2389" i="1" s="1"/>
  <c r="W2390" i="1"/>
  <c r="X2390" i="1" s="1"/>
  <c r="W2391" i="1"/>
  <c r="X2391" i="1" s="1"/>
  <c r="W2392" i="1"/>
  <c r="X2392" i="1" s="1"/>
  <c r="W2393" i="1"/>
  <c r="X2393" i="1" s="1"/>
  <c r="W2394" i="1"/>
  <c r="X2394" i="1" s="1"/>
  <c r="W2395" i="1"/>
  <c r="X2395" i="1" s="1"/>
  <c r="W2396" i="1"/>
  <c r="X2396" i="1" s="1"/>
  <c r="W2397" i="1"/>
  <c r="X2397" i="1" s="1"/>
  <c r="W2398" i="1"/>
  <c r="X2398" i="1" s="1"/>
  <c r="W2399" i="1"/>
  <c r="X2399" i="1" s="1"/>
  <c r="W2400" i="1"/>
  <c r="X2400" i="1" s="1"/>
  <c r="W2401" i="1"/>
  <c r="X2401" i="1" s="1"/>
  <c r="W2402" i="1"/>
  <c r="X2402" i="1" s="1"/>
  <c r="W2403" i="1"/>
  <c r="X2403" i="1" s="1"/>
  <c r="W2404" i="1"/>
  <c r="X2404" i="1" s="1"/>
  <c r="W2405" i="1"/>
  <c r="X2405" i="1" s="1"/>
  <c r="W2406" i="1"/>
  <c r="X2406" i="1" s="1"/>
  <c r="W2407" i="1"/>
  <c r="X2407" i="1" s="1"/>
  <c r="W2408" i="1"/>
  <c r="X2408" i="1" s="1"/>
  <c r="W2409" i="1"/>
  <c r="X2409" i="1" s="1"/>
  <c r="W2410" i="1"/>
  <c r="X2410" i="1" s="1"/>
  <c r="W2411" i="1"/>
  <c r="X2411" i="1" s="1"/>
  <c r="W2412" i="1"/>
  <c r="X2412" i="1" s="1"/>
  <c r="W2413" i="1"/>
  <c r="X2413" i="1" s="1"/>
  <c r="W2414" i="1"/>
  <c r="X2414" i="1" s="1"/>
  <c r="W2415" i="1"/>
  <c r="X2415" i="1" s="1"/>
  <c r="W2416" i="1"/>
  <c r="X2416" i="1" s="1"/>
  <c r="W2417" i="1"/>
  <c r="X2417" i="1" s="1"/>
  <c r="W2418" i="1"/>
  <c r="X2418" i="1" s="1"/>
  <c r="W2419" i="1"/>
  <c r="X2419" i="1" s="1"/>
  <c r="W2420" i="1"/>
  <c r="X2420" i="1" s="1"/>
  <c r="W2421" i="1"/>
  <c r="X2421" i="1" s="1"/>
  <c r="W2422" i="1"/>
  <c r="X2422" i="1" s="1"/>
  <c r="W2423" i="1"/>
  <c r="X2423" i="1" s="1"/>
  <c r="W2424" i="1"/>
  <c r="X2424" i="1" s="1"/>
  <c r="W2425" i="1"/>
  <c r="X2425" i="1" s="1"/>
  <c r="W2426" i="1"/>
  <c r="X2426" i="1" s="1"/>
  <c r="W2427" i="1"/>
  <c r="X2427" i="1" s="1"/>
  <c r="W2428" i="1"/>
  <c r="X2428" i="1" s="1"/>
  <c r="W2429" i="1"/>
  <c r="X2429" i="1" s="1"/>
  <c r="W2430" i="1"/>
  <c r="X2430" i="1" s="1"/>
  <c r="W2431" i="1"/>
  <c r="X2431" i="1" s="1"/>
  <c r="W2432" i="1"/>
  <c r="X2432" i="1" s="1"/>
  <c r="W2433" i="1"/>
  <c r="X2433" i="1" s="1"/>
  <c r="W2434" i="1"/>
  <c r="X2434" i="1" s="1"/>
  <c r="W2435" i="1"/>
  <c r="X2435" i="1" s="1"/>
  <c r="W2436" i="1"/>
  <c r="X2436" i="1" s="1"/>
  <c r="W2437" i="1"/>
  <c r="X2437" i="1" s="1"/>
  <c r="W2438" i="1"/>
  <c r="X2438" i="1" s="1"/>
  <c r="W2439" i="1"/>
  <c r="X2439" i="1" s="1"/>
  <c r="W2440" i="1"/>
  <c r="X2440" i="1" s="1"/>
  <c r="W2441" i="1"/>
  <c r="X2441" i="1" s="1"/>
  <c r="W2442" i="1"/>
  <c r="X2442" i="1" s="1"/>
  <c r="W2443" i="1"/>
  <c r="X2443" i="1" s="1"/>
  <c r="W2444" i="1"/>
  <c r="X2444" i="1" s="1"/>
  <c r="W2445" i="1"/>
  <c r="X2445" i="1" s="1"/>
  <c r="W2446" i="1"/>
  <c r="X2446" i="1" s="1"/>
  <c r="W2447" i="1"/>
  <c r="X2447" i="1" s="1"/>
  <c r="W2448" i="1"/>
  <c r="X2448" i="1" s="1"/>
  <c r="W2449" i="1"/>
  <c r="X2449" i="1" s="1"/>
  <c r="W2450" i="1"/>
  <c r="X2450" i="1" s="1"/>
  <c r="W2451" i="1"/>
  <c r="X2451" i="1" s="1"/>
  <c r="W2452" i="1"/>
  <c r="X2452" i="1" s="1"/>
  <c r="W2453" i="1"/>
  <c r="X2453" i="1" s="1"/>
  <c r="W2454" i="1"/>
  <c r="X2454" i="1" s="1"/>
  <c r="W2455" i="1"/>
  <c r="X2455" i="1" s="1"/>
  <c r="W2456" i="1"/>
  <c r="X2456" i="1" s="1"/>
  <c r="W2457" i="1"/>
  <c r="X2457" i="1" s="1"/>
  <c r="W2458" i="1"/>
  <c r="X2458" i="1" s="1"/>
  <c r="W2459" i="1"/>
  <c r="X2459" i="1" s="1"/>
  <c r="W2460" i="1"/>
  <c r="X2460" i="1" s="1"/>
  <c r="W2461" i="1"/>
  <c r="X2461" i="1" s="1"/>
  <c r="W2462" i="1"/>
  <c r="X2462" i="1" s="1"/>
  <c r="W2463" i="1"/>
  <c r="X2463" i="1" s="1"/>
  <c r="W2464" i="1"/>
  <c r="X2464" i="1" s="1"/>
  <c r="W2465" i="1"/>
  <c r="X2465" i="1" s="1"/>
  <c r="W2466" i="1"/>
  <c r="X2466" i="1" s="1"/>
  <c r="W2467" i="1"/>
  <c r="X2467" i="1" s="1"/>
  <c r="W2468" i="1"/>
  <c r="X2468" i="1" s="1"/>
  <c r="W2469" i="1"/>
  <c r="X2469" i="1" s="1"/>
  <c r="W2470" i="1"/>
  <c r="X2470" i="1" s="1"/>
  <c r="W2471" i="1"/>
  <c r="X2471" i="1" s="1"/>
  <c r="W2472" i="1"/>
  <c r="X2472" i="1" s="1"/>
  <c r="W2473" i="1"/>
  <c r="X2473" i="1" s="1"/>
  <c r="W2474" i="1"/>
  <c r="X2474" i="1" s="1"/>
  <c r="W2475" i="1"/>
  <c r="X2475" i="1" s="1"/>
  <c r="W2476" i="1"/>
  <c r="X2476" i="1" s="1"/>
  <c r="W2477" i="1"/>
  <c r="X2477" i="1" s="1"/>
  <c r="W2478" i="1"/>
  <c r="X2478" i="1" s="1"/>
  <c r="W2479" i="1"/>
  <c r="X2479" i="1" s="1"/>
  <c r="W2480" i="1"/>
  <c r="X2480" i="1" s="1"/>
  <c r="W2481" i="1"/>
  <c r="X2481" i="1" s="1"/>
  <c r="W2482" i="1"/>
  <c r="X2482" i="1" s="1"/>
  <c r="W2483" i="1"/>
  <c r="X2483" i="1" s="1"/>
  <c r="W2484" i="1"/>
  <c r="X2484" i="1" s="1"/>
  <c r="W2485" i="1"/>
  <c r="X2485" i="1" s="1"/>
  <c r="W2486" i="1"/>
  <c r="X2486" i="1" s="1"/>
  <c r="W2487" i="1"/>
  <c r="X2487" i="1" s="1"/>
  <c r="W2488" i="1"/>
  <c r="X2488" i="1" s="1"/>
  <c r="W2489" i="1"/>
  <c r="X2489" i="1" s="1"/>
  <c r="W2490" i="1"/>
  <c r="X2490" i="1" s="1"/>
  <c r="W2491" i="1"/>
  <c r="X2491" i="1" s="1"/>
  <c r="W2492" i="1"/>
  <c r="X2492" i="1" s="1"/>
  <c r="W2493" i="1"/>
  <c r="X2493" i="1" s="1"/>
  <c r="W2494" i="1"/>
  <c r="X2494" i="1" s="1"/>
  <c r="W2495" i="1"/>
  <c r="X2495" i="1" s="1"/>
  <c r="W2496" i="1"/>
  <c r="X2496" i="1" s="1"/>
  <c r="W2497" i="1"/>
  <c r="X2497" i="1" s="1"/>
  <c r="W2498" i="1"/>
  <c r="X2498" i="1" s="1"/>
  <c r="W2499" i="1"/>
  <c r="X2499" i="1" s="1"/>
  <c r="W2500" i="1"/>
  <c r="X2500" i="1" s="1"/>
  <c r="W2501" i="1"/>
  <c r="X2501" i="1" s="1"/>
  <c r="W3129" i="1"/>
  <c r="X3129" i="1" s="1"/>
  <c r="W3130" i="1"/>
  <c r="X3130" i="1" s="1"/>
  <c r="W3131" i="1"/>
  <c r="X3131" i="1" s="1"/>
  <c r="W3132" i="1"/>
  <c r="X3132" i="1" s="1"/>
  <c r="W3133" i="1"/>
  <c r="X3133" i="1" s="1"/>
  <c r="W3134" i="1"/>
  <c r="X3134" i="1" s="1"/>
  <c r="W3135" i="1"/>
  <c r="X3135" i="1" s="1"/>
  <c r="W3136" i="1"/>
  <c r="X3136" i="1" s="1"/>
  <c r="W3137" i="1"/>
  <c r="X3137" i="1" s="1"/>
  <c r="W3138" i="1"/>
  <c r="X3138" i="1" s="1"/>
  <c r="W3139" i="1"/>
  <c r="X3139" i="1" s="1"/>
  <c r="W3140" i="1"/>
  <c r="X3140" i="1" s="1"/>
  <c r="W3141" i="1"/>
  <c r="X3141" i="1" s="1"/>
  <c r="W3142" i="1"/>
  <c r="X3142" i="1" s="1"/>
  <c r="W3143" i="1"/>
  <c r="X3143" i="1" s="1"/>
  <c r="W3144" i="1"/>
  <c r="X3144" i="1" s="1"/>
  <c r="W3145" i="1"/>
  <c r="X3145" i="1" s="1"/>
  <c r="W3146" i="1"/>
  <c r="X3146" i="1" s="1"/>
  <c r="W3147" i="1"/>
  <c r="X3147" i="1" s="1"/>
  <c r="W3148" i="1"/>
  <c r="X3148" i="1" s="1"/>
  <c r="W3149" i="1"/>
  <c r="X3149" i="1" s="1"/>
  <c r="W3150" i="1"/>
  <c r="X3150" i="1" s="1"/>
  <c r="W3151" i="1"/>
  <c r="X3151" i="1" s="1"/>
  <c r="W3152" i="1"/>
  <c r="X3152" i="1" s="1"/>
  <c r="W3153" i="1"/>
  <c r="X3153" i="1" s="1"/>
  <c r="W3154" i="1"/>
  <c r="X3154" i="1" s="1"/>
  <c r="W3155" i="1"/>
  <c r="X3155" i="1" s="1"/>
  <c r="W3156" i="1"/>
  <c r="X3156" i="1" s="1"/>
  <c r="W3157" i="1"/>
  <c r="X3157" i="1" s="1"/>
  <c r="W3158" i="1"/>
  <c r="X3158" i="1" s="1"/>
  <c r="W3159" i="1"/>
  <c r="X3159" i="1" s="1"/>
  <c r="W3160" i="1"/>
  <c r="X3160" i="1" s="1"/>
  <c r="W3161" i="1"/>
  <c r="X3161" i="1" s="1"/>
  <c r="W3162" i="1"/>
  <c r="X3162" i="1" s="1"/>
  <c r="W3163" i="1"/>
  <c r="X3163" i="1" s="1"/>
  <c r="W3164" i="1"/>
  <c r="X3164" i="1" s="1"/>
  <c r="W3165" i="1"/>
  <c r="X3165" i="1" s="1"/>
  <c r="W3166" i="1"/>
  <c r="X3166" i="1" s="1"/>
  <c r="W3167" i="1"/>
  <c r="X3167" i="1" s="1"/>
  <c r="W3168" i="1"/>
  <c r="X3168" i="1" s="1"/>
  <c r="W3169" i="1"/>
  <c r="X3169" i="1" s="1"/>
  <c r="W3170" i="1"/>
  <c r="X3170" i="1" s="1"/>
  <c r="W3171" i="1"/>
  <c r="X3171" i="1" s="1"/>
  <c r="W3172" i="1"/>
  <c r="X3172" i="1" s="1"/>
  <c r="W3173" i="1"/>
  <c r="X3173" i="1" s="1"/>
  <c r="W3174" i="1"/>
  <c r="X3174" i="1" s="1"/>
  <c r="W3175" i="1"/>
  <c r="X3175" i="1" s="1"/>
  <c r="W3176" i="1"/>
  <c r="X3176" i="1" s="1"/>
  <c r="W3177" i="1"/>
  <c r="X3177" i="1" s="1"/>
  <c r="W3178" i="1"/>
  <c r="X3178" i="1" s="1"/>
  <c r="W3179" i="1"/>
  <c r="X3179" i="1" s="1"/>
  <c r="W3180" i="1"/>
  <c r="X3180" i="1" s="1"/>
  <c r="W3181" i="1"/>
  <c r="X3181" i="1" s="1"/>
  <c r="W3182" i="1"/>
  <c r="X3182" i="1" s="1"/>
  <c r="W3183" i="1"/>
  <c r="X3183" i="1" s="1"/>
  <c r="W3184" i="1"/>
  <c r="X3184" i="1" s="1"/>
  <c r="W3185" i="1"/>
  <c r="X3185" i="1" s="1"/>
  <c r="W3186" i="1"/>
  <c r="X3186" i="1" s="1"/>
  <c r="W3187" i="1"/>
  <c r="X3187" i="1" s="1"/>
  <c r="W3188" i="1"/>
  <c r="X3188" i="1" s="1"/>
  <c r="W3189" i="1"/>
  <c r="X3189" i="1" s="1"/>
  <c r="W3190" i="1"/>
  <c r="X3190" i="1" s="1"/>
  <c r="W3191" i="1"/>
  <c r="X3191" i="1" s="1"/>
  <c r="W3192" i="1"/>
  <c r="X3192" i="1" s="1"/>
  <c r="W3193" i="1"/>
  <c r="X3193" i="1" s="1"/>
  <c r="W3194" i="1"/>
  <c r="X3194" i="1" s="1"/>
  <c r="W3195" i="1"/>
  <c r="X3195" i="1" s="1"/>
  <c r="W3196" i="1"/>
  <c r="X3196" i="1" s="1"/>
  <c r="W3197" i="1"/>
  <c r="X3197" i="1" s="1"/>
  <c r="W3198" i="1"/>
  <c r="X3198" i="1" s="1"/>
  <c r="W3199" i="1"/>
  <c r="X3199" i="1" s="1"/>
  <c r="W3200" i="1"/>
  <c r="X3200" i="1" s="1"/>
  <c r="W3201" i="1"/>
  <c r="X3201" i="1" s="1"/>
  <c r="W3202" i="1"/>
  <c r="X3202" i="1" s="1"/>
  <c r="W3203" i="1"/>
  <c r="X3203" i="1" s="1"/>
  <c r="W3204" i="1"/>
  <c r="X3204" i="1" s="1"/>
  <c r="W3205" i="1"/>
  <c r="X3205" i="1" s="1"/>
  <c r="W3206" i="1"/>
  <c r="X3206" i="1" s="1"/>
  <c r="W3207" i="1"/>
  <c r="X3207" i="1" s="1"/>
  <c r="W3208" i="1"/>
  <c r="X3208" i="1" s="1"/>
  <c r="W3209" i="1"/>
  <c r="X3209" i="1" s="1"/>
  <c r="W3210" i="1"/>
  <c r="X3210" i="1" s="1"/>
  <c r="W3211" i="1"/>
  <c r="X3211" i="1" s="1"/>
  <c r="W3212" i="1"/>
  <c r="X3212" i="1" s="1"/>
  <c r="W3213" i="1"/>
  <c r="X3213" i="1" s="1"/>
  <c r="W3214" i="1"/>
  <c r="X3214" i="1" s="1"/>
  <c r="W3215" i="1"/>
  <c r="X3215" i="1" s="1"/>
  <c r="W3216" i="1"/>
  <c r="X3216" i="1" s="1"/>
  <c r="W3217" i="1"/>
  <c r="X3217" i="1" s="1"/>
  <c r="W3218" i="1"/>
  <c r="X3218" i="1" s="1"/>
  <c r="W3219" i="1"/>
  <c r="X3219" i="1" s="1"/>
  <c r="W3220" i="1"/>
  <c r="X3220" i="1" s="1"/>
  <c r="W3221" i="1"/>
  <c r="X3221" i="1" s="1"/>
  <c r="W3222" i="1"/>
  <c r="X3222" i="1" s="1"/>
  <c r="W3223" i="1"/>
  <c r="X3223" i="1" s="1"/>
  <c r="W3224" i="1"/>
  <c r="X3224" i="1" s="1"/>
  <c r="W3225" i="1"/>
  <c r="X3225" i="1" s="1"/>
  <c r="W3226" i="1"/>
  <c r="X3226" i="1" s="1"/>
  <c r="W3227" i="1"/>
  <c r="X3227" i="1" s="1"/>
  <c r="W3228" i="1"/>
  <c r="X3228" i="1" s="1"/>
  <c r="W3229" i="1"/>
  <c r="X3229" i="1" s="1"/>
  <c r="W3230" i="1"/>
  <c r="X3230" i="1" s="1"/>
  <c r="W3231" i="1"/>
  <c r="X3231" i="1" s="1"/>
  <c r="W3232" i="1"/>
  <c r="X3232" i="1" s="1"/>
  <c r="W3233" i="1"/>
  <c r="X3233" i="1" s="1"/>
  <c r="W3234" i="1"/>
  <c r="X3234" i="1" s="1"/>
  <c r="W3235" i="1"/>
  <c r="X3235" i="1" s="1"/>
  <c r="W3236" i="1"/>
  <c r="X3236" i="1" s="1"/>
  <c r="W3237" i="1"/>
  <c r="X3237" i="1" s="1"/>
  <c r="W3238" i="1"/>
  <c r="X3238" i="1" s="1"/>
  <c r="W3239" i="1"/>
  <c r="X3239" i="1" s="1"/>
  <c r="W3240" i="1"/>
  <c r="X3240" i="1" s="1"/>
  <c r="W3241" i="1"/>
  <c r="X3241" i="1" s="1"/>
  <c r="W3242" i="1"/>
  <c r="X3242" i="1" s="1"/>
  <c r="W3243" i="1"/>
  <c r="X3243" i="1" s="1"/>
  <c r="W3244" i="1"/>
  <c r="X3244" i="1" s="1"/>
  <c r="W3245" i="1"/>
  <c r="X3245" i="1" s="1"/>
  <c r="W3246" i="1"/>
  <c r="X3246" i="1" s="1"/>
  <c r="W3247" i="1"/>
  <c r="X3247" i="1" s="1"/>
  <c r="W3248" i="1"/>
  <c r="X3248" i="1" s="1"/>
  <c r="W3249" i="1"/>
  <c r="X3249" i="1" s="1"/>
  <c r="W3250" i="1"/>
  <c r="X3250" i="1" s="1"/>
  <c r="W3251" i="1"/>
  <c r="X3251" i="1" s="1"/>
  <c r="W3252" i="1"/>
  <c r="X3252" i="1" s="1"/>
  <c r="W3253" i="1"/>
  <c r="X3253" i="1" s="1"/>
  <c r="W3254" i="1"/>
  <c r="X3254" i="1" s="1"/>
  <c r="W3255" i="1"/>
  <c r="X3255" i="1" s="1"/>
  <c r="W3256" i="1"/>
  <c r="X3256" i="1" s="1"/>
  <c r="W3257" i="1"/>
  <c r="X3257" i="1" s="1"/>
  <c r="W3258" i="1"/>
  <c r="X3258" i="1" s="1"/>
  <c r="W3259" i="1"/>
  <c r="X3259" i="1" s="1"/>
  <c r="W3260" i="1"/>
  <c r="X3260" i="1" s="1"/>
  <c r="W3261" i="1"/>
  <c r="X3261" i="1" s="1"/>
  <c r="W3262" i="1"/>
  <c r="X3262" i="1" s="1"/>
  <c r="W3263" i="1"/>
  <c r="X3263" i="1" s="1"/>
  <c r="W3264" i="1"/>
  <c r="X3264" i="1" s="1"/>
  <c r="W3265" i="1"/>
  <c r="X3265" i="1" s="1"/>
  <c r="W3266" i="1"/>
  <c r="X3266" i="1" s="1"/>
  <c r="W3267" i="1"/>
  <c r="X3267" i="1" s="1"/>
  <c r="W3268" i="1"/>
  <c r="X3268" i="1" s="1"/>
  <c r="W3269" i="1"/>
  <c r="X3269" i="1" s="1"/>
  <c r="W3270" i="1"/>
  <c r="X3270" i="1" s="1"/>
  <c r="W3271" i="1"/>
  <c r="X3271" i="1" s="1"/>
  <c r="W3272" i="1"/>
  <c r="X3272" i="1" s="1"/>
  <c r="W3273" i="1"/>
  <c r="X3273" i="1" s="1"/>
  <c r="W3274" i="1"/>
  <c r="X3274" i="1" s="1"/>
  <c r="W3275" i="1"/>
  <c r="X3275" i="1" s="1"/>
  <c r="W3276" i="1"/>
  <c r="X3276" i="1" s="1"/>
  <c r="W3277" i="1"/>
  <c r="X3277" i="1" s="1"/>
  <c r="W3278" i="1"/>
  <c r="X3278" i="1" s="1"/>
  <c r="W3279" i="1"/>
  <c r="X3279" i="1" s="1"/>
  <c r="W3280" i="1"/>
  <c r="X3280" i="1" s="1"/>
  <c r="W3281" i="1"/>
  <c r="X3281" i="1" s="1"/>
  <c r="W3282" i="1"/>
  <c r="X3282" i="1" s="1"/>
  <c r="W3283" i="1"/>
  <c r="X3283" i="1" s="1"/>
  <c r="W3284" i="1"/>
  <c r="X3284" i="1" s="1"/>
  <c r="W3285" i="1"/>
  <c r="X3285" i="1" s="1"/>
  <c r="W3286" i="1"/>
  <c r="X3286" i="1" s="1"/>
  <c r="W3287" i="1"/>
  <c r="X3287" i="1" s="1"/>
  <c r="W3288" i="1"/>
  <c r="X3288" i="1" s="1"/>
  <c r="W3289" i="1"/>
  <c r="X3289" i="1" s="1"/>
  <c r="W3290" i="1"/>
  <c r="X3290" i="1" s="1"/>
  <c r="W3291" i="1"/>
  <c r="X3291" i="1" s="1"/>
  <c r="W3292" i="1"/>
  <c r="X3292" i="1" s="1"/>
  <c r="W3293" i="1"/>
  <c r="X3293" i="1" s="1"/>
  <c r="W3294" i="1"/>
  <c r="X3294" i="1" s="1"/>
  <c r="W3295" i="1"/>
  <c r="X3295" i="1" s="1"/>
  <c r="W3296" i="1"/>
  <c r="X3296" i="1" s="1"/>
  <c r="W3297" i="1"/>
  <c r="X3297" i="1" s="1"/>
  <c r="W3298" i="1"/>
  <c r="X3298" i="1" s="1"/>
  <c r="W3299" i="1"/>
  <c r="X3299" i="1" s="1"/>
  <c r="W3300" i="1"/>
  <c r="X3300" i="1" s="1"/>
  <c r="W3301" i="1"/>
  <c r="X3301" i="1" s="1"/>
  <c r="W3302" i="1"/>
  <c r="X3302" i="1" s="1"/>
  <c r="W3303" i="1"/>
  <c r="X3303" i="1" s="1"/>
  <c r="W3304" i="1"/>
  <c r="X3304" i="1" s="1"/>
  <c r="W3305" i="1"/>
  <c r="X3305" i="1" s="1"/>
  <c r="W3306" i="1"/>
  <c r="X3306" i="1" s="1"/>
  <c r="W3307" i="1"/>
  <c r="X3307" i="1" s="1"/>
  <c r="W3308" i="1"/>
  <c r="X3308" i="1" s="1"/>
  <c r="W3309" i="1"/>
  <c r="X3309" i="1" s="1"/>
  <c r="W3310" i="1"/>
  <c r="X3310" i="1" s="1"/>
  <c r="W3311" i="1"/>
  <c r="X3311" i="1" s="1"/>
  <c r="W3312" i="1"/>
  <c r="X3312" i="1" s="1"/>
  <c r="W3313" i="1"/>
  <c r="X3313" i="1" s="1"/>
  <c r="W3314" i="1"/>
  <c r="X3314" i="1" s="1"/>
  <c r="W3315" i="1"/>
  <c r="X3315" i="1" s="1"/>
  <c r="W3316" i="1"/>
  <c r="X3316" i="1" s="1"/>
  <c r="W3317" i="1"/>
  <c r="X3317" i="1" s="1"/>
  <c r="W3318" i="1"/>
  <c r="X3318" i="1" s="1"/>
  <c r="W3319" i="1"/>
  <c r="X3319" i="1" s="1"/>
  <c r="W3320" i="1"/>
  <c r="X3320" i="1" s="1"/>
  <c r="W3321" i="1"/>
  <c r="X3321" i="1" s="1"/>
  <c r="W3322" i="1"/>
  <c r="X3322" i="1" s="1"/>
  <c r="W3323" i="1"/>
  <c r="X3323" i="1" s="1"/>
  <c r="W3324" i="1"/>
  <c r="X3324" i="1" s="1"/>
  <c r="W3325" i="1"/>
  <c r="X3325" i="1" s="1"/>
  <c r="W3326" i="1"/>
  <c r="X3326" i="1" s="1"/>
  <c r="W3327" i="1"/>
  <c r="X3327" i="1" s="1"/>
  <c r="W3328" i="1"/>
  <c r="X3328" i="1" s="1"/>
  <c r="W3329" i="1"/>
  <c r="X3329" i="1" s="1"/>
  <c r="W3330" i="1"/>
  <c r="X3330" i="1" s="1"/>
  <c r="W3331" i="1"/>
  <c r="X3331" i="1" s="1"/>
  <c r="W3332" i="1"/>
  <c r="X3332" i="1" s="1"/>
  <c r="W3333" i="1"/>
  <c r="X3333" i="1" s="1"/>
  <c r="W3334" i="1"/>
  <c r="X3334" i="1" s="1"/>
  <c r="W3335" i="1"/>
  <c r="X3335" i="1" s="1"/>
  <c r="W3336" i="1"/>
  <c r="X3336" i="1" s="1"/>
  <c r="W3337" i="1"/>
  <c r="X3337" i="1" s="1"/>
  <c r="W3338" i="1"/>
  <c r="X3338" i="1" s="1"/>
  <c r="W3339" i="1"/>
  <c r="X3339" i="1" s="1"/>
  <c r="W3340" i="1"/>
  <c r="X3340" i="1" s="1"/>
  <c r="W3341" i="1"/>
  <c r="X3341" i="1" s="1"/>
  <c r="W3342" i="1"/>
  <c r="X3342" i="1" s="1"/>
  <c r="W3343" i="1"/>
  <c r="X3343" i="1" s="1"/>
  <c r="W3344" i="1"/>
  <c r="X3344" i="1" s="1"/>
  <c r="W3345" i="1"/>
  <c r="X3345" i="1" s="1"/>
  <c r="W3346" i="1"/>
  <c r="X3346" i="1" s="1"/>
  <c r="W3347" i="1"/>
  <c r="X3347" i="1" s="1"/>
  <c r="W3348" i="1"/>
  <c r="X3348" i="1" s="1"/>
  <c r="W3349" i="1"/>
  <c r="X3349" i="1" s="1"/>
  <c r="W3350" i="1"/>
  <c r="X3350" i="1" s="1"/>
  <c r="W3351" i="1"/>
  <c r="X3351" i="1" s="1"/>
  <c r="W3352" i="1"/>
  <c r="X3352" i="1" s="1"/>
  <c r="W3353" i="1"/>
  <c r="X3353" i="1" s="1"/>
  <c r="W3354" i="1"/>
  <c r="X3354" i="1" s="1"/>
  <c r="W3355" i="1"/>
  <c r="X3355" i="1" s="1"/>
  <c r="W3356" i="1"/>
  <c r="X3356" i="1" s="1"/>
  <c r="W3357" i="1"/>
  <c r="X3357" i="1" s="1"/>
  <c r="W3358" i="1"/>
  <c r="X3358" i="1" s="1"/>
  <c r="W3359" i="1"/>
  <c r="X3359" i="1" s="1"/>
  <c r="W3360" i="1"/>
  <c r="X3360" i="1" s="1"/>
  <c r="W3361" i="1"/>
  <c r="X3361" i="1" s="1"/>
  <c r="W3362" i="1"/>
  <c r="X3362" i="1" s="1"/>
  <c r="W3363" i="1"/>
  <c r="X3363" i="1" s="1"/>
  <c r="W3364" i="1"/>
  <c r="X3364" i="1" s="1"/>
  <c r="W3365" i="1"/>
  <c r="X3365" i="1" s="1"/>
  <c r="W3366" i="1"/>
  <c r="X3366" i="1" s="1"/>
  <c r="W3367" i="1"/>
  <c r="X3367" i="1" s="1"/>
  <c r="W3368" i="1"/>
  <c r="X3368" i="1" s="1"/>
  <c r="W3369" i="1"/>
  <c r="X3369" i="1" s="1"/>
  <c r="W3370" i="1"/>
  <c r="X3370" i="1" s="1"/>
  <c r="W3371" i="1"/>
  <c r="X3371" i="1" s="1"/>
  <c r="W3372" i="1"/>
  <c r="X3372" i="1" s="1"/>
  <c r="W3373" i="1"/>
  <c r="X3373" i="1" s="1"/>
  <c r="W3374" i="1"/>
  <c r="X3374" i="1" s="1"/>
  <c r="W3375" i="1"/>
  <c r="X3375" i="1" s="1"/>
  <c r="W3376" i="1"/>
  <c r="X3376" i="1" s="1"/>
  <c r="W3377" i="1"/>
  <c r="X3377" i="1" s="1"/>
  <c r="W3378" i="1"/>
  <c r="X3378" i="1" s="1"/>
  <c r="W3379" i="1"/>
  <c r="X3379" i="1" s="1"/>
  <c r="W3380" i="1"/>
  <c r="X3380" i="1" s="1"/>
  <c r="W3381" i="1"/>
  <c r="X3381" i="1" s="1"/>
  <c r="W3382" i="1"/>
  <c r="X3382" i="1" s="1"/>
  <c r="W3383" i="1"/>
  <c r="X3383" i="1" s="1"/>
  <c r="W3384" i="1"/>
  <c r="X3384" i="1" s="1"/>
  <c r="W3385" i="1"/>
  <c r="X3385" i="1" s="1"/>
  <c r="W3386" i="1"/>
  <c r="X3386" i="1" s="1"/>
  <c r="W3387" i="1"/>
  <c r="X3387" i="1" s="1"/>
  <c r="W3388" i="1"/>
  <c r="X3388" i="1" s="1"/>
  <c r="W3389" i="1"/>
  <c r="X3389" i="1" s="1"/>
  <c r="W3390" i="1"/>
  <c r="X3390" i="1" s="1"/>
  <c r="W3391" i="1"/>
  <c r="X3391" i="1" s="1"/>
  <c r="W3392" i="1"/>
  <c r="X3392" i="1" s="1"/>
  <c r="W3393" i="1"/>
  <c r="X3393" i="1" s="1"/>
  <c r="W3394" i="1"/>
  <c r="X3394" i="1" s="1"/>
  <c r="W3395" i="1"/>
  <c r="X3395" i="1" s="1"/>
  <c r="W3396" i="1"/>
  <c r="X3396" i="1" s="1"/>
  <c r="W3397" i="1"/>
  <c r="X3397" i="1" s="1"/>
  <c r="W3398" i="1"/>
  <c r="X3398" i="1" s="1"/>
  <c r="W3399" i="1"/>
  <c r="X3399" i="1" s="1"/>
  <c r="W3400" i="1"/>
  <c r="X3400" i="1" s="1"/>
  <c r="W3401" i="1"/>
  <c r="X3401" i="1" s="1"/>
  <c r="W3402" i="1"/>
  <c r="X3402" i="1" s="1"/>
  <c r="W3403" i="1"/>
  <c r="X3403" i="1" s="1"/>
  <c r="W3404" i="1"/>
  <c r="X3404" i="1" s="1"/>
  <c r="W3405" i="1"/>
  <c r="X3405" i="1" s="1"/>
  <c r="W3406" i="1"/>
  <c r="X3406" i="1" s="1"/>
  <c r="W3407" i="1"/>
  <c r="X3407" i="1" s="1"/>
  <c r="W3408" i="1"/>
  <c r="X3408" i="1" s="1"/>
  <c r="W3409" i="1"/>
  <c r="X3409" i="1" s="1"/>
  <c r="W3410" i="1"/>
  <c r="X3410" i="1" s="1"/>
  <c r="W3411" i="1"/>
  <c r="X3411" i="1" s="1"/>
  <c r="W3412" i="1"/>
  <c r="X3412" i="1" s="1"/>
  <c r="W3413" i="1"/>
  <c r="X3413" i="1" s="1"/>
  <c r="W3414" i="1"/>
  <c r="X3414" i="1" s="1"/>
  <c r="W3415" i="1"/>
  <c r="X3415" i="1" s="1"/>
  <c r="W3416" i="1"/>
  <c r="X3416" i="1" s="1"/>
  <c r="W3417" i="1"/>
  <c r="X3417" i="1" s="1"/>
  <c r="W3418" i="1"/>
  <c r="X3418" i="1" s="1"/>
  <c r="W3419" i="1"/>
  <c r="X3419" i="1" s="1"/>
  <c r="W3420" i="1"/>
  <c r="X3420" i="1" s="1"/>
  <c r="W3421" i="1"/>
  <c r="X3421" i="1" s="1"/>
  <c r="W3422" i="1"/>
  <c r="X3422" i="1" s="1"/>
  <c r="W3423" i="1"/>
  <c r="X3423" i="1" s="1"/>
  <c r="W3424" i="1"/>
  <c r="X3424" i="1" s="1"/>
  <c r="W3425" i="1"/>
  <c r="X3425" i="1" s="1"/>
  <c r="W3426" i="1"/>
  <c r="X3426" i="1" s="1"/>
  <c r="W3427" i="1"/>
  <c r="X3427" i="1" s="1"/>
  <c r="W3428" i="1"/>
  <c r="X3428" i="1" s="1"/>
  <c r="W3429" i="1"/>
  <c r="X3429" i="1" s="1"/>
  <c r="W3430" i="1"/>
  <c r="X3430" i="1" s="1"/>
  <c r="W3431" i="1"/>
  <c r="X3431" i="1" s="1"/>
  <c r="W3432" i="1"/>
  <c r="X3432" i="1" s="1"/>
  <c r="W3433" i="1"/>
  <c r="X3433" i="1" s="1"/>
  <c r="W3434" i="1"/>
  <c r="X3434" i="1" s="1"/>
  <c r="W3435" i="1"/>
  <c r="X3435" i="1" s="1"/>
  <c r="W3436" i="1"/>
  <c r="X3436" i="1" s="1"/>
  <c r="W3437" i="1"/>
  <c r="X3437" i="1" s="1"/>
  <c r="W3438" i="1"/>
  <c r="X3438" i="1" s="1"/>
  <c r="W3439" i="1"/>
  <c r="X3439" i="1" s="1"/>
  <c r="W3440" i="1"/>
  <c r="X3440" i="1" s="1"/>
  <c r="W3441" i="1"/>
  <c r="X3441" i="1" s="1"/>
  <c r="W3442" i="1"/>
  <c r="X3442" i="1" s="1"/>
  <c r="W3443" i="1"/>
  <c r="X3443" i="1" s="1"/>
  <c r="W3444" i="1"/>
  <c r="X3444" i="1" s="1"/>
  <c r="W3445" i="1"/>
  <c r="X3445" i="1" s="1"/>
  <c r="W3446" i="1"/>
  <c r="X3446" i="1" s="1"/>
  <c r="W3447" i="1"/>
  <c r="X3447" i="1" s="1"/>
  <c r="W3448" i="1"/>
  <c r="X3448" i="1" s="1"/>
  <c r="W3449" i="1"/>
  <c r="X3449" i="1" s="1"/>
  <c r="W3450" i="1"/>
  <c r="X3450" i="1" s="1"/>
  <c r="W3451" i="1"/>
  <c r="X3451" i="1" s="1"/>
  <c r="W3452" i="1"/>
  <c r="X3452" i="1" s="1"/>
  <c r="W3453" i="1"/>
  <c r="X3453" i="1" s="1"/>
  <c r="W3454" i="1"/>
  <c r="X3454" i="1" s="1"/>
  <c r="W3455" i="1"/>
  <c r="X3455" i="1" s="1"/>
  <c r="W3456" i="1"/>
  <c r="X3456" i="1" s="1"/>
  <c r="W3457" i="1"/>
  <c r="X3457" i="1" s="1"/>
  <c r="W3458" i="1"/>
  <c r="X3458" i="1" s="1"/>
  <c r="W3459" i="1"/>
  <c r="X3459" i="1" s="1"/>
  <c r="W3460" i="1"/>
  <c r="X3460" i="1" s="1"/>
  <c r="W3461" i="1"/>
  <c r="X3461" i="1" s="1"/>
  <c r="W3462" i="1"/>
  <c r="X3462" i="1" s="1"/>
  <c r="W3463" i="1"/>
  <c r="X3463" i="1" s="1"/>
  <c r="W3464" i="1"/>
  <c r="X3464" i="1" s="1"/>
  <c r="W3465" i="1"/>
  <c r="X3465" i="1" s="1"/>
  <c r="W3466" i="1"/>
  <c r="X3466" i="1" s="1"/>
  <c r="W3467" i="1"/>
  <c r="X3467" i="1" s="1"/>
  <c r="W3468" i="1"/>
  <c r="X3468" i="1" s="1"/>
  <c r="W3469" i="1"/>
  <c r="X3469" i="1" s="1"/>
  <c r="W3470" i="1"/>
  <c r="X3470" i="1" s="1"/>
  <c r="W3471" i="1"/>
  <c r="X3471" i="1" s="1"/>
  <c r="W3472" i="1"/>
  <c r="X3472" i="1" s="1"/>
  <c r="W3473" i="1"/>
  <c r="X3473" i="1" s="1"/>
  <c r="W3474" i="1"/>
  <c r="X3474" i="1" s="1"/>
  <c r="W3475" i="1"/>
  <c r="X3475" i="1" s="1"/>
  <c r="W3476" i="1"/>
  <c r="X3476" i="1" s="1"/>
  <c r="W3477" i="1"/>
  <c r="X3477" i="1" s="1"/>
  <c r="W3478" i="1"/>
  <c r="X3478" i="1" s="1"/>
  <c r="W3479" i="1"/>
  <c r="X3479" i="1" s="1"/>
  <c r="W3480" i="1"/>
  <c r="X3480" i="1" s="1"/>
  <c r="W3481" i="1"/>
  <c r="X3481" i="1" s="1"/>
  <c r="W3482" i="1"/>
  <c r="X3482" i="1" s="1"/>
  <c r="W3483" i="1"/>
  <c r="X3483" i="1" s="1"/>
  <c r="W3484" i="1"/>
  <c r="X3484" i="1" s="1"/>
  <c r="W3485" i="1"/>
  <c r="X3485" i="1" s="1"/>
  <c r="W3486" i="1"/>
  <c r="X3486" i="1" s="1"/>
  <c r="W3487" i="1"/>
  <c r="X3487" i="1" s="1"/>
  <c r="W3488" i="1"/>
  <c r="X3488" i="1" s="1"/>
  <c r="W3489" i="1"/>
  <c r="X3489" i="1" s="1"/>
  <c r="W3490" i="1"/>
  <c r="X3490" i="1" s="1"/>
  <c r="W3491" i="1"/>
  <c r="X3491" i="1" s="1"/>
  <c r="W3492" i="1"/>
  <c r="X3492" i="1" s="1"/>
  <c r="W3493" i="1"/>
  <c r="X3493" i="1" s="1"/>
  <c r="W3494" i="1"/>
  <c r="X3494" i="1" s="1"/>
  <c r="W3495" i="1"/>
  <c r="X3495" i="1" s="1"/>
  <c r="W3496" i="1"/>
  <c r="X3496" i="1" s="1"/>
  <c r="W3497" i="1"/>
  <c r="X3497" i="1" s="1"/>
  <c r="W3498" i="1"/>
  <c r="X3498" i="1" s="1"/>
  <c r="W3499" i="1"/>
  <c r="X3499" i="1" s="1"/>
  <c r="W3500" i="1"/>
  <c r="X3500" i="1" s="1"/>
  <c r="W3501" i="1"/>
  <c r="X3501" i="1" s="1"/>
  <c r="W3502" i="1"/>
  <c r="X3502" i="1" s="1"/>
  <c r="W3503" i="1"/>
  <c r="X3503" i="1" s="1"/>
  <c r="W3504" i="1"/>
  <c r="X3504" i="1" s="1"/>
  <c r="W3505" i="1"/>
  <c r="X3505" i="1" s="1"/>
  <c r="W3506" i="1"/>
  <c r="X3506" i="1" s="1"/>
  <c r="W3507" i="1"/>
  <c r="X3507" i="1" s="1"/>
  <c r="W3508" i="1"/>
  <c r="X3508" i="1" s="1"/>
  <c r="W3509" i="1"/>
  <c r="X3509" i="1" s="1"/>
  <c r="W3510" i="1"/>
  <c r="X3510" i="1" s="1"/>
  <c r="W3511" i="1"/>
  <c r="X3511" i="1" s="1"/>
  <c r="W3512" i="1"/>
  <c r="X3512" i="1" s="1"/>
  <c r="W3513" i="1"/>
  <c r="X3513" i="1" s="1"/>
  <c r="W3514" i="1"/>
  <c r="X3514" i="1" s="1"/>
  <c r="W3515" i="1"/>
  <c r="X3515" i="1" s="1"/>
  <c r="W3516" i="1"/>
  <c r="X3516" i="1" s="1"/>
  <c r="W3517" i="1"/>
  <c r="X3517" i="1" s="1"/>
  <c r="W3518" i="1"/>
  <c r="X3518" i="1" s="1"/>
  <c r="W3519" i="1"/>
  <c r="X3519" i="1" s="1"/>
  <c r="W3520" i="1"/>
  <c r="X3520" i="1" s="1"/>
  <c r="W3521" i="1"/>
  <c r="X3521" i="1" s="1"/>
  <c r="W3522" i="1"/>
  <c r="X3522" i="1" s="1"/>
  <c r="W3523" i="1"/>
  <c r="X3523" i="1" s="1"/>
  <c r="W3524" i="1"/>
  <c r="X3524" i="1" s="1"/>
  <c r="W3525" i="1"/>
  <c r="X3525" i="1" s="1"/>
  <c r="W3526" i="1"/>
  <c r="X3526" i="1" s="1"/>
  <c r="W3527" i="1"/>
  <c r="X3527" i="1" s="1"/>
  <c r="W3528" i="1"/>
  <c r="X3528" i="1" s="1"/>
  <c r="W3529" i="1"/>
  <c r="X3529" i="1" s="1"/>
  <c r="W3530" i="1"/>
  <c r="X3530" i="1" s="1"/>
  <c r="W3531" i="1"/>
  <c r="X3531" i="1" s="1"/>
  <c r="W3532" i="1"/>
  <c r="X3532" i="1" s="1"/>
  <c r="W3533" i="1"/>
  <c r="X3533" i="1" s="1"/>
  <c r="W3534" i="1"/>
  <c r="X3534" i="1" s="1"/>
  <c r="W3535" i="1"/>
  <c r="X3535" i="1" s="1"/>
  <c r="W3536" i="1"/>
  <c r="X3536" i="1" s="1"/>
  <c r="W3537" i="1"/>
  <c r="X3537" i="1" s="1"/>
  <c r="W3538" i="1"/>
  <c r="X3538" i="1" s="1"/>
  <c r="W3539" i="1"/>
  <c r="X3539" i="1" s="1"/>
  <c r="W3540" i="1"/>
  <c r="X3540" i="1" s="1"/>
  <c r="W3541" i="1"/>
  <c r="X3541" i="1" s="1"/>
  <c r="W3542" i="1"/>
  <c r="X3542" i="1" s="1"/>
  <c r="W3543" i="1"/>
  <c r="X3543" i="1" s="1"/>
  <c r="W3544" i="1"/>
  <c r="X3544" i="1" s="1"/>
  <c r="W3545" i="1"/>
  <c r="X3545" i="1" s="1"/>
  <c r="W3546" i="1"/>
  <c r="X3546" i="1" s="1"/>
  <c r="W3547" i="1"/>
  <c r="X3547" i="1" s="1"/>
  <c r="W3548" i="1"/>
  <c r="X3548" i="1" s="1"/>
  <c r="W3549" i="1"/>
  <c r="X3549" i="1" s="1"/>
  <c r="W3550" i="1"/>
  <c r="X3550" i="1" s="1"/>
  <c r="W3551" i="1"/>
  <c r="X3551" i="1" s="1"/>
  <c r="W3552" i="1"/>
  <c r="X3552" i="1" s="1"/>
  <c r="W3553" i="1"/>
  <c r="X3553" i="1" s="1"/>
  <c r="W3554" i="1"/>
  <c r="X3554" i="1" s="1"/>
  <c r="W3555" i="1"/>
  <c r="X3555" i="1" s="1"/>
  <c r="W3556" i="1"/>
  <c r="X3556" i="1" s="1"/>
  <c r="W3557" i="1"/>
  <c r="X3557" i="1" s="1"/>
  <c r="W3558" i="1"/>
  <c r="X3558" i="1" s="1"/>
  <c r="W3559" i="1"/>
  <c r="X3559" i="1" s="1"/>
  <c r="W3560" i="1"/>
  <c r="X3560" i="1" s="1"/>
  <c r="W3561" i="1"/>
  <c r="X3561" i="1" s="1"/>
  <c r="W3562" i="1"/>
  <c r="X3562" i="1" s="1"/>
  <c r="W3563" i="1"/>
  <c r="X3563" i="1" s="1"/>
  <c r="W3564" i="1"/>
  <c r="X3564" i="1" s="1"/>
  <c r="W3565" i="1"/>
  <c r="X3565" i="1" s="1"/>
  <c r="W3566" i="1"/>
  <c r="X3566" i="1" s="1"/>
  <c r="W3567" i="1"/>
  <c r="X3567" i="1" s="1"/>
  <c r="W3568" i="1"/>
  <c r="X3568" i="1" s="1"/>
  <c r="W3569" i="1"/>
  <c r="X3569" i="1" s="1"/>
  <c r="W3570" i="1"/>
  <c r="X3570" i="1" s="1"/>
  <c r="W3571" i="1"/>
  <c r="X3571" i="1" s="1"/>
  <c r="W3572" i="1"/>
  <c r="X3572" i="1" s="1"/>
  <c r="W3573" i="1"/>
  <c r="X3573" i="1" s="1"/>
  <c r="W3574" i="1"/>
  <c r="X3574" i="1" s="1"/>
  <c r="W3575" i="1"/>
  <c r="X3575" i="1" s="1"/>
  <c r="W3576" i="1"/>
  <c r="X3576" i="1" s="1"/>
  <c r="W3577" i="1"/>
  <c r="X3577" i="1" s="1"/>
  <c r="W3578" i="1"/>
  <c r="X3578" i="1" s="1"/>
  <c r="W3579" i="1"/>
  <c r="X3579" i="1" s="1"/>
  <c r="W3580" i="1"/>
  <c r="X3580" i="1" s="1"/>
  <c r="W3581" i="1"/>
  <c r="X3581" i="1" s="1"/>
  <c r="W3582" i="1"/>
  <c r="X3582" i="1" s="1"/>
  <c r="W3583" i="1"/>
  <c r="X3583" i="1" s="1"/>
  <c r="W3584" i="1"/>
  <c r="X3584" i="1" s="1"/>
  <c r="W3585" i="1"/>
  <c r="X3585" i="1" s="1"/>
  <c r="W3586" i="1"/>
  <c r="X3586" i="1" s="1"/>
  <c r="W3587" i="1"/>
  <c r="X3587" i="1" s="1"/>
  <c r="W3588" i="1"/>
  <c r="X3588" i="1" s="1"/>
  <c r="W3589" i="1"/>
  <c r="X3589" i="1" s="1"/>
  <c r="W3590" i="1"/>
  <c r="X3590" i="1" s="1"/>
  <c r="W3591" i="1"/>
  <c r="X3591" i="1" s="1"/>
  <c r="W3592" i="1"/>
  <c r="X3592" i="1" s="1"/>
  <c r="W3593" i="1"/>
  <c r="X3593" i="1" s="1"/>
  <c r="W3594" i="1"/>
  <c r="X3594" i="1" s="1"/>
  <c r="W3595" i="1"/>
  <c r="X3595" i="1" s="1"/>
  <c r="W3596" i="1"/>
  <c r="X3596" i="1" s="1"/>
  <c r="W3597" i="1"/>
  <c r="X3597" i="1" s="1"/>
  <c r="W3598" i="1"/>
  <c r="X3598" i="1" s="1"/>
  <c r="W3599" i="1"/>
  <c r="X3599" i="1" s="1"/>
  <c r="W3600" i="1"/>
  <c r="X3600" i="1" s="1"/>
  <c r="W3601" i="1"/>
  <c r="X3601" i="1" s="1"/>
  <c r="W3602" i="1"/>
  <c r="X3602" i="1" s="1"/>
  <c r="W3603" i="1"/>
  <c r="X3603" i="1" s="1"/>
  <c r="W3604" i="1"/>
  <c r="X3604" i="1" s="1"/>
  <c r="W3605" i="1"/>
  <c r="X3605" i="1" s="1"/>
  <c r="W3606" i="1"/>
  <c r="X3606" i="1" s="1"/>
  <c r="W3607" i="1"/>
  <c r="X3607" i="1" s="1"/>
  <c r="W3608" i="1"/>
  <c r="X3608" i="1" s="1"/>
  <c r="W3609" i="1"/>
  <c r="X3609" i="1" s="1"/>
  <c r="W3610" i="1"/>
  <c r="X3610" i="1" s="1"/>
  <c r="W3611" i="1"/>
  <c r="X3611" i="1" s="1"/>
  <c r="W3612" i="1"/>
  <c r="X3612" i="1" s="1"/>
  <c r="W3613" i="1"/>
  <c r="X3613" i="1" s="1"/>
  <c r="W3614" i="1"/>
  <c r="X3614" i="1" s="1"/>
  <c r="W3615" i="1"/>
  <c r="X3615" i="1" s="1"/>
  <c r="W3616" i="1"/>
  <c r="X3616" i="1" s="1"/>
  <c r="W3617" i="1"/>
  <c r="X3617" i="1" s="1"/>
  <c r="W3618" i="1"/>
  <c r="X3618" i="1" s="1"/>
  <c r="W3619" i="1"/>
  <c r="X3619" i="1" s="1"/>
  <c r="W3620" i="1"/>
  <c r="X3620" i="1" s="1"/>
  <c r="W3621" i="1"/>
  <c r="X3621" i="1" s="1"/>
  <c r="W3622" i="1"/>
  <c r="X3622" i="1" s="1"/>
  <c r="W3623" i="1"/>
  <c r="X3623" i="1" s="1"/>
  <c r="W3624" i="1"/>
  <c r="X3624" i="1" s="1"/>
  <c r="W3625" i="1"/>
  <c r="X3625" i="1" s="1"/>
  <c r="W3626" i="1"/>
  <c r="X3626" i="1" s="1"/>
  <c r="W3627" i="1"/>
  <c r="X3627" i="1" s="1"/>
  <c r="W3628" i="1"/>
  <c r="X3628" i="1" s="1"/>
  <c r="W3629" i="1"/>
  <c r="X3629" i="1" s="1"/>
  <c r="W3630" i="1"/>
  <c r="X3630" i="1" s="1"/>
  <c r="W3631" i="1"/>
  <c r="X3631" i="1" s="1"/>
  <c r="W3632" i="1"/>
  <c r="X3632" i="1" s="1"/>
  <c r="W3633" i="1"/>
  <c r="X3633" i="1" s="1"/>
  <c r="W3634" i="1"/>
  <c r="X3634" i="1" s="1"/>
  <c r="W3635" i="1"/>
  <c r="X3635" i="1" s="1"/>
  <c r="W3636" i="1"/>
  <c r="X3636" i="1" s="1"/>
  <c r="W3637" i="1"/>
  <c r="X3637" i="1" s="1"/>
  <c r="W3638" i="1"/>
  <c r="X3638" i="1" s="1"/>
  <c r="W3639" i="1"/>
  <c r="X3639" i="1" s="1"/>
  <c r="W3640" i="1"/>
  <c r="X3640" i="1" s="1"/>
  <c r="W3641" i="1"/>
  <c r="X3641" i="1" s="1"/>
  <c r="W3642" i="1"/>
  <c r="X3642" i="1" s="1"/>
  <c r="W3643" i="1"/>
  <c r="X3643" i="1" s="1"/>
  <c r="W3644" i="1"/>
  <c r="X3644" i="1" s="1"/>
  <c r="W3645" i="1"/>
  <c r="X3645" i="1" s="1"/>
  <c r="W3646" i="1"/>
  <c r="X3646" i="1" s="1"/>
  <c r="W3647" i="1"/>
  <c r="X3647" i="1" s="1"/>
  <c r="W3648" i="1"/>
  <c r="X3648" i="1" s="1"/>
  <c r="W3649" i="1"/>
  <c r="X3649" i="1" s="1"/>
  <c r="W3650" i="1"/>
  <c r="X3650" i="1" s="1"/>
  <c r="W3651" i="1"/>
  <c r="X3651" i="1" s="1"/>
  <c r="W3652" i="1"/>
  <c r="X3652" i="1" s="1"/>
  <c r="W3653" i="1"/>
  <c r="X3653" i="1" s="1"/>
  <c r="W3654" i="1"/>
  <c r="X3654" i="1" s="1"/>
  <c r="W3655" i="1"/>
  <c r="X3655" i="1" s="1"/>
  <c r="W3656" i="1"/>
  <c r="X3656" i="1" s="1"/>
  <c r="W3657" i="1"/>
  <c r="X3657" i="1" s="1"/>
  <c r="W3658" i="1"/>
  <c r="X3658" i="1" s="1"/>
  <c r="W3659" i="1"/>
  <c r="X3659" i="1" s="1"/>
  <c r="W3660" i="1"/>
  <c r="X3660" i="1" s="1"/>
  <c r="W3661" i="1"/>
  <c r="X3661" i="1" s="1"/>
  <c r="W3662" i="1"/>
  <c r="X3662" i="1" s="1"/>
  <c r="W3663" i="1"/>
  <c r="X3663" i="1" s="1"/>
  <c r="W3664" i="1"/>
  <c r="X3664" i="1" s="1"/>
  <c r="W3665" i="1"/>
  <c r="X3665" i="1" s="1"/>
  <c r="W3666" i="1"/>
  <c r="X3666" i="1" s="1"/>
  <c r="W3667" i="1"/>
  <c r="X3667" i="1" s="1"/>
  <c r="W3668" i="1"/>
  <c r="X3668" i="1" s="1"/>
  <c r="W3669" i="1"/>
  <c r="X3669" i="1" s="1"/>
  <c r="W3670" i="1"/>
  <c r="X3670" i="1" s="1"/>
  <c r="W3671" i="1"/>
  <c r="X3671" i="1" s="1"/>
  <c r="W3672" i="1"/>
  <c r="X3672" i="1" s="1"/>
  <c r="W3673" i="1"/>
  <c r="X3673" i="1" s="1"/>
  <c r="W3674" i="1"/>
  <c r="X3674" i="1" s="1"/>
  <c r="W3675" i="1"/>
  <c r="X3675" i="1" s="1"/>
  <c r="W3676" i="1"/>
  <c r="X3676" i="1" s="1"/>
  <c r="W3677" i="1"/>
  <c r="X3677" i="1" s="1"/>
  <c r="W3678" i="1"/>
  <c r="X3678" i="1" s="1"/>
  <c r="W3679" i="1"/>
  <c r="X3679" i="1" s="1"/>
  <c r="W3680" i="1"/>
  <c r="X3680" i="1" s="1"/>
  <c r="W3681" i="1"/>
  <c r="X3681" i="1" s="1"/>
  <c r="W3682" i="1"/>
  <c r="X3682" i="1" s="1"/>
  <c r="W3683" i="1"/>
  <c r="X3683" i="1" s="1"/>
  <c r="W3684" i="1"/>
  <c r="X3684" i="1" s="1"/>
  <c r="W3685" i="1"/>
  <c r="X3685" i="1" s="1"/>
  <c r="W3686" i="1"/>
  <c r="X3686" i="1" s="1"/>
  <c r="W3687" i="1"/>
  <c r="X3687" i="1" s="1"/>
  <c r="W3688" i="1"/>
  <c r="X3688" i="1" s="1"/>
  <c r="W3689" i="1"/>
  <c r="X3689" i="1" s="1"/>
  <c r="W3690" i="1"/>
  <c r="X3690" i="1" s="1"/>
  <c r="W3691" i="1"/>
  <c r="X3691" i="1" s="1"/>
  <c r="W3692" i="1"/>
  <c r="X3692" i="1" s="1"/>
  <c r="W3693" i="1"/>
  <c r="X3693" i="1" s="1"/>
  <c r="W3694" i="1"/>
  <c r="X3694" i="1" s="1"/>
  <c r="W3695" i="1"/>
  <c r="X3695" i="1" s="1"/>
  <c r="W3696" i="1"/>
  <c r="X3696" i="1" s="1"/>
  <c r="W3697" i="1"/>
  <c r="X3697" i="1" s="1"/>
  <c r="W3698" i="1"/>
  <c r="X3698" i="1" s="1"/>
  <c r="W3699" i="1"/>
  <c r="X3699" i="1" s="1"/>
  <c r="W3700" i="1"/>
  <c r="X3700" i="1" s="1"/>
  <c r="W3701" i="1"/>
  <c r="X3701" i="1" s="1"/>
  <c r="W3702" i="1"/>
  <c r="X3702" i="1" s="1"/>
  <c r="W3703" i="1"/>
  <c r="X3703" i="1" s="1"/>
  <c r="W3704" i="1"/>
  <c r="X3704" i="1" s="1"/>
  <c r="W3705" i="1"/>
  <c r="X3705" i="1" s="1"/>
  <c r="W3706" i="1"/>
  <c r="X3706" i="1" s="1"/>
  <c r="W3707" i="1"/>
  <c r="X3707" i="1" s="1"/>
  <c r="W3708" i="1"/>
  <c r="X3708" i="1" s="1"/>
  <c r="W3709" i="1"/>
  <c r="X3709" i="1" s="1"/>
  <c r="W3710" i="1"/>
  <c r="X3710" i="1" s="1"/>
  <c r="W3711" i="1"/>
  <c r="X3711" i="1" s="1"/>
  <c r="W3712" i="1"/>
  <c r="X3712" i="1" s="1"/>
  <c r="W3713" i="1"/>
  <c r="X3713" i="1" s="1"/>
  <c r="W3714" i="1"/>
  <c r="X3714" i="1" s="1"/>
  <c r="W3715" i="1"/>
  <c r="X3715" i="1" s="1"/>
  <c r="W3716" i="1"/>
  <c r="X3716" i="1" s="1"/>
  <c r="W3717" i="1"/>
  <c r="X3717" i="1" s="1"/>
  <c r="W3718" i="1"/>
  <c r="X3718" i="1" s="1"/>
  <c r="W3719" i="1"/>
  <c r="X3719" i="1" s="1"/>
  <c r="W3720" i="1"/>
  <c r="X3720" i="1" s="1"/>
  <c r="W3721" i="1"/>
  <c r="X3721" i="1" s="1"/>
  <c r="W3722" i="1"/>
  <c r="X3722" i="1" s="1"/>
  <c r="W3723" i="1"/>
  <c r="X3723" i="1" s="1"/>
  <c r="W3724" i="1"/>
  <c r="X3724" i="1" s="1"/>
  <c r="W3725" i="1"/>
  <c r="X3725" i="1" s="1"/>
  <c r="W3726" i="1"/>
  <c r="X3726" i="1" s="1"/>
  <c r="W3727" i="1"/>
  <c r="X3727" i="1" s="1"/>
  <c r="W3728" i="1"/>
  <c r="X3728" i="1" s="1"/>
  <c r="W3729" i="1"/>
  <c r="X3729" i="1" s="1"/>
  <c r="W3730" i="1"/>
  <c r="X3730" i="1" s="1"/>
  <c r="W3731" i="1"/>
  <c r="X3731" i="1" s="1"/>
  <c r="W3732" i="1"/>
  <c r="X3732" i="1" s="1"/>
  <c r="W3733" i="1"/>
  <c r="X3733" i="1" s="1"/>
  <c r="W3734" i="1"/>
  <c r="X3734" i="1" s="1"/>
  <c r="W3735" i="1"/>
  <c r="X3735" i="1" s="1"/>
  <c r="W3736" i="1"/>
  <c r="X3736" i="1" s="1"/>
  <c r="W3737" i="1"/>
  <c r="X3737" i="1" s="1"/>
  <c r="W3738" i="1"/>
  <c r="X3738" i="1" s="1"/>
  <c r="W3739" i="1"/>
  <c r="X3739" i="1" s="1"/>
  <c r="W3740" i="1"/>
  <c r="X3740" i="1" s="1"/>
  <c r="W3741" i="1"/>
  <c r="X3741" i="1" s="1"/>
  <c r="W3742" i="1"/>
  <c r="X3742" i="1" s="1"/>
  <c r="W3743" i="1"/>
  <c r="X3743" i="1" s="1"/>
  <c r="W3744" i="1"/>
  <c r="X3744" i="1" s="1"/>
  <c r="W3745" i="1"/>
  <c r="X3745" i="1" s="1"/>
  <c r="W3746" i="1"/>
  <c r="X3746" i="1" s="1"/>
  <c r="W3747" i="1"/>
  <c r="X3747" i="1" s="1"/>
  <c r="W3748" i="1"/>
  <c r="X3748" i="1" s="1"/>
  <c r="W3749" i="1"/>
  <c r="X3749" i="1" s="1"/>
  <c r="W3750" i="1"/>
  <c r="X3750" i="1" s="1"/>
  <c r="W3751" i="1"/>
  <c r="X3751" i="1" s="1"/>
  <c r="W3752" i="1"/>
  <c r="X3752" i="1" s="1"/>
  <c r="W3754" i="1"/>
  <c r="X3754" i="1" s="1"/>
  <c r="W3755" i="1"/>
  <c r="X3755" i="1" s="1"/>
  <c r="W3756" i="1"/>
  <c r="X3756" i="1" s="1"/>
  <c r="W3757" i="1"/>
  <c r="X3757" i="1" s="1"/>
  <c r="W3758" i="1"/>
  <c r="X3758" i="1" s="1"/>
  <c r="W3759" i="1"/>
  <c r="X3759" i="1" s="1"/>
  <c r="W3760" i="1"/>
  <c r="X3760" i="1" s="1"/>
  <c r="W3761" i="1"/>
  <c r="X3761" i="1" s="1"/>
  <c r="W3762" i="1"/>
  <c r="X3762" i="1" s="1"/>
  <c r="W3763" i="1"/>
  <c r="X3763" i="1" s="1"/>
  <c r="W3764" i="1"/>
  <c r="X3764" i="1" s="1"/>
  <c r="W3765" i="1"/>
  <c r="X3765" i="1" s="1"/>
  <c r="W3766" i="1"/>
  <c r="X3766" i="1" s="1"/>
  <c r="W4915" i="1"/>
  <c r="X4915" i="1" s="1"/>
  <c r="W3767" i="1"/>
  <c r="X3767" i="1" s="1"/>
  <c r="W3768" i="1"/>
  <c r="X3768" i="1" s="1"/>
  <c r="W3769" i="1"/>
  <c r="X3769" i="1" s="1"/>
  <c r="W3770" i="1"/>
  <c r="X3770" i="1" s="1"/>
  <c r="W3771" i="1"/>
  <c r="X3771" i="1" s="1"/>
  <c r="W3772" i="1"/>
  <c r="X3772" i="1" s="1"/>
  <c r="W3773" i="1"/>
  <c r="X3773" i="1" s="1"/>
  <c r="W3774" i="1"/>
  <c r="X3774" i="1" s="1"/>
  <c r="W3775" i="1"/>
  <c r="X3775" i="1" s="1"/>
  <c r="W3776" i="1"/>
  <c r="X3776" i="1" s="1"/>
  <c r="W3777" i="1"/>
  <c r="X3777" i="1" s="1"/>
  <c r="W3778" i="1"/>
  <c r="X3778" i="1" s="1"/>
  <c r="W3779" i="1"/>
  <c r="X3779" i="1" s="1"/>
  <c r="W3780" i="1"/>
  <c r="X3780" i="1" s="1"/>
  <c r="W3781" i="1"/>
  <c r="X3781" i="1" s="1"/>
  <c r="W3782" i="1"/>
  <c r="X3782" i="1" s="1"/>
  <c r="W3783" i="1"/>
  <c r="X3783" i="1" s="1"/>
  <c r="W3784" i="1"/>
  <c r="X3784" i="1" s="1"/>
  <c r="W3785" i="1"/>
  <c r="X3785" i="1" s="1"/>
  <c r="W3786" i="1"/>
  <c r="X3786" i="1" s="1"/>
  <c r="W3787" i="1"/>
  <c r="X3787" i="1" s="1"/>
  <c r="W3788" i="1"/>
  <c r="X3788" i="1" s="1"/>
  <c r="W3789" i="1"/>
  <c r="X3789" i="1" s="1"/>
  <c r="W3790" i="1"/>
  <c r="X3790" i="1" s="1"/>
  <c r="W3791" i="1"/>
  <c r="X3791" i="1" s="1"/>
  <c r="W3792" i="1"/>
  <c r="X3792" i="1" s="1"/>
  <c r="W3793" i="1"/>
  <c r="X3793" i="1" s="1"/>
  <c r="W3794" i="1"/>
  <c r="X3794" i="1" s="1"/>
  <c r="W3795" i="1"/>
  <c r="X3795" i="1" s="1"/>
  <c r="W3796" i="1"/>
  <c r="X3796" i="1" s="1"/>
  <c r="W3797" i="1"/>
  <c r="X3797" i="1" s="1"/>
  <c r="W3798" i="1"/>
  <c r="X3798" i="1" s="1"/>
  <c r="W3799" i="1"/>
  <c r="X3799" i="1" s="1"/>
  <c r="W3800" i="1"/>
  <c r="X3800" i="1" s="1"/>
  <c r="W3801" i="1"/>
  <c r="X3801" i="1" s="1"/>
  <c r="W3802" i="1"/>
  <c r="X3802" i="1" s="1"/>
  <c r="W3803" i="1"/>
  <c r="X3803" i="1" s="1"/>
  <c r="W3804" i="1"/>
  <c r="X3804" i="1" s="1"/>
  <c r="W3805" i="1"/>
  <c r="X3805" i="1" s="1"/>
  <c r="W3806" i="1"/>
  <c r="X3806" i="1" s="1"/>
  <c r="W3807" i="1"/>
  <c r="X3807" i="1" s="1"/>
  <c r="W3808" i="1"/>
  <c r="X3808" i="1" s="1"/>
  <c r="W3809" i="1"/>
  <c r="X3809" i="1" s="1"/>
  <c r="W3810" i="1"/>
  <c r="X3810" i="1" s="1"/>
  <c r="W3811" i="1"/>
  <c r="X3811" i="1" s="1"/>
  <c r="W3812" i="1"/>
  <c r="X3812" i="1" s="1"/>
  <c r="W3813" i="1"/>
  <c r="X3813" i="1" s="1"/>
  <c r="W3814" i="1"/>
  <c r="X3814" i="1" s="1"/>
  <c r="W3815" i="1"/>
  <c r="X3815" i="1" s="1"/>
  <c r="W3816" i="1"/>
  <c r="X3816" i="1" s="1"/>
  <c r="W3817" i="1"/>
  <c r="X3817" i="1" s="1"/>
  <c r="W3818" i="1"/>
  <c r="X3818" i="1" s="1"/>
  <c r="W3819" i="1"/>
  <c r="X3819" i="1" s="1"/>
  <c r="W3820" i="1"/>
  <c r="X3820" i="1" s="1"/>
  <c r="W3821" i="1"/>
  <c r="X3821" i="1" s="1"/>
  <c r="W3822" i="1"/>
  <c r="X3822" i="1" s="1"/>
  <c r="W3823" i="1"/>
  <c r="X3823" i="1" s="1"/>
  <c r="W3824" i="1"/>
  <c r="X3824" i="1" s="1"/>
  <c r="W3825" i="1"/>
  <c r="X3825" i="1" s="1"/>
  <c r="W3826" i="1"/>
  <c r="X3826" i="1" s="1"/>
  <c r="W3827" i="1"/>
  <c r="X3827" i="1" s="1"/>
  <c r="W3828" i="1"/>
  <c r="X3828" i="1" s="1"/>
  <c r="W3829" i="1"/>
  <c r="X3829" i="1" s="1"/>
  <c r="W3830" i="1"/>
  <c r="X3830" i="1" s="1"/>
  <c r="W3831" i="1"/>
  <c r="X3831" i="1" s="1"/>
  <c r="W3832" i="1"/>
  <c r="X3832" i="1" s="1"/>
  <c r="W3833" i="1"/>
  <c r="X3833" i="1" s="1"/>
  <c r="W3834" i="1"/>
  <c r="X3834" i="1" s="1"/>
  <c r="W3835" i="1"/>
  <c r="X3835" i="1" s="1"/>
  <c r="W3836" i="1"/>
  <c r="X3836" i="1" s="1"/>
  <c r="W3837" i="1"/>
  <c r="X3837" i="1" s="1"/>
  <c r="W3838" i="1"/>
  <c r="X3838" i="1" s="1"/>
  <c r="W3839" i="1"/>
  <c r="X3839" i="1" s="1"/>
  <c r="W3840" i="1"/>
  <c r="X3840" i="1" s="1"/>
  <c r="W3841" i="1"/>
  <c r="X3841" i="1" s="1"/>
  <c r="W3842" i="1"/>
  <c r="X3842" i="1" s="1"/>
  <c r="W3843" i="1"/>
  <c r="X3843" i="1" s="1"/>
  <c r="W3844" i="1"/>
  <c r="X3844" i="1" s="1"/>
  <c r="W3845" i="1"/>
  <c r="X3845" i="1" s="1"/>
  <c r="W3846" i="1"/>
  <c r="X3846" i="1" s="1"/>
  <c r="W3847" i="1"/>
  <c r="X3847" i="1" s="1"/>
  <c r="W3848" i="1"/>
  <c r="X3848" i="1" s="1"/>
  <c r="W3849" i="1"/>
  <c r="X3849" i="1" s="1"/>
  <c r="W3850" i="1"/>
  <c r="X3850" i="1" s="1"/>
  <c r="W3851" i="1"/>
  <c r="X3851" i="1" s="1"/>
  <c r="W3852" i="1"/>
  <c r="X3852" i="1" s="1"/>
  <c r="W3853" i="1"/>
  <c r="X3853" i="1" s="1"/>
  <c r="W3854" i="1"/>
  <c r="X3854" i="1" s="1"/>
  <c r="W3855" i="1"/>
  <c r="X3855" i="1" s="1"/>
  <c r="W3856" i="1"/>
  <c r="X3856" i="1" s="1"/>
  <c r="W3857" i="1"/>
  <c r="X3857" i="1" s="1"/>
  <c r="W3858" i="1"/>
  <c r="X3858" i="1" s="1"/>
  <c r="W3859" i="1"/>
  <c r="X3859" i="1" s="1"/>
  <c r="W3860" i="1"/>
  <c r="X3860" i="1" s="1"/>
  <c r="W3861" i="1"/>
  <c r="X3861" i="1" s="1"/>
  <c r="W3862" i="1"/>
  <c r="X3862" i="1" s="1"/>
  <c r="W3863" i="1"/>
  <c r="X3863" i="1" s="1"/>
  <c r="W3864" i="1"/>
  <c r="X3864" i="1" s="1"/>
  <c r="W3865" i="1"/>
  <c r="X3865" i="1" s="1"/>
  <c r="W3866" i="1"/>
  <c r="X3866" i="1" s="1"/>
  <c r="W3867" i="1"/>
  <c r="X3867" i="1" s="1"/>
  <c r="W3868" i="1"/>
  <c r="X3868" i="1" s="1"/>
  <c r="W3869" i="1"/>
  <c r="X3869" i="1" s="1"/>
  <c r="W3870" i="1"/>
  <c r="X3870" i="1" s="1"/>
  <c r="W3871" i="1"/>
  <c r="X3871" i="1" s="1"/>
  <c r="W3872" i="1"/>
  <c r="X3872" i="1" s="1"/>
  <c r="W3873" i="1"/>
  <c r="X3873" i="1" s="1"/>
  <c r="W3874" i="1"/>
  <c r="X3874" i="1" s="1"/>
  <c r="W3875" i="1"/>
  <c r="X3875" i="1" s="1"/>
  <c r="W3876" i="1"/>
  <c r="X3876" i="1" s="1"/>
  <c r="W3877" i="1"/>
  <c r="X3877" i="1" s="1"/>
  <c r="W3878" i="1"/>
  <c r="X3878" i="1" s="1"/>
  <c r="W3879" i="1"/>
  <c r="X3879" i="1" s="1"/>
  <c r="W3880" i="1"/>
  <c r="X3880" i="1" s="1"/>
  <c r="W3892" i="1"/>
  <c r="X3892" i="1" s="1"/>
  <c r="W3893" i="1"/>
  <c r="X3893" i="1" s="1"/>
  <c r="W3894" i="1"/>
  <c r="X3894" i="1" s="1"/>
  <c r="W3895" i="1"/>
  <c r="X3895" i="1" s="1"/>
  <c r="W3896" i="1"/>
  <c r="X3896" i="1" s="1"/>
  <c r="W3897" i="1"/>
  <c r="X3897" i="1" s="1"/>
  <c r="W3898" i="1"/>
  <c r="X3898" i="1" s="1"/>
  <c r="W3899" i="1"/>
  <c r="X3899" i="1" s="1"/>
  <c r="W3900" i="1"/>
  <c r="X3900" i="1" s="1"/>
  <c r="W3901" i="1"/>
  <c r="X3901" i="1" s="1"/>
  <c r="W3902" i="1"/>
  <c r="X3902" i="1" s="1"/>
  <c r="W3903" i="1"/>
  <c r="X3903" i="1" s="1"/>
  <c r="W3904" i="1"/>
  <c r="X3904" i="1" s="1"/>
  <c r="W3905" i="1"/>
  <c r="X3905" i="1" s="1"/>
  <c r="W3906" i="1"/>
  <c r="X3906" i="1" s="1"/>
  <c r="W3907" i="1"/>
  <c r="X3907" i="1" s="1"/>
  <c r="W3908" i="1"/>
  <c r="X3908" i="1" s="1"/>
  <c r="W3909" i="1"/>
  <c r="X3909" i="1" s="1"/>
  <c r="W3910" i="1"/>
  <c r="X3910" i="1" s="1"/>
  <c r="W3911" i="1"/>
  <c r="X3911" i="1" s="1"/>
  <c r="W3912" i="1"/>
  <c r="X3912" i="1" s="1"/>
  <c r="W3913" i="1"/>
  <c r="X3913" i="1" s="1"/>
  <c r="W3914" i="1"/>
  <c r="X3914" i="1" s="1"/>
  <c r="W3915" i="1"/>
  <c r="X3915" i="1" s="1"/>
  <c r="W3916" i="1"/>
  <c r="X3916" i="1" s="1"/>
  <c r="W3986" i="1"/>
  <c r="X3986" i="1" s="1"/>
  <c r="W3987" i="1"/>
  <c r="X3987" i="1" s="1"/>
  <c r="W3988" i="1"/>
  <c r="X3988" i="1" s="1"/>
  <c r="W3989" i="1"/>
  <c r="X3989" i="1" s="1"/>
  <c r="W3990" i="1"/>
  <c r="X3990" i="1" s="1"/>
  <c r="W3991" i="1"/>
  <c r="X3991" i="1" s="1"/>
  <c r="W3992" i="1"/>
  <c r="X3992" i="1" s="1"/>
  <c r="W3993" i="1"/>
  <c r="X3993" i="1" s="1"/>
  <c r="W3994" i="1"/>
  <c r="X3994" i="1" s="1"/>
  <c r="W3995" i="1"/>
  <c r="X3995" i="1" s="1"/>
  <c r="W3996" i="1"/>
  <c r="X3996" i="1" s="1"/>
  <c r="W3997" i="1"/>
  <c r="X3997" i="1" s="1"/>
  <c r="W3998" i="1"/>
  <c r="X3998" i="1" s="1"/>
  <c r="W3999" i="1"/>
  <c r="X3999" i="1" s="1"/>
  <c r="W4000" i="1"/>
  <c r="X4000" i="1" s="1"/>
  <c r="W4002" i="1"/>
  <c r="X4002" i="1" s="1"/>
  <c r="W4003" i="1"/>
  <c r="X4003" i="1" s="1"/>
  <c r="W4004" i="1"/>
  <c r="X4004" i="1" s="1"/>
  <c r="W4005" i="1"/>
  <c r="X4005" i="1" s="1"/>
  <c r="W4006" i="1"/>
  <c r="X4006" i="1" s="1"/>
  <c r="W4007" i="1"/>
  <c r="X4007" i="1" s="1"/>
  <c r="W4008" i="1"/>
  <c r="X4008" i="1" s="1"/>
  <c r="W4009" i="1"/>
  <c r="X4009" i="1" s="1"/>
  <c r="W4010" i="1"/>
  <c r="X4010" i="1" s="1"/>
  <c r="W4011" i="1"/>
  <c r="X4011" i="1" s="1"/>
  <c r="W4013" i="1"/>
  <c r="X4013" i="1" s="1"/>
  <c r="W4014" i="1"/>
  <c r="X4014" i="1" s="1"/>
  <c r="W4015" i="1"/>
  <c r="X4015" i="1" s="1"/>
  <c r="W4016" i="1"/>
  <c r="X4016" i="1" s="1"/>
  <c r="W4017" i="1"/>
  <c r="X4017" i="1" s="1"/>
  <c r="W4018" i="1"/>
  <c r="X4018" i="1" s="1"/>
  <c r="W4019" i="1"/>
  <c r="X4019" i="1" s="1"/>
  <c r="W4020" i="1"/>
  <c r="X4020" i="1" s="1"/>
  <c r="W4021" i="1"/>
  <c r="X4021" i="1" s="1"/>
  <c r="W4022" i="1"/>
  <c r="X4022" i="1" s="1"/>
  <c r="W4023" i="1"/>
  <c r="X4023" i="1" s="1"/>
  <c r="W4024" i="1"/>
  <c r="X4024" i="1" s="1"/>
  <c r="W4025" i="1"/>
  <c r="X4025" i="1" s="1"/>
  <c r="W4026" i="1"/>
  <c r="X4026" i="1" s="1"/>
  <c r="W4027" i="1"/>
  <c r="X4027" i="1" s="1"/>
  <c r="W4028" i="1"/>
  <c r="X4028" i="1" s="1"/>
  <c r="W4029" i="1"/>
  <c r="X4029" i="1" s="1"/>
  <c r="W4030" i="1"/>
  <c r="X4030" i="1" s="1"/>
  <c r="W4031" i="1"/>
  <c r="X4031" i="1" s="1"/>
  <c r="W4032" i="1"/>
  <c r="X4032" i="1" s="1"/>
  <c r="W4033" i="1"/>
  <c r="X4033" i="1" s="1"/>
  <c r="W4034" i="1"/>
  <c r="X4034" i="1" s="1"/>
  <c r="W4219" i="1"/>
  <c r="X4219" i="1" s="1"/>
  <c r="W4220" i="1"/>
  <c r="X4220" i="1" s="1"/>
  <c r="W4221" i="1"/>
  <c r="X4221" i="1" s="1"/>
  <c r="W4222" i="1"/>
  <c r="X4222" i="1" s="1"/>
  <c r="W4223" i="1"/>
  <c r="X4223" i="1" s="1"/>
  <c r="W4224" i="1"/>
  <c r="X4224" i="1" s="1"/>
  <c r="W4225" i="1"/>
  <c r="X4225" i="1" s="1"/>
  <c r="W4226" i="1"/>
  <c r="X4226" i="1" s="1"/>
  <c r="W4227" i="1"/>
  <c r="X4227" i="1" s="1"/>
  <c r="W4228" i="1"/>
  <c r="X4228" i="1" s="1"/>
  <c r="W4229" i="1"/>
  <c r="X4229" i="1" s="1"/>
  <c r="W4230" i="1"/>
  <c r="X4230" i="1" s="1"/>
  <c r="W4231" i="1"/>
  <c r="X4231" i="1" s="1"/>
  <c r="W4232" i="1"/>
  <c r="X4232" i="1" s="1"/>
  <c r="W4233" i="1"/>
  <c r="X4233" i="1" s="1"/>
  <c r="W4234" i="1"/>
  <c r="X4234" i="1" s="1"/>
  <c r="W4235" i="1"/>
  <c r="X4235" i="1" s="1"/>
  <c r="W4236" i="1"/>
  <c r="X4236" i="1" s="1"/>
  <c r="W4237" i="1"/>
  <c r="X4237" i="1" s="1"/>
  <c r="W4238" i="1"/>
  <c r="X4238" i="1" s="1"/>
  <c r="W4239" i="1"/>
  <c r="X4239" i="1" s="1"/>
  <c r="W4240" i="1"/>
  <c r="X4240" i="1" s="1"/>
  <c r="W4241" i="1"/>
  <c r="X4241" i="1" s="1"/>
  <c r="W4242" i="1"/>
  <c r="X4242" i="1" s="1"/>
  <c r="W4243" i="1"/>
  <c r="X4243" i="1" s="1"/>
  <c r="W4244" i="1"/>
  <c r="X4244" i="1" s="1"/>
  <c r="W4245" i="1"/>
  <c r="X4245" i="1" s="1"/>
  <c r="W4246" i="1"/>
  <c r="X4246" i="1" s="1"/>
  <c r="W4247" i="1"/>
  <c r="X4247" i="1" s="1"/>
  <c r="W4248" i="1"/>
  <c r="X4248" i="1" s="1"/>
  <c r="W4249" i="1"/>
  <c r="X4249" i="1" s="1"/>
  <c r="W4250" i="1"/>
  <c r="X4250" i="1" s="1"/>
  <c r="W4251" i="1"/>
  <c r="X4251" i="1" s="1"/>
  <c r="W4252" i="1"/>
  <c r="X4252" i="1" s="1"/>
  <c r="W4253" i="1"/>
  <c r="X4253" i="1" s="1"/>
  <c r="W4254" i="1"/>
  <c r="X4254" i="1" s="1"/>
  <c r="W4255" i="1"/>
  <c r="X4255" i="1" s="1"/>
  <c r="W4256" i="1"/>
  <c r="X4256" i="1" s="1"/>
  <c r="W4257" i="1"/>
  <c r="X4257" i="1" s="1"/>
  <c r="W4258" i="1"/>
  <c r="X4258" i="1" s="1"/>
  <c r="W4259" i="1"/>
  <c r="X4259" i="1" s="1"/>
  <c r="W4260" i="1"/>
  <c r="X4260" i="1" s="1"/>
  <c r="W4261" i="1"/>
  <c r="X4261" i="1" s="1"/>
  <c r="W4262" i="1"/>
  <c r="X4262" i="1" s="1"/>
  <c r="W4263" i="1"/>
  <c r="X4263" i="1" s="1"/>
  <c r="W4264" i="1"/>
  <c r="X4264" i="1" s="1"/>
  <c r="W4265" i="1"/>
  <c r="X4265" i="1" s="1"/>
  <c r="W4266" i="1"/>
  <c r="X4266" i="1" s="1"/>
  <c r="W4267" i="1"/>
  <c r="X4267" i="1" s="1"/>
  <c r="W4268" i="1"/>
  <c r="X4268" i="1" s="1"/>
  <c r="W4269" i="1"/>
  <c r="X4269" i="1" s="1"/>
  <c r="W4270" i="1"/>
  <c r="X4270" i="1" s="1"/>
  <c r="W4271" i="1"/>
  <c r="X4271" i="1" s="1"/>
  <c r="W4272" i="1"/>
  <c r="X4272" i="1" s="1"/>
  <c r="W4273" i="1"/>
  <c r="X4273" i="1" s="1"/>
  <c r="W4274" i="1"/>
  <c r="X4274" i="1" s="1"/>
  <c r="W4275" i="1"/>
  <c r="X4275" i="1" s="1"/>
  <c r="W4276" i="1"/>
  <c r="X4276" i="1" s="1"/>
  <c r="W4277" i="1"/>
  <c r="X4277" i="1" s="1"/>
  <c r="W4278" i="1"/>
  <c r="X4278" i="1" s="1"/>
  <c r="W4279" i="1"/>
  <c r="X4279" i="1" s="1"/>
  <c r="W4280" i="1"/>
  <c r="X4280" i="1" s="1"/>
  <c r="W4281" i="1"/>
  <c r="X4281" i="1" s="1"/>
  <c r="W4282" i="1"/>
  <c r="X4282" i="1" s="1"/>
  <c r="W4283" i="1"/>
  <c r="X4283" i="1" s="1"/>
  <c r="W4284" i="1"/>
  <c r="X4284" i="1" s="1"/>
  <c r="W4285" i="1"/>
  <c r="X4285" i="1" s="1"/>
  <c r="W4286" i="1"/>
  <c r="X4286" i="1" s="1"/>
  <c r="W4287" i="1"/>
  <c r="X4287" i="1" s="1"/>
  <c r="W4288" i="1"/>
  <c r="X4288" i="1" s="1"/>
  <c r="W4289" i="1"/>
  <c r="X4289" i="1" s="1"/>
  <c r="W4290" i="1"/>
  <c r="X4290" i="1" s="1"/>
  <c r="W4291" i="1"/>
  <c r="X4291" i="1" s="1"/>
  <c r="W4292" i="1"/>
  <c r="X4292" i="1" s="1"/>
  <c r="W4293" i="1"/>
  <c r="X4293" i="1" s="1"/>
  <c r="W4294" i="1"/>
  <c r="X4294" i="1" s="1"/>
  <c r="W4295" i="1"/>
  <c r="X4295" i="1" s="1"/>
  <c r="W4296" i="1"/>
  <c r="X4296" i="1" s="1"/>
  <c r="W4297" i="1"/>
  <c r="X4297" i="1" s="1"/>
  <c r="W4298" i="1"/>
  <c r="X4298" i="1" s="1"/>
  <c r="W4299" i="1"/>
  <c r="X4299" i="1" s="1"/>
  <c r="W4300" i="1"/>
  <c r="X4300" i="1" s="1"/>
  <c r="W4301" i="1"/>
  <c r="X4301" i="1" s="1"/>
  <c r="W4302" i="1"/>
  <c r="X4302" i="1" s="1"/>
  <c r="W4303" i="1"/>
  <c r="X4303" i="1" s="1"/>
  <c r="W4304" i="1"/>
  <c r="X4304" i="1" s="1"/>
  <c r="W4305" i="1"/>
  <c r="X4305" i="1" s="1"/>
  <c r="W4306" i="1"/>
  <c r="X4306" i="1" s="1"/>
  <c r="W4307" i="1"/>
  <c r="X4307" i="1" s="1"/>
  <c r="W4308" i="1"/>
  <c r="X4308" i="1" s="1"/>
  <c r="W4309" i="1"/>
  <c r="X4309" i="1" s="1"/>
  <c r="W4310" i="1"/>
  <c r="X4310" i="1" s="1"/>
  <c r="W4311" i="1"/>
  <c r="X4311" i="1" s="1"/>
  <c r="W4312" i="1"/>
  <c r="X4312" i="1" s="1"/>
  <c r="W4313" i="1"/>
  <c r="X4313" i="1" s="1"/>
  <c r="W4314" i="1"/>
  <c r="X4314" i="1" s="1"/>
  <c r="W4315" i="1"/>
  <c r="X4315" i="1" s="1"/>
  <c r="W4316" i="1"/>
  <c r="X4316" i="1" s="1"/>
  <c r="W4317" i="1"/>
  <c r="X4317" i="1" s="1"/>
  <c r="W4318" i="1"/>
  <c r="X4318" i="1" s="1"/>
  <c r="W4319" i="1"/>
  <c r="X4319" i="1" s="1"/>
  <c r="W4320" i="1"/>
  <c r="X4320" i="1" s="1"/>
  <c r="W4321" i="1"/>
  <c r="X4321" i="1" s="1"/>
  <c r="W4322" i="1"/>
  <c r="X4322" i="1" s="1"/>
  <c r="W4323" i="1"/>
  <c r="X4323" i="1" s="1"/>
  <c r="W4324" i="1"/>
  <c r="X4324" i="1" s="1"/>
  <c r="W4325" i="1"/>
  <c r="X4325" i="1" s="1"/>
  <c r="W4326" i="1"/>
  <c r="X4326" i="1" s="1"/>
  <c r="W4327" i="1"/>
  <c r="X4327" i="1" s="1"/>
  <c r="W4328" i="1"/>
  <c r="X4328" i="1" s="1"/>
  <c r="W4329" i="1"/>
  <c r="X4329" i="1" s="1"/>
  <c r="W4330" i="1"/>
  <c r="X4330" i="1" s="1"/>
  <c r="W4331" i="1"/>
  <c r="X4331" i="1" s="1"/>
  <c r="W4332" i="1"/>
  <c r="X4332" i="1" s="1"/>
  <c r="W4333" i="1"/>
  <c r="X4333" i="1" s="1"/>
  <c r="W4334" i="1"/>
  <c r="X4334" i="1" s="1"/>
  <c r="W4335" i="1"/>
  <c r="X4335" i="1" s="1"/>
  <c r="W4336" i="1"/>
  <c r="X4336" i="1" s="1"/>
  <c r="W4337" i="1"/>
  <c r="X4337" i="1" s="1"/>
  <c r="W4338" i="1"/>
  <c r="X4338" i="1" s="1"/>
  <c r="W4339" i="1"/>
  <c r="X4339" i="1" s="1"/>
  <c r="W4340" i="1"/>
  <c r="X4340" i="1" s="1"/>
  <c r="W4341" i="1"/>
  <c r="X4341" i="1" s="1"/>
  <c r="W4342" i="1"/>
  <c r="X4342" i="1" s="1"/>
  <c r="W4343" i="1"/>
  <c r="X4343" i="1" s="1"/>
  <c r="W4350" i="1"/>
  <c r="X4350" i="1" s="1"/>
  <c r="W4351" i="1"/>
  <c r="X4351" i="1" s="1"/>
  <c r="W4352" i="1"/>
  <c r="X4352" i="1" s="1"/>
  <c r="W4353" i="1"/>
  <c r="X4353" i="1" s="1"/>
  <c r="W4354" i="1"/>
  <c r="X4354" i="1" s="1"/>
  <c r="W4355" i="1"/>
  <c r="X4355" i="1" s="1"/>
  <c r="W4356" i="1"/>
  <c r="X4356" i="1" s="1"/>
  <c r="W4357" i="1"/>
  <c r="X4357" i="1" s="1"/>
  <c r="W4358" i="1"/>
  <c r="X4358" i="1" s="1"/>
  <c r="W4359" i="1"/>
  <c r="X4359" i="1" s="1"/>
  <c r="W4360" i="1"/>
  <c r="X4360" i="1" s="1"/>
  <c r="W4361" i="1"/>
  <c r="X4361" i="1" s="1"/>
  <c r="W4362" i="1"/>
  <c r="X4362" i="1" s="1"/>
  <c r="W4363" i="1"/>
  <c r="X4363" i="1" s="1"/>
  <c r="W4364" i="1"/>
  <c r="X4364" i="1" s="1"/>
  <c r="W4365" i="1"/>
  <c r="X4365" i="1" s="1"/>
  <c r="W4366" i="1"/>
  <c r="X4366" i="1" s="1"/>
  <c r="W4367" i="1"/>
  <c r="X4367" i="1" s="1"/>
  <c r="W4368" i="1"/>
  <c r="X4368" i="1" s="1"/>
  <c r="W4369" i="1"/>
  <c r="X4369" i="1" s="1"/>
  <c r="W4370" i="1"/>
  <c r="X4370" i="1" s="1"/>
  <c r="W4371" i="1"/>
  <c r="X4371" i="1" s="1"/>
  <c r="W4372" i="1"/>
  <c r="X4372" i="1" s="1"/>
  <c r="W4373" i="1"/>
  <c r="X4373" i="1" s="1"/>
  <c r="W4374" i="1"/>
  <c r="X4374" i="1" s="1"/>
  <c r="W4375" i="1"/>
  <c r="X4375" i="1" s="1"/>
  <c r="W4376" i="1"/>
  <c r="X4376" i="1" s="1"/>
  <c r="W4377" i="1"/>
  <c r="X4377" i="1" s="1"/>
  <c r="W4378" i="1"/>
  <c r="X4378" i="1" s="1"/>
  <c r="W4379" i="1"/>
  <c r="X4379" i="1" s="1"/>
  <c r="W4380" i="1"/>
  <c r="X4380" i="1" s="1"/>
  <c r="W4381" i="1"/>
  <c r="X4381" i="1" s="1"/>
  <c r="W4382" i="1"/>
  <c r="X4382" i="1" s="1"/>
  <c r="W4383" i="1"/>
  <c r="X4383" i="1" s="1"/>
  <c r="W4384" i="1"/>
  <c r="X4384" i="1" s="1"/>
  <c r="W4385" i="1"/>
  <c r="X4385" i="1" s="1"/>
  <c r="W4386" i="1"/>
  <c r="X4386" i="1" s="1"/>
  <c r="W4387" i="1"/>
  <c r="X4387" i="1" s="1"/>
  <c r="W4388" i="1"/>
  <c r="X4388" i="1" s="1"/>
  <c r="W4389" i="1"/>
  <c r="X4389" i="1" s="1"/>
  <c r="W4390" i="1"/>
  <c r="X4390" i="1" s="1"/>
  <c r="W4391" i="1"/>
  <c r="X4391" i="1" s="1"/>
  <c r="W4392" i="1"/>
  <c r="X4392" i="1" s="1"/>
  <c r="W4393" i="1"/>
  <c r="X4393" i="1" s="1"/>
  <c r="W4394" i="1"/>
  <c r="X4394" i="1" s="1"/>
  <c r="W4395" i="1"/>
  <c r="X4395" i="1" s="1"/>
  <c r="W4396" i="1"/>
  <c r="X4396" i="1" s="1"/>
  <c r="W4397" i="1"/>
  <c r="X4397" i="1" s="1"/>
  <c r="W4398" i="1"/>
  <c r="X4398" i="1" s="1"/>
  <c r="W4399" i="1"/>
  <c r="X4399" i="1" s="1"/>
  <c r="W4400" i="1"/>
  <c r="X4400" i="1" s="1"/>
  <c r="W4401" i="1"/>
  <c r="X4401" i="1" s="1"/>
  <c r="W4402" i="1"/>
  <c r="X4402" i="1" s="1"/>
  <c r="W4403" i="1"/>
  <c r="X4403" i="1" s="1"/>
  <c r="W4404" i="1"/>
  <c r="X4404" i="1" s="1"/>
  <c r="W4405" i="1"/>
  <c r="X4405" i="1" s="1"/>
  <c r="W4406" i="1"/>
  <c r="X4406" i="1" s="1"/>
  <c r="W4407" i="1"/>
  <c r="X4407" i="1" s="1"/>
  <c r="W4408" i="1"/>
  <c r="X4408" i="1" s="1"/>
  <c r="W4409" i="1"/>
  <c r="X4409" i="1" s="1"/>
  <c r="W4410" i="1"/>
  <c r="X4410" i="1" s="1"/>
  <c r="W4411" i="1"/>
  <c r="X4411" i="1" s="1"/>
  <c r="W4412" i="1"/>
  <c r="X4412" i="1" s="1"/>
  <c r="W4413" i="1"/>
  <c r="X4413" i="1" s="1"/>
  <c r="W4414" i="1"/>
  <c r="X4414" i="1" s="1"/>
  <c r="W4415" i="1"/>
  <c r="X4415" i="1" s="1"/>
  <c r="W4416" i="1"/>
  <c r="X4416" i="1" s="1"/>
  <c r="W4417" i="1"/>
  <c r="X4417" i="1" s="1"/>
  <c r="W4418" i="1"/>
  <c r="X4418" i="1" s="1"/>
  <c r="W4820" i="1"/>
  <c r="X4820" i="1" s="1"/>
  <c r="W4824" i="1"/>
  <c r="X4824" i="1" s="1"/>
  <c r="W4826" i="1"/>
  <c r="X4826" i="1" s="1"/>
  <c r="W4831" i="1"/>
  <c r="X4831" i="1" s="1"/>
  <c r="W4833" i="1"/>
  <c r="X4833" i="1" s="1"/>
  <c r="W4835" i="1"/>
  <c r="X4835" i="1" s="1"/>
  <c r="W4839" i="1"/>
  <c r="X4839" i="1" s="1"/>
  <c r="W4846" i="1"/>
  <c r="X4846" i="1" s="1"/>
  <c r="W4856" i="1"/>
  <c r="X4856" i="1" s="1"/>
  <c r="W4858" i="1"/>
  <c r="X4858" i="1" s="1"/>
  <c r="W4860" i="1"/>
  <c r="X4860" i="1" s="1"/>
  <c r="W4864" i="1"/>
  <c r="X4864" i="1" s="1"/>
  <c r="W4866" i="1"/>
  <c r="X4866" i="1" s="1"/>
  <c r="W4869" i="1"/>
  <c r="X4869" i="1" s="1"/>
  <c r="W4874" i="1"/>
  <c r="X4874" i="1" s="1"/>
  <c r="W4887" i="1"/>
  <c r="X4887" i="1" s="1"/>
  <c r="W4895" i="1"/>
  <c r="X4895" i="1" s="1"/>
  <c r="W4419" i="1"/>
  <c r="X4419" i="1" s="1"/>
  <c r="W4420" i="1"/>
  <c r="X4420" i="1" s="1"/>
  <c r="W4421" i="1"/>
  <c r="X4421" i="1" s="1"/>
  <c r="W4422" i="1"/>
  <c r="X4422" i="1" s="1"/>
  <c r="W4423" i="1"/>
  <c r="X4423" i="1" s="1"/>
  <c r="W4424" i="1"/>
  <c r="X4424" i="1" s="1"/>
  <c r="W4425" i="1"/>
  <c r="X4425" i="1" s="1"/>
  <c r="W4426" i="1"/>
  <c r="X4426" i="1" s="1"/>
  <c r="W4427" i="1"/>
  <c r="X4427" i="1" s="1"/>
  <c r="W4428" i="1"/>
  <c r="X4428" i="1" s="1"/>
  <c r="W4429" i="1"/>
  <c r="X4429" i="1" s="1"/>
  <c r="W4430" i="1"/>
  <c r="X4430" i="1" s="1"/>
  <c r="W4431" i="1"/>
  <c r="X4431" i="1" s="1"/>
  <c r="W4432" i="1"/>
  <c r="X4432" i="1" s="1"/>
  <c r="W4433" i="1"/>
  <c r="X4433" i="1" s="1"/>
  <c r="W4434" i="1"/>
  <c r="X4434" i="1" s="1"/>
  <c r="W4435" i="1"/>
  <c r="X4435" i="1" s="1"/>
  <c r="W4436" i="1"/>
  <c r="X4436" i="1" s="1"/>
  <c r="W4437" i="1"/>
  <c r="X4437" i="1" s="1"/>
  <c r="W4438" i="1"/>
  <c r="X4438" i="1" s="1"/>
  <c r="W4439" i="1"/>
  <c r="X4439" i="1" s="1"/>
  <c r="W4440" i="1"/>
  <c r="X4440" i="1" s="1"/>
  <c r="W4441" i="1"/>
  <c r="X4441" i="1" s="1"/>
  <c r="W4442" i="1"/>
  <c r="X4442" i="1" s="1"/>
  <c r="W4443" i="1"/>
  <c r="X4443" i="1" s="1"/>
  <c r="W4444" i="1"/>
  <c r="X4444" i="1" s="1"/>
  <c r="W4445" i="1"/>
  <c r="X4445" i="1" s="1"/>
  <c r="W4446" i="1"/>
  <c r="X4446" i="1" s="1"/>
  <c r="W4447" i="1"/>
  <c r="X4447" i="1" s="1"/>
  <c r="W4448" i="1"/>
  <c r="X4448" i="1" s="1"/>
  <c r="W4449" i="1"/>
  <c r="X4449" i="1" s="1"/>
  <c r="W4450" i="1"/>
  <c r="X4450" i="1" s="1"/>
  <c r="W4451" i="1"/>
  <c r="X4451" i="1" s="1"/>
  <c r="W4452" i="1"/>
  <c r="X4452" i="1" s="1"/>
  <c r="W4453" i="1"/>
  <c r="X4453" i="1" s="1"/>
  <c r="W4454" i="1"/>
  <c r="X4454" i="1" s="1"/>
  <c r="W4455" i="1"/>
  <c r="X4455" i="1" s="1"/>
  <c r="W4456" i="1"/>
  <c r="X4456" i="1" s="1"/>
  <c r="W4457" i="1"/>
  <c r="X4457" i="1" s="1"/>
  <c r="W4458" i="1"/>
  <c r="X4458" i="1" s="1"/>
  <c r="W4459" i="1"/>
  <c r="X4459" i="1" s="1"/>
  <c r="W4460" i="1"/>
  <c r="X4460" i="1" s="1"/>
  <c r="W4461" i="1"/>
  <c r="X4461" i="1" s="1"/>
  <c r="W4462" i="1"/>
  <c r="X4462" i="1" s="1"/>
  <c r="W4463" i="1"/>
  <c r="X4463" i="1" s="1"/>
  <c r="W4464" i="1"/>
  <c r="X4464" i="1" s="1"/>
  <c r="W4465" i="1"/>
  <c r="X4465" i="1" s="1"/>
  <c r="W4466" i="1"/>
  <c r="X4466" i="1" s="1"/>
  <c r="W4467" i="1"/>
  <c r="X4467" i="1" s="1"/>
  <c r="W4468" i="1"/>
  <c r="X4468" i="1" s="1"/>
  <c r="W4469" i="1"/>
  <c r="X4469" i="1" s="1"/>
  <c r="W4470" i="1"/>
  <c r="X4470" i="1" s="1"/>
  <c r="W4471" i="1"/>
  <c r="X4471" i="1" s="1"/>
  <c r="W4472" i="1"/>
  <c r="X4472" i="1" s="1"/>
  <c r="W4473" i="1"/>
  <c r="X4473" i="1" s="1"/>
  <c r="W4474" i="1"/>
  <c r="X4474" i="1" s="1"/>
  <c r="W4475" i="1"/>
  <c r="X4475" i="1" s="1"/>
  <c r="W4476" i="1"/>
  <c r="X4476" i="1" s="1"/>
  <c r="W4477" i="1"/>
  <c r="X4477" i="1" s="1"/>
  <c r="W4478" i="1"/>
  <c r="X4478" i="1" s="1"/>
  <c r="W4479" i="1"/>
  <c r="X4479" i="1" s="1"/>
  <c r="W4480" i="1"/>
  <c r="X4480" i="1" s="1"/>
  <c r="W4481" i="1"/>
  <c r="X4481" i="1" s="1"/>
  <c r="W4482" i="1"/>
  <c r="X4482" i="1" s="1"/>
  <c r="W4483" i="1"/>
  <c r="X4483" i="1" s="1"/>
  <c r="W4484" i="1"/>
  <c r="X4484" i="1" s="1"/>
  <c r="W4485" i="1"/>
  <c r="X4485" i="1" s="1"/>
  <c r="W4486" i="1"/>
  <c r="X4486" i="1" s="1"/>
  <c r="W4487" i="1"/>
  <c r="X4487" i="1" s="1"/>
  <c r="W4488" i="1"/>
  <c r="X4488" i="1" s="1"/>
  <c r="W4489" i="1"/>
  <c r="X4489" i="1" s="1"/>
  <c r="W4490" i="1"/>
  <c r="X4490" i="1" s="1"/>
  <c r="W4491" i="1"/>
  <c r="X4491" i="1" s="1"/>
  <c r="W4492" i="1"/>
  <c r="X4492" i="1" s="1"/>
  <c r="W4493" i="1"/>
  <c r="X4493" i="1" s="1"/>
  <c r="W4494" i="1"/>
  <c r="X4494" i="1" s="1"/>
  <c r="W4495" i="1"/>
  <c r="X4495" i="1" s="1"/>
  <c r="W4496" i="1"/>
  <c r="X4496" i="1" s="1"/>
  <c r="W4497" i="1"/>
  <c r="X4497" i="1" s="1"/>
  <c r="W4498" i="1"/>
  <c r="X4498" i="1" s="1"/>
  <c r="W4499" i="1"/>
  <c r="X4499" i="1" s="1"/>
  <c r="W4500" i="1"/>
  <c r="X4500" i="1" s="1"/>
  <c r="W4501" i="1"/>
  <c r="X4501" i="1" s="1"/>
  <c r="W4502" i="1"/>
  <c r="X4502" i="1" s="1"/>
  <c r="W4503" i="1"/>
  <c r="X4503" i="1" s="1"/>
  <c r="W4504" i="1"/>
  <c r="X4504" i="1" s="1"/>
  <c r="W4505" i="1"/>
  <c r="X4505" i="1" s="1"/>
  <c r="W4506" i="1"/>
  <c r="X4506" i="1" s="1"/>
  <c r="W4507" i="1"/>
  <c r="X4507" i="1" s="1"/>
  <c r="W4508" i="1"/>
  <c r="X4508" i="1" s="1"/>
  <c r="W4509" i="1"/>
  <c r="X4509" i="1" s="1"/>
  <c r="W4510" i="1"/>
  <c r="X4510" i="1" s="1"/>
  <c r="W4511" i="1"/>
  <c r="X4511" i="1" s="1"/>
  <c r="W4512" i="1"/>
  <c r="X4512" i="1" s="1"/>
  <c r="W4513" i="1"/>
  <c r="X4513" i="1" s="1"/>
  <c r="W4514" i="1"/>
  <c r="X4514" i="1" s="1"/>
  <c r="W4515" i="1"/>
  <c r="X4515" i="1" s="1"/>
  <c r="W4516" i="1"/>
  <c r="X4516" i="1" s="1"/>
  <c r="W4517" i="1"/>
  <c r="X4517" i="1" s="1"/>
  <c r="W4518" i="1"/>
  <c r="X4518" i="1" s="1"/>
  <c r="W4519" i="1"/>
  <c r="X4519" i="1" s="1"/>
  <c r="W4520" i="1"/>
  <c r="X4520" i="1" s="1"/>
  <c r="W4521" i="1"/>
  <c r="X4521" i="1" s="1"/>
  <c r="W4522" i="1"/>
  <c r="X4522" i="1" s="1"/>
  <c r="W4523" i="1"/>
  <c r="X4523" i="1" s="1"/>
  <c r="W4524" i="1"/>
  <c r="X4524" i="1" s="1"/>
  <c r="W4525" i="1"/>
  <c r="X4525" i="1" s="1"/>
  <c r="W4526" i="1"/>
  <c r="X4526" i="1" s="1"/>
  <c r="W4527" i="1"/>
  <c r="X4527" i="1" s="1"/>
  <c r="W4528" i="1"/>
  <c r="X4528" i="1" s="1"/>
  <c r="W4529" i="1"/>
  <c r="X4529" i="1" s="1"/>
  <c r="W4530" i="1"/>
  <c r="X4530" i="1" s="1"/>
  <c r="W4531" i="1"/>
  <c r="X4531" i="1" s="1"/>
  <c r="W4532" i="1"/>
  <c r="X4532" i="1" s="1"/>
  <c r="W4533" i="1"/>
  <c r="X4533" i="1" s="1"/>
  <c r="W4534" i="1"/>
  <c r="X4534" i="1" s="1"/>
  <c r="W4535" i="1"/>
  <c r="X4535" i="1" s="1"/>
  <c r="W4536" i="1"/>
  <c r="X4536" i="1" s="1"/>
  <c r="W4537" i="1"/>
  <c r="X4537" i="1" s="1"/>
  <c r="W4538" i="1"/>
  <c r="X4538" i="1" s="1"/>
  <c r="W4539" i="1"/>
  <c r="X4539" i="1" s="1"/>
  <c r="W4540" i="1"/>
  <c r="X4540" i="1" s="1"/>
  <c r="W4541" i="1"/>
  <c r="X4541" i="1" s="1"/>
  <c r="W4542" i="1"/>
  <c r="X4542" i="1" s="1"/>
  <c r="W4543" i="1"/>
  <c r="X4543" i="1" s="1"/>
  <c r="W4544" i="1"/>
  <c r="X4544" i="1" s="1"/>
  <c r="W4545" i="1"/>
  <c r="X4545" i="1" s="1"/>
  <c r="W4546" i="1"/>
  <c r="X4546" i="1" s="1"/>
  <c r="W4547" i="1"/>
  <c r="X4547" i="1" s="1"/>
  <c r="W4548" i="1"/>
  <c r="X4548" i="1" s="1"/>
  <c r="W4549" i="1"/>
  <c r="X4549" i="1" s="1"/>
  <c r="W4550" i="1"/>
  <c r="X4550" i="1" s="1"/>
  <c r="W4551" i="1"/>
  <c r="X4551" i="1" s="1"/>
  <c r="W4552" i="1"/>
  <c r="X4552" i="1" s="1"/>
  <c r="W4553" i="1"/>
  <c r="X4553" i="1" s="1"/>
  <c r="W4554" i="1"/>
  <c r="X4554" i="1" s="1"/>
  <c r="W4555" i="1"/>
  <c r="X4555" i="1" s="1"/>
  <c r="W4556" i="1"/>
  <c r="X4556" i="1" s="1"/>
  <c r="W4557" i="1"/>
  <c r="X4557" i="1" s="1"/>
  <c r="W4558" i="1"/>
  <c r="X4558" i="1" s="1"/>
  <c r="W4559" i="1"/>
  <c r="X4559" i="1" s="1"/>
  <c r="W4560" i="1"/>
  <c r="X4560" i="1" s="1"/>
  <c r="W4561" i="1"/>
  <c r="X4561" i="1" s="1"/>
  <c r="W4562" i="1"/>
  <c r="X4562" i="1" s="1"/>
  <c r="W4563" i="1"/>
  <c r="X4563" i="1" s="1"/>
  <c r="W4564" i="1"/>
  <c r="X4564" i="1" s="1"/>
  <c r="W4565" i="1"/>
  <c r="X4565" i="1" s="1"/>
  <c r="W4566" i="1"/>
  <c r="X4566" i="1" s="1"/>
  <c r="W4567" i="1"/>
  <c r="X4567" i="1" s="1"/>
  <c r="W4568" i="1"/>
  <c r="X4568" i="1" s="1"/>
  <c r="W4569" i="1"/>
  <c r="X4569" i="1" s="1"/>
  <c r="W4570" i="1"/>
  <c r="X4570" i="1" s="1"/>
  <c r="W4571" i="1"/>
  <c r="X4571" i="1" s="1"/>
  <c r="W4572" i="1"/>
  <c r="X4572" i="1" s="1"/>
  <c r="W4573" i="1"/>
  <c r="X4573" i="1" s="1"/>
  <c r="W4574" i="1"/>
  <c r="X4574" i="1" s="1"/>
  <c r="W4575" i="1"/>
  <c r="X4575" i="1" s="1"/>
  <c r="W4576" i="1"/>
  <c r="X4576" i="1" s="1"/>
  <c r="W4577" i="1"/>
  <c r="X4577" i="1" s="1"/>
  <c r="W4578" i="1"/>
  <c r="X4578" i="1" s="1"/>
  <c r="W4579" i="1"/>
  <c r="X4579" i="1" s="1"/>
  <c r="W4580" i="1"/>
  <c r="X4580" i="1" s="1"/>
  <c r="W4581" i="1"/>
  <c r="X4581" i="1" s="1"/>
  <c r="W4582" i="1"/>
  <c r="X4582" i="1" s="1"/>
  <c r="W4583" i="1"/>
  <c r="X4583" i="1" s="1"/>
  <c r="W4584" i="1"/>
  <c r="X4584" i="1" s="1"/>
  <c r="W4585" i="1"/>
  <c r="X4585" i="1" s="1"/>
  <c r="W4586" i="1"/>
  <c r="X4586" i="1" s="1"/>
  <c r="W4587" i="1"/>
  <c r="X4587" i="1" s="1"/>
  <c r="W4588" i="1"/>
  <c r="X4588" i="1" s="1"/>
  <c r="W4589" i="1"/>
  <c r="X4589" i="1" s="1"/>
  <c r="W4590" i="1"/>
  <c r="X4590" i="1" s="1"/>
  <c r="W4591" i="1"/>
  <c r="X4591" i="1" s="1"/>
  <c r="W4592" i="1"/>
  <c r="X4592" i="1" s="1"/>
  <c r="W4593" i="1"/>
  <c r="X4593" i="1" s="1"/>
  <c r="W4594" i="1"/>
  <c r="X4594" i="1" s="1"/>
  <c r="W4595" i="1"/>
  <c r="X4595" i="1" s="1"/>
  <c r="W4596" i="1"/>
  <c r="X4596" i="1" s="1"/>
  <c r="W4597" i="1"/>
  <c r="X4597" i="1" s="1"/>
  <c r="W4598" i="1"/>
  <c r="X4598" i="1" s="1"/>
  <c r="W4599" i="1"/>
  <c r="X4599" i="1" s="1"/>
  <c r="W4600" i="1"/>
  <c r="X4600" i="1" s="1"/>
  <c r="W4601" i="1"/>
  <c r="X4601" i="1" s="1"/>
  <c r="W4602" i="1"/>
  <c r="X4602" i="1" s="1"/>
  <c r="W4603" i="1"/>
  <c r="X4603" i="1" s="1"/>
  <c r="W4604" i="1"/>
  <c r="X4604" i="1" s="1"/>
  <c r="W4605" i="1"/>
  <c r="X4605" i="1" s="1"/>
  <c r="W4606" i="1"/>
  <c r="X4606" i="1" s="1"/>
  <c r="W4607" i="1"/>
  <c r="X4607" i="1" s="1"/>
  <c r="W4608" i="1"/>
  <c r="X4608" i="1" s="1"/>
  <c r="W4609" i="1"/>
  <c r="X4609" i="1" s="1"/>
  <c r="W4610" i="1"/>
  <c r="X4610" i="1" s="1"/>
  <c r="W4611" i="1"/>
  <c r="X4611" i="1" s="1"/>
  <c r="W4612" i="1"/>
  <c r="X4612" i="1" s="1"/>
  <c r="W4613" i="1"/>
  <c r="X4613" i="1" s="1"/>
  <c r="W4614" i="1"/>
  <c r="X4614" i="1" s="1"/>
  <c r="W4615" i="1"/>
  <c r="X4615" i="1" s="1"/>
  <c r="W4616" i="1"/>
  <c r="X4616" i="1" s="1"/>
  <c r="W4617" i="1"/>
  <c r="X4617" i="1" s="1"/>
  <c r="W4618" i="1"/>
  <c r="X4618" i="1" s="1"/>
  <c r="W4619" i="1"/>
  <c r="X4619" i="1" s="1"/>
  <c r="W4620" i="1"/>
  <c r="X4620" i="1" s="1"/>
  <c r="W4621" i="1"/>
  <c r="X4621" i="1" s="1"/>
  <c r="W4622" i="1"/>
  <c r="X4622" i="1" s="1"/>
  <c r="W4623" i="1"/>
  <c r="X4623" i="1" s="1"/>
  <c r="W4624" i="1"/>
  <c r="X4624" i="1" s="1"/>
  <c r="W4625" i="1"/>
  <c r="X4625" i="1" s="1"/>
  <c r="W4626" i="1"/>
  <c r="X4626" i="1" s="1"/>
  <c r="W4627" i="1"/>
  <c r="X4627" i="1" s="1"/>
  <c r="W4628" i="1"/>
  <c r="X4628" i="1" s="1"/>
  <c r="W4629" i="1"/>
  <c r="X4629" i="1" s="1"/>
  <c r="W4630" i="1"/>
  <c r="X4630" i="1" s="1"/>
  <c r="W4631" i="1"/>
  <c r="X4631" i="1" s="1"/>
  <c r="W4632" i="1"/>
  <c r="X4632" i="1" s="1"/>
  <c r="W4633" i="1"/>
  <c r="X4633" i="1" s="1"/>
  <c r="W4634" i="1"/>
  <c r="X4634" i="1" s="1"/>
  <c r="W4635" i="1"/>
  <c r="X4635" i="1" s="1"/>
  <c r="W4636" i="1"/>
  <c r="X4636" i="1" s="1"/>
  <c r="W4637" i="1"/>
  <c r="X4637" i="1" s="1"/>
  <c r="W4638" i="1"/>
  <c r="X4638" i="1" s="1"/>
  <c r="W4639" i="1"/>
  <c r="X4639" i="1" s="1"/>
  <c r="W4640" i="1"/>
  <c r="X4640" i="1" s="1"/>
  <c r="W4641" i="1"/>
  <c r="X4641" i="1" s="1"/>
  <c r="W4642" i="1"/>
  <c r="X4642" i="1" s="1"/>
  <c r="W4643" i="1"/>
  <c r="X4643" i="1" s="1"/>
  <c r="W4644" i="1"/>
  <c r="X4644" i="1" s="1"/>
  <c r="W4645" i="1"/>
  <c r="X4645" i="1" s="1"/>
  <c r="W4646" i="1"/>
  <c r="X4646" i="1" s="1"/>
  <c r="W4647" i="1"/>
  <c r="X4647" i="1" s="1"/>
  <c r="W4648" i="1"/>
  <c r="X4648" i="1" s="1"/>
  <c r="W4649" i="1"/>
  <c r="X4649" i="1" s="1"/>
  <c r="W4650" i="1"/>
  <c r="X4650" i="1" s="1"/>
  <c r="W4651" i="1"/>
  <c r="X4651" i="1" s="1"/>
  <c r="W4652" i="1"/>
  <c r="X4652" i="1" s="1"/>
  <c r="W4653" i="1"/>
  <c r="X4653" i="1" s="1"/>
  <c r="W4654" i="1"/>
  <c r="X4654" i="1" s="1"/>
  <c r="W4655" i="1"/>
  <c r="X4655" i="1" s="1"/>
  <c r="W4656" i="1"/>
  <c r="X4656" i="1" s="1"/>
  <c r="W4657" i="1"/>
  <c r="X4657" i="1" s="1"/>
  <c r="W4658" i="1"/>
  <c r="X4658" i="1" s="1"/>
  <c r="W4659" i="1"/>
  <c r="X4659" i="1" s="1"/>
  <c r="W4660" i="1"/>
  <c r="X4660" i="1" s="1"/>
  <c r="W4661" i="1"/>
  <c r="X4661" i="1" s="1"/>
  <c r="W4662" i="1"/>
  <c r="X4662" i="1" s="1"/>
  <c r="W4663" i="1"/>
  <c r="X4663" i="1" s="1"/>
  <c r="W4664" i="1"/>
  <c r="X4664" i="1" s="1"/>
  <c r="W4665" i="1"/>
  <c r="X4665" i="1" s="1"/>
  <c r="W4666" i="1"/>
  <c r="X4666" i="1" s="1"/>
  <c r="W4667" i="1"/>
  <c r="X4667" i="1" s="1"/>
  <c r="W4668" i="1"/>
  <c r="X4668" i="1" s="1"/>
  <c r="W4669" i="1"/>
  <c r="X4669" i="1" s="1"/>
  <c r="W4670" i="1"/>
  <c r="X4670" i="1" s="1"/>
  <c r="W4671" i="1"/>
  <c r="X4671" i="1" s="1"/>
  <c r="W4672" i="1"/>
  <c r="X4672" i="1" s="1"/>
  <c r="W4673" i="1"/>
  <c r="X4673" i="1" s="1"/>
  <c r="W4674" i="1"/>
  <c r="X4674" i="1" s="1"/>
  <c r="W4675" i="1"/>
  <c r="X4675" i="1" s="1"/>
  <c r="W4676" i="1"/>
  <c r="X4676" i="1" s="1"/>
  <c r="W4677" i="1"/>
  <c r="X4677" i="1" s="1"/>
  <c r="W4678" i="1"/>
  <c r="X4678" i="1" s="1"/>
  <c r="W4679" i="1"/>
  <c r="X4679" i="1" s="1"/>
  <c r="W4680" i="1"/>
  <c r="X4680" i="1" s="1"/>
  <c r="W4681" i="1"/>
  <c r="X4681" i="1" s="1"/>
  <c r="W4682" i="1"/>
  <c r="X4682" i="1" s="1"/>
  <c r="W4683" i="1"/>
  <c r="X4683" i="1" s="1"/>
  <c r="W4684" i="1"/>
  <c r="X4684" i="1" s="1"/>
  <c r="W4685" i="1"/>
  <c r="X4685" i="1" s="1"/>
  <c r="W4686" i="1"/>
  <c r="X4686" i="1" s="1"/>
  <c r="W4687" i="1"/>
  <c r="X4687" i="1" s="1"/>
  <c r="W4688" i="1"/>
  <c r="X4688" i="1" s="1"/>
  <c r="W4689" i="1"/>
  <c r="X4689" i="1" s="1"/>
  <c r="W4690" i="1"/>
  <c r="X4690" i="1" s="1"/>
  <c r="W4691" i="1"/>
  <c r="X4691" i="1" s="1"/>
  <c r="W4692" i="1"/>
  <c r="X4692" i="1" s="1"/>
  <c r="W4693" i="1"/>
  <c r="X4693" i="1" s="1"/>
  <c r="W4694" i="1"/>
  <c r="X4694" i="1" s="1"/>
  <c r="W4695" i="1"/>
  <c r="X4695" i="1" s="1"/>
  <c r="W4696" i="1"/>
  <c r="X4696" i="1" s="1"/>
  <c r="W4697" i="1"/>
  <c r="X4697" i="1" s="1"/>
  <c r="W4698" i="1"/>
  <c r="X4698" i="1" s="1"/>
  <c r="W4699" i="1"/>
  <c r="X4699" i="1" s="1"/>
  <c r="W4700" i="1"/>
  <c r="X4700" i="1" s="1"/>
  <c r="W4701" i="1"/>
  <c r="X4701" i="1" s="1"/>
  <c r="W4702" i="1"/>
  <c r="X4702" i="1" s="1"/>
  <c r="W4703" i="1"/>
  <c r="X4703" i="1" s="1"/>
  <c r="W4704" i="1"/>
  <c r="X4704" i="1" s="1"/>
  <c r="W4705" i="1"/>
  <c r="X4705" i="1" s="1"/>
  <c r="W4706" i="1"/>
  <c r="X4706" i="1" s="1"/>
  <c r="W4707" i="1"/>
  <c r="X4707" i="1" s="1"/>
  <c r="W4708" i="1"/>
  <c r="X4708" i="1" s="1"/>
  <c r="W4709" i="1"/>
  <c r="X4709" i="1" s="1"/>
  <c r="W4710" i="1"/>
  <c r="X4710" i="1" s="1"/>
  <c r="W4711" i="1"/>
  <c r="X4711" i="1" s="1"/>
  <c r="W4712" i="1"/>
  <c r="X4712" i="1" s="1"/>
  <c r="W4713" i="1"/>
  <c r="X4713" i="1" s="1"/>
  <c r="W4714" i="1"/>
  <c r="X4714" i="1" s="1"/>
  <c r="W4715" i="1"/>
  <c r="X4715" i="1" s="1"/>
  <c r="W4716" i="1"/>
  <c r="X4716" i="1" s="1"/>
  <c r="W4717" i="1"/>
  <c r="X4717" i="1" s="1"/>
  <c r="W4718" i="1"/>
  <c r="X4718" i="1" s="1"/>
  <c r="W4719" i="1"/>
  <c r="X4719" i="1" s="1"/>
  <c r="W4720" i="1"/>
  <c r="X4720" i="1" s="1"/>
  <c r="W4721" i="1"/>
  <c r="X4721" i="1" s="1"/>
  <c r="W4722" i="1"/>
  <c r="X4722" i="1" s="1"/>
  <c r="W4723" i="1"/>
  <c r="X4723" i="1" s="1"/>
  <c r="W4724" i="1"/>
  <c r="X4724" i="1" s="1"/>
  <c r="W4725" i="1"/>
  <c r="X4725" i="1" s="1"/>
  <c r="W4726" i="1"/>
  <c r="X4726" i="1" s="1"/>
  <c r="W4727" i="1"/>
  <c r="X4727" i="1" s="1"/>
  <c r="W4728" i="1"/>
  <c r="X4728" i="1" s="1"/>
  <c r="W4729" i="1"/>
  <c r="X4729" i="1" s="1"/>
  <c r="W4730" i="1"/>
  <c r="X4730" i="1" s="1"/>
  <c r="W4731" i="1"/>
  <c r="X4731" i="1" s="1"/>
  <c r="W4732" i="1"/>
  <c r="X4732" i="1" s="1"/>
  <c r="W4733" i="1"/>
  <c r="X4733" i="1" s="1"/>
  <c r="W4734" i="1"/>
  <c r="X4734" i="1" s="1"/>
  <c r="W4735" i="1"/>
  <c r="X4735" i="1" s="1"/>
  <c r="W4736" i="1"/>
  <c r="X4736" i="1" s="1"/>
  <c r="W4737" i="1"/>
  <c r="X4737" i="1" s="1"/>
  <c r="W4738" i="1"/>
  <c r="X4738" i="1" s="1"/>
  <c r="W4739" i="1"/>
  <c r="X4739" i="1" s="1"/>
  <c r="W4740" i="1"/>
  <c r="X4740" i="1" s="1"/>
  <c r="W4741" i="1"/>
  <c r="X4741" i="1" s="1"/>
  <c r="W4742" i="1"/>
  <c r="X4742" i="1" s="1"/>
  <c r="W4743" i="1"/>
  <c r="X4743" i="1" s="1"/>
  <c r="W4744" i="1"/>
  <c r="X4744" i="1" s="1"/>
  <c r="W4745" i="1"/>
  <c r="X4745" i="1" s="1"/>
  <c r="W4746" i="1"/>
  <c r="X4746" i="1" s="1"/>
  <c r="W4747" i="1"/>
  <c r="X4747" i="1" s="1"/>
  <c r="W4748" i="1"/>
  <c r="X4748" i="1" s="1"/>
  <c r="W4749" i="1"/>
  <c r="X4749" i="1" s="1"/>
  <c r="W4750" i="1"/>
  <c r="X4750" i="1" s="1"/>
  <c r="W4751" i="1"/>
  <c r="X4751" i="1" s="1"/>
  <c r="W4752" i="1"/>
  <c r="X4752" i="1" s="1"/>
  <c r="W4753" i="1"/>
  <c r="X4753" i="1" s="1"/>
  <c r="W4754" i="1"/>
  <c r="X4754" i="1" s="1"/>
  <c r="W4755" i="1"/>
  <c r="X4755" i="1" s="1"/>
  <c r="W4756" i="1"/>
  <c r="X4756" i="1" s="1"/>
  <c r="W4757" i="1"/>
  <c r="X4757" i="1" s="1"/>
  <c r="W4758" i="1"/>
  <c r="X4758" i="1" s="1"/>
  <c r="W4759" i="1"/>
  <c r="X4759" i="1" s="1"/>
  <c r="W4760" i="1"/>
  <c r="X4760" i="1" s="1"/>
  <c r="W4761" i="1"/>
  <c r="X4761" i="1" s="1"/>
  <c r="W4762" i="1"/>
  <c r="X4762" i="1" s="1"/>
  <c r="W4763" i="1"/>
  <c r="X4763" i="1" s="1"/>
  <c r="W4764" i="1"/>
  <c r="X4764" i="1" s="1"/>
  <c r="W4765" i="1"/>
  <c r="X4765" i="1" s="1"/>
  <c r="W4766" i="1"/>
  <c r="X4766" i="1" s="1"/>
  <c r="W4767" i="1"/>
  <c r="X4767" i="1" s="1"/>
  <c r="W4768" i="1"/>
  <c r="X4768" i="1" s="1"/>
  <c r="W4769" i="1"/>
  <c r="X4769" i="1" s="1"/>
  <c r="W4770" i="1"/>
  <c r="X4770" i="1" s="1"/>
  <c r="W4771" i="1"/>
  <c r="X4771" i="1" s="1"/>
  <c r="W4772" i="1"/>
  <c r="X4772" i="1" s="1"/>
  <c r="W4773" i="1"/>
  <c r="X4773" i="1" s="1"/>
  <c r="W4774" i="1"/>
  <c r="X4774" i="1" s="1"/>
  <c r="W4775" i="1"/>
  <c r="X4775" i="1" s="1"/>
  <c r="W4776" i="1"/>
  <c r="X4776" i="1" s="1"/>
  <c r="W4777" i="1"/>
  <c r="X4777" i="1" s="1"/>
  <c r="W4778" i="1"/>
  <c r="X4778" i="1" s="1"/>
  <c r="W4779" i="1"/>
  <c r="X4779" i="1" s="1"/>
  <c r="W4780" i="1"/>
  <c r="X4780" i="1" s="1"/>
  <c r="W4781" i="1"/>
  <c r="X4781" i="1" s="1"/>
  <c r="W4782" i="1"/>
  <c r="X4782" i="1" s="1"/>
  <c r="W4783" i="1"/>
  <c r="X4783" i="1" s="1"/>
  <c r="W4784" i="1"/>
  <c r="X4784" i="1" s="1"/>
  <c r="W4785" i="1"/>
  <c r="X4785" i="1" s="1"/>
  <c r="W4786" i="1"/>
  <c r="X4786" i="1" s="1"/>
  <c r="W4787" i="1"/>
  <c r="X4787" i="1" s="1"/>
  <c r="W4788" i="1"/>
  <c r="X4788" i="1" s="1"/>
  <c r="W4789" i="1"/>
  <c r="X4789" i="1" s="1"/>
  <c r="W4790" i="1"/>
  <c r="X4790" i="1" s="1"/>
  <c r="W4791" i="1"/>
  <c r="X4791" i="1" s="1"/>
  <c r="W4792" i="1"/>
  <c r="X4792" i="1" s="1"/>
  <c r="W4793" i="1"/>
  <c r="X4793" i="1" s="1"/>
  <c r="W4794" i="1"/>
  <c r="X4794" i="1" s="1"/>
  <c r="W4795" i="1"/>
  <c r="X4795" i="1" s="1"/>
  <c r="W4796" i="1"/>
  <c r="X4796" i="1" s="1"/>
  <c r="W4797" i="1"/>
  <c r="X4797" i="1" s="1"/>
  <c r="W4798" i="1"/>
  <c r="X4798" i="1" s="1"/>
  <c r="W4799" i="1"/>
  <c r="X4799" i="1" s="1"/>
  <c r="W4800" i="1"/>
  <c r="X4800" i="1" s="1"/>
  <c r="W4801" i="1"/>
  <c r="X4801" i="1" s="1"/>
  <c r="W4802" i="1"/>
  <c r="X4802" i="1" s="1"/>
  <c r="W4803" i="1"/>
  <c r="X4803" i="1" s="1"/>
  <c r="W4804" i="1"/>
  <c r="X4804" i="1" s="1"/>
  <c r="W4805" i="1"/>
  <c r="X4805" i="1" s="1"/>
  <c r="W4806" i="1"/>
  <c r="X4806" i="1" s="1"/>
  <c r="W4807" i="1"/>
  <c r="X4807" i="1" s="1"/>
  <c r="W4808" i="1"/>
  <c r="X4808" i="1" s="1"/>
  <c r="W4809" i="1"/>
  <c r="X4809" i="1" s="1"/>
  <c r="W4810" i="1"/>
  <c r="X4810" i="1" s="1"/>
  <c r="W4811" i="1"/>
  <c r="X4811" i="1" s="1"/>
  <c r="W4812" i="1"/>
  <c r="X4812" i="1" s="1"/>
  <c r="W4813" i="1"/>
  <c r="X4813" i="1" s="1"/>
  <c r="W4814" i="1"/>
  <c r="X4814" i="1" s="1"/>
  <c r="W4815" i="1"/>
  <c r="X4815" i="1" s="1"/>
  <c r="W4818" i="1"/>
  <c r="X4818" i="1" s="1"/>
  <c r="W4822" i="1"/>
  <c r="X4822" i="1" s="1"/>
  <c r="W4828" i="1"/>
  <c r="X4828" i="1" s="1"/>
  <c r="W4837" i="1"/>
  <c r="X4837" i="1" s="1"/>
  <c r="W4841" i="1"/>
  <c r="X4841" i="1" s="1"/>
  <c r="W4863" i="1"/>
  <c r="X4863" i="1" s="1"/>
  <c r="W4871" i="1"/>
  <c r="X4871" i="1" s="1"/>
  <c r="X2" i="1" l="1"/>
  <c r="D3" i="5"/>
  <c r="X5" i="1"/>
  <c r="I18" i="6"/>
  <c r="I23" i="6" l="1"/>
  <c r="F3" i="5"/>
</calcChain>
</file>

<file path=xl/sharedStrings.xml><?xml version="1.0" encoding="utf-8"?>
<sst xmlns="http://schemas.openxmlformats.org/spreadsheetml/2006/main" count="60125" uniqueCount="17450">
  <si>
    <t>Employee ID</t>
  </si>
  <si>
    <t>Employee Name</t>
  </si>
  <si>
    <t>Gender</t>
  </si>
  <si>
    <t>Age</t>
  </si>
  <si>
    <t>Department</t>
  </si>
  <si>
    <t>Job Role</t>
  </si>
  <si>
    <t>Location</t>
  </si>
  <si>
    <t>Joining Date</t>
  </si>
  <si>
    <t>Employment Type</t>
  </si>
  <si>
    <t>Salary Month</t>
  </si>
  <si>
    <t>Working Days</t>
  </si>
  <si>
    <t>Present Days</t>
  </si>
  <si>
    <t>Absent Days</t>
  </si>
  <si>
    <t>Overtime Hours</t>
  </si>
  <si>
    <t>Monthly Basic Salary</t>
  </si>
  <si>
    <t>Daily Salary</t>
  </si>
  <si>
    <t>Earned Basic Salary</t>
  </si>
  <si>
    <t>HRA</t>
  </si>
  <si>
    <t>DA</t>
  </si>
  <si>
    <t>Overtime Pay</t>
  </si>
  <si>
    <t>Gross Salary</t>
  </si>
  <si>
    <t>PF</t>
  </si>
  <si>
    <t>Professional Tax</t>
  </si>
  <si>
    <t>Net Salary</t>
  </si>
  <si>
    <t>Payment Status</t>
  </si>
  <si>
    <t>Bank Name</t>
  </si>
  <si>
    <t>Account Number</t>
  </si>
  <si>
    <t>UAN Number</t>
  </si>
  <si>
    <t>EMP00001</t>
  </si>
  <si>
    <t>Amit Jadhav</t>
  </si>
  <si>
    <t>Male</t>
  </si>
  <si>
    <t>Support</t>
  </si>
  <si>
    <t>Associate</t>
  </si>
  <si>
    <t>Noida</t>
  </si>
  <si>
    <t>2023-10-27</t>
  </si>
  <si>
    <t>Full Time</t>
  </si>
  <si>
    <t>Aug-2026</t>
  </si>
  <si>
    <t>Paid</t>
  </si>
  <si>
    <t>SBI</t>
  </si>
  <si>
    <t>842052066986</t>
  </si>
  <si>
    <t>547628273066</t>
  </si>
  <si>
    <t>EMP00002</t>
  </si>
  <si>
    <t>Aditya Pawar</t>
  </si>
  <si>
    <t>Female</t>
  </si>
  <si>
    <t>Finance</t>
  </si>
  <si>
    <t>Executive</t>
  </si>
  <si>
    <t>Mumbai</t>
  </si>
  <si>
    <t>2025-05-06</t>
  </si>
  <si>
    <t>ICICI</t>
  </si>
  <si>
    <t>796818030809</t>
  </si>
  <si>
    <t>601436265249</t>
  </si>
  <si>
    <t>EMP00003</t>
  </si>
  <si>
    <t>Aarav Joshi</t>
  </si>
  <si>
    <t>HR</t>
  </si>
  <si>
    <t>Engineer</t>
  </si>
  <si>
    <t>Pune</t>
  </si>
  <si>
    <t>2019-07-17</t>
  </si>
  <si>
    <t>588288604526</t>
  </si>
  <si>
    <t>790565645422</t>
  </si>
  <si>
    <t>EMP00004</t>
  </si>
  <si>
    <t>Sneha Patil</t>
  </si>
  <si>
    <t>IT</t>
  </si>
  <si>
    <t>Developer</t>
  </si>
  <si>
    <t>Bangalore</t>
  </si>
  <si>
    <t>2025-05-19</t>
  </si>
  <si>
    <t>975664445413</t>
  </si>
  <si>
    <t>232439049978</t>
  </si>
  <si>
    <t>EMP00005</t>
  </si>
  <si>
    <t>Riya More</t>
  </si>
  <si>
    <t>Hyderabad</t>
  </si>
  <si>
    <t>2023-12-10</t>
  </si>
  <si>
    <t>900266196579</t>
  </si>
  <si>
    <t>926525831483</t>
  </si>
  <si>
    <t>EMP00006</t>
  </si>
  <si>
    <t>Rahul Jadhav</t>
  </si>
  <si>
    <t>Cloud</t>
  </si>
  <si>
    <t>2023-08-17</t>
  </si>
  <si>
    <t>606127564619</t>
  </si>
  <si>
    <t>144381692098</t>
  </si>
  <si>
    <t>EMP00007</t>
  </si>
  <si>
    <t>Aditya Sharma</t>
  </si>
  <si>
    <t>QA</t>
  </si>
  <si>
    <t>Analyst</t>
  </si>
  <si>
    <t>Chennai</t>
  </si>
  <si>
    <t>2022-01-12</t>
  </si>
  <si>
    <t>262597205827</t>
  </si>
  <si>
    <t>680510017703</t>
  </si>
  <si>
    <t>EMP00008</t>
  </si>
  <si>
    <t>Vivaan Sharma</t>
  </si>
  <si>
    <t>Delhi</t>
  </si>
  <si>
    <t>2025-04-10</t>
  </si>
  <si>
    <t>787140626515</t>
  </si>
  <si>
    <t>834996134047</t>
  </si>
  <si>
    <t>EMP00009</t>
  </si>
  <si>
    <t>2021-01-17</t>
  </si>
  <si>
    <t>Axis</t>
  </si>
  <si>
    <t>869325366292</t>
  </si>
  <si>
    <t>210943639737</t>
  </si>
  <si>
    <t>EMP00010</t>
  </si>
  <si>
    <t>Arjun Kulkarni</t>
  </si>
  <si>
    <t>2022-12-03</t>
  </si>
  <si>
    <t>583330223460</t>
  </si>
  <si>
    <t>697969999101</t>
  </si>
  <si>
    <t>EMP00011</t>
  </si>
  <si>
    <t>Sakshi Jadhav</t>
  </si>
  <si>
    <t>2020-05-04</t>
  </si>
  <si>
    <t>HDFC</t>
  </si>
  <si>
    <t>159604242825</t>
  </si>
  <si>
    <t>780366631788</t>
  </si>
  <si>
    <t>EMP00012</t>
  </si>
  <si>
    <t>Pooja Kulkarni</t>
  </si>
  <si>
    <t>2023-11-24</t>
  </si>
  <si>
    <t>630893019481</t>
  </si>
  <si>
    <t>953346879117</t>
  </si>
  <si>
    <t>EMP00013</t>
  </si>
  <si>
    <t>Anjali Patil</t>
  </si>
  <si>
    <t>2025-10-05</t>
  </si>
  <si>
    <t>115381185789</t>
  </si>
  <si>
    <t>999446140595</t>
  </si>
  <si>
    <t>EMP00014</t>
  </si>
  <si>
    <t>Shreya Sharma</t>
  </si>
  <si>
    <t>Manager</t>
  </si>
  <si>
    <t>2021-05-07</t>
  </si>
  <si>
    <t>873345359248</t>
  </si>
  <si>
    <t>231003938142</t>
  </si>
  <si>
    <t>EMP00015</t>
  </si>
  <si>
    <t>Anjali Gupta</t>
  </si>
  <si>
    <t>Marketing</t>
  </si>
  <si>
    <t>2023-02-01</t>
  </si>
  <si>
    <t>678124461293</t>
  </si>
  <si>
    <t>113339680024</t>
  </si>
  <si>
    <t>EMP00016</t>
  </si>
  <si>
    <t>Nisha Sharma</t>
  </si>
  <si>
    <t>Sales</t>
  </si>
  <si>
    <t>2019-03-21</t>
  </si>
  <si>
    <t>490676564948</t>
  </si>
  <si>
    <t>300015282328</t>
  </si>
  <si>
    <t>EMP00017</t>
  </si>
  <si>
    <t>Arjun More</t>
  </si>
  <si>
    <t>2019-03-05</t>
  </si>
  <si>
    <t>768631812242</t>
  </si>
  <si>
    <t>666029791179</t>
  </si>
  <si>
    <t>EMP00018</t>
  </si>
  <si>
    <t>Sneha More</t>
  </si>
  <si>
    <t>2025-02-25</t>
  </si>
  <si>
    <t>571120420754</t>
  </si>
  <si>
    <t>620201037255</t>
  </si>
  <si>
    <t>EMP00019</t>
  </si>
  <si>
    <t>Vivaan More</t>
  </si>
  <si>
    <t>2021-11-19</t>
  </si>
  <si>
    <t>585991433138</t>
  </si>
  <si>
    <t>748218739076</t>
  </si>
  <si>
    <t>EMP00020</t>
  </si>
  <si>
    <t>Vihaan Patil</t>
  </si>
  <si>
    <t>2021-10-28</t>
  </si>
  <si>
    <t>296304416899</t>
  </si>
  <si>
    <t>485492489914</t>
  </si>
  <si>
    <t>EMP00021</t>
  </si>
  <si>
    <t>Amit Gupta</t>
  </si>
  <si>
    <t>2022-05-30</t>
  </si>
  <si>
    <t>281845073281</t>
  </si>
  <si>
    <t>155023554393</t>
  </si>
  <si>
    <t>EMP00022</t>
  </si>
  <si>
    <t>Amit Patil</t>
  </si>
  <si>
    <t>2021-09-16</t>
  </si>
  <si>
    <t>194038392254</t>
  </si>
  <si>
    <t>534276603309</t>
  </si>
  <si>
    <t>EMP00023</t>
  </si>
  <si>
    <t>Sanjay Singh</t>
  </si>
  <si>
    <t>2021-03-27</t>
  </si>
  <si>
    <t>211795696748</t>
  </si>
  <si>
    <t>530849775267</t>
  </si>
  <si>
    <t>EMP00024</t>
  </si>
  <si>
    <t>Sakshi Singh</t>
  </si>
  <si>
    <t>2019-03-31</t>
  </si>
  <si>
    <t>932818959325</t>
  </si>
  <si>
    <t>954818246428</t>
  </si>
  <si>
    <t>EMP00025</t>
  </si>
  <si>
    <t>Pooja More</t>
  </si>
  <si>
    <t>2019-12-13</t>
  </si>
  <si>
    <t>399845173336</t>
  </si>
  <si>
    <t>790371978474</t>
  </si>
  <si>
    <t>EMP00026</t>
  </si>
  <si>
    <t>Arjun Jadhav</t>
  </si>
  <si>
    <t>2023-03-23</t>
  </si>
  <si>
    <t>244082451590</t>
  </si>
  <si>
    <t>338978891025</t>
  </si>
  <si>
    <t>EMP00027</t>
  </si>
  <si>
    <t>Kavya Patil</t>
  </si>
  <si>
    <t>2021-02-08</t>
  </si>
  <si>
    <t>109150040784</t>
  </si>
  <si>
    <t>593655466456</t>
  </si>
  <si>
    <t>EMP00028</t>
  </si>
  <si>
    <t>Sanjay Kulkarni</t>
  </si>
  <si>
    <t>2022-12-22</t>
  </si>
  <si>
    <t>951218640816</t>
  </si>
  <si>
    <t>926581723723</t>
  </si>
  <si>
    <t>EMP00029</t>
  </si>
  <si>
    <t>2022-04-28</t>
  </si>
  <si>
    <t>355346919503</t>
  </si>
  <si>
    <t>276978283019</t>
  </si>
  <si>
    <t>EMP00030</t>
  </si>
  <si>
    <t>Sakshi More</t>
  </si>
  <si>
    <t>2024-10-13</t>
  </si>
  <si>
    <t>950304211968</t>
  </si>
  <si>
    <t>284077464693</t>
  </si>
  <si>
    <t>EMP00031</t>
  </si>
  <si>
    <t>Rohit Deshmukh</t>
  </si>
  <si>
    <t>2022-05-05</t>
  </si>
  <si>
    <t>146762843497</t>
  </si>
  <si>
    <t>149303532411</t>
  </si>
  <si>
    <t>EMP00032</t>
  </si>
  <si>
    <t>Sanjay Sharma</t>
  </si>
  <si>
    <t>2022-11-05</t>
  </si>
  <si>
    <t>815743437178</t>
  </si>
  <si>
    <t>113982593198</t>
  </si>
  <si>
    <t>EMP00033</t>
  </si>
  <si>
    <t>2020-09-09</t>
  </si>
  <si>
    <t>215663080454</t>
  </si>
  <si>
    <t>282188036582</t>
  </si>
  <si>
    <t>EMP00034</t>
  </si>
  <si>
    <t>Rohit Singh</t>
  </si>
  <si>
    <t>2024-02-12</t>
  </si>
  <si>
    <t>177649600600</t>
  </si>
  <si>
    <t>681459496605</t>
  </si>
  <si>
    <t>EMP00035</t>
  </si>
  <si>
    <t>Aarav Singh</t>
  </si>
  <si>
    <t>2022-07-04</t>
  </si>
  <si>
    <t>942504203472</t>
  </si>
  <si>
    <t>888385686804</t>
  </si>
  <si>
    <t>EMP00036</t>
  </si>
  <si>
    <t>Rohit Jadhav</t>
  </si>
  <si>
    <t>2023-03-05</t>
  </si>
  <si>
    <t>203459209662</t>
  </si>
  <si>
    <t>730799665385</t>
  </si>
  <si>
    <t>EMP00037</t>
  </si>
  <si>
    <t>Sneha Singh</t>
  </si>
  <si>
    <t>2019-09-18</t>
  </si>
  <si>
    <t>712506405428</t>
  </si>
  <si>
    <t>920935716399</t>
  </si>
  <si>
    <t>EMP00038</t>
  </si>
  <si>
    <t>2025-04-21</t>
  </si>
  <si>
    <t>944595595378</t>
  </si>
  <si>
    <t>349215700865</t>
  </si>
  <si>
    <t>EMP00039</t>
  </si>
  <si>
    <t>Kavya Kulkarni</t>
  </si>
  <si>
    <t>2019-04-02</t>
  </si>
  <si>
    <t>536771503195</t>
  </si>
  <si>
    <t>555404588082</t>
  </si>
  <si>
    <t>EMP00040</t>
  </si>
  <si>
    <t>Kavya Deshmukh</t>
  </si>
  <si>
    <t>2020-12-06</t>
  </si>
  <si>
    <t>167097184220</t>
  </si>
  <si>
    <t>668728124430</t>
  </si>
  <si>
    <t>EMP00041</t>
  </si>
  <si>
    <t>Vivaan Joshi</t>
  </si>
  <si>
    <t>2019-03-14</t>
  </si>
  <si>
    <t>698262740490</t>
  </si>
  <si>
    <t>364048900292</t>
  </si>
  <si>
    <t>EMP00042</t>
  </si>
  <si>
    <t>Karan More</t>
  </si>
  <si>
    <t>2025-04-23</t>
  </si>
  <si>
    <t>754281919308</t>
  </si>
  <si>
    <t>688230281326</t>
  </si>
  <si>
    <t>EMP00043</t>
  </si>
  <si>
    <t>Shreya Deshmukh</t>
  </si>
  <si>
    <t>2023-07-13</t>
  </si>
  <si>
    <t>973403102128</t>
  </si>
  <si>
    <t>461179718460</t>
  </si>
  <si>
    <t>EMP00044</t>
  </si>
  <si>
    <t>Rahul More</t>
  </si>
  <si>
    <t>2020-12-18</t>
  </si>
  <si>
    <t>387881302875</t>
  </si>
  <si>
    <t>169738534243</t>
  </si>
  <si>
    <t>EMP00045</t>
  </si>
  <si>
    <t>Sneha Sharma</t>
  </si>
  <si>
    <t>2024-11-20</t>
  </si>
  <si>
    <t>547508419591</t>
  </si>
  <si>
    <t>297266853096</t>
  </si>
  <si>
    <t>EMP00046</t>
  </si>
  <si>
    <t>Sneha Jadhav</t>
  </si>
  <si>
    <t>2021-08-06</t>
  </si>
  <si>
    <t>579670949576</t>
  </si>
  <si>
    <t>989483617624</t>
  </si>
  <si>
    <t>EMP00047</t>
  </si>
  <si>
    <t>Anjali Deshmukh</t>
  </si>
  <si>
    <t>2023-01-11</t>
  </si>
  <si>
    <t>152050223784</t>
  </si>
  <si>
    <t>512955687132</t>
  </si>
  <si>
    <t>EMP00048</t>
  </si>
  <si>
    <t>Vihaan Deshmukh</t>
  </si>
  <si>
    <t>2023-01-15</t>
  </si>
  <si>
    <t>817075519761</t>
  </si>
  <si>
    <t>419618671437</t>
  </si>
  <si>
    <t>EMP00049</t>
  </si>
  <si>
    <t>Anjali Joshi</t>
  </si>
  <si>
    <t>2024-12-15</t>
  </si>
  <si>
    <t>335924206594</t>
  </si>
  <si>
    <t>793924518110</t>
  </si>
  <si>
    <t>EMP00050</t>
  </si>
  <si>
    <t>Riya Patil</t>
  </si>
  <si>
    <t>2024-07-17</t>
  </si>
  <si>
    <t>577549769435</t>
  </si>
  <si>
    <t>618847640314</t>
  </si>
  <si>
    <t>EMP00051</t>
  </si>
  <si>
    <t>Riya Pawar</t>
  </si>
  <si>
    <t>2025-04-12</t>
  </si>
  <si>
    <t>743744961764</t>
  </si>
  <si>
    <t>692302780153</t>
  </si>
  <si>
    <t>EMP00052</t>
  </si>
  <si>
    <t>Shreya More</t>
  </si>
  <si>
    <t>2022-10-29</t>
  </si>
  <si>
    <t>683053646994</t>
  </si>
  <si>
    <t>688376720707</t>
  </si>
  <si>
    <t>EMP00053</t>
  </si>
  <si>
    <t>Sneha Joshi</t>
  </si>
  <si>
    <t>2024-12-06</t>
  </si>
  <si>
    <t>588325386972</t>
  </si>
  <si>
    <t>987182591619</t>
  </si>
  <si>
    <t>EMP00054</t>
  </si>
  <si>
    <t>2024-10-22</t>
  </si>
  <si>
    <t>120474365760</t>
  </si>
  <si>
    <t>688839887493</t>
  </si>
  <si>
    <t>EMP00055</t>
  </si>
  <si>
    <t>Pooja Singh</t>
  </si>
  <si>
    <t>2024-06-16</t>
  </si>
  <si>
    <t>998890065046</t>
  </si>
  <si>
    <t>316541720309</t>
  </si>
  <si>
    <t>EMP00056</t>
  </si>
  <si>
    <t>Kavya Singh</t>
  </si>
  <si>
    <t>2021-09-03</t>
  </si>
  <si>
    <t>144916780246</t>
  </si>
  <si>
    <t>336100102902</t>
  </si>
  <si>
    <t>EMP00057</t>
  </si>
  <si>
    <t>Vihaan Gupta</t>
  </si>
  <si>
    <t>2021-09-12</t>
  </si>
  <si>
    <t>373085409686</t>
  </si>
  <si>
    <t>917576142383</t>
  </si>
  <si>
    <t>EMP00058</t>
  </si>
  <si>
    <t>Rahul Pawar</t>
  </si>
  <si>
    <t>2023-06-15</t>
  </si>
  <si>
    <t>496289556282</t>
  </si>
  <si>
    <t>403972948674</t>
  </si>
  <si>
    <t>EMP00059</t>
  </si>
  <si>
    <t>Arjun Patil</t>
  </si>
  <si>
    <t>2021-04-16</t>
  </si>
  <si>
    <t>594297960962</t>
  </si>
  <si>
    <t>697885866188</t>
  </si>
  <si>
    <t>EMP00060</t>
  </si>
  <si>
    <t>2022-02-11</t>
  </si>
  <si>
    <t>288282074229</t>
  </si>
  <si>
    <t>503428235625</t>
  </si>
  <si>
    <t>EMP00061</t>
  </si>
  <si>
    <t>Rohit Pawar</t>
  </si>
  <si>
    <t>2020-02-06</t>
  </si>
  <si>
    <t>309766147738</t>
  </si>
  <si>
    <t>848273711745</t>
  </si>
  <si>
    <t>EMP00062</t>
  </si>
  <si>
    <t>2020-08-25</t>
  </si>
  <si>
    <t>678366676311</t>
  </si>
  <si>
    <t>888865820778</t>
  </si>
  <si>
    <t>EMP00063</t>
  </si>
  <si>
    <t>Aditya Joshi</t>
  </si>
  <si>
    <t>2024-06-17</t>
  </si>
  <si>
    <t>218435655131</t>
  </si>
  <si>
    <t>413649206802</t>
  </si>
  <si>
    <t>EMP00064</t>
  </si>
  <si>
    <t>Vihaan Pawar</t>
  </si>
  <si>
    <t>2021-12-19</t>
  </si>
  <si>
    <t>941437132334</t>
  </si>
  <si>
    <t>158284937356</t>
  </si>
  <si>
    <t>EMP00065</t>
  </si>
  <si>
    <t>Neha Sharma</t>
  </si>
  <si>
    <t>2020-03-17</t>
  </si>
  <si>
    <t>190373403493</t>
  </si>
  <si>
    <t>982260430747</t>
  </si>
  <si>
    <t>EMP00066</t>
  </si>
  <si>
    <t>Karan Singh</t>
  </si>
  <si>
    <t>2022-09-15</t>
  </si>
  <si>
    <t>589996738930</t>
  </si>
  <si>
    <t>212467726666</t>
  </si>
  <si>
    <t>EMP00067</t>
  </si>
  <si>
    <t>Sneha Pawar</t>
  </si>
  <si>
    <t>2025-06-10</t>
  </si>
  <si>
    <t>440106952042</t>
  </si>
  <si>
    <t>718465540394</t>
  </si>
  <si>
    <t>EMP00068</t>
  </si>
  <si>
    <t>Anjali Jadhav</t>
  </si>
  <si>
    <t>2024-07-20</t>
  </si>
  <si>
    <t>336909695428</t>
  </si>
  <si>
    <t>739648918195</t>
  </si>
  <si>
    <t>EMP00069</t>
  </si>
  <si>
    <t>Aditya Gupta</t>
  </si>
  <si>
    <t>2019-11-02</t>
  </si>
  <si>
    <t>148619050155</t>
  </si>
  <si>
    <t>943842934109</t>
  </si>
  <si>
    <t>EMP00070</t>
  </si>
  <si>
    <t>2022-07-15</t>
  </si>
  <si>
    <t>997644592007</t>
  </si>
  <si>
    <t>475152997443</t>
  </si>
  <si>
    <t>EMP00071</t>
  </si>
  <si>
    <t>Sakshi Deshmukh</t>
  </si>
  <si>
    <t>2019-05-31</t>
  </si>
  <si>
    <t>544560467415</t>
  </si>
  <si>
    <t>134042558186</t>
  </si>
  <si>
    <t>EMP00072</t>
  </si>
  <si>
    <t>Nisha Kulkarni</t>
  </si>
  <si>
    <t>2022-08-28</t>
  </si>
  <si>
    <t>509363223933</t>
  </si>
  <si>
    <t>446973991615</t>
  </si>
  <si>
    <t>EMP00073</t>
  </si>
  <si>
    <t>2022-04-19</t>
  </si>
  <si>
    <t>654232712684</t>
  </si>
  <si>
    <t>846250601292</t>
  </si>
  <si>
    <t>EMP00074</t>
  </si>
  <si>
    <t>Vihaan Sharma</t>
  </si>
  <si>
    <t>2019-05-26</t>
  </si>
  <si>
    <t>138419085530</t>
  </si>
  <si>
    <t>549474899406</t>
  </si>
  <si>
    <t>EMP00075</t>
  </si>
  <si>
    <t>Priya Pawar</t>
  </si>
  <si>
    <t>2021-01-13</t>
  </si>
  <si>
    <t>485165489294</t>
  </si>
  <si>
    <t>665045085875</t>
  </si>
  <si>
    <t>EMP00076</t>
  </si>
  <si>
    <t>Rohit Patil</t>
  </si>
  <si>
    <t>2019-04-03</t>
  </si>
  <si>
    <t>931829253233</t>
  </si>
  <si>
    <t>621872946688</t>
  </si>
  <si>
    <t>EMP00077</t>
  </si>
  <si>
    <t>Pooja Pawar</t>
  </si>
  <si>
    <t>2023-06-26</t>
  </si>
  <si>
    <t>580640840330</t>
  </si>
  <si>
    <t>919207501011</t>
  </si>
  <si>
    <t>EMP00078</t>
  </si>
  <si>
    <t>2019-06-28</t>
  </si>
  <si>
    <t>828964821829</t>
  </si>
  <si>
    <t>175730408812</t>
  </si>
  <si>
    <t>EMP00079</t>
  </si>
  <si>
    <t>2023-07-16</t>
  </si>
  <si>
    <t>438184716157</t>
  </si>
  <si>
    <t>393730902348</t>
  </si>
  <si>
    <t>EMP00080</t>
  </si>
  <si>
    <t>Riya Jadhav</t>
  </si>
  <si>
    <t>2025-02-24</t>
  </si>
  <si>
    <t>784367428651</t>
  </si>
  <si>
    <t>313310967249</t>
  </si>
  <si>
    <t>EMP00081</t>
  </si>
  <si>
    <t>Priya Gupta</t>
  </si>
  <si>
    <t>2023-05-25</t>
  </si>
  <si>
    <t>268087128569</t>
  </si>
  <si>
    <t>726590825932</t>
  </si>
  <si>
    <t>EMP00082</t>
  </si>
  <si>
    <t>2022-05-15</t>
  </si>
  <si>
    <t>796111367544</t>
  </si>
  <si>
    <t>237878706096</t>
  </si>
  <si>
    <t>EMP00083</t>
  </si>
  <si>
    <t>2021-11-07</t>
  </si>
  <si>
    <t>196011166015</t>
  </si>
  <si>
    <t>508890060178</t>
  </si>
  <si>
    <t>EMP00084</t>
  </si>
  <si>
    <t>Sneha Gupta</t>
  </si>
  <si>
    <t>2022-09-29</t>
  </si>
  <si>
    <t>280113544145</t>
  </si>
  <si>
    <t>420070285097</t>
  </si>
  <si>
    <t>EMP00085</t>
  </si>
  <si>
    <t>2022-08-12</t>
  </si>
  <si>
    <t>123285907060</t>
  </si>
  <si>
    <t>150391256368</t>
  </si>
  <si>
    <t>EMP00086</t>
  </si>
  <si>
    <t>Neha Deshmukh</t>
  </si>
  <si>
    <t>2019-11-21</t>
  </si>
  <si>
    <t>727526794157</t>
  </si>
  <si>
    <t>483953709851</t>
  </si>
  <si>
    <t>EMP00087</t>
  </si>
  <si>
    <t>Riya Joshi</t>
  </si>
  <si>
    <t>2025-05-25</t>
  </si>
  <si>
    <t>242192019824</t>
  </si>
  <si>
    <t>596926341051</t>
  </si>
  <si>
    <t>EMP00088</t>
  </si>
  <si>
    <t>Vihaan Joshi</t>
  </si>
  <si>
    <t>2023-01-18</t>
  </si>
  <si>
    <t>921509585193</t>
  </si>
  <si>
    <t>477347989666</t>
  </si>
  <si>
    <t>EMP00089</t>
  </si>
  <si>
    <t>Shreya Kulkarni</t>
  </si>
  <si>
    <t>2021-09-14</t>
  </si>
  <si>
    <t>353331920560</t>
  </si>
  <si>
    <t>239867133907</t>
  </si>
  <si>
    <t>EMP00090</t>
  </si>
  <si>
    <t>Nisha Gupta</t>
  </si>
  <si>
    <t>2024-09-25</t>
  </si>
  <si>
    <t>773996500325</t>
  </si>
  <si>
    <t>979351429750</t>
  </si>
  <si>
    <t>EMP00091</t>
  </si>
  <si>
    <t>Priya Sharma</t>
  </si>
  <si>
    <t>2020-06-29</t>
  </si>
  <si>
    <t>430942156840</t>
  </si>
  <si>
    <t>801896325659</t>
  </si>
  <si>
    <t>EMP00092</t>
  </si>
  <si>
    <t>2025-05-08</t>
  </si>
  <si>
    <t>487233920365</t>
  </si>
  <si>
    <t>913397488603</t>
  </si>
  <si>
    <t>EMP00093</t>
  </si>
  <si>
    <t>2020-06-22</t>
  </si>
  <si>
    <t>674529814991</t>
  </si>
  <si>
    <t>193713066286</t>
  </si>
  <si>
    <t>EMP00094</t>
  </si>
  <si>
    <t>2024-10-21</t>
  </si>
  <si>
    <t>832699378374</t>
  </si>
  <si>
    <t>350399376424</t>
  </si>
  <si>
    <t>EMP00095</t>
  </si>
  <si>
    <t>Nisha Pawar</t>
  </si>
  <si>
    <t>2022-06-29</t>
  </si>
  <si>
    <t>247320083186</t>
  </si>
  <si>
    <t>253117929930</t>
  </si>
  <si>
    <t>EMP00096</t>
  </si>
  <si>
    <t>Anjali More</t>
  </si>
  <si>
    <t>2021-05-06</t>
  </si>
  <si>
    <t>637002704557</t>
  </si>
  <si>
    <t>581772491835</t>
  </si>
  <si>
    <t>EMP00097</t>
  </si>
  <si>
    <t>Amit Singh</t>
  </si>
  <si>
    <t>2023-01-21</t>
  </si>
  <si>
    <t>972716709233</t>
  </si>
  <si>
    <t>460059029216</t>
  </si>
  <si>
    <t>EMP00098</t>
  </si>
  <si>
    <t>2020-05-25</t>
  </si>
  <si>
    <t>324185453621</t>
  </si>
  <si>
    <t>645845755696</t>
  </si>
  <si>
    <t>EMP00099</t>
  </si>
  <si>
    <t>Pooja Sharma</t>
  </si>
  <si>
    <t>2019-05-10</t>
  </si>
  <si>
    <t>315118378142</t>
  </si>
  <si>
    <t>306953940793</t>
  </si>
  <si>
    <t>EMP00100</t>
  </si>
  <si>
    <t>Sanjay Gupta</t>
  </si>
  <si>
    <t>2022-02-05</t>
  </si>
  <si>
    <t>221109789308</t>
  </si>
  <si>
    <t>767475432415</t>
  </si>
  <si>
    <t>EMP00101</t>
  </si>
  <si>
    <t>2024-04-25</t>
  </si>
  <si>
    <t>916695346203</t>
  </si>
  <si>
    <t>429083572861</t>
  </si>
  <si>
    <t>EMP00102</t>
  </si>
  <si>
    <t>2022-01-16</t>
  </si>
  <si>
    <t>264235299549</t>
  </si>
  <si>
    <t>682898740206</t>
  </si>
  <si>
    <t>EMP00103</t>
  </si>
  <si>
    <t>Vivaan Gupta</t>
  </si>
  <si>
    <t>2020-05-18</t>
  </si>
  <si>
    <t>426157596853</t>
  </si>
  <si>
    <t>934331465581</t>
  </si>
  <si>
    <t>EMP00104</t>
  </si>
  <si>
    <t>2025-03-18</t>
  </si>
  <si>
    <t>789189224659</t>
  </si>
  <si>
    <t>660503413456</t>
  </si>
  <si>
    <t>EMP00105</t>
  </si>
  <si>
    <t>Vivaan Deshmukh</t>
  </si>
  <si>
    <t>2022-02-17</t>
  </si>
  <si>
    <t>881455538819</t>
  </si>
  <si>
    <t>584283388675</t>
  </si>
  <si>
    <t>EMP00106</t>
  </si>
  <si>
    <t>288250380798</t>
  </si>
  <si>
    <t>166184719041</t>
  </si>
  <si>
    <t>EMP00107</t>
  </si>
  <si>
    <t>Sanjay Pawar</t>
  </si>
  <si>
    <t>2023-12-03</t>
  </si>
  <si>
    <t>567186362285</t>
  </si>
  <si>
    <t>239333668405</t>
  </si>
  <si>
    <t>EMP00108</t>
  </si>
  <si>
    <t>2023-02-05</t>
  </si>
  <si>
    <t>242292571024</t>
  </si>
  <si>
    <t>139461787009</t>
  </si>
  <si>
    <t>EMP00109</t>
  </si>
  <si>
    <t>2022-04-09</t>
  </si>
  <si>
    <t>829530467378</t>
  </si>
  <si>
    <t>565707501594</t>
  </si>
  <si>
    <t>EMP00110</t>
  </si>
  <si>
    <t>Riya Gupta</t>
  </si>
  <si>
    <t>2023-01-17</t>
  </si>
  <si>
    <t>942536618365</t>
  </si>
  <si>
    <t>829214814426</t>
  </si>
  <si>
    <t>EMP00111</t>
  </si>
  <si>
    <t>Rohit Gupta</t>
  </si>
  <si>
    <t>2023-03-17</t>
  </si>
  <si>
    <t>872975805707</t>
  </si>
  <si>
    <t>394318191726</t>
  </si>
  <si>
    <t>EMP00112</t>
  </si>
  <si>
    <t>Sakshi Kulkarni</t>
  </si>
  <si>
    <t>2024-12-19</t>
  </si>
  <si>
    <t>383986936951</t>
  </si>
  <si>
    <t>755619754382</t>
  </si>
  <si>
    <t>EMP00113</t>
  </si>
  <si>
    <t>2025-05-21</t>
  </si>
  <si>
    <t>133754277530</t>
  </si>
  <si>
    <t>498176141766</t>
  </si>
  <si>
    <t>EMP00114</t>
  </si>
  <si>
    <t>Anjali Sharma</t>
  </si>
  <si>
    <t>2025-03-14</t>
  </si>
  <si>
    <t>852097677102</t>
  </si>
  <si>
    <t>718298062606</t>
  </si>
  <si>
    <t>EMP00115</t>
  </si>
  <si>
    <t>2023-01-14</t>
  </si>
  <si>
    <t>345586782133</t>
  </si>
  <si>
    <t>207395095143</t>
  </si>
  <si>
    <t>EMP00116</t>
  </si>
  <si>
    <t>Neha Joshi</t>
  </si>
  <si>
    <t>2022-05-19</t>
  </si>
  <si>
    <t>505714564180</t>
  </si>
  <si>
    <t>590946073229</t>
  </si>
  <si>
    <t>EMP00117</t>
  </si>
  <si>
    <t>Priya Jadhav</t>
  </si>
  <si>
    <t>2022-11-06</t>
  </si>
  <si>
    <t>117044122998</t>
  </si>
  <si>
    <t>714039566969</t>
  </si>
  <si>
    <t>EMP00118</t>
  </si>
  <si>
    <t>2024-05-17</t>
  </si>
  <si>
    <t>578469979689</t>
  </si>
  <si>
    <t>842392624367</t>
  </si>
  <si>
    <t>EMP00119</t>
  </si>
  <si>
    <t>2024-08-02</t>
  </si>
  <si>
    <t>549896722645</t>
  </si>
  <si>
    <t>418386185728</t>
  </si>
  <si>
    <t>EMP00120</t>
  </si>
  <si>
    <t>2023-06-07</t>
  </si>
  <si>
    <t>167308758837</t>
  </si>
  <si>
    <t>576026636031</t>
  </si>
  <si>
    <t>EMP00121</t>
  </si>
  <si>
    <t>2024-09-28</t>
  </si>
  <si>
    <t>610431548916</t>
  </si>
  <si>
    <t>982680912303</t>
  </si>
  <si>
    <t>EMP00122</t>
  </si>
  <si>
    <t>2020-04-15</t>
  </si>
  <si>
    <t>684427776780</t>
  </si>
  <si>
    <t>870890995601</t>
  </si>
  <si>
    <t>EMP00123</t>
  </si>
  <si>
    <t>Neha Jadhav</t>
  </si>
  <si>
    <t>2022-02-10</t>
  </si>
  <si>
    <t>546627139749</t>
  </si>
  <si>
    <t>203374144632</t>
  </si>
  <si>
    <t>EMP00124</t>
  </si>
  <si>
    <t>Pooja Gupta</t>
  </si>
  <si>
    <t>2023-08-30</t>
  </si>
  <si>
    <t>418709293446</t>
  </si>
  <si>
    <t>170999390158</t>
  </si>
  <si>
    <t>EMP00125</t>
  </si>
  <si>
    <t>2022-12-04</t>
  </si>
  <si>
    <t>386059462019</t>
  </si>
  <si>
    <t>710235023023</t>
  </si>
  <si>
    <t>EMP00126</t>
  </si>
  <si>
    <t>Priya Deshmukh</t>
  </si>
  <si>
    <t>2019-12-09</t>
  </si>
  <si>
    <t>174181984754</t>
  </si>
  <si>
    <t>463382911667</t>
  </si>
  <si>
    <t>EMP00127</t>
  </si>
  <si>
    <t>Karan Patil</t>
  </si>
  <si>
    <t>2019-07-04</t>
  </si>
  <si>
    <t>251527927850</t>
  </si>
  <si>
    <t>867217918603</t>
  </si>
  <si>
    <t>EMP00128</t>
  </si>
  <si>
    <t>Arjun Joshi</t>
  </si>
  <si>
    <t>2022-04-27</t>
  </si>
  <si>
    <t>523733636251</t>
  </si>
  <si>
    <t>798756336400</t>
  </si>
  <si>
    <t>EMP00129</t>
  </si>
  <si>
    <t>2021-02-14</t>
  </si>
  <si>
    <t>672524293309</t>
  </si>
  <si>
    <t>157848488856</t>
  </si>
  <si>
    <t>EMP00130</t>
  </si>
  <si>
    <t>Sneha Kulkarni</t>
  </si>
  <si>
    <t>2023-01-05</t>
  </si>
  <si>
    <t>604285457267</t>
  </si>
  <si>
    <t>969457932434</t>
  </si>
  <si>
    <t>EMP00131</t>
  </si>
  <si>
    <t>Karan Jadhav</t>
  </si>
  <si>
    <t>2020-01-29</t>
  </si>
  <si>
    <t>738237586255</t>
  </si>
  <si>
    <t>241289640369</t>
  </si>
  <si>
    <t>EMP00132</t>
  </si>
  <si>
    <t>457409743248</t>
  </si>
  <si>
    <t>995397224044</t>
  </si>
  <si>
    <t>EMP00133</t>
  </si>
  <si>
    <t>Pooja Deshmukh</t>
  </si>
  <si>
    <t>2023-03-11</t>
  </si>
  <si>
    <t>348797244874</t>
  </si>
  <si>
    <t>852012484652</t>
  </si>
  <si>
    <t>EMP00134</t>
  </si>
  <si>
    <t>2021-04-07</t>
  </si>
  <si>
    <t>296973740649</t>
  </si>
  <si>
    <t>697941221153</t>
  </si>
  <si>
    <t>EMP00135</t>
  </si>
  <si>
    <t>2024-10-20</t>
  </si>
  <si>
    <t>159529956089</t>
  </si>
  <si>
    <t>208236954679</t>
  </si>
  <si>
    <t>EMP00136</t>
  </si>
  <si>
    <t>2020-04-22</t>
  </si>
  <si>
    <t>780046656248</t>
  </si>
  <si>
    <t>478223289250</t>
  </si>
  <si>
    <t>EMP00137</t>
  </si>
  <si>
    <t>Karan Deshmukh</t>
  </si>
  <si>
    <t>2020-01-01</t>
  </si>
  <si>
    <t>990596983512</t>
  </si>
  <si>
    <t>899957023269</t>
  </si>
  <si>
    <t>EMP00138</t>
  </si>
  <si>
    <t>2024-05-22</t>
  </si>
  <si>
    <t>927113515825</t>
  </si>
  <si>
    <t>873936081703</t>
  </si>
  <si>
    <t>EMP00139</t>
  </si>
  <si>
    <t>2025-07-25</t>
  </si>
  <si>
    <t>787554573428</t>
  </si>
  <si>
    <t>652834549163</t>
  </si>
  <si>
    <t>EMP00140</t>
  </si>
  <si>
    <t>Rahul Gupta</t>
  </si>
  <si>
    <t>2019-07-21</t>
  </si>
  <si>
    <t>323895062476</t>
  </si>
  <si>
    <t>670130067205</t>
  </si>
  <si>
    <t>EMP00141</t>
  </si>
  <si>
    <t>2024-05-24</t>
  </si>
  <si>
    <t>840920104191</t>
  </si>
  <si>
    <t>732288515145</t>
  </si>
  <si>
    <t>EMP00142</t>
  </si>
  <si>
    <t>Arjun Gupta</t>
  </si>
  <si>
    <t>2024-06-09</t>
  </si>
  <si>
    <t>839602324733</t>
  </si>
  <si>
    <t>723391653588</t>
  </si>
  <si>
    <t>EMP00143</t>
  </si>
  <si>
    <t>2025-05-23</t>
  </si>
  <si>
    <t>991956739243</t>
  </si>
  <si>
    <t>505680051272</t>
  </si>
  <si>
    <t>EMP00144</t>
  </si>
  <si>
    <t>Rahul Patil</t>
  </si>
  <si>
    <t>2020-02-08</t>
  </si>
  <si>
    <t>204978593992</t>
  </si>
  <si>
    <t>986234347005</t>
  </si>
  <si>
    <t>EMP00145</t>
  </si>
  <si>
    <t>Rahul Sharma</t>
  </si>
  <si>
    <t>2021-07-24</t>
  </si>
  <si>
    <t>628753584181</t>
  </si>
  <si>
    <t>581778963915</t>
  </si>
  <si>
    <t>EMP00146</t>
  </si>
  <si>
    <t>Rohit Kulkarni</t>
  </si>
  <si>
    <t>2025-10-11</t>
  </si>
  <si>
    <t>173068242553</t>
  </si>
  <si>
    <t>905821013009</t>
  </si>
  <si>
    <t>EMP00147</t>
  </si>
  <si>
    <t>2022-06-28</t>
  </si>
  <si>
    <t>841500565743</t>
  </si>
  <si>
    <t>293231048342</t>
  </si>
  <si>
    <t>EMP00148</t>
  </si>
  <si>
    <t>Rohit Joshi</t>
  </si>
  <si>
    <t>2022-03-20</t>
  </si>
  <si>
    <t>287481790288</t>
  </si>
  <si>
    <t>154286334417</t>
  </si>
  <si>
    <t>EMP00149</t>
  </si>
  <si>
    <t>Shreya Patil</t>
  </si>
  <si>
    <t>2021-11-05</t>
  </si>
  <si>
    <t>864295691180</t>
  </si>
  <si>
    <t>883081046709</t>
  </si>
  <si>
    <t>EMP00150</t>
  </si>
  <si>
    <t>Karan Sharma</t>
  </si>
  <si>
    <t>2019-06-19</t>
  </si>
  <si>
    <t>498571078187</t>
  </si>
  <si>
    <t>148527979483</t>
  </si>
  <si>
    <t>EMP00151</t>
  </si>
  <si>
    <t>2020-11-15</t>
  </si>
  <si>
    <t>546469273713</t>
  </si>
  <si>
    <t>448988051019</t>
  </si>
  <si>
    <t>EMP00152</t>
  </si>
  <si>
    <t>Neha Singh</t>
  </si>
  <si>
    <t>2020-08-16</t>
  </si>
  <si>
    <t>618076929632</t>
  </si>
  <si>
    <t>389592585426</t>
  </si>
  <si>
    <t>EMP00153</t>
  </si>
  <si>
    <t>Sakshi Gupta</t>
  </si>
  <si>
    <t>2019-12-22</t>
  </si>
  <si>
    <t>316518664659</t>
  </si>
  <si>
    <t>945705315967</t>
  </si>
  <si>
    <t>EMP00154</t>
  </si>
  <si>
    <t>2023-04-23</t>
  </si>
  <si>
    <t>495822523834</t>
  </si>
  <si>
    <t>511147872402</t>
  </si>
  <si>
    <t>EMP00155</t>
  </si>
  <si>
    <t>Rahul Kulkarni</t>
  </si>
  <si>
    <t>2022-02-02</t>
  </si>
  <si>
    <t>461295535363</t>
  </si>
  <si>
    <t>626748007118</t>
  </si>
  <si>
    <t>EMP00156</t>
  </si>
  <si>
    <t>Aarav Gupta</t>
  </si>
  <si>
    <t>2020-10-05</t>
  </si>
  <si>
    <t>610395044130</t>
  </si>
  <si>
    <t>850610652730</t>
  </si>
  <si>
    <t>EMP00157</t>
  </si>
  <si>
    <t>2021-07-11</t>
  </si>
  <si>
    <t>244142034723</t>
  </si>
  <si>
    <t>140425104846</t>
  </si>
  <si>
    <t>EMP00158</t>
  </si>
  <si>
    <t>Karan Pawar</t>
  </si>
  <si>
    <t>2022-06-30</t>
  </si>
  <si>
    <t>906919347611</t>
  </si>
  <si>
    <t>621026088824</t>
  </si>
  <si>
    <t>EMP00159</t>
  </si>
  <si>
    <t>2024-11-23</t>
  </si>
  <si>
    <t>256157147240</t>
  </si>
  <si>
    <t>237954461377</t>
  </si>
  <si>
    <t>EMP00160</t>
  </si>
  <si>
    <t>2023-03-07</t>
  </si>
  <si>
    <t>731663055303</t>
  </si>
  <si>
    <t>435252519746</t>
  </si>
  <si>
    <t>EMP00161</t>
  </si>
  <si>
    <t>2023-09-06</t>
  </si>
  <si>
    <t>158442868443</t>
  </si>
  <si>
    <t>333447812658</t>
  </si>
  <si>
    <t>EMP00162</t>
  </si>
  <si>
    <t>2021-10-01</t>
  </si>
  <si>
    <t>711196851153</t>
  </si>
  <si>
    <t>396355551433</t>
  </si>
  <si>
    <t>EMP00163</t>
  </si>
  <si>
    <t>2022-04-30</t>
  </si>
  <si>
    <t>695793452259</t>
  </si>
  <si>
    <t>334118038133</t>
  </si>
  <si>
    <t>EMP00164</t>
  </si>
  <si>
    <t>2020-03-13</t>
  </si>
  <si>
    <t>229169365836</t>
  </si>
  <si>
    <t>374136240234</t>
  </si>
  <si>
    <t>EMP00165</t>
  </si>
  <si>
    <t>2022-11-24</t>
  </si>
  <si>
    <t>931244804575</t>
  </si>
  <si>
    <t>818329724374</t>
  </si>
  <si>
    <t>EMP00166</t>
  </si>
  <si>
    <t>Aditya Singh</t>
  </si>
  <si>
    <t>2019-02-01</t>
  </si>
  <si>
    <t>869487376023</t>
  </si>
  <si>
    <t>902922928601</t>
  </si>
  <si>
    <t>EMP00167</t>
  </si>
  <si>
    <t>Vivaan Jadhav</t>
  </si>
  <si>
    <t>2021-07-10</t>
  </si>
  <si>
    <t>641701338250</t>
  </si>
  <si>
    <t>161941014343</t>
  </si>
  <si>
    <t>EMP00168</t>
  </si>
  <si>
    <t>2020-05-22</t>
  </si>
  <si>
    <t>579875326763</t>
  </si>
  <si>
    <t>727062725630</t>
  </si>
  <si>
    <t>EMP00169</t>
  </si>
  <si>
    <t>Vivaan Pawar</t>
  </si>
  <si>
    <t>2021-02-25</t>
  </si>
  <si>
    <t>117869582534</t>
  </si>
  <si>
    <t>610904913359</t>
  </si>
  <si>
    <t>EMP00170</t>
  </si>
  <si>
    <t>2019-03-01</t>
  </si>
  <si>
    <t>925896480975</t>
  </si>
  <si>
    <t>813919708777</t>
  </si>
  <si>
    <t>EMP00171</t>
  </si>
  <si>
    <t>2022-10-02</t>
  </si>
  <si>
    <t>961469247065</t>
  </si>
  <si>
    <t>599387040153</t>
  </si>
  <si>
    <t>EMP00172</t>
  </si>
  <si>
    <t>2025-06-13</t>
  </si>
  <si>
    <t>547606322229</t>
  </si>
  <si>
    <t>907365991431</t>
  </si>
  <si>
    <t>EMP00173</t>
  </si>
  <si>
    <t>2022-01-27</t>
  </si>
  <si>
    <t>906214781488</t>
  </si>
  <si>
    <t>177013306794</t>
  </si>
  <si>
    <t>EMP00174</t>
  </si>
  <si>
    <t>2023-11-20</t>
  </si>
  <si>
    <t>255743405176</t>
  </si>
  <si>
    <t>530985955959</t>
  </si>
  <si>
    <t>EMP00175</t>
  </si>
  <si>
    <t>2019-11-13</t>
  </si>
  <si>
    <t>756617777516</t>
  </si>
  <si>
    <t>841887182207</t>
  </si>
  <si>
    <t>EMP00176</t>
  </si>
  <si>
    <t>2025-09-18</t>
  </si>
  <si>
    <t>901434673760</t>
  </si>
  <si>
    <t>241275511881</t>
  </si>
  <si>
    <t>EMP00177</t>
  </si>
  <si>
    <t>Shreya Singh</t>
  </si>
  <si>
    <t>2022-10-17</t>
  </si>
  <si>
    <t>555104795494</t>
  </si>
  <si>
    <t>644647019216</t>
  </si>
  <si>
    <t>EMP00178</t>
  </si>
  <si>
    <t>2025-10-14</t>
  </si>
  <si>
    <t>610933844967</t>
  </si>
  <si>
    <t>168177504288</t>
  </si>
  <si>
    <t>EMP00179</t>
  </si>
  <si>
    <t>2022-03-15</t>
  </si>
  <si>
    <t>316384899061</t>
  </si>
  <si>
    <t>548973534051</t>
  </si>
  <si>
    <t>EMP00180</t>
  </si>
  <si>
    <t>2024-10-29</t>
  </si>
  <si>
    <t>179097326993</t>
  </si>
  <si>
    <t>528750351793</t>
  </si>
  <si>
    <t>EMP00181</t>
  </si>
  <si>
    <t>2022-06-16</t>
  </si>
  <si>
    <t>117503053060</t>
  </si>
  <si>
    <t>794097172091</t>
  </si>
  <si>
    <t>EMP00182</t>
  </si>
  <si>
    <t>2025-10-23</t>
  </si>
  <si>
    <t>329936361431</t>
  </si>
  <si>
    <t>404520591214</t>
  </si>
  <si>
    <t>EMP00183</t>
  </si>
  <si>
    <t>2020-02-04</t>
  </si>
  <si>
    <t>939078975952</t>
  </si>
  <si>
    <t>251576865930</t>
  </si>
  <si>
    <t>EMP00184</t>
  </si>
  <si>
    <t>2021-08-10</t>
  </si>
  <si>
    <t>232702547515</t>
  </si>
  <si>
    <t>471849585471</t>
  </si>
  <si>
    <t>EMP00185</t>
  </si>
  <si>
    <t>2024-09-16</t>
  </si>
  <si>
    <t>120839132928</t>
  </si>
  <si>
    <t>134849893392</t>
  </si>
  <si>
    <t>EMP00186</t>
  </si>
  <si>
    <t>Neha Gupta</t>
  </si>
  <si>
    <t>2025-03-13</t>
  </si>
  <si>
    <t>827278685578</t>
  </si>
  <si>
    <t>424135024404</t>
  </si>
  <si>
    <t>EMP00187</t>
  </si>
  <si>
    <t>Sakshi Pawar</t>
  </si>
  <si>
    <t>2023-04-17</t>
  </si>
  <si>
    <t>984758703375</t>
  </si>
  <si>
    <t>935350710176</t>
  </si>
  <si>
    <t>EMP00188</t>
  </si>
  <si>
    <t>2019-09-11</t>
  </si>
  <si>
    <t>595557628994</t>
  </si>
  <si>
    <t>223443211024</t>
  </si>
  <si>
    <t>EMP00189</t>
  </si>
  <si>
    <t>2019-02-04</t>
  </si>
  <si>
    <t>356795438357</t>
  </si>
  <si>
    <t>357671826307</t>
  </si>
  <si>
    <t>EMP00190</t>
  </si>
  <si>
    <t>2020-04-04</t>
  </si>
  <si>
    <t>475703673352</t>
  </si>
  <si>
    <t>167480981059</t>
  </si>
  <si>
    <t>EMP00191</t>
  </si>
  <si>
    <t>Sakshi Patil</t>
  </si>
  <si>
    <t>2023-10-05</t>
  </si>
  <si>
    <t>735708970692</t>
  </si>
  <si>
    <t>676520773093</t>
  </si>
  <si>
    <t>EMP00192</t>
  </si>
  <si>
    <t>Karan Gupta</t>
  </si>
  <si>
    <t>2022-01-24</t>
  </si>
  <si>
    <t>962881046762</t>
  </si>
  <si>
    <t>820073443403</t>
  </si>
  <si>
    <t>EMP00193</t>
  </si>
  <si>
    <t>2021-03-19</t>
  </si>
  <si>
    <t>981524033935</t>
  </si>
  <si>
    <t>294342382995</t>
  </si>
  <si>
    <t>EMP00194</t>
  </si>
  <si>
    <t>2022-02-20</t>
  </si>
  <si>
    <t>850560670669</t>
  </si>
  <si>
    <t>658073196165</t>
  </si>
  <si>
    <t>EMP00195</t>
  </si>
  <si>
    <t>2022-07-23</t>
  </si>
  <si>
    <t>677924227390</t>
  </si>
  <si>
    <t>202619291685</t>
  </si>
  <si>
    <t>EMP00196</t>
  </si>
  <si>
    <t>Anjali Kulkarni</t>
  </si>
  <si>
    <t>2020-01-11</t>
  </si>
  <si>
    <t>849190840312</t>
  </si>
  <si>
    <t>803079026176</t>
  </si>
  <si>
    <t>EMP00197</t>
  </si>
  <si>
    <t>2022-03-06</t>
  </si>
  <si>
    <t>268707060273</t>
  </si>
  <si>
    <t>388665210075</t>
  </si>
  <si>
    <t>EMP00198</t>
  </si>
  <si>
    <t>2020-05-31</t>
  </si>
  <si>
    <t>442017278047</t>
  </si>
  <si>
    <t>545384177815</t>
  </si>
  <si>
    <t>EMP00199</t>
  </si>
  <si>
    <t>2025-08-27</t>
  </si>
  <si>
    <t>965751891445</t>
  </si>
  <si>
    <t>328516354589</t>
  </si>
  <si>
    <t>EMP00200</t>
  </si>
  <si>
    <t>2022-04-08</t>
  </si>
  <si>
    <t>892853698075</t>
  </si>
  <si>
    <t>744049532485</t>
  </si>
  <si>
    <t>EMP00201</t>
  </si>
  <si>
    <t>Vihaan Kulkarni</t>
  </si>
  <si>
    <t>2019-05-24</t>
  </si>
  <si>
    <t>447895607657</t>
  </si>
  <si>
    <t>271840686199</t>
  </si>
  <si>
    <t>EMP00202</t>
  </si>
  <si>
    <t>2023-04-20</t>
  </si>
  <si>
    <t>231790469169</t>
  </si>
  <si>
    <t>712106995614</t>
  </si>
  <si>
    <t>EMP00203</t>
  </si>
  <si>
    <t>Neha Kulkarni</t>
  </si>
  <si>
    <t>2020-05-02</t>
  </si>
  <si>
    <t>614329393422</t>
  </si>
  <si>
    <t>952978891145</t>
  </si>
  <si>
    <t>EMP00204</t>
  </si>
  <si>
    <t>2021-07-14</t>
  </si>
  <si>
    <t>986350686919</t>
  </si>
  <si>
    <t>975620973160</t>
  </si>
  <si>
    <t>EMP00205</t>
  </si>
  <si>
    <t>Priya Joshi</t>
  </si>
  <si>
    <t>2021-04-02</t>
  </si>
  <si>
    <t>973085882069</t>
  </si>
  <si>
    <t>586368287521</t>
  </si>
  <si>
    <t>EMP00206</t>
  </si>
  <si>
    <t>Aarav More</t>
  </si>
  <si>
    <t>2019-01-23</t>
  </si>
  <si>
    <t>978133519905</t>
  </si>
  <si>
    <t>711110154749</t>
  </si>
  <si>
    <t>EMP00207</t>
  </si>
  <si>
    <t>2021-06-12</t>
  </si>
  <si>
    <t>774676700256</t>
  </si>
  <si>
    <t>683683017827</t>
  </si>
  <si>
    <t>EMP00208</t>
  </si>
  <si>
    <t>Riya Singh</t>
  </si>
  <si>
    <t>2022-03-19</t>
  </si>
  <si>
    <t>801403733538</t>
  </si>
  <si>
    <t>887081259614</t>
  </si>
  <si>
    <t>EMP00209</t>
  </si>
  <si>
    <t>Aditya Kulkarni</t>
  </si>
  <si>
    <t>2021-04-29</t>
  </si>
  <si>
    <t>660621692078</t>
  </si>
  <si>
    <t>235080835535</t>
  </si>
  <si>
    <t>EMP00210</t>
  </si>
  <si>
    <t>Sanjay Joshi</t>
  </si>
  <si>
    <t>2023-10-23</t>
  </si>
  <si>
    <t>354302490368</t>
  </si>
  <si>
    <t>223028506526</t>
  </si>
  <si>
    <t>EMP00211</t>
  </si>
  <si>
    <t>2020-03-05</t>
  </si>
  <si>
    <t>128680358451</t>
  </si>
  <si>
    <t>608493250618</t>
  </si>
  <si>
    <t>EMP00212</t>
  </si>
  <si>
    <t>Amit Deshmukh</t>
  </si>
  <si>
    <t>2025-02-28</t>
  </si>
  <si>
    <t>279501958041</t>
  </si>
  <si>
    <t>467043257801</t>
  </si>
  <si>
    <t>EMP00213</t>
  </si>
  <si>
    <t>Amit Pawar</t>
  </si>
  <si>
    <t>2025-01-16</t>
  </si>
  <si>
    <t>508379923545</t>
  </si>
  <si>
    <t>597977016867</t>
  </si>
  <si>
    <t>EMP00214</t>
  </si>
  <si>
    <t>Kavya Sharma</t>
  </si>
  <si>
    <t>2021-02-26</t>
  </si>
  <si>
    <t>632505658778</t>
  </si>
  <si>
    <t>865104850706</t>
  </si>
  <si>
    <t>EMP00215</t>
  </si>
  <si>
    <t>2021-02-23</t>
  </si>
  <si>
    <t>466563016643</t>
  </si>
  <si>
    <t>751622597600</t>
  </si>
  <si>
    <t>EMP00216</t>
  </si>
  <si>
    <t>Vivaan Patil</t>
  </si>
  <si>
    <t>2019-09-26</t>
  </si>
  <si>
    <t>350606221987</t>
  </si>
  <si>
    <t>530947949580</t>
  </si>
  <si>
    <t>EMP00217</t>
  </si>
  <si>
    <t>2019-11-03</t>
  </si>
  <si>
    <t>269009932797</t>
  </si>
  <si>
    <t>951767167241</t>
  </si>
  <si>
    <t>EMP00218</t>
  </si>
  <si>
    <t>Vihaan More</t>
  </si>
  <si>
    <t>2022-07-20</t>
  </si>
  <si>
    <t>868329915056</t>
  </si>
  <si>
    <t>854604991986</t>
  </si>
  <si>
    <t>EMP00219</t>
  </si>
  <si>
    <t>Sanjay Deshmukh</t>
  </si>
  <si>
    <t>2024-07-09</t>
  </si>
  <si>
    <t>856246958076</t>
  </si>
  <si>
    <t>967741894433</t>
  </si>
  <si>
    <t>EMP00220</t>
  </si>
  <si>
    <t>2021-03-03</t>
  </si>
  <si>
    <t>499016441767</t>
  </si>
  <si>
    <t>211186734603</t>
  </si>
  <si>
    <t>EMP00221</t>
  </si>
  <si>
    <t>Rahul Singh</t>
  </si>
  <si>
    <t>2022-08-18</t>
  </si>
  <si>
    <t>891363321405</t>
  </si>
  <si>
    <t>549111199977</t>
  </si>
  <si>
    <t>EMP00222</t>
  </si>
  <si>
    <t>2020-01-12</t>
  </si>
  <si>
    <t>739494494152</t>
  </si>
  <si>
    <t>776570314420</t>
  </si>
  <si>
    <t>EMP00223</t>
  </si>
  <si>
    <t>2020-09-24</t>
  </si>
  <si>
    <t>201074893883</t>
  </si>
  <si>
    <t>690784850625</t>
  </si>
  <si>
    <t>EMP00224</t>
  </si>
  <si>
    <t>Aarav Jadhav</t>
  </si>
  <si>
    <t>2021-06-24</t>
  </si>
  <si>
    <t>146236936694</t>
  </si>
  <si>
    <t>151954213165</t>
  </si>
  <si>
    <t>EMP00225</t>
  </si>
  <si>
    <t>Kavya More</t>
  </si>
  <si>
    <t>2022-12-11</t>
  </si>
  <si>
    <t>613043683981</t>
  </si>
  <si>
    <t>924866180342</t>
  </si>
  <si>
    <t>EMP00226</t>
  </si>
  <si>
    <t>2019-08-21</t>
  </si>
  <si>
    <t>851354621158</t>
  </si>
  <si>
    <t>303228900785</t>
  </si>
  <si>
    <t>EMP00227</t>
  </si>
  <si>
    <t>2025-05-31</t>
  </si>
  <si>
    <t>629599731022</t>
  </si>
  <si>
    <t>150236169580</t>
  </si>
  <si>
    <t>EMP00228</t>
  </si>
  <si>
    <t>2020-01-13</t>
  </si>
  <si>
    <t>778847455878</t>
  </si>
  <si>
    <t>278529022837</t>
  </si>
  <si>
    <t>EMP00229</t>
  </si>
  <si>
    <t>2023-12-13</t>
  </si>
  <si>
    <t>335101572282</t>
  </si>
  <si>
    <t>128417361720</t>
  </si>
  <si>
    <t>EMP00230</t>
  </si>
  <si>
    <t>2024-05-05</t>
  </si>
  <si>
    <t>737610853564</t>
  </si>
  <si>
    <t>210421705647</t>
  </si>
  <si>
    <t>EMP00231</t>
  </si>
  <si>
    <t>2020-12-27</t>
  </si>
  <si>
    <t>903310094809</t>
  </si>
  <si>
    <t>647307583217</t>
  </si>
  <si>
    <t>EMP00232</t>
  </si>
  <si>
    <t>2023-11-30</t>
  </si>
  <si>
    <t>969509119198</t>
  </si>
  <si>
    <t>681567997437</t>
  </si>
  <si>
    <t>EMP00233</t>
  </si>
  <si>
    <t>2023-08-19</t>
  </si>
  <si>
    <t>914958861536</t>
  </si>
  <si>
    <t>539409377399</t>
  </si>
  <si>
    <t>EMP00234</t>
  </si>
  <si>
    <t>2023-12-19</t>
  </si>
  <si>
    <t>100176092522</t>
  </si>
  <si>
    <t>854660408977</t>
  </si>
  <si>
    <t>EMP00235</t>
  </si>
  <si>
    <t>2022-03-18</t>
  </si>
  <si>
    <t>823044062213</t>
  </si>
  <si>
    <t>231415999885</t>
  </si>
  <si>
    <t>EMP00236</t>
  </si>
  <si>
    <t>Sanjay More</t>
  </si>
  <si>
    <t>2019-03-24</t>
  </si>
  <si>
    <t>802439452067</t>
  </si>
  <si>
    <t>760195222318</t>
  </si>
  <si>
    <t>EMP00237</t>
  </si>
  <si>
    <t>Kavya Pawar</t>
  </si>
  <si>
    <t>2022-05-25</t>
  </si>
  <si>
    <t>388364255454</t>
  </si>
  <si>
    <t>958986001808</t>
  </si>
  <si>
    <t>EMP00238</t>
  </si>
  <si>
    <t>2020-07-13</t>
  </si>
  <si>
    <t>707655895865</t>
  </si>
  <si>
    <t>538714378839</t>
  </si>
  <si>
    <t>EMP00239</t>
  </si>
  <si>
    <t>Karan Kulkarni</t>
  </si>
  <si>
    <t>2020-03-25</t>
  </si>
  <si>
    <t>502275151185</t>
  </si>
  <si>
    <t>276838462057</t>
  </si>
  <si>
    <t>EMP00240</t>
  </si>
  <si>
    <t>2021-06-14</t>
  </si>
  <si>
    <t>486593469750</t>
  </si>
  <si>
    <t>380067447499</t>
  </si>
  <si>
    <t>EMP00241</t>
  </si>
  <si>
    <t>2020-01-14</t>
  </si>
  <si>
    <t>574038780201</t>
  </si>
  <si>
    <t>167833883418</t>
  </si>
  <si>
    <t>EMP00242</t>
  </si>
  <si>
    <t>Riya Sharma</t>
  </si>
  <si>
    <t>2021-03-16</t>
  </si>
  <si>
    <t>600853113329</t>
  </si>
  <si>
    <t>912231854197</t>
  </si>
  <si>
    <t>EMP00243</t>
  </si>
  <si>
    <t>2020-03-23</t>
  </si>
  <si>
    <t>390958086628</t>
  </si>
  <si>
    <t>586540783822</t>
  </si>
  <si>
    <t>EMP00244</t>
  </si>
  <si>
    <t>2019-11-30</t>
  </si>
  <si>
    <t>765293575082</t>
  </si>
  <si>
    <t>373794942829</t>
  </si>
  <si>
    <t>EMP00245</t>
  </si>
  <si>
    <t>Aarav Sharma</t>
  </si>
  <si>
    <t>2020-07-12</t>
  </si>
  <si>
    <t>192300987385</t>
  </si>
  <si>
    <t>838147540157</t>
  </si>
  <si>
    <t>EMP00246</t>
  </si>
  <si>
    <t>2021-08-28</t>
  </si>
  <si>
    <t>571371744808</t>
  </si>
  <si>
    <t>840924843664</t>
  </si>
  <si>
    <t>EMP00247</t>
  </si>
  <si>
    <t>2024-11-12</t>
  </si>
  <si>
    <t>476089452679</t>
  </si>
  <si>
    <t>888780830389</t>
  </si>
  <si>
    <t>EMP00248</t>
  </si>
  <si>
    <t>2022-06-22</t>
  </si>
  <si>
    <t>521858454117</t>
  </si>
  <si>
    <t>930760656083</t>
  </si>
  <si>
    <t>EMP00249</t>
  </si>
  <si>
    <t>2020-10-15</t>
  </si>
  <si>
    <t>666136384628</t>
  </si>
  <si>
    <t>743587043076</t>
  </si>
  <si>
    <t>EMP00250</t>
  </si>
  <si>
    <t>2023-08-21</t>
  </si>
  <si>
    <t>189635293125</t>
  </si>
  <si>
    <t>241108550419</t>
  </si>
  <si>
    <t>EMP00251</t>
  </si>
  <si>
    <t>2021-05-12</t>
  </si>
  <si>
    <t>995763126259</t>
  </si>
  <si>
    <t>476262217766</t>
  </si>
  <si>
    <t>EMP00252</t>
  </si>
  <si>
    <t>2019-07-09</t>
  </si>
  <si>
    <t>209428206712</t>
  </si>
  <si>
    <t>604505113082</t>
  </si>
  <si>
    <t>EMP00253</t>
  </si>
  <si>
    <t>2021-04-26</t>
  </si>
  <si>
    <t>757412912490</t>
  </si>
  <si>
    <t>630580744054</t>
  </si>
  <si>
    <t>EMP00254</t>
  </si>
  <si>
    <t>Nisha Singh</t>
  </si>
  <si>
    <t>2021-03-02</t>
  </si>
  <si>
    <t>843557542173</t>
  </si>
  <si>
    <t>262023033942</t>
  </si>
  <si>
    <t>EMP00255</t>
  </si>
  <si>
    <t>2019-07-12</t>
  </si>
  <si>
    <t>560844749146</t>
  </si>
  <si>
    <t>515020951010</t>
  </si>
  <si>
    <t>EMP00256</t>
  </si>
  <si>
    <t>2019-01-30</t>
  </si>
  <si>
    <t>916024415776</t>
  </si>
  <si>
    <t>878561527038</t>
  </si>
  <si>
    <t>EMP00257</t>
  </si>
  <si>
    <t>2022-12-18</t>
  </si>
  <si>
    <t>156778746380</t>
  </si>
  <si>
    <t>433839140813</t>
  </si>
  <si>
    <t>EMP00258</t>
  </si>
  <si>
    <t>2025-01-12</t>
  </si>
  <si>
    <t>759188718882</t>
  </si>
  <si>
    <t>829472825054</t>
  </si>
  <si>
    <t>EMP00259</t>
  </si>
  <si>
    <t>Aarav Pawar</t>
  </si>
  <si>
    <t>2024-03-06</t>
  </si>
  <si>
    <t>981830092464</t>
  </si>
  <si>
    <t>816553252302</t>
  </si>
  <si>
    <t>EMP00260</t>
  </si>
  <si>
    <t>2019-01-13</t>
  </si>
  <si>
    <t>782848314962</t>
  </si>
  <si>
    <t>463122417441</t>
  </si>
  <si>
    <t>EMP00261</t>
  </si>
  <si>
    <t>Nisha Deshmukh</t>
  </si>
  <si>
    <t>2020-01-05</t>
  </si>
  <si>
    <t>884624397284</t>
  </si>
  <si>
    <t>868038294032</t>
  </si>
  <si>
    <t>EMP00262</t>
  </si>
  <si>
    <t>987310374045</t>
  </si>
  <si>
    <t>670535242555</t>
  </si>
  <si>
    <t>EMP00263</t>
  </si>
  <si>
    <t>861961503809</t>
  </si>
  <si>
    <t>802477720651</t>
  </si>
  <si>
    <t>EMP00264</t>
  </si>
  <si>
    <t>2019-09-07</t>
  </si>
  <si>
    <t>483056465258</t>
  </si>
  <si>
    <t>696244904337</t>
  </si>
  <si>
    <t>EMP00265</t>
  </si>
  <si>
    <t>2020-02-16</t>
  </si>
  <si>
    <t>335291428734</t>
  </si>
  <si>
    <t>141829896990</t>
  </si>
  <si>
    <t>EMP00266</t>
  </si>
  <si>
    <t>2024-03-14</t>
  </si>
  <si>
    <t>547637537476</t>
  </si>
  <si>
    <t>481299085402</t>
  </si>
  <si>
    <t>EMP00267</t>
  </si>
  <si>
    <t>2024-06-06</t>
  </si>
  <si>
    <t>646925324780</t>
  </si>
  <si>
    <t>885002129071</t>
  </si>
  <si>
    <t>EMP00268</t>
  </si>
  <si>
    <t>2021-02-24</t>
  </si>
  <si>
    <t>411759560471</t>
  </si>
  <si>
    <t>688873070617</t>
  </si>
  <si>
    <t>EMP00269</t>
  </si>
  <si>
    <t>2021-05-05</t>
  </si>
  <si>
    <t>943946494170</t>
  </si>
  <si>
    <t>573759740897</t>
  </si>
  <si>
    <t>EMP00270</t>
  </si>
  <si>
    <t>2019-10-21</t>
  </si>
  <si>
    <t>273215920371</t>
  </si>
  <si>
    <t>824545722114</t>
  </si>
  <si>
    <t>EMP00271</t>
  </si>
  <si>
    <t>Shreya Jadhav</t>
  </si>
  <si>
    <t>2019-06-02</t>
  </si>
  <si>
    <t>489831887110</t>
  </si>
  <si>
    <t>294130670378</t>
  </si>
  <si>
    <t>EMP00272</t>
  </si>
  <si>
    <t>2020-02-13</t>
  </si>
  <si>
    <t>690337295170</t>
  </si>
  <si>
    <t>367675673315</t>
  </si>
  <si>
    <t>EMP00273</t>
  </si>
  <si>
    <t>580029794344</t>
  </si>
  <si>
    <t>244756540003</t>
  </si>
  <si>
    <t>EMP00274</t>
  </si>
  <si>
    <t>2020-05-16</t>
  </si>
  <si>
    <t>790262733210</t>
  </si>
  <si>
    <t>792319774452</t>
  </si>
  <si>
    <t>EMP00275</t>
  </si>
  <si>
    <t>2020-11-27</t>
  </si>
  <si>
    <t>964876074726</t>
  </si>
  <si>
    <t>119620742227</t>
  </si>
  <si>
    <t>EMP00276</t>
  </si>
  <si>
    <t>2023-02-26</t>
  </si>
  <si>
    <t>510663593539</t>
  </si>
  <si>
    <t>228956915706</t>
  </si>
  <si>
    <t>EMP00277</t>
  </si>
  <si>
    <t>2019-10-24</t>
  </si>
  <si>
    <t>827159101310</t>
  </si>
  <si>
    <t>489454661534</t>
  </si>
  <si>
    <t>EMP00278</t>
  </si>
  <si>
    <t>2022-06-21</t>
  </si>
  <si>
    <t>916715392870</t>
  </si>
  <si>
    <t>737440348775</t>
  </si>
  <si>
    <t>EMP00279</t>
  </si>
  <si>
    <t>Sakshi Joshi</t>
  </si>
  <si>
    <t>281335026208</t>
  </si>
  <si>
    <t>219521997458</t>
  </si>
  <si>
    <t>EMP00280</t>
  </si>
  <si>
    <t>2023-08-16</t>
  </si>
  <si>
    <t>172240099978</t>
  </si>
  <si>
    <t>623611564162</t>
  </si>
  <si>
    <t>EMP00281</t>
  </si>
  <si>
    <t>2022-12-24</t>
  </si>
  <si>
    <t>203557229136</t>
  </si>
  <si>
    <t>834098505657</t>
  </si>
  <si>
    <t>EMP00282</t>
  </si>
  <si>
    <t>2025-07-03</t>
  </si>
  <si>
    <t>733820088596</t>
  </si>
  <si>
    <t>508132475272</t>
  </si>
  <si>
    <t>EMP00283</t>
  </si>
  <si>
    <t>Pooja Joshi</t>
  </si>
  <si>
    <t>129007438881</t>
  </si>
  <si>
    <t>430357151823</t>
  </si>
  <si>
    <t>EMP00284</t>
  </si>
  <si>
    <t>2023-01-08</t>
  </si>
  <si>
    <t>950301656173</t>
  </si>
  <si>
    <t>838775100488</t>
  </si>
  <si>
    <t>EMP00285</t>
  </si>
  <si>
    <t>2025-03-02</t>
  </si>
  <si>
    <t>268132819500</t>
  </si>
  <si>
    <t>695368963290</t>
  </si>
  <si>
    <t>EMP00286</t>
  </si>
  <si>
    <t>2023-09-01</t>
  </si>
  <si>
    <t>119864154697</t>
  </si>
  <si>
    <t>193479881730</t>
  </si>
  <si>
    <t>EMP00287</t>
  </si>
  <si>
    <t>2019-10-07</t>
  </si>
  <si>
    <t>360418890821</t>
  </si>
  <si>
    <t>785356588919</t>
  </si>
  <si>
    <t>EMP00288</t>
  </si>
  <si>
    <t>Amit More</t>
  </si>
  <si>
    <t>2023-05-11</t>
  </si>
  <si>
    <t>988522979433</t>
  </si>
  <si>
    <t>215331028393</t>
  </si>
  <si>
    <t>EMP00289</t>
  </si>
  <si>
    <t>2022-09-19</t>
  </si>
  <si>
    <t>629741041673</t>
  </si>
  <si>
    <t>714444981996</t>
  </si>
  <si>
    <t>EMP00290</t>
  </si>
  <si>
    <t>2020-06-18</t>
  </si>
  <si>
    <t>435832845736</t>
  </si>
  <si>
    <t>590394580831</t>
  </si>
  <si>
    <t>EMP00291</t>
  </si>
  <si>
    <t>2020-11-28</t>
  </si>
  <si>
    <t>587452466626</t>
  </si>
  <si>
    <t>122247219254</t>
  </si>
  <si>
    <t>EMP00292</t>
  </si>
  <si>
    <t>Arjun Sharma</t>
  </si>
  <si>
    <t>2023-08-09</t>
  </si>
  <si>
    <t>271595731438</t>
  </si>
  <si>
    <t>374588776097</t>
  </si>
  <si>
    <t>EMP00293</t>
  </si>
  <si>
    <t>2023-11-22</t>
  </si>
  <si>
    <t>820578289939</t>
  </si>
  <si>
    <t>601051831337</t>
  </si>
  <si>
    <t>EMP00294</t>
  </si>
  <si>
    <t>788163043844</t>
  </si>
  <si>
    <t>681623159409</t>
  </si>
  <si>
    <t>EMP00295</t>
  </si>
  <si>
    <t>Arjun Singh</t>
  </si>
  <si>
    <t>2022-02-23</t>
  </si>
  <si>
    <t>373461468156</t>
  </si>
  <si>
    <t>464669620037</t>
  </si>
  <si>
    <t>EMP00296</t>
  </si>
  <si>
    <t>2020-04-14</t>
  </si>
  <si>
    <t>642853585449</t>
  </si>
  <si>
    <t>795188317052</t>
  </si>
  <si>
    <t>EMP00297</t>
  </si>
  <si>
    <t>2020-06-07</t>
  </si>
  <si>
    <t>717949800835</t>
  </si>
  <si>
    <t>196831835071</t>
  </si>
  <si>
    <t>EMP00298</t>
  </si>
  <si>
    <t>2024-03-22</t>
  </si>
  <si>
    <t>855696111812</t>
  </si>
  <si>
    <t>463936388910</t>
  </si>
  <si>
    <t>EMP00299</t>
  </si>
  <si>
    <t>2021-03-20</t>
  </si>
  <si>
    <t>556474176715</t>
  </si>
  <si>
    <t>973071588504</t>
  </si>
  <si>
    <t>EMP00300</t>
  </si>
  <si>
    <t>2021-06-28</t>
  </si>
  <si>
    <t>366575711358</t>
  </si>
  <si>
    <t>309514912903</t>
  </si>
  <si>
    <t>EMP00301</t>
  </si>
  <si>
    <t>Sanjay Patil</t>
  </si>
  <si>
    <t>2024-09-23</t>
  </si>
  <si>
    <t>787075905030</t>
  </si>
  <si>
    <t>564873903223</t>
  </si>
  <si>
    <t>EMP00302</t>
  </si>
  <si>
    <t>2024-11-06</t>
  </si>
  <si>
    <t>978112316930</t>
  </si>
  <si>
    <t>692521928761</t>
  </si>
  <si>
    <t>EMP00303</t>
  </si>
  <si>
    <t>Rohit More</t>
  </si>
  <si>
    <t>2023-05-18</t>
  </si>
  <si>
    <t>516893139812</t>
  </si>
  <si>
    <t>856988449626</t>
  </si>
  <si>
    <t>EMP00304</t>
  </si>
  <si>
    <t>2022-03-17</t>
  </si>
  <si>
    <t>846534163948</t>
  </si>
  <si>
    <t>668687874044</t>
  </si>
  <si>
    <t>EMP00305</t>
  </si>
  <si>
    <t>2025-05-11</t>
  </si>
  <si>
    <t>757985306819</t>
  </si>
  <si>
    <t>399793115003</t>
  </si>
  <si>
    <t>EMP00306</t>
  </si>
  <si>
    <t>Aditya More</t>
  </si>
  <si>
    <t>2024-11-24</t>
  </si>
  <si>
    <t>134654003862</t>
  </si>
  <si>
    <t>135703770620</t>
  </si>
  <si>
    <t>EMP00307</t>
  </si>
  <si>
    <t>Priya Patil</t>
  </si>
  <si>
    <t>2022-10-21</t>
  </si>
  <si>
    <t>455981663390</t>
  </si>
  <si>
    <t>105995436563</t>
  </si>
  <si>
    <t>EMP00308</t>
  </si>
  <si>
    <t>2021-07-27</t>
  </si>
  <si>
    <t>944738954815</t>
  </si>
  <si>
    <t>446463639130</t>
  </si>
  <si>
    <t>EMP00309</t>
  </si>
  <si>
    <t>Shreya Joshi</t>
  </si>
  <si>
    <t>2023-03-27</t>
  </si>
  <si>
    <t>408771099209</t>
  </si>
  <si>
    <t>559997571586</t>
  </si>
  <si>
    <t>EMP00310</t>
  </si>
  <si>
    <t>2024-11-14</t>
  </si>
  <si>
    <t>406331693013</t>
  </si>
  <si>
    <t>331339584186</t>
  </si>
  <si>
    <t>EMP00311</t>
  </si>
  <si>
    <t>2025-06-14</t>
  </si>
  <si>
    <t>497450678354</t>
  </si>
  <si>
    <t>499091156050</t>
  </si>
  <si>
    <t>EMP00312</t>
  </si>
  <si>
    <t>Neha Pawar</t>
  </si>
  <si>
    <t>2021-07-06</t>
  </si>
  <si>
    <t>214103590145</t>
  </si>
  <si>
    <t>549606693401</t>
  </si>
  <si>
    <t>EMP00313</t>
  </si>
  <si>
    <t>2025-08-18</t>
  </si>
  <si>
    <t>720254919777</t>
  </si>
  <si>
    <t>624006094129</t>
  </si>
  <si>
    <t>EMP00314</t>
  </si>
  <si>
    <t>2023-07-11</t>
  </si>
  <si>
    <t>191175808267</t>
  </si>
  <si>
    <t>433125361965</t>
  </si>
  <si>
    <t>EMP00315</t>
  </si>
  <si>
    <t>515764491377</t>
  </si>
  <si>
    <t>721246565980</t>
  </si>
  <si>
    <t>EMP00316</t>
  </si>
  <si>
    <t>Kavya Gupta</t>
  </si>
  <si>
    <t>2020-11-16</t>
  </si>
  <si>
    <t>544626059434</t>
  </si>
  <si>
    <t>767751531842</t>
  </si>
  <si>
    <t>EMP00317</t>
  </si>
  <si>
    <t>Amit Kulkarni</t>
  </si>
  <si>
    <t>2020-07-08</t>
  </si>
  <si>
    <t>660945023259</t>
  </si>
  <si>
    <t>862839852566</t>
  </si>
  <si>
    <t>EMP00318</t>
  </si>
  <si>
    <t>Anjali Pawar</t>
  </si>
  <si>
    <t>2021-09-30</t>
  </si>
  <si>
    <t>944542051859</t>
  </si>
  <si>
    <t>274255077048</t>
  </si>
  <si>
    <t>EMP00319</t>
  </si>
  <si>
    <t>2020-01-03</t>
  </si>
  <si>
    <t>329336695312</t>
  </si>
  <si>
    <t>594521336903</t>
  </si>
  <si>
    <t>EMP00320</t>
  </si>
  <si>
    <t>2020-01-23</t>
  </si>
  <si>
    <t>723567402784</t>
  </si>
  <si>
    <t>698950760837</t>
  </si>
  <si>
    <t>EMP00321</t>
  </si>
  <si>
    <t>2022-06-20</t>
  </si>
  <si>
    <t>228874837743</t>
  </si>
  <si>
    <t>206258146854</t>
  </si>
  <si>
    <t>EMP00322</t>
  </si>
  <si>
    <t>2025-04-04</t>
  </si>
  <si>
    <t>620683518812</t>
  </si>
  <si>
    <t>704999832576</t>
  </si>
  <si>
    <t>EMP00323</t>
  </si>
  <si>
    <t>2021-02-22</t>
  </si>
  <si>
    <t>165863603965</t>
  </si>
  <si>
    <t>172855744328</t>
  </si>
  <si>
    <t>EMP00324</t>
  </si>
  <si>
    <t>2024-10-02</t>
  </si>
  <si>
    <t>730830386117</t>
  </si>
  <si>
    <t>327114784562</t>
  </si>
  <si>
    <t>EMP00325</t>
  </si>
  <si>
    <t>2025-02-13</t>
  </si>
  <si>
    <t>545860148968</t>
  </si>
  <si>
    <t>659221923957</t>
  </si>
  <si>
    <t>EMP00326</t>
  </si>
  <si>
    <t>2021-06-25</t>
  </si>
  <si>
    <t>271356272774</t>
  </si>
  <si>
    <t>811439979522</t>
  </si>
  <si>
    <t>EMP00327</t>
  </si>
  <si>
    <t>2024-08-07</t>
  </si>
  <si>
    <t>934088615994</t>
  </si>
  <si>
    <t>846909260399</t>
  </si>
  <si>
    <t>EMP00328</t>
  </si>
  <si>
    <t>2025-10-07</t>
  </si>
  <si>
    <t>352349084760</t>
  </si>
  <si>
    <t>259182245644</t>
  </si>
  <si>
    <t>EMP00329</t>
  </si>
  <si>
    <t>2021-10-10</t>
  </si>
  <si>
    <t>540957234330</t>
  </si>
  <si>
    <t>792920418292</t>
  </si>
  <si>
    <t>EMP00330</t>
  </si>
  <si>
    <t>2022-09-20</t>
  </si>
  <si>
    <t>665801134333</t>
  </si>
  <si>
    <t>688244151738</t>
  </si>
  <si>
    <t>EMP00331</t>
  </si>
  <si>
    <t>2020-05-28</t>
  </si>
  <si>
    <t>977133355759</t>
  </si>
  <si>
    <t>412383470185</t>
  </si>
  <si>
    <t>EMP00332</t>
  </si>
  <si>
    <t>676840276930</t>
  </si>
  <si>
    <t>965543726836</t>
  </si>
  <si>
    <t>EMP00333</t>
  </si>
  <si>
    <t>2025-05-04</t>
  </si>
  <si>
    <t>878022405830</t>
  </si>
  <si>
    <t>403702871144</t>
  </si>
  <si>
    <t>EMP00334</t>
  </si>
  <si>
    <t>Aarav Deshmukh</t>
  </si>
  <si>
    <t>2023-02-24</t>
  </si>
  <si>
    <t>223742676142</t>
  </si>
  <si>
    <t>339714910523</t>
  </si>
  <si>
    <t>EMP00335</t>
  </si>
  <si>
    <t>Karan Joshi</t>
  </si>
  <si>
    <t>2021-05-23</t>
  </si>
  <si>
    <t>161683020214</t>
  </si>
  <si>
    <t>218249473001</t>
  </si>
  <si>
    <t>EMP00336</t>
  </si>
  <si>
    <t>538565166948</t>
  </si>
  <si>
    <t>778228461571</t>
  </si>
  <si>
    <t>EMP00337</t>
  </si>
  <si>
    <t>2022-11-07</t>
  </si>
  <si>
    <t>901933760154</t>
  </si>
  <si>
    <t>237506562591</t>
  </si>
  <si>
    <t>EMP00338</t>
  </si>
  <si>
    <t>2024-12-30</t>
  </si>
  <si>
    <t>145971535792</t>
  </si>
  <si>
    <t>984796596720</t>
  </si>
  <si>
    <t>EMP00339</t>
  </si>
  <si>
    <t>2025-10-31</t>
  </si>
  <si>
    <t>687459796264</t>
  </si>
  <si>
    <t>671686307356</t>
  </si>
  <si>
    <t>EMP00340</t>
  </si>
  <si>
    <t>2020-05-06</t>
  </si>
  <si>
    <t>254632011689</t>
  </si>
  <si>
    <t>364856856729</t>
  </si>
  <si>
    <t>EMP00341</t>
  </si>
  <si>
    <t>456345519616</t>
  </si>
  <si>
    <t>632438972275</t>
  </si>
  <si>
    <t>EMP00342</t>
  </si>
  <si>
    <t>Vivaan Singh</t>
  </si>
  <si>
    <t>2021-08-26</t>
  </si>
  <si>
    <t>780665567120</t>
  </si>
  <si>
    <t>360707619971</t>
  </si>
  <si>
    <t>EMP00343</t>
  </si>
  <si>
    <t>Neha More</t>
  </si>
  <si>
    <t>2023-09-21</t>
  </si>
  <si>
    <t>482137748020</t>
  </si>
  <si>
    <t>566098156802</t>
  </si>
  <si>
    <t>EMP00344</t>
  </si>
  <si>
    <t>2023-02-20</t>
  </si>
  <si>
    <t>282771197409</t>
  </si>
  <si>
    <t>897196055840</t>
  </si>
  <si>
    <t>EMP00345</t>
  </si>
  <si>
    <t>950962189252</t>
  </si>
  <si>
    <t>819843712018</t>
  </si>
  <si>
    <t>EMP00346</t>
  </si>
  <si>
    <t>396658343793</t>
  </si>
  <si>
    <t>868835277606</t>
  </si>
  <si>
    <t>EMP00347</t>
  </si>
  <si>
    <t>2020-11-14</t>
  </si>
  <si>
    <t>349181832579</t>
  </si>
  <si>
    <t>602311065271</t>
  </si>
  <si>
    <t>EMP00348</t>
  </si>
  <si>
    <t>2022-05-13</t>
  </si>
  <si>
    <t>459074693252</t>
  </si>
  <si>
    <t>257276163716</t>
  </si>
  <si>
    <t>EMP00349</t>
  </si>
  <si>
    <t>2025-03-06</t>
  </si>
  <si>
    <t>170823591338</t>
  </si>
  <si>
    <t>204746741547</t>
  </si>
  <si>
    <t>EMP00350</t>
  </si>
  <si>
    <t>2021-01-27</t>
  </si>
  <si>
    <t>849872849071</t>
  </si>
  <si>
    <t>650068957651</t>
  </si>
  <si>
    <t>EMP00351</t>
  </si>
  <si>
    <t>Sneha Deshmukh</t>
  </si>
  <si>
    <t>2023-10-22</t>
  </si>
  <si>
    <t>113794954565</t>
  </si>
  <si>
    <t>459564279411</t>
  </si>
  <si>
    <t>EMP00352</t>
  </si>
  <si>
    <t>2025-01-09</t>
  </si>
  <si>
    <t>288578645611</t>
  </si>
  <si>
    <t>967063974062</t>
  </si>
  <si>
    <t>EMP00353</t>
  </si>
  <si>
    <t>2024-09-12</t>
  </si>
  <si>
    <t>469652831966</t>
  </si>
  <si>
    <t>519698543439</t>
  </si>
  <si>
    <t>EMP00354</t>
  </si>
  <si>
    <t>2023-09-23</t>
  </si>
  <si>
    <t>175868603684</t>
  </si>
  <si>
    <t>861761540575</t>
  </si>
  <si>
    <t>EMP00355</t>
  </si>
  <si>
    <t>2025-02-27</t>
  </si>
  <si>
    <t>271916269188</t>
  </si>
  <si>
    <t>544251710248</t>
  </si>
  <si>
    <t>EMP00356</t>
  </si>
  <si>
    <t>2023-04-16</t>
  </si>
  <si>
    <t>100248604852</t>
  </si>
  <si>
    <t>807964279704</t>
  </si>
  <si>
    <t>EMP00357</t>
  </si>
  <si>
    <t>2024-08-27</t>
  </si>
  <si>
    <t>553888929358</t>
  </si>
  <si>
    <t>816700638034</t>
  </si>
  <si>
    <t>EMP00358</t>
  </si>
  <si>
    <t>Sanjay Jadhav</t>
  </si>
  <si>
    <t>2024-10-25</t>
  </si>
  <si>
    <t>315444253812</t>
  </si>
  <si>
    <t>356878652146</t>
  </si>
  <si>
    <t>EMP00359</t>
  </si>
  <si>
    <t>2020-08-29</t>
  </si>
  <si>
    <t>508266886440</t>
  </si>
  <si>
    <t>484002361691</t>
  </si>
  <si>
    <t>EMP00360</t>
  </si>
  <si>
    <t>2019-07-15</t>
  </si>
  <si>
    <t>656233581907</t>
  </si>
  <si>
    <t>489931761958</t>
  </si>
  <si>
    <t>EMP00361</t>
  </si>
  <si>
    <t>2019-01-31</t>
  </si>
  <si>
    <t>676113361720</t>
  </si>
  <si>
    <t>601383805007</t>
  </si>
  <si>
    <t>EMP00362</t>
  </si>
  <si>
    <t>Shreya Gupta</t>
  </si>
  <si>
    <t>2024-10-01</t>
  </si>
  <si>
    <t>987630197977</t>
  </si>
  <si>
    <t>202307996764</t>
  </si>
  <si>
    <t>EMP00363</t>
  </si>
  <si>
    <t>284522208406</t>
  </si>
  <si>
    <t>697834537159</t>
  </si>
  <si>
    <t>EMP00364</t>
  </si>
  <si>
    <t>2022-04-06</t>
  </si>
  <si>
    <t>146522116278</t>
  </si>
  <si>
    <t>247075330590</t>
  </si>
  <si>
    <t>EMP00365</t>
  </si>
  <si>
    <t>Sakshi Sharma</t>
  </si>
  <si>
    <t>2020-03-16</t>
  </si>
  <si>
    <t>369593619017</t>
  </si>
  <si>
    <t>480070369182</t>
  </si>
  <si>
    <t>EMP00366</t>
  </si>
  <si>
    <t>2022-12-23</t>
  </si>
  <si>
    <t>505801993088</t>
  </si>
  <si>
    <t>385993442905</t>
  </si>
  <si>
    <t>EMP00367</t>
  </si>
  <si>
    <t>2022-01-07</t>
  </si>
  <si>
    <t>162870498787</t>
  </si>
  <si>
    <t>118699854193</t>
  </si>
  <si>
    <t>EMP00368</t>
  </si>
  <si>
    <t>2020-04-06</t>
  </si>
  <si>
    <t>204442929000</t>
  </si>
  <si>
    <t>303356280200</t>
  </si>
  <si>
    <t>EMP00369</t>
  </si>
  <si>
    <t>2019-11-26</t>
  </si>
  <si>
    <t>684929627510</t>
  </si>
  <si>
    <t>703659399754</t>
  </si>
  <si>
    <t>EMP00370</t>
  </si>
  <si>
    <t>2024-10-14</t>
  </si>
  <si>
    <t>172186499013</t>
  </si>
  <si>
    <t>596681505760</t>
  </si>
  <si>
    <t>EMP00371</t>
  </si>
  <si>
    <t>2025-03-09</t>
  </si>
  <si>
    <t>260847783522</t>
  </si>
  <si>
    <t>722993700203</t>
  </si>
  <si>
    <t>EMP00372</t>
  </si>
  <si>
    <t>2021-01-02</t>
  </si>
  <si>
    <t>708121636176</t>
  </si>
  <si>
    <t>975882066266</t>
  </si>
  <si>
    <t>EMP00373</t>
  </si>
  <si>
    <t>2021-10-29</t>
  </si>
  <si>
    <t>614877715778</t>
  </si>
  <si>
    <t>960043255836</t>
  </si>
  <si>
    <t>EMP00374</t>
  </si>
  <si>
    <t>2019-02-11</t>
  </si>
  <si>
    <t>591346834332</t>
  </si>
  <si>
    <t>590727446354</t>
  </si>
  <si>
    <t>EMP00375</t>
  </si>
  <si>
    <t>2020-01-20</t>
  </si>
  <si>
    <t>849821518769</t>
  </si>
  <si>
    <t>207476022469</t>
  </si>
  <si>
    <t>EMP00376</t>
  </si>
  <si>
    <t>2024-04-20</t>
  </si>
  <si>
    <t>444497477332</t>
  </si>
  <si>
    <t>572410500124</t>
  </si>
  <si>
    <t>EMP00377</t>
  </si>
  <si>
    <t>Neha Patil</t>
  </si>
  <si>
    <t>2022-05-17</t>
  </si>
  <si>
    <t>608266562372</t>
  </si>
  <si>
    <t>753057458944</t>
  </si>
  <si>
    <t>EMP00378</t>
  </si>
  <si>
    <t>230282182275</t>
  </si>
  <si>
    <t>615306533807</t>
  </si>
  <si>
    <t>EMP00379</t>
  </si>
  <si>
    <t>2023-03-16</t>
  </si>
  <si>
    <t>265493370186</t>
  </si>
  <si>
    <t>697576120295</t>
  </si>
  <si>
    <t>EMP00380</t>
  </si>
  <si>
    <t>Aditya Patil</t>
  </si>
  <si>
    <t>2025-02-04</t>
  </si>
  <si>
    <t>729984455958</t>
  </si>
  <si>
    <t>569543888138</t>
  </si>
  <si>
    <t>EMP00381</t>
  </si>
  <si>
    <t>2020-06-16</t>
  </si>
  <si>
    <t>149749615811</t>
  </si>
  <si>
    <t>266537333609</t>
  </si>
  <si>
    <t>EMP00382</t>
  </si>
  <si>
    <t>2024-11-28</t>
  </si>
  <si>
    <t>747421530579</t>
  </si>
  <si>
    <t>885405028289</t>
  </si>
  <si>
    <t>EMP00383</t>
  </si>
  <si>
    <t>2025-08-01</t>
  </si>
  <si>
    <t>176504766453</t>
  </si>
  <si>
    <t>822146763396</t>
  </si>
  <si>
    <t>EMP00384</t>
  </si>
  <si>
    <t>2023-10-15</t>
  </si>
  <si>
    <t>184889823733</t>
  </si>
  <si>
    <t>727107275894</t>
  </si>
  <si>
    <t>EMP00385</t>
  </si>
  <si>
    <t>261907587364</t>
  </si>
  <si>
    <t>330972216138</t>
  </si>
  <si>
    <t>EMP00386</t>
  </si>
  <si>
    <t>2021-02-28</t>
  </si>
  <si>
    <t>382629097040</t>
  </si>
  <si>
    <t>340431567761</t>
  </si>
  <si>
    <t>EMP00387</t>
  </si>
  <si>
    <t>603582831294</t>
  </si>
  <si>
    <t>488558784120</t>
  </si>
  <si>
    <t>EMP00388</t>
  </si>
  <si>
    <t>Arjun Pawar</t>
  </si>
  <si>
    <t>2021-04-03</t>
  </si>
  <si>
    <t>546370985922</t>
  </si>
  <si>
    <t>157142630084</t>
  </si>
  <si>
    <t>EMP00389</t>
  </si>
  <si>
    <t>2025-04-08</t>
  </si>
  <si>
    <t>845487594480</t>
  </si>
  <si>
    <t>965084684314</t>
  </si>
  <si>
    <t>EMP00390</t>
  </si>
  <si>
    <t>2019-10-28</t>
  </si>
  <si>
    <t>155746987263</t>
  </si>
  <si>
    <t>380022033748</t>
  </si>
  <si>
    <t>EMP00391</t>
  </si>
  <si>
    <t>2019-07-22</t>
  </si>
  <si>
    <t>818788870908</t>
  </si>
  <si>
    <t>550822202435</t>
  </si>
  <si>
    <t>EMP00392</t>
  </si>
  <si>
    <t>2022-04-23</t>
  </si>
  <si>
    <t>549585605697</t>
  </si>
  <si>
    <t>622254334111</t>
  </si>
  <si>
    <t>EMP00393</t>
  </si>
  <si>
    <t>2020-04-17</t>
  </si>
  <si>
    <t>520651519710</t>
  </si>
  <si>
    <t>887832376418</t>
  </si>
  <si>
    <t>EMP00394</t>
  </si>
  <si>
    <t>2021-11-04</t>
  </si>
  <si>
    <t>323809117149</t>
  </si>
  <si>
    <t>766911754107</t>
  </si>
  <si>
    <t>EMP00395</t>
  </si>
  <si>
    <t>2024-09-11</t>
  </si>
  <si>
    <t>371845477447</t>
  </si>
  <si>
    <t>699619035268</t>
  </si>
  <si>
    <t>EMP00396</t>
  </si>
  <si>
    <t>2021-08-09</t>
  </si>
  <si>
    <t>567056706393</t>
  </si>
  <si>
    <t>885011574562</t>
  </si>
  <si>
    <t>EMP00397</t>
  </si>
  <si>
    <t>2025-05-09</t>
  </si>
  <si>
    <t>884533023667</t>
  </si>
  <si>
    <t>285260734993</t>
  </si>
  <si>
    <t>EMP00398</t>
  </si>
  <si>
    <t>2022-05-22</t>
  </si>
  <si>
    <t>986756532363</t>
  </si>
  <si>
    <t>601314784037</t>
  </si>
  <si>
    <t>EMP00399</t>
  </si>
  <si>
    <t>Nisha More</t>
  </si>
  <si>
    <t>2020-04-27</t>
  </si>
  <si>
    <t>462828464597</t>
  </si>
  <si>
    <t>927465743076</t>
  </si>
  <si>
    <t>EMP00400</t>
  </si>
  <si>
    <t>2021-01-11</t>
  </si>
  <si>
    <t>341687621031</t>
  </si>
  <si>
    <t>864899988589</t>
  </si>
  <si>
    <t>EMP00401</t>
  </si>
  <si>
    <t>158735376014</t>
  </si>
  <si>
    <t>173815328520</t>
  </si>
  <si>
    <t>EMP00402</t>
  </si>
  <si>
    <t>2022-04-20</t>
  </si>
  <si>
    <t>799564539045</t>
  </si>
  <si>
    <t>470356990831</t>
  </si>
  <si>
    <t>EMP00403</t>
  </si>
  <si>
    <t>770969136712</t>
  </si>
  <si>
    <t>180290192837</t>
  </si>
  <si>
    <t>EMP00404</t>
  </si>
  <si>
    <t>2021-12-29</t>
  </si>
  <si>
    <t>418798235503</t>
  </si>
  <si>
    <t>839589152181</t>
  </si>
  <si>
    <t>EMP00405</t>
  </si>
  <si>
    <t>2021-12-10</t>
  </si>
  <si>
    <t>382011944299</t>
  </si>
  <si>
    <t>809682468226</t>
  </si>
  <si>
    <t>EMP00406</t>
  </si>
  <si>
    <t>Anjali Singh</t>
  </si>
  <si>
    <t>2024-01-31</t>
  </si>
  <si>
    <t>610277859707</t>
  </si>
  <si>
    <t>522481745059</t>
  </si>
  <si>
    <t>EMP00407</t>
  </si>
  <si>
    <t>708993702969</t>
  </si>
  <si>
    <t>350546145901</t>
  </si>
  <si>
    <t>EMP00408</t>
  </si>
  <si>
    <t>2021-08-17</t>
  </si>
  <si>
    <t>900219637891</t>
  </si>
  <si>
    <t>827725780309</t>
  </si>
  <si>
    <t>EMP00409</t>
  </si>
  <si>
    <t>2019-04-27</t>
  </si>
  <si>
    <t>494049710398</t>
  </si>
  <si>
    <t>619365031759</t>
  </si>
  <si>
    <t>EMP00410</t>
  </si>
  <si>
    <t>2020-05-09</t>
  </si>
  <si>
    <t>269217593295</t>
  </si>
  <si>
    <t>171403291721</t>
  </si>
  <si>
    <t>EMP00411</t>
  </si>
  <si>
    <t>Aditya Jadhav</t>
  </si>
  <si>
    <t>2020-03-07</t>
  </si>
  <si>
    <t>627518829069</t>
  </si>
  <si>
    <t>679633414961</t>
  </si>
  <si>
    <t>EMP00412</t>
  </si>
  <si>
    <t>868870212018</t>
  </si>
  <si>
    <t>429675378473</t>
  </si>
  <si>
    <t>EMP00413</t>
  </si>
  <si>
    <t>2024-02-25</t>
  </si>
  <si>
    <t>787195037929</t>
  </si>
  <si>
    <t>284680735866</t>
  </si>
  <si>
    <t>EMP00414</t>
  </si>
  <si>
    <t>2024-04-13</t>
  </si>
  <si>
    <t>768130766844</t>
  </si>
  <si>
    <t>152697114871</t>
  </si>
  <si>
    <t>EMP00415</t>
  </si>
  <si>
    <t>Kavya Joshi</t>
  </si>
  <si>
    <t>283478859850</t>
  </si>
  <si>
    <t>819852016722</t>
  </si>
  <si>
    <t>EMP00416</t>
  </si>
  <si>
    <t>2019-11-11</t>
  </si>
  <si>
    <t>752120034301</t>
  </si>
  <si>
    <t>500460256069</t>
  </si>
  <si>
    <t>EMP00417</t>
  </si>
  <si>
    <t>2023-12-05</t>
  </si>
  <si>
    <t>816939035488</t>
  </si>
  <si>
    <t>648420034704</t>
  </si>
  <si>
    <t>EMP00418</t>
  </si>
  <si>
    <t>Riya Deshmukh</t>
  </si>
  <si>
    <t>2022-08-25</t>
  </si>
  <si>
    <t>594650006534</t>
  </si>
  <si>
    <t>801565625355</t>
  </si>
  <si>
    <t>EMP00419</t>
  </si>
  <si>
    <t>2025-09-26</t>
  </si>
  <si>
    <t>770124289373</t>
  </si>
  <si>
    <t>196730895734</t>
  </si>
  <si>
    <t>EMP00420</t>
  </si>
  <si>
    <t>Priya More</t>
  </si>
  <si>
    <t>2023-10-26</t>
  </si>
  <si>
    <t>131829575524</t>
  </si>
  <si>
    <t>669653192424</t>
  </si>
  <si>
    <t>EMP00421</t>
  </si>
  <si>
    <t>792865669223</t>
  </si>
  <si>
    <t>624981354233</t>
  </si>
  <si>
    <t>EMP00422</t>
  </si>
  <si>
    <t>2019-06-21</t>
  </si>
  <si>
    <t>539611588108</t>
  </si>
  <si>
    <t>352582007485</t>
  </si>
  <si>
    <t>EMP00423</t>
  </si>
  <si>
    <t>2022-03-22</t>
  </si>
  <si>
    <t>729720320241</t>
  </si>
  <si>
    <t>384754260760</t>
  </si>
  <si>
    <t>EMP00424</t>
  </si>
  <si>
    <t>2019-02-22</t>
  </si>
  <si>
    <t>377076385425</t>
  </si>
  <si>
    <t>978119984244</t>
  </si>
  <si>
    <t>EMP00425</t>
  </si>
  <si>
    <t>2023-04-15</t>
  </si>
  <si>
    <t>702536318625</t>
  </si>
  <si>
    <t>202949355396</t>
  </si>
  <si>
    <t>EMP00426</t>
  </si>
  <si>
    <t>2024-11-19</t>
  </si>
  <si>
    <t>950640300779</t>
  </si>
  <si>
    <t>237004790568</t>
  </si>
  <si>
    <t>EMP00427</t>
  </si>
  <si>
    <t>2020-09-11</t>
  </si>
  <si>
    <t>696376571619</t>
  </si>
  <si>
    <t>269378915029</t>
  </si>
  <si>
    <t>EMP00428</t>
  </si>
  <si>
    <t>2019-08-19</t>
  </si>
  <si>
    <t>972963447686</t>
  </si>
  <si>
    <t>350543149137</t>
  </si>
  <si>
    <t>EMP00429</t>
  </si>
  <si>
    <t>2022-10-09</t>
  </si>
  <si>
    <t>419928025357</t>
  </si>
  <si>
    <t>331995709347</t>
  </si>
  <si>
    <t>EMP00430</t>
  </si>
  <si>
    <t>Rahul Joshi</t>
  </si>
  <si>
    <t>2024-05-07</t>
  </si>
  <si>
    <t>283140272700</t>
  </si>
  <si>
    <t>739577595206</t>
  </si>
  <si>
    <t>EMP00431</t>
  </si>
  <si>
    <t>2024-12-05</t>
  </si>
  <si>
    <t>949781372012</t>
  </si>
  <si>
    <t>689509593793</t>
  </si>
  <si>
    <t>EMP00432</t>
  </si>
  <si>
    <t>2019-10-02</t>
  </si>
  <si>
    <t>920206574496</t>
  </si>
  <si>
    <t>204957685966</t>
  </si>
  <si>
    <t>EMP00433</t>
  </si>
  <si>
    <t>2020-12-22</t>
  </si>
  <si>
    <t>470116041038</t>
  </si>
  <si>
    <t>364673426269</t>
  </si>
  <si>
    <t>EMP00434</t>
  </si>
  <si>
    <t>Aditya Deshmukh</t>
  </si>
  <si>
    <t>161874428234</t>
  </si>
  <si>
    <t>655156984850</t>
  </si>
  <si>
    <t>EMP00435</t>
  </si>
  <si>
    <t>625152156921</t>
  </si>
  <si>
    <t>552299306137</t>
  </si>
  <si>
    <t>EMP00436</t>
  </si>
  <si>
    <t>2019-03-09</t>
  </si>
  <si>
    <t>205935661912</t>
  </si>
  <si>
    <t>698368413542</t>
  </si>
  <si>
    <t>EMP00437</t>
  </si>
  <si>
    <t>2024-09-22</t>
  </si>
  <si>
    <t>465186108440</t>
  </si>
  <si>
    <t>262476159551</t>
  </si>
  <si>
    <t>EMP00438</t>
  </si>
  <si>
    <t>2023-07-21</t>
  </si>
  <si>
    <t>375744636714</t>
  </si>
  <si>
    <t>651078061957</t>
  </si>
  <si>
    <t>EMP00439</t>
  </si>
  <si>
    <t>854859231500</t>
  </si>
  <si>
    <t>626026941986</t>
  </si>
  <si>
    <t>EMP00440</t>
  </si>
  <si>
    <t>895335472743</t>
  </si>
  <si>
    <t>534265640495</t>
  </si>
  <si>
    <t>EMP00441</t>
  </si>
  <si>
    <t>2020-02-05</t>
  </si>
  <si>
    <t>255681213659</t>
  </si>
  <si>
    <t>491367548296</t>
  </si>
  <si>
    <t>EMP00442</t>
  </si>
  <si>
    <t>2021-10-11</t>
  </si>
  <si>
    <t>976200418329</t>
  </si>
  <si>
    <t>163018551258</t>
  </si>
  <si>
    <t>EMP00443</t>
  </si>
  <si>
    <t>2020-04-03</t>
  </si>
  <si>
    <t>429036792062</t>
  </si>
  <si>
    <t>891159553771</t>
  </si>
  <si>
    <t>EMP00444</t>
  </si>
  <si>
    <t>2021-08-20</t>
  </si>
  <si>
    <t>325763862150</t>
  </si>
  <si>
    <t>307857196210</t>
  </si>
  <si>
    <t>EMP00445</t>
  </si>
  <si>
    <t>673150949034</t>
  </si>
  <si>
    <t>922420550266</t>
  </si>
  <si>
    <t>EMP00446</t>
  </si>
  <si>
    <t>2023-07-08</t>
  </si>
  <si>
    <t>416718742020</t>
  </si>
  <si>
    <t>871477688185</t>
  </si>
  <si>
    <t>EMP00447</t>
  </si>
  <si>
    <t>635291693128</t>
  </si>
  <si>
    <t>967729644364</t>
  </si>
  <si>
    <t>EMP00448</t>
  </si>
  <si>
    <t>2022-04-15</t>
  </si>
  <si>
    <t>679442156321</t>
  </si>
  <si>
    <t>132139072517</t>
  </si>
  <si>
    <t>EMP00449</t>
  </si>
  <si>
    <t>2019-10-25</t>
  </si>
  <si>
    <t>279514347364</t>
  </si>
  <si>
    <t>524741457072</t>
  </si>
  <si>
    <t>EMP00450</t>
  </si>
  <si>
    <t>2023-01-02</t>
  </si>
  <si>
    <t>405499277101</t>
  </si>
  <si>
    <t>705610483774</t>
  </si>
  <si>
    <t>EMP00451</t>
  </si>
  <si>
    <t>280073255246</t>
  </si>
  <si>
    <t>436958635119</t>
  </si>
  <si>
    <t>EMP00452</t>
  </si>
  <si>
    <t>2020-05-11</t>
  </si>
  <si>
    <t>819213599249</t>
  </si>
  <si>
    <t>308343186015</t>
  </si>
  <si>
    <t>EMP00453</t>
  </si>
  <si>
    <t>2021-03-08</t>
  </si>
  <si>
    <t>748232339118</t>
  </si>
  <si>
    <t>415346751047</t>
  </si>
  <si>
    <t>EMP00454</t>
  </si>
  <si>
    <t>2019-08-08</t>
  </si>
  <si>
    <t>736619490706</t>
  </si>
  <si>
    <t>737308614478</t>
  </si>
  <si>
    <t>EMP00455</t>
  </si>
  <si>
    <t>2021-11-20</t>
  </si>
  <si>
    <t>264317936861</t>
  </si>
  <si>
    <t>314522828191</t>
  </si>
  <si>
    <t>EMP00456</t>
  </si>
  <si>
    <t>Nisha Patil</t>
  </si>
  <si>
    <t>2024-06-29</t>
  </si>
  <si>
    <t>121718847140</t>
  </si>
  <si>
    <t>343337184343</t>
  </si>
  <si>
    <t>EMP00457</t>
  </si>
  <si>
    <t>894671877774</t>
  </si>
  <si>
    <t>918865420241</t>
  </si>
  <si>
    <t>EMP00458</t>
  </si>
  <si>
    <t>2019-04-11</t>
  </si>
  <si>
    <t>215075346442</t>
  </si>
  <si>
    <t>616425784408</t>
  </si>
  <si>
    <t>EMP00459</t>
  </si>
  <si>
    <t>2019-06-18</t>
  </si>
  <si>
    <t>363163663211</t>
  </si>
  <si>
    <t>781464711205</t>
  </si>
  <si>
    <t>EMP00460</t>
  </si>
  <si>
    <t>261634675358</t>
  </si>
  <si>
    <t>638217852183</t>
  </si>
  <si>
    <t>EMP00461</t>
  </si>
  <si>
    <t>2020-11-29</t>
  </si>
  <si>
    <t>353671062742</t>
  </si>
  <si>
    <t>159923226086</t>
  </si>
  <si>
    <t>EMP00462</t>
  </si>
  <si>
    <t>2021-03-05</t>
  </si>
  <si>
    <t>535706489667</t>
  </si>
  <si>
    <t>739415178680</t>
  </si>
  <si>
    <t>EMP00463</t>
  </si>
  <si>
    <t>Pooja Jadhav</t>
  </si>
  <si>
    <t>2022-03-10</t>
  </si>
  <si>
    <t>431682100359</t>
  </si>
  <si>
    <t>858121894633</t>
  </si>
  <si>
    <t>EMP00464</t>
  </si>
  <si>
    <t>2021-03-17</t>
  </si>
  <si>
    <t>443671247206</t>
  </si>
  <si>
    <t>391439472162</t>
  </si>
  <si>
    <t>EMP00465</t>
  </si>
  <si>
    <t>2019-11-10</t>
  </si>
  <si>
    <t>850261922132</t>
  </si>
  <si>
    <t>322139351790</t>
  </si>
  <si>
    <t>EMP00466</t>
  </si>
  <si>
    <t>2021-04-24</t>
  </si>
  <si>
    <t>455092880801</t>
  </si>
  <si>
    <t>738937514675</t>
  </si>
  <si>
    <t>EMP00467</t>
  </si>
  <si>
    <t>2020-10-23</t>
  </si>
  <si>
    <t>702553859308</t>
  </si>
  <si>
    <t>123814149518</t>
  </si>
  <si>
    <t>EMP00468</t>
  </si>
  <si>
    <t>568492654630</t>
  </si>
  <si>
    <t>902643957232</t>
  </si>
  <si>
    <t>EMP00469</t>
  </si>
  <si>
    <t>Kavya Jadhav</t>
  </si>
  <si>
    <t>2022-11-25</t>
  </si>
  <si>
    <t>155088804301</t>
  </si>
  <si>
    <t>135656141094</t>
  </si>
  <si>
    <t>EMP00470</t>
  </si>
  <si>
    <t>305641612703</t>
  </si>
  <si>
    <t>805244277737</t>
  </si>
  <si>
    <t>EMP00471</t>
  </si>
  <si>
    <t>995872665221</t>
  </si>
  <si>
    <t>660868646708</t>
  </si>
  <si>
    <t>EMP00472</t>
  </si>
  <si>
    <t>2021-05-14</t>
  </si>
  <si>
    <t>883690770108</t>
  </si>
  <si>
    <t>802660504473</t>
  </si>
  <si>
    <t>EMP00473</t>
  </si>
  <si>
    <t>2019-07-07</t>
  </si>
  <si>
    <t>176986479619</t>
  </si>
  <si>
    <t>606796126558</t>
  </si>
  <si>
    <t>EMP00474</t>
  </si>
  <si>
    <t>2021-11-10</t>
  </si>
  <si>
    <t>379695658530</t>
  </si>
  <si>
    <t>467249341180</t>
  </si>
  <si>
    <t>EMP00475</t>
  </si>
  <si>
    <t>2022-11-04</t>
  </si>
  <si>
    <t>926655855143</t>
  </si>
  <si>
    <t>447068950536</t>
  </si>
  <si>
    <t>EMP00476</t>
  </si>
  <si>
    <t>2019-06-30</t>
  </si>
  <si>
    <t>995489128895</t>
  </si>
  <si>
    <t>862059845439</t>
  </si>
  <si>
    <t>EMP00477</t>
  </si>
  <si>
    <t>2021-02-20</t>
  </si>
  <si>
    <t>123011545623</t>
  </si>
  <si>
    <t>376977153233</t>
  </si>
  <si>
    <t>EMP00478</t>
  </si>
  <si>
    <t>2023-08-10</t>
  </si>
  <si>
    <t>424694386109</t>
  </si>
  <si>
    <t>955609116685</t>
  </si>
  <si>
    <t>EMP00479</t>
  </si>
  <si>
    <t>2023-01-04</t>
  </si>
  <si>
    <t>467034805720</t>
  </si>
  <si>
    <t>409508720062</t>
  </si>
  <si>
    <t>EMP00480</t>
  </si>
  <si>
    <t>2021-10-07</t>
  </si>
  <si>
    <t>883035679267</t>
  </si>
  <si>
    <t>288076315588</t>
  </si>
  <si>
    <t>EMP00481</t>
  </si>
  <si>
    <t>2022-06-25</t>
  </si>
  <si>
    <t>856795813437</t>
  </si>
  <si>
    <t>482654785173</t>
  </si>
  <si>
    <t>EMP00482</t>
  </si>
  <si>
    <t>2024-04-09</t>
  </si>
  <si>
    <t>430630053600</t>
  </si>
  <si>
    <t>866652677180</t>
  </si>
  <si>
    <t>EMP00483</t>
  </si>
  <si>
    <t>2024-12-02</t>
  </si>
  <si>
    <t>386122576463</t>
  </si>
  <si>
    <t>880572512542</t>
  </si>
  <si>
    <t>EMP00484</t>
  </si>
  <si>
    <t>2020-11-26</t>
  </si>
  <si>
    <t>197130781871</t>
  </si>
  <si>
    <t>485188281466</t>
  </si>
  <si>
    <t>EMP00485</t>
  </si>
  <si>
    <t>170540378153</t>
  </si>
  <si>
    <t>471076211725</t>
  </si>
  <si>
    <t>EMP00486</t>
  </si>
  <si>
    <t>2022-03-04</t>
  </si>
  <si>
    <t>970589668442</t>
  </si>
  <si>
    <t>647658859162</t>
  </si>
  <si>
    <t>EMP00487</t>
  </si>
  <si>
    <t>2020-06-26</t>
  </si>
  <si>
    <t>516254719981</t>
  </si>
  <si>
    <t>549808902027</t>
  </si>
  <si>
    <t>EMP00488</t>
  </si>
  <si>
    <t>2019-05-15</t>
  </si>
  <si>
    <t>814965963520</t>
  </si>
  <si>
    <t>382617941870</t>
  </si>
  <si>
    <t>EMP00489</t>
  </si>
  <si>
    <t>2024-03-21</t>
  </si>
  <si>
    <t>891190462881</t>
  </si>
  <si>
    <t>241673292315</t>
  </si>
  <si>
    <t>EMP00490</t>
  </si>
  <si>
    <t>2023-10-18</t>
  </si>
  <si>
    <t>444298901346</t>
  </si>
  <si>
    <t>655142725889</t>
  </si>
  <si>
    <t>EMP00491</t>
  </si>
  <si>
    <t>2020-08-22</t>
  </si>
  <si>
    <t>249906922567</t>
  </si>
  <si>
    <t>708904542239</t>
  </si>
  <si>
    <t>EMP00492</t>
  </si>
  <si>
    <t>777985527173</t>
  </si>
  <si>
    <t>719993740482</t>
  </si>
  <si>
    <t>EMP00493</t>
  </si>
  <si>
    <t>2021-07-19</t>
  </si>
  <si>
    <t>359365580951</t>
  </si>
  <si>
    <t>697390111855</t>
  </si>
  <si>
    <t>EMP00494</t>
  </si>
  <si>
    <t>2024-04-05</t>
  </si>
  <si>
    <t>365624474505</t>
  </si>
  <si>
    <t>286592670168</t>
  </si>
  <si>
    <t>EMP00495</t>
  </si>
  <si>
    <t>2024-03-10</t>
  </si>
  <si>
    <t>129151139540</t>
  </si>
  <si>
    <t>768420220845</t>
  </si>
  <si>
    <t>EMP00496</t>
  </si>
  <si>
    <t>2020-09-22</t>
  </si>
  <si>
    <t>165951801764</t>
  </si>
  <si>
    <t>413610041658</t>
  </si>
  <si>
    <t>EMP00497</t>
  </si>
  <si>
    <t>2020-10-28</t>
  </si>
  <si>
    <t>253001988771</t>
  </si>
  <si>
    <t>860857912351</t>
  </si>
  <si>
    <t>EMP00498</t>
  </si>
  <si>
    <t>2024-07-05</t>
  </si>
  <si>
    <t>751453569646</t>
  </si>
  <si>
    <t>465649220752</t>
  </si>
  <si>
    <t>EMP00499</t>
  </si>
  <si>
    <t>141888802301</t>
  </si>
  <si>
    <t>570938370781</t>
  </si>
  <si>
    <t>EMP00500</t>
  </si>
  <si>
    <t>2024-04-03</t>
  </si>
  <si>
    <t>562545489302</t>
  </si>
  <si>
    <t>255646029061</t>
  </si>
  <si>
    <t>EMP00501</t>
  </si>
  <si>
    <t>622161725913</t>
  </si>
  <si>
    <t>486182874797</t>
  </si>
  <si>
    <t>EMP00502</t>
  </si>
  <si>
    <t>339373387336</t>
  </si>
  <si>
    <t>619145940454</t>
  </si>
  <si>
    <t>EMP00503</t>
  </si>
  <si>
    <t>2022-01-05</t>
  </si>
  <si>
    <t>746287748359</t>
  </si>
  <si>
    <t>469777324580</t>
  </si>
  <si>
    <t>EMP00504</t>
  </si>
  <si>
    <t>2023-02-28</t>
  </si>
  <si>
    <t>857595090625</t>
  </si>
  <si>
    <t>760826134238</t>
  </si>
  <si>
    <t>EMP00505</t>
  </si>
  <si>
    <t>2020-11-20</t>
  </si>
  <si>
    <t>827771449461</t>
  </si>
  <si>
    <t>938035777474</t>
  </si>
  <si>
    <t>EMP00506</t>
  </si>
  <si>
    <t>2024-12-11</t>
  </si>
  <si>
    <t>305061016271</t>
  </si>
  <si>
    <t>208146049660</t>
  </si>
  <si>
    <t>EMP00507</t>
  </si>
  <si>
    <t>2025-05-26</t>
  </si>
  <si>
    <t>444918646621</t>
  </si>
  <si>
    <t>267126969001</t>
  </si>
  <si>
    <t>EMP00508</t>
  </si>
  <si>
    <t>2021-08-13</t>
  </si>
  <si>
    <t>483077233342</t>
  </si>
  <si>
    <t>107210742042</t>
  </si>
  <si>
    <t>EMP00509</t>
  </si>
  <si>
    <t>Arjun Deshmukh</t>
  </si>
  <si>
    <t>2022-08-03</t>
  </si>
  <si>
    <t>536279577726</t>
  </si>
  <si>
    <t>351556435962</t>
  </si>
  <si>
    <t>EMP00510</t>
  </si>
  <si>
    <t>Priya Singh</t>
  </si>
  <si>
    <t>101345197204</t>
  </si>
  <si>
    <t>312291965665</t>
  </si>
  <si>
    <t>EMP00511</t>
  </si>
  <si>
    <t>2020-10-08</t>
  </si>
  <si>
    <t>429693196437</t>
  </si>
  <si>
    <t>678033910781</t>
  </si>
  <si>
    <t>EMP00512</t>
  </si>
  <si>
    <t>2020-05-27</t>
  </si>
  <si>
    <t>707561879861</t>
  </si>
  <si>
    <t>254480706126</t>
  </si>
  <si>
    <t>EMP00513</t>
  </si>
  <si>
    <t>2020-05-19</t>
  </si>
  <si>
    <t>956492130022</t>
  </si>
  <si>
    <t>847795833110</t>
  </si>
  <si>
    <t>EMP00514</t>
  </si>
  <si>
    <t>686652198031</t>
  </si>
  <si>
    <t>775589450876</t>
  </si>
  <si>
    <t>EMP00515</t>
  </si>
  <si>
    <t>Rohit Sharma</t>
  </si>
  <si>
    <t>2025-03-23</t>
  </si>
  <si>
    <t>864911038361</t>
  </si>
  <si>
    <t>567405333424</t>
  </si>
  <si>
    <t>EMP00516</t>
  </si>
  <si>
    <t>2024-04-14</t>
  </si>
  <si>
    <t>798132708934</t>
  </si>
  <si>
    <t>789285581921</t>
  </si>
  <si>
    <t>EMP00517</t>
  </si>
  <si>
    <t>2019-05-21</t>
  </si>
  <si>
    <t>517810160744</t>
  </si>
  <si>
    <t>946867997465</t>
  </si>
  <si>
    <t>EMP00518</t>
  </si>
  <si>
    <t>362881359790</t>
  </si>
  <si>
    <t>736446447112</t>
  </si>
  <si>
    <t>EMP00519</t>
  </si>
  <si>
    <t>2020-05-24</t>
  </si>
  <si>
    <t>542669897109</t>
  </si>
  <si>
    <t>277453477355</t>
  </si>
  <si>
    <t>EMP00520</t>
  </si>
  <si>
    <t>2025-03-29</t>
  </si>
  <si>
    <t>634742309765</t>
  </si>
  <si>
    <t>493984434941</t>
  </si>
  <si>
    <t>EMP00521</t>
  </si>
  <si>
    <t>2020-07-28</t>
  </si>
  <si>
    <t>103976786144</t>
  </si>
  <si>
    <t>273248363946</t>
  </si>
  <si>
    <t>EMP00522</t>
  </si>
  <si>
    <t>2019-07-08</t>
  </si>
  <si>
    <t>228152231501</t>
  </si>
  <si>
    <t>432820495016</t>
  </si>
  <si>
    <t>EMP00523</t>
  </si>
  <si>
    <t>2019-07-29</t>
  </si>
  <si>
    <t>892588567862</t>
  </si>
  <si>
    <t>294837898642</t>
  </si>
  <si>
    <t>EMP00524</t>
  </si>
  <si>
    <t>2022-03-28</t>
  </si>
  <si>
    <t>223255346117</t>
  </si>
  <si>
    <t>807003650771</t>
  </si>
  <si>
    <t>EMP00525</t>
  </si>
  <si>
    <t>459028165822</t>
  </si>
  <si>
    <t>520608338303</t>
  </si>
  <si>
    <t>EMP00526</t>
  </si>
  <si>
    <t>Vivaan Kulkarni</t>
  </si>
  <si>
    <t>2021-08-15</t>
  </si>
  <si>
    <t>584869957429</t>
  </si>
  <si>
    <t>558835400979</t>
  </si>
  <si>
    <t>EMP00527</t>
  </si>
  <si>
    <t>2025-09-17</t>
  </si>
  <si>
    <t>832642261526</t>
  </si>
  <si>
    <t>666003866884</t>
  </si>
  <si>
    <t>EMP00528</t>
  </si>
  <si>
    <t>2021-10-12</t>
  </si>
  <si>
    <t>792813328633</t>
  </si>
  <si>
    <t>548968598716</t>
  </si>
  <si>
    <t>EMP00529</t>
  </si>
  <si>
    <t>2023-10-29</t>
  </si>
  <si>
    <t>421394530350</t>
  </si>
  <si>
    <t>373273760003</t>
  </si>
  <si>
    <t>EMP00530</t>
  </si>
  <si>
    <t>482137015678</t>
  </si>
  <si>
    <t>355900614693</t>
  </si>
  <si>
    <t>EMP00531</t>
  </si>
  <si>
    <t>2023-11-29</t>
  </si>
  <si>
    <t>810872273943</t>
  </si>
  <si>
    <t>418325816264</t>
  </si>
  <si>
    <t>EMP00532</t>
  </si>
  <si>
    <t>Vihaan Jadhav</t>
  </si>
  <si>
    <t>409049388184</t>
  </si>
  <si>
    <t>200142244708</t>
  </si>
  <si>
    <t>EMP00533</t>
  </si>
  <si>
    <t>2019-06-22</t>
  </si>
  <si>
    <t>807336729296</t>
  </si>
  <si>
    <t>361985371056</t>
  </si>
  <si>
    <t>EMP00534</t>
  </si>
  <si>
    <t>955404787805</t>
  </si>
  <si>
    <t>476743795382</t>
  </si>
  <si>
    <t>EMP00535</t>
  </si>
  <si>
    <t>320238765145</t>
  </si>
  <si>
    <t>581195366717</t>
  </si>
  <si>
    <t>EMP00536</t>
  </si>
  <si>
    <t>2019-02-17</t>
  </si>
  <si>
    <t>672750180474</t>
  </si>
  <si>
    <t>237570643680</t>
  </si>
  <si>
    <t>EMP00537</t>
  </si>
  <si>
    <t>2022-07-29</t>
  </si>
  <si>
    <t>592487645812</t>
  </si>
  <si>
    <t>328795404353</t>
  </si>
  <si>
    <t>EMP00538</t>
  </si>
  <si>
    <t>397259496054</t>
  </si>
  <si>
    <t>237095862486</t>
  </si>
  <si>
    <t>EMP00539</t>
  </si>
  <si>
    <t>813428556547</t>
  </si>
  <si>
    <t>791841514642</t>
  </si>
  <si>
    <t>EMP00540</t>
  </si>
  <si>
    <t>2020-12-23</t>
  </si>
  <si>
    <t>992161540200</t>
  </si>
  <si>
    <t>251196203294</t>
  </si>
  <si>
    <t>EMP00541</t>
  </si>
  <si>
    <t>743665728492</t>
  </si>
  <si>
    <t>254190107713</t>
  </si>
  <si>
    <t>EMP00542</t>
  </si>
  <si>
    <t>2019-01-16</t>
  </si>
  <si>
    <t>824268216142</t>
  </si>
  <si>
    <t>219615073196</t>
  </si>
  <si>
    <t>EMP00543</t>
  </si>
  <si>
    <t>298523249503</t>
  </si>
  <si>
    <t>377146487703</t>
  </si>
  <si>
    <t>EMP00544</t>
  </si>
  <si>
    <t>Nisha Joshi</t>
  </si>
  <si>
    <t>2024-07-04</t>
  </si>
  <si>
    <t>705018867110</t>
  </si>
  <si>
    <t>838713878689</t>
  </si>
  <si>
    <t>EMP00545</t>
  </si>
  <si>
    <t>2025-10-21</t>
  </si>
  <si>
    <t>115922885087</t>
  </si>
  <si>
    <t>658881282680</t>
  </si>
  <si>
    <t>EMP00546</t>
  </si>
  <si>
    <t>Amit Joshi</t>
  </si>
  <si>
    <t>217702677842</t>
  </si>
  <si>
    <t>930668659434</t>
  </si>
  <si>
    <t>EMP00547</t>
  </si>
  <si>
    <t>2023-06-21</t>
  </si>
  <si>
    <t>293466776410</t>
  </si>
  <si>
    <t>656167639654</t>
  </si>
  <si>
    <t>EMP00548</t>
  </si>
  <si>
    <t>2019-08-27</t>
  </si>
  <si>
    <t>107792562212</t>
  </si>
  <si>
    <t>600364792052</t>
  </si>
  <si>
    <t>EMP00549</t>
  </si>
  <si>
    <t>2021-04-17</t>
  </si>
  <si>
    <t>804904059500</t>
  </si>
  <si>
    <t>336124693018</t>
  </si>
  <si>
    <t>EMP00550</t>
  </si>
  <si>
    <t>2019-04-06</t>
  </si>
  <si>
    <t>921373964697</t>
  </si>
  <si>
    <t>790312455934</t>
  </si>
  <si>
    <t>EMP00551</t>
  </si>
  <si>
    <t>2022-12-08</t>
  </si>
  <si>
    <t>390070961807</t>
  </si>
  <si>
    <t>853211808854</t>
  </si>
  <si>
    <t>EMP00552</t>
  </si>
  <si>
    <t>2024-01-27</t>
  </si>
  <si>
    <t>299147630626</t>
  </si>
  <si>
    <t>770720710693</t>
  </si>
  <si>
    <t>EMP00553</t>
  </si>
  <si>
    <t>2025-06-25</t>
  </si>
  <si>
    <t>635992473329</t>
  </si>
  <si>
    <t>758485987218</t>
  </si>
  <si>
    <t>EMP00554</t>
  </si>
  <si>
    <t>2021-07-26</t>
  </si>
  <si>
    <t>703992561655</t>
  </si>
  <si>
    <t>326195591617</t>
  </si>
  <si>
    <t>EMP00555</t>
  </si>
  <si>
    <t>2023-07-18</t>
  </si>
  <si>
    <t>450015067609</t>
  </si>
  <si>
    <t>746342913010</t>
  </si>
  <si>
    <t>EMP00556</t>
  </si>
  <si>
    <t>541568160778</t>
  </si>
  <si>
    <t>771612957767</t>
  </si>
  <si>
    <t>EMP00557</t>
  </si>
  <si>
    <t>2021-09-26</t>
  </si>
  <si>
    <t>647432528528</t>
  </si>
  <si>
    <t>897621051816</t>
  </si>
  <si>
    <t>EMP00558</t>
  </si>
  <si>
    <t>2024-12-01</t>
  </si>
  <si>
    <t>365356241881</t>
  </si>
  <si>
    <t>925682159541</t>
  </si>
  <si>
    <t>EMP00559</t>
  </si>
  <si>
    <t>2024-05-13</t>
  </si>
  <si>
    <t>761749915532</t>
  </si>
  <si>
    <t>365164525612</t>
  </si>
  <si>
    <t>EMP00560</t>
  </si>
  <si>
    <t>2020-12-13</t>
  </si>
  <si>
    <t>308606745625</t>
  </si>
  <si>
    <t>789312017463</t>
  </si>
  <si>
    <t>EMP00561</t>
  </si>
  <si>
    <t>2021-12-31</t>
  </si>
  <si>
    <t>718696465519</t>
  </si>
  <si>
    <t>155895228087</t>
  </si>
  <si>
    <t>EMP00562</t>
  </si>
  <si>
    <t>2021-03-24</t>
  </si>
  <si>
    <t>990792173765</t>
  </si>
  <si>
    <t>834368482468</t>
  </si>
  <si>
    <t>EMP00563</t>
  </si>
  <si>
    <t>2020-04-21</t>
  </si>
  <si>
    <t>669856502333</t>
  </si>
  <si>
    <t>685018204706</t>
  </si>
  <si>
    <t>EMP00564</t>
  </si>
  <si>
    <t>952458061711</t>
  </si>
  <si>
    <t>923062585222</t>
  </si>
  <si>
    <t>EMP00565</t>
  </si>
  <si>
    <t>2023-07-31</t>
  </si>
  <si>
    <t>898132802345</t>
  </si>
  <si>
    <t>319969402104</t>
  </si>
  <si>
    <t>EMP00566</t>
  </si>
  <si>
    <t>542833676815</t>
  </si>
  <si>
    <t>620133778919</t>
  </si>
  <si>
    <t>EMP00567</t>
  </si>
  <si>
    <t>2019-05-04</t>
  </si>
  <si>
    <t>856900813969</t>
  </si>
  <si>
    <t>434903848589</t>
  </si>
  <si>
    <t>EMP00568</t>
  </si>
  <si>
    <t>174876474842</t>
  </si>
  <si>
    <t>619679922185</t>
  </si>
  <si>
    <t>EMP00569</t>
  </si>
  <si>
    <t>2022-06-07</t>
  </si>
  <si>
    <t>673353027973</t>
  </si>
  <si>
    <t>108973188261</t>
  </si>
  <si>
    <t>EMP00570</t>
  </si>
  <si>
    <t>Aarav Kulkarni</t>
  </si>
  <si>
    <t>2021-07-18</t>
  </si>
  <si>
    <t>251128891194</t>
  </si>
  <si>
    <t>363809775824</t>
  </si>
  <si>
    <t>EMP00571</t>
  </si>
  <si>
    <t>2020-06-04</t>
  </si>
  <si>
    <t>950819782480</t>
  </si>
  <si>
    <t>188326579736</t>
  </si>
  <si>
    <t>EMP00572</t>
  </si>
  <si>
    <t>2020-08-03</t>
  </si>
  <si>
    <t>168835220066</t>
  </si>
  <si>
    <t>248276373746</t>
  </si>
  <si>
    <t>EMP00573</t>
  </si>
  <si>
    <t>2025-06-19</t>
  </si>
  <si>
    <t>763628958284</t>
  </si>
  <si>
    <t>942543289893</t>
  </si>
  <si>
    <t>EMP00574</t>
  </si>
  <si>
    <t>2020-08-01</t>
  </si>
  <si>
    <t>793940416755</t>
  </si>
  <si>
    <t>882952941904</t>
  </si>
  <si>
    <t>EMP00575</t>
  </si>
  <si>
    <t>2024-12-25</t>
  </si>
  <si>
    <t>695617224734</t>
  </si>
  <si>
    <t>325090395048</t>
  </si>
  <si>
    <t>EMP00576</t>
  </si>
  <si>
    <t>2024-05-14</t>
  </si>
  <si>
    <t>667868612869</t>
  </si>
  <si>
    <t>576862172860</t>
  </si>
  <si>
    <t>EMP00577</t>
  </si>
  <si>
    <t>2021-06-26</t>
  </si>
  <si>
    <t>146466632273</t>
  </si>
  <si>
    <t>584793916691</t>
  </si>
  <si>
    <t>EMP00578</t>
  </si>
  <si>
    <t>855276468410</t>
  </si>
  <si>
    <t>275004558060</t>
  </si>
  <si>
    <t>EMP00579</t>
  </si>
  <si>
    <t>417212643700</t>
  </si>
  <si>
    <t>479194991370</t>
  </si>
  <si>
    <t>EMP00580</t>
  </si>
  <si>
    <t>2025-01-29</t>
  </si>
  <si>
    <t>967166829055</t>
  </si>
  <si>
    <t>478265020559</t>
  </si>
  <si>
    <t>EMP00581</t>
  </si>
  <si>
    <t>309470726000</t>
  </si>
  <si>
    <t>377974953372</t>
  </si>
  <si>
    <t>EMP00582</t>
  </si>
  <si>
    <t>2023-09-28</t>
  </si>
  <si>
    <t>779384497324</t>
  </si>
  <si>
    <t>177404150742</t>
  </si>
  <si>
    <t>EMP00583</t>
  </si>
  <si>
    <t>2024-09-21</t>
  </si>
  <si>
    <t>110141069874</t>
  </si>
  <si>
    <t>298403387395</t>
  </si>
  <si>
    <t>EMP00584</t>
  </si>
  <si>
    <t>2022-12-06</t>
  </si>
  <si>
    <t>950927776670</t>
  </si>
  <si>
    <t>884577655848</t>
  </si>
  <si>
    <t>EMP00585</t>
  </si>
  <si>
    <t>564793668001</t>
  </si>
  <si>
    <t>287350992444</t>
  </si>
  <si>
    <t>EMP00586</t>
  </si>
  <si>
    <t>2021-07-30</t>
  </si>
  <si>
    <t>484415270550</t>
  </si>
  <si>
    <t>158037530633</t>
  </si>
  <si>
    <t>EMP00587</t>
  </si>
  <si>
    <t>2021-09-10</t>
  </si>
  <si>
    <t>706944861233</t>
  </si>
  <si>
    <t>965990987243</t>
  </si>
  <si>
    <t>EMP00588</t>
  </si>
  <si>
    <t>377233640559</t>
  </si>
  <si>
    <t>287719967213</t>
  </si>
  <si>
    <t>EMP00589</t>
  </si>
  <si>
    <t>2023-10-04</t>
  </si>
  <si>
    <t>101417130892</t>
  </si>
  <si>
    <t>132837422729</t>
  </si>
  <si>
    <t>EMP00590</t>
  </si>
  <si>
    <t>2024-07-19</t>
  </si>
  <si>
    <t>208342367314</t>
  </si>
  <si>
    <t>924305027144</t>
  </si>
  <si>
    <t>EMP00591</t>
  </si>
  <si>
    <t>2021-01-29</t>
  </si>
  <si>
    <t>482255354497</t>
  </si>
  <si>
    <t>417557572944</t>
  </si>
  <si>
    <t>EMP00592</t>
  </si>
  <si>
    <t>Aarav Patil</t>
  </si>
  <si>
    <t>2022-04-02</t>
  </si>
  <si>
    <t>575045133552</t>
  </si>
  <si>
    <t>324008116784</t>
  </si>
  <si>
    <t>EMP00593</t>
  </si>
  <si>
    <t>2020-06-21</t>
  </si>
  <si>
    <t>834595492797</t>
  </si>
  <si>
    <t>910486680641</t>
  </si>
  <si>
    <t>EMP00594</t>
  </si>
  <si>
    <t>2025-01-26</t>
  </si>
  <si>
    <t>675406972411</t>
  </si>
  <si>
    <t>438979821647</t>
  </si>
  <si>
    <t>EMP00595</t>
  </si>
  <si>
    <t>2020-12-28</t>
  </si>
  <si>
    <t>990935689796</t>
  </si>
  <si>
    <t>848880536944</t>
  </si>
  <si>
    <t>EMP00596</t>
  </si>
  <si>
    <t>2020-03-27</t>
  </si>
  <si>
    <t>251770522951</t>
  </si>
  <si>
    <t>192078944344</t>
  </si>
  <si>
    <t>EMP00597</t>
  </si>
  <si>
    <t>2021-05-11</t>
  </si>
  <si>
    <t>368153501435</t>
  </si>
  <si>
    <t>726288118739</t>
  </si>
  <si>
    <t>EMP00598</t>
  </si>
  <si>
    <t>2019-05-13</t>
  </si>
  <si>
    <t>169956510499</t>
  </si>
  <si>
    <t>381034860111</t>
  </si>
  <si>
    <t>EMP00599</t>
  </si>
  <si>
    <t>2025-10-15</t>
  </si>
  <si>
    <t>336285061112</t>
  </si>
  <si>
    <t>564247606029</t>
  </si>
  <si>
    <t>EMP00600</t>
  </si>
  <si>
    <t>2023-12-12</t>
  </si>
  <si>
    <t>520869953986</t>
  </si>
  <si>
    <t>754126110097</t>
  </si>
  <si>
    <t>EMP00601</t>
  </si>
  <si>
    <t>2019-08-18</t>
  </si>
  <si>
    <t>518295766019</t>
  </si>
  <si>
    <t>945319964919</t>
  </si>
  <si>
    <t>EMP00602</t>
  </si>
  <si>
    <t>2024-05-30</t>
  </si>
  <si>
    <t>856283660663</t>
  </si>
  <si>
    <t>497876167591</t>
  </si>
  <si>
    <t>EMP00603</t>
  </si>
  <si>
    <t>2024-03-04</t>
  </si>
  <si>
    <t>283934697619</t>
  </si>
  <si>
    <t>672292630328</t>
  </si>
  <si>
    <t>EMP00604</t>
  </si>
  <si>
    <t>767044132442</t>
  </si>
  <si>
    <t>631591932374</t>
  </si>
  <si>
    <t>EMP00605</t>
  </si>
  <si>
    <t>2022-10-07</t>
  </si>
  <si>
    <t>515611954185</t>
  </si>
  <si>
    <t>795071857311</t>
  </si>
  <si>
    <t>EMP00606</t>
  </si>
  <si>
    <t>2019-05-16</t>
  </si>
  <si>
    <t>329417098887</t>
  </si>
  <si>
    <t>523795934580</t>
  </si>
  <si>
    <t>EMP00607</t>
  </si>
  <si>
    <t>2020-10-31</t>
  </si>
  <si>
    <t>450938019531</t>
  </si>
  <si>
    <t>724386549213</t>
  </si>
  <si>
    <t>EMP00608</t>
  </si>
  <si>
    <t>2025-10-12</t>
  </si>
  <si>
    <t>937277534811</t>
  </si>
  <si>
    <t>503669976944</t>
  </si>
  <si>
    <t>EMP00609</t>
  </si>
  <si>
    <t>2020-12-07</t>
  </si>
  <si>
    <t>682581977065</t>
  </si>
  <si>
    <t>745271471892</t>
  </si>
  <si>
    <t>EMP00610</t>
  </si>
  <si>
    <t>2019-05-08</t>
  </si>
  <si>
    <t>690997800631</t>
  </si>
  <si>
    <t>792195914043</t>
  </si>
  <si>
    <t>EMP00611</t>
  </si>
  <si>
    <t>2023-11-27</t>
  </si>
  <si>
    <t>919759867038</t>
  </si>
  <si>
    <t>797697735896</t>
  </si>
  <si>
    <t>EMP00612</t>
  </si>
  <si>
    <t>2024-06-25</t>
  </si>
  <si>
    <t>957001370249</t>
  </si>
  <si>
    <t>202550277936</t>
  </si>
  <si>
    <t>EMP00613</t>
  </si>
  <si>
    <t>356537464670</t>
  </si>
  <si>
    <t>929046585430</t>
  </si>
  <si>
    <t>EMP00614</t>
  </si>
  <si>
    <t>Nisha Jadhav</t>
  </si>
  <si>
    <t>218605625905</t>
  </si>
  <si>
    <t>646729703972</t>
  </si>
  <si>
    <t>EMP00615</t>
  </si>
  <si>
    <t>2021-03-30</t>
  </si>
  <si>
    <t>261099844537</t>
  </si>
  <si>
    <t>354031978721</t>
  </si>
  <si>
    <t>EMP00616</t>
  </si>
  <si>
    <t>2023-10-01</t>
  </si>
  <si>
    <t>331950523000</t>
  </si>
  <si>
    <t>804625432832</t>
  </si>
  <si>
    <t>EMP00617</t>
  </si>
  <si>
    <t>2021-10-09</t>
  </si>
  <si>
    <t>933737522667</t>
  </si>
  <si>
    <t>179476512843</t>
  </si>
  <si>
    <t>EMP00618</t>
  </si>
  <si>
    <t>2023-06-17</t>
  </si>
  <si>
    <t>849486881954</t>
  </si>
  <si>
    <t>865151463197</t>
  </si>
  <si>
    <t>EMP00619</t>
  </si>
  <si>
    <t>2019-08-23</t>
  </si>
  <si>
    <t>118047273696</t>
  </si>
  <si>
    <t>354054229096</t>
  </si>
  <si>
    <t>EMP00620</t>
  </si>
  <si>
    <t>2021-04-22</t>
  </si>
  <si>
    <t>580979061873</t>
  </si>
  <si>
    <t>517846985171</t>
  </si>
  <si>
    <t>EMP00621</t>
  </si>
  <si>
    <t>276228884661</t>
  </si>
  <si>
    <t>359485719099</t>
  </si>
  <si>
    <t>EMP00622</t>
  </si>
  <si>
    <t>939937585891</t>
  </si>
  <si>
    <t>429387635466</t>
  </si>
  <si>
    <t>EMP00623</t>
  </si>
  <si>
    <t>2020-02-17</t>
  </si>
  <si>
    <t>934376740452</t>
  </si>
  <si>
    <t>968549459086</t>
  </si>
  <si>
    <t>EMP00624</t>
  </si>
  <si>
    <t>2021-10-21</t>
  </si>
  <si>
    <t>649152507698</t>
  </si>
  <si>
    <t>852689288459</t>
  </si>
  <si>
    <t>EMP00625</t>
  </si>
  <si>
    <t>389408838690</t>
  </si>
  <si>
    <t>122976523051</t>
  </si>
  <si>
    <t>EMP00626</t>
  </si>
  <si>
    <t>2020-06-24</t>
  </si>
  <si>
    <t>208618979055</t>
  </si>
  <si>
    <t>396732334106</t>
  </si>
  <si>
    <t>EMP00627</t>
  </si>
  <si>
    <t>2021-05-13</t>
  </si>
  <si>
    <t>308556898042</t>
  </si>
  <si>
    <t>660185828086</t>
  </si>
  <si>
    <t>EMP00628</t>
  </si>
  <si>
    <t>2023-04-09</t>
  </si>
  <si>
    <t>392292163427</t>
  </si>
  <si>
    <t>182526781022</t>
  </si>
  <si>
    <t>EMP00629</t>
  </si>
  <si>
    <t>2020-02-19</t>
  </si>
  <si>
    <t>627567948512</t>
  </si>
  <si>
    <t>638246720650</t>
  </si>
  <si>
    <t>EMP00630</t>
  </si>
  <si>
    <t>992078451621</t>
  </si>
  <si>
    <t>478649758278</t>
  </si>
  <si>
    <t>EMP00631</t>
  </si>
  <si>
    <t>373662597462</t>
  </si>
  <si>
    <t>107795850806</t>
  </si>
  <si>
    <t>EMP00632</t>
  </si>
  <si>
    <t>Riya Kulkarni</t>
  </si>
  <si>
    <t>2024-02-17</t>
  </si>
  <si>
    <t>973072075883</t>
  </si>
  <si>
    <t>681918546947</t>
  </si>
  <si>
    <t>EMP00633</t>
  </si>
  <si>
    <t>2020-11-04</t>
  </si>
  <si>
    <t>890689883892</t>
  </si>
  <si>
    <t>778200815623</t>
  </si>
  <si>
    <t>EMP00634</t>
  </si>
  <si>
    <t>2019-06-04</t>
  </si>
  <si>
    <t>772199836752</t>
  </si>
  <si>
    <t>219279400668</t>
  </si>
  <si>
    <t>EMP00635</t>
  </si>
  <si>
    <t>2024-07-29</t>
  </si>
  <si>
    <t>247430479574</t>
  </si>
  <si>
    <t>644829609973</t>
  </si>
  <si>
    <t>EMP00636</t>
  </si>
  <si>
    <t>2024-09-20</t>
  </si>
  <si>
    <t>306411155427</t>
  </si>
  <si>
    <t>620177099861</t>
  </si>
  <si>
    <t>EMP00637</t>
  </si>
  <si>
    <t>2024-06-13</t>
  </si>
  <si>
    <t>759522910782</t>
  </si>
  <si>
    <t>581403629500</t>
  </si>
  <si>
    <t>EMP00638</t>
  </si>
  <si>
    <t>2023-02-22</t>
  </si>
  <si>
    <t>381385414497</t>
  </si>
  <si>
    <t>653223075684</t>
  </si>
  <si>
    <t>EMP00639</t>
  </si>
  <si>
    <t>2021-02-18</t>
  </si>
  <si>
    <t>780863732042</t>
  </si>
  <si>
    <t>964326407211</t>
  </si>
  <si>
    <t>EMP00640</t>
  </si>
  <si>
    <t>2025-03-04</t>
  </si>
  <si>
    <t>928927013231</t>
  </si>
  <si>
    <t>248429960610</t>
  </si>
  <si>
    <t>EMP00641</t>
  </si>
  <si>
    <t>2022-04-18</t>
  </si>
  <si>
    <t>763695759385</t>
  </si>
  <si>
    <t>722675987493</t>
  </si>
  <si>
    <t>EMP00642</t>
  </si>
  <si>
    <t>2025-10-03</t>
  </si>
  <si>
    <t>712069771521</t>
  </si>
  <si>
    <t>453531064522</t>
  </si>
  <si>
    <t>EMP00643</t>
  </si>
  <si>
    <t>2021-06-10</t>
  </si>
  <si>
    <t>684151739651</t>
  </si>
  <si>
    <t>405975116877</t>
  </si>
  <si>
    <t>EMP00644</t>
  </si>
  <si>
    <t>811557248223</t>
  </si>
  <si>
    <t>309622955256</t>
  </si>
  <si>
    <t>EMP00645</t>
  </si>
  <si>
    <t>229161579898</t>
  </si>
  <si>
    <t>487441294641</t>
  </si>
  <si>
    <t>EMP00646</t>
  </si>
  <si>
    <t>2022-12-26</t>
  </si>
  <si>
    <t>356994027017</t>
  </si>
  <si>
    <t>525756776063</t>
  </si>
  <si>
    <t>EMP00647</t>
  </si>
  <si>
    <t>2025-02-16</t>
  </si>
  <si>
    <t>871802213514</t>
  </si>
  <si>
    <t>551784697977</t>
  </si>
  <si>
    <t>EMP00648</t>
  </si>
  <si>
    <t>2023-12-08</t>
  </si>
  <si>
    <t>996245183650</t>
  </si>
  <si>
    <t>177520006350</t>
  </si>
  <si>
    <t>EMP00649</t>
  </si>
  <si>
    <t>2024-05-19</t>
  </si>
  <si>
    <t>405755749545</t>
  </si>
  <si>
    <t>308544867766</t>
  </si>
  <si>
    <t>EMP00650</t>
  </si>
  <si>
    <t>2022-12-07</t>
  </si>
  <si>
    <t>284020438899</t>
  </si>
  <si>
    <t>111662563438</t>
  </si>
  <si>
    <t>EMP00651</t>
  </si>
  <si>
    <t>2019-01-17</t>
  </si>
  <si>
    <t>571205374913</t>
  </si>
  <si>
    <t>474352770532</t>
  </si>
  <si>
    <t>EMP00652</t>
  </si>
  <si>
    <t>2019-09-29</t>
  </si>
  <si>
    <t>546736360864</t>
  </si>
  <si>
    <t>701449610347</t>
  </si>
  <si>
    <t>EMP00653</t>
  </si>
  <si>
    <t>2023-10-08</t>
  </si>
  <si>
    <t>793255911210</t>
  </si>
  <si>
    <t>343747837693</t>
  </si>
  <si>
    <t>EMP00654</t>
  </si>
  <si>
    <t>2022-02-09</t>
  </si>
  <si>
    <t>581723612358</t>
  </si>
  <si>
    <t>935452165806</t>
  </si>
  <si>
    <t>EMP00655</t>
  </si>
  <si>
    <t>2019-06-14</t>
  </si>
  <si>
    <t>615663067776</t>
  </si>
  <si>
    <t>902751796875</t>
  </si>
  <si>
    <t>EMP00656</t>
  </si>
  <si>
    <t>2023-11-21</t>
  </si>
  <si>
    <t>232617417946</t>
  </si>
  <si>
    <t>149112479583</t>
  </si>
  <si>
    <t>EMP00657</t>
  </si>
  <si>
    <t>2022-06-24</t>
  </si>
  <si>
    <t>843080140465</t>
  </si>
  <si>
    <t>214605855094</t>
  </si>
  <si>
    <t>EMP00658</t>
  </si>
  <si>
    <t>2021-06-23</t>
  </si>
  <si>
    <t>803747914293</t>
  </si>
  <si>
    <t>723477332731</t>
  </si>
  <si>
    <t>EMP00659</t>
  </si>
  <si>
    <t>518287724029</t>
  </si>
  <si>
    <t>985555221374</t>
  </si>
  <si>
    <t>EMP00660</t>
  </si>
  <si>
    <t>2023-08-02</t>
  </si>
  <si>
    <t>829138144249</t>
  </si>
  <si>
    <t>949585809207</t>
  </si>
  <si>
    <t>EMP00661</t>
  </si>
  <si>
    <t>249318648510</t>
  </si>
  <si>
    <t>480640747451</t>
  </si>
  <si>
    <t>EMP00662</t>
  </si>
  <si>
    <t>319983660270</t>
  </si>
  <si>
    <t>474136615910</t>
  </si>
  <si>
    <t>EMP00663</t>
  </si>
  <si>
    <t>2022-09-28</t>
  </si>
  <si>
    <t>336081760539</t>
  </si>
  <si>
    <t>605670090747</t>
  </si>
  <si>
    <t>EMP00664</t>
  </si>
  <si>
    <t>2021-06-05</t>
  </si>
  <si>
    <t>895756869085</t>
  </si>
  <si>
    <t>974590710903</t>
  </si>
  <si>
    <t>EMP00665</t>
  </si>
  <si>
    <t>2021-11-12</t>
  </si>
  <si>
    <t>453653487014</t>
  </si>
  <si>
    <t>596096173170</t>
  </si>
  <si>
    <t>EMP00666</t>
  </si>
  <si>
    <t>454413138722</t>
  </si>
  <si>
    <t>554277578456</t>
  </si>
  <si>
    <t>EMP00667</t>
  </si>
  <si>
    <t>582279763490</t>
  </si>
  <si>
    <t>947749171263</t>
  </si>
  <si>
    <t>EMP00668</t>
  </si>
  <si>
    <t>2019-10-31</t>
  </si>
  <si>
    <t>731829498967</t>
  </si>
  <si>
    <t>448866893686</t>
  </si>
  <si>
    <t>EMP00669</t>
  </si>
  <si>
    <t>893106967172</t>
  </si>
  <si>
    <t>905602070016</t>
  </si>
  <si>
    <t>EMP00670</t>
  </si>
  <si>
    <t>2024-09-04</t>
  </si>
  <si>
    <t>114159761050</t>
  </si>
  <si>
    <t>847697459584</t>
  </si>
  <si>
    <t>EMP00671</t>
  </si>
  <si>
    <t>2021-05-10</t>
  </si>
  <si>
    <t>572799469330</t>
  </si>
  <si>
    <t>430004223036</t>
  </si>
  <si>
    <t>EMP00672</t>
  </si>
  <si>
    <t>2024-11-18</t>
  </si>
  <si>
    <t>626096277321</t>
  </si>
  <si>
    <t>239628184224</t>
  </si>
  <si>
    <t>EMP00673</t>
  </si>
  <si>
    <t>2024-09-03</t>
  </si>
  <si>
    <t>392234390556</t>
  </si>
  <si>
    <t>133221937455</t>
  </si>
  <si>
    <t>EMP00674</t>
  </si>
  <si>
    <t>2019-07-13</t>
  </si>
  <si>
    <t>278784304269</t>
  </si>
  <si>
    <t>988506294108</t>
  </si>
  <si>
    <t>EMP00675</t>
  </si>
  <si>
    <t>252639858651</t>
  </si>
  <si>
    <t>509937496803</t>
  </si>
  <si>
    <t>EMP00676</t>
  </si>
  <si>
    <t>Shreya Pawar</t>
  </si>
  <si>
    <t>2025-01-25</t>
  </si>
  <si>
    <t>544138445127</t>
  </si>
  <si>
    <t>884884183178</t>
  </si>
  <si>
    <t>EMP00677</t>
  </si>
  <si>
    <t>698617294512</t>
  </si>
  <si>
    <t>444468923661</t>
  </si>
  <si>
    <t>EMP00678</t>
  </si>
  <si>
    <t>2024-11-09</t>
  </si>
  <si>
    <t>393018418691</t>
  </si>
  <si>
    <t>827034745832</t>
  </si>
  <si>
    <t>EMP00679</t>
  </si>
  <si>
    <t>2023-09-29</t>
  </si>
  <si>
    <t>176225794004</t>
  </si>
  <si>
    <t>868423563246</t>
  </si>
  <si>
    <t>EMP00680</t>
  </si>
  <si>
    <t>2025-10-25</t>
  </si>
  <si>
    <t>745882042401</t>
  </si>
  <si>
    <t>844335077073</t>
  </si>
  <si>
    <t>EMP00681</t>
  </si>
  <si>
    <t>2022-08-20</t>
  </si>
  <si>
    <t>700918798695</t>
  </si>
  <si>
    <t>155849265812</t>
  </si>
  <si>
    <t>EMP00682</t>
  </si>
  <si>
    <t>2020-04-24</t>
  </si>
  <si>
    <t>727595462201</t>
  </si>
  <si>
    <t>186473004994</t>
  </si>
  <si>
    <t>EMP00683</t>
  </si>
  <si>
    <t>2023-11-02</t>
  </si>
  <si>
    <t>912173517779</t>
  </si>
  <si>
    <t>852539078255</t>
  </si>
  <si>
    <t>EMP00684</t>
  </si>
  <si>
    <t>2025-01-27</t>
  </si>
  <si>
    <t>496588509688</t>
  </si>
  <si>
    <t>929787465408</t>
  </si>
  <si>
    <t>EMP00685</t>
  </si>
  <si>
    <t>2024-07-18</t>
  </si>
  <si>
    <t>614242621349</t>
  </si>
  <si>
    <t>512640843922</t>
  </si>
  <si>
    <t>EMP00686</t>
  </si>
  <si>
    <t>427504569585</t>
  </si>
  <si>
    <t>170462776892</t>
  </si>
  <si>
    <t>EMP00687</t>
  </si>
  <si>
    <t>290541509177</t>
  </si>
  <si>
    <t>248865995874</t>
  </si>
  <si>
    <t>EMP00688</t>
  </si>
  <si>
    <t>2022-10-12</t>
  </si>
  <si>
    <t>305197596491</t>
  </si>
  <si>
    <t>288263157686</t>
  </si>
  <si>
    <t>EMP00689</t>
  </si>
  <si>
    <t>2023-03-31</t>
  </si>
  <si>
    <t>790657982825</t>
  </si>
  <si>
    <t>770240778636</t>
  </si>
  <si>
    <t>EMP00690</t>
  </si>
  <si>
    <t>2024-04-10</t>
  </si>
  <si>
    <t>151956705839</t>
  </si>
  <si>
    <t>466494665291</t>
  </si>
  <si>
    <t>EMP00691</t>
  </si>
  <si>
    <t>2021-05-01</t>
  </si>
  <si>
    <t>898420091775</t>
  </si>
  <si>
    <t>300548076958</t>
  </si>
  <si>
    <t>EMP00692</t>
  </si>
  <si>
    <t>2020-12-31</t>
  </si>
  <si>
    <t>903561699604</t>
  </si>
  <si>
    <t>299481733147</t>
  </si>
  <si>
    <t>EMP00693</t>
  </si>
  <si>
    <t>2021-04-18</t>
  </si>
  <si>
    <t>877021930535</t>
  </si>
  <si>
    <t>289121359664</t>
  </si>
  <si>
    <t>EMP00694</t>
  </si>
  <si>
    <t>2023-07-15</t>
  </si>
  <si>
    <t>621189215267</t>
  </si>
  <si>
    <t>624827121907</t>
  </si>
  <si>
    <t>EMP00695</t>
  </si>
  <si>
    <t>2025-10-01</t>
  </si>
  <si>
    <t>895304275942</t>
  </si>
  <si>
    <t>639198308458</t>
  </si>
  <si>
    <t>EMP00696</t>
  </si>
  <si>
    <t>2023-02-13</t>
  </si>
  <si>
    <t>492907270426</t>
  </si>
  <si>
    <t>707192294757</t>
  </si>
  <si>
    <t>EMP00697</t>
  </si>
  <si>
    <t>590584682489</t>
  </si>
  <si>
    <t>451803084425</t>
  </si>
  <si>
    <t>EMP00698</t>
  </si>
  <si>
    <t>227105184996</t>
  </si>
  <si>
    <t>435904670100</t>
  </si>
  <si>
    <t>EMP00699</t>
  </si>
  <si>
    <t>2022-01-04</t>
  </si>
  <si>
    <t>132316433964</t>
  </si>
  <si>
    <t>958064724029</t>
  </si>
  <si>
    <t>EMP00700</t>
  </si>
  <si>
    <t>2020-01-19</t>
  </si>
  <si>
    <t>572214785791</t>
  </si>
  <si>
    <t>753068147151</t>
  </si>
  <si>
    <t>EMP00701</t>
  </si>
  <si>
    <t>2023-07-12</t>
  </si>
  <si>
    <t>392651865583</t>
  </si>
  <si>
    <t>224020973630</t>
  </si>
  <si>
    <t>EMP00702</t>
  </si>
  <si>
    <t>235151908837</t>
  </si>
  <si>
    <t>831161231178</t>
  </si>
  <si>
    <t>EMP00703</t>
  </si>
  <si>
    <t>457493047022</t>
  </si>
  <si>
    <t>564733091996</t>
  </si>
  <si>
    <t>EMP00704</t>
  </si>
  <si>
    <t>912003986734</t>
  </si>
  <si>
    <t>676485088990</t>
  </si>
  <si>
    <t>EMP00705</t>
  </si>
  <si>
    <t>288632019119</t>
  </si>
  <si>
    <t>602304551114</t>
  </si>
  <si>
    <t>EMP00706</t>
  </si>
  <si>
    <t>2020-05-26</t>
  </si>
  <si>
    <t>937030334364</t>
  </si>
  <si>
    <t>939959320014</t>
  </si>
  <si>
    <t>EMP00707</t>
  </si>
  <si>
    <t>2021-12-15</t>
  </si>
  <si>
    <t>940601600707</t>
  </si>
  <si>
    <t>420385585802</t>
  </si>
  <si>
    <t>EMP00708</t>
  </si>
  <si>
    <t>2024-02-22</t>
  </si>
  <si>
    <t>191554690681</t>
  </si>
  <si>
    <t>747782606527</t>
  </si>
  <si>
    <t>EMP00709</t>
  </si>
  <si>
    <t>2021-12-21</t>
  </si>
  <si>
    <t>608369729140</t>
  </si>
  <si>
    <t>471574740385</t>
  </si>
  <si>
    <t>EMP00710</t>
  </si>
  <si>
    <t>2022-08-02</t>
  </si>
  <si>
    <t>123375619298</t>
  </si>
  <si>
    <t>502879630326</t>
  </si>
  <si>
    <t>EMP00711</t>
  </si>
  <si>
    <t>2022-09-06</t>
  </si>
  <si>
    <t>106494230894</t>
  </si>
  <si>
    <t>950519977855</t>
  </si>
  <si>
    <t>EMP00712</t>
  </si>
  <si>
    <t>167191453856</t>
  </si>
  <si>
    <t>102404845203</t>
  </si>
  <si>
    <t>EMP00713</t>
  </si>
  <si>
    <t>2020-10-21</t>
  </si>
  <si>
    <t>753742052448</t>
  </si>
  <si>
    <t>540217639160</t>
  </si>
  <si>
    <t>EMP00714</t>
  </si>
  <si>
    <t>2019-12-07</t>
  </si>
  <si>
    <t>812472279189</t>
  </si>
  <si>
    <t>956442343788</t>
  </si>
  <si>
    <t>EMP00715</t>
  </si>
  <si>
    <t>2019-08-17</t>
  </si>
  <si>
    <t>773859765059</t>
  </si>
  <si>
    <t>205662659803</t>
  </si>
  <si>
    <t>EMP00716</t>
  </si>
  <si>
    <t>2021-10-30</t>
  </si>
  <si>
    <t>207448139481</t>
  </si>
  <si>
    <t>629714762724</t>
  </si>
  <si>
    <t>EMP00717</t>
  </si>
  <si>
    <t>Amit Sharma</t>
  </si>
  <si>
    <t>2024-01-24</t>
  </si>
  <si>
    <t>753225745527</t>
  </si>
  <si>
    <t>301812623774</t>
  </si>
  <si>
    <t>EMP00718</t>
  </si>
  <si>
    <t>2025-08-15</t>
  </si>
  <si>
    <t>442929751366</t>
  </si>
  <si>
    <t>548288662468</t>
  </si>
  <si>
    <t>EMP00719</t>
  </si>
  <si>
    <t>2023-11-12</t>
  </si>
  <si>
    <t>989565391270</t>
  </si>
  <si>
    <t>467308891242</t>
  </si>
  <si>
    <t>EMP00720</t>
  </si>
  <si>
    <t>2022-11-29</t>
  </si>
  <si>
    <t>248384984102</t>
  </si>
  <si>
    <t>942809693516</t>
  </si>
  <si>
    <t>EMP00721</t>
  </si>
  <si>
    <t>2020-07-19</t>
  </si>
  <si>
    <t>761639668853</t>
  </si>
  <si>
    <t>359955925550</t>
  </si>
  <si>
    <t>EMP00722</t>
  </si>
  <si>
    <t>537663578231</t>
  </si>
  <si>
    <t>453467046654</t>
  </si>
  <si>
    <t>EMP00723</t>
  </si>
  <si>
    <t>2020-08-23</t>
  </si>
  <si>
    <t>432554144012</t>
  </si>
  <si>
    <t>369193451243</t>
  </si>
  <si>
    <t>EMP00724</t>
  </si>
  <si>
    <t>2024-03-24</t>
  </si>
  <si>
    <t>542246468512</t>
  </si>
  <si>
    <t>515413328585</t>
  </si>
  <si>
    <t>EMP00725</t>
  </si>
  <si>
    <t>2021-04-27</t>
  </si>
  <si>
    <t>576791067485</t>
  </si>
  <si>
    <t>504867083883</t>
  </si>
  <si>
    <t>EMP00726</t>
  </si>
  <si>
    <t>2019-11-16</t>
  </si>
  <si>
    <t>218854590005</t>
  </si>
  <si>
    <t>146466210161</t>
  </si>
  <si>
    <t>EMP00727</t>
  </si>
  <si>
    <t>498658198016</t>
  </si>
  <si>
    <t>428127206407</t>
  </si>
  <si>
    <t>EMP00728</t>
  </si>
  <si>
    <t>2024-04-12</t>
  </si>
  <si>
    <t>517164101622</t>
  </si>
  <si>
    <t>284371974069</t>
  </si>
  <si>
    <t>EMP00729</t>
  </si>
  <si>
    <t>850195014611</t>
  </si>
  <si>
    <t>219295854946</t>
  </si>
  <si>
    <t>EMP00730</t>
  </si>
  <si>
    <t>203713148766</t>
  </si>
  <si>
    <t>178401384947</t>
  </si>
  <si>
    <t>EMP00731</t>
  </si>
  <si>
    <t>2019-08-25</t>
  </si>
  <si>
    <t>258944157593</t>
  </si>
  <si>
    <t>561498378418</t>
  </si>
  <si>
    <t>EMP00732</t>
  </si>
  <si>
    <t>2019-11-06</t>
  </si>
  <si>
    <t>703008669471</t>
  </si>
  <si>
    <t>269782517343</t>
  </si>
  <si>
    <t>EMP00733</t>
  </si>
  <si>
    <t>Rahul Deshmukh</t>
  </si>
  <si>
    <t>2021-04-15</t>
  </si>
  <si>
    <t>479190199232</t>
  </si>
  <si>
    <t>448618224493</t>
  </si>
  <si>
    <t>EMP00734</t>
  </si>
  <si>
    <t>2021-12-18</t>
  </si>
  <si>
    <t>685153322267</t>
  </si>
  <si>
    <t>493419948080</t>
  </si>
  <si>
    <t>EMP00735</t>
  </si>
  <si>
    <t>2024-09-19</t>
  </si>
  <si>
    <t>739676075380</t>
  </si>
  <si>
    <t>319937461310</t>
  </si>
  <si>
    <t>EMP00736</t>
  </si>
  <si>
    <t>2023-09-24</t>
  </si>
  <si>
    <t>295062621842</t>
  </si>
  <si>
    <t>482212446757</t>
  </si>
  <si>
    <t>EMP00737</t>
  </si>
  <si>
    <t>2022-05-07</t>
  </si>
  <si>
    <t>794348781198</t>
  </si>
  <si>
    <t>221067564504</t>
  </si>
  <si>
    <t>EMP00738</t>
  </si>
  <si>
    <t>848603117000</t>
  </si>
  <si>
    <t>340914279033</t>
  </si>
  <si>
    <t>EMP00739</t>
  </si>
  <si>
    <t>2022-03-14</t>
  </si>
  <si>
    <t>573268767263</t>
  </si>
  <si>
    <t>273505470378</t>
  </si>
  <si>
    <t>EMP00740</t>
  </si>
  <si>
    <t>2024-08-28</t>
  </si>
  <si>
    <t>305262182207</t>
  </si>
  <si>
    <t>259406153214</t>
  </si>
  <si>
    <t>EMP00741</t>
  </si>
  <si>
    <t>2019-05-19</t>
  </si>
  <si>
    <t>323204388788</t>
  </si>
  <si>
    <t>688734540841</t>
  </si>
  <si>
    <t>EMP00742</t>
  </si>
  <si>
    <t>231382224555</t>
  </si>
  <si>
    <t>624678180962</t>
  </si>
  <si>
    <t>EMP00743</t>
  </si>
  <si>
    <t>2019-06-27</t>
  </si>
  <si>
    <t>883991115734</t>
  </si>
  <si>
    <t>345438723847</t>
  </si>
  <si>
    <t>EMP00744</t>
  </si>
  <si>
    <t>2020-06-02</t>
  </si>
  <si>
    <t>618292816563</t>
  </si>
  <si>
    <t>935755209693</t>
  </si>
  <si>
    <t>EMP00745</t>
  </si>
  <si>
    <t>2025-08-31</t>
  </si>
  <si>
    <t>108722401351</t>
  </si>
  <si>
    <t>724959576056</t>
  </si>
  <si>
    <t>EMP00746</t>
  </si>
  <si>
    <t>320809812344</t>
  </si>
  <si>
    <t>312798918942</t>
  </si>
  <si>
    <t>EMP00747</t>
  </si>
  <si>
    <t>2021-01-28</t>
  </si>
  <si>
    <t>157225510556</t>
  </si>
  <si>
    <t>452551508205</t>
  </si>
  <si>
    <t>EMP00748</t>
  </si>
  <si>
    <t>2021-11-13</t>
  </si>
  <si>
    <t>492004558632</t>
  </si>
  <si>
    <t>296202225900</t>
  </si>
  <si>
    <t>EMP00749</t>
  </si>
  <si>
    <t>2023-11-15</t>
  </si>
  <si>
    <t>115666365812</t>
  </si>
  <si>
    <t>493829477675</t>
  </si>
  <si>
    <t>EMP00750</t>
  </si>
  <si>
    <t>2024-08-31</t>
  </si>
  <si>
    <t>377122123951</t>
  </si>
  <si>
    <t>326695926683</t>
  </si>
  <si>
    <t>EMP00751</t>
  </si>
  <si>
    <t>634015388002</t>
  </si>
  <si>
    <t>388292382361</t>
  </si>
  <si>
    <t>EMP00752</t>
  </si>
  <si>
    <t>284972872542</t>
  </si>
  <si>
    <t>778963468986</t>
  </si>
  <si>
    <t>EMP00753</t>
  </si>
  <si>
    <t>2022-08-31</t>
  </si>
  <si>
    <t>157791680200</t>
  </si>
  <si>
    <t>457869523015</t>
  </si>
  <si>
    <t>EMP00754</t>
  </si>
  <si>
    <t>2023-03-26</t>
  </si>
  <si>
    <t>721802178051</t>
  </si>
  <si>
    <t>230306463613</t>
  </si>
  <si>
    <t>EMP00755</t>
  </si>
  <si>
    <t>2024-05-20</t>
  </si>
  <si>
    <t>639469592851</t>
  </si>
  <si>
    <t>916447584369</t>
  </si>
  <si>
    <t>EMP00756</t>
  </si>
  <si>
    <t>2019-02-02</t>
  </si>
  <si>
    <t>778206235806</t>
  </si>
  <si>
    <t>265680886691</t>
  </si>
  <si>
    <t>EMP00757</t>
  </si>
  <si>
    <t>2024-04-01</t>
  </si>
  <si>
    <t>687123323809</t>
  </si>
  <si>
    <t>808966414522</t>
  </si>
  <si>
    <t>EMP00758</t>
  </si>
  <si>
    <t>2021-12-27</t>
  </si>
  <si>
    <t>880592956400</t>
  </si>
  <si>
    <t>921115295930</t>
  </si>
  <si>
    <t>EMP00759</t>
  </si>
  <si>
    <t>2020-10-12</t>
  </si>
  <si>
    <t>871702175948</t>
  </si>
  <si>
    <t>472733842421</t>
  </si>
  <si>
    <t>EMP00760</t>
  </si>
  <si>
    <t>2020-10-30</t>
  </si>
  <si>
    <t>161697087953</t>
  </si>
  <si>
    <t>506668139828</t>
  </si>
  <si>
    <t>EMP00761</t>
  </si>
  <si>
    <t>383574663858</t>
  </si>
  <si>
    <t>727047384395</t>
  </si>
  <si>
    <t>EMP00762</t>
  </si>
  <si>
    <t>2019-09-20</t>
  </si>
  <si>
    <t>109321222591</t>
  </si>
  <si>
    <t>956586345088</t>
  </si>
  <si>
    <t>EMP00763</t>
  </si>
  <si>
    <t>2022-06-13</t>
  </si>
  <si>
    <t>732819070745</t>
  </si>
  <si>
    <t>476775245763</t>
  </si>
  <si>
    <t>EMP00764</t>
  </si>
  <si>
    <t>2022-04-07</t>
  </si>
  <si>
    <t>920049889029</t>
  </si>
  <si>
    <t>850253663505</t>
  </si>
  <si>
    <t>EMP00765</t>
  </si>
  <si>
    <t>375483436857</t>
  </si>
  <si>
    <t>645000727106</t>
  </si>
  <si>
    <t>EMP00766</t>
  </si>
  <si>
    <t>186732379854</t>
  </si>
  <si>
    <t>608635575277</t>
  </si>
  <si>
    <t>EMP00767</t>
  </si>
  <si>
    <t>2024-03-31</t>
  </si>
  <si>
    <t>177560552938</t>
  </si>
  <si>
    <t>666435736224</t>
  </si>
  <si>
    <t>EMP00768</t>
  </si>
  <si>
    <t>267830449666</t>
  </si>
  <si>
    <t>707925609899</t>
  </si>
  <si>
    <t>EMP00769</t>
  </si>
  <si>
    <t>2025-01-10</t>
  </si>
  <si>
    <t>443429240994</t>
  </si>
  <si>
    <t>817385741995</t>
  </si>
  <si>
    <t>EMP00770</t>
  </si>
  <si>
    <t>Pooja Patil</t>
  </si>
  <si>
    <t>2024-08-08</t>
  </si>
  <si>
    <t>830879524494</t>
  </si>
  <si>
    <t>550562108731</t>
  </si>
  <si>
    <t>EMP00771</t>
  </si>
  <si>
    <t>2024-03-08</t>
  </si>
  <si>
    <t>188441610621</t>
  </si>
  <si>
    <t>554450526425</t>
  </si>
  <si>
    <t>EMP00772</t>
  </si>
  <si>
    <t>2024-11-17</t>
  </si>
  <si>
    <t>159545287745</t>
  </si>
  <si>
    <t>456069888329</t>
  </si>
  <si>
    <t>EMP00773</t>
  </si>
  <si>
    <t>2024-04-02</t>
  </si>
  <si>
    <t>630205878543</t>
  </si>
  <si>
    <t>126689001701</t>
  </si>
  <si>
    <t>EMP00774</t>
  </si>
  <si>
    <t>868910665846</t>
  </si>
  <si>
    <t>426535309072</t>
  </si>
  <si>
    <t>EMP00775</t>
  </si>
  <si>
    <t>2021-05-30</t>
  </si>
  <si>
    <t>725594381634</t>
  </si>
  <si>
    <t>380659763499</t>
  </si>
  <si>
    <t>EMP00776</t>
  </si>
  <si>
    <t>2019-05-17</t>
  </si>
  <si>
    <t>427834393972</t>
  </si>
  <si>
    <t>551600509502</t>
  </si>
  <si>
    <t>EMP00777</t>
  </si>
  <si>
    <t>2019-06-15</t>
  </si>
  <si>
    <t>518693741460</t>
  </si>
  <si>
    <t>757957698063</t>
  </si>
  <si>
    <t>EMP00778</t>
  </si>
  <si>
    <t>2025-06-02</t>
  </si>
  <si>
    <t>990770671596</t>
  </si>
  <si>
    <t>654447050616</t>
  </si>
  <si>
    <t>EMP00779</t>
  </si>
  <si>
    <t>2021-04-23</t>
  </si>
  <si>
    <t>912642135512</t>
  </si>
  <si>
    <t>371641004018</t>
  </si>
  <si>
    <t>EMP00780</t>
  </si>
  <si>
    <t>656224913992</t>
  </si>
  <si>
    <t>945706240333</t>
  </si>
  <si>
    <t>EMP00781</t>
  </si>
  <si>
    <t>2025-04-03</t>
  </si>
  <si>
    <t>770922886463</t>
  </si>
  <si>
    <t>745932106957</t>
  </si>
  <si>
    <t>EMP00782</t>
  </si>
  <si>
    <t>2023-08-14</t>
  </si>
  <si>
    <t>955981894760</t>
  </si>
  <si>
    <t>256611296693</t>
  </si>
  <si>
    <t>EMP00783</t>
  </si>
  <si>
    <t>2024-02-07</t>
  </si>
  <si>
    <t>885492660526</t>
  </si>
  <si>
    <t>378059997093</t>
  </si>
  <si>
    <t>EMP00784</t>
  </si>
  <si>
    <t>855106850399</t>
  </si>
  <si>
    <t>823444645595</t>
  </si>
  <si>
    <t>EMP00785</t>
  </si>
  <si>
    <t>2022-05-12</t>
  </si>
  <si>
    <t>926589525920</t>
  </si>
  <si>
    <t>506053095064</t>
  </si>
  <si>
    <t>EMP00786</t>
  </si>
  <si>
    <t>2025-09-05</t>
  </si>
  <si>
    <t>924439897988</t>
  </si>
  <si>
    <t>378058354855</t>
  </si>
  <si>
    <t>EMP00787</t>
  </si>
  <si>
    <t>2020-12-20</t>
  </si>
  <si>
    <t>107628224034</t>
  </si>
  <si>
    <t>200445263661</t>
  </si>
  <si>
    <t>EMP00788</t>
  </si>
  <si>
    <t>158637993473</t>
  </si>
  <si>
    <t>817834505804</t>
  </si>
  <si>
    <t>EMP00789</t>
  </si>
  <si>
    <t>2025-03-20</t>
  </si>
  <si>
    <t>759026788685</t>
  </si>
  <si>
    <t>399734411519</t>
  </si>
  <si>
    <t>EMP00790</t>
  </si>
  <si>
    <t>2025-10-24</t>
  </si>
  <si>
    <t>565330250485</t>
  </si>
  <si>
    <t>457879670419</t>
  </si>
  <si>
    <t>EMP00791</t>
  </si>
  <si>
    <t>2022-11-11</t>
  </si>
  <si>
    <t>749648609770</t>
  </si>
  <si>
    <t>317645408189</t>
  </si>
  <si>
    <t>EMP00792</t>
  </si>
  <si>
    <t>183661118346</t>
  </si>
  <si>
    <t>655852421590</t>
  </si>
  <si>
    <t>EMP00793</t>
  </si>
  <si>
    <t>Vihaan Singh</t>
  </si>
  <si>
    <t>2024-12-22</t>
  </si>
  <si>
    <t>947606952046</t>
  </si>
  <si>
    <t>483442642483</t>
  </si>
  <si>
    <t>EMP00794</t>
  </si>
  <si>
    <t>864354356701</t>
  </si>
  <si>
    <t>667224778334</t>
  </si>
  <si>
    <t>EMP00795</t>
  </si>
  <si>
    <t>2021-01-22</t>
  </si>
  <si>
    <t>173808932505</t>
  </si>
  <si>
    <t>932946225320</t>
  </si>
  <si>
    <t>EMP00796</t>
  </si>
  <si>
    <t>2019-12-23</t>
  </si>
  <si>
    <t>557151011423</t>
  </si>
  <si>
    <t>462026018018</t>
  </si>
  <si>
    <t>EMP00797</t>
  </si>
  <si>
    <t>2022-05-28</t>
  </si>
  <si>
    <t>952116682876</t>
  </si>
  <si>
    <t>200896165659</t>
  </si>
  <si>
    <t>EMP00798</t>
  </si>
  <si>
    <t>2024-11-10</t>
  </si>
  <si>
    <t>452027158170</t>
  </si>
  <si>
    <t>685321616866</t>
  </si>
  <si>
    <t>EMP00799</t>
  </si>
  <si>
    <t>865505866629</t>
  </si>
  <si>
    <t>933408902085</t>
  </si>
  <si>
    <t>EMP00800</t>
  </si>
  <si>
    <t>2023-08-27</t>
  </si>
  <si>
    <t>762246349671</t>
  </si>
  <si>
    <t>765192479028</t>
  </si>
  <si>
    <t>EMP00801</t>
  </si>
  <si>
    <t>2019-09-21</t>
  </si>
  <si>
    <t>559674089254</t>
  </si>
  <si>
    <t>411776591429</t>
  </si>
  <si>
    <t>EMP00802</t>
  </si>
  <si>
    <t>2023-07-14</t>
  </si>
  <si>
    <t>175355656990</t>
  </si>
  <si>
    <t>551535818767</t>
  </si>
  <si>
    <t>EMP00803</t>
  </si>
  <si>
    <t>2019-10-20</t>
  </si>
  <si>
    <t>255015816846</t>
  </si>
  <si>
    <t>273019446233</t>
  </si>
  <si>
    <t>EMP00804</t>
  </si>
  <si>
    <t>2019-08-20</t>
  </si>
  <si>
    <t>402776523409</t>
  </si>
  <si>
    <t>443968791628</t>
  </si>
  <si>
    <t>EMP00805</t>
  </si>
  <si>
    <t>2025-03-22</t>
  </si>
  <si>
    <t>624230353926</t>
  </si>
  <si>
    <t>863560501342</t>
  </si>
  <si>
    <t>EMP00806</t>
  </si>
  <si>
    <t>2020-03-31</t>
  </si>
  <si>
    <t>653752009982</t>
  </si>
  <si>
    <t>156445599179</t>
  </si>
  <si>
    <t>EMP00807</t>
  </si>
  <si>
    <t>2019-11-23</t>
  </si>
  <si>
    <t>446532504109</t>
  </si>
  <si>
    <t>571879914377</t>
  </si>
  <si>
    <t>EMP00808</t>
  </si>
  <si>
    <t>2025-09-04</t>
  </si>
  <si>
    <t>273985513831</t>
  </si>
  <si>
    <t>436242652056</t>
  </si>
  <si>
    <t>EMP00809</t>
  </si>
  <si>
    <t>2019-05-28</t>
  </si>
  <si>
    <t>298827836951</t>
  </si>
  <si>
    <t>812560455601</t>
  </si>
  <si>
    <t>EMP00810</t>
  </si>
  <si>
    <t>2021-04-11</t>
  </si>
  <si>
    <t>754965758741</t>
  </si>
  <si>
    <t>483979401895</t>
  </si>
  <si>
    <t>EMP00811</t>
  </si>
  <si>
    <t>2023-09-26</t>
  </si>
  <si>
    <t>915352863987</t>
  </si>
  <si>
    <t>444179855057</t>
  </si>
  <si>
    <t>EMP00812</t>
  </si>
  <si>
    <t>2021-11-22</t>
  </si>
  <si>
    <t>705448116877</t>
  </si>
  <si>
    <t>696589186850</t>
  </si>
  <si>
    <t>EMP00813</t>
  </si>
  <si>
    <t>2022-01-03</t>
  </si>
  <si>
    <t>913498587942</t>
  </si>
  <si>
    <t>592408517233</t>
  </si>
  <si>
    <t>EMP00814</t>
  </si>
  <si>
    <t>2020-11-09</t>
  </si>
  <si>
    <t>429841418558</t>
  </si>
  <si>
    <t>965484219594</t>
  </si>
  <si>
    <t>EMP00815</t>
  </si>
  <si>
    <t>2021-11-26</t>
  </si>
  <si>
    <t>882735633777</t>
  </si>
  <si>
    <t>404260012994</t>
  </si>
  <si>
    <t>EMP00816</t>
  </si>
  <si>
    <t>565500237457</t>
  </si>
  <si>
    <t>578853032488</t>
  </si>
  <si>
    <t>EMP00817</t>
  </si>
  <si>
    <t>607430405833</t>
  </si>
  <si>
    <t>946176340152</t>
  </si>
  <si>
    <t>EMP00818</t>
  </si>
  <si>
    <t>2024-03-16</t>
  </si>
  <si>
    <t>661894313779</t>
  </si>
  <si>
    <t>631020184073</t>
  </si>
  <si>
    <t>EMP00819</t>
  </si>
  <si>
    <t>872048827624</t>
  </si>
  <si>
    <t>268531731155</t>
  </si>
  <si>
    <t>EMP00820</t>
  </si>
  <si>
    <t>663168725768</t>
  </si>
  <si>
    <t>277623178258</t>
  </si>
  <si>
    <t>EMP00821</t>
  </si>
  <si>
    <t>2021-04-06</t>
  </si>
  <si>
    <t>272772078624</t>
  </si>
  <si>
    <t>930062701923</t>
  </si>
  <si>
    <t>EMP00822</t>
  </si>
  <si>
    <t>2025-07-18</t>
  </si>
  <si>
    <t>424839651708</t>
  </si>
  <si>
    <t>454435022733</t>
  </si>
  <si>
    <t>EMP00823</t>
  </si>
  <si>
    <t>2024-07-06</t>
  </si>
  <si>
    <t>605816693307</t>
  </si>
  <si>
    <t>685285494784</t>
  </si>
  <si>
    <t>EMP00824</t>
  </si>
  <si>
    <t>2023-04-04</t>
  </si>
  <si>
    <t>390076978346</t>
  </si>
  <si>
    <t>688464836724</t>
  </si>
  <si>
    <t>EMP00825</t>
  </si>
  <si>
    <t>326937662234</t>
  </si>
  <si>
    <t>960150230548</t>
  </si>
  <si>
    <t>EMP00826</t>
  </si>
  <si>
    <t>2024-04-24</t>
  </si>
  <si>
    <t>409632502884</t>
  </si>
  <si>
    <t>493160039676</t>
  </si>
  <si>
    <t>EMP00827</t>
  </si>
  <si>
    <t>2020-01-15</t>
  </si>
  <si>
    <t>132085547630</t>
  </si>
  <si>
    <t>627635405716</t>
  </si>
  <si>
    <t>EMP00828</t>
  </si>
  <si>
    <t>438351819173</t>
  </si>
  <si>
    <t>951962454375</t>
  </si>
  <si>
    <t>EMP00829</t>
  </si>
  <si>
    <t>2019-01-02</t>
  </si>
  <si>
    <t>184380359601</t>
  </si>
  <si>
    <t>346922153254</t>
  </si>
  <si>
    <t>EMP00830</t>
  </si>
  <si>
    <t>172873337862</t>
  </si>
  <si>
    <t>382503836899</t>
  </si>
  <si>
    <t>EMP00831</t>
  </si>
  <si>
    <t>2023-03-01</t>
  </si>
  <si>
    <t>997000474099</t>
  </si>
  <si>
    <t>326376638441</t>
  </si>
  <si>
    <t>EMP00832</t>
  </si>
  <si>
    <t>2022-09-12</t>
  </si>
  <si>
    <t>463744923993</t>
  </si>
  <si>
    <t>188137464947</t>
  </si>
  <si>
    <t>EMP00833</t>
  </si>
  <si>
    <t>2019-01-06</t>
  </si>
  <si>
    <t>576709800684</t>
  </si>
  <si>
    <t>268585477199</t>
  </si>
  <si>
    <t>EMP00834</t>
  </si>
  <si>
    <t>254547656292</t>
  </si>
  <si>
    <t>600502390913</t>
  </si>
  <si>
    <t>EMP00835</t>
  </si>
  <si>
    <t>2019-12-08</t>
  </si>
  <si>
    <t>780778913385</t>
  </si>
  <si>
    <t>189043002423</t>
  </si>
  <si>
    <t>EMP00836</t>
  </si>
  <si>
    <t>2022-06-09</t>
  </si>
  <si>
    <t>497617541744</t>
  </si>
  <si>
    <t>350156978359</t>
  </si>
  <si>
    <t>EMP00837</t>
  </si>
  <si>
    <t>226475857174</t>
  </si>
  <si>
    <t>522391057433</t>
  </si>
  <si>
    <t>EMP00838</t>
  </si>
  <si>
    <t>2022-06-03</t>
  </si>
  <si>
    <t>957919985297</t>
  </si>
  <si>
    <t>440148908396</t>
  </si>
  <si>
    <t>EMP00839</t>
  </si>
  <si>
    <t>2019-11-15</t>
  </si>
  <si>
    <t>266476432592</t>
  </si>
  <si>
    <t>104782166317</t>
  </si>
  <si>
    <t>EMP00840</t>
  </si>
  <si>
    <t>2021-08-21</t>
  </si>
  <si>
    <t>593299549080</t>
  </si>
  <si>
    <t>406166053597</t>
  </si>
  <si>
    <t>EMP00841</t>
  </si>
  <si>
    <t>2024-11-02</t>
  </si>
  <si>
    <t>564648904094</t>
  </si>
  <si>
    <t>178463233346</t>
  </si>
  <si>
    <t>EMP00842</t>
  </si>
  <si>
    <t>2022-07-27</t>
  </si>
  <si>
    <t>346386791525</t>
  </si>
  <si>
    <t>161129151577</t>
  </si>
  <si>
    <t>EMP00843</t>
  </si>
  <si>
    <t>384717813940</t>
  </si>
  <si>
    <t>862832322194</t>
  </si>
  <si>
    <t>EMP00844</t>
  </si>
  <si>
    <t>552886733740</t>
  </si>
  <si>
    <t>597248660004</t>
  </si>
  <si>
    <t>EMP00845</t>
  </si>
  <si>
    <t>2024-08-03</t>
  </si>
  <si>
    <t>939820078097</t>
  </si>
  <si>
    <t>835392529130</t>
  </si>
  <si>
    <t>EMP00846</t>
  </si>
  <si>
    <t>2024-05-26</t>
  </si>
  <si>
    <t>770935453539</t>
  </si>
  <si>
    <t>183938085925</t>
  </si>
  <si>
    <t>EMP00847</t>
  </si>
  <si>
    <t>243892729338</t>
  </si>
  <si>
    <t>960653734326</t>
  </si>
  <si>
    <t>EMP00848</t>
  </si>
  <si>
    <t>2020-12-15</t>
  </si>
  <si>
    <t>899924045981</t>
  </si>
  <si>
    <t>544412839488</t>
  </si>
  <si>
    <t>EMP00849</t>
  </si>
  <si>
    <t>355404937713</t>
  </si>
  <si>
    <t>965946790520</t>
  </si>
  <si>
    <t>EMP00850</t>
  </si>
  <si>
    <t>2024-03-03</t>
  </si>
  <si>
    <t>601048953380</t>
  </si>
  <si>
    <t>446730235837</t>
  </si>
  <si>
    <t>EMP00851</t>
  </si>
  <si>
    <t>647763644242</t>
  </si>
  <si>
    <t>411694337800</t>
  </si>
  <si>
    <t>EMP00852</t>
  </si>
  <si>
    <t>2023-10-20</t>
  </si>
  <si>
    <t>808021883209</t>
  </si>
  <si>
    <t>113079449633</t>
  </si>
  <si>
    <t>EMP00853</t>
  </si>
  <si>
    <t>576420754635</t>
  </si>
  <si>
    <t>977979688632</t>
  </si>
  <si>
    <t>EMP00854</t>
  </si>
  <si>
    <t>2023-06-18</t>
  </si>
  <si>
    <t>487631706917</t>
  </si>
  <si>
    <t>876385580480</t>
  </si>
  <si>
    <t>EMP00855</t>
  </si>
  <si>
    <t>2022-10-31</t>
  </si>
  <si>
    <t>416921815653</t>
  </si>
  <si>
    <t>627703399873</t>
  </si>
  <si>
    <t>EMP00856</t>
  </si>
  <si>
    <t>729873182757</t>
  </si>
  <si>
    <t>593257846786</t>
  </si>
  <si>
    <t>EMP00857</t>
  </si>
  <si>
    <t>2025-04-11</t>
  </si>
  <si>
    <t>496622626031</t>
  </si>
  <si>
    <t>436925062258</t>
  </si>
  <si>
    <t>EMP00858</t>
  </si>
  <si>
    <t>2020-09-30</t>
  </si>
  <si>
    <t>372971589931</t>
  </si>
  <si>
    <t>500026467914</t>
  </si>
  <si>
    <t>EMP00859</t>
  </si>
  <si>
    <t>2019-04-25</t>
  </si>
  <si>
    <t>203573215180</t>
  </si>
  <si>
    <t>260096454067</t>
  </si>
  <si>
    <t>EMP00860</t>
  </si>
  <si>
    <t>2020-03-29</t>
  </si>
  <si>
    <t>531557527506</t>
  </si>
  <si>
    <t>248468870899</t>
  </si>
  <si>
    <t>EMP00861</t>
  </si>
  <si>
    <t>2024-03-09</t>
  </si>
  <si>
    <t>336025323251</t>
  </si>
  <si>
    <t>626118212990</t>
  </si>
  <si>
    <t>EMP00862</t>
  </si>
  <si>
    <t>2021-04-05</t>
  </si>
  <si>
    <t>408433258415</t>
  </si>
  <si>
    <t>996564919372</t>
  </si>
  <si>
    <t>EMP00863</t>
  </si>
  <si>
    <t>401225036093</t>
  </si>
  <si>
    <t>213047000030</t>
  </si>
  <si>
    <t>EMP00864</t>
  </si>
  <si>
    <t>671774378672</t>
  </si>
  <si>
    <t>676094269359</t>
  </si>
  <si>
    <t>EMP00865</t>
  </si>
  <si>
    <t>2020-06-27</t>
  </si>
  <si>
    <t>887167431170</t>
  </si>
  <si>
    <t>831523019428</t>
  </si>
  <si>
    <t>EMP00866</t>
  </si>
  <si>
    <t>321724550348</t>
  </si>
  <si>
    <t>966166614472</t>
  </si>
  <si>
    <t>EMP00867</t>
  </si>
  <si>
    <t>2023-11-14</t>
  </si>
  <si>
    <t>266037257381</t>
  </si>
  <si>
    <t>455464610647</t>
  </si>
  <si>
    <t>EMP00868</t>
  </si>
  <si>
    <t>2021-09-28</t>
  </si>
  <si>
    <t>142432842221</t>
  </si>
  <si>
    <t>165009355346</t>
  </si>
  <si>
    <t>EMP00869</t>
  </si>
  <si>
    <t>2025-05-01</t>
  </si>
  <si>
    <t>113648136364</t>
  </si>
  <si>
    <t>701888861931</t>
  </si>
  <si>
    <t>EMP00870</t>
  </si>
  <si>
    <t>2022-04-13</t>
  </si>
  <si>
    <t>104135565479</t>
  </si>
  <si>
    <t>622237883741</t>
  </si>
  <si>
    <t>EMP00871</t>
  </si>
  <si>
    <t>2025-05-16</t>
  </si>
  <si>
    <t>855908357943</t>
  </si>
  <si>
    <t>935704944847</t>
  </si>
  <si>
    <t>EMP00872</t>
  </si>
  <si>
    <t>2023-08-20</t>
  </si>
  <si>
    <t>770368841337</t>
  </si>
  <si>
    <t>214925121599</t>
  </si>
  <si>
    <t>EMP00873</t>
  </si>
  <si>
    <t>2023-02-09</t>
  </si>
  <si>
    <t>637512085212</t>
  </si>
  <si>
    <t>443186708367</t>
  </si>
  <si>
    <t>EMP00874</t>
  </si>
  <si>
    <t>452009389709</t>
  </si>
  <si>
    <t>204589260166</t>
  </si>
  <si>
    <t>EMP00875</t>
  </si>
  <si>
    <t>768544004352</t>
  </si>
  <si>
    <t>380323529081</t>
  </si>
  <si>
    <t>EMP00876</t>
  </si>
  <si>
    <t>2020-02-27</t>
  </si>
  <si>
    <t>401418849303</t>
  </si>
  <si>
    <t>532448952382</t>
  </si>
  <si>
    <t>EMP00877</t>
  </si>
  <si>
    <t>2019-02-25</t>
  </si>
  <si>
    <t>995581515645</t>
  </si>
  <si>
    <t>164065587717</t>
  </si>
  <si>
    <t>EMP00878</t>
  </si>
  <si>
    <t>2024-08-18</t>
  </si>
  <si>
    <t>848572292254</t>
  </si>
  <si>
    <t>261801727958</t>
  </si>
  <si>
    <t>EMP00879</t>
  </si>
  <si>
    <t>2020-06-12</t>
  </si>
  <si>
    <t>157865639776</t>
  </si>
  <si>
    <t>537445366153</t>
  </si>
  <si>
    <t>EMP00880</t>
  </si>
  <si>
    <t>2023-01-23</t>
  </si>
  <si>
    <t>755155009962</t>
  </si>
  <si>
    <t>502383164503</t>
  </si>
  <si>
    <t>EMP00881</t>
  </si>
  <si>
    <t>2020-09-07</t>
  </si>
  <si>
    <t>501667221156</t>
  </si>
  <si>
    <t>668978716349</t>
  </si>
  <si>
    <t>EMP00882</t>
  </si>
  <si>
    <t>2021-06-21</t>
  </si>
  <si>
    <t>896167235724</t>
  </si>
  <si>
    <t>332052410639</t>
  </si>
  <si>
    <t>EMP00883</t>
  </si>
  <si>
    <t>2022-03-16</t>
  </si>
  <si>
    <t>278277144677</t>
  </si>
  <si>
    <t>863889901257</t>
  </si>
  <si>
    <t>EMP00884</t>
  </si>
  <si>
    <t>553091118233</t>
  </si>
  <si>
    <t>630615620564</t>
  </si>
  <si>
    <t>EMP00885</t>
  </si>
  <si>
    <t>828399230911</t>
  </si>
  <si>
    <t>865839334362</t>
  </si>
  <si>
    <t>EMP00886</t>
  </si>
  <si>
    <t>622012756924</t>
  </si>
  <si>
    <t>736477187201</t>
  </si>
  <si>
    <t>EMP00887</t>
  </si>
  <si>
    <t>742312506861</t>
  </si>
  <si>
    <t>651985004978</t>
  </si>
  <si>
    <t>EMP00888</t>
  </si>
  <si>
    <t>440679862123</t>
  </si>
  <si>
    <t>583770520267</t>
  </si>
  <si>
    <t>EMP00889</t>
  </si>
  <si>
    <t>2020-09-23</t>
  </si>
  <si>
    <t>107944900430</t>
  </si>
  <si>
    <t>290319830871</t>
  </si>
  <si>
    <t>EMP00890</t>
  </si>
  <si>
    <t>648205971548</t>
  </si>
  <si>
    <t>645940760318</t>
  </si>
  <si>
    <t>EMP00891</t>
  </si>
  <si>
    <t>2021-03-23</t>
  </si>
  <si>
    <t>229018571936</t>
  </si>
  <si>
    <t>341099006255</t>
  </si>
  <si>
    <t>EMP00892</t>
  </si>
  <si>
    <t>2024-07-22</t>
  </si>
  <si>
    <t>655062458433</t>
  </si>
  <si>
    <t>606664185966</t>
  </si>
  <si>
    <t>EMP00893</t>
  </si>
  <si>
    <t>217971312645</t>
  </si>
  <si>
    <t>655533678638</t>
  </si>
  <si>
    <t>EMP00894</t>
  </si>
  <si>
    <t>2022-01-02</t>
  </si>
  <si>
    <t>160396692755</t>
  </si>
  <si>
    <t>198759825087</t>
  </si>
  <si>
    <t>EMP00895</t>
  </si>
  <si>
    <t>2020-09-15</t>
  </si>
  <si>
    <t>307569059811</t>
  </si>
  <si>
    <t>336765766787</t>
  </si>
  <si>
    <t>EMP00896</t>
  </si>
  <si>
    <t>2021-01-18</t>
  </si>
  <si>
    <t>986288288251</t>
  </si>
  <si>
    <t>448881600186</t>
  </si>
  <si>
    <t>EMP00897</t>
  </si>
  <si>
    <t>2025-01-06</t>
  </si>
  <si>
    <t>175157490099</t>
  </si>
  <si>
    <t>322239939530</t>
  </si>
  <si>
    <t>EMP00898</t>
  </si>
  <si>
    <t>786880696513</t>
  </si>
  <si>
    <t>275498047546</t>
  </si>
  <si>
    <t>EMP00899</t>
  </si>
  <si>
    <t>2024-02-10</t>
  </si>
  <si>
    <t>624778230931</t>
  </si>
  <si>
    <t>739436594801</t>
  </si>
  <si>
    <t>EMP00900</t>
  </si>
  <si>
    <t>2025-04-06</t>
  </si>
  <si>
    <t>488658417184</t>
  </si>
  <si>
    <t>548455739476</t>
  </si>
  <si>
    <t>EMP00901</t>
  </si>
  <si>
    <t>2024-09-15</t>
  </si>
  <si>
    <t>803537989300</t>
  </si>
  <si>
    <t>390053031102</t>
  </si>
  <si>
    <t>EMP00902</t>
  </si>
  <si>
    <t>2022-03-02</t>
  </si>
  <si>
    <t>523026918338</t>
  </si>
  <si>
    <t>248928729497</t>
  </si>
  <si>
    <t>EMP00903</t>
  </si>
  <si>
    <t>2025-05-30</t>
  </si>
  <si>
    <t>448587395392</t>
  </si>
  <si>
    <t>781788486960</t>
  </si>
  <si>
    <t>EMP00904</t>
  </si>
  <si>
    <t>2023-05-28</t>
  </si>
  <si>
    <t>672112401964</t>
  </si>
  <si>
    <t>943364077709</t>
  </si>
  <si>
    <t>EMP00905</t>
  </si>
  <si>
    <t>2025-02-18</t>
  </si>
  <si>
    <t>485268170066</t>
  </si>
  <si>
    <t>282029197003</t>
  </si>
  <si>
    <t>EMP00906</t>
  </si>
  <si>
    <t>2019-06-07</t>
  </si>
  <si>
    <t>230129603988</t>
  </si>
  <si>
    <t>876915383129</t>
  </si>
  <si>
    <t>EMP00907</t>
  </si>
  <si>
    <t>2022-04-10</t>
  </si>
  <si>
    <t>913760827756</t>
  </si>
  <si>
    <t>117399912988</t>
  </si>
  <si>
    <t>EMP00908</t>
  </si>
  <si>
    <t>2022-10-01</t>
  </si>
  <si>
    <t>654288475898</t>
  </si>
  <si>
    <t>641795042429</t>
  </si>
  <si>
    <t>EMP00909</t>
  </si>
  <si>
    <t>2020-12-25</t>
  </si>
  <si>
    <t>385366106957</t>
  </si>
  <si>
    <t>879890670992</t>
  </si>
  <si>
    <t>EMP00910</t>
  </si>
  <si>
    <t>391140740122</t>
  </si>
  <si>
    <t>824826908177</t>
  </si>
  <si>
    <t>EMP00911</t>
  </si>
  <si>
    <t>2023-05-31</t>
  </si>
  <si>
    <t>987837791606</t>
  </si>
  <si>
    <t>918476340624</t>
  </si>
  <si>
    <t>EMP00912</t>
  </si>
  <si>
    <t>406995192207</t>
  </si>
  <si>
    <t>825706468625</t>
  </si>
  <si>
    <t>EMP00913</t>
  </si>
  <si>
    <t>2022-09-02</t>
  </si>
  <si>
    <t>997566373678</t>
  </si>
  <si>
    <t>375253475821</t>
  </si>
  <si>
    <t>EMP00914</t>
  </si>
  <si>
    <t>498540110368</t>
  </si>
  <si>
    <t>102471789254</t>
  </si>
  <si>
    <t>EMP00915</t>
  </si>
  <si>
    <t>2022-02-27</t>
  </si>
  <si>
    <t>258412970603</t>
  </si>
  <si>
    <t>701926989233</t>
  </si>
  <si>
    <t>EMP00916</t>
  </si>
  <si>
    <t>2025-06-04</t>
  </si>
  <si>
    <t>114075712785</t>
  </si>
  <si>
    <t>686626983347</t>
  </si>
  <si>
    <t>EMP00917</t>
  </si>
  <si>
    <t>2020-09-29</t>
  </si>
  <si>
    <t>480082323046</t>
  </si>
  <si>
    <t>378057959049</t>
  </si>
  <si>
    <t>EMP00918</t>
  </si>
  <si>
    <t>547385664127</t>
  </si>
  <si>
    <t>133312356188</t>
  </si>
  <si>
    <t>EMP00919</t>
  </si>
  <si>
    <t>2020-11-10</t>
  </si>
  <si>
    <t>685139089626</t>
  </si>
  <si>
    <t>303690762593</t>
  </si>
  <si>
    <t>EMP00920</t>
  </si>
  <si>
    <t>2022-05-01</t>
  </si>
  <si>
    <t>674562148529</t>
  </si>
  <si>
    <t>865271432949</t>
  </si>
  <si>
    <t>EMP00921</t>
  </si>
  <si>
    <t>2022-11-17</t>
  </si>
  <si>
    <t>968599653910</t>
  </si>
  <si>
    <t>508539151747</t>
  </si>
  <si>
    <t>EMP00922</t>
  </si>
  <si>
    <t>346401553067</t>
  </si>
  <si>
    <t>851434957916</t>
  </si>
  <si>
    <t>EMP00923</t>
  </si>
  <si>
    <t>2025-07-27</t>
  </si>
  <si>
    <t>431010259018</t>
  </si>
  <si>
    <t>694168523361</t>
  </si>
  <si>
    <t>EMP00924</t>
  </si>
  <si>
    <t>2025-03-10</t>
  </si>
  <si>
    <t>825853421459</t>
  </si>
  <si>
    <t>965739569249</t>
  </si>
  <si>
    <t>EMP00925</t>
  </si>
  <si>
    <t>2024-06-05</t>
  </si>
  <si>
    <t>512363228248</t>
  </si>
  <si>
    <t>159406217434</t>
  </si>
  <si>
    <t>EMP00926</t>
  </si>
  <si>
    <t>2023-04-21</t>
  </si>
  <si>
    <t>940721685510</t>
  </si>
  <si>
    <t>457040893213</t>
  </si>
  <si>
    <t>EMP00927</t>
  </si>
  <si>
    <t>416723587073</t>
  </si>
  <si>
    <t>187012612951</t>
  </si>
  <si>
    <t>EMP00928</t>
  </si>
  <si>
    <t>924316590835</t>
  </si>
  <si>
    <t>403891719366</t>
  </si>
  <si>
    <t>EMP00929</t>
  </si>
  <si>
    <t>2020-10-13</t>
  </si>
  <si>
    <t>528884051621</t>
  </si>
  <si>
    <t>247355347568</t>
  </si>
  <si>
    <t>EMP00930</t>
  </si>
  <si>
    <t>2020-03-10</t>
  </si>
  <si>
    <t>582387689682</t>
  </si>
  <si>
    <t>487454637636</t>
  </si>
  <si>
    <t>EMP00931</t>
  </si>
  <si>
    <t>303633754058</t>
  </si>
  <si>
    <t>194187730611</t>
  </si>
  <si>
    <t>EMP00932</t>
  </si>
  <si>
    <t>617338953914</t>
  </si>
  <si>
    <t>174895567618</t>
  </si>
  <si>
    <t>EMP00933</t>
  </si>
  <si>
    <t>2021-04-01</t>
  </si>
  <si>
    <t>269121109173</t>
  </si>
  <si>
    <t>824502826986</t>
  </si>
  <si>
    <t>EMP00934</t>
  </si>
  <si>
    <t>434835207649</t>
  </si>
  <si>
    <t>904496182985</t>
  </si>
  <si>
    <t>EMP00935</t>
  </si>
  <si>
    <t>805509355828</t>
  </si>
  <si>
    <t>635764419431</t>
  </si>
  <si>
    <t>EMP00936</t>
  </si>
  <si>
    <t>804698465303</t>
  </si>
  <si>
    <t>326687563102</t>
  </si>
  <si>
    <t>EMP00937</t>
  </si>
  <si>
    <t>278563085390</t>
  </si>
  <si>
    <t>697531633367</t>
  </si>
  <si>
    <t>EMP00938</t>
  </si>
  <si>
    <t>588162182426</t>
  </si>
  <si>
    <t>481183063228</t>
  </si>
  <si>
    <t>EMP00939</t>
  </si>
  <si>
    <t>145764168608</t>
  </si>
  <si>
    <t>588717260607</t>
  </si>
  <si>
    <t>EMP00940</t>
  </si>
  <si>
    <t>2021-08-07</t>
  </si>
  <si>
    <t>393239913254</t>
  </si>
  <si>
    <t>689596803862</t>
  </si>
  <si>
    <t>EMP00941</t>
  </si>
  <si>
    <t>231751521612</t>
  </si>
  <si>
    <t>286090919655</t>
  </si>
  <si>
    <t>EMP00942</t>
  </si>
  <si>
    <t>2023-12-07</t>
  </si>
  <si>
    <t>749203558432</t>
  </si>
  <si>
    <t>912969708156</t>
  </si>
  <si>
    <t>EMP00943</t>
  </si>
  <si>
    <t>2022-09-25</t>
  </si>
  <si>
    <t>962569392690</t>
  </si>
  <si>
    <t>624621332680</t>
  </si>
  <si>
    <t>EMP00944</t>
  </si>
  <si>
    <t>649339368437</t>
  </si>
  <si>
    <t>372901222819</t>
  </si>
  <si>
    <t>EMP00945</t>
  </si>
  <si>
    <t>484800006511</t>
  </si>
  <si>
    <t>284934922910</t>
  </si>
  <si>
    <t>EMP00946</t>
  </si>
  <si>
    <t>2021-01-10</t>
  </si>
  <si>
    <t>404033994435</t>
  </si>
  <si>
    <t>530548082650</t>
  </si>
  <si>
    <t>EMP00947</t>
  </si>
  <si>
    <t>2024-01-19</t>
  </si>
  <si>
    <t>472171544970</t>
  </si>
  <si>
    <t>185649037591</t>
  </si>
  <si>
    <t>EMP00948</t>
  </si>
  <si>
    <t>465894592266</t>
  </si>
  <si>
    <t>757361115928</t>
  </si>
  <si>
    <t>EMP00949</t>
  </si>
  <si>
    <t>583274907506</t>
  </si>
  <si>
    <t>750504928186</t>
  </si>
  <si>
    <t>EMP00950</t>
  </si>
  <si>
    <t>2025-04-26</t>
  </si>
  <si>
    <t>410326282131</t>
  </si>
  <si>
    <t>164096829254</t>
  </si>
  <si>
    <t>EMP00951</t>
  </si>
  <si>
    <t>2019-02-21</t>
  </si>
  <si>
    <t>273545185836</t>
  </si>
  <si>
    <t>352215814535</t>
  </si>
  <si>
    <t>EMP00952</t>
  </si>
  <si>
    <t>2024-01-22</t>
  </si>
  <si>
    <t>735792921225</t>
  </si>
  <si>
    <t>137803980153</t>
  </si>
  <si>
    <t>EMP00953</t>
  </si>
  <si>
    <t>2025-02-05</t>
  </si>
  <si>
    <t>531063956515</t>
  </si>
  <si>
    <t>692063181339</t>
  </si>
  <si>
    <t>EMP00954</t>
  </si>
  <si>
    <t>217169660902</t>
  </si>
  <si>
    <t>297148182373</t>
  </si>
  <si>
    <t>EMP00955</t>
  </si>
  <si>
    <t>2020-05-01</t>
  </si>
  <si>
    <t>412084159011</t>
  </si>
  <si>
    <t>755523098915</t>
  </si>
  <si>
    <t>EMP00956</t>
  </si>
  <si>
    <t>2021-01-19</t>
  </si>
  <si>
    <t>859194683455</t>
  </si>
  <si>
    <t>754907661417</t>
  </si>
  <si>
    <t>EMP00957</t>
  </si>
  <si>
    <t>2022-05-21</t>
  </si>
  <si>
    <t>159100811392</t>
  </si>
  <si>
    <t>748429846924</t>
  </si>
  <si>
    <t>EMP00958</t>
  </si>
  <si>
    <t>2020-09-03</t>
  </si>
  <si>
    <t>598875895370</t>
  </si>
  <si>
    <t>965068121691</t>
  </si>
  <si>
    <t>EMP00959</t>
  </si>
  <si>
    <t>2019-04-18</t>
  </si>
  <si>
    <t>184273000597</t>
  </si>
  <si>
    <t>295558922791</t>
  </si>
  <si>
    <t>EMP00960</t>
  </si>
  <si>
    <t>476860735413</t>
  </si>
  <si>
    <t>812798648242</t>
  </si>
  <si>
    <t>EMP00961</t>
  </si>
  <si>
    <t>580172894531</t>
  </si>
  <si>
    <t>109140775875</t>
  </si>
  <si>
    <t>EMP00962</t>
  </si>
  <si>
    <t>2024-09-18</t>
  </si>
  <si>
    <t>217598665596</t>
  </si>
  <si>
    <t>635909432443</t>
  </si>
  <si>
    <t>EMP00963</t>
  </si>
  <si>
    <t>412315485082</t>
  </si>
  <si>
    <t>519174943618</t>
  </si>
  <si>
    <t>EMP00964</t>
  </si>
  <si>
    <t>2021-06-07</t>
  </si>
  <si>
    <t>685963482531</t>
  </si>
  <si>
    <t>732115730625</t>
  </si>
  <si>
    <t>EMP00965</t>
  </si>
  <si>
    <t>2025-04-25</t>
  </si>
  <si>
    <t>244709671972</t>
  </si>
  <si>
    <t>888302481403</t>
  </si>
  <si>
    <t>EMP00966</t>
  </si>
  <si>
    <t>2024-10-30</t>
  </si>
  <si>
    <t>677632193960</t>
  </si>
  <si>
    <t>886292393261</t>
  </si>
  <si>
    <t>EMP00967</t>
  </si>
  <si>
    <t>2023-11-23</t>
  </si>
  <si>
    <t>395531964709</t>
  </si>
  <si>
    <t>913272365458</t>
  </si>
  <si>
    <t>EMP00968</t>
  </si>
  <si>
    <t>2021-12-30</t>
  </si>
  <si>
    <t>410623384761</t>
  </si>
  <si>
    <t>155427981151</t>
  </si>
  <si>
    <t>EMP00969</t>
  </si>
  <si>
    <t>2019-06-08</t>
  </si>
  <si>
    <t>676475819295</t>
  </si>
  <si>
    <t>593551847034</t>
  </si>
  <si>
    <t>EMP00970</t>
  </si>
  <si>
    <t>2024-02-29</t>
  </si>
  <si>
    <t>291577053287</t>
  </si>
  <si>
    <t>620295468248</t>
  </si>
  <si>
    <t>EMP00971</t>
  </si>
  <si>
    <t>2019-06-20</t>
  </si>
  <si>
    <t>291868698637</t>
  </si>
  <si>
    <t>653389906120</t>
  </si>
  <si>
    <t>EMP00972</t>
  </si>
  <si>
    <t>2019-02-10</t>
  </si>
  <si>
    <t>153046535003</t>
  </si>
  <si>
    <t>611986631826</t>
  </si>
  <si>
    <t>EMP00973</t>
  </si>
  <si>
    <t>2024-06-30</t>
  </si>
  <si>
    <t>288958643360</t>
  </si>
  <si>
    <t>908632973357</t>
  </si>
  <si>
    <t>EMP00974</t>
  </si>
  <si>
    <t>2022-10-28</t>
  </si>
  <si>
    <t>859696858232</t>
  </si>
  <si>
    <t>802360458978</t>
  </si>
  <si>
    <t>EMP00975</t>
  </si>
  <si>
    <t>695219237872</t>
  </si>
  <si>
    <t>305360128103</t>
  </si>
  <si>
    <t>EMP00976</t>
  </si>
  <si>
    <t>2021-06-20</t>
  </si>
  <si>
    <t>891147114323</t>
  </si>
  <si>
    <t>652034605142</t>
  </si>
  <si>
    <t>EMP00977</t>
  </si>
  <si>
    <t>2021-02-02</t>
  </si>
  <si>
    <t>200140138330</t>
  </si>
  <si>
    <t>914726516786</t>
  </si>
  <si>
    <t>EMP00978</t>
  </si>
  <si>
    <t>2023-03-14</t>
  </si>
  <si>
    <t>388756790010</t>
  </si>
  <si>
    <t>721000067057</t>
  </si>
  <si>
    <t>EMP00979</t>
  </si>
  <si>
    <t>2019-08-06</t>
  </si>
  <si>
    <t>355369515166</t>
  </si>
  <si>
    <t>443834088478</t>
  </si>
  <si>
    <t>EMP00980</t>
  </si>
  <si>
    <t>861283910745</t>
  </si>
  <si>
    <t>715862157635</t>
  </si>
  <si>
    <t>EMP00981</t>
  </si>
  <si>
    <t>2023-12-01</t>
  </si>
  <si>
    <t>327297131131</t>
  </si>
  <si>
    <t>901663953607</t>
  </si>
  <si>
    <t>EMP00982</t>
  </si>
  <si>
    <t>2019-10-13</t>
  </si>
  <si>
    <t>106741886012</t>
  </si>
  <si>
    <t>783201347583</t>
  </si>
  <si>
    <t>EMP00983</t>
  </si>
  <si>
    <t>2019-08-10</t>
  </si>
  <si>
    <t>813708919296</t>
  </si>
  <si>
    <t>852184128341</t>
  </si>
  <si>
    <t>EMP00984</t>
  </si>
  <si>
    <t>287588417084</t>
  </si>
  <si>
    <t>597057823944</t>
  </si>
  <si>
    <t>EMP00985</t>
  </si>
  <si>
    <t>264475967510</t>
  </si>
  <si>
    <t>679282421142</t>
  </si>
  <si>
    <t>EMP00986</t>
  </si>
  <si>
    <t>2020-11-05</t>
  </si>
  <si>
    <t>777532249363</t>
  </si>
  <si>
    <t>960648423267</t>
  </si>
  <si>
    <t>EMP00987</t>
  </si>
  <si>
    <t>893803797746</t>
  </si>
  <si>
    <t>912305523128</t>
  </si>
  <si>
    <t>EMP00988</t>
  </si>
  <si>
    <t>2024-07-30</t>
  </si>
  <si>
    <t>277863786166</t>
  </si>
  <si>
    <t>733433895966</t>
  </si>
  <si>
    <t>EMP00989</t>
  </si>
  <si>
    <t>584617340922</t>
  </si>
  <si>
    <t>742593132851</t>
  </si>
  <si>
    <t>EMP00990</t>
  </si>
  <si>
    <t>720171156693</t>
  </si>
  <si>
    <t>210492106326</t>
  </si>
  <si>
    <t>EMP00991</t>
  </si>
  <si>
    <t>520402594662</t>
  </si>
  <si>
    <t>195298271914</t>
  </si>
  <si>
    <t>EMP00992</t>
  </si>
  <si>
    <t>270747379712</t>
  </si>
  <si>
    <t>165827407126</t>
  </si>
  <si>
    <t>EMP00993</t>
  </si>
  <si>
    <t>973907597441</t>
  </si>
  <si>
    <t>182254639386</t>
  </si>
  <si>
    <t>EMP00994</t>
  </si>
  <si>
    <t>2022-04-25</t>
  </si>
  <si>
    <t>355367531744</t>
  </si>
  <si>
    <t>759128878014</t>
  </si>
  <si>
    <t>EMP00995</t>
  </si>
  <si>
    <t>376297594115</t>
  </si>
  <si>
    <t>367473396765</t>
  </si>
  <si>
    <t>EMP00996</t>
  </si>
  <si>
    <t>2020-07-05</t>
  </si>
  <si>
    <t>659801400360</t>
  </si>
  <si>
    <t>729605614499</t>
  </si>
  <si>
    <t>EMP00997</t>
  </si>
  <si>
    <t>2019-07-23</t>
  </si>
  <si>
    <t>237099246686</t>
  </si>
  <si>
    <t>250209328488</t>
  </si>
  <si>
    <t>EMP00998</t>
  </si>
  <si>
    <t>2023-04-07</t>
  </si>
  <si>
    <t>787180833975</t>
  </si>
  <si>
    <t>114435585903</t>
  </si>
  <si>
    <t>EMP00999</t>
  </si>
  <si>
    <t>136577193156</t>
  </si>
  <si>
    <t>378073681934</t>
  </si>
  <si>
    <t>EMP01000</t>
  </si>
  <si>
    <t>529036174010</t>
  </si>
  <si>
    <t>529449334174</t>
  </si>
  <si>
    <t>EMP01001</t>
  </si>
  <si>
    <t>2024-01-10</t>
  </si>
  <si>
    <t>939046239470</t>
  </si>
  <si>
    <t>448196134898</t>
  </si>
  <si>
    <t>EMP01002</t>
  </si>
  <si>
    <t>2019-05-07</t>
  </si>
  <si>
    <t>745991174255</t>
  </si>
  <si>
    <t>944887034944</t>
  </si>
  <si>
    <t>EMP01003</t>
  </si>
  <si>
    <t>2022-03-13</t>
  </si>
  <si>
    <t>925393015561</t>
  </si>
  <si>
    <t>895555617677</t>
  </si>
  <si>
    <t>EMP01004</t>
  </si>
  <si>
    <t>2020-09-26</t>
  </si>
  <si>
    <t>676785517030</t>
  </si>
  <si>
    <t>413185986189</t>
  </si>
  <si>
    <t>EMP01005</t>
  </si>
  <si>
    <t>613995341869</t>
  </si>
  <si>
    <t>408791163751</t>
  </si>
  <si>
    <t>EMP01006</t>
  </si>
  <si>
    <t>390910525037</t>
  </si>
  <si>
    <t>544289919316</t>
  </si>
  <si>
    <t>EMP01007</t>
  </si>
  <si>
    <t>2021-11-14</t>
  </si>
  <si>
    <t>642557961253</t>
  </si>
  <si>
    <t>350246813057</t>
  </si>
  <si>
    <t>EMP01008</t>
  </si>
  <si>
    <t>782350817475</t>
  </si>
  <si>
    <t>300363603027</t>
  </si>
  <si>
    <t>EMP01009</t>
  </si>
  <si>
    <t>2021-03-26</t>
  </si>
  <si>
    <t>181650835332</t>
  </si>
  <si>
    <t>367788013229</t>
  </si>
  <si>
    <t>EMP01010</t>
  </si>
  <si>
    <t>2022-09-16</t>
  </si>
  <si>
    <t>754591433634</t>
  </si>
  <si>
    <t>166372106800</t>
  </si>
  <si>
    <t>EMP01011</t>
  </si>
  <si>
    <t>2021-10-20</t>
  </si>
  <si>
    <t>592868969667</t>
  </si>
  <si>
    <t>538018876668</t>
  </si>
  <si>
    <t>EMP01012</t>
  </si>
  <si>
    <t>2025-09-28</t>
  </si>
  <si>
    <t>608567470318</t>
  </si>
  <si>
    <t>341887006116</t>
  </si>
  <si>
    <t>EMP01013</t>
  </si>
  <si>
    <t>2021-11-27</t>
  </si>
  <si>
    <t>683399989555</t>
  </si>
  <si>
    <t>268891103446</t>
  </si>
  <si>
    <t>EMP01014</t>
  </si>
  <si>
    <t>2024-02-20</t>
  </si>
  <si>
    <t>421167035169</t>
  </si>
  <si>
    <t>323996238152</t>
  </si>
  <si>
    <t>EMP01015</t>
  </si>
  <si>
    <t>2024-10-23</t>
  </si>
  <si>
    <t>811728703663</t>
  </si>
  <si>
    <t>523806788014</t>
  </si>
  <si>
    <t>EMP01016</t>
  </si>
  <si>
    <t>2024-07-13</t>
  </si>
  <si>
    <t>708657386064</t>
  </si>
  <si>
    <t>758818965123</t>
  </si>
  <si>
    <t>EMP01017</t>
  </si>
  <si>
    <t>2023-07-01</t>
  </si>
  <si>
    <t>765622669152</t>
  </si>
  <si>
    <t>810482907817</t>
  </si>
  <si>
    <t>EMP01018</t>
  </si>
  <si>
    <t>2020-07-06</t>
  </si>
  <si>
    <t>527245422158</t>
  </si>
  <si>
    <t>136530064475</t>
  </si>
  <si>
    <t>EMP01019</t>
  </si>
  <si>
    <t>540992797476</t>
  </si>
  <si>
    <t>277047053866</t>
  </si>
  <si>
    <t>EMP01020</t>
  </si>
  <si>
    <t>2019-09-19</t>
  </si>
  <si>
    <t>547239923678</t>
  </si>
  <si>
    <t>222252945796</t>
  </si>
  <si>
    <t>EMP01021</t>
  </si>
  <si>
    <t>835368398780</t>
  </si>
  <si>
    <t>658705568594</t>
  </si>
  <si>
    <t>EMP01022</t>
  </si>
  <si>
    <t>2022-10-11</t>
  </si>
  <si>
    <t>340492517307</t>
  </si>
  <si>
    <t>372275448331</t>
  </si>
  <si>
    <t>EMP01023</t>
  </si>
  <si>
    <t>2019-07-01</t>
  </si>
  <si>
    <t>865160275105</t>
  </si>
  <si>
    <t>523925757991</t>
  </si>
  <si>
    <t>EMP01024</t>
  </si>
  <si>
    <t>411733007463</t>
  </si>
  <si>
    <t>842082441342</t>
  </si>
  <si>
    <t>EMP01025</t>
  </si>
  <si>
    <t>2023-02-12</t>
  </si>
  <si>
    <t>558561903854</t>
  </si>
  <si>
    <t>805755792189</t>
  </si>
  <si>
    <t>EMP01026</t>
  </si>
  <si>
    <t>2020-10-14</t>
  </si>
  <si>
    <t>298582652562</t>
  </si>
  <si>
    <t>931661128703</t>
  </si>
  <si>
    <t>EMP01027</t>
  </si>
  <si>
    <t>2020-10-07</t>
  </si>
  <si>
    <t>250427468962</t>
  </si>
  <si>
    <t>436636354650</t>
  </si>
  <si>
    <t>EMP01028</t>
  </si>
  <si>
    <t>2024-08-21</t>
  </si>
  <si>
    <t>980404416742</t>
  </si>
  <si>
    <t>729799141699</t>
  </si>
  <si>
    <t>EMP01029</t>
  </si>
  <si>
    <t>152135113658</t>
  </si>
  <si>
    <t>305323263781</t>
  </si>
  <si>
    <t>EMP01030</t>
  </si>
  <si>
    <t>2020-05-21</t>
  </si>
  <si>
    <t>173572514949</t>
  </si>
  <si>
    <t>975798445452</t>
  </si>
  <si>
    <t>EMP01031</t>
  </si>
  <si>
    <t>360903462699</t>
  </si>
  <si>
    <t>131902177018</t>
  </si>
  <si>
    <t>EMP01032</t>
  </si>
  <si>
    <t>2022-02-14</t>
  </si>
  <si>
    <t>932954705044</t>
  </si>
  <si>
    <t>944778640531</t>
  </si>
  <si>
    <t>EMP01033</t>
  </si>
  <si>
    <t>2019-06-24</t>
  </si>
  <si>
    <t>945998524771</t>
  </si>
  <si>
    <t>786940855819</t>
  </si>
  <si>
    <t>EMP01034</t>
  </si>
  <si>
    <t>2020-10-04</t>
  </si>
  <si>
    <t>825705465469</t>
  </si>
  <si>
    <t>760756198676</t>
  </si>
  <si>
    <t>EMP01035</t>
  </si>
  <si>
    <t>2025-08-05</t>
  </si>
  <si>
    <t>152385420901</t>
  </si>
  <si>
    <t>769828204939</t>
  </si>
  <si>
    <t>EMP01036</t>
  </si>
  <si>
    <t>2020-08-26</t>
  </si>
  <si>
    <t>693701012805</t>
  </si>
  <si>
    <t>184643834525</t>
  </si>
  <si>
    <t>EMP01037</t>
  </si>
  <si>
    <t>751151214220</t>
  </si>
  <si>
    <t>701339321518</t>
  </si>
  <si>
    <t>EMP01038</t>
  </si>
  <si>
    <t>731041467390</t>
  </si>
  <si>
    <t>506875357359</t>
  </si>
  <si>
    <t>EMP01039</t>
  </si>
  <si>
    <t>2022-07-09</t>
  </si>
  <si>
    <t>296460049486</t>
  </si>
  <si>
    <t>120071374638</t>
  </si>
  <si>
    <t>EMP01040</t>
  </si>
  <si>
    <t>2024-05-28</t>
  </si>
  <si>
    <t>717857025919</t>
  </si>
  <si>
    <t>192200948246</t>
  </si>
  <si>
    <t>EMP01041</t>
  </si>
  <si>
    <t>2022-04-05</t>
  </si>
  <si>
    <t>980301474461</t>
  </si>
  <si>
    <t>764252098731</t>
  </si>
  <si>
    <t>EMP01042</t>
  </si>
  <si>
    <t>2019-04-05</t>
  </si>
  <si>
    <t>371164070377</t>
  </si>
  <si>
    <t>911425833646</t>
  </si>
  <si>
    <t>EMP01043</t>
  </si>
  <si>
    <t>882714552004</t>
  </si>
  <si>
    <t>480546014752</t>
  </si>
  <si>
    <t>EMP01044</t>
  </si>
  <si>
    <t>895910874633</t>
  </si>
  <si>
    <t>275009959076</t>
  </si>
  <si>
    <t>EMP01045</t>
  </si>
  <si>
    <t>2021-09-15</t>
  </si>
  <si>
    <t>360867124356</t>
  </si>
  <si>
    <t>275406183955</t>
  </si>
  <si>
    <t>EMP01046</t>
  </si>
  <si>
    <t>745137597156</t>
  </si>
  <si>
    <t>949196605820</t>
  </si>
  <si>
    <t>EMP01047</t>
  </si>
  <si>
    <t>2024-05-03</t>
  </si>
  <si>
    <t>495478283010</t>
  </si>
  <si>
    <t>602213777002</t>
  </si>
  <si>
    <t>EMP01048</t>
  </si>
  <si>
    <t>2022-04-11</t>
  </si>
  <si>
    <t>647126388546</t>
  </si>
  <si>
    <t>681053566301</t>
  </si>
  <si>
    <t>EMP01049</t>
  </si>
  <si>
    <t>327294900784</t>
  </si>
  <si>
    <t>216803987749</t>
  </si>
  <si>
    <t>EMP01050</t>
  </si>
  <si>
    <t>866956569105</t>
  </si>
  <si>
    <t>638140063360</t>
  </si>
  <si>
    <t>EMP01051</t>
  </si>
  <si>
    <t>487998460051</t>
  </si>
  <si>
    <t>160115712212</t>
  </si>
  <si>
    <t>EMP01052</t>
  </si>
  <si>
    <t>2022-04-12</t>
  </si>
  <si>
    <t>680592792284</t>
  </si>
  <si>
    <t>869052825594</t>
  </si>
  <si>
    <t>EMP01053</t>
  </si>
  <si>
    <t>2021-10-25</t>
  </si>
  <si>
    <t>609301596326</t>
  </si>
  <si>
    <t>403034425626</t>
  </si>
  <si>
    <t>EMP01054</t>
  </si>
  <si>
    <t>328188891700</t>
  </si>
  <si>
    <t>758755861414</t>
  </si>
  <si>
    <t>EMP01055</t>
  </si>
  <si>
    <t>2019-04-21</t>
  </si>
  <si>
    <t>901619021741</t>
  </si>
  <si>
    <t>286729554023</t>
  </si>
  <si>
    <t>EMP01056</t>
  </si>
  <si>
    <t>2021-05-18</t>
  </si>
  <si>
    <t>593505734917</t>
  </si>
  <si>
    <t>170678607771</t>
  </si>
  <si>
    <t>EMP01057</t>
  </si>
  <si>
    <t>895170906304</t>
  </si>
  <si>
    <t>899506911532</t>
  </si>
  <si>
    <t>EMP01058</t>
  </si>
  <si>
    <t>2024-08-16</t>
  </si>
  <si>
    <t>934629787833</t>
  </si>
  <si>
    <t>245676890744</t>
  </si>
  <si>
    <t>EMP01059</t>
  </si>
  <si>
    <t>2022-02-18</t>
  </si>
  <si>
    <t>414512987374</t>
  </si>
  <si>
    <t>354917937492</t>
  </si>
  <si>
    <t>EMP01060</t>
  </si>
  <si>
    <t>259712535739</t>
  </si>
  <si>
    <t>335987836578</t>
  </si>
  <si>
    <t>EMP01061</t>
  </si>
  <si>
    <t>2023-05-21</t>
  </si>
  <si>
    <t>823440368593</t>
  </si>
  <si>
    <t>756015395660</t>
  </si>
  <si>
    <t>EMP01062</t>
  </si>
  <si>
    <t>2023-07-20</t>
  </si>
  <si>
    <t>113625410954</t>
  </si>
  <si>
    <t>894832161178</t>
  </si>
  <si>
    <t>EMP01063</t>
  </si>
  <si>
    <t>2025-02-12</t>
  </si>
  <si>
    <t>173337199894</t>
  </si>
  <si>
    <t>289287769822</t>
  </si>
  <si>
    <t>EMP01064</t>
  </si>
  <si>
    <t>2021-07-17</t>
  </si>
  <si>
    <t>194351614417</t>
  </si>
  <si>
    <t>367568426858</t>
  </si>
  <si>
    <t>EMP01065</t>
  </si>
  <si>
    <t>2021-11-08</t>
  </si>
  <si>
    <t>645102072846</t>
  </si>
  <si>
    <t>928708422394</t>
  </si>
  <si>
    <t>EMP01066</t>
  </si>
  <si>
    <t>2022-07-11</t>
  </si>
  <si>
    <t>193126439936</t>
  </si>
  <si>
    <t>377529475394</t>
  </si>
  <si>
    <t>EMP01067</t>
  </si>
  <si>
    <t>275766753991</t>
  </si>
  <si>
    <t>936061083376</t>
  </si>
  <si>
    <t>EMP01068</t>
  </si>
  <si>
    <t>2021-07-28</t>
  </si>
  <si>
    <t>576168232171</t>
  </si>
  <si>
    <t>331994017147</t>
  </si>
  <si>
    <t>EMP01069</t>
  </si>
  <si>
    <t>988614490640</t>
  </si>
  <si>
    <t>422916190722</t>
  </si>
  <si>
    <t>EMP01070</t>
  </si>
  <si>
    <t>2025-06-29</t>
  </si>
  <si>
    <t>498249243027</t>
  </si>
  <si>
    <t>415883800612</t>
  </si>
  <si>
    <t>EMP01071</t>
  </si>
  <si>
    <t>495070838227</t>
  </si>
  <si>
    <t>213067628517</t>
  </si>
  <si>
    <t>EMP01072</t>
  </si>
  <si>
    <t>733435637910</t>
  </si>
  <si>
    <t>263119318160</t>
  </si>
  <si>
    <t>EMP01073</t>
  </si>
  <si>
    <t>912689205041</t>
  </si>
  <si>
    <t>493426967984</t>
  </si>
  <si>
    <t>EMP01074</t>
  </si>
  <si>
    <t>842031720202</t>
  </si>
  <si>
    <t>693020487565</t>
  </si>
  <si>
    <t>EMP01075</t>
  </si>
  <si>
    <t>2024-02-23</t>
  </si>
  <si>
    <t>448495294657</t>
  </si>
  <si>
    <t>492210113480</t>
  </si>
  <si>
    <t>EMP01076</t>
  </si>
  <si>
    <t>391464488995</t>
  </si>
  <si>
    <t>395225315524</t>
  </si>
  <si>
    <t>EMP01077</t>
  </si>
  <si>
    <t>2022-10-23</t>
  </si>
  <si>
    <t>553000832989</t>
  </si>
  <si>
    <t>682609859364</t>
  </si>
  <si>
    <t>EMP01078</t>
  </si>
  <si>
    <t>498050093274</t>
  </si>
  <si>
    <t>438507801658</t>
  </si>
  <si>
    <t>EMP01079</t>
  </si>
  <si>
    <t>2022-03-08</t>
  </si>
  <si>
    <t>927640121422</t>
  </si>
  <si>
    <t>638932238852</t>
  </si>
  <si>
    <t>EMP01080</t>
  </si>
  <si>
    <t>2023-06-04</t>
  </si>
  <si>
    <t>809946120150</t>
  </si>
  <si>
    <t>723388508571</t>
  </si>
  <si>
    <t>EMP01081</t>
  </si>
  <si>
    <t>2021-02-01</t>
  </si>
  <si>
    <t>332413452324</t>
  </si>
  <si>
    <t>327621916035</t>
  </si>
  <si>
    <t>EMP01082</t>
  </si>
  <si>
    <t>2021-12-07</t>
  </si>
  <si>
    <t>398527475866</t>
  </si>
  <si>
    <t>402024478022</t>
  </si>
  <si>
    <t>EMP01083</t>
  </si>
  <si>
    <t>2022-08-16</t>
  </si>
  <si>
    <t>429498679478</t>
  </si>
  <si>
    <t>310838419790</t>
  </si>
  <si>
    <t>EMP01084</t>
  </si>
  <si>
    <t>2023-05-30</t>
  </si>
  <si>
    <t>345438266059</t>
  </si>
  <si>
    <t>798482827467</t>
  </si>
  <si>
    <t>EMP01085</t>
  </si>
  <si>
    <t>2025-07-26</t>
  </si>
  <si>
    <t>798387627658</t>
  </si>
  <si>
    <t>195189117003</t>
  </si>
  <si>
    <t>EMP01086</t>
  </si>
  <si>
    <t>2019-09-04</t>
  </si>
  <si>
    <t>379195303032</t>
  </si>
  <si>
    <t>719147338283</t>
  </si>
  <si>
    <t>EMP01087</t>
  </si>
  <si>
    <t>2022-11-30</t>
  </si>
  <si>
    <t>169964823484</t>
  </si>
  <si>
    <t>822530437157</t>
  </si>
  <si>
    <t>EMP01088</t>
  </si>
  <si>
    <t>2020-11-22</t>
  </si>
  <si>
    <t>215397382012</t>
  </si>
  <si>
    <t>605286100970</t>
  </si>
  <si>
    <t>EMP01089</t>
  </si>
  <si>
    <t>2022-08-05</t>
  </si>
  <si>
    <t>587037491069</t>
  </si>
  <si>
    <t>901792721409</t>
  </si>
  <si>
    <t>EMP01090</t>
  </si>
  <si>
    <t>2025-04-19</t>
  </si>
  <si>
    <t>428858971043</t>
  </si>
  <si>
    <t>151682140639</t>
  </si>
  <si>
    <t>EMP01091</t>
  </si>
  <si>
    <t>168419610760</t>
  </si>
  <si>
    <t>487971924507</t>
  </si>
  <si>
    <t>EMP01092</t>
  </si>
  <si>
    <t>405329924753</t>
  </si>
  <si>
    <t>679282186259</t>
  </si>
  <si>
    <t>EMP01093</t>
  </si>
  <si>
    <t>2020-10-24</t>
  </si>
  <si>
    <t>969743195276</t>
  </si>
  <si>
    <t>604020493981</t>
  </si>
  <si>
    <t>EMP01094</t>
  </si>
  <si>
    <t>2024-01-28</t>
  </si>
  <si>
    <t>658047080066</t>
  </si>
  <si>
    <t>111033750744</t>
  </si>
  <si>
    <t>EMP01095</t>
  </si>
  <si>
    <t>488204042939</t>
  </si>
  <si>
    <t>322807976337</t>
  </si>
  <si>
    <t>EMP01096</t>
  </si>
  <si>
    <t>2021-01-30</t>
  </si>
  <si>
    <t>382839503100</t>
  </si>
  <si>
    <t>952533045810</t>
  </si>
  <si>
    <t>EMP01097</t>
  </si>
  <si>
    <t>2025-11-04</t>
  </si>
  <si>
    <t>929386502644</t>
  </si>
  <si>
    <t>611011463110</t>
  </si>
  <si>
    <t>EMP01098</t>
  </si>
  <si>
    <t>745044583426</t>
  </si>
  <si>
    <t>349424561754</t>
  </si>
  <si>
    <t>EMP01099</t>
  </si>
  <si>
    <t>685049918481</t>
  </si>
  <si>
    <t>149923653222</t>
  </si>
  <si>
    <t>EMP01100</t>
  </si>
  <si>
    <t>2022-07-25</t>
  </si>
  <si>
    <t>528528994166</t>
  </si>
  <si>
    <t>851299598711</t>
  </si>
  <si>
    <t>EMP01101</t>
  </si>
  <si>
    <t>2019-01-09</t>
  </si>
  <si>
    <t>396392008175</t>
  </si>
  <si>
    <t>407879646774</t>
  </si>
  <si>
    <t>EMP01102</t>
  </si>
  <si>
    <t>2025-06-21</t>
  </si>
  <si>
    <t>426345430403</t>
  </si>
  <si>
    <t>832921323557</t>
  </si>
  <si>
    <t>EMP01103</t>
  </si>
  <si>
    <t>2022-08-23</t>
  </si>
  <si>
    <t>695660256745</t>
  </si>
  <si>
    <t>869538275823</t>
  </si>
  <si>
    <t>EMP01104</t>
  </si>
  <si>
    <t>2025-05-27</t>
  </si>
  <si>
    <t>804094221084</t>
  </si>
  <si>
    <t>901692933392</t>
  </si>
  <si>
    <t>EMP01105</t>
  </si>
  <si>
    <t>2023-11-28</t>
  </si>
  <si>
    <t>951610099915</t>
  </si>
  <si>
    <t>403502557002</t>
  </si>
  <si>
    <t>EMP01106</t>
  </si>
  <si>
    <t>2019-02-19</t>
  </si>
  <si>
    <t>109981559032</t>
  </si>
  <si>
    <t>660234580424</t>
  </si>
  <si>
    <t>EMP01107</t>
  </si>
  <si>
    <t>2019-08-13</t>
  </si>
  <si>
    <t>203238792507</t>
  </si>
  <si>
    <t>883176269157</t>
  </si>
  <si>
    <t>EMP01108</t>
  </si>
  <si>
    <t>326976173369</t>
  </si>
  <si>
    <t>299813117467</t>
  </si>
  <si>
    <t>EMP01109</t>
  </si>
  <si>
    <t>709554195905</t>
  </si>
  <si>
    <t>959178446151</t>
  </si>
  <si>
    <t>EMP01110</t>
  </si>
  <si>
    <t>2024-02-15</t>
  </si>
  <si>
    <t>470128581899</t>
  </si>
  <si>
    <t>438826762695</t>
  </si>
  <si>
    <t>EMP01111</t>
  </si>
  <si>
    <t>2020-06-08</t>
  </si>
  <si>
    <t>785138085891</t>
  </si>
  <si>
    <t>442138086646</t>
  </si>
  <si>
    <t>EMP01112</t>
  </si>
  <si>
    <t>2023-06-12</t>
  </si>
  <si>
    <t>737728984014</t>
  </si>
  <si>
    <t>856536330504</t>
  </si>
  <si>
    <t>EMP01113</t>
  </si>
  <si>
    <t>2025-11-05</t>
  </si>
  <si>
    <t>275569803393</t>
  </si>
  <si>
    <t>191742758023</t>
  </si>
  <si>
    <t>EMP01114</t>
  </si>
  <si>
    <t>2024-11-11</t>
  </si>
  <si>
    <t>552344762575</t>
  </si>
  <si>
    <t>272812598496</t>
  </si>
  <si>
    <t>EMP01115</t>
  </si>
  <si>
    <t>199075476864</t>
  </si>
  <si>
    <t>725840228261</t>
  </si>
  <si>
    <t>EMP01116</t>
  </si>
  <si>
    <t>2021-06-13</t>
  </si>
  <si>
    <t>280794747747</t>
  </si>
  <si>
    <t>754030471261</t>
  </si>
  <si>
    <t>EMP01117</t>
  </si>
  <si>
    <t>2023-08-05</t>
  </si>
  <si>
    <t>260740236617</t>
  </si>
  <si>
    <t>925553781193</t>
  </si>
  <si>
    <t>EMP01118</t>
  </si>
  <si>
    <t>2022-03-31</t>
  </si>
  <si>
    <t>824259573440</t>
  </si>
  <si>
    <t>373726651383</t>
  </si>
  <si>
    <t>EMP01119</t>
  </si>
  <si>
    <t>501162650313</t>
  </si>
  <si>
    <t>611561486814</t>
  </si>
  <si>
    <t>EMP01120</t>
  </si>
  <si>
    <t>783779043630</t>
  </si>
  <si>
    <t>423913146242</t>
  </si>
  <si>
    <t>EMP01121</t>
  </si>
  <si>
    <t>801197944857</t>
  </si>
  <si>
    <t>485552736763</t>
  </si>
  <si>
    <t>EMP01122</t>
  </si>
  <si>
    <t>408425953104</t>
  </si>
  <si>
    <t>960719433485</t>
  </si>
  <si>
    <t>EMP01123</t>
  </si>
  <si>
    <t>825145302263</t>
  </si>
  <si>
    <t>183030378478</t>
  </si>
  <si>
    <t>EMP01124</t>
  </si>
  <si>
    <t>2022-01-20</t>
  </si>
  <si>
    <t>895740144252</t>
  </si>
  <si>
    <t>600360451317</t>
  </si>
  <si>
    <t>EMP01125</t>
  </si>
  <si>
    <t>2023-04-22</t>
  </si>
  <si>
    <t>338117278767</t>
  </si>
  <si>
    <t>996468339608</t>
  </si>
  <si>
    <t>EMP01126</t>
  </si>
  <si>
    <t>2021-07-03</t>
  </si>
  <si>
    <t>849861106807</t>
  </si>
  <si>
    <t>914370010996</t>
  </si>
  <si>
    <t>EMP01127</t>
  </si>
  <si>
    <t>2019-06-29</t>
  </si>
  <si>
    <t>594557089946</t>
  </si>
  <si>
    <t>767961989884</t>
  </si>
  <si>
    <t>EMP01128</t>
  </si>
  <si>
    <t>2020-05-05</t>
  </si>
  <si>
    <t>608293039995</t>
  </si>
  <si>
    <t>122463387076</t>
  </si>
  <si>
    <t>EMP01129</t>
  </si>
  <si>
    <t>128802294477</t>
  </si>
  <si>
    <t>557941498932</t>
  </si>
  <si>
    <t>EMP01130</t>
  </si>
  <si>
    <t>2024-10-08</t>
  </si>
  <si>
    <t>504192080260</t>
  </si>
  <si>
    <t>979565895742</t>
  </si>
  <si>
    <t>EMP01131</t>
  </si>
  <si>
    <t>2022-03-24</t>
  </si>
  <si>
    <t>199106566391</t>
  </si>
  <si>
    <t>201401535669</t>
  </si>
  <si>
    <t>EMP01132</t>
  </si>
  <si>
    <t>2022-12-21</t>
  </si>
  <si>
    <t>948123712661</t>
  </si>
  <si>
    <t>776608926865</t>
  </si>
  <si>
    <t>EMP01133</t>
  </si>
  <si>
    <t>2024-03-18</t>
  </si>
  <si>
    <t>103711640724</t>
  </si>
  <si>
    <t>118877261735</t>
  </si>
  <si>
    <t>EMP01134</t>
  </si>
  <si>
    <t>2020-08-11</t>
  </si>
  <si>
    <t>622715101600</t>
  </si>
  <si>
    <t>723334415075</t>
  </si>
  <si>
    <t>EMP01135</t>
  </si>
  <si>
    <t>533993383482</t>
  </si>
  <si>
    <t>244072169111</t>
  </si>
  <si>
    <t>EMP01136</t>
  </si>
  <si>
    <t>2023-07-23</t>
  </si>
  <si>
    <t>668333210559</t>
  </si>
  <si>
    <t>643650509358</t>
  </si>
  <si>
    <t>EMP01137</t>
  </si>
  <si>
    <t>2023-08-03</t>
  </si>
  <si>
    <t>618772368553</t>
  </si>
  <si>
    <t>593050670394</t>
  </si>
  <si>
    <t>EMP01138</t>
  </si>
  <si>
    <t>2021-01-05</t>
  </si>
  <si>
    <t>922984509365</t>
  </si>
  <si>
    <t>955461892161</t>
  </si>
  <si>
    <t>EMP01139</t>
  </si>
  <si>
    <t>2024-01-18</t>
  </si>
  <si>
    <t>891943862974</t>
  </si>
  <si>
    <t>112057159609</t>
  </si>
  <si>
    <t>EMP01140</t>
  </si>
  <si>
    <t>2020-08-06</t>
  </si>
  <si>
    <t>662915739748</t>
  </si>
  <si>
    <t>758495058204</t>
  </si>
  <si>
    <t>EMP01141</t>
  </si>
  <si>
    <t>2021-05-26</t>
  </si>
  <si>
    <t>878927811383</t>
  </si>
  <si>
    <t>996411440419</t>
  </si>
  <si>
    <t>EMP01142</t>
  </si>
  <si>
    <t>889359083021</t>
  </si>
  <si>
    <t>775463855444</t>
  </si>
  <si>
    <t>EMP01143</t>
  </si>
  <si>
    <t>456839348815</t>
  </si>
  <si>
    <t>262698143532</t>
  </si>
  <si>
    <t>EMP01144</t>
  </si>
  <si>
    <t>324628535094</t>
  </si>
  <si>
    <t>943263882675</t>
  </si>
  <si>
    <t>EMP01145</t>
  </si>
  <si>
    <t>Priya Kulkarni</t>
  </si>
  <si>
    <t>2023-11-18</t>
  </si>
  <si>
    <t>190263816926</t>
  </si>
  <si>
    <t>213591106230</t>
  </si>
  <si>
    <t>EMP01146</t>
  </si>
  <si>
    <t>2022-01-08</t>
  </si>
  <si>
    <t>804383826628</t>
  </si>
  <si>
    <t>747828348832</t>
  </si>
  <si>
    <t>EMP01147</t>
  </si>
  <si>
    <t>2024-01-16</t>
  </si>
  <si>
    <t>338220025244</t>
  </si>
  <si>
    <t>937425881305</t>
  </si>
  <si>
    <t>EMP01148</t>
  </si>
  <si>
    <t>2021-08-24</t>
  </si>
  <si>
    <t>673218161674</t>
  </si>
  <si>
    <t>430608930427</t>
  </si>
  <si>
    <t>EMP01149</t>
  </si>
  <si>
    <t>2019-05-27</t>
  </si>
  <si>
    <t>208499746780</t>
  </si>
  <si>
    <t>708412488494</t>
  </si>
  <si>
    <t>EMP01150</t>
  </si>
  <si>
    <t>2020-01-02</t>
  </si>
  <si>
    <t>999416258161</t>
  </si>
  <si>
    <t>175033099564</t>
  </si>
  <si>
    <t>EMP01151</t>
  </si>
  <si>
    <t>2021-10-19</t>
  </si>
  <si>
    <t>980245683334</t>
  </si>
  <si>
    <t>647907925937</t>
  </si>
  <si>
    <t>EMP01152</t>
  </si>
  <si>
    <t>764713090949</t>
  </si>
  <si>
    <t>142459671714</t>
  </si>
  <si>
    <t>EMP01153</t>
  </si>
  <si>
    <t>2021-11-21</t>
  </si>
  <si>
    <t>584897797291</t>
  </si>
  <si>
    <t>613437487173</t>
  </si>
  <si>
    <t>EMP01154</t>
  </si>
  <si>
    <t>2024-11-29</t>
  </si>
  <si>
    <t>387455913120</t>
  </si>
  <si>
    <t>759803354784</t>
  </si>
  <si>
    <t>EMP01155</t>
  </si>
  <si>
    <t>2022-01-31</t>
  </si>
  <si>
    <t>608780618361</t>
  </si>
  <si>
    <t>157765131503</t>
  </si>
  <si>
    <t>EMP01156</t>
  </si>
  <si>
    <t>448687518805</t>
  </si>
  <si>
    <t>347368970588</t>
  </si>
  <si>
    <t>EMP01157</t>
  </si>
  <si>
    <t>854584115192</t>
  </si>
  <si>
    <t>624820657145</t>
  </si>
  <si>
    <t>EMP01158</t>
  </si>
  <si>
    <t>974982925933</t>
  </si>
  <si>
    <t>305111968743</t>
  </si>
  <si>
    <t>EMP01159</t>
  </si>
  <si>
    <t>225585667008</t>
  </si>
  <si>
    <t>803611049166</t>
  </si>
  <si>
    <t>EMP01160</t>
  </si>
  <si>
    <t>503311742034</t>
  </si>
  <si>
    <t>205378760106</t>
  </si>
  <si>
    <t>EMP01161</t>
  </si>
  <si>
    <t>2020-11-03</t>
  </si>
  <si>
    <t>315696499268</t>
  </si>
  <si>
    <t>915821466614</t>
  </si>
  <si>
    <t>EMP01162</t>
  </si>
  <si>
    <t>855561754340</t>
  </si>
  <si>
    <t>136759576878</t>
  </si>
  <si>
    <t>EMP01163</t>
  </si>
  <si>
    <t>2023-02-27</t>
  </si>
  <si>
    <t>305748637995</t>
  </si>
  <si>
    <t>519391520768</t>
  </si>
  <si>
    <t>EMP01164</t>
  </si>
  <si>
    <t>2024-11-03</t>
  </si>
  <si>
    <t>565788167463</t>
  </si>
  <si>
    <t>207413239094</t>
  </si>
  <si>
    <t>EMP01165</t>
  </si>
  <si>
    <t>2020-08-08</t>
  </si>
  <si>
    <t>342751033777</t>
  </si>
  <si>
    <t>107296150302</t>
  </si>
  <si>
    <t>EMP01166</t>
  </si>
  <si>
    <t>2025-08-02</t>
  </si>
  <si>
    <t>526633085525</t>
  </si>
  <si>
    <t>345005087715</t>
  </si>
  <si>
    <t>EMP01167</t>
  </si>
  <si>
    <t>2023-09-27</t>
  </si>
  <si>
    <t>169370578652</t>
  </si>
  <si>
    <t>106871003647</t>
  </si>
  <si>
    <t>EMP01168</t>
  </si>
  <si>
    <t>184795437635</t>
  </si>
  <si>
    <t>523348627182</t>
  </si>
  <si>
    <t>EMP01169</t>
  </si>
  <si>
    <t>810342952932</t>
  </si>
  <si>
    <t>321503807069</t>
  </si>
  <si>
    <t>EMP01170</t>
  </si>
  <si>
    <t>360842958994</t>
  </si>
  <si>
    <t>988673843516</t>
  </si>
  <si>
    <t>EMP01171</t>
  </si>
  <si>
    <t>2025-02-06</t>
  </si>
  <si>
    <t>708682842376</t>
  </si>
  <si>
    <t>946943229511</t>
  </si>
  <si>
    <t>EMP01172</t>
  </si>
  <si>
    <t>2024-07-16</t>
  </si>
  <si>
    <t>795468022137</t>
  </si>
  <si>
    <t>741215559685</t>
  </si>
  <si>
    <t>EMP01173</t>
  </si>
  <si>
    <t>216830564634</t>
  </si>
  <si>
    <t>707324528982</t>
  </si>
  <si>
    <t>EMP01174</t>
  </si>
  <si>
    <t>434730107808</t>
  </si>
  <si>
    <t>206335829833</t>
  </si>
  <si>
    <t>EMP01175</t>
  </si>
  <si>
    <t>2024-08-17</t>
  </si>
  <si>
    <t>384736288306</t>
  </si>
  <si>
    <t>924708029863</t>
  </si>
  <si>
    <t>EMP01176</t>
  </si>
  <si>
    <t>584310446759</t>
  </si>
  <si>
    <t>713331096965</t>
  </si>
  <si>
    <t>EMP01177</t>
  </si>
  <si>
    <t>2024-08-22</t>
  </si>
  <si>
    <t>989972598317</t>
  </si>
  <si>
    <t>339658503720</t>
  </si>
  <si>
    <t>EMP01178</t>
  </si>
  <si>
    <t>2020-08-30</t>
  </si>
  <si>
    <t>116027228952</t>
  </si>
  <si>
    <t>661526339019</t>
  </si>
  <si>
    <t>EMP01179</t>
  </si>
  <si>
    <t>539160190035</t>
  </si>
  <si>
    <t>982504266276</t>
  </si>
  <si>
    <t>EMP01180</t>
  </si>
  <si>
    <t>2020-02-10</t>
  </si>
  <si>
    <t>954809208062</t>
  </si>
  <si>
    <t>585420342392</t>
  </si>
  <si>
    <t>EMP01181</t>
  </si>
  <si>
    <t>2019-01-10</t>
  </si>
  <si>
    <t>323052897485</t>
  </si>
  <si>
    <t>437827358216</t>
  </si>
  <si>
    <t>EMP01182</t>
  </si>
  <si>
    <t>2019-03-08</t>
  </si>
  <si>
    <t>882971074202</t>
  </si>
  <si>
    <t>165162167622</t>
  </si>
  <si>
    <t>EMP01183</t>
  </si>
  <si>
    <t>2022-06-18</t>
  </si>
  <si>
    <t>538792732820</t>
  </si>
  <si>
    <t>559239328734</t>
  </si>
  <si>
    <t>EMP01184</t>
  </si>
  <si>
    <t>2021-03-31</t>
  </si>
  <si>
    <t>755237911242</t>
  </si>
  <si>
    <t>533193721750</t>
  </si>
  <si>
    <t>EMP01185</t>
  </si>
  <si>
    <t>2025-01-02</t>
  </si>
  <si>
    <t>405646527533</t>
  </si>
  <si>
    <t>101982751953</t>
  </si>
  <si>
    <t>EMP01186</t>
  </si>
  <si>
    <t>2025-04-28</t>
  </si>
  <si>
    <t>620250248789</t>
  </si>
  <si>
    <t>291412850741</t>
  </si>
  <si>
    <t>EMP01187</t>
  </si>
  <si>
    <t>2020-01-04</t>
  </si>
  <si>
    <t>865190687247</t>
  </si>
  <si>
    <t>490426580528</t>
  </si>
  <si>
    <t>EMP01188</t>
  </si>
  <si>
    <t>2024-09-26</t>
  </si>
  <si>
    <t>737829474575</t>
  </si>
  <si>
    <t>992579730547</t>
  </si>
  <si>
    <t>EMP01189</t>
  </si>
  <si>
    <t>2021-03-28</t>
  </si>
  <si>
    <t>574887004913</t>
  </si>
  <si>
    <t>130998901995</t>
  </si>
  <si>
    <t>EMP01190</t>
  </si>
  <si>
    <t>2020-07-16</t>
  </si>
  <si>
    <t>884133721316</t>
  </si>
  <si>
    <t>149752473315</t>
  </si>
  <si>
    <t>EMP01191</t>
  </si>
  <si>
    <t>2024-10-18</t>
  </si>
  <si>
    <t>644877340876</t>
  </si>
  <si>
    <t>247624250636</t>
  </si>
  <si>
    <t>EMP01192</t>
  </si>
  <si>
    <t>2019-03-27</t>
  </si>
  <si>
    <t>977177642769</t>
  </si>
  <si>
    <t>719437090356</t>
  </si>
  <si>
    <t>EMP01193</t>
  </si>
  <si>
    <t>2024-03-17</t>
  </si>
  <si>
    <t>940965681373</t>
  </si>
  <si>
    <t>764883348852</t>
  </si>
  <si>
    <t>EMP01194</t>
  </si>
  <si>
    <t>222782041882</t>
  </si>
  <si>
    <t>907851886317</t>
  </si>
  <si>
    <t>EMP01195</t>
  </si>
  <si>
    <t>2022-11-08</t>
  </si>
  <si>
    <t>178878598644</t>
  </si>
  <si>
    <t>163628639341</t>
  </si>
  <si>
    <t>EMP01196</t>
  </si>
  <si>
    <t>2024-06-14</t>
  </si>
  <si>
    <t>231305961832</t>
  </si>
  <si>
    <t>848804163261</t>
  </si>
  <si>
    <t>EMP01197</t>
  </si>
  <si>
    <t>257811314557</t>
  </si>
  <si>
    <t>665144515913</t>
  </si>
  <si>
    <t>EMP01198</t>
  </si>
  <si>
    <t>715266518675</t>
  </si>
  <si>
    <t>501017114958</t>
  </si>
  <si>
    <t>EMP01199</t>
  </si>
  <si>
    <t>879394269798</t>
  </si>
  <si>
    <t>238817814661</t>
  </si>
  <si>
    <t>EMP01200</t>
  </si>
  <si>
    <t>191947184375</t>
  </si>
  <si>
    <t>492222684202</t>
  </si>
  <si>
    <t>EMP01201</t>
  </si>
  <si>
    <t>868558106815</t>
  </si>
  <si>
    <t>988033301830</t>
  </si>
  <si>
    <t>EMP01202</t>
  </si>
  <si>
    <t>2025-06-30</t>
  </si>
  <si>
    <t>513263936710</t>
  </si>
  <si>
    <t>745817279387</t>
  </si>
  <si>
    <t>EMP01203</t>
  </si>
  <si>
    <t>279642633982</t>
  </si>
  <si>
    <t>257112439546</t>
  </si>
  <si>
    <t>EMP01204</t>
  </si>
  <si>
    <t>148375940284</t>
  </si>
  <si>
    <t>675286572389</t>
  </si>
  <si>
    <t>EMP01205</t>
  </si>
  <si>
    <t>2020-04-12</t>
  </si>
  <si>
    <t>852369449936</t>
  </si>
  <si>
    <t>567515312778</t>
  </si>
  <si>
    <t>EMP01206</t>
  </si>
  <si>
    <t>2024-02-16</t>
  </si>
  <si>
    <t>550230850472</t>
  </si>
  <si>
    <t>151866257431</t>
  </si>
  <si>
    <t>EMP01207</t>
  </si>
  <si>
    <t>2021-02-06</t>
  </si>
  <si>
    <t>484862844111</t>
  </si>
  <si>
    <t>673506484472</t>
  </si>
  <si>
    <t>EMP01208</t>
  </si>
  <si>
    <t>2022-01-22</t>
  </si>
  <si>
    <t>452574300396</t>
  </si>
  <si>
    <t>372128671979</t>
  </si>
  <si>
    <t>EMP01209</t>
  </si>
  <si>
    <t>2025-08-14</t>
  </si>
  <si>
    <t>231491739016</t>
  </si>
  <si>
    <t>423333212389</t>
  </si>
  <si>
    <t>EMP01210</t>
  </si>
  <si>
    <t>312350297943</t>
  </si>
  <si>
    <t>225216057846</t>
  </si>
  <si>
    <t>EMP01211</t>
  </si>
  <si>
    <t>2020-11-17</t>
  </si>
  <si>
    <t>834816983824</t>
  </si>
  <si>
    <t>900583253163</t>
  </si>
  <si>
    <t>EMP01212</t>
  </si>
  <si>
    <t>2019-05-29</t>
  </si>
  <si>
    <t>247488454438</t>
  </si>
  <si>
    <t>626474507924</t>
  </si>
  <si>
    <t>EMP01213</t>
  </si>
  <si>
    <t>626756661149</t>
  </si>
  <si>
    <t>323641035351</t>
  </si>
  <si>
    <t>EMP01214</t>
  </si>
  <si>
    <t>506954682294</t>
  </si>
  <si>
    <t>670666346313</t>
  </si>
  <si>
    <t>EMP01215</t>
  </si>
  <si>
    <t>176287614457</t>
  </si>
  <si>
    <t>680361232909</t>
  </si>
  <si>
    <t>EMP01216</t>
  </si>
  <si>
    <t>530201392113</t>
  </si>
  <si>
    <t>418846352591</t>
  </si>
  <si>
    <t>EMP01217</t>
  </si>
  <si>
    <t>807648636911</t>
  </si>
  <si>
    <t>844767711615</t>
  </si>
  <si>
    <t>EMP01218</t>
  </si>
  <si>
    <t>2022-10-13</t>
  </si>
  <si>
    <t>919475030261</t>
  </si>
  <si>
    <t>710975094845</t>
  </si>
  <si>
    <t>EMP01219</t>
  </si>
  <si>
    <t>2022-09-23</t>
  </si>
  <si>
    <t>157459582738</t>
  </si>
  <si>
    <t>634373793864</t>
  </si>
  <si>
    <t>EMP01220</t>
  </si>
  <si>
    <t>474720967358</t>
  </si>
  <si>
    <t>109695837264</t>
  </si>
  <si>
    <t>EMP01221</t>
  </si>
  <si>
    <t>631306726339</t>
  </si>
  <si>
    <t>730931115097</t>
  </si>
  <si>
    <t>EMP01222</t>
  </si>
  <si>
    <t>824067420466</t>
  </si>
  <si>
    <t>458677263547</t>
  </si>
  <si>
    <t>EMP01223</t>
  </si>
  <si>
    <t>2019-07-05</t>
  </si>
  <si>
    <t>128228307429</t>
  </si>
  <si>
    <t>462670082010</t>
  </si>
  <si>
    <t>EMP01224</t>
  </si>
  <si>
    <t>2024-08-30</t>
  </si>
  <si>
    <t>110923205802</t>
  </si>
  <si>
    <t>481456178450</t>
  </si>
  <si>
    <t>EMP01225</t>
  </si>
  <si>
    <t>988452462240</t>
  </si>
  <si>
    <t>964633065964</t>
  </si>
  <si>
    <t>EMP01226</t>
  </si>
  <si>
    <t>2020-10-27</t>
  </si>
  <si>
    <t>630871380512</t>
  </si>
  <si>
    <t>102674406756</t>
  </si>
  <si>
    <t>EMP01227</t>
  </si>
  <si>
    <t>2023-05-16</t>
  </si>
  <si>
    <t>505665168926</t>
  </si>
  <si>
    <t>672656841904</t>
  </si>
  <si>
    <t>EMP01228</t>
  </si>
  <si>
    <t>2019-10-08</t>
  </si>
  <si>
    <t>359721345858</t>
  </si>
  <si>
    <t>338333965229</t>
  </si>
  <si>
    <t>EMP01229</t>
  </si>
  <si>
    <t>2025-05-15</t>
  </si>
  <si>
    <t>813526843417</t>
  </si>
  <si>
    <t>991679091935</t>
  </si>
  <si>
    <t>EMP01230</t>
  </si>
  <si>
    <t>380726810341</t>
  </si>
  <si>
    <t>664761834330</t>
  </si>
  <si>
    <t>EMP01231</t>
  </si>
  <si>
    <t>2021-12-16</t>
  </si>
  <si>
    <t>851274690932</t>
  </si>
  <si>
    <t>986335865157</t>
  </si>
  <si>
    <t>EMP01232</t>
  </si>
  <si>
    <t>2019-01-29</t>
  </si>
  <si>
    <t>405689957317</t>
  </si>
  <si>
    <t>320611876037</t>
  </si>
  <si>
    <t>EMP01233</t>
  </si>
  <si>
    <t>2025-08-24</t>
  </si>
  <si>
    <t>155055399474</t>
  </si>
  <si>
    <t>339484489320</t>
  </si>
  <si>
    <t>EMP01234</t>
  </si>
  <si>
    <t>2023-05-07</t>
  </si>
  <si>
    <t>880426761930</t>
  </si>
  <si>
    <t>184009026351</t>
  </si>
  <si>
    <t>EMP01235</t>
  </si>
  <si>
    <t>2025-06-22</t>
  </si>
  <si>
    <t>712119004018</t>
  </si>
  <si>
    <t>663772148352</t>
  </si>
  <si>
    <t>EMP01236</t>
  </si>
  <si>
    <t>737431219091</t>
  </si>
  <si>
    <t>290822841403</t>
  </si>
  <si>
    <t>EMP01237</t>
  </si>
  <si>
    <t>976689113747</t>
  </si>
  <si>
    <t>657954828048</t>
  </si>
  <si>
    <t>EMP01238</t>
  </si>
  <si>
    <t>2022-10-06</t>
  </si>
  <si>
    <t>695746237701</t>
  </si>
  <si>
    <t>366975174268</t>
  </si>
  <si>
    <t>EMP01239</t>
  </si>
  <si>
    <t>2024-09-05</t>
  </si>
  <si>
    <t>467786383626</t>
  </si>
  <si>
    <t>241567633448</t>
  </si>
  <si>
    <t>EMP01240</t>
  </si>
  <si>
    <t>2020-07-24</t>
  </si>
  <si>
    <t>727510588910</t>
  </si>
  <si>
    <t>608855061264</t>
  </si>
  <si>
    <t>EMP01241</t>
  </si>
  <si>
    <t>885816420860</t>
  </si>
  <si>
    <t>655813852164</t>
  </si>
  <si>
    <t>EMP01242</t>
  </si>
  <si>
    <t>482959371563</t>
  </si>
  <si>
    <t>617859227105</t>
  </si>
  <si>
    <t>EMP01243</t>
  </si>
  <si>
    <t>2023-05-24</t>
  </si>
  <si>
    <t>240492952393</t>
  </si>
  <si>
    <t>531198201964</t>
  </si>
  <si>
    <t>EMP01244</t>
  </si>
  <si>
    <t>272783360120</t>
  </si>
  <si>
    <t>500721704676</t>
  </si>
  <si>
    <t>EMP01245</t>
  </si>
  <si>
    <t>2020-10-03</t>
  </si>
  <si>
    <t>512874042982</t>
  </si>
  <si>
    <t>360198327903</t>
  </si>
  <si>
    <t>EMP01246</t>
  </si>
  <si>
    <t>974015449982</t>
  </si>
  <si>
    <t>663914560704</t>
  </si>
  <si>
    <t>EMP01247</t>
  </si>
  <si>
    <t>2023-09-19</t>
  </si>
  <si>
    <t>854985297684</t>
  </si>
  <si>
    <t>224971874194</t>
  </si>
  <si>
    <t>EMP01248</t>
  </si>
  <si>
    <t>2019-10-16</t>
  </si>
  <si>
    <t>645083910659</t>
  </si>
  <si>
    <t>919519461140</t>
  </si>
  <si>
    <t>EMP01249</t>
  </si>
  <si>
    <t>479907643611</t>
  </si>
  <si>
    <t>158206884556</t>
  </si>
  <si>
    <t>EMP01250</t>
  </si>
  <si>
    <t>917961577481</t>
  </si>
  <si>
    <t>742607467106</t>
  </si>
  <si>
    <t>EMP01251</t>
  </si>
  <si>
    <t>2024-09-07</t>
  </si>
  <si>
    <t>227076543085</t>
  </si>
  <si>
    <t>593400829086</t>
  </si>
  <si>
    <t>EMP01252</t>
  </si>
  <si>
    <t>2020-01-22</t>
  </si>
  <si>
    <t>733630350974</t>
  </si>
  <si>
    <t>814806146858</t>
  </si>
  <si>
    <t>EMP01253</t>
  </si>
  <si>
    <t>220382796662</t>
  </si>
  <si>
    <t>526010567351</t>
  </si>
  <si>
    <t>EMP01254</t>
  </si>
  <si>
    <t>2022-03-12</t>
  </si>
  <si>
    <t>944155468647</t>
  </si>
  <si>
    <t>733394273587</t>
  </si>
  <si>
    <t>EMP01255</t>
  </si>
  <si>
    <t>379144646983</t>
  </si>
  <si>
    <t>899752572773</t>
  </si>
  <si>
    <t>EMP01256</t>
  </si>
  <si>
    <t>2023-04-14</t>
  </si>
  <si>
    <t>493292915620</t>
  </si>
  <si>
    <t>214283769761</t>
  </si>
  <si>
    <t>EMP01257</t>
  </si>
  <si>
    <t>197335565284</t>
  </si>
  <si>
    <t>127896580348</t>
  </si>
  <si>
    <t>EMP01258</t>
  </si>
  <si>
    <t>744025000026</t>
  </si>
  <si>
    <t>580901934604</t>
  </si>
  <si>
    <t>EMP01259</t>
  </si>
  <si>
    <t>564493443503</t>
  </si>
  <si>
    <t>296163895466</t>
  </si>
  <si>
    <t>EMP01260</t>
  </si>
  <si>
    <t>806466096297</t>
  </si>
  <si>
    <t>822916464524</t>
  </si>
  <si>
    <t>EMP01261</t>
  </si>
  <si>
    <t>848495231259</t>
  </si>
  <si>
    <t>924888454640</t>
  </si>
  <si>
    <t>EMP01262</t>
  </si>
  <si>
    <t>2024-03-29</t>
  </si>
  <si>
    <t>811292115225</t>
  </si>
  <si>
    <t>818816202038</t>
  </si>
  <si>
    <t>EMP01263</t>
  </si>
  <si>
    <t>2019-12-04</t>
  </si>
  <si>
    <t>196914392602</t>
  </si>
  <si>
    <t>265771952837</t>
  </si>
  <si>
    <t>EMP01264</t>
  </si>
  <si>
    <t>2025-08-10</t>
  </si>
  <si>
    <t>453954339933</t>
  </si>
  <si>
    <t>790510195170</t>
  </si>
  <si>
    <t>EMP01265</t>
  </si>
  <si>
    <t>976696144557</t>
  </si>
  <si>
    <t>443730444810</t>
  </si>
  <si>
    <t>EMP01266</t>
  </si>
  <si>
    <t>2025-03-31</t>
  </si>
  <si>
    <t>977387497680</t>
  </si>
  <si>
    <t>400315397977</t>
  </si>
  <si>
    <t>EMP01267</t>
  </si>
  <si>
    <t>867485557901</t>
  </si>
  <si>
    <t>719431040867</t>
  </si>
  <si>
    <t>EMP01268</t>
  </si>
  <si>
    <t>2024-09-10</t>
  </si>
  <si>
    <t>460305387318</t>
  </si>
  <si>
    <t>638685192448</t>
  </si>
  <si>
    <t>EMP01269</t>
  </si>
  <si>
    <t>2022-08-07</t>
  </si>
  <si>
    <t>295572680414</t>
  </si>
  <si>
    <t>142233107877</t>
  </si>
  <si>
    <t>EMP01270</t>
  </si>
  <si>
    <t>2025-07-21</t>
  </si>
  <si>
    <t>757551252455</t>
  </si>
  <si>
    <t>668799164048</t>
  </si>
  <si>
    <t>EMP01271</t>
  </si>
  <si>
    <t>2025-03-08</t>
  </si>
  <si>
    <t>199683525083</t>
  </si>
  <si>
    <t>228665868155</t>
  </si>
  <si>
    <t>EMP01272</t>
  </si>
  <si>
    <t>2025-05-10</t>
  </si>
  <si>
    <t>924818104118</t>
  </si>
  <si>
    <t>323530010485</t>
  </si>
  <si>
    <t>EMP01273</t>
  </si>
  <si>
    <t>2021-03-29</t>
  </si>
  <si>
    <t>304210695435</t>
  </si>
  <si>
    <t>720703945557</t>
  </si>
  <si>
    <t>EMP01274</t>
  </si>
  <si>
    <t>260457416614</t>
  </si>
  <si>
    <t>273557614858</t>
  </si>
  <si>
    <t>EMP01275</t>
  </si>
  <si>
    <t>195822820074</t>
  </si>
  <si>
    <t>795085552602</t>
  </si>
  <si>
    <t>EMP01276</t>
  </si>
  <si>
    <t>2025-11-03</t>
  </si>
  <si>
    <t>114296251606</t>
  </si>
  <si>
    <t>339381560312</t>
  </si>
  <si>
    <t>EMP01277</t>
  </si>
  <si>
    <t>774236118057</t>
  </si>
  <si>
    <t>991118976182</t>
  </si>
  <si>
    <t>EMP01278</t>
  </si>
  <si>
    <t>2022-12-29</t>
  </si>
  <si>
    <t>525672284721</t>
  </si>
  <si>
    <t>885065217421</t>
  </si>
  <si>
    <t>EMP01279</t>
  </si>
  <si>
    <t>2025-08-04</t>
  </si>
  <si>
    <t>641842203900</t>
  </si>
  <si>
    <t>732221688431</t>
  </si>
  <si>
    <t>EMP01280</t>
  </si>
  <si>
    <t>122539399424</t>
  </si>
  <si>
    <t>977551035280</t>
  </si>
  <si>
    <t>EMP01281</t>
  </si>
  <si>
    <t>2021-05-24</t>
  </si>
  <si>
    <t>616580610732</t>
  </si>
  <si>
    <t>898545740995</t>
  </si>
  <si>
    <t>EMP01282</t>
  </si>
  <si>
    <t>2019-02-05</t>
  </si>
  <si>
    <t>792128051976</t>
  </si>
  <si>
    <t>765607504765</t>
  </si>
  <si>
    <t>EMP01283</t>
  </si>
  <si>
    <t>2022-07-19</t>
  </si>
  <si>
    <t>685372722726</t>
  </si>
  <si>
    <t>443664950369</t>
  </si>
  <si>
    <t>EMP01284</t>
  </si>
  <si>
    <t>2021-06-11</t>
  </si>
  <si>
    <t>949069845129</t>
  </si>
  <si>
    <t>160347505773</t>
  </si>
  <si>
    <t>EMP01285</t>
  </si>
  <si>
    <t>300523427592</t>
  </si>
  <si>
    <t>413397654313</t>
  </si>
  <si>
    <t>EMP01286</t>
  </si>
  <si>
    <t>2024-05-25</t>
  </si>
  <si>
    <t>824561620556</t>
  </si>
  <si>
    <t>376556630220</t>
  </si>
  <si>
    <t>EMP01287</t>
  </si>
  <si>
    <t>2024-08-29</t>
  </si>
  <si>
    <t>575500801279</t>
  </si>
  <si>
    <t>959337372128</t>
  </si>
  <si>
    <t>EMP01288</t>
  </si>
  <si>
    <t>672385906613</t>
  </si>
  <si>
    <t>243155981932</t>
  </si>
  <si>
    <t>EMP01289</t>
  </si>
  <si>
    <t>2023-02-07</t>
  </si>
  <si>
    <t>166118855487</t>
  </si>
  <si>
    <t>134999665804</t>
  </si>
  <si>
    <t>EMP01290</t>
  </si>
  <si>
    <t>152602087751</t>
  </si>
  <si>
    <t>768527451100</t>
  </si>
  <si>
    <t>EMP01291</t>
  </si>
  <si>
    <t>116709343860</t>
  </si>
  <si>
    <t>863205342912</t>
  </si>
  <si>
    <t>EMP01292</t>
  </si>
  <si>
    <t>2021-03-07</t>
  </si>
  <si>
    <t>465756180685</t>
  </si>
  <si>
    <t>977551631161</t>
  </si>
  <si>
    <t>EMP01293</t>
  </si>
  <si>
    <t>433364276827</t>
  </si>
  <si>
    <t>279767285968</t>
  </si>
  <si>
    <t>EMP01294</t>
  </si>
  <si>
    <t>104004310459</t>
  </si>
  <si>
    <t>127565033435</t>
  </si>
  <si>
    <t>EMP01295</t>
  </si>
  <si>
    <t>2022-09-04</t>
  </si>
  <si>
    <t>488378254247</t>
  </si>
  <si>
    <t>912288394142</t>
  </si>
  <si>
    <t>EMP01296</t>
  </si>
  <si>
    <t>2025-02-11</t>
  </si>
  <si>
    <t>651910703123</t>
  </si>
  <si>
    <t>583022410052</t>
  </si>
  <si>
    <t>EMP01297</t>
  </si>
  <si>
    <t>2020-11-23</t>
  </si>
  <si>
    <t>343428531210</t>
  </si>
  <si>
    <t>366694218488</t>
  </si>
  <si>
    <t>EMP01298</t>
  </si>
  <si>
    <t>2023-02-18</t>
  </si>
  <si>
    <t>880564521389</t>
  </si>
  <si>
    <t>519063741958</t>
  </si>
  <si>
    <t>EMP01299</t>
  </si>
  <si>
    <t>2019-04-08</t>
  </si>
  <si>
    <t>157199096632</t>
  </si>
  <si>
    <t>558826080707</t>
  </si>
  <si>
    <t>EMP01300</t>
  </si>
  <si>
    <t>2025-09-22</t>
  </si>
  <si>
    <t>203455172570</t>
  </si>
  <si>
    <t>193833542007</t>
  </si>
  <si>
    <t>EMP01301</t>
  </si>
  <si>
    <t>136472275631</t>
  </si>
  <si>
    <t>128765208409</t>
  </si>
  <si>
    <t>EMP01302</t>
  </si>
  <si>
    <t>414818138662</t>
  </si>
  <si>
    <t>178270353805</t>
  </si>
  <si>
    <t>EMP01303</t>
  </si>
  <si>
    <t>2019-12-15</t>
  </si>
  <si>
    <t>900568340322</t>
  </si>
  <si>
    <t>380421885195</t>
  </si>
  <si>
    <t>EMP01304</t>
  </si>
  <si>
    <t>2025-09-01</t>
  </si>
  <si>
    <t>140364561989</t>
  </si>
  <si>
    <t>829321621355</t>
  </si>
  <si>
    <t>EMP01305</t>
  </si>
  <si>
    <t>2025-05-17</t>
  </si>
  <si>
    <t>295679209099</t>
  </si>
  <si>
    <t>104922186574</t>
  </si>
  <si>
    <t>EMP01306</t>
  </si>
  <si>
    <t>2020-09-25</t>
  </si>
  <si>
    <t>419705180700</t>
  </si>
  <si>
    <t>200382216992</t>
  </si>
  <si>
    <t>EMP01307</t>
  </si>
  <si>
    <t>2025-02-26</t>
  </si>
  <si>
    <t>602325002255</t>
  </si>
  <si>
    <t>387871120926</t>
  </si>
  <si>
    <t>EMP01308</t>
  </si>
  <si>
    <t>2020-07-27</t>
  </si>
  <si>
    <t>760962619649</t>
  </si>
  <si>
    <t>510460058058</t>
  </si>
  <si>
    <t>EMP01309</t>
  </si>
  <si>
    <t>410203007043</t>
  </si>
  <si>
    <t>987646950541</t>
  </si>
  <si>
    <t>EMP01310</t>
  </si>
  <si>
    <t>159004832958</t>
  </si>
  <si>
    <t>514901122152</t>
  </si>
  <si>
    <t>EMP01311</t>
  </si>
  <si>
    <t>742661589809</t>
  </si>
  <si>
    <t>824245527347</t>
  </si>
  <si>
    <t>EMP01312</t>
  </si>
  <si>
    <t>2019-01-21</t>
  </si>
  <si>
    <t>764365694391</t>
  </si>
  <si>
    <t>794626939665</t>
  </si>
  <si>
    <t>EMP01313</t>
  </si>
  <si>
    <t>719129310274</t>
  </si>
  <si>
    <t>901557492379</t>
  </si>
  <si>
    <t>EMP01314</t>
  </si>
  <si>
    <t>651106112998</t>
  </si>
  <si>
    <t>224592187179</t>
  </si>
  <si>
    <t>EMP01315</t>
  </si>
  <si>
    <t>895705213864</t>
  </si>
  <si>
    <t>957976353290</t>
  </si>
  <si>
    <t>EMP01316</t>
  </si>
  <si>
    <t>662588366524</t>
  </si>
  <si>
    <t>304540944710</t>
  </si>
  <si>
    <t>EMP01317</t>
  </si>
  <si>
    <t>2023-02-21</t>
  </si>
  <si>
    <t>875622829810</t>
  </si>
  <si>
    <t>730081504357</t>
  </si>
  <si>
    <t>EMP01318</t>
  </si>
  <si>
    <t>2019-07-30</t>
  </si>
  <si>
    <t>566142993339</t>
  </si>
  <si>
    <t>281573295292</t>
  </si>
  <si>
    <t>EMP01319</t>
  </si>
  <si>
    <t>2022-06-26</t>
  </si>
  <si>
    <t>621103815410</t>
  </si>
  <si>
    <t>390977044999</t>
  </si>
  <si>
    <t>EMP01320</t>
  </si>
  <si>
    <t>825684618667</t>
  </si>
  <si>
    <t>471138282576</t>
  </si>
  <si>
    <t>EMP01321</t>
  </si>
  <si>
    <t>2024-11-13</t>
  </si>
  <si>
    <t>459102615415</t>
  </si>
  <si>
    <t>702804731488</t>
  </si>
  <si>
    <t>EMP01322</t>
  </si>
  <si>
    <t>629357619910</t>
  </si>
  <si>
    <t>539668993319</t>
  </si>
  <si>
    <t>EMP01323</t>
  </si>
  <si>
    <t>2019-10-29</t>
  </si>
  <si>
    <t>607059940436</t>
  </si>
  <si>
    <t>331012661272</t>
  </si>
  <si>
    <t>EMP01324</t>
  </si>
  <si>
    <t>2021-09-17</t>
  </si>
  <si>
    <t>991448217913</t>
  </si>
  <si>
    <t>653282922649</t>
  </si>
  <si>
    <t>EMP01325</t>
  </si>
  <si>
    <t>508738008252</t>
  </si>
  <si>
    <t>224719845265</t>
  </si>
  <si>
    <t>EMP01326</t>
  </si>
  <si>
    <t>632804742101</t>
  </si>
  <si>
    <t>212145584806</t>
  </si>
  <si>
    <t>EMP01327</t>
  </si>
  <si>
    <t>609940785806</t>
  </si>
  <si>
    <t>368378742476</t>
  </si>
  <si>
    <t>EMP01328</t>
  </si>
  <si>
    <t>716038262888</t>
  </si>
  <si>
    <t>809527874723</t>
  </si>
  <si>
    <t>EMP01329</t>
  </si>
  <si>
    <t>2023-02-23</t>
  </si>
  <si>
    <t>150861805927</t>
  </si>
  <si>
    <t>493091782167</t>
  </si>
  <si>
    <t>EMP01330</t>
  </si>
  <si>
    <t>2020-11-06</t>
  </si>
  <si>
    <t>229671421764</t>
  </si>
  <si>
    <t>397051900232</t>
  </si>
  <si>
    <t>EMP01331</t>
  </si>
  <si>
    <t>400410310066</t>
  </si>
  <si>
    <t>475516220125</t>
  </si>
  <si>
    <t>EMP01332</t>
  </si>
  <si>
    <t>556691767377</t>
  </si>
  <si>
    <t>788022734522</t>
  </si>
  <si>
    <t>EMP01333</t>
  </si>
  <si>
    <t>2023-10-03</t>
  </si>
  <si>
    <t>136055808943</t>
  </si>
  <si>
    <t>156582636176</t>
  </si>
  <si>
    <t>EMP01334</t>
  </si>
  <si>
    <t>2020-08-20</t>
  </si>
  <si>
    <t>857227037364</t>
  </si>
  <si>
    <t>578624434178</t>
  </si>
  <si>
    <t>EMP01335</t>
  </si>
  <si>
    <t>2021-12-02</t>
  </si>
  <si>
    <t>824314195941</t>
  </si>
  <si>
    <t>255326355772</t>
  </si>
  <si>
    <t>EMP01336</t>
  </si>
  <si>
    <t>223582076507</t>
  </si>
  <si>
    <t>976491388404</t>
  </si>
  <si>
    <t>EMP01337</t>
  </si>
  <si>
    <t>927870031920</t>
  </si>
  <si>
    <t>996609681594</t>
  </si>
  <si>
    <t>EMP01338</t>
  </si>
  <si>
    <t>627570008874</t>
  </si>
  <si>
    <t>302488018389</t>
  </si>
  <si>
    <t>EMP01339</t>
  </si>
  <si>
    <t>2019-09-09</t>
  </si>
  <si>
    <t>141258437091</t>
  </si>
  <si>
    <t>911003518370</t>
  </si>
  <si>
    <t>EMP01340</t>
  </si>
  <si>
    <t>487155705597</t>
  </si>
  <si>
    <t>184829433665</t>
  </si>
  <si>
    <t>EMP01341</t>
  </si>
  <si>
    <t>2023-01-22</t>
  </si>
  <si>
    <t>645681529588</t>
  </si>
  <si>
    <t>591023968575</t>
  </si>
  <si>
    <t>EMP01342</t>
  </si>
  <si>
    <t>832739309402</t>
  </si>
  <si>
    <t>200084354476</t>
  </si>
  <si>
    <t>EMP01343</t>
  </si>
  <si>
    <t>473021025224</t>
  </si>
  <si>
    <t>386123026015</t>
  </si>
  <si>
    <t>EMP01344</t>
  </si>
  <si>
    <t>2025-04-02</t>
  </si>
  <si>
    <t>919763709228</t>
  </si>
  <si>
    <t>914400157902</t>
  </si>
  <si>
    <t>EMP01345</t>
  </si>
  <si>
    <t>463525154367</t>
  </si>
  <si>
    <t>862853293079</t>
  </si>
  <si>
    <t>EMP01346</t>
  </si>
  <si>
    <t>294735811451</t>
  </si>
  <si>
    <t>917496584841</t>
  </si>
  <si>
    <t>EMP01347</t>
  </si>
  <si>
    <t>651997108151</t>
  </si>
  <si>
    <t>529396220132</t>
  </si>
  <si>
    <t>EMP01348</t>
  </si>
  <si>
    <t>2021-08-04</t>
  </si>
  <si>
    <t>296082552146</t>
  </si>
  <si>
    <t>703081080573</t>
  </si>
  <si>
    <t>EMP01349</t>
  </si>
  <si>
    <t>2023-09-17</t>
  </si>
  <si>
    <t>711738370960</t>
  </si>
  <si>
    <t>896297065287</t>
  </si>
  <si>
    <t>EMP01350</t>
  </si>
  <si>
    <t>2023-09-14</t>
  </si>
  <si>
    <t>672544919906</t>
  </si>
  <si>
    <t>664774024208</t>
  </si>
  <si>
    <t>EMP01351</t>
  </si>
  <si>
    <t>2019-10-17</t>
  </si>
  <si>
    <t>516623872959</t>
  </si>
  <si>
    <t>608250445516</t>
  </si>
  <si>
    <t>EMP01352</t>
  </si>
  <si>
    <t>967097843683</t>
  </si>
  <si>
    <t>192253289466</t>
  </si>
  <si>
    <t>EMP01353</t>
  </si>
  <si>
    <t>721239223432</t>
  </si>
  <si>
    <t>273369360125</t>
  </si>
  <si>
    <t>EMP01354</t>
  </si>
  <si>
    <t>2020-10-17</t>
  </si>
  <si>
    <t>878908134135</t>
  </si>
  <si>
    <t>460521527444</t>
  </si>
  <si>
    <t>EMP01355</t>
  </si>
  <si>
    <t>2021-07-23</t>
  </si>
  <si>
    <t>122454449188</t>
  </si>
  <si>
    <t>154165797013</t>
  </si>
  <si>
    <t>EMP01356</t>
  </si>
  <si>
    <t>152023753951</t>
  </si>
  <si>
    <t>865612283451</t>
  </si>
  <si>
    <t>EMP01357</t>
  </si>
  <si>
    <t>2019-06-01</t>
  </si>
  <si>
    <t>524637366132</t>
  </si>
  <si>
    <t>200461427805</t>
  </si>
  <si>
    <t>EMP01358</t>
  </si>
  <si>
    <t>2021-08-25</t>
  </si>
  <si>
    <t>211581564142</t>
  </si>
  <si>
    <t>306385131105</t>
  </si>
  <si>
    <t>EMP01359</t>
  </si>
  <si>
    <t>679066857592</t>
  </si>
  <si>
    <t>101875935091</t>
  </si>
  <si>
    <t>EMP01360</t>
  </si>
  <si>
    <t>2022-06-08</t>
  </si>
  <si>
    <t>859117990215</t>
  </si>
  <si>
    <t>790479886021</t>
  </si>
  <si>
    <t>EMP01361</t>
  </si>
  <si>
    <t>2022-03-23</t>
  </si>
  <si>
    <t>575439770245</t>
  </si>
  <si>
    <t>276542022560</t>
  </si>
  <si>
    <t>EMP01362</t>
  </si>
  <si>
    <t>2025-07-19</t>
  </si>
  <si>
    <t>268888686585</t>
  </si>
  <si>
    <t>795059179470</t>
  </si>
  <si>
    <t>EMP01363</t>
  </si>
  <si>
    <t>465454810339</t>
  </si>
  <si>
    <t>371549338367</t>
  </si>
  <si>
    <t>EMP01364</t>
  </si>
  <si>
    <t>659170624176</t>
  </si>
  <si>
    <t>126794950773</t>
  </si>
  <si>
    <t>EMP01365</t>
  </si>
  <si>
    <t>946911465007</t>
  </si>
  <si>
    <t>670574521216</t>
  </si>
  <si>
    <t>EMP01366</t>
  </si>
  <si>
    <t>2022-10-26</t>
  </si>
  <si>
    <t>119259526726</t>
  </si>
  <si>
    <t>174508716650</t>
  </si>
  <si>
    <t>EMP01367</t>
  </si>
  <si>
    <t>2023-04-27</t>
  </si>
  <si>
    <t>658365504776</t>
  </si>
  <si>
    <t>460714869270</t>
  </si>
  <si>
    <t>EMP01368</t>
  </si>
  <si>
    <t>332059942839</t>
  </si>
  <si>
    <t>642729725854</t>
  </si>
  <si>
    <t>EMP01369</t>
  </si>
  <si>
    <t>2024-12-08</t>
  </si>
  <si>
    <t>507851738429</t>
  </si>
  <si>
    <t>372065812309</t>
  </si>
  <si>
    <t>EMP01370</t>
  </si>
  <si>
    <t>2019-09-08</t>
  </si>
  <si>
    <t>173468796628</t>
  </si>
  <si>
    <t>174568006227</t>
  </si>
  <si>
    <t>EMP01371</t>
  </si>
  <si>
    <t>2021-02-16</t>
  </si>
  <si>
    <t>610938502382</t>
  </si>
  <si>
    <t>370836598266</t>
  </si>
  <si>
    <t>EMP01372</t>
  </si>
  <si>
    <t>2022-05-06</t>
  </si>
  <si>
    <t>556840456759</t>
  </si>
  <si>
    <t>186420799540</t>
  </si>
  <si>
    <t>EMP01373</t>
  </si>
  <si>
    <t>2020-08-31</t>
  </si>
  <si>
    <t>196649452668</t>
  </si>
  <si>
    <t>635141685343</t>
  </si>
  <si>
    <t>EMP01374</t>
  </si>
  <si>
    <t>633356619842</t>
  </si>
  <si>
    <t>667430191321</t>
  </si>
  <si>
    <t>EMP01375</t>
  </si>
  <si>
    <t>2024-02-13</t>
  </si>
  <si>
    <t>494885093919</t>
  </si>
  <si>
    <t>271153785224</t>
  </si>
  <si>
    <t>EMP01376</t>
  </si>
  <si>
    <t>647618505165</t>
  </si>
  <si>
    <t>455003508111</t>
  </si>
  <si>
    <t>EMP01377</t>
  </si>
  <si>
    <t>2022-12-12</t>
  </si>
  <si>
    <t>919132228736</t>
  </si>
  <si>
    <t>948683575985</t>
  </si>
  <si>
    <t>EMP01378</t>
  </si>
  <si>
    <t>2024-07-07</t>
  </si>
  <si>
    <t>839914394026</t>
  </si>
  <si>
    <t>305153137693</t>
  </si>
  <si>
    <t>EMP01379</t>
  </si>
  <si>
    <t>2019-04-14</t>
  </si>
  <si>
    <t>390447735009</t>
  </si>
  <si>
    <t>726103492503</t>
  </si>
  <si>
    <t>EMP01380</t>
  </si>
  <si>
    <t>2023-05-05</t>
  </si>
  <si>
    <t>475357769941</t>
  </si>
  <si>
    <t>268545318527</t>
  </si>
  <si>
    <t>EMP01381</t>
  </si>
  <si>
    <t>2025-10-10</t>
  </si>
  <si>
    <t>696371753183</t>
  </si>
  <si>
    <t>619903137748</t>
  </si>
  <si>
    <t>EMP01382</t>
  </si>
  <si>
    <t>2021-11-25</t>
  </si>
  <si>
    <t>166072244867</t>
  </si>
  <si>
    <t>560535944858</t>
  </si>
  <si>
    <t>EMP01383</t>
  </si>
  <si>
    <t>2021-12-17</t>
  </si>
  <si>
    <t>366537663551</t>
  </si>
  <si>
    <t>199938155193</t>
  </si>
  <si>
    <t>EMP01384</t>
  </si>
  <si>
    <t>2020-06-15</t>
  </si>
  <si>
    <t>836937125322</t>
  </si>
  <si>
    <t>233011020926</t>
  </si>
  <si>
    <t>EMP01385</t>
  </si>
  <si>
    <t>280121282050</t>
  </si>
  <si>
    <t>491973039985</t>
  </si>
  <si>
    <t>EMP01386</t>
  </si>
  <si>
    <t>2022-08-22</t>
  </si>
  <si>
    <t>248264414374</t>
  </si>
  <si>
    <t>709897628208</t>
  </si>
  <si>
    <t>EMP01387</t>
  </si>
  <si>
    <t>2019-03-30</t>
  </si>
  <si>
    <t>314697808397</t>
  </si>
  <si>
    <t>517539149006</t>
  </si>
  <si>
    <t>EMP01388</t>
  </si>
  <si>
    <t>2024-09-30</t>
  </si>
  <si>
    <t>280788071835</t>
  </si>
  <si>
    <t>479989139679</t>
  </si>
  <si>
    <t>EMP01389</t>
  </si>
  <si>
    <t>2025-01-08</t>
  </si>
  <si>
    <t>818890569575</t>
  </si>
  <si>
    <t>167510353788</t>
  </si>
  <si>
    <t>EMP01390</t>
  </si>
  <si>
    <t>2023-11-04</t>
  </si>
  <si>
    <t>793617267027</t>
  </si>
  <si>
    <t>638018286567</t>
  </si>
  <si>
    <t>EMP01391</t>
  </si>
  <si>
    <t>2025-02-02</t>
  </si>
  <si>
    <t>132578947861</t>
  </si>
  <si>
    <t>661117525738</t>
  </si>
  <si>
    <t>EMP01392</t>
  </si>
  <si>
    <t>2024-12-31</t>
  </si>
  <si>
    <t>261139405380</t>
  </si>
  <si>
    <t>946095640412</t>
  </si>
  <si>
    <t>EMP01393</t>
  </si>
  <si>
    <t>447187100637</t>
  </si>
  <si>
    <t>382585071322</t>
  </si>
  <si>
    <t>EMP01394</t>
  </si>
  <si>
    <t>2024-09-09</t>
  </si>
  <si>
    <t>297589799808</t>
  </si>
  <si>
    <t>425511606486</t>
  </si>
  <si>
    <t>EMP01395</t>
  </si>
  <si>
    <t>478610862001</t>
  </si>
  <si>
    <t>988730145015</t>
  </si>
  <si>
    <t>EMP01396</t>
  </si>
  <si>
    <t>2020-12-17</t>
  </si>
  <si>
    <t>652570689440</t>
  </si>
  <si>
    <t>797678085801</t>
  </si>
  <si>
    <t>EMP01397</t>
  </si>
  <si>
    <t>581063949508</t>
  </si>
  <si>
    <t>712002379828</t>
  </si>
  <si>
    <t>EMP01398</t>
  </si>
  <si>
    <t>265737255456</t>
  </si>
  <si>
    <t>625514816253</t>
  </si>
  <si>
    <t>EMP01399</t>
  </si>
  <si>
    <t>2022-08-26</t>
  </si>
  <si>
    <t>650946697368</t>
  </si>
  <si>
    <t>385781317505</t>
  </si>
  <si>
    <t>EMP01400</t>
  </si>
  <si>
    <t>793447583388</t>
  </si>
  <si>
    <t>578255316945</t>
  </si>
  <si>
    <t>EMP01401</t>
  </si>
  <si>
    <t>2023-01-27</t>
  </si>
  <si>
    <t>234764888363</t>
  </si>
  <si>
    <t>955878351612</t>
  </si>
  <si>
    <t>EMP01402</t>
  </si>
  <si>
    <t>2021-10-17</t>
  </si>
  <si>
    <t>551637981989</t>
  </si>
  <si>
    <t>512023083247</t>
  </si>
  <si>
    <t>EMP01403</t>
  </si>
  <si>
    <t>2023-03-12</t>
  </si>
  <si>
    <t>936242651673</t>
  </si>
  <si>
    <t>859925286228</t>
  </si>
  <si>
    <t>EMP01404</t>
  </si>
  <si>
    <t>389184986664</t>
  </si>
  <si>
    <t>168082726727</t>
  </si>
  <si>
    <t>EMP01405</t>
  </si>
  <si>
    <t>2024-12-12</t>
  </si>
  <si>
    <t>462330492493</t>
  </si>
  <si>
    <t>646198776422</t>
  </si>
  <si>
    <t>EMP01406</t>
  </si>
  <si>
    <t>2022-12-19</t>
  </si>
  <si>
    <t>395529143834</t>
  </si>
  <si>
    <t>615968630323</t>
  </si>
  <si>
    <t>EMP01407</t>
  </si>
  <si>
    <t>712026350461</t>
  </si>
  <si>
    <t>146346032236</t>
  </si>
  <si>
    <t>EMP01408</t>
  </si>
  <si>
    <t>2020-02-25</t>
  </si>
  <si>
    <t>146473952172</t>
  </si>
  <si>
    <t>552935138805</t>
  </si>
  <si>
    <t>EMP01409</t>
  </si>
  <si>
    <t>925913018124</t>
  </si>
  <si>
    <t>333358809118</t>
  </si>
  <si>
    <t>EMP01410</t>
  </si>
  <si>
    <t>127271516878</t>
  </si>
  <si>
    <t>881678991106</t>
  </si>
  <si>
    <t>EMP01411</t>
  </si>
  <si>
    <t>2020-01-21</t>
  </si>
  <si>
    <t>572754668149</t>
  </si>
  <si>
    <t>192905883659</t>
  </si>
  <si>
    <t>EMP01412</t>
  </si>
  <si>
    <t>551608687468</t>
  </si>
  <si>
    <t>838329325615</t>
  </si>
  <si>
    <t>EMP01413</t>
  </si>
  <si>
    <t>2021-11-03</t>
  </si>
  <si>
    <t>673075717601</t>
  </si>
  <si>
    <t>949786647917</t>
  </si>
  <si>
    <t>EMP01414</t>
  </si>
  <si>
    <t>908483172637</t>
  </si>
  <si>
    <t>929466235571</t>
  </si>
  <si>
    <t>EMP01415</t>
  </si>
  <si>
    <t>2021-09-27</t>
  </si>
  <si>
    <t>332208219693</t>
  </si>
  <si>
    <t>606326319617</t>
  </si>
  <si>
    <t>EMP01416</t>
  </si>
  <si>
    <t>789953875731</t>
  </si>
  <si>
    <t>266603237605</t>
  </si>
  <si>
    <t>EMP01417</t>
  </si>
  <si>
    <t>177509690278</t>
  </si>
  <si>
    <t>597949398920</t>
  </si>
  <si>
    <t>EMP01418</t>
  </si>
  <si>
    <t>816799820562</t>
  </si>
  <si>
    <t>858127813754</t>
  </si>
  <si>
    <t>EMP01419</t>
  </si>
  <si>
    <t>2024-06-23</t>
  </si>
  <si>
    <t>417271907090</t>
  </si>
  <si>
    <t>487807578518</t>
  </si>
  <si>
    <t>EMP01420</t>
  </si>
  <si>
    <t>2025-07-22</t>
  </si>
  <si>
    <t>102729384165</t>
  </si>
  <si>
    <t>592103112060</t>
  </si>
  <si>
    <t>EMP01421</t>
  </si>
  <si>
    <t>2020-03-28</t>
  </si>
  <si>
    <t>173213251655</t>
  </si>
  <si>
    <t>888882108711</t>
  </si>
  <si>
    <t>EMP01422</t>
  </si>
  <si>
    <t>2020-09-27</t>
  </si>
  <si>
    <t>960508158669</t>
  </si>
  <si>
    <t>981692484471</t>
  </si>
  <si>
    <t>EMP01423</t>
  </si>
  <si>
    <t>2021-09-23</t>
  </si>
  <si>
    <t>868742798679</t>
  </si>
  <si>
    <t>779052693444</t>
  </si>
  <si>
    <t>EMP01424</t>
  </si>
  <si>
    <t>2024-10-04</t>
  </si>
  <si>
    <t>604165213222</t>
  </si>
  <si>
    <t>608552399496</t>
  </si>
  <si>
    <t>EMP01425</t>
  </si>
  <si>
    <t>908760662818</t>
  </si>
  <si>
    <t>808960341663</t>
  </si>
  <si>
    <t>EMP01426</t>
  </si>
  <si>
    <t>2024-12-16</t>
  </si>
  <si>
    <t>478977432636</t>
  </si>
  <si>
    <t>175205763042</t>
  </si>
  <si>
    <t>EMP01427</t>
  </si>
  <si>
    <t>361527155133</t>
  </si>
  <si>
    <t>145747162641</t>
  </si>
  <si>
    <t>EMP01428</t>
  </si>
  <si>
    <t>2019-04-09</t>
  </si>
  <si>
    <t>909518307481</t>
  </si>
  <si>
    <t>614079935169</t>
  </si>
  <si>
    <t>EMP01429</t>
  </si>
  <si>
    <t>969830470379</t>
  </si>
  <si>
    <t>881517177527</t>
  </si>
  <si>
    <t>EMP01430</t>
  </si>
  <si>
    <t>270317805911</t>
  </si>
  <si>
    <t>475375011480</t>
  </si>
  <si>
    <t>EMP01431</t>
  </si>
  <si>
    <t>2019-01-11</t>
  </si>
  <si>
    <t>105268901731</t>
  </si>
  <si>
    <t>951087170007</t>
  </si>
  <si>
    <t>EMP01432</t>
  </si>
  <si>
    <t>2019-10-26</t>
  </si>
  <si>
    <t>383349222099</t>
  </si>
  <si>
    <t>511513047533</t>
  </si>
  <si>
    <t>EMP01433</t>
  </si>
  <si>
    <t>2021-08-02</t>
  </si>
  <si>
    <t>801924912190</t>
  </si>
  <si>
    <t>205389208884</t>
  </si>
  <si>
    <t>EMP01434</t>
  </si>
  <si>
    <t>462246308594</t>
  </si>
  <si>
    <t>374964012048</t>
  </si>
  <si>
    <t>EMP01435</t>
  </si>
  <si>
    <t>704477665646</t>
  </si>
  <si>
    <t>548858700771</t>
  </si>
  <si>
    <t>EMP01436</t>
  </si>
  <si>
    <t>2019-09-12</t>
  </si>
  <si>
    <t>859677573970</t>
  </si>
  <si>
    <t>766281444464</t>
  </si>
  <si>
    <t>EMP01437</t>
  </si>
  <si>
    <t>361570018332</t>
  </si>
  <si>
    <t>344682357968</t>
  </si>
  <si>
    <t>EMP01438</t>
  </si>
  <si>
    <t>2021-12-05</t>
  </si>
  <si>
    <t>859078385016</t>
  </si>
  <si>
    <t>775021180713</t>
  </si>
  <si>
    <t>EMP01439</t>
  </si>
  <si>
    <t>2025-06-09</t>
  </si>
  <si>
    <t>732692627007</t>
  </si>
  <si>
    <t>982865108071</t>
  </si>
  <si>
    <t>EMP01440</t>
  </si>
  <si>
    <t>2025-10-02</t>
  </si>
  <si>
    <t>423584313745</t>
  </si>
  <si>
    <t>467284625068</t>
  </si>
  <si>
    <t>EMP01441</t>
  </si>
  <si>
    <t>393792905203</t>
  </si>
  <si>
    <t>722478053698</t>
  </si>
  <si>
    <t>EMP01442</t>
  </si>
  <si>
    <t>728023719696</t>
  </si>
  <si>
    <t>195446759000</t>
  </si>
  <si>
    <t>EMP01443</t>
  </si>
  <si>
    <t>2019-02-18</t>
  </si>
  <si>
    <t>431399173502</t>
  </si>
  <si>
    <t>829246556685</t>
  </si>
  <si>
    <t>EMP01444</t>
  </si>
  <si>
    <t>621617733460</t>
  </si>
  <si>
    <t>223408331653</t>
  </si>
  <si>
    <t>EMP01445</t>
  </si>
  <si>
    <t>2022-07-17</t>
  </si>
  <si>
    <t>732080246583</t>
  </si>
  <si>
    <t>640104503816</t>
  </si>
  <si>
    <t>EMP01446</t>
  </si>
  <si>
    <t>2024-07-24</t>
  </si>
  <si>
    <t>140472631300</t>
  </si>
  <si>
    <t>263529711992</t>
  </si>
  <si>
    <t>EMP01447</t>
  </si>
  <si>
    <t>2022-05-24</t>
  </si>
  <si>
    <t>180559780220</t>
  </si>
  <si>
    <t>779429967195</t>
  </si>
  <si>
    <t>EMP01448</t>
  </si>
  <si>
    <t>2025-04-07</t>
  </si>
  <si>
    <t>383608258102</t>
  </si>
  <si>
    <t>710133306880</t>
  </si>
  <si>
    <t>EMP01449</t>
  </si>
  <si>
    <t>2023-08-12</t>
  </si>
  <si>
    <t>268227160504</t>
  </si>
  <si>
    <t>788872000737</t>
  </si>
  <si>
    <t>EMP01450</t>
  </si>
  <si>
    <t>228384407146</t>
  </si>
  <si>
    <t>833072949353</t>
  </si>
  <si>
    <t>EMP01451</t>
  </si>
  <si>
    <t>808716728378</t>
  </si>
  <si>
    <t>215307762592</t>
  </si>
  <si>
    <t>EMP01452</t>
  </si>
  <si>
    <t>2024-03-02</t>
  </si>
  <si>
    <t>480571391631</t>
  </si>
  <si>
    <t>674136294585</t>
  </si>
  <si>
    <t>EMP01453</t>
  </si>
  <si>
    <t>319246923743</t>
  </si>
  <si>
    <t>527727628309</t>
  </si>
  <si>
    <t>EMP01454</t>
  </si>
  <si>
    <t>730533798724</t>
  </si>
  <si>
    <t>676492415882</t>
  </si>
  <si>
    <t>EMP01455</t>
  </si>
  <si>
    <t>2024-12-18</t>
  </si>
  <si>
    <t>168405657848</t>
  </si>
  <si>
    <t>180794826746</t>
  </si>
  <si>
    <t>EMP01456</t>
  </si>
  <si>
    <t>2021-02-21</t>
  </si>
  <si>
    <t>914315334211</t>
  </si>
  <si>
    <t>667755197104</t>
  </si>
  <si>
    <t>EMP01457</t>
  </si>
  <si>
    <t>2023-03-20</t>
  </si>
  <si>
    <t>818730028573</t>
  </si>
  <si>
    <t>187766811867</t>
  </si>
  <si>
    <t>EMP01458</t>
  </si>
  <si>
    <t>2023-10-12</t>
  </si>
  <si>
    <t>129055825336</t>
  </si>
  <si>
    <t>173982861751</t>
  </si>
  <si>
    <t>EMP01459</t>
  </si>
  <si>
    <t>576391793203</t>
  </si>
  <si>
    <t>814696621217</t>
  </si>
  <si>
    <t>EMP01460</t>
  </si>
  <si>
    <t>935571308224</t>
  </si>
  <si>
    <t>573275244466</t>
  </si>
  <si>
    <t>EMP01461</t>
  </si>
  <si>
    <t>2025-07-06</t>
  </si>
  <si>
    <t>642709515401</t>
  </si>
  <si>
    <t>100595136159</t>
  </si>
  <si>
    <t>EMP01462</t>
  </si>
  <si>
    <t>234834467578</t>
  </si>
  <si>
    <t>261568743196</t>
  </si>
  <si>
    <t>EMP01463</t>
  </si>
  <si>
    <t>2025-08-08</t>
  </si>
  <si>
    <t>731064371564</t>
  </si>
  <si>
    <t>634387479003</t>
  </si>
  <si>
    <t>EMP01464</t>
  </si>
  <si>
    <t>738344811704</t>
  </si>
  <si>
    <t>926825964727</t>
  </si>
  <si>
    <t>EMP01465</t>
  </si>
  <si>
    <t>2022-07-21</t>
  </si>
  <si>
    <t>479974977856</t>
  </si>
  <si>
    <t>221322053498</t>
  </si>
  <si>
    <t>EMP01466</t>
  </si>
  <si>
    <t>681599369066</t>
  </si>
  <si>
    <t>669029943354</t>
  </si>
  <si>
    <t>EMP01467</t>
  </si>
  <si>
    <t>644068421767</t>
  </si>
  <si>
    <t>689804666517</t>
  </si>
  <si>
    <t>EMP01468</t>
  </si>
  <si>
    <t>2024-02-28</t>
  </si>
  <si>
    <t>216275410689</t>
  </si>
  <si>
    <t>838233659978</t>
  </si>
  <si>
    <t>EMP01469</t>
  </si>
  <si>
    <t>2023-01-03</t>
  </si>
  <si>
    <t>883144478767</t>
  </si>
  <si>
    <t>910965719148</t>
  </si>
  <si>
    <t>EMP01470</t>
  </si>
  <si>
    <t>2022-08-29</t>
  </si>
  <si>
    <t>820245179186</t>
  </si>
  <si>
    <t>841926957183</t>
  </si>
  <si>
    <t>EMP01471</t>
  </si>
  <si>
    <t>2021-10-05</t>
  </si>
  <si>
    <t>815184423793</t>
  </si>
  <si>
    <t>244181301778</t>
  </si>
  <si>
    <t>EMP01472</t>
  </si>
  <si>
    <t>2021-09-13</t>
  </si>
  <si>
    <t>867253632011</t>
  </si>
  <si>
    <t>575918539524</t>
  </si>
  <si>
    <t>EMP01473</t>
  </si>
  <si>
    <t>139137535489</t>
  </si>
  <si>
    <t>752474991828</t>
  </si>
  <si>
    <t>EMP01474</t>
  </si>
  <si>
    <t>790972534548</t>
  </si>
  <si>
    <t>420588509170</t>
  </si>
  <si>
    <t>EMP01475</t>
  </si>
  <si>
    <t>2023-09-04</t>
  </si>
  <si>
    <t>612424351722</t>
  </si>
  <si>
    <t>272084527746</t>
  </si>
  <si>
    <t>EMP01476</t>
  </si>
  <si>
    <t>156424171062</t>
  </si>
  <si>
    <t>641305410828</t>
  </si>
  <si>
    <t>EMP01477</t>
  </si>
  <si>
    <t>2024-12-10</t>
  </si>
  <si>
    <t>535441808111</t>
  </si>
  <si>
    <t>563736520043</t>
  </si>
  <si>
    <t>EMP01478</t>
  </si>
  <si>
    <t>639816342487</t>
  </si>
  <si>
    <t>878582868687</t>
  </si>
  <si>
    <t>EMP01479</t>
  </si>
  <si>
    <t>2020-12-30</t>
  </si>
  <si>
    <t>560299761959</t>
  </si>
  <si>
    <t>455993711729</t>
  </si>
  <si>
    <t>EMP01480</t>
  </si>
  <si>
    <t>2023-02-15</t>
  </si>
  <si>
    <t>716258707939</t>
  </si>
  <si>
    <t>829032507206</t>
  </si>
  <si>
    <t>EMP01481</t>
  </si>
  <si>
    <t>2023-04-05</t>
  </si>
  <si>
    <t>777911196414</t>
  </si>
  <si>
    <t>759068077968</t>
  </si>
  <si>
    <t>EMP01482</t>
  </si>
  <si>
    <t>2025-08-03</t>
  </si>
  <si>
    <t>427113985813</t>
  </si>
  <si>
    <t>435916691742</t>
  </si>
  <si>
    <t>EMP01483</t>
  </si>
  <si>
    <t>2021-12-24</t>
  </si>
  <si>
    <t>929668986784</t>
  </si>
  <si>
    <t>558767520918</t>
  </si>
  <si>
    <t>EMP01484</t>
  </si>
  <si>
    <t>2021-03-13</t>
  </si>
  <si>
    <t>848304026657</t>
  </si>
  <si>
    <t>420553088401</t>
  </si>
  <si>
    <t>EMP01485</t>
  </si>
  <si>
    <t>2021-04-28</t>
  </si>
  <si>
    <t>812118303292</t>
  </si>
  <si>
    <t>994920995323</t>
  </si>
  <si>
    <t>EMP01486</t>
  </si>
  <si>
    <t>2021-08-14</t>
  </si>
  <si>
    <t>297493334168</t>
  </si>
  <si>
    <t>581810105972</t>
  </si>
  <si>
    <t>EMP01487</t>
  </si>
  <si>
    <t>2021-05-02</t>
  </si>
  <si>
    <t>722957216841</t>
  </si>
  <si>
    <t>342544541586</t>
  </si>
  <si>
    <t>EMP01488</t>
  </si>
  <si>
    <t>115206997469</t>
  </si>
  <si>
    <t>109487833554</t>
  </si>
  <si>
    <t>EMP01489</t>
  </si>
  <si>
    <t>603273437712</t>
  </si>
  <si>
    <t>536718446483</t>
  </si>
  <si>
    <t>EMP01490</t>
  </si>
  <si>
    <t>132286463605</t>
  </si>
  <si>
    <t>868980615568</t>
  </si>
  <si>
    <t>EMP01491</t>
  </si>
  <si>
    <t>2021-11-06</t>
  </si>
  <si>
    <t>764113214260</t>
  </si>
  <si>
    <t>705620613587</t>
  </si>
  <si>
    <t>EMP01492</t>
  </si>
  <si>
    <t>950234214162</t>
  </si>
  <si>
    <t>731554110715</t>
  </si>
  <si>
    <t>EMP01493</t>
  </si>
  <si>
    <t>707803743406</t>
  </si>
  <si>
    <t>143697695914</t>
  </si>
  <si>
    <t>EMP01494</t>
  </si>
  <si>
    <t>2020-01-16</t>
  </si>
  <si>
    <t>561312307567</t>
  </si>
  <si>
    <t>891052749696</t>
  </si>
  <si>
    <t>EMP01495</t>
  </si>
  <si>
    <t>125483503239</t>
  </si>
  <si>
    <t>257662035841</t>
  </si>
  <si>
    <t>EMP01496</t>
  </si>
  <si>
    <t>755523794974</t>
  </si>
  <si>
    <t>317098173356</t>
  </si>
  <si>
    <t>EMP01497</t>
  </si>
  <si>
    <t>216248721977</t>
  </si>
  <si>
    <t>414145764733</t>
  </si>
  <si>
    <t>EMP01498</t>
  </si>
  <si>
    <t>2019-12-02</t>
  </si>
  <si>
    <t>980592294196</t>
  </si>
  <si>
    <t>850073783649</t>
  </si>
  <si>
    <t>EMP01499</t>
  </si>
  <si>
    <t>2025-09-20</t>
  </si>
  <si>
    <t>417133887073</t>
  </si>
  <si>
    <t>512310681473</t>
  </si>
  <si>
    <t>EMP01500</t>
  </si>
  <si>
    <t>2022-09-09</t>
  </si>
  <si>
    <t>704896022454</t>
  </si>
  <si>
    <t>468677665555</t>
  </si>
  <si>
    <t>EMP01501</t>
  </si>
  <si>
    <t>2024-09-27</t>
  </si>
  <si>
    <t>184072628268</t>
  </si>
  <si>
    <t>619874051629</t>
  </si>
  <si>
    <t>EMP01502</t>
  </si>
  <si>
    <t>2023-06-16</t>
  </si>
  <si>
    <t>393660527801</t>
  </si>
  <si>
    <t>541883041881</t>
  </si>
  <si>
    <t>EMP01503</t>
  </si>
  <si>
    <t>2024-11-01</t>
  </si>
  <si>
    <t>692183556210</t>
  </si>
  <si>
    <t>167861459963</t>
  </si>
  <si>
    <t>EMP01504</t>
  </si>
  <si>
    <t>2025-02-03</t>
  </si>
  <si>
    <t>791485476661</t>
  </si>
  <si>
    <t>990379403443</t>
  </si>
  <si>
    <t>EMP01505</t>
  </si>
  <si>
    <t>2024-12-21</t>
  </si>
  <si>
    <t>388207505471</t>
  </si>
  <si>
    <t>910449344129</t>
  </si>
  <si>
    <t>EMP01506</t>
  </si>
  <si>
    <t>2023-07-05</t>
  </si>
  <si>
    <t>873575434249</t>
  </si>
  <si>
    <t>134349657857</t>
  </si>
  <si>
    <t>EMP01507</t>
  </si>
  <si>
    <t>539979896279</t>
  </si>
  <si>
    <t>463096650890</t>
  </si>
  <si>
    <t>EMP01508</t>
  </si>
  <si>
    <t>515831892513</t>
  </si>
  <si>
    <t>983182810217</t>
  </si>
  <si>
    <t>EMP01509</t>
  </si>
  <si>
    <t>118836324694</t>
  </si>
  <si>
    <t>971263275131</t>
  </si>
  <si>
    <t>EMP01510</t>
  </si>
  <si>
    <t>2022-12-13</t>
  </si>
  <si>
    <t>579625952412</t>
  </si>
  <si>
    <t>707132263395</t>
  </si>
  <si>
    <t>EMP01511</t>
  </si>
  <si>
    <t>2023-09-13</t>
  </si>
  <si>
    <t>422086711103</t>
  </si>
  <si>
    <t>999516705012</t>
  </si>
  <si>
    <t>EMP01512</t>
  </si>
  <si>
    <t>450312589542</t>
  </si>
  <si>
    <t>565286707479</t>
  </si>
  <si>
    <t>EMP01513</t>
  </si>
  <si>
    <t>2022-12-09</t>
  </si>
  <si>
    <t>808761963684</t>
  </si>
  <si>
    <t>303401419501</t>
  </si>
  <si>
    <t>EMP01514</t>
  </si>
  <si>
    <t>665734636168</t>
  </si>
  <si>
    <t>107378471278</t>
  </si>
  <si>
    <t>EMP01515</t>
  </si>
  <si>
    <t>2022-08-14</t>
  </si>
  <si>
    <t>960289790659</t>
  </si>
  <si>
    <t>850583231239</t>
  </si>
  <si>
    <t>EMP01516</t>
  </si>
  <si>
    <t>2022-03-11</t>
  </si>
  <si>
    <t>769003402193</t>
  </si>
  <si>
    <t>760849970761</t>
  </si>
  <si>
    <t>EMP01517</t>
  </si>
  <si>
    <t>2021-01-04</t>
  </si>
  <si>
    <t>486105265176</t>
  </si>
  <si>
    <t>990944892755</t>
  </si>
  <si>
    <t>EMP01518</t>
  </si>
  <si>
    <t>425910335973</t>
  </si>
  <si>
    <t>937438090092</t>
  </si>
  <si>
    <t>EMP01519</t>
  </si>
  <si>
    <t>897158948174</t>
  </si>
  <si>
    <t>791039508098</t>
  </si>
  <si>
    <t>EMP01520</t>
  </si>
  <si>
    <t>2021-01-23</t>
  </si>
  <si>
    <t>212945131938</t>
  </si>
  <si>
    <t>238448489332</t>
  </si>
  <si>
    <t>EMP01521</t>
  </si>
  <si>
    <t>875389935304</t>
  </si>
  <si>
    <t>769677283713</t>
  </si>
  <si>
    <t>EMP01522</t>
  </si>
  <si>
    <t>461188207662</t>
  </si>
  <si>
    <t>695426977493</t>
  </si>
  <si>
    <t>EMP01523</t>
  </si>
  <si>
    <t>2024-03-01</t>
  </si>
  <si>
    <t>855613181540</t>
  </si>
  <si>
    <t>205684695700</t>
  </si>
  <si>
    <t>EMP01524</t>
  </si>
  <si>
    <t>176930392573</t>
  </si>
  <si>
    <t>121707908352</t>
  </si>
  <si>
    <t>EMP01525</t>
  </si>
  <si>
    <t>2020-05-14</t>
  </si>
  <si>
    <t>621862624147</t>
  </si>
  <si>
    <t>490204305546</t>
  </si>
  <si>
    <t>EMP01526</t>
  </si>
  <si>
    <t>769277898782</t>
  </si>
  <si>
    <t>852220462234</t>
  </si>
  <si>
    <t>EMP01527</t>
  </si>
  <si>
    <t>2024-01-12</t>
  </si>
  <si>
    <t>358012113475</t>
  </si>
  <si>
    <t>414799545325</t>
  </si>
  <si>
    <t>EMP01528</t>
  </si>
  <si>
    <t>2022-12-05</t>
  </si>
  <si>
    <t>824974175986</t>
  </si>
  <si>
    <t>460385645532</t>
  </si>
  <si>
    <t>EMP01529</t>
  </si>
  <si>
    <t>265369325391</t>
  </si>
  <si>
    <t>935009666482</t>
  </si>
  <si>
    <t>EMP01530</t>
  </si>
  <si>
    <t>139154389304</t>
  </si>
  <si>
    <t>958728175909</t>
  </si>
  <si>
    <t>EMP01531</t>
  </si>
  <si>
    <t>108762189366</t>
  </si>
  <si>
    <t>557115684499</t>
  </si>
  <si>
    <t>EMP01532</t>
  </si>
  <si>
    <t>2025-01-30</t>
  </si>
  <si>
    <t>864673072869</t>
  </si>
  <si>
    <t>641383205482</t>
  </si>
  <si>
    <t>EMP01533</t>
  </si>
  <si>
    <t>687128885423</t>
  </si>
  <si>
    <t>512812769310</t>
  </si>
  <si>
    <t>EMP01534</t>
  </si>
  <si>
    <t>602715493615</t>
  </si>
  <si>
    <t>293338916587</t>
  </si>
  <si>
    <t>EMP01535</t>
  </si>
  <si>
    <t>2023-08-06</t>
  </si>
  <si>
    <t>108332853168</t>
  </si>
  <si>
    <t>204709618047</t>
  </si>
  <si>
    <t>EMP01536</t>
  </si>
  <si>
    <t>2022-05-29</t>
  </si>
  <si>
    <t>556110885611</t>
  </si>
  <si>
    <t>167640912657</t>
  </si>
  <si>
    <t>EMP01537</t>
  </si>
  <si>
    <t>476280211781</t>
  </si>
  <si>
    <t>550779586911</t>
  </si>
  <si>
    <t>EMP01538</t>
  </si>
  <si>
    <t>2025-02-19</t>
  </si>
  <si>
    <t>209438736947</t>
  </si>
  <si>
    <t>360103367235</t>
  </si>
  <si>
    <t>EMP01539</t>
  </si>
  <si>
    <t>556249234309</t>
  </si>
  <si>
    <t>931923866226</t>
  </si>
  <si>
    <t>EMP01540</t>
  </si>
  <si>
    <t>664841290182</t>
  </si>
  <si>
    <t>143315767316</t>
  </si>
  <si>
    <t>EMP01541</t>
  </si>
  <si>
    <t>2021-12-28</t>
  </si>
  <si>
    <t>635795190781</t>
  </si>
  <si>
    <t>971420146672</t>
  </si>
  <si>
    <t>EMP01542</t>
  </si>
  <si>
    <t>122987960013</t>
  </si>
  <si>
    <t>291888854426</t>
  </si>
  <si>
    <t>EMP01543</t>
  </si>
  <si>
    <t>801534018098</t>
  </si>
  <si>
    <t>964415157221</t>
  </si>
  <si>
    <t>EMP01544</t>
  </si>
  <si>
    <t>2023-04-28</t>
  </si>
  <si>
    <t>786454151036</t>
  </si>
  <si>
    <t>379100894763</t>
  </si>
  <si>
    <t>EMP01545</t>
  </si>
  <si>
    <t>2020-09-08</t>
  </si>
  <si>
    <t>751130739346</t>
  </si>
  <si>
    <t>777507026178</t>
  </si>
  <si>
    <t>EMP01546</t>
  </si>
  <si>
    <t>2025-06-20</t>
  </si>
  <si>
    <t>896071513715</t>
  </si>
  <si>
    <t>514605712015</t>
  </si>
  <si>
    <t>EMP01547</t>
  </si>
  <si>
    <t>2025-08-12</t>
  </si>
  <si>
    <t>973855861324</t>
  </si>
  <si>
    <t>385239135944</t>
  </si>
  <si>
    <t>EMP01548</t>
  </si>
  <si>
    <t>2021-06-17</t>
  </si>
  <si>
    <t>460818520065</t>
  </si>
  <si>
    <t>281037889593</t>
  </si>
  <si>
    <t>EMP01549</t>
  </si>
  <si>
    <t>939365107202</t>
  </si>
  <si>
    <t>969826387373</t>
  </si>
  <si>
    <t>EMP01550</t>
  </si>
  <si>
    <t>2019-06-25</t>
  </si>
  <si>
    <t>793282139654</t>
  </si>
  <si>
    <t>773432539953</t>
  </si>
  <si>
    <t>EMP01551</t>
  </si>
  <si>
    <t>237735610763</t>
  </si>
  <si>
    <t>339797056946</t>
  </si>
  <si>
    <t>EMP01552</t>
  </si>
  <si>
    <t>2021-10-22</t>
  </si>
  <si>
    <t>356794460046</t>
  </si>
  <si>
    <t>214582716885</t>
  </si>
  <si>
    <t>EMP01553</t>
  </si>
  <si>
    <t>2024-12-14</t>
  </si>
  <si>
    <t>718207266369</t>
  </si>
  <si>
    <t>975049804508</t>
  </si>
  <si>
    <t>EMP01554</t>
  </si>
  <si>
    <t>2025-02-23</t>
  </si>
  <si>
    <t>984849156986</t>
  </si>
  <si>
    <t>429596265714</t>
  </si>
  <si>
    <t>EMP01555</t>
  </si>
  <si>
    <t>942921328559</t>
  </si>
  <si>
    <t>525770843187</t>
  </si>
  <si>
    <t>EMP01556</t>
  </si>
  <si>
    <t>2024-02-26</t>
  </si>
  <si>
    <t>601318739447</t>
  </si>
  <si>
    <t>693721211311</t>
  </si>
  <si>
    <t>EMP01557</t>
  </si>
  <si>
    <t>422944665343</t>
  </si>
  <si>
    <t>928104947599</t>
  </si>
  <si>
    <t>EMP01558</t>
  </si>
  <si>
    <t>2019-04-28</t>
  </si>
  <si>
    <t>302453031755</t>
  </si>
  <si>
    <t>263077851890</t>
  </si>
  <si>
    <t>EMP01559</t>
  </si>
  <si>
    <t>2025-10-06</t>
  </si>
  <si>
    <t>669684873951</t>
  </si>
  <si>
    <t>314004386120</t>
  </si>
  <si>
    <t>EMP01560</t>
  </si>
  <si>
    <t>2023-01-19</t>
  </si>
  <si>
    <t>859855535425</t>
  </si>
  <si>
    <t>738739427895</t>
  </si>
  <si>
    <t>EMP01561</t>
  </si>
  <si>
    <t>576469422188</t>
  </si>
  <si>
    <t>430674393845</t>
  </si>
  <si>
    <t>EMP01562</t>
  </si>
  <si>
    <t>2023-11-16</t>
  </si>
  <si>
    <t>178977030064</t>
  </si>
  <si>
    <t>925519291320</t>
  </si>
  <si>
    <t>EMP01563</t>
  </si>
  <si>
    <t>2021-12-23</t>
  </si>
  <si>
    <t>652404778682</t>
  </si>
  <si>
    <t>836219562155</t>
  </si>
  <si>
    <t>EMP01564</t>
  </si>
  <si>
    <t>2021-12-14</t>
  </si>
  <si>
    <t>131465868252</t>
  </si>
  <si>
    <t>637411809578</t>
  </si>
  <si>
    <t>EMP01565</t>
  </si>
  <si>
    <t>759855385948</t>
  </si>
  <si>
    <t>459445175502</t>
  </si>
  <si>
    <t>EMP01566</t>
  </si>
  <si>
    <t>122791335239</t>
  </si>
  <si>
    <t>583364723579</t>
  </si>
  <si>
    <t>EMP01567</t>
  </si>
  <si>
    <t>2020-07-23</t>
  </si>
  <si>
    <t>535646853720</t>
  </si>
  <si>
    <t>830376686551</t>
  </si>
  <si>
    <t>EMP01568</t>
  </si>
  <si>
    <t>741777845317</t>
  </si>
  <si>
    <t>511847410351</t>
  </si>
  <si>
    <t>EMP01569</t>
  </si>
  <si>
    <t>691106746568</t>
  </si>
  <si>
    <t>382327346460</t>
  </si>
  <si>
    <t>EMP01570</t>
  </si>
  <si>
    <t>318694642061</t>
  </si>
  <si>
    <t>668336938089</t>
  </si>
  <si>
    <t>EMP01571</t>
  </si>
  <si>
    <t>2024-05-08</t>
  </si>
  <si>
    <t>713624195543</t>
  </si>
  <si>
    <t>637656166058</t>
  </si>
  <si>
    <t>EMP01572</t>
  </si>
  <si>
    <t>348896542951</t>
  </si>
  <si>
    <t>310673190007</t>
  </si>
  <si>
    <t>EMP01573</t>
  </si>
  <si>
    <t>652334486617</t>
  </si>
  <si>
    <t>350907906703</t>
  </si>
  <si>
    <t>EMP01574</t>
  </si>
  <si>
    <t>934367345306</t>
  </si>
  <si>
    <t>152205663532</t>
  </si>
  <si>
    <t>EMP01575</t>
  </si>
  <si>
    <t>2020-02-01</t>
  </si>
  <si>
    <t>916214096173</t>
  </si>
  <si>
    <t>512143573435</t>
  </si>
  <si>
    <t>EMP01576</t>
  </si>
  <si>
    <t>338540753865</t>
  </si>
  <si>
    <t>982819634988</t>
  </si>
  <si>
    <t>EMP01577</t>
  </si>
  <si>
    <t>2019-11-19</t>
  </si>
  <si>
    <t>486504905238</t>
  </si>
  <si>
    <t>400627123672</t>
  </si>
  <si>
    <t>EMP01578</t>
  </si>
  <si>
    <t>447579737572</t>
  </si>
  <si>
    <t>144939656150</t>
  </si>
  <si>
    <t>EMP01579</t>
  </si>
  <si>
    <t>2021-06-08</t>
  </si>
  <si>
    <t>320550861573</t>
  </si>
  <si>
    <t>571992011392</t>
  </si>
  <si>
    <t>EMP01580</t>
  </si>
  <si>
    <t>2023-05-03</t>
  </si>
  <si>
    <t>276176759783</t>
  </si>
  <si>
    <t>901145338862</t>
  </si>
  <si>
    <t>EMP01581</t>
  </si>
  <si>
    <t>349846108300</t>
  </si>
  <si>
    <t>927044327147</t>
  </si>
  <si>
    <t>EMP01582</t>
  </si>
  <si>
    <t>2020-07-31</t>
  </si>
  <si>
    <t>270613626394</t>
  </si>
  <si>
    <t>441847691765</t>
  </si>
  <si>
    <t>EMP01583</t>
  </si>
  <si>
    <t>518654744388</t>
  </si>
  <si>
    <t>876537742577</t>
  </si>
  <si>
    <t>EMP01584</t>
  </si>
  <si>
    <t>387996341387</t>
  </si>
  <si>
    <t>778923318784</t>
  </si>
  <si>
    <t>EMP01585</t>
  </si>
  <si>
    <t>819214614778</t>
  </si>
  <si>
    <t>373755453905</t>
  </si>
  <si>
    <t>EMP01586</t>
  </si>
  <si>
    <t>301928899806</t>
  </si>
  <si>
    <t>318883620309</t>
  </si>
  <si>
    <t>EMP01587</t>
  </si>
  <si>
    <t>2024-05-06</t>
  </si>
  <si>
    <t>318291658329</t>
  </si>
  <si>
    <t>266865347192</t>
  </si>
  <si>
    <t>EMP01588</t>
  </si>
  <si>
    <t>2022-02-08</t>
  </si>
  <si>
    <t>428796617040</t>
  </si>
  <si>
    <t>732186559878</t>
  </si>
  <si>
    <t>EMP01589</t>
  </si>
  <si>
    <t>2024-01-03</t>
  </si>
  <si>
    <t>550254016099</t>
  </si>
  <si>
    <t>446903282312</t>
  </si>
  <si>
    <t>EMP01590</t>
  </si>
  <si>
    <t>834469994441</t>
  </si>
  <si>
    <t>677478069950</t>
  </si>
  <si>
    <t>EMP01591</t>
  </si>
  <si>
    <t>756991126733</t>
  </si>
  <si>
    <t>693210347118</t>
  </si>
  <si>
    <t>EMP01592</t>
  </si>
  <si>
    <t>2022-04-29</t>
  </si>
  <si>
    <t>369017993994</t>
  </si>
  <si>
    <t>654215999725</t>
  </si>
  <si>
    <t>EMP01593</t>
  </si>
  <si>
    <t>207825069139</t>
  </si>
  <si>
    <t>294931868388</t>
  </si>
  <si>
    <t>EMP01594</t>
  </si>
  <si>
    <t>2023-03-18</t>
  </si>
  <si>
    <t>854959597041</t>
  </si>
  <si>
    <t>855290453184</t>
  </si>
  <si>
    <t>EMP01595</t>
  </si>
  <si>
    <t>2024-06-24</t>
  </si>
  <si>
    <t>371015474907</t>
  </si>
  <si>
    <t>235714086655</t>
  </si>
  <si>
    <t>EMP01596</t>
  </si>
  <si>
    <t>705199210301</t>
  </si>
  <si>
    <t>698658891884</t>
  </si>
  <si>
    <t>EMP01597</t>
  </si>
  <si>
    <t>427086721228</t>
  </si>
  <si>
    <t>116835711224</t>
  </si>
  <si>
    <t>EMP01598</t>
  </si>
  <si>
    <t>2020-09-28</t>
  </si>
  <si>
    <t>223360696959</t>
  </si>
  <si>
    <t>741499214961</t>
  </si>
  <si>
    <t>EMP01599</t>
  </si>
  <si>
    <t>704925386883</t>
  </si>
  <si>
    <t>253156147488</t>
  </si>
  <si>
    <t>EMP01600</t>
  </si>
  <si>
    <t>2020-03-02</t>
  </si>
  <si>
    <t>240962637698</t>
  </si>
  <si>
    <t>994462879638</t>
  </si>
  <si>
    <t>EMP01601</t>
  </si>
  <si>
    <t>959255460588</t>
  </si>
  <si>
    <t>557264681975</t>
  </si>
  <si>
    <t>EMP01602</t>
  </si>
  <si>
    <t>996358734278</t>
  </si>
  <si>
    <t>485071921511</t>
  </si>
  <si>
    <t>EMP01603</t>
  </si>
  <si>
    <t>2025-06-12</t>
  </si>
  <si>
    <t>799870247302</t>
  </si>
  <si>
    <t>463471960801</t>
  </si>
  <si>
    <t>EMP01604</t>
  </si>
  <si>
    <t>145514176327</t>
  </si>
  <si>
    <t>950693777701</t>
  </si>
  <si>
    <t>EMP01605</t>
  </si>
  <si>
    <t>983159894513</t>
  </si>
  <si>
    <t>961467063930</t>
  </si>
  <si>
    <t>EMP01606</t>
  </si>
  <si>
    <t>502881875112</t>
  </si>
  <si>
    <t>958841800800</t>
  </si>
  <si>
    <t>EMP01607</t>
  </si>
  <si>
    <t>2023-05-20</t>
  </si>
  <si>
    <t>151722432027</t>
  </si>
  <si>
    <t>156219824133</t>
  </si>
  <si>
    <t>EMP01608</t>
  </si>
  <si>
    <t>2025-08-29</t>
  </si>
  <si>
    <t>127040459730</t>
  </si>
  <si>
    <t>929543641990</t>
  </si>
  <si>
    <t>EMP01609</t>
  </si>
  <si>
    <t>2024-02-09</t>
  </si>
  <si>
    <t>809388415537</t>
  </si>
  <si>
    <t>169327007024</t>
  </si>
  <si>
    <t>EMP01610</t>
  </si>
  <si>
    <t>2022-02-21</t>
  </si>
  <si>
    <t>185185549345</t>
  </si>
  <si>
    <t>572643778472</t>
  </si>
  <si>
    <t>EMP01611</t>
  </si>
  <si>
    <t>2024-07-10</t>
  </si>
  <si>
    <t>710942420361</t>
  </si>
  <si>
    <t>107456346637</t>
  </si>
  <si>
    <t>EMP01612</t>
  </si>
  <si>
    <t>591618827186</t>
  </si>
  <si>
    <t>666982441911</t>
  </si>
  <si>
    <t>EMP01613</t>
  </si>
  <si>
    <t>2024-07-08</t>
  </si>
  <si>
    <t>445758148424</t>
  </si>
  <si>
    <t>908442218543</t>
  </si>
  <si>
    <t>EMP01614</t>
  </si>
  <si>
    <t>972984277239</t>
  </si>
  <si>
    <t>270620692102</t>
  </si>
  <si>
    <t>EMP01615</t>
  </si>
  <si>
    <t>2021-06-29</t>
  </si>
  <si>
    <t>877169911102</t>
  </si>
  <si>
    <t>130350850306</t>
  </si>
  <si>
    <t>EMP01616</t>
  </si>
  <si>
    <t>2024-03-12</t>
  </si>
  <si>
    <t>132911173927</t>
  </si>
  <si>
    <t>575762721600</t>
  </si>
  <si>
    <t>EMP01617</t>
  </si>
  <si>
    <t>2024-06-08</t>
  </si>
  <si>
    <t>681297709940</t>
  </si>
  <si>
    <t>433201610880</t>
  </si>
  <si>
    <t>EMP01618</t>
  </si>
  <si>
    <t>2019-02-12</t>
  </si>
  <si>
    <t>498031582006</t>
  </si>
  <si>
    <t>596452513733</t>
  </si>
  <si>
    <t>EMP01619</t>
  </si>
  <si>
    <t>2020-02-20</t>
  </si>
  <si>
    <t>977797044076</t>
  </si>
  <si>
    <t>208412544711</t>
  </si>
  <si>
    <t>EMP01620</t>
  </si>
  <si>
    <t>2021-11-11</t>
  </si>
  <si>
    <t>898974208223</t>
  </si>
  <si>
    <t>196954459583</t>
  </si>
  <si>
    <t>EMP01621</t>
  </si>
  <si>
    <t>2025-03-28</t>
  </si>
  <si>
    <t>602785798640</t>
  </si>
  <si>
    <t>949319273913</t>
  </si>
  <si>
    <t>EMP01622</t>
  </si>
  <si>
    <t>2020-02-18</t>
  </si>
  <si>
    <t>765422029627</t>
  </si>
  <si>
    <t>218169861335</t>
  </si>
  <si>
    <t>EMP01623</t>
  </si>
  <si>
    <t>2025-04-14</t>
  </si>
  <si>
    <t>449026959622</t>
  </si>
  <si>
    <t>220905448436</t>
  </si>
  <si>
    <t>EMP01624</t>
  </si>
  <si>
    <t>2022-07-03</t>
  </si>
  <si>
    <t>900025772604</t>
  </si>
  <si>
    <t>759083652330</t>
  </si>
  <si>
    <t>EMP01625</t>
  </si>
  <si>
    <t>949168017776</t>
  </si>
  <si>
    <t>562373084257</t>
  </si>
  <si>
    <t>EMP01626</t>
  </si>
  <si>
    <t>2020-02-22</t>
  </si>
  <si>
    <t>800101281915</t>
  </si>
  <si>
    <t>628429619071</t>
  </si>
  <si>
    <t>EMP01627</t>
  </si>
  <si>
    <t>218429833122</t>
  </si>
  <si>
    <t>697702992748</t>
  </si>
  <si>
    <t>EMP01628</t>
  </si>
  <si>
    <t>2024-05-04</t>
  </si>
  <si>
    <t>828755461532</t>
  </si>
  <si>
    <t>600686891196</t>
  </si>
  <si>
    <t>EMP01629</t>
  </si>
  <si>
    <t>508222657057</t>
  </si>
  <si>
    <t>445443778745</t>
  </si>
  <si>
    <t>EMP01630</t>
  </si>
  <si>
    <t>2022-09-24</t>
  </si>
  <si>
    <t>406836601168</t>
  </si>
  <si>
    <t>355064151123</t>
  </si>
  <si>
    <t>EMP01631</t>
  </si>
  <si>
    <t>2019-01-28</t>
  </si>
  <si>
    <t>694276652760</t>
  </si>
  <si>
    <t>112523691846</t>
  </si>
  <si>
    <t>EMP01632</t>
  </si>
  <si>
    <t>2021-06-06</t>
  </si>
  <si>
    <t>763019063217</t>
  </si>
  <si>
    <t>591282528270</t>
  </si>
  <si>
    <t>EMP01633</t>
  </si>
  <si>
    <t>2023-09-02</t>
  </si>
  <si>
    <t>560917038882</t>
  </si>
  <si>
    <t>698043925076</t>
  </si>
  <si>
    <t>EMP01634</t>
  </si>
  <si>
    <t>2019-05-03</t>
  </si>
  <si>
    <t>703935134974</t>
  </si>
  <si>
    <t>178990176688</t>
  </si>
  <si>
    <t>EMP01635</t>
  </si>
  <si>
    <t>553629212517</t>
  </si>
  <si>
    <t>340191669075</t>
  </si>
  <si>
    <t>EMP01636</t>
  </si>
  <si>
    <t>2022-02-15</t>
  </si>
  <si>
    <t>429492798005</t>
  </si>
  <si>
    <t>342605116332</t>
  </si>
  <si>
    <t>EMP01637</t>
  </si>
  <si>
    <t>578264298331</t>
  </si>
  <si>
    <t>920832628240</t>
  </si>
  <si>
    <t>EMP01638</t>
  </si>
  <si>
    <t>222112149720</t>
  </si>
  <si>
    <t>439533560706</t>
  </si>
  <si>
    <t>EMP01639</t>
  </si>
  <si>
    <t>337212723859</t>
  </si>
  <si>
    <t>689265484669</t>
  </si>
  <si>
    <t>EMP01640</t>
  </si>
  <si>
    <t>874662461120</t>
  </si>
  <si>
    <t>987085938186</t>
  </si>
  <si>
    <t>EMP01641</t>
  </si>
  <si>
    <t>606312591632</t>
  </si>
  <si>
    <t>968619798934</t>
  </si>
  <si>
    <t>EMP01642</t>
  </si>
  <si>
    <t>297849977555</t>
  </si>
  <si>
    <t>649983297055</t>
  </si>
  <si>
    <t>EMP01643</t>
  </si>
  <si>
    <t>2022-06-12</t>
  </si>
  <si>
    <t>700455232015</t>
  </si>
  <si>
    <t>496178980276</t>
  </si>
  <si>
    <t>EMP01644</t>
  </si>
  <si>
    <t>2023-03-22</t>
  </si>
  <si>
    <t>461942132656</t>
  </si>
  <si>
    <t>335605702620</t>
  </si>
  <si>
    <t>EMP01645</t>
  </si>
  <si>
    <t>923262610732</t>
  </si>
  <si>
    <t>319830490616</t>
  </si>
  <si>
    <t>EMP01646</t>
  </si>
  <si>
    <t>492552620803</t>
  </si>
  <si>
    <t>751293886098</t>
  </si>
  <si>
    <t>EMP01647</t>
  </si>
  <si>
    <t>680983524380</t>
  </si>
  <si>
    <t>949464417904</t>
  </si>
  <si>
    <t>EMP01648</t>
  </si>
  <si>
    <t>952031400640</t>
  </si>
  <si>
    <t>745891724723</t>
  </si>
  <si>
    <t>EMP01649</t>
  </si>
  <si>
    <t>2023-05-06</t>
  </si>
  <si>
    <t>198904861315</t>
  </si>
  <si>
    <t>746645821220</t>
  </si>
  <si>
    <t>EMP01650</t>
  </si>
  <si>
    <t>784229495041</t>
  </si>
  <si>
    <t>464022505456</t>
  </si>
  <si>
    <t>EMP01651</t>
  </si>
  <si>
    <t>698132496175</t>
  </si>
  <si>
    <t>755219504481</t>
  </si>
  <si>
    <t>EMP01652</t>
  </si>
  <si>
    <t>2023-12-06</t>
  </si>
  <si>
    <t>412324720069</t>
  </si>
  <si>
    <t>712799560019</t>
  </si>
  <si>
    <t>EMP01653</t>
  </si>
  <si>
    <t>219176169170</t>
  </si>
  <si>
    <t>952205532529</t>
  </si>
  <si>
    <t>EMP01654</t>
  </si>
  <si>
    <t>2020-07-30</t>
  </si>
  <si>
    <t>811203136202</t>
  </si>
  <si>
    <t>390440869700</t>
  </si>
  <si>
    <t>EMP01655</t>
  </si>
  <si>
    <t>565523198885</t>
  </si>
  <si>
    <t>939707676194</t>
  </si>
  <si>
    <t>EMP01656</t>
  </si>
  <si>
    <t>2020-03-12</t>
  </si>
  <si>
    <t>994870498677</t>
  </si>
  <si>
    <t>323328162547</t>
  </si>
  <si>
    <t>EMP01657</t>
  </si>
  <si>
    <t>810397839006</t>
  </si>
  <si>
    <t>447691640167</t>
  </si>
  <si>
    <t>EMP01658</t>
  </si>
  <si>
    <t>178156236208</t>
  </si>
  <si>
    <t>137215947802</t>
  </si>
  <si>
    <t>EMP01659</t>
  </si>
  <si>
    <t>2025-08-07</t>
  </si>
  <si>
    <t>198205034746</t>
  </si>
  <si>
    <t>463295410214</t>
  </si>
  <si>
    <t>EMP01660</t>
  </si>
  <si>
    <t>2024-01-14</t>
  </si>
  <si>
    <t>358773504732</t>
  </si>
  <si>
    <t>119746959286</t>
  </si>
  <si>
    <t>EMP01661</t>
  </si>
  <si>
    <t>2020-12-02</t>
  </si>
  <si>
    <t>836313255341</t>
  </si>
  <si>
    <t>749765117279</t>
  </si>
  <si>
    <t>EMP01662</t>
  </si>
  <si>
    <t>2022-08-06</t>
  </si>
  <si>
    <t>777237058004</t>
  </si>
  <si>
    <t>896492551631</t>
  </si>
  <si>
    <t>EMP01663</t>
  </si>
  <si>
    <t>203146750876</t>
  </si>
  <si>
    <t>257130470005</t>
  </si>
  <si>
    <t>EMP01664</t>
  </si>
  <si>
    <t>983621458589</t>
  </si>
  <si>
    <t>328078445404</t>
  </si>
  <si>
    <t>EMP01665</t>
  </si>
  <si>
    <t>572438121903</t>
  </si>
  <si>
    <t>949392176842</t>
  </si>
  <si>
    <t>EMP01666</t>
  </si>
  <si>
    <t>2021-09-08</t>
  </si>
  <si>
    <t>146765578850</t>
  </si>
  <si>
    <t>848440748767</t>
  </si>
  <si>
    <t>EMP01667</t>
  </si>
  <si>
    <t>988876104948</t>
  </si>
  <si>
    <t>682418826953</t>
  </si>
  <si>
    <t>EMP01668</t>
  </si>
  <si>
    <t>2021-05-16</t>
  </si>
  <si>
    <t>658554044251</t>
  </si>
  <si>
    <t>881099508235</t>
  </si>
  <si>
    <t>EMP01669</t>
  </si>
  <si>
    <t>2023-11-06</t>
  </si>
  <si>
    <t>142481109366</t>
  </si>
  <si>
    <t>234548049203</t>
  </si>
  <si>
    <t>EMP01670</t>
  </si>
  <si>
    <t>2023-02-10</t>
  </si>
  <si>
    <t>269481708127</t>
  </si>
  <si>
    <t>227925003465</t>
  </si>
  <si>
    <t>EMP01671</t>
  </si>
  <si>
    <t>2022-03-29</t>
  </si>
  <si>
    <t>217991818900</t>
  </si>
  <si>
    <t>348915888127</t>
  </si>
  <si>
    <t>EMP01672</t>
  </si>
  <si>
    <t>235830870011</t>
  </si>
  <si>
    <t>325038620271</t>
  </si>
  <si>
    <t>EMP01673</t>
  </si>
  <si>
    <t>2021-01-01</t>
  </si>
  <si>
    <t>730664757374</t>
  </si>
  <si>
    <t>315632567782</t>
  </si>
  <si>
    <t>EMP01674</t>
  </si>
  <si>
    <t>2021-06-27</t>
  </si>
  <si>
    <t>920153139029</t>
  </si>
  <si>
    <t>380279001282</t>
  </si>
  <si>
    <t>EMP01675</t>
  </si>
  <si>
    <t>746573889543</t>
  </si>
  <si>
    <t>100461302999</t>
  </si>
  <si>
    <t>EMP01676</t>
  </si>
  <si>
    <t>378968397265</t>
  </si>
  <si>
    <t>478331246403</t>
  </si>
  <si>
    <t>EMP01677</t>
  </si>
  <si>
    <t>2023-11-13</t>
  </si>
  <si>
    <t>679049766279</t>
  </si>
  <si>
    <t>540572224393</t>
  </si>
  <si>
    <t>EMP01678</t>
  </si>
  <si>
    <t>2023-01-06</t>
  </si>
  <si>
    <t>298156486151</t>
  </si>
  <si>
    <t>620932176284</t>
  </si>
  <si>
    <t>EMP01679</t>
  </si>
  <si>
    <t>2022-07-02</t>
  </si>
  <si>
    <t>440130832097</t>
  </si>
  <si>
    <t>195054155906</t>
  </si>
  <si>
    <t>EMP01680</t>
  </si>
  <si>
    <t>566936929147</t>
  </si>
  <si>
    <t>852900471899</t>
  </si>
  <si>
    <t>EMP01681</t>
  </si>
  <si>
    <t>624559378360</t>
  </si>
  <si>
    <t>314337821255</t>
  </si>
  <si>
    <t>EMP01682</t>
  </si>
  <si>
    <t>2022-09-21</t>
  </si>
  <si>
    <t>752016006422</t>
  </si>
  <si>
    <t>713852723488</t>
  </si>
  <si>
    <t>EMP01683</t>
  </si>
  <si>
    <t>933406314330</t>
  </si>
  <si>
    <t>728967184009</t>
  </si>
  <si>
    <t>EMP01684</t>
  </si>
  <si>
    <t>2020-05-15</t>
  </si>
  <si>
    <t>174572560090</t>
  </si>
  <si>
    <t>548664323151</t>
  </si>
  <si>
    <t>EMP01685</t>
  </si>
  <si>
    <t>222116909772</t>
  </si>
  <si>
    <t>333038394382</t>
  </si>
  <si>
    <t>EMP01686</t>
  </si>
  <si>
    <t>2019-01-15</t>
  </si>
  <si>
    <t>473763800879</t>
  </si>
  <si>
    <t>722521319105</t>
  </si>
  <si>
    <t>EMP01687</t>
  </si>
  <si>
    <t>508480464129</t>
  </si>
  <si>
    <t>954384768530</t>
  </si>
  <si>
    <t>EMP01688</t>
  </si>
  <si>
    <t>748996810498</t>
  </si>
  <si>
    <t>877705710012</t>
  </si>
  <si>
    <t>EMP01689</t>
  </si>
  <si>
    <t>732469703746</t>
  </si>
  <si>
    <t>836618199672</t>
  </si>
  <si>
    <t>EMP01690</t>
  </si>
  <si>
    <t>380475920531</t>
  </si>
  <si>
    <t>965798027024</t>
  </si>
  <si>
    <t>EMP01691</t>
  </si>
  <si>
    <t>2024-06-11</t>
  </si>
  <si>
    <t>789641201794</t>
  </si>
  <si>
    <t>602193465906</t>
  </si>
  <si>
    <t>EMP01692</t>
  </si>
  <si>
    <t>2022-07-06</t>
  </si>
  <si>
    <t>667930632715</t>
  </si>
  <si>
    <t>783322814899</t>
  </si>
  <si>
    <t>EMP01693</t>
  </si>
  <si>
    <t>2020-01-31</t>
  </si>
  <si>
    <t>319985568186</t>
  </si>
  <si>
    <t>968722183553</t>
  </si>
  <si>
    <t>EMP01694</t>
  </si>
  <si>
    <t>2021-08-19</t>
  </si>
  <si>
    <t>470714229174</t>
  </si>
  <si>
    <t>307003740426</t>
  </si>
  <si>
    <t>EMP01695</t>
  </si>
  <si>
    <t>2024-07-15</t>
  </si>
  <si>
    <t>470135586746</t>
  </si>
  <si>
    <t>763368556490</t>
  </si>
  <si>
    <t>EMP01696</t>
  </si>
  <si>
    <t>2023-11-19</t>
  </si>
  <si>
    <t>231394490766</t>
  </si>
  <si>
    <t>674524363639</t>
  </si>
  <si>
    <t>EMP01697</t>
  </si>
  <si>
    <t>2023-12-21</t>
  </si>
  <si>
    <t>876900050435</t>
  </si>
  <si>
    <t>676597149747</t>
  </si>
  <si>
    <t>EMP01698</t>
  </si>
  <si>
    <t>2023-12-25</t>
  </si>
  <si>
    <t>317900499469</t>
  </si>
  <si>
    <t>619466221863</t>
  </si>
  <si>
    <t>EMP01699</t>
  </si>
  <si>
    <t>965177284690</t>
  </si>
  <si>
    <t>937127122197</t>
  </si>
  <si>
    <t>EMP01700</t>
  </si>
  <si>
    <t>2024-04-26</t>
  </si>
  <si>
    <t>625317422217</t>
  </si>
  <si>
    <t>505081144017</t>
  </si>
  <si>
    <t>EMP01701</t>
  </si>
  <si>
    <t>709946490302</t>
  </si>
  <si>
    <t>688108564111</t>
  </si>
  <si>
    <t>EMP01702</t>
  </si>
  <si>
    <t>2019-03-18</t>
  </si>
  <si>
    <t>241158459270</t>
  </si>
  <si>
    <t>499792240092</t>
  </si>
  <si>
    <t>EMP01703</t>
  </si>
  <si>
    <t>2021-05-15</t>
  </si>
  <si>
    <t>855161886228</t>
  </si>
  <si>
    <t>205197225723</t>
  </si>
  <si>
    <t>EMP01704</t>
  </si>
  <si>
    <t>896156990804</t>
  </si>
  <si>
    <t>427222443032</t>
  </si>
  <si>
    <t>EMP01705</t>
  </si>
  <si>
    <t>2021-06-18</t>
  </si>
  <si>
    <t>395379202665</t>
  </si>
  <si>
    <t>106096702042</t>
  </si>
  <si>
    <t>EMP01706</t>
  </si>
  <si>
    <t>2019-11-07</t>
  </si>
  <si>
    <t>189926019070</t>
  </si>
  <si>
    <t>771441719157</t>
  </si>
  <si>
    <t>EMP01707</t>
  </si>
  <si>
    <t>874494353783</t>
  </si>
  <si>
    <t>115160439408</t>
  </si>
  <si>
    <t>EMP01708</t>
  </si>
  <si>
    <t>2021-12-12</t>
  </si>
  <si>
    <t>611030788490</t>
  </si>
  <si>
    <t>104087183313</t>
  </si>
  <si>
    <t>EMP01709</t>
  </si>
  <si>
    <t>2021-12-25</t>
  </si>
  <si>
    <t>918761559917</t>
  </si>
  <si>
    <t>770857621610</t>
  </si>
  <si>
    <t>EMP01710</t>
  </si>
  <si>
    <t>682339160208</t>
  </si>
  <si>
    <t>836452288807</t>
  </si>
  <si>
    <t>EMP01711</t>
  </si>
  <si>
    <t>2020-04-28</t>
  </si>
  <si>
    <t>895494029436</t>
  </si>
  <si>
    <t>118778024378</t>
  </si>
  <si>
    <t>EMP01712</t>
  </si>
  <si>
    <t>706098745095</t>
  </si>
  <si>
    <t>628218225362</t>
  </si>
  <si>
    <t>EMP01713</t>
  </si>
  <si>
    <t>2020-05-13</t>
  </si>
  <si>
    <t>103471536229</t>
  </si>
  <si>
    <t>128869509486</t>
  </si>
  <si>
    <t>EMP01714</t>
  </si>
  <si>
    <t>2025-08-25</t>
  </si>
  <si>
    <t>469679543313</t>
  </si>
  <si>
    <t>702342033585</t>
  </si>
  <si>
    <t>EMP01715</t>
  </si>
  <si>
    <t>190805360563</t>
  </si>
  <si>
    <t>919563376646</t>
  </si>
  <si>
    <t>EMP01716</t>
  </si>
  <si>
    <t>322249411043</t>
  </si>
  <si>
    <t>697596391243</t>
  </si>
  <si>
    <t>EMP01717</t>
  </si>
  <si>
    <t>713274469043</t>
  </si>
  <si>
    <t>262635593593</t>
  </si>
  <si>
    <t>EMP01718</t>
  </si>
  <si>
    <t>2021-02-09</t>
  </si>
  <si>
    <t>975226216330</t>
  </si>
  <si>
    <t>976582369053</t>
  </si>
  <si>
    <t>EMP01719</t>
  </si>
  <si>
    <t>250808575406</t>
  </si>
  <si>
    <t>694423436733</t>
  </si>
  <si>
    <t>EMP01720</t>
  </si>
  <si>
    <t>2021-09-22</t>
  </si>
  <si>
    <t>780805316390</t>
  </si>
  <si>
    <t>378419629893</t>
  </si>
  <si>
    <t>EMP01721</t>
  </si>
  <si>
    <t>231096909778</t>
  </si>
  <si>
    <t>205076025540</t>
  </si>
  <si>
    <t>EMP01722</t>
  </si>
  <si>
    <t>276824129694</t>
  </si>
  <si>
    <t>731312768975</t>
  </si>
  <si>
    <t>EMP01723</t>
  </si>
  <si>
    <t>2023-03-25</t>
  </si>
  <si>
    <t>424784230089</t>
  </si>
  <si>
    <t>780983453255</t>
  </si>
  <si>
    <t>EMP01724</t>
  </si>
  <si>
    <t>2019-07-14</t>
  </si>
  <si>
    <t>737213062979</t>
  </si>
  <si>
    <t>718562009368</t>
  </si>
  <si>
    <t>EMP01725</t>
  </si>
  <si>
    <t>2022-04-24</t>
  </si>
  <si>
    <t>234048119920</t>
  </si>
  <si>
    <t>791846845213</t>
  </si>
  <si>
    <t>EMP01726</t>
  </si>
  <si>
    <t>962122127247</t>
  </si>
  <si>
    <t>453785534169</t>
  </si>
  <si>
    <t>EMP01727</t>
  </si>
  <si>
    <t>2022-10-24</t>
  </si>
  <si>
    <t>555723528306</t>
  </si>
  <si>
    <t>216857446807</t>
  </si>
  <si>
    <t>EMP01728</t>
  </si>
  <si>
    <t>2023-03-29</t>
  </si>
  <si>
    <t>586361810055</t>
  </si>
  <si>
    <t>620286516877</t>
  </si>
  <si>
    <t>EMP01729</t>
  </si>
  <si>
    <t>2023-05-22</t>
  </si>
  <si>
    <t>284220048058</t>
  </si>
  <si>
    <t>147277861245</t>
  </si>
  <si>
    <t>EMP01730</t>
  </si>
  <si>
    <t>885813326701</t>
  </si>
  <si>
    <t>624020287296</t>
  </si>
  <si>
    <t>EMP01731</t>
  </si>
  <si>
    <t>710808144666</t>
  </si>
  <si>
    <t>173054251020</t>
  </si>
  <si>
    <t>EMP01732</t>
  </si>
  <si>
    <t>269096792999</t>
  </si>
  <si>
    <t>312783777362</t>
  </si>
  <si>
    <t>EMP01733</t>
  </si>
  <si>
    <t>200432211481</t>
  </si>
  <si>
    <t>307164046770</t>
  </si>
  <si>
    <t>EMP01734</t>
  </si>
  <si>
    <t>2019-01-26</t>
  </si>
  <si>
    <t>380256050392</t>
  </si>
  <si>
    <t>575597268356</t>
  </si>
  <si>
    <t>EMP01735</t>
  </si>
  <si>
    <t>916122469809</t>
  </si>
  <si>
    <t>531002528133</t>
  </si>
  <si>
    <t>EMP01736</t>
  </si>
  <si>
    <t>2024-11-30</t>
  </si>
  <si>
    <t>394181585908</t>
  </si>
  <si>
    <t>941077264223</t>
  </si>
  <si>
    <t>EMP01737</t>
  </si>
  <si>
    <t>2023-01-16</t>
  </si>
  <si>
    <t>681440767966</t>
  </si>
  <si>
    <t>836269358746</t>
  </si>
  <si>
    <t>EMP01738</t>
  </si>
  <si>
    <t>2019-05-01</t>
  </si>
  <si>
    <t>613723665159</t>
  </si>
  <si>
    <t>404030536990</t>
  </si>
  <si>
    <t>EMP01739</t>
  </si>
  <si>
    <t>807303893537</t>
  </si>
  <si>
    <t>831412418121</t>
  </si>
  <si>
    <t>EMP01740</t>
  </si>
  <si>
    <t>585656056639</t>
  </si>
  <si>
    <t>761497342968</t>
  </si>
  <si>
    <t>EMP01741</t>
  </si>
  <si>
    <t>2024-04-04</t>
  </si>
  <si>
    <t>522290815275</t>
  </si>
  <si>
    <t>584651667449</t>
  </si>
  <si>
    <t>EMP01742</t>
  </si>
  <si>
    <t>554048749542</t>
  </si>
  <si>
    <t>728383249096</t>
  </si>
  <si>
    <t>EMP01743</t>
  </si>
  <si>
    <t>515347257132</t>
  </si>
  <si>
    <t>306259057702</t>
  </si>
  <si>
    <t>EMP01744</t>
  </si>
  <si>
    <t>2022-11-15</t>
  </si>
  <si>
    <t>209727803113</t>
  </si>
  <si>
    <t>951342591532</t>
  </si>
  <si>
    <t>EMP01745</t>
  </si>
  <si>
    <t>627226484960</t>
  </si>
  <si>
    <t>802191010030</t>
  </si>
  <si>
    <t>EMP01746</t>
  </si>
  <si>
    <t>2019-08-07</t>
  </si>
  <si>
    <t>366679411235</t>
  </si>
  <si>
    <t>485517374876</t>
  </si>
  <si>
    <t>EMP01747</t>
  </si>
  <si>
    <t>2020-08-27</t>
  </si>
  <si>
    <t>876933654553</t>
  </si>
  <si>
    <t>902462843422</t>
  </si>
  <si>
    <t>EMP01748</t>
  </si>
  <si>
    <t>402274123397</t>
  </si>
  <si>
    <t>203877386947</t>
  </si>
  <si>
    <t>EMP01749</t>
  </si>
  <si>
    <t>608345874802</t>
  </si>
  <si>
    <t>840427970886</t>
  </si>
  <si>
    <t>EMP01750</t>
  </si>
  <si>
    <t>500377247824</t>
  </si>
  <si>
    <t>491551030079</t>
  </si>
  <si>
    <t>EMP01751</t>
  </si>
  <si>
    <t>741290683071</t>
  </si>
  <si>
    <t>755126744811</t>
  </si>
  <si>
    <t>EMP01752</t>
  </si>
  <si>
    <t>953053492471</t>
  </si>
  <si>
    <t>278645585977</t>
  </si>
  <si>
    <t>EMP01753</t>
  </si>
  <si>
    <t>690117997455</t>
  </si>
  <si>
    <t>199380274801</t>
  </si>
  <si>
    <t>EMP01754</t>
  </si>
  <si>
    <t>2025-02-08</t>
  </si>
  <si>
    <t>770753437582</t>
  </si>
  <si>
    <t>188911683838</t>
  </si>
  <si>
    <t>EMP01755</t>
  </si>
  <si>
    <t>2025-02-14</t>
  </si>
  <si>
    <t>918498559181</t>
  </si>
  <si>
    <t>726223150380</t>
  </si>
  <si>
    <t>EMP01756</t>
  </si>
  <si>
    <t>2019-12-29</t>
  </si>
  <si>
    <t>532650984549</t>
  </si>
  <si>
    <t>841012187127</t>
  </si>
  <si>
    <t>EMP01757</t>
  </si>
  <si>
    <t>2020-02-29</t>
  </si>
  <si>
    <t>844757471637</t>
  </si>
  <si>
    <t>752681422059</t>
  </si>
  <si>
    <t>EMP01758</t>
  </si>
  <si>
    <t>277559144750</t>
  </si>
  <si>
    <t>586185884000</t>
  </si>
  <si>
    <t>EMP01759</t>
  </si>
  <si>
    <t>2020-03-03</t>
  </si>
  <si>
    <t>721592174575</t>
  </si>
  <si>
    <t>275488009696</t>
  </si>
  <si>
    <t>EMP01760</t>
  </si>
  <si>
    <t>839668342677</t>
  </si>
  <si>
    <t>488432543383</t>
  </si>
  <si>
    <t>EMP01761</t>
  </si>
  <si>
    <t>648305325438</t>
  </si>
  <si>
    <t>682845348453</t>
  </si>
  <si>
    <t>EMP01762</t>
  </si>
  <si>
    <t>2021-01-24</t>
  </si>
  <si>
    <t>662837102870</t>
  </si>
  <si>
    <t>421207106826</t>
  </si>
  <si>
    <t>EMP01763</t>
  </si>
  <si>
    <t>2021-10-08</t>
  </si>
  <si>
    <t>608766218768</t>
  </si>
  <si>
    <t>643075369384</t>
  </si>
  <si>
    <t>EMP01764</t>
  </si>
  <si>
    <t>778855258992</t>
  </si>
  <si>
    <t>935835643783</t>
  </si>
  <si>
    <t>EMP01765</t>
  </si>
  <si>
    <t>2024-09-24</t>
  </si>
  <si>
    <t>391654883859</t>
  </si>
  <si>
    <t>661975994168</t>
  </si>
  <si>
    <t>EMP01766</t>
  </si>
  <si>
    <t>2021-11-28</t>
  </si>
  <si>
    <t>649470751520</t>
  </si>
  <si>
    <t>368782833862</t>
  </si>
  <si>
    <t>EMP01767</t>
  </si>
  <si>
    <t>358474336209</t>
  </si>
  <si>
    <t>269686896804</t>
  </si>
  <si>
    <t>EMP01768</t>
  </si>
  <si>
    <t>924060946340</t>
  </si>
  <si>
    <t>595392099860</t>
  </si>
  <si>
    <t>EMP01769</t>
  </si>
  <si>
    <t>2025-05-12</t>
  </si>
  <si>
    <t>756052675267</t>
  </si>
  <si>
    <t>218314296911</t>
  </si>
  <si>
    <t>EMP01770</t>
  </si>
  <si>
    <t>2022-11-20</t>
  </si>
  <si>
    <t>191099076956</t>
  </si>
  <si>
    <t>865057189649</t>
  </si>
  <si>
    <t>EMP01771</t>
  </si>
  <si>
    <t>2023-07-17</t>
  </si>
  <si>
    <t>331122661462</t>
  </si>
  <si>
    <t>615086658635</t>
  </si>
  <si>
    <t>EMP01772</t>
  </si>
  <si>
    <t>583425257630</t>
  </si>
  <si>
    <t>336311550994</t>
  </si>
  <si>
    <t>EMP01773</t>
  </si>
  <si>
    <t>2023-04-19</t>
  </si>
  <si>
    <t>968011298852</t>
  </si>
  <si>
    <t>253283642441</t>
  </si>
  <si>
    <t>EMP01774</t>
  </si>
  <si>
    <t>420209132845</t>
  </si>
  <si>
    <t>550478991639</t>
  </si>
  <si>
    <t>EMP01775</t>
  </si>
  <si>
    <t>334842496687</t>
  </si>
  <si>
    <t>688924433950</t>
  </si>
  <si>
    <t>EMP01776</t>
  </si>
  <si>
    <t>2023-06-29</t>
  </si>
  <si>
    <t>960651203913</t>
  </si>
  <si>
    <t>770449788599</t>
  </si>
  <si>
    <t>EMP01777</t>
  </si>
  <si>
    <t>2023-01-12</t>
  </si>
  <si>
    <t>962245281212</t>
  </si>
  <si>
    <t>576283947692</t>
  </si>
  <si>
    <t>EMP01778</t>
  </si>
  <si>
    <t>427074381368</t>
  </si>
  <si>
    <t>414969788875</t>
  </si>
  <si>
    <t>EMP01779</t>
  </si>
  <si>
    <t>302951465715</t>
  </si>
  <si>
    <t>994124435283</t>
  </si>
  <si>
    <t>EMP01780</t>
  </si>
  <si>
    <t>127790131369</t>
  </si>
  <si>
    <t>659415379893</t>
  </si>
  <si>
    <t>EMP01781</t>
  </si>
  <si>
    <t>2023-06-08</t>
  </si>
  <si>
    <t>438696677494</t>
  </si>
  <si>
    <t>340505779251</t>
  </si>
  <si>
    <t>EMP01782</t>
  </si>
  <si>
    <t>2024-04-23</t>
  </si>
  <si>
    <t>747933580976</t>
  </si>
  <si>
    <t>915862812642</t>
  </si>
  <si>
    <t>EMP01783</t>
  </si>
  <si>
    <t>484420341724</t>
  </si>
  <si>
    <t>264468382328</t>
  </si>
  <si>
    <t>EMP01784</t>
  </si>
  <si>
    <t>2019-02-13</t>
  </si>
  <si>
    <t>243206603088</t>
  </si>
  <si>
    <t>487693421840</t>
  </si>
  <si>
    <t>EMP01785</t>
  </si>
  <si>
    <t>2021-09-11</t>
  </si>
  <si>
    <t>648816617521</t>
  </si>
  <si>
    <t>507543446460</t>
  </si>
  <si>
    <t>EMP01786</t>
  </si>
  <si>
    <t>506760071216</t>
  </si>
  <si>
    <t>878690188783</t>
  </si>
  <si>
    <t>EMP01787</t>
  </si>
  <si>
    <t>2020-07-26</t>
  </si>
  <si>
    <t>204099316137</t>
  </si>
  <si>
    <t>779673026137</t>
  </si>
  <si>
    <t>EMP01788</t>
  </si>
  <si>
    <t>498916433121</t>
  </si>
  <si>
    <t>839969102110</t>
  </si>
  <si>
    <t>EMP01789</t>
  </si>
  <si>
    <t>381737649771</t>
  </si>
  <si>
    <t>588080526060</t>
  </si>
  <si>
    <t>EMP01790</t>
  </si>
  <si>
    <t>2025-09-13</t>
  </si>
  <si>
    <t>747922796258</t>
  </si>
  <si>
    <t>645182622467</t>
  </si>
  <si>
    <t>EMP01791</t>
  </si>
  <si>
    <t>535392676338</t>
  </si>
  <si>
    <t>300106672664</t>
  </si>
  <si>
    <t>EMP01792</t>
  </si>
  <si>
    <t>2020-09-06</t>
  </si>
  <si>
    <t>152169809381</t>
  </si>
  <si>
    <t>986031617418</t>
  </si>
  <si>
    <t>EMP01793</t>
  </si>
  <si>
    <t>999230653743</t>
  </si>
  <si>
    <t>344354485934</t>
  </si>
  <si>
    <t>EMP01794</t>
  </si>
  <si>
    <t>2020-05-30</t>
  </si>
  <si>
    <t>117719047839</t>
  </si>
  <si>
    <t>348926878809</t>
  </si>
  <si>
    <t>EMP01795</t>
  </si>
  <si>
    <t>559197021461</t>
  </si>
  <si>
    <t>254644546927</t>
  </si>
  <si>
    <t>EMP01796</t>
  </si>
  <si>
    <t>2019-09-25</t>
  </si>
  <si>
    <t>333481017882</t>
  </si>
  <si>
    <t>657773028643</t>
  </si>
  <si>
    <t>EMP01797</t>
  </si>
  <si>
    <t>179127622886</t>
  </si>
  <si>
    <t>959516246036</t>
  </si>
  <si>
    <t>EMP01798</t>
  </si>
  <si>
    <t>2021-09-24</t>
  </si>
  <si>
    <t>639421917127</t>
  </si>
  <si>
    <t>526452677048</t>
  </si>
  <si>
    <t>EMP01799</t>
  </si>
  <si>
    <t>2021-03-11</t>
  </si>
  <si>
    <t>241827344314</t>
  </si>
  <si>
    <t>178294187133</t>
  </si>
  <si>
    <t>EMP01800</t>
  </si>
  <si>
    <t>896405605168</t>
  </si>
  <si>
    <t>596010859634</t>
  </si>
  <si>
    <t>EMP01801</t>
  </si>
  <si>
    <t>2024-10-17</t>
  </si>
  <si>
    <t>263286471756</t>
  </si>
  <si>
    <t>292938815270</t>
  </si>
  <si>
    <t>EMP01802</t>
  </si>
  <si>
    <t>2024-09-14</t>
  </si>
  <si>
    <t>391537519429</t>
  </si>
  <si>
    <t>780552437546</t>
  </si>
  <si>
    <t>EMP01803</t>
  </si>
  <si>
    <t>901397642549</t>
  </si>
  <si>
    <t>193726574848</t>
  </si>
  <si>
    <t>EMP01804</t>
  </si>
  <si>
    <t>550259617352</t>
  </si>
  <si>
    <t>954223828552</t>
  </si>
  <si>
    <t>EMP01805</t>
  </si>
  <si>
    <t>2025-06-11</t>
  </si>
  <si>
    <t>562500786447</t>
  </si>
  <si>
    <t>996583522176</t>
  </si>
  <si>
    <t>EMP01806</t>
  </si>
  <si>
    <t>2020-08-02</t>
  </si>
  <si>
    <t>944471723973</t>
  </si>
  <si>
    <t>967829050214</t>
  </si>
  <si>
    <t>EMP01807</t>
  </si>
  <si>
    <t>625495059264</t>
  </si>
  <si>
    <t>461957285280</t>
  </si>
  <si>
    <t>EMP01808</t>
  </si>
  <si>
    <t>215774290468</t>
  </si>
  <si>
    <t>564892530033</t>
  </si>
  <si>
    <t>EMP01809</t>
  </si>
  <si>
    <t>959364735576</t>
  </si>
  <si>
    <t>789108328339</t>
  </si>
  <si>
    <t>EMP01810</t>
  </si>
  <si>
    <t>501237994881</t>
  </si>
  <si>
    <t>996632905732</t>
  </si>
  <si>
    <t>EMP01811</t>
  </si>
  <si>
    <t>2024-02-04</t>
  </si>
  <si>
    <t>424762706110</t>
  </si>
  <si>
    <t>154234899588</t>
  </si>
  <si>
    <t>EMP01812</t>
  </si>
  <si>
    <t>2019-01-08</t>
  </si>
  <si>
    <t>250777286837</t>
  </si>
  <si>
    <t>369192782087</t>
  </si>
  <si>
    <t>EMP01813</t>
  </si>
  <si>
    <t>2023-06-02</t>
  </si>
  <si>
    <t>387881104823</t>
  </si>
  <si>
    <t>329101479541</t>
  </si>
  <si>
    <t>EMP01814</t>
  </si>
  <si>
    <t>231896160063</t>
  </si>
  <si>
    <t>616627054482</t>
  </si>
  <si>
    <t>EMP01815</t>
  </si>
  <si>
    <t>751287433813</t>
  </si>
  <si>
    <t>108785882745</t>
  </si>
  <si>
    <t>EMP01816</t>
  </si>
  <si>
    <t>2019-02-07</t>
  </si>
  <si>
    <t>896027870695</t>
  </si>
  <si>
    <t>954880502845</t>
  </si>
  <si>
    <t>EMP01817</t>
  </si>
  <si>
    <t>2021-05-04</t>
  </si>
  <si>
    <t>182842106976</t>
  </si>
  <si>
    <t>583094060501</t>
  </si>
  <si>
    <t>EMP01818</t>
  </si>
  <si>
    <t>960768007393</t>
  </si>
  <si>
    <t>755060604141</t>
  </si>
  <si>
    <t>EMP01819</t>
  </si>
  <si>
    <t>475258876689</t>
  </si>
  <si>
    <t>804092264461</t>
  </si>
  <si>
    <t>EMP01820</t>
  </si>
  <si>
    <t>151635724310</t>
  </si>
  <si>
    <t>720723966476</t>
  </si>
  <si>
    <t>EMP01821</t>
  </si>
  <si>
    <t>312588372994</t>
  </si>
  <si>
    <t>115443477193</t>
  </si>
  <si>
    <t>EMP01822</t>
  </si>
  <si>
    <t>586472774950</t>
  </si>
  <si>
    <t>855795552619</t>
  </si>
  <si>
    <t>EMP01823</t>
  </si>
  <si>
    <t>342118626233</t>
  </si>
  <si>
    <t>734889849957</t>
  </si>
  <si>
    <t>EMP01824</t>
  </si>
  <si>
    <t>868776896211</t>
  </si>
  <si>
    <t>493857161589</t>
  </si>
  <si>
    <t>EMP01825</t>
  </si>
  <si>
    <t>836269277189</t>
  </si>
  <si>
    <t>521785705250</t>
  </si>
  <si>
    <t>EMP01826</t>
  </si>
  <si>
    <t>2024-09-29</t>
  </si>
  <si>
    <t>442554956175</t>
  </si>
  <si>
    <t>462167935156</t>
  </si>
  <si>
    <t>EMP01827</t>
  </si>
  <si>
    <t>2023-01-20</t>
  </si>
  <si>
    <t>692845806428</t>
  </si>
  <si>
    <t>567563040697</t>
  </si>
  <si>
    <t>EMP01828</t>
  </si>
  <si>
    <t>2025-08-13</t>
  </si>
  <si>
    <t>798456736904</t>
  </si>
  <si>
    <t>665571393293</t>
  </si>
  <si>
    <t>EMP01829</t>
  </si>
  <si>
    <t>2021-03-04</t>
  </si>
  <si>
    <t>392091431285</t>
  </si>
  <si>
    <t>828577425761</t>
  </si>
  <si>
    <t>EMP01830</t>
  </si>
  <si>
    <t>324237428022</t>
  </si>
  <si>
    <t>704659473263</t>
  </si>
  <si>
    <t>EMP01831</t>
  </si>
  <si>
    <t>763583193510</t>
  </si>
  <si>
    <t>884797431273</t>
  </si>
  <si>
    <t>EMP01832</t>
  </si>
  <si>
    <t>2025-06-28</t>
  </si>
  <si>
    <t>213300998432</t>
  </si>
  <si>
    <t>206590591162</t>
  </si>
  <si>
    <t>EMP01833</t>
  </si>
  <si>
    <t>147034004149</t>
  </si>
  <si>
    <t>813234424798</t>
  </si>
  <si>
    <t>EMP01834</t>
  </si>
  <si>
    <t>940463064366</t>
  </si>
  <si>
    <t>983679193852</t>
  </si>
  <si>
    <t>EMP01835</t>
  </si>
  <si>
    <t>2020-06-03</t>
  </si>
  <si>
    <t>698944702177</t>
  </si>
  <si>
    <t>335042521550</t>
  </si>
  <si>
    <t>EMP01836</t>
  </si>
  <si>
    <t>951387051977</t>
  </si>
  <si>
    <t>135087545594</t>
  </si>
  <si>
    <t>EMP01837</t>
  </si>
  <si>
    <t>2022-08-24</t>
  </si>
  <si>
    <t>337357203797</t>
  </si>
  <si>
    <t>458453836859</t>
  </si>
  <si>
    <t>EMP01838</t>
  </si>
  <si>
    <t>2023-12-15</t>
  </si>
  <si>
    <t>544904798734</t>
  </si>
  <si>
    <t>556497160215</t>
  </si>
  <si>
    <t>EMP01839</t>
  </si>
  <si>
    <t>489362888663</t>
  </si>
  <si>
    <t>112093070247</t>
  </si>
  <si>
    <t>EMP01840</t>
  </si>
  <si>
    <t>274561738814</t>
  </si>
  <si>
    <t>418436974980</t>
  </si>
  <si>
    <t>EMP01841</t>
  </si>
  <si>
    <t>2022-03-05</t>
  </si>
  <si>
    <t>771893368475</t>
  </si>
  <si>
    <t>993331482737</t>
  </si>
  <si>
    <t>EMP01842</t>
  </si>
  <si>
    <t>2024-03-27</t>
  </si>
  <si>
    <t>611527202793</t>
  </si>
  <si>
    <t>438718201901</t>
  </si>
  <si>
    <t>EMP01843</t>
  </si>
  <si>
    <t>470044377592</t>
  </si>
  <si>
    <t>155075609093</t>
  </si>
  <si>
    <t>EMP01844</t>
  </si>
  <si>
    <t>780303148053</t>
  </si>
  <si>
    <t>950425619997</t>
  </si>
  <si>
    <t>EMP01845</t>
  </si>
  <si>
    <t>572842145052</t>
  </si>
  <si>
    <t>487758317896</t>
  </si>
  <si>
    <t>EMP01846</t>
  </si>
  <si>
    <t>500823308971</t>
  </si>
  <si>
    <t>683796692006</t>
  </si>
  <si>
    <t>EMP01847</t>
  </si>
  <si>
    <t>2025-10-30</t>
  </si>
  <si>
    <t>309818441795</t>
  </si>
  <si>
    <t>111068051114</t>
  </si>
  <si>
    <t>EMP01848</t>
  </si>
  <si>
    <t>2019-12-27</t>
  </si>
  <si>
    <t>682113703017</t>
  </si>
  <si>
    <t>762826151610</t>
  </si>
  <si>
    <t>EMP01849</t>
  </si>
  <si>
    <t>984444148053</t>
  </si>
  <si>
    <t>478603521006</t>
  </si>
  <si>
    <t>EMP01850</t>
  </si>
  <si>
    <t>2020-04-23</t>
  </si>
  <si>
    <t>942542526007</t>
  </si>
  <si>
    <t>306421202690</t>
  </si>
  <si>
    <t>EMP01851</t>
  </si>
  <si>
    <t>2025-05-03</t>
  </si>
  <si>
    <t>230119302074</t>
  </si>
  <si>
    <t>521816438865</t>
  </si>
  <si>
    <t>EMP01852</t>
  </si>
  <si>
    <t>733044305738</t>
  </si>
  <si>
    <t>112827686547</t>
  </si>
  <si>
    <t>EMP01853</t>
  </si>
  <si>
    <t>788942942797</t>
  </si>
  <si>
    <t>823059298404</t>
  </si>
  <si>
    <t>EMP01854</t>
  </si>
  <si>
    <t>2022-08-04</t>
  </si>
  <si>
    <t>206728168024</t>
  </si>
  <si>
    <t>989388809712</t>
  </si>
  <si>
    <t>EMP01855</t>
  </si>
  <si>
    <t>2019-09-17</t>
  </si>
  <si>
    <t>143285022888</t>
  </si>
  <si>
    <t>362906161463</t>
  </si>
  <si>
    <t>EMP01856</t>
  </si>
  <si>
    <t>2024-07-01</t>
  </si>
  <si>
    <t>800691408828</t>
  </si>
  <si>
    <t>998985518478</t>
  </si>
  <si>
    <t>EMP01857</t>
  </si>
  <si>
    <t>2025-07-08</t>
  </si>
  <si>
    <t>998796968690</t>
  </si>
  <si>
    <t>766939515223</t>
  </si>
  <si>
    <t>EMP01858</t>
  </si>
  <si>
    <t>617965111728</t>
  </si>
  <si>
    <t>197621851340</t>
  </si>
  <si>
    <t>EMP01859</t>
  </si>
  <si>
    <t>507913959686</t>
  </si>
  <si>
    <t>961703529089</t>
  </si>
  <si>
    <t>EMP01860</t>
  </si>
  <si>
    <t>181509058678</t>
  </si>
  <si>
    <t>459174731069</t>
  </si>
  <si>
    <t>EMP01861</t>
  </si>
  <si>
    <t>2024-08-06</t>
  </si>
  <si>
    <t>551922192708</t>
  </si>
  <si>
    <t>983325441865</t>
  </si>
  <si>
    <t>EMP01862</t>
  </si>
  <si>
    <t>2020-08-04</t>
  </si>
  <si>
    <t>509109072752</t>
  </si>
  <si>
    <t>882418619621</t>
  </si>
  <si>
    <t>EMP01863</t>
  </si>
  <si>
    <t>2025-01-24</t>
  </si>
  <si>
    <t>935574948138</t>
  </si>
  <si>
    <t>960323289160</t>
  </si>
  <si>
    <t>EMP01864</t>
  </si>
  <si>
    <t>318666716255</t>
  </si>
  <si>
    <t>275277443352</t>
  </si>
  <si>
    <t>EMP01865</t>
  </si>
  <si>
    <t>2021-09-01</t>
  </si>
  <si>
    <t>362694657204</t>
  </si>
  <si>
    <t>368105979054</t>
  </si>
  <si>
    <t>EMP01866</t>
  </si>
  <si>
    <t>925473796999</t>
  </si>
  <si>
    <t>751820405363</t>
  </si>
  <si>
    <t>EMP01867</t>
  </si>
  <si>
    <t>2020-02-03</t>
  </si>
  <si>
    <t>831205255451</t>
  </si>
  <si>
    <t>693344944278</t>
  </si>
  <si>
    <t>EMP01868</t>
  </si>
  <si>
    <t>227221700748</t>
  </si>
  <si>
    <t>418786302629</t>
  </si>
  <si>
    <t>EMP01869</t>
  </si>
  <si>
    <t>2023-05-23</t>
  </si>
  <si>
    <t>450344602151</t>
  </si>
  <si>
    <t>613684236903</t>
  </si>
  <si>
    <t>EMP01870</t>
  </si>
  <si>
    <t>347147337850</t>
  </si>
  <si>
    <t>256538463500</t>
  </si>
  <si>
    <t>EMP01871</t>
  </si>
  <si>
    <t>2020-12-10</t>
  </si>
  <si>
    <t>679042113646</t>
  </si>
  <si>
    <t>587660186809</t>
  </si>
  <si>
    <t>EMP01872</t>
  </si>
  <si>
    <t>182394453699</t>
  </si>
  <si>
    <t>691668342117</t>
  </si>
  <si>
    <t>EMP01873</t>
  </si>
  <si>
    <t>391523691245</t>
  </si>
  <si>
    <t>824201789471</t>
  </si>
  <si>
    <t>EMP01874</t>
  </si>
  <si>
    <t>2023-07-06</t>
  </si>
  <si>
    <t>105843089884</t>
  </si>
  <si>
    <t>376617329906</t>
  </si>
  <si>
    <t>EMP01875</t>
  </si>
  <si>
    <t>2021-01-08</t>
  </si>
  <si>
    <t>150284991400</t>
  </si>
  <si>
    <t>726408080885</t>
  </si>
  <si>
    <t>EMP01876</t>
  </si>
  <si>
    <t>2025-07-12</t>
  </si>
  <si>
    <t>829888266442</t>
  </si>
  <si>
    <t>636680006322</t>
  </si>
  <si>
    <t>EMP01877</t>
  </si>
  <si>
    <t>804315732331</t>
  </si>
  <si>
    <t>219651674190</t>
  </si>
  <si>
    <t>EMP01878</t>
  </si>
  <si>
    <t>776174527591</t>
  </si>
  <si>
    <t>934368352530</t>
  </si>
  <si>
    <t>EMP01879</t>
  </si>
  <si>
    <t>746821616107</t>
  </si>
  <si>
    <t>761461817946</t>
  </si>
  <si>
    <t>EMP01880</t>
  </si>
  <si>
    <t>2023-10-17</t>
  </si>
  <si>
    <t>326750750898</t>
  </si>
  <si>
    <t>765457849100</t>
  </si>
  <si>
    <t>EMP01881</t>
  </si>
  <si>
    <t>2019-09-15</t>
  </si>
  <si>
    <t>813167758464</t>
  </si>
  <si>
    <t>456128337291</t>
  </si>
  <si>
    <t>EMP01882</t>
  </si>
  <si>
    <t>547428459435</t>
  </si>
  <si>
    <t>996021806870</t>
  </si>
  <si>
    <t>EMP01883</t>
  </si>
  <si>
    <t>183847812610</t>
  </si>
  <si>
    <t>623693860051</t>
  </si>
  <si>
    <t>EMP01884</t>
  </si>
  <si>
    <t>726821150583</t>
  </si>
  <si>
    <t>945700261517</t>
  </si>
  <si>
    <t>EMP01885</t>
  </si>
  <si>
    <t>2021-07-02</t>
  </si>
  <si>
    <t>226530699410</t>
  </si>
  <si>
    <t>201712669305</t>
  </si>
  <si>
    <t>EMP01886</t>
  </si>
  <si>
    <t>212833008693</t>
  </si>
  <si>
    <t>541068438993</t>
  </si>
  <si>
    <t>EMP01887</t>
  </si>
  <si>
    <t>2021-02-11</t>
  </si>
  <si>
    <t>493267346761</t>
  </si>
  <si>
    <t>821276833304</t>
  </si>
  <si>
    <t>EMP01888</t>
  </si>
  <si>
    <t>798736277271</t>
  </si>
  <si>
    <t>574590953382</t>
  </si>
  <si>
    <t>EMP01889</t>
  </si>
  <si>
    <t>2025-05-29</t>
  </si>
  <si>
    <t>485095450732</t>
  </si>
  <si>
    <t>189141327925</t>
  </si>
  <si>
    <t>EMP01890</t>
  </si>
  <si>
    <t>154589048938</t>
  </si>
  <si>
    <t>992327137619</t>
  </si>
  <si>
    <t>EMP01891</t>
  </si>
  <si>
    <t>2019-08-24</t>
  </si>
  <si>
    <t>993575479799</t>
  </si>
  <si>
    <t>105874563669</t>
  </si>
  <si>
    <t>EMP01892</t>
  </si>
  <si>
    <t>2025-01-17</t>
  </si>
  <si>
    <t>262191676932</t>
  </si>
  <si>
    <t>746009184013</t>
  </si>
  <si>
    <t>EMP01893</t>
  </si>
  <si>
    <t>996017434298</t>
  </si>
  <si>
    <t>893905808012</t>
  </si>
  <si>
    <t>EMP01894</t>
  </si>
  <si>
    <t>2021-03-06</t>
  </si>
  <si>
    <t>471273297155</t>
  </si>
  <si>
    <t>895803661864</t>
  </si>
  <si>
    <t>EMP01895</t>
  </si>
  <si>
    <t>2022-12-02</t>
  </si>
  <si>
    <t>498935052981</t>
  </si>
  <si>
    <t>388184444101</t>
  </si>
  <si>
    <t>EMP01896</t>
  </si>
  <si>
    <t>2024-06-18</t>
  </si>
  <si>
    <t>814281602048</t>
  </si>
  <si>
    <t>554986048407</t>
  </si>
  <si>
    <t>EMP01897</t>
  </si>
  <si>
    <t>981687187700</t>
  </si>
  <si>
    <t>343649305122</t>
  </si>
  <si>
    <t>EMP01898</t>
  </si>
  <si>
    <t>2019-01-25</t>
  </si>
  <si>
    <t>408870267225</t>
  </si>
  <si>
    <t>656814149890</t>
  </si>
  <si>
    <t>EMP01899</t>
  </si>
  <si>
    <t>2022-09-17</t>
  </si>
  <si>
    <t>103067869301</t>
  </si>
  <si>
    <t>339448156158</t>
  </si>
  <si>
    <t>EMP01900</t>
  </si>
  <si>
    <t>2022-08-15</t>
  </si>
  <si>
    <t>947175465092</t>
  </si>
  <si>
    <t>153754944331</t>
  </si>
  <si>
    <t>EMP01901</t>
  </si>
  <si>
    <t>2022-10-03</t>
  </si>
  <si>
    <t>681867668103</t>
  </si>
  <si>
    <t>247673973766</t>
  </si>
  <si>
    <t>EMP01902</t>
  </si>
  <si>
    <t>2020-11-21</t>
  </si>
  <si>
    <t>383188330524</t>
  </si>
  <si>
    <t>662984559178</t>
  </si>
  <si>
    <t>EMP01903</t>
  </si>
  <si>
    <t>2024-02-14</t>
  </si>
  <si>
    <t>891605441902</t>
  </si>
  <si>
    <t>139745388399</t>
  </si>
  <si>
    <t>EMP01904</t>
  </si>
  <si>
    <t>583325472276</t>
  </si>
  <si>
    <t>948799732442</t>
  </si>
  <si>
    <t>EMP01905</t>
  </si>
  <si>
    <t>567659573954</t>
  </si>
  <si>
    <t>217723801861</t>
  </si>
  <si>
    <t>EMP01906</t>
  </si>
  <si>
    <t>682498438084</t>
  </si>
  <si>
    <t>459191666043</t>
  </si>
  <si>
    <t>EMP01907</t>
  </si>
  <si>
    <t>2025-06-05</t>
  </si>
  <si>
    <t>375354166013</t>
  </si>
  <si>
    <t>143366622881</t>
  </si>
  <si>
    <t>EMP01908</t>
  </si>
  <si>
    <t>2021-02-19</t>
  </si>
  <si>
    <t>581012074935</t>
  </si>
  <si>
    <t>538482317917</t>
  </si>
  <si>
    <t>EMP01909</t>
  </si>
  <si>
    <t>596861027767</t>
  </si>
  <si>
    <t>422051456336</t>
  </si>
  <si>
    <t>EMP01910</t>
  </si>
  <si>
    <t>2024-06-22</t>
  </si>
  <si>
    <t>849553884249</t>
  </si>
  <si>
    <t>541510307581</t>
  </si>
  <si>
    <t>EMP01911</t>
  </si>
  <si>
    <t>2023-11-09</t>
  </si>
  <si>
    <t>192317299870</t>
  </si>
  <si>
    <t>192820311451</t>
  </si>
  <si>
    <t>EMP01912</t>
  </si>
  <si>
    <t>938939011675</t>
  </si>
  <si>
    <t>292303545669</t>
  </si>
  <si>
    <t>EMP01913</t>
  </si>
  <si>
    <t>2020-02-02</t>
  </si>
  <si>
    <t>760478764728</t>
  </si>
  <si>
    <t>590234944852</t>
  </si>
  <si>
    <t>EMP01914</t>
  </si>
  <si>
    <t>575145686166</t>
  </si>
  <si>
    <t>907561497444</t>
  </si>
  <si>
    <t>EMP01915</t>
  </si>
  <si>
    <t>664354216130</t>
  </si>
  <si>
    <t>611505391708</t>
  </si>
  <si>
    <t>EMP01916</t>
  </si>
  <si>
    <t>2024-02-24</t>
  </si>
  <si>
    <t>856262756005</t>
  </si>
  <si>
    <t>824168496779</t>
  </si>
  <si>
    <t>EMP01917</t>
  </si>
  <si>
    <t>227229726805</t>
  </si>
  <si>
    <t>487827894379</t>
  </si>
  <si>
    <t>EMP01918</t>
  </si>
  <si>
    <t>2024-10-09</t>
  </si>
  <si>
    <t>775612447640</t>
  </si>
  <si>
    <t>279158623812</t>
  </si>
  <si>
    <t>EMP01919</t>
  </si>
  <si>
    <t>353300351554</t>
  </si>
  <si>
    <t>154165471251</t>
  </si>
  <si>
    <t>EMP01920</t>
  </si>
  <si>
    <t>414087619575</t>
  </si>
  <si>
    <t>683577007675</t>
  </si>
  <si>
    <t>EMP01921</t>
  </si>
  <si>
    <t>588175982830</t>
  </si>
  <si>
    <t>698072917267</t>
  </si>
  <si>
    <t>EMP01922</t>
  </si>
  <si>
    <t>841174465965</t>
  </si>
  <si>
    <t>463704373916</t>
  </si>
  <si>
    <t>EMP01923</t>
  </si>
  <si>
    <t>2025-01-31</t>
  </si>
  <si>
    <t>256098521343</t>
  </si>
  <si>
    <t>258540714415</t>
  </si>
  <si>
    <t>EMP01924</t>
  </si>
  <si>
    <t>517820214496</t>
  </si>
  <si>
    <t>228153847606</t>
  </si>
  <si>
    <t>EMP01925</t>
  </si>
  <si>
    <t>448971365791</t>
  </si>
  <si>
    <t>176514078502</t>
  </si>
  <si>
    <t>EMP01926</t>
  </si>
  <si>
    <t>2023-01-26</t>
  </si>
  <si>
    <t>655187375665</t>
  </si>
  <si>
    <t>903972380910</t>
  </si>
  <si>
    <t>EMP01927</t>
  </si>
  <si>
    <t>2024-12-28</t>
  </si>
  <si>
    <t>806041189740</t>
  </si>
  <si>
    <t>589426931090</t>
  </si>
  <si>
    <t>EMP01928</t>
  </si>
  <si>
    <t>2021-10-14</t>
  </si>
  <si>
    <t>712963549479</t>
  </si>
  <si>
    <t>462625964698</t>
  </si>
  <si>
    <t>EMP01929</t>
  </si>
  <si>
    <t>2020-01-17</t>
  </si>
  <si>
    <t>273217609304</t>
  </si>
  <si>
    <t>904251026618</t>
  </si>
  <si>
    <t>EMP01930</t>
  </si>
  <si>
    <t>2023-01-01</t>
  </si>
  <si>
    <t>502163249252</t>
  </si>
  <si>
    <t>988645594923</t>
  </si>
  <si>
    <t>EMP01931</t>
  </si>
  <si>
    <t>819909240219</t>
  </si>
  <si>
    <t>298089795832</t>
  </si>
  <si>
    <t>EMP01932</t>
  </si>
  <si>
    <t>245723208766</t>
  </si>
  <si>
    <t>467565807235</t>
  </si>
  <si>
    <t>EMP01933</t>
  </si>
  <si>
    <t>2023-05-10</t>
  </si>
  <si>
    <t>449230289694</t>
  </si>
  <si>
    <t>309196064570</t>
  </si>
  <si>
    <t>EMP01934</t>
  </si>
  <si>
    <t>714036550565</t>
  </si>
  <si>
    <t>693973546546</t>
  </si>
  <si>
    <t>EMP01935</t>
  </si>
  <si>
    <t>2020-06-13</t>
  </si>
  <si>
    <t>917416840230</t>
  </si>
  <si>
    <t>736433145781</t>
  </si>
  <si>
    <t>EMP01936</t>
  </si>
  <si>
    <t>828743304175</t>
  </si>
  <si>
    <t>642540281705</t>
  </si>
  <si>
    <t>EMP01937</t>
  </si>
  <si>
    <t>897403492272</t>
  </si>
  <si>
    <t>473623106942</t>
  </si>
  <si>
    <t>EMP01938</t>
  </si>
  <si>
    <t>2024-08-05</t>
  </si>
  <si>
    <t>513007433526</t>
  </si>
  <si>
    <t>841920671320</t>
  </si>
  <si>
    <t>EMP01939</t>
  </si>
  <si>
    <t>374810797814</t>
  </si>
  <si>
    <t>905821766057</t>
  </si>
  <si>
    <t>EMP01940</t>
  </si>
  <si>
    <t>631036206639</t>
  </si>
  <si>
    <t>666617899597</t>
  </si>
  <si>
    <t>EMP01941</t>
  </si>
  <si>
    <t>680990629427</t>
  </si>
  <si>
    <t>913533193031</t>
  </si>
  <si>
    <t>EMP01942</t>
  </si>
  <si>
    <t>844787876370</t>
  </si>
  <si>
    <t>543087796994</t>
  </si>
  <si>
    <t>EMP01943</t>
  </si>
  <si>
    <t>2019-06-26</t>
  </si>
  <si>
    <t>660848923672</t>
  </si>
  <si>
    <t>166743337656</t>
  </si>
  <si>
    <t>EMP01944</t>
  </si>
  <si>
    <t>2024-06-21</t>
  </si>
  <si>
    <t>542261655614</t>
  </si>
  <si>
    <t>330756828174</t>
  </si>
  <si>
    <t>EMP01945</t>
  </si>
  <si>
    <t>274996756696</t>
  </si>
  <si>
    <t>873375155104</t>
  </si>
  <si>
    <t>EMP01946</t>
  </si>
  <si>
    <t>141472019435</t>
  </si>
  <si>
    <t>368127768203</t>
  </si>
  <si>
    <t>EMP01947</t>
  </si>
  <si>
    <t>2021-07-01</t>
  </si>
  <si>
    <t>658609858799</t>
  </si>
  <si>
    <t>781199656129</t>
  </si>
  <si>
    <t>EMP01948</t>
  </si>
  <si>
    <t>314574664391</t>
  </si>
  <si>
    <t>414424903342</t>
  </si>
  <si>
    <t>EMP01949</t>
  </si>
  <si>
    <t>2025-04-09</t>
  </si>
  <si>
    <t>329182511368</t>
  </si>
  <si>
    <t>632069776563</t>
  </si>
  <si>
    <t>EMP01950</t>
  </si>
  <si>
    <t>2022-05-26</t>
  </si>
  <si>
    <t>395549374238</t>
  </si>
  <si>
    <t>954957370905</t>
  </si>
  <si>
    <t>EMP01951</t>
  </si>
  <si>
    <t>108479054372</t>
  </si>
  <si>
    <t>927919983580</t>
  </si>
  <si>
    <t>EMP01952</t>
  </si>
  <si>
    <t>918367205114</t>
  </si>
  <si>
    <t>981594521498</t>
  </si>
  <si>
    <t>EMP01953</t>
  </si>
  <si>
    <t>441471320644</t>
  </si>
  <si>
    <t>453234807583</t>
  </si>
  <si>
    <t>EMP01954</t>
  </si>
  <si>
    <t>899665427022</t>
  </si>
  <si>
    <t>697601662277</t>
  </si>
  <si>
    <t>EMP01955</t>
  </si>
  <si>
    <t>2019-01-05</t>
  </si>
  <si>
    <t>791033885727</t>
  </si>
  <si>
    <t>702772929879</t>
  </si>
  <si>
    <t>EMP01956</t>
  </si>
  <si>
    <t>628248453491</t>
  </si>
  <si>
    <t>953906420139</t>
  </si>
  <si>
    <t>EMP01957</t>
  </si>
  <si>
    <t>965675217952</t>
  </si>
  <si>
    <t>522896052033</t>
  </si>
  <si>
    <t>EMP01958</t>
  </si>
  <si>
    <t>143231158317</t>
  </si>
  <si>
    <t>281162050931</t>
  </si>
  <si>
    <t>EMP01959</t>
  </si>
  <si>
    <t>344648577482</t>
  </si>
  <si>
    <t>714085507830</t>
  </si>
  <si>
    <t>EMP01960</t>
  </si>
  <si>
    <t>2025-01-19</t>
  </si>
  <si>
    <t>905292362705</t>
  </si>
  <si>
    <t>178803973535</t>
  </si>
  <si>
    <t>EMP01961</t>
  </si>
  <si>
    <t>2024-07-11</t>
  </si>
  <si>
    <t>328257158615</t>
  </si>
  <si>
    <t>205759960427</t>
  </si>
  <si>
    <t>EMP01962</t>
  </si>
  <si>
    <t>2023-11-01</t>
  </si>
  <si>
    <t>121295554468</t>
  </si>
  <si>
    <t>144720738418</t>
  </si>
  <si>
    <t>EMP01963</t>
  </si>
  <si>
    <t>2020-07-20</t>
  </si>
  <si>
    <t>188484865734</t>
  </si>
  <si>
    <t>892188037659</t>
  </si>
  <si>
    <t>EMP01964</t>
  </si>
  <si>
    <t>2022-08-11</t>
  </si>
  <si>
    <t>159802062665</t>
  </si>
  <si>
    <t>376170549902</t>
  </si>
  <si>
    <t>EMP01965</t>
  </si>
  <si>
    <t>2024-07-03</t>
  </si>
  <si>
    <t>244036908398</t>
  </si>
  <si>
    <t>134316319219</t>
  </si>
  <si>
    <t>EMP01966</t>
  </si>
  <si>
    <t>644114367115</t>
  </si>
  <si>
    <t>928951756380</t>
  </si>
  <si>
    <t>EMP01967</t>
  </si>
  <si>
    <t>2024-09-08</t>
  </si>
  <si>
    <t>530349602061</t>
  </si>
  <si>
    <t>479249353305</t>
  </si>
  <si>
    <t>EMP01968</t>
  </si>
  <si>
    <t>543663913487</t>
  </si>
  <si>
    <t>838985153427</t>
  </si>
  <si>
    <t>EMP01969</t>
  </si>
  <si>
    <t>639859443995</t>
  </si>
  <si>
    <t>989501484515</t>
  </si>
  <si>
    <t>EMP01970</t>
  </si>
  <si>
    <t>2020-03-14</t>
  </si>
  <si>
    <t>684628693539</t>
  </si>
  <si>
    <t>391574028985</t>
  </si>
  <si>
    <t>EMP01971</t>
  </si>
  <si>
    <t>2019-07-11</t>
  </si>
  <si>
    <t>266981008265</t>
  </si>
  <si>
    <t>137294691704</t>
  </si>
  <si>
    <t>EMP01972</t>
  </si>
  <si>
    <t>484825743396</t>
  </si>
  <si>
    <t>485673267286</t>
  </si>
  <si>
    <t>EMP01973</t>
  </si>
  <si>
    <t>2025-04-29</t>
  </si>
  <si>
    <t>400373829834</t>
  </si>
  <si>
    <t>672725300331</t>
  </si>
  <si>
    <t>EMP01974</t>
  </si>
  <si>
    <t>546915354618</t>
  </si>
  <si>
    <t>875213489724</t>
  </si>
  <si>
    <t>EMP01975</t>
  </si>
  <si>
    <t>2020-03-08</t>
  </si>
  <si>
    <t>105539541163</t>
  </si>
  <si>
    <t>283838914582</t>
  </si>
  <si>
    <t>EMP01976</t>
  </si>
  <si>
    <t>593840191445</t>
  </si>
  <si>
    <t>399071630963</t>
  </si>
  <si>
    <t>EMP01977</t>
  </si>
  <si>
    <t>611139011723</t>
  </si>
  <si>
    <t>731193301115</t>
  </si>
  <si>
    <t>EMP01978</t>
  </si>
  <si>
    <t>256372880284</t>
  </si>
  <si>
    <t>437347704061</t>
  </si>
  <si>
    <t>EMP01979</t>
  </si>
  <si>
    <t>2023-05-26</t>
  </si>
  <si>
    <t>972408378112</t>
  </si>
  <si>
    <t>254997844873</t>
  </si>
  <si>
    <t>EMP01980</t>
  </si>
  <si>
    <t>2024-04-21</t>
  </si>
  <si>
    <t>150213800025</t>
  </si>
  <si>
    <t>340584278906</t>
  </si>
  <si>
    <t>EMP01981</t>
  </si>
  <si>
    <t>308964104186</t>
  </si>
  <si>
    <t>528575560912</t>
  </si>
  <si>
    <t>EMP01982</t>
  </si>
  <si>
    <t>2023-11-26</t>
  </si>
  <si>
    <t>849015388614</t>
  </si>
  <si>
    <t>617893400456</t>
  </si>
  <si>
    <t>EMP01983</t>
  </si>
  <si>
    <t>152043849160</t>
  </si>
  <si>
    <t>802647848486</t>
  </si>
  <si>
    <t>EMP01984</t>
  </si>
  <si>
    <t>2022-03-30</t>
  </si>
  <si>
    <t>702314938150</t>
  </si>
  <si>
    <t>186346304410</t>
  </si>
  <si>
    <t>EMP01985</t>
  </si>
  <si>
    <t>2020-09-13</t>
  </si>
  <si>
    <t>794708323129</t>
  </si>
  <si>
    <t>622050809910</t>
  </si>
  <si>
    <t>EMP01986</t>
  </si>
  <si>
    <t>2022-03-25</t>
  </si>
  <si>
    <t>140384835592</t>
  </si>
  <si>
    <t>452028730570</t>
  </si>
  <si>
    <t>EMP01987</t>
  </si>
  <si>
    <t>2024-09-17</t>
  </si>
  <si>
    <t>770294629792</t>
  </si>
  <si>
    <t>919954787472</t>
  </si>
  <si>
    <t>EMP01988</t>
  </si>
  <si>
    <t>268719627015</t>
  </si>
  <si>
    <t>673311341327</t>
  </si>
  <si>
    <t>EMP01989</t>
  </si>
  <si>
    <t>2019-04-26</t>
  </si>
  <si>
    <t>194866197027</t>
  </si>
  <si>
    <t>416558046598</t>
  </si>
  <si>
    <t>EMP01990</t>
  </si>
  <si>
    <t>2020-04-08</t>
  </si>
  <si>
    <t>287160852999</t>
  </si>
  <si>
    <t>867827912254</t>
  </si>
  <si>
    <t>EMP01991</t>
  </si>
  <si>
    <t>398976795069</t>
  </si>
  <si>
    <t>959679165115</t>
  </si>
  <si>
    <t>EMP01992</t>
  </si>
  <si>
    <t>2025-03-24</t>
  </si>
  <si>
    <t>307301174310</t>
  </si>
  <si>
    <t>338353826988</t>
  </si>
  <si>
    <t>EMP01993</t>
  </si>
  <si>
    <t>663195730686</t>
  </si>
  <si>
    <t>367605419906</t>
  </si>
  <si>
    <t>EMP01994</t>
  </si>
  <si>
    <t>573436106613</t>
  </si>
  <si>
    <t>348935840089</t>
  </si>
  <si>
    <t>EMP01995</t>
  </si>
  <si>
    <t>845418658727</t>
  </si>
  <si>
    <t>670795600237</t>
  </si>
  <si>
    <t>EMP01996</t>
  </si>
  <si>
    <t>2025-07-16</t>
  </si>
  <si>
    <t>878460199877</t>
  </si>
  <si>
    <t>608120624292</t>
  </si>
  <si>
    <t>EMP01997</t>
  </si>
  <si>
    <t>653006672015</t>
  </si>
  <si>
    <t>686960704856</t>
  </si>
  <si>
    <t>EMP01998</t>
  </si>
  <si>
    <t>2021-08-05</t>
  </si>
  <si>
    <t>718629125987</t>
  </si>
  <si>
    <t>412921742837</t>
  </si>
  <si>
    <t>EMP01999</t>
  </si>
  <si>
    <t>2019-11-28</t>
  </si>
  <si>
    <t>430182698850</t>
  </si>
  <si>
    <t>555604530324</t>
  </si>
  <si>
    <t>EMP02000</t>
  </si>
  <si>
    <t>108445116489</t>
  </si>
  <si>
    <t>751753939427</t>
  </si>
  <si>
    <t>EMP02001</t>
  </si>
  <si>
    <t>864653761997</t>
  </si>
  <si>
    <t>248180004077</t>
  </si>
  <si>
    <t>EMP02002</t>
  </si>
  <si>
    <t>2023-06-09</t>
  </si>
  <si>
    <t>569434674778</t>
  </si>
  <si>
    <t>620531206872</t>
  </si>
  <si>
    <t>EMP02003</t>
  </si>
  <si>
    <t>112313091275</t>
  </si>
  <si>
    <t>752480617866</t>
  </si>
  <si>
    <t>EMP02004</t>
  </si>
  <si>
    <t>429420775786</t>
  </si>
  <si>
    <t>914286172868</t>
  </si>
  <si>
    <t>EMP02005</t>
  </si>
  <si>
    <t>275618854143</t>
  </si>
  <si>
    <t>366169334812</t>
  </si>
  <si>
    <t>EMP02006</t>
  </si>
  <si>
    <t>2020-10-06</t>
  </si>
  <si>
    <t>872285450285</t>
  </si>
  <si>
    <t>914654206278</t>
  </si>
  <si>
    <t>EMP02007</t>
  </si>
  <si>
    <t>129654924058</t>
  </si>
  <si>
    <t>201409588408</t>
  </si>
  <si>
    <t>EMP02008</t>
  </si>
  <si>
    <t>843837001599</t>
  </si>
  <si>
    <t>769626666596</t>
  </si>
  <si>
    <t>EMP02009</t>
  </si>
  <si>
    <t>2020-02-11</t>
  </si>
  <si>
    <t>704734079603</t>
  </si>
  <si>
    <t>425280096897</t>
  </si>
  <si>
    <t>EMP02010</t>
  </si>
  <si>
    <t>185649253852</t>
  </si>
  <si>
    <t>568701695756</t>
  </si>
  <si>
    <t>EMP02011</t>
  </si>
  <si>
    <t>366474401766</t>
  </si>
  <si>
    <t>606464388899</t>
  </si>
  <si>
    <t>EMP02012</t>
  </si>
  <si>
    <t>436423684200</t>
  </si>
  <si>
    <t>926970257099</t>
  </si>
  <si>
    <t>EMP02013</t>
  </si>
  <si>
    <t>912546482278</t>
  </si>
  <si>
    <t>766331504921</t>
  </si>
  <si>
    <t>EMP02014</t>
  </si>
  <si>
    <t>2019-04-20</t>
  </si>
  <si>
    <t>726748862140</t>
  </si>
  <si>
    <t>115100188230</t>
  </si>
  <si>
    <t>EMP02015</t>
  </si>
  <si>
    <t>848592281113</t>
  </si>
  <si>
    <t>340281703896</t>
  </si>
  <si>
    <t>EMP02016</t>
  </si>
  <si>
    <t>2022-10-30</t>
  </si>
  <si>
    <t>431536935260</t>
  </si>
  <si>
    <t>909487601857</t>
  </si>
  <si>
    <t>EMP02017</t>
  </si>
  <si>
    <t>711846943879</t>
  </si>
  <si>
    <t>983025822371</t>
  </si>
  <si>
    <t>EMP02018</t>
  </si>
  <si>
    <t>2019-04-10</t>
  </si>
  <si>
    <t>964324454982</t>
  </si>
  <si>
    <t>129291198728</t>
  </si>
  <si>
    <t>EMP02019</t>
  </si>
  <si>
    <t>2021-01-25</t>
  </si>
  <si>
    <t>101528783550</t>
  </si>
  <si>
    <t>366639815847</t>
  </si>
  <si>
    <t>EMP02020</t>
  </si>
  <si>
    <t>895201753712</t>
  </si>
  <si>
    <t>226674600284</t>
  </si>
  <si>
    <t>EMP02021</t>
  </si>
  <si>
    <t>2020-06-25</t>
  </si>
  <si>
    <t>502694733608</t>
  </si>
  <si>
    <t>353141222259</t>
  </si>
  <si>
    <t>EMP02022</t>
  </si>
  <si>
    <t>2019-02-27</t>
  </si>
  <si>
    <t>384169424824</t>
  </si>
  <si>
    <t>675310029612</t>
  </si>
  <si>
    <t>EMP02023</t>
  </si>
  <si>
    <t>671931148294</t>
  </si>
  <si>
    <t>208970394102</t>
  </si>
  <si>
    <t>EMP02024</t>
  </si>
  <si>
    <t>113467057119</t>
  </si>
  <si>
    <t>437905231033</t>
  </si>
  <si>
    <t>EMP02025</t>
  </si>
  <si>
    <t>493841483057</t>
  </si>
  <si>
    <t>201144017088</t>
  </si>
  <si>
    <t>EMP02026</t>
  </si>
  <si>
    <t>892531147284</t>
  </si>
  <si>
    <t>197639543871</t>
  </si>
  <si>
    <t>EMP02027</t>
  </si>
  <si>
    <t>2020-07-18</t>
  </si>
  <si>
    <t>229346123535</t>
  </si>
  <si>
    <t>348343780637</t>
  </si>
  <si>
    <t>EMP02028</t>
  </si>
  <si>
    <t>300362915574</t>
  </si>
  <si>
    <t>823918029862</t>
  </si>
  <si>
    <t>EMP02029</t>
  </si>
  <si>
    <t>217079752694</t>
  </si>
  <si>
    <t>649609154244</t>
  </si>
  <si>
    <t>EMP02030</t>
  </si>
  <si>
    <t>2024-07-14</t>
  </si>
  <si>
    <t>471022810420</t>
  </si>
  <si>
    <t>790618518101</t>
  </si>
  <si>
    <t>EMP02031</t>
  </si>
  <si>
    <t>280542931290</t>
  </si>
  <si>
    <t>302193179122</t>
  </si>
  <si>
    <t>EMP02032</t>
  </si>
  <si>
    <t>473190124254</t>
  </si>
  <si>
    <t>736553367432</t>
  </si>
  <si>
    <t>EMP02033</t>
  </si>
  <si>
    <t>542556582770</t>
  </si>
  <si>
    <t>176356110209</t>
  </si>
  <si>
    <t>EMP02034</t>
  </si>
  <si>
    <t>591486987013</t>
  </si>
  <si>
    <t>240345546511</t>
  </si>
  <si>
    <t>EMP02035</t>
  </si>
  <si>
    <t>2020-07-10</t>
  </si>
  <si>
    <t>787546097490</t>
  </si>
  <si>
    <t>265429321245</t>
  </si>
  <si>
    <t>EMP02036</t>
  </si>
  <si>
    <t>720829550699</t>
  </si>
  <si>
    <t>720133951288</t>
  </si>
  <si>
    <t>EMP02037</t>
  </si>
  <si>
    <t>985106292005</t>
  </si>
  <si>
    <t>943643358673</t>
  </si>
  <si>
    <t>EMP02038</t>
  </si>
  <si>
    <t>269292145901</t>
  </si>
  <si>
    <t>101751157902</t>
  </si>
  <si>
    <t>EMP02039</t>
  </si>
  <si>
    <t>778621900006</t>
  </si>
  <si>
    <t>723777574695</t>
  </si>
  <si>
    <t>EMP02040</t>
  </si>
  <si>
    <t>2023-08-29</t>
  </si>
  <si>
    <t>884281698969</t>
  </si>
  <si>
    <t>577787997978</t>
  </si>
  <si>
    <t>EMP02041</t>
  </si>
  <si>
    <t>554051715096</t>
  </si>
  <si>
    <t>617080038326</t>
  </si>
  <si>
    <t>EMP02042</t>
  </si>
  <si>
    <t>2021-10-15</t>
  </si>
  <si>
    <t>470970163466</t>
  </si>
  <si>
    <t>795728882316</t>
  </si>
  <si>
    <t>EMP02043</t>
  </si>
  <si>
    <t>2024-04-06</t>
  </si>
  <si>
    <t>841047280608</t>
  </si>
  <si>
    <t>578204477905</t>
  </si>
  <si>
    <t>EMP02044</t>
  </si>
  <si>
    <t>2021-02-27</t>
  </si>
  <si>
    <t>586803031446</t>
  </si>
  <si>
    <t>216904879983</t>
  </si>
  <si>
    <t>EMP02045</t>
  </si>
  <si>
    <t>2023-12-18</t>
  </si>
  <si>
    <t>832200804143</t>
  </si>
  <si>
    <t>619277718606</t>
  </si>
  <si>
    <t>EMP02046</t>
  </si>
  <si>
    <t>2019-03-06</t>
  </si>
  <si>
    <t>263700872264</t>
  </si>
  <si>
    <t>764082128810</t>
  </si>
  <si>
    <t>EMP02047</t>
  </si>
  <si>
    <t>644828284791</t>
  </si>
  <si>
    <t>426059255081</t>
  </si>
  <si>
    <t>EMP02048</t>
  </si>
  <si>
    <t>2023-12-11</t>
  </si>
  <si>
    <t>590146950795</t>
  </si>
  <si>
    <t>659038043083</t>
  </si>
  <si>
    <t>EMP02049</t>
  </si>
  <si>
    <t>691006253253</t>
  </si>
  <si>
    <t>114959111311</t>
  </si>
  <si>
    <t>EMP02050</t>
  </si>
  <si>
    <t>446546473103</t>
  </si>
  <si>
    <t>822996395838</t>
  </si>
  <si>
    <t>EMP02051</t>
  </si>
  <si>
    <t>2020-02-21</t>
  </si>
  <si>
    <t>219757336893</t>
  </si>
  <si>
    <t>175982667776</t>
  </si>
  <si>
    <t>EMP02052</t>
  </si>
  <si>
    <t>2024-04-30</t>
  </si>
  <si>
    <t>274967201571</t>
  </si>
  <si>
    <t>945745508184</t>
  </si>
  <si>
    <t>EMP02053</t>
  </si>
  <si>
    <t>329613016863</t>
  </si>
  <si>
    <t>687735881685</t>
  </si>
  <si>
    <t>EMP02054</t>
  </si>
  <si>
    <t>2020-07-22</t>
  </si>
  <si>
    <t>226782375003</t>
  </si>
  <si>
    <t>862653530568</t>
  </si>
  <si>
    <t>EMP02055</t>
  </si>
  <si>
    <t>570245014100</t>
  </si>
  <si>
    <t>493202494068</t>
  </si>
  <si>
    <t>EMP02056</t>
  </si>
  <si>
    <t>406849751232</t>
  </si>
  <si>
    <t>830680799406</t>
  </si>
  <si>
    <t>EMP02057</t>
  </si>
  <si>
    <t>2020-02-14</t>
  </si>
  <si>
    <t>718298212465</t>
  </si>
  <si>
    <t>899055254439</t>
  </si>
  <si>
    <t>EMP02058</t>
  </si>
  <si>
    <t>2023-09-25</t>
  </si>
  <si>
    <t>935649477617</t>
  </si>
  <si>
    <t>939278846253</t>
  </si>
  <si>
    <t>EMP02059</t>
  </si>
  <si>
    <t>503962763957</t>
  </si>
  <si>
    <t>262801558656</t>
  </si>
  <si>
    <t>EMP02060</t>
  </si>
  <si>
    <t>2021-02-03</t>
  </si>
  <si>
    <t>376085070606</t>
  </si>
  <si>
    <t>627436708421</t>
  </si>
  <si>
    <t>EMP02061</t>
  </si>
  <si>
    <t>517376839149</t>
  </si>
  <si>
    <t>259572159284</t>
  </si>
  <si>
    <t>EMP02062</t>
  </si>
  <si>
    <t>351246006143</t>
  </si>
  <si>
    <t>802969423417</t>
  </si>
  <si>
    <t>EMP02063</t>
  </si>
  <si>
    <t>189025871423</t>
  </si>
  <si>
    <t>589392877515</t>
  </si>
  <si>
    <t>EMP02064</t>
  </si>
  <si>
    <t>2022-01-10</t>
  </si>
  <si>
    <t>444518610335</t>
  </si>
  <si>
    <t>443631569428</t>
  </si>
  <si>
    <t>EMP02065</t>
  </si>
  <si>
    <t>848546474985</t>
  </si>
  <si>
    <t>547992706183</t>
  </si>
  <si>
    <t>EMP02066</t>
  </si>
  <si>
    <t>2025-02-07</t>
  </si>
  <si>
    <t>986822984199</t>
  </si>
  <si>
    <t>746613415478</t>
  </si>
  <si>
    <t>EMP02067</t>
  </si>
  <si>
    <t>2019-12-21</t>
  </si>
  <si>
    <t>223738699430</t>
  </si>
  <si>
    <t>769868142360</t>
  </si>
  <si>
    <t>EMP02068</t>
  </si>
  <si>
    <t>2022-01-18</t>
  </si>
  <si>
    <t>502866126783</t>
  </si>
  <si>
    <t>988712533576</t>
  </si>
  <si>
    <t>EMP02069</t>
  </si>
  <si>
    <t>2021-09-20</t>
  </si>
  <si>
    <t>819079455226</t>
  </si>
  <si>
    <t>977369878070</t>
  </si>
  <si>
    <t>EMP02070</t>
  </si>
  <si>
    <t>253993142676</t>
  </si>
  <si>
    <t>312814016810</t>
  </si>
  <si>
    <t>EMP02071</t>
  </si>
  <si>
    <t>921332116994</t>
  </si>
  <si>
    <t>613515249314</t>
  </si>
  <si>
    <t>EMP02072</t>
  </si>
  <si>
    <t>435674245421</t>
  </si>
  <si>
    <t>361040093026</t>
  </si>
  <si>
    <t>EMP02073</t>
  </si>
  <si>
    <t>2024-02-03</t>
  </si>
  <si>
    <t>959136920621</t>
  </si>
  <si>
    <t>830552441180</t>
  </si>
  <si>
    <t>EMP02074</t>
  </si>
  <si>
    <t>2023-08-13</t>
  </si>
  <si>
    <t>347287021908</t>
  </si>
  <si>
    <t>530097328043</t>
  </si>
  <si>
    <t>EMP02075</t>
  </si>
  <si>
    <t>547355429182</t>
  </si>
  <si>
    <t>118992508274</t>
  </si>
  <si>
    <t>EMP02076</t>
  </si>
  <si>
    <t>333334481517</t>
  </si>
  <si>
    <t>693579158158</t>
  </si>
  <si>
    <t>EMP02077</t>
  </si>
  <si>
    <t>413142976077</t>
  </si>
  <si>
    <t>369717343562</t>
  </si>
  <si>
    <t>EMP02078</t>
  </si>
  <si>
    <t>2020-06-30</t>
  </si>
  <si>
    <t>510321232900</t>
  </si>
  <si>
    <t>993692565764</t>
  </si>
  <si>
    <t>EMP02079</t>
  </si>
  <si>
    <t>137875330747</t>
  </si>
  <si>
    <t>281822425473</t>
  </si>
  <si>
    <t>EMP02080</t>
  </si>
  <si>
    <t>2025-01-22</t>
  </si>
  <si>
    <t>429838687608</t>
  </si>
  <si>
    <t>208395212130</t>
  </si>
  <si>
    <t>EMP02081</t>
  </si>
  <si>
    <t>628755172978</t>
  </si>
  <si>
    <t>637870531714</t>
  </si>
  <si>
    <t>EMP02082</t>
  </si>
  <si>
    <t>752430535923</t>
  </si>
  <si>
    <t>247441012324</t>
  </si>
  <si>
    <t>EMP02083</t>
  </si>
  <si>
    <t>477650165234</t>
  </si>
  <si>
    <t>593617699652</t>
  </si>
  <si>
    <t>EMP02084</t>
  </si>
  <si>
    <t>269908501808</t>
  </si>
  <si>
    <t>742052175160</t>
  </si>
  <si>
    <t>EMP02085</t>
  </si>
  <si>
    <t>514314634839</t>
  </si>
  <si>
    <t>856396467507</t>
  </si>
  <si>
    <t>EMP02086</t>
  </si>
  <si>
    <t>173524466958</t>
  </si>
  <si>
    <t>819093802458</t>
  </si>
  <si>
    <t>EMP02087</t>
  </si>
  <si>
    <t>117800399129</t>
  </si>
  <si>
    <t>945100834439</t>
  </si>
  <si>
    <t>EMP02088</t>
  </si>
  <si>
    <t>2021-08-12</t>
  </si>
  <si>
    <t>855270869909</t>
  </si>
  <si>
    <t>404774931271</t>
  </si>
  <si>
    <t>EMP02089</t>
  </si>
  <si>
    <t>419284574948</t>
  </si>
  <si>
    <t>894648175312</t>
  </si>
  <si>
    <t>EMP02090</t>
  </si>
  <si>
    <t>214662506452</t>
  </si>
  <si>
    <t>484581519375</t>
  </si>
  <si>
    <t>EMP02091</t>
  </si>
  <si>
    <t>499512039723</t>
  </si>
  <si>
    <t>103840001804</t>
  </si>
  <si>
    <t>EMP02092</t>
  </si>
  <si>
    <t>2024-10-31</t>
  </si>
  <si>
    <t>321354625285</t>
  </si>
  <si>
    <t>592152826712</t>
  </si>
  <si>
    <t>EMP02093</t>
  </si>
  <si>
    <t>2019-04-24</t>
  </si>
  <si>
    <t>699468220668</t>
  </si>
  <si>
    <t>329329973991</t>
  </si>
  <si>
    <t>EMP02094</t>
  </si>
  <si>
    <t>2019-02-03</t>
  </si>
  <si>
    <t>284865832830</t>
  </si>
  <si>
    <t>981503820033</t>
  </si>
  <si>
    <t>EMP02095</t>
  </si>
  <si>
    <t>703784152721</t>
  </si>
  <si>
    <t>781673036712</t>
  </si>
  <si>
    <t>EMP02096</t>
  </si>
  <si>
    <t>2022-10-18</t>
  </si>
  <si>
    <t>379890207036</t>
  </si>
  <si>
    <t>156495646164</t>
  </si>
  <si>
    <t>EMP02097</t>
  </si>
  <si>
    <t>176018084170</t>
  </si>
  <si>
    <t>893037386084</t>
  </si>
  <si>
    <t>EMP02098</t>
  </si>
  <si>
    <t>498802146067</t>
  </si>
  <si>
    <t>797839760919</t>
  </si>
  <si>
    <t>EMP02099</t>
  </si>
  <si>
    <t>2024-05-10</t>
  </si>
  <si>
    <t>253216675216</t>
  </si>
  <si>
    <t>776091500088</t>
  </si>
  <si>
    <t>EMP02100</t>
  </si>
  <si>
    <t>2023-06-28</t>
  </si>
  <si>
    <t>538093990788</t>
  </si>
  <si>
    <t>322386340072</t>
  </si>
  <si>
    <t>EMP02101</t>
  </si>
  <si>
    <t>2022-06-10</t>
  </si>
  <si>
    <t>828882836438</t>
  </si>
  <si>
    <t>998193374159</t>
  </si>
  <si>
    <t>EMP02102</t>
  </si>
  <si>
    <t>155867881176</t>
  </si>
  <si>
    <t>678149626733</t>
  </si>
  <si>
    <t>EMP02103</t>
  </si>
  <si>
    <t>574931138942</t>
  </si>
  <si>
    <t>223465945294</t>
  </si>
  <si>
    <t>EMP02104</t>
  </si>
  <si>
    <t>2025-06-23</t>
  </si>
  <si>
    <t>256199047544</t>
  </si>
  <si>
    <t>326955726773</t>
  </si>
  <si>
    <t>EMP02105</t>
  </si>
  <si>
    <t>2025-02-10</t>
  </si>
  <si>
    <t>565915779316</t>
  </si>
  <si>
    <t>159893377090</t>
  </si>
  <si>
    <t>EMP02106</t>
  </si>
  <si>
    <t>441975981438</t>
  </si>
  <si>
    <t>947122663031</t>
  </si>
  <si>
    <t>EMP02107</t>
  </si>
  <si>
    <t>2023-06-27</t>
  </si>
  <si>
    <t>217306975550</t>
  </si>
  <si>
    <t>407320798617</t>
  </si>
  <si>
    <t>EMP02108</t>
  </si>
  <si>
    <t>967376109472</t>
  </si>
  <si>
    <t>981724436299</t>
  </si>
  <si>
    <t>EMP02109</t>
  </si>
  <si>
    <t>2020-08-13</t>
  </si>
  <si>
    <t>783089565222</t>
  </si>
  <si>
    <t>344885932976</t>
  </si>
  <si>
    <t>EMP02110</t>
  </si>
  <si>
    <t>2020-01-09</t>
  </si>
  <si>
    <t>266737232725</t>
  </si>
  <si>
    <t>510333455259</t>
  </si>
  <si>
    <t>EMP02111</t>
  </si>
  <si>
    <t>2024-03-25</t>
  </si>
  <si>
    <t>297561383075</t>
  </si>
  <si>
    <t>587922663410</t>
  </si>
  <si>
    <t>EMP02112</t>
  </si>
  <si>
    <t>2025-09-02</t>
  </si>
  <si>
    <t>392171127764</t>
  </si>
  <si>
    <t>458704098422</t>
  </si>
  <si>
    <t>EMP02113</t>
  </si>
  <si>
    <t>2020-12-09</t>
  </si>
  <si>
    <t>952447612963</t>
  </si>
  <si>
    <t>411198907883</t>
  </si>
  <si>
    <t>EMP02114</t>
  </si>
  <si>
    <t>2024-08-04</t>
  </si>
  <si>
    <t>409350654614</t>
  </si>
  <si>
    <t>629025376675</t>
  </si>
  <si>
    <t>EMP02115</t>
  </si>
  <si>
    <t>2022-10-20</t>
  </si>
  <si>
    <t>738197361399</t>
  </si>
  <si>
    <t>258037397757</t>
  </si>
  <si>
    <t>EMP02116</t>
  </si>
  <si>
    <t>545940280208</t>
  </si>
  <si>
    <t>151347812253</t>
  </si>
  <si>
    <t>EMP02117</t>
  </si>
  <si>
    <t>660737236438</t>
  </si>
  <si>
    <t>389233375174</t>
  </si>
  <si>
    <t>EMP02118</t>
  </si>
  <si>
    <t>2021-01-12</t>
  </si>
  <si>
    <t>951513778134</t>
  </si>
  <si>
    <t>341932534166</t>
  </si>
  <si>
    <t>EMP02119</t>
  </si>
  <si>
    <t>765341577283</t>
  </si>
  <si>
    <t>263421592454</t>
  </si>
  <si>
    <t>EMP02120</t>
  </si>
  <si>
    <t>2025-01-13</t>
  </si>
  <si>
    <t>686084306985</t>
  </si>
  <si>
    <t>134615054419</t>
  </si>
  <si>
    <t>EMP02121</t>
  </si>
  <si>
    <t>2021-01-06</t>
  </si>
  <si>
    <t>452843810013</t>
  </si>
  <si>
    <t>165529383986</t>
  </si>
  <si>
    <t>EMP02122</t>
  </si>
  <si>
    <t>2020-11-07</t>
  </si>
  <si>
    <t>748714713880</t>
  </si>
  <si>
    <t>116891581308</t>
  </si>
  <si>
    <t>EMP02123</t>
  </si>
  <si>
    <t>2023-06-06</t>
  </si>
  <si>
    <t>587125360657</t>
  </si>
  <si>
    <t>992011309286</t>
  </si>
  <si>
    <t>EMP02124</t>
  </si>
  <si>
    <t>463994534622</t>
  </si>
  <si>
    <t>353796042752</t>
  </si>
  <si>
    <t>EMP02125</t>
  </si>
  <si>
    <t>2021-05-28</t>
  </si>
  <si>
    <t>960779281612</t>
  </si>
  <si>
    <t>725431097282</t>
  </si>
  <si>
    <t>EMP02126</t>
  </si>
  <si>
    <t>2025-09-14</t>
  </si>
  <si>
    <t>796769575234</t>
  </si>
  <si>
    <t>767505855026</t>
  </si>
  <si>
    <t>EMP02127</t>
  </si>
  <si>
    <t>2020-05-07</t>
  </si>
  <si>
    <t>774762240431</t>
  </si>
  <si>
    <t>387614185943</t>
  </si>
  <si>
    <t>EMP02128</t>
  </si>
  <si>
    <t>768423751960</t>
  </si>
  <si>
    <t>154934416108</t>
  </si>
  <si>
    <t>EMP02129</t>
  </si>
  <si>
    <t>556449566510</t>
  </si>
  <si>
    <t>322723529314</t>
  </si>
  <si>
    <t>EMP02130</t>
  </si>
  <si>
    <t>2019-09-16</t>
  </si>
  <si>
    <t>828744069259</t>
  </si>
  <si>
    <t>875491362895</t>
  </si>
  <si>
    <t>EMP02131</t>
  </si>
  <si>
    <t>2019-03-02</t>
  </si>
  <si>
    <t>560290099331</t>
  </si>
  <si>
    <t>200389714526</t>
  </si>
  <si>
    <t>EMP02132</t>
  </si>
  <si>
    <t>2022-05-11</t>
  </si>
  <si>
    <t>494892959854</t>
  </si>
  <si>
    <t>431721253599</t>
  </si>
  <si>
    <t>EMP02133</t>
  </si>
  <si>
    <t>964640060367</t>
  </si>
  <si>
    <t>156661517973</t>
  </si>
  <si>
    <t>EMP02134</t>
  </si>
  <si>
    <t>2025-08-26</t>
  </si>
  <si>
    <t>151055023967</t>
  </si>
  <si>
    <t>480350361889</t>
  </si>
  <si>
    <t>EMP02135</t>
  </si>
  <si>
    <t>746810337598</t>
  </si>
  <si>
    <t>874784751832</t>
  </si>
  <si>
    <t>EMP02136</t>
  </si>
  <si>
    <t>2021-09-05</t>
  </si>
  <si>
    <t>390090738295</t>
  </si>
  <si>
    <t>893649208509</t>
  </si>
  <si>
    <t>EMP02137</t>
  </si>
  <si>
    <t>380748825613</t>
  </si>
  <si>
    <t>126922603800</t>
  </si>
  <si>
    <t>EMP02138</t>
  </si>
  <si>
    <t>2023-06-20</t>
  </si>
  <si>
    <t>116277555142</t>
  </si>
  <si>
    <t>600340374211</t>
  </si>
  <si>
    <t>EMP02139</t>
  </si>
  <si>
    <t>258055572696</t>
  </si>
  <si>
    <t>240178441440</t>
  </si>
  <si>
    <t>EMP02140</t>
  </si>
  <si>
    <t>2025-09-19</t>
  </si>
  <si>
    <t>776402577282</t>
  </si>
  <si>
    <t>243295407280</t>
  </si>
  <si>
    <t>EMP02141</t>
  </si>
  <si>
    <t>681145552026</t>
  </si>
  <si>
    <t>259644001178</t>
  </si>
  <si>
    <t>EMP02142</t>
  </si>
  <si>
    <t>852328531859</t>
  </si>
  <si>
    <t>230547942932</t>
  </si>
  <si>
    <t>EMP02143</t>
  </si>
  <si>
    <t>2022-11-23</t>
  </si>
  <si>
    <t>370812643408</t>
  </si>
  <si>
    <t>644034300332</t>
  </si>
  <si>
    <t>EMP02144</t>
  </si>
  <si>
    <t>2019-06-03</t>
  </si>
  <si>
    <t>379847805582</t>
  </si>
  <si>
    <t>258519736623</t>
  </si>
  <si>
    <t>EMP02145</t>
  </si>
  <si>
    <t>751484572427</t>
  </si>
  <si>
    <t>943475949918</t>
  </si>
  <si>
    <t>EMP02146</t>
  </si>
  <si>
    <t>2022-11-26</t>
  </si>
  <si>
    <t>201595111302</t>
  </si>
  <si>
    <t>234415625453</t>
  </si>
  <si>
    <t>EMP02147</t>
  </si>
  <si>
    <t>2022-05-03</t>
  </si>
  <si>
    <t>648296724166</t>
  </si>
  <si>
    <t>621051526316</t>
  </si>
  <si>
    <t>EMP02148</t>
  </si>
  <si>
    <t>382844768191</t>
  </si>
  <si>
    <t>563592660065</t>
  </si>
  <si>
    <t>EMP02149</t>
  </si>
  <si>
    <t>2023-09-20</t>
  </si>
  <si>
    <t>873427347698</t>
  </si>
  <si>
    <t>634700694813</t>
  </si>
  <si>
    <t>EMP02150</t>
  </si>
  <si>
    <t>2019-08-26</t>
  </si>
  <si>
    <t>613819271435</t>
  </si>
  <si>
    <t>126051111677</t>
  </si>
  <si>
    <t>EMP02151</t>
  </si>
  <si>
    <t>640704576613</t>
  </si>
  <si>
    <t>576971696273</t>
  </si>
  <si>
    <t>EMP02152</t>
  </si>
  <si>
    <t>124077540615</t>
  </si>
  <si>
    <t>285859384862</t>
  </si>
  <si>
    <t>EMP02153</t>
  </si>
  <si>
    <t>263488617919</t>
  </si>
  <si>
    <t>466121192159</t>
  </si>
  <si>
    <t>EMP02154</t>
  </si>
  <si>
    <t>276505789492</t>
  </si>
  <si>
    <t>533046413891</t>
  </si>
  <si>
    <t>EMP02155</t>
  </si>
  <si>
    <t>2020-07-14</t>
  </si>
  <si>
    <t>774147853030</t>
  </si>
  <si>
    <t>310897560769</t>
  </si>
  <si>
    <t>EMP02156</t>
  </si>
  <si>
    <t>2019-05-18</t>
  </si>
  <si>
    <t>871378239672</t>
  </si>
  <si>
    <t>802052275284</t>
  </si>
  <si>
    <t>EMP02157</t>
  </si>
  <si>
    <t>2025-02-01</t>
  </si>
  <si>
    <t>394118589919</t>
  </si>
  <si>
    <t>437052495336</t>
  </si>
  <si>
    <t>EMP02158</t>
  </si>
  <si>
    <t>2021-05-20</t>
  </si>
  <si>
    <t>771088267708</t>
  </si>
  <si>
    <t>295765113219</t>
  </si>
  <si>
    <t>EMP02159</t>
  </si>
  <si>
    <t>224868648159</t>
  </si>
  <si>
    <t>820746337300</t>
  </si>
  <si>
    <t>EMP02160</t>
  </si>
  <si>
    <t>171853119931</t>
  </si>
  <si>
    <t>495420956551</t>
  </si>
  <si>
    <t>EMP02161</t>
  </si>
  <si>
    <t>2022-11-12</t>
  </si>
  <si>
    <t>967929634774</t>
  </si>
  <si>
    <t>797828776093</t>
  </si>
  <si>
    <t>EMP02162</t>
  </si>
  <si>
    <t>2025-09-12</t>
  </si>
  <si>
    <t>959015984014</t>
  </si>
  <si>
    <t>480034215812</t>
  </si>
  <si>
    <t>EMP02163</t>
  </si>
  <si>
    <t>385373191925</t>
  </si>
  <si>
    <t>866210876854</t>
  </si>
  <si>
    <t>EMP02164</t>
  </si>
  <si>
    <t>134264602886</t>
  </si>
  <si>
    <t>554832843379</t>
  </si>
  <si>
    <t>EMP02165</t>
  </si>
  <si>
    <t>620478506672</t>
  </si>
  <si>
    <t>772556047025</t>
  </si>
  <si>
    <t>EMP02166</t>
  </si>
  <si>
    <t>209712029136</t>
  </si>
  <si>
    <t>531668887471</t>
  </si>
  <si>
    <t>EMP02167</t>
  </si>
  <si>
    <t>2020-03-30</t>
  </si>
  <si>
    <t>844730187196</t>
  </si>
  <si>
    <t>286250056524</t>
  </si>
  <si>
    <t>EMP02168</t>
  </si>
  <si>
    <t>2025-09-03</t>
  </si>
  <si>
    <t>294347369137</t>
  </si>
  <si>
    <t>488367893740</t>
  </si>
  <si>
    <t>EMP02169</t>
  </si>
  <si>
    <t>218723594929</t>
  </si>
  <si>
    <t>428582555965</t>
  </si>
  <si>
    <t>EMP02170</t>
  </si>
  <si>
    <t>2023-02-03</t>
  </si>
  <si>
    <t>293481264439</t>
  </si>
  <si>
    <t>490195326130</t>
  </si>
  <si>
    <t>EMP02171</t>
  </si>
  <si>
    <t>2019-01-19</t>
  </si>
  <si>
    <t>936305207125</t>
  </si>
  <si>
    <t>218072894643</t>
  </si>
  <si>
    <t>EMP02172</t>
  </si>
  <si>
    <t>965981528325</t>
  </si>
  <si>
    <t>759267355340</t>
  </si>
  <si>
    <t>EMP02173</t>
  </si>
  <si>
    <t>2019-07-28</t>
  </si>
  <si>
    <t>518012242407</t>
  </si>
  <si>
    <t>592596480538</t>
  </si>
  <si>
    <t>EMP02174</t>
  </si>
  <si>
    <t>2023-10-10</t>
  </si>
  <si>
    <t>535493883810</t>
  </si>
  <si>
    <t>778734458204</t>
  </si>
  <si>
    <t>EMP02175</t>
  </si>
  <si>
    <t>655970414484</t>
  </si>
  <si>
    <t>453879433098</t>
  </si>
  <si>
    <t>EMP02176</t>
  </si>
  <si>
    <t>2025-10-17</t>
  </si>
  <si>
    <t>827879791600</t>
  </si>
  <si>
    <t>815425966405</t>
  </si>
  <si>
    <t>EMP02177</t>
  </si>
  <si>
    <t>874935328802</t>
  </si>
  <si>
    <t>308337909499</t>
  </si>
  <si>
    <t>EMP02178</t>
  </si>
  <si>
    <t>297001474151</t>
  </si>
  <si>
    <t>905258530741</t>
  </si>
  <si>
    <t>EMP02179</t>
  </si>
  <si>
    <t>2019-12-28</t>
  </si>
  <si>
    <t>976626392828</t>
  </si>
  <si>
    <t>371411097160</t>
  </si>
  <si>
    <t>EMP02180</t>
  </si>
  <si>
    <t>533321344791</t>
  </si>
  <si>
    <t>286328617396</t>
  </si>
  <si>
    <t>EMP02181</t>
  </si>
  <si>
    <t>295077202127</t>
  </si>
  <si>
    <t>818046684149</t>
  </si>
  <si>
    <t>EMP02182</t>
  </si>
  <si>
    <t>922206725938</t>
  </si>
  <si>
    <t>863780376267</t>
  </si>
  <si>
    <t>EMP02183</t>
  </si>
  <si>
    <t>2024-12-26</t>
  </si>
  <si>
    <t>775950797206</t>
  </si>
  <si>
    <t>963743923276</t>
  </si>
  <si>
    <t>EMP02184</t>
  </si>
  <si>
    <t>2024-12-17</t>
  </si>
  <si>
    <t>630305506434</t>
  </si>
  <si>
    <t>282795534078</t>
  </si>
  <si>
    <t>EMP02185</t>
  </si>
  <si>
    <t>2024-02-05</t>
  </si>
  <si>
    <t>400426809007</t>
  </si>
  <si>
    <t>965232101972</t>
  </si>
  <si>
    <t>EMP02186</t>
  </si>
  <si>
    <t>384688457563</t>
  </si>
  <si>
    <t>798456132927</t>
  </si>
  <si>
    <t>EMP02187</t>
  </si>
  <si>
    <t>2019-09-27</t>
  </si>
  <si>
    <t>200967183896</t>
  </si>
  <si>
    <t>476037537564</t>
  </si>
  <si>
    <t>EMP02188</t>
  </si>
  <si>
    <t>2022-06-01</t>
  </si>
  <si>
    <t>180507064556</t>
  </si>
  <si>
    <t>618899520778</t>
  </si>
  <si>
    <t>EMP02189</t>
  </si>
  <si>
    <t>2024-09-06</t>
  </si>
  <si>
    <t>708566075072</t>
  </si>
  <si>
    <t>824817411823</t>
  </si>
  <si>
    <t>EMP02190</t>
  </si>
  <si>
    <t>170273995735</t>
  </si>
  <si>
    <t>390029116884</t>
  </si>
  <si>
    <t>EMP02191</t>
  </si>
  <si>
    <t>315800926947</t>
  </si>
  <si>
    <t>588511487078</t>
  </si>
  <si>
    <t>EMP02192</t>
  </si>
  <si>
    <t>332059943461</t>
  </si>
  <si>
    <t>885946330912</t>
  </si>
  <si>
    <t>EMP02193</t>
  </si>
  <si>
    <t>870068914155</t>
  </si>
  <si>
    <t>728939490680</t>
  </si>
  <si>
    <t>EMP02194</t>
  </si>
  <si>
    <t>2022-07-07</t>
  </si>
  <si>
    <t>610073229686</t>
  </si>
  <si>
    <t>492279222584</t>
  </si>
  <si>
    <t>EMP02195</t>
  </si>
  <si>
    <t>791625007907</t>
  </si>
  <si>
    <t>132860831313</t>
  </si>
  <si>
    <t>EMP02196</t>
  </si>
  <si>
    <t>420075429551</t>
  </si>
  <si>
    <t>347578820951</t>
  </si>
  <si>
    <t>EMP02197</t>
  </si>
  <si>
    <t>708968930265</t>
  </si>
  <si>
    <t>239841117748</t>
  </si>
  <si>
    <t>EMP02198</t>
  </si>
  <si>
    <t>760405772431</t>
  </si>
  <si>
    <t>746535494716</t>
  </si>
  <si>
    <t>EMP02199</t>
  </si>
  <si>
    <t>2022-01-25</t>
  </si>
  <si>
    <t>728230283701</t>
  </si>
  <si>
    <t>879693099959</t>
  </si>
  <si>
    <t>EMP02200</t>
  </si>
  <si>
    <t>2020-06-06</t>
  </si>
  <si>
    <t>431443055088</t>
  </si>
  <si>
    <t>889555048792</t>
  </si>
  <si>
    <t>EMP02201</t>
  </si>
  <si>
    <t>192718502041</t>
  </si>
  <si>
    <t>397101170353</t>
  </si>
  <si>
    <t>EMP02202</t>
  </si>
  <si>
    <t>2024-03-15</t>
  </si>
  <si>
    <t>619571185108</t>
  </si>
  <si>
    <t>409531617639</t>
  </si>
  <si>
    <t>EMP02203</t>
  </si>
  <si>
    <t>277344432091</t>
  </si>
  <si>
    <t>333888989313</t>
  </si>
  <si>
    <t>EMP02204</t>
  </si>
  <si>
    <t>297014376056</t>
  </si>
  <si>
    <t>638310229258</t>
  </si>
  <si>
    <t>EMP02205</t>
  </si>
  <si>
    <t>229562898119</t>
  </si>
  <si>
    <t>222002324982</t>
  </si>
  <si>
    <t>EMP02206</t>
  </si>
  <si>
    <t>968177261636</t>
  </si>
  <si>
    <t>833668244756</t>
  </si>
  <si>
    <t>EMP02207</t>
  </si>
  <si>
    <t>2024-02-11</t>
  </si>
  <si>
    <t>341406140004</t>
  </si>
  <si>
    <t>629376424033</t>
  </si>
  <si>
    <t>EMP02208</t>
  </si>
  <si>
    <t>335872313471</t>
  </si>
  <si>
    <t>102460777009</t>
  </si>
  <si>
    <t>EMP02209</t>
  </si>
  <si>
    <t>489817453225</t>
  </si>
  <si>
    <t>980866029188</t>
  </si>
  <si>
    <t>EMP02210</t>
  </si>
  <si>
    <t>2020-04-07</t>
  </si>
  <si>
    <t>111864857205</t>
  </si>
  <si>
    <t>133542558919</t>
  </si>
  <si>
    <t>EMP02211</t>
  </si>
  <si>
    <t>2020-12-14</t>
  </si>
  <si>
    <t>333775293818</t>
  </si>
  <si>
    <t>736981175786</t>
  </si>
  <si>
    <t>EMP02212</t>
  </si>
  <si>
    <t>736186260521</t>
  </si>
  <si>
    <t>730016048357</t>
  </si>
  <si>
    <t>EMP02213</t>
  </si>
  <si>
    <t>819127561216</t>
  </si>
  <si>
    <t>458615328885</t>
  </si>
  <si>
    <t>EMP02214</t>
  </si>
  <si>
    <t>2024-06-10</t>
  </si>
  <si>
    <t>154586915787</t>
  </si>
  <si>
    <t>834681294307</t>
  </si>
  <si>
    <t>EMP02215</t>
  </si>
  <si>
    <t>2025-07-07</t>
  </si>
  <si>
    <t>325350682464</t>
  </si>
  <si>
    <t>637740075353</t>
  </si>
  <si>
    <t>EMP02216</t>
  </si>
  <si>
    <t>2020-11-08</t>
  </si>
  <si>
    <t>685783171437</t>
  </si>
  <si>
    <t>414051700944</t>
  </si>
  <si>
    <t>EMP02217</t>
  </si>
  <si>
    <t>213756832289</t>
  </si>
  <si>
    <t>258830463398</t>
  </si>
  <si>
    <t>EMP02218</t>
  </si>
  <si>
    <t>513056402706</t>
  </si>
  <si>
    <t>678989041474</t>
  </si>
  <si>
    <t>EMP02219</t>
  </si>
  <si>
    <t>2019-07-24</t>
  </si>
  <si>
    <t>850623123253</t>
  </si>
  <si>
    <t>658479043108</t>
  </si>
  <si>
    <t>EMP02220</t>
  </si>
  <si>
    <t>296101532205</t>
  </si>
  <si>
    <t>907136424150</t>
  </si>
  <si>
    <t>EMP02221</t>
  </si>
  <si>
    <t>726961788175</t>
  </si>
  <si>
    <t>833860140673</t>
  </si>
  <si>
    <t>EMP02222</t>
  </si>
  <si>
    <t>141523638593</t>
  </si>
  <si>
    <t>225011514223</t>
  </si>
  <si>
    <t>EMP02223</t>
  </si>
  <si>
    <t>686070687767</t>
  </si>
  <si>
    <t>646889379174</t>
  </si>
  <si>
    <t>EMP02224</t>
  </si>
  <si>
    <t>284372341950</t>
  </si>
  <si>
    <t>509423474429</t>
  </si>
  <si>
    <t>EMP02225</t>
  </si>
  <si>
    <t>139668644016</t>
  </si>
  <si>
    <t>455749756534</t>
  </si>
  <si>
    <t>EMP02226</t>
  </si>
  <si>
    <t>725484578377</t>
  </si>
  <si>
    <t>253150588424</t>
  </si>
  <si>
    <t>EMP02227</t>
  </si>
  <si>
    <t>701128121385</t>
  </si>
  <si>
    <t>525758698919</t>
  </si>
  <si>
    <t>EMP02228</t>
  </si>
  <si>
    <t>830515109769</t>
  </si>
  <si>
    <t>376906414361</t>
  </si>
  <si>
    <t>EMP02229</t>
  </si>
  <si>
    <t>725066018687</t>
  </si>
  <si>
    <t>658737799772</t>
  </si>
  <si>
    <t>EMP02230</t>
  </si>
  <si>
    <t>761999523816</t>
  </si>
  <si>
    <t>841989216184</t>
  </si>
  <si>
    <t>EMP02231</t>
  </si>
  <si>
    <t>841661954261</t>
  </si>
  <si>
    <t>342013253206</t>
  </si>
  <si>
    <t>EMP02232</t>
  </si>
  <si>
    <t>531086501985</t>
  </si>
  <si>
    <t>198303187782</t>
  </si>
  <si>
    <t>EMP02233</t>
  </si>
  <si>
    <t>234339505212</t>
  </si>
  <si>
    <t>234491741145</t>
  </si>
  <si>
    <t>EMP02234</t>
  </si>
  <si>
    <t>750770492920</t>
  </si>
  <si>
    <t>493084900025</t>
  </si>
  <si>
    <t>EMP02235</t>
  </si>
  <si>
    <t>665018396389</t>
  </si>
  <si>
    <t>359966801937</t>
  </si>
  <si>
    <t>EMP02236</t>
  </si>
  <si>
    <t>763815418493</t>
  </si>
  <si>
    <t>298581214559</t>
  </si>
  <si>
    <t>EMP02237</t>
  </si>
  <si>
    <t>806047659359</t>
  </si>
  <si>
    <t>373579303897</t>
  </si>
  <si>
    <t>EMP02238</t>
  </si>
  <si>
    <t>563552745066</t>
  </si>
  <si>
    <t>853848675172</t>
  </si>
  <si>
    <t>EMP02239</t>
  </si>
  <si>
    <t>412422635434</t>
  </si>
  <si>
    <t>476987464641</t>
  </si>
  <si>
    <t>EMP02240</t>
  </si>
  <si>
    <t>320260032150</t>
  </si>
  <si>
    <t>277669392383</t>
  </si>
  <si>
    <t>EMP02241</t>
  </si>
  <si>
    <t>2023-03-30</t>
  </si>
  <si>
    <t>946969316868</t>
  </si>
  <si>
    <t>894948863429</t>
  </si>
  <si>
    <t>EMP02242</t>
  </si>
  <si>
    <t>772580137837</t>
  </si>
  <si>
    <t>389616440921</t>
  </si>
  <si>
    <t>EMP02243</t>
  </si>
  <si>
    <t>2023-09-18</t>
  </si>
  <si>
    <t>755332326091</t>
  </si>
  <si>
    <t>692839007137</t>
  </si>
  <si>
    <t>EMP02244</t>
  </si>
  <si>
    <t>150236736398</t>
  </si>
  <si>
    <t>377185378102</t>
  </si>
  <si>
    <t>EMP02245</t>
  </si>
  <si>
    <t>2022-11-28</t>
  </si>
  <si>
    <t>479089119345</t>
  </si>
  <si>
    <t>799488482879</t>
  </si>
  <si>
    <t>EMP02246</t>
  </si>
  <si>
    <t>2019-08-09</t>
  </si>
  <si>
    <t>679683308219</t>
  </si>
  <si>
    <t>964856089827</t>
  </si>
  <si>
    <t>EMP02247</t>
  </si>
  <si>
    <t>848753510224</t>
  </si>
  <si>
    <t>761989038071</t>
  </si>
  <si>
    <t>EMP02248</t>
  </si>
  <si>
    <t>2025-03-30</t>
  </si>
  <si>
    <t>949152038434</t>
  </si>
  <si>
    <t>549836470330</t>
  </si>
  <si>
    <t>EMP02249</t>
  </si>
  <si>
    <t>2020-09-19</t>
  </si>
  <si>
    <t>894558455682</t>
  </si>
  <si>
    <t>986886823177</t>
  </si>
  <si>
    <t>EMP02250</t>
  </si>
  <si>
    <t>182912404123</t>
  </si>
  <si>
    <t>630743042184</t>
  </si>
  <si>
    <t>EMP02251</t>
  </si>
  <si>
    <t>552798582302</t>
  </si>
  <si>
    <t>426896052083</t>
  </si>
  <si>
    <t>EMP02252</t>
  </si>
  <si>
    <t>2021-06-30</t>
  </si>
  <si>
    <t>311773878771</t>
  </si>
  <si>
    <t>810541040370</t>
  </si>
  <si>
    <t>EMP02253</t>
  </si>
  <si>
    <t>2023-08-25</t>
  </si>
  <si>
    <t>526578449453</t>
  </si>
  <si>
    <t>518564931478</t>
  </si>
  <si>
    <t>EMP02254</t>
  </si>
  <si>
    <t>2020-06-05</t>
  </si>
  <si>
    <t>971108297646</t>
  </si>
  <si>
    <t>582691867245</t>
  </si>
  <si>
    <t>EMP02255</t>
  </si>
  <si>
    <t>2025-02-09</t>
  </si>
  <si>
    <t>948101975969</t>
  </si>
  <si>
    <t>157922638930</t>
  </si>
  <si>
    <t>EMP02256</t>
  </si>
  <si>
    <t>2020-07-15</t>
  </si>
  <si>
    <t>401969081617</t>
  </si>
  <si>
    <t>988998881369</t>
  </si>
  <si>
    <t>EMP02257</t>
  </si>
  <si>
    <t>2020-12-01</t>
  </si>
  <si>
    <t>729854325525</t>
  </si>
  <si>
    <t>891885485860</t>
  </si>
  <si>
    <t>EMP02258</t>
  </si>
  <si>
    <t>279349947622</t>
  </si>
  <si>
    <t>341905139874</t>
  </si>
  <si>
    <t>EMP02259</t>
  </si>
  <si>
    <t>2021-07-09</t>
  </si>
  <si>
    <t>602346351060</t>
  </si>
  <si>
    <t>976062101314</t>
  </si>
  <si>
    <t>EMP02260</t>
  </si>
  <si>
    <t>2022-01-01</t>
  </si>
  <si>
    <t>238122258573</t>
  </si>
  <si>
    <t>570924121004</t>
  </si>
  <si>
    <t>EMP02261</t>
  </si>
  <si>
    <t>781291002164</t>
  </si>
  <si>
    <t>861800622820</t>
  </si>
  <si>
    <t>EMP02262</t>
  </si>
  <si>
    <t>918076045935</t>
  </si>
  <si>
    <t>416853136338</t>
  </si>
  <si>
    <t>EMP02263</t>
  </si>
  <si>
    <t>2021-11-30</t>
  </si>
  <si>
    <t>281431872797</t>
  </si>
  <si>
    <t>598408270328</t>
  </si>
  <si>
    <t>EMP02264</t>
  </si>
  <si>
    <t>834777714969</t>
  </si>
  <si>
    <t>915075197381</t>
  </si>
  <si>
    <t>EMP02265</t>
  </si>
  <si>
    <t>390546449940</t>
  </si>
  <si>
    <t>704925709188</t>
  </si>
  <si>
    <t>EMP02266</t>
  </si>
  <si>
    <t>437933778232</t>
  </si>
  <si>
    <t>203354557614</t>
  </si>
  <si>
    <t>EMP02267</t>
  </si>
  <si>
    <t>2024-01-25</t>
  </si>
  <si>
    <t>604799227052</t>
  </si>
  <si>
    <t>853867311683</t>
  </si>
  <si>
    <t>EMP02268</t>
  </si>
  <si>
    <t>2023-01-25</t>
  </si>
  <si>
    <t>816385187386</t>
  </si>
  <si>
    <t>619140017174</t>
  </si>
  <si>
    <t>EMP02269</t>
  </si>
  <si>
    <t>2021-12-09</t>
  </si>
  <si>
    <t>525336455447</t>
  </si>
  <si>
    <t>383307099226</t>
  </si>
  <si>
    <t>EMP02270</t>
  </si>
  <si>
    <t>718209039787</t>
  </si>
  <si>
    <t>585044415720</t>
  </si>
  <si>
    <t>EMP02271</t>
  </si>
  <si>
    <t>795917926497</t>
  </si>
  <si>
    <t>225868323561</t>
  </si>
  <si>
    <t>EMP02272</t>
  </si>
  <si>
    <t>2023-10-31</t>
  </si>
  <si>
    <t>217178788347</t>
  </si>
  <si>
    <t>740871383804</t>
  </si>
  <si>
    <t>EMP02273</t>
  </si>
  <si>
    <t>996971421808</t>
  </si>
  <si>
    <t>717764074304</t>
  </si>
  <si>
    <t>EMP02274</t>
  </si>
  <si>
    <t>575965930397</t>
  </si>
  <si>
    <t>197705436503</t>
  </si>
  <si>
    <t>EMP02275</t>
  </si>
  <si>
    <t>241131072455</t>
  </si>
  <si>
    <t>371085041671</t>
  </si>
  <si>
    <t>EMP02276</t>
  </si>
  <si>
    <t>375866895122</t>
  </si>
  <si>
    <t>640683823306</t>
  </si>
  <si>
    <t>EMP02277</t>
  </si>
  <si>
    <t>2019-04-13</t>
  </si>
  <si>
    <t>272910216326</t>
  </si>
  <si>
    <t>521315854518</t>
  </si>
  <si>
    <t>EMP02278</t>
  </si>
  <si>
    <t>398275780988</t>
  </si>
  <si>
    <t>163465399979</t>
  </si>
  <si>
    <t>EMP02279</t>
  </si>
  <si>
    <t>370490253853</t>
  </si>
  <si>
    <t>140825011815</t>
  </si>
  <si>
    <t>EMP02280</t>
  </si>
  <si>
    <t>978829050901</t>
  </si>
  <si>
    <t>675855346656</t>
  </si>
  <si>
    <t>EMP02281</t>
  </si>
  <si>
    <t>572051743581</t>
  </si>
  <si>
    <t>835911580256</t>
  </si>
  <si>
    <t>EMP02282</t>
  </si>
  <si>
    <t>2023-08-28</t>
  </si>
  <si>
    <t>835546586946</t>
  </si>
  <si>
    <t>832398300608</t>
  </si>
  <si>
    <t>EMP02283</t>
  </si>
  <si>
    <t>2019-07-25</t>
  </si>
  <si>
    <t>382388728940</t>
  </si>
  <si>
    <t>148851126493</t>
  </si>
  <si>
    <t>EMP02284</t>
  </si>
  <si>
    <t>322681219965</t>
  </si>
  <si>
    <t>858731603280</t>
  </si>
  <si>
    <t>EMP02285</t>
  </si>
  <si>
    <t>645486246809</t>
  </si>
  <si>
    <t>106027229245</t>
  </si>
  <si>
    <t>EMP02286</t>
  </si>
  <si>
    <t>676955110645</t>
  </si>
  <si>
    <t>174963495581</t>
  </si>
  <si>
    <t>EMP02287</t>
  </si>
  <si>
    <t>2020-07-07</t>
  </si>
  <si>
    <t>257091110069</t>
  </si>
  <si>
    <t>652950513516</t>
  </si>
  <si>
    <t>EMP02288</t>
  </si>
  <si>
    <t>531936913441</t>
  </si>
  <si>
    <t>992394531868</t>
  </si>
  <si>
    <t>EMP02289</t>
  </si>
  <si>
    <t>675562483514</t>
  </si>
  <si>
    <t>289158115869</t>
  </si>
  <si>
    <t>EMP02290</t>
  </si>
  <si>
    <t>2022-05-08</t>
  </si>
  <si>
    <t>152626856334</t>
  </si>
  <si>
    <t>309085085837</t>
  </si>
  <si>
    <t>EMP02291</t>
  </si>
  <si>
    <t>123579403750</t>
  </si>
  <si>
    <t>410155495217</t>
  </si>
  <si>
    <t>EMP02292</t>
  </si>
  <si>
    <t>2020-06-14</t>
  </si>
  <si>
    <t>335263324328</t>
  </si>
  <si>
    <t>431860407094</t>
  </si>
  <si>
    <t>EMP02293</t>
  </si>
  <si>
    <t>2019-05-12</t>
  </si>
  <si>
    <t>696269739333</t>
  </si>
  <si>
    <t>421430144356</t>
  </si>
  <si>
    <t>EMP02294</t>
  </si>
  <si>
    <t>2025-04-30</t>
  </si>
  <si>
    <t>444808912982</t>
  </si>
  <si>
    <t>943438685888</t>
  </si>
  <si>
    <t>EMP02295</t>
  </si>
  <si>
    <t>376681702108</t>
  </si>
  <si>
    <t>515012741430</t>
  </si>
  <si>
    <t>EMP02296</t>
  </si>
  <si>
    <t>498165170566</t>
  </si>
  <si>
    <t>208560370954</t>
  </si>
  <si>
    <t>EMP02297</t>
  </si>
  <si>
    <t>175698616498</t>
  </si>
  <si>
    <t>314642984870</t>
  </si>
  <si>
    <t>EMP02298</t>
  </si>
  <si>
    <t>672758638837</t>
  </si>
  <si>
    <t>143671143031</t>
  </si>
  <si>
    <t>EMP02299</t>
  </si>
  <si>
    <t>2023-04-08</t>
  </si>
  <si>
    <t>390823852875</t>
  </si>
  <si>
    <t>141338940787</t>
  </si>
  <si>
    <t>EMP02300</t>
  </si>
  <si>
    <t>2023-10-19</t>
  </si>
  <si>
    <t>639355086657</t>
  </si>
  <si>
    <t>970149102722</t>
  </si>
  <si>
    <t>EMP02301</t>
  </si>
  <si>
    <t>2020-01-08</t>
  </si>
  <si>
    <t>658340441335</t>
  </si>
  <si>
    <t>588848430687</t>
  </si>
  <si>
    <t>EMP02302</t>
  </si>
  <si>
    <t>461239674592</t>
  </si>
  <si>
    <t>111351162688</t>
  </si>
  <si>
    <t>EMP02303</t>
  </si>
  <si>
    <t>2022-07-05</t>
  </si>
  <si>
    <t>286208106640</t>
  </si>
  <si>
    <t>612488977444</t>
  </si>
  <si>
    <t>EMP02304</t>
  </si>
  <si>
    <t>2020-03-06</t>
  </si>
  <si>
    <t>685839864383</t>
  </si>
  <si>
    <t>831031838976</t>
  </si>
  <si>
    <t>EMP02305</t>
  </si>
  <si>
    <t>972480098682</t>
  </si>
  <si>
    <t>317339036249</t>
  </si>
  <si>
    <t>EMP02306</t>
  </si>
  <si>
    <t>2020-05-17</t>
  </si>
  <si>
    <t>340711487581</t>
  </si>
  <si>
    <t>832639678079</t>
  </si>
  <si>
    <t>EMP02307</t>
  </si>
  <si>
    <t>629843608559</t>
  </si>
  <si>
    <t>817370288048</t>
  </si>
  <si>
    <t>EMP02308</t>
  </si>
  <si>
    <t>209284325787</t>
  </si>
  <si>
    <t>478180281411</t>
  </si>
  <si>
    <t>EMP02309</t>
  </si>
  <si>
    <t>2023-07-04</t>
  </si>
  <si>
    <t>680948892231</t>
  </si>
  <si>
    <t>716073842431</t>
  </si>
  <si>
    <t>EMP02310</t>
  </si>
  <si>
    <t>2019-08-15</t>
  </si>
  <si>
    <t>468746535530</t>
  </si>
  <si>
    <t>154024256855</t>
  </si>
  <si>
    <t>EMP02311</t>
  </si>
  <si>
    <t>2023-10-21</t>
  </si>
  <si>
    <t>860678660551</t>
  </si>
  <si>
    <t>359927444832</t>
  </si>
  <si>
    <t>EMP02312</t>
  </si>
  <si>
    <t>785772845147</t>
  </si>
  <si>
    <t>177204963170</t>
  </si>
  <si>
    <t>EMP02313</t>
  </si>
  <si>
    <t>871329310483</t>
  </si>
  <si>
    <t>527985192638</t>
  </si>
  <si>
    <t>EMP02314</t>
  </si>
  <si>
    <t>2024-01-11</t>
  </si>
  <si>
    <t>673627826692</t>
  </si>
  <si>
    <t>236256770552</t>
  </si>
  <si>
    <t>EMP02315</t>
  </si>
  <si>
    <t>2025-04-22</t>
  </si>
  <si>
    <t>246807988278</t>
  </si>
  <si>
    <t>988444006253</t>
  </si>
  <si>
    <t>EMP02316</t>
  </si>
  <si>
    <t>272280838230</t>
  </si>
  <si>
    <t>703366565347</t>
  </si>
  <si>
    <t>EMP02317</t>
  </si>
  <si>
    <t>2020-10-16</t>
  </si>
  <si>
    <t>361637580330</t>
  </si>
  <si>
    <t>671130733897</t>
  </si>
  <si>
    <t>EMP02318</t>
  </si>
  <si>
    <t>780070432883</t>
  </si>
  <si>
    <t>277933496704</t>
  </si>
  <si>
    <t>EMP02319</t>
  </si>
  <si>
    <t>857342917220</t>
  </si>
  <si>
    <t>167408476353</t>
  </si>
  <si>
    <t>EMP02320</t>
  </si>
  <si>
    <t>520740976958</t>
  </si>
  <si>
    <t>287490425764</t>
  </si>
  <si>
    <t>EMP02321</t>
  </si>
  <si>
    <t>2019-10-15</t>
  </si>
  <si>
    <t>960109584136</t>
  </si>
  <si>
    <t>299951243187</t>
  </si>
  <si>
    <t>EMP02322</t>
  </si>
  <si>
    <t>623017532925</t>
  </si>
  <si>
    <t>604384663767</t>
  </si>
  <si>
    <t>EMP02323</t>
  </si>
  <si>
    <t>2020-05-10</t>
  </si>
  <si>
    <t>289029562596</t>
  </si>
  <si>
    <t>332961972469</t>
  </si>
  <si>
    <t>EMP02324</t>
  </si>
  <si>
    <t>351497563260</t>
  </si>
  <si>
    <t>222207079718</t>
  </si>
  <si>
    <t>EMP02325</t>
  </si>
  <si>
    <t>2019-11-18</t>
  </si>
  <si>
    <t>405220773469</t>
  </si>
  <si>
    <t>244294755872</t>
  </si>
  <si>
    <t>EMP02326</t>
  </si>
  <si>
    <t>487964003871</t>
  </si>
  <si>
    <t>134731878533</t>
  </si>
  <si>
    <t>EMP02327</t>
  </si>
  <si>
    <t>2023-09-22</t>
  </si>
  <si>
    <t>300590084322</t>
  </si>
  <si>
    <t>852938822165</t>
  </si>
  <si>
    <t>EMP02328</t>
  </si>
  <si>
    <t>2025-03-05</t>
  </si>
  <si>
    <t>799486701848</t>
  </si>
  <si>
    <t>253229991572</t>
  </si>
  <si>
    <t>EMP02329</t>
  </si>
  <si>
    <t>275209999692</t>
  </si>
  <si>
    <t>206443166225</t>
  </si>
  <si>
    <t>EMP02330</t>
  </si>
  <si>
    <t>403710103336</t>
  </si>
  <si>
    <t>547370317250</t>
  </si>
  <si>
    <t>EMP02331</t>
  </si>
  <si>
    <t>2019-11-22</t>
  </si>
  <si>
    <t>492030753690</t>
  </si>
  <si>
    <t>615802853411</t>
  </si>
  <si>
    <t>EMP02332</t>
  </si>
  <si>
    <t>303939155086</t>
  </si>
  <si>
    <t>162669598387</t>
  </si>
  <si>
    <t>EMP02333</t>
  </si>
  <si>
    <t>2024-09-13</t>
  </si>
  <si>
    <t>178684831837</t>
  </si>
  <si>
    <t>571863180780</t>
  </si>
  <si>
    <t>EMP02334</t>
  </si>
  <si>
    <t>365902130686</t>
  </si>
  <si>
    <t>202678646096</t>
  </si>
  <si>
    <t>EMP02335</t>
  </si>
  <si>
    <t>484131313979</t>
  </si>
  <si>
    <t>592330923368</t>
  </si>
  <si>
    <t>EMP02336</t>
  </si>
  <si>
    <t>167390256335</t>
  </si>
  <si>
    <t>393665870493</t>
  </si>
  <si>
    <t>EMP02337</t>
  </si>
  <si>
    <t>125795898276</t>
  </si>
  <si>
    <t>312285872690</t>
  </si>
  <si>
    <t>EMP02338</t>
  </si>
  <si>
    <t>2019-11-27</t>
  </si>
  <si>
    <t>282228794985</t>
  </si>
  <si>
    <t>498780796523</t>
  </si>
  <si>
    <t>EMP02339</t>
  </si>
  <si>
    <t>551158767956</t>
  </si>
  <si>
    <t>643079166732</t>
  </si>
  <si>
    <t>EMP02340</t>
  </si>
  <si>
    <t>257863460390</t>
  </si>
  <si>
    <t>438579618544</t>
  </si>
  <si>
    <t>EMP02341</t>
  </si>
  <si>
    <t>2022-12-27</t>
  </si>
  <si>
    <t>705765972042</t>
  </si>
  <si>
    <t>189738959239</t>
  </si>
  <si>
    <t>EMP02342</t>
  </si>
  <si>
    <t>2024-07-12</t>
  </si>
  <si>
    <t>303331322080</t>
  </si>
  <si>
    <t>746734698691</t>
  </si>
  <si>
    <t>EMP02343</t>
  </si>
  <si>
    <t>679509777534</t>
  </si>
  <si>
    <t>801883849772</t>
  </si>
  <si>
    <t>EMP02344</t>
  </si>
  <si>
    <t>2022-01-06</t>
  </si>
  <si>
    <t>219053429755</t>
  </si>
  <si>
    <t>479512895609</t>
  </si>
  <si>
    <t>EMP02345</t>
  </si>
  <si>
    <t>888834361675</t>
  </si>
  <si>
    <t>123150827994</t>
  </si>
  <si>
    <t>EMP02346</t>
  </si>
  <si>
    <t>641271120030</t>
  </si>
  <si>
    <t>668994946163</t>
  </si>
  <si>
    <t>EMP02347</t>
  </si>
  <si>
    <t>2024-06-04</t>
  </si>
  <si>
    <t>300516894862</t>
  </si>
  <si>
    <t>281998533133</t>
  </si>
  <si>
    <t>EMP02348</t>
  </si>
  <si>
    <t>2019-11-14</t>
  </si>
  <si>
    <t>214345421247</t>
  </si>
  <si>
    <t>143189073930</t>
  </si>
  <si>
    <t>EMP02349</t>
  </si>
  <si>
    <t>653215026730</t>
  </si>
  <si>
    <t>435598399576</t>
  </si>
  <si>
    <t>EMP02350</t>
  </si>
  <si>
    <t>2019-10-22</t>
  </si>
  <si>
    <t>170306917985</t>
  </si>
  <si>
    <t>938311966531</t>
  </si>
  <si>
    <t>EMP02351</t>
  </si>
  <si>
    <t>802252197915</t>
  </si>
  <si>
    <t>258064491978</t>
  </si>
  <si>
    <t>EMP02352</t>
  </si>
  <si>
    <t>163878033982</t>
  </si>
  <si>
    <t>736041569322</t>
  </si>
  <si>
    <t>EMP02353</t>
  </si>
  <si>
    <t>629193618687</t>
  </si>
  <si>
    <t>332680306121</t>
  </si>
  <si>
    <t>EMP02354</t>
  </si>
  <si>
    <t>2025-01-14</t>
  </si>
  <si>
    <t>595651257465</t>
  </si>
  <si>
    <t>155667401676</t>
  </si>
  <si>
    <t>EMP02355</t>
  </si>
  <si>
    <t>2024-10-28</t>
  </si>
  <si>
    <t>238329650703</t>
  </si>
  <si>
    <t>549009658060</t>
  </si>
  <si>
    <t>EMP02356</t>
  </si>
  <si>
    <t>251275944758</t>
  </si>
  <si>
    <t>433714310065</t>
  </si>
  <si>
    <t>EMP02357</t>
  </si>
  <si>
    <t>349530667423</t>
  </si>
  <si>
    <t>529090757448</t>
  </si>
  <si>
    <t>EMP02358</t>
  </si>
  <si>
    <t>430826191913</t>
  </si>
  <si>
    <t>798247784904</t>
  </si>
  <si>
    <t>EMP02359</t>
  </si>
  <si>
    <t>2024-10-24</t>
  </si>
  <si>
    <t>446840143753</t>
  </si>
  <si>
    <t>424382999489</t>
  </si>
  <si>
    <t>EMP02360</t>
  </si>
  <si>
    <t>224182235239</t>
  </si>
  <si>
    <t>750234205119</t>
  </si>
  <si>
    <t>EMP02361</t>
  </si>
  <si>
    <t>196593160364</t>
  </si>
  <si>
    <t>660247871011</t>
  </si>
  <si>
    <t>EMP02362</t>
  </si>
  <si>
    <t>2021-06-09</t>
  </si>
  <si>
    <t>824245637211</t>
  </si>
  <si>
    <t>981353756373</t>
  </si>
  <si>
    <t>EMP02363</t>
  </si>
  <si>
    <t>826001526631</t>
  </si>
  <si>
    <t>694695839860</t>
  </si>
  <si>
    <t>EMP02364</t>
  </si>
  <si>
    <t>906671694721</t>
  </si>
  <si>
    <t>614384365445</t>
  </si>
  <si>
    <t>EMP02365</t>
  </si>
  <si>
    <t>2023-05-27</t>
  </si>
  <si>
    <t>887125430606</t>
  </si>
  <si>
    <t>695170516826</t>
  </si>
  <si>
    <t>EMP02366</t>
  </si>
  <si>
    <t>2020-08-15</t>
  </si>
  <si>
    <t>721961939208</t>
  </si>
  <si>
    <t>535624284525</t>
  </si>
  <si>
    <t>EMP02367</t>
  </si>
  <si>
    <t>906018401751</t>
  </si>
  <si>
    <t>496179965673</t>
  </si>
  <si>
    <t>EMP02368</t>
  </si>
  <si>
    <t>2022-12-16</t>
  </si>
  <si>
    <t>160713263279</t>
  </si>
  <si>
    <t>647466582016</t>
  </si>
  <si>
    <t>EMP02369</t>
  </si>
  <si>
    <t>340904138335</t>
  </si>
  <si>
    <t>626531778880</t>
  </si>
  <si>
    <t>EMP02370</t>
  </si>
  <si>
    <t>2025-10-08</t>
  </si>
  <si>
    <t>363553685208</t>
  </si>
  <si>
    <t>305375869411</t>
  </si>
  <si>
    <t>EMP02371</t>
  </si>
  <si>
    <t>758028021265</t>
  </si>
  <si>
    <t>446340319239</t>
  </si>
  <si>
    <t>EMP02372</t>
  </si>
  <si>
    <t>836196602781</t>
  </si>
  <si>
    <t>802696610579</t>
  </si>
  <si>
    <t>EMP02373</t>
  </si>
  <si>
    <t>474698641912</t>
  </si>
  <si>
    <t>904246398510</t>
  </si>
  <si>
    <t>EMP02374</t>
  </si>
  <si>
    <t>872760593348</t>
  </si>
  <si>
    <t>708550925406</t>
  </si>
  <si>
    <t>EMP02375</t>
  </si>
  <si>
    <t>357795184608</t>
  </si>
  <si>
    <t>813859465375</t>
  </si>
  <si>
    <t>EMP02376</t>
  </si>
  <si>
    <t>857489021152</t>
  </si>
  <si>
    <t>518959478655</t>
  </si>
  <si>
    <t>EMP02377</t>
  </si>
  <si>
    <t>413402805880</t>
  </si>
  <si>
    <t>259191619771</t>
  </si>
  <si>
    <t>EMP02378</t>
  </si>
  <si>
    <t>2023-04-03</t>
  </si>
  <si>
    <t>217717871818</t>
  </si>
  <si>
    <t>494819618540</t>
  </si>
  <si>
    <t>EMP02379</t>
  </si>
  <si>
    <t>2020-04-02</t>
  </si>
  <si>
    <t>778928015920</t>
  </si>
  <si>
    <t>102466782225</t>
  </si>
  <si>
    <t>EMP02380</t>
  </si>
  <si>
    <t>780429925483</t>
  </si>
  <si>
    <t>188461861657</t>
  </si>
  <si>
    <t>EMP02381</t>
  </si>
  <si>
    <t>2024-08-26</t>
  </si>
  <si>
    <t>182620625130</t>
  </si>
  <si>
    <t>199644931867</t>
  </si>
  <si>
    <t>EMP02382</t>
  </si>
  <si>
    <t>2020-03-04</t>
  </si>
  <si>
    <t>566100661411</t>
  </si>
  <si>
    <t>865195366863</t>
  </si>
  <si>
    <t>EMP02383</t>
  </si>
  <si>
    <t>391358809968</t>
  </si>
  <si>
    <t>214964475767</t>
  </si>
  <si>
    <t>EMP02384</t>
  </si>
  <si>
    <t>2022-06-27</t>
  </si>
  <si>
    <t>977975575134</t>
  </si>
  <si>
    <t>656391178638</t>
  </si>
  <si>
    <t>EMP02385</t>
  </si>
  <si>
    <t>2020-04-25</t>
  </si>
  <si>
    <t>691410006876</t>
  </si>
  <si>
    <t>824205199518</t>
  </si>
  <si>
    <t>EMP02386</t>
  </si>
  <si>
    <t>890238816313</t>
  </si>
  <si>
    <t>184814337009</t>
  </si>
  <si>
    <t>EMP02387</t>
  </si>
  <si>
    <t>609903241177</t>
  </si>
  <si>
    <t>592774851031</t>
  </si>
  <si>
    <t>EMP02388</t>
  </si>
  <si>
    <t>2020-02-09</t>
  </si>
  <si>
    <t>725475979204</t>
  </si>
  <si>
    <t>605848865950</t>
  </si>
  <si>
    <t>EMP02389</t>
  </si>
  <si>
    <t>163362024883</t>
  </si>
  <si>
    <t>837544079042</t>
  </si>
  <si>
    <t>EMP02390</t>
  </si>
  <si>
    <t>803698051353</t>
  </si>
  <si>
    <t>120819920963</t>
  </si>
  <si>
    <t>EMP02391</t>
  </si>
  <si>
    <t>2025-06-16</t>
  </si>
  <si>
    <t>957116462585</t>
  </si>
  <si>
    <t>199613368621</t>
  </si>
  <si>
    <t>EMP02392</t>
  </si>
  <si>
    <t>2022-01-19</t>
  </si>
  <si>
    <t>841225840949</t>
  </si>
  <si>
    <t>630555677703</t>
  </si>
  <si>
    <t>EMP02393</t>
  </si>
  <si>
    <t>639265049920</t>
  </si>
  <si>
    <t>255486355059</t>
  </si>
  <si>
    <t>EMP02394</t>
  </si>
  <si>
    <t>825182194300</t>
  </si>
  <si>
    <t>810283003003</t>
  </si>
  <si>
    <t>EMP02395</t>
  </si>
  <si>
    <t>483636499467</t>
  </si>
  <si>
    <t>937435895481</t>
  </si>
  <si>
    <t>EMP02396</t>
  </si>
  <si>
    <t>853739995277</t>
  </si>
  <si>
    <t>378535339625</t>
  </si>
  <si>
    <t>EMP02397</t>
  </si>
  <si>
    <t>2019-04-23</t>
  </si>
  <si>
    <t>214097940239</t>
  </si>
  <si>
    <t>847611264661</t>
  </si>
  <si>
    <t>EMP02398</t>
  </si>
  <si>
    <t>184351718265</t>
  </si>
  <si>
    <t>704078756270</t>
  </si>
  <si>
    <t>EMP02399</t>
  </si>
  <si>
    <t>2024-01-17</t>
  </si>
  <si>
    <t>906275555160</t>
  </si>
  <si>
    <t>810933818437</t>
  </si>
  <si>
    <t>EMP02400</t>
  </si>
  <si>
    <t>573731932542</t>
  </si>
  <si>
    <t>905283429923</t>
  </si>
  <si>
    <t>EMP02401</t>
  </si>
  <si>
    <t>772599957398</t>
  </si>
  <si>
    <t>759583841106</t>
  </si>
  <si>
    <t>EMP02402</t>
  </si>
  <si>
    <t>2021-02-17</t>
  </si>
  <si>
    <t>853618888016</t>
  </si>
  <si>
    <t>512624287950</t>
  </si>
  <si>
    <t>EMP02403</t>
  </si>
  <si>
    <t>2022-05-04</t>
  </si>
  <si>
    <t>672435284587</t>
  </si>
  <si>
    <t>285573812305</t>
  </si>
  <si>
    <t>EMP02404</t>
  </si>
  <si>
    <t>913504688194</t>
  </si>
  <si>
    <t>102314178664</t>
  </si>
  <si>
    <t>EMP02405</t>
  </si>
  <si>
    <t>2022-06-02</t>
  </si>
  <si>
    <t>557241015408</t>
  </si>
  <si>
    <t>218004371110</t>
  </si>
  <si>
    <t>EMP02406</t>
  </si>
  <si>
    <t>2022-10-14</t>
  </si>
  <si>
    <t>783782215008</t>
  </si>
  <si>
    <t>347152819528</t>
  </si>
  <si>
    <t>EMP02407</t>
  </si>
  <si>
    <t>411614752038</t>
  </si>
  <si>
    <t>326684680056</t>
  </si>
  <si>
    <t>EMP02408</t>
  </si>
  <si>
    <t>477405364695</t>
  </si>
  <si>
    <t>771391799984</t>
  </si>
  <si>
    <t>EMP02409</t>
  </si>
  <si>
    <t>666941211440</t>
  </si>
  <si>
    <t>353676388504</t>
  </si>
  <si>
    <t>EMP02410</t>
  </si>
  <si>
    <t>219422146505</t>
  </si>
  <si>
    <t>349616511313</t>
  </si>
  <si>
    <t>EMP02411</t>
  </si>
  <si>
    <t>307907067035</t>
  </si>
  <si>
    <t>775096252365</t>
  </si>
  <si>
    <t>EMP02412</t>
  </si>
  <si>
    <t>2019-04-15</t>
  </si>
  <si>
    <t>197072169213</t>
  </si>
  <si>
    <t>717130293718</t>
  </si>
  <si>
    <t>EMP02413</t>
  </si>
  <si>
    <t>2023-02-04</t>
  </si>
  <si>
    <t>726268174816</t>
  </si>
  <si>
    <t>560766677845</t>
  </si>
  <si>
    <t>EMP02414</t>
  </si>
  <si>
    <t>864054292397</t>
  </si>
  <si>
    <t>709377909411</t>
  </si>
  <si>
    <t>EMP02415</t>
  </si>
  <si>
    <t>2020-11-12</t>
  </si>
  <si>
    <t>760586381267</t>
  </si>
  <si>
    <t>988627463989</t>
  </si>
  <si>
    <t>EMP02416</t>
  </si>
  <si>
    <t>939141336669</t>
  </si>
  <si>
    <t>945417318633</t>
  </si>
  <si>
    <t>EMP02417</t>
  </si>
  <si>
    <t>2022-10-04</t>
  </si>
  <si>
    <t>453286036848</t>
  </si>
  <si>
    <t>325056241215</t>
  </si>
  <si>
    <t>EMP02418</t>
  </si>
  <si>
    <t>402646628071</t>
  </si>
  <si>
    <t>632177252284</t>
  </si>
  <si>
    <t>EMP02419</t>
  </si>
  <si>
    <t>2021-06-01</t>
  </si>
  <si>
    <t>487181809926</t>
  </si>
  <si>
    <t>220633182282</t>
  </si>
  <si>
    <t>EMP02420</t>
  </si>
  <si>
    <t>889256016157</t>
  </si>
  <si>
    <t>796988413108</t>
  </si>
  <si>
    <t>EMP02421</t>
  </si>
  <si>
    <t>631681965811</t>
  </si>
  <si>
    <t>711409704405</t>
  </si>
  <si>
    <t>EMP02422</t>
  </si>
  <si>
    <t>255269967041</t>
  </si>
  <si>
    <t>176065178840</t>
  </si>
  <si>
    <t>EMP02423</t>
  </si>
  <si>
    <t>712252018110</t>
  </si>
  <si>
    <t>159535398581</t>
  </si>
  <si>
    <t>EMP02424</t>
  </si>
  <si>
    <t>2020-04-05</t>
  </si>
  <si>
    <t>952117018815</t>
  </si>
  <si>
    <t>123408661973</t>
  </si>
  <si>
    <t>EMP02425</t>
  </si>
  <si>
    <t>2021-11-17</t>
  </si>
  <si>
    <t>320015565594</t>
  </si>
  <si>
    <t>952602459689</t>
  </si>
  <si>
    <t>EMP02426</t>
  </si>
  <si>
    <t>328788707053</t>
  </si>
  <si>
    <t>282344877315</t>
  </si>
  <si>
    <t>EMP02427</t>
  </si>
  <si>
    <t>367532497328</t>
  </si>
  <si>
    <t>827408774663</t>
  </si>
  <si>
    <t>EMP02428</t>
  </si>
  <si>
    <t>816176301736</t>
  </si>
  <si>
    <t>347158503188</t>
  </si>
  <si>
    <t>EMP02429</t>
  </si>
  <si>
    <t>636831993181</t>
  </si>
  <si>
    <t>587415394812</t>
  </si>
  <si>
    <t>EMP02430</t>
  </si>
  <si>
    <t>325644118621</t>
  </si>
  <si>
    <t>796646271142</t>
  </si>
  <si>
    <t>EMP02431</t>
  </si>
  <si>
    <t>235053909405</t>
  </si>
  <si>
    <t>690343351522</t>
  </si>
  <si>
    <t>EMP02432</t>
  </si>
  <si>
    <t>413688626123</t>
  </si>
  <si>
    <t>210362946326</t>
  </si>
  <si>
    <t>EMP02433</t>
  </si>
  <si>
    <t>2019-12-05</t>
  </si>
  <si>
    <t>999922298244</t>
  </si>
  <si>
    <t>883681007532</t>
  </si>
  <si>
    <t>EMP02434</t>
  </si>
  <si>
    <t>772591280422</t>
  </si>
  <si>
    <t>758344316079</t>
  </si>
  <si>
    <t>EMP02435</t>
  </si>
  <si>
    <t>2025-01-05</t>
  </si>
  <si>
    <t>972294518262</t>
  </si>
  <si>
    <t>567236462166</t>
  </si>
  <si>
    <t>EMP02436</t>
  </si>
  <si>
    <t>791924732038</t>
  </si>
  <si>
    <t>848807954220</t>
  </si>
  <si>
    <t>EMP02437</t>
  </si>
  <si>
    <t>2023-09-12</t>
  </si>
  <si>
    <t>128914993456</t>
  </si>
  <si>
    <t>244909643119</t>
  </si>
  <si>
    <t>EMP02438</t>
  </si>
  <si>
    <t>2024-01-09</t>
  </si>
  <si>
    <t>575688653601</t>
  </si>
  <si>
    <t>447874773596</t>
  </si>
  <si>
    <t>EMP02439</t>
  </si>
  <si>
    <t>641671187891</t>
  </si>
  <si>
    <t>334561699446</t>
  </si>
  <si>
    <t>EMP02440</t>
  </si>
  <si>
    <t>244318354079</t>
  </si>
  <si>
    <t>630744772495</t>
  </si>
  <si>
    <t>EMP02441</t>
  </si>
  <si>
    <t>2019-10-19</t>
  </si>
  <si>
    <t>422133183309</t>
  </si>
  <si>
    <t>323667239340</t>
  </si>
  <si>
    <t>EMP02442</t>
  </si>
  <si>
    <t>448103832879</t>
  </si>
  <si>
    <t>364490317564</t>
  </si>
  <si>
    <t>EMP02443</t>
  </si>
  <si>
    <t>411095951763</t>
  </si>
  <si>
    <t>194659959957</t>
  </si>
  <si>
    <t>EMP02444</t>
  </si>
  <si>
    <t>2020-11-01</t>
  </si>
  <si>
    <t>518403982695</t>
  </si>
  <si>
    <t>304190038907</t>
  </si>
  <si>
    <t>EMP02445</t>
  </si>
  <si>
    <t>130350329483</t>
  </si>
  <si>
    <t>855190322937</t>
  </si>
  <si>
    <t>EMP02446</t>
  </si>
  <si>
    <t>446747029213</t>
  </si>
  <si>
    <t>137750681893</t>
  </si>
  <si>
    <t>EMP02447</t>
  </si>
  <si>
    <t>319518056418</t>
  </si>
  <si>
    <t>786792910614</t>
  </si>
  <si>
    <t>EMP02448</t>
  </si>
  <si>
    <t>794493883998</t>
  </si>
  <si>
    <t>201527199251</t>
  </si>
  <si>
    <t>EMP02449</t>
  </si>
  <si>
    <t>319315618375</t>
  </si>
  <si>
    <t>837311897424</t>
  </si>
  <si>
    <t>EMP02450</t>
  </si>
  <si>
    <t>760654519378</t>
  </si>
  <si>
    <t>248096026990</t>
  </si>
  <si>
    <t>EMP02451</t>
  </si>
  <si>
    <t>882872328986</t>
  </si>
  <si>
    <t>227059950077</t>
  </si>
  <si>
    <t>EMP02452</t>
  </si>
  <si>
    <t>839465620480</t>
  </si>
  <si>
    <t>725761796475</t>
  </si>
  <si>
    <t>EMP02453</t>
  </si>
  <si>
    <t>2022-05-09</t>
  </si>
  <si>
    <t>900393649768</t>
  </si>
  <si>
    <t>260939359998</t>
  </si>
  <si>
    <t>EMP02454</t>
  </si>
  <si>
    <t>2019-09-03</t>
  </si>
  <si>
    <t>764372829320</t>
  </si>
  <si>
    <t>647654391954</t>
  </si>
  <si>
    <t>EMP02455</t>
  </si>
  <si>
    <t>2025-07-23</t>
  </si>
  <si>
    <t>286603206705</t>
  </si>
  <si>
    <t>588563038952</t>
  </si>
  <si>
    <t>EMP02456</t>
  </si>
  <si>
    <t>360765257393</t>
  </si>
  <si>
    <t>174839729121</t>
  </si>
  <si>
    <t>EMP02457</t>
  </si>
  <si>
    <t>717612790096</t>
  </si>
  <si>
    <t>791058432210</t>
  </si>
  <si>
    <t>EMP02458</t>
  </si>
  <si>
    <t>771473069777</t>
  </si>
  <si>
    <t>315544924284</t>
  </si>
  <si>
    <t>EMP02459</t>
  </si>
  <si>
    <t>2021-08-11</t>
  </si>
  <si>
    <t>826314277560</t>
  </si>
  <si>
    <t>336112813221</t>
  </si>
  <si>
    <t>EMP02460</t>
  </si>
  <si>
    <t>802831392351</t>
  </si>
  <si>
    <t>304922361949</t>
  </si>
  <si>
    <t>EMP02461</t>
  </si>
  <si>
    <t>2022-03-03</t>
  </si>
  <si>
    <t>474625958895</t>
  </si>
  <si>
    <t>430429610083</t>
  </si>
  <si>
    <t>EMP02462</t>
  </si>
  <si>
    <t>2025-03-21</t>
  </si>
  <si>
    <t>833377675897</t>
  </si>
  <si>
    <t>844166150182</t>
  </si>
  <si>
    <t>EMP02463</t>
  </si>
  <si>
    <t>229395799176</t>
  </si>
  <si>
    <t>625331979453</t>
  </si>
  <si>
    <t>EMP02464</t>
  </si>
  <si>
    <t>930147185394</t>
  </si>
  <si>
    <t>478263552084</t>
  </si>
  <si>
    <t>EMP02465</t>
  </si>
  <si>
    <t>819006817202</t>
  </si>
  <si>
    <t>720670078819</t>
  </si>
  <si>
    <t>EMP02466</t>
  </si>
  <si>
    <t>408573758862</t>
  </si>
  <si>
    <t>445513898712</t>
  </si>
  <si>
    <t>EMP02467</t>
  </si>
  <si>
    <t>2020-04-20</t>
  </si>
  <si>
    <t>415442530755</t>
  </si>
  <si>
    <t>794244994745</t>
  </si>
  <si>
    <t>EMP02468</t>
  </si>
  <si>
    <t>2023-09-09</t>
  </si>
  <si>
    <t>793619434874</t>
  </si>
  <si>
    <t>638129499205</t>
  </si>
  <si>
    <t>EMP02469</t>
  </si>
  <si>
    <t>2024-01-07</t>
  </si>
  <si>
    <t>365413182016</t>
  </si>
  <si>
    <t>112497913648</t>
  </si>
  <si>
    <t>EMP02470</t>
  </si>
  <si>
    <t>633588230605</t>
  </si>
  <si>
    <t>325990620253</t>
  </si>
  <si>
    <t>EMP02471</t>
  </si>
  <si>
    <t>2025-07-30</t>
  </si>
  <si>
    <t>461985077415</t>
  </si>
  <si>
    <t>210160380156</t>
  </si>
  <si>
    <t>EMP02472</t>
  </si>
  <si>
    <t>163900985482</t>
  </si>
  <si>
    <t>917654034687</t>
  </si>
  <si>
    <t>EMP02473</t>
  </si>
  <si>
    <t>139676568114</t>
  </si>
  <si>
    <t>257509104325</t>
  </si>
  <si>
    <t>EMP02474</t>
  </si>
  <si>
    <t>592257090979</t>
  </si>
  <si>
    <t>904081476466</t>
  </si>
  <si>
    <t>EMP02475</t>
  </si>
  <si>
    <t>2019-06-06</t>
  </si>
  <si>
    <t>303749985937</t>
  </si>
  <si>
    <t>603207027521</t>
  </si>
  <si>
    <t>EMP02476</t>
  </si>
  <si>
    <t>832238603664</t>
  </si>
  <si>
    <t>320298214743</t>
  </si>
  <si>
    <t>EMP02477</t>
  </si>
  <si>
    <t>402051512915</t>
  </si>
  <si>
    <t>780892466566</t>
  </si>
  <si>
    <t>EMP02478</t>
  </si>
  <si>
    <t>266275096283</t>
  </si>
  <si>
    <t>539277716793</t>
  </si>
  <si>
    <t>EMP02479</t>
  </si>
  <si>
    <t>2024-06-03</t>
  </si>
  <si>
    <t>277217956986</t>
  </si>
  <si>
    <t>802492713932</t>
  </si>
  <si>
    <t>EMP02480</t>
  </si>
  <si>
    <t>2022-10-22</t>
  </si>
  <si>
    <t>538338086097</t>
  </si>
  <si>
    <t>806735144949</t>
  </si>
  <si>
    <t>EMP02481</t>
  </si>
  <si>
    <t>603627382310</t>
  </si>
  <si>
    <t>984889584455</t>
  </si>
  <si>
    <t>EMP02482</t>
  </si>
  <si>
    <t>621307302053</t>
  </si>
  <si>
    <t>837729887723</t>
  </si>
  <si>
    <t>EMP02483</t>
  </si>
  <si>
    <t>2019-10-04</t>
  </si>
  <si>
    <t>444799256189</t>
  </si>
  <si>
    <t>394590976946</t>
  </si>
  <si>
    <t>EMP02484</t>
  </si>
  <si>
    <t>2022-01-15</t>
  </si>
  <si>
    <t>860861538174</t>
  </si>
  <si>
    <t>415997746831</t>
  </si>
  <si>
    <t>EMP02485</t>
  </si>
  <si>
    <t>526655443153</t>
  </si>
  <si>
    <t>396053370733</t>
  </si>
  <si>
    <t>EMP02486</t>
  </si>
  <si>
    <t>458399954656</t>
  </si>
  <si>
    <t>835684833595</t>
  </si>
  <si>
    <t>EMP02487</t>
  </si>
  <si>
    <t>726130310328</t>
  </si>
  <si>
    <t>267798987840</t>
  </si>
  <si>
    <t>EMP02488</t>
  </si>
  <si>
    <t>2025-04-24</t>
  </si>
  <si>
    <t>486205331357</t>
  </si>
  <si>
    <t>543166255589</t>
  </si>
  <si>
    <t>EMP02489</t>
  </si>
  <si>
    <t>889804281688</t>
  </si>
  <si>
    <t>832141320123</t>
  </si>
  <si>
    <t>EMP02490</t>
  </si>
  <si>
    <t>2020-01-26</t>
  </si>
  <si>
    <t>936875543154</t>
  </si>
  <si>
    <t>189321696972</t>
  </si>
  <si>
    <t>EMP02491</t>
  </si>
  <si>
    <t>945894533147</t>
  </si>
  <si>
    <t>492623363898</t>
  </si>
  <si>
    <t>EMP02492</t>
  </si>
  <si>
    <t>809131149673</t>
  </si>
  <si>
    <t>892916449614</t>
  </si>
  <si>
    <t>EMP02493</t>
  </si>
  <si>
    <t>2025-02-17</t>
  </si>
  <si>
    <t>580393414125</t>
  </si>
  <si>
    <t>376450405843</t>
  </si>
  <si>
    <t>EMP02494</t>
  </si>
  <si>
    <t>883850980836</t>
  </si>
  <si>
    <t>330613379130</t>
  </si>
  <si>
    <t>EMP02495</t>
  </si>
  <si>
    <t>150684312858</t>
  </si>
  <si>
    <t>592236009939</t>
  </si>
  <si>
    <t>EMP02496</t>
  </si>
  <si>
    <t>112640802862</t>
  </si>
  <si>
    <t>599006969273</t>
  </si>
  <si>
    <t>EMP02497</t>
  </si>
  <si>
    <t>2020-05-29</t>
  </si>
  <si>
    <t>380444550041</t>
  </si>
  <si>
    <t>892276738732</t>
  </si>
  <si>
    <t>EMP02498</t>
  </si>
  <si>
    <t>2024-12-20</t>
  </si>
  <si>
    <t>527631974275</t>
  </si>
  <si>
    <t>803840086310</t>
  </si>
  <si>
    <t>EMP02499</t>
  </si>
  <si>
    <t>2021-01-09</t>
  </si>
  <si>
    <t>286659970556</t>
  </si>
  <si>
    <t>216677657657</t>
  </si>
  <si>
    <t>EMP02500</t>
  </si>
  <si>
    <t>2023-01-28</t>
  </si>
  <si>
    <t>713085480290</t>
  </si>
  <si>
    <t>451110115619</t>
  </si>
  <si>
    <t>EMP02501</t>
  </si>
  <si>
    <t>502768879599</t>
  </si>
  <si>
    <t>984113860541</t>
  </si>
  <si>
    <t>EMP02502</t>
  </si>
  <si>
    <t>2020-06-10</t>
  </si>
  <si>
    <t>495140641122</t>
  </si>
  <si>
    <t>644063513390</t>
  </si>
  <si>
    <t>EMP02503</t>
  </si>
  <si>
    <t>236962106383</t>
  </si>
  <si>
    <t>178606314565</t>
  </si>
  <si>
    <t>EMP02504</t>
  </si>
  <si>
    <t>2023-01-07</t>
  </si>
  <si>
    <t>704669186175</t>
  </si>
  <si>
    <t>811506474202</t>
  </si>
  <si>
    <t>EMP02505</t>
  </si>
  <si>
    <t>2019-07-20</t>
  </si>
  <si>
    <t>820982315374</t>
  </si>
  <si>
    <t>422750331202</t>
  </si>
  <si>
    <t>EMP02506</t>
  </si>
  <si>
    <t>2024-05-31</t>
  </si>
  <si>
    <t>998421132153</t>
  </si>
  <si>
    <t>340097573417</t>
  </si>
  <si>
    <t>EMP02507</t>
  </si>
  <si>
    <t>982031797566</t>
  </si>
  <si>
    <t>372471462368</t>
  </si>
  <si>
    <t>EMP02508</t>
  </si>
  <si>
    <t>353713171518</t>
  </si>
  <si>
    <t>230670051796</t>
  </si>
  <si>
    <t>EMP02509</t>
  </si>
  <si>
    <t>2020-04-10</t>
  </si>
  <si>
    <t>568344217441</t>
  </si>
  <si>
    <t>783604461854</t>
  </si>
  <si>
    <t>EMP02510</t>
  </si>
  <si>
    <t>771365322289</t>
  </si>
  <si>
    <t>561634197237</t>
  </si>
  <si>
    <t>EMP02511</t>
  </si>
  <si>
    <t>2019-05-20</t>
  </si>
  <si>
    <t>707279462926</t>
  </si>
  <si>
    <t>444073436790</t>
  </si>
  <si>
    <t>EMP02512</t>
  </si>
  <si>
    <t>2024-05-29</t>
  </si>
  <si>
    <t>934581980116</t>
  </si>
  <si>
    <t>818416664527</t>
  </si>
  <si>
    <t>EMP02513</t>
  </si>
  <si>
    <t>2023-07-03</t>
  </si>
  <si>
    <t>243057126990</t>
  </si>
  <si>
    <t>941389639306</t>
  </si>
  <si>
    <t>EMP02514</t>
  </si>
  <si>
    <t>2020-12-19</t>
  </si>
  <si>
    <t>761872782863</t>
  </si>
  <si>
    <t>449849105635</t>
  </si>
  <si>
    <t>EMP02515</t>
  </si>
  <si>
    <t>407766939645</t>
  </si>
  <si>
    <t>170927011434</t>
  </si>
  <si>
    <t>EMP02516</t>
  </si>
  <si>
    <t>2022-07-18</t>
  </si>
  <si>
    <t>825865687121</t>
  </si>
  <si>
    <t>470216018902</t>
  </si>
  <si>
    <t>EMP02517</t>
  </si>
  <si>
    <t>372979931366</t>
  </si>
  <si>
    <t>519166390645</t>
  </si>
  <si>
    <t>EMP02518</t>
  </si>
  <si>
    <t>425959132803</t>
  </si>
  <si>
    <t>580151197502</t>
  </si>
  <si>
    <t>EMP02519</t>
  </si>
  <si>
    <t>188165318214</t>
  </si>
  <si>
    <t>895862260558</t>
  </si>
  <si>
    <t>EMP02520</t>
  </si>
  <si>
    <t>2023-01-10</t>
  </si>
  <si>
    <t>975850827429</t>
  </si>
  <si>
    <t>565159623902</t>
  </si>
  <si>
    <t>EMP02521</t>
  </si>
  <si>
    <t>821924618033</t>
  </si>
  <si>
    <t>653493808138</t>
  </si>
  <si>
    <t>EMP02522</t>
  </si>
  <si>
    <t>2024-12-03</t>
  </si>
  <si>
    <t>174213105930</t>
  </si>
  <si>
    <t>470531702381</t>
  </si>
  <si>
    <t>EMP02523</t>
  </si>
  <si>
    <t>199230501712</t>
  </si>
  <si>
    <t>419523393212</t>
  </si>
  <si>
    <t>EMP02524</t>
  </si>
  <si>
    <t>300920129781</t>
  </si>
  <si>
    <t>385412786010</t>
  </si>
  <si>
    <t>EMP02525</t>
  </si>
  <si>
    <t>676518300301</t>
  </si>
  <si>
    <t>869441573419</t>
  </si>
  <si>
    <t>EMP02526</t>
  </si>
  <si>
    <t>2019-01-20</t>
  </si>
  <si>
    <t>600720582121</t>
  </si>
  <si>
    <t>285919340777</t>
  </si>
  <si>
    <t>EMP02527</t>
  </si>
  <si>
    <t>981341873210</t>
  </si>
  <si>
    <t>921085296084</t>
  </si>
  <si>
    <t>EMP02528</t>
  </si>
  <si>
    <t>809216999726</t>
  </si>
  <si>
    <t>247114654459</t>
  </si>
  <si>
    <t>EMP02529</t>
  </si>
  <si>
    <t>823466967644</t>
  </si>
  <si>
    <t>144876781394</t>
  </si>
  <si>
    <t>EMP02530</t>
  </si>
  <si>
    <t>284425470310</t>
  </si>
  <si>
    <t>587686791695</t>
  </si>
  <si>
    <t>EMP02531</t>
  </si>
  <si>
    <t>838740679513</t>
  </si>
  <si>
    <t>410805448765</t>
  </si>
  <si>
    <t>EMP02532</t>
  </si>
  <si>
    <t>2019-07-03</t>
  </si>
  <si>
    <t>280349744844</t>
  </si>
  <si>
    <t>140247707959</t>
  </si>
  <si>
    <t>EMP02533</t>
  </si>
  <si>
    <t>414041083494</t>
  </si>
  <si>
    <t>553558292639</t>
  </si>
  <si>
    <t>EMP02534</t>
  </si>
  <si>
    <t>599327124093</t>
  </si>
  <si>
    <t>210893077512</t>
  </si>
  <si>
    <t>EMP02535</t>
  </si>
  <si>
    <t>517954715599</t>
  </si>
  <si>
    <t>569066853880</t>
  </si>
  <si>
    <t>EMP02536</t>
  </si>
  <si>
    <t>532907618514</t>
  </si>
  <si>
    <t>417360725159</t>
  </si>
  <si>
    <t>EMP02537</t>
  </si>
  <si>
    <t>921276916071</t>
  </si>
  <si>
    <t>794698195949</t>
  </si>
  <si>
    <t>EMP02538</t>
  </si>
  <si>
    <t>2023-03-06</t>
  </si>
  <si>
    <t>797260064570</t>
  </si>
  <si>
    <t>936953090918</t>
  </si>
  <si>
    <t>EMP02539</t>
  </si>
  <si>
    <t>400106792185</t>
  </si>
  <si>
    <t>890447201443</t>
  </si>
  <si>
    <t>EMP02540</t>
  </si>
  <si>
    <t>597794721951</t>
  </si>
  <si>
    <t>618761277797</t>
  </si>
  <si>
    <t>EMP02541</t>
  </si>
  <si>
    <t>2025-09-06</t>
  </si>
  <si>
    <t>311068334903</t>
  </si>
  <si>
    <t>177409069224</t>
  </si>
  <si>
    <t>EMP02542</t>
  </si>
  <si>
    <t>2019-02-26</t>
  </si>
  <si>
    <t>461437755050</t>
  </si>
  <si>
    <t>651970584951</t>
  </si>
  <si>
    <t>EMP02543</t>
  </si>
  <si>
    <t>2024-04-19</t>
  </si>
  <si>
    <t>224622622310</t>
  </si>
  <si>
    <t>461414039672</t>
  </si>
  <si>
    <t>EMP02544</t>
  </si>
  <si>
    <t>558130383746</t>
  </si>
  <si>
    <t>509421826408</t>
  </si>
  <si>
    <t>EMP02545</t>
  </si>
  <si>
    <t>265879624028</t>
  </si>
  <si>
    <t>360412465584</t>
  </si>
  <si>
    <t>EMP02546</t>
  </si>
  <si>
    <t>209280789388</t>
  </si>
  <si>
    <t>583937927045</t>
  </si>
  <si>
    <t>EMP02547</t>
  </si>
  <si>
    <t>544886476165</t>
  </si>
  <si>
    <t>274557408075</t>
  </si>
  <si>
    <t>EMP02548</t>
  </si>
  <si>
    <t>707425105480</t>
  </si>
  <si>
    <t>225189233524</t>
  </si>
  <si>
    <t>EMP02549</t>
  </si>
  <si>
    <t>2019-12-18</t>
  </si>
  <si>
    <t>133605453175</t>
  </si>
  <si>
    <t>390863949469</t>
  </si>
  <si>
    <t>EMP02550</t>
  </si>
  <si>
    <t>546188082396</t>
  </si>
  <si>
    <t>362888493525</t>
  </si>
  <si>
    <t>EMP02551</t>
  </si>
  <si>
    <t>438969317208</t>
  </si>
  <si>
    <t>586759289888</t>
  </si>
  <si>
    <t>EMP02552</t>
  </si>
  <si>
    <t>244774977321</t>
  </si>
  <si>
    <t>748552135150</t>
  </si>
  <si>
    <t>EMP02553</t>
  </si>
  <si>
    <t>2025-08-23</t>
  </si>
  <si>
    <t>212640914044</t>
  </si>
  <si>
    <t>467489042539</t>
  </si>
  <si>
    <t>EMP02554</t>
  </si>
  <si>
    <t>786676484206</t>
  </si>
  <si>
    <t>532453160355</t>
  </si>
  <si>
    <t>EMP02555</t>
  </si>
  <si>
    <t>492292594747</t>
  </si>
  <si>
    <t>402212099117</t>
  </si>
  <si>
    <t>EMP02556</t>
  </si>
  <si>
    <t>2021-10-13</t>
  </si>
  <si>
    <t>828577799661</t>
  </si>
  <si>
    <t>962717407319</t>
  </si>
  <si>
    <t>EMP02557</t>
  </si>
  <si>
    <t>913961945262</t>
  </si>
  <si>
    <t>145842194185</t>
  </si>
  <si>
    <t>EMP02558</t>
  </si>
  <si>
    <t>299218636369</t>
  </si>
  <si>
    <t>587755717007</t>
  </si>
  <si>
    <t>EMP02559</t>
  </si>
  <si>
    <t>2023-11-17</t>
  </si>
  <si>
    <t>135848325882</t>
  </si>
  <si>
    <t>641902772715</t>
  </si>
  <si>
    <t>EMP02560</t>
  </si>
  <si>
    <t>196630968516</t>
  </si>
  <si>
    <t>457609580348</t>
  </si>
  <si>
    <t>EMP02561</t>
  </si>
  <si>
    <t>434484744082</t>
  </si>
  <si>
    <t>734932323941</t>
  </si>
  <si>
    <t>EMP02562</t>
  </si>
  <si>
    <t>619786478042</t>
  </si>
  <si>
    <t>551235441294</t>
  </si>
  <si>
    <t>EMP02563</t>
  </si>
  <si>
    <t>139120615686</t>
  </si>
  <si>
    <t>859599991583</t>
  </si>
  <si>
    <t>EMP02564</t>
  </si>
  <si>
    <t>938582599837</t>
  </si>
  <si>
    <t>238760857605</t>
  </si>
  <si>
    <t>EMP02565</t>
  </si>
  <si>
    <t>244987262836</t>
  </si>
  <si>
    <t>948241907412</t>
  </si>
  <si>
    <t>EMP02566</t>
  </si>
  <si>
    <t>846980690227</t>
  </si>
  <si>
    <t>298474289945</t>
  </si>
  <si>
    <t>EMP02567</t>
  </si>
  <si>
    <t>799861407756</t>
  </si>
  <si>
    <t>904405716577</t>
  </si>
  <si>
    <t>EMP02568</t>
  </si>
  <si>
    <t>2022-09-05</t>
  </si>
  <si>
    <t>398425778103</t>
  </si>
  <si>
    <t>938764170694</t>
  </si>
  <si>
    <t>EMP02569</t>
  </si>
  <si>
    <t>2024-01-08</t>
  </si>
  <si>
    <t>544609188047</t>
  </si>
  <si>
    <t>507260559214</t>
  </si>
  <si>
    <t>EMP02570</t>
  </si>
  <si>
    <t>278252561009</t>
  </si>
  <si>
    <t>682427066650</t>
  </si>
  <si>
    <t>EMP02571</t>
  </si>
  <si>
    <t>350531924599</t>
  </si>
  <si>
    <t>537071328396</t>
  </si>
  <si>
    <t>EMP02572</t>
  </si>
  <si>
    <t>468404851034</t>
  </si>
  <si>
    <t>821852941323</t>
  </si>
  <si>
    <t>EMP02573</t>
  </si>
  <si>
    <t>300001732564</t>
  </si>
  <si>
    <t>767204189145</t>
  </si>
  <si>
    <t>EMP02574</t>
  </si>
  <si>
    <t>377536022086</t>
  </si>
  <si>
    <t>925411250178</t>
  </si>
  <si>
    <t>EMP02575</t>
  </si>
  <si>
    <t>2024-12-27</t>
  </si>
  <si>
    <t>174088439830</t>
  </si>
  <si>
    <t>777975056501</t>
  </si>
  <si>
    <t>EMP02576</t>
  </si>
  <si>
    <t>2020-12-16</t>
  </si>
  <si>
    <t>639837298849</t>
  </si>
  <si>
    <t>564592489453</t>
  </si>
  <si>
    <t>EMP02577</t>
  </si>
  <si>
    <t>651810122980</t>
  </si>
  <si>
    <t>222439460524</t>
  </si>
  <si>
    <t>EMP02578</t>
  </si>
  <si>
    <t>2024-07-27</t>
  </si>
  <si>
    <t>186775650200</t>
  </si>
  <si>
    <t>531282614685</t>
  </si>
  <si>
    <t>EMP02579</t>
  </si>
  <si>
    <t>651257490127</t>
  </si>
  <si>
    <t>678376492403</t>
  </si>
  <si>
    <t>EMP02580</t>
  </si>
  <si>
    <t>822581974901</t>
  </si>
  <si>
    <t>473091673499</t>
  </si>
  <si>
    <t>EMP02581</t>
  </si>
  <si>
    <t>2019-11-17</t>
  </si>
  <si>
    <t>815641023520</t>
  </si>
  <si>
    <t>310282067610</t>
  </si>
  <si>
    <t>EMP02582</t>
  </si>
  <si>
    <t>2020-02-15</t>
  </si>
  <si>
    <t>307977367382</t>
  </si>
  <si>
    <t>357015156999</t>
  </si>
  <si>
    <t>EMP02583</t>
  </si>
  <si>
    <t>2022-04-16</t>
  </si>
  <si>
    <t>753420255323</t>
  </si>
  <si>
    <t>593629690933</t>
  </si>
  <si>
    <t>EMP02584</t>
  </si>
  <si>
    <t>864491460067</t>
  </si>
  <si>
    <t>619276454711</t>
  </si>
  <si>
    <t>EMP02585</t>
  </si>
  <si>
    <t>764586671221</t>
  </si>
  <si>
    <t>594841450472</t>
  </si>
  <si>
    <t>EMP02586</t>
  </si>
  <si>
    <t>289088019651</t>
  </si>
  <si>
    <t>544958525101</t>
  </si>
  <si>
    <t>EMP02587</t>
  </si>
  <si>
    <t>2024-05-09</t>
  </si>
  <si>
    <t>996048155825</t>
  </si>
  <si>
    <t>893816969952</t>
  </si>
  <si>
    <t>EMP02588</t>
  </si>
  <si>
    <t>2022-10-27</t>
  </si>
  <si>
    <t>858878270573</t>
  </si>
  <si>
    <t>874282512407</t>
  </si>
  <si>
    <t>EMP02589</t>
  </si>
  <si>
    <t>2021-07-22</t>
  </si>
  <si>
    <t>441962158456</t>
  </si>
  <si>
    <t>687524910739</t>
  </si>
  <si>
    <t>EMP02590</t>
  </si>
  <si>
    <t>515499214908</t>
  </si>
  <si>
    <t>399627410919</t>
  </si>
  <si>
    <t>EMP02591</t>
  </si>
  <si>
    <t>185005567546</t>
  </si>
  <si>
    <t>816527765335</t>
  </si>
  <si>
    <t>EMP02592</t>
  </si>
  <si>
    <t>926879136060</t>
  </si>
  <si>
    <t>434921536870</t>
  </si>
  <si>
    <t>EMP02593</t>
  </si>
  <si>
    <t>949517268145</t>
  </si>
  <si>
    <t>963471533952</t>
  </si>
  <si>
    <t>EMP02594</t>
  </si>
  <si>
    <t>425793767882</t>
  </si>
  <si>
    <t>405354603478</t>
  </si>
  <si>
    <t>EMP02595</t>
  </si>
  <si>
    <t>2022-02-03</t>
  </si>
  <si>
    <t>742549334929</t>
  </si>
  <si>
    <t>222035675643</t>
  </si>
  <si>
    <t>EMP02596</t>
  </si>
  <si>
    <t>2020-12-26</t>
  </si>
  <si>
    <t>345824659043</t>
  </si>
  <si>
    <t>676276877427</t>
  </si>
  <si>
    <t>EMP02597</t>
  </si>
  <si>
    <t>2024-07-02</t>
  </si>
  <si>
    <t>668734026645</t>
  </si>
  <si>
    <t>971265124465</t>
  </si>
  <si>
    <t>EMP02598</t>
  </si>
  <si>
    <t>2020-11-30</t>
  </si>
  <si>
    <t>266043451526</t>
  </si>
  <si>
    <t>609173678169</t>
  </si>
  <si>
    <t>EMP02599</t>
  </si>
  <si>
    <t>664187954615</t>
  </si>
  <si>
    <t>369490287560</t>
  </si>
  <si>
    <t>EMP02600</t>
  </si>
  <si>
    <t>305397867000</t>
  </si>
  <si>
    <t>563237755069</t>
  </si>
  <si>
    <t>EMP02601</t>
  </si>
  <si>
    <t>827324319923</t>
  </si>
  <si>
    <t>826742688510</t>
  </si>
  <si>
    <t>EMP02602</t>
  </si>
  <si>
    <t>200782097772</t>
  </si>
  <si>
    <t>156156503153</t>
  </si>
  <si>
    <t>EMP02603</t>
  </si>
  <si>
    <t>2025-04-05</t>
  </si>
  <si>
    <t>445686416630</t>
  </si>
  <si>
    <t>174514461714</t>
  </si>
  <si>
    <t>EMP02604</t>
  </si>
  <si>
    <t>664701517082</t>
  </si>
  <si>
    <t>622751695068</t>
  </si>
  <si>
    <t>EMP02605</t>
  </si>
  <si>
    <t>604439162955</t>
  </si>
  <si>
    <t>808027996444</t>
  </si>
  <si>
    <t>EMP02606</t>
  </si>
  <si>
    <t>592226653202</t>
  </si>
  <si>
    <t>675298958837</t>
  </si>
  <si>
    <t>EMP02607</t>
  </si>
  <si>
    <t>235017414117</t>
  </si>
  <si>
    <t>566665511944</t>
  </si>
  <si>
    <t>EMP02608</t>
  </si>
  <si>
    <t>416484675195</t>
  </si>
  <si>
    <t>565201262488</t>
  </si>
  <si>
    <t>EMP02609</t>
  </si>
  <si>
    <t>2019-04-22</t>
  </si>
  <si>
    <t>939852422501</t>
  </si>
  <si>
    <t>783122819585</t>
  </si>
  <si>
    <t>EMP02610</t>
  </si>
  <si>
    <t>2024-11-25</t>
  </si>
  <si>
    <t>705794002009</t>
  </si>
  <si>
    <t>904855424937</t>
  </si>
  <si>
    <t>EMP02611</t>
  </si>
  <si>
    <t>2023-03-10</t>
  </si>
  <si>
    <t>599606280468</t>
  </si>
  <si>
    <t>728203256251</t>
  </si>
  <si>
    <t>EMP02612</t>
  </si>
  <si>
    <t>607381180861</t>
  </si>
  <si>
    <t>363784754178</t>
  </si>
  <si>
    <t>EMP02613</t>
  </si>
  <si>
    <t>650910372433</t>
  </si>
  <si>
    <t>345742140046</t>
  </si>
  <si>
    <t>EMP02614</t>
  </si>
  <si>
    <t>2024-07-21</t>
  </si>
  <si>
    <t>740877796912</t>
  </si>
  <si>
    <t>832341120768</t>
  </si>
  <si>
    <t>EMP02615</t>
  </si>
  <si>
    <t>651911736806</t>
  </si>
  <si>
    <t>800577940491</t>
  </si>
  <si>
    <t>EMP02616</t>
  </si>
  <si>
    <t>228741949434</t>
  </si>
  <si>
    <t>247845215220</t>
  </si>
  <si>
    <t>EMP02617</t>
  </si>
  <si>
    <t>222760355242</t>
  </si>
  <si>
    <t>976144405671</t>
  </si>
  <si>
    <t>EMP02618</t>
  </si>
  <si>
    <t>734484399148</t>
  </si>
  <si>
    <t>947135722915</t>
  </si>
  <si>
    <t>EMP02619</t>
  </si>
  <si>
    <t>362127655397</t>
  </si>
  <si>
    <t>162347492887</t>
  </si>
  <si>
    <t>EMP02620</t>
  </si>
  <si>
    <t>221662084557</t>
  </si>
  <si>
    <t>676278112774</t>
  </si>
  <si>
    <t>EMP02621</t>
  </si>
  <si>
    <t>910902226728</t>
  </si>
  <si>
    <t>339489336771</t>
  </si>
  <si>
    <t>EMP02622</t>
  </si>
  <si>
    <t>748538379932</t>
  </si>
  <si>
    <t>753899910628</t>
  </si>
  <si>
    <t>EMP02623</t>
  </si>
  <si>
    <t>173660317873</t>
  </si>
  <si>
    <t>761975205601</t>
  </si>
  <si>
    <t>EMP02624</t>
  </si>
  <si>
    <t>2020-10-20</t>
  </si>
  <si>
    <t>390413469769</t>
  </si>
  <si>
    <t>961993064639</t>
  </si>
  <si>
    <t>EMP02625</t>
  </si>
  <si>
    <t>2020-09-14</t>
  </si>
  <si>
    <t>606572108002</t>
  </si>
  <si>
    <t>448230956532</t>
  </si>
  <si>
    <t>EMP02626</t>
  </si>
  <si>
    <t>917229571869</t>
  </si>
  <si>
    <t>904808361343</t>
  </si>
  <si>
    <t>EMP02627</t>
  </si>
  <si>
    <t>818279324495</t>
  </si>
  <si>
    <t>104737735215</t>
  </si>
  <si>
    <t>EMP02628</t>
  </si>
  <si>
    <t>2024-06-20</t>
  </si>
  <si>
    <t>523584086459</t>
  </si>
  <si>
    <t>680346997667</t>
  </si>
  <si>
    <t>EMP02629</t>
  </si>
  <si>
    <t>792150264913</t>
  </si>
  <si>
    <t>118765465240</t>
  </si>
  <si>
    <t>EMP02630</t>
  </si>
  <si>
    <t>227282960140</t>
  </si>
  <si>
    <t>601146766966</t>
  </si>
  <si>
    <t>EMP02631</t>
  </si>
  <si>
    <t>193516987597</t>
  </si>
  <si>
    <t>980239581107</t>
  </si>
  <si>
    <t>EMP02632</t>
  </si>
  <si>
    <t>744406756008</t>
  </si>
  <si>
    <t>610954893730</t>
  </si>
  <si>
    <t>EMP02633</t>
  </si>
  <si>
    <t>2023-05-17</t>
  </si>
  <si>
    <t>433745985774</t>
  </si>
  <si>
    <t>100890689136</t>
  </si>
  <si>
    <t>EMP02634</t>
  </si>
  <si>
    <t>636528879543</t>
  </si>
  <si>
    <t>730547191037</t>
  </si>
  <si>
    <t>EMP02635</t>
  </si>
  <si>
    <t>465097360978</t>
  </si>
  <si>
    <t>477783672163</t>
  </si>
  <si>
    <t>EMP02636</t>
  </si>
  <si>
    <t>2024-10-16</t>
  </si>
  <si>
    <t>658148266629</t>
  </si>
  <si>
    <t>553288946332</t>
  </si>
  <si>
    <t>EMP02637</t>
  </si>
  <si>
    <t>515513612854</t>
  </si>
  <si>
    <t>950218278137</t>
  </si>
  <si>
    <t>EMP02638</t>
  </si>
  <si>
    <t>642971923343</t>
  </si>
  <si>
    <t>144382637877</t>
  </si>
  <si>
    <t>EMP02639</t>
  </si>
  <si>
    <t>2020-11-11</t>
  </si>
  <si>
    <t>104136161796</t>
  </si>
  <si>
    <t>202672095810</t>
  </si>
  <si>
    <t>EMP02640</t>
  </si>
  <si>
    <t>160052492780</t>
  </si>
  <si>
    <t>110064660317</t>
  </si>
  <si>
    <t>EMP02641</t>
  </si>
  <si>
    <t>402781917286</t>
  </si>
  <si>
    <t>527272175667</t>
  </si>
  <si>
    <t>EMP02642</t>
  </si>
  <si>
    <t>139229445611</t>
  </si>
  <si>
    <t>529617568222</t>
  </si>
  <si>
    <t>EMP02643</t>
  </si>
  <si>
    <t>861177995380</t>
  </si>
  <si>
    <t>422120334241</t>
  </si>
  <si>
    <t>EMP02644</t>
  </si>
  <si>
    <t>449104664903</t>
  </si>
  <si>
    <t>440412932541</t>
  </si>
  <si>
    <t>EMP02645</t>
  </si>
  <si>
    <t>2023-05-13</t>
  </si>
  <si>
    <t>400512150798</t>
  </si>
  <si>
    <t>719140826604</t>
  </si>
  <si>
    <t>EMP02646</t>
  </si>
  <si>
    <t>628009926429</t>
  </si>
  <si>
    <t>316707286688</t>
  </si>
  <si>
    <t>EMP02647</t>
  </si>
  <si>
    <t>168807279650</t>
  </si>
  <si>
    <t>763414070441</t>
  </si>
  <si>
    <t>EMP02648</t>
  </si>
  <si>
    <t>459894120634</t>
  </si>
  <si>
    <t>848695105204</t>
  </si>
  <si>
    <t>EMP02649</t>
  </si>
  <si>
    <t>718588706415</t>
  </si>
  <si>
    <t>380230223143</t>
  </si>
  <si>
    <t>EMP02650</t>
  </si>
  <si>
    <t>858246660105</t>
  </si>
  <si>
    <t>622746122315</t>
  </si>
  <si>
    <t>EMP02651</t>
  </si>
  <si>
    <t>800847345135</t>
  </si>
  <si>
    <t>495728796268</t>
  </si>
  <si>
    <t>EMP02652</t>
  </si>
  <si>
    <t>2024-10-19</t>
  </si>
  <si>
    <t>962905741210</t>
  </si>
  <si>
    <t>734908723720</t>
  </si>
  <si>
    <t>EMP02653</t>
  </si>
  <si>
    <t>2023-09-10</t>
  </si>
  <si>
    <t>707602407899</t>
  </si>
  <si>
    <t>176068917645</t>
  </si>
  <si>
    <t>EMP02654</t>
  </si>
  <si>
    <t>2020-04-18</t>
  </si>
  <si>
    <t>497868147246</t>
  </si>
  <si>
    <t>638982284418</t>
  </si>
  <si>
    <t>EMP02655</t>
  </si>
  <si>
    <t>909009986751</t>
  </si>
  <si>
    <t>508017049306</t>
  </si>
  <si>
    <t>EMP02656</t>
  </si>
  <si>
    <t>2021-08-18</t>
  </si>
  <si>
    <t>796712941528</t>
  </si>
  <si>
    <t>308762105848</t>
  </si>
  <si>
    <t>EMP02657</t>
  </si>
  <si>
    <t>2025-09-24</t>
  </si>
  <si>
    <t>333155733554</t>
  </si>
  <si>
    <t>217093355480</t>
  </si>
  <si>
    <t>EMP02658</t>
  </si>
  <si>
    <t>229289886593</t>
  </si>
  <si>
    <t>142215805053</t>
  </si>
  <si>
    <t>EMP02659</t>
  </si>
  <si>
    <t>377792215522</t>
  </si>
  <si>
    <t>523239470704</t>
  </si>
  <si>
    <t>EMP02660</t>
  </si>
  <si>
    <t>2022-12-25</t>
  </si>
  <si>
    <t>475222987005</t>
  </si>
  <si>
    <t>710718375232</t>
  </si>
  <si>
    <t>EMP02661</t>
  </si>
  <si>
    <t>810088442941</t>
  </si>
  <si>
    <t>697801557853</t>
  </si>
  <si>
    <t>EMP02662</t>
  </si>
  <si>
    <t>838114216462</t>
  </si>
  <si>
    <t>324220877506</t>
  </si>
  <si>
    <t>EMP02663</t>
  </si>
  <si>
    <t>101219442818</t>
  </si>
  <si>
    <t>452374730549</t>
  </si>
  <si>
    <t>EMP02664</t>
  </si>
  <si>
    <t>2023-02-08</t>
  </si>
  <si>
    <t>945659715959</t>
  </si>
  <si>
    <t>572493531198</t>
  </si>
  <si>
    <t>EMP02665</t>
  </si>
  <si>
    <t>2024-12-24</t>
  </si>
  <si>
    <t>227434819046</t>
  </si>
  <si>
    <t>824632991455</t>
  </si>
  <si>
    <t>EMP02666</t>
  </si>
  <si>
    <t>610365800733</t>
  </si>
  <si>
    <t>589177832012</t>
  </si>
  <si>
    <t>EMP02667</t>
  </si>
  <si>
    <t>849381375499</t>
  </si>
  <si>
    <t>706924579823</t>
  </si>
  <si>
    <t>EMP02668</t>
  </si>
  <si>
    <t>368133769534</t>
  </si>
  <si>
    <t>925039384546</t>
  </si>
  <si>
    <t>EMP02669</t>
  </si>
  <si>
    <t>979718127269</t>
  </si>
  <si>
    <t>510648694314</t>
  </si>
  <si>
    <t>EMP02670</t>
  </si>
  <si>
    <t>2023-11-10</t>
  </si>
  <si>
    <t>957819514693</t>
  </si>
  <si>
    <t>429478795931</t>
  </si>
  <si>
    <t>EMP02671</t>
  </si>
  <si>
    <t>248351400827</t>
  </si>
  <si>
    <t>588045520012</t>
  </si>
  <si>
    <t>EMP02672</t>
  </si>
  <si>
    <t>885260615506</t>
  </si>
  <si>
    <t>264606523993</t>
  </si>
  <si>
    <t>EMP02673</t>
  </si>
  <si>
    <t>383695748230</t>
  </si>
  <si>
    <t>907199902174</t>
  </si>
  <si>
    <t>EMP02674</t>
  </si>
  <si>
    <t>2025-09-29</t>
  </si>
  <si>
    <t>627561607925</t>
  </si>
  <si>
    <t>154813900571</t>
  </si>
  <si>
    <t>EMP02675</t>
  </si>
  <si>
    <t>437928008557</t>
  </si>
  <si>
    <t>517932144219</t>
  </si>
  <si>
    <t>EMP02676</t>
  </si>
  <si>
    <t>522930418843</t>
  </si>
  <si>
    <t>953579959089</t>
  </si>
  <si>
    <t>EMP02677</t>
  </si>
  <si>
    <t>487906511132</t>
  </si>
  <si>
    <t>265137784827</t>
  </si>
  <si>
    <t>EMP02678</t>
  </si>
  <si>
    <t>2021-08-31</t>
  </si>
  <si>
    <t>192477348863</t>
  </si>
  <si>
    <t>981516965353</t>
  </si>
  <si>
    <t>EMP02679</t>
  </si>
  <si>
    <t>2019-03-11</t>
  </si>
  <si>
    <t>174993220544</t>
  </si>
  <si>
    <t>680121866178</t>
  </si>
  <si>
    <t>EMP02680</t>
  </si>
  <si>
    <t>876238697722</t>
  </si>
  <si>
    <t>252111755821</t>
  </si>
  <si>
    <t>EMP02681</t>
  </si>
  <si>
    <t>247416922271</t>
  </si>
  <si>
    <t>408333747474</t>
  </si>
  <si>
    <t>EMP02682</t>
  </si>
  <si>
    <t>930706677031</t>
  </si>
  <si>
    <t>782939214594</t>
  </si>
  <si>
    <t>EMP02683</t>
  </si>
  <si>
    <t>559875379783</t>
  </si>
  <si>
    <t>837503357308</t>
  </si>
  <si>
    <t>EMP02684</t>
  </si>
  <si>
    <t>2020-10-10</t>
  </si>
  <si>
    <t>212251316579</t>
  </si>
  <si>
    <t>853584519703</t>
  </si>
  <si>
    <t>EMP02685</t>
  </si>
  <si>
    <t>615876870328</t>
  </si>
  <si>
    <t>872434909511</t>
  </si>
  <si>
    <t>EMP02686</t>
  </si>
  <si>
    <t>126842201840</t>
  </si>
  <si>
    <t>179114137462</t>
  </si>
  <si>
    <t>EMP02687</t>
  </si>
  <si>
    <t>981284388823</t>
  </si>
  <si>
    <t>894278288974</t>
  </si>
  <si>
    <t>EMP02688</t>
  </si>
  <si>
    <t>714598290887</t>
  </si>
  <si>
    <t>514133887520</t>
  </si>
  <si>
    <t>EMP02689</t>
  </si>
  <si>
    <t>967606106022</t>
  </si>
  <si>
    <t>406114609890</t>
  </si>
  <si>
    <t>EMP02690</t>
  </si>
  <si>
    <t>114586335818</t>
  </si>
  <si>
    <t>651612317128</t>
  </si>
  <si>
    <t>EMP02691</t>
  </si>
  <si>
    <t>229199364197</t>
  </si>
  <si>
    <t>875533970918</t>
  </si>
  <si>
    <t>EMP02692</t>
  </si>
  <si>
    <t>2024-04-08</t>
  </si>
  <si>
    <t>347104161773</t>
  </si>
  <si>
    <t>617022253208</t>
  </si>
  <si>
    <t>EMP02693</t>
  </si>
  <si>
    <t>2021-11-15</t>
  </si>
  <si>
    <t>433372164910</t>
  </si>
  <si>
    <t>854197920989</t>
  </si>
  <si>
    <t>EMP02694</t>
  </si>
  <si>
    <t>682418728466</t>
  </si>
  <si>
    <t>278979089597</t>
  </si>
  <si>
    <t>EMP02695</t>
  </si>
  <si>
    <t>775216046420</t>
  </si>
  <si>
    <t>972209961199</t>
  </si>
  <si>
    <t>EMP02696</t>
  </si>
  <si>
    <t>528296097113</t>
  </si>
  <si>
    <t>952852357901</t>
  </si>
  <si>
    <t>EMP02697</t>
  </si>
  <si>
    <t>2022-11-16</t>
  </si>
  <si>
    <t>566809971033</t>
  </si>
  <si>
    <t>240627859155</t>
  </si>
  <si>
    <t>EMP02698</t>
  </si>
  <si>
    <t>2021-08-22</t>
  </si>
  <si>
    <t>888983149593</t>
  </si>
  <si>
    <t>669412168371</t>
  </si>
  <si>
    <t>EMP02699</t>
  </si>
  <si>
    <t>491669609129</t>
  </si>
  <si>
    <t>168710356098</t>
  </si>
  <si>
    <t>EMP02700</t>
  </si>
  <si>
    <t>610015372431</t>
  </si>
  <si>
    <t>513865812598</t>
  </si>
  <si>
    <t>EMP02701</t>
  </si>
  <si>
    <t>2025-01-20</t>
  </si>
  <si>
    <t>138747864182</t>
  </si>
  <si>
    <t>865840977623</t>
  </si>
  <si>
    <t>EMP02702</t>
  </si>
  <si>
    <t>964190236566</t>
  </si>
  <si>
    <t>480861553098</t>
  </si>
  <si>
    <t>EMP02703</t>
  </si>
  <si>
    <t>2023-02-06</t>
  </si>
  <si>
    <t>592608808481</t>
  </si>
  <si>
    <t>444264902603</t>
  </si>
  <si>
    <t>EMP02704</t>
  </si>
  <si>
    <t>610983068447</t>
  </si>
  <si>
    <t>668000740783</t>
  </si>
  <si>
    <t>EMP02705</t>
  </si>
  <si>
    <t>994131091508</t>
  </si>
  <si>
    <t>273952774781</t>
  </si>
  <si>
    <t>EMP02706</t>
  </si>
  <si>
    <t>285079723270</t>
  </si>
  <si>
    <t>147888821912</t>
  </si>
  <si>
    <t>EMP02707</t>
  </si>
  <si>
    <t>386489939184</t>
  </si>
  <si>
    <t>629741074846</t>
  </si>
  <si>
    <t>EMP02708</t>
  </si>
  <si>
    <t>2020-08-07</t>
  </si>
  <si>
    <t>157912209576</t>
  </si>
  <si>
    <t>904594541383</t>
  </si>
  <si>
    <t>EMP02709</t>
  </si>
  <si>
    <t>2023-09-30</t>
  </si>
  <si>
    <t>990187811835</t>
  </si>
  <si>
    <t>762739065449</t>
  </si>
  <si>
    <t>EMP02710</t>
  </si>
  <si>
    <t>2024-10-26</t>
  </si>
  <si>
    <t>497992203367</t>
  </si>
  <si>
    <t>645365108274</t>
  </si>
  <si>
    <t>EMP02711</t>
  </si>
  <si>
    <t>585506655425</t>
  </si>
  <si>
    <t>296719321994</t>
  </si>
  <si>
    <t>EMP02712</t>
  </si>
  <si>
    <t>788152287302</t>
  </si>
  <si>
    <t>349354707999</t>
  </si>
  <si>
    <t>EMP02713</t>
  </si>
  <si>
    <t>250063845932</t>
  </si>
  <si>
    <t>388913136174</t>
  </si>
  <si>
    <t>EMP02714</t>
  </si>
  <si>
    <t>2025-06-26</t>
  </si>
  <si>
    <t>254794211300</t>
  </si>
  <si>
    <t>616941772862</t>
  </si>
  <si>
    <t>EMP02715</t>
  </si>
  <si>
    <t>2022-05-31</t>
  </si>
  <si>
    <t>806754970704</t>
  </si>
  <si>
    <t>356997507204</t>
  </si>
  <si>
    <t>EMP02716</t>
  </si>
  <si>
    <t>223597608789</t>
  </si>
  <si>
    <t>495510796102</t>
  </si>
  <si>
    <t>EMP02717</t>
  </si>
  <si>
    <t>405737559024</t>
  </si>
  <si>
    <t>611754064951</t>
  </si>
  <si>
    <t>EMP02718</t>
  </si>
  <si>
    <t>2019-01-22</t>
  </si>
  <si>
    <t>902395177457</t>
  </si>
  <si>
    <t>927503526055</t>
  </si>
  <si>
    <t>EMP02719</t>
  </si>
  <si>
    <t>934548400190</t>
  </si>
  <si>
    <t>940019573281</t>
  </si>
  <si>
    <t>EMP02720</t>
  </si>
  <si>
    <t>594332635785</t>
  </si>
  <si>
    <t>786941407447</t>
  </si>
  <si>
    <t>EMP02721</t>
  </si>
  <si>
    <t>2022-08-19</t>
  </si>
  <si>
    <t>257515610588</t>
  </si>
  <si>
    <t>187565056297</t>
  </si>
  <si>
    <t>EMP02722</t>
  </si>
  <si>
    <t>2023-12-17</t>
  </si>
  <si>
    <t>452196777284</t>
  </si>
  <si>
    <t>177744503489</t>
  </si>
  <si>
    <t>EMP02723</t>
  </si>
  <si>
    <t>407329558260</t>
  </si>
  <si>
    <t>531273927609</t>
  </si>
  <si>
    <t>EMP02724</t>
  </si>
  <si>
    <t>528798838968</t>
  </si>
  <si>
    <t>960025447623</t>
  </si>
  <si>
    <t>EMP02725</t>
  </si>
  <si>
    <t>2021-07-31</t>
  </si>
  <si>
    <t>613463749888</t>
  </si>
  <si>
    <t>576548437776</t>
  </si>
  <si>
    <t>EMP02726</t>
  </si>
  <si>
    <t>314260168489</t>
  </si>
  <si>
    <t>888597592115</t>
  </si>
  <si>
    <t>EMP02727</t>
  </si>
  <si>
    <t>445747910388</t>
  </si>
  <si>
    <t>772068090318</t>
  </si>
  <si>
    <t>EMP02728</t>
  </si>
  <si>
    <t>933639511164</t>
  </si>
  <si>
    <t>951508582121</t>
  </si>
  <si>
    <t>EMP02729</t>
  </si>
  <si>
    <t>344406851371</t>
  </si>
  <si>
    <t>349840845648</t>
  </si>
  <si>
    <t>EMP02730</t>
  </si>
  <si>
    <t>2022-05-18</t>
  </si>
  <si>
    <t>369644272574</t>
  </si>
  <si>
    <t>235406161307</t>
  </si>
  <si>
    <t>EMP02731</t>
  </si>
  <si>
    <t>994849689690</t>
  </si>
  <si>
    <t>785740816887</t>
  </si>
  <si>
    <t>EMP02732</t>
  </si>
  <si>
    <t>430955006832</t>
  </si>
  <si>
    <t>169217964414</t>
  </si>
  <si>
    <t>EMP02733</t>
  </si>
  <si>
    <t>2023-04-24</t>
  </si>
  <si>
    <t>269057217768</t>
  </si>
  <si>
    <t>374861557282</t>
  </si>
  <si>
    <t>EMP02734</t>
  </si>
  <si>
    <t>933610928295</t>
  </si>
  <si>
    <t>763368633444</t>
  </si>
  <si>
    <t>EMP02735</t>
  </si>
  <si>
    <t>2020-01-10</t>
  </si>
  <si>
    <t>237192381781</t>
  </si>
  <si>
    <t>869595650356</t>
  </si>
  <si>
    <t>EMP02736</t>
  </si>
  <si>
    <t>2021-11-18</t>
  </si>
  <si>
    <t>344288126963</t>
  </si>
  <si>
    <t>319041379413</t>
  </si>
  <si>
    <t>EMP02737</t>
  </si>
  <si>
    <t>2022-07-24</t>
  </si>
  <si>
    <t>366857378625</t>
  </si>
  <si>
    <t>738165586998</t>
  </si>
  <si>
    <t>EMP02738</t>
  </si>
  <si>
    <t>506314325291</t>
  </si>
  <si>
    <t>737883010639</t>
  </si>
  <si>
    <t>EMP02739</t>
  </si>
  <si>
    <t>2023-04-11</t>
  </si>
  <si>
    <t>768327715542</t>
  </si>
  <si>
    <t>560765502260</t>
  </si>
  <si>
    <t>EMP02740</t>
  </si>
  <si>
    <t>196335000383</t>
  </si>
  <si>
    <t>586090556534</t>
  </si>
  <si>
    <t>EMP02741</t>
  </si>
  <si>
    <t>171640056476</t>
  </si>
  <si>
    <t>688748318113</t>
  </si>
  <si>
    <t>EMP02742</t>
  </si>
  <si>
    <t>180287713462</t>
  </si>
  <si>
    <t>568854456429</t>
  </si>
  <si>
    <t>EMP02743</t>
  </si>
  <si>
    <t>418725559346</t>
  </si>
  <si>
    <t>228649685451</t>
  </si>
  <si>
    <t>EMP02744</t>
  </si>
  <si>
    <t>553392052500</t>
  </si>
  <si>
    <t>775867852734</t>
  </si>
  <si>
    <t>EMP02745</t>
  </si>
  <si>
    <t>530371521406</t>
  </si>
  <si>
    <t>954947519330</t>
  </si>
  <si>
    <t>EMP02746</t>
  </si>
  <si>
    <t>2022-04-03</t>
  </si>
  <si>
    <t>975995182826</t>
  </si>
  <si>
    <t>488569325112</t>
  </si>
  <si>
    <t>EMP02747</t>
  </si>
  <si>
    <t>641764756339</t>
  </si>
  <si>
    <t>695156597810</t>
  </si>
  <si>
    <t>EMP02748</t>
  </si>
  <si>
    <t>2021-04-12</t>
  </si>
  <si>
    <t>690325862317</t>
  </si>
  <si>
    <t>582995829400</t>
  </si>
  <si>
    <t>EMP02749</t>
  </si>
  <si>
    <t>2022-11-03</t>
  </si>
  <si>
    <t>363322964189</t>
  </si>
  <si>
    <t>550353967803</t>
  </si>
  <si>
    <t>EMP02750</t>
  </si>
  <si>
    <t>956233040704</t>
  </si>
  <si>
    <t>844831848616</t>
  </si>
  <si>
    <t>EMP02751</t>
  </si>
  <si>
    <t>284127302421</t>
  </si>
  <si>
    <t>251114308529</t>
  </si>
  <si>
    <t>EMP02752</t>
  </si>
  <si>
    <t>453839895553</t>
  </si>
  <si>
    <t>788848850452</t>
  </si>
  <si>
    <t>EMP02753</t>
  </si>
  <si>
    <t>969576730279</t>
  </si>
  <si>
    <t>631430144565</t>
  </si>
  <si>
    <t>EMP02754</t>
  </si>
  <si>
    <t>783948353839</t>
  </si>
  <si>
    <t>550816546199</t>
  </si>
  <si>
    <t>EMP02755</t>
  </si>
  <si>
    <t>2019-12-14</t>
  </si>
  <si>
    <t>705105667482</t>
  </si>
  <si>
    <t>784019322390</t>
  </si>
  <si>
    <t>EMP02756</t>
  </si>
  <si>
    <t>2022-08-21</t>
  </si>
  <si>
    <t>872111260487</t>
  </si>
  <si>
    <t>247404713270</t>
  </si>
  <si>
    <t>EMP02757</t>
  </si>
  <si>
    <t>713566825590</t>
  </si>
  <si>
    <t>394690449585</t>
  </si>
  <si>
    <t>EMP02758</t>
  </si>
  <si>
    <t>601588214341</t>
  </si>
  <si>
    <t>149981968665</t>
  </si>
  <si>
    <t>EMP02759</t>
  </si>
  <si>
    <t>2021-06-04</t>
  </si>
  <si>
    <t>305855437790</t>
  </si>
  <si>
    <t>713019691788</t>
  </si>
  <si>
    <t>EMP02760</t>
  </si>
  <si>
    <t>2019-09-05</t>
  </si>
  <si>
    <t>134525593707</t>
  </si>
  <si>
    <t>149520719166</t>
  </si>
  <si>
    <t>EMP02761</t>
  </si>
  <si>
    <t>292678184955</t>
  </si>
  <si>
    <t>230612866152</t>
  </si>
  <si>
    <t>EMP02762</t>
  </si>
  <si>
    <t>777939926554</t>
  </si>
  <si>
    <t>176035294238</t>
  </si>
  <si>
    <t>EMP02763</t>
  </si>
  <si>
    <t>148751341594</t>
  </si>
  <si>
    <t>113116702061</t>
  </si>
  <si>
    <t>EMP02764</t>
  </si>
  <si>
    <t>753557002895</t>
  </si>
  <si>
    <t>272410638210</t>
  </si>
  <si>
    <t>EMP02765</t>
  </si>
  <si>
    <t>183071503843</t>
  </si>
  <si>
    <t>733280210645</t>
  </si>
  <si>
    <t>EMP02766</t>
  </si>
  <si>
    <t>205035901465</t>
  </si>
  <si>
    <t>487420060916</t>
  </si>
  <si>
    <t>EMP02767</t>
  </si>
  <si>
    <t>674319466976</t>
  </si>
  <si>
    <t>254212939656</t>
  </si>
  <si>
    <t>EMP02768</t>
  </si>
  <si>
    <t>2024-08-13</t>
  </si>
  <si>
    <t>190350841820</t>
  </si>
  <si>
    <t>185032122799</t>
  </si>
  <si>
    <t>EMP02769</t>
  </si>
  <si>
    <t>695491360452</t>
  </si>
  <si>
    <t>309434465651</t>
  </si>
  <si>
    <t>EMP02770</t>
  </si>
  <si>
    <t>659631623879</t>
  </si>
  <si>
    <t>606108949683</t>
  </si>
  <si>
    <t>EMP02771</t>
  </si>
  <si>
    <t>946673095259</t>
  </si>
  <si>
    <t>976294080534</t>
  </si>
  <si>
    <t>EMP02772</t>
  </si>
  <si>
    <t>888538239776</t>
  </si>
  <si>
    <t>502964956361</t>
  </si>
  <si>
    <t>EMP02773</t>
  </si>
  <si>
    <t>553958231420</t>
  </si>
  <si>
    <t>688289432331</t>
  </si>
  <si>
    <t>EMP02774</t>
  </si>
  <si>
    <t>946103938485</t>
  </si>
  <si>
    <t>965774886198</t>
  </si>
  <si>
    <t>EMP02775</t>
  </si>
  <si>
    <t>151737627980</t>
  </si>
  <si>
    <t>343847366332</t>
  </si>
  <si>
    <t>EMP02776</t>
  </si>
  <si>
    <t>439368479071</t>
  </si>
  <si>
    <t>149972423262</t>
  </si>
  <si>
    <t>EMP02777</t>
  </si>
  <si>
    <t>2024-01-23</t>
  </si>
  <si>
    <t>340096211469</t>
  </si>
  <si>
    <t>260989813558</t>
  </si>
  <si>
    <t>EMP02778</t>
  </si>
  <si>
    <t>881888991128</t>
  </si>
  <si>
    <t>383506167008</t>
  </si>
  <si>
    <t>EMP02779</t>
  </si>
  <si>
    <t>473046718098</t>
  </si>
  <si>
    <t>787772644132</t>
  </si>
  <si>
    <t>EMP02780</t>
  </si>
  <si>
    <t>2022-11-09</t>
  </si>
  <si>
    <t>407203976277</t>
  </si>
  <si>
    <t>376903925263</t>
  </si>
  <si>
    <t>EMP02781</t>
  </si>
  <si>
    <t>265522591559</t>
  </si>
  <si>
    <t>901325986142</t>
  </si>
  <si>
    <t>EMP02782</t>
  </si>
  <si>
    <t>493096447326</t>
  </si>
  <si>
    <t>784643439679</t>
  </si>
  <si>
    <t>EMP02783</t>
  </si>
  <si>
    <t>842665412108</t>
  </si>
  <si>
    <t>971389211201</t>
  </si>
  <si>
    <t>EMP02784</t>
  </si>
  <si>
    <t>2025-10-26</t>
  </si>
  <si>
    <t>814407897249</t>
  </si>
  <si>
    <t>430093551212</t>
  </si>
  <si>
    <t>EMP02785</t>
  </si>
  <si>
    <t>445513564967</t>
  </si>
  <si>
    <t>407436401100</t>
  </si>
  <si>
    <t>EMP02786</t>
  </si>
  <si>
    <t>486911358975</t>
  </si>
  <si>
    <t>382509094117</t>
  </si>
  <si>
    <t>EMP02787</t>
  </si>
  <si>
    <t>286540180590</t>
  </si>
  <si>
    <t>766655474320</t>
  </si>
  <si>
    <t>EMP02788</t>
  </si>
  <si>
    <t>2022-04-26</t>
  </si>
  <si>
    <t>281337582161</t>
  </si>
  <si>
    <t>127315630319</t>
  </si>
  <si>
    <t>EMP02789</t>
  </si>
  <si>
    <t>352269472627</t>
  </si>
  <si>
    <t>631242086921</t>
  </si>
  <si>
    <t>EMP02790</t>
  </si>
  <si>
    <t>2020-02-28</t>
  </si>
  <si>
    <t>709091321856</t>
  </si>
  <si>
    <t>311138134406</t>
  </si>
  <si>
    <t>EMP02791</t>
  </si>
  <si>
    <t>2021-08-03</t>
  </si>
  <si>
    <t>192564850206</t>
  </si>
  <si>
    <t>480711734103</t>
  </si>
  <si>
    <t>EMP02792</t>
  </si>
  <si>
    <t>773616949348</t>
  </si>
  <si>
    <t>223435436449</t>
  </si>
  <si>
    <t>EMP02793</t>
  </si>
  <si>
    <t>495503357305</t>
  </si>
  <si>
    <t>265139044087</t>
  </si>
  <si>
    <t>EMP02794</t>
  </si>
  <si>
    <t>582155227326</t>
  </si>
  <si>
    <t>324580270693</t>
  </si>
  <si>
    <t>EMP02795</t>
  </si>
  <si>
    <t>736082390352</t>
  </si>
  <si>
    <t>433505919897</t>
  </si>
  <si>
    <t>EMP02796</t>
  </si>
  <si>
    <t>2019-02-24</t>
  </si>
  <si>
    <t>772625266214</t>
  </si>
  <si>
    <t>360271996590</t>
  </si>
  <si>
    <t>EMP02797</t>
  </si>
  <si>
    <t>2020-02-07</t>
  </si>
  <si>
    <t>547078849499</t>
  </si>
  <si>
    <t>215867571110</t>
  </si>
  <si>
    <t>EMP02798</t>
  </si>
  <si>
    <t>2022-03-07</t>
  </si>
  <si>
    <t>749809519729</t>
  </si>
  <si>
    <t>567502244373</t>
  </si>
  <si>
    <t>EMP02799</t>
  </si>
  <si>
    <t>2023-10-07</t>
  </si>
  <si>
    <t>516894809924</t>
  </si>
  <si>
    <t>510807206798</t>
  </si>
  <si>
    <t>EMP02800</t>
  </si>
  <si>
    <t>747251768310</t>
  </si>
  <si>
    <t>604409523463</t>
  </si>
  <si>
    <t>EMP02801</t>
  </si>
  <si>
    <t>107121478887</t>
  </si>
  <si>
    <t>455847732248</t>
  </si>
  <si>
    <t>EMP02802</t>
  </si>
  <si>
    <t>714738758370</t>
  </si>
  <si>
    <t>912263154969</t>
  </si>
  <si>
    <t>EMP02803</t>
  </si>
  <si>
    <t>765963733571</t>
  </si>
  <si>
    <t>649838313619</t>
  </si>
  <si>
    <t>EMP02804</t>
  </si>
  <si>
    <t>2024-01-04</t>
  </si>
  <si>
    <t>842042265813</t>
  </si>
  <si>
    <t>446860409077</t>
  </si>
  <si>
    <t>EMP02805</t>
  </si>
  <si>
    <t>229833297914</t>
  </si>
  <si>
    <t>315463583836</t>
  </si>
  <si>
    <t>EMP02806</t>
  </si>
  <si>
    <t>590820009842</t>
  </si>
  <si>
    <t>641215980369</t>
  </si>
  <si>
    <t>EMP02807</t>
  </si>
  <si>
    <t>809802137548</t>
  </si>
  <si>
    <t>217114087186</t>
  </si>
  <si>
    <t>EMP02808</t>
  </si>
  <si>
    <t>329730410004</t>
  </si>
  <si>
    <t>340586992311</t>
  </si>
  <si>
    <t>EMP02809</t>
  </si>
  <si>
    <t>879398841960</t>
  </si>
  <si>
    <t>559905791977</t>
  </si>
  <si>
    <t>EMP02810</t>
  </si>
  <si>
    <t>2024-01-02</t>
  </si>
  <si>
    <t>368923957960</t>
  </si>
  <si>
    <t>904501312335</t>
  </si>
  <si>
    <t>EMP02811</t>
  </si>
  <si>
    <t>758205505314</t>
  </si>
  <si>
    <t>362866443783</t>
  </si>
  <si>
    <t>EMP02812</t>
  </si>
  <si>
    <t>2024-11-07</t>
  </si>
  <si>
    <t>108052330175</t>
  </si>
  <si>
    <t>972694337136</t>
  </si>
  <si>
    <t>EMP02813</t>
  </si>
  <si>
    <t>793404015642</t>
  </si>
  <si>
    <t>473287750531</t>
  </si>
  <si>
    <t>EMP02814</t>
  </si>
  <si>
    <t>145406646548</t>
  </si>
  <si>
    <t>195176628839</t>
  </si>
  <si>
    <t>EMP02815</t>
  </si>
  <si>
    <t>272859355125</t>
  </si>
  <si>
    <t>282129195998</t>
  </si>
  <si>
    <t>EMP02816</t>
  </si>
  <si>
    <t>748674050631</t>
  </si>
  <si>
    <t>539268446802</t>
  </si>
  <si>
    <t>EMP02817</t>
  </si>
  <si>
    <t>2021-09-09</t>
  </si>
  <si>
    <t>892118818260</t>
  </si>
  <si>
    <t>804332566569</t>
  </si>
  <si>
    <t>EMP02818</t>
  </si>
  <si>
    <t>2019-09-02</t>
  </si>
  <si>
    <t>460986085284</t>
  </si>
  <si>
    <t>835473673197</t>
  </si>
  <si>
    <t>EMP02819</t>
  </si>
  <si>
    <t>2024-06-15</t>
  </si>
  <si>
    <t>961349157604</t>
  </si>
  <si>
    <t>872573682475</t>
  </si>
  <si>
    <t>EMP02820</t>
  </si>
  <si>
    <t>421167754397</t>
  </si>
  <si>
    <t>302618682542</t>
  </si>
  <si>
    <t>EMP02821</t>
  </si>
  <si>
    <t>2023-04-26</t>
  </si>
  <si>
    <t>999325993017</t>
  </si>
  <si>
    <t>932389300404</t>
  </si>
  <si>
    <t>EMP02822</t>
  </si>
  <si>
    <t>724661047215</t>
  </si>
  <si>
    <t>909764414275</t>
  </si>
  <si>
    <t>EMP02823</t>
  </si>
  <si>
    <t>2023-05-08</t>
  </si>
  <si>
    <t>453087822465</t>
  </si>
  <si>
    <t>914931809448</t>
  </si>
  <si>
    <t>EMP02824</t>
  </si>
  <si>
    <t>137497199942</t>
  </si>
  <si>
    <t>736606936769</t>
  </si>
  <si>
    <t>EMP02825</t>
  </si>
  <si>
    <t>2024-07-28</t>
  </si>
  <si>
    <t>377564333553</t>
  </si>
  <si>
    <t>626907741071</t>
  </si>
  <si>
    <t>EMP02826</t>
  </si>
  <si>
    <t>2021-02-13</t>
  </si>
  <si>
    <t>219915168985</t>
  </si>
  <si>
    <t>402168564231</t>
  </si>
  <si>
    <t>EMP02827</t>
  </si>
  <si>
    <t>171218310577</t>
  </si>
  <si>
    <t>433334355776</t>
  </si>
  <si>
    <t>EMP02828</t>
  </si>
  <si>
    <t>2022-12-01</t>
  </si>
  <si>
    <t>464250592466</t>
  </si>
  <si>
    <t>643191232253</t>
  </si>
  <si>
    <t>EMP02829</t>
  </si>
  <si>
    <t>826001573416</t>
  </si>
  <si>
    <t>994997416646</t>
  </si>
  <si>
    <t>EMP02830</t>
  </si>
  <si>
    <t>2025-07-14</t>
  </si>
  <si>
    <t>349159000452</t>
  </si>
  <si>
    <t>901318502998</t>
  </si>
  <si>
    <t>EMP02831</t>
  </si>
  <si>
    <t>558536286212</t>
  </si>
  <si>
    <t>181641398536</t>
  </si>
  <si>
    <t>EMP02832</t>
  </si>
  <si>
    <t>638092154887</t>
  </si>
  <si>
    <t>277201974106</t>
  </si>
  <si>
    <t>EMP02833</t>
  </si>
  <si>
    <t>271036736482</t>
  </si>
  <si>
    <t>544006831092</t>
  </si>
  <si>
    <t>EMP02834</t>
  </si>
  <si>
    <t>2024-10-27</t>
  </si>
  <si>
    <t>280825346764</t>
  </si>
  <si>
    <t>658679390351</t>
  </si>
  <si>
    <t>EMP02835</t>
  </si>
  <si>
    <t>2020-03-20</t>
  </si>
  <si>
    <t>264547013730</t>
  </si>
  <si>
    <t>544822786950</t>
  </si>
  <si>
    <t>EMP02836</t>
  </si>
  <si>
    <t>522658570299</t>
  </si>
  <si>
    <t>353903811138</t>
  </si>
  <si>
    <t>EMP02837</t>
  </si>
  <si>
    <t>332627358122</t>
  </si>
  <si>
    <t>993838940368</t>
  </si>
  <si>
    <t>EMP02838</t>
  </si>
  <si>
    <t>915078747622</t>
  </si>
  <si>
    <t>317180965902</t>
  </si>
  <si>
    <t>EMP02839</t>
  </si>
  <si>
    <t>102657312601</t>
  </si>
  <si>
    <t>905956393460</t>
  </si>
  <si>
    <t>EMP02840</t>
  </si>
  <si>
    <t>951032571813</t>
  </si>
  <si>
    <t>306749112366</t>
  </si>
  <si>
    <t>EMP02841</t>
  </si>
  <si>
    <t>2023-03-24</t>
  </si>
  <si>
    <t>870797799752</t>
  </si>
  <si>
    <t>716538335323</t>
  </si>
  <si>
    <t>EMP02842</t>
  </si>
  <si>
    <t>2019-06-05</t>
  </si>
  <si>
    <t>745253769693</t>
  </si>
  <si>
    <t>227812442109</t>
  </si>
  <si>
    <t>EMP02843</t>
  </si>
  <si>
    <t>219499767538</t>
  </si>
  <si>
    <t>561546703015</t>
  </si>
  <si>
    <t>EMP02844</t>
  </si>
  <si>
    <t>2020-07-25</t>
  </si>
  <si>
    <t>906781949403</t>
  </si>
  <si>
    <t>395736386922</t>
  </si>
  <si>
    <t>EMP02845</t>
  </si>
  <si>
    <t>880328798123</t>
  </si>
  <si>
    <t>164031955447</t>
  </si>
  <si>
    <t>EMP02846</t>
  </si>
  <si>
    <t>2019-11-29</t>
  </si>
  <si>
    <t>819953702672</t>
  </si>
  <si>
    <t>917222171712</t>
  </si>
  <si>
    <t>EMP02847</t>
  </si>
  <si>
    <t>418407289930</t>
  </si>
  <si>
    <t>264310429642</t>
  </si>
  <si>
    <t>EMP02848</t>
  </si>
  <si>
    <t>2024-05-12</t>
  </si>
  <si>
    <t>606502144735</t>
  </si>
  <si>
    <t>990752691319</t>
  </si>
  <si>
    <t>EMP02849</t>
  </si>
  <si>
    <t>570243490000</t>
  </si>
  <si>
    <t>519182629576</t>
  </si>
  <si>
    <t>EMP02850</t>
  </si>
  <si>
    <t>2021-03-10</t>
  </si>
  <si>
    <t>658513267409</t>
  </si>
  <si>
    <t>977530410978</t>
  </si>
  <si>
    <t>EMP02851</t>
  </si>
  <si>
    <t>429231846335</t>
  </si>
  <si>
    <t>287274698303</t>
  </si>
  <si>
    <t>EMP02852</t>
  </si>
  <si>
    <t>706450099633</t>
  </si>
  <si>
    <t>590992028267</t>
  </si>
  <si>
    <t>EMP02853</t>
  </si>
  <si>
    <t>784708619523</t>
  </si>
  <si>
    <t>282772669792</t>
  </si>
  <si>
    <t>EMP02854</t>
  </si>
  <si>
    <t>2024-08-15</t>
  </si>
  <si>
    <t>421847853525</t>
  </si>
  <si>
    <t>825200321211</t>
  </si>
  <si>
    <t>EMP02855</t>
  </si>
  <si>
    <t>925763965256</t>
  </si>
  <si>
    <t>215517535406</t>
  </si>
  <si>
    <t>EMP02856</t>
  </si>
  <si>
    <t>665566678450</t>
  </si>
  <si>
    <t>201594049933</t>
  </si>
  <si>
    <t>EMP02857</t>
  </si>
  <si>
    <t>610821815050</t>
  </si>
  <si>
    <t>957561254323</t>
  </si>
  <si>
    <t>EMP02858</t>
  </si>
  <si>
    <t>2019-06-09</t>
  </si>
  <si>
    <t>695681239194</t>
  </si>
  <si>
    <t>481603775056</t>
  </si>
  <si>
    <t>EMP02859</t>
  </si>
  <si>
    <t>2021-11-29</t>
  </si>
  <si>
    <t>422569779791</t>
  </si>
  <si>
    <t>659127026005</t>
  </si>
  <si>
    <t>EMP02860</t>
  </si>
  <si>
    <t>106566209175</t>
  </si>
  <si>
    <t>725645239219</t>
  </si>
  <si>
    <t>EMP02861</t>
  </si>
  <si>
    <t>288211156271</t>
  </si>
  <si>
    <t>695673651763</t>
  </si>
  <si>
    <t>EMP02862</t>
  </si>
  <si>
    <t>2020-08-18</t>
  </si>
  <si>
    <t>812934271360</t>
  </si>
  <si>
    <t>979187324748</t>
  </si>
  <si>
    <t>EMP02863</t>
  </si>
  <si>
    <t>210356061239</t>
  </si>
  <si>
    <t>877790434956</t>
  </si>
  <si>
    <t>EMP02864</t>
  </si>
  <si>
    <t>662025954061</t>
  </si>
  <si>
    <t>106963534600</t>
  </si>
  <si>
    <t>EMP02865</t>
  </si>
  <si>
    <t>2023-08-01</t>
  </si>
  <si>
    <t>549422914199</t>
  </si>
  <si>
    <t>135534110226</t>
  </si>
  <si>
    <t>EMP02866</t>
  </si>
  <si>
    <t>675559039579</t>
  </si>
  <si>
    <t>834583497482</t>
  </si>
  <si>
    <t>EMP02867</t>
  </si>
  <si>
    <t>804070371683</t>
  </si>
  <si>
    <t>700579488162</t>
  </si>
  <si>
    <t>EMP02868</t>
  </si>
  <si>
    <t>828475464933</t>
  </si>
  <si>
    <t>376592389071</t>
  </si>
  <si>
    <t>EMP02869</t>
  </si>
  <si>
    <t>723832703440</t>
  </si>
  <si>
    <t>500369587614</t>
  </si>
  <si>
    <t>EMP02870</t>
  </si>
  <si>
    <t>467348597272</t>
  </si>
  <si>
    <t>886198557521</t>
  </si>
  <si>
    <t>EMP02871</t>
  </si>
  <si>
    <t>2019-12-19</t>
  </si>
  <si>
    <t>716757513385</t>
  </si>
  <si>
    <t>891238872140</t>
  </si>
  <si>
    <t>EMP02872</t>
  </si>
  <si>
    <t>774608259956</t>
  </si>
  <si>
    <t>769208349136</t>
  </si>
  <si>
    <t>EMP02873</t>
  </si>
  <si>
    <t>688094996996</t>
  </si>
  <si>
    <t>659471245297</t>
  </si>
  <si>
    <t>EMP02874</t>
  </si>
  <si>
    <t>389118918305</t>
  </si>
  <si>
    <t>244022852878</t>
  </si>
  <si>
    <t>EMP02875</t>
  </si>
  <si>
    <t>139386375923</t>
  </si>
  <si>
    <t>937926999521</t>
  </si>
  <si>
    <t>EMP02876</t>
  </si>
  <si>
    <t>125730719692</t>
  </si>
  <si>
    <t>128186423440</t>
  </si>
  <si>
    <t>EMP02877</t>
  </si>
  <si>
    <t>2025-08-28</t>
  </si>
  <si>
    <t>501602103244</t>
  </si>
  <si>
    <t>859851060227</t>
  </si>
  <si>
    <t>EMP02878</t>
  </si>
  <si>
    <t>256913142026</t>
  </si>
  <si>
    <t>559861524445</t>
  </si>
  <si>
    <t>EMP02879</t>
  </si>
  <si>
    <t>259960996241</t>
  </si>
  <si>
    <t>867398755367</t>
  </si>
  <si>
    <t>EMP02880</t>
  </si>
  <si>
    <t>196055475919</t>
  </si>
  <si>
    <t>986863043743</t>
  </si>
  <si>
    <t>EMP02881</t>
  </si>
  <si>
    <t>2025-04-13</t>
  </si>
  <si>
    <t>790912783477</t>
  </si>
  <si>
    <t>904249303212</t>
  </si>
  <si>
    <t>EMP02882</t>
  </si>
  <si>
    <t>207900951839</t>
  </si>
  <si>
    <t>958109516702</t>
  </si>
  <si>
    <t>EMP02883</t>
  </si>
  <si>
    <t>172746405452</t>
  </si>
  <si>
    <t>317389849645</t>
  </si>
  <si>
    <t>EMP02884</t>
  </si>
  <si>
    <t>2019-07-10</t>
  </si>
  <si>
    <t>168092462740</t>
  </si>
  <si>
    <t>327306016456</t>
  </si>
  <si>
    <t>EMP02885</t>
  </si>
  <si>
    <t>792251642137</t>
  </si>
  <si>
    <t>357563189661</t>
  </si>
  <si>
    <t>EMP02886</t>
  </si>
  <si>
    <t>576259596027</t>
  </si>
  <si>
    <t>126852269299</t>
  </si>
  <si>
    <t>EMP02887</t>
  </si>
  <si>
    <t>2019-03-12</t>
  </si>
  <si>
    <t>981450241872</t>
  </si>
  <si>
    <t>257134927529</t>
  </si>
  <si>
    <t>EMP02888</t>
  </si>
  <si>
    <t>283554889995</t>
  </si>
  <si>
    <t>243094165799</t>
  </si>
  <si>
    <t>EMP02889</t>
  </si>
  <si>
    <t>586045768098</t>
  </si>
  <si>
    <t>536180396760</t>
  </si>
  <si>
    <t>EMP02890</t>
  </si>
  <si>
    <t>2019-03-23</t>
  </si>
  <si>
    <t>491046938063</t>
  </si>
  <si>
    <t>692444604603</t>
  </si>
  <si>
    <t>EMP02891</t>
  </si>
  <si>
    <t>331213714079</t>
  </si>
  <si>
    <t>787969728497</t>
  </si>
  <si>
    <t>EMP02892</t>
  </si>
  <si>
    <t>2025-08-06</t>
  </si>
  <si>
    <t>837929438597</t>
  </si>
  <si>
    <t>116294683891</t>
  </si>
  <si>
    <t>EMP02893</t>
  </si>
  <si>
    <t>522365259584</t>
  </si>
  <si>
    <t>410798799589</t>
  </si>
  <si>
    <t>EMP02894</t>
  </si>
  <si>
    <t>143975273511</t>
  </si>
  <si>
    <t>222668529940</t>
  </si>
  <si>
    <t>EMP02895</t>
  </si>
  <si>
    <t>2022-10-05</t>
  </si>
  <si>
    <t>103432679932</t>
  </si>
  <si>
    <t>881499286337</t>
  </si>
  <si>
    <t>EMP02896</t>
  </si>
  <si>
    <t>230856755285</t>
  </si>
  <si>
    <t>529915550772</t>
  </si>
  <si>
    <t>EMP02897</t>
  </si>
  <si>
    <t>575980348655</t>
  </si>
  <si>
    <t>343618036868</t>
  </si>
  <si>
    <t>EMP02898</t>
  </si>
  <si>
    <t>169753218424</t>
  </si>
  <si>
    <t>134138363407</t>
  </si>
  <si>
    <t>EMP02899</t>
  </si>
  <si>
    <t>396847169466</t>
  </si>
  <si>
    <t>807052759207</t>
  </si>
  <si>
    <t>EMP02900</t>
  </si>
  <si>
    <t>991532633874</t>
  </si>
  <si>
    <t>133453910482</t>
  </si>
  <si>
    <t>EMP02901</t>
  </si>
  <si>
    <t>740811789941</t>
  </si>
  <si>
    <t>110254366621</t>
  </si>
  <si>
    <t>EMP02902</t>
  </si>
  <si>
    <t>2020-01-18</t>
  </si>
  <si>
    <t>767793588285</t>
  </si>
  <si>
    <t>162092820567</t>
  </si>
  <si>
    <t>EMP02903</t>
  </si>
  <si>
    <t>526876380482</t>
  </si>
  <si>
    <t>669691452697</t>
  </si>
  <si>
    <t>EMP02904</t>
  </si>
  <si>
    <t>287509225972</t>
  </si>
  <si>
    <t>813207184488</t>
  </si>
  <si>
    <t>EMP02905</t>
  </si>
  <si>
    <t>424261219337</t>
  </si>
  <si>
    <t>979726882057</t>
  </si>
  <si>
    <t>EMP02906</t>
  </si>
  <si>
    <t>731234739002</t>
  </si>
  <si>
    <t>812875825053</t>
  </si>
  <si>
    <t>EMP02907</t>
  </si>
  <si>
    <t>193486040666</t>
  </si>
  <si>
    <t>732503432843</t>
  </si>
  <si>
    <t>EMP02908</t>
  </si>
  <si>
    <t>170873069948</t>
  </si>
  <si>
    <t>907143883092</t>
  </si>
  <si>
    <t>EMP02909</t>
  </si>
  <si>
    <t>2021-12-26</t>
  </si>
  <si>
    <t>125157367984</t>
  </si>
  <si>
    <t>809711188802</t>
  </si>
  <si>
    <t>EMP02910</t>
  </si>
  <si>
    <t>260058771104</t>
  </si>
  <si>
    <t>452948277893</t>
  </si>
  <si>
    <t>EMP02911</t>
  </si>
  <si>
    <t>747717386594</t>
  </si>
  <si>
    <t>272464089539</t>
  </si>
  <si>
    <t>EMP02912</t>
  </si>
  <si>
    <t>370375773659</t>
  </si>
  <si>
    <t>814941826996</t>
  </si>
  <si>
    <t>EMP02913</t>
  </si>
  <si>
    <t>851691296118</t>
  </si>
  <si>
    <t>121147832701</t>
  </si>
  <si>
    <t>EMP02914</t>
  </si>
  <si>
    <t>117798968332</t>
  </si>
  <si>
    <t>740295314022</t>
  </si>
  <si>
    <t>EMP02915</t>
  </si>
  <si>
    <t>2021-11-09</t>
  </si>
  <si>
    <t>275356312229</t>
  </si>
  <si>
    <t>710946000008</t>
  </si>
  <si>
    <t>EMP02916</t>
  </si>
  <si>
    <t>764604401757</t>
  </si>
  <si>
    <t>345905481921</t>
  </si>
  <si>
    <t>EMP02917</t>
  </si>
  <si>
    <t>895398695077</t>
  </si>
  <si>
    <t>315766209173</t>
  </si>
  <si>
    <t>EMP02918</t>
  </si>
  <si>
    <t>2025-10-27</t>
  </si>
  <si>
    <t>468966318850</t>
  </si>
  <si>
    <t>863341960261</t>
  </si>
  <si>
    <t>EMP02919</t>
  </si>
  <si>
    <t>813184111754</t>
  </si>
  <si>
    <t>637173099417</t>
  </si>
  <si>
    <t>EMP02920</t>
  </si>
  <si>
    <t>703659016387</t>
  </si>
  <si>
    <t>368806897639</t>
  </si>
  <si>
    <t>EMP02921</t>
  </si>
  <si>
    <t>959568126616</t>
  </si>
  <si>
    <t>941337490565</t>
  </si>
  <si>
    <t>EMP02922</t>
  </si>
  <si>
    <t>2024-05-15</t>
  </si>
  <si>
    <t>970148236314</t>
  </si>
  <si>
    <t>247611203594</t>
  </si>
  <si>
    <t>EMP02923</t>
  </si>
  <si>
    <t>123987542480</t>
  </si>
  <si>
    <t>831515032075</t>
  </si>
  <si>
    <t>EMP02924</t>
  </si>
  <si>
    <t>225189726765</t>
  </si>
  <si>
    <t>787840303030</t>
  </si>
  <si>
    <t>EMP02925</t>
  </si>
  <si>
    <t>533304472588</t>
  </si>
  <si>
    <t>759293072737</t>
  </si>
  <si>
    <t>EMP02926</t>
  </si>
  <si>
    <t>473064673979</t>
  </si>
  <si>
    <t>458257617764</t>
  </si>
  <si>
    <t>EMP02927</t>
  </si>
  <si>
    <t>585389254035</t>
  </si>
  <si>
    <t>131388951004</t>
  </si>
  <si>
    <t>EMP02928</t>
  </si>
  <si>
    <t>904906839990</t>
  </si>
  <si>
    <t>979275333018</t>
  </si>
  <si>
    <t>EMP02929</t>
  </si>
  <si>
    <t>2024-02-06</t>
  </si>
  <si>
    <t>135806845246</t>
  </si>
  <si>
    <t>959403721846</t>
  </si>
  <si>
    <t>EMP02930</t>
  </si>
  <si>
    <t>2019-11-25</t>
  </si>
  <si>
    <t>488587246626</t>
  </si>
  <si>
    <t>397175637257</t>
  </si>
  <si>
    <t>EMP02931</t>
  </si>
  <si>
    <t>2024-01-05</t>
  </si>
  <si>
    <t>282353995159</t>
  </si>
  <si>
    <t>381870216302</t>
  </si>
  <si>
    <t>EMP02932</t>
  </si>
  <si>
    <t>804715622130</t>
  </si>
  <si>
    <t>617072627246</t>
  </si>
  <si>
    <t>EMP02933</t>
  </si>
  <si>
    <t>335962883071</t>
  </si>
  <si>
    <t>777344206565</t>
  </si>
  <si>
    <t>EMP02934</t>
  </si>
  <si>
    <t>555434739610</t>
  </si>
  <si>
    <t>444800344333</t>
  </si>
  <si>
    <t>EMP02935</t>
  </si>
  <si>
    <t>198883702151</t>
  </si>
  <si>
    <t>544770104762</t>
  </si>
  <si>
    <t>EMP02936</t>
  </si>
  <si>
    <t>2024-10-11</t>
  </si>
  <si>
    <t>833236340400</t>
  </si>
  <si>
    <t>310530969168</t>
  </si>
  <si>
    <t>EMP02937</t>
  </si>
  <si>
    <t>321317000407</t>
  </si>
  <si>
    <t>285866775326</t>
  </si>
  <si>
    <t>EMP02938</t>
  </si>
  <si>
    <t>328021872594</t>
  </si>
  <si>
    <t>879856565018</t>
  </si>
  <si>
    <t>EMP02939</t>
  </si>
  <si>
    <t>2021-08-16</t>
  </si>
  <si>
    <t>168045527344</t>
  </si>
  <si>
    <t>599497509868</t>
  </si>
  <si>
    <t>EMP02940</t>
  </si>
  <si>
    <t>667238449714</t>
  </si>
  <si>
    <t>443906577721</t>
  </si>
  <si>
    <t>EMP02941</t>
  </si>
  <si>
    <t>284911083952</t>
  </si>
  <si>
    <t>109529026672</t>
  </si>
  <si>
    <t>EMP02942</t>
  </si>
  <si>
    <t>2024-04-11</t>
  </si>
  <si>
    <t>838169727537</t>
  </si>
  <si>
    <t>767424983061</t>
  </si>
  <si>
    <t>EMP02943</t>
  </si>
  <si>
    <t>216454940618</t>
  </si>
  <si>
    <t>777781798790</t>
  </si>
  <si>
    <t>EMP02944</t>
  </si>
  <si>
    <t>978807359522</t>
  </si>
  <si>
    <t>240345155202</t>
  </si>
  <si>
    <t>EMP02945</t>
  </si>
  <si>
    <t>649126625215</t>
  </si>
  <si>
    <t>314804705578</t>
  </si>
  <si>
    <t>EMP02946</t>
  </si>
  <si>
    <t>516521996439</t>
  </si>
  <si>
    <t>195688386001</t>
  </si>
  <si>
    <t>EMP02947</t>
  </si>
  <si>
    <t>744852591029</t>
  </si>
  <si>
    <t>621697860648</t>
  </si>
  <si>
    <t>EMP02948</t>
  </si>
  <si>
    <t>210278629419</t>
  </si>
  <si>
    <t>161495167140</t>
  </si>
  <si>
    <t>EMP02949</t>
  </si>
  <si>
    <t>2025-06-18</t>
  </si>
  <si>
    <t>111343475176</t>
  </si>
  <si>
    <t>826203389630</t>
  </si>
  <si>
    <t>EMP02950</t>
  </si>
  <si>
    <t>2025-05-18</t>
  </si>
  <si>
    <t>740007971384</t>
  </si>
  <si>
    <t>233618487150</t>
  </si>
  <si>
    <t>EMP02951</t>
  </si>
  <si>
    <t>129363753406</t>
  </si>
  <si>
    <t>287810954657</t>
  </si>
  <si>
    <t>EMP02952</t>
  </si>
  <si>
    <t>2019-12-03</t>
  </si>
  <si>
    <t>180291837514</t>
  </si>
  <si>
    <t>347860075275</t>
  </si>
  <si>
    <t>EMP02953</t>
  </si>
  <si>
    <t>754257468245</t>
  </si>
  <si>
    <t>168572662420</t>
  </si>
  <si>
    <t>EMP02954</t>
  </si>
  <si>
    <t>951236988177</t>
  </si>
  <si>
    <t>965504387300</t>
  </si>
  <si>
    <t>EMP02955</t>
  </si>
  <si>
    <t>2022-01-09</t>
  </si>
  <si>
    <t>695053565993</t>
  </si>
  <si>
    <t>866985245843</t>
  </si>
  <si>
    <t>EMP02956</t>
  </si>
  <si>
    <t>435375511701</t>
  </si>
  <si>
    <t>896867476370</t>
  </si>
  <si>
    <t>EMP02957</t>
  </si>
  <si>
    <t>955598854922</t>
  </si>
  <si>
    <t>526660963220</t>
  </si>
  <si>
    <t>EMP02958</t>
  </si>
  <si>
    <t>583063690199</t>
  </si>
  <si>
    <t>738783668970</t>
  </si>
  <si>
    <t>EMP02959</t>
  </si>
  <si>
    <t>2023-06-23</t>
  </si>
  <si>
    <t>722310910284</t>
  </si>
  <si>
    <t>879174341536</t>
  </si>
  <si>
    <t>EMP02960</t>
  </si>
  <si>
    <t>2019-09-22</t>
  </si>
  <si>
    <t>422005181498</t>
  </si>
  <si>
    <t>277451478545</t>
  </si>
  <si>
    <t>EMP02961</t>
  </si>
  <si>
    <t>2020-08-12</t>
  </si>
  <si>
    <t>217815878092</t>
  </si>
  <si>
    <t>924291968766</t>
  </si>
  <si>
    <t>EMP02962</t>
  </si>
  <si>
    <t>966572470277</t>
  </si>
  <si>
    <t>679863870406</t>
  </si>
  <si>
    <t>EMP02963</t>
  </si>
  <si>
    <t>515219279889</t>
  </si>
  <si>
    <t>166293468918</t>
  </si>
  <si>
    <t>EMP02964</t>
  </si>
  <si>
    <t>783666600544</t>
  </si>
  <si>
    <t>386741930992</t>
  </si>
  <si>
    <t>EMP02965</t>
  </si>
  <si>
    <t>424012349361</t>
  </si>
  <si>
    <t>299179196302</t>
  </si>
  <si>
    <t>EMP02966</t>
  </si>
  <si>
    <t>903574282159</t>
  </si>
  <si>
    <t>209747530481</t>
  </si>
  <si>
    <t>EMP02967</t>
  </si>
  <si>
    <t>2022-01-23</t>
  </si>
  <si>
    <t>555455251999</t>
  </si>
  <si>
    <t>619187787018</t>
  </si>
  <si>
    <t>EMP02968</t>
  </si>
  <si>
    <t>2022-07-16</t>
  </si>
  <si>
    <t>261480593607</t>
  </si>
  <si>
    <t>496546646526</t>
  </si>
  <si>
    <t>EMP02969</t>
  </si>
  <si>
    <t>2023-06-13</t>
  </si>
  <si>
    <t>575648272969</t>
  </si>
  <si>
    <t>764198201389</t>
  </si>
  <si>
    <t>EMP02970</t>
  </si>
  <si>
    <t>399585907974</t>
  </si>
  <si>
    <t>100131170558</t>
  </si>
  <si>
    <t>EMP02971</t>
  </si>
  <si>
    <t>658566260991</t>
  </si>
  <si>
    <t>861715223402</t>
  </si>
  <si>
    <t>EMP02972</t>
  </si>
  <si>
    <t>2024-09-01</t>
  </si>
  <si>
    <t>715680793294</t>
  </si>
  <si>
    <t>988196682849</t>
  </si>
  <si>
    <t>EMP02973</t>
  </si>
  <si>
    <t>2021-07-15</t>
  </si>
  <si>
    <t>599847254512</t>
  </si>
  <si>
    <t>831100543182</t>
  </si>
  <si>
    <t>EMP02974</t>
  </si>
  <si>
    <t>781319259029</t>
  </si>
  <si>
    <t>361613994981</t>
  </si>
  <si>
    <t>EMP02975</t>
  </si>
  <si>
    <t>873874979532</t>
  </si>
  <si>
    <t>664943210368</t>
  </si>
  <si>
    <t>EMP02976</t>
  </si>
  <si>
    <t>551608067323</t>
  </si>
  <si>
    <t>636978491914</t>
  </si>
  <si>
    <t>EMP02977</t>
  </si>
  <si>
    <t>510296640322</t>
  </si>
  <si>
    <t>871307276216</t>
  </si>
  <si>
    <t>EMP02978</t>
  </si>
  <si>
    <t>656666473971</t>
  </si>
  <si>
    <t>480629740705</t>
  </si>
  <si>
    <t>EMP02979</t>
  </si>
  <si>
    <t>388288959762</t>
  </si>
  <si>
    <t>870778128417</t>
  </si>
  <si>
    <t>EMP02980</t>
  </si>
  <si>
    <t>496332035088</t>
  </si>
  <si>
    <t>739783683404</t>
  </si>
  <si>
    <t>EMP02981</t>
  </si>
  <si>
    <t>2025-06-24</t>
  </si>
  <si>
    <t>394193789115</t>
  </si>
  <si>
    <t>200135493602</t>
  </si>
  <si>
    <t>EMP02982</t>
  </si>
  <si>
    <t>2024-03-05</t>
  </si>
  <si>
    <t>206209197375</t>
  </si>
  <si>
    <t>921303713303</t>
  </si>
  <si>
    <t>EMP02983</t>
  </si>
  <si>
    <t>2024-04-17</t>
  </si>
  <si>
    <t>520340677263</t>
  </si>
  <si>
    <t>879618400719</t>
  </si>
  <si>
    <t>EMP02984</t>
  </si>
  <si>
    <t>2020-12-08</t>
  </si>
  <si>
    <t>736206919992</t>
  </si>
  <si>
    <t>907657499956</t>
  </si>
  <si>
    <t>EMP02985</t>
  </si>
  <si>
    <t>643598904664</t>
  </si>
  <si>
    <t>704257616883</t>
  </si>
  <si>
    <t>EMP02986</t>
  </si>
  <si>
    <t>742724373847</t>
  </si>
  <si>
    <t>231881002038</t>
  </si>
  <si>
    <t>EMP02987</t>
  </si>
  <si>
    <t>949728233442</t>
  </si>
  <si>
    <t>755909558302</t>
  </si>
  <si>
    <t>EMP02988</t>
  </si>
  <si>
    <t>2020-01-24</t>
  </si>
  <si>
    <t>800887136234</t>
  </si>
  <si>
    <t>348970222783</t>
  </si>
  <si>
    <t>EMP02989</t>
  </si>
  <si>
    <t>162193338104</t>
  </si>
  <si>
    <t>222039488546</t>
  </si>
  <si>
    <t>EMP02990</t>
  </si>
  <si>
    <t>144799539748</t>
  </si>
  <si>
    <t>769255054622</t>
  </si>
  <si>
    <t>EMP02991</t>
  </si>
  <si>
    <t>550328496441</t>
  </si>
  <si>
    <t>392561240868</t>
  </si>
  <si>
    <t>EMP02992</t>
  </si>
  <si>
    <t>2025-03-12</t>
  </si>
  <si>
    <t>399582193725</t>
  </si>
  <si>
    <t>636052718692</t>
  </si>
  <si>
    <t>EMP02993</t>
  </si>
  <si>
    <t>2024-10-07</t>
  </si>
  <si>
    <t>869485623126</t>
  </si>
  <si>
    <t>937689806673</t>
  </si>
  <si>
    <t>EMP02994</t>
  </si>
  <si>
    <t>211477970493</t>
  </si>
  <si>
    <t>528259407267</t>
  </si>
  <si>
    <t>EMP02995</t>
  </si>
  <si>
    <t>2019-12-06</t>
  </si>
  <si>
    <t>964325220932</t>
  </si>
  <si>
    <t>373767839652</t>
  </si>
  <si>
    <t>EMP02996</t>
  </si>
  <si>
    <t>115380664123</t>
  </si>
  <si>
    <t>820973059280</t>
  </si>
  <si>
    <t>EMP02997</t>
  </si>
  <si>
    <t>288644092608</t>
  </si>
  <si>
    <t>798240268487</t>
  </si>
  <si>
    <t>EMP02998</t>
  </si>
  <si>
    <t>773514971299</t>
  </si>
  <si>
    <t>354228285514</t>
  </si>
  <si>
    <t>EMP02999</t>
  </si>
  <si>
    <t>348262236044</t>
  </si>
  <si>
    <t>925248293009</t>
  </si>
  <si>
    <t>EMP03000</t>
  </si>
  <si>
    <t>2022-12-14</t>
  </si>
  <si>
    <t>501346814762</t>
  </si>
  <si>
    <t>909869506666</t>
  </si>
  <si>
    <t>EMP03001</t>
  </si>
  <si>
    <t>2020-09-10</t>
  </si>
  <si>
    <t>359125117913</t>
  </si>
  <si>
    <t>441565849164</t>
  </si>
  <si>
    <t>EMP03002</t>
  </si>
  <si>
    <t>2023-05-04</t>
  </si>
  <si>
    <t>103587615883</t>
  </si>
  <si>
    <t>308087458126</t>
  </si>
  <si>
    <t>EMP03003</t>
  </si>
  <si>
    <t>2019-09-10</t>
  </si>
  <si>
    <t>946947851969</t>
  </si>
  <si>
    <t>965729073102</t>
  </si>
  <si>
    <t>EMP03004</t>
  </si>
  <si>
    <t>2020-04-19</t>
  </si>
  <si>
    <t>757500350724</t>
  </si>
  <si>
    <t>621105535523</t>
  </si>
  <si>
    <t>EMP03005</t>
  </si>
  <si>
    <t>317207853625</t>
  </si>
  <si>
    <t>396284071409</t>
  </si>
  <si>
    <t>EMP03006</t>
  </si>
  <si>
    <t>2019-11-09</t>
  </si>
  <si>
    <t>550026723563</t>
  </si>
  <si>
    <t>335200165551</t>
  </si>
  <si>
    <t>EMP03007</t>
  </si>
  <si>
    <t>482767461472</t>
  </si>
  <si>
    <t>586462415336</t>
  </si>
  <si>
    <t>EMP03008</t>
  </si>
  <si>
    <t>491353359140</t>
  </si>
  <si>
    <t>170252405272</t>
  </si>
  <si>
    <t>EMP03009</t>
  </si>
  <si>
    <t>2021-08-08</t>
  </si>
  <si>
    <t>985489666083</t>
  </si>
  <si>
    <t>347671813953</t>
  </si>
  <si>
    <t>EMP03010</t>
  </si>
  <si>
    <t>2021-09-04</t>
  </si>
  <si>
    <t>514636990909</t>
  </si>
  <si>
    <t>298751518203</t>
  </si>
  <si>
    <t>EMP03011</t>
  </si>
  <si>
    <t>661518599539</t>
  </si>
  <si>
    <t>297753612430</t>
  </si>
  <si>
    <t>EMP03012</t>
  </si>
  <si>
    <t>2019-03-29</t>
  </si>
  <si>
    <t>361023761027</t>
  </si>
  <si>
    <t>271829779932</t>
  </si>
  <si>
    <t>EMP03013</t>
  </si>
  <si>
    <t>741139967737</t>
  </si>
  <si>
    <t>249853867842</t>
  </si>
  <si>
    <t>EMP03014</t>
  </si>
  <si>
    <t>497468897066</t>
  </si>
  <si>
    <t>141328732559</t>
  </si>
  <si>
    <t>EMP03015</t>
  </si>
  <si>
    <t>493532130917</t>
  </si>
  <si>
    <t>413108619329</t>
  </si>
  <si>
    <t>EMP03016</t>
  </si>
  <si>
    <t>2019-02-23</t>
  </si>
  <si>
    <t>551777856271</t>
  </si>
  <si>
    <t>931492842622</t>
  </si>
  <si>
    <t>EMP03017</t>
  </si>
  <si>
    <t>234074449557</t>
  </si>
  <si>
    <t>151236650285</t>
  </si>
  <si>
    <t>EMP03018</t>
  </si>
  <si>
    <t>2019-10-05</t>
  </si>
  <si>
    <t>321936126386</t>
  </si>
  <si>
    <t>234672643110</t>
  </si>
  <si>
    <t>EMP03019</t>
  </si>
  <si>
    <t>677362132926</t>
  </si>
  <si>
    <t>498810956831</t>
  </si>
  <si>
    <t>EMP03020</t>
  </si>
  <si>
    <t>539661189511</t>
  </si>
  <si>
    <t>464947532316</t>
  </si>
  <si>
    <t>EMP03021</t>
  </si>
  <si>
    <t>583238642072</t>
  </si>
  <si>
    <t>145232792591</t>
  </si>
  <si>
    <t>EMP03022</t>
  </si>
  <si>
    <t>436122913449</t>
  </si>
  <si>
    <t>700538197084</t>
  </si>
  <si>
    <t>EMP03023</t>
  </si>
  <si>
    <t>217207911572</t>
  </si>
  <si>
    <t>208712240350</t>
  </si>
  <si>
    <t>EMP03024</t>
  </si>
  <si>
    <t>344212336825</t>
  </si>
  <si>
    <t>101444073804</t>
  </si>
  <si>
    <t>EMP03025</t>
  </si>
  <si>
    <t>114603351174</t>
  </si>
  <si>
    <t>687110366007</t>
  </si>
  <si>
    <t>EMP03026</t>
  </si>
  <si>
    <t>130257176505</t>
  </si>
  <si>
    <t>846033514743</t>
  </si>
  <si>
    <t>EMP03027</t>
  </si>
  <si>
    <t>493805276773</t>
  </si>
  <si>
    <t>803635049365</t>
  </si>
  <si>
    <t>EMP03028</t>
  </si>
  <si>
    <t>735433501555</t>
  </si>
  <si>
    <t>540489721883</t>
  </si>
  <si>
    <t>EMP03029</t>
  </si>
  <si>
    <t>687222019933</t>
  </si>
  <si>
    <t>353709617242</t>
  </si>
  <si>
    <t>EMP03030</t>
  </si>
  <si>
    <t>864960764987</t>
  </si>
  <si>
    <t>594808775903</t>
  </si>
  <si>
    <t>EMP03031</t>
  </si>
  <si>
    <t>2023-03-04</t>
  </si>
  <si>
    <t>779991280193</t>
  </si>
  <si>
    <t>704421792859</t>
  </si>
  <si>
    <t>EMP03032</t>
  </si>
  <si>
    <t>642810591609</t>
  </si>
  <si>
    <t>804752814114</t>
  </si>
  <si>
    <t>EMP03033</t>
  </si>
  <si>
    <t>985853344342</t>
  </si>
  <si>
    <t>438088780599</t>
  </si>
  <si>
    <t>EMP03034</t>
  </si>
  <si>
    <t>835023771701</t>
  </si>
  <si>
    <t>682832594060</t>
  </si>
  <si>
    <t>EMP03035</t>
  </si>
  <si>
    <t>823764351847</t>
  </si>
  <si>
    <t>467702724737</t>
  </si>
  <si>
    <t>EMP03036</t>
  </si>
  <si>
    <t>2020-04-11</t>
  </si>
  <si>
    <t>883453683706</t>
  </si>
  <si>
    <t>994545214125</t>
  </si>
  <si>
    <t>EMP03037</t>
  </si>
  <si>
    <t>443309138081</t>
  </si>
  <si>
    <t>684705872369</t>
  </si>
  <si>
    <t>EMP03038</t>
  </si>
  <si>
    <t>210811439362</t>
  </si>
  <si>
    <t>673629812151</t>
  </si>
  <si>
    <t>EMP03039</t>
  </si>
  <si>
    <t>471472304763</t>
  </si>
  <si>
    <t>252942775695</t>
  </si>
  <si>
    <t>EMP03040</t>
  </si>
  <si>
    <t>2021-04-14</t>
  </si>
  <si>
    <t>722923487650</t>
  </si>
  <si>
    <t>916349615833</t>
  </si>
  <si>
    <t>EMP03041</t>
  </si>
  <si>
    <t>2025-01-07</t>
  </si>
  <si>
    <t>176560284269</t>
  </si>
  <si>
    <t>738657781672</t>
  </si>
  <si>
    <t>EMP03042</t>
  </si>
  <si>
    <t>175918958467</t>
  </si>
  <si>
    <t>196257512908</t>
  </si>
  <si>
    <t>EMP03043</t>
  </si>
  <si>
    <t>493111517884</t>
  </si>
  <si>
    <t>506887988440</t>
  </si>
  <si>
    <t>EMP03044</t>
  </si>
  <si>
    <t>564086595302</t>
  </si>
  <si>
    <t>462995802081</t>
  </si>
  <si>
    <t>EMP03045</t>
  </si>
  <si>
    <t>632337137517</t>
  </si>
  <si>
    <t>420096850533</t>
  </si>
  <si>
    <t>EMP03046</t>
  </si>
  <si>
    <t>591963910092</t>
  </si>
  <si>
    <t>256169321982</t>
  </si>
  <si>
    <t>EMP03047</t>
  </si>
  <si>
    <t>861832636401</t>
  </si>
  <si>
    <t>603968034097</t>
  </si>
  <si>
    <t>EMP03048</t>
  </si>
  <si>
    <t>436389912419</t>
  </si>
  <si>
    <t>868760694718</t>
  </si>
  <si>
    <t>EMP03049</t>
  </si>
  <si>
    <t>2020-08-10</t>
  </si>
  <si>
    <t>311019247437</t>
  </si>
  <si>
    <t>313698562686</t>
  </si>
  <si>
    <t>EMP03050</t>
  </si>
  <si>
    <t>2022-05-23</t>
  </si>
  <si>
    <t>243818226682</t>
  </si>
  <si>
    <t>722970571140</t>
  </si>
  <si>
    <t>EMP03051</t>
  </si>
  <si>
    <t>156348686366</t>
  </si>
  <si>
    <t>253499801431</t>
  </si>
  <si>
    <t>EMP03052</t>
  </si>
  <si>
    <t>126987480901</t>
  </si>
  <si>
    <t>707826984498</t>
  </si>
  <si>
    <t>EMP03053</t>
  </si>
  <si>
    <t>2023-10-02</t>
  </si>
  <si>
    <t>783311055648</t>
  </si>
  <si>
    <t>170873519035</t>
  </si>
  <si>
    <t>EMP03054</t>
  </si>
  <si>
    <t>2020-10-29</t>
  </si>
  <si>
    <t>887835024022</t>
  </si>
  <si>
    <t>916677941575</t>
  </si>
  <si>
    <t>EMP03055</t>
  </si>
  <si>
    <t>752682974758</t>
  </si>
  <si>
    <t>264238214726</t>
  </si>
  <si>
    <t>EMP03056</t>
  </si>
  <si>
    <t>563851212627</t>
  </si>
  <si>
    <t>778690343616</t>
  </si>
  <si>
    <t>EMP03057</t>
  </si>
  <si>
    <t>390510579961</t>
  </si>
  <si>
    <t>466650869918</t>
  </si>
  <si>
    <t>EMP03058</t>
  </si>
  <si>
    <t>431698492680</t>
  </si>
  <si>
    <t>646560136910</t>
  </si>
  <si>
    <t>EMP03059</t>
  </si>
  <si>
    <t>761542145153</t>
  </si>
  <si>
    <t>127585261766</t>
  </si>
  <si>
    <t>EMP03060</t>
  </si>
  <si>
    <t>773654671804</t>
  </si>
  <si>
    <t>842719963464</t>
  </si>
  <si>
    <t>EMP03061</t>
  </si>
  <si>
    <t>2024-11-16</t>
  </si>
  <si>
    <t>563113176997</t>
  </si>
  <si>
    <t>263350285551</t>
  </si>
  <si>
    <t>EMP03062</t>
  </si>
  <si>
    <t>534709505470</t>
  </si>
  <si>
    <t>617886669989</t>
  </si>
  <si>
    <t>EMP03063</t>
  </si>
  <si>
    <t>2024-02-01</t>
  </si>
  <si>
    <t>719858875552</t>
  </si>
  <si>
    <t>444458530512</t>
  </si>
  <si>
    <t>EMP03064</t>
  </si>
  <si>
    <t>388117034987</t>
  </si>
  <si>
    <t>996431449513</t>
  </si>
  <si>
    <t>EMP03065</t>
  </si>
  <si>
    <t>160326396907</t>
  </si>
  <si>
    <t>176503741943</t>
  </si>
  <si>
    <t>EMP03066</t>
  </si>
  <si>
    <t>2021-12-03</t>
  </si>
  <si>
    <t>498638096849</t>
  </si>
  <si>
    <t>775996895232</t>
  </si>
  <si>
    <t>EMP03067</t>
  </si>
  <si>
    <t>938482224895</t>
  </si>
  <si>
    <t>569220639519</t>
  </si>
  <si>
    <t>EMP03068</t>
  </si>
  <si>
    <t>2022-01-14</t>
  </si>
  <si>
    <t>166332196060</t>
  </si>
  <si>
    <t>172605080557</t>
  </si>
  <si>
    <t>EMP03069</t>
  </si>
  <si>
    <t>971956060900</t>
  </si>
  <si>
    <t>539486733219</t>
  </si>
  <si>
    <t>EMP03070</t>
  </si>
  <si>
    <t>666474769591</t>
  </si>
  <si>
    <t>988350374704</t>
  </si>
  <si>
    <t>EMP03071</t>
  </si>
  <si>
    <t>530979665178</t>
  </si>
  <si>
    <t>177085451671</t>
  </si>
  <si>
    <t>EMP03072</t>
  </si>
  <si>
    <t>154174598600</t>
  </si>
  <si>
    <t>798788290806</t>
  </si>
  <si>
    <t>EMP03073</t>
  </si>
  <si>
    <t>623292135294</t>
  </si>
  <si>
    <t>850904274363</t>
  </si>
  <si>
    <t>EMP03074</t>
  </si>
  <si>
    <t>107597477935</t>
  </si>
  <si>
    <t>545832538198</t>
  </si>
  <si>
    <t>EMP03075</t>
  </si>
  <si>
    <t>2022-01-26</t>
  </si>
  <si>
    <t>331166049025</t>
  </si>
  <si>
    <t>240648448393</t>
  </si>
  <si>
    <t>EMP03076</t>
  </si>
  <si>
    <t>2024-05-16</t>
  </si>
  <si>
    <t>461533624208</t>
  </si>
  <si>
    <t>372600223890</t>
  </si>
  <si>
    <t>EMP03077</t>
  </si>
  <si>
    <t>368309231183</t>
  </si>
  <si>
    <t>446215965401</t>
  </si>
  <si>
    <t>EMP03078</t>
  </si>
  <si>
    <t>741370707024</t>
  </si>
  <si>
    <t>573396419407</t>
  </si>
  <si>
    <t>EMP03079</t>
  </si>
  <si>
    <t>703726974252</t>
  </si>
  <si>
    <t>316003193817</t>
  </si>
  <si>
    <t>EMP03080</t>
  </si>
  <si>
    <t>676887816775</t>
  </si>
  <si>
    <t>400472231874</t>
  </si>
  <si>
    <t>EMP03081</t>
  </si>
  <si>
    <t>863015558109</t>
  </si>
  <si>
    <t>662291563129</t>
  </si>
  <si>
    <t>EMP03082</t>
  </si>
  <si>
    <t>566130167932</t>
  </si>
  <si>
    <t>592828734260</t>
  </si>
  <si>
    <t>EMP03083</t>
  </si>
  <si>
    <t>2020-05-20</t>
  </si>
  <si>
    <t>604403716361</t>
  </si>
  <si>
    <t>308554267187</t>
  </si>
  <si>
    <t>EMP03084</t>
  </si>
  <si>
    <t>171652550720</t>
  </si>
  <si>
    <t>359663634151</t>
  </si>
  <si>
    <t>EMP03085</t>
  </si>
  <si>
    <t>310529298147</t>
  </si>
  <si>
    <t>636650876380</t>
  </si>
  <si>
    <t>EMP03086</t>
  </si>
  <si>
    <t>580344035674</t>
  </si>
  <si>
    <t>817168216886</t>
  </si>
  <si>
    <t>EMP03087</t>
  </si>
  <si>
    <t>268075953392</t>
  </si>
  <si>
    <t>465996825823</t>
  </si>
  <si>
    <t>EMP03088</t>
  </si>
  <si>
    <t>2020-12-21</t>
  </si>
  <si>
    <t>834101883955</t>
  </si>
  <si>
    <t>644578462072</t>
  </si>
  <si>
    <t>EMP03089</t>
  </si>
  <si>
    <t>987860867222</t>
  </si>
  <si>
    <t>910172836067</t>
  </si>
  <si>
    <t>EMP03090</t>
  </si>
  <si>
    <t>982459535334</t>
  </si>
  <si>
    <t>266921825958</t>
  </si>
  <si>
    <t>EMP03091</t>
  </si>
  <si>
    <t>2023-12-26</t>
  </si>
  <si>
    <t>253839008860</t>
  </si>
  <si>
    <t>758990401439</t>
  </si>
  <si>
    <t>EMP03092</t>
  </si>
  <si>
    <t>973566041570</t>
  </si>
  <si>
    <t>452509639572</t>
  </si>
  <si>
    <t>EMP03093</t>
  </si>
  <si>
    <t>2025-07-02</t>
  </si>
  <si>
    <t>683078129475</t>
  </si>
  <si>
    <t>687469001515</t>
  </si>
  <si>
    <t>EMP03094</t>
  </si>
  <si>
    <t>2022-09-22</t>
  </si>
  <si>
    <t>491418052594</t>
  </si>
  <si>
    <t>626717003412</t>
  </si>
  <si>
    <t>EMP03095</t>
  </si>
  <si>
    <t>104868258202</t>
  </si>
  <si>
    <t>523846451243</t>
  </si>
  <si>
    <t>EMP03096</t>
  </si>
  <si>
    <t>890560351192</t>
  </si>
  <si>
    <t>744467030335</t>
  </si>
  <si>
    <t>EMP03097</t>
  </si>
  <si>
    <t>852867373954</t>
  </si>
  <si>
    <t>884297932716</t>
  </si>
  <si>
    <t>EMP03098</t>
  </si>
  <si>
    <t>2023-04-06</t>
  </si>
  <si>
    <t>151992039626</t>
  </si>
  <si>
    <t>171402159142</t>
  </si>
  <si>
    <t>EMP03099</t>
  </si>
  <si>
    <t>929321107370</t>
  </si>
  <si>
    <t>672985921922</t>
  </si>
  <si>
    <t>EMP03100</t>
  </si>
  <si>
    <t>511190363724</t>
  </si>
  <si>
    <t>892781535241</t>
  </si>
  <si>
    <t>EMP03101</t>
  </si>
  <si>
    <t>632675958343</t>
  </si>
  <si>
    <t>848038819774</t>
  </si>
  <si>
    <t>EMP03102</t>
  </si>
  <si>
    <t>435322406121</t>
  </si>
  <si>
    <t>763987467998</t>
  </si>
  <si>
    <t>EMP03103</t>
  </si>
  <si>
    <t>794035325504</t>
  </si>
  <si>
    <t>299037573281</t>
  </si>
  <si>
    <t>EMP03104</t>
  </si>
  <si>
    <t>326051037597</t>
  </si>
  <si>
    <t>947378035529</t>
  </si>
  <si>
    <t>EMP03105</t>
  </si>
  <si>
    <t>2021-02-12</t>
  </si>
  <si>
    <t>344644072215</t>
  </si>
  <si>
    <t>981408451544</t>
  </si>
  <si>
    <t>EMP03106</t>
  </si>
  <si>
    <t>909919416291</t>
  </si>
  <si>
    <t>809283892950</t>
  </si>
  <si>
    <t>EMP03107</t>
  </si>
  <si>
    <t>2019-09-24</t>
  </si>
  <si>
    <t>641117668897</t>
  </si>
  <si>
    <t>357433453245</t>
  </si>
  <si>
    <t>EMP03108</t>
  </si>
  <si>
    <t>528954086014</t>
  </si>
  <si>
    <t>470505899194</t>
  </si>
  <si>
    <t>EMP03109</t>
  </si>
  <si>
    <t>484463280097</t>
  </si>
  <si>
    <t>997378951809</t>
  </si>
  <si>
    <t>EMP03110</t>
  </si>
  <si>
    <t>2020-07-09</t>
  </si>
  <si>
    <t>295747842551</t>
  </si>
  <si>
    <t>698124364584</t>
  </si>
  <si>
    <t>EMP03111</t>
  </si>
  <si>
    <t>2019-09-28</t>
  </si>
  <si>
    <t>189451895526</t>
  </si>
  <si>
    <t>487440887628</t>
  </si>
  <si>
    <t>EMP03112</t>
  </si>
  <si>
    <t>2021-08-29</t>
  </si>
  <si>
    <t>684545876789</t>
  </si>
  <si>
    <t>339756657569</t>
  </si>
  <si>
    <t>EMP03113</t>
  </si>
  <si>
    <t>285056185737</t>
  </si>
  <si>
    <t>448244926731</t>
  </si>
  <si>
    <t>EMP03114</t>
  </si>
  <si>
    <t>660884814955</t>
  </si>
  <si>
    <t>267732848440</t>
  </si>
  <si>
    <t>EMP03115</t>
  </si>
  <si>
    <t>816413977182</t>
  </si>
  <si>
    <t>721077306230</t>
  </si>
  <si>
    <t>EMP03116</t>
  </si>
  <si>
    <t>2020-03-11</t>
  </si>
  <si>
    <t>850522645516</t>
  </si>
  <si>
    <t>662766048644</t>
  </si>
  <si>
    <t>EMP03117</t>
  </si>
  <si>
    <t>997731872942</t>
  </si>
  <si>
    <t>824921826452</t>
  </si>
  <si>
    <t>EMP03118</t>
  </si>
  <si>
    <t>2022-09-27</t>
  </si>
  <si>
    <t>802196692785</t>
  </si>
  <si>
    <t>103275073640</t>
  </si>
  <si>
    <t>EMP03119</t>
  </si>
  <si>
    <t>2022-01-30</t>
  </si>
  <si>
    <t>721382322574</t>
  </si>
  <si>
    <t>550653418134</t>
  </si>
  <si>
    <t>EMP03120</t>
  </si>
  <si>
    <t>312388360297</t>
  </si>
  <si>
    <t>949871712034</t>
  </si>
  <si>
    <t>EMP03121</t>
  </si>
  <si>
    <t>309853347200</t>
  </si>
  <si>
    <t>608846814711</t>
  </si>
  <si>
    <t>EMP03122</t>
  </si>
  <si>
    <t>647893844298</t>
  </si>
  <si>
    <t>501863566346</t>
  </si>
  <si>
    <t>EMP03123</t>
  </si>
  <si>
    <t>386133051739</t>
  </si>
  <si>
    <t>320576590234</t>
  </si>
  <si>
    <t>EMP03124</t>
  </si>
  <si>
    <t>735564012633</t>
  </si>
  <si>
    <t>363799178096</t>
  </si>
  <si>
    <t>EMP03125</t>
  </si>
  <si>
    <t>2020-09-21</t>
  </si>
  <si>
    <t>990270860107</t>
  </si>
  <si>
    <t>200775763763</t>
  </si>
  <si>
    <t>EMP03126</t>
  </si>
  <si>
    <t>389339198810</t>
  </si>
  <si>
    <t>600238955254</t>
  </si>
  <si>
    <t>EMP03127</t>
  </si>
  <si>
    <t>225022847232</t>
  </si>
  <si>
    <t>524758331122</t>
  </si>
  <si>
    <t>EMP03128</t>
  </si>
  <si>
    <t>535453342125</t>
  </si>
  <si>
    <t>640467254642</t>
  </si>
  <si>
    <t>EMP03129</t>
  </si>
  <si>
    <t>443968405912</t>
  </si>
  <si>
    <t>105784915193</t>
  </si>
  <si>
    <t>EMP03130</t>
  </si>
  <si>
    <t>2019-02-28</t>
  </si>
  <si>
    <t>673211134605</t>
  </si>
  <si>
    <t>760793346432</t>
  </si>
  <si>
    <t>EMP03131</t>
  </si>
  <si>
    <t>2022-09-18</t>
  </si>
  <si>
    <t>948760627222</t>
  </si>
  <si>
    <t>593209129240</t>
  </si>
  <si>
    <t>EMP03132</t>
  </si>
  <si>
    <t>390015639275</t>
  </si>
  <si>
    <t>898266112413</t>
  </si>
  <si>
    <t>EMP03133</t>
  </si>
  <si>
    <t>2019-03-03</t>
  </si>
  <si>
    <t>634862993171</t>
  </si>
  <si>
    <t>208958403618</t>
  </si>
  <si>
    <t>EMP03134</t>
  </si>
  <si>
    <t>218648879082</t>
  </si>
  <si>
    <t>793072569480</t>
  </si>
  <si>
    <t>EMP03135</t>
  </si>
  <si>
    <t>411998915940</t>
  </si>
  <si>
    <t>911152311193</t>
  </si>
  <si>
    <t>EMP03136</t>
  </si>
  <si>
    <t>121159295986</t>
  </si>
  <si>
    <t>439364304909</t>
  </si>
  <si>
    <t>EMP03137</t>
  </si>
  <si>
    <t>2024-04-29</t>
  </si>
  <si>
    <t>213062116923</t>
  </si>
  <si>
    <t>174986135695</t>
  </si>
  <si>
    <t>EMP03138</t>
  </si>
  <si>
    <t>841983843130</t>
  </si>
  <si>
    <t>576096307096</t>
  </si>
  <si>
    <t>EMP03139</t>
  </si>
  <si>
    <t>2022-12-28</t>
  </si>
  <si>
    <t>139383672641</t>
  </si>
  <si>
    <t>181107973906</t>
  </si>
  <si>
    <t>EMP03140</t>
  </si>
  <si>
    <t>317634008650</t>
  </si>
  <si>
    <t>971606298082</t>
  </si>
  <si>
    <t>EMP03141</t>
  </si>
  <si>
    <t>261575190581</t>
  </si>
  <si>
    <t>354179348242</t>
  </si>
  <si>
    <t>EMP03142</t>
  </si>
  <si>
    <t>592871176313</t>
  </si>
  <si>
    <t>130313137540</t>
  </si>
  <si>
    <t>EMP03143</t>
  </si>
  <si>
    <t>2020-04-29</t>
  </si>
  <si>
    <t>725184465858</t>
  </si>
  <si>
    <t>776752425765</t>
  </si>
  <si>
    <t>EMP03144</t>
  </si>
  <si>
    <t>2021-03-15</t>
  </si>
  <si>
    <t>459172585221</t>
  </si>
  <si>
    <t>308970469205</t>
  </si>
  <si>
    <t>EMP03145</t>
  </si>
  <si>
    <t>2023-09-15</t>
  </si>
  <si>
    <t>943043197101</t>
  </si>
  <si>
    <t>685406508793</t>
  </si>
  <si>
    <t>EMP03146</t>
  </si>
  <si>
    <t>618444297694</t>
  </si>
  <si>
    <t>737683350587</t>
  </si>
  <si>
    <t>EMP03147</t>
  </si>
  <si>
    <t>975786950470</t>
  </si>
  <si>
    <t>488521014412</t>
  </si>
  <si>
    <t>EMP03148</t>
  </si>
  <si>
    <t>178825261016</t>
  </si>
  <si>
    <t>235130957997</t>
  </si>
  <si>
    <t>EMP03149</t>
  </si>
  <si>
    <t>2021-09-18</t>
  </si>
  <si>
    <t>110078539312</t>
  </si>
  <si>
    <t>963711100340</t>
  </si>
  <si>
    <t>EMP03150</t>
  </si>
  <si>
    <t>611647489916</t>
  </si>
  <si>
    <t>874567319766</t>
  </si>
  <si>
    <t>EMP03151</t>
  </si>
  <si>
    <t>220654789284</t>
  </si>
  <si>
    <t>493451044211</t>
  </si>
  <si>
    <t>EMP03152</t>
  </si>
  <si>
    <t>825143266495</t>
  </si>
  <si>
    <t>561262905045</t>
  </si>
  <si>
    <t>EMP03153</t>
  </si>
  <si>
    <t>331018144633</t>
  </si>
  <si>
    <t>317629305450</t>
  </si>
  <si>
    <t>EMP03154</t>
  </si>
  <si>
    <t>2023-10-11</t>
  </si>
  <si>
    <t>233811049354</t>
  </si>
  <si>
    <t>701821152457</t>
  </si>
  <si>
    <t>EMP03155</t>
  </si>
  <si>
    <t>2024-08-19</t>
  </si>
  <si>
    <t>759097981255</t>
  </si>
  <si>
    <t>226858912416</t>
  </si>
  <si>
    <t>EMP03156</t>
  </si>
  <si>
    <t>713044158111</t>
  </si>
  <si>
    <t>447025225325</t>
  </si>
  <si>
    <t>EMP03157</t>
  </si>
  <si>
    <t>801472904119</t>
  </si>
  <si>
    <t>970342069373</t>
  </si>
  <si>
    <t>EMP03158</t>
  </si>
  <si>
    <t>984484586719</t>
  </si>
  <si>
    <t>537730767382</t>
  </si>
  <si>
    <t>EMP03159</t>
  </si>
  <si>
    <t>2023-05-15</t>
  </si>
  <si>
    <t>622626462800</t>
  </si>
  <si>
    <t>699232811817</t>
  </si>
  <si>
    <t>EMP03160</t>
  </si>
  <si>
    <t>938526709921</t>
  </si>
  <si>
    <t>572951990233</t>
  </si>
  <si>
    <t>EMP03161</t>
  </si>
  <si>
    <t>128779969277</t>
  </si>
  <si>
    <t>551679828169</t>
  </si>
  <si>
    <t>EMP03162</t>
  </si>
  <si>
    <t>686655366910</t>
  </si>
  <si>
    <t>551618961794</t>
  </si>
  <si>
    <t>EMP03163</t>
  </si>
  <si>
    <t>410110766335</t>
  </si>
  <si>
    <t>193239468399</t>
  </si>
  <si>
    <t>EMP03164</t>
  </si>
  <si>
    <t>664000892150</t>
  </si>
  <si>
    <t>659363506004</t>
  </si>
  <si>
    <t>EMP03165</t>
  </si>
  <si>
    <t>952056587691</t>
  </si>
  <si>
    <t>550208094479</t>
  </si>
  <si>
    <t>EMP03166</t>
  </si>
  <si>
    <t>121444288014</t>
  </si>
  <si>
    <t>216808594685</t>
  </si>
  <si>
    <t>EMP03167</t>
  </si>
  <si>
    <t>863086802999</t>
  </si>
  <si>
    <t>635497561388</t>
  </si>
  <si>
    <t>EMP03168</t>
  </si>
  <si>
    <t>428846867290</t>
  </si>
  <si>
    <t>417423695599</t>
  </si>
  <si>
    <t>EMP03169</t>
  </si>
  <si>
    <t>737983142745</t>
  </si>
  <si>
    <t>886458596843</t>
  </si>
  <si>
    <t>EMP03170</t>
  </si>
  <si>
    <t>668457869168</t>
  </si>
  <si>
    <t>342159702103</t>
  </si>
  <si>
    <t>EMP03171</t>
  </si>
  <si>
    <t>2023-06-05</t>
  </si>
  <si>
    <t>778090568147</t>
  </si>
  <si>
    <t>838183867066</t>
  </si>
  <si>
    <t>EMP03172</t>
  </si>
  <si>
    <t>2020-07-17</t>
  </si>
  <si>
    <t>950520388750</t>
  </si>
  <si>
    <t>880783467818</t>
  </si>
  <si>
    <t>EMP03173</t>
  </si>
  <si>
    <t>434005400550</t>
  </si>
  <si>
    <t>431672263355</t>
  </si>
  <si>
    <t>EMP03174</t>
  </si>
  <si>
    <t>568152725409</t>
  </si>
  <si>
    <t>286329301920</t>
  </si>
  <si>
    <t>EMP03175</t>
  </si>
  <si>
    <t>728337214268</t>
  </si>
  <si>
    <t>766883670739</t>
  </si>
  <si>
    <t>EMP03176</t>
  </si>
  <si>
    <t>288037164697</t>
  </si>
  <si>
    <t>464069746209</t>
  </si>
  <si>
    <t>EMP03177</t>
  </si>
  <si>
    <t>695216999284</t>
  </si>
  <si>
    <t>429522527851</t>
  </si>
  <si>
    <t>EMP03178</t>
  </si>
  <si>
    <t>147733048727</t>
  </si>
  <si>
    <t>328803143353</t>
  </si>
  <si>
    <t>EMP03179</t>
  </si>
  <si>
    <t>465304732832</t>
  </si>
  <si>
    <t>781595634599</t>
  </si>
  <si>
    <t>EMP03180</t>
  </si>
  <si>
    <t>2021-06-19</t>
  </si>
  <si>
    <t>211704548046</t>
  </si>
  <si>
    <t>858688177672</t>
  </si>
  <si>
    <t>EMP03181</t>
  </si>
  <si>
    <t>403749747888</t>
  </si>
  <si>
    <t>126949776644</t>
  </si>
  <si>
    <t>EMP03182</t>
  </si>
  <si>
    <t>651251581424</t>
  </si>
  <si>
    <t>650032023754</t>
  </si>
  <si>
    <t>EMP03183</t>
  </si>
  <si>
    <t>821389090538</t>
  </si>
  <si>
    <t>897019178668</t>
  </si>
  <si>
    <t>EMP03184</t>
  </si>
  <si>
    <t>910802658518</t>
  </si>
  <si>
    <t>341426155430</t>
  </si>
  <si>
    <t>EMP03185</t>
  </si>
  <si>
    <t>2021-09-06</t>
  </si>
  <si>
    <t>547334664409</t>
  </si>
  <si>
    <t>732467172435</t>
  </si>
  <si>
    <t>EMP03186</t>
  </si>
  <si>
    <t>176421971184</t>
  </si>
  <si>
    <t>660700103416</t>
  </si>
  <si>
    <t>EMP03187</t>
  </si>
  <si>
    <t>2025-03-26</t>
  </si>
  <si>
    <t>363191416818</t>
  </si>
  <si>
    <t>349731683836</t>
  </si>
  <si>
    <t>EMP03188</t>
  </si>
  <si>
    <t>2019-12-30</t>
  </si>
  <si>
    <t>769717449525</t>
  </si>
  <si>
    <t>828325713020</t>
  </si>
  <si>
    <t>EMP03189</t>
  </si>
  <si>
    <t>488245040971</t>
  </si>
  <si>
    <t>255215512625</t>
  </si>
  <si>
    <t>EMP03190</t>
  </si>
  <si>
    <t>539820496293</t>
  </si>
  <si>
    <t>927569187392</t>
  </si>
  <si>
    <t>EMP03191</t>
  </si>
  <si>
    <t>384588735705</t>
  </si>
  <si>
    <t>277342549892</t>
  </si>
  <si>
    <t>EMP03192</t>
  </si>
  <si>
    <t>881930268559</t>
  </si>
  <si>
    <t>154636385379</t>
  </si>
  <si>
    <t>EMP03193</t>
  </si>
  <si>
    <t>312420387177</t>
  </si>
  <si>
    <t>629715737743</t>
  </si>
  <si>
    <t>EMP03194</t>
  </si>
  <si>
    <t>2025-01-01</t>
  </si>
  <si>
    <t>411545368589</t>
  </si>
  <si>
    <t>874716354797</t>
  </si>
  <si>
    <t>EMP03195</t>
  </si>
  <si>
    <t>707245402263</t>
  </si>
  <si>
    <t>247060888369</t>
  </si>
  <si>
    <t>EMP03196</t>
  </si>
  <si>
    <t>359744045025</t>
  </si>
  <si>
    <t>382128719806</t>
  </si>
  <si>
    <t>EMP03197</t>
  </si>
  <si>
    <t>654061724498</t>
  </si>
  <si>
    <t>494519763248</t>
  </si>
  <si>
    <t>EMP03198</t>
  </si>
  <si>
    <t>2019-12-31</t>
  </si>
  <si>
    <t>742741930791</t>
  </si>
  <si>
    <t>263184045385</t>
  </si>
  <si>
    <t>EMP03199</t>
  </si>
  <si>
    <t>126294508495</t>
  </si>
  <si>
    <t>168059745878</t>
  </si>
  <si>
    <t>EMP03200</t>
  </si>
  <si>
    <t>584230939114</t>
  </si>
  <si>
    <t>590175972815</t>
  </si>
  <si>
    <t>EMP03201</t>
  </si>
  <si>
    <t>559509725435</t>
  </si>
  <si>
    <t>873441356321</t>
  </si>
  <si>
    <t>EMP03202</t>
  </si>
  <si>
    <t>201752986650</t>
  </si>
  <si>
    <t>433426241157</t>
  </si>
  <si>
    <t>EMP03203</t>
  </si>
  <si>
    <t>149537292743</t>
  </si>
  <si>
    <t>329083912922</t>
  </si>
  <si>
    <t>EMP03204</t>
  </si>
  <si>
    <t>988627321806</t>
  </si>
  <si>
    <t>813503016016</t>
  </si>
  <si>
    <t>EMP03205</t>
  </si>
  <si>
    <t>2021-07-25</t>
  </si>
  <si>
    <t>461266822454</t>
  </si>
  <si>
    <t>102310295742</t>
  </si>
  <si>
    <t>EMP03206</t>
  </si>
  <si>
    <t>2023-06-14</t>
  </si>
  <si>
    <t>747208692070</t>
  </si>
  <si>
    <t>829131359708</t>
  </si>
  <si>
    <t>EMP03207</t>
  </si>
  <si>
    <t>831744548919</t>
  </si>
  <si>
    <t>686330863807</t>
  </si>
  <si>
    <t>EMP03208</t>
  </si>
  <si>
    <t>2022-06-15</t>
  </si>
  <si>
    <t>154676204366</t>
  </si>
  <si>
    <t>599661928000</t>
  </si>
  <si>
    <t>EMP03209</t>
  </si>
  <si>
    <t>355551462463</t>
  </si>
  <si>
    <t>968773796725</t>
  </si>
  <si>
    <t>EMP03210</t>
  </si>
  <si>
    <t>721129414027</t>
  </si>
  <si>
    <t>590100301428</t>
  </si>
  <si>
    <t>EMP03211</t>
  </si>
  <si>
    <t>792362071458</t>
  </si>
  <si>
    <t>967973181173</t>
  </si>
  <si>
    <t>EMP03212</t>
  </si>
  <si>
    <t>2019-09-01</t>
  </si>
  <si>
    <t>435890867704</t>
  </si>
  <si>
    <t>358584317869</t>
  </si>
  <si>
    <t>EMP03213</t>
  </si>
  <si>
    <t>842944270410</t>
  </si>
  <si>
    <t>816062387097</t>
  </si>
  <si>
    <t>EMP03214</t>
  </si>
  <si>
    <t>2019-12-10</t>
  </si>
  <si>
    <t>696394575766</t>
  </si>
  <si>
    <t>347413710466</t>
  </si>
  <si>
    <t>EMP03215</t>
  </si>
  <si>
    <t>2021-11-24</t>
  </si>
  <si>
    <t>354760244183</t>
  </si>
  <si>
    <t>904163117907</t>
  </si>
  <si>
    <t>EMP03216</t>
  </si>
  <si>
    <t>532495678091</t>
  </si>
  <si>
    <t>287440819908</t>
  </si>
  <si>
    <t>EMP03217</t>
  </si>
  <si>
    <t>2021-05-25</t>
  </si>
  <si>
    <t>329504584981</t>
  </si>
  <si>
    <t>778473305752</t>
  </si>
  <si>
    <t>EMP03218</t>
  </si>
  <si>
    <t>723163101358</t>
  </si>
  <si>
    <t>253147177073</t>
  </si>
  <si>
    <t>EMP03219</t>
  </si>
  <si>
    <t>897839478477</t>
  </si>
  <si>
    <t>811936069050</t>
  </si>
  <si>
    <t>EMP03220</t>
  </si>
  <si>
    <t>2021-01-03</t>
  </si>
  <si>
    <t>610515723299</t>
  </si>
  <si>
    <t>417554116367</t>
  </si>
  <si>
    <t>EMP03221</t>
  </si>
  <si>
    <t>823710050808</t>
  </si>
  <si>
    <t>396408174003</t>
  </si>
  <si>
    <t>EMP03222</t>
  </si>
  <si>
    <t>377559220944</t>
  </si>
  <si>
    <t>875708852545</t>
  </si>
  <si>
    <t>EMP03223</t>
  </si>
  <si>
    <t>2025-07-20</t>
  </si>
  <si>
    <t>273966488102</t>
  </si>
  <si>
    <t>390855137816</t>
  </si>
  <si>
    <t>EMP03224</t>
  </si>
  <si>
    <t>204989548061</t>
  </si>
  <si>
    <t>129079457476</t>
  </si>
  <si>
    <t>EMP03225</t>
  </si>
  <si>
    <t>251504698262</t>
  </si>
  <si>
    <t>108394922300</t>
  </si>
  <si>
    <t>EMP03226</t>
  </si>
  <si>
    <t>2020-09-05</t>
  </si>
  <si>
    <t>263815990691</t>
  </si>
  <si>
    <t>112802534929</t>
  </si>
  <si>
    <t>EMP03227</t>
  </si>
  <si>
    <t>814227920208</t>
  </si>
  <si>
    <t>694979104683</t>
  </si>
  <si>
    <t>EMP03228</t>
  </si>
  <si>
    <t>2019-05-25</t>
  </si>
  <si>
    <t>552769696485</t>
  </si>
  <si>
    <t>821309702998</t>
  </si>
  <si>
    <t>EMP03229</t>
  </si>
  <si>
    <t>881658628967</t>
  </si>
  <si>
    <t>529469165300</t>
  </si>
  <si>
    <t>EMP03230</t>
  </si>
  <si>
    <t>281250669643</t>
  </si>
  <si>
    <t>492043958387</t>
  </si>
  <si>
    <t>EMP03231</t>
  </si>
  <si>
    <t>601363451864</t>
  </si>
  <si>
    <t>447745939863</t>
  </si>
  <si>
    <t>EMP03232</t>
  </si>
  <si>
    <t>2023-12-02</t>
  </si>
  <si>
    <t>940340448903</t>
  </si>
  <si>
    <t>149415769041</t>
  </si>
  <si>
    <t>EMP03233</t>
  </si>
  <si>
    <t>771084012867</t>
  </si>
  <si>
    <t>905770406379</t>
  </si>
  <si>
    <t>EMP03234</t>
  </si>
  <si>
    <t>2019-12-11</t>
  </si>
  <si>
    <t>567153663264</t>
  </si>
  <si>
    <t>663679661651</t>
  </si>
  <si>
    <t>EMP03235</t>
  </si>
  <si>
    <t>455589431192</t>
  </si>
  <si>
    <t>414289497780</t>
  </si>
  <si>
    <t>EMP03236</t>
  </si>
  <si>
    <t>2020-04-01</t>
  </si>
  <si>
    <t>574293858330</t>
  </si>
  <si>
    <t>397221680804</t>
  </si>
  <si>
    <t>EMP03237</t>
  </si>
  <si>
    <t>614756747437</t>
  </si>
  <si>
    <t>724436176949</t>
  </si>
  <si>
    <t>EMP03238</t>
  </si>
  <si>
    <t>763878652817</t>
  </si>
  <si>
    <t>473258454540</t>
  </si>
  <si>
    <t>EMP03239</t>
  </si>
  <si>
    <t>2021-02-04</t>
  </si>
  <si>
    <t>692827565912</t>
  </si>
  <si>
    <t>366495748969</t>
  </si>
  <si>
    <t>EMP03240</t>
  </si>
  <si>
    <t>300445138491</t>
  </si>
  <si>
    <t>156722303589</t>
  </si>
  <si>
    <t>EMP03241</t>
  </si>
  <si>
    <t>104287955317</t>
  </si>
  <si>
    <t>110725183544</t>
  </si>
  <si>
    <t>EMP03242</t>
  </si>
  <si>
    <t>341560259176</t>
  </si>
  <si>
    <t>440742715592</t>
  </si>
  <si>
    <t>EMP03243</t>
  </si>
  <si>
    <t>160194493169</t>
  </si>
  <si>
    <t>962773402173</t>
  </si>
  <si>
    <t>EMP03244</t>
  </si>
  <si>
    <t>2023-04-02</t>
  </si>
  <si>
    <t>711072185113</t>
  </si>
  <si>
    <t>962184790929</t>
  </si>
  <si>
    <t>EMP03245</t>
  </si>
  <si>
    <t>565002511521</t>
  </si>
  <si>
    <t>135054030410</t>
  </si>
  <si>
    <t>EMP03246</t>
  </si>
  <si>
    <t>2020-12-03</t>
  </si>
  <si>
    <t>703002313623</t>
  </si>
  <si>
    <t>812467484360</t>
  </si>
  <si>
    <t>EMP03247</t>
  </si>
  <si>
    <t>2021-01-26</t>
  </si>
  <si>
    <t>909429241354</t>
  </si>
  <si>
    <t>276714673158</t>
  </si>
  <si>
    <t>EMP03248</t>
  </si>
  <si>
    <t>632517363676</t>
  </si>
  <si>
    <t>952373862514</t>
  </si>
  <si>
    <t>EMP03249</t>
  </si>
  <si>
    <t>783331441980</t>
  </si>
  <si>
    <t>509337425896</t>
  </si>
  <si>
    <t>EMP03250</t>
  </si>
  <si>
    <t>908512331233</t>
  </si>
  <si>
    <t>589180786165</t>
  </si>
  <si>
    <t>EMP03251</t>
  </si>
  <si>
    <t>254405751026</t>
  </si>
  <si>
    <t>437840146629</t>
  </si>
  <si>
    <t>EMP03252</t>
  </si>
  <si>
    <t>211893886761</t>
  </si>
  <si>
    <t>881940402296</t>
  </si>
  <si>
    <t>EMP03253</t>
  </si>
  <si>
    <t>798886945787</t>
  </si>
  <si>
    <t>224397880926</t>
  </si>
  <si>
    <t>EMP03254</t>
  </si>
  <si>
    <t>467752208454</t>
  </si>
  <si>
    <t>720232950622</t>
  </si>
  <si>
    <t>EMP03255</t>
  </si>
  <si>
    <t>705336632503</t>
  </si>
  <si>
    <t>525651525528</t>
  </si>
  <si>
    <t>EMP03256</t>
  </si>
  <si>
    <t>437471294211</t>
  </si>
  <si>
    <t>995765932605</t>
  </si>
  <si>
    <t>EMP03257</t>
  </si>
  <si>
    <t>286390996198</t>
  </si>
  <si>
    <t>229835467316</t>
  </si>
  <si>
    <t>EMP03258</t>
  </si>
  <si>
    <t>299790337548</t>
  </si>
  <si>
    <t>771455928152</t>
  </si>
  <si>
    <t>EMP03259</t>
  </si>
  <si>
    <t>2021-08-01</t>
  </si>
  <si>
    <t>100323569348</t>
  </si>
  <si>
    <t>354253241765</t>
  </si>
  <si>
    <t>EMP03260</t>
  </si>
  <si>
    <t>133452577670</t>
  </si>
  <si>
    <t>187380540889</t>
  </si>
  <si>
    <t>EMP03261</t>
  </si>
  <si>
    <t>871434129407</t>
  </si>
  <si>
    <t>395933327364</t>
  </si>
  <si>
    <t>EMP03262</t>
  </si>
  <si>
    <t>924504133113</t>
  </si>
  <si>
    <t>530947565970</t>
  </si>
  <si>
    <t>EMP03263</t>
  </si>
  <si>
    <t>2021-11-23</t>
  </si>
  <si>
    <t>779521420323</t>
  </si>
  <si>
    <t>530839510189</t>
  </si>
  <si>
    <t>EMP03264</t>
  </si>
  <si>
    <t>260918146278</t>
  </si>
  <si>
    <t>194820269846</t>
  </si>
  <si>
    <t>EMP03265</t>
  </si>
  <si>
    <t>461422729684</t>
  </si>
  <si>
    <t>406572134236</t>
  </si>
  <si>
    <t>EMP03266</t>
  </si>
  <si>
    <t>994331735328</t>
  </si>
  <si>
    <t>261819766807</t>
  </si>
  <si>
    <t>EMP03267</t>
  </si>
  <si>
    <t>485551034767</t>
  </si>
  <si>
    <t>902326854365</t>
  </si>
  <si>
    <t>EMP03268</t>
  </si>
  <si>
    <t>968877543942</t>
  </si>
  <si>
    <t>865959736495</t>
  </si>
  <si>
    <t>EMP03269</t>
  </si>
  <si>
    <t>913572832462</t>
  </si>
  <si>
    <t>500197739964</t>
  </si>
  <si>
    <t>EMP03270</t>
  </si>
  <si>
    <t>473980640863</t>
  </si>
  <si>
    <t>737818151335</t>
  </si>
  <si>
    <t>EMP03271</t>
  </si>
  <si>
    <t>338636747338</t>
  </si>
  <si>
    <t>434998124538</t>
  </si>
  <si>
    <t>EMP03272</t>
  </si>
  <si>
    <t>723474530272</t>
  </si>
  <si>
    <t>899644922073</t>
  </si>
  <si>
    <t>EMP03273</t>
  </si>
  <si>
    <t>2020-03-15</t>
  </si>
  <si>
    <t>677174663163</t>
  </si>
  <si>
    <t>605677372992</t>
  </si>
  <si>
    <t>EMP03274</t>
  </si>
  <si>
    <t>389185776987</t>
  </si>
  <si>
    <t>712405111188</t>
  </si>
  <si>
    <t>EMP03275</t>
  </si>
  <si>
    <t>403865257961</t>
  </si>
  <si>
    <t>607882220561</t>
  </si>
  <si>
    <t>EMP03276</t>
  </si>
  <si>
    <t>865438030531</t>
  </si>
  <si>
    <t>813247232600</t>
  </si>
  <si>
    <t>EMP03277</t>
  </si>
  <si>
    <t>655775873551</t>
  </si>
  <si>
    <t>126295278835</t>
  </si>
  <si>
    <t>EMP03278</t>
  </si>
  <si>
    <t>632844191393</t>
  </si>
  <si>
    <t>119551163505</t>
  </si>
  <si>
    <t>EMP03279</t>
  </si>
  <si>
    <t>533738313698</t>
  </si>
  <si>
    <t>768704958839</t>
  </si>
  <si>
    <t>EMP03280</t>
  </si>
  <si>
    <t>2019-01-03</t>
  </si>
  <si>
    <t>606920236151</t>
  </si>
  <si>
    <t>592435437310</t>
  </si>
  <si>
    <t>EMP03281</t>
  </si>
  <si>
    <t>854391048543</t>
  </si>
  <si>
    <t>433750058999</t>
  </si>
  <si>
    <t>EMP03282</t>
  </si>
  <si>
    <t>971599847300</t>
  </si>
  <si>
    <t>735765978828</t>
  </si>
  <si>
    <t>EMP03283</t>
  </si>
  <si>
    <t>690624312441</t>
  </si>
  <si>
    <t>389769305446</t>
  </si>
  <si>
    <t>EMP03284</t>
  </si>
  <si>
    <t>200470260087</t>
  </si>
  <si>
    <t>404915074441</t>
  </si>
  <si>
    <t>EMP03285</t>
  </si>
  <si>
    <t>761655314511</t>
  </si>
  <si>
    <t>548239113600</t>
  </si>
  <si>
    <t>EMP03286</t>
  </si>
  <si>
    <t>928459062547</t>
  </si>
  <si>
    <t>812563154497</t>
  </si>
  <si>
    <t>EMP03287</t>
  </si>
  <si>
    <t>918496393420</t>
  </si>
  <si>
    <t>344155105350</t>
  </si>
  <si>
    <t>EMP03288</t>
  </si>
  <si>
    <t>2023-08-22</t>
  </si>
  <si>
    <t>903884711323</t>
  </si>
  <si>
    <t>414920274265</t>
  </si>
  <si>
    <t>EMP03289</t>
  </si>
  <si>
    <t>481249424620</t>
  </si>
  <si>
    <t>792325887925</t>
  </si>
  <si>
    <t>EMP03290</t>
  </si>
  <si>
    <t>2023-10-09</t>
  </si>
  <si>
    <t>711896434771</t>
  </si>
  <si>
    <t>854557244882</t>
  </si>
  <si>
    <t>EMP03291</t>
  </si>
  <si>
    <t>2020-07-03</t>
  </si>
  <si>
    <t>283884021875</t>
  </si>
  <si>
    <t>605291274803</t>
  </si>
  <si>
    <t>EMP03292</t>
  </si>
  <si>
    <t>903446644727</t>
  </si>
  <si>
    <t>659562873395</t>
  </si>
  <si>
    <t>EMP03293</t>
  </si>
  <si>
    <t>922075582280</t>
  </si>
  <si>
    <t>279781684877</t>
  </si>
  <si>
    <t>EMP03294</t>
  </si>
  <si>
    <t>2020-04-13</t>
  </si>
  <si>
    <t>718296482024</t>
  </si>
  <si>
    <t>429646199716</t>
  </si>
  <si>
    <t>EMP03295</t>
  </si>
  <si>
    <t>905145180437</t>
  </si>
  <si>
    <t>772780141694</t>
  </si>
  <si>
    <t>EMP03296</t>
  </si>
  <si>
    <t>2025-03-15</t>
  </si>
  <si>
    <t>324858943968</t>
  </si>
  <si>
    <t>663718706912</t>
  </si>
  <si>
    <t>EMP03297</t>
  </si>
  <si>
    <t>911830299019</t>
  </si>
  <si>
    <t>233521607651</t>
  </si>
  <si>
    <t>EMP03298</t>
  </si>
  <si>
    <t>2019-11-04</t>
  </si>
  <si>
    <t>147438120633</t>
  </si>
  <si>
    <t>190237627609</t>
  </si>
  <si>
    <t>EMP03299</t>
  </si>
  <si>
    <t>2023-04-12</t>
  </si>
  <si>
    <t>669834418284</t>
  </si>
  <si>
    <t>178093243311</t>
  </si>
  <si>
    <t>EMP03300</t>
  </si>
  <si>
    <t>417774761026</t>
  </si>
  <si>
    <t>501360402279</t>
  </si>
  <si>
    <t>EMP03301</t>
  </si>
  <si>
    <t>2024-03-26</t>
  </si>
  <si>
    <t>719117930922</t>
  </si>
  <si>
    <t>850723088492</t>
  </si>
  <si>
    <t>EMP03302</t>
  </si>
  <si>
    <t>678389648794</t>
  </si>
  <si>
    <t>836743168591</t>
  </si>
  <si>
    <t>EMP03303</t>
  </si>
  <si>
    <t>894324088802</t>
  </si>
  <si>
    <t>858145232665</t>
  </si>
  <si>
    <t>EMP03304</t>
  </si>
  <si>
    <t>2022-07-30</t>
  </si>
  <si>
    <t>561881763252</t>
  </si>
  <si>
    <t>104340218323</t>
  </si>
  <si>
    <t>EMP03305</t>
  </si>
  <si>
    <t>268185950107</t>
  </si>
  <si>
    <t>702771059822</t>
  </si>
  <si>
    <t>EMP03306</t>
  </si>
  <si>
    <t>989573319579</t>
  </si>
  <si>
    <t>442229459771</t>
  </si>
  <si>
    <t>EMP03307</t>
  </si>
  <si>
    <t>2020-06-19</t>
  </si>
  <si>
    <t>395083359863</t>
  </si>
  <si>
    <t>970481240988</t>
  </si>
  <si>
    <t>EMP03308</t>
  </si>
  <si>
    <t>2019-08-01</t>
  </si>
  <si>
    <t>280305047743</t>
  </si>
  <si>
    <t>234347624577</t>
  </si>
  <si>
    <t>EMP03309</t>
  </si>
  <si>
    <t>361248072653</t>
  </si>
  <si>
    <t>863513183563</t>
  </si>
  <si>
    <t>EMP03310</t>
  </si>
  <si>
    <t>395706670906</t>
  </si>
  <si>
    <t>649530592384</t>
  </si>
  <si>
    <t>EMP03311</t>
  </si>
  <si>
    <t>2019-12-20</t>
  </si>
  <si>
    <t>455911576231</t>
  </si>
  <si>
    <t>944778408039</t>
  </si>
  <si>
    <t>EMP03312</t>
  </si>
  <si>
    <t>462972310819</t>
  </si>
  <si>
    <t>835209514017</t>
  </si>
  <si>
    <t>EMP03313</t>
  </si>
  <si>
    <t>112855684383</t>
  </si>
  <si>
    <t>694433281255</t>
  </si>
  <si>
    <t>EMP03314</t>
  </si>
  <si>
    <t>775915044236</t>
  </si>
  <si>
    <t>329214189021</t>
  </si>
  <si>
    <t>EMP03315</t>
  </si>
  <si>
    <t>558996319882</t>
  </si>
  <si>
    <t>997150836543</t>
  </si>
  <si>
    <t>EMP03316</t>
  </si>
  <si>
    <t>788385054334</t>
  </si>
  <si>
    <t>353858376618</t>
  </si>
  <si>
    <t>EMP03317</t>
  </si>
  <si>
    <t>779634410745</t>
  </si>
  <si>
    <t>486055282622</t>
  </si>
  <si>
    <t>EMP03318</t>
  </si>
  <si>
    <t>921338067721</t>
  </si>
  <si>
    <t>562665933925</t>
  </si>
  <si>
    <t>EMP03319</t>
  </si>
  <si>
    <t>2024-05-01</t>
  </si>
  <si>
    <t>869874897454</t>
  </si>
  <si>
    <t>498748282713</t>
  </si>
  <si>
    <t>EMP03320</t>
  </si>
  <si>
    <t>2023-05-29</t>
  </si>
  <si>
    <t>336413263979</t>
  </si>
  <si>
    <t>986553926882</t>
  </si>
  <si>
    <t>EMP03321</t>
  </si>
  <si>
    <t>522133250253</t>
  </si>
  <si>
    <t>467577184800</t>
  </si>
  <si>
    <t>EMP03322</t>
  </si>
  <si>
    <t>666067484512</t>
  </si>
  <si>
    <t>297050015714</t>
  </si>
  <si>
    <t>EMP03323</t>
  </si>
  <si>
    <t>2023-04-29</t>
  </si>
  <si>
    <t>329816488649</t>
  </si>
  <si>
    <t>314678440448</t>
  </si>
  <si>
    <t>EMP03324</t>
  </si>
  <si>
    <t>410910133807</t>
  </si>
  <si>
    <t>205607293570</t>
  </si>
  <si>
    <t>EMP03325</t>
  </si>
  <si>
    <t>2025-09-07</t>
  </si>
  <si>
    <t>726167698318</t>
  </si>
  <si>
    <t>124879013685</t>
  </si>
  <si>
    <t>EMP03326</t>
  </si>
  <si>
    <t>268576259939</t>
  </si>
  <si>
    <t>189561673322</t>
  </si>
  <si>
    <t>EMP03327</t>
  </si>
  <si>
    <t>488448341240</t>
  </si>
  <si>
    <t>831080660768</t>
  </si>
  <si>
    <t>EMP03328</t>
  </si>
  <si>
    <t>2023-06-25</t>
  </si>
  <si>
    <t>385371947104</t>
  </si>
  <si>
    <t>434124128253</t>
  </si>
  <si>
    <t>EMP03329</t>
  </si>
  <si>
    <t>429108792295</t>
  </si>
  <si>
    <t>685834319623</t>
  </si>
  <si>
    <t>EMP03330</t>
  </si>
  <si>
    <t>497121356545</t>
  </si>
  <si>
    <t>527555582819</t>
  </si>
  <si>
    <t>EMP03331</t>
  </si>
  <si>
    <t>337986941256</t>
  </si>
  <si>
    <t>441208027666</t>
  </si>
  <si>
    <t>EMP03332</t>
  </si>
  <si>
    <t>162946344976</t>
  </si>
  <si>
    <t>922375927022</t>
  </si>
  <si>
    <t>EMP03333</t>
  </si>
  <si>
    <t>455478211204</t>
  </si>
  <si>
    <t>313690016671</t>
  </si>
  <si>
    <t>EMP03334</t>
  </si>
  <si>
    <t>933832388603</t>
  </si>
  <si>
    <t>434812816867</t>
  </si>
  <si>
    <t>EMP03335</t>
  </si>
  <si>
    <t>374571223526</t>
  </si>
  <si>
    <t>804899193614</t>
  </si>
  <si>
    <t>EMP03336</t>
  </si>
  <si>
    <t>112677719664</t>
  </si>
  <si>
    <t>902413764827</t>
  </si>
  <si>
    <t>EMP03337</t>
  </si>
  <si>
    <t>2024-08-24</t>
  </si>
  <si>
    <t>813713679777</t>
  </si>
  <si>
    <t>702363122553</t>
  </si>
  <si>
    <t>EMP03338</t>
  </si>
  <si>
    <t>613641211587</t>
  </si>
  <si>
    <t>740007525171</t>
  </si>
  <si>
    <t>EMP03339</t>
  </si>
  <si>
    <t>593822823928</t>
  </si>
  <si>
    <t>939287672230</t>
  </si>
  <si>
    <t>EMP03340</t>
  </si>
  <si>
    <t>663933540201</t>
  </si>
  <si>
    <t>249189097713</t>
  </si>
  <si>
    <t>EMP03341</t>
  </si>
  <si>
    <t>2023-07-02</t>
  </si>
  <si>
    <t>585709631275</t>
  </si>
  <si>
    <t>934681034152</t>
  </si>
  <si>
    <t>EMP03342</t>
  </si>
  <si>
    <t>2025-04-27</t>
  </si>
  <si>
    <t>205409022958</t>
  </si>
  <si>
    <t>193299969598</t>
  </si>
  <si>
    <t>EMP03343</t>
  </si>
  <si>
    <t>471095024882</t>
  </si>
  <si>
    <t>692331173228</t>
  </si>
  <si>
    <t>EMP03344</t>
  </si>
  <si>
    <t>662410531789</t>
  </si>
  <si>
    <t>406450485853</t>
  </si>
  <si>
    <t>EMP03345</t>
  </si>
  <si>
    <t>870997964764</t>
  </si>
  <si>
    <t>286070394404</t>
  </si>
  <si>
    <t>EMP03346</t>
  </si>
  <si>
    <t>707236880360</t>
  </si>
  <si>
    <t>549489488486</t>
  </si>
  <si>
    <t>EMP03347</t>
  </si>
  <si>
    <t>221859696099</t>
  </si>
  <si>
    <t>101969191676</t>
  </si>
  <si>
    <t>EMP03348</t>
  </si>
  <si>
    <t>2024-12-07</t>
  </si>
  <si>
    <t>743121820654</t>
  </si>
  <si>
    <t>506052610128</t>
  </si>
  <si>
    <t>EMP03349</t>
  </si>
  <si>
    <t>823869430150</t>
  </si>
  <si>
    <t>369467994308</t>
  </si>
  <si>
    <t>EMP03350</t>
  </si>
  <si>
    <t>395872262514</t>
  </si>
  <si>
    <t>324501048553</t>
  </si>
  <si>
    <t>EMP03351</t>
  </si>
  <si>
    <t>788184796141</t>
  </si>
  <si>
    <t>790873071901</t>
  </si>
  <si>
    <t>EMP03352</t>
  </si>
  <si>
    <t>745511539221</t>
  </si>
  <si>
    <t>806285365336</t>
  </si>
  <si>
    <t>EMP03353</t>
  </si>
  <si>
    <t>2023-06-01</t>
  </si>
  <si>
    <t>778746399681</t>
  </si>
  <si>
    <t>185421280047</t>
  </si>
  <si>
    <t>EMP03354</t>
  </si>
  <si>
    <t>981853807960</t>
  </si>
  <si>
    <t>596371463519</t>
  </si>
  <si>
    <t>EMP03355</t>
  </si>
  <si>
    <t>187007067051</t>
  </si>
  <si>
    <t>266782037710</t>
  </si>
  <si>
    <t>EMP03356</t>
  </si>
  <si>
    <t>372977868587</t>
  </si>
  <si>
    <t>732182514793</t>
  </si>
  <si>
    <t>EMP03357</t>
  </si>
  <si>
    <t>203890707215</t>
  </si>
  <si>
    <t>155889181504</t>
  </si>
  <si>
    <t>EMP03358</t>
  </si>
  <si>
    <t>646147041120</t>
  </si>
  <si>
    <t>668010960283</t>
  </si>
  <si>
    <t>EMP03359</t>
  </si>
  <si>
    <t>354502757591</t>
  </si>
  <si>
    <t>137430431161</t>
  </si>
  <si>
    <t>EMP03360</t>
  </si>
  <si>
    <t>585753143904</t>
  </si>
  <si>
    <t>384633122601</t>
  </si>
  <si>
    <t>EMP03361</t>
  </si>
  <si>
    <t>488744984806</t>
  </si>
  <si>
    <t>684528430343</t>
  </si>
  <si>
    <t>EMP03362</t>
  </si>
  <si>
    <t>922665897339</t>
  </si>
  <si>
    <t>281881857432</t>
  </si>
  <si>
    <t>EMP03363</t>
  </si>
  <si>
    <t>950452054095</t>
  </si>
  <si>
    <t>584019551051</t>
  </si>
  <si>
    <t>EMP03364</t>
  </si>
  <si>
    <t>846427412224</t>
  </si>
  <si>
    <t>946697830663</t>
  </si>
  <si>
    <t>EMP03365</t>
  </si>
  <si>
    <t>773582473170</t>
  </si>
  <si>
    <t>317076001727</t>
  </si>
  <si>
    <t>EMP03366</t>
  </si>
  <si>
    <t>571696006407</t>
  </si>
  <si>
    <t>667926527817</t>
  </si>
  <si>
    <t>EMP03367</t>
  </si>
  <si>
    <t>591227949515</t>
  </si>
  <si>
    <t>112274146655</t>
  </si>
  <si>
    <t>EMP03368</t>
  </si>
  <si>
    <t>2020-09-18</t>
  </si>
  <si>
    <t>970375773543</t>
  </si>
  <si>
    <t>748084367338</t>
  </si>
  <si>
    <t>EMP03369</t>
  </si>
  <si>
    <t>105419783457</t>
  </si>
  <si>
    <t>611277340077</t>
  </si>
  <si>
    <t>EMP03370</t>
  </si>
  <si>
    <t>949421706618</t>
  </si>
  <si>
    <t>948641202403</t>
  </si>
  <si>
    <t>EMP03371</t>
  </si>
  <si>
    <t>230236950813</t>
  </si>
  <si>
    <t>563656981636</t>
  </si>
  <si>
    <t>EMP03372</t>
  </si>
  <si>
    <t>247154303810</t>
  </si>
  <si>
    <t>603790736955</t>
  </si>
  <si>
    <t>EMP03373</t>
  </si>
  <si>
    <t>544604111693</t>
  </si>
  <si>
    <t>434615705121</t>
  </si>
  <si>
    <t>EMP03374</t>
  </si>
  <si>
    <t>668260447284</t>
  </si>
  <si>
    <t>566961551220</t>
  </si>
  <si>
    <t>EMP03375</t>
  </si>
  <si>
    <t>618280546793</t>
  </si>
  <si>
    <t>682901314144</t>
  </si>
  <si>
    <t>EMP03376</t>
  </si>
  <si>
    <t>2020-03-19</t>
  </si>
  <si>
    <t>901577418988</t>
  </si>
  <si>
    <t>579395054667</t>
  </si>
  <si>
    <t>EMP03377</t>
  </si>
  <si>
    <t>531598648931</t>
  </si>
  <si>
    <t>387031779571</t>
  </si>
  <si>
    <t>EMP03378</t>
  </si>
  <si>
    <t>819160242978</t>
  </si>
  <si>
    <t>875859635710</t>
  </si>
  <si>
    <t>EMP03379</t>
  </si>
  <si>
    <t>610957969479</t>
  </si>
  <si>
    <t>885842953609</t>
  </si>
  <si>
    <t>EMP03380</t>
  </si>
  <si>
    <t>2024-11-15</t>
  </si>
  <si>
    <t>923989221080</t>
  </si>
  <si>
    <t>350129928677</t>
  </si>
  <si>
    <t>EMP03381</t>
  </si>
  <si>
    <t>2019-12-26</t>
  </si>
  <si>
    <t>933092225639</t>
  </si>
  <si>
    <t>869177835836</t>
  </si>
  <si>
    <t>EMP03382</t>
  </si>
  <si>
    <t>627025930686</t>
  </si>
  <si>
    <t>979263587929</t>
  </si>
  <si>
    <t>EMP03383</t>
  </si>
  <si>
    <t>2021-09-02</t>
  </si>
  <si>
    <t>797000368010</t>
  </si>
  <si>
    <t>815775949289</t>
  </si>
  <si>
    <t>EMP03384</t>
  </si>
  <si>
    <t>825975896468</t>
  </si>
  <si>
    <t>829096411813</t>
  </si>
  <si>
    <t>EMP03385</t>
  </si>
  <si>
    <t>2023-01-13</t>
  </si>
  <si>
    <t>230084512336</t>
  </si>
  <si>
    <t>748386016102</t>
  </si>
  <si>
    <t>EMP03386</t>
  </si>
  <si>
    <t>900589781711</t>
  </si>
  <si>
    <t>283999233310</t>
  </si>
  <si>
    <t>EMP03387</t>
  </si>
  <si>
    <t>2021-06-22</t>
  </si>
  <si>
    <t>802656767539</t>
  </si>
  <si>
    <t>146884101835</t>
  </si>
  <si>
    <t>EMP03388</t>
  </si>
  <si>
    <t>309541476747</t>
  </si>
  <si>
    <t>956866029482</t>
  </si>
  <si>
    <t>EMP03389</t>
  </si>
  <si>
    <t>227110842813</t>
  </si>
  <si>
    <t>266340994389</t>
  </si>
  <si>
    <t>EMP03390</t>
  </si>
  <si>
    <t>148641272890</t>
  </si>
  <si>
    <t>886136168633</t>
  </si>
  <si>
    <t>EMP03391</t>
  </si>
  <si>
    <t>829670654587</t>
  </si>
  <si>
    <t>710388728089</t>
  </si>
  <si>
    <t>EMP03392</t>
  </si>
  <si>
    <t>947515832675</t>
  </si>
  <si>
    <t>328929745851</t>
  </si>
  <si>
    <t>EMP03393</t>
  </si>
  <si>
    <t>183582781262</t>
  </si>
  <si>
    <t>544529033440</t>
  </si>
  <si>
    <t>EMP03394</t>
  </si>
  <si>
    <t>692403050486</t>
  </si>
  <si>
    <t>537039715658</t>
  </si>
  <si>
    <t>EMP03395</t>
  </si>
  <si>
    <t>525821224849</t>
  </si>
  <si>
    <t>303228655554</t>
  </si>
  <si>
    <t>EMP03396</t>
  </si>
  <si>
    <t>831867801395</t>
  </si>
  <si>
    <t>970301338302</t>
  </si>
  <si>
    <t>EMP03397</t>
  </si>
  <si>
    <t>128491450138</t>
  </si>
  <si>
    <t>213827651303</t>
  </si>
  <si>
    <t>EMP03398</t>
  </si>
  <si>
    <t>155589940022</t>
  </si>
  <si>
    <t>356168882954</t>
  </si>
  <si>
    <t>EMP03399</t>
  </si>
  <si>
    <t>610540193261</t>
  </si>
  <si>
    <t>309361774140</t>
  </si>
  <si>
    <t>EMP03400</t>
  </si>
  <si>
    <t>329376064589</t>
  </si>
  <si>
    <t>338902209548</t>
  </si>
  <si>
    <t>EMP03401</t>
  </si>
  <si>
    <t>634465712183</t>
  </si>
  <si>
    <t>174254283383</t>
  </si>
  <si>
    <t>EMP03402</t>
  </si>
  <si>
    <t>505272884825</t>
  </si>
  <si>
    <t>392830252602</t>
  </si>
  <si>
    <t>EMP03403</t>
  </si>
  <si>
    <t>835133951649</t>
  </si>
  <si>
    <t>628120660929</t>
  </si>
  <si>
    <t>EMP03404</t>
  </si>
  <si>
    <t>879771332129</t>
  </si>
  <si>
    <t>724030485878</t>
  </si>
  <si>
    <t>EMP03405</t>
  </si>
  <si>
    <t>249563777383</t>
  </si>
  <si>
    <t>999080198784</t>
  </si>
  <si>
    <t>EMP03406</t>
  </si>
  <si>
    <t>2022-09-01</t>
  </si>
  <si>
    <t>254368089621</t>
  </si>
  <si>
    <t>933682613422</t>
  </si>
  <si>
    <t>EMP03407</t>
  </si>
  <si>
    <t>827869361809</t>
  </si>
  <si>
    <t>371347588672</t>
  </si>
  <si>
    <t>EMP03408</t>
  </si>
  <si>
    <t>272633211689</t>
  </si>
  <si>
    <t>837252539742</t>
  </si>
  <si>
    <t>EMP03409</t>
  </si>
  <si>
    <t>405875106628</t>
  </si>
  <si>
    <t>523788955917</t>
  </si>
  <si>
    <t>EMP03410</t>
  </si>
  <si>
    <t>304423864756</t>
  </si>
  <si>
    <t>415873119232</t>
  </si>
  <si>
    <t>EMP03411</t>
  </si>
  <si>
    <t>2021-12-22</t>
  </si>
  <si>
    <t>536409419377</t>
  </si>
  <si>
    <t>749598308280</t>
  </si>
  <si>
    <t>EMP03412</t>
  </si>
  <si>
    <t>679742664766</t>
  </si>
  <si>
    <t>634253914178</t>
  </si>
  <si>
    <t>EMP03413</t>
  </si>
  <si>
    <t>188571376797</t>
  </si>
  <si>
    <t>920544646566</t>
  </si>
  <si>
    <t>EMP03414</t>
  </si>
  <si>
    <t>895883669546</t>
  </si>
  <si>
    <t>860502052018</t>
  </si>
  <si>
    <t>EMP03415</t>
  </si>
  <si>
    <t>840798100806</t>
  </si>
  <si>
    <t>154892471034</t>
  </si>
  <si>
    <t>EMP03416</t>
  </si>
  <si>
    <t>466336480638</t>
  </si>
  <si>
    <t>577761978606</t>
  </si>
  <si>
    <t>EMP03417</t>
  </si>
  <si>
    <t>2025-07-05</t>
  </si>
  <si>
    <t>210702965367</t>
  </si>
  <si>
    <t>962709844306</t>
  </si>
  <si>
    <t>EMP03418</t>
  </si>
  <si>
    <t>867750386689</t>
  </si>
  <si>
    <t>271051838074</t>
  </si>
  <si>
    <t>EMP03419</t>
  </si>
  <si>
    <t>302203438318</t>
  </si>
  <si>
    <t>987705050391</t>
  </si>
  <si>
    <t>EMP03420</t>
  </si>
  <si>
    <t>734852388588</t>
  </si>
  <si>
    <t>459641109642</t>
  </si>
  <si>
    <t>EMP03421</t>
  </si>
  <si>
    <t>319604314842</t>
  </si>
  <si>
    <t>827067505285</t>
  </si>
  <si>
    <t>EMP03422</t>
  </si>
  <si>
    <t>397927944744</t>
  </si>
  <si>
    <t>571646821293</t>
  </si>
  <si>
    <t>EMP03423</t>
  </si>
  <si>
    <t>761583065913</t>
  </si>
  <si>
    <t>916745416535</t>
  </si>
  <si>
    <t>EMP03424</t>
  </si>
  <si>
    <t>467441884500</t>
  </si>
  <si>
    <t>831267775597</t>
  </si>
  <si>
    <t>EMP03425</t>
  </si>
  <si>
    <t>441462326494</t>
  </si>
  <si>
    <t>934557799457</t>
  </si>
  <si>
    <t>EMP03426</t>
  </si>
  <si>
    <t>2022-06-05</t>
  </si>
  <si>
    <t>715464043725</t>
  </si>
  <si>
    <t>432702260773</t>
  </si>
  <si>
    <t>EMP03427</t>
  </si>
  <si>
    <t>963226043135</t>
  </si>
  <si>
    <t>403932680266</t>
  </si>
  <si>
    <t>EMP03428</t>
  </si>
  <si>
    <t>583030624548</t>
  </si>
  <si>
    <t>314306538810</t>
  </si>
  <si>
    <t>EMP03429</t>
  </si>
  <si>
    <t>676400146508</t>
  </si>
  <si>
    <t>129706992879</t>
  </si>
  <si>
    <t>EMP03430</t>
  </si>
  <si>
    <t>895937990683</t>
  </si>
  <si>
    <t>548299171958</t>
  </si>
  <si>
    <t>EMP03431</t>
  </si>
  <si>
    <t>692882658256</t>
  </si>
  <si>
    <t>139305395513</t>
  </si>
  <si>
    <t>EMP03432</t>
  </si>
  <si>
    <t>2025-03-27</t>
  </si>
  <si>
    <t>234709275126</t>
  </si>
  <si>
    <t>864149270310</t>
  </si>
  <si>
    <t>EMP03433</t>
  </si>
  <si>
    <t>2025-03-11</t>
  </si>
  <si>
    <t>958942692721</t>
  </si>
  <si>
    <t>588862383607</t>
  </si>
  <si>
    <t>EMP03434</t>
  </si>
  <si>
    <t>847402362461</t>
  </si>
  <si>
    <t>897235002241</t>
  </si>
  <si>
    <t>EMP03435</t>
  </si>
  <si>
    <t>703694798687</t>
  </si>
  <si>
    <t>282880564641</t>
  </si>
  <si>
    <t>EMP03436</t>
  </si>
  <si>
    <t>967818860296</t>
  </si>
  <si>
    <t>404845781054</t>
  </si>
  <si>
    <t>EMP03437</t>
  </si>
  <si>
    <t>2025-07-15</t>
  </si>
  <si>
    <t>407654553289</t>
  </si>
  <si>
    <t>515303181655</t>
  </si>
  <si>
    <t>EMP03438</t>
  </si>
  <si>
    <t>2025-04-20</t>
  </si>
  <si>
    <t>789458176835</t>
  </si>
  <si>
    <t>702235120983</t>
  </si>
  <si>
    <t>EMP03439</t>
  </si>
  <si>
    <t>2019-12-25</t>
  </si>
  <si>
    <t>123506681927</t>
  </si>
  <si>
    <t>141293085393</t>
  </si>
  <si>
    <t>EMP03440</t>
  </si>
  <si>
    <t>792172970524</t>
  </si>
  <si>
    <t>276037367376</t>
  </si>
  <si>
    <t>EMP03441</t>
  </si>
  <si>
    <t>922899479088</t>
  </si>
  <si>
    <t>897462422573</t>
  </si>
  <si>
    <t>EMP03442</t>
  </si>
  <si>
    <t>164629931893</t>
  </si>
  <si>
    <t>634807105001</t>
  </si>
  <si>
    <t>EMP03443</t>
  </si>
  <si>
    <t>945992009360</t>
  </si>
  <si>
    <t>980151417498</t>
  </si>
  <si>
    <t>EMP03444</t>
  </si>
  <si>
    <t>469865063441</t>
  </si>
  <si>
    <t>171623387401</t>
  </si>
  <si>
    <t>EMP03445</t>
  </si>
  <si>
    <t>745824415954</t>
  </si>
  <si>
    <t>181865778891</t>
  </si>
  <si>
    <t>EMP03446</t>
  </si>
  <si>
    <t>2024-11-22</t>
  </si>
  <si>
    <t>119156656375</t>
  </si>
  <si>
    <t>312354294257</t>
  </si>
  <si>
    <t>EMP03447</t>
  </si>
  <si>
    <t>2022-09-08</t>
  </si>
  <si>
    <t>981397913828</t>
  </si>
  <si>
    <t>836702267114</t>
  </si>
  <si>
    <t>EMP03448</t>
  </si>
  <si>
    <t>915959176514</t>
  </si>
  <si>
    <t>263910895947</t>
  </si>
  <si>
    <t>EMP03449</t>
  </si>
  <si>
    <t>235996791853</t>
  </si>
  <si>
    <t>579216973344</t>
  </si>
  <si>
    <t>EMP03450</t>
  </si>
  <si>
    <t>243559709288</t>
  </si>
  <si>
    <t>541332005381</t>
  </si>
  <si>
    <t>EMP03451</t>
  </si>
  <si>
    <t>410035164742</t>
  </si>
  <si>
    <t>731522389300</t>
  </si>
  <si>
    <t>EMP03452</t>
  </si>
  <si>
    <t>195687462686</t>
  </si>
  <si>
    <t>691615976644</t>
  </si>
  <si>
    <t>EMP03453</t>
  </si>
  <si>
    <t>929990054398</t>
  </si>
  <si>
    <t>815296000300</t>
  </si>
  <si>
    <t>EMP03454</t>
  </si>
  <si>
    <t>929615365330</t>
  </si>
  <si>
    <t>143857028072</t>
  </si>
  <si>
    <t>EMP03455</t>
  </si>
  <si>
    <t>518945251952</t>
  </si>
  <si>
    <t>965115964009</t>
  </si>
  <si>
    <t>EMP03456</t>
  </si>
  <si>
    <t>579418233098</t>
  </si>
  <si>
    <t>769357060613</t>
  </si>
  <si>
    <t>EMP03457</t>
  </si>
  <si>
    <t>685209890468</t>
  </si>
  <si>
    <t>938368937659</t>
  </si>
  <si>
    <t>EMP03458</t>
  </si>
  <si>
    <t>971219735245</t>
  </si>
  <si>
    <t>424183587167</t>
  </si>
  <si>
    <t>EMP03459</t>
  </si>
  <si>
    <t>468950063500</t>
  </si>
  <si>
    <t>605706191954</t>
  </si>
  <si>
    <t>EMP03460</t>
  </si>
  <si>
    <t>888303383863</t>
  </si>
  <si>
    <t>807656654575</t>
  </si>
  <si>
    <t>EMP03461</t>
  </si>
  <si>
    <t>886331248350</t>
  </si>
  <si>
    <t>300173684185</t>
  </si>
  <si>
    <t>EMP03462</t>
  </si>
  <si>
    <t>799832696304</t>
  </si>
  <si>
    <t>435268001020</t>
  </si>
  <si>
    <t>EMP03463</t>
  </si>
  <si>
    <t>2021-07-29</t>
  </si>
  <si>
    <t>168544458469</t>
  </si>
  <si>
    <t>147586035174</t>
  </si>
  <si>
    <t>EMP03464</t>
  </si>
  <si>
    <t>921890559309</t>
  </si>
  <si>
    <t>878328760339</t>
  </si>
  <si>
    <t>EMP03465</t>
  </si>
  <si>
    <t>322905486297</t>
  </si>
  <si>
    <t>484264414609</t>
  </si>
  <si>
    <t>EMP03466</t>
  </si>
  <si>
    <t>538480437953</t>
  </si>
  <si>
    <t>958957707396</t>
  </si>
  <si>
    <t>EMP03467</t>
  </si>
  <si>
    <t>2025-09-15</t>
  </si>
  <si>
    <t>709147139910</t>
  </si>
  <si>
    <t>528655408756</t>
  </si>
  <si>
    <t>EMP03468</t>
  </si>
  <si>
    <t>601384821572</t>
  </si>
  <si>
    <t>303714732737</t>
  </si>
  <si>
    <t>EMP03469</t>
  </si>
  <si>
    <t>2024-02-02</t>
  </si>
  <si>
    <t>465788753043</t>
  </si>
  <si>
    <t>717116953289</t>
  </si>
  <si>
    <t>EMP03470</t>
  </si>
  <si>
    <t>796596305129</t>
  </si>
  <si>
    <t>357783987563</t>
  </si>
  <si>
    <t>EMP03471</t>
  </si>
  <si>
    <t>304112313668</t>
  </si>
  <si>
    <t>513714940375</t>
  </si>
  <si>
    <t>EMP03472</t>
  </si>
  <si>
    <t>279391874274</t>
  </si>
  <si>
    <t>928058651056</t>
  </si>
  <si>
    <t>EMP03473</t>
  </si>
  <si>
    <t>886275968900</t>
  </si>
  <si>
    <t>721771926034</t>
  </si>
  <si>
    <t>EMP03474</t>
  </si>
  <si>
    <t>703031638422</t>
  </si>
  <si>
    <t>912752279698</t>
  </si>
  <si>
    <t>EMP03475</t>
  </si>
  <si>
    <t>343765750267</t>
  </si>
  <si>
    <t>240829635862</t>
  </si>
  <si>
    <t>EMP03476</t>
  </si>
  <si>
    <t>546961004682</t>
  </si>
  <si>
    <t>579025359946</t>
  </si>
  <si>
    <t>EMP03477</t>
  </si>
  <si>
    <t>555616328112</t>
  </si>
  <si>
    <t>233425267960</t>
  </si>
  <si>
    <t>EMP03478</t>
  </si>
  <si>
    <t>181512732249</t>
  </si>
  <si>
    <t>157288476581</t>
  </si>
  <si>
    <t>EMP03479</t>
  </si>
  <si>
    <t>2019-06-17</t>
  </si>
  <si>
    <t>770857099416</t>
  </si>
  <si>
    <t>140987656451</t>
  </si>
  <si>
    <t>EMP03480</t>
  </si>
  <si>
    <t>451958728295</t>
  </si>
  <si>
    <t>538462100472</t>
  </si>
  <si>
    <t>EMP03481</t>
  </si>
  <si>
    <t>914639023272</t>
  </si>
  <si>
    <t>812491520268</t>
  </si>
  <si>
    <t>EMP03482</t>
  </si>
  <si>
    <t>129644000753</t>
  </si>
  <si>
    <t>180163996862</t>
  </si>
  <si>
    <t>EMP03483</t>
  </si>
  <si>
    <t>610878349980</t>
  </si>
  <si>
    <t>974468049002</t>
  </si>
  <si>
    <t>EMP03484</t>
  </si>
  <si>
    <t>494490018306</t>
  </si>
  <si>
    <t>632600335798</t>
  </si>
  <si>
    <t>EMP03485</t>
  </si>
  <si>
    <t>954891676951</t>
  </si>
  <si>
    <t>239179650476</t>
  </si>
  <si>
    <t>EMP03486</t>
  </si>
  <si>
    <t>503215702511</t>
  </si>
  <si>
    <t>806226447062</t>
  </si>
  <si>
    <t>EMP03487</t>
  </si>
  <si>
    <t>2019-12-12</t>
  </si>
  <si>
    <t>211428358971</t>
  </si>
  <si>
    <t>310768825420</t>
  </si>
  <si>
    <t>EMP03488</t>
  </si>
  <si>
    <t>324802908465</t>
  </si>
  <si>
    <t>905161019501</t>
  </si>
  <si>
    <t>EMP03489</t>
  </si>
  <si>
    <t>832421912210</t>
  </si>
  <si>
    <t>458270976741</t>
  </si>
  <si>
    <t>EMP03490</t>
  </si>
  <si>
    <t>435778845615</t>
  </si>
  <si>
    <t>173751487626</t>
  </si>
  <si>
    <t>EMP03491</t>
  </si>
  <si>
    <t>2022-05-14</t>
  </si>
  <si>
    <t>904526100816</t>
  </si>
  <si>
    <t>143297925195</t>
  </si>
  <si>
    <t>EMP03492</t>
  </si>
  <si>
    <t>2023-01-24</t>
  </si>
  <si>
    <t>119023800171</t>
  </si>
  <si>
    <t>895757686270</t>
  </si>
  <si>
    <t>EMP03493</t>
  </si>
  <si>
    <t>2022-09-10</t>
  </si>
  <si>
    <t>330739352266</t>
  </si>
  <si>
    <t>915615651752</t>
  </si>
  <si>
    <t>EMP03494</t>
  </si>
  <si>
    <t>533010548686</t>
  </si>
  <si>
    <t>444626719633</t>
  </si>
  <si>
    <t>EMP03495</t>
  </si>
  <si>
    <t>980567149664</t>
  </si>
  <si>
    <t>720986619026</t>
  </si>
  <si>
    <t>EMP03496</t>
  </si>
  <si>
    <t>988584369482</t>
  </si>
  <si>
    <t>895279430820</t>
  </si>
  <si>
    <t>EMP03497</t>
  </si>
  <si>
    <t>2021-10-04</t>
  </si>
  <si>
    <t>792836800347</t>
  </si>
  <si>
    <t>764360916404</t>
  </si>
  <si>
    <t>EMP03498</t>
  </si>
  <si>
    <t>922203472676</t>
  </si>
  <si>
    <t>975394654186</t>
  </si>
  <si>
    <t>EMP03499</t>
  </si>
  <si>
    <t>2021-01-20</t>
  </si>
  <si>
    <t>235147527648</t>
  </si>
  <si>
    <t>257824644818</t>
  </si>
  <si>
    <t>EMP03500</t>
  </si>
  <si>
    <t>275014139120</t>
  </si>
  <si>
    <t>466712291583</t>
  </si>
  <si>
    <t>EMP03501</t>
  </si>
  <si>
    <t>681664149103</t>
  </si>
  <si>
    <t>455438699381</t>
  </si>
  <si>
    <t>EMP03502</t>
  </si>
  <si>
    <t>502108740409</t>
  </si>
  <si>
    <t>157730491290</t>
  </si>
  <si>
    <t>EMP03503</t>
  </si>
  <si>
    <t>2025-03-03</t>
  </si>
  <si>
    <t>316288800234</t>
  </si>
  <si>
    <t>610378548140</t>
  </si>
  <si>
    <t>EMP03504</t>
  </si>
  <si>
    <t>517043313748</t>
  </si>
  <si>
    <t>892318856564</t>
  </si>
  <si>
    <t>EMP03505</t>
  </si>
  <si>
    <t>344184697630</t>
  </si>
  <si>
    <t>785109435684</t>
  </si>
  <si>
    <t>EMP03506</t>
  </si>
  <si>
    <t>483509301920</t>
  </si>
  <si>
    <t>122485265191</t>
  </si>
  <si>
    <t>EMP03507</t>
  </si>
  <si>
    <t>680483983246</t>
  </si>
  <si>
    <t>425437684596</t>
  </si>
  <si>
    <t>EMP03508</t>
  </si>
  <si>
    <t>179346917963</t>
  </si>
  <si>
    <t>422518321834</t>
  </si>
  <si>
    <t>EMP03509</t>
  </si>
  <si>
    <t>764402484969</t>
  </si>
  <si>
    <t>927286516359</t>
  </si>
  <si>
    <t>EMP03510</t>
  </si>
  <si>
    <t>501726707964</t>
  </si>
  <si>
    <t>205746568895</t>
  </si>
  <si>
    <t>EMP03511</t>
  </si>
  <si>
    <t>634856155594</t>
  </si>
  <si>
    <t>750332811342</t>
  </si>
  <si>
    <t>EMP03512</t>
  </si>
  <si>
    <t>747688234870</t>
  </si>
  <si>
    <t>356421599915</t>
  </si>
  <si>
    <t>EMP03513</t>
  </si>
  <si>
    <t>559595516784</t>
  </si>
  <si>
    <t>482120264634</t>
  </si>
  <si>
    <t>EMP03514</t>
  </si>
  <si>
    <t>993407121125</t>
  </si>
  <si>
    <t>369068268715</t>
  </si>
  <si>
    <t>EMP03515</t>
  </si>
  <si>
    <t>552554009865</t>
  </si>
  <si>
    <t>856677473793</t>
  </si>
  <si>
    <t>EMP03516</t>
  </si>
  <si>
    <t>984929969670</t>
  </si>
  <si>
    <t>348225575702</t>
  </si>
  <si>
    <t>EMP03517</t>
  </si>
  <si>
    <t>2023-02-11</t>
  </si>
  <si>
    <t>974579981296</t>
  </si>
  <si>
    <t>215691076740</t>
  </si>
  <si>
    <t>EMP03518</t>
  </si>
  <si>
    <t>592759985508</t>
  </si>
  <si>
    <t>990134384507</t>
  </si>
  <si>
    <t>EMP03519</t>
  </si>
  <si>
    <t>414062964635</t>
  </si>
  <si>
    <t>929164828696</t>
  </si>
  <si>
    <t>EMP03520</t>
  </si>
  <si>
    <t>624184702846</t>
  </si>
  <si>
    <t>787331492672</t>
  </si>
  <si>
    <t>EMP03521</t>
  </si>
  <si>
    <t>217239240176</t>
  </si>
  <si>
    <t>627611485731</t>
  </si>
  <si>
    <t>EMP03522</t>
  </si>
  <si>
    <t>104741388028</t>
  </si>
  <si>
    <t>526301564642</t>
  </si>
  <si>
    <t>EMP03523</t>
  </si>
  <si>
    <t>876012957012</t>
  </si>
  <si>
    <t>561382669239</t>
  </si>
  <si>
    <t>EMP03524</t>
  </si>
  <si>
    <t>980230452765</t>
  </si>
  <si>
    <t>963447788726</t>
  </si>
  <si>
    <t>EMP03525</t>
  </si>
  <si>
    <t>2020-01-27</t>
  </si>
  <si>
    <t>224812878472</t>
  </si>
  <si>
    <t>144757139232</t>
  </si>
  <si>
    <t>EMP03526</t>
  </si>
  <si>
    <t>733028440755</t>
  </si>
  <si>
    <t>726449987323</t>
  </si>
  <si>
    <t>EMP03527</t>
  </si>
  <si>
    <t>886177714385</t>
  </si>
  <si>
    <t>187120595543</t>
  </si>
  <si>
    <t>EMP03528</t>
  </si>
  <si>
    <t>640887939258</t>
  </si>
  <si>
    <t>697461601811</t>
  </si>
  <si>
    <t>EMP03529</t>
  </si>
  <si>
    <t>2020-03-24</t>
  </si>
  <si>
    <t>719737460151</t>
  </si>
  <si>
    <t>452097729643</t>
  </si>
  <si>
    <t>EMP03530</t>
  </si>
  <si>
    <t>922295262845</t>
  </si>
  <si>
    <t>703127861438</t>
  </si>
  <si>
    <t>EMP03531</t>
  </si>
  <si>
    <t>2024-04-16</t>
  </si>
  <si>
    <t>699185599871</t>
  </si>
  <si>
    <t>259686464041</t>
  </si>
  <si>
    <t>EMP03532</t>
  </si>
  <si>
    <t>2019-12-24</t>
  </si>
  <si>
    <t>331684885873</t>
  </si>
  <si>
    <t>955036430556</t>
  </si>
  <si>
    <t>EMP03533</t>
  </si>
  <si>
    <t>2022-07-28</t>
  </si>
  <si>
    <t>441756188786</t>
  </si>
  <si>
    <t>247345111807</t>
  </si>
  <si>
    <t>EMP03534</t>
  </si>
  <si>
    <t>399771699302</t>
  </si>
  <si>
    <t>574621523381</t>
  </si>
  <si>
    <t>EMP03535</t>
  </si>
  <si>
    <t>125368139835</t>
  </si>
  <si>
    <t>119429794499</t>
  </si>
  <si>
    <t>EMP03536</t>
  </si>
  <si>
    <t>503425960981</t>
  </si>
  <si>
    <t>380258066863</t>
  </si>
  <si>
    <t>EMP03537</t>
  </si>
  <si>
    <t>552282781496</t>
  </si>
  <si>
    <t>629715358381</t>
  </si>
  <si>
    <t>EMP03538</t>
  </si>
  <si>
    <t>172042523026</t>
  </si>
  <si>
    <t>363699677572</t>
  </si>
  <si>
    <t>EMP03539</t>
  </si>
  <si>
    <t>306034919416</t>
  </si>
  <si>
    <t>168115924717</t>
  </si>
  <si>
    <t>EMP03540</t>
  </si>
  <si>
    <t>443993835881</t>
  </si>
  <si>
    <t>931810920585</t>
  </si>
  <si>
    <t>EMP03541</t>
  </si>
  <si>
    <t>871425782845</t>
  </si>
  <si>
    <t>199636947996</t>
  </si>
  <si>
    <t>EMP03542</t>
  </si>
  <si>
    <t>784131095738</t>
  </si>
  <si>
    <t>560359586777</t>
  </si>
  <si>
    <t>EMP03543</t>
  </si>
  <si>
    <t>879985808438</t>
  </si>
  <si>
    <t>930214860577</t>
  </si>
  <si>
    <t>EMP03544</t>
  </si>
  <si>
    <t>2022-10-19</t>
  </si>
  <si>
    <t>518369728176</t>
  </si>
  <si>
    <t>884529839525</t>
  </si>
  <si>
    <t>EMP03545</t>
  </si>
  <si>
    <t>193033126233</t>
  </si>
  <si>
    <t>295765144960</t>
  </si>
  <si>
    <t>EMP03546</t>
  </si>
  <si>
    <t>965186180827</t>
  </si>
  <si>
    <t>885059170536</t>
  </si>
  <si>
    <t>EMP03547</t>
  </si>
  <si>
    <t>796353300937</t>
  </si>
  <si>
    <t>368934670320</t>
  </si>
  <si>
    <t>EMP03548</t>
  </si>
  <si>
    <t>223735747943</t>
  </si>
  <si>
    <t>762747184919</t>
  </si>
  <si>
    <t>EMP03549</t>
  </si>
  <si>
    <t>145627159480</t>
  </si>
  <si>
    <t>530998766595</t>
  </si>
  <si>
    <t>EMP03550</t>
  </si>
  <si>
    <t>883304637030</t>
  </si>
  <si>
    <t>828520228714</t>
  </si>
  <si>
    <t>EMP03551</t>
  </si>
  <si>
    <t>2022-05-27</t>
  </si>
  <si>
    <t>106850685692</t>
  </si>
  <si>
    <t>915830393694</t>
  </si>
  <si>
    <t>EMP03552</t>
  </si>
  <si>
    <t>525508172645</t>
  </si>
  <si>
    <t>936570068516</t>
  </si>
  <si>
    <t>EMP03553</t>
  </si>
  <si>
    <t>689229749291</t>
  </si>
  <si>
    <t>184140166812</t>
  </si>
  <si>
    <t>EMP03554</t>
  </si>
  <si>
    <t>898734681748</t>
  </si>
  <si>
    <t>790187084044</t>
  </si>
  <si>
    <t>EMP03555</t>
  </si>
  <si>
    <t>2021-03-09</t>
  </si>
  <si>
    <t>767276290478</t>
  </si>
  <si>
    <t>333874781521</t>
  </si>
  <si>
    <t>EMP03556</t>
  </si>
  <si>
    <t>567427496144</t>
  </si>
  <si>
    <t>591962350013</t>
  </si>
  <si>
    <t>EMP03557</t>
  </si>
  <si>
    <t>113266194228</t>
  </si>
  <si>
    <t>842899617647</t>
  </si>
  <si>
    <t>EMP03558</t>
  </si>
  <si>
    <t>2025-01-15</t>
  </si>
  <si>
    <t>981060028690</t>
  </si>
  <si>
    <t>812690809838</t>
  </si>
  <si>
    <t>EMP03559</t>
  </si>
  <si>
    <t>345877171544</t>
  </si>
  <si>
    <t>609183112672</t>
  </si>
  <si>
    <t>EMP03560</t>
  </si>
  <si>
    <t>2019-09-23</t>
  </si>
  <si>
    <t>286329617686</t>
  </si>
  <si>
    <t>117285950975</t>
  </si>
  <si>
    <t>EMP03561</t>
  </si>
  <si>
    <t>232236002792</t>
  </si>
  <si>
    <t>365745720462</t>
  </si>
  <si>
    <t>EMP03562</t>
  </si>
  <si>
    <t>2023-12-09</t>
  </si>
  <si>
    <t>759305844855</t>
  </si>
  <si>
    <t>828489184390</t>
  </si>
  <si>
    <t>EMP03563</t>
  </si>
  <si>
    <t>133023218111</t>
  </si>
  <si>
    <t>656173247881</t>
  </si>
  <si>
    <t>EMP03564</t>
  </si>
  <si>
    <t>248624709594</t>
  </si>
  <si>
    <t>666478746078</t>
  </si>
  <si>
    <t>EMP03565</t>
  </si>
  <si>
    <t>305268798580</t>
  </si>
  <si>
    <t>561852442188</t>
  </si>
  <si>
    <t>EMP03566</t>
  </si>
  <si>
    <t>148389478503</t>
  </si>
  <si>
    <t>143946968649</t>
  </si>
  <si>
    <t>EMP03567</t>
  </si>
  <si>
    <t>594126736746</t>
  </si>
  <si>
    <t>304806178085</t>
  </si>
  <si>
    <t>EMP03568</t>
  </si>
  <si>
    <t>622208331737</t>
  </si>
  <si>
    <t>313290110841</t>
  </si>
  <si>
    <t>EMP03569</t>
  </si>
  <si>
    <t>591177402285</t>
  </si>
  <si>
    <t>555941940836</t>
  </si>
  <si>
    <t>EMP03570</t>
  </si>
  <si>
    <t>2019-07-02</t>
  </si>
  <si>
    <t>922810426562</t>
  </si>
  <si>
    <t>544893734488</t>
  </si>
  <si>
    <t>EMP03571</t>
  </si>
  <si>
    <t>847643787115</t>
  </si>
  <si>
    <t>264058999389</t>
  </si>
  <si>
    <t>EMP03572</t>
  </si>
  <si>
    <t>122820374990</t>
  </si>
  <si>
    <t>326484899497</t>
  </si>
  <si>
    <t>EMP03573</t>
  </si>
  <si>
    <t>445226928597</t>
  </si>
  <si>
    <t>473892978800</t>
  </si>
  <si>
    <t>EMP03574</t>
  </si>
  <si>
    <t>2021-04-19</t>
  </si>
  <si>
    <t>282282505552</t>
  </si>
  <si>
    <t>829082418981</t>
  </si>
  <si>
    <t>EMP03575</t>
  </si>
  <si>
    <t>138594301290</t>
  </si>
  <si>
    <t>219249538884</t>
  </si>
  <si>
    <t>EMP03576</t>
  </si>
  <si>
    <t>286274821551</t>
  </si>
  <si>
    <t>466967423463</t>
  </si>
  <si>
    <t>EMP03577</t>
  </si>
  <si>
    <t>254609487041</t>
  </si>
  <si>
    <t>267248404346</t>
  </si>
  <si>
    <t>EMP03578</t>
  </si>
  <si>
    <t>2019-11-01</t>
  </si>
  <si>
    <t>550005479601</t>
  </si>
  <si>
    <t>870752191936</t>
  </si>
  <si>
    <t>EMP03579</t>
  </si>
  <si>
    <t>972049157714</t>
  </si>
  <si>
    <t>732433097846</t>
  </si>
  <si>
    <t>EMP03580</t>
  </si>
  <si>
    <t>596573242901</t>
  </si>
  <si>
    <t>159032618589</t>
  </si>
  <si>
    <t>EMP03581</t>
  </si>
  <si>
    <t>483477841171</t>
  </si>
  <si>
    <t>669439091757</t>
  </si>
  <si>
    <t>EMP03582</t>
  </si>
  <si>
    <t>850956526224</t>
  </si>
  <si>
    <t>415263952746</t>
  </si>
  <si>
    <t>EMP03583</t>
  </si>
  <si>
    <t>320934647562</t>
  </si>
  <si>
    <t>741031709689</t>
  </si>
  <si>
    <t>EMP03584</t>
  </si>
  <si>
    <t>324382936000</t>
  </si>
  <si>
    <t>585474653674</t>
  </si>
  <si>
    <t>EMP03585</t>
  </si>
  <si>
    <t>2019-11-08</t>
  </si>
  <si>
    <t>654356052356</t>
  </si>
  <si>
    <t>289821956382</t>
  </si>
  <si>
    <t>EMP03586</t>
  </si>
  <si>
    <t>932894851359</t>
  </si>
  <si>
    <t>498889590516</t>
  </si>
  <si>
    <t>EMP03587</t>
  </si>
  <si>
    <t>238814448892</t>
  </si>
  <si>
    <t>421100076452</t>
  </si>
  <si>
    <t>EMP03588</t>
  </si>
  <si>
    <t>460912819793</t>
  </si>
  <si>
    <t>610469002337</t>
  </si>
  <si>
    <t>EMP03589</t>
  </si>
  <si>
    <t>995473814613</t>
  </si>
  <si>
    <t>278676463254</t>
  </si>
  <si>
    <t>EMP03590</t>
  </si>
  <si>
    <t>642066644053</t>
  </si>
  <si>
    <t>796336150034</t>
  </si>
  <si>
    <t>EMP03591</t>
  </si>
  <si>
    <t>274043157239</t>
  </si>
  <si>
    <t>127805015928</t>
  </si>
  <si>
    <t>EMP03592</t>
  </si>
  <si>
    <t>955255198608</t>
  </si>
  <si>
    <t>307861467067</t>
  </si>
  <si>
    <t>EMP03593</t>
  </si>
  <si>
    <t>748795529260</t>
  </si>
  <si>
    <t>802901156183</t>
  </si>
  <si>
    <t>EMP03594</t>
  </si>
  <si>
    <t>2025-05-13</t>
  </si>
  <si>
    <t>949417625501</t>
  </si>
  <si>
    <t>574153628694</t>
  </si>
  <si>
    <t>EMP03595</t>
  </si>
  <si>
    <t>396643999634</t>
  </si>
  <si>
    <t>609182436459</t>
  </si>
  <si>
    <t>EMP03596</t>
  </si>
  <si>
    <t>456659790151</t>
  </si>
  <si>
    <t>317485768200</t>
  </si>
  <si>
    <t>EMP03597</t>
  </si>
  <si>
    <t>2024-03-23</t>
  </si>
  <si>
    <t>428425857016</t>
  </si>
  <si>
    <t>255787844265</t>
  </si>
  <si>
    <t>EMP03598</t>
  </si>
  <si>
    <t>328386152955</t>
  </si>
  <si>
    <t>468631693618</t>
  </si>
  <si>
    <t>EMP03599</t>
  </si>
  <si>
    <t>2025-09-08</t>
  </si>
  <si>
    <t>192514222840</t>
  </si>
  <si>
    <t>850559570785</t>
  </si>
  <si>
    <t>EMP03600</t>
  </si>
  <si>
    <t>125285658824</t>
  </si>
  <si>
    <t>725110976179</t>
  </si>
  <si>
    <t>EMP03601</t>
  </si>
  <si>
    <t>603622178732</t>
  </si>
  <si>
    <t>628263149343</t>
  </si>
  <si>
    <t>EMP03602</t>
  </si>
  <si>
    <t>106152946156</t>
  </si>
  <si>
    <t>219514032491</t>
  </si>
  <si>
    <t>EMP03603</t>
  </si>
  <si>
    <t>2020-09-20</t>
  </si>
  <si>
    <t>371476951484</t>
  </si>
  <si>
    <t>733894260675</t>
  </si>
  <si>
    <t>EMP03604</t>
  </si>
  <si>
    <t>881470966084</t>
  </si>
  <si>
    <t>602131825701</t>
  </si>
  <si>
    <t>EMP03605</t>
  </si>
  <si>
    <t>250315227353</t>
  </si>
  <si>
    <t>317731195255</t>
  </si>
  <si>
    <t>EMP03606</t>
  </si>
  <si>
    <t>2021-05-08</t>
  </si>
  <si>
    <t>988788150662</t>
  </si>
  <si>
    <t>102331561139</t>
  </si>
  <si>
    <t>EMP03607</t>
  </si>
  <si>
    <t>223099596667</t>
  </si>
  <si>
    <t>767352652397</t>
  </si>
  <si>
    <t>EMP03608</t>
  </si>
  <si>
    <t>2019-12-16</t>
  </si>
  <si>
    <t>466506659927</t>
  </si>
  <si>
    <t>305025492333</t>
  </si>
  <si>
    <t>EMP03609</t>
  </si>
  <si>
    <t>2021-12-06</t>
  </si>
  <si>
    <t>534770444166</t>
  </si>
  <si>
    <t>843725423243</t>
  </si>
  <si>
    <t>EMP03610</t>
  </si>
  <si>
    <t>2023-06-03</t>
  </si>
  <si>
    <t>601840488978</t>
  </si>
  <si>
    <t>892825810707</t>
  </si>
  <si>
    <t>EMP03611</t>
  </si>
  <si>
    <t>927745434978</t>
  </si>
  <si>
    <t>498429678963</t>
  </si>
  <si>
    <t>EMP03612</t>
  </si>
  <si>
    <t>690413939031</t>
  </si>
  <si>
    <t>937914203395</t>
  </si>
  <si>
    <t>EMP03613</t>
  </si>
  <si>
    <t>122112320057</t>
  </si>
  <si>
    <t>597221251393</t>
  </si>
  <si>
    <t>EMP03614</t>
  </si>
  <si>
    <t>777571862231</t>
  </si>
  <si>
    <t>715468840419</t>
  </si>
  <si>
    <t>EMP03615</t>
  </si>
  <si>
    <t>379619617929</t>
  </si>
  <si>
    <t>696509407904</t>
  </si>
  <si>
    <t>EMP03616</t>
  </si>
  <si>
    <t>296393708687</t>
  </si>
  <si>
    <t>608345524607</t>
  </si>
  <si>
    <t>EMP03617</t>
  </si>
  <si>
    <t>247533548934</t>
  </si>
  <si>
    <t>666073381912</t>
  </si>
  <si>
    <t>EMP03618</t>
  </si>
  <si>
    <t>2019-06-12</t>
  </si>
  <si>
    <t>731912641950</t>
  </si>
  <si>
    <t>251642360313</t>
  </si>
  <si>
    <t>EMP03619</t>
  </si>
  <si>
    <t>2025-07-13</t>
  </si>
  <si>
    <t>873714913356</t>
  </si>
  <si>
    <t>474275901026</t>
  </si>
  <si>
    <t>EMP03620</t>
  </si>
  <si>
    <t>638717859030</t>
  </si>
  <si>
    <t>408445334255</t>
  </si>
  <si>
    <t>EMP03621</t>
  </si>
  <si>
    <t>2022-08-30</t>
  </si>
  <si>
    <t>969552975242</t>
  </si>
  <si>
    <t>736820670066</t>
  </si>
  <si>
    <t>EMP03622</t>
  </si>
  <si>
    <t>546771391094</t>
  </si>
  <si>
    <t>591220198770</t>
  </si>
  <si>
    <t>EMP03623</t>
  </si>
  <si>
    <t>184522570840</t>
  </si>
  <si>
    <t>259342595190</t>
  </si>
  <si>
    <t>EMP03624</t>
  </si>
  <si>
    <t>2024-06-02</t>
  </si>
  <si>
    <t>556971418436</t>
  </si>
  <si>
    <t>903366710302</t>
  </si>
  <si>
    <t>EMP03625</t>
  </si>
  <si>
    <t>758008880493</t>
  </si>
  <si>
    <t>654657965409</t>
  </si>
  <si>
    <t>EMP03626</t>
  </si>
  <si>
    <t>253073723163</t>
  </si>
  <si>
    <t>737253811603</t>
  </si>
  <si>
    <t>EMP03627</t>
  </si>
  <si>
    <t>275136298335</t>
  </si>
  <si>
    <t>349430449606</t>
  </si>
  <si>
    <t>EMP03628</t>
  </si>
  <si>
    <t>365645702104</t>
  </si>
  <si>
    <t>275273532206</t>
  </si>
  <si>
    <t>EMP03629</t>
  </si>
  <si>
    <t>439065643698</t>
  </si>
  <si>
    <t>898890741258</t>
  </si>
  <si>
    <t>EMP03630</t>
  </si>
  <si>
    <t>2025-09-25</t>
  </si>
  <si>
    <t>343913440228</t>
  </si>
  <si>
    <t>371239142023</t>
  </si>
  <si>
    <t>EMP03631</t>
  </si>
  <si>
    <t>447218026029</t>
  </si>
  <si>
    <t>398944913828</t>
  </si>
  <si>
    <t>EMP03632</t>
  </si>
  <si>
    <t>992850350227</t>
  </si>
  <si>
    <t>491120817021</t>
  </si>
  <si>
    <t>EMP03633</t>
  </si>
  <si>
    <t>138767153848</t>
  </si>
  <si>
    <t>469818501148</t>
  </si>
  <si>
    <t>EMP03634</t>
  </si>
  <si>
    <t>563191578635</t>
  </si>
  <si>
    <t>915012404073</t>
  </si>
  <si>
    <t>EMP03635</t>
  </si>
  <si>
    <t>397124938125</t>
  </si>
  <si>
    <t>839636953675</t>
  </si>
  <si>
    <t>EMP03636</t>
  </si>
  <si>
    <t>692574343853</t>
  </si>
  <si>
    <t>631246929101</t>
  </si>
  <si>
    <t>EMP03637</t>
  </si>
  <si>
    <t>345117835641</t>
  </si>
  <si>
    <t>511472176783</t>
  </si>
  <si>
    <t>EMP03638</t>
  </si>
  <si>
    <t>828433056563</t>
  </si>
  <si>
    <t>437896754647</t>
  </si>
  <si>
    <t>EMP03639</t>
  </si>
  <si>
    <t>2023-10-06</t>
  </si>
  <si>
    <t>592815432923</t>
  </si>
  <si>
    <t>572377346366</t>
  </si>
  <si>
    <t>EMP03640</t>
  </si>
  <si>
    <t>117908934967</t>
  </si>
  <si>
    <t>249761788877</t>
  </si>
  <si>
    <t>EMP03641</t>
  </si>
  <si>
    <t>765169899556</t>
  </si>
  <si>
    <t>301283049892</t>
  </si>
  <si>
    <t>EMP03642</t>
  </si>
  <si>
    <t>879147303646</t>
  </si>
  <si>
    <t>287150297139</t>
  </si>
  <si>
    <t>EMP03643</t>
  </si>
  <si>
    <t>799721539238</t>
  </si>
  <si>
    <t>102451064805</t>
  </si>
  <si>
    <t>EMP03644</t>
  </si>
  <si>
    <t>725287774278</t>
  </si>
  <si>
    <t>331517165323</t>
  </si>
  <si>
    <t>EMP03645</t>
  </si>
  <si>
    <t>445666534726</t>
  </si>
  <si>
    <t>270338671696</t>
  </si>
  <si>
    <t>EMP03646</t>
  </si>
  <si>
    <t>2022-05-16</t>
  </si>
  <si>
    <t>226793455432</t>
  </si>
  <si>
    <t>522070818272</t>
  </si>
  <si>
    <t>EMP03647</t>
  </si>
  <si>
    <t>446150324567</t>
  </si>
  <si>
    <t>980496084432</t>
  </si>
  <si>
    <t>EMP03648</t>
  </si>
  <si>
    <t>541360597979</t>
  </si>
  <si>
    <t>499624384609</t>
  </si>
  <si>
    <t>EMP03649</t>
  </si>
  <si>
    <t>321711137951</t>
  </si>
  <si>
    <t>920929456555</t>
  </si>
  <si>
    <t>EMP03650</t>
  </si>
  <si>
    <t>136978677494</t>
  </si>
  <si>
    <t>616388513175</t>
  </si>
  <si>
    <t>EMP03651</t>
  </si>
  <si>
    <t>2023-10-28</t>
  </si>
  <si>
    <t>106220421168</t>
  </si>
  <si>
    <t>541137690632</t>
  </si>
  <si>
    <t>EMP03652</t>
  </si>
  <si>
    <t>963895971600</t>
  </si>
  <si>
    <t>757518829540</t>
  </si>
  <si>
    <t>EMP03653</t>
  </si>
  <si>
    <t>939095092258</t>
  </si>
  <si>
    <t>511887400979</t>
  </si>
  <si>
    <t>EMP03654</t>
  </si>
  <si>
    <t>558572204258</t>
  </si>
  <si>
    <t>152353600327</t>
  </si>
  <si>
    <t>EMP03655</t>
  </si>
  <si>
    <t>188192449845</t>
  </si>
  <si>
    <t>616037719202</t>
  </si>
  <si>
    <t>EMP03656</t>
  </si>
  <si>
    <t>984324373365</t>
  </si>
  <si>
    <t>206533671068</t>
  </si>
  <si>
    <t>EMP03657</t>
  </si>
  <si>
    <t>206071514929</t>
  </si>
  <si>
    <t>111851301469</t>
  </si>
  <si>
    <t>EMP03658</t>
  </si>
  <si>
    <t>960985691071</t>
  </si>
  <si>
    <t>531171523091</t>
  </si>
  <si>
    <t>EMP03659</t>
  </si>
  <si>
    <t>229046357644</t>
  </si>
  <si>
    <t>969522560039</t>
  </si>
  <si>
    <t>EMP03660</t>
  </si>
  <si>
    <t>168584873445</t>
  </si>
  <si>
    <t>885326020350</t>
  </si>
  <si>
    <t>EMP03661</t>
  </si>
  <si>
    <t>207620341757</t>
  </si>
  <si>
    <t>596639231419</t>
  </si>
  <si>
    <t>EMP03662</t>
  </si>
  <si>
    <t>2019-06-13</t>
  </si>
  <si>
    <t>165929207448</t>
  </si>
  <si>
    <t>148233736000</t>
  </si>
  <si>
    <t>EMP03663</t>
  </si>
  <si>
    <t>2021-08-27</t>
  </si>
  <si>
    <t>557410065074</t>
  </si>
  <si>
    <t>641831081009</t>
  </si>
  <si>
    <t>EMP03664</t>
  </si>
  <si>
    <t>102243077402</t>
  </si>
  <si>
    <t>499889609760</t>
  </si>
  <si>
    <t>EMP03665</t>
  </si>
  <si>
    <t>2023-12-24</t>
  </si>
  <si>
    <t>106537479708</t>
  </si>
  <si>
    <t>855779695649</t>
  </si>
  <si>
    <t>EMP03666</t>
  </si>
  <si>
    <t>2025-09-16</t>
  </si>
  <si>
    <t>670679174649</t>
  </si>
  <si>
    <t>434016260872</t>
  </si>
  <si>
    <t>EMP03667</t>
  </si>
  <si>
    <t>134847924112</t>
  </si>
  <si>
    <t>975088074112</t>
  </si>
  <si>
    <t>EMP03668</t>
  </si>
  <si>
    <t>2020-04-16</t>
  </si>
  <si>
    <t>192283284186</t>
  </si>
  <si>
    <t>604916422837</t>
  </si>
  <si>
    <t>EMP03669</t>
  </si>
  <si>
    <t>2023-03-15</t>
  </si>
  <si>
    <t>785042272318</t>
  </si>
  <si>
    <t>897792889158</t>
  </si>
  <si>
    <t>EMP03670</t>
  </si>
  <si>
    <t>849254205815</t>
  </si>
  <si>
    <t>746469210688</t>
  </si>
  <si>
    <t>EMP03671</t>
  </si>
  <si>
    <t>511350218890</t>
  </si>
  <si>
    <t>389701037012</t>
  </si>
  <si>
    <t>EMP03672</t>
  </si>
  <si>
    <t>137509556487</t>
  </si>
  <si>
    <t>510536309571</t>
  </si>
  <si>
    <t>EMP03673</t>
  </si>
  <si>
    <t>131754936468</t>
  </si>
  <si>
    <t>376990641769</t>
  </si>
  <si>
    <t>EMP03674</t>
  </si>
  <si>
    <t>791208243644</t>
  </si>
  <si>
    <t>676111330419</t>
  </si>
  <si>
    <t>EMP03675</t>
  </si>
  <si>
    <t>2025-03-25</t>
  </si>
  <si>
    <t>772925155656</t>
  </si>
  <si>
    <t>156893729747</t>
  </si>
  <si>
    <t>EMP03676</t>
  </si>
  <si>
    <t>543627992714</t>
  </si>
  <si>
    <t>287690715410</t>
  </si>
  <si>
    <t>EMP03677</t>
  </si>
  <si>
    <t>366274994731</t>
  </si>
  <si>
    <t>871917423498</t>
  </si>
  <si>
    <t>EMP03678</t>
  </si>
  <si>
    <t>116272400730</t>
  </si>
  <si>
    <t>245787518792</t>
  </si>
  <si>
    <t>EMP03679</t>
  </si>
  <si>
    <t>647021469157</t>
  </si>
  <si>
    <t>388102511596</t>
  </si>
  <si>
    <t>EMP03680</t>
  </si>
  <si>
    <t>2025-05-07</t>
  </si>
  <si>
    <t>179050265134</t>
  </si>
  <si>
    <t>493002110481</t>
  </si>
  <si>
    <t>EMP03681</t>
  </si>
  <si>
    <t>2024-10-10</t>
  </si>
  <si>
    <t>338317259667</t>
  </si>
  <si>
    <t>689731718010</t>
  </si>
  <si>
    <t>EMP03682</t>
  </si>
  <si>
    <t>399348458428</t>
  </si>
  <si>
    <t>462114214007</t>
  </si>
  <si>
    <t>EMP03683</t>
  </si>
  <si>
    <t>770920120053</t>
  </si>
  <si>
    <t>295150837089</t>
  </si>
  <si>
    <t>EMP03684</t>
  </si>
  <si>
    <t>557437125708</t>
  </si>
  <si>
    <t>318605304288</t>
  </si>
  <si>
    <t>EMP03685</t>
  </si>
  <si>
    <t>270889089527</t>
  </si>
  <si>
    <t>677515216163</t>
  </si>
  <si>
    <t>EMP03686</t>
  </si>
  <si>
    <t>558629022230</t>
  </si>
  <si>
    <t>689907478138</t>
  </si>
  <si>
    <t>EMP03687</t>
  </si>
  <si>
    <t>2024-06-01</t>
  </si>
  <si>
    <t>327164525449</t>
  </si>
  <si>
    <t>660381742808</t>
  </si>
  <si>
    <t>EMP03688</t>
  </si>
  <si>
    <t>130658603246</t>
  </si>
  <si>
    <t>949331277481</t>
  </si>
  <si>
    <t>EMP03689</t>
  </si>
  <si>
    <t>552860955794</t>
  </si>
  <si>
    <t>121459370260</t>
  </si>
  <si>
    <t>EMP03690</t>
  </si>
  <si>
    <t>156736017816</t>
  </si>
  <si>
    <t>736842610539</t>
  </si>
  <si>
    <t>EMP03691</t>
  </si>
  <si>
    <t>952817981549</t>
  </si>
  <si>
    <t>138936461385</t>
  </si>
  <si>
    <t>EMP03692</t>
  </si>
  <si>
    <t>282981572379</t>
  </si>
  <si>
    <t>222704140731</t>
  </si>
  <si>
    <t>EMP03693</t>
  </si>
  <si>
    <t>999060092797</t>
  </si>
  <si>
    <t>840643443596</t>
  </si>
  <si>
    <t>EMP03694</t>
  </si>
  <si>
    <t>670995926443</t>
  </si>
  <si>
    <t>200225853635</t>
  </si>
  <si>
    <t>EMP03695</t>
  </si>
  <si>
    <t>2021-05-09</t>
  </si>
  <si>
    <t>596609095421</t>
  </si>
  <si>
    <t>419401351903</t>
  </si>
  <si>
    <t>EMP03696</t>
  </si>
  <si>
    <t>601149290096</t>
  </si>
  <si>
    <t>905712900434</t>
  </si>
  <si>
    <t>EMP03697</t>
  </si>
  <si>
    <t>2019-06-10</t>
  </si>
  <si>
    <t>635178643669</t>
  </si>
  <si>
    <t>592981221327</t>
  </si>
  <si>
    <t>EMP03698</t>
  </si>
  <si>
    <t>236060361491</t>
  </si>
  <si>
    <t>885739764401</t>
  </si>
  <si>
    <t>EMP03699</t>
  </si>
  <si>
    <t>268107164259</t>
  </si>
  <si>
    <t>697914355728</t>
  </si>
  <si>
    <t>EMP03700</t>
  </si>
  <si>
    <t>439151344171</t>
  </si>
  <si>
    <t>462183591446</t>
  </si>
  <si>
    <t>EMP03701</t>
  </si>
  <si>
    <t>786235723811</t>
  </si>
  <si>
    <t>571842310689</t>
  </si>
  <si>
    <t>EMP03702</t>
  </si>
  <si>
    <t>2023-06-24</t>
  </si>
  <si>
    <t>679083874747</t>
  </si>
  <si>
    <t>861313195218</t>
  </si>
  <si>
    <t>EMP03703</t>
  </si>
  <si>
    <t>696036359408</t>
  </si>
  <si>
    <t>839430263763</t>
  </si>
  <si>
    <t>EMP03704</t>
  </si>
  <si>
    <t>342029083404</t>
  </si>
  <si>
    <t>197022747562</t>
  </si>
  <si>
    <t>EMP03705</t>
  </si>
  <si>
    <t>231398693348</t>
  </si>
  <si>
    <t>411451325719</t>
  </si>
  <si>
    <t>EMP03706</t>
  </si>
  <si>
    <t>139667110292</t>
  </si>
  <si>
    <t>732989884284</t>
  </si>
  <si>
    <t>EMP03707</t>
  </si>
  <si>
    <t>868242331781</t>
  </si>
  <si>
    <t>569790051055</t>
  </si>
  <si>
    <t>EMP03708</t>
  </si>
  <si>
    <t>2023-12-28</t>
  </si>
  <si>
    <t>317171010195</t>
  </si>
  <si>
    <t>994896677590</t>
  </si>
  <si>
    <t>EMP03709</t>
  </si>
  <si>
    <t>2022-12-15</t>
  </si>
  <si>
    <t>903870390492</t>
  </si>
  <si>
    <t>727045432577</t>
  </si>
  <si>
    <t>EMP03710</t>
  </si>
  <si>
    <t>722597695694</t>
  </si>
  <si>
    <t>814078168389</t>
  </si>
  <si>
    <t>EMP03711</t>
  </si>
  <si>
    <t>294134790524</t>
  </si>
  <si>
    <t>351901415166</t>
  </si>
  <si>
    <t>EMP03712</t>
  </si>
  <si>
    <t>981087301922</t>
  </si>
  <si>
    <t>648092257257</t>
  </si>
  <si>
    <t>EMP03713</t>
  </si>
  <si>
    <t>555349845046</t>
  </si>
  <si>
    <t>195759606646</t>
  </si>
  <si>
    <t>EMP03714</t>
  </si>
  <si>
    <t>657185573387</t>
  </si>
  <si>
    <t>432120936201</t>
  </si>
  <si>
    <t>EMP03715</t>
  </si>
  <si>
    <t>815241882410</t>
  </si>
  <si>
    <t>873769818022</t>
  </si>
  <si>
    <t>EMP03716</t>
  </si>
  <si>
    <t>319284069319</t>
  </si>
  <si>
    <t>659245823714</t>
  </si>
  <si>
    <t>EMP03717</t>
  </si>
  <si>
    <t>2021-05-22</t>
  </si>
  <si>
    <t>503332403447</t>
  </si>
  <si>
    <t>551922281109</t>
  </si>
  <si>
    <t>EMP03718</t>
  </si>
  <si>
    <t>187471433357</t>
  </si>
  <si>
    <t>471805709401</t>
  </si>
  <si>
    <t>EMP03719</t>
  </si>
  <si>
    <t>574762617308</t>
  </si>
  <si>
    <t>394908898135</t>
  </si>
  <si>
    <t>EMP03720</t>
  </si>
  <si>
    <t>135943404455</t>
  </si>
  <si>
    <t>699715340919</t>
  </si>
  <si>
    <t>EMP03721</t>
  </si>
  <si>
    <t>180615429024</t>
  </si>
  <si>
    <t>547923726680</t>
  </si>
  <si>
    <t>EMP03722</t>
  </si>
  <si>
    <t>437939154273</t>
  </si>
  <si>
    <t>323595805973</t>
  </si>
  <si>
    <t>EMP03723</t>
  </si>
  <si>
    <t>2021-05-31</t>
  </si>
  <si>
    <t>897839479652</t>
  </si>
  <si>
    <t>102428867842</t>
  </si>
  <si>
    <t>EMP03724</t>
  </si>
  <si>
    <t>642162007445</t>
  </si>
  <si>
    <t>631933119566</t>
  </si>
  <si>
    <t>EMP03725</t>
  </si>
  <si>
    <t>869985418684</t>
  </si>
  <si>
    <t>439894077909</t>
  </si>
  <si>
    <t>EMP03726</t>
  </si>
  <si>
    <t>2019-12-17</t>
  </si>
  <si>
    <t>615603937708</t>
  </si>
  <si>
    <t>486108531938</t>
  </si>
  <si>
    <t>EMP03727</t>
  </si>
  <si>
    <t>948386278505</t>
  </si>
  <si>
    <t>915125064704</t>
  </si>
  <si>
    <t>EMP03728</t>
  </si>
  <si>
    <t>876624135401</t>
  </si>
  <si>
    <t>110488127438</t>
  </si>
  <si>
    <t>EMP03729</t>
  </si>
  <si>
    <t>523450941716</t>
  </si>
  <si>
    <t>217498548317</t>
  </si>
  <si>
    <t>EMP03730</t>
  </si>
  <si>
    <t>846469017412</t>
  </si>
  <si>
    <t>940011577892</t>
  </si>
  <si>
    <t>EMP03731</t>
  </si>
  <si>
    <t>743729464166</t>
  </si>
  <si>
    <t>505800892277</t>
  </si>
  <si>
    <t>EMP03732</t>
  </si>
  <si>
    <t>390924161296</t>
  </si>
  <si>
    <t>462070849611</t>
  </si>
  <si>
    <t>EMP03733</t>
  </si>
  <si>
    <t>229676372871</t>
  </si>
  <si>
    <t>165579430564</t>
  </si>
  <si>
    <t>EMP03734</t>
  </si>
  <si>
    <t>2021-03-18</t>
  </si>
  <si>
    <t>539816699515</t>
  </si>
  <si>
    <t>866059350166</t>
  </si>
  <si>
    <t>EMP03735</t>
  </si>
  <si>
    <t>2019-10-11</t>
  </si>
  <si>
    <t>499091976744</t>
  </si>
  <si>
    <t>477170576662</t>
  </si>
  <si>
    <t>EMP03736</t>
  </si>
  <si>
    <t>696136315239</t>
  </si>
  <si>
    <t>788414621221</t>
  </si>
  <si>
    <t>EMP03737</t>
  </si>
  <si>
    <t>364843431649</t>
  </si>
  <si>
    <t>105264949947</t>
  </si>
  <si>
    <t>EMP03738</t>
  </si>
  <si>
    <t>355171204211</t>
  </si>
  <si>
    <t>964056249504</t>
  </si>
  <si>
    <t>EMP03739</t>
  </si>
  <si>
    <t>160047084844</t>
  </si>
  <si>
    <t>673088022556</t>
  </si>
  <si>
    <t>EMP03740</t>
  </si>
  <si>
    <t>836739550096</t>
  </si>
  <si>
    <t>763453881129</t>
  </si>
  <si>
    <t>EMP03741</t>
  </si>
  <si>
    <t>847310350760</t>
  </si>
  <si>
    <t>813504586689</t>
  </si>
  <si>
    <t>EMP03742</t>
  </si>
  <si>
    <t>697020430879</t>
  </si>
  <si>
    <t>224179437500</t>
  </si>
  <si>
    <t>EMP03743</t>
  </si>
  <si>
    <t>862377087041</t>
  </si>
  <si>
    <t>643150770100</t>
  </si>
  <si>
    <t>EMP03744</t>
  </si>
  <si>
    <t>315303064151</t>
  </si>
  <si>
    <t>342100643880</t>
  </si>
  <si>
    <t>EMP03745</t>
  </si>
  <si>
    <t>136447498190</t>
  </si>
  <si>
    <t>579883775106</t>
  </si>
  <si>
    <t>EMP03746</t>
  </si>
  <si>
    <t>608759404551</t>
  </si>
  <si>
    <t>665626803488</t>
  </si>
  <si>
    <t>EMP03747</t>
  </si>
  <si>
    <t>2019-10-10</t>
  </si>
  <si>
    <t>534700706673</t>
  </si>
  <si>
    <t>579133315165</t>
  </si>
  <si>
    <t>EMP03748</t>
  </si>
  <si>
    <t>602024904858</t>
  </si>
  <si>
    <t>540077256043</t>
  </si>
  <si>
    <t>EMP03749</t>
  </si>
  <si>
    <t>992674894789</t>
  </si>
  <si>
    <t>213326172338</t>
  </si>
  <si>
    <t>EMP03750</t>
  </si>
  <si>
    <t>429888620797</t>
  </si>
  <si>
    <t>263354203989</t>
  </si>
  <si>
    <t>EMP03751</t>
  </si>
  <si>
    <t>761949893001</t>
  </si>
  <si>
    <t>697230068437</t>
  </si>
  <si>
    <t>EMP03752</t>
  </si>
  <si>
    <t>992675975654</t>
  </si>
  <si>
    <t>539356586242</t>
  </si>
  <si>
    <t>EMP03753</t>
  </si>
  <si>
    <t>307467437847</t>
  </si>
  <si>
    <t>228560429907</t>
  </si>
  <si>
    <t>EMP03754</t>
  </si>
  <si>
    <t>799477779596</t>
  </si>
  <si>
    <t>894842825460</t>
  </si>
  <si>
    <t>EMP03755</t>
  </si>
  <si>
    <t>2020-02-23</t>
  </si>
  <si>
    <t>988080463143</t>
  </si>
  <si>
    <t>321842181127</t>
  </si>
  <si>
    <t>EMP03756</t>
  </si>
  <si>
    <t>331937182546</t>
  </si>
  <si>
    <t>832355338094</t>
  </si>
  <si>
    <t>EMP03757</t>
  </si>
  <si>
    <t>440493464014</t>
  </si>
  <si>
    <t>811602188138</t>
  </si>
  <si>
    <t>EMP03758</t>
  </si>
  <si>
    <t>895539033750</t>
  </si>
  <si>
    <t>854151947158</t>
  </si>
  <si>
    <t>EMP03759</t>
  </si>
  <si>
    <t>624348679383</t>
  </si>
  <si>
    <t>194880690492</t>
  </si>
  <si>
    <t>EMP03760</t>
  </si>
  <si>
    <t>619301981849</t>
  </si>
  <si>
    <t>863723824967</t>
  </si>
  <si>
    <t>EMP03761</t>
  </si>
  <si>
    <t>2025-05-14</t>
  </si>
  <si>
    <t>268531441273</t>
  </si>
  <si>
    <t>686307302616</t>
  </si>
  <si>
    <t>EMP03762</t>
  </si>
  <si>
    <t>186105828442</t>
  </si>
  <si>
    <t>687966764097</t>
  </si>
  <si>
    <t>EMP03763</t>
  </si>
  <si>
    <t>2024-02-27</t>
  </si>
  <si>
    <t>979767533414</t>
  </si>
  <si>
    <t>571908549064</t>
  </si>
  <si>
    <t>EMP03764</t>
  </si>
  <si>
    <t>495259026460</t>
  </si>
  <si>
    <t>884342246538</t>
  </si>
  <si>
    <t>EMP03765</t>
  </si>
  <si>
    <t>786888311738</t>
  </si>
  <si>
    <t>376590165634</t>
  </si>
  <si>
    <t>EMP03766</t>
  </si>
  <si>
    <t>104775492648</t>
  </si>
  <si>
    <t>995081117886</t>
  </si>
  <si>
    <t>EMP03767</t>
  </si>
  <si>
    <t>468791290987</t>
  </si>
  <si>
    <t>297713979055</t>
  </si>
  <si>
    <t>EMP03768</t>
  </si>
  <si>
    <t>626308109399</t>
  </si>
  <si>
    <t>446740352612</t>
  </si>
  <si>
    <t>EMP03769</t>
  </si>
  <si>
    <t>2025-08-22</t>
  </si>
  <si>
    <t>928926567001</t>
  </si>
  <si>
    <t>398710069701</t>
  </si>
  <si>
    <t>EMP03770</t>
  </si>
  <si>
    <t>124969224566</t>
  </si>
  <si>
    <t>589516189661</t>
  </si>
  <si>
    <t>EMP03771</t>
  </si>
  <si>
    <t>409842374981</t>
  </si>
  <si>
    <t>193234742387</t>
  </si>
  <si>
    <t>EMP03772</t>
  </si>
  <si>
    <t>678284759467</t>
  </si>
  <si>
    <t>953030138822</t>
  </si>
  <si>
    <t>EMP03773</t>
  </si>
  <si>
    <t>919876094031</t>
  </si>
  <si>
    <t>738192922201</t>
  </si>
  <si>
    <t>EMP03774</t>
  </si>
  <si>
    <t>533978948048</t>
  </si>
  <si>
    <t>806793041401</t>
  </si>
  <si>
    <t>EMP03775</t>
  </si>
  <si>
    <t>2025-07-11</t>
  </si>
  <si>
    <t>231701179196</t>
  </si>
  <si>
    <t>377015945815</t>
  </si>
  <si>
    <t>EMP03776</t>
  </si>
  <si>
    <t>2025-06-03</t>
  </si>
  <si>
    <t>556616296689</t>
  </si>
  <si>
    <t>534206714239</t>
  </si>
  <si>
    <t>EMP03777</t>
  </si>
  <si>
    <t>947173916645</t>
  </si>
  <si>
    <t>284964680179</t>
  </si>
  <si>
    <t>EMP03778</t>
  </si>
  <si>
    <t>2023-08-24</t>
  </si>
  <si>
    <t>310398904093</t>
  </si>
  <si>
    <t>542175192758</t>
  </si>
  <si>
    <t>EMP03779</t>
  </si>
  <si>
    <t>547944895696</t>
  </si>
  <si>
    <t>152826290758</t>
  </si>
  <si>
    <t>EMP03780</t>
  </si>
  <si>
    <t>718715911263</t>
  </si>
  <si>
    <t>300254664784</t>
  </si>
  <si>
    <t>EMP03781</t>
  </si>
  <si>
    <t>657225367422</t>
  </si>
  <si>
    <t>344104990732</t>
  </si>
  <si>
    <t>EMP03782</t>
  </si>
  <si>
    <t>2023-05-12</t>
  </si>
  <si>
    <t>701333512975</t>
  </si>
  <si>
    <t>120735837276</t>
  </si>
  <si>
    <t>EMP03783</t>
  </si>
  <si>
    <t>357951768085</t>
  </si>
  <si>
    <t>273665430033</t>
  </si>
  <si>
    <t>EMP03784</t>
  </si>
  <si>
    <t>412710338408</t>
  </si>
  <si>
    <t>831872629765</t>
  </si>
  <si>
    <t>EMP03785</t>
  </si>
  <si>
    <t>533601708713</t>
  </si>
  <si>
    <t>112727382253</t>
  </si>
  <si>
    <t>EMP03786</t>
  </si>
  <si>
    <t>846946895641</t>
  </si>
  <si>
    <t>585038976144</t>
  </si>
  <si>
    <t>EMP03787</t>
  </si>
  <si>
    <t>2020-05-03</t>
  </si>
  <si>
    <t>538169165996</t>
  </si>
  <si>
    <t>477328812541</t>
  </si>
  <si>
    <t>EMP03788</t>
  </si>
  <si>
    <t>995911696077</t>
  </si>
  <si>
    <t>391201442364</t>
  </si>
  <si>
    <t>EMP03789</t>
  </si>
  <si>
    <t>2021-07-05</t>
  </si>
  <si>
    <t>909911878599</t>
  </si>
  <si>
    <t>136576909120</t>
  </si>
  <si>
    <t>EMP03790</t>
  </si>
  <si>
    <t>939093938212</t>
  </si>
  <si>
    <t>863858138655</t>
  </si>
  <si>
    <t>EMP03791</t>
  </si>
  <si>
    <t>2023-08-04</t>
  </si>
  <si>
    <t>453673964054</t>
  </si>
  <si>
    <t>596347174862</t>
  </si>
  <si>
    <t>EMP03792</t>
  </si>
  <si>
    <t>682267520143</t>
  </si>
  <si>
    <t>275446874525</t>
  </si>
  <si>
    <t>EMP03793</t>
  </si>
  <si>
    <t>123915352694</t>
  </si>
  <si>
    <t>525513675469</t>
  </si>
  <si>
    <t>EMP03794</t>
  </si>
  <si>
    <t>796993490146</t>
  </si>
  <si>
    <t>302194216657</t>
  </si>
  <si>
    <t>EMP03795</t>
  </si>
  <si>
    <t>2025-04-17</t>
  </si>
  <si>
    <t>446683117067</t>
  </si>
  <si>
    <t>422620792478</t>
  </si>
  <si>
    <t>EMP03796</t>
  </si>
  <si>
    <t>2023-07-30</t>
  </si>
  <si>
    <t>862020709808</t>
  </si>
  <si>
    <t>562528185996</t>
  </si>
  <si>
    <t>EMP03797</t>
  </si>
  <si>
    <t>2023-07-24</t>
  </si>
  <si>
    <t>390343092990</t>
  </si>
  <si>
    <t>997457992852</t>
  </si>
  <si>
    <t>EMP03798</t>
  </si>
  <si>
    <t>842285042041</t>
  </si>
  <si>
    <t>705550184562</t>
  </si>
  <si>
    <t>EMP03799</t>
  </si>
  <si>
    <t>232225794139</t>
  </si>
  <si>
    <t>645344334403</t>
  </si>
  <si>
    <t>EMP03800</t>
  </si>
  <si>
    <t>853513349543</t>
  </si>
  <si>
    <t>502780183264</t>
  </si>
  <si>
    <t>EMP03801</t>
  </si>
  <si>
    <t>254302965733</t>
  </si>
  <si>
    <t>203751728405</t>
  </si>
  <si>
    <t>EMP03802</t>
  </si>
  <si>
    <t>2023-03-09</t>
  </si>
  <si>
    <t>598545278124</t>
  </si>
  <si>
    <t>752703833276</t>
  </si>
  <si>
    <t>EMP03803</t>
  </si>
  <si>
    <t>2021-10-31</t>
  </si>
  <si>
    <t>840383436615</t>
  </si>
  <si>
    <t>256540301126</t>
  </si>
  <si>
    <t>EMP03804</t>
  </si>
  <si>
    <t>2025-01-11</t>
  </si>
  <si>
    <t>869900975597</t>
  </si>
  <si>
    <t>867385479561</t>
  </si>
  <si>
    <t>EMP03805</t>
  </si>
  <si>
    <t>358412177779</t>
  </si>
  <si>
    <t>880973638198</t>
  </si>
  <si>
    <t>EMP03806</t>
  </si>
  <si>
    <t>754714983077</t>
  </si>
  <si>
    <t>801831538079</t>
  </si>
  <si>
    <t>EMP03807</t>
  </si>
  <si>
    <t>921779865432</t>
  </si>
  <si>
    <t>623244937134</t>
  </si>
  <si>
    <t>EMP03808</t>
  </si>
  <si>
    <t>2023-07-25</t>
  </si>
  <si>
    <t>810893797220</t>
  </si>
  <si>
    <t>556167221271</t>
  </si>
  <si>
    <t>EMP03809</t>
  </si>
  <si>
    <t>2024-11-08</t>
  </si>
  <si>
    <t>428963559312</t>
  </si>
  <si>
    <t>764821208521</t>
  </si>
  <si>
    <t>EMP03810</t>
  </si>
  <si>
    <t>2019-04-07</t>
  </si>
  <si>
    <t>966081941694</t>
  </si>
  <si>
    <t>499478196352</t>
  </si>
  <si>
    <t>EMP03811</t>
  </si>
  <si>
    <t>378145885032</t>
  </si>
  <si>
    <t>159269024557</t>
  </si>
  <si>
    <t>EMP03812</t>
  </si>
  <si>
    <t>813998578110</t>
  </si>
  <si>
    <t>783769307046</t>
  </si>
  <si>
    <t>EMP03813</t>
  </si>
  <si>
    <t>207628620411</t>
  </si>
  <si>
    <t>317639917183</t>
  </si>
  <si>
    <t>EMP03814</t>
  </si>
  <si>
    <t>798476324975</t>
  </si>
  <si>
    <t>417971161586</t>
  </si>
  <si>
    <t>EMP03815</t>
  </si>
  <si>
    <t>2019-08-28</t>
  </si>
  <si>
    <t>816642727525</t>
  </si>
  <si>
    <t>803835331114</t>
  </si>
  <si>
    <t>EMP03816</t>
  </si>
  <si>
    <t>727782167736</t>
  </si>
  <si>
    <t>137932170946</t>
  </si>
  <si>
    <t>EMP03817</t>
  </si>
  <si>
    <t>415094393491</t>
  </si>
  <si>
    <t>156268679923</t>
  </si>
  <si>
    <t>EMP03818</t>
  </si>
  <si>
    <t>195527304982</t>
  </si>
  <si>
    <t>340869852287</t>
  </si>
  <si>
    <t>EMP03819</t>
  </si>
  <si>
    <t>715297259560</t>
  </si>
  <si>
    <t>823591333144</t>
  </si>
  <si>
    <t>EMP03820</t>
  </si>
  <si>
    <t>2025-01-04</t>
  </si>
  <si>
    <t>613678303501</t>
  </si>
  <si>
    <t>832027934674</t>
  </si>
  <si>
    <t>EMP03821</t>
  </si>
  <si>
    <t>838704001274</t>
  </si>
  <si>
    <t>567124648035</t>
  </si>
  <si>
    <t>EMP03822</t>
  </si>
  <si>
    <t>547284949159</t>
  </si>
  <si>
    <t>769189812273</t>
  </si>
  <si>
    <t>EMP03823</t>
  </si>
  <si>
    <t>807147505891</t>
  </si>
  <si>
    <t>664129124218</t>
  </si>
  <si>
    <t>EMP03824</t>
  </si>
  <si>
    <t>792918720163</t>
  </si>
  <si>
    <t>943611982035</t>
  </si>
  <si>
    <t>EMP03825</t>
  </si>
  <si>
    <t>2024-01-21</t>
  </si>
  <si>
    <t>348684110578</t>
  </si>
  <si>
    <t>961074257692</t>
  </si>
  <si>
    <t>EMP03826</t>
  </si>
  <si>
    <t>416545961921</t>
  </si>
  <si>
    <t>746756696293</t>
  </si>
  <si>
    <t>EMP03827</t>
  </si>
  <si>
    <t>611781429683</t>
  </si>
  <si>
    <t>553057799791</t>
  </si>
  <si>
    <t>EMP03828</t>
  </si>
  <si>
    <t>502190861733</t>
  </si>
  <si>
    <t>205460271212</t>
  </si>
  <si>
    <t>EMP03829</t>
  </si>
  <si>
    <t>518833483318</t>
  </si>
  <si>
    <t>647609854539</t>
  </si>
  <si>
    <t>EMP03830</t>
  </si>
  <si>
    <t>471926432899</t>
  </si>
  <si>
    <t>496446886433</t>
  </si>
  <si>
    <t>EMP03831</t>
  </si>
  <si>
    <t>591144025245</t>
  </si>
  <si>
    <t>814067985049</t>
  </si>
  <si>
    <t>EMP03832</t>
  </si>
  <si>
    <t>2024-05-02</t>
  </si>
  <si>
    <t>456892363333</t>
  </si>
  <si>
    <t>258577265936</t>
  </si>
  <si>
    <t>EMP03833</t>
  </si>
  <si>
    <t>658883972248</t>
  </si>
  <si>
    <t>529590000560</t>
  </si>
  <si>
    <t>EMP03834</t>
  </si>
  <si>
    <t>613530473203</t>
  </si>
  <si>
    <t>437613838052</t>
  </si>
  <si>
    <t>EMP03835</t>
  </si>
  <si>
    <t>385399232662</t>
  </si>
  <si>
    <t>293272860670</t>
  </si>
  <si>
    <t>EMP03836</t>
  </si>
  <si>
    <t>224809530157</t>
  </si>
  <si>
    <t>456957581617</t>
  </si>
  <si>
    <t>EMP03837</t>
  </si>
  <si>
    <t>877864660731</t>
  </si>
  <si>
    <t>865282360792</t>
  </si>
  <si>
    <t>EMP03838</t>
  </si>
  <si>
    <t>312385786562</t>
  </si>
  <si>
    <t>203373115998</t>
  </si>
  <si>
    <t>EMP03839</t>
  </si>
  <si>
    <t>456197038968</t>
  </si>
  <si>
    <t>474685679158</t>
  </si>
  <si>
    <t>EMP03840</t>
  </si>
  <si>
    <t>380008545310</t>
  </si>
  <si>
    <t>755202494013</t>
  </si>
  <si>
    <t>EMP03841</t>
  </si>
  <si>
    <t>2021-11-02</t>
  </si>
  <si>
    <t>812555277300</t>
  </si>
  <si>
    <t>965985077005</t>
  </si>
  <si>
    <t>EMP03842</t>
  </si>
  <si>
    <t>909349002425</t>
  </si>
  <si>
    <t>673312595108</t>
  </si>
  <si>
    <t>EMP03843</t>
  </si>
  <si>
    <t>894557819333</t>
  </si>
  <si>
    <t>623418898620</t>
  </si>
  <si>
    <t>EMP03844</t>
  </si>
  <si>
    <t>681549343304</t>
  </si>
  <si>
    <t>799129614385</t>
  </si>
  <si>
    <t>EMP03845</t>
  </si>
  <si>
    <t>356368986638</t>
  </si>
  <si>
    <t>318589353034</t>
  </si>
  <si>
    <t>EMP03846</t>
  </si>
  <si>
    <t>2019-06-16</t>
  </si>
  <si>
    <t>407162180815</t>
  </si>
  <si>
    <t>969880729989</t>
  </si>
  <si>
    <t>EMP03847</t>
  </si>
  <si>
    <t>2020-03-09</t>
  </si>
  <si>
    <t>171967033915</t>
  </si>
  <si>
    <t>616331298015</t>
  </si>
  <si>
    <t>EMP03848</t>
  </si>
  <si>
    <t>2021-07-21</t>
  </si>
  <si>
    <t>670613351841</t>
  </si>
  <si>
    <t>361847933232</t>
  </si>
  <si>
    <t>EMP03849</t>
  </si>
  <si>
    <t>2025-09-27</t>
  </si>
  <si>
    <t>133200159485</t>
  </si>
  <si>
    <t>691872476120</t>
  </si>
  <si>
    <t>EMP03850</t>
  </si>
  <si>
    <t>271210969718</t>
  </si>
  <si>
    <t>465961449516</t>
  </si>
  <si>
    <t>EMP03851</t>
  </si>
  <si>
    <t>2022-02-13</t>
  </si>
  <si>
    <t>850002213759</t>
  </si>
  <si>
    <t>132806468967</t>
  </si>
  <si>
    <t>EMP03852</t>
  </si>
  <si>
    <t>514018960693</t>
  </si>
  <si>
    <t>840457495679</t>
  </si>
  <si>
    <t>EMP03853</t>
  </si>
  <si>
    <t>280010781486</t>
  </si>
  <si>
    <t>478414717233</t>
  </si>
  <si>
    <t>EMP03854</t>
  </si>
  <si>
    <t>745978866439</t>
  </si>
  <si>
    <t>962809762226</t>
  </si>
  <si>
    <t>EMP03855</t>
  </si>
  <si>
    <t>626191407061</t>
  </si>
  <si>
    <t>162714641366</t>
  </si>
  <si>
    <t>EMP03856</t>
  </si>
  <si>
    <t>566299277814</t>
  </si>
  <si>
    <t>197845807692</t>
  </si>
  <si>
    <t>EMP03857</t>
  </si>
  <si>
    <t>244142473155</t>
  </si>
  <si>
    <t>481223370350</t>
  </si>
  <si>
    <t>EMP03858</t>
  </si>
  <si>
    <t>835602146398</t>
  </si>
  <si>
    <t>610985154536</t>
  </si>
  <si>
    <t>EMP03859</t>
  </si>
  <si>
    <t>903937048058</t>
  </si>
  <si>
    <t>150322366253</t>
  </si>
  <si>
    <t>EMP03860</t>
  </si>
  <si>
    <t>230286289809</t>
  </si>
  <si>
    <t>470192235731</t>
  </si>
  <si>
    <t>EMP03861</t>
  </si>
  <si>
    <t>448422875561</t>
  </si>
  <si>
    <t>450834773404</t>
  </si>
  <si>
    <t>EMP03862</t>
  </si>
  <si>
    <t>238967512751</t>
  </si>
  <si>
    <t>933527147315</t>
  </si>
  <si>
    <t>EMP03863</t>
  </si>
  <si>
    <t>916704966570</t>
  </si>
  <si>
    <t>218547367714</t>
  </si>
  <si>
    <t>EMP03864</t>
  </si>
  <si>
    <t>688478012100</t>
  </si>
  <si>
    <t>566038685930</t>
  </si>
  <si>
    <t>EMP03865</t>
  </si>
  <si>
    <t>868101497088</t>
  </si>
  <si>
    <t>275046275810</t>
  </si>
  <si>
    <t>EMP03866</t>
  </si>
  <si>
    <t>744131210609</t>
  </si>
  <si>
    <t>751859912066</t>
  </si>
  <si>
    <t>EMP03867</t>
  </si>
  <si>
    <t>450807657046</t>
  </si>
  <si>
    <t>439574393029</t>
  </si>
  <si>
    <t>EMP03868</t>
  </si>
  <si>
    <t>809092405300</t>
  </si>
  <si>
    <t>423238854292</t>
  </si>
  <si>
    <t>EMP03869</t>
  </si>
  <si>
    <t>2024-10-05</t>
  </si>
  <si>
    <t>925231321566</t>
  </si>
  <si>
    <t>864056113861</t>
  </si>
  <si>
    <t>EMP03870</t>
  </si>
  <si>
    <t>387519060625</t>
  </si>
  <si>
    <t>795923986530</t>
  </si>
  <si>
    <t>EMP03871</t>
  </si>
  <si>
    <t>417599761851</t>
  </si>
  <si>
    <t>917909940911</t>
  </si>
  <si>
    <t>EMP03872</t>
  </si>
  <si>
    <t>316809257783</t>
  </si>
  <si>
    <t>324912947493</t>
  </si>
  <si>
    <t>EMP03873</t>
  </si>
  <si>
    <t>513045163099</t>
  </si>
  <si>
    <t>115666714287</t>
  </si>
  <si>
    <t>EMP03874</t>
  </si>
  <si>
    <t>231553756729</t>
  </si>
  <si>
    <t>253722453973</t>
  </si>
  <si>
    <t>EMP03875</t>
  </si>
  <si>
    <t>330491100173</t>
  </si>
  <si>
    <t>672492427763</t>
  </si>
  <si>
    <t>EMP03876</t>
  </si>
  <si>
    <t>916682177538</t>
  </si>
  <si>
    <t>782471267000</t>
  </si>
  <si>
    <t>EMP03877</t>
  </si>
  <si>
    <t>2024-02-21</t>
  </si>
  <si>
    <t>361830040317</t>
  </si>
  <si>
    <t>595045842985</t>
  </si>
  <si>
    <t>EMP03878</t>
  </si>
  <si>
    <t>142347572331</t>
  </si>
  <si>
    <t>215283160942</t>
  </si>
  <si>
    <t>EMP03879</t>
  </si>
  <si>
    <t>2022-11-19</t>
  </si>
  <si>
    <t>345852849416</t>
  </si>
  <si>
    <t>932076366476</t>
  </si>
  <si>
    <t>EMP03880</t>
  </si>
  <si>
    <t>2024-12-09</t>
  </si>
  <si>
    <t>632991006036</t>
  </si>
  <si>
    <t>804257553241</t>
  </si>
  <si>
    <t>EMP03881</t>
  </si>
  <si>
    <t>577654334142</t>
  </si>
  <si>
    <t>791879219970</t>
  </si>
  <si>
    <t>EMP03882</t>
  </si>
  <si>
    <t>885642721167</t>
  </si>
  <si>
    <t>986642643634</t>
  </si>
  <si>
    <t>EMP03883</t>
  </si>
  <si>
    <t>817289642006</t>
  </si>
  <si>
    <t>448190991521</t>
  </si>
  <si>
    <t>EMP03884</t>
  </si>
  <si>
    <t>396720493964</t>
  </si>
  <si>
    <t>841240471181</t>
  </si>
  <si>
    <t>EMP03885</t>
  </si>
  <si>
    <t>269395037872</t>
  </si>
  <si>
    <t>580984193632</t>
  </si>
  <si>
    <t>EMP03886</t>
  </si>
  <si>
    <t>563950535622</t>
  </si>
  <si>
    <t>775559981905</t>
  </si>
  <si>
    <t>EMP03887</t>
  </si>
  <si>
    <t>497341393870</t>
  </si>
  <si>
    <t>429358905843</t>
  </si>
  <si>
    <t>EMP03888</t>
  </si>
  <si>
    <t>924667680430</t>
  </si>
  <si>
    <t>292295545099</t>
  </si>
  <si>
    <t>EMP03889</t>
  </si>
  <si>
    <t>422394253640</t>
  </si>
  <si>
    <t>505360962943</t>
  </si>
  <si>
    <t>EMP03890</t>
  </si>
  <si>
    <t>396225703230</t>
  </si>
  <si>
    <t>916706712934</t>
  </si>
  <si>
    <t>EMP03891</t>
  </si>
  <si>
    <t>2020-03-18</t>
  </si>
  <si>
    <t>149231595378</t>
  </si>
  <si>
    <t>372074503183</t>
  </si>
  <si>
    <t>EMP03892</t>
  </si>
  <si>
    <t>2019-09-06</t>
  </si>
  <si>
    <t>182892280471</t>
  </si>
  <si>
    <t>748546956054</t>
  </si>
  <si>
    <t>EMP03893</t>
  </si>
  <si>
    <t>2021-12-08</t>
  </si>
  <si>
    <t>161083472598</t>
  </si>
  <si>
    <t>936875760816</t>
  </si>
  <si>
    <t>EMP03894</t>
  </si>
  <si>
    <t>442657907376</t>
  </si>
  <si>
    <t>499776779756</t>
  </si>
  <si>
    <t>EMP03895</t>
  </si>
  <si>
    <t>853799983581</t>
  </si>
  <si>
    <t>662755014076</t>
  </si>
  <si>
    <t>EMP03896</t>
  </si>
  <si>
    <t>203609851105</t>
  </si>
  <si>
    <t>713867477791</t>
  </si>
  <si>
    <t>EMP03897</t>
  </si>
  <si>
    <t>2023-12-20</t>
  </si>
  <si>
    <t>375491888238</t>
  </si>
  <si>
    <t>398600121552</t>
  </si>
  <si>
    <t>EMP03898</t>
  </si>
  <si>
    <t>126743959502</t>
  </si>
  <si>
    <t>151703704862</t>
  </si>
  <si>
    <t>EMP03899</t>
  </si>
  <si>
    <t>352519129135</t>
  </si>
  <si>
    <t>512608582688</t>
  </si>
  <si>
    <t>EMP03900</t>
  </si>
  <si>
    <t>667914194016</t>
  </si>
  <si>
    <t>362360966283</t>
  </si>
  <si>
    <t>EMP03901</t>
  </si>
  <si>
    <t>2020-01-25</t>
  </si>
  <si>
    <t>884954034625</t>
  </si>
  <si>
    <t>658438189886</t>
  </si>
  <si>
    <t>EMP03902</t>
  </si>
  <si>
    <t>743084346212</t>
  </si>
  <si>
    <t>174155950432</t>
  </si>
  <si>
    <t>EMP03903</t>
  </si>
  <si>
    <t>2022-03-26</t>
  </si>
  <si>
    <t>659935045567</t>
  </si>
  <si>
    <t>820005752495</t>
  </si>
  <si>
    <t>EMP03904</t>
  </si>
  <si>
    <t>904594368521</t>
  </si>
  <si>
    <t>644778586702</t>
  </si>
  <si>
    <t>EMP03905</t>
  </si>
  <si>
    <t>202596280920</t>
  </si>
  <si>
    <t>409418444531</t>
  </si>
  <si>
    <t>EMP03906</t>
  </si>
  <si>
    <t>966849519918</t>
  </si>
  <si>
    <t>901098325592</t>
  </si>
  <si>
    <t>EMP03907</t>
  </si>
  <si>
    <t>636600028796</t>
  </si>
  <si>
    <t>695456573190</t>
  </si>
  <si>
    <t>EMP03908</t>
  </si>
  <si>
    <t>827843281027</t>
  </si>
  <si>
    <t>275660316415</t>
  </si>
  <si>
    <t>EMP03909</t>
  </si>
  <si>
    <t>898679975009</t>
  </si>
  <si>
    <t>875347113433</t>
  </si>
  <si>
    <t>EMP03910</t>
  </si>
  <si>
    <t>854364783161</t>
  </si>
  <si>
    <t>910176121600</t>
  </si>
  <si>
    <t>EMP03911</t>
  </si>
  <si>
    <t>611267333582</t>
  </si>
  <si>
    <t>933587687771</t>
  </si>
  <si>
    <t>EMP03912</t>
  </si>
  <si>
    <t>2019-06-11</t>
  </si>
  <si>
    <t>791682801183</t>
  </si>
  <si>
    <t>899421791651</t>
  </si>
  <si>
    <t>EMP03913</t>
  </si>
  <si>
    <t>261853860374</t>
  </si>
  <si>
    <t>715663326436</t>
  </si>
  <si>
    <t>EMP03914</t>
  </si>
  <si>
    <t>582267963091</t>
  </si>
  <si>
    <t>836313779929</t>
  </si>
  <si>
    <t>EMP03915</t>
  </si>
  <si>
    <t>904544621419</t>
  </si>
  <si>
    <t>872809083708</t>
  </si>
  <si>
    <t>EMP03916</t>
  </si>
  <si>
    <t>903227992979</t>
  </si>
  <si>
    <t>525116413138</t>
  </si>
  <si>
    <t>EMP03917</t>
  </si>
  <si>
    <t>2024-06-07</t>
  </si>
  <si>
    <t>166277239972</t>
  </si>
  <si>
    <t>859508081755</t>
  </si>
  <si>
    <t>EMP03918</t>
  </si>
  <si>
    <t>313157376905</t>
  </si>
  <si>
    <t>976057713899</t>
  </si>
  <si>
    <t>EMP03919</t>
  </si>
  <si>
    <t>534632661450</t>
  </si>
  <si>
    <t>155846839324</t>
  </si>
  <si>
    <t>EMP03920</t>
  </si>
  <si>
    <t>2022-08-10</t>
  </si>
  <si>
    <t>234131294834</t>
  </si>
  <si>
    <t>559103302688</t>
  </si>
  <si>
    <t>EMP03921</t>
  </si>
  <si>
    <t>429316865937</t>
  </si>
  <si>
    <t>124427320278</t>
  </si>
  <si>
    <t>EMP03922</t>
  </si>
  <si>
    <t>440139692655</t>
  </si>
  <si>
    <t>332723141417</t>
  </si>
  <si>
    <t>EMP03923</t>
  </si>
  <si>
    <t>653028927365</t>
  </si>
  <si>
    <t>506984865991</t>
  </si>
  <si>
    <t>EMP03924</t>
  </si>
  <si>
    <t>798042588123</t>
  </si>
  <si>
    <t>436353978137</t>
  </si>
  <si>
    <t>EMP03925</t>
  </si>
  <si>
    <t>134916491726</t>
  </si>
  <si>
    <t>786145395499</t>
  </si>
  <si>
    <t>EMP03926</t>
  </si>
  <si>
    <t>701613711992</t>
  </si>
  <si>
    <t>653227268575</t>
  </si>
  <si>
    <t>EMP03927</t>
  </si>
  <si>
    <t>377937848031</t>
  </si>
  <si>
    <t>503899006317</t>
  </si>
  <si>
    <t>EMP03928</t>
  </si>
  <si>
    <t>2020-10-26</t>
  </si>
  <si>
    <t>515964029681</t>
  </si>
  <si>
    <t>317538731908</t>
  </si>
  <si>
    <t>EMP03929</t>
  </si>
  <si>
    <t>854307831031</t>
  </si>
  <si>
    <t>742930267916</t>
  </si>
  <si>
    <t>EMP03930</t>
  </si>
  <si>
    <t>743687378388</t>
  </si>
  <si>
    <t>813930917590</t>
  </si>
  <si>
    <t>EMP03931</t>
  </si>
  <si>
    <t>2022-10-08</t>
  </si>
  <si>
    <t>288562069985</t>
  </si>
  <si>
    <t>440629979235</t>
  </si>
  <si>
    <t>EMP03932</t>
  </si>
  <si>
    <t>461150362806</t>
  </si>
  <si>
    <t>809977102097</t>
  </si>
  <si>
    <t>EMP03933</t>
  </si>
  <si>
    <t>809288494811</t>
  </si>
  <si>
    <t>561370924065</t>
  </si>
  <si>
    <t>EMP03934</t>
  </si>
  <si>
    <t>487080515155</t>
  </si>
  <si>
    <t>706060237269</t>
  </si>
  <si>
    <t>EMP03935</t>
  </si>
  <si>
    <t>429973297250</t>
  </si>
  <si>
    <t>192942944940</t>
  </si>
  <si>
    <t>EMP03936</t>
  </si>
  <si>
    <t>223803283512</t>
  </si>
  <si>
    <t>668861912552</t>
  </si>
  <si>
    <t>EMP03937</t>
  </si>
  <si>
    <t>542356724026</t>
  </si>
  <si>
    <t>468127065754</t>
  </si>
  <si>
    <t>EMP03938</t>
  </si>
  <si>
    <t>400032506661</t>
  </si>
  <si>
    <t>160755426930</t>
  </si>
  <si>
    <t>EMP03939</t>
  </si>
  <si>
    <t>517117369073</t>
  </si>
  <si>
    <t>870786266820</t>
  </si>
  <si>
    <t>EMP03940</t>
  </si>
  <si>
    <t>499967893558</t>
  </si>
  <si>
    <t>299615349610</t>
  </si>
  <si>
    <t>EMP03941</t>
  </si>
  <si>
    <t>178377085348</t>
  </si>
  <si>
    <t>207645699019</t>
  </si>
  <si>
    <t>EMP03942</t>
  </si>
  <si>
    <t>777882074404</t>
  </si>
  <si>
    <t>227394316907</t>
  </si>
  <si>
    <t>EMP03943</t>
  </si>
  <si>
    <t>216207575317</t>
  </si>
  <si>
    <t>474232094405</t>
  </si>
  <si>
    <t>EMP03944</t>
  </si>
  <si>
    <t>472954287462</t>
  </si>
  <si>
    <t>495785432374</t>
  </si>
  <si>
    <t>EMP03945</t>
  </si>
  <si>
    <t>438488896817</t>
  </si>
  <si>
    <t>710784553118</t>
  </si>
  <si>
    <t>EMP03946</t>
  </si>
  <si>
    <t>219082616794</t>
  </si>
  <si>
    <t>356229661909</t>
  </si>
  <si>
    <t>EMP03947</t>
  </si>
  <si>
    <t>630419863920</t>
  </si>
  <si>
    <t>500369401206</t>
  </si>
  <si>
    <t>EMP03948</t>
  </si>
  <si>
    <t>2023-05-19</t>
  </si>
  <si>
    <t>850579467748</t>
  </si>
  <si>
    <t>241304473649</t>
  </si>
  <si>
    <t>EMP03949</t>
  </si>
  <si>
    <t>545854860077</t>
  </si>
  <si>
    <t>698468161562</t>
  </si>
  <si>
    <t>EMP03950</t>
  </si>
  <si>
    <t>921030772539</t>
  </si>
  <si>
    <t>232739113708</t>
  </si>
  <si>
    <t>EMP03951</t>
  </si>
  <si>
    <t>950043764183</t>
  </si>
  <si>
    <t>460491363162</t>
  </si>
  <si>
    <t>EMP03952</t>
  </si>
  <si>
    <t>646022764545</t>
  </si>
  <si>
    <t>329928154283</t>
  </si>
  <si>
    <t>EMP03953</t>
  </si>
  <si>
    <t>591897539911</t>
  </si>
  <si>
    <t>875442877792</t>
  </si>
  <si>
    <t>EMP03954</t>
  </si>
  <si>
    <t>683321400341</t>
  </si>
  <si>
    <t>490528411613</t>
  </si>
  <si>
    <t>EMP03955</t>
  </si>
  <si>
    <t>904345665883</t>
  </si>
  <si>
    <t>949769602223</t>
  </si>
  <si>
    <t>EMP03956</t>
  </si>
  <si>
    <t>2025-07-29</t>
  </si>
  <si>
    <t>649207118800</t>
  </si>
  <si>
    <t>158678992278</t>
  </si>
  <si>
    <t>EMP03957</t>
  </si>
  <si>
    <t>981646000625</t>
  </si>
  <si>
    <t>173338928843</t>
  </si>
  <si>
    <t>EMP03958</t>
  </si>
  <si>
    <t>701723206876</t>
  </si>
  <si>
    <t>468609347600</t>
  </si>
  <si>
    <t>EMP03959</t>
  </si>
  <si>
    <t>516561912767</t>
  </si>
  <si>
    <t>295810375660</t>
  </si>
  <si>
    <t>EMP03960</t>
  </si>
  <si>
    <t>888972080539</t>
  </si>
  <si>
    <t>902246851873</t>
  </si>
  <si>
    <t>EMP03961</t>
  </si>
  <si>
    <t>937477301714</t>
  </si>
  <si>
    <t>629783279503</t>
  </si>
  <si>
    <t>EMP03962</t>
  </si>
  <si>
    <t>232296130315</t>
  </si>
  <si>
    <t>330166959859</t>
  </si>
  <si>
    <t>EMP03963</t>
  </si>
  <si>
    <t>943888061314</t>
  </si>
  <si>
    <t>958737069758</t>
  </si>
  <si>
    <t>EMP03964</t>
  </si>
  <si>
    <t>712732132007</t>
  </si>
  <si>
    <t>859822224568</t>
  </si>
  <si>
    <t>EMP03965</t>
  </si>
  <si>
    <t>186905639555</t>
  </si>
  <si>
    <t>460766335568</t>
  </si>
  <si>
    <t>EMP03966</t>
  </si>
  <si>
    <t>172087165997</t>
  </si>
  <si>
    <t>639185336237</t>
  </si>
  <si>
    <t>EMP03967</t>
  </si>
  <si>
    <t>740568734301</t>
  </si>
  <si>
    <t>176804880813</t>
  </si>
  <si>
    <t>EMP03968</t>
  </si>
  <si>
    <t>768536581733</t>
  </si>
  <si>
    <t>944996882092</t>
  </si>
  <si>
    <t>EMP03969</t>
  </si>
  <si>
    <t>338172265662</t>
  </si>
  <si>
    <t>751914159189</t>
  </si>
  <si>
    <t>EMP03970</t>
  </si>
  <si>
    <t>686762787384</t>
  </si>
  <si>
    <t>132019268480</t>
  </si>
  <si>
    <t>EMP03971</t>
  </si>
  <si>
    <t>2019-07-27</t>
  </si>
  <si>
    <t>350168954522</t>
  </si>
  <si>
    <t>900529048415</t>
  </si>
  <si>
    <t>EMP03972</t>
  </si>
  <si>
    <t>774634726947</t>
  </si>
  <si>
    <t>570254006747</t>
  </si>
  <si>
    <t>EMP03973</t>
  </si>
  <si>
    <t>830007382492</t>
  </si>
  <si>
    <t>279404120090</t>
  </si>
  <si>
    <t>EMP03974</t>
  </si>
  <si>
    <t>605533131858</t>
  </si>
  <si>
    <t>596621639747</t>
  </si>
  <si>
    <t>EMP03975</t>
  </si>
  <si>
    <t>247048553051</t>
  </si>
  <si>
    <t>519137214517</t>
  </si>
  <si>
    <t>EMP03976</t>
  </si>
  <si>
    <t>265499672473</t>
  </si>
  <si>
    <t>704562046470</t>
  </si>
  <si>
    <t>EMP03977</t>
  </si>
  <si>
    <t>2025-02-20</t>
  </si>
  <si>
    <t>644492990003</t>
  </si>
  <si>
    <t>886141630732</t>
  </si>
  <si>
    <t>EMP03978</t>
  </si>
  <si>
    <t>131052780229</t>
  </si>
  <si>
    <t>825130537304</t>
  </si>
  <si>
    <t>EMP03979</t>
  </si>
  <si>
    <t>429079347609</t>
  </si>
  <si>
    <t>863928044158</t>
  </si>
  <si>
    <t>EMP03980</t>
  </si>
  <si>
    <t>726147531610</t>
  </si>
  <si>
    <t>415196329691</t>
  </si>
  <si>
    <t>EMP03981</t>
  </si>
  <si>
    <t>577356992240</t>
  </si>
  <si>
    <t>364710387149</t>
  </si>
  <si>
    <t>EMP03982</t>
  </si>
  <si>
    <t>722625344724</t>
  </si>
  <si>
    <t>603500072646</t>
  </si>
  <si>
    <t>EMP03983</t>
  </si>
  <si>
    <t>500957625591</t>
  </si>
  <si>
    <t>959171432102</t>
  </si>
  <si>
    <t>EMP03984</t>
  </si>
  <si>
    <t>756086876831</t>
  </si>
  <si>
    <t>425871065654</t>
  </si>
  <si>
    <t>EMP03985</t>
  </si>
  <si>
    <t>210846433312</t>
  </si>
  <si>
    <t>247752584368</t>
  </si>
  <si>
    <t>EMP03986</t>
  </si>
  <si>
    <t>790292377807</t>
  </si>
  <si>
    <t>822220727983</t>
  </si>
  <si>
    <t>EMP03987</t>
  </si>
  <si>
    <t>649125102434</t>
  </si>
  <si>
    <t>937973531897</t>
  </si>
  <si>
    <t>EMP03988</t>
  </si>
  <si>
    <t>2021-07-20</t>
  </si>
  <si>
    <t>387837577768</t>
  </si>
  <si>
    <t>561768452501</t>
  </si>
  <si>
    <t>EMP03989</t>
  </si>
  <si>
    <t>114378925740</t>
  </si>
  <si>
    <t>992342334754</t>
  </si>
  <si>
    <t>EMP03990</t>
  </si>
  <si>
    <t>577685756432</t>
  </si>
  <si>
    <t>352922958233</t>
  </si>
  <si>
    <t>EMP03991</t>
  </si>
  <si>
    <t>806725601191</t>
  </si>
  <si>
    <t>100657633306</t>
  </si>
  <si>
    <t>EMP03992</t>
  </si>
  <si>
    <t>984986813334</t>
  </si>
  <si>
    <t>893555933199</t>
  </si>
  <si>
    <t>EMP03993</t>
  </si>
  <si>
    <t>579228162847</t>
  </si>
  <si>
    <t>523714229500</t>
  </si>
  <si>
    <t>EMP03994</t>
  </si>
  <si>
    <t>476427770649</t>
  </si>
  <si>
    <t>148113965997</t>
  </si>
  <si>
    <t>EMP03995</t>
  </si>
  <si>
    <t>912976059944</t>
  </si>
  <si>
    <t>403234938541</t>
  </si>
  <si>
    <t>EMP03996</t>
  </si>
  <si>
    <t>808983261352</t>
  </si>
  <si>
    <t>772329093362</t>
  </si>
  <si>
    <t>EMP03997</t>
  </si>
  <si>
    <t>522889872573</t>
  </si>
  <si>
    <t>772601038493</t>
  </si>
  <si>
    <t>EMP03998</t>
  </si>
  <si>
    <t>146784537796</t>
  </si>
  <si>
    <t>240419309771</t>
  </si>
  <si>
    <t>EMP03999</t>
  </si>
  <si>
    <t>695524265750</t>
  </si>
  <si>
    <t>508851941288</t>
  </si>
  <si>
    <t>EMP04000</t>
  </si>
  <si>
    <t>718796239641</t>
  </si>
  <si>
    <t>534694808905</t>
  </si>
  <si>
    <t>EMP04001</t>
  </si>
  <si>
    <t>389923373881</t>
  </si>
  <si>
    <t>714559630872</t>
  </si>
  <si>
    <t>EMP04002</t>
  </si>
  <si>
    <t>2023-09-03</t>
  </si>
  <si>
    <t>307883442869</t>
  </si>
  <si>
    <t>997074208464</t>
  </si>
  <si>
    <t>EMP04003</t>
  </si>
  <si>
    <t>673829834721</t>
  </si>
  <si>
    <t>124273168779</t>
  </si>
  <si>
    <t>EMP04004</t>
  </si>
  <si>
    <t>906632298069</t>
  </si>
  <si>
    <t>272586603785</t>
  </si>
  <si>
    <t>EMP04005</t>
  </si>
  <si>
    <t>570045193065</t>
  </si>
  <si>
    <t>345087416958</t>
  </si>
  <si>
    <t>EMP04006</t>
  </si>
  <si>
    <t>360838185720</t>
  </si>
  <si>
    <t>531868170850</t>
  </si>
  <si>
    <t>EMP04007</t>
  </si>
  <si>
    <t>2021-01-15</t>
  </si>
  <si>
    <t>563918873160</t>
  </si>
  <si>
    <t>260392688686</t>
  </si>
  <si>
    <t>EMP04008</t>
  </si>
  <si>
    <t>2022-01-11</t>
  </si>
  <si>
    <t>638441165905</t>
  </si>
  <si>
    <t>915128284171</t>
  </si>
  <si>
    <t>EMP04009</t>
  </si>
  <si>
    <t>469122003790</t>
  </si>
  <si>
    <t>355437501030</t>
  </si>
  <si>
    <t>EMP04010</t>
  </si>
  <si>
    <t>2020-09-02</t>
  </si>
  <si>
    <t>508807482081</t>
  </si>
  <si>
    <t>339771411291</t>
  </si>
  <si>
    <t>EMP04011</t>
  </si>
  <si>
    <t>432381830746</t>
  </si>
  <si>
    <t>810042022849</t>
  </si>
  <si>
    <t>EMP04012</t>
  </si>
  <si>
    <t>2024-11-21</t>
  </si>
  <si>
    <t>856005518445</t>
  </si>
  <si>
    <t>299720753839</t>
  </si>
  <si>
    <t>EMP04013</t>
  </si>
  <si>
    <t>669519166988</t>
  </si>
  <si>
    <t>828096368578</t>
  </si>
  <si>
    <t>EMP04014</t>
  </si>
  <si>
    <t>104000244467</t>
  </si>
  <si>
    <t>423948237161</t>
  </si>
  <si>
    <t>EMP04015</t>
  </si>
  <si>
    <t>2022-11-21</t>
  </si>
  <si>
    <t>316481296798</t>
  </si>
  <si>
    <t>797539593891</t>
  </si>
  <si>
    <t>EMP04016</t>
  </si>
  <si>
    <t>502684526522</t>
  </si>
  <si>
    <t>484069783471</t>
  </si>
  <si>
    <t>EMP04017</t>
  </si>
  <si>
    <t>271234097128</t>
  </si>
  <si>
    <t>637930043907</t>
  </si>
  <si>
    <t>EMP04018</t>
  </si>
  <si>
    <t>422822589581</t>
  </si>
  <si>
    <t>444602571744</t>
  </si>
  <si>
    <t>EMP04019</t>
  </si>
  <si>
    <t>487259914154</t>
  </si>
  <si>
    <t>925858658554</t>
  </si>
  <si>
    <t>EMP04020</t>
  </si>
  <si>
    <t>717569255196</t>
  </si>
  <si>
    <t>738196379746</t>
  </si>
  <si>
    <t>EMP04021</t>
  </si>
  <si>
    <t>127728237512</t>
  </si>
  <si>
    <t>933324109742</t>
  </si>
  <si>
    <t>EMP04022</t>
  </si>
  <si>
    <t>141411416592</t>
  </si>
  <si>
    <t>500854997171</t>
  </si>
  <si>
    <t>EMP04023</t>
  </si>
  <si>
    <t>942888257352</t>
  </si>
  <si>
    <t>976904375355</t>
  </si>
  <si>
    <t>EMP04024</t>
  </si>
  <si>
    <t>795241068557</t>
  </si>
  <si>
    <t>875830756673</t>
  </si>
  <si>
    <t>EMP04025</t>
  </si>
  <si>
    <t>668890700474</t>
  </si>
  <si>
    <t>798153852112</t>
  </si>
  <si>
    <t>EMP04026</t>
  </si>
  <si>
    <t>392744764055</t>
  </si>
  <si>
    <t>782221734481</t>
  </si>
  <si>
    <t>EMP04027</t>
  </si>
  <si>
    <t>463166031277</t>
  </si>
  <si>
    <t>116137461071</t>
  </si>
  <si>
    <t>EMP04028</t>
  </si>
  <si>
    <t>557178195484</t>
  </si>
  <si>
    <t>655524575985</t>
  </si>
  <si>
    <t>EMP04029</t>
  </si>
  <si>
    <t>963432486329</t>
  </si>
  <si>
    <t>811822829308</t>
  </si>
  <si>
    <t>EMP04030</t>
  </si>
  <si>
    <t>658532617551</t>
  </si>
  <si>
    <t>796055550066</t>
  </si>
  <si>
    <t>EMP04031</t>
  </si>
  <si>
    <t>529269708560</t>
  </si>
  <si>
    <t>112906137504</t>
  </si>
  <si>
    <t>EMP04032</t>
  </si>
  <si>
    <t>336053974822</t>
  </si>
  <si>
    <t>175517970634</t>
  </si>
  <si>
    <t>EMP04033</t>
  </si>
  <si>
    <t>998230354736</t>
  </si>
  <si>
    <t>968806309467</t>
  </si>
  <si>
    <t>EMP04034</t>
  </si>
  <si>
    <t>197953805527</t>
  </si>
  <si>
    <t>293263782859</t>
  </si>
  <si>
    <t>EMP04035</t>
  </si>
  <si>
    <t>911687790962</t>
  </si>
  <si>
    <t>932003043579</t>
  </si>
  <si>
    <t>EMP04036</t>
  </si>
  <si>
    <t>2025-08-09</t>
  </si>
  <si>
    <t>203303602470</t>
  </si>
  <si>
    <t>613380811684</t>
  </si>
  <si>
    <t>EMP04037</t>
  </si>
  <si>
    <t>343545602935</t>
  </si>
  <si>
    <t>934953419132</t>
  </si>
  <si>
    <t>EMP04038</t>
  </si>
  <si>
    <t>426622796203</t>
  </si>
  <si>
    <t>913692272651</t>
  </si>
  <si>
    <t>EMP04039</t>
  </si>
  <si>
    <t>407033025007</t>
  </si>
  <si>
    <t>581389525643</t>
  </si>
  <si>
    <t>EMP04040</t>
  </si>
  <si>
    <t>159749450466</t>
  </si>
  <si>
    <t>485806905597</t>
  </si>
  <si>
    <t>EMP04041</t>
  </si>
  <si>
    <t>525790079984</t>
  </si>
  <si>
    <t>877976631863</t>
  </si>
  <si>
    <t>EMP04042</t>
  </si>
  <si>
    <t>2019-11-12</t>
  </si>
  <si>
    <t>685138883072</t>
  </si>
  <si>
    <t>154074654410</t>
  </si>
  <si>
    <t>EMP04043</t>
  </si>
  <si>
    <t>114474937709</t>
  </si>
  <si>
    <t>563171366194</t>
  </si>
  <si>
    <t>EMP04044</t>
  </si>
  <si>
    <t>393250577049</t>
  </si>
  <si>
    <t>901448533409</t>
  </si>
  <si>
    <t>EMP04045</t>
  </si>
  <si>
    <t>262944038616</t>
  </si>
  <si>
    <t>448963391346</t>
  </si>
  <si>
    <t>EMP04046</t>
  </si>
  <si>
    <t>485993375977</t>
  </si>
  <si>
    <t>519042933114</t>
  </si>
  <si>
    <t>EMP04047</t>
  </si>
  <si>
    <t>340073940458</t>
  </si>
  <si>
    <t>423404768606</t>
  </si>
  <si>
    <t>EMP04048</t>
  </si>
  <si>
    <t>612054595077</t>
  </si>
  <si>
    <t>348274814736</t>
  </si>
  <si>
    <t>EMP04049</t>
  </si>
  <si>
    <t>2024-06-27</t>
  </si>
  <si>
    <t>847277678495</t>
  </si>
  <si>
    <t>529004203025</t>
  </si>
  <si>
    <t>EMP04050</t>
  </si>
  <si>
    <t>2022-06-11</t>
  </si>
  <si>
    <t>617373868587</t>
  </si>
  <si>
    <t>797807726895</t>
  </si>
  <si>
    <t>EMP04051</t>
  </si>
  <si>
    <t>714202259634</t>
  </si>
  <si>
    <t>300481547998</t>
  </si>
  <si>
    <t>EMP04052</t>
  </si>
  <si>
    <t>2021-07-08</t>
  </si>
  <si>
    <t>355446555234</t>
  </si>
  <si>
    <t>664965733004</t>
  </si>
  <si>
    <t>EMP04053</t>
  </si>
  <si>
    <t>353262510207</t>
  </si>
  <si>
    <t>743266952350</t>
  </si>
  <si>
    <t>EMP04054</t>
  </si>
  <si>
    <t>582116445891</t>
  </si>
  <si>
    <t>201726291896</t>
  </si>
  <si>
    <t>EMP04055</t>
  </si>
  <si>
    <t>642731442101</t>
  </si>
  <si>
    <t>863762974561</t>
  </si>
  <si>
    <t>EMP04056</t>
  </si>
  <si>
    <t>691946054603</t>
  </si>
  <si>
    <t>786884332218</t>
  </si>
  <si>
    <t>EMP04057</t>
  </si>
  <si>
    <t>820428369504</t>
  </si>
  <si>
    <t>144931291043</t>
  </si>
  <si>
    <t>EMP04058</t>
  </si>
  <si>
    <t>2020-09-12</t>
  </si>
  <si>
    <t>685332517226</t>
  </si>
  <si>
    <t>346774337657</t>
  </si>
  <si>
    <t>EMP04059</t>
  </si>
  <si>
    <t>548509466425</t>
  </si>
  <si>
    <t>958733125488</t>
  </si>
  <si>
    <t>EMP04060</t>
  </si>
  <si>
    <t>771056799064</t>
  </si>
  <si>
    <t>484562313849</t>
  </si>
  <si>
    <t>EMP04061</t>
  </si>
  <si>
    <t>206443962408</t>
  </si>
  <si>
    <t>450460208851</t>
  </si>
  <si>
    <t>EMP04062</t>
  </si>
  <si>
    <t>2023-07-22</t>
  </si>
  <si>
    <t>373729142508</t>
  </si>
  <si>
    <t>164019217754</t>
  </si>
  <si>
    <t>EMP04063</t>
  </si>
  <si>
    <t>808022881396</t>
  </si>
  <si>
    <t>684879336888</t>
  </si>
  <si>
    <t>EMP04064</t>
  </si>
  <si>
    <t>947202987764</t>
  </si>
  <si>
    <t>221199738664</t>
  </si>
  <si>
    <t>EMP04065</t>
  </si>
  <si>
    <t>322650679341</t>
  </si>
  <si>
    <t>706999367853</t>
  </si>
  <si>
    <t>EMP04066</t>
  </si>
  <si>
    <t>563174885534</t>
  </si>
  <si>
    <t>619265097702</t>
  </si>
  <si>
    <t>EMP04067</t>
  </si>
  <si>
    <t>803798706737</t>
  </si>
  <si>
    <t>375481537217</t>
  </si>
  <si>
    <t>EMP04068</t>
  </si>
  <si>
    <t>891222508619</t>
  </si>
  <si>
    <t>990480160336</t>
  </si>
  <si>
    <t>EMP04069</t>
  </si>
  <si>
    <t>590896257400</t>
  </si>
  <si>
    <t>254351001234</t>
  </si>
  <si>
    <t>EMP04070</t>
  </si>
  <si>
    <t>537247329416</t>
  </si>
  <si>
    <t>778615752281</t>
  </si>
  <si>
    <t>EMP04071</t>
  </si>
  <si>
    <t>862764846265</t>
  </si>
  <si>
    <t>107782137108</t>
  </si>
  <si>
    <t>EMP04072</t>
  </si>
  <si>
    <t>600021739491</t>
  </si>
  <si>
    <t>947567130275</t>
  </si>
  <si>
    <t>EMP04073</t>
  </si>
  <si>
    <t>824430314448</t>
  </si>
  <si>
    <t>616173539721</t>
  </si>
  <si>
    <t>EMP04074</t>
  </si>
  <si>
    <t>2023-08-11</t>
  </si>
  <si>
    <t>261145483342</t>
  </si>
  <si>
    <t>665747474026</t>
  </si>
  <si>
    <t>EMP04075</t>
  </si>
  <si>
    <t>2025-10-20</t>
  </si>
  <si>
    <t>187419312490</t>
  </si>
  <si>
    <t>763920956870</t>
  </si>
  <si>
    <t>EMP04076</t>
  </si>
  <si>
    <t>213797312110</t>
  </si>
  <si>
    <t>866790684316</t>
  </si>
  <si>
    <t>EMP04077</t>
  </si>
  <si>
    <t>898805726759</t>
  </si>
  <si>
    <t>766920284276</t>
  </si>
  <si>
    <t>EMP04078</t>
  </si>
  <si>
    <t>413255305278</t>
  </si>
  <si>
    <t>162590373747</t>
  </si>
  <si>
    <t>EMP04079</t>
  </si>
  <si>
    <t>114740275521</t>
  </si>
  <si>
    <t>564950707008</t>
  </si>
  <si>
    <t>EMP04080</t>
  </si>
  <si>
    <t>508464392017</t>
  </si>
  <si>
    <t>311092168474</t>
  </si>
  <si>
    <t>EMP04081</t>
  </si>
  <si>
    <t>218663175820</t>
  </si>
  <si>
    <t>719036414732</t>
  </si>
  <si>
    <t>EMP04082</t>
  </si>
  <si>
    <t>526770799174</t>
  </si>
  <si>
    <t>783125912917</t>
  </si>
  <si>
    <t>EMP04083</t>
  </si>
  <si>
    <t>594868817472</t>
  </si>
  <si>
    <t>446738878601</t>
  </si>
  <si>
    <t>EMP04084</t>
  </si>
  <si>
    <t>432289555271</t>
  </si>
  <si>
    <t>860619339067</t>
  </si>
  <si>
    <t>EMP04085</t>
  </si>
  <si>
    <t>624665794692</t>
  </si>
  <si>
    <t>859777716660</t>
  </si>
  <si>
    <t>EMP04086</t>
  </si>
  <si>
    <t>762494945206</t>
  </si>
  <si>
    <t>462727756282</t>
  </si>
  <si>
    <t>EMP04087</t>
  </si>
  <si>
    <t>763991962509</t>
  </si>
  <si>
    <t>702894486766</t>
  </si>
  <si>
    <t>EMP04088</t>
  </si>
  <si>
    <t>558930959145</t>
  </si>
  <si>
    <t>446112605886</t>
  </si>
  <si>
    <t>EMP04089</t>
  </si>
  <si>
    <t>752800375545</t>
  </si>
  <si>
    <t>964476294335</t>
  </si>
  <si>
    <t>EMP04090</t>
  </si>
  <si>
    <t>2024-11-26</t>
  </si>
  <si>
    <t>983282821891</t>
  </si>
  <si>
    <t>687409485233</t>
  </si>
  <si>
    <t>EMP04091</t>
  </si>
  <si>
    <t>224451172420</t>
  </si>
  <si>
    <t>840694602233</t>
  </si>
  <si>
    <t>EMP04092</t>
  </si>
  <si>
    <t>811789575040</t>
  </si>
  <si>
    <t>514854914724</t>
  </si>
  <si>
    <t>EMP04093</t>
  </si>
  <si>
    <t>194077735695</t>
  </si>
  <si>
    <t>501060695390</t>
  </si>
  <si>
    <t>EMP04094</t>
  </si>
  <si>
    <t>529608733337</t>
  </si>
  <si>
    <t>159032395079</t>
  </si>
  <si>
    <t>EMP04095</t>
  </si>
  <si>
    <t>709996736938</t>
  </si>
  <si>
    <t>485807767388</t>
  </si>
  <si>
    <t>EMP04096</t>
  </si>
  <si>
    <t>2024-11-04</t>
  </si>
  <si>
    <t>299310572114</t>
  </si>
  <si>
    <t>875241642243</t>
  </si>
  <si>
    <t>EMP04097</t>
  </si>
  <si>
    <t>148462476440</t>
  </si>
  <si>
    <t>287554404941</t>
  </si>
  <si>
    <t>EMP04098</t>
  </si>
  <si>
    <t>312412224599</t>
  </si>
  <si>
    <t>949204031032</t>
  </si>
  <si>
    <t>EMP04099</t>
  </si>
  <si>
    <t>613332370679</t>
  </si>
  <si>
    <t>817338909718</t>
  </si>
  <si>
    <t>EMP04100</t>
  </si>
  <si>
    <t>912985487185</t>
  </si>
  <si>
    <t>287842856638</t>
  </si>
  <si>
    <t>EMP04101</t>
  </si>
  <si>
    <t>995192783930</t>
  </si>
  <si>
    <t>995091468135</t>
  </si>
  <si>
    <t>EMP04102</t>
  </si>
  <si>
    <t>892463737056</t>
  </si>
  <si>
    <t>983673327472</t>
  </si>
  <si>
    <t>EMP04103</t>
  </si>
  <si>
    <t>849756074787</t>
  </si>
  <si>
    <t>754640324265</t>
  </si>
  <si>
    <t>EMP04104</t>
  </si>
  <si>
    <t>793964214368</t>
  </si>
  <si>
    <t>470542342064</t>
  </si>
  <si>
    <t>EMP04105</t>
  </si>
  <si>
    <t>995390328974</t>
  </si>
  <si>
    <t>594555662057</t>
  </si>
  <si>
    <t>EMP04106</t>
  </si>
  <si>
    <t>768033946604</t>
  </si>
  <si>
    <t>659154420793</t>
  </si>
  <si>
    <t>EMP04107</t>
  </si>
  <si>
    <t>2023-12-14</t>
  </si>
  <si>
    <t>956953714956</t>
  </si>
  <si>
    <t>792695247222</t>
  </si>
  <si>
    <t>EMP04108</t>
  </si>
  <si>
    <t>137530428086</t>
  </si>
  <si>
    <t>934981758834</t>
  </si>
  <si>
    <t>EMP04109</t>
  </si>
  <si>
    <t>2020-12-05</t>
  </si>
  <si>
    <t>936242799249</t>
  </si>
  <si>
    <t>649529042261</t>
  </si>
  <si>
    <t>EMP04110</t>
  </si>
  <si>
    <t>2019-09-14</t>
  </si>
  <si>
    <t>860531610233</t>
  </si>
  <si>
    <t>892691004982</t>
  </si>
  <si>
    <t>EMP04111</t>
  </si>
  <si>
    <t>2022-09-13</t>
  </si>
  <si>
    <t>632258794727</t>
  </si>
  <si>
    <t>513581850929</t>
  </si>
  <si>
    <t>EMP04112</t>
  </si>
  <si>
    <t>438656707018</t>
  </si>
  <si>
    <t>184313002668</t>
  </si>
  <si>
    <t>EMP04113</t>
  </si>
  <si>
    <t>615288076580</t>
  </si>
  <si>
    <t>816136900459</t>
  </si>
  <si>
    <t>EMP04114</t>
  </si>
  <si>
    <t>892195887151</t>
  </si>
  <si>
    <t>847610704741</t>
  </si>
  <si>
    <t>EMP04115</t>
  </si>
  <si>
    <t>901580979363</t>
  </si>
  <si>
    <t>648055807474</t>
  </si>
  <si>
    <t>EMP04116</t>
  </si>
  <si>
    <t>784754223819</t>
  </si>
  <si>
    <t>943149662162</t>
  </si>
  <si>
    <t>EMP04117</t>
  </si>
  <si>
    <t>2021-01-14</t>
  </si>
  <si>
    <t>779475616862</t>
  </si>
  <si>
    <t>155300301579</t>
  </si>
  <si>
    <t>EMP04118</t>
  </si>
  <si>
    <t>2022-01-21</t>
  </si>
  <si>
    <t>801504461156</t>
  </si>
  <si>
    <t>176570148793</t>
  </si>
  <si>
    <t>EMP04119</t>
  </si>
  <si>
    <t>934738457399</t>
  </si>
  <si>
    <t>406975785332</t>
  </si>
  <si>
    <t>EMP04120</t>
  </si>
  <si>
    <t>716934784052</t>
  </si>
  <si>
    <t>384267686047</t>
  </si>
  <si>
    <t>EMP04121</t>
  </si>
  <si>
    <t>980164146045</t>
  </si>
  <si>
    <t>250095777020</t>
  </si>
  <si>
    <t>EMP04122</t>
  </si>
  <si>
    <t>107207683057</t>
  </si>
  <si>
    <t>662584930542</t>
  </si>
  <si>
    <t>EMP04123</t>
  </si>
  <si>
    <t>2023-12-04</t>
  </si>
  <si>
    <t>547866392871</t>
  </si>
  <si>
    <t>983336452677</t>
  </si>
  <si>
    <t>EMP04124</t>
  </si>
  <si>
    <t>825255743461</t>
  </si>
  <si>
    <t>106447721815</t>
  </si>
  <si>
    <t>EMP04125</t>
  </si>
  <si>
    <t>288877576711</t>
  </si>
  <si>
    <t>364734908968</t>
  </si>
  <si>
    <t>EMP04126</t>
  </si>
  <si>
    <t>249594025744</t>
  </si>
  <si>
    <t>580434631136</t>
  </si>
  <si>
    <t>EMP04127</t>
  </si>
  <si>
    <t>825693604035</t>
  </si>
  <si>
    <t>589531855909</t>
  </si>
  <si>
    <t>EMP04128</t>
  </si>
  <si>
    <t>507716191187</t>
  </si>
  <si>
    <t>155461295908</t>
  </si>
  <si>
    <t>EMP04129</t>
  </si>
  <si>
    <t>2023-05-02</t>
  </si>
  <si>
    <t>161503085432</t>
  </si>
  <si>
    <t>260881806630</t>
  </si>
  <si>
    <t>EMP04130</t>
  </si>
  <si>
    <t>225054318412</t>
  </si>
  <si>
    <t>160736201598</t>
  </si>
  <si>
    <t>EMP04131</t>
  </si>
  <si>
    <t>329094971530</t>
  </si>
  <si>
    <t>451642495209</t>
  </si>
  <si>
    <t>EMP04132</t>
  </si>
  <si>
    <t>573802780658</t>
  </si>
  <si>
    <t>624589454362</t>
  </si>
  <si>
    <t>EMP04133</t>
  </si>
  <si>
    <t>921306598460</t>
  </si>
  <si>
    <t>451224074758</t>
  </si>
  <si>
    <t>EMP04134</t>
  </si>
  <si>
    <t>278390935669</t>
  </si>
  <si>
    <t>751940101359</t>
  </si>
  <si>
    <t>EMP04135</t>
  </si>
  <si>
    <t>2024-07-23</t>
  </si>
  <si>
    <t>532040727346</t>
  </si>
  <si>
    <t>690744219679</t>
  </si>
  <si>
    <t>EMP04136</t>
  </si>
  <si>
    <t>2023-12-29</t>
  </si>
  <si>
    <t>433649028986</t>
  </si>
  <si>
    <t>678571850068</t>
  </si>
  <si>
    <t>EMP04137</t>
  </si>
  <si>
    <t>117046231253</t>
  </si>
  <si>
    <t>955654310518</t>
  </si>
  <si>
    <t>EMP04138</t>
  </si>
  <si>
    <t>632896252818</t>
  </si>
  <si>
    <t>124789912498</t>
  </si>
  <si>
    <t>EMP04139</t>
  </si>
  <si>
    <t>584353914897</t>
  </si>
  <si>
    <t>446266087933</t>
  </si>
  <si>
    <t>EMP04140</t>
  </si>
  <si>
    <t>479212381904</t>
  </si>
  <si>
    <t>864427794621</t>
  </si>
  <si>
    <t>EMP04141</t>
  </si>
  <si>
    <t>689021772260</t>
  </si>
  <si>
    <t>693372256677</t>
  </si>
  <si>
    <t>EMP04142</t>
  </si>
  <si>
    <t>591708322586</t>
  </si>
  <si>
    <t>839001817380</t>
  </si>
  <si>
    <t>EMP04143</t>
  </si>
  <si>
    <t>445969743079</t>
  </si>
  <si>
    <t>151147340208</t>
  </si>
  <si>
    <t>EMP04144</t>
  </si>
  <si>
    <t>539273796272</t>
  </si>
  <si>
    <t>531802993817</t>
  </si>
  <si>
    <t>EMP04145</t>
  </si>
  <si>
    <t>601460080139</t>
  </si>
  <si>
    <t>428875517540</t>
  </si>
  <si>
    <t>EMP04146</t>
  </si>
  <si>
    <t>382441648125</t>
  </si>
  <si>
    <t>243804543582</t>
  </si>
  <si>
    <t>EMP04147</t>
  </si>
  <si>
    <t>347029490878</t>
  </si>
  <si>
    <t>705375807706</t>
  </si>
  <si>
    <t>EMP04148</t>
  </si>
  <si>
    <t>313183283646</t>
  </si>
  <si>
    <t>639578695481</t>
  </si>
  <si>
    <t>EMP04149</t>
  </si>
  <si>
    <t>870403369792</t>
  </si>
  <si>
    <t>150015166665</t>
  </si>
  <si>
    <t>EMP04150</t>
  </si>
  <si>
    <t>731910006614</t>
  </si>
  <si>
    <t>932129153726</t>
  </si>
  <si>
    <t>EMP04151</t>
  </si>
  <si>
    <t>507650044713</t>
  </si>
  <si>
    <t>874339274489</t>
  </si>
  <si>
    <t>EMP04152</t>
  </si>
  <si>
    <t>570257755768</t>
  </si>
  <si>
    <t>480023581111</t>
  </si>
  <si>
    <t>EMP04153</t>
  </si>
  <si>
    <t>447238994058</t>
  </si>
  <si>
    <t>874594017862</t>
  </si>
  <si>
    <t>EMP04154</t>
  </si>
  <si>
    <t>656765045980</t>
  </si>
  <si>
    <t>638045095296</t>
  </si>
  <si>
    <t>EMP04155</t>
  </si>
  <si>
    <t>637972915467</t>
  </si>
  <si>
    <t>111365699587</t>
  </si>
  <si>
    <t>EMP04156</t>
  </si>
  <si>
    <t>857488610649</t>
  </si>
  <si>
    <t>608323144280</t>
  </si>
  <si>
    <t>EMP04157</t>
  </si>
  <si>
    <t>709103847536</t>
  </si>
  <si>
    <t>825175798334</t>
  </si>
  <si>
    <t>EMP04158</t>
  </si>
  <si>
    <t>619828472494</t>
  </si>
  <si>
    <t>931309130379</t>
  </si>
  <si>
    <t>EMP04159</t>
  </si>
  <si>
    <t>638945797003</t>
  </si>
  <si>
    <t>551599909035</t>
  </si>
  <si>
    <t>EMP04160</t>
  </si>
  <si>
    <t>164802271124</t>
  </si>
  <si>
    <t>882352962119</t>
  </si>
  <si>
    <t>EMP04161</t>
  </si>
  <si>
    <t>133191877347</t>
  </si>
  <si>
    <t>584142547382</t>
  </si>
  <si>
    <t>EMP04162</t>
  </si>
  <si>
    <t>417414132192</t>
  </si>
  <si>
    <t>812217881225</t>
  </si>
  <si>
    <t>EMP04163</t>
  </si>
  <si>
    <t>2022-04-22</t>
  </si>
  <si>
    <t>372696118582</t>
  </si>
  <si>
    <t>973269818891</t>
  </si>
  <si>
    <t>EMP04164</t>
  </si>
  <si>
    <t>109825121831</t>
  </si>
  <si>
    <t>295893464833</t>
  </si>
  <si>
    <t>EMP04165</t>
  </si>
  <si>
    <t>467387944404</t>
  </si>
  <si>
    <t>445328184860</t>
  </si>
  <si>
    <t>EMP04166</t>
  </si>
  <si>
    <t>432558654199</t>
  </si>
  <si>
    <t>359553250246</t>
  </si>
  <si>
    <t>EMP04167</t>
  </si>
  <si>
    <t>2021-09-25</t>
  </si>
  <si>
    <t>590665044692</t>
  </si>
  <si>
    <t>638766222075</t>
  </si>
  <si>
    <t>EMP04168</t>
  </si>
  <si>
    <t>582305499752</t>
  </si>
  <si>
    <t>927634973342</t>
  </si>
  <si>
    <t>EMP04169</t>
  </si>
  <si>
    <t>256108188677</t>
  </si>
  <si>
    <t>610484189150</t>
  </si>
  <si>
    <t>EMP04170</t>
  </si>
  <si>
    <t>472740938132</t>
  </si>
  <si>
    <t>430752184909</t>
  </si>
  <si>
    <t>EMP04171</t>
  </si>
  <si>
    <t>761167275304</t>
  </si>
  <si>
    <t>935634546282</t>
  </si>
  <si>
    <t>EMP04172</t>
  </si>
  <si>
    <t>671829135395</t>
  </si>
  <si>
    <t>225629266069</t>
  </si>
  <si>
    <t>EMP04173</t>
  </si>
  <si>
    <t>956510619841</t>
  </si>
  <si>
    <t>521161578417</t>
  </si>
  <si>
    <t>EMP04174</t>
  </si>
  <si>
    <t>997053129478</t>
  </si>
  <si>
    <t>580792864937</t>
  </si>
  <si>
    <t>EMP04175</t>
  </si>
  <si>
    <t>498558880137</t>
  </si>
  <si>
    <t>988919224715</t>
  </si>
  <si>
    <t>EMP04176</t>
  </si>
  <si>
    <t>803772590082</t>
  </si>
  <si>
    <t>357336430024</t>
  </si>
  <si>
    <t>EMP04177</t>
  </si>
  <si>
    <t>684372988758</t>
  </si>
  <si>
    <t>382597212920</t>
  </si>
  <si>
    <t>EMP04178</t>
  </si>
  <si>
    <t>112620556436</t>
  </si>
  <si>
    <t>548070693385</t>
  </si>
  <si>
    <t>EMP04179</t>
  </si>
  <si>
    <t>118222841179</t>
  </si>
  <si>
    <t>334410996575</t>
  </si>
  <si>
    <t>EMP04180</t>
  </si>
  <si>
    <t>753239182371</t>
  </si>
  <si>
    <t>306901690979</t>
  </si>
  <si>
    <t>EMP04181</t>
  </si>
  <si>
    <t>781124171731</t>
  </si>
  <si>
    <t>190885024428</t>
  </si>
  <si>
    <t>EMP04182</t>
  </si>
  <si>
    <t>2019-08-16</t>
  </si>
  <si>
    <t>141954214215</t>
  </si>
  <si>
    <t>379301344980</t>
  </si>
  <si>
    <t>EMP04183</t>
  </si>
  <si>
    <t>120458350742</t>
  </si>
  <si>
    <t>540546445817</t>
  </si>
  <si>
    <t>EMP04184</t>
  </si>
  <si>
    <t>764197175493</t>
  </si>
  <si>
    <t>219574243872</t>
  </si>
  <si>
    <t>EMP04185</t>
  </si>
  <si>
    <t>440061451146</t>
  </si>
  <si>
    <t>241071863358</t>
  </si>
  <si>
    <t>EMP04186</t>
  </si>
  <si>
    <t>468918943939</t>
  </si>
  <si>
    <t>403063283567</t>
  </si>
  <si>
    <t>EMP04187</t>
  </si>
  <si>
    <t>888196002776</t>
  </si>
  <si>
    <t>418566337097</t>
  </si>
  <si>
    <t>EMP04188</t>
  </si>
  <si>
    <t>439642042684</t>
  </si>
  <si>
    <t>156825460703</t>
  </si>
  <si>
    <t>EMP04189</t>
  </si>
  <si>
    <t>161395397029</t>
  </si>
  <si>
    <t>879661087192</t>
  </si>
  <si>
    <t>EMP04190</t>
  </si>
  <si>
    <t>292680510200</t>
  </si>
  <si>
    <t>488870324271</t>
  </si>
  <si>
    <t>EMP04191</t>
  </si>
  <si>
    <t>190323795900</t>
  </si>
  <si>
    <t>285133383080</t>
  </si>
  <si>
    <t>EMP04192</t>
  </si>
  <si>
    <t>388392758263</t>
  </si>
  <si>
    <t>593650339276</t>
  </si>
  <si>
    <t>EMP04193</t>
  </si>
  <si>
    <t>965701043788</t>
  </si>
  <si>
    <t>279165344689</t>
  </si>
  <si>
    <t>EMP04194</t>
  </si>
  <si>
    <t>133992819463</t>
  </si>
  <si>
    <t>937707927981</t>
  </si>
  <si>
    <t>EMP04195</t>
  </si>
  <si>
    <t>2019-10-12</t>
  </si>
  <si>
    <t>545876057755</t>
  </si>
  <si>
    <t>925403083019</t>
  </si>
  <si>
    <t>EMP04196</t>
  </si>
  <si>
    <t>764543891688</t>
  </si>
  <si>
    <t>957415379503</t>
  </si>
  <si>
    <t>EMP04197</t>
  </si>
  <si>
    <t>986906708331</t>
  </si>
  <si>
    <t>765596805131</t>
  </si>
  <si>
    <t>EMP04198</t>
  </si>
  <si>
    <t>507908119218</t>
  </si>
  <si>
    <t>791728895956</t>
  </si>
  <si>
    <t>EMP04199</t>
  </si>
  <si>
    <t>306909854988</t>
  </si>
  <si>
    <t>222146801663</t>
  </si>
  <si>
    <t>EMP04200</t>
  </si>
  <si>
    <t>2023-02-16</t>
  </si>
  <si>
    <t>352383229451</t>
  </si>
  <si>
    <t>476169831084</t>
  </si>
  <si>
    <t>EMP04201</t>
  </si>
  <si>
    <t>682513598864</t>
  </si>
  <si>
    <t>978488122506</t>
  </si>
  <si>
    <t>EMP04202</t>
  </si>
  <si>
    <t>332776525547</t>
  </si>
  <si>
    <t>413620756922</t>
  </si>
  <si>
    <t>EMP04203</t>
  </si>
  <si>
    <t>907618092965</t>
  </si>
  <si>
    <t>883278162320</t>
  </si>
  <si>
    <t>EMP04204</t>
  </si>
  <si>
    <t>923759669387</t>
  </si>
  <si>
    <t>600069462117</t>
  </si>
  <si>
    <t>EMP04205</t>
  </si>
  <si>
    <t>760807639890</t>
  </si>
  <si>
    <t>463747752714</t>
  </si>
  <si>
    <t>EMP04206</t>
  </si>
  <si>
    <t>923538980440</t>
  </si>
  <si>
    <t>224868644356</t>
  </si>
  <si>
    <t>EMP04207</t>
  </si>
  <si>
    <t>2020-08-21</t>
  </si>
  <si>
    <t>512259662114</t>
  </si>
  <si>
    <t>401964062362</t>
  </si>
  <si>
    <t>EMP04208</t>
  </si>
  <si>
    <t>960646644149</t>
  </si>
  <si>
    <t>449862296456</t>
  </si>
  <si>
    <t>EMP04209</t>
  </si>
  <si>
    <t>2019-04-12</t>
  </si>
  <si>
    <t>515502341546</t>
  </si>
  <si>
    <t>110949866014</t>
  </si>
  <si>
    <t>EMP04210</t>
  </si>
  <si>
    <t>132932227421</t>
  </si>
  <si>
    <t>117828938375</t>
  </si>
  <si>
    <t>EMP04211</t>
  </si>
  <si>
    <t>665707435845</t>
  </si>
  <si>
    <t>776020317482</t>
  </si>
  <si>
    <t>EMP04212</t>
  </si>
  <si>
    <t>668149366334</t>
  </si>
  <si>
    <t>821670103874</t>
  </si>
  <si>
    <t>EMP04213</t>
  </si>
  <si>
    <t>121952974106</t>
  </si>
  <si>
    <t>526468204606</t>
  </si>
  <si>
    <t>EMP04214</t>
  </si>
  <si>
    <t>347755930430</t>
  </si>
  <si>
    <t>930045506896</t>
  </si>
  <si>
    <t>EMP04215</t>
  </si>
  <si>
    <t>2023-12-23</t>
  </si>
  <si>
    <t>313525138684</t>
  </si>
  <si>
    <t>369685758221</t>
  </si>
  <si>
    <t>EMP04216</t>
  </si>
  <si>
    <t>265690848983</t>
  </si>
  <si>
    <t>567473757941</t>
  </si>
  <si>
    <t>EMP04217</t>
  </si>
  <si>
    <t>439794922389</t>
  </si>
  <si>
    <t>508293293664</t>
  </si>
  <si>
    <t>EMP04218</t>
  </si>
  <si>
    <t>823792812615</t>
  </si>
  <si>
    <t>516709403440</t>
  </si>
  <si>
    <t>EMP04219</t>
  </si>
  <si>
    <t>2023-03-13</t>
  </si>
  <si>
    <t>481077354979</t>
  </si>
  <si>
    <t>276444951174</t>
  </si>
  <si>
    <t>EMP04220</t>
  </si>
  <si>
    <t>774822474164</t>
  </si>
  <si>
    <t>585218801425</t>
  </si>
  <si>
    <t>EMP04221</t>
  </si>
  <si>
    <t>282141165225</t>
  </si>
  <si>
    <t>738187856598</t>
  </si>
  <si>
    <t>EMP04222</t>
  </si>
  <si>
    <t>685095553491</t>
  </si>
  <si>
    <t>361634291747</t>
  </si>
  <si>
    <t>EMP04223</t>
  </si>
  <si>
    <t>970116462958</t>
  </si>
  <si>
    <t>196896656736</t>
  </si>
  <si>
    <t>EMP04224</t>
  </si>
  <si>
    <t>569839710136</t>
  </si>
  <si>
    <t>148253401065</t>
  </si>
  <si>
    <t>EMP04225</t>
  </si>
  <si>
    <t>701239045081</t>
  </si>
  <si>
    <t>115456446083</t>
  </si>
  <si>
    <t>EMP04226</t>
  </si>
  <si>
    <t>711277513845</t>
  </si>
  <si>
    <t>381876134565</t>
  </si>
  <si>
    <t>EMP04227</t>
  </si>
  <si>
    <t>997412942530</t>
  </si>
  <si>
    <t>285219851111</t>
  </si>
  <si>
    <t>EMP04228</t>
  </si>
  <si>
    <t>961783152027</t>
  </si>
  <si>
    <t>289972005344</t>
  </si>
  <si>
    <t>EMP04229</t>
  </si>
  <si>
    <t>896223468489</t>
  </si>
  <si>
    <t>589898610069</t>
  </si>
  <si>
    <t>EMP04230</t>
  </si>
  <si>
    <t>509354799104</t>
  </si>
  <si>
    <t>834194815711</t>
  </si>
  <si>
    <t>EMP04231</t>
  </si>
  <si>
    <t>367362545477</t>
  </si>
  <si>
    <t>425207337751</t>
  </si>
  <si>
    <t>EMP04232</t>
  </si>
  <si>
    <t>105555568729</t>
  </si>
  <si>
    <t>126688670293</t>
  </si>
  <si>
    <t>EMP04233</t>
  </si>
  <si>
    <t>920746456341</t>
  </si>
  <si>
    <t>269674031584</t>
  </si>
  <si>
    <t>EMP04234</t>
  </si>
  <si>
    <t>192429237110</t>
  </si>
  <si>
    <t>227089807436</t>
  </si>
  <si>
    <t>EMP04235</t>
  </si>
  <si>
    <t>625145826343</t>
  </si>
  <si>
    <t>444359353309</t>
  </si>
  <si>
    <t>EMP04236</t>
  </si>
  <si>
    <t>286344776827</t>
  </si>
  <si>
    <t>497266440149</t>
  </si>
  <si>
    <t>EMP04237</t>
  </si>
  <si>
    <t>383622083287</t>
  </si>
  <si>
    <t>721006910061</t>
  </si>
  <si>
    <t>EMP04238</t>
  </si>
  <si>
    <t>2021-07-13</t>
  </si>
  <si>
    <t>749173587360</t>
  </si>
  <si>
    <t>598405852927</t>
  </si>
  <si>
    <t>EMP04239</t>
  </si>
  <si>
    <t>478789993732</t>
  </si>
  <si>
    <t>322401809581</t>
  </si>
  <si>
    <t>EMP04240</t>
  </si>
  <si>
    <t>253684663143</t>
  </si>
  <si>
    <t>146481502956</t>
  </si>
  <si>
    <t>EMP04241</t>
  </si>
  <si>
    <t>542064390906</t>
  </si>
  <si>
    <t>253321303350</t>
  </si>
  <si>
    <t>EMP04242</t>
  </si>
  <si>
    <t>901231603841</t>
  </si>
  <si>
    <t>182115557069</t>
  </si>
  <si>
    <t>EMP04243</t>
  </si>
  <si>
    <t>181149020641</t>
  </si>
  <si>
    <t>499791180200</t>
  </si>
  <si>
    <t>EMP04244</t>
  </si>
  <si>
    <t>708787072064</t>
  </si>
  <si>
    <t>170133766947</t>
  </si>
  <si>
    <t>EMP04245</t>
  </si>
  <si>
    <t>812381147515</t>
  </si>
  <si>
    <t>768946709947</t>
  </si>
  <si>
    <t>EMP04246</t>
  </si>
  <si>
    <t>2023-09-05</t>
  </si>
  <si>
    <t>999713771810</t>
  </si>
  <si>
    <t>433338882671</t>
  </si>
  <si>
    <t>EMP04247</t>
  </si>
  <si>
    <t>469639212406</t>
  </si>
  <si>
    <t>994129863330</t>
  </si>
  <si>
    <t>EMP04248</t>
  </si>
  <si>
    <t>403416091850</t>
  </si>
  <si>
    <t>155653421124</t>
  </si>
  <si>
    <t>EMP04249</t>
  </si>
  <si>
    <t>473264151129</t>
  </si>
  <si>
    <t>247461500910</t>
  </si>
  <si>
    <t>EMP04250</t>
  </si>
  <si>
    <t>848053824952</t>
  </si>
  <si>
    <t>972069317531</t>
  </si>
  <si>
    <t>EMP04251</t>
  </si>
  <si>
    <t>404969835391</t>
  </si>
  <si>
    <t>601350705271</t>
  </si>
  <si>
    <t>EMP04252</t>
  </si>
  <si>
    <t>995462900660</t>
  </si>
  <si>
    <t>743925948079</t>
  </si>
  <si>
    <t>EMP04253</t>
  </si>
  <si>
    <t>335201426382</t>
  </si>
  <si>
    <t>799466017754</t>
  </si>
  <si>
    <t>EMP04254</t>
  </si>
  <si>
    <t>2021-07-12</t>
  </si>
  <si>
    <t>936743634505</t>
  </si>
  <si>
    <t>606348260121</t>
  </si>
  <si>
    <t>EMP04255</t>
  </si>
  <si>
    <t>973179228567</t>
  </si>
  <si>
    <t>828960278207</t>
  </si>
  <si>
    <t>EMP04256</t>
  </si>
  <si>
    <t>2020-10-09</t>
  </si>
  <si>
    <t>218293619226</t>
  </si>
  <si>
    <t>218547708385</t>
  </si>
  <si>
    <t>EMP04257</t>
  </si>
  <si>
    <t>757847032826</t>
  </si>
  <si>
    <t>212373136993</t>
  </si>
  <si>
    <t>EMP04258</t>
  </si>
  <si>
    <t>843257612097</t>
  </si>
  <si>
    <t>185335889448</t>
  </si>
  <si>
    <t>EMP04259</t>
  </si>
  <si>
    <t>361965305980</t>
  </si>
  <si>
    <t>950246177891</t>
  </si>
  <si>
    <t>EMP04260</t>
  </si>
  <si>
    <t>907696352660</t>
  </si>
  <si>
    <t>243354298197</t>
  </si>
  <si>
    <t>EMP04261</t>
  </si>
  <si>
    <t>374769213556</t>
  </si>
  <si>
    <t>568503622490</t>
  </si>
  <si>
    <t>EMP04262</t>
  </si>
  <si>
    <t>484662668935</t>
  </si>
  <si>
    <t>916635653559</t>
  </si>
  <si>
    <t>EMP04263</t>
  </si>
  <si>
    <t>2024-08-25</t>
  </si>
  <si>
    <t>782576628145</t>
  </si>
  <si>
    <t>280238908863</t>
  </si>
  <si>
    <t>EMP04264</t>
  </si>
  <si>
    <t>2023-06-22</t>
  </si>
  <si>
    <t>370346724857</t>
  </si>
  <si>
    <t>190424205014</t>
  </si>
  <si>
    <t>EMP04265</t>
  </si>
  <si>
    <t>875284929499</t>
  </si>
  <si>
    <t>749259140132</t>
  </si>
  <si>
    <t>EMP04266</t>
  </si>
  <si>
    <t>2022-07-26</t>
  </si>
  <si>
    <t>960303304410</t>
  </si>
  <si>
    <t>533100346552</t>
  </si>
  <si>
    <t>EMP04267</t>
  </si>
  <si>
    <t>110798773564</t>
  </si>
  <si>
    <t>694454475270</t>
  </si>
  <si>
    <t>EMP04268</t>
  </si>
  <si>
    <t>613581739269</t>
  </si>
  <si>
    <t>949862594964</t>
  </si>
  <si>
    <t>EMP04269</t>
  </si>
  <si>
    <t>735772964193</t>
  </si>
  <si>
    <t>982890990463</t>
  </si>
  <si>
    <t>EMP04270</t>
  </si>
  <si>
    <t>757673453525</t>
  </si>
  <si>
    <t>931782276113</t>
  </si>
  <si>
    <t>EMP04271</t>
  </si>
  <si>
    <t>553874622703</t>
  </si>
  <si>
    <t>385469427980</t>
  </si>
  <si>
    <t>EMP04272</t>
  </si>
  <si>
    <t>353994286707</t>
  </si>
  <si>
    <t>899222908252</t>
  </si>
  <si>
    <t>EMP04273</t>
  </si>
  <si>
    <t>712677898180</t>
  </si>
  <si>
    <t>188709023535</t>
  </si>
  <si>
    <t>EMP04274</t>
  </si>
  <si>
    <t>879070650938</t>
  </si>
  <si>
    <t>688161901777</t>
  </si>
  <si>
    <t>EMP04275</t>
  </si>
  <si>
    <t>2019-02-09</t>
  </si>
  <si>
    <t>359042097910</t>
  </si>
  <si>
    <t>745437861277</t>
  </si>
  <si>
    <t>EMP04276</t>
  </si>
  <si>
    <t>2023-09-08</t>
  </si>
  <si>
    <t>789054789734</t>
  </si>
  <si>
    <t>822893178971</t>
  </si>
  <si>
    <t>EMP04277</t>
  </si>
  <si>
    <t>271062530672</t>
  </si>
  <si>
    <t>751892966004</t>
  </si>
  <si>
    <t>EMP04278</t>
  </si>
  <si>
    <t>402022502293</t>
  </si>
  <si>
    <t>779853604621</t>
  </si>
  <si>
    <t>EMP04279</t>
  </si>
  <si>
    <t>538597226815</t>
  </si>
  <si>
    <t>830646778171</t>
  </si>
  <si>
    <t>EMP04280</t>
  </si>
  <si>
    <t>227056378306</t>
  </si>
  <si>
    <t>539642279990</t>
  </si>
  <si>
    <t>EMP04281</t>
  </si>
  <si>
    <t>279059195046</t>
  </si>
  <si>
    <t>427640998536</t>
  </si>
  <si>
    <t>EMP04282</t>
  </si>
  <si>
    <t>188914493738</t>
  </si>
  <si>
    <t>881627723122</t>
  </si>
  <si>
    <t>EMP04283</t>
  </si>
  <si>
    <t>836146387581</t>
  </si>
  <si>
    <t>495938648879</t>
  </si>
  <si>
    <t>EMP04284</t>
  </si>
  <si>
    <t>406724473677</t>
  </si>
  <si>
    <t>106756200182</t>
  </si>
  <si>
    <t>EMP04285</t>
  </si>
  <si>
    <t>2019-02-14</t>
  </si>
  <si>
    <t>995905129183</t>
  </si>
  <si>
    <t>878581069242</t>
  </si>
  <si>
    <t>EMP04286</t>
  </si>
  <si>
    <t>443864865579</t>
  </si>
  <si>
    <t>791213615597</t>
  </si>
  <si>
    <t>EMP04287</t>
  </si>
  <si>
    <t>821034609409</t>
  </si>
  <si>
    <t>257392077116</t>
  </si>
  <si>
    <t>EMP04288</t>
  </si>
  <si>
    <t>2024-01-26</t>
  </si>
  <si>
    <t>903211947716</t>
  </si>
  <si>
    <t>851829424096</t>
  </si>
  <si>
    <t>EMP04289</t>
  </si>
  <si>
    <t>675176403875</t>
  </si>
  <si>
    <t>260288366519</t>
  </si>
  <si>
    <t>EMP04290</t>
  </si>
  <si>
    <t>2019-03-10</t>
  </si>
  <si>
    <t>335115465613</t>
  </si>
  <si>
    <t>693595539797</t>
  </si>
  <si>
    <t>EMP04291</t>
  </si>
  <si>
    <t>723313907783</t>
  </si>
  <si>
    <t>619191982945</t>
  </si>
  <si>
    <t>EMP04292</t>
  </si>
  <si>
    <t>521763761567</t>
  </si>
  <si>
    <t>992545860145</t>
  </si>
  <si>
    <t>EMP04293</t>
  </si>
  <si>
    <t>967465853662</t>
  </si>
  <si>
    <t>710658708434</t>
  </si>
  <si>
    <t>EMP04294</t>
  </si>
  <si>
    <t>459345836348</t>
  </si>
  <si>
    <t>148893616849</t>
  </si>
  <si>
    <t>EMP04295</t>
  </si>
  <si>
    <t>285657340556</t>
  </si>
  <si>
    <t>634834251369</t>
  </si>
  <si>
    <t>EMP04296</t>
  </si>
  <si>
    <t>114333127746</t>
  </si>
  <si>
    <t>927770046600</t>
  </si>
  <si>
    <t>EMP04297</t>
  </si>
  <si>
    <t>883342391176</t>
  </si>
  <si>
    <t>386608168959</t>
  </si>
  <si>
    <t>EMP04298</t>
  </si>
  <si>
    <t>406922845439</t>
  </si>
  <si>
    <t>147022601624</t>
  </si>
  <si>
    <t>EMP04299</t>
  </si>
  <si>
    <t>292178577540</t>
  </si>
  <si>
    <t>775647983051</t>
  </si>
  <si>
    <t>EMP04300</t>
  </si>
  <si>
    <t>2023-04-01</t>
  </si>
  <si>
    <t>282353003315</t>
  </si>
  <si>
    <t>254445051385</t>
  </si>
  <si>
    <t>EMP04301</t>
  </si>
  <si>
    <t>915839528994</t>
  </si>
  <si>
    <t>938591482805</t>
  </si>
  <si>
    <t>EMP04302</t>
  </si>
  <si>
    <t>2022-07-22</t>
  </si>
  <si>
    <t>334540506885</t>
  </si>
  <si>
    <t>948461917099</t>
  </si>
  <si>
    <t>EMP04303</t>
  </si>
  <si>
    <t>935465018852</t>
  </si>
  <si>
    <t>632220647903</t>
  </si>
  <si>
    <t>EMP04304</t>
  </si>
  <si>
    <t>469853907379</t>
  </si>
  <si>
    <t>566876728076</t>
  </si>
  <si>
    <t>EMP04305</t>
  </si>
  <si>
    <t>698322048667</t>
  </si>
  <si>
    <t>451304103195</t>
  </si>
  <si>
    <t>EMP04306</t>
  </si>
  <si>
    <t>357415847081</t>
  </si>
  <si>
    <t>814963600490</t>
  </si>
  <si>
    <t>EMP04307</t>
  </si>
  <si>
    <t>539256575913</t>
  </si>
  <si>
    <t>174083075545</t>
  </si>
  <si>
    <t>EMP04308</t>
  </si>
  <si>
    <t>874498620006</t>
  </si>
  <si>
    <t>187771553436</t>
  </si>
  <si>
    <t>EMP04309</t>
  </si>
  <si>
    <t>276804436137</t>
  </si>
  <si>
    <t>306554477801</t>
  </si>
  <si>
    <t>EMP04310</t>
  </si>
  <si>
    <t>558416809697</t>
  </si>
  <si>
    <t>287352194681</t>
  </si>
  <si>
    <t>EMP04311</t>
  </si>
  <si>
    <t>2022-08-09</t>
  </si>
  <si>
    <t>241367638270</t>
  </si>
  <si>
    <t>391832902206</t>
  </si>
  <si>
    <t>EMP04312</t>
  </si>
  <si>
    <t>2023-12-30</t>
  </si>
  <si>
    <t>782503292813</t>
  </si>
  <si>
    <t>265594804902</t>
  </si>
  <si>
    <t>EMP04313</t>
  </si>
  <si>
    <t>892844316313</t>
  </si>
  <si>
    <t>787237840823</t>
  </si>
  <si>
    <t>EMP04314</t>
  </si>
  <si>
    <t>110230551636</t>
  </si>
  <si>
    <t>273627713640</t>
  </si>
  <si>
    <t>EMP04315</t>
  </si>
  <si>
    <t>661589771239</t>
  </si>
  <si>
    <t>206872096007</t>
  </si>
  <si>
    <t>EMP04316</t>
  </si>
  <si>
    <t>543444499813</t>
  </si>
  <si>
    <t>199564501920</t>
  </si>
  <si>
    <t>EMP04317</t>
  </si>
  <si>
    <t>294279006861</t>
  </si>
  <si>
    <t>181702671525</t>
  </si>
  <si>
    <t>EMP04318</t>
  </si>
  <si>
    <t>511460134580</t>
  </si>
  <si>
    <t>453945146677</t>
  </si>
  <si>
    <t>EMP04319</t>
  </si>
  <si>
    <t>2019-10-23</t>
  </si>
  <si>
    <t>452976444139</t>
  </si>
  <si>
    <t>106691147884</t>
  </si>
  <si>
    <t>EMP04320</t>
  </si>
  <si>
    <t>419835702811</t>
  </si>
  <si>
    <t>498245978832</t>
  </si>
  <si>
    <t>EMP04321</t>
  </si>
  <si>
    <t>923396619431</t>
  </si>
  <si>
    <t>526603075814</t>
  </si>
  <si>
    <t>EMP04322</t>
  </si>
  <si>
    <t>977656782388</t>
  </si>
  <si>
    <t>811641744906</t>
  </si>
  <si>
    <t>EMP04323</t>
  </si>
  <si>
    <t>441447316514</t>
  </si>
  <si>
    <t>981358293252</t>
  </si>
  <si>
    <t>EMP04324</t>
  </si>
  <si>
    <t>466420575309</t>
  </si>
  <si>
    <t>854344156604</t>
  </si>
  <si>
    <t>EMP04325</t>
  </si>
  <si>
    <t>625344353373</t>
  </si>
  <si>
    <t>688960087359</t>
  </si>
  <si>
    <t>EMP04326</t>
  </si>
  <si>
    <t>590753997581</t>
  </si>
  <si>
    <t>191445793264</t>
  </si>
  <si>
    <t>EMP04327</t>
  </si>
  <si>
    <t>574732824015</t>
  </si>
  <si>
    <t>415343764199</t>
  </si>
  <si>
    <t>EMP04328</t>
  </si>
  <si>
    <t>817307979831</t>
  </si>
  <si>
    <t>731145081387</t>
  </si>
  <si>
    <t>EMP04329</t>
  </si>
  <si>
    <t>2021-01-07</t>
  </si>
  <si>
    <t>996536033628</t>
  </si>
  <si>
    <t>598453583057</t>
  </si>
  <si>
    <t>EMP04330</t>
  </si>
  <si>
    <t>150068464912</t>
  </si>
  <si>
    <t>229245147103</t>
  </si>
  <si>
    <t>EMP04331</t>
  </si>
  <si>
    <t>2022-10-10</t>
  </si>
  <si>
    <t>132123554708</t>
  </si>
  <si>
    <t>334737735927</t>
  </si>
  <si>
    <t>EMP04332</t>
  </si>
  <si>
    <t>2024-07-26</t>
  </si>
  <si>
    <t>791641986593</t>
  </si>
  <si>
    <t>958154469857</t>
  </si>
  <si>
    <t>EMP04333</t>
  </si>
  <si>
    <t>735602739488</t>
  </si>
  <si>
    <t>846912512640</t>
  </si>
  <si>
    <t>EMP04334</t>
  </si>
  <si>
    <t>401330460749</t>
  </si>
  <si>
    <t>948853683122</t>
  </si>
  <si>
    <t>EMP04335</t>
  </si>
  <si>
    <t>887246799087</t>
  </si>
  <si>
    <t>804697415834</t>
  </si>
  <si>
    <t>EMP04336</t>
  </si>
  <si>
    <t>2021-12-11</t>
  </si>
  <si>
    <t>978486068949</t>
  </si>
  <si>
    <t>663443498147</t>
  </si>
  <si>
    <t>EMP04337</t>
  </si>
  <si>
    <t>350968725638</t>
  </si>
  <si>
    <t>178909152621</t>
  </si>
  <si>
    <t>EMP04338</t>
  </si>
  <si>
    <t>607976140186</t>
  </si>
  <si>
    <t>265328381628</t>
  </si>
  <si>
    <t>EMP04339</t>
  </si>
  <si>
    <t>433505206303</t>
  </si>
  <si>
    <t>712778025705</t>
  </si>
  <si>
    <t>EMP04340</t>
  </si>
  <si>
    <t>245038843387</t>
  </si>
  <si>
    <t>903091182870</t>
  </si>
  <si>
    <t>EMP04341</t>
  </si>
  <si>
    <t>787879233973</t>
  </si>
  <si>
    <t>776617723486</t>
  </si>
  <si>
    <t>EMP04342</t>
  </si>
  <si>
    <t>342147437570</t>
  </si>
  <si>
    <t>889410614001</t>
  </si>
  <si>
    <t>EMP04343</t>
  </si>
  <si>
    <t>293492355204</t>
  </si>
  <si>
    <t>985790391520</t>
  </si>
  <si>
    <t>EMP04344</t>
  </si>
  <si>
    <t>2023-11-25</t>
  </si>
  <si>
    <t>282919525562</t>
  </si>
  <si>
    <t>188796395428</t>
  </si>
  <si>
    <t>EMP04345</t>
  </si>
  <si>
    <t>871766869026</t>
  </si>
  <si>
    <t>823234144441</t>
  </si>
  <si>
    <t>EMP04346</t>
  </si>
  <si>
    <t>2021-01-31</t>
  </si>
  <si>
    <t>399309930011</t>
  </si>
  <si>
    <t>209033214256</t>
  </si>
  <si>
    <t>EMP04347</t>
  </si>
  <si>
    <t>336822577187</t>
  </si>
  <si>
    <t>720393328664</t>
  </si>
  <si>
    <t>EMP04348</t>
  </si>
  <si>
    <t>2024-08-23</t>
  </si>
  <si>
    <t>118563590290</t>
  </si>
  <si>
    <t>594104305479</t>
  </si>
  <si>
    <t>EMP04349</t>
  </si>
  <si>
    <t>632804680032</t>
  </si>
  <si>
    <t>357958924183</t>
  </si>
  <si>
    <t>EMP04350</t>
  </si>
  <si>
    <t>818414747125</t>
  </si>
  <si>
    <t>951922438106</t>
  </si>
  <si>
    <t>EMP04351</t>
  </si>
  <si>
    <t>869742777502</t>
  </si>
  <si>
    <t>985131321367</t>
  </si>
  <si>
    <t>EMP04352</t>
  </si>
  <si>
    <t>298726565899</t>
  </si>
  <si>
    <t>138475139413</t>
  </si>
  <si>
    <t>EMP04353</t>
  </si>
  <si>
    <t>810510230639</t>
  </si>
  <si>
    <t>633277106665</t>
  </si>
  <si>
    <t>EMP04354</t>
  </si>
  <si>
    <t>2020-07-21</t>
  </si>
  <si>
    <t>441822556536</t>
  </si>
  <si>
    <t>224739838834</t>
  </si>
  <si>
    <t>EMP04355</t>
  </si>
  <si>
    <t>901140338778</t>
  </si>
  <si>
    <t>176832311810</t>
  </si>
  <si>
    <t>EMP04356</t>
  </si>
  <si>
    <t>281744583201</t>
  </si>
  <si>
    <t>244929455845</t>
  </si>
  <si>
    <t>EMP04357</t>
  </si>
  <si>
    <t>684183321462</t>
  </si>
  <si>
    <t>894449334584</t>
  </si>
  <si>
    <t>EMP04358</t>
  </si>
  <si>
    <t>233572088241</t>
  </si>
  <si>
    <t>147900297150</t>
  </si>
  <si>
    <t>EMP04359</t>
  </si>
  <si>
    <t>393915714295</t>
  </si>
  <si>
    <t>556672085917</t>
  </si>
  <si>
    <t>EMP04360</t>
  </si>
  <si>
    <t>587035807774</t>
  </si>
  <si>
    <t>573220879717</t>
  </si>
  <si>
    <t>EMP04361</t>
  </si>
  <si>
    <t>788293010318</t>
  </si>
  <si>
    <t>812245880075</t>
  </si>
  <si>
    <t>EMP04362</t>
  </si>
  <si>
    <t>610772504639</t>
  </si>
  <si>
    <t>552191211233</t>
  </si>
  <si>
    <t>EMP04363</t>
  </si>
  <si>
    <t>324164792548</t>
  </si>
  <si>
    <t>530212284558</t>
  </si>
  <si>
    <t>EMP04364</t>
  </si>
  <si>
    <t>299707800161</t>
  </si>
  <si>
    <t>875946175996</t>
  </si>
  <si>
    <t>EMP04365</t>
  </si>
  <si>
    <t>217645538895</t>
  </si>
  <si>
    <t>863896426857</t>
  </si>
  <si>
    <t>EMP04366</t>
  </si>
  <si>
    <t>403206315022</t>
  </si>
  <si>
    <t>209452616001</t>
  </si>
  <si>
    <t>EMP04367</t>
  </si>
  <si>
    <t>2025-04-15</t>
  </si>
  <si>
    <t>860942236386</t>
  </si>
  <si>
    <t>489748464462</t>
  </si>
  <si>
    <t>EMP04368</t>
  </si>
  <si>
    <t>625510085376</t>
  </si>
  <si>
    <t>600078571723</t>
  </si>
  <si>
    <t>EMP04369</t>
  </si>
  <si>
    <t>430716247289</t>
  </si>
  <si>
    <t>550358961151</t>
  </si>
  <si>
    <t>EMP04370</t>
  </si>
  <si>
    <t>204553747831</t>
  </si>
  <si>
    <t>430707814261</t>
  </si>
  <si>
    <t>EMP04371</t>
  </si>
  <si>
    <t>126382251099</t>
  </si>
  <si>
    <t>814979617287</t>
  </si>
  <si>
    <t>EMP04372</t>
  </si>
  <si>
    <t>220423706948</t>
  </si>
  <si>
    <t>522658868962</t>
  </si>
  <si>
    <t>EMP04373</t>
  </si>
  <si>
    <t>693808469267</t>
  </si>
  <si>
    <t>777052864296</t>
  </si>
  <si>
    <t>EMP04374</t>
  </si>
  <si>
    <t>834639050738</t>
  </si>
  <si>
    <t>790608832722</t>
  </si>
  <si>
    <t>EMP04375</t>
  </si>
  <si>
    <t>709774061749</t>
  </si>
  <si>
    <t>295802741195</t>
  </si>
  <si>
    <t>EMP04376</t>
  </si>
  <si>
    <t>275801843982</t>
  </si>
  <si>
    <t>402836584547</t>
  </si>
  <si>
    <t>EMP04377</t>
  </si>
  <si>
    <t>664138101098</t>
  </si>
  <si>
    <t>416654728676</t>
  </si>
  <si>
    <t>EMP04378</t>
  </si>
  <si>
    <t>674959061257</t>
  </si>
  <si>
    <t>833646199123</t>
  </si>
  <si>
    <t>EMP04379</t>
  </si>
  <si>
    <t>394314652032</t>
  </si>
  <si>
    <t>830133670987</t>
  </si>
  <si>
    <t>EMP04380</t>
  </si>
  <si>
    <t>798275573346</t>
  </si>
  <si>
    <t>445525350207</t>
  </si>
  <si>
    <t>EMP04381</t>
  </si>
  <si>
    <t>2022-02-25</t>
  </si>
  <si>
    <t>784554878925</t>
  </si>
  <si>
    <t>793138907825</t>
  </si>
  <si>
    <t>EMP04382</t>
  </si>
  <si>
    <t>162741689484</t>
  </si>
  <si>
    <t>684298774292</t>
  </si>
  <si>
    <t>EMP04383</t>
  </si>
  <si>
    <t>524469950098</t>
  </si>
  <si>
    <t>201597683724</t>
  </si>
  <si>
    <t>EMP04384</t>
  </si>
  <si>
    <t>211258625125</t>
  </si>
  <si>
    <t>146602188902</t>
  </si>
  <si>
    <t>EMP04385</t>
  </si>
  <si>
    <t>372853157918</t>
  </si>
  <si>
    <t>973835663729</t>
  </si>
  <si>
    <t>EMP04386</t>
  </si>
  <si>
    <t>257746334046</t>
  </si>
  <si>
    <t>303328825663</t>
  </si>
  <si>
    <t>EMP04387</t>
  </si>
  <si>
    <t>2021-05-29</t>
  </si>
  <si>
    <t>987050508379</t>
  </si>
  <si>
    <t>148051239413</t>
  </si>
  <si>
    <t>EMP04388</t>
  </si>
  <si>
    <t>185271781607</t>
  </si>
  <si>
    <t>947410918958</t>
  </si>
  <si>
    <t>EMP04389</t>
  </si>
  <si>
    <t>444591535457</t>
  </si>
  <si>
    <t>479093269805</t>
  </si>
  <si>
    <t>EMP04390</t>
  </si>
  <si>
    <t>226654981601</t>
  </si>
  <si>
    <t>215531128544</t>
  </si>
  <si>
    <t>EMP04391</t>
  </si>
  <si>
    <t>208432198640</t>
  </si>
  <si>
    <t>759064569076</t>
  </si>
  <si>
    <t>EMP04392</t>
  </si>
  <si>
    <t>2021-03-25</t>
  </si>
  <si>
    <t>153622266978</t>
  </si>
  <si>
    <t>481191453146</t>
  </si>
  <si>
    <t>EMP04393</t>
  </si>
  <si>
    <t>627057485182</t>
  </si>
  <si>
    <t>986357138944</t>
  </si>
  <si>
    <t>EMP04394</t>
  </si>
  <si>
    <t>346614037736</t>
  </si>
  <si>
    <t>271396204607</t>
  </si>
  <si>
    <t>EMP04395</t>
  </si>
  <si>
    <t>907885125630</t>
  </si>
  <si>
    <t>184021801501</t>
  </si>
  <si>
    <t>EMP04396</t>
  </si>
  <si>
    <t>316812986193</t>
  </si>
  <si>
    <t>310343571729</t>
  </si>
  <si>
    <t>EMP04397</t>
  </si>
  <si>
    <t>828763783037</t>
  </si>
  <si>
    <t>225235658419</t>
  </si>
  <si>
    <t>EMP04398</t>
  </si>
  <si>
    <t>911498572889</t>
  </si>
  <si>
    <t>107891186565</t>
  </si>
  <si>
    <t>EMP04399</t>
  </si>
  <si>
    <t>209082852762</t>
  </si>
  <si>
    <t>529861764334</t>
  </si>
  <si>
    <t>EMP04400</t>
  </si>
  <si>
    <t>2025-01-23</t>
  </si>
  <si>
    <t>809505214818</t>
  </si>
  <si>
    <t>484211876368</t>
  </si>
  <si>
    <t>EMP04401</t>
  </si>
  <si>
    <t>219211498354</t>
  </si>
  <si>
    <t>705827725986</t>
  </si>
  <si>
    <t>EMP04402</t>
  </si>
  <si>
    <t>487638286709</t>
  </si>
  <si>
    <t>512205127481</t>
  </si>
  <si>
    <t>EMP04403</t>
  </si>
  <si>
    <t>936427207829</t>
  </si>
  <si>
    <t>937098226193</t>
  </si>
  <si>
    <t>EMP04404</t>
  </si>
  <si>
    <t>684989119845</t>
  </si>
  <si>
    <t>523581652486</t>
  </si>
  <si>
    <t>EMP04405</t>
  </si>
  <si>
    <t>873748071137</t>
  </si>
  <si>
    <t>444687302636</t>
  </si>
  <si>
    <t>EMP04406</t>
  </si>
  <si>
    <t>2025-03-17</t>
  </si>
  <si>
    <t>194439644765</t>
  </si>
  <si>
    <t>796215083129</t>
  </si>
  <si>
    <t>EMP04407</t>
  </si>
  <si>
    <t>474699472805</t>
  </si>
  <si>
    <t>692492969088</t>
  </si>
  <si>
    <t>EMP04408</t>
  </si>
  <si>
    <t>567761487719</t>
  </si>
  <si>
    <t>988246743247</t>
  </si>
  <si>
    <t>EMP04409</t>
  </si>
  <si>
    <t>722952235174</t>
  </si>
  <si>
    <t>610700878787</t>
  </si>
  <si>
    <t>EMP04410</t>
  </si>
  <si>
    <t>2024-06-19</t>
  </si>
  <si>
    <t>999126329006</t>
  </si>
  <si>
    <t>523885326530</t>
  </si>
  <si>
    <t>EMP04411</t>
  </si>
  <si>
    <t>283663944672</t>
  </si>
  <si>
    <t>811246553106</t>
  </si>
  <si>
    <t>EMP04412</t>
  </si>
  <si>
    <t>274578438885</t>
  </si>
  <si>
    <t>200188623100</t>
  </si>
  <si>
    <t>EMP04413</t>
  </si>
  <si>
    <t>614130247213</t>
  </si>
  <si>
    <t>908023528055</t>
  </si>
  <si>
    <t>EMP04414</t>
  </si>
  <si>
    <t>2022-02-22</t>
  </si>
  <si>
    <t>654329269328</t>
  </si>
  <si>
    <t>791314522212</t>
  </si>
  <si>
    <t>EMP04415</t>
  </si>
  <si>
    <t>472632566244</t>
  </si>
  <si>
    <t>266384875269</t>
  </si>
  <si>
    <t>EMP04416</t>
  </si>
  <si>
    <t>608354058477</t>
  </si>
  <si>
    <t>488704603227</t>
  </si>
  <si>
    <t>EMP04417</t>
  </si>
  <si>
    <t>644079627637</t>
  </si>
  <si>
    <t>478019495778</t>
  </si>
  <si>
    <t>EMP04418</t>
  </si>
  <si>
    <t>696098531294</t>
  </si>
  <si>
    <t>352712237753</t>
  </si>
  <si>
    <t>EMP04419</t>
  </si>
  <si>
    <t>522903355264</t>
  </si>
  <si>
    <t>502462752798</t>
  </si>
  <si>
    <t>EMP04420</t>
  </si>
  <si>
    <t>410833269403</t>
  </si>
  <si>
    <t>305035858463</t>
  </si>
  <si>
    <t>EMP04421</t>
  </si>
  <si>
    <t>400045187969</t>
  </si>
  <si>
    <t>559526786875</t>
  </si>
  <si>
    <t>EMP04422</t>
  </si>
  <si>
    <t>523658959195</t>
  </si>
  <si>
    <t>201128244846</t>
  </si>
  <si>
    <t>EMP04423</t>
  </si>
  <si>
    <t>318091335391</t>
  </si>
  <si>
    <t>927443331358</t>
  </si>
  <si>
    <t>EMP04424</t>
  </si>
  <si>
    <t>377325412473</t>
  </si>
  <si>
    <t>789144917014</t>
  </si>
  <si>
    <t>EMP04425</t>
  </si>
  <si>
    <t>153962554615</t>
  </si>
  <si>
    <t>300414864134</t>
  </si>
  <si>
    <t>EMP04426</t>
  </si>
  <si>
    <t>382367616671</t>
  </si>
  <si>
    <t>262805448811</t>
  </si>
  <si>
    <t>EMP04427</t>
  </si>
  <si>
    <t>263463298358</t>
  </si>
  <si>
    <t>812827046789</t>
  </si>
  <si>
    <t>EMP04428</t>
  </si>
  <si>
    <t>276739762423</t>
  </si>
  <si>
    <t>168091704694</t>
  </si>
  <si>
    <t>EMP04429</t>
  </si>
  <si>
    <t>835935817449</t>
  </si>
  <si>
    <t>384101048659</t>
  </si>
  <si>
    <t>EMP04430</t>
  </si>
  <si>
    <t>745856107665</t>
  </si>
  <si>
    <t>863366910552</t>
  </si>
  <si>
    <t>EMP04431</t>
  </si>
  <si>
    <t>151480635893</t>
  </si>
  <si>
    <t>882409861832</t>
  </si>
  <si>
    <t>EMP04432</t>
  </si>
  <si>
    <t>2021-10-02</t>
  </si>
  <si>
    <t>915911762786</t>
  </si>
  <si>
    <t>594498287281</t>
  </si>
  <si>
    <t>EMP04433</t>
  </si>
  <si>
    <t>787326146838</t>
  </si>
  <si>
    <t>951407618518</t>
  </si>
  <si>
    <t>EMP04434</t>
  </si>
  <si>
    <t>756431252790</t>
  </si>
  <si>
    <t>726887219380</t>
  </si>
  <si>
    <t>EMP04435</t>
  </si>
  <si>
    <t>193384251706</t>
  </si>
  <si>
    <t>310971414571</t>
  </si>
  <si>
    <t>EMP04436</t>
  </si>
  <si>
    <t>120940140179</t>
  </si>
  <si>
    <t>261284252376</t>
  </si>
  <si>
    <t>EMP04437</t>
  </si>
  <si>
    <t>682329081481</t>
  </si>
  <si>
    <t>332557686078</t>
  </si>
  <si>
    <t>EMP04438</t>
  </si>
  <si>
    <t>762274717521</t>
  </si>
  <si>
    <t>269960623164</t>
  </si>
  <si>
    <t>EMP04439</t>
  </si>
  <si>
    <t>462095115218</t>
  </si>
  <si>
    <t>808569142722</t>
  </si>
  <si>
    <t>EMP04440</t>
  </si>
  <si>
    <t>241718518939</t>
  </si>
  <si>
    <t>482485242223</t>
  </si>
  <si>
    <t>EMP04441</t>
  </si>
  <si>
    <t>569787515745</t>
  </si>
  <si>
    <t>893604633808</t>
  </si>
  <si>
    <t>EMP04442</t>
  </si>
  <si>
    <t>996186472073</t>
  </si>
  <si>
    <t>236798085215</t>
  </si>
  <si>
    <t>EMP04443</t>
  </si>
  <si>
    <t>246037543812</t>
  </si>
  <si>
    <t>523455396004</t>
  </si>
  <si>
    <t>EMP04444</t>
  </si>
  <si>
    <t>917447779310</t>
  </si>
  <si>
    <t>287191941212</t>
  </si>
  <si>
    <t>EMP04445</t>
  </si>
  <si>
    <t>525634806691</t>
  </si>
  <si>
    <t>736349461601</t>
  </si>
  <si>
    <t>EMP04446</t>
  </si>
  <si>
    <t>599202915268</t>
  </si>
  <si>
    <t>986024542565</t>
  </si>
  <si>
    <t>EMP04447</t>
  </si>
  <si>
    <t>251547590342</t>
  </si>
  <si>
    <t>777447127634</t>
  </si>
  <si>
    <t>EMP04448</t>
  </si>
  <si>
    <t>365539148920</t>
  </si>
  <si>
    <t>903745102849</t>
  </si>
  <si>
    <t>EMP04449</t>
  </si>
  <si>
    <t>2024-08-01</t>
  </si>
  <si>
    <t>989347928500</t>
  </si>
  <si>
    <t>209341882077</t>
  </si>
  <si>
    <t>EMP04450</t>
  </si>
  <si>
    <t>966466739714</t>
  </si>
  <si>
    <t>208769371223</t>
  </si>
  <si>
    <t>EMP04451</t>
  </si>
  <si>
    <t>160984365704</t>
  </si>
  <si>
    <t>363041732000</t>
  </si>
  <si>
    <t>EMP04452</t>
  </si>
  <si>
    <t>991741802078</t>
  </si>
  <si>
    <t>500794336205</t>
  </si>
  <si>
    <t>EMP04453</t>
  </si>
  <si>
    <t>453043132746</t>
  </si>
  <si>
    <t>176436318253</t>
  </si>
  <si>
    <t>EMP04454</t>
  </si>
  <si>
    <t>465371115645</t>
  </si>
  <si>
    <t>845118609966</t>
  </si>
  <si>
    <t>EMP04455</t>
  </si>
  <si>
    <t>2023-02-17</t>
  </si>
  <si>
    <t>610788423679</t>
  </si>
  <si>
    <t>940479571736</t>
  </si>
  <si>
    <t>EMP04456</t>
  </si>
  <si>
    <t>543819899409</t>
  </si>
  <si>
    <t>681723872026</t>
  </si>
  <si>
    <t>EMP04457</t>
  </si>
  <si>
    <t>618020224002</t>
  </si>
  <si>
    <t>677196435931</t>
  </si>
  <si>
    <t>EMP04458</t>
  </si>
  <si>
    <t>127887180663</t>
  </si>
  <si>
    <t>797875901189</t>
  </si>
  <si>
    <t>EMP04459</t>
  </si>
  <si>
    <t>521861505058</t>
  </si>
  <si>
    <t>640948059603</t>
  </si>
  <si>
    <t>EMP04460</t>
  </si>
  <si>
    <t>2023-08-18</t>
  </si>
  <si>
    <t>759247571559</t>
  </si>
  <si>
    <t>639708044436</t>
  </si>
  <si>
    <t>EMP04461</t>
  </si>
  <si>
    <t>165343375557</t>
  </si>
  <si>
    <t>695303591528</t>
  </si>
  <si>
    <t>EMP04462</t>
  </si>
  <si>
    <t>428879161413</t>
  </si>
  <si>
    <t>357601170084</t>
  </si>
  <si>
    <t>EMP04463</t>
  </si>
  <si>
    <t>2023-12-27</t>
  </si>
  <si>
    <t>813705514138</t>
  </si>
  <si>
    <t>367963133490</t>
  </si>
  <si>
    <t>EMP04464</t>
  </si>
  <si>
    <t>329924792184</t>
  </si>
  <si>
    <t>252636954159</t>
  </si>
  <si>
    <t>EMP04465</t>
  </si>
  <si>
    <t>866588896097</t>
  </si>
  <si>
    <t>396840328483</t>
  </si>
  <si>
    <t>EMP04466</t>
  </si>
  <si>
    <t>462281202642</t>
  </si>
  <si>
    <t>336219293297</t>
  </si>
  <si>
    <t>EMP04467</t>
  </si>
  <si>
    <t>339583407228</t>
  </si>
  <si>
    <t>112717668589</t>
  </si>
  <si>
    <t>EMP04468</t>
  </si>
  <si>
    <t>317457884113</t>
  </si>
  <si>
    <t>703398333637</t>
  </si>
  <si>
    <t>EMP04469</t>
  </si>
  <si>
    <t>384051413458</t>
  </si>
  <si>
    <t>237236048077</t>
  </si>
  <si>
    <t>EMP04470</t>
  </si>
  <si>
    <t>812379211033</t>
  </si>
  <si>
    <t>311980695728</t>
  </si>
  <si>
    <t>EMP04471</t>
  </si>
  <si>
    <t>2025-08-19</t>
  </si>
  <si>
    <t>146052397389</t>
  </si>
  <si>
    <t>220946010265</t>
  </si>
  <si>
    <t>EMP04472</t>
  </si>
  <si>
    <t>816037133875</t>
  </si>
  <si>
    <t>893138539892</t>
  </si>
  <si>
    <t>EMP04473</t>
  </si>
  <si>
    <t>233892548277</t>
  </si>
  <si>
    <t>265610472178</t>
  </si>
  <si>
    <t>EMP04474</t>
  </si>
  <si>
    <t>2021-12-20</t>
  </si>
  <si>
    <t>111615239139</t>
  </si>
  <si>
    <t>143711819575</t>
  </si>
  <si>
    <t>EMP04475</t>
  </si>
  <si>
    <t>111664252515</t>
  </si>
  <si>
    <t>946444112679</t>
  </si>
  <si>
    <t>EMP04476</t>
  </si>
  <si>
    <t>510084509913</t>
  </si>
  <si>
    <t>455151767688</t>
  </si>
  <si>
    <t>EMP04477</t>
  </si>
  <si>
    <t>224252272162</t>
  </si>
  <si>
    <t>562642284921</t>
  </si>
  <si>
    <t>EMP04478</t>
  </si>
  <si>
    <t>592179875497</t>
  </si>
  <si>
    <t>241141642782</t>
  </si>
  <si>
    <t>EMP04479</t>
  </si>
  <si>
    <t>316488531683</t>
  </si>
  <si>
    <t>918949454732</t>
  </si>
  <si>
    <t>EMP04480</t>
  </si>
  <si>
    <t>2023-01-31</t>
  </si>
  <si>
    <t>378012820601</t>
  </si>
  <si>
    <t>674595641080</t>
  </si>
  <si>
    <t>EMP04481</t>
  </si>
  <si>
    <t>411277524963</t>
  </si>
  <si>
    <t>311453508608</t>
  </si>
  <si>
    <t>EMP04482</t>
  </si>
  <si>
    <t>464467168592</t>
  </si>
  <si>
    <t>788341434383</t>
  </si>
  <si>
    <t>EMP04483</t>
  </si>
  <si>
    <t>286342281565</t>
  </si>
  <si>
    <t>625874380568</t>
  </si>
  <si>
    <t>EMP04484</t>
  </si>
  <si>
    <t>379567850748</t>
  </si>
  <si>
    <t>376159484370</t>
  </si>
  <si>
    <t>EMP04485</t>
  </si>
  <si>
    <t>253058884247</t>
  </si>
  <si>
    <t>327431320280</t>
  </si>
  <si>
    <t>EMP04486</t>
  </si>
  <si>
    <t>654477372301</t>
  </si>
  <si>
    <t>221529127584</t>
  </si>
  <si>
    <t>EMP04487</t>
  </si>
  <si>
    <t>855700584019</t>
  </si>
  <si>
    <t>726258797888</t>
  </si>
  <si>
    <t>EMP04488</t>
  </si>
  <si>
    <t>118167356201</t>
  </si>
  <si>
    <t>223387622989</t>
  </si>
  <si>
    <t>EMP04489</t>
  </si>
  <si>
    <t>183939565588</t>
  </si>
  <si>
    <t>247844831488</t>
  </si>
  <si>
    <t>EMP04490</t>
  </si>
  <si>
    <t>155143416416</t>
  </si>
  <si>
    <t>108790655617</t>
  </si>
  <si>
    <t>EMP04491</t>
  </si>
  <si>
    <t>703208744175</t>
  </si>
  <si>
    <t>264814469199</t>
  </si>
  <si>
    <t>EMP04492</t>
  </si>
  <si>
    <t>505786672221</t>
  </si>
  <si>
    <t>534052910883</t>
  </si>
  <si>
    <t>EMP04493</t>
  </si>
  <si>
    <t>191491433395</t>
  </si>
  <si>
    <t>365978149865</t>
  </si>
  <si>
    <t>EMP04494</t>
  </si>
  <si>
    <t>239343880383</t>
  </si>
  <si>
    <t>427510403841</t>
  </si>
  <si>
    <t>EMP04495</t>
  </si>
  <si>
    <t>798849723376</t>
  </si>
  <si>
    <t>273139473069</t>
  </si>
  <si>
    <t>EMP04496</t>
  </si>
  <si>
    <t>151173631089</t>
  </si>
  <si>
    <t>823421444717</t>
  </si>
  <si>
    <t>EMP04497</t>
  </si>
  <si>
    <t>2023-11-07</t>
  </si>
  <si>
    <t>198799341759</t>
  </si>
  <si>
    <t>859040415788</t>
  </si>
  <si>
    <t>EMP04498</t>
  </si>
  <si>
    <t>341273217368</t>
  </si>
  <si>
    <t>916865439667</t>
  </si>
  <si>
    <t>EMP04499</t>
  </si>
  <si>
    <t>2019-05-05</t>
  </si>
  <si>
    <t>422196403485</t>
  </si>
  <si>
    <t>507123694065</t>
  </si>
  <si>
    <t>EMP04500</t>
  </si>
  <si>
    <t>796184738040</t>
  </si>
  <si>
    <t>469518492208</t>
  </si>
  <si>
    <t>EMP04501</t>
  </si>
  <si>
    <t>170698860161</t>
  </si>
  <si>
    <t>183169729628</t>
  </si>
  <si>
    <t>EMP04502</t>
  </si>
  <si>
    <t>2025-06-07</t>
  </si>
  <si>
    <t>123141912517</t>
  </si>
  <si>
    <t>703384374413</t>
  </si>
  <si>
    <t>EMP04503</t>
  </si>
  <si>
    <t>533599481619</t>
  </si>
  <si>
    <t>732266011941</t>
  </si>
  <si>
    <t>EMP04504</t>
  </si>
  <si>
    <t>466851636752</t>
  </si>
  <si>
    <t>969574368662</t>
  </si>
  <si>
    <t>EMP04505</t>
  </si>
  <si>
    <t>160827978477</t>
  </si>
  <si>
    <t>914943107019</t>
  </si>
  <si>
    <t>EMP04506</t>
  </si>
  <si>
    <t>488754731488</t>
  </si>
  <si>
    <t>529212987588</t>
  </si>
  <si>
    <t>EMP04507</t>
  </si>
  <si>
    <t>688735957913</t>
  </si>
  <si>
    <t>634627252694</t>
  </si>
  <si>
    <t>EMP04508</t>
  </si>
  <si>
    <t>123026055506</t>
  </si>
  <si>
    <t>308831397998</t>
  </si>
  <si>
    <t>EMP04509</t>
  </si>
  <si>
    <t>950635969944</t>
  </si>
  <si>
    <t>943684379887</t>
  </si>
  <si>
    <t>EMP04510</t>
  </si>
  <si>
    <t>996267974732</t>
  </si>
  <si>
    <t>167636892964</t>
  </si>
  <si>
    <t>EMP04511</t>
  </si>
  <si>
    <t>523504367924</t>
  </si>
  <si>
    <t>299223998565</t>
  </si>
  <si>
    <t>EMP04512</t>
  </si>
  <si>
    <t>838926198504</t>
  </si>
  <si>
    <t>799845349126</t>
  </si>
  <si>
    <t>EMP04513</t>
  </si>
  <si>
    <t>2019-02-06</t>
  </si>
  <si>
    <t>841192259048</t>
  </si>
  <si>
    <t>589892225991</t>
  </si>
  <si>
    <t>EMP04514</t>
  </si>
  <si>
    <t>381498177479</t>
  </si>
  <si>
    <t>389122460477</t>
  </si>
  <si>
    <t>EMP04515</t>
  </si>
  <si>
    <t>792090710219</t>
  </si>
  <si>
    <t>273027853783</t>
  </si>
  <si>
    <t>EMP04516</t>
  </si>
  <si>
    <t>398999416638</t>
  </si>
  <si>
    <t>757079942520</t>
  </si>
  <si>
    <t>EMP04517</t>
  </si>
  <si>
    <t>186465685814</t>
  </si>
  <si>
    <t>987713412261</t>
  </si>
  <si>
    <t>EMP04518</t>
  </si>
  <si>
    <t>184348233002</t>
  </si>
  <si>
    <t>639964052321</t>
  </si>
  <si>
    <t>EMP04519</t>
  </si>
  <si>
    <t>971214939291</t>
  </si>
  <si>
    <t>658928133442</t>
  </si>
  <si>
    <t>EMP04520</t>
  </si>
  <si>
    <t>958527456815</t>
  </si>
  <si>
    <t>599423946786</t>
  </si>
  <si>
    <t>EMP04521</t>
  </si>
  <si>
    <t>538493631023</t>
  </si>
  <si>
    <t>393619264016</t>
  </si>
  <si>
    <t>EMP04522</t>
  </si>
  <si>
    <t>400376496449</t>
  </si>
  <si>
    <t>401925896152</t>
  </si>
  <si>
    <t>EMP04523</t>
  </si>
  <si>
    <t>330722790995</t>
  </si>
  <si>
    <t>699599628481</t>
  </si>
  <si>
    <t>EMP04524</t>
  </si>
  <si>
    <t>445640908758</t>
  </si>
  <si>
    <t>496271586974</t>
  </si>
  <si>
    <t>EMP04525</t>
  </si>
  <si>
    <t>775481429278</t>
  </si>
  <si>
    <t>100513186468</t>
  </si>
  <si>
    <t>EMP04526</t>
  </si>
  <si>
    <t>945898488387</t>
  </si>
  <si>
    <t>399206727404</t>
  </si>
  <si>
    <t>EMP04527</t>
  </si>
  <si>
    <t>424039844940</t>
  </si>
  <si>
    <t>834462783762</t>
  </si>
  <si>
    <t>EMP04528</t>
  </si>
  <si>
    <t>380811058476</t>
  </si>
  <si>
    <t>265337601427</t>
  </si>
  <si>
    <t>EMP04529</t>
  </si>
  <si>
    <t>187350325313</t>
  </si>
  <si>
    <t>301454607202</t>
  </si>
  <si>
    <t>EMP04530</t>
  </si>
  <si>
    <t>140439969079</t>
  </si>
  <si>
    <t>486106487608</t>
  </si>
  <si>
    <t>EMP04531</t>
  </si>
  <si>
    <t>570240064935</t>
  </si>
  <si>
    <t>556176063584</t>
  </si>
  <si>
    <t>EMP04532</t>
  </si>
  <si>
    <t>387329148013</t>
  </si>
  <si>
    <t>100988436713</t>
  </si>
  <si>
    <t>EMP04533</t>
  </si>
  <si>
    <t>2022-07-08</t>
  </si>
  <si>
    <t>300498165983</t>
  </si>
  <si>
    <t>322751335440</t>
  </si>
  <si>
    <t>EMP04534</t>
  </si>
  <si>
    <t>2020-12-11</t>
  </si>
  <si>
    <t>123519920416</t>
  </si>
  <si>
    <t>326136081401</t>
  </si>
  <si>
    <t>EMP04535</t>
  </si>
  <si>
    <t>822991720125</t>
  </si>
  <si>
    <t>799795983599</t>
  </si>
  <si>
    <t>EMP04536</t>
  </si>
  <si>
    <t>2019-05-06</t>
  </si>
  <si>
    <t>877175592708</t>
  </si>
  <si>
    <t>469540676153</t>
  </si>
  <si>
    <t>EMP04537</t>
  </si>
  <si>
    <t>917651725970</t>
  </si>
  <si>
    <t>385031192059</t>
  </si>
  <si>
    <t>EMP04538</t>
  </si>
  <si>
    <t>750298427726</t>
  </si>
  <si>
    <t>882779503504</t>
  </si>
  <si>
    <t>EMP04539</t>
  </si>
  <si>
    <t>158240204521</t>
  </si>
  <si>
    <t>457375764155</t>
  </si>
  <si>
    <t>EMP04540</t>
  </si>
  <si>
    <t>935970416311</t>
  </si>
  <si>
    <t>776134914737</t>
  </si>
  <si>
    <t>EMP04541</t>
  </si>
  <si>
    <t>810042630034</t>
  </si>
  <si>
    <t>932958326718</t>
  </si>
  <si>
    <t>EMP04542</t>
  </si>
  <si>
    <t>248966879113</t>
  </si>
  <si>
    <t>951250117677</t>
  </si>
  <si>
    <t>EMP04543</t>
  </si>
  <si>
    <t>395255187851</t>
  </si>
  <si>
    <t>143091725580</t>
  </si>
  <si>
    <t>EMP04544</t>
  </si>
  <si>
    <t>771800425517</t>
  </si>
  <si>
    <t>936280291632</t>
  </si>
  <si>
    <t>EMP04545</t>
  </si>
  <si>
    <t>2022-01-13</t>
  </si>
  <si>
    <t>631208442605</t>
  </si>
  <si>
    <t>381352433056</t>
  </si>
  <si>
    <t>EMP04546</t>
  </si>
  <si>
    <t>202918255377</t>
  </si>
  <si>
    <t>170971819455</t>
  </si>
  <si>
    <t>EMP04547</t>
  </si>
  <si>
    <t>454299389801</t>
  </si>
  <si>
    <t>390711259542</t>
  </si>
  <si>
    <t>EMP04548</t>
  </si>
  <si>
    <t>138512006051</t>
  </si>
  <si>
    <t>122662103344</t>
  </si>
  <si>
    <t>EMP04549</t>
  </si>
  <si>
    <t>154210951795</t>
  </si>
  <si>
    <t>491202465002</t>
  </si>
  <si>
    <t>EMP04550</t>
  </si>
  <si>
    <t>708821714848</t>
  </si>
  <si>
    <t>682973418561</t>
  </si>
  <si>
    <t>EMP04551</t>
  </si>
  <si>
    <t>392294877448</t>
  </si>
  <si>
    <t>973790932318</t>
  </si>
  <si>
    <t>EMP04552</t>
  </si>
  <si>
    <t>184648147823</t>
  </si>
  <si>
    <t>694340066313</t>
  </si>
  <si>
    <t>EMP04553</t>
  </si>
  <si>
    <t>927587806948</t>
  </si>
  <si>
    <t>982058260740</t>
  </si>
  <si>
    <t>EMP04554</t>
  </si>
  <si>
    <t>107074574043</t>
  </si>
  <si>
    <t>486621992604</t>
  </si>
  <si>
    <t>EMP04555</t>
  </si>
  <si>
    <t>349587649836</t>
  </si>
  <si>
    <t>332938956321</t>
  </si>
  <si>
    <t>EMP04556</t>
  </si>
  <si>
    <t>2024-08-14</t>
  </si>
  <si>
    <t>576079351132</t>
  </si>
  <si>
    <t>807823800541</t>
  </si>
  <si>
    <t>EMP04557</t>
  </si>
  <si>
    <t>482384252106</t>
  </si>
  <si>
    <t>857419568282</t>
  </si>
  <si>
    <t>EMP04558</t>
  </si>
  <si>
    <t>474606169519</t>
  </si>
  <si>
    <t>980618817621</t>
  </si>
  <si>
    <t>EMP04559</t>
  </si>
  <si>
    <t>2025-06-27</t>
  </si>
  <si>
    <t>295301151755</t>
  </si>
  <si>
    <t>453936770140</t>
  </si>
  <si>
    <t>EMP04560</t>
  </si>
  <si>
    <t>449340172672</t>
  </si>
  <si>
    <t>680493270555</t>
  </si>
  <si>
    <t>EMP04561</t>
  </si>
  <si>
    <t>2023-08-15</t>
  </si>
  <si>
    <t>695075125767</t>
  </si>
  <si>
    <t>407847992419</t>
  </si>
  <si>
    <t>EMP04562</t>
  </si>
  <si>
    <t>263809768002</t>
  </si>
  <si>
    <t>406372757317</t>
  </si>
  <si>
    <t>EMP04563</t>
  </si>
  <si>
    <t>236422037787</t>
  </si>
  <si>
    <t>561252159670</t>
  </si>
  <si>
    <t>EMP04564</t>
  </si>
  <si>
    <t>283569602894</t>
  </si>
  <si>
    <t>772487414864</t>
  </si>
  <si>
    <t>EMP04565</t>
  </si>
  <si>
    <t>947520003681</t>
  </si>
  <si>
    <t>388340587713</t>
  </si>
  <si>
    <t>EMP04566</t>
  </si>
  <si>
    <t>2023-11-11</t>
  </si>
  <si>
    <t>982521674758</t>
  </si>
  <si>
    <t>179573216680</t>
  </si>
  <si>
    <t>EMP04567</t>
  </si>
  <si>
    <t>605344410560</t>
  </si>
  <si>
    <t>886394941684</t>
  </si>
  <si>
    <t>EMP04568</t>
  </si>
  <si>
    <t>890685220000</t>
  </si>
  <si>
    <t>566964482519</t>
  </si>
  <si>
    <t>EMP04569</t>
  </si>
  <si>
    <t>334184825428</t>
  </si>
  <si>
    <t>392880026096</t>
  </si>
  <si>
    <t>EMP04570</t>
  </si>
  <si>
    <t>2025-05-02</t>
  </si>
  <si>
    <t>953884587169</t>
  </si>
  <si>
    <t>913098760309</t>
  </si>
  <si>
    <t>EMP04571</t>
  </si>
  <si>
    <t>548437543740</t>
  </si>
  <si>
    <t>222040220887</t>
  </si>
  <si>
    <t>EMP04572</t>
  </si>
  <si>
    <t>115899600226</t>
  </si>
  <si>
    <t>931313928058</t>
  </si>
  <si>
    <t>EMP04573</t>
  </si>
  <si>
    <t>2024-08-10</t>
  </si>
  <si>
    <t>569609767715</t>
  </si>
  <si>
    <t>222066616009</t>
  </si>
  <si>
    <t>EMP04574</t>
  </si>
  <si>
    <t>451445579369</t>
  </si>
  <si>
    <t>540829800262</t>
  </si>
  <si>
    <t>EMP04575</t>
  </si>
  <si>
    <t>837270609898</t>
  </si>
  <si>
    <t>286812486036</t>
  </si>
  <si>
    <t>EMP04576</t>
  </si>
  <si>
    <t>254437846470</t>
  </si>
  <si>
    <t>301433686340</t>
  </si>
  <si>
    <t>EMP04577</t>
  </si>
  <si>
    <t>775818666631</t>
  </si>
  <si>
    <t>757580707518</t>
  </si>
  <si>
    <t>EMP04578</t>
  </si>
  <si>
    <t>2025-09-23</t>
  </si>
  <si>
    <t>646164284078</t>
  </si>
  <si>
    <t>778970283561</t>
  </si>
  <si>
    <t>EMP04579</t>
  </si>
  <si>
    <t>491764655316</t>
  </si>
  <si>
    <t>998275205731</t>
  </si>
  <si>
    <t>EMP04580</t>
  </si>
  <si>
    <t>715244412193</t>
  </si>
  <si>
    <t>487454475355</t>
  </si>
  <si>
    <t>EMP04581</t>
  </si>
  <si>
    <t>892650224915</t>
  </si>
  <si>
    <t>725939648322</t>
  </si>
  <si>
    <t>EMP04582</t>
  </si>
  <si>
    <t>112162130491</t>
  </si>
  <si>
    <t>665685184075</t>
  </si>
  <si>
    <t>EMP04583</t>
  </si>
  <si>
    <t>691316150858</t>
  </si>
  <si>
    <t>162802710987</t>
  </si>
  <si>
    <t>EMP04584</t>
  </si>
  <si>
    <t>2025-05-24</t>
  </si>
  <si>
    <t>297944440656</t>
  </si>
  <si>
    <t>136970312257</t>
  </si>
  <si>
    <t>EMP04585</t>
  </si>
  <si>
    <t>947011010822</t>
  </si>
  <si>
    <t>348644258827</t>
  </si>
  <si>
    <t>EMP04586</t>
  </si>
  <si>
    <t>321522138448</t>
  </si>
  <si>
    <t>771192818489</t>
  </si>
  <si>
    <t>EMP04587</t>
  </si>
  <si>
    <t>550878257789</t>
  </si>
  <si>
    <t>197853853701</t>
  </si>
  <si>
    <t>EMP04588</t>
  </si>
  <si>
    <t>906969203888</t>
  </si>
  <si>
    <t>451493138904</t>
  </si>
  <si>
    <t>EMP04589</t>
  </si>
  <si>
    <t>672041797929</t>
  </si>
  <si>
    <t>933832363292</t>
  </si>
  <si>
    <t>EMP04590</t>
  </si>
  <si>
    <t>2025-11-02</t>
  </si>
  <si>
    <t>428149019247</t>
  </si>
  <si>
    <t>726552724379</t>
  </si>
  <si>
    <t>EMP04591</t>
  </si>
  <si>
    <t>342421647138</t>
  </si>
  <si>
    <t>364497558641</t>
  </si>
  <si>
    <t>EMP04592</t>
  </si>
  <si>
    <t>956867434603</t>
  </si>
  <si>
    <t>445074709992</t>
  </si>
  <si>
    <t>EMP04593</t>
  </si>
  <si>
    <t>412914126680</t>
  </si>
  <si>
    <t>766137599379</t>
  </si>
  <si>
    <t>EMP04594</t>
  </si>
  <si>
    <t>106879824423</t>
  </si>
  <si>
    <t>764701507759</t>
  </si>
  <si>
    <t>EMP04595</t>
  </si>
  <si>
    <t>831910452229</t>
  </si>
  <si>
    <t>385319824433</t>
  </si>
  <si>
    <t>EMP04596</t>
  </si>
  <si>
    <t>124866489528</t>
  </si>
  <si>
    <t>369430482951</t>
  </si>
  <si>
    <t>EMP04597</t>
  </si>
  <si>
    <t>323700162282</t>
  </si>
  <si>
    <t>141087215044</t>
  </si>
  <si>
    <t>EMP04598</t>
  </si>
  <si>
    <t>2022-03-27</t>
  </si>
  <si>
    <t>928253934312</t>
  </si>
  <si>
    <t>351299985973</t>
  </si>
  <si>
    <t>EMP04599</t>
  </si>
  <si>
    <t>377394428479</t>
  </si>
  <si>
    <t>666266462574</t>
  </si>
  <si>
    <t>EMP04600</t>
  </si>
  <si>
    <t>649871240003</t>
  </si>
  <si>
    <t>962887381648</t>
  </si>
  <si>
    <t>EMP04601</t>
  </si>
  <si>
    <t>796129784535</t>
  </si>
  <si>
    <t>682426603398</t>
  </si>
  <si>
    <t>EMP04602</t>
  </si>
  <si>
    <t>248189361281</t>
  </si>
  <si>
    <t>684100720616</t>
  </si>
  <si>
    <t>EMP04603</t>
  </si>
  <si>
    <t>587404746715</t>
  </si>
  <si>
    <t>732347465681</t>
  </si>
  <si>
    <t>EMP04604</t>
  </si>
  <si>
    <t>136283000836</t>
  </si>
  <si>
    <t>952017771628</t>
  </si>
  <si>
    <t>EMP04605</t>
  </si>
  <si>
    <t>2020-08-24</t>
  </si>
  <si>
    <t>332445382937</t>
  </si>
  <si>
    <t>348072302924</t>
  </si>
  <si>
    <t>EMP04606</t>
  </si>
  <si>
    <t>478276538181</t>
  </si>
  <si>
    <t>891312835007</t>
  </si>
  <si>
    <t>EMP04607</t>
  </si>
  <si>
    <t>465107013208</t>
  </si>
  <si>
    <t>491560752295</t>
  </si>
  <si>
    <t>EMP04608</t>
  </si>
  <si>
    <t>329923286640</t>
  </si>
  <si>
    <t>748024209876</t>
  </si>
  <si>
    <t>EMP04609</t>
  </si>
  <si>
    <t>630715091278</t>
  </si>
  <si>
    <t>314631076491</t>
  </si>
  <si>
    <t>EMP04610</t>
  </si>
  <si>
    <t>594162261730</t>
  </si>
  <si>
    <t>525943228933</t>
  </si>
  <si>
    <t>EMP04611</t>
  </si>
  <si>
    <t>184776045352</t>
  </si>
  <si>
    <t>556738084302</t>
  </si>
  <si>
    <t>EMP04612</t>
  </si>
  <si>
    <t>642503536040</t>
  </si>
  <si>
    <t>769360488519</t>
  </si>
  <si>
    <t>EMP04613</t>
  </si>
  <si>
    <t>2022-01-29</t>
  </si>
  <si>
    <t>699298677674</t>
  </si>
  <si>
    <t>561464410939</t>
  </si>
  <si>
    <t>EMP04614</t>
  </si>
  <si>
    <t>724320972291</t>
  </si>
  <si>
    <t>157702012501</t>
  </si>
  <si>
    <t>EMP04615</t>
  </si>
  <si>
    <t>633338307447</t>
  </si>
  <si>
    <t>836753238329</t>
  </si>
  <si>
    <t>EMP04616</t>
  </si>
  <si>
    <t>172970865153</t>
  </si>
  <si>
    <t>704024044778</t>
  </si>
  <si>
    <t>EMP04617</t>
  </si>
  <si>
    <t>720270842813</t>
  </si>
  <si>
    <t>827869777536</t>
  </si>
  <si>
    <t>EMP04618</t>
  </si>
  <si>
    <t>243537386929</t>
  </si>
  <si>
    <t>541851063369</t>
  </si>
  <si>
    <t>EMP04619</t>
  </si>
  <si>
    <t>537748207132</t>
  </si>
  <si>
    <t>415163245636</t>
  </si>
  <si>
    <t>EMP04620</t>
  </si>
  <si>
    <t>2025-07-09</t>
  </si>
  <si>
    <t>518531658674</t>
  </si>
  <si>
    <t>852709188917</t>
  </si>
  <si>
    <t>EMP04621</t>
  </si>
  <si>
    <t>2025-08-30</t>
  </si>
  <si>
    <t>177465314127</t>
  </si>
  <si>
    <t>786403303664</t>
  </si>
  <si>
    <t>EMP04622</t>
  </si>
  <si>
    <t>2022-12-31</t>
  </si>
  <si>
    <t>889203251739</t>
  </si>
  <si>
    <t>432957768658</t>
  </si>
  <si>
    <t>EMP04623</t>
  </si>
  <si>
    <t>139786617117</t>
  </si>
  <si>
    <t>225933433843</t>
  </si>
  <si>
    <t>EMP04624</t>
  </si>
  <si>
    <t>888070673998</t>
  </si>
  <si>
    <t>610505160182</t>
  </si>
  <si>
    <t>EMP04625</t>
  </si>
  <si>
    <t>428221314088</t>
  </si>
  <si>
    <t>523924167960</t>
  </si>
  <si>
    <t>EMP04626</t>
  </si>
  <si>
    <t>311526995254</t>
  </si>
  <si>
    <t>805885562534</t>
  </si>
  <si>
    <t>EMP04627</t>
  </si>
  <si>
    <t>150711557100</t>
  </si>
  <si>
    <t>424170977933</t>
  </si>
  <si>
    <t>EMP04628</t>
  </si>
  <si>
    <t>953423499211</t>
  </si>
  <si>
    <t>247627323491</t>
  </si>
  <si>
    <t>EMP04629</t>
  </si>
  <si>
    <t>615733079773</t>
  </si>
  <si>
    <t>320081232230</t>
  </si>
  <si>
    <t>EMP04630</t>
  </si>
  <si>
    <t>347076885802</t>
  </si>
  <si>
    <t>378419911806</t>
  </si>
  <si>
    <t>EMP04631</t>
  </si>
  <si>
    <t>2022-04-14</t>
  </si>
  <si>
    <t>901956553015</t>
  </si>
  <si>
    <t>225719177230</t>
  </si>
  <si>
    <t>EMP04632</t>
  </si>
  <si>
    <t>582770852040</t>
  </si>
  <si>
    <t>510038408057</t>
  </si>
  <si>
    <t>EMP04633</t>
  </si>
  <si>
    <t>548986674814</t>
  </si>
  <si>
    <t>674247406500</t>
  </si>
  <si>
    <t>EMP04634</t>
  </si>
  <si>
    <t>135241770563</t>
  </si>
  <si>
    <t>678375576941</t>
  </si>
  <si>
    <t>EMP04635</t>
  </si>
  <si>
    <t>446369966573</t>
  </si>
  <si>
    <t>148282848665</t>
  </si>
  <si>
    <t>EMP04636</t>
  </si>
  <si>
    <t>2025-08-20</t>
  </si>
  <si>
    <t>310899005171</t>
  </si>
  <si>
    <t>628329706155</t>
  </si>
  <si>
    <t>EMP04637</t>
  </si>
  <si>
    <t>2021-07-16</t>
  </si>
  <si>
    <t>646324537638</t>
  </si>
  <si>
    <t>625000835683</t>
  </si>
  <si>
    <t>EMP04638</t>
  </si>
  <si>
    <t>739281437978</t>
  </si>
  <si>
    <t>737305289542</t>
  </si>
  <si>
    <t>EMP04639</t>
  </si>
  <si>
    <t>377804024865</t>
  </si>
  <si>
    <t>700719201552</t>
  </si>
  <si>
    <t>EMP04640</t>
  </si>
  <si>
    <t>2019-09-13</t>
  </si>
  <si>
    <t>659501326705</t>
  </si>
  <si>
    <t>620738774815</t>
  </si>
  <si>
    <t>EMP04641</t>
  </si>
  <si>
    <t>127092976102</t>
  </si>
  <si>
    <t>647159100220</t>
  </si>
  <si>
    <t>EMP04642</t>
  </si>
  <si>
    <t>701483085003</t>
  </si>
  <si>
    <t>307947613302</t>
  </si>
  <si>
    <t>EMP04643</t>
  </si>
  <si>
    <t>2021-05-17</t>
  </si>
  <si>
    <t>467914453351</t>
  </si>
  <si>
    <t>193015703086</t>
  </si>
  <si>
    <t>EMP04644</t>
  </si>
  <si>
    <t>669746015774</t>
  </si>
  <si>
    <t>381724018381</t>
  </si>
  <si>
    <t>EMP04645</t>
  </si>
  <si>
    <t>868556909895</t>
  </si>
  <si>
    <t>753372044442</t>
  </si>
  <si>
    <t>EMP04646</t>
  </si>
  <si>
    <t>116103444242</t>
  </si>
  <si>
    <t>199512573795</t>
  </si>
  <si>
    <t>EMP04647</t>
  </si>
  <si>
    <t>803068841602</t>
  </si>
  <si>
    <t>538069754176</t>
  </si>
  <si>
    <t>EMP04648</t>
  </si>
  <si>
    <t>758328457193</t>
  </si>
  <si>
    <t>366330675989</t>
  </si>
  <si>
    <t>EMP04649</t>
  </si>
  <si>
    <t>679854769426</t>
  </si>
  <si>
    <t>624174446020</t>
  </si>
  <si>
    <t>EMP04650</t>
  </si>
  <si>
    <t>405131149804</t>
  </si>
  <si>
    <t>932321076000</t>
  </si>
  <si>
    <t>EMP04651</t>
  </si>
  <si>
    <t>2021-12-01</t>
  </si>
  <si>
    <t>435361789399</t>
  </si>
  <si>
    <t>765857324684</t>
  </si>
  <si>
    <t>EMP04652</t>
  </si>
  <si>
    <t>265638216122</t>
  </si>
  <si>
    <t>781874406121</t>
  </si>
  <si>
    <t>EMP04653</t>
  </si>
  <si>
    <t>880031753298</t>
  </si>
  <si>
    <t>495030015936</t>
  </si>
  <si>
    <t>EMP04654</t>
  </si>
  <si>
    <t>700809244022</t>
  </si>
  <si>
    <t>568262112277</t>
  </si>
  <si>
    <t>EMP04655</t>
  </si>
  <si>
    <t>958064792118</t>
  </si>
  <si>
    <t>659136876918</t>
  </si>
  <si>
    <t>EMP04656</t>
  </si>
  <si>
    <t>745540752143</t>
  </si>
  <si>
    <t>281585719161</t>
  </si>
  <si>
    <t>EMP04657</t>
  </si>
  <si>
    <t>499919669432</t>
  </si>
  <si>
    <t>743587554898</t>
  </si>
  <si>
    <t>EMP04658</t>
  </si>
  <si>
    <t>633825701490</t>
  </si>
  <si>
    <t>876523516531</t>
  </si>
  <si>
    <t>EMP04659</t>
  </si>
  <si>
    <t>810668884450</t>
  </si>
  <si>
    <t>273341164782</t>
  </si>
  <si>
    <t>EMP04660</t>
  </si>
  <si>
    <t>536477799695</t>
  </si>
  <si>
    <t>639704014710</t>
  </si>
  <si>
    <t>EMP04661</t>
  </si>
  <si>
    <t>510867950362</t>
  </si>
  <si>
    <t>832554178091</t>
  </si>
  <si>
    <t>EMP04662</t>
  </si>
  <si>
    <t>608211415560</t>
  </si>
  <si>
    <t>578048242941</t>
  </si>
  <si>
    <t>EMP04663</t>
  </si>
  <si>
    <t>693593488996</t>
  </si>
  <si>
    <t>462320167387</t>
  </si>
  <si>
    <t>EMP04664</t>
  </si>
  <si>
    <t>830168698692</t>
  </si>
  <si>
    <t>895751143885</t>
  </si>
  <si>
    <t>EMP04665</t>
  </si>
  <si>
    <t>679837647941</t>
  </si>
  <si>
    <t>248031877635</t>
  </si>
  <si>
    <t>EMP04666</t>
  </si>
  <si>
    <t>689991704465</t>
  </si>
  <si>
    <t>286128429489</t>
  </si>
  <si>
    <t>EMP04667</t>
  </si>
  <si>
    <t>759385493960</t>
  </si>
  <si>
    <t>718477387989</t>
  </si>
  <si>
    <t>EMP04668</t>
  </si>
  <si>
    <t>2022-06-23</t>
  </si>
  <si>
    <t>757197861131</t>
  </si>
  <si>
    <t>489683521139</t>
  </si>
  <si>
    <t>EMP04669</t>
  </si>
  <si>
    <t>687016128825</t>
  </si>
  <si>
    <t>639577309148</t>
  </si>
  <si>
    <t>EMP04670</t>
  </si>
  <si>
    <t>965598346663</t>
  </si>
  <si>
    <t>743864544522</t>
  </si>
  <si>
    <t>EMP04671</t>
  </si>
  <si>
    <t>666652766058</t>
  </si>
  <si>
    <t>981624138737</t>
  </si>
  <si>
    <t>EMP04672</t>
  </si>
  <si>
    <t>272214164027</t>
  </si>
  <si>
    <t>210557488700</t>
  </si>
  <si>
    <t>EMP04673</t>
  </si>
  <si>
    <t>893528261421</t>
  </si>
  <si>
    <t>707589051445</t>
  </si>
  <si>
    <t>EMP04674</t>
  </si>
  <si>
    <t>524526834217</t>
  </si>
  <si>
    <t>142378851407</t>
  </si>
  <si>
    <t>EMP04675</t>
  </si>
  <si>
    <t>977923841516</t>
  </si>
  <si>
    <t>775124131111</t>
  </si>
  <si>
    <t>EMP04676</t>
  </si>
  <si>
    <t>306036659828</t>
  </si>
  <si>
    <t>591422286458</t>
  </si>
  <si>
    <t>EMP04677</t>
  </si>
  <si>
    <t>2020-01-07</t>
  </si>
  <si>
    <t>633268764862</t>
  </si>
  <si>
    <t>811614947853</t>
  </si>
  <si>
    <t>EMP04678</t>
  </si>
  <si>
    <t>939601558513</t>
  </si>
  <si>
    <t>908763130488</t>
  </si>
  <si>
    <t>EMP04679</t>
  </si>
  <si>
    <t>881958324392</t>
  </si>
  <si>
    <t>115421849018</t>
  </si>
  <si>
    <t>EMP04680</t>
  </si>
  <si>
    <t>653798503732</t>
  </si>
  <si>
    <t>557765537584</t>
  </si>
  <si>
    <t>EMP04681</t>
  </si>
  <si>
    <t>758770854942</t>
  </si>
  <si>
    <t>656583175035</t>
  </si>
  <si>
    <t>EMP04682</t>
  </si>
  <si>
    <t>682411555689</t>
  </si>
  <si>
    <t>829539263461</t>
  </si>
  <si>
    <t>EMP04683</t>
  </si>
  <si>
    <t>125472641750</t>
  </si>
  <si>
    <t>486253363001</t>
  </si>
  <si>
    <t>EMP04684</t>
  </si>
  <si>
    <t>455683444247</t>
  </si>
  <si>
    <t>128988605736</t>
  </si>
  <si>
    <t>EMP04685</t>
  </si>
  <si>
    <t>838893393438</t>
  </si>
  <si>
    <t>788387286325</t>
  </si>
  <si>
    <t>EMP04686</t>
  </si>
  <si>
    <t>486821247511</t>
  </si>
  <si>
    <t>657509860090</t>
  </si>
  <si>
    <t>EMP04687</t>
  </si>
  <si>
    <t>859346457087</t>
  </si>
  <si>
    <t>343084742124</t>
  </si>
  <si>
    <t>EMP04688</t>
  </si>
  <si>
    <t>823711559599</t>
  </si>
  <si>
    <t>358404926557</t>
  </si>
  <si>
    <t>EMP04689</t>
  </si>
  <si>
    <t>263101227263</t>
  </si>
  <si>
    <t>888841184629</t>
  </si>
  <si>
    <t>EMP04690</t>
  </si>
  <si>
    <t>902636552697</t>
  </si>
  <si>
    <t>713027619676</t>
  </si>
  <si>
    <t>EMP04691</t>
  </si>
  <si>
    <t>2021-03-14</t>
  </si>
  <si>
    <t>308614523891</t>
  </si>
  <si>
    <t>776470836061</t>
  </si>
  <si>
    <t>EMP04692</t>
  </si>
  <si>
    <t>2025-04-01</t>
  </si>
  <si>
    <t>315808105038</t>
  </si>
  <si>
    <t>524757185256</t>
  </si>
  <si>
    <t>EMP04693</t>
  </si>
  <si>
    <t>710391259009</t>
  </si>
  <si>
    <t>870151645377</t>
  </si>
  <si>
    <t>EMP04694</t>
  </si>
  <si>
    <t>177082556993</t>
  </si>
  <si>
    <t>754233417215</t>
  </si>
  <si>
    <t>EMP04695</t>
  </si>
  <si>
    <t>159559241658</t>
  </si>
  <si>
    <t>241573867116</t>
  </si>
  <si>
    <t>EMP04696</t>
  </si>
  <si>
    <t>2020-09-16</t>
  </si>
  <si>
    <t>508319977263</t>
  </si>
  <si>
    <t>206618722393</t>
  </si>
  <si>
    <t>EMP04697</t>
  </si>
  <si>
    <t>335503021367</t>
  </si>
  <si>
    <t>178781070072</t>
  </si>
  <si>
    <t>EMP04698</t>
  </si>
  <si>
    <t>538192534897</t>
  </si>
  <si>
    <t>359119960386</t>
  </si>
  <si>
    <t>EMP04699</t>
  </si>
  <si>
    <t>2019-11-20</t>
  </si>
  <si>
    <t>704903073513</t>
  </si>
  <si>
    <t>144430154989</t>
  </si>
  <si>
    <t>EMP04700</t>
  </si>
  <si>
    <t>291500814775</t>
  </si>
  <si>
    <t>406182602333</t>
  </si>
  <si>
    <t>EMP04701</t>
  </si>
  <si>
    <t>320075219796</t>
  </si>
  <si>
    <t>792132394597</t>
  </si>
  <si>
    <t>EMP04702</t>
  </si>
  <si>
    <t>999008389148</t>
  </si>
  <si>
    <t>555365330527</t>
  </si>
  <si>
    <t>EMP04703</t>
  </si>
  <si>
    <t>335235526472</t>
  </si>
  <si>
    <t>701981115239</t>
  </si>
  <si>
    <t>EMP04704</t>
  </si>
  <si>
    <t>865642477102</t>
  </si>
  <si>
    <t>378164873621</t>
  </si>
  <si>
    <t>EMP04705</t>
  </si>
  <si>
    <t>104811641024</t>
  </si>
  <si>
    <t>485516243129</t>
  </si>
  <si>
    <t>EMP04706</t>
  </si>
  <si>
    <t>462902465136</t>
  </si>
  <si>
    <t>668442153926</t>
  </si>
  <si>
    <t>EMP04707</t>
  </si>
  <si>
    <t>274529713517</t>
  </si>
  <si>
    <t>859892056692</t>
  </si>
  <si>
    <t>EMP04708</t>
  </si>
  <si>
    <t>127915781107</t>
  </si>
  <si>
    <t>570514571934</t>
  </si>
  <si>
    <t>EMP04709</t>
  </si>
  <si>
    <t>375778971891</t>
  </si>
  <si>
    <t>375359410385</t>
  </si>
  <si>
    <t>EMP04710</t>
  </si>
  <si>
    <t>2024-05-11</t>
  </si>
  <si>
    <t>437224353963</t>
  </si>
  <si>
    <t>478646060186</t>
  </si>
  <si>
    <t>EMP04711</t>
  </si>
  <si>
    <t>612693990042</t>
  </si>
  <si>
    <t>416770488357</t>
  </si>
  <si>
    <t>EMP04712</t>
  </si>
  <si>
    <t>439586942629</t>
  </si>
  <si>
    <t>293728541238</t>
  </si>
  <si>
    <t>EMP04713</t>
  </si>
  <si>
    <t>639217772111</t>
  </si>
  <si>
    <t>284543721766</t>
  </si>
  <si>
    <t>EMP04714</t>
  </si>
  <si>
    <t>730480321687</t>
  </si>
  <si>
    <t>453987256382</t>
  </si>
  <si>
    <t>EMP04715</t>
  </si>
  <si>
    <t>326514512417</t>
  </si>
  <si>
    <t>822925883132</t>
  </si>
  <si>
    <t>EMP04716</t>
  </si>
  <si>
    <t>371807636602</t>
  </si>
  <si>
    <t>793412517973</t>
  </si>
  <si>
    <t>EMP04717</t>
  </si>
  <si>
    <t>100094044315</t>
  </si>
  <si>
    <t>198726508046</t>
  </si>
  <si>
    <t>EMP04718</t>
  </si>
  <si>
    <t>890374451405</t>
  </si>
  <si>
    <t>452311751977</t>
  </si>
  <si>
    <t>EMP04719</t>
  </si>
  <si>
    <t>2022-11-10</t>
  </si>
  <si>
    <t>302712166972</t>
  </si>
  <si>
    <t>130458078670</t>
  </si>
  <si>
    <t>EMP04720</t>
  </si>
  <si>
    <t>922886058492</t>
  </si>
  <si>
    <t>919157843524</t>
  </si>
  <si>
    <t>EMP04721</t>
  </si>
  <si>
    <t>678541935656</t>
  </si>
  <si>
    <t>112200612533</t>
  </si>
  <si>
    <t>EMP04722</t>
  </si>
  <si>
    <t>378160797788</t>
  </si>
  <si>
    <t>300113231924</t>
  </si>
  <si>
    <t>EMP04723</t>
  </si>
  <si>
    <t>591194914500</t>
  </si>
  <si>
    <t>305627861020</t>
  </si>
  <si>
    <t>EMP04724</t>
  </si>
  <si>
    <t>535625493363</t>
  </si>
  <si>
    <t>413016424828</t>
  </si>
  <si>
    <t>EMP04725</t>
  </si>
  <si>
    <t>793376000484</t>
  </si>
  <si>
    <t>307837274885</t>
  </si>
  <si>
    <t>EMP04726</t>
  </si>
  <si>
    <t>900394468008</t>
  </si>
  <si>
    <t>929156014138</t>
  </si>
  <si>
    <t>EMP04727</t>
  </si>
  <si>
    <t>592252582732</t>
  </si>
  <si>
    <t>909963661599</t>
  </si>
  <si>
    <t>EMP04728</t>
  </si>
  <si>
    <t>255335528431</t>
  </si>
  <si>
    <t>815562563315</t>
  </si>
  <si>
    <t>EMP04729</t>
  </si>
  <si>
    <t>611599039301</t>
  </si>
  <si>
    <t>628933605695</t>
  </si>
  <si>
    <t>EMP04730</t>
  </si>
  <si>
    <t>761571952783</t>
  </si>
  <si>
    <t>580164303371</t>
  </si>
  <si>
    <t>EMP04731</t>
  </si>
  <si>
    <t>168401154374</t>
  </si>
  <si>
    <t>572765771948</t>
  </si>
  <si>
    <t>EMP04732</t>
  </si>
  <si>
    <t>991346085932</t>
  </si>
  <si>
    <t>515759577002</t>
  </si>
  <si>
    <t>EMP04733</t>
  </si>
  <si>
    <t>967322656577</t>
  </si>
  <si>
    <t>887562104232</t>
  </si>
  <si>
    <t>EMP04734</t>
  </si>
  <si>
    <t>727608341528</t>
  </si>
  <si>
    <t>345423434561</t>
  </si>
  <si>
    <t>EMP04735</t>
  </si>
  <si>
    <t>531522999328</t>
  </si>
  <si>
    <t>882429079680</t>
  </si>
  <si>
    <t>EMP04736</t>
  </si>
  <si>
    <t>445614449492</t>
  </si>
  <si>
    <t>998180414629</t>
  </si>
  <si>
    <t>EMP04737</t>
  </si>
  <si>
    <t>386932389227</t>
  </si>
  <si>
    <t>853779294085</t>
  </si>
  <si>
    <t>EMP04738</t>
  </si>
  <si>
    <t>248438885634</t>
  </si>
  <si>
    <t>950109673772</t>
  </si>
  <si>
    <t>EMP04739</t>
  </si>
  <si>
    <t>2024-12-23</t>
  </si>
  <si>
    <t>966567301036</t>
  </si>
  <si>
    <t>198845241973</t>
  </si>
  <si>
    <t>EMP04740</t>
  </si>
  <si>
    <t>138072482907</t>
  </si>
  <si>
    <t>356073400530</t>
  </si>
  <si>
    <t>EMP04741</t>
  </si>
  <si>
    <t>2019-05-09</t>
  </si>
  <si>
    <t>671337452247</t>
  </si>
  <si>
    <t>694305186940</t>
  </si>
  <si>
    <t>EMP04742</t>
  </si>
  <si>
    <t>127300137408</t>
  </si>
  <si>
    <t>676245883609</t>
  </si>
  <si>
    <t>EMP04743</t>
  </si>
  <si>
    <t>478775763913</t>
  </si>
  <si>
    <t>163520242629</t>
  </si>
  <si>
    <t>EMP04744</t>
  </si>
  <si>
    <t>568079485802</t>
  </si>
  <si>
    <t>517659729704</t>
  </si>
  <si>
    <t>EMP04745</t>
  </si>
  <si>
    <t>348524590549</t>
  </si>
  <si>
    <t>423245586794</t>
  </si>
  <si>
    <t>EMP04746</t>
  </si>
  <si>
    <t>662569226525</t>
  </si>
  <si>
    <t>147873483802</t>
  </si>
  <si>
    <t>EMP04747</t>
  </si>
  <si>
    <t>2022-12-30</t>
  </si>
  <si>
    <t>743765397814</t>
  </si>
  <si>
    <t>351196408581</t>
  </si>
  <si>
    <t>EMP04748</t>
  </si>
  <si>
    <t>719727643156</t>
  </si>
  <si>
    <t>632633259270</t>
  </si>
  <si>
    <t>EMP04749</t>
  </si>
  <si>
    <t>212795956967</t>
  </si>
  <si>
    <t>338685783415</t>
  </si>
  <si>
    <t>EMP04750</t>
  </si>
  <si>
    <t>732353095109</t>
  </si>
  <si>
    <t>235128402805</t>
  </si>
  <si>
    <t>EMP04751</t>
  </si>
  <si>
    <t>190816016829</t>
  </si>
  <si>
    <t>169042551742</t>
  </si>
  <si>
    <t>EMP04752</t>
  </si>
  <si>
    <t>325650008585</t>
  </si>
  <si>
    <t>835686502097</t>
  </si>
  <si>
    <t>EMP04753</t>
  </si>
  <si>
    <t>196676217164</t>
  </si>
  <si>
    <t>956331225625</t>
  </si>
  <si>
    <t>EMP04754</t>
  </si>
  <si>
    <t>513719909367</t>
  </si>
  <si>
    <t>536611794564</t>
  </si>
  <si>
    <t>EMP04755</t>
  </si>
  <si>
    <t>748766236109</t>
  </si>
  <si>
    <t>397060024756</t>
  </si>
  <si>
    <t>EMP04756</t>
  </si>
  <si>
    <t>939961625330</t>
  </si>
  <si>
    <t>507747987385</t>
  </si>
  <si>
    <t>EMP04757</t>
  </si>
  <si>
    <t>106327697663</t>
  </si>
  <si>
    <t>348436071577</t>
  </si>
  <si>
    <t>EMP04758</t>
  </si>
  <si>
    <t>175688456048</t>
  </si>
  <si>
    <t>199388758915</t>
  </si>
  <si>
    <t>EMP04759</t>
  </si>
  <si>
    <t>595477258919</t>
  </si>
  <si>
    <t>571719038037</t>
  </si>
  <si>
    <t>EMP04760</t>
  </si>
  <si>
    <t>261651060125</t>
  </si>
  <si>
    <t>479700880183</t>
  </si>
  <si>
    <t>EMP04761</t>
  </si>
  <si>
    <t>103326784409</t>
  </si>
  <si>
    <t>911994085194</t>
  </si>
  <si>
    <t>EMP04762</t>
  </si>
  <si>
    <t>503497507200</t>
  </si>
  <si>
    <t>966171587616</t>
  </si>
  <si>
    <t>EMP04763</t>
  </si>
  <si>
    <t>397241033869</t>
  </si>
  <si>
    <t>495996479155</t>
  </si>
  <si>
    <t>EMP04764</t>
  </si>
  <si>
    <t>742791640692</t>
  </si>
  <si>
    <t>190844587103</t>
  </si>
  <si>
    <t>EMP04765</t>
  </si>
  <si>
    <t>966750263542</t>
  </si>
  <si>
    <t>178717674172</t>
  </si>
  <si>
    <t>EMP04766</t>
  </si>
  <si>
    <t>805931323207</t>
  </si>
  <si>
    <t>444857265862</t>
  </si>
  <si>
    <t>EMP04767</t>
  </si>
  <si>
    <t>199783753405</t>
  </si>
  <si>
    <t>938315017552</t>
  </si>
  <si>
    <t>EMP04768</t>
  </si>
  <si>
    <t>900459909006</t>
  </si>
  <si>
    <t>615680965723</t>
  </si>
  <si>
    <t>EMP04769</t>
  </si>
  <si>
    <t>280982009554</t>
  </si>
  <si>
    <t>333711438500</t>
  </si>
  <si>
    <t>EMP04770</t>
  </si>
  <si>
    <t>588121562416</t>
  </si>
  <si>
    <t>584965743568</t>
  </si>
  <si>
    <t>EMP04771</t>
  </si>
  <si>
    <t>609454995397</t>
  </si>
  <si>
    <t>702953009016</t>
  </si>
  <si>
    <t>EMP04772</t>
  </si>
  <si>
    <t>745959555549</t>
  </si>
  <si>
    <t>713251895809</t>
  </si>
  <si>
    <t>EMP04773</t>
  </si>
  <si>
    <t>790826296202</t>
  </si>
  <si>
    <t>886822364880</t>
  </si>
  <si>
    <t>EMP04774</t>
  </si>
  <si>
    <t>117452226685</t>
  </si>
  <si>
    <t>822879744056</t>
  </si>
  <si>
    <t>EMP04775</t>
  </si>
  <si>
    <t>969111503658</t>
  </si>
  <si>
    <t>755869306897</t>
  </si>
  <si>
    <t>EMP04776</t>
  </si>
  <si>
    <t>924204483074</t>
  </si>
  <si>
    <t>131064798208</t>
  </si>
  <si>
    <t>EMP04777</t>
  </si>
  <si>
    <t>330901161048</t>
  </si>
  <si>
    <t>589194769987</t>
  </si>
  <si>
    <t>EMP04778</t>
  </si>
  <si>
    <t>695024116596</t>
  </si>
  <si>
    <t>486608865029</t>
  </si>
  <si>
    <t>EMP04779</t>
  </si>
  <si>
    <t>412325730794</t>
  </si>
  <si>
    <t>269181889818</t>
  </si>
  <si>
    <t>EMP04780</t>
  </si>
  <si>
    <t>917076295929</t>
  </si>
  <si>
    <t>972456198641</t>
  </si>
  <si>
    <t>EMP04781</t>
  </si>
  <si>
    <t>466643678404</t>
  </si>
  <si>
    <t>178363611087</t>
  </si>
  <si>
    <t>EMP04782</t>
  </si>
  <si>
    <t>341287064134</t>
  </si>
  <si>
    <t>991449255176</t>
  </si>
  <si>
    <t>EMP04783</t>
  </si>
  <si>
    <t>958495364255</t>
  </si>
  <si>
    <t>153195385643</t>
  </si>
  <si>
    <t>EMP04784</t>
  </si>
  <si>
    <t>2019-02-16</t>
  </si>
  <si>
    <t>322778705671</t>
  </si>
  <si>
    <t>502240368593</t>
  </si>
  <si>
    <t>EMP04785</t>
  </si>
  <si>
    <t>861547336156</t>
  </si>
  <si>
    <t>276464722823</t>
  </si>
  <si>
    <t>EMP04786</t>
  </si>
  <si>
    <t>352205559173</t>
  </si>
  <si>
    <t>577310680781</t>
  </si>
  <si>
    <t>EMP04787</t>
  </si>
  <si>
    <t>636581337669</t>
  </si>
  <si>
    <t>287642061991</t>
  </si>
  <si>
    <t>EMP04788</t>
  </si>
  <si>
    <t>563384624247</t>
  </si>
  <si>
    <t>404464961742</t>
  </si>
  <si>
    <t>EMP04789</t>
  </si>
  <si>
    <t>258254260570</t>
  </si>
  <si>
    <t>219462226906</t>
  </si>
  <si>
    <t>EMP04790</t>
  </si>
  <si>
    <t>153674624589</t>
  </si>
  <si>
    <t>139393135390</t>
  </si>
  <si>
    <t>EMP04791</t>
  </si>
  <si>
    <t>231695664210</t>
  </si>
  <si>
    <t>907319008497</t>
  </si>
  <si>
    <t>EMP04792</t>
  </si>
  <si>
    <t>397594521334</t>
  </si>
  <si>
    <t>847672131093</t>
  </si>
  <si>
    <t>EMP04793</t>
  </si>
  <si>
    <t>910199347322</t>
  </si>
  <si>
    <t>283283985997</t>
  </si>
  <si>
    <t>EMP04794</t>
  </si>
  <si>
    <t>227890386334</t>
  </si>
  <si>
    <t>729731659190</t>
  </si>
  <si>
    <t>EMP04795</t>
  </si>
  <si>
    <t>977374460955</t>
  </si>
  <si>
    <t>961925716655</t>
  </si>
  <si>
    <t>EMP04796</t>
  </si>
  <si>
    <t>198155154211</t>
  </si>
  <si>
    <t>904737847432</t>
  </si>
  <si>
    <t>EMP04797</t>
  </si>
  <si>
    <t>626597832980</t>
  </si>
  <si>
    <t>267933943540</t>
  </si>
  <si>
    <t>EMP04798</t>
  </si>
  <si>
    <t>316160710513</t>
  </si>
  <si>
    <t>227872993056</t>
  </si>
  <si>
    <t>EMP04799</t>
  </si>
  <si>
    <t>340946900443</t>
  </si>
  <si>
    <t>151621464942</t>
  </si>
  <si>
    <t>EMP04800</t>
  </si>
  <si>
    <t>676494381477</t>
  </si>
  <si>
    <t>403225359014</t>
  </si>
  <si>
    <t>EMP04801</t>
  </si>
  <si>
    <t>506443692817</t>
  </si>
  <si>
    <t>634219567157</t>
  </si>
  <si>
    <t>EMP04802</t>
  </si>
  <si>
    <t>571698210254</t>
  </si>
  <si>
    <t>986430678991</t>
  </si>
  <si>
    <t>EMP04803</t>
  </si>
  <si>
    <t>816048239587</t>
  </si>
  <si>
    <t>294487685382</t>
  </si>
  <si>
    <t>EMP04804</t>
  </si>
  <si>
    <t>171520003207</t>
  </si>
  <si>
    <t>973400032522</t>
  </si>
  <si>
    <t>EMP04805</t>
  </si>
  <si>
    <t>797553449984</t>
  </si>
  <si>
    <t>403953340310</t>
  </si>
  <si>
    <t>EMP04806</t>
  </si>
  <si>
    <t>212959601975</t>
  </si>
  <si>
    <t>639944243361</t>
  </si>
  <si>
    <t>EMP04807</t>
  </si>
  <si>
    <t>274806278609</t>
  </si>
  <si>
    <t>420491971420</t>
  </si>
  <si>
    <t>EMP04808</t>
  </si>
  <si>
    <t>467172125211</t>
  </si>
  <si>
    <t>330244852576</t>
  </si>
  <si>
    <t>EMP04809</t>
  </si>
  <si>
    <t>508970762959</t>
  </si>
  <si>
    <t>898061861859</t>
  </si>
  <si>
    <t>EMP04810</t>
  </si>
  <si>
    <t>889679337254</t>
  </si>
  <si>
    <t>291513156305</t>
  </si>
  <si>
    <t>EMP04811</t>
  </si>
  <si>
    <t>333909673447</t>
  </si>
  <si>
    <t>880699624449</t>
  </si>
  <si>
    <t>EMP04812</t>
  </si>
  <si>
    <t>881819271799</t>
  </si>
  <si>
    <t>734921808044</t>
  </si>
  <si>
    <t>EMP04813</t>
  </si>
  <si>
    <t>676172309379</t>
  </si>
  <si>
    <t>165792053917</t>
  </si>
  <si>
    <t>EMP04814</t>
  </si>
  <si>
    <t>824258827630</t>
  </si>
  <si>
    <t>186917111615</t>
  </si>
  <si>
    <t>EMP04815</t>
  </si>
  <si>
    <t>2021-12-13</t>
  </si>
  <si>
    <t>209939372923</t>
  </si>
  <si>
    <t>750140368149</t>
  </si>
  <si>
    <t>EMP04816</t>
  </si>
  <si>
    <t>520991389994</t>
  </si>
  <si>
    <t>970227332652</t>
  </si>
  <si>
    <t>EMP04817</t>
  </si>
  <si>
    <t>623332050167</t>
  </si>
  <si>
    <t>688643422338</t>
  </si>
  <si>
    <t>EMP04818</t>
  </si>
  <si>
    <t>263188202166</t>
  </si>
  <si>
    <t>699952969244</t>
  </si>
  <si>
    <t>EMP04819</t>
  </si>
  <si>
    <t>607636988226</t>
  </si>
  <si>
    <t>491924013965</t>
  </si>
  <si>
    <t>EMP04820</t>
  </si>
  <si>
    <t>665669352023</t>
  </si>
  <si>
    <t>226001858854</t>
  </si>
  <si>
    <t>EMP04821</t>
  </si>
  <si>
    <t>997473689555</t>
  </si>
  <si>
    <t>275235988934</t>
  </si>
  <si>
    <t>EMP04822</t>
  </si>
  <si>
    <t>759165694877</t>
  </si>
  <si>
    <t>941482389180</t>
  </si>
  <si>
    <t>EMP04823</t>
  </si>
  <si>
    <t>449115878169</t>
  </si>
  <si>
    <t>845507082142</t>
  </si>
  <si>
    <t>EMP04824</t>
  </si>
  <si>
    <t>972978565967</t>
  </si>
  <si>
    <t>700447383387</t>
  </si>
  <si>
    <t>EMP04825</t>
  </si>
  <si>
    <t>111508284215</t>
  </si>
  <si>
    <t>661919464073</t>
  </si>
  <si>
    <t>EMP04826</t>
  </si>
  <si>
    <t>927457982670</t>
  </si>
  <si>
    <t>173495430756</t>
  </si>
  <si>
    <t>EMP04827</t>
  </si>
  <si>
    <t>886450931941</t>
  </si>
  <si>
    <t>814012091473</t>
  </si>
  <si>
    <t>EMP04828</t>
  </si>
  <si>
    <t>922540535753</t>
  </si>
  <si>
    <t>140711695593</t>
  </si>
  <si>
    <t>EMP04829</t>
  </si>
  <si>
    <t>2020-08-14</t>
  </si>
  <si>
    <t>859603761201</t>
  </si>
  <si>
    <t>212782886120</t>
  </si>
  <si>
    <t>EMP04830</t>
  </si>
  <si>
    <t>856329816602</t>
  </si>
  <si>
    <t>515965435918</t>
  </si>
  <si>
    <t>EMP04831</t>
  </si>
  <si>
    <t>483324757971</t>
  </si>
  <si>
    <t>100383033206</t>
  </si>
  <si>
    <t>EMP04832</t>
  </si>
  <si>
    <t>957808972992</t>
  </si>
  <si>
    <t>842951725998</t>
  </si>
  <si>
    <t>EMP04833</t>
  </si>
  <si>
    <t>684676004946</t>
  </si>
  <si>
    <t>862067323866</t>
  </si>
  <si>
    <t>EMP04834</t>
  </si>
  <si>
    <t>694025744651</t>
  </si>
  <si>
    <t>756955566702</t>
  </si>
  <si>
    <t>EMP04835</t>
  </si>
  <si>
    <t>544847890147</t>
  </si>
  <si>
    <t>444040365348</t>
  </si>
  <si>
    <t>EMP04836</t>
  </si>
  <si>
    <t>251332557071</t>
  </si>
  <si>
    <t>749358438743</t>
  </si>
  <si>
    <t>EMP04837</t>
  </si>
  <si>
    <t>414855419646</t>
  </si>
  <si>
    <t>212648391204</t>
  </si>
  <si>
    <t>EMP04838</t>
  </si>
  <si>
    <t>960106672375</t>
  </si>
  <si>
    <t>874841460671</t>
  </si>
  <si>
    <t>EMP04839</t>
  </si>
  <si>
    <t>843841742339</t>
  </si>
  <si>
    <t>575610002940</t>
  </si>
  <si>
    <t>EMP04840</t>
  </si>
  <si>
    <t>262282723117</t>
  </si>
  <si>
    <t>976059908003</t>
  </si>
  <si>
    <t>EMP04841</t>
  </si>
  <si>
    <t>2023-03-02</t>
  </si>
  <si>
    <t>876453778585</t>
  </si>
  <si>
    <t>787678122123</t>
  </si>
  <si>
    <t>EMP04842</t>
  </si>
  <si>
    <t>330818331644</t>
  </si>
  <si>
    <t>411363760870</t>
  </si>
  <si>
    <t>EMP04843</t>
  </si>
  <si>
    <t>187107341516</t>
  </si>
  <si>
    <t>375733451714</t>
  </si>
  <si>
    <t>EMP04844</t>
  </si>
  <si>
    <t>857871965813</t>
  </si>
  <si>
    <t>909572894326</t>
  </si>
  <si>
    <t>EMP04845</t>
  </si>
  <si>
    <t>598310602432</t>
  </si>
  <si>
    <t>632526648139</t>
  </si>
  <si>
    <t>EMP04846</t>
  </si>
  <si>
    <t>895674785657</t>
  </si>
  <si>
    <t>210015626902</t>
  </si>
  <si>
    <t>EMP04847</t>
  </si>
  <si>
    <t>848127892078</t>
  </si>
  <si>
    <t>808418548562</t>
  </si>
  <si>
    <t>EMP04848</t>
  </si>
  <si>
    <t>2022-12-10</t>
  </si>
  <si>
    <t>676573735235</t>
  </si>
  <si>
    <t>725487144239</t>
  </si>
  <si>
    <t>EMP04849</t>
  </si>
  <si>
    <t>490701545559</t>
  </si>
  <si>
    <t>350928629258</t>
  </si>
  <si>
    <t>EMP04850</t>
  </si>
  <si>
    <t>168174840224</t>
  </si>
  <si>
    <t>137142661415</t>
  </si>
  <si>
    <t>EMP04851</t>
  </si>
  <si>
    <t>151618807413</t>
  </si>
  <si>
    <t>821792349780</t>
  </si>
  <si>
    <t>EMP04852</t>
  </si>
  <si>
    <t>182272987882</t>
  </si>
  <si>
    <t>386542739309</t>
  </si>
  <si>
    <t>EMP04853</t>
  </si>
  <si>
    <t>225026728023</t>
  </si>
  <si>
    <t>117562411954</t>
  </si>
  <si>
    <t>EMP04854</t>
  </si>
  <si>
    <t>233527631848</t>
  </si>
  <si>
    <t>386683218690</t>
  </si>
  <si>
    <t>EMP04855</t>
  </si>
  <si>
    <t>254386312784</t>
  </si>
  <si>
    <t>746337582465</t>
  </si>
  <si>
    <t>EMP04856</t>
  </si>
  <si>
    <t>826748917118</t>
  </si>
  <si>
    <t>415146283588</t>
  </si>
  <si>
    <t>EMP04857</t>
  </si>
  <si>
    <t>2024-05-27</t>
  </si>
  <si>
    <t>102824452605</t>
  </si>
  <si>
    <t>909295138247</t>
  </si>
  <si>
    <t>EMP04858</t>
  </si>
  <si>
    <t>246669660378</t>
  </si>
  <si>
    <t>792000465588</t>
  </si>
  <si>
    <t>EMP04859</t>
  </si>
  <si>
    <t>2022-04-21</t>
  </si>
  <si>
    <t>641290831046</t>
  </si>
  <si>
    <t>233782628973</t>
  </si>
  <si>
    <t>EMP04860</t>
  </si>
  <si>
    <t>793122878762</t>
  </si>
  <si>
    <t>165014868654</t>
  </si>
  <si>
    <t>EMP04861</t>
  </si>
  <si>
    <t>495325502800</t>
  </si>
  <si>
    <t>861706088984</t>
  </si>
  <si>
    <t>EMP04862</t>
  </si>
  <si>
    <t>2022-08-08</t>
  </si>
  <si>
    <t>268555735571</t>
  </si>
  <si>
    <t>470203929595</t>
  </si>
  <si>
    <t>EMP04863</t>
  </si>
  <si>
    <t>699040666388</t>
  </si>
  <si>
    <t>617041792568</t>
  </si>
  <si>
    <t>EMP04864</t>
  </si>
  <si>
    <t>822289614748</t>
  </si>
  <si>
    <t>821616771392</t>
  </si>
  <si>
    <t>EMP04865</t>
  </si>
  <si>
    <t>843691632879</t>
  </si>
  <si>
    <t>690321665785</t>
  </si>
  <si>
    <t>EMP04866</t>
  </si>
  <si>
    <t>2022-08-27</t>
  </si>
  <si>
    <t>294239765463</t>
  </si>
  <si>
    <t>448854165548</t>
  </si>
  <si>
    <t>EMP04867</t>
  </si>
  <si>
    <t>748807150101</t>
  </si>
  <si>
    <t>486016570935</t>
  </si>
  <si>
    <t>EMP04868</t>
  </si>
  <si>
    <t>313277967397</t>
  </si>
  <si>
    <t>385382574164</t>
  </si>
  <si>
    <t>EMP04869</t>
  </si>
  <si>
    <t>628864713780</t>
  </si>
  <si>
    <t>215263751629</t>
  </si>
  <si>
    <t>EMP04870</t>
  </si>
  <si>
    <t>514931657518</t>
  </si>
  <si>
    <t>862358139044</t>
  </si>
  <si>
    <t>EMP04871</t>
  </si>
  <si>
    <t>311828048117</t>
  </si>
  <si>
    <t>282996875630</t>
  </si>
  <si>
    <t>EMP04872</t>
  </si>
  <si>
    <t>376730965020</t>
  </si>
  <si>
    <t>447906126374</t>
  </si>
  <si>
    <t>EMP04873</t>
  </si>
  <si>
    <t>2023-08-23</t>
  </si>
  <si>
    <t>423648259385</t>
  </si>
  <si>
    <t>731048940947</t>
  </si>
  <si>
    <t>EMP04874</t>
  </si>
  <si>
    <t>215245419812</t>
  </si>
  <si>
    <t>199576910383</t>
  </si>
  <si>
    <t>EMP04875</t>
  </si>
  <si>
    <t>691756843630</t>
  </si>
  <si>
    <t>200040023414</t>
  </si>
  <si>
    <t>EMP04876</t>
  </si>
  <si>
    <t>403548380438</t>
  </si>
  <si>
    <t>788602529525</t>
  </si>
  <si>
    <t>EMP04877</t>
  </si>
  <si>
    <t>206108088855</t>
  </si>
  <si>
    <t>299927711617</t>
  </si>
  <si>
    <t>EMP04878</t>
  </si>
  <si>
    <t>948981702028</t>
  </si>
  <si>
    <t>894117148537</t>
  </si>
  <si>
    <t>EMP04879</t>
  </si>
  <si>
    <t>977789603662</t>
  </si>
  <si>
    <t>192593058555</t>
  </si>
  <si>
    <t>EMP04880</t>
  </si>
  <si>
    <t>298749867309</t>
  </si>
  <si>
    <t>793581872718</t>
  </si>
  <si>
    <t>EMP04881</t>
  </si>
  <si>
    <t>2021-02-15</t>
  </si>
  <si>
    <t>449423082455</t>
  </si>
  <si>
    <t>864035202907</t>
  </si>
  <si>
    <t>EMP04882</t>
  </si>
  <si>
    <t>2022-06-04</t>
  </si>
  <si>
    <t>484766857949</t>
  </si>
  <si>
    <t>341418893983</t>
  </si>
  <si>
    <t>EMP04883</t>
  </si>
  <si>
    <t>101286095340</t>
  </si>
  <si>
    <t>707303461495</t>
  </si>
  <si>
    <t>EMP04884</t>
  </si>
  <si>
    <t>2022-07-14</t>
  </si>
  <si>
    <t>998504538631</t>
  </si>
  <si>
    <t>923265070897</t>
  </si>
  <si>
    <t>EMP04885</t>
  </si>
  <si>
    <t>209529074533</t>
  </si>
  <si>
    <t>738388714424</t>
  </si>
  <si>
    <t>EMP04886</t>
  </si>
  <si>
    <t>860759208434</t>
  </si>
  <si>
    <t>111499163234</t>
  </si>
  <si>
    <t>EMP04887</t>
  </si>
  <si>
    <t>234995649303</t>
  </si>
  <si>
    <t>983984546531</t>
  </si>
  <si>
    <t>EMP04888</t>
  </si>
  <si>
    <t>2020-10-02</t>
  </si>
  <si>
    <t>516037411191</t>
  </si>
  <si>
    <t>226584265912</t>
  </si>
  <si>
    <t>EMP04889</t>
  </si>
  <si>
    <t>237484762715</t>
  </si>
  <si>
    <t>141398760462</t>
  </si>
  <si>
    <t>EMP04890</t>
  </si>
  <si>
    <t>2023-01-09</t>
  </si>
  <si>
    <t>445225852179</t>
  </si>
  <si>
    <t>263576002226</t>
  </si>
  <si>
    <t>EMP04891</t>
  </si>
  <si>
    <t>2021-10-27</t>
  </si>
  <si>
    <t>363518643225</t>
  </si>
  <si>
    <t>200123189052</t>
  </si>
  <si>
    <t>EMP04892</t>
  </si>
  <si>
    <t>705126113344</t>
  </si>
  <si>
    <t>612961292144</t>
  </si>
  <si>
    <t>EMP04893</t>
  </si>
  <si>
    <t>910492480850</t>
  </si>
  <si>
    <t>179689058358</t>
  </si>
  <si>
    <t>EMP04894</t>
  </si>
  <si>
    <t>340024697114</t>
  </si>
  <si>
    <t>226448977790</t>
  </si>
  <si>
    <t>EMP04895</t>
  </si>
  <si>
    <t>604413100476</t>
  </si>
  <si>
    <t>161083796556</t>
  </si>
  <si>
    <t>EMP04896</t>
  </si>
  <si>
    <t>2019-03-26</t>
  </si>
  <si>
    <t>680293461733</t>
  </si>
  <si>
    <t>832322185124</t>
  </si>
  <si>
    <t>EMP04897</t>
  </si>
  <si>
    <t>803458312950</t>
  </si>
  <si>
    <t>594286395116</t>
  </si>
  <si>
    <t>EMP04898</t>
  </si>
  <si>
    <t>877206009058</t>
  </si>
  <si>
    <t>126998616704</t>
  </si>
  <si>
    <t>EMP04899</t>
  </si>
  <si>
    <t>872231782979</t>
  </si>
  <si>
    <t>305208330929</t>
  </si>
  <si>
    <t>EMP04900</t>
  </si>
  <si>
    <t>2023-04-25</t>
  </si>
  <si>
    <t>497695472441</t>
  </si>
  <si>
    <t>375940078945</t>
  </si>
  <si>
    <t>EMP04901</t>
  </si>
  <si>
    <t>854189990534</t>
  </si>
  <si>
    <t>991518170765</t>
  </si>
  <si>
    <t>EMP04902</t>
  </si>
  <si>
    <t>794284821906</t>
  </si>
  <si>
    <t>634593282903</t>
  </si>
  <si>
    <t>EMP04903</t>
  </si>
  <si>
    <t>275605695683</t>
  </si>
  <si>
    <t>595799994198</t>
  </si>
  <si>
    <t>EMP04904</t>
  </si>
  <si>
    <t>2024-11-05</t>
  </si>
  <si>
    <t>151518001509</t>
  </si>
  <si>
    <t>111498279868</t>
  </si>
  <si>
    <t>EMP04905</t>
  </si>
  <si>
    <t>142114584362</t>
  </si>
  <si>
    <t>587961685820</t>
  </si>
  <si>
    <t>EMP04906</t>
  </si>
  <si>
    <t>774914394775</t>
  </si>
  <si>
    <t>960746974506</t>
  </si>
  <si>
    <t>EMP04907</t>
  </si>
  <si>
    <t>321595652341</t>
  </si>
  <si>
    <t>173792170126</t>
  </si>
  <si>
    <t>EMP04908</t>
  </si>
  <si>
    <t>874193614944</t>
  </si>
  <si>
    <t>566317557942</t>
  </si>
  <si>
    <t>EMP04909</t>
  </si>
  <si>
    <t>827383185614</t>
  </si>
  <si>
    <t>851537159821</t>
  </si>
  <si>
    <t>EMP04910</t>
  </si>
  <si>
    <t>2021-08-30</t>
  </si>
  <si>
    <t>759252030353</t>
  </si>
  <si>
    <t>448125527905</t>
  </si>
  <si>
    <t>EMP04911</t>
  </si>
  <si>
    <t>226453051743</t>
  </si>
  <si>
    <t>235116973657</t>
  </si>
  <si>
    <t>EMP04912</t>
  </si>
  <si>
    <t>558358674158</t>
  </si>
  <si>
    <t>613304558390</t>
  </si>
  <si>
    <t>EMP04913</t>
  </si>
  <si>
    <t>726434155338</t>
  </si>
  <si>
    <t>785373446313</t>
  </si>
  <si>
    <t>EMP04914</t>
  </si>
  <si>
    <t>2022-01-28</t>
  </si>
  <si>
    <t>934298068070</t>
  </si>
  <si>
    <t>395487266268</t>
  </si>
  <si>
    <t>EMP04915</t>
  </si>
  <si>
    <t>466095094634</t>
  </si>
  <si>
    <t>948189072597</t>
  </si>
  <si>
    <t>EMP04916</t>
  </si>
  <si>
    <t>2020-07-01</t>
  </si>
  <si>
    <t>315304728329</t>
  </si>
  <si>
    <t>661433411622</t>
  </si>
  <si>
    <t>EMP04917</t>
  </si>
  <si>
    <t>917037060114</t>
  </si>
  <si>
    <t>462436443714</t>
  </si>
  <si>
    <t>EMP04918</t>
  </si>
  <si>
    <t>965343889648</t>
  </si>
  <si>
    <t>414191868284</t>
  </si>
  <si>
    <t>EMP04919</t>
  </si>
  <si>
    <t>606737907861</t>
  </si>
  <si>
    <t>856290697136</t>
  </si>
  <si>
    <t>EMP04920</t>
  </si>
  <si>
    <t>198810064136</t>
  </si>
  <si>
    <t>157861444511</t>
  </si>
  <si>
    <t>EMP04921</t>
  </si>
  <si>
    <t>859001779999</t>
  </si>
  <si>
    <t>113416188867</t>
  </si>
  <si>
    <t>EMP04922</t>
  </si>
  <si>
    <t>406843488268</t>
  </si>
  <si>
    <t>300836230172</t>
  </si>
  <si>
    <t>EMP04923</t>
  </si>
  <si>
    <t>2025-08-11</t>
  </si>
  <si>
    <t>847099632416</t>
  </si>
  <si>
    <t>694555484420</t>
  </si>
  <si>
    <t>EMP04924</t>
  </si>
  <si>
    <t>116187348639</t>
  </si>
  <si>
    <t>950828142574</t>
  </si>
  <si>
    <t>EMP04925</t>
  </si>
  <si>
    <t>108102290882</t>
  </si>
  <si>
    <t>198876237996</t>
  </si>
  <si>
    <t>EMP04926</t>
  </si>
  <si>
    <t>971549309047</t>
  </si>
  <si>
    <t>289177758612</t>
  </si>
  <si>
    <t>EMP04927</t>
  </si>
  <si>
    <t>2022-11-22</t>
  </si>
  <si>
    <t>771534012962</t>
  </si>
  <si>
    <t>171657286931</t>
  </si>
  <si>
    <t>EMP04928</t>
  </si>
  <si>
    <t>298378367115</t>
  </si>
  <si>
    <t>376887404283</t>
  </si>
  <si>
    <t>EMP04929</t>
  </si>
  <si>
    <t>567884572992</t>
  </si>
  <si>
    <t>456416279784</t>
  </si>
  <si>
    <t>EMP04930</t>
  </si>
  <si>
    <t>767357528145</t>
  </si>
  <si>
    <t>708168916316</t>
  </si>
  <si>
    <t>EMP04931</t>
  </si>
  <si>
    <t>588968802831</t>
  </si>
  <si>
    <t>892505425615</t>
  </si>
  <si>
    <t>EMP04932</t>
  </si>
  <si>
    <t>487498132952</t>
  </si>
  <si>
    <t>433264233413</t>
  </si>
  <si>
    <t>EMP04933</t>
  </si>
  <si>
    <t>356112103002</t>
  </si>
  <si>
    <t>277955930214</t>
  </si>
  <si>
    <t>EMP04934</t>
  </si>
  <si>
    <t>672326053881</t>
  </si>
  <si>
    <t>343316647065</t>
  </si>
  <si>
    <t>EMP04935</t>
  </si>
  <si>
    <t>662202938758</t>
  </si>
  <si>
    <t>872074021660</t>
  </si>
  <si>
    <t>EMP04936</t>
  </si>
  <si>
    <t>2020-07-04</t>
  </si>
  <si>
    <t>459310088062</t>
  </si>
  <si>
    <t>235408659991</t>
  </si>
  <si>
    <t>EMP04937</t>
  </si>
  <si>
    <t>609634633435</t>
  </si>
  <si>
    <t>534222055290</t>
  </si>
  <si>
    <t>EMP04938</t>
  </si>
  <si>
    <t>488820672199</t>
  </si>
  <si>
    <t>456427150276</t>
  </si>
  <si>
    <t>EMP04939</t>
  </si>
  <si>
    <t>880572043390</t>
  </si>
  <si>
    <t>264082985596</t>
  </si>
  <si>
    <t>EMP04940</t>
  </si>
  <si>
    <t>399118309629</t>
  </si>
  <si>
    <t>782692211165</t>
  </si>
  <si>
    <t>EMP04941</t>
  </si>
  <si>
    <t>643161143769</t>
  </si>
  <si>
    <t>800293077350</t>
  </si>
  <si>
    <t>EMP04942</t>
  </si>
  <si>
    <t>468917462681</t>
  </si>
  <si>
    <t>200967478272</t>
  </si>
  <si>
    <t>EMP04943</t>
  </si>
  <si>
    <t>771224514372</t>
  </si>
  <si>
    <t>543144861362</t>
  </si>
  <si>
    <t>EMP04944</t>
  </si>
  <si>
    <t>965168998266</t>
  </si>
  <si>
    <t>190792599770</t>
  </si>
  <si>
    <t>EMP04945</t>
  </si>
  <si>
    <t>387404060300</t>
  </si>
  <si>
    <t>996773147370</t>
  </si>
  <si>
    <t>EMP04946</t>
  </si>
  <si>
    <t>2019-05-30</t>
  </si>
  <si>
    <t>148497307266</t>
  </si>
  <si>
    <t>760993382502</t>
  </si>
  <si>
    <t>EMP04947</t>
  </si>
  <si>
    <t>590115736677</t>
  </si>
  <si>
    <t>533779599417</t>
  </si>
  <si>
    <t>EMP04948</t>
  </si>
  <si>
    <t>843940015532</t>
  </si>
  <si>
    <t>340105856763</t>
  </si>
  <si>
    <t>EMP04949</t>
  </si>
  <si>
    <t>941466939177</t>
  </si>
  <si>
    <t>996477410709</t>
  </si>
  <si>
    <t>EMP04950</t>
  </si>
  <si>
    <t>763478402582</t>
  </si>
  <si>
    <t>163457241922</t>
  </si>
  <si>
    <t>EMP04951</t>
  </si>
  <si>
    <t>517879938355</t>
  </si>
  <si>
    <t>656344422629</t>
  </si>
  <si>
    <t>EMP04952</t>
  </si>
  <si>
    <t>963836325310</t>
  </si>
  <si>
    <t>892681552747</t>
  </si>
  <si>
    <t>EMP04953</t>
  </si>
  <si>
    <t>193773659089</t>
  </si>
  <si>
    <t>885998830188</t>
  </si>
  <si>
    <t>EMP04954</t>
  </si>
  <si>
    <t>954145820256</t>
  </si>
  <si>
    <t>295160648383</t>
  </si>
  <si>
    <t>EMP04955</t>
  </si>
  <si>
    <t>853603259533</t>
  </si>
  <si>
    <t>754950270775</t>
  </si>
  <si>
    <t>EMP04956</t>
  </si>
  <si>
    <t>313487191392</t>
  </si>
  <si>
    <t>381113082998</t>
  </si>
  <si>
    <t>EMP04957</t>
  </si>
  <si>
    <t>734870773974</t>
  </si>
  <si>
    <t>269376801569</t>
  </si>
  <si>
    <t>EMP04958</t>
  </si>
  <si>
    <t>193998873632</t>
  </si>
  <si>
    <t>662248973217</t>
  </si>
  <si>
    <t>EMP04959</t>
  </si>
  <si>
    <t>190853560338</t>
  </si>
  <si>
    <t>196445298460</t>
  </si>
  <si>
    <t>EMP04960</t>
  </si>
  <si>
    <t>2024-03-07</t>
  </si>
  <si>
    <t>103460655160</t>
  </si>
  <si>
    <t>790922854580</t>
  </si>
  <si>
    <t>EMP04961</t>
  </si>
  <si>
    <t>519243869613</t>
  </si>
  <si>
    <t>800779015032</t>
  </si>
  <si>
    <t>EMP04962</t>
  </si>
  <si>
    <t>339628934788</t>
  </si>
  <si>
    <t>735459271560</t>
  </si>
  <si>
    <t>EMP04963</t>
  </si>
  <si>
    <t>2021-04-20</t>
  </si>
  <si>
    <t>204310468192</t>
  </si>
  <si>
    <t>432063011083</t>
  </si>
  <si>
    <t>EMP04964</t>
  </si>
  <si>
    <t>625577806084</t>
  </si>
  <si>
    <t>188371415430</t>
  </si>
  <si>
    <t>EMP04965</t>
  </si>
  <si>
    <t>444298872179</t>
  </si>
  <si>
    <t>689506964257</t>
  </si>
  <si>
    <t>EMP04966</t>
  </si>
  <si>
    <t>932631724384</t>
  </si>
  <si>
    <t>891933745487</t>
  </si>
  <si>
    <t>EMP04967</t>
  </si>
  <si>
    <t>966909581089</t>
  </si>
  <si>
    <t>296068272031</t>
  </si>
  <si>
    <t>EMP04968</t>
  </si>
  <si>
    <t>391718492508</t>
  </si>
  <si>
    <t>321567005974</t>
  </si>
  <si>
    <t>EMP04969</t>
  </si>
  <si>
    <t>2020-08-19</t>
  </si>
  <si>
    <t>735323167136</t>
  </si>
  <si>
    <t>712046563709</t>
  </si>
  <si>
    <t>EMP04970</t>
  </si>
  <si>
    <t>885412910553</t>
  </si>
  <si>
    <t>209364238417</t>
  </si>
  <si>
    <t>EMP04971</t>
  </si>
  <si>
    <t>2020-04-09</t>
  </si>
  <si>
    <t>226776195048</t>
  </si>
  <si>
    <t>419536282075</t>
  </si>
  <si>
    <t>EMP04972</t>
  </si>
  <si>
    <t>797477713501</t>
  </si>
  <si>
    <t>407492464797</t>
  </si>
  <si>
    <t>EMP04973</t>
  </si>
  <si>
    <t>194010133989</t>
  </si>
  <si>
    <t>609976402968</t>
  </si>
  <si>
    <t>EMP04974</t>
  </si>
  <si>
    <t>902586468605</t>
  </si>
  <si>
    <t>905853830108</t>
  </si>
  <si>
    <t>EMP04975</t>
  </si>
  <si>
    <t>771645406205</t>
  </si>
  <si>
    <t>710984708348</t>
  </si>
  <si>
    <t>EMP04976</t>
  </si>
  <si>
    <t>305611877650</t>
  </si>
  <si>
    <t>800291284208</t>
  </si>
  <si>
    <t>EMP04977</t>
  </si>
  <si>
    <t>597454112234</t>
  </si>
  <si>
    <t>786935027159</t>
  </si>
  <si>
    <t>EMP04978</t>
  </si>
  <si>
    <t>2024-03-28</t>
  </si>
  <si>
    <t>498795255898</t>
  </si>
  <si>
    <t>944712331866</t>
  </si>
  <si>
    <t>EMP04979</t>
  </si>
  <si>
    <t>831761834095</t>
  </si>
  <si>
    <t>732819888113</t>
  </si>
  <si>
    <t>EMP04980</t>
  </si>
  <si>
    <t>781822437671</t>
  </si>
  <si>
    <t>640406968564</t>
  </si>
  <si>
    <t>EMP04981</t>
  </si>
  <si>
    <t>181315215265</t>
  </si>
  <si>
    <t>346814047854</t>
  </si>
  <si>
    <t>EMP04982</t>
  </si>
  <si>
    <t>812308562406</t>
  </si>
  <si>
    <t>371305727234</t>
  </si>
  <si>
    <t>EMP04983</t>
  </si>
  <si>
    <t>867495778222</t>
  </si>
  <si>
    <t>294369160611</t>
  </si>
  <si>
    <t>EMP04984</t>
  </si>
  <si>
    <t>101425333358</t>
  </si>
  <si>
    <t>864520647409</t>
  </si>
  <si>
    <t>EMP04985</t>
  </si>
  <si>
    <t>2025-03-01</t>
  </si>
  <si>
    <t>441508942161</t>
  </si>
  <si>
    <t>710028359452</t>
  </si>
  <si>
    <t>EMP04986</t>
  </si>
  <si>
    <t>495696991652</t>
  </si>
  <si>
    <t>688866979435</t>
  </si>
  <si>
    <t>EMP04987</t>
  </si>
  <si>
    <t>2020-12-04</t>
  </si>
  <si>
    <t>376604132382</t>
  </si>
  <si>
    <t>135327626287</t>
  </si>
  <si>
    <t>EMP04988</t>
  </si>
  <si>
    <t>2023-05-01</t>
  </si>
  <si>
    <t>955205776376</t>
  </si>
  <si>
    <t>795285945691</t>
  </si>
  <si>
    <t>EMP04989</t>
  </si>
  <si>
    <t>719092477367</t>
  </si>
  <si>
    <t>420158204428</t>
  </si>
  <si>
    <t>EMP04990</t>
  </si>
  <si>
    <t>2020-06-11</t>
  </si>
  <si>
    <t>410074896056</t>
  </si>
  <si>
    <t>168157517770</t>
  </si>
  <si>
    <t>EMP04991</t>
  </si>
  <si>
    <t>907404024550</t>
  </si>
  <si>
    <t>769061490688</t>
  </si>
  <si>
    <t>EMP04992</t>
  </si>
  <si>
    <t>740705545905</t>
  </si>
  <si>
    <t>193120029979</t>
  </si>
  <si>
    <t>EMP04993</t>
  </si>
  <si>
    <t>797617093956</t>
  </si>
  <si>
    <t>428280071002</t>
  </si>
  <si>
    <t>EMP04994</t>
  </si>
  <si>
    <t>307985320028</t>
  </si>
  <si>
    <t>866042964523</t>
  </si>
  <si>
    <t>EMP04995</t>
  </si>
  <si>
    <t>422936775864</t>
  </si>
  <si>
    <t>775538989884</t>
  </si>
  <si>
    <t>EMP04996</t>
  </si>
  <si>
    <t>974406969803</t>
  </si>
  <si>
    <t>921630455452</t>
  </si>
  <si>
    <t>EMP04997</t>
  </si>
  <si>
    <t>491353558843</t>
  </si>
  <si>
    <t>945847866034</t>
  </si>
  <si>
    <t>EMP04998</t>
  </si>
  <si>
    <t>628616606522</t>
  </si>
  <si>
    <t>532681880593</t>
  </si>
  <si>
    <t>EMP04999</t>
  </si>
  <si>
    <t>129692976696</t>
  </si>
  <si>
    <t>938551642307</t>
  </si>
  <si>
    <t>EMP05000</t>
  </si>
  <si>
    <t>631019809467</t>
  </si>
  <si>
    <t>546938043402</t>
  </si>
  <si>
    <t>Total Deduction</t>
  </si>
  <si>
    <t>Grand Total</t>
  </si>
  <si>
    <t>Count of Employee ID</t>
  </si>
  <si>
    <t>Total Employee By Department</t>
  </si>
  <si>
    <t>Salary By Department</t>
  </si>
  <si>
    <t>Sum of Gross Salary</t>
  </si>
  <si>
    <t>Sum of Net Salary</t>
  </si>
  <si>
    <t>Sum of Overtime Hours</t>
  </si>
  <si>
    <t>Average of Present Days</t>
  </si>
  <si>
    <t>Average of Absent Days</t>
  </si>
  <si>
    <t>Department Wise Attendance</t>
  </si>
  <si>
    <t>Total Employee</t>
  </si>
  <si>
    <t>Total Gross Salary</t>
  </si>
  <si>
    <t>Total Net Salary</t>
  </si>
  <si>
    <t>Average Basic Salary</t>
  </si>
  <si>
    <t>Average Present Days</t>
  </si>
  <si>
    <t>Average Absent Days</t>
  </si>
  <si>
    <t>Total Overtime</t>
  </si>
  <si>
    <t>Total PF</t>
  </si>
  <si>
    <t>Company Name  :-  ABC Private Limited</t>
  </si>
  <si>
    <t>Salary Month :- August 2026</t>
  </si>
  <si>
    <t>SALARY SLIP</t>
  </si>
  <si>
    <t>Employee Information</t>
  </si>
  <si>
    <t>Employee Type</t>
  </si>
  <si>
    <t>Attendance</t>
  </si>
  <si>
    <t>Earnings</t>
  </si>
  <si>
    <t>Deductions</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</si>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</sst>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7" x14ac:knownFonts="1">
    <font>
      <sz val="11"/>
      <color theme="1"/>
      <name val="Calibri"/>
      <family val="2"/>
      <scheme val="minor"/>
    </font>
    <font>
      <b/>
      <sz val="11"/>
      <color theme="1"/>
      <name val="Calibri"/>
      <family val="2"/>
      <scheme val="minor"/>
    </font>
    <font>
      <b/>
      <sz val="11"/>
      <color theme="1"/>
      <name val="Arial Black"/>
      <family val="2"/>
    </font>
    <font>
      <b/>
      <sz val="11"/>
      <color theme="0"/>
      <name val="Arial Black"/>
      <family val="2"/>
    </font>
    <font>
      <b/>
      <sz val="12"/>
      <color theme="0"/>
      <name val="Arial Black"/>
      <family val="2"/>
    </font>
    <font>
      <b/>
      <sz val="14"/>
      <color theme="0"/>
      <name val="Arial Black"/>
      <family val="2"/>
    </font>
    <font>
      <sz val="11"/>
      <color theme="1"/>
      <name val="Arial Black"/>
      <family val="2"/>
    </font>
  </fonts>
  <fills count="7">
    <fill>
      <patternFill patternType="none"/>
    </fill>
    <fill>
      <patternFill patternType="gray125"/>
    </fill>
    <fill>
      <patternFill patternType="solid">
        <fgColor theme="6"/>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3"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1"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164" fontId="0" fillId="0" borderId="0" xfId="0" applyNumberFormat="1"/>
    <xf numFmtId="0" fontId="0" fillId="3" borderId="0" xfId="0" applyFill="1"/>
    <xf numFmtId="0" fontId="0" fillId="0" borderId="1" xfId="0" applyBorder="1"/>
    <xf numFmtId="0" fontId="2" fillId="5" borderId="1" xfId="0" applyFont="1" applyFill="1" applyBorder="1"/>
    <xf numFmtId="0" fontId="0" fillId="5" borderId="1" xfId="0" applyFill="1" applyBorder="1"/>
    <xf numFmtId="1" fontId="0" fillId="0" borderId="1" xfId="0" applyNumberFormat="1" applyBorder="1"/>
    <xf numFmtId="0" fontId="1" fillId="2" borderId="0" xfId="0" applyFont="1" applyFill="1" applyAlignment="1">
      <alignment horizontal="center"/>
    </xf>
    <xf numFmtId="0" fontId="0" fillId="2" borderId="0" xfId="0" applyFill="1" applyAlignment="1">
      <alignment horizontal="center"/>
    </xf>
    <xf numFmtId="0" fontId="2" fillId="5" borderId="1" xfId="0" applyFont="1" applyFill="1" applyBorder="1" applyAlignment="1">
      <alignment horizontal="left"/>
    </xf>
    <xf numFmtId="0" fontId="0" fillId="5" borderId="1" xfId="0" applyFill="1" applyBorder="1" applyAlignment="1">
      <alignment horizontal="left"/>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5" fillId="4" borderId="1" xfId="0" applyFont="1" applyFill="1" applyBorder="1" applyAlignment="1">
      <alignment horizontal="center"/>
    </xf>
    <xf numFmtId="0" fontId="0" fillId="4" borderId="1" xfId="0" applyFill="1" applyBorder="1" applyAlignment="1">
      <alignment horizontal="center"/>
    </xf>
    <xf numFmtId="0" fontId="3" fillId="3" borderId="1" xfId="0" applyFont="1" applyFill="1" applyBorder="1" applyAlignment="1">
      <alignment horizontal="center"/>
    </xf>
    <xf numFmtId="0" fontId="0" fillId="3" borderId="1" xfId="0" applyFill="1" applyBorder="1" applyAlignment="1">
      <alignment horizontal="center"/>
    </xf>
    <xf numFmtId="0" fontId="4" fillId="3" borderId="1" xfId="0" applyFont="1" applyFill="1" applyBorder="1" applyAlignment="1">
      <alignment horizontal="center"/>
    </xf>
    <xf numFmtId="0" fontId="6" fillId="5" borderId="1" xfId="0" applyFont="1" applyFill="1" applyBorder="1" applyAlignment="1">
      <alignment horizontal="left"/>
    </xf>
  </cellXfs>
  <cellStyles count="1">
    <cellStyle name="Normal" xfId="0" builtinId="0"/>
  </cellStyles>
  <dxfs count="15">
    <dxf>
      <numFmt numFmtId="1" formatCode="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FF6699"/>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 By Department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342496661601514E-2"/>
          <c:y val="0.27959453077214907"/>
          <c:w val="0.76188354745130538"/>
          <c:h val="0.39365626863013803"/>
        </c:manualLayout>
      </c:layout>
      <c:bar3DChart>
        <c:barDir val="col"/>
        <c:grouping val="clustered"/>
        <c:varyColors val="0"/>
        <c:ser>
          <c:idx val="0"/>
          <c:order val="0"/>
          <c:tx>
            <c:strRef>
              <c:f>'Pivot Tables'!$C$4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Tables'!$B$5:$B$13</c:f>
              <c:strCache>
                <c:ptCount val="8"/>
                <c:pt idx="0">
                  <c:v>Cloud</c:v>
                </c:pt>
                <c:pt idx="1">
                  <c:v>Finance</c:v>
                </c:pt>
                <c:pt idx="2">
                  <c:v>HR</c:v>
                </c:pt>
                <c:pt idx="3">
                  <c:v>IT</c:v>
                </c:pt>
                <c:pt idx="4">
                  <c:v>Marketing</c:v>
                </c:pt>
                <c:pt idx="5">
                  <c:v>QA</c:v>
                </c:pt>
                <c:pt idx="6">
                  <c:v>Sales</c:v>
                </c:pt>
                <c:pt idx="7">
                  <c:v>Support</c:v>
                </c:pt>
              </c:strCache>
            </c:strRef>
          </c:cat>
          <c:val>
            <c:numRef>
              <c:f>'Pivot Tables'!$C$5:$C$13</c:f>
              <c:numCache>
                <c:formatCode>General</c:formatCode>
                <c:ptCount val="8"/>
                <c:pt idx="0">
                  <c:v>626</c:v>
                </c:pt>
                <c:pt idx="1">
                  <c:v>601</c:v>
                </c:pt>
                <c:pt idx="2">
                  <c:v>601</c:v>
                </c:pt>
                <c:pt idx="3">
                  <c:v>665</c:v>
                </c:pt>
                <c:pt idx="4">
                  <c:v>657</c:v>
                </c:pt>
                <c:pt idx="5">
                  <c:v>594</c:v>
                </c:pt>
                <c:pt idx="6">
                  <c:v>648</c:v>
                </c:pt>
                <c:pt idx="7">
                  <c:v>608</c:v>
                </c:pt>
              </c:numCache>
            </c:numRef>
          </c:val>
          <c:extLst>
            <c:ext xmlns:c16="http://schemas.microsoft.com/office/drawing/2014/chart" uri="{C3380CC4-5D6E-409C-BE32-E72D297353CC}">
              <c16:uniqueId val="{00000000-6DFC-4FE0-91BE-126A41EA00B6}"/>
            </c:ext>
          </c:extLst>
        </c:ser>
        <c:dLbls>
          <c:showLegendKey val="0"/>
          <c:showVal val="0"/>
          <c:showCatName val="0"/>
          <c:showSerName val="0"/>
          <c:showPercent val="0"/>
          <c:showBubbleSize val="0"/>
        </c:dLbls>
        <c:gapWidth val="150"/>
        <c:shape val="box"/>
        <c:axId val="1859824240"/>
        <c:axId val="1949761488"/>
        <c:axId val="0"/>
      </c:bar3DChart>
      <c:catAx>
        <c:axId val="185982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761488"/>
        <c:crosses val="autoZero"/>
        <c:auto val="1"/>
        <c:lblAlgn val="ctr"/>
        <c:lblOffset val="100"/>
        <c:noMultiLvlLbl val="0"/>
      </c:catAx>
      <c:valAx>
        <c:axId val="19497614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82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Tables!PivotTable2</c:name>
    <c:fmtId val="4"/>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Tables'!$M$4</c:f>
              <c:strCache>
                <c:ptCount val="1"/>
                <c:pt idx="0">
                  <c:v>Sum of Gross Salary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Tables'!$L$5:$L$13</c:f>
              <c:strCache>
                <c:ptCount val="8"/>
                <c:pt idx="0">
                  <c:v>Cloud</c:v>
                </c:pt>
                <c:pt idx="1">
                  <c:v>Finance</c:v>
                </c:pt>
                <c:pt idx="2">
                  <c:v>HR</c:v>
                </c:pt>
                <c:pt idx="3">
                  <c:v>IT</c:v>
                </c:pt>
                <c:pt idx="4">
                  <c:v>Marketing</c:v>
                </c:pt>
                <c:pt idx="5">
                  <c:v>QA</c:v>
                </c:pt>
                <c:pt idx="6">
                  <c:v>Sales</c:v>
                </c:pt>
                <c:pt idx="7">
                  <c:v>Support</c:v>
                </c:pt>
              </c:strCache>
            </c:strRef>
          </c:cat>
          <c:val>
            <c:numRef>
              <c:f>'Pivot Tables'!$M$5:$M$13</c:f>
              <c:numCache>
                <c:formatCode>_ [$₹-4009]\ * #,##0.00_ ;_ [$₹-4009]\ * \-#,##0.00_ ;_ [$₹-4009]\ * "-"??_ ;_ @_ </c:formatCode>
                <c:ptCount val="8"/>
                <c:pt idx="0">
                  <c:v>36395921.600000031</c:v>
                </c:pt>
                <c:pt idx="1">
                  <c:v>36307489.999999993</c:v>
                </c:pt>
                <c:pt idx="2">
                  <c:v>35672805.949999973</c:v>
                </c:pt>
                <c:pt idx="3">
                  <c:v>40028888.950000025</c:v>
                </c:pt>
                <c:pt idx="4">
                  <c:v>39615104.750000007</c:v>
                </c:pt>
                <c:pt idx="5">
                  <c:v>35680405.949999988</c:v>
                </c:pt>
                <c:pt idx="6">
                  <c:v>38110028.300000027</c:v>
                </c:pt>
                <c:pt idx="7">
                  <c:v>36499228.200000003</c:v>
                </c:pt>
              </c:numCache>
            </c:numRef>
          </c:val>
          <c:extLst>
            <c:ext xmlns:c16="http://schemas.microsoft.com/office/drawing/2014/chart" uri="{C3380CC4-5D6E-409C-BE32-E72D297353CC}">
              <c16:uniqueId val="{00000000-139A-4752-BFA8-D50579888AA3}"/>
            </c:ext>
          </c:extLst>
        </c:ser>
        <c:ser>
          <c:idx val="1"/>
          <c:order val="1"/>
          <c:tx>
            <c:strRef>
              <c:f>'Pivot Tables'!$N$4</c:f>
              <c:strCache>
                <c:ptCount val="1"/>
                <c:pt idx="0">
                  <c:v>Sum of Net Salary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Tables'!$L$5:$L$13</c:f>
              <c:strCache>
                <c:ptCount val="8"/>
                <c:pt idx="0">
                  <c:v>Cloud</c:v>
                </c:pt>
                <c:pt idx="1">
                  <c:v>Finance</c:v>
                </c:pt>
                <c:pt idx="2">
                  <c:v>HR</c:v>
                </c:pt>
                <c:pt idx="3">
                  <c:v>IT</c:v>
                </c:pt>
                <c:pt idx="4">
                  <c:v>Marketing</c:v>
                </c:pt>
                <c:pt idx="5">
                  <c:v>QA</c:v>
                </c:pt>
                <c:pt idx="6">
                  <c:v>Sales</c:v>
                </c:pt>
                <c:pt idx="7">
                  <c:v>Support</c:v>
                </c:pt>
              </c:strCache>
            </c:strRef>
          </c:cat>
          <c:val>
            <c:numRef>
              <c:f>'Pivot Tables'!$N$5:$N$13</c:f>
              <c:numCache>
                <c:formatCode>_ [$₹-4009]\ * #,##0.00_ ;_ [$₹-4009]\ * \-#,##0.00_ ;_ [$₹-4009]\ * "-"??_ ;_ @_ </c:formatCode>
                <c:ptCount val="8"/>
                <c:pt idx="0">
                  <c:v>33029842.683076911</c:v>
                </c:pt>
                <c:pt idx="1">
                  <c:v>32947355.538461536</c:v>
                </c:pt>
                <c:pt idx="2">
                  <c:v>32366974.631538481</c:v>
                </c:pt>
                <c:pt idx="3">
                  <c:v>36329240.739230722</c:v>
                </c:pt>
                <c:pt idx="4">
                  <c:v>35948273.54230769</c:v>
                </c:pt>
                <c:pt idx="5">
                  <c:v>32374682.323846143</c:v>
                </c:pt>
                <c:pt idx="6">
                  <c:v>34582874.918461539</c:v>
                </c:pt>
                <c:pt idx="7">
                  <c:v>33119127.135384582</c:v>
                </c:pt>
              </c:numCache>
            </c:numRef>
          </c:val>
          <c:extLst>
            <c:ext xmlns:c16="http://schemas.microsoft.com/office/drawing/2014/chart" uri="{C3380CC4-5D6E-409C-BE32-E72D297353CC}">
              <c16:uniqueId val="{00000001-139A-4752-BFA8-D50579888AA3}"/>
            </c:ext>
          </c:extLst>
        </c:ser>
        <c:dLbls>
          <c:dLblPos val="inEnd"/>
          <c:showLegendKey val="0"/>
          <c:showVal val="1"/>
          <c:showCatName val="0"/>
          <c:showSerName val="0"/>
          <c:showPercent val="0"/>
          <c:showBubbleSize val="0"/>
        </c:dLbls>
        <c:gapWidth val="65"/>
        <c:axId val="2085183232"/>
        <c:axId val="2132725552"/>
      </c:barChart>
      <c:catAx>
        <c:axId val="208518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725552"/>
        <c:crosses val="autoZero"/>
        <c:auto val="1"/>
        <c:lblAlgn val="ctr"/>
        <c:lblOffset val="100"/>
        <c:noMultiLvlLbl val="0"/>
      </c:catAx>
      <c:valAx>
        <c:axId val="2132725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518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Tables!PivotTable3</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Tables'!$C$19</c:f>
              <c:strCache>
                <c:ptCount val="1"/>
                <c:pt idx="0">
                  <c:v>Average of Present Days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9D-4F52-830F-A5B9E5484A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9D-4F52-830F-A5B9E5484A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9D-4F52-830F-A5B9E5484A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19D-4F52-830F-A5B9E5484A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19D-4F52-830F-A5B9E5484A6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19D-4F52-830F-A5B9E5484A6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19D-4F52-830F-A5B9E5484A6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19D-4F52-830F-A5B9E5484A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Tables'!$C$20:$C$28</c:f>
              <c:numCache>
                <c:formatCode>0</c:formatCode>
                <c:ptCount val="8"/>
                <c:pt idx="0">
                  <c:v>23.488817891373802</c:v>
                </c:pt>
                <c:pt idx="1">
                  <c:v>23.489184692179702</c:v>
                </c:pt>
                <c:pt idx="2">
                  <c:v>23.435940099833612</c:v>
                </c:pt>
                <c:pt idx="3">
                  <c:v>23.490225563909775</c:v>
                </c:pt>
                <c:pt idx="4">
                  <c:v>23.476407914764078</c:v>
                </c:pt>
                <c:pt idx="5">
                  <c:v>23.663299663299664</c:v>
                </c:pt>
                <c:pt idx="6">
                  <c:v>23.469135802469136</c:v>
                </c:pt>
                <c:pt idx="7">
                  <c:v>23.483552631578949</c:v>
                </c:pt>
              </c:numCache>
            </c:numRef>
          </c:val>
          <c:extLst>
            <c:ext xmlns:c16="http://schemas.microsoft.com/office/drawing/2014/chart" uri="{C3380CC4-5D6E-409C-BE32-E72D297353CC}">
              <c16:uniqueId val="{00000000-B70E-4EA7-BC47-516F3D00F967}"/>
            </c:ext>
          </c:extLst>
        </c:ser>
        <c:ser>
          <c:idx val="1"/>
          <c:order val="1"/>
          <c:tx>
            <c:strRef>
              <c:f>'Pivot Tables'!$D$19</c:f>
              <c:strCache>
                <c:ptCount val="1"/>
                <c:pt idx="0">
                  <c:v>Average of Absent Days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19D-4F52-830F-A5B9E5484A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19D-4F52-830F-A5B9E5484A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19D-4F52-830F-A5B9E5484A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19D-4F52-830F-A5B9E5484A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19D-4F52-830F-A5B9E5484A6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19D-4F52-830F-A5B9E5484A6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19D-4F52-830F-A5B9E5484A6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19D-4F52-830F-A5B9E5484A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Tables'!$D$20:$D$28</c:f>
              <c:numCache>
                <c:formatCode>0</c:formatCode>
                <c:ptCount val="8"/>
                <c:pt idx="0">
                  <c:v>2.5111821086261981</c:v>
                </c:pt>
                <c:pt idx="1">
                  <c:v>2.5108153078202995</c:v>
                </c:pt>
                <c:pt idx="2">
                  <c:v>2.5640599001663893</c:v>
                </c:pt>
                <c:pt idx="3">
                  <c:v>2.5097744360902254</c:v>
                </c:pt>
                <c:pt idx="4">
                  <c:v>2.5235920852359208</c:v>
                </c:pt>
                <c:pt idx="5">
                  <c:v>2.3367003367003365</c:v>
                </c:pt>
                <c:pt idx="6">
                  <c:v>2.5308641975308643</c:v>
                </c:pt>
                <c:pt idx="7">
                  <c:v>2.5164473684210527</c:v>
                </c:pt>
              </c:numCache>
            </c:numRef>
          </c:val>
          <c:extLst>
            <c:ext xmlns:c16="http://schemas.microsoft.com/office/drawing/2014/chart" uri="{C3380CC4-5D6E-409C-BE32-E72D297353CC}">
              <c16:uniqueId val="{00000001-B70E-4EA7-BC47-516F3D00F967}"/>
            </c:ext>
          </c:extLst>
        </c:ser>
        <c:ser>
          <c:idx val="2"/>
          <c:order val="2"/>
          <c:tx>
            <c:strRef>
              <c:f>'Pivot Tables'!$E$19</c:f>
              <c:strCache>
                <c:ptCount val="1"/>
                <c:pt idx="0">
                  <c:v>Sum of Overtime Hours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A19D-4F52-830F-A5B9E5484A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A19D-4F52-830F-A5B9E5484A6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A19D-4F52-830F-A5B9E5484A6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A19D-4F52-830F-A5B9E5484A6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A19D-4F52-830F-A5B9E5484A6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A19D-4F52-830F-A5B9E5484A6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A19D-4F52-830F-A5B9E5484A6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A19D-4F52-830F-A5B9E5484A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Tables'!$E$20:$E$28</c:f>
              <c:numCache>
                <c:formatCode>0</c:formatCode>
                <c:ptCount val="8"/>
                <c:pt idx="0">
                  <c:v>6432</c:v>
                </c:pt>
                <c:pt idx="1">
                  <c:v>6041</c:v>
                </c:pt>
                <c:pt idx="2">
                  <c:v>5809</c:v>
                </c:pt>
                <c:pt idx="3">
                  <c:v>6951</c:v>
                </c:pt>
                <c:pt idx="4">
                  <c:v>6573</c:v>
                </c:pt>
                <c:pt idx="5">
                  <c:v>5777</c:v>
                </c:pt>
                <c:pt idx="6">
                  <c:v>6516</c:v>
                </c:pt>
                <c:pt idx="7">
                  <c:v>5994</c:v>
                </c:pt>
              </c:numCache>
            </c:numRef>
          </c:val>
          <c:extLst>
            <c:ext xmlns:c16="http://schemas.microsoft.com/office/drawing/2014/chart" uri="{C3380CC4-5D6E-409C-BE32-E72D297353CC}">
              <c16:uniqueId val="{00000002-B70E-4EA7-BC47-516F3D00F9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Tables!PivotTable4</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s>
    <c:plotArea>
      <c:layout/>
      <c:doughnutChart>
        <c:varyColors val="1"/>
        <c:ser>
          <c:idx val="0"/>
          <c:order val="0"/>
          <c:tx>
            <c:strRef>
              <c:f>'Pivot Tables'!$O$19</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3DC-487E-8489-37AA0A373ED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3DC-487E-8489-37AA0A373ED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3DC-487E-8489-37AA0A373EDE}"/>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3DC-487E-8489-37AA0A373EDE}"/>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E3DC-487E-8489-37AA0A373EDE}"/>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E3DC-487E-8489-37AA0A373EDE}"/>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E3DC-487E-8489-37AA0A373E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Tables'!$N$20:$N$27</c:f>
              <c:strCache>
                <c:ptCount val="7"/>
                <c:pt idx="0">
                  <c:v>Chennai</c:v>
                </c:pt>
                <c:pt idx="1">
                  <c:v>Bangalore</c:v>
                </c:pt>
                <c:pt idx="2">
                  <c:v>Mumbai</c:v>
                </c:pt>
                <c:pt idx="3">
                  <c:v>Delhi</c:v>
                </c:pt>
                <c:pt idx="4">
                  <c:v>Hyderabad</c:v>
                </c:pt>
                <c:pt idx="5">
                  <c:v>Noida</c:v>
                </c:pt>
                <c:pt idx="6">
                  <c:v>Pune</c:v>
                </c:pt>
              </c:strCache>
            </c:strRef>
          </c:cat>
          <c:val>
            <c:numRef>
              <c:f>'Pivot Tables'!$O$20:$O$27</c:f>
              <c:numCache>
                <c:formatCode>General</c:formatCode>
                <c:ptCount val="7"/>
                <c:pt idx="0">
                  <c:v>696</c:v>
                </c:pt>
                <c:pt idx="1">
                  <c:v>788</c:v>
                </c:pt>
                <c:pt idx="2">
                  <c:v>698</c:v>
                </c:pt>
                <c:pt idx="3">
                  <c:v>722</c:v>
                </c:pt>
                <c:pt idx="4">
                  <c:v>665</c:v>
                </c:pt>
                <c:pt idx="5">
                  <c:v>720</c:v>
                </c:pt>
                <c:pt idx="6">
                  <c:v>711</c:v>
                </c:pt>
              </c:numCache>
            </c:numRef>
          </c:val>
          <c:extLst>
            <c:ext xmlns:c16="http://schemas.microsoft.com/office/drawing/2014/chart" uri="{C3380CC4-5D6E-409C-BE32-E72D297353CC}">
              <c16:uniqueId val="{00000000-44AF-4B5E-BC6E-9C32FBDE6AE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Tables!PivotTable5</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Tables'!$Y$4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Tables'!$X$5:$X$7</c:f>
              <c:strCache>
                <c:ptCount val="2"/>
                <c:pt idx="0">
                  <c:v>Female</c:v>
                </c:pt>
                <c:pt idx="1">
                  <c:v>Male</c:v>
                </c:pt>
              </c:strCache>
            </c:strRef>
          </c:cat>
          <c:val>
            <c:numRef>
              <c:f>'Pivot Tables'!$Y$5:$Y$7</c:f>
              <c:numCache>
                <c:formatCode>General</c:formatCode>
                <c:ptCount val="2"/>
                <c:pt idx="0">
                  <c:v>2503</c:v>
                </c:pt>
                <c:pt idx="1">
                  <c:v>2497</c:v>
                </c:pt>
              </c:numCache>
            </c:numRef>
          </c:val>
          <c:extLst>
            <c:ext xmlns:c16="http://schemas.microsoft.com/office/drawing/2014/chart" uri="{C3380CC4-5D6E-409C-BE32-E72D297353CC}">
              <c16:uniqueId val="{00000000-EAFD-4325-AB29-2482EA8A511E}"/>
            </c:ext>
          </c:extLst>
        </c:ser>
        <c:dLbls>
          <c:showLegendKey val="0"/>
          <c:showVal val="0"/>
          <c:showCatName val="0"/>
          <c:showSerName val="0"/>
          <c:showPercent val="0"/>
          <c:showBubbleSize val="0"/>
        </c:dLbls>
        <c:gapWidth val="160"/>
        <c:gapDepth val="0"/>
        <c:shape val="box"/>
        <c:axId val="2121286000"/>
        <c:axId val="97363504"/>
        <c:axId val="2133835856"/>
      </c:bar3DChart>
      <c:catAx>
        <c:axId val="21212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3504"/>
        <c:crosses val="autoZero"/>
        <c:auto val="1"/>
        <c:lblAlgn val="ctr"/>
        <c:lblOffset val="100"/>
        <c:noMultiLvlLbl val="0"/>
      </c:catAx>
      <c:valAx>
        <c:axId val="9736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86000"/>
        <c:crosses val="autoZero"/>
        <c:crossBetween val="between"/>
      </c:valAx>
      <c:serAx>
        <c:axId val="2133835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3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 By Department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08448937285758"/>
          <c:y val="0.26770408902071224"/>
          <c:w val="0.76188354745130538"/>
          <c:h val="0.39365626863013803"/>
        </c:manualLayout>
      </c:layout>
      <c:bar3DChart>
        <c:barDir val="col"/>
        <c:grouping val="clustered"/>
        <c:varyColors val="0"/>
        <c:ser>
          <c:idx val="0"/>
          <c:order val="0"/>
          <c:tx>
            <c:strRef>
              <c:f>'Pivot Tables'!$C$4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Tables'!$B$5:$B$13</c:f>
              <c:strCache>
                <c:ptCount val="8"/>
                <c:pt idx="0">
                  <c:v>Cloud</c:v>
                </c:pt>
                <c:pt idx="1">
                  <c:v>Finance</c:v>
                </c:pt>
                <c:pt idx="2">
                  <c:v>HR</c:v>
                </c:pt>
                <c:pt idx="3">
                  <c:v>IT</c:v>
                </c:pt>
                <c:pt idx="4">
                  <c:v>Marketing</c:v>
                </c:pt>
                <c:pt idx="5">
                  <c:v>QA</c:v>
                </c:pt>
                <c:pt idx="6">
                  <c:v>Sales</c:v>
                </c:pt>
                <c:pt idx="7">
                  <c:v>Support</c:v>
                </c:pt>
              </c:strCache>
            </c:strRef>
          </c:cat>
          <c:val>
            <c:numRef>
              <c:f>'Pivot Tables'!$C$5:$C$13</c:f>
              <c:numCache>
                <c:formatCode>General</c:formatCode>
                <c:ptCount val="8"/>
                <c:pt idx="0">
                  <c:v>626</c:v>
                </c:pt>
                <c:pt idx="1">
                  <c:v>601</c:v>
                </c:pt>
                <c:pt idx="2">
                  <c:v>601</c:v>
                </c:pt>
                <c:pt idx="3">
                  <c:v>665</c:v>
                </c:pt>
                <c:pt idx="4">
                  <c:v>657</c:v>
                </c:pt>
                <c:pt idx="5">
                  <c:v>594</c:v>
                </c:pt>
                <c:pt idx="6">
                  <c:v>648</c:v>
                </c:pt>
                <c:pt idx="7">
                  <c:v>608</c:v>
                </c:pt>
              </c:numCache>
            </c:numRef>
          </c:val>
          <c:extLst>
            <c:ext xmlns:c16="http://schemas.microsoft.com/office/drawing/2014/chart" uri="{C3380CC4-5D6E-409C-BE32-E72D297353CC}">
              <c16:uniqueId val="{00000000-075A-45C0-9156-9B1A93CA6129}"/>
            </c:ext>
          </c:extLst>
        </c:ser>
        <c:dLbls>
          <c:showLegendKey val="0"/>
          <c:showVal val="0"/>
          <c:showCatName val="0"/>
          <c:showSerName val="0"/>
          <c:showPercent val="0"/>
          <c:showBubbleSize val="0"/>
        </c:dLbls>
        <c:gapWidth val="150"/>
        <c:shape val="box"/>
        <c:axId val="1859824240"/>
        <c:axId val="1949761488"/>
        <c:axId val="0"/>
      </c:bar3DChart>
      <c:catAx>
        <c:axId val="185982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761488"/>
        <c:crosses val="autoZero"/>
        <c:auto val="1"/>
        <c:lblAlgn val="ctr"/>
        <c:lblOffset val="100"/>
        <c:noMultiLvlLbl val="0"/>
      </c:catAx>
      <c:valAx>
        <c:axId val="19497614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982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Tables!PivotTable2</c:name>
    <c:fmtId val="9"/>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91628788706212"/>
          <c:y val="0.14407555472901215"/>
          <c:w val="0.33070731175012807"/>
          <c:h val="0.70959604196788317"/>
        </c:manualLayout>
      </c:layout>
      <c:barChart>
        <c:barDir val="bar"/>
        <c:grouping val="clustered"/>
        <c:varyColors val="0"/>
        <c:ser>
          <c:idx val="0"/>
          <c:order val="0"/>
          <c:tx>
            <c:strRef>
              <c:f>'Pivot Tables'!$M$4</c:f>
              <c:strCache>
                <c:ptCount val="1"/>
                <c:pt idx="0">
                  <c:v>Sum of Gross Salary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Tables'!$L$5:$L$13</c:f>
              <c:strCache>
                <c:ptCount val="8"/>
                <c:pt idx="0">
                  <c:v>Cloud</c:v>
                </c:pt>
                <c:pt idx="1">
                  <c:v>Finance</c:v>
                </c:pt>
                <c:pt idx="2">
                  <c:v>HR</c:v>
                </c:pt>
                <c:pt idx="3">
                  <c:v>IT</c:v>
                </c:pt>
                <c:pt idx="4">
                  <c:v>Marketing</c:v>
                </c:pt>
                <c:pt idx="5">
                  <c:v>QA</c:v>
                </c:pt>
                <c:pt idx="6">
                  <c:v>Sales</c:v>
                </c:pt>
                <c:pt idx="7">
                  <c:v>Support</c:v>
                </c:pt>
              </c:strCache>
            </c:strRef>
          </c:cat>
          <c:val>
            <c:numRef>
              <c:f>'Pivot Tables'!$M$5:$M$13</c:f>
              <c:numCache>
                <c:formatCode>_ [$₹-4009]\ * #,##0.00_ ;_ [$₹-4009]\ * \-#,##0.00_ ;_ [$₹-4009]\ * "-"??_ ;_ @_ </c:formatCode>
                <c:ptCount val="8"/>
                <c:pt idx="0">
                  <c:v>36395921.600000031</c:v>
                </c:pt>
                <c:pt idx="1">
                  <c:v>36307489.999999993</c:v>
                </c:pt>
                <c:pt idx="2">
                  <c:v>35672805.949999973</c:v>
                </c:pt>
                <c:pt idx="3">
                  <c:v>40028888.950000025</c:v>
                </c:pt>
                <c:pt idx="4">
                  <c:v>39615104.750000007</c:v>
                </c:pt>
                <c:pt idx="5">
                  <c:v>35680405.949999988</c:v>
                </c:pt>
                <c:pt idx="6">
                  <c:v>38110028.300000027</c:v>
                </c:pt>
                <c:pt idx="7">
                  <c:v>36499228.200000003</c:v>
                </c:pt>
              </c:numCache>
            </c:numRef>
          </c:val>
          <c:extLst>
            <c:ext xmlns:c16="http://schemas.microsoft.com/office/drawing/2014/chart" uri="{C3380CC4-5D6E-409C-BE32-E72D297353CC}">
              <c16:uniqueId val="{00000000-6EF7-46A5-89CF-36D0A2D0DC9D}"/>
            </c:ext>
          </c:extLst>
        </c:ser>
        <c:ser>
          <c:idx val="1"/>
          <c:order val="1"/>
          <c:tx>
            <c:strRef>
              <c:f>'Pivot Tables'!$N$4</c:f>
              <c:strCache>
                <c:ptCount val="1"/>
                <c:pt idx="0">
                  <c:v>Sum of Net Salary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Tables'!$L$5:$L$13</c:f>
              <c:strCache>
                <c:ptCount val="8"/>
                <c:pt idx="0">
                  <c:v>Cloud</c:v>
                </c:pt>
                <c:pt idx="1">
                  <c:v>Finance</c:v>
                </c:pt>
                <c:pt idx="2">
                  <c:v>HR</c:v>
                </c:pt>
                <c:pt idx="3">
                  <c:v>IT</c:v>
                </c:pt>
                <c:pt idx="4">
                  <c:v>Marketing</c:v>
                </c:pt>
                <c:pt idx="5">
                  <c:v>QA</c:v>
                </c:pt>
                <c:pt idx="6">
                  <c:v>Sales</c:v>
                </c:pt>
                <c:pt idx="7">
                  <c:v>Support</c:v>
                </c:pt>
              </c:strCache>
            </c:strRef>
          </c:cat>
          <c:val>
            <c:numRef>
              <c:f>'Pivot Tables'!$N$5:$N$13</c:f>
              <c:numCache>
                <c:formatCode>_ [$₹-4009]\ * #,##0.00_ ;_ [$₹-4009]\ * \-#,##0.00_ ;_ [$₹-4009]\ * "-"??_ ;_ @_ </c:formatCode>
                <c:ptCount val="8"/>
                <c:pt idx="0">
                  <c:v>33029842.683076911</c:v>
                </c:pt>
                <c:pt idx="1">
                  <c:v>32947355.538461536</c:v>
                </c:pt>
                <c:pt idx="2">
                  <c:v>32366974.631538481</c:v>
                </c:pt>
                <c:pt idx="3">
                  <c:v>36329240.739230722</c:v>
                </c:pt>
                <c:pt idx="4">
                  <c:v>35948273.54230769</c:v>
                </c:pt>
                <c:pt idx="5">
                  <c:v>32374682.323846143</c:v>
                </c:pt>
                <c:pt idx="6">
                  <c:v>34582874.918461539</c:v>
                </c:pt>
                <c:pt idx="7">
                  <c:v>33119127.135384582</c:v>
                </c:pt>
              </c:numCache>
            </c:numRef>
          </c:val>
          <c:extLst>
            <c:ext xmlns:c16="http://schemas.microsoft.com/office/drawing/2014/chart" uri="{C3380CC4-5D6E-409C-BE32-E72D297353CC}">
              <c16:uniqueId val="{00000001-6EF7-46A5-89CF-36D0A2D0DC9D}"/>
            </c:ext>
          </c:extLst>
        </c:ser>
        <c:dLbls>
          <c:dLblPos val="inEnd"/>
          <c:showLegendKey val="0"/>
          <c:showVal val="1"/>
          <c:showCatName val="0"/>
          <c:showSerName val="0"/>
          <c:showPercent val="0"/>
          <c:showBubbleSize val="0"/>
        </c:dLbls>
        <c:gapWidth val="65"/>
        <c:axId val="2085183232"/>
        <c:axId val="2132725552"/>
      </c:barChart>
      <c:catAx>
        <c:axId val="208518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725552"/>
        <c:crosses val="autoZero"/>
        <c:auto val="1"/>
        <c:lblAlgn val="ctr"/>
        <c:lblOffset val="100"/>
        <c:noMultiLvlLbl val="0"/>
      </c:catAx>
      <c:valAx>
        <c:axId val="2132725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518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Tables!PivotTable3</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Tables'!$C$19</c:f>
              <c:strCache>
                <c:ptCount val="1"/>
                <c:pt idx="0">
                  <c:v>Average of Present Days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C3-41E6-9D7C-2EF9414300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C3-41E6-9D7C-2EF94143006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C3-41E6-9D7C-2EF94143006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4C3-41E6-9D7C-2EF94143006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4C3-41E6-9D7C-2EF94143006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4C3-41E6-9D7C-2EF94143006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4C3-41E6-9D7C-2EF94143006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4C3-41E6-9D7C-2EF9414300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Tables'!$C$20:$C$28</c:f>
              <c:numCache>
                <c:formatCode>0</c:formatCode>
                <c:ptCount val="8"/>
                <c:pt idx="0">
                  <c:v>23.488817891373802</c:v>
                </c:pt>
                <c:pt idx="1">
                  <c:v>23.489184692179702</c:v>
                </c:pt>
                <c:pt idx="2">
                  <c:v>23.435940099833612</c:v>
                </c:pt>
                <c:pt idx="3">
                  <c:v>23.490225563909775</c:v>
                </c:pt>
                <c:pt idx="4">
                  <c:v>23.476407914764078</c:v>
                </c:pt>
                <c:pt idx="5">
                  <c:v>23.663299663299664</c:v>
                </c:pt>
                <c:pt idx="6">
                  <c:v>23.469135802469136</c:v>
                </c:pt>
                <c:pt idx="7">
                  <c:v>23.483552631578949</c:v>
                </c:pt>
              </c:numCache>
            </c:numRef>
          </c:val>
          <c:extLst>
            <c:ext xmlns:c16="http://schemas.microsoft.com/office/drawing/2014/chart" uri="{C3380CC4-5D6E-409C-BE32-E72D297353CC}">
              <c16:uniqueId val="{00000010-24C3-41E6-9D7C-2EF94143006D}"/>
            </c:ext>
          </c:extLst>
        </c:ser>
        <c:ser>
          <c:idx val="1"/>
          <c:order val="1"/>
          <c:tx>
            <c:strRef>
              <c:f>'Pivot Tables'!$D$19</c:f>
              <c:strCache>
                <c:ptCount val="1"/>
                <c:pt idx="0">
                  <c:v>Average of Absent Days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24C3-41E6-9D7C-2EF9414300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24C3-41E6-9D7C-2EF94143006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24C3-41E6-9D7C-2EF94143006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24C3-41E6-9D7C-2EF94143006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24C3-41E6-9D7C-2EF94143006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24C3-41E6-9D7C-2EF94143006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24C3-41E6-9D7C-2EF94143006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24C3-41E6-9D7C-2EF9414300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Tables'!$D$20:$D$28</c:f>
              <c:numCache>
                <c:formatCode>0</c:formatCode>
                <c:ptCount val="8"/>
                <c:pt idx="0">
                  <c:v>2.5111821086261981</c:v>
                </c:pt>
                <c:pt idx="1">
                  <c:v>2.5108153078202995</c:v>
                </c:pt>
                <c:pt idx="2">
                  <c:v>2.5640599001663893</c:v>
                </c:pt>
                <c:pt idx="3">
                  <c:v>2.5097744360902254</c:v>
                </c:pt>
                <c:pt idx="4">
                  <c:v>2.5235920852359208</c:v>
                </c:pt>
                <c:pt idx="5">
                  <c:v>2.3367003367003365</c:v>
                </c:pt>
                <c:pt idx="6">
                  <c:v>2.5308641975308643</c:v>
                </c:pt>
                <c:pt idx="7">
                  <c:v>2.5164473684210527</c:v>
                </c:pt>
              </c:numCache>
            </c:numRef>
          </c:val>
          <c:extLst>
            <c:ext xmlns:c16="http://schemas.microsoft.com/office/drawing/2014/chart" uri="{C3380CC4-5D6E-409C-BE32-E72D297353CC}">
              <c16:uniqueId val="{00000021-24C3-41E6-9D7C-2EF94143006D}"/>
            </c:ext>
          </c:extLst>
        </c:ser>
        <c:ser>
          <c:idx val="2"/>
          <c:order val="2"/>
          <c:tx>
            <c:strRef>
              <c:f>'Pivot Tables'!$E$19</c:f>
              <c:strCache>
                <c:ptCount val="1"/>
                <c:pt idx="0">
                  <c:v>Sum of Overtime Hours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4C3-41E6-9D7C-2EF9414300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4C3-41E6-9D7C-2EF94143006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4C3-41E6-9D7C-2EF94143006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4C3-41E6-9D7C-2EF94143006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4C3-41E6-9D7C-2EF94143006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24C3-41E6-9D7C-2EF94143006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24C3-41E6-9D7C-2EF94143006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24C3-41E6-9D7C-2EF9414300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Tables'!$B$20:$B$28</c:f>
              <c:strCache>
                <c:ptCount val="8"/>
                <c:pt idx="0">
                  <c:v>Cloud</c:v>
                </c:pt>
                <c:pt idx="1">
                  <c:v>Finance</c:v>
                </c:pt>
                <c:pt idx="2">
                  <c:v>HR</c:v>
                </c:pt>
                <c:pt idx="3">
                  <c:v>IT</c:v>
                </c:pt>
                <c:pt idx="4">
                  <c:v>Marketing</c:v>
                </c:pt>
                <c:pt idx="5">
                  <c:v>QA</c:v>
                </c:pt>
                <c:pt idx="6">
                  <c:v>Sales</c:v>
                </c:pt>
                <c:pt idx="7">
                  <c:v>Support</c:v>
                </c:pt>
              </c:strCache>
            </c:strRef>
          </c:cat>
          <c:val>
            <c:numRef>
              <c:f>'Pivot Tables'!$E$20:$E$28</c:f>
              <c:numCache>
                <c:formatCode>0</c:formatCode>
                <c:ptCount val="8"/>
                <c:pt idx="0">
                  <c:v>6432</c:v>
                </c:pt>
                <c:pt idx="1">
                  <c:v>6041</c:v>
                </c:pt>
                <c:pt idx="2">
                  <c:v>5809</c:v>
                </c:pt>
                <c:pt idx="3">
                  <c:v>6951</c:v>
                </c:pt>
                <c:pt idx="4">
                  <c:v>6573</c:v>
                </c:pt>
                <c:pt idx="5">
                  <c:v>5777</c:v>
                </c:pt>
                <c:pt idx="6">
                  <c:v>6516</c:v>
                </c:pt>
                <c:pt idx="7">
                  <c:v>5994</c:v>
                </c:pt>
              </c:numCache>
            </c:numRef>
          </c:val>
          <c:extLst>
            <c:ext xmlns:c16="http://schemas.microsoft.com/office/drawing/2014/chart" uri="{C3380CC4-5D6E-409C-BE32-E72D297353CC}">
              <c16:uniqueId val="{00000032-24C3-41E6-9D7C-2EF9414300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Tables!PivotTable4</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s>
    <c:plotArea>
      <c:layout/>
      <c:doughnutChart>
        <c:varyColors val="1"/>
        <c:ser>
          <c:idx val="0"/>
          <c:order val="0"/>
          <c:tx>
            <c:strRef>
              <c:f>'Pivot Tables'!$O$19</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4EE-4223-9D05-723A32845472}"/>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4EE-4223-9D05-723A32845472}"/>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4EE-4223-9D05-723A32845472}"/>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44EE-4223-9D05-723A32845472}"/>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44EE-4223-9D05-723A32845472}"/>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44EE-4223-9D05-723A32845472}"/>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44EE-4223-9D05-723A328454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Tables'!$N$20:$N$27</c:f>
              <c:strCache>
                <c:ptCount val="7"/>
                <c:pt idx="0">
                  <c:v>Chennai</c:v>
                </c:pt>
                <c:pt idx="1">
                  <c:v>Bangalore</c:v>
                </c:pt>
                <c:pt idx="2">
                  <c:v>Mumbai</c:v>
                </c:pt>
                <c:pt idx="3">
                  <c:v>Delhi</c:v>
                </c:pt>
                <c:pt idx="4">
                  <c:v>Hyderabad</c:v>
                </c:pt>
                <c:pt idx="5">
                  <c:v>Noida</c:v>
                </c:pt>
                <c:pt idx="6">
                  <c:v>Pune</c:v>
                </c:pt>
              </c:strCache>
            </c:strRef>
          </c:cat>
          <c:val>
            <c:numRef>
              <c:f>'Pivot Tables'!$O$20:$O$27</c:f>
              <c:numCache>
                <c:formatCode>General</c:formatCode>
                <c:ptCount val="7"/>
                <c:pt idx="0">
                  <c:v>696</c:v>
                </c:pt>
                <c:pt idx="1">
                  <c:v>788</c:v>
                </c:pt>
                <c:pt idx="2">
                  <c:v>698</c:v>
                </c:pt>
                <c:pt idx="3">
                  <c:v>722</c:v>
                </c:pt>
                <c:pt idx="4">
                  <c:v>665</c:v>
                </c:pt>
                <c:pt idx="5">
                  <c:v>720</c:v>
                </c:pt>
                <c:pt idx="6">
                  <c:v>711</c:v>
                </c:pt>
              </c:numCache>
            </c:numRef>
          </c:val>
          <c:extLst>
            <c:ext xmlns:c16="http://schemas.microsoft.com/office/drawing/2014/chart" uri="{C3380CC4-5D6E-409C-BE32-E72D297353CC}">
              <c16:uniqueId val="{0000000E-44EE-4223-9D05-723A32845472}"/>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[Payroll.xlsx]Pivot Tables!PivotTable5</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Tables'!$Y$4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Tables'!$X$5:$X$7</c:f>
              <c:strCache>
                <c:ptCount val="2"/>
                <c:pt idx="0">
                  <c:v>Female</c:v>
                </c:pt>
                <c:pt idx="1">
                  <c:v>Male</c:v>
                </c:pt>
              </c:strCache>
            </c:strRef>
          </c:cat>
          <c:val>
            <c:numRef>
              <c:f>'Pivot Tables'!$Y$5:$Y$7</c:f>
              <c:numCache>
                <c:formatCode>General</c:formatCode>
                <c:ptCount val="2"/>
                <c:pt idx="0">
                  <c:v>2503</c:v>
                </c:pt>
                <c:pt idx="1">
                  <c:v>2497</c:v>
                </c:pt>
              </c:numCache>
            </c:numRef>
          </c:val>
          <c:extLst>
            <c:ext xmlns:c16="http://schemas.microsoft.com/office/drawing/2014/chart" uri="{C3380CC4-5D6E-409C-BE32-E72D297353CC}">
              <c16:uniqueId val="{00000000-BCFD-4133-BC52-25AFAC25DC62}"/>
            </c:ext>
          </c:extLst>
        </c:ser>
        <c:dLbls>
          <c:showLegendKey val="0"/>
          <c:showVal val="0"/>
          <c:showCatName val="0"/>
          <c:showSerName val="0"/>
          <c:showPercent val="0"/>
          <c:showBubbleSize val="0"/>
        </c:dLbls>
        <c:gapWidth val="160"/>
        <c:gapDepth val="0"/>
        <c:shape val="box"/>
        <c:axId val="2121286000"/>
        <c:axId val="97363504"/>
        <c:axId val="2133835856"/>
      </c:bar3DChart>
      <c:catAx>
        <c:axId val="21212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3504"/>
        <c:crosses val="autoZero"/>
        <c:auto val="1"/>
        <c:lblAlgn val="ctr"/>
        <c:lblOffset val="100"/>
        <c:noMultiLvlLbl val="0"/>
      </c:catAx>
      <c:valAx>
        <c:axId val="9736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86000"/>
        <c:crosses val="autoZero"/>
        <c:crossBetween val="between"/>
      </c:valAx>
      <c:serAx>
        <c:axId val="2133835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63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327660</xdr:colOff>
      <xdr:row>1</xdr:row>
      <xdr:rowOff>60960</xdr:rowOff>
    </xdr:from>
    <xdr:to>
      <xdr:col>10</xdr:col>
      <xdr:colOff>182880</xdr:colOff>
      <xdr:row>14</xdr:row>
      <xdr:rowOff>76200</xdr:rowOff>
    </xdr:to>
    <xdr:graphicFrame macro="">
      <xdr:nvGraphicFramePr>
        <xdr:cNvPr id="2" name="Chart 1">
          <a:extLst>
            <a:ext uri="{FF2B5EF4-FFF2-40B4-BE49-F238E27FC236}">
              <a16:creationId xmlns:a16="http://schemas.microsoft.com/office/drawing/2014/main" id="{4EBB0ACE-CA9B-643D-8475-BEF79BF2B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274320</xdr:colOff>
      <xdr:row>1</xdr:row>
      <xdr:rowOff>53340</xdr:rowOff>
    </xdr:from>
    <xdr:to>
      <xdr:col>21</xdr:col>
      <xdr:colOff>335280</xdr:colOff>
      <xdr:row>14</xdr:row>
      <xdr:rowOff>114300</xdr:rowOff>
    </xdr:to>
    <xdr:graphicFrame macro="">
      <xdr:nvGraphicFramePr>
        <xdr:cNvPr id="3" name="Chart 2">
          <a:extLst>
            <a:ext uri="{FF2B5EF4-FFF2-40B4-BE49-F238E27FC236}">
              <a16:creationId xmlns:a16="http://schemas.microsoft.com/office/drawing/2014/main" id="{7E4F5D86-79B8-1F82-366C-C6DDB8A27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373380</xdr:colOff>
      <xdr:row>15</xdr:row>
      <xdr:rowOff>76200</xdr:rowOff>
    </xdr:from>
    <xdr:to>
      <xdr:col>12</xdr:col>
      <xdr:colOff>373380</xdr:colOff>
      <xdr:row>30</xdr:row>
      <xdr:rowOff>76200</xdr:rowOff>
    </xdr:to>
    <xdr:graphicFrame macro="">
      <xdr:nvGraphicFramePr>
        <xdr:cNvPr id="4" name="Chart 3">
          <a:extLst>
            <a:ext uri="{FF2B5EF4-FFF2-40B4-BE49-F238E27FC236}">
              <a16:creationId xmlns:a16="http://schemas.microsoft.com/office/drawing/2014/main" id="{AA7D30C1-50D1-E04B-686F-0BBDA86D0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16</xdr:row>
      <xdr:rowOff>76200</xdr:rowOff>
    </xdr:from>
    <xdr:to>
      <xdr:col>21</xdr:col>
      <xdr:colOff>480060</xdr:colOff>
      <xdr:row>30</xdr:row>
      <xdr:rowOff>38100</xdr:rowOff>
    </xdr:to>
    <xdr:graphicFrame macro="">
      <xdr:nvGraphicFramePr>
        <xdr:cNvPr id="5" name="Chart 4">
          <a:extLst>
            <a:ext uri="{FF2B5EF4-FFF2-40B4-BE49-F238E27FC236}">
              <a16:creationId xmlns:a16="http://schemas.microsoft.com/office/drawing/2014/main" id="{0F914147-478F-E495-BB53-E6F4C5166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304800</xdr:colOff>
      <xdr:row>1</xdr:row>
      <xdr:rowOff>68580</xdr:rowOff>
    </xdr:from>
    <xdr:to>
      <xdr:col>31</xdr:col>
      <xdr:colOff>601980</xdr:colOff>
      <xdr:row>13</xdr:row>
      <xdr:rowOff>160020</xdr:rowOff>
    </xdr:to>
    <xdr:graphicFrame macro="">
      <xdr:nvGraphicFramePr>
        <xdr:cNvPr id="6" name="Chart 5">
          <a:extLst>
            <a:ext uri="{FF2B5EF4-FFF2-40B4-BE49-F238E27FC236}">
              <a16:creationId xmlns:a16="http://schemas.microsoft.com/office/drawing/2014/main" id="{20500B05-7B33-B0BA-9096-75057C076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1132046</xdr:colOff>
      <xdr:row>43</xdr:row>
      <xdr:rowOff>141923</xdr:rowOff>
    </xdr:from>
    <xdr:to>
      <xdr:col>4</xdr:col>
      <xdr:colOff>1448752</xdr:colOff>
      <xdr:row>57</xdr:row>
      <xdr:rowOff>108585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C242DFB-A523-09A1-C041-1C849DAFB4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44327" y="78214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695325</xdr:colOff>
      <xdr:row>43</xdr:row>
      <xdr:rowOff>110014</xdr:rowOff>
    </xdr:from>
    <xdr:to>
      <xdr:col>3</xdr:col>
      <xdr:colOff>952500</xdr:colOff>
      <xdr:row>57</xdr:row>
      <xdr:rowOff>76676</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49660CD-39F0-5F31-5326-38DEBA0683D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19325" y="77895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330041</xdr:colOff>
      <xdr:row>43</xdr:row>
      <xdr:rowOff>113824</xdr:rowOff>
    </xdr:from>
    <xdr:to>
      <xdr:col>2</xdr:col>
      <xdr:colOff>527685</xdr:colOff>
      <xdr:row>57</xdr:row>
      <xdr:rowOff>80486</xdr:rowOff>
    </xdr:to>
    <mc:AlternateContent xmlns:mc="http://schemas.openxmlformats.org/markup-compatibility/2006" xmlns:a14="http://schemas.microsoft.com/office/drawing/2010/main">
      <mc:Choice Requires="a14">
        <xdr:graphicFrame macro="">
          <xdr:nvGraphicFramePr>
            <xdr:cNvPr id="9" name="Job Role">
              <a:extLst>
                <a:ext uri="{FF2B5EF4-FFF2-40B4-BE49-F238E27FC236}">
                  <a16:creationId xmlns:a16="http://schemas.microsoft.com/office/drawing/2014/main" id="{80ED785A-1966-71A5-E72B-E5A078594AEB}"/>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330041" y="77933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1131570</xdr:colOff>
      <xdr:row>29</xdr:row>
      <xdr:rowOff>93821</xdr:rowOff>
    </xdr:from>
    <xdr:to>
      <xdr:col>4</xdr:col>
      <xdr:colOff>1448276</xdr:colOff>
      <xdr:row>43</xdr:row>
      <xdr:rowOff>60484</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E7199D6B-5FC7-9260-A7BC-530CB7C20B4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143851" y="5273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706755</xdr:colOff>
      <xdr:row>29</xdr:row>
      <xdr:rowOff>85725</xdr:rowOff>
    </xdr:from>
    <xdr:to>
      <xdr:col>3</xdr:col>
      <xdr:colOff>963930</xdr:colOff>
      <xdr:row>43</xdr:row>
      <xdr:rowOff>52388</xdr:rowOff>
    </xdr:to>
    <mc:AlternateContent xmlns:mc="http://schemas.openxmlformats.org/markup-compatibility/2006" xmlns:a14="http://schemas.microsoft.com/office/drawing/2010/main">
      <mc:Choice Requires="a14">
        <xdr:graphicFrame macro="">
          <xdr:nvGraphicFramePr>
            <xdr:cNvPr id="11" name="Employment Type">
              <a:extLst>
                <a:ext uri="{FF2B5EF4-FFF2-40B4-BE49-F238E27FC236}">
                  <a16:creationId xmlns:a16="http://schemas.microsoft.com/office/drawing/2014/main" id="{D3681A96-C278-35BA-B012-3C4EDE7655E7}"/>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2230755" y="52649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329565</xdr:colOff>
      <xdr:row>29</xdr:row>
      <xdr:rowOff>89534</xdr:rowOff>
    </xdr:from>
    <xdr:to>
      <xdr:col>2</xdr:col>
      <xdr:colOff>527209</xdr:colOff>
      <xdr:row>43</xdr:row>
      <xdr:rowOff>56197</xdr:rowOff>
    </xdr:to>
    <mc:AlternateContent xmlns:mc="http://schemas.openxmlformats.org/markup-compatibility/2006" xmlns:a14="http://schemas.microsoft.com/office/drawing/2010/main">
      <mc:Choice Requires="a14">
        <xdr:graphicFrame macro="">
          <xdr:nvGraphicFramePr>
            <xdr:cNvPr id="12" name="Salary Month">
              <a:extLst>
                <a:ext uri="{FF2B5EF4-FFF2-40B4-BE49-F238E27FC236}">
                  <a16:creationId xmlns:a16="http://schemas.microsoft.com/office/drawing/2014/main" id="{468FF586-2DF6-E6E2-CD6D-FCFB8ED902FE}"/>
                </a:ext>
              </a:extLst>
            </xdr:cNvPr>
            <xdr:cNvGraphicFramePr/>
          </xdr:nvGraphicFramePr>
          <xdr:xfrm>
            <a:off x="0" y="0"/>
            <a:ext cx="0" cy="0"/>
          </xdr:xfrm>
          <a:graphic>
            <a:graphicData uri="http://schemas.microsoft.com/office/drawing/2010/slicer">
              <sle:slicer xmlns:sle="http://schemas.microsoft.com/office/drawing/2010/slicer" name="Salary Month"/>
            </a:graphicData>
          </a:graphic>
        </xdr:graphicFrame>
      </mc:Choice>
      <mc:Fallback xmlns="">
        <xdr:sp macro="" textlink="">
          <xdr:nvSpPr>
            <xdr:cNvPr id="0" name=""/>
            <xdr:cNvSpPr>
              <a:spLocks noTextEdit="1"/>
            </xdr:cNvSpPr>
          </xdr:nvSpPr>
          <xdr:spPr>
            <a:xfrm>
              <a:off x="329565" y="52687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239486</xdr:colOff>
      <xdr:row>20</xdr:row>
      <xdr:rowOff>37322</xdr:rowOff>
    </xdr:from>
    <xdr:to>
      <xdr:col>23</xdr:col>
      <xdr:colOff>532156</xdr:colOff>
      <xdr:row>41</xdr:row>
      <xdr:rowOff>87086</xdr:rowOff>
    </xdr:to>
    <xdr:graphicFrame macro="">
      <xdr:nvGraphicFramePr>
        <xdr:cNvPr id="2" name="Chart 1">
          <a:extLst>
            <a:ext uri="{FF2B5EF4-FFF2-40B4-BE49-F238E27FC236}">
              <a16:creationId xmlns:a16="http://schemas.microsoft.com/office/drawing/2014/main" id="{F89BBB26-13E4-4263-8358-153765B8A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227043</xdr:colOff>
      <xdr:row>42</xdr:row>
      <xdr:rowOff>27216</xdr:rowOff>
    </xdr:from>
    <xdr:to>
      <xdr:col>23</xdr:col>
      <xdr:colOff>499186</xdr:colOff>
      <xdr:row>62</xdr:row>
      <xdr:rowOff>130628</xdr:rowOff>
    </xdr:to>
    <xdr:graphicFrame macro="">
      <xdr:nvGraphicFramePr>
        <xdr:cNvPr id="3" name="Chart 2">
          <a:extLst>
            <a:ext uri="{FF2B5EF4-FFF2-40B4-BE49-F238E27FC236}">
              <a16:creationId xmlns:a16="http://schemas.microsoft.com/office/drawing/2014/main" id="{A3D12C10-5865-45B3-975B-023E96DA3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48595</xdr:colOff>
      <xdr:row>20</xdr:row>
      <xdr:rowOff>29545</xdr:rowOff>
    </xdr:from>
    <xdr:to>
      <xdr:col>32</xdr:col>
      <xdr:colOff>587829</xdr:colOff>
      <xdr:row>41</xdr:row>
      <xdr:rowOff>87084</xdr:rowOff>
    </xdr:to>
    <xdr:graphicFrame macro="">
      <xdr:nvGraphicFramePr>
        <xdr:cNvPr id="4" name="Chart 3">
          <a:extLst>
            <a:ext uri="{FF2B5EF4-FFF2-40B4-BE49-F238E27FC236}">
              <a16:creationId xmlns:a16="http://schemas.microsoft.com/office/drawing/2014/main" id="{625683C3-CA09-4813-ACF5-30EC457D8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72311</xdr:colOff>
      <xdr:row>42</xdr:row>
      <xdr:rowOff>93694</xdr:rowOff>
    </xdr:from>
    <xdr:to>
      <xdr:col>33</xdr:col>
      <xdr:colOff>43543</xdr:colOff>
      <xdr:row>63</xdr:row>
      <xdr:rowOff>0</xdr:rowOff>
    </xdr:to>
    <xdr:graphicFrame macro="">
      <xdr:nvGraphicFramePr>
        <xdr:cNvPr id="5" name="Chart 4">
          <a:extLst>
            <a:ext uri="{FF2B5EF4-FFF2-40B4-BE49-F238E27FC236}">
              <a16:creationId xmlns:a16="http://schemas.microsoft.com/office/drawing/2014/main" id="{E0D490F0-00EE-43AB-B4D1-24BFC302B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174172</xdr:colOff>
      <xdr:row>64</xdr:row>
      <xdr:rowOff>48987</xdr:rowOff>
    </xdr:from>
    <xdr:to>
      <xdr:col>29</xdr:col>
      <xdr:colOff>348344</xdr:colOff>
      <xdr:row>81</xdr:row>
      <xdr:rowOff>65314</xdr:rowOff>
    </xdr:to>
    <xdr:graphicFrame macro="">
      <xdr:nvGraphicFramePr>
        <xdr:cNvPr id="6" name="Chart 5">
          <a:extLst>
            <a:ext uri="{FF2B5EF4-FFF2-40B4-BE49-F238E27FC236}">
              <a16:creationId xmlns:a16="http://schemas.microsoft.com/office/drawing/2014/main" id="{84CFB3E1-F7B0-4FCC-9819-61F2834B2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499801</xdr:colOff>
      <xdr:row>27</xdr:row>
      <xdr:rowOff>76435</xdr:rowOff>
    </xdr:from>
    <xdr:to>
      <xdr:col>14</xdr:col>
      <xdr:colOff>23091</xdr:colOff>
      <xdr:row>42</xdr:row>
      <xdr:rowOff>92364</xdr:rowOff>
    </xdr:to>
    <mc:AlternateContent xmlns:mc="http://schemas.openxmlformats.org/markup-compatibility/2006" xmlns:a14="http://schemas.microsoft.com/office/drawing/2010/main">
      <mc:Choice Requires="a14">
        <xdr:graphicFrame macro="">
          <xdr:nvGraphicFramePr>
            <xdr:cNvPr id="9" name="Location 1">
              <a:extLst>
                <a:ext uri="{FF2B5EF4-FFF2-40B4-BE49-F238E27FC236}">
                  <a16:creationId xmlns:a16="http://schemas.microsoft.com/office/drawing/2014/main" id="{F6608825-2D77-4151-B31B-91453B88111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423493" y="4824281"/>
              <a:ext cx="3216060" cy="2653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127331</xdr:colOff>
      <xdr:row>20</xdr:row>
      <xdr:rowOff>17344</xdr:rowOff>
    </xdr:from>
    <xdr:to>
      <xdr:col>37</xdr:col>
      <xdr:colOff>230909</xdr:colOff>
      <xdr:row>35</xdr:row>
      <xdr:rowOff>69272</xdr:rowOff>
    </xdr:to>
    <mc:AlternateContent xmlns:mc="http://schemas.openxmlformats.org/markup-compatibility/2006" xmlns:a14="http://schemas.microsoft.com/office/drawing/2010/main">
      <mc:Choice Requires="a14">
        <xdr:graphicFrame macro="">
          <xdr:nvGraphicFramePr>
            <xdr:cNvPr id="10" name="Job Role 1">
              <a:extLst>
                <a:ext uri="{FF2B5EF4-FFF2-40B4-BE49-F238E27FC236}">
                  <a16:creationId xmlns:a16="http://schemas.microsoft.com/office/drawing/2014/main" id="{3EB8E11F-C957-49E4-9DB3-627055A76392}"/>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20437562" y="3534267"/>
              <a:ext cx="2565424" cy="268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134209</xdr:colOff>
      <xdr:row>35</xdr:row>
      <xdr:rowOff>133738</xdr:rowOff>
    </xdr:from>
    <xdr:to>
      <xdr:col>37</xdr:col>
      <xdr:colOff>253999</xdr:colOff>
      <xdr:row>50</xdr:row>
      <xdr:rowOff>46181</xdr:rowOff>
    </xdr:to>
    <mc:AlternateContent xmlns:mc="http://schemas.openxmlformats.org/markup-compatibility/2006" xmlns:a14="http://schemas.microsoft.com/office/drawing/2010/main">
      <mc:Choice Requires="a14">
        <xdr:graphicFrame macro="">
          <xdr:nvGraphicFramePr>
            <xdr:cNvPr id="11" name="Department 1">
              <a:extLst>
                <a:ext uri="{FF2B5EF4-FFF2-40B4-BE49-F238E27FC236}">
                  <a16:creationId xmlns:a16="http://schemas.microsoft.com/office/drawing/2014/main" id="{6D726F38-BF76-4D59-B17E-738A0E3F218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444440" y="6288353"/>
              <a:ext cx="2581636" cy="2550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510185</xdr:colOff>
      <xdr:row>20</xdr:row>
      <xdr:rowOff>37772</xdr:rowOff>
    </xdr:from>
    <xdr:to>
      <xdr:col>14</xdr:col>
      <xdr:colOff>34887</xdr:colOff>
      <xdr:row>26</xdr:row>
      <xdr:rowOff>156071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08C10F7C-040D-4B55-B1E0-85A41AF67FE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33877" y="3554695"/>
              <a:ext cx="3217472" cy="1173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233264</xdr:colOff>
      <xdr:row>9</xdr:row>
      <xdr:rowOff>124408</xdr:rowOff>
    </xdr:from>
    <xdr:to>
      <xdr:col>41</xdr:col>
      <xdr:colOff>373223</xdr:colOff>
      <xdr:row>18</xdr:row>
      <xdr:rowOff>139960</xdr:rowOff>
    </xdr:to>
    <xdr:sp macro="" textlink="'Payroll Summary'!P3">
      <xdr:nvSpPr>
        <xdr:cNvPr id="14" name="Rectangle: Rounded Corners 13">
          <a:extLst>
            <a:ext uri="{FF2B5EF4-FFF2-40B4-BE49-F238E27FC236}">
              <a16:creationId xmlns:a16="http://schemas.microsoft.com/office/drawing/2014/main" id="{CD9C29C8-CE4E-4E7B-902C-CE0371B69EEC}"/>
            </a:ext>
          </a:extLst>
        </xdr:cNvPr>
        <xdr:cNvSpPr/>
      </xdr:nvSpPr>
      <xdr:spPr>
        <a:xfrm>
          <a:off x="22673386" y="1803918"/>
          <a:ext cx="2565919" cy="169506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0" i="0" u="none" strike="noStrike">
              <a:solidFill>
                <a:schemeClr val="bg1"/>
              </a:solidFill>
              <a:latin typeface="Arial Black" panose="020B0A04020102020204" pitchFamily="34" charset="0"/>
              <a:ea typeface="Calibri"/>
              <a:cs typeface="Calibri"/>
            </a:rPr>
            <a:t>Total PF </a:t>
          </a:r>
        </a:p>
        <a:p>
          <a:pPr marL="0" indent="0" algn="ctr"/>
          <a:endParaRPr lang="en-US" sz="1800" b="0" i="0" u="none" strike="noStrike">
            <a:solidFill>
              <a:schemeClr val="bg1"/>
            </a:solidFill>
            <a:latin typeface="Arial Black" panose="020B0A04020102020204" pitchFamily="34" charset="0"/>
            <a:ea typeface="Calibri"/>
            <a:cs typeface="Calibri"/>
          </a:endParaRPr>
        </a:p>
        <a:p>
          <a:pPr marL="0" indent="0" algn="ctr"/>
          <a:fld id="{91BA64E8-B55A-48B4-AECC-34F9C9BE8914}" type="TxLink">
            <a:rPr lang="en-US" sz="1800" b="0" i="0" u="none" strike="noStrike">
              <a:solidFill>
                <a:schemeClr val="bg1"/>
              </a:solidFill>
              <a:latin typeface="Arial Black" panose="020B0A04020102020204" pitchFamily="34" charset="0"/>
              <a:ea typeface="Calibri"/>
              <a:cs typeface="Calibri"/>
            </a:rPr>
            <a:pPr marL="0" indent="0" algn="ctr"/>
            <a:t>26611502</a:t>
          </a:fld>
          <a:endParaRPr lang="en-IN" sz="1800">
            <a:solidFill>
              <a:schemeClr val="bg1"/>
            </a:solidFill>
            <a:latin typeface="Arial Black" panose="020B0A04020102020204" pitchFamily="34" charset="0"/>
            <a:ea typeface="+mn-ea"/>
            <a:cs typeface="+mn-cs"/>
          </a:endParaRPr>
        </a:p>
      </xdr:txBody>
    </xdr:sp>
    <xdr:clientData/>
  </xdr:twoCellAnchor>
  <xdr:twoCellAnchor>
    <xdr:from>
      <xdr:col>28</xdr:col>
      <xdr:colOff>466531</xdr:colOff>
      <xdr:row>9</xdr:row>
      <xdr:rowOff>155509</xdr:rowOff>
    </xdr:from>
    <xdr:to>
      <xdr:col>33</xdr:col>
      <xdr:colOff>46654</xdr:colOff>
      <xdr:row>18</xdr:row>
      <xdr:rowOff>124408</xdr:rowOff>
    </xdr:to>
    <xdr:sp macro="" textlink="'Payroll Summary'!L3">
      <xdr:nvSpPr>
        <xdr:cNvPr id="15" name="Rectangle: Rounded Corners 14">
          <a:extLst>
            <a:ext uri="{FF2B5EF4-FFF2-40B4-BE49-F238E27FC236}">
              <a16:creationId xmlns:a16="http://schemas.microsoft.com/office/drawing/2014/main" id="{D91B3A89-50A1-4461-BF27-47C0DB96E3F7}"/>
            </a:ext>
          </a:extLst>
        </xdr:cNvPr>
        <xdr:cNvSpPr/>
      </xdr:nvSpPr>
      <xdr:spPr>
        <a:xfrm>
          <a:off x="17448245" y="1835019"/>
          <a:ext cx="2612572" cy="164840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chemeClr val="bg1"/>
              </a:solidFill>
              <a:latin typeface="Arial Black" panose="020B0A04020102020204" pitchFamily="34" charset="0"/>
              <a:ea typeface="Calibri"/>
              <a:cs typeface="Calibri"/>
            </a:rPr>
            <a:t>Average Absent Days</a:t>
          </a:r>
        </a:p>
        <a:p>
          <a:pPr marL="0" indent="0" algn="ctr"/>
          <a:fld id="{864CE4D4-955A-4370-B587-57A5CC224EC5}" type="TxLink">
            <a:rPr lang="en-US" sz="2000" b="0" i="0" u="none" strike="noStrike">
              <a:solidFill>
                <a:schemeClr val="bg1"/>
              </a:solidFill>
              <a:latin typeface="Arial Black" panose="020B0A04020102020204" pitchFamily="34" charset="0"/>
              <a:ea typeface="Calibri"/>
              <a:cs typeface="Calibri"/>
            </a:rPr>
            <a:pPr marL="0" indent="0" algn="ctr"/>
            <a:t>3</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33</xdr:col>
      <xdr:colOff>139959</xdr:colOff>
      <xdr:row>9</xdr:row>
      <xdr:rowOff>124408</xdr:rowOff>
    </xdr:from>
    <xdr:to>
      <xdr:col>37</xdr:col>
      <xdr:colOff>139960</xdr:colOff>
      <xdr:row>18</xdr:row>
      <xdr:rowOff>139960</xdr:rowOff>
    </xdr:to>
    <xdr:sp macro="" textlink="'Payroll Summary'!N3">
      <xdr:nvSpPr>
        <xdr:cNvPr id="16" name="Rectangle: Rounded Corners 15">
          <a:extLst>
            <a:ext uri="{FF2B5EF4-FFF2-40B4-BE49-F238E27FC236}">
              <a16:creationId xmlns:a16="http://schemas.microsoft.com/office/drawing/2014/main" id="{DDBBB9F1-3A90-4203-9647-309C3C1B7152}"/>
            </a:ext>
          </a:extLst>
        </xdr:cNvPr>
        <xdr:cNvSpPr/>
      </xdr:nvSpPr>
      <xdr:spPr>
        <a:xfrm>
          <a:off x="20154122" y="1803918"/>
          <a:ext cx="2425960" cy="169506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chemeClr val="bg1"/>
              </a:solidFill>
              <a:latin typeface="Arial Black" panose="020B0A04020102020204" pitchFamily="34" charset="0"/>
              <a:ea typeface="Calibri"/>
              <a:cs typeface="Calibri"/>
            </a:rPr>
            <a:t>Total Overtime </a:t>
          </a:r>
        </a:p>
        <a:p>
          <a:pPr marL="0" indent="0" algn="ctr"/>
          <a:endParaRPr lang="en-US" sz="2000" b="0" i="0" u="none" strike="noStrike">
            <a:solidFill>
              <a:schemeClr val="bg1"/>
            </a:solidFill>
            <a:latin typeface="Arial Black" panose="020B0A04020102020204" pitchFamily="34" charset="0"/>
            <a:ea typeface="Calibri"/>
            <a:cs typeface="Calibri"/>
          </a:endParaRPr>
        </a:p>
        <a:p>
          <a:pPr marL="0" indent="0" algn="ctr"/>
          <a:fld id="{9AC43AAC-D7F8-4097-9CD9-E902D370FE03}" type="TxLink">
            <a:rPr lang="en-US" sz="2000" b="0" i="0" u="none" strike="noStrike">
              <a:solidFill>
                <a:schemeClr val="bg1"/>
              </a:solidFill>
              <a:latin typeface="Arial Black" panose="020B0A04020102020204" pitchFamily="34" charset="0"/>
              <a:ea typeface="Calibri"/>
              <a:cs typeface="Calibri"/>
            </a:rPr>
            <a:pPr marL="0" indent="0" algn="ctr"/>
            <a:t>50093</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24</xdr:col>
      <xdr:colOff>62205</xdr:colOff>
      <xdr:row>9</xdr:row>
      <xdr:rowOff>139958</xdr:rowOff>
    </xdr:from>
    <xdr:to>
      <xdr:col>28</xdr:col>
      <xdr:colOff>357674</xdr:colOff>
      <xdr:row>18</xdr:row>
      <xdr:rowOff>139959</xdr:rowOff>
    </xdr:to>
    <xdr:sp macro="" textlink="'Payroll Summary'!J3">
      <xdr:nvSpPr>
        <xdr:cNvPr id="17" name="Rectangle: Rounded Corners 16">
          <a:extLst>
            <a:ext uri="{FF2B5EF4-FFF2-40B4-BE49-F238E27FC236}">
              <a16:creationId xmlns:a16="http://schemas.microsoft.com/office/drawing/2014/main" id="{6A93C7AB-0F38-4C36-BEE9-7ADA213BEEA6}"/>
            </a:ext>
          </a:extLst>
        </xdr:cNvPr>
        <xdr:cNvSpPr/>
      </xdr:nvSpPr>
      <xdr:spPr>
        <a:xfrm>
          <a:off x="14617960" y="1819468"/>
          <a:ext cx="2721428" cy="167951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chemeClr val="bg1"/>
              </a:solidFill>
              <a:latin typeface="Arial Black" panose="020B0A04020102020204" pitchFamily="34" charset="0"/>
              <a:ea typeface="Calibri"/>
              <a:cs typeface="Calibri"/>
            </a:rPr>
            <a:t>Average Pressent Days</a:t>
          </a:r>
        </a:p>
        <a:p>
          <a:pPr marL="0" indent="0" algn="ctr"/>
          <a:fld id="{0765D1A8-30D5-4880-BB6A-2C63BC768A73}" type="TxLink">
            <a:rPr lang="en-US" sz="2000" b="0" i="0" u="none" strike="noStrike">
              <a:solidFill>
                <a:schemeClr val="bg1"/>
              </a:solidFill>
              <a:latin typeface="Arial Black" panose="020B0A04020102020204" pitchFamily="34" charset="0"/>
              <a:ea typeface="Calibri"/>
              <a:cs typeface="Calibri"/>
            </a:rPr>
            <a:pPr marL="0" indent="0" algn="ctr"/>
            <a:t>23</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19</xdr:col>
      <xdr:colOff>311020</xdr:colOff>
      <xdr:row>9</xdr:row>
      <xdr:rowOff>139958</xdr:rowOff>
    </xdr:from>
    <xdr:to>
      <xdr:col>23</xdr:col>
      <xdr:colOff>544286</xdr:colOff>
      <xdr:row>18</xdr:row>
      <xdr:rowOff>139960</xdr:rowOff>
    </xdr:to>
    <xdr:sp macro="" textlink="'Payroll Summary'!H3">
      <xdr:nvSpPr>
        <xdr:cNvPr id="18" name="Rectangle: Rounded Corners 17">
          <a:extLst>
            <a:ext uri="{FF2B5EF4-FFF2-40B4-BE49-F238E27FC236}">
              <a16:creationId xmlns:a16="http://schemas.microsoft.com/office/drawing/2014/main" id="{468E2158-A436-4CBA-98D1-4302BB2261AA}"/>
            </a:ext>
          </a:extLst>
        </xdr:cNvPr>
        <xdr:cNvSpPr/>
      </xdr:nvSpPr>
      <xdr:spPr>
        <a:xfrm>
          <a:off x="11834326" y="1819468"/>
          <a:ext cx="2659225" cy="1679512"/>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i="0" u="none" strike="noStrike">
              <a:solidFill>
                <a:schemeClr val="bg1"/>
              </a:solidFill>
              <a:latin typeface="Arial Black" panose="020B0A04020102020204" pitchFamily="34" charset="0"/>
              <a:ea typeface="Calibri"/>
              <a:cs typeface="Calibri"/>
            </a:rPr>
            <a:t>Average Basic Salary</a:t>
          </a:r>
        </a:p>
        <a:p>
          <a:pPr marL="0" indent="0" algn="ctr"/>
          <a:fld id="{51966DF0-1540-4357-A44F-4F01DDF4B7AE}" type="TxLink">
            <a:rPr lang="en-US" sz="2000" b="0" i="0" u="none" strike="noStrike">
              <a:solidFill>
                <a:schemeClr val="bg1"/>
              </a:solidFill>
              <a:latin typeface="Arial Black" panose="020B0A04020102020204" pitchFamily="34" charset="0"/>
              <a:ea typeface="Calibri"/>
              <a:cs typeface="Calibri"/>
            </a:rPr>
            <a:pPr marL="0" indent="0" algn="ctr"/>
            <a:t>49054</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14</xdr:col>
      <xdr:colOff>450980</xdr:colOff>
      <xdr:row>9</xdr:row>
      <xdr:rowOff>139958</xdr:rowOff>
    </xdr:from>
    <xdr:to>
      <xdr:col>19</xdr:col>
      <xdr:colOff>202163</xdr:colOff>
      <xdr:row>18</xdr:row>
      <xdr:rowOff>139959</xdr:rowOff>
    </xdr:to>
    <xdr:sp macro="" textlink="'Payroll Summary'!F3">
      <xdr:nvSpPr>
        <xdr:cNvPr id="19" name="Rectangle: Rounded Corners 18">
          <a:extLst>
            <a:ext uri="{FF2B5EF4-FFF2-40B4-BE49-F238E27FC236}">
              <a16:creationId xmlns:a16="http://schemas.microsoft.com/office/drawing/2014/main" id="{0A70F752-81F2-4F94-83D3-1BDFA8CA9261}"/>
            </a:ext>
          </a:extLst>
        </xdr:cNvPr>
        <xdr:cNvSpPr/>
      </xdr:nvSpPr>
      <xdr:spPr>
        <a:xfrm>
          <a:off x="8941837" y="1819468"/>
          <a:ext cx="2783632" cy="167951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b="0" i="0" u="none" strike="noStrike">
              <a:solidFill>
                <a:schemeClr val="bg1"/>
              </a:solidFill>
              <a:latin typeface="Arial Black" panose="020B0A04020102020204" pitchFamily="34" charset="0"/>
              <a:ea typeface="Calibri"/>
              <a:cs typeface="Calibri"/>
            </a:rPr>
            <a:t>Total Net Salary</a:t>
          </a:r>
        </a:p>
        <a:p>
          <a:pPr marL="0" indent="0" algn="l"/>
          <a:r>
            <a:rPr lang="en-US" sz="2000" b="0" i="0" u="none" strike="noStrike">
              <a:solidFill>
                <a:schemeClr val="bg1"/>
              </a:solidFill>
              <a:latin typeface="Arial Black" panose="020B0A04020102020204" pitchFamily="34" charset="0"/>
              <a:ea typeface="Calibri"/>
              <a:cs typeface="Calibri"/>
            </a:rPr>
            <a:t>   </a:t>
          </a:r>
        </a:p>
        <a:p>
          <a:pPr marL="0" indent="0" algn="ctr"/>
          <a:fld id="{98A1F94D-703A-4273-81D5-A2ECB3EC4EB3}" type="TxLink">
            <a:rPr lang="en-US" sz="2000" b="0" i="0" u="none" strike="noStrike">
              <a:solidFill>
                <a:schemeClr val="bg1"/>
              </a:solidFill>
              <a:latin typeface="Arial Black" panose="020B0A04020102020204" pitchFamily="34" charset="0"/>
              <a:ea typeface="Calibri"/>
              <a:cs typeface="Calibri"/>
            </a:rPr>
            <a:pPr marL="0" indent="0" algn="ctr"/>
            <a:t>270698372</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5</xdr:col>
      <xdr:colOff>0</xdr:colOff>
      <xdr:row>1</xdr:row>
      <xdr:rowOff>31102</xdr:rowOff>
    </xdr:from>
    <xdr:to>
      <xdr:col>41</xdr:col>
      <xdr:colOff>326570</xdr:colOff>
      <xdr:row>9</xdr:row>
      <xdr:rowOff>31102</xdr:rowOff>
    </xdr:to>
    <xdr:sp macro="" textlink="">
      <xdr:nvSpPr>
        <xdr:cNvPr id="20" name="Rectangle: Rounded Corners 19">
          <a:extLst>
            <a:ext uri="{FF2B5EF4-FFF2-40B4-BE49-F238E27FC236}">
              <a16:creationId xmlns:a16="http://schemas.microsoft.com/office/drawing/2014/main" id="{C4074BD4-4A20-4AEA-9A8C-57F0DB903AFC}"/>
            </a:ext>
          </a:extLst>
        </xdr:cNvPr>
        <xdr:cNvSpPr/>
      </xdr:nvSpPr>
      <xdr:spPr>
        <a:xfrm>
          <a:off x="3032449" y="217714"/>
          <a:ext cx="22160203" cy="149289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latin typeface="Arial Black" panose="020B0A04020102020204" pitchFamily="34" charset="0"/>
            </a:rPr>
            <a:t>Employee</a:t>
          </a:r>
          <a:r>
            <a:rPr lang="en-IN" sz="5400" b="1" baseline="0">
              <a:latin typeface="Arial Black" panose="020B0A04020102020204" pitchFamily="34" charset="0"/>
            </a:rPr>
            <a:t> Payroll Dashboard</a:t>
          </a:r>
          <a:endParaRPr lang="en-IN" sz="5400" b="1">
            <a:latin typeface="Arial Black" panose="020B0A04020102020204" pitchFamily="34" charset="0"/>
          </a:endParaRPr>
        </a:p>
      </xdr:txBody>
    </xdr:sp>
    <xdr:clientData/>
  </xdr:twoCellAnchor>
  <xdr:twoCellAnchor>
    <xdr:from>
      <xdr:col>9</xdr:col>
      <xdr:colOff>419878</xdr:colOff>
      <xdr:row>9</xdr:row>
      <xdr:rowOff>155510</xdr:rowOff>
    </xdr:from>
    <xdr:to>
      <xdr:col>14</xdr:col>
      <xdr:colOff>357674</xdr:colOff>
      <xdr:row>18</xdr:row>
      <xdr:rowOff>108858</xdr:rowOff>
    </xdr:to>
    <xdr:sp macro="" textlink="'Payroll Summary'!D3">
      <xdr:nvSpPr>
        <xdr:cNvPr id="21" name="Rectangle: Rounded Corners 20">
          <a:extLst>
            <a:ext uri="{FF2B5EF4-FFF2-40B4-BE49-F238E27FC236}">
              <a16:creationId xmlns:a16="http://schemas.microsoft.com/office/drawing/2014/main" id="{3360B8F4-A94C-102E-F626-CE9FD4E9E465}"/>
            </a:ext>
          </a:extLst>
        </xdr:cNvPr>
        <xdr:cNvSpPr/>
      </xdr:nvSpPr>
      <xdr:spPr>
        <a:xfrm>
          <a:off x="5878286" y="1835020"/>
          <a:ext cx="2970245" cy="163285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chemeClr val="bg1"/>
              </a:solidFill>
              <a:latin typeface="Arial Black" panose="020B0A04020102020204" pitchFamily="34" charset="0"/>
              <a:ea typeface="Calibri"/>
              <a:cs typeface="Calibri"/>
            </a:rPr>
            <a:t>Total Gross Salary</a:t>
          </a:r>
        </a:p>
        <a:p>
          <a:pPr marL="0" indent="0" algn="l"/>
          <a:endParaRPr lang="en-US" sz="2000" b="0" i="0" u="none" strike="noStrike">
            <a:solidFill>
              <a:schemeClr val="bg1"/>
            </a:solidFill>
            <a:latin typeface="Arial Black" panose="020B0A04020102020204" pitchFamily="34" charset="0"/>
            <a:ea typeface="Calibri"/>
            <a:cs typeface="Calibri"/>
          </a:endParaRPr>
        </a:p>
        <a:p>
          <a:pPr marL="0" indent="0" algn="ctr"/>
          <a:fld id="{AADE83D9-641E-4CA7-BC5A-764D0AD919CC}" type="TxLink">
            <a:rPr lang="en-US" sz="2000" b="0" i="0" u="none" strike="noStrike">
              <a:solidFill>
                <a:schemeClr val="bg1"/>
              </a:solidFill>
              <a:latin typeface="Arial Black" panose="020B0A04020102020204" pitchFamily="34" charset="0"/>
              <a:ea typeface="Calibri"/>
              <a:cs typeface="Calibri"/>
            </a:rPr>
            <a:pPr marL="0" indent="0" algn="ctr"/>
            <a:t>298309874</a:t>
          </a:fld>
          <a:endParaRPr lang="en-IN" sz="2000">
            <a:solidFill>
              <a:schemeClr val="bg1"/>
            </a:solidFill>
            <a:latin typeface="Arial Black" panose="020B0A04020102020204" pitchFamily="34" charset="0"/>
            <a:ea typeface="+mn-ea"/>
            <a:cs typeface="+mn-cs"/>
          </a:endParaRPr>
        </a:p>
      </xdr:txBody>
    </xdr:sp>
    <xdr:clientData/>
  </xdr:twoCellAnchor>
  <xdr:twoCellAnchor>
    <xdr:from>
      <xdr:col>5</xdr:col>
      <xdr:colOff>77757</xdr:colOff>
      <xdr:row>9</xdr:row>
      <xdr:rowOff>139958</xdr:rowOff>
    </xdr:from>
    <xdr:to>
      <xdr:col>9</xdr:col>
      <xdr:colOff>342122</xdr:colOff>
      <xdr:row>18</xdr:row>
      <xdr:rowOff>124409</xdr:rowOff>
    </xdr:to>
    <xdr:sp macro="" textlink="'Payroll Summary'!B3">
      <xdr:nvSpPr>
        <xdr:cNvPr id="22" name="Rectangle: Rounded Corners 21">
          <a:extLst>
            <a:ext uri="{FF2B5EF4-FFF2-40B4-BE49-F238E27FC236}">
              <a16:creationId xmlns:a16="http://schemas.microsoft.com/office/drawing/2014/main" id="{EA3B5FA5-46B3-4B43-A87C-D2D63427C5A7}"/>
            </a:ext>
          </a:extLst>
        </xdr:cNvPr>
        <xdr:cNvSpPr/>
      </xdr:nvSpPr>
      <xdr:spPr>
        <a:xfrm>
          <a:off x="3110206" y="1819468"/>
          <a:ext cx="2690324" cy="166396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chemeClr val="bg1"/>
              </a:solidFill>
              <a:latin typeface="Arial Black" panose="020B0A04020102020204" pitchFamily="34" charset="0"/>
              <a:ea typeface="Calibri"/>
              <a:cs typeface="Calibri"/>
            </a:rPr>
            <a:t>TotalEmployees</a:t>
          </a:r>
        </a:p>
        <a:p>
          <a:pPr marL="0" indent="0" algn="ctr"/>
          <a:endParaRPr lang="en-US" sz="2000" b="0" i="0" u="none" strike="noStrike">
            <a:solidFill>
              <a:schemeClr val="bg1"/>
            </a:solidFill>
            <a:latin typeface="Arial Black" panose="020B0A04020102020204" pitchFamily="34" charset="0"/>
            <a:ea typeface="Calibri"/>
            <a:cs typeface="Calibri"/>
          </a:endParaRPr>
        </a:p>
        <a:p>
          <a:pPr marL="0" indent="0" algn="ctr"/>
          <a:fld id="{A075D2CF-AFCD-4C6C-A518-05C44F83ADC5}" type="TxLink">
            <a:rPr lang="en-US" sz="2000" b="0" i="0" u="none" strike="noStrike">
              <a:solidFill>
                <a:schemeClr val="bg1"/>
              </a:solidFill>
              <a:latin typeface="Arial Black" panose="020B0A04020102020204" pitchFamily="34" charset="0"/>
              <a:ea typeface="Calibri"/>
              <a:cs typeface="Calibri"/>
            </a:rPr>
            <a:pPr marL="0" indent="0" algn="ctr"/>
            <a:t>5000</a:t>
          </a:fld>
          <a:endParaRPr lang="en-IN" sz="2000" b="0">
            <a:solidFill>
              <a:schemeClr val="bg1"/>
            </a:solidFill>
            <a:latin typeface="Arial Black" panose="020B0A04020102020204" pitchFamily="34" charset="0"/>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Pawar" refreshedDate="46246.750754745372" createdVersion="8" refreshedVersion="8" minRefreshableVersion="3" recordCount="5000" xr:uid="{71ADC9C0-9D3F-4391-8E09-D6113BC050B5}">
  <cacheSource type="worksheet">
    <worksheetSource name="Table1"/>
  </cacheSource>
  <cacheFields count="29">
    <cacheField name="Employee ID" numFmtId="0">
      <sharedItems count="50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 v="EMP00501"/>
        <s v="EMP00502"/>
        <s v="EMP00503"/>
        <s v="EMP00504"/>
        <s v="EMP00505"/>
        <s v="EMP00506"/>
        <s v="EMP00507"/>
        <s v="EMP00508"/>
        <s v="EMP00509"/>
        <s v="EMP00510"/>
        <s v="EMP00511"/>
        <s v="EMP00512"/>
        <s v="EMP00513"/>
        <s v="EMP00514"/>
        <s v="EMP00515"/>
        <s v="EMP00516"/>
        <s v="EMP00517"/>
        <s v="EMP00518"/>
        <s v="EMP00519"/>
        <s v="EMP00520"/>
        <s v="EMP00521"/>
        <s v="EMP00522"/>
        <s v="EMP00523"/>
        <s v="EMP00524"/>
        <s v="EMP00525"/>
        <s v="EMP00526"/>
        <s v="EMP00527"/>
        <s v="EMP00528"/>
        <s v="EMP00529"/>
        <s v="EMP00530"/>
        <s v="EMP00531"/>
        <s v="EMP00532"/>
        <s v="EMP00533"/>
        <s v="EMP00534"/>
        <s v="EMP00535"/>
        <s v="EMP00536"/>
        <s v="EMP00537"/>
        <s v="EMP00538"/>
        <s v="EMP00539"/>
        <s v="EMP00540"/>
        <s v="EMP00541"/>
        <s v="EMP00542"/>
        <s v="EMP00543"/>
        <s v="EMP00544"/>
        <s v="EMP00545"/>
        <s v="EMP00546"/>
        <s v="EMP00547"/>
        <s v="EMP00548"/>
        <s v="EMP00549"/>
        <s v="EMP00550"/>
        <s v="EMP00551"/>
        <s v="EMP00552"/>
        <s v="EMP00553"/>
        <s v="EMP00554"/>
        <s v="EMP00555"/>
        <s v="EMP00556"/>
        <s v="EMP00557"/>
        <s v="EMP00558"/>
        <s v="EMP00559"/>
        <s v="EMP00560"/>
        <s v="EMP00561"/>
        <s v="EMP00562"/>
        <s v="EMP00563"/>
        <s v="EMP00564"/>
        <s v="EMP00565"/>
        <s v="EMP00566"/>
        <s v="EMP00567"/>
        <s v="EMP00568"/>
        <s v="EMP00569"/>
        <s v="EMP00570"/>
        <s v="EMP00571"/>
        <s v="EMP00572"/>
        <s v="EMP00573"/>
        <s v="EMP00574"/>
        <s v="EMP00575"/>
        <s v="EMP00576"/>
        <s v="EMP00577"/>
        <s v="EMP00578"/>
        <s v="EMP00579"/>
        <s v="EMP00580"/>
        <s v="EMP00581"/>
        <s v="EMP00582"/>
        <s v="EMP00583"/>
        <s v="EMP00584"/>
        <s v="EMP00585"/>
        <s v="EMP00586"/>
        <s v="EMP00587"/>
        <s v="EMP00588"/>
        <s v="EMP00589"/>
        <s v="EMP00590"/>
        <s v="EMP00591"/>
        <s v="EMP00592"/>
        <s v="EMP00593"/>
        <s v="EMP00594"/>
        <s v="EMP00595"/>
        <s v="EMP00596"/>
        <s v="EMP00597"/>
        <s v="EMP00598"/>
        <s v="EMP00599"/>
        <s v="EMP00600"/>
        <s v="EMP00601"/>
        <s v="EMP00602"/>
        <s v="EMP00603"/>
        <s v="EMP00604"/>
        <s v="EMP00605"/>
        <s v="EMP00606"/>
        <s v="EMP00607"/>
        <s v="EMP00608"/>
        <s v="EMP00609"/>
        <s v="EMP00610"/>
        <s v="EMP00611"/>
        <s v="EMP00612"/>
        <s v="EMP00613"/>
        <s v="EMP00614"/>
        <s v="EMP00615"/>
        <s v="EMP00616"/>
        <s v="EMP00617"/>
        <s v="EMP00618"/>
        <s v="EMP00619"/>
        <s v="EMP00620"/>
        <s v="EMP00621"/>
        <s v="EMP00622"/>
        <s v="EMP00623"/>
        <s v="EMP00624"/>
        <s v="EMP00625"/>
        <s v="EMP00626"/>
        <s v="EMP00627"/>
        <s v="EMP00628"/>
        <s v="EMP00629"/>
        <s v="EMP00630"/>
        <s v="EMP00631"/>
        <s v="EMP00632"/>
        <s v="EMP00633"/>
        <s v="EMP00634"/>
        <s v="EMP00635"/>
        <s v="EMP00636"/>
        <s v="EMP00637"/>
        <s v="EMP00638"/>
        <s v="EMP00639"/>
        <s v="EMP00640"/>
        <s v="EMP00641"/>
        <s v="EMP00642"/>
        <s v="EMP00643"/>
        <s v="EMP00644"/>
        <s v="EMP00645"/>
        <s v="EMP00646"/>
        <s v="EMP00647"/>
        <s v="EMP00648"/>
        <s v="EMP00649"/>
        <s v="EMP00650"/>
        <s v="EMP00651"/>
        <s v="EMP00652"/>
        <s v="EMP00653"/>
        <s v="EMP00654"/>
        <s v="EMP00655"/>
        <s v="EMP00656"/>
        <s v="EMP00657"/>
        <s v="EMP00658"/>
        <s v="EMP00659"/>
        <s v="EMP00660"/>
        <s v="EMP00661"/>
        <s v="EMP00662"/>
        <s v="EMP00663"/>
        <s v="EMP00664"/>
        <s v="EMP00665"/>
        <s v="EMP00666"/>
        <s v="EMP00667"/>
        <s v="EMP00668"/>
        <s v="EMP00669"/>
        <s v="EMP00670"/>
        <s v="EMP00671"/>
        <s v="EMP00672"/>
        <s v="EMP00673"/>
        <s v="EMP00674"/>
        <s v="EMP00675"/>
        <s v="EMP00676"/>
        <s v="EMP00677"/>
        <s v="EMP00678"/>
        <s v="EMP00679"/>
        <s v="EMP00680"/>
        <s v="EMP00681"/>
        <s v="EMP00682"/>
        <s v="EMP00683"/>
        <s v="EMP00684"/>
        <s v="EMP00685"/>
        <s v="EMP00686"/>
        <s v="EMP00687"/>
        <s v="EMP00688"/>
        <s v="EMP00689"/>
        <s v="EMP00690"/>
        <s v="EMP00691"/>
        <s v="EMP00692"/>
        <s v="EMP00693"/>
        <s v="EMP00694"/>
        <s v="EMP00695"/>
        <s v="EMP00696"/>
        <s v="EMP00697"/>
        <s v="EMP00698"/>
        <s v="EMP00699"/>
        <s v="EMP00700"/>
        <s v="EMP00701"/>
        <s v="EMP00702"/>
        <s v="EMP00703"/>
        <s v="EMP00704"/>
        <s v="EMP00705"/>
        <s v="EMP00706"/>
        <s v="EMP00707"/>
        <s v="EMP00708"/>
        <s v="EMP00709"/>
        <s v="EMP00710"/>
        <s v="EMP00711"/>
        <s v="EMP00712"/>
        <s v="EMP00713"/>
        <s v="EMP00714"/>
        <s v="EMP00715"/>
        <s v="EMP00716"/>
        <s v="EMP00717"/>
        <s v="EMP00718"/>
        <s v="EMP00719"/>
        <s v="EMP00720"/>
        <s v="EMP00721"/>
        <s v="EMP00722"/>
        <s v="EMP00723"/>
        <s v="EMP00724"/>
        <s v="EMP00725"/>
        <s v="EMP00726"/>
        <s v="EMP00727"/>
        <s v="EMP00728"/>
        <s v="EMP00729"/>
        <s v="EMP00730"/>
        <s v="EMP00731"/>
        <s v="EMP00732"/>
        <s v="EMP00733"/>
        <s v="EMP00734"/>
        <s v="EMP00735"/>
        <s v="EMP00736"/>
        <s v="EMP00737"/>
        <s v="EMP00738"/>
        <s v="EMP00739"/>
        <s v="EMP00740"/>
        <s v="EMP00741"/>
        <s v="EMP00742"/>
        <s v="EMP00743"/>
        <s v="EMP00744"/>
        <s v="EMP00745"/>
        <s v="EMP00746"/>
        <s v="EMP00747"/>
        <s v="EMP00748"/>
        <s v="EMP00749"/>
        <s v="EMP00750"/>
        <s v="EMP00751"/>
        <s v="EMP00752"/>
        <s v="EMP00753"/>
        <s v="EMP00754"/>
        <s v="EMP00755"/>
        <s v="EMP00756"/>
        <s v="EMP00757"/>
        <s v="EMP00758"/>
        <s v="EMP00759"/>
        <s v="EMP00760"/>
        <s v="EMP00761"/>
        <s v="EMP00762"/>
        <s v="EMP00763"/>
        <s v="EMP00764"/>
        <s v="EMP00765"/>
        <s v="EMP00766"/>
        <s v="EMP00767"/>
        <s v="EMP00768"/>
        <s v="EMP00769"/>
        <s v="EMP00770"/>
        <s v="EMP00771"/>
        <s v="EMP00772"/>
        <s v="EMP00773"/>
        <s v="EMP00774"/>
        <s v="EMP00775"/>
        <s v="EMP00776"/>
        <s v="EMP00777"/>
        <s v="EMP00778"/>
        <s v="EMP00779"/>
        <s v="EMP00780"/>
        <s v="EMP00781"/>
        <s v="EMP00782"/>
        <s v="EMP00783"/>
        <s v="EMP00784"/>
        <s v="EMP00785"/>
        <s v="EMP00786"/>
        <s v="EMP00787"/>
        <s v="EMP00788"/>
        <s v="EMP00789"/>
        <s v="EMP00790"/>
        <s v="EMP00791"/>
        <s v="EMP00792"/>
        <s v="EMP00793"/>
        <s v="EMP00794"/>
        <s v="EMP00795"/>
        <s v="EMP00796"/>
        <s v="EMP00797"/>
        <s v="EMP00798"/>
        <s v="EMP00799"/>
        <s v="EMP00800"/>
        <s v="EMP00801"/>
        <s v="EMP00802"/>
        <s v="EMP00803"/>
        <s v="EMP00804"/>
        <s v="EMP00805"/>
        <s v="EMP00806"/>
        <s v="EMP00807"/>
        <s v="EMP00808"/>
        <s v="EMP00809"/>
        <s v="EMP00810"/>
        <s v="EMP00811"/>
        <s v="EMP00812"/>
        <s v="EMP00813"/>
        <s v="EMP00814"/>
        <s v="EMP00815"/>
        <s v="EMP00816"/>
        <s v="EMP00817"/>
        <s v="EMP00818"/>
        <s v="EMP00819"/>
        <s v="EMP00820"/>
        <s v="EMP00821"/>
        <s v="EMP00822"/>
        <s v="EMP00823"/>
        <s v="EMP00824"/>
        <s v="EMP00825"/>
        <s v="EMP00826"/>
        <s v="EMP00827"/>
        <s v="EMP00828"/>
        <s v="EMP00829"/>
        <s v="EMP00830"/>
        <s v="EMP00831"/>
        <s v="EMP00832"/>
        <s v="EMP00833"/>
        <s v="EMP00834"/>
        <s v="EMP00835"/>
        <s v="EMP00836"/>
        <s v="EMP00837"/>
        <s v="EMP00838"/>
        <s v="EMP00839"/>
        <s v="EMP00840"/>
        <s v="EMP00841"/>
        <s v="EMP00842"/>
        <s v="EMP00843"/>
        <s v="EMP00844"/>
        <s v="EMP00845"/>
        <s v="EMP00846"/>
        <s v="EMP00847"/>
        <s v="EMP00848"/>
        <s v="EMP00849"/>
        <s v="EMP00850"/>
        <s v="EMP00851"/>
        <s v="EMP00852"/>
        <s v="EMP00853"/>
        <s v="EMP00854"/>
        <s v="EMP00855"/>
        <s v="EMP00856"/>
        <s v="EMP00857"/>
        <s v="EMP00858"/>
        <s v="EMP00859"/>
        <s v="EMP00860"/>
        <s v="EMP00861"/>
        <s v="EMP00862"/>
        <s v="EMP00863"/>
        <s v="EMP00864"/>
        <s v="EMP00865"/>
        <s v="EMP00866"/>
        <s v="EMP00867"/>
        <s v="EMP00868"/>
        <s v="EMP00869"/>
        <s v="EMP00870"/>
        <s v="EMP00871"/>
        <s v="EMP00872"/>
        <s v="EMP00873"/>
        <s v="EMP00874"/>
        <s v="EMP00875"/>
        <s v="EMP00876"/>
        <s v="EMP00877"/>
        <s v="EMP00878"/>
        <s v="EMP00879"/>
        <s v="EMP00880"/>
        <s v="EMP00881"/>
        <s v="EMP00882"/>
        <s v="EMP00883"/>
        <s v="EMP00884"/>
        <s v="EMP00885"/>
        <s v="EMP00886"/>
        <s v="EMP00887"/>
        <s v="EMP00888"/>
        <s v="EMP00889"/>
        <s v="EMP00890"/>
        <s v="EMP00891"/>
        <s v="EMP00892"/>
        <s v="EMP00893"/>
        <s v="EMP00894"/>
        <s v="EMP00895"/>
        <s v="EMP00896"/>
        <s v="EMP00897"/>
        <s v="EMP00898"/>
        <s v="EMP00899"/>
        <s v="EMP00900"/>
        <s v="EMP00901"/>
        <s v="EMP00902"/>
        <s v="EMP00903"/>
        <s v="EMP00904"/>
        <s v="EMP00905"/>
        <s v="EMP00906"/>
        <s v="EMP00907"/>
        <s v="EMP00908"/>
        <s v="EMP00909"/>
        <s v="EMP00910"/>
        <s v="EMP00911"/>
        <s v="EMP00912"/>
        <s v="EMP00913"/>
        <s v="EMP00914"/>
        <s v="EMP00915"/>
        <s v="EMP00916"/>
        <s v="EMP00917"/>
        <s v="EMP00918"/>
        <s v="EMP00919"/>
        <s v="EMP00920"/>
        <s v="EMP00921"/>
        <s v="EMP00922"/>
        <s v="EMP00923"/>
        <s v="EMP00924"/>
        <s v="EMP00925"/>
        <s v="EMP00926"/>
        <s v="EMP00927"/>
        <s v="EMP00928"/>
        <s v="EMP00929"/>
        <s v="EMP00930"/>
        <s v="EMP00931"/>
        <s v="EMP00932"/>
        <s v="EMP00933"/>
        <s v="EMP00934"/>
        <s v="EMP00935"/>
        <s v="EMP00936"/>
        <s v="EMP00937"/>
        <s v="EMP00938"/>
        <s v="EMP00939"/>
        <s v="EMP00940"/>
        <s v="EMP00941"/>
        <s v="EMP00942"/>
        <s v="EMP00943"/>
        <s v="EMP00944"/>
        <s v="EMP00945"/>
        <s v="EMP00946"/>
        <s v="EMP00947"/>
        <s v="EMP00948"/>
        <s v="EMP00949"/>
        <s v="EMP00950"/>
        <s v="EMP00951"/>
        <s v="EMP00952"/>
        <s v="EMP00953"/>
        <s v="EMP00954"/>
        <s v="EMP00955"/>
        <s v="EMP00956"/>
        <s v="EMP00957"/>
        <s v="EMP00958"/>
        <s v="EMP00959"/>
        <s v="EMP00960"/>
        <s v="EMP00961"/>
        <s v="EMP00962"/>
        <s v="EMP00963"/>
        <s v="EMP00964"/>
        <s v="EMP00965"/>
        <s v="EMP00966"/>
        <s v="EMP00967"/>
        <s v="EMP00968"/>
        <s v="EMP00969"/>
        <s v="EMP00970"/>
        <s v="EMP00971"/>
        <s v="EMP00972"/>
        <s v="EMP00973"/>
        <s v="EMP00974"/>
        <s v="EMP00975"/>
        <s v="EMP00976"/>
        <s v="EMP00977"/>
        <s v="EMP00978"/>
        <s v="EMP00979"/>
        <s v="EMP00980"/>
        <s v="EMP00981"/>
        <s v="EMP00982"/>
        <s v="EMP00983"/>
        <s v="EMP00984"/>
        <s v="EMP00985"/>
        <s v="EMP00986"/>
        <s v="EMP00987"/>
        <s v="EMP00988"/>
        <s v="EMP00989"/>
        <s v="EMP00990"/>
        <s v="EMP00991"/>
        <s v="EMP00992"/>
        <s v="EMP00993"/>
        <s v="EMP00994"/>
        <s v="EMP00995"/>
        <s v="EMP00996"/>
        <s v="EMP00997"/>
        <s v="EMP00998"/>
        <s v="EMP00999"/>
        <s v="EMP01000"/>
        <s v="EMP01001"/>
        <s v="EMP01002"/>
        <s v="EMP01003"/>
        <s v="EMP01004"/>
        <s v="EMP01005"/>
        <s v="EMP01006"/>
        <s v="EMP01007"/>
        <s v="EMP01008"/>
        <s v="EMP01009"/>
        <s v="EMP01010"/>
        <s v="EMP01011"/>
        <s v="EMP01012"/>
        <s v="EMP01013"/>
        <s v="EMP01014"/>
        <s v="EMP01015"/>
        <s v="EMP01016"/>
        <s v="EMP01017"/>
        <s v="EMP01018"/>
        <s v="EMP01019"/>
        <s v="EMP01020"/>
        <s v="EMP01021"/>
        <s v="EMP01022"/>
        <s v="EMP01023"/>
        <s v="EMP01024"/>
        <s v="EMP01025"/>
        <s v="EMP01026"/>
        <s v="EMP01027"/>
        <s v="EMP01028"/>
        <s v="EMP01029"/>
        <s v="EMP01030"/>
        <s v="EMP01031"/>
        <s v="EMP01032"/>
        <s v="EMP01033"/>
        <s v="EMP01034"/>
        <s v="EMP01035"/>
        <s v="EMP01036"/>
        <s v="EMP01037"/>
        <s v="EMP01038"/>
        <s v="EMP01039"/>
        <s v="EMP01040"/>
        <s v="EMP01041"/>
        <s v="EMP01042"/>
        <s v="EMP01043"/>
        <s v="EMP01044"/>
        <s v="EMP01045"/>
        <s v="EMP01046"/>
        <s v="EMP01047"/>
        <s v="EMP01048"/>
        <s v="EMP01049"/>
        <s v="EMP01050"/>
        <s v="EMP01051"/>
        <s v="EMP01052"/>
        <s v="EMP01053"/>
        <s v="EMP01054"/>
        <s v="EMP01055"/>
        <s v="EMP01056"/>
        <s v="EMP01057"/>
        <s v="EMP01058"/>
        <s v="EMP01059"/>
        <s v="EMP01060"/>
        <s v="EMP01061"/>
        <s v="EMP01062"/>
        <s v="EMP01063"/>
        <s v="EMP01064"/>
        <s v="EMP01065"/>
        <s v="EMP01066"/>
        <s v="EMP01067"/>
        <s v="EMP01068"/>
        <s v="EMP01069"/>
        <s v="EMP01070"/>
        <s v="EMP01071"/>
        <s v="EMP01072"/>
        <s v="EMP01073"/>
        <s v="EMP01074"/>
        <s v="EMP01075"/>
        <s v="EMP01076"/>
        <s v="EMP01077"/>
        <s v="EMP01078"/>
        <s v="EMP01079"/>
        <s v="EMP01080"/>
        <s v="EMP01081"/>
        <s v="EMP01082"/>
        <s v="EMP01083"/>
        <s v="EMP01084"/>
        <s v="EMP01085"/>
        <s v="EMP01086"/>
        <s v="EMP01087"/>
        <s v="EMP01088"/>
        <s v="EMP01089"/>
        <s v="EMP01090"/>
        <s v="EMP01091"/>
        <s v="EMP01092"/>
        <s v="EMP01093"/>
        <s v="EMP01094"/>
        <s v="EMP01095"/>
        <s v="EMP01096"/>
        <s v="EMP01097"/>
        <s v="EMP01098"/>
        <s v="EMP01099"/>
        <s v="EMP01100"/>
        <s v="EMP01101"/>
        <s v="EMP01102"/>
        <s v="EMP01103"/>
        <s v="EMP01104"/>
        <s v="EMP01105"/>
        <s v="EMP01106"/>
        <s v="EMP01107"/>
        <s v="EMP01108"/>
        <s v="EMP01109"/>
        <s v="EMP01110"/>
        <s v="EMP01111"/>
        <s v="EMP01112"/>
        <s v="EMP01113"/>
        <s v="EMP01114"/>
        <s v="EMP01115"/>
        <s v="EMP01116"/>
        <s v="EMP01117"/>
        <s v="EMP01118"/>
        <s v="EMP01119"/>
        <s v="EMP01120"/>
        <s v="EMP01121"/>
        <s v="EMP01122"/>
        <s v="EMP01123"/>
        <s v="EMP01124"/>
        <s v="EMP01125"/>
        <s v="EMP01126"/>
        <s v="EMP01127"/>
        <s v="EMP01128"/>
        <s v="EMP01129"/>
        <s v="EMP01130"/>
        <s v="EMP01131"/>
        <s v="EMP01132"/>
        <s v="EMP01133"/>
        <s v="EMP01134"/>
        <s v="EMP01135"/>
        <s v="EMP01136"/>
        <s v="EMP01137"/>
        <s v="EMP01138"/>
        <s v="EMP01139"/>
        <s v="EMP01140"/>
        <s v="EMP01141"/>
        <s v="EMP01142"/>
        <s v="EMP01143"/>
        <s v="EMP01144"/>
        <s v="EMP01145"/>
        <s v="EMP01146"/>
        <s v="EMP01147"/>
        <s v="EMP01148"/>
        <s v="EMP01149"/>
        <s v="EMP01150"/>
        <s v="EMP01151"/>
        <s v="EMP01152"/>
        <s v="EMP01153"/>
        <s v="EMP01154"/>
        <s v="EMP01155"/>
        <s v="EMP01156"/>
        <s v="EMP01157"/>
        <s v="EMP01158"/>
        <s v="EMP01159"/>
        <s v="EMP01160"/>
        <s v="EMP01161"/>
        <s v="EMP01162"/>
        <s v="EMP01163"/>
        <s v="EMP01164"/>
        <s v="EMP01165"/>
        <s v="EMP01166"/>
        <s v="EMP01167"/>
        <s v="EMP01168"/>
        <s v="EMP01169"/>
        <s v="EMP01170"/>
        <s v="EMP01171"/>
        <s v="EMP01172"/>
        <s v="EMP01173"/>
        <s v="EMP01174"/>
        <s v="EMP01175"/>
        <s v="EMP01176"/>
        <s v="EMP01177"/>
        <s v="EMP01178"/>
        <s v="EMP01179"/>
        <s v="EMP01180"/>
        <s v="EMP01181"/>
        <s v="EMP01182"/>
        <s v="EMP01183"/>
        <s v="EMP01184"/>
        <s v="EMP01185"/>
        <s v="EMP01186"/>
        <s v="EMP01187"/>
        <s v="EMP01188"/>
        <s v="EMP01189"/>
        <s v="EMP01190"/>
        <s v="EMP01191"/>
        <s v="EMP01192"/>
        <s v="EMP01193"/>
        <s v="EMP01194"/>
        <s v="EMP01195"/>
        <s v="EMP01196"/>
        <s v="EMP01197"/>
        <s v="EMP01198"/>
        <s v="EMP01199"/>
        <s v="EMP01200"/>
        <s v="EMP01201"/>
        <s v="EMP01202"/>
        <s v="EMP01203"/>
        <s v="EMP01204"/>
        <s v="EMP01205"/>
        <s v="EMP01206"/>
        <s v="EMP01207"/>
        <s v="EMP01208"/>
        <s v="EMP01209"/>
        <s v="EMP01210"/>
        <s v="EMP01211"/>
        <s v="EMP01212"/>
        <s v="EMP01213"/>
        <s v="EMP01214"/>
        <s v="EMP01215"/>
        <s v="EMP01216"/>
        <s v="EMP01217"/>
        <s v="EMP01218"/>
        <s v="EMP01219"/>
        <s v="EMP01220"/>
        <s v="EMP01221"/>
        <s v="EMP01222"/>
        <s v="EMP01223"/>
        <s v="EMP01224"/>
        <s v="EMP01225"/>
        <s v="EMP01226"/>
        <s v="EMP01227"/>
        <s v="EMP01228"/>
        <s v="EMP01229"/>
        <s v="EMP01230"/>
        <s v="EMP01231"/>
        <s v="EMP01232"/>
        <s v="EMP01233"/>
        <s v="EMP01234"/>
        <s v="EMP01235"/>
        <s v="EMP01236"/>
        <s v="EMP01237"/>
        <s v="EMP01238"/>
        <s v="EMP01239"/>
        <s v="EMP01240"/>
        <s v="EMP01241"/>
        <s v="EMP01242"/>
        <s v="EMP01243"/>
        <s v="EMP01244"/>
        <s v="EMP01245"/>
        <s v="EMP01246"/>
        <s v="EMP01247"/>
        <s v="EMP01248"/>
        <s v="EMP01249"/>
        <s v="EMP01250"/>
        <s v="EMP01251"/>
        <s v="EMP01252"/>
        <s v="EMP01253"/>
        <s v="EMP01254"/>
        <s v="EMP01255"/>
        <s v="EMP01256"/>
        <s v="EMP01257"/>
        <s v="EMP01258"/>
        <s v="EMP01259"/>
        <s v="EMP01260"/>
        <s v="EMP01261"/>
        <s v="EMP01262"/>
        <s v="EMP01263"/>
        <s v="EMP01264"/>
        <s v="EMP01265"/>
        <s v="EMP01266"/>
        <s v="EMP01267"/>
        <s v="EMP01268"/>
        <s v="EMP01269"/>
        <s v="EMP01270"/>
        <s v="EMP01271"/>
        <s v="EMP01272"/>
        <s v="EMP01273"/>
        <s v="EMP01274"/>
        <s v="EMP01275"/>
        <s v="EMP01276"/>
        <s v="EMP01277"/>
        <s v="EMP01278"/>
        <s v="EMP01279"/>
        <s v="EMP01280"/>
        <s v="EMP01281"/>
        <s v="EMP01282"/>
        <s v="EMP01283"/>
        <s v="EMP01284"/>
        <s v="EMP01285"/>
        <s v="EMP01286"/>
        <s v="EMP01287"/>
        <s v="EMP01288"/>
        <s v="EMP01289"/>
        <s v="EMP01290"/>
        <s v="EMP01291"/>
        <s v="EMP01292"/>
        <s v="EMP01293"/>
        <s v="EMP01294"/>
        <s v="EMP01295"/>
        <s v="EMP01296"/>
        <s v="EMP01297"/>
        <s v="EMP01298"/>
        <s v="EMP01299"/>
        <s v="EMP01300"/>
        <s v="EMP01301"/>
        <s v="EMP01302"/>
        <s v="EMP01303"/>
        <s v="EMP01304"/>
        <s v="EMP01305"/>
        <s v="EMP01306"/>
        <s v="EMP01307"/>
        <s v="EMP01308"/>
        <s v="EMP01309"/>
        <s v="EMP01310"/>
        <s v="EMP01311"/>
        <s v="EMP01312"/>
        <s v="EMP01313"/>
        <s v="EMP01314"/>
        <s v="EMP01315"/>
        <s v="EMP01316"/>
        <s v="EMP01317"/>
        <s v="EMP01318"/>
        <s v="EMP01319"/>
        <s v="EMP01320"/>
        <s v="EMP01321"/>
        <s v="EMP01322"/>
        <s v="EMP01323"/>
        <s v="EMP01324"/>
        <s v="EMP01325"/>
        <s v="EMP01326"/>
        <s v="EMP01327"/>
        <s v="EMP01328"/>
        <s v="EMP01329"/>
        <s v="EMP01330"/>
        <s v="EMP01331"/>
        <s v="EMP01332"/>
        <s v="EMP01333"/>
        <s v="EMP01334"/>
        <s v="EMP01335"/>
        <s v="EMP01336"/>
        <s v="EMP01337"/>
        <s v="EMP01338"/>
        <s v="EMP01339"/>
        <s v="EMP01340"/>
        <s v="EMP01341"/>
        <s v="EMP01342"/>
        <s v="EMP01343"/>
        <s v="EMP01344"/>
        <s v="EMP01345"/>
        <s v="EMP01346"/>
        <s v="EMP01347"/>
        <s v="EMP01348"/>
        <s v="EMP01349"/>
        <s v="EMP01350"/>
        <s v="EMP01351"/>
        <s v="EMP01352"/>
        <s v="EMP01353"/>
        <s v="EMP01354"/>
        <s v="EMP01355"/>
        <s v="EMP01356"/>
        <s v="EMP01357"/>
        <s v="EMP01358"/>
        <s v="EMP01359"/>
        <s v="EMP01360"/>
        <s v="EMP01361"/>
        <s v="EMP01362"/>
        <s v="EMP01363"/>
        <s v="EMP01364"/>
        <s v="EMP01365"/>
        <s v="EMP01366"/>
        <s v="EMP01367"/>
        <s v="EMP01368"/>
        <s v="EMP01369"/>
        <s v="EMP01370"/>
        <s v="EMP01371"/>
        <s v="EMP01372"/>
        <s v="EMP01373"/>
        <s v="EMP01374"/>
        <s v="EMP01375"/>
        <s v="EMP01376"/>
        <s v="EMP01377"/>
        <s v="EMP01378"/>
        <s v="EMP01379"/>
        <s v="EMP01380"/>
        <s v="EMP01381"/>
        <s v="EMP01382"/>
        <s v="EMP01383"/>
        <s v="EMP01384"/>
        <s v="EMP01385"/>
        <s v="EMP01386"/>
        <s v="EMP01387"/>
        <s v="EMP01388"/>
        <s v="EMP01389"/>
        <s v="EMP01390"/>
        <s v="EMP01391"/>
        <s v="EMP01392"/>
        <s v="EMP01393"/>
        <s v="EMP01394"/>
        <s v="EMP01395"/>
        <s v="EMP01396"/>
        <s v="EMP01397"/>
        <s v="EMP01398"/>
        <s v="EMP01399"/>
        <s v="EMP01400"/>
        <s v="EMP01401"/>
        <s v="EMP01402"/>
        <s v="EMP01403"/>
        <s v="EMP01404"/>
        <s v="EMP01405"/>
        <s v="EMP01406"/>
        <s v="EMP01407"/>
        <s v="EMP01408"/>
        <s v="EMP01409"/>
        <s v="EMP01410"/>
        <s v="EMP01411"/>
        <s v="EMP01412"/>
        <s v="EMP01413"/>
        <s v="EMP01414"/>
        <s v="EMP01415"/>
        <s v="EMP01416"/>
        <s v="EMP01417"/>
        <s v="EMP01418"/>
        <s v="EMP01419"/>
        <s v="EMP01420"/>
        <s v="EMP01421"/>
        <s v="EMP01422"/>
        <s v="EMP01423"/>
        <s v="EMP01424"/>
        <s v="EMP01425"/>
        <s v="EMP01426"/>
        <s v="EMP01427"/>
        <s v="EMP01428"/>
        <s v="EMP01429"/>
        <s v="EMP01430"/>
        <s v="EMP01431"/>
        <s v="EMP01432"/>
        <s v="EMP01433"/>
        <s v="EMP01434"/>
        <s v="EMP01435"/>
        <s v="EMP01436"/>
        <s v="EMP01437"/>
        <s v="EMP01438"/>
        <s v="EMP01439"/>
        <s v="EMP01440"/>
        <s v="EMP01441"/>
        <s v="EMP01442"/>
        <s v="EMP01443"/>
        <s v="EMP01444"/>
        <s v="EMP01445"/>
        <s v="EMP01446"/>
        <s v="EMP01447"/>
        <s v="EMP01448"/>
        <s v="EMP01449"/>
        <s v="EMP01450"/>
        <s v="EMP01451"/>
        <s v="EMP01452"/>
        <s v="EMP01453"/>
        <s v="EMP01454"/>
        <s v="EMP01455"/>
        <s v="EMP01456"/>
        <s v="EMP01457"/>
        <s v="EMP01458"/>
        <s v="EMP01459"/>
        <s v="EMP01460"/>
        <s v="EMP01461"/>
        <s v="EMP01462"/>
        <s v="EMP01463"/>
        <s v="EMP01464"/>
        <s v="EMP01465"/>
        <s v="EMP01466"/>
        <s v="EMP01467"/>
        <s v="EMP01468"/>
        <s v="EMP01469"/>
        <s v="EMP01470"/>
        <s v="EMP01471"/>
        <s v="EMP01472"/>
        <s v="EMP01473"/>
        <s v="EMP01474"/>
        <s v="EMP01475"/>
        <s v="EMP01476"/>
        <s v="EMP01477"/>
        <s v="EMP01478"/>
        <s v="EMP01479"/>
        <s v="EMP01480"/>
        <s v="EMP01481"/>
        <s v="EMP01482"/>
        <s v="EMP01483"/>
        <s v="EMP01484"/>
        <s v="EMP01485"/>
        <s v="EMP01486"/>
        <s v="EMP01487"/>
        <s v="EMP01488"/>
        <s v="EMP01489"/>
        <s v="EMP01490"/>
        <s v="EMP01491"/>
        <s v="EMP01492"/>
        <s v="EMP01493"/>
        <s v="EMP01494"/>
        <s v="EMP01495"/>
        <s v="EMP01496"/>
        <s v="EMP01497"/>
        <s v="EMP01498"/>
        <s v="EMP01499"/>
        <s v="EMP01500"/>
        <s v="EMP01501"/>
        <s v="EMP01502"/>
        <s v="EMP01503"/>
        <s v="EMP01504"/>
        <s v="EMP01505"/>
        <s v="EMP01506"/>
        <s v="EMP01507"/>
        <s v="EMP01508"/>
        <s v="EMP01509"/>
        <s v="EMP01510"/>
        <s v="EMP01511"/>
        <s v="EMP01512"/>
        <s v="EMP01513"/>
        <s v="EMP01514"/>
        <s v="EMP01515"/>
        <s v="EMP01516"/>
        <s v="EMP01517"/>
        <s v="EMP01518"/>
        <s v="EMP01519"/>
        <s v="EMP01520"/>
        <s v="EMP01521"/>
        <s v="EMP01522"/>
        <s v="EMP01523"/>
        <s v="EMP01524"/>
        <s v="EMP01525"/>
        <s v="EMP01526"/>
        <s v="EMP01527"/>
        <s v="EMP01528"/>
        <s v="EMP01529"/>
        <s v="EMP01530"/>
        <s v="EMP01531"/>
        <s v="EMP01532"/>
        <s v="EMP01533"/>
        <s v="EMP01534"/>
        <s v="EMP01535"/>
        <s v="EMP01536"/>
        <s v="EMP01537"/>
        <s v="EMP01538"/>
        <s v="EMP01539"/>
        <s v="EMP01540"/>
        <s v="EMP01541"/>
        <s v="EMP01542"/>
        <s v="EMP01543"/>
        <s v="EMP01544"/>
        <s v="EMP01545"/>
        <s v="EMP01546"/>
        <s v="EMP01547"/>
        <s v="EMP01548"/>
        <s v="EMP01549"/>
        <s v="EMP01550"/>
        <s v="EMP01551"/>
        <s v="EMP01552"/>
        <s v="EMP01553"/>
        <s v="EMP01554"/>
        <s v="EMP01555"/>
        <s v="EMP01556"/>
        <s v="EMP01557"/>
        <s v="EMP01558"/>
        <s v="EMP01559"/>
        <s v="EMP01560"/>
        <s v="EMP01561"/>
        <s v="EMP01562"/>
        <s v="EMP01563"/>
        <s v="EMP01564"/>
        <s v="EMP01565"/>
        <s v="EMP01566"/>
        <s v="EMP01567"/>
        <s v="EMP01568"/>
        <s v="EMP01569"/>
        <s v="EMP01570"/>
        <s v="EMP01571"/>
        <s v="EMP01572"/>
        <s v="EMP01573"/>
        <s v="EMP01574"/>
        <s v="EMP01575"/>
        <s v="EMP01576"/>
        <s v="EMP01577"/>
        <s v="EMP01578"/>
        <s v="EMP01579"/>
        <s v="EMP01580"/>
        <s v="EMP01581"/>
        <s v="EMP01582"/>
        <s v="EMP01583"/>
        <s v="EMP01584"/>
        <s v="EMP01585"/>
        <s v="EMP01586"/>
        <s v="EMP01587"/>
        <s v="EMP01588"/>
        <s v="EMP01589"/>
        <s v="EMP01590"/>
        <s v="EMP01591"/>
        <s v="EMP01592"/>
        <s v="EMP01593"/>
        <s v="EMP01594"/>
        <s v="EMP01595"/>
        <s v="EMP01596"/>
        <s v="EMP01597"/>
        <s v="EMP01598"/>
        <s v="EMP01599"/>
        <s v="EMP01600"/>
        <s v="EMP01601"/>
        <s v="EMP01602"/>
        <s v="EMP01603"/>
        <s v="EMP01604"/>
        <s v="EMP01605"/>
        <s v="EMP01606"/>
        <s v="EMP01607"/>
        <s v="EMP01608"/>
        <s v="EMP01609"/>
        <s v="EMP01610"/>
        <s v="EMP01611"/>
        <s v="EMP01612"/>
        <s v="EMP01613"/>
        <s v="EMP01614"/>
        <s v="EMP01615"/>
        <s v="EMP01616"/>
        <s v="EMP01617"/>
        <s v="EMP01618"/>
        <s v="EMP01619"/>
        <s v="EMP01620"/>
        <s v="EMP01621"/>
        <s v="EMP01622"/>
        <s v="EMP01623"/>
        <s v="EMP01624"/>
        <s v="EMP01625"/>
        <s v="EMP01626"/>
        <s v="EMP01627"/>
        <s v="EMP01628"/>
        <s v="EMP01629"/>
        <s v="EMP01630"/>
        <s v="EMP01631"/>
        <s v="EMP01632"/>
        <s v="EMP01633"/>
        <s v="EMP01634"/>
        <s v="EMP01635"/>
        <s v="EMP01636"/>
        <s v="EMP01637"/>
        <s v="EMP01638"/>
        <s v="EMP01639"/>
        <s v="EMP01640"/>
        <s v="EMP01641"/>
        <s v="EMP01642"/>
        <s v="EMP01643"/>
        <s v="EMP01644"/>
        <s v="EMP01645"/>
        <s v="EMP01646"/>
        <s v="EMP01647"/>
        <s v="EMP01648"/>
        <s v="EMP01649"/>
        <s v="EMP01650"/>
        <s v="EMP01651"/>
        <s v="EMP01652"/>
        <s v="EMP01653"/>
        <s v="EMP01654"/>
        <s v="EMP01655"/>
        <s v="EMP01656"/>
        <s v="EMP01657"/>
        <s v="EMP01658"/>
        <s v="EMP01659"/>
        <s v="EMP01660"/>
        <s v="EMP01661"/>
        <s v="EMP01662"/>
        <s v="EMP01663"/>
        <s v="EMP01664"/>
        <s v="EMP01665"/>
        <s v="EMP01666"/>
        <s v="EMP01667"/>
        <s v="EMP01668"/>
        <s v="EMP01669"/>
        <s v="EMP01670"/>
        <s v="EMP01671"/>
        <s v="EMP01672"/>
        <s v="EMP01673"/>
        <s v="EMP01674"/>
        <s v="EMP01675"/>
        <s v="EMP01676"/>
        <s v="EMP01677"/>
        <s v="EMP01678"/>
        <s v="EMP01679"/>
        <s v="EMP01680"/>
        <s v="EMP01681"/>
        <s v="EMP01682"/>
        <s v="EMP01683"/>
        <s v="EMP01684"/>
        <s v="EMP01685"/>
        <s v="EMP01686"/>
        <s v="EMP01687"/>
        <s v="EMP01688"/>
        <s v="EMP01689"/>
        <s v="EMP01690"/>
        <s v="EMP01691"/>
        <s v="EMP01692"/>
        <s v="EMP01693"/>
        <s v="EMP01694"/>
        <s v="EMP01695"/>
        <s v="EMP01696"/>
        <s v="EMP01697"/>
        <s v="EMP01698"/>
        <s v="EMP01699"/>
        <s v="EMP01700"/>
        <s v="EMP01701"/>
        <s v="EMP01702"/>
        <s v="EMP01703"/>
        <s v="EMP01704"/>
        <s v="EMP01705"/>
        <s v="EMP01706"/>
        <s v="EMP01707"/>
        <s v="EMP01708"/>
        <s v="EMP01709"/>
        <s v="EMP01710"/>
        <s v="EMP01711"/>
        <s v="EMP01712"/>
        <s v="EMP01713"/>
        <s v="EMP01714"/>
        <s v="EMP01715"/>
        <s v="EMP01716"/>
        <s v="EMP01717"/>
        <s v="EMP01718"/>
        <s v="EMP01719"/>
        <s v="EMP01720"/>
        <s v="EMP01721"/>
        <s v="EMP01722"/>
        <s v="EMP01723"/>
        <s v="EMP01724"/>
        <s v="EMP01725"/>
        <s v="EMP01726"/>
        <s v="EMP01727"/>
        <s v="EMP01728"/>
        <s v="EMP01729"/>
        <s v="EMP01730"/>
        <s v="EMP01731"/>
        <s v="EMP01732"/>
        <s v="EMP01733"/>
        <s v="EMP01734"/>
        <s v="EMP01735"/>
        <s v="EMP01736"/>
        <s v="EMP01737"/>
        <s v="EMP01738"/>
        <s v="EMP01739"/>
        <s v="EMP01740"/>
        <s v="EMP01741"/>
        <s v="EMP01742"/>
        <s v="EMP01743"/>
        <s v="EMP01744"/>
        <s v="EMP01745"/>
        <s v="EMP01746"/>
        <s v="EMP01747"/>
        <s v="EMP01748"/>
        <s v="EMP01749"/>
        <s v="EMP01750"/>
        <s v="EMP01751"/>
        <s v="EMP01752"/>
        <s v="EMP01753"/>
        <s v="EMP01754"/>
        <s v="EMP01755"/>
        <s v="EMP01756"/>
        <s v="EMP01757"/>
        <s v="EMP01758"/>
        <s v="EMP01759"/>
        <s v="EMP01760"/>
        <s v="EMP01761"/>
        <s v="EMP01762"/>
        <s v="EMP01763"/>
        <s v="EMP01764"/>
        <s v="EMP01765"/>
        <s v="EMP01766"/>
        <s v="EMP01767"/>
        <s v="EMP01768"/>
        <s v="EMP01769"/>
        <s v="EMP01770"/>
        <s v="EMP01771"/>
        <s v="EMP01772"/>
        <s v="EMP01773"/>
        <s v="EMP01774"/>
        <s v="EMP01775"/>
        <s v="EMP01776"/>
        <s v="EMP01777"/>
        <s v="EMP01778"/>
        <s v="EMP01779"/>
        <s v="EMP01780"/>
        <s v="EMP01781"/>
        <s v="EMP01782"/>
        <s v="EMP01783"/>
        <s v="EMP01784"/>
        <s v="EMP01785"/>
        <s v="EMP01786"/>
        <s v="EMP01787"/>
        <s v="EMP01788"/>
        <s v="EMP01789"/>
        <s v="EMP01790"/>
        <s v="EMP01791"/>
        <s v="EMP01792"/>
        <s v="EMP01793"/>
        <s v="EMP01794"/>
        <s v="EMP01795"/>
        <s v="EMP01796"/>
        <s v="EMP01797"/>
        <s v="EMP01798"/>
        <s v="EMP01799"/>
        <s v="EMP01800"/>
        <s v="EMP01801"/>
        <s v="EMP01802"/>
        <s v="EMP01803"/>
        <s v="EMP01804"/>
        <s v="EMP01805"/>
        <s v="EMP01806"/>
        <s v="EMP01807"/>
        <s v="EMP01808"/>
        <s v="EMP01809"/>
        <s v="EMP01810"/>
        <s v="EMP01811"/>
        <s v="EMP01812"/>
        <s v="EMP01813"/>
        <s v="EMP01814"/>
        <s v="EMP01815"/>
        <s v="EMP01816"/>
        <s v="EMP01817"/>
        <s v="EMP01818"/>
        <s v="EMP01819"/>
        <s v="EMP01820"/>
        <s v="EMP01821"/>
        <s v="EMP01822"/>
        <s v="EMP01823"/>
        <s v="EMP01824"/>
        <s v="EMP01825"/>
        <s v="EMP01826"/>
        <s v="EMP01827"/>
        <s v="EMP01828"/>
        <s v="EMP01829"/>
        <s v="EMP01830"/>
        <s v="EMP01831"/>
        <s v="EMP01832"/>
        <s v="EMP01833"/>
        <s v="EMP01834"/>
        <s v="EMP01835"/>
        <s v="EMP01836"/>
        <s v="EMP01837"/>
        <s v="EMP01838"/>
        <s v="EMP01839"/>
        <s v="EMP01840"/>
        <s v="EMP01841"/>
        <s v="EMP01842"/>
        <s v="EMP01843"/>
        <s v="EMP01844"/>
        <s v="EMP01845"/>
        <s v="EMP01846"/>
        <s v="EMP01847"/>
        <s v="EMP01848"/>
        <s v="EMP01849"/>
        <s v="EMP01850"/>
        <s v="EMP01851"/>
        <s v="EMP01852"/>
        <s v="EMP01853"/>
        <s v="EMP01854"/>
        <s v="EMP01855"/>
        <s v="EMP01856"/>
        <s v="EMP01857"/>
        <s v="EMP01858"/>
        <s v="EMP01859"/>
        <s v="EMP01860"/>
        <s v="EMP01861"/>
        <s v="EMP01862"/>
        <s v="EMP01863"/>
        <s v="EMP01864"/>
        <s v="EMP01865"/>
        <s v="EMP01866"/>
        <s v="EMP01867"/>
        <s v="EMP01868"/>
        <s v="EMP01869"/>
        <s v="EMP01870"/>
        <s v="EMP01871"/>
        <s v="EMP01872"/>
        <s v="EMP01873"/>
        <s v="EMP01874"/>
        <s v="EMP01875"/>
        <s v="EMP01876"/>
        <s v="EMP01877"/>
        <s v="EMP01878"/>
        <s v="EMP01879"/>
        <s v="EMP01880"/>
        <s v="EMP01881"/>
        <s v="EMP01882"/>
        <s v="EMP01883"/>
        <s v="EMP01884"/>
        <s v="EMP01885"/>
        <s v="EMP01886"/>
        <s v="EMP01887"/>
        <s v="EMP01888"/>
        <s v="EMP01889"/>
        <s v="EMP01890"/>
        <s v="EMP01891"/>
        <s v="EMP01892"/>
        <s v="EMP01893"/>
        <s v="EMP01894"/>
        <s v="EMP01895"/>
        <s v="EMP01896"/>
        <s v="EMP01897"/>
        <s v="EMP01898"/>
        <s v="EMP01899"/>
        <s v="EMP01900"/>
        <s v="EMP01901"/>
        <s v="EMP01902"/>
        <s v="EMP01903"/>
        <s v="EMP01904"/>
        <s v="EMP01905"/>
        <s v="EMP01906"/>
        <s v="EMP01907"/>
        <s v="EMP01908"/>
        <s v="EMP01909"/>
        <s v="EMP01910"/>
        <s v="EMP01911"/>
        <s v="EMP01912"/>
        <s v="EMP01913"/>
        <s v="EMP01914"/>
        <s v="EMP01915"/>
        <s v="EMP01916"/>
        <s v="EMP01917"/>
        <s v="EMP01918"/>
        <s v="EMP01919"/>
        <s v="EMP01920"/>
        <s v="EMP01921"/>
        <s v="EMP01922"/>
        <s v="EMP01923"/>
        <s v="EMP01924"/>
        <s v="EMP01925"/>
        <s v="EMP01926"/>
        <s v="EMP01927"/>
        <s v="EMP01928"/>
        <s v="EMP01929"/>
        <s v="EMP01930"/>
        <s v="EMP01931"/>
        <s v="EMP01932"/>
        <s v="EMP01933"/>
        <s v="EMP01934"/>
        <s v="EMP01935"/>
        <s v="EMP01936"/>
        <s v="EMP01937"/>
        <s v="EMP01938"/>
        <s v="EMP01939"/>
        <s v="EMP01940"/>
        <s v="EMP01941"/>
        <s v="EMP01942"/>
        <s v="EMP01943"/>
        <s v="EMP01944"/>
        <s v="EMP01945"/>
        <s v="EMP01946"/>
        <s v="EMP01947"/>
        <s v="EMP01948"/>
        <s v="EMP01949"/>
        <s v="EMP01950"/>
        <s v="EMP01951"/>
        <s v="EMP01952"/>
        <s v="EMP01953"/>
        <s v="EMP01954"/>
        <s v="EMP01955"/>
        <s v="EMP01956"/>
        <s v="EMP01957"/>
        <s v="EMP01958"/>
        <s v="EMP01959"/>
        <s v="EMP01960"/>
        <s v="EMP01961"/>
        <s v="EMP01962"/>
        <s v="EMP01963"/>
        <s v="EMP01964"/>
        <s v="EMP01965"/>
        <s v="EMP01966"/>
        <s v="EMP01967"/>
        <s v="EMP01968"/>
        <s v="EMP01969"/>
        <s v="EMP01970"/>
        <s v="EMP01971"/>
        <s v="EMP01972"/>
        <s v="EMP01973"/>
        <s v="EMP01974"/>
        <s v="EMP01975"/>
        <s v="EMP01976"/>
        <s v="EMP01977"/>
        <s v="EMP01978"/>
        <s v="EMP01979"/>
        <s v="EMP01980"/>
        <s v="EMP01981"/>
        <s v="EMP01982"/>
        <s v="EMP01983"/>
        <s v="EMP01984"/>
        <s v="EMP01985"/>
        <s v="EMP01986"/>
        <s v="EMP01987"/>
        <s v="EMP01988"/>
        <s v="EMP01989"/>
        <s v="EMP01990"/>
        <s v="EMP01991"/>
        <s v="EMP01992"/>
        <s v="EMP01993"/>
        <s v="EMP01994"/>
        <s v="EMP01995"/>
        <s v="EMP01996"/>
        <s v="EMP01997"/>
        <s v="EMP01998"/>
        <s v="EMP01999"/>
        <s v="EMP02000"/>
        <s v="EMP02001"/>
        <s v="EMP02002"/>
        <s v="EMP02003"/>
        <s v="EMP02004"/>
        <s v="EMP02005"/>
        <s v="EMP02006"/>
        <s v="EMP02007"/>
        <s v="EMP02008"/>
        <s v="EMP02009"/>
        <s v="EMP02010"/>
        <s v="EMP02011"/>
        <s v="EMP02012"/>
        <s v="EMP02013"/>
        <s v="EMP02014"/>
        <s v="EMP02015"/>
        <s v="EMP02016"/>
        <s v="EMP02017"/>
        <s v="EMP02018"/>
        <s v="EMP02019"/>
        <s v="EMP02020"/>
        <s v="EMP02021"/>
        <s v="EMP02022"/>
        <s v="EMP02023"/>
        <s v="EMP02024"/>
        <s v="EMP02025"/>
        <s v="EMP02026"/>
        <s v="EMP02027"/>
        <s v="EMP02028"/>
        <s v="EMP02029"/>
        <s v="EMP02030"/>
        <s v="EMP02031"/>
        <s v="EMP02032"/>
        <s v="EMP02033"/>
        <s v="EMP02034"/>
        <s v="EMP02035"/>
        <s v="EMP02036"/>
        <s v="EMP02037"/>
        <s v="EMP02038"/>
        <s v="EMP02039"/>
        <s v="EMP02040"/>
        <s v="EMP02041"/>
        <s v="EMP02042"/>
        <s v="EMP02043"/>
        <s v="EMP02044"/>
        <s v="EMP02045"/>
        <s v="EMP02046"/>
        <s v="EMP02047"/>
        <s v="EMP02048"/>
        <s v="EMP02049"/>
        <s v="EMP02050"/>
        <s v="EMP02051"/>
        <s v="EMP02052"/>
        <s v="EMP02053"/>
        <s v="EMP02054"/>
        <s v="EMP02055"/>
        <s v="EMP02056"/>
        <s v="EMP02057"/>
        <s v="EMP02058"/>
        <s v="EMP02059"/>
        <s v="EMP02060"/>
        <s v="EMP02061"/>
        <s v="EMP02062"/>
        <s v="EMP02063"/>
        <s v="EMP02064"/>
        <s v="EMP02065"/>
        <s v="EMP02066"/>
        <s v="EMP02067"/>
        <s v="EMP02068"/>
        <s v="EMP02069"/>
        <s v="EMP02070"/>
        <s v="EMP02071"/>
        <s v="EMP02072"/>
        <s v="EMP02073"/>
        <s v="EMP02074"/>
        <s v="EMP02075"/>
        <s v="EMP02076"/>
        <s v="EMP02077"/>
        <s v="EMP02078"/>
        <s v="EMP02079"/>
        <s v="EMP02080"/>
        <s v="EMP02081"/>
        <s v="EMP02082"/>
        <s v="EMP02083"/>
        <s v="EMP02084"/>
        <s v="EMP02085"/>
        <s v="EMP02086"/>
        <s v="EMP02087"/>
        <s v="EMP02088"/>
        <s v="EMP02089"/>
        <s v="EMP02090"/>
        <s v="EMP02091"/>
        <s v="EMP02092"/>
        <s v="EMP02093"/>
        <s v="EMP02094"/>
        <s v="EMP02095"/>
        <s v="EMP02096"/>
        <s v="EMP02097"/>
        <s v="EMP02098"/>
        <s v="EMP02099"/>
        <s v="EMP02100"/>
        <s v="EMP02101"/>
        <s v="EMP02102"/>
        <s v="EMP02103"/>
        <s v="EMP02104"/>
        <s v="EMP02105"/>
        <s v="EMP02106"/>
        <s v="EMP02107"/>
        <s v="EMP02108"/>
        <s v="EMP02109"/>
        <s v="EMP02110"/>
        <s v="EMP02111"/>
        <s v="EMP02112"/>
        <s v="EMP02113"/>
        <s v="EMP02114"/>
        <s v="EMP02115"/>
        <s v="EMP02116"/>
        <s v="EMP02117"/>
        <s v="EMP02118"/>
        <s v="EMP02119"/>
        <s v="EMP02120"/>
        <s v="EMP02121"/>
        <s v="EMP02122"/>
        <s v="EMP02123"/>
        <s v="EMP02124"/>
        <s v="EMP02125"/>
        <s v="EMP02126"/>
        <s v="EMP02127"/>
        <s v="EMP02128"/>
        <s v="EMP02129"/>
        <s v="EMP02130"/>
        <s v="EMP02131"/>
        <s v="EMP02132"/>
        <s v="EMP02133"/>
        <s v="EMP02134"/>
        <s v="EMP02135"/>
        <s v="EMP02136"/>
        <s v="EMP02137"/>
        <s v="EMP02138"/>
        <s v="EMP02139"/>
        <s v="EMP02140"/>
        <s v="EMP02141"/>
        <s v="EMP02142"/>
        <s v="EMP02143"/>
        <s v="EMP02144"/>
        <s v="EMP02145"/>
        <s v="EMP02146"/>
        <s v="EMP02147"/>
        <s v="EMP02148"/>
        <s v="EMP02149"/>
        <s v="EMP02150"/>
        <s v="EMP02151"/>
        <s v="EMP02152"/>
        <s v="EMP02153"/>
        <s v="EMP02154"/>
        <s v="EMP02155"/>
        <s v="EMP02156"/>
        <s v="EMP02157"/>
        <s v="EMP02158"/>
        <s v="EMP02159"/>
        <s v="EMP02160"/>
        <s v="EMP02161"/>
        <s v="EMP02162"/>
        <s v="EMP02163"/>
        <s v="EMP02164"/>
        <s v="EMP02165"/>
        <s v="EMP02166"/>
        <s v="EMP02167"/>
        <s v="EMP02168"/>
        <s v="EMP02169"/>
        <s v="EMP02170"/>
        <s v="EMP02171"/>
        <s v="EMP02172"/>
        <s v="EMP02173"/>
        <s v="EMP02174"/>
        <s v="EMP02175"/>
        <s v="EMP02176"/>
        <s v="EMP02177"/>
        <s v="EMP02178"/>
        <s v="EMP02179"/>
        <s v="EMP02180"/>
        <s v="EMP02181"/>
        <s v="EMP02182"/>
        <s v="EMP02183"/>
        <s v="EMP02184"/>
        <s v="EMP02185"/>
        <s v="EMP02186"/>
        <s v="EMP02187"/>
        <s v="EMP02188"/>
        <s v="EMP02189"/>
        <s v="EMP02190"/>
        <s v="EMP02191"/>
        <s v="EMP02192"/>
        <s v="EMP02193"/>
        <s v="EMP02194"/>
        <s v="EMP02195"/>
        <s v="EMP02196"/>
        <s v="EMP02197"/>
        <s v="EMP02198"/>
        <s v="EMP02199"/>
        <s v="EMP02200"/>
        <s v="EMP02201"/>
        <s v="EMP02202"/>
        <s v="EMP02203"/>
        <s v="EMP02204"/>
        <s v="EMP02205"/>
        <s v="EMP02206"/>
        <s v="EMP02207"/>
        <s v="EMP02208"/>
        <s v="EMP02209"/>
        <s v="EMP02210"/>
        <s v="EMP02211"/>
        <s v="EMP02212"/>
        <s v="EMP02213"/>
        <s v="EMP02214"/>
        <s v="EMP02215"/>
        <s v="EMP02216"/>
        <s v="EMP02217"/>
        <s v="EMP02218"/>
        <s v="EMP02219"/>
        <s v="EMP02220"/>
        <s v="EMP02221"/>
        <s v="EMP02222"/>
        <s v="EMP02223"/>
        <s v="EMP02224"/>
        <s v="EMP02225"/>
        <s v="EMP02226"/>
        <s v="EMP02227"/>
        <s v="EMP02228"/>
        <s v="EMP02229"/>
        <s v="EMP02230"/>
        <s v="EMP02231"/>
        <s v="EMP02232"/>
        <s v="EMP02233"/>
        <s v="EMP02234"/>
        <s v="EMP02235"/>
        <s v="EMP02236"/>
        <s v="EMP02237"/>
        <s v="EMP02238"/>
        <s v="EMP02239"/>
        <s v="EMP02240"/>
        <s v="EMP02241"/>
        <s v="EMP02242"/>
        <s v="EMP02243"/>
        <s v="EMP02244"/>
        <s v="EMP02245"/>
        <s v="EMP02246"/>
        <s v="EMP02247"/>
        <s v="EMP02248"/>
        <s v="EMP02249"/>
        <s v="EMP02250"/>
        <s v="EMP02251"/>
        <s v="EMP02252"/>
        <s v="EMP02253"/>
        <s v="EMP02254"/>
        <s v="EMP02255"/>
        <s v="EMP02256"/>
        <s v="EMP02257"/>
        <s v="EMP02258"/>
        <s v="EMP02259"/>
        <s v="EMP02260"/>
        <s v="EMP02261"/>
        <s v="EMP02262"/>
        <s v="EMP02263"/>
        <s v="EMP02264"/>
        <s v="EMP02265"/>
        <s v="EMP02266"/>
        <s v="EMP02267"/>
        <s v="EMP02268"/>
        <s v="EMP02269"/>
        <s v="EMP02270"/>
        <s v="EMP02271"/>
        <s v="EMP02272"/>
        <s v="EMP02273"/>
        <s v="EMP02274"/>
        <s v="EMP02275"/>
        <s v="EMP02276"/>
        <s v="EMP02277"/>
        <s v="EMP02278"/>
        <s v="EMP02279"/>
        <s v="EMP02280"/>
        <s v="EMP02281"/>
        <s v="EMP02282"/>
        <s v="EMP02283"/>
        <s v="EMP02284"/>
        <s v="EMP02285"/>
        <s v="EMP02286"/>
        <s v="EMP02287"/>
        <s v="EMP02288"/>
        <s v="EMP02289"/>
        <s v="EMP02290"/>
        <s v="EMP02291"/>
        <s v="EMP02292"/>
        <s v="EMP02293"/>
        <s v="EMP02294"/>
        <s v="EMP02295"/>
        <s v="EMP02296"/>
        <s v="EMP02297"/>
        <s v="EMP02298"/>
        <s v="EMP02299"/>
        <s v="EMP02300"/>
        <s v="EMP02301"/>
        <s v="EMP02302"/>
        <s v="EMP02303"/>
        <s v="EMP02304"/>
        <s v="EMP02305"/>
        <s v="EMP02306"/>
        <s v="EMP02307"/>
        <s v="EMP02308"/>
        <s v="EMP02309"/>
        <s v="EMP02310"/>
        <s v="EMP02311"/>
        <s v="EMP02312"/>
        <s v="EMP02313"/>
        <s v="EMP02314"/>
        <s v="EMP02315"/>
        <s v="EMP02316"/>
        <s v="EMP02317"/>
        <s v="EMP02318"/>
        <s v="EMP02319"/>
        <s v="EMP02320"/>
        <s v="EMP02321"/>
        <s v="EMP02322"/>
        <s v="EMP02323"/>
        <s v="EMP02324"/>
        <s v="EMP02325"/>
        <s v="EMP02326"/>
        <s v="EMP02327"/>
        <s v="EMP02328"/>
        <s v="EMP02329"/>
        <s v="EMP02330"/>
        <s v="EMP02331"/>
        <s v="EMP02332"/>
        <s v="EMP02333"/>
        <s v="EMP02334"/>
        <s v="EMP02335"/>
        <s v="EMP02336"/>
        <s v="EMP02337"/>
        <s v="EMP02338"/>
        <s v="EMP02339"/>
        <s v="EMP02340"/>
        <s v="EMP02341"/>
        <s v="EMP02342"/>
        <s v="EMP02343"/>
        <s v="EMP02344"/>
        <s v="EMP02345"/>
        <s v="EMP02346"/>
        <s v="EMP02347"/>
        <s v="EMP02348"/>
        <s v="EMP02349"/>
        <s v="EMP02350"/>
        <s v="EMP02351"/>
        <s v="EMP02352"/>
        <s v="EMP02353"/>
        <s v="EMP02354"/>
        <s v="EMP02355"/>
        <s v="EMP02356"/>
        <s v="EMP02357"/>
        <s v="EMP02358"/>
        <s v="EMP02359"/>
        <s v="EMP02360"/>
        <s v="EMP02361"/>
        <s v="EMP02362"/>
        <s v="EMP02363"/>
        <s v="EMP02364"/>
        <s v="EMP02365"/>
        <s v="EMP02366"/>
        <s v="EMP02367"/>
        <s v="EMP02368"/>
        <s v="EMP02369"/>
        <s v="EMP02370"/>
        <s v="EMP02371"/>
        <s v="EMP02372"/>
        <s v="EMP02373"/>
        <s v="EMP02374"/>
        <s v="EMP02375"/>
        <s v="EMP02376"/>
        <s v="EMP02377"/>
        <s v="EMP02378"/>
        <s v="EMP02379"/>
        <s v="EMP02380"/>
        <s v="EMP02381"/>
        <s v="EMP02382"/>
        <s v="EMP02383"/>
        <s v="EMP02384"/>
        <s v="EMP02385"/>
        <s v="EMP02386"/>
        <s v="EMP02387"/>
        <s v="EMP02388"/>
        <s v="EMP02389"/>
        <s v="EMP02390"/>
        <s v="EMP02391"/>
        <s v="EMP02392"/>
        <s v="EMP02393"/>
        <s v="EMP02394"/>
        <s v="EMP02395"/>
        <s v="EMP02396"/>
        <s v="EMP02397"/>
        <s v="EMP02398"/>
        <s v="EMP02399"/>
        <s v="EMP02400"/>
        <s v="EMP02401"/>
        <s v="EMP02402"/>
        <s v="EMP02403"/>
        <s v="EMP02404"/>
        <s v="EMP02405"/>
        <s v="EMP02406"/>
        <s v="EMP02407"/>
        <s v="EMP02408"/>
        <s v="EMP02409"/>
        <s v="EMP02410"/>
        <s v="EMP02411"/>
        <s v="EMP02412"/>
        <s v="EMP02413"/>
        <s v="EMP02414"/>
        <s v="EMP02415"/>
        <s v="EMP02416"/>
        <s v="EMP02417"/>
        <s v="EMP02418"/>
        <s v="EMP02419"/>
        <s v="EMP02420"/>
        <s v="EMP02421"/>
        <s v="EMP02422"/>
        <s v="EMP02423"/>
        <s v="EMP02424"/>
        <s v="EMP02425"/>
        <s v="EMP02426"/>
        <s v="EMP02427"/>
        <s v="EMP02428"/>
        <s v="EMP02429"/>
        <s v="EMP02430"/>
        <s v="EMP02431"/>
        <s v="EMP02432"/>
        <s v="EMP02433"/>
        <s v="EMP02434"/>
        <s v="EMP02435"/>
        <s v="EMP02436"/>
        <s v="EMP02437"/>
        <s v="EMP02438"/>
        <s v="EMP02439"/>
        <s v="EMP02440"/>
        <s v="EMP02441"/>
        <s v="EMP02442"/>
        <s v="EMP02443"/>
        <s v="EMP02444"/>
        <s v="EMP02445"/>
        <s v="EMP02446"/>
        <s v="EMP02447"/>
        <s v="EMP02448"/>
        <s v="EMP02449"/>
        <s v="EMP02450"/>
        <s v="EMP02451"/>
        <s v="EMP02452"/>
        <s v="EMP02453"/>
        <s v="EMP02454"/>
        <s v="EMP02455"/>
        <s v="EMP02456"/>
        <s v="EMP02457"/>
        <s v="EMP02458"/>
        <s v="EMP02459"/>
        <s v="EMP02460"/>
        <s v="EMP02461"/>
        <s v="EMP02462"/>
        <s v="EMP02463"/>
        <s v="EMP02464"/>
        <s v="EMP02465"/>
        <s v="EMP02466"/>
        <s v="EMP02467"/>
        <s v="EMP02468"/>
        <s v="EMP02469"/>
        <s v="EMP02470"/>
        <s v="EMP02471"/>
        <s v="EMP02472"/>
        <s v="EMP02473"/>
        <s v="EMP02474"/>
        <s v="EMP02475"/>
        <s v="EMP02476"/>
        <s v="EMP02477"/>
        <s v="EMP02478"/>
        <s v="EMP02479"/>
        <s v="EMP02480"/>
        <s v="EMP02481"/>
        <s v="EMP02482"/>
        <s v="EMP02483"/>
        <s v="EMP02484"/>
        <s v="EMP02485"/>
        <s v="EMP02486"/>
        <s v="EMP02487"/>
        <s v="EMP02488"/>
        <s v="EMP02489"/>
        <s v="EMP02490"/>
        <s v="EMP02491"/>
        <s v="EMP02492"/>
        <s v="EMP02493"/>
        <s v="EMP02494"/>
        <s v="EMP02495"/>
        <s v="EMP02496"/>
        <s v="EMP02497"/>
        <s v="EMP02498"/>
        <s v="EMP02499"/>
        <s v="EMP02500"/>
        <s v="EMP02501"/>
        <s v="EMP02502"/>
        <s v="EMP02503"/>
        <s v="EMP02504"/>
        <s v="EMP02505"/>
        <s v="EMP02506"/>
        <s v="EMP02507"/>
        <s v="EMP02508"/>
        <s v="EMP02509"/>
        <s v="EMP02510"/>
        <s v="EMP02511"/>
        <s v="EMP02512"/>
        <s v="EMP02513"/>
        <s v="EMP02514"/>
        <s v="EMP02515"/>
        <s v="EMP02516"/>
        <s v="EMP02517"/>
        <s v="EMP02518"/>
        <s v="EMP02519"/>
        <s v="EMP02520"/>
        <s v="EMP02521"/>
        <s v="EMP02522"/>
        <s v="EMP02523"/>
        <s v="EMP02524"/>
        <s v="EMP02525"/>
        <s v="EMP02526"/>
        <s v="EMP02527"/>
        <s v="EMP02528"/>
        <s v="EMP02529"/>
        <s v="EMP02530"/>
        <s v="EMP02531"/>
        <s v="EMP02532"/>
        <s v="EMP02533"/>
        <s v="EMP02534"/>
        <s v="EMP02535"/>
        <s v="EMP02536"/>
        <s v="EMP02537"/>
        <s v="EMP02538"/>
        <s v="EMP02539"/>
        <s v="EMP02540"/>
        <s v="EMP02541"/>
        <s v="EMP02542"/>
        <s v="EMP02543"/>
        <s v="EMP02544"/>
        <s v="EMP02545"/>
        <s v="EMP02546"/>
        <s v="EMP02547"/>
        <s v="EMP02548"/>
        <s v="EMP02549"/>
        <s v="EMP02550"/>
        <s v="EMP02551"/>
        <s v="EMP02552"/>
        <s v="EMP02553"/>
        <s v="EMP02554"/>
        <s v="EMP02555"/>
        <s v="EMP02556"/>
        <s v="EMP02557"/>
        <s v="EMP02558"/>
        <s v="EMP02559"/>
        <s v="EMP02560"/>
        <s v="EMP02561"/>
        <s v="EMP02562"/>
        <s v="EMP02563"/>
        <s v="EMP02564"/>
        <s v="EMP02565"/>
        <s v="EMP02566"/>
        <s v="EMP02567"/>
        <s v="EMP02568"/>
        <s v="EMP02569"/>
        <s v="EMP02570"/>
        <s v="EMP02571"/>
        <s v="EMP02572"/>
        <s v="EMP02573"/>
        <s v="EMP02574"/>
        <s v="EMP02575"/>
        <s v="EMP02576"/>
        <s v="EMP02577"/>
        <s v="EMP02578"/>
        <s v="EMP02579"/>
        <s v="EMP02580"/>
        <s v="EMP02581"/>
        <s v="EMP02582"/>
        <s v="EMP02583"/>
        <s v="EMP02584"/>
        <s v="EMP02585"/>
        <s v="EMP02586"/>
        <s v="EMP02587"/>
        <s v="EMP02588"/>
        <s v="EMP02589"/>
        <s v="EMP02590"/>
        <s v="EMP02591"/>
        <s v="EMP02592"/>
        <s v="EMP02593"/>
        <s v="EMP02594"/>
        <s v="EMP02595"/>
        <s v="EMP02596"/>
        <s v="EMP02597"/>
        <s v="EMP02598"/>
        <s v="EMP02599"/>
        <s v="EMP02600"/>
        <s v="EMP02601"/>
        <s v="EMP02602"/>
        <s v="EMP02603"/>
        <s v="EMP02604"/>
        <s v="EMP02605"/>
        <s v="EMP02606"/>
        <s v="EMP02607"/>
        <s v="EMP02608"/>
        <s v="EMP02609"/>
        <s v="EMP02610"/>
        <s v="EMP02611"/>
        <s v="EMP02612"/>
        <s v="EMP02613"/>
        <s v="EMP02614"/>
        <s v="EMP02615"/>
        <s v="EMP02616"/>
        <s v="EMP02617"/>
        <s v="EMP02618"/>
        <s v="EMP02619"/>
        <s v="EMP02620"/>
        <s v="EMP02621"/>
        <s v="EMP02622"/>
        <s v="EMP02623"/>
        <s v="EMP02624"/>
        <s v="EMP02625"/>
        <s v="EMP02626"/>
        <s v="EMP02627"/>
        <s v="EMP02628"/>
        <s v="EMP02629"/>
        <s v="EMP02630"/>
        <s v="EMP02631"/>
        <s v="EMP02632"/>
        <s v="EMP02633"/>
        <s v="EMP02634"/>
        <s v="EMP02635"/>
        <s v="EMP02636"/>
        <s v="EMP02637"/>
        <s v="EMP02638"/>
        <s v="EMP02639"/>
        <s v="EMP02640"/>
        <s v="EMP02641"/>
        <s v="EMP02642"/>
        <s v="EMP02643"/>
        <s v="EMP02644"/>
        <s v="EMP02645"/>
        <s v="EMP02646"/>
        <s v="EMP02647"/>
        <s v="EMP02648"/>
        <s v="EMP02649"/>
        <s v="EMP02650"/>
        <s v="EMP02651"/>
        <s v="EMP02652"/>
        <s v="EMP02653"/>
        <s v="EMP02654"/>
        <s v="EMP02655"/>
        <s v="EMP02656"/>
        <s v="EMP02657"/>
        <s v="EMP02658"/>
        <s v="EMP02659"/>
        <s v="EMP02660"/>
        <s v="EMP02661"/>
        <s v="EMP02662"/>
        <s v="EMP02663"/>
        <s v="EMP02664"/>
        <s v="EMP02665"/>
        <s v="EMP02666"/>
        <s v="EMP02667"/>
        <s v="EMP02668"/>
        <s v="EMP02669"/>
        <s v="EMP02670"/>
        <s v="EMP02671"/>
        <s v="EMP02672"/>
        <s v="EMP02673"/>
        <s v="EMP02674"/>
        <s v="EMP02675"/>
        <s v="EMP02676"/>
        <s v="EMP02677"/>
        <s v="EMP02678"/>
        <s v="EMP02679"/>
        <s v="EMP02680"/>
        <s v="EMP02681"/>
        <s v="EMP02682"/>
        <s v="EMP02683"/>
        <s v="EMP02684"/>
        <s v="EMP02685"/>
        <s v="EMP02686"/>
        <s v="EMP02687"/>
        <s v="EMP02688"/>
        <s v="EMP02689"/>
        <s v="EMP02690"/>
        <s v="EMP02691"/>
        <s v="EMP02692"/>
        <s v="EMP02693"/>
        <s v="EMP02694"/>
        <s v="EMP02695"/>
        <s v="EMP02696"/>
        <s v="EMP02697"/>
        <s v="EMP02698"/>
        <s v="EMP02699"/>
        <s v="EMP02700"/>
        <s v="EMP02701"/>
        <s v="EMP02702"/>
        <s v="EMP02703"/>
        <s v="EMP02704"/>
        <s v="EMP02705"/>
        <s v="EMP02706"/>
        <s v="EMP02707"/>
        <s v="EMP02708"/>
        <s v="EMP02709"/>
        <s v="EMP02710"/>
        <s v="EMP02711"/>
        <s v="EMP02712"/>
        <s v="EMP02713"/>
        <s v="EMP02714"/>
        <s v="EMP02715"/>
        <s v="EMP02716"/>
        <s v="EMP02717"/>
        <s v="EMP02718"/>
        <s v="EMP02719"/>
        <s v="EMP02720"/>
        <s v="EMP02721"/>
        <s v="EMP02722"/>
        <s v="EMP02723"/>
        <s v="EMP02724"/>
        <s v="EMP02725"/>
        <s v="EMP02726"/>
        <s v="EMP02727"/>
        <s v="EMP02728"/>
        <s v="EMP02729"/>
        <s v="EMP02730"/>
        <s v="EMP02731"/>
        <s v="EMP02732"/>
        <s v="EMP02733"/>
        <s v="EMP02734"/>
        <s v="EMP02735"/>
        <s v="EMP02736"/>
        <s v="EMP02737"/>
        <s v="EMP02738"/>
        <s v="EMP02739"/>
        <s v="EMP02740"/>
        <s v="EMP02741"/>
        <s v="EMP02742"/>
        <s v="EMP02743"/>
        <s v="EMP02744"/>
        <s v="EMP02745"/>
        <s v="EMP02746"/>
        <s v="EMP02747"/>
        <s v="EMP02748"/>
        <s v="EMP02749"/>
        <s v="EMP02750"/>
        <s v="EMP02751"/>
        <s v="EMP02752"/>
        <s v="EMP02753"/>
        <s v="EMP02754"/>
        <s v="EMP02755"/>
        <s v="EMP02756"/>
        <s v="EMP02757"/>
        <s v="EMP02758"/>
        <s v="EMP02759"/>
        <s v="EMP02760"/>
        <s v="EMP02761"/>
        <s v="EMP02762"/>
        <s v="EMP02763"/>
        <s v="EMP02764"/>
        <s v="EMP02765"/>
        <s v="EMP02766"/>
        <s v="EMP02767"/>
        <s v="EMP02768"/>
        <s v="EMP02769"/>
        <s v="EMP02770"/>
        <s v="EMP02771"/>
        <s v="EMP02772"/>
        <s v="EMP02773"/>
        <s v="EMP02774"/>
        <s v="EMP02775"/>
        <s v="EMP02776"/>
        <s v="EMP02777"/>
        <s v="EMP02778"/>
        <s v="EMP02779"/>
        <s v="EMP02780"/>
        <s v="EMP02781"/>
        <s v="EMP02782"/>
        <s v="EMP02783"/>
        <s v="EMP02784"/>
        <s v="EMP02785"/>
        <s v="EMP02786"/>
        <s v="EMP02787"/>
        <s v="EMP02788"/>
        <s v="EMP02789"/>
        <s v="EMP02790"/>
        <s v="EMP02791"/>
        <s v="EMP02792"/>
        <s v="EMP02793"/>
        <s v="EMP02794"/>
        <s v="EMP02795"/>
        <s v="EMP02796"/>
        <s v="EMP02797"/>
        <s v="EMP02798"/>
        <s v="EMP02799"/>
        <s v="EMP02800"/>
        <s v="EMP02801"/>
        <s v="EMP02802"/>
        <s v="EMP02803"/>
        <s v="EMP02804"/>
        <s v="EMP02805"/>
        <s v="EMP02806"/>
        <s v="EMP02807"/>
        <s v="EMP02808"/>
        <s v="EMP02809"/>
        <s v="EMP02810"/>
        <s v="EMP02811"/>
        <s v="EMP02812"/>
        <s v="EMP02813"/>
        <s v="EMP02814"/>
        <s v="EMP02815"/>
        <s v="EMP02816"/>
        <s v="EMP02817"/>
        <s v="EMP02818"/>
        <s v="EMP02819"/>
        <s v="EMP02820"/>
        <s v="EMP02821"/>
        <s v="EMP02822"/>
        <s v="EMP02823"/>
        <s v="EMP02824"/>
        <s v="EMP02825"/>
        <s v="EMP02826"/>
        <s v="EMP02827"/>
        <s v="EMP02828"/>
        <s v="EMP02829"/>
        <s v="EMP02830"/>
        <s v="EMP02831"/>
        <s v="EMP02832"/>
        <s v="EMP02833"/>
        <s v="EMP02834"/>
        <s v="EMP02835"/>
        <s v="EMP02836"/>
        <s v="EMP02837"/>
        <s v="EMP02838"/>
        <s v="EMP02839"/>
        <s v="EMP02840"/>
        <s v="EMP02841"/>
        <s v="EMP02842"/>
        <s v="EMP02843"/>
        <s v="EMP02844"/>
        <s v="EMP02845"/>
        <s v="EMP02846"/>
        <s v="EMP02847"/>
        <s v="EMP02848"/>
        <s v="EMP02849"/>
        <s v="EMP02850"/>
        <s v="EMP02851"/>
        <s v="EMP02852"/>
        <s v="EMP02853"/>
        <s v="EMP02854"/>
        <s v="EMP02855"/>
        <s v="EMP02856"/>
        <s v="EMP02857"/>
        <s v="EMP02858"/>
        <s v="EMP02859"/>
        <s v="EMP02860"/>
        <s v="EMP02861"/>
        <s v="EMP02862"/>
        <s v="EMP02863"/>
        <s v="EMP02864"/>
        <s v="EMP02865"/>
        <s v="EMP02866"/>
        <s v="EMP02867"/>
        <s v="EMP02868"/>
        <s v="EMP02869"/>
        <s v="EMP02870"/>
        <s v="EMP02871"/>
        <s v="EMP02872"/>
        <s v="EMP02873"/>
        <s v="EMP02874"/>
        <s v="EMP02875"/>
        <s v="EMP02876"/>
        <s v="EMP02877"/>
        <s v="EMP02878"/>
        <s v="EMP02879"/>
        <s v="EMP02880"/>
        <s v="EMP02881"/>
        <s v="EMP02882"/>
        <s v="EMP02883"/>
        <s v="EMP02884"/>
        <s v="EMP02885"/>
        <s v="EMP02886"/>
        <s v="EMP02887"/>
        <s v="EMP02888"/>
        <s v="EMP02889"/>
        <s v="EMP02890"/>
        <s v="EMP02891"/>
        <s v="EMP02892"/>
        <s v="EMP02893"/>
        <s v="EMP02894"/>
        <s v="EMP02895"/>
        <s v="EMP02896"/>
        <s v="EMP02897"/>
        <s v="EMP02898"/>
        <s v="EMP02899"/>
        <s v="EMP02900"/>
        <s v="EMP02901"/>
        <s v="EMP02902"/>
        <s v="EMP02903"/>
        <s v="EMP02904"/>
        <s v="EMP02905"/>
        <s v="EMP02906"/>
        <s v="EMP02907"/>
        <s v="EMP02908"/>
        <s v="EMP02909"/>
        <s v="EMP02910"/>
        <s v="EMP02911"/>
        <s v="EMP02912"/>
        <s v="EMP02913"/>
        <s v="EMP02914"/>
        <s v="EMP02915"/>
        <s v="EMP02916"/>
        <s v="EMP02917"/>
        <s v="EMP02918"/>
        <s v="EMP02919"/>
        <s v="EMP02920"/>
        <s v="EMP02921"/>
        <s v="EMP02922"/>
        <s v="EMP02923"/>
        <s v="EMP02924"/>
        <s v="EMP02925"/>
        <s v="EMP02926"/>
        <s v="EMP02927"/>
        <s v="EMP02928"/>
        <s v="EMP02929"/>
        <s v="EMP02930"/>
        <s v="EMP02931"/>
        <s v="EMP02932"/>
        <s v="EMP02933"/>
        <s v="EMP02934"/>
        <s v="EMP02935"/>
        <s v="EMP02936"/>
        <s v="EMP02937"/>
        <s v="EMP02938"/>
        <s v="EMP02939"/>
        <s v="EMP02940"/>
        <s v="EMP02941"/>
        <s v="EMP02942"/>
        <s v="EMP02943"/>
        <s v="EMP02944"/>
        <s v="EMP02945"/>
        <s v="EMP02946"/>
        <s v="EMP02947"/>
        <s v="EMP02948"/>
        <s v="EMP02949"/>
        <s v="EMP02950"/>
        <s v="EMP02951"/>
        <s v="EMP02952"/>
        <s v="EMP02953"/>
        <s v="EMP02954"/>
        <s v="EMP02955"/>
        <s v="EMP02956"/>
        <s v="EMP02957"/>
        <s v="EMP02958"/>
        <s v="EMP02959"/>
        <s v="EMP02960"/>
        <s v="EMP02961"/>
        <s v="EMP02962"/>
        <s v="EMP02963"/>
        <s v="EMP02964"/>
        <s v="EMP02965"/>
        <s v="EMP02966"/>
        <s v="EMP02967"/>
        <s v="EMP02968"/>
        <s v="EMP02969"/>
        <s v="EMP02970"/>
        <s v="EMP02971"/>
        <s v="EMP02972"/>
        <s v="EMP02973"/>
        <s v="EMP02974"/>
        <s v="EMP02975"/>
        <s v="EMP02976"/>
        <s v="EMP02977"/>
        <s v="EMP02978"/>
        <s v="EMP02979"/>
        <s v="EMP02980"/>
        <s v="EMP02981"/>
        <s v="EMP02982"/>
        <s v="EMP02983"/>
        <s v="EMP02984"/>
        <s v="EMP02985"/>
        <s v="EMP02986"/>
        <s v="EMP02987"/>
        <s v="EMP02988"/>
        <s v="EMP02989"/>
        <s v="EMP02990"/>
        <s v="EMP02991"/>
        <s v="EMP02992"/>
        <s v="EMP02993"/>
        <s v="EMP02994"/>
        <s v="EMP02995"/>
        <s v="EMP02996"/>
        <s v="EMP02997"/>
        <s v="EMP02998"/>
        <s v="EMP02999"/>
        <s v="EMP03000"/>
        <s v="EMP03001"/>
        <s v="EMP03002"/>
        <s v="EMP03003"/>
        <s v="EMP03004"/>
        <s v="EMP03005"/>
        <s v="EMP03006"/>
        <s v="EMP03007"/>
        <s v="EMP03008"/>
        <s v="EMP03009"/>
        <s v="EMP03010"/>
        <s v="EMP03011"/>
        <s v="EMP03012"/>
        <s v="EMP03013"/>
        <s v="EMP03014"/>
        <s v="EMP03015"/>
        <s v="EMP03016"/>
        <s v="EMP03017"/>
        <s v="EMP03018"/>
        <s v="EMP03019"/>
        <s v="EMP03020"/>
        <s v="EMP03021"/>
        <s v="EMP03022"/>
        <s v="EMP03023"/>
        <s v="EMP03024"/>
        <s v="EMP03025"/>
        <s v="EMP03026"/>
        <s v="EMP03027"/>
        <s v="EMP03028"/>
        <s v="EMP03029"/>
        <s v="EMP03030"/>
        <s v="EMP03031"/>
        <s v="EMP03032"/>
        <s v="EMP03033"/>
        <s v="EMP03034"/>
        <s v="EMP03035"/>
        <s v="EMP03036"/>
        <s v="EMP03037"/>
        <s v="EMP03038"/>
        <s v="EMP03039"/>
        <s v="EMP03040"/>
        <s v="EMP03041"/>
        <s v="EMP03042"/>
        <s v="EMP03043"/>
        <s v="EMP03044"/>
        <s v="EMP03045"/>
        <s v="EMP03046"/>
        <s v="EMP03047"/>
        <s v="EMP03048"/>
        <s v="EMP03049"/>
        <s v="EMP03050"/>
        <s v="EMP03051"/>
        <s v="EMP03052"/>
        <s v="EMP03053"/>
        <s v="EMP03054"/>
        <s v="EMP03055"/>
        <s v="EMP03056"/>
        <s v="EMP03057"/>
        <s v="EMP03058"/>
        <s v="EMP03059"/>
        <s v="EMP03060"/>
        <s v="EMP03061"/>
        <s v="EMP03062"/>
        <s v="EMP03063"/>
        <s v="EMP03064"/>
        <s v="EMP03065"/>
        <s v="EMP03066"/>
        <s v="EMP03067"/>
        <s v="EMP03068"/>
        <s v="EMP03069"/>
        <s v="EMP03070"/>
        <s v="EMP03071"/>
        <s v="EMP03072"/>
        <s v="EMP03073"/>
        <s v="EMP03074"/>
        <s v="EMP03075"/>
        <s v="EMP03076"/>
        <s v="EMP03077"/>
        <s v="EMP03078"/>
        <s v="EMP03079"/>
        <s v="EMP03080"/>
        <s v="EMP03081"/>
        <s v="EMP03082"/>
        <s v="EMP03083"/>
        <s v="EMP03084"/>
        <s v="EMP03085"/>
        <s v="EMP03086"/>
        <s v="EMP03087"/>
        <s v="EMP03088"/>
        <s v="EMP03089"/>
        <s v="EMP03090"/>
        <s v="EMP03091"/>
        <s v="EMP03092"/>
        <s v="EMP03093"/>
        <s v="EMP03094"/>
        <s v="EMP03095"/>
        <s v="EMP03096"/>
        <s v="EMP03097"/>
        <s v="EMP03098"/>
        <s v="EMP03099"/>
        <s v="EMP03100"/>
        <s v="EMP03101"/>
        <s v="EMP03102"/>
        <s v="EMP03103"/>
        <s v="EMP03104"/>
        <s v="EMP03105"/>
        <s v="EMP03106"/>
        <s v="EMP03107"/>
        <s v="EMP03108"/>
        <s v="EMP03109"/>
        <s v="EMP03110"/>
        <s v="EMP03111"/>
        <s v="EMP03112"/>
        <s v="EMP03113"/>
        <s v="EMP03114"/>
        <s v="EMP03115"/>
        <s v="EMP03116"/>
        <s v="EMP03117"/>
        <s v="EMP03118"/>
        <s v="EMP03119"/>
        <s v="EMP03120"/>
        <s v="EMP03121"/>
        <s v="EMP03122"/>
        <s v="EMP03123"/>
        <s v="EMP03124"/>
        <s v="EMP03125"/>
        <s v="EMP03126"/>
        <s v="EMP03127"/>
        <s v="EMP03128"/>
        <s v="EMP03129"/>
        <s v="EMP03130"/>
        <s v="EMP03131"/>
        <s v="EMP03132"/>
        <s v="EMP03133"/>
        <s v="EMP03134"/>
        <s v="EMP03135"/>
        <s v="EMP03136"/>
        <s v="EMP03137"/>
        <s v="EMP03138"/>
        <s v="EMP03139"/>
        <s v="EMP03140"/>
        <s v="EMP03141"/>
        <s v="EMP03142"/>
        <s v="EMP03143"/>
        <s v="EMP03144"/>
        <s v="EMP03145"/>
        <s v="EMP03146"/>
        <s v="EMP03147"/>
        <s v="EMP03148"/>
        <s v="EMP03149"/>
        <s v="EMP03150"/>
        <s v="EMP03151"/>
        <s v="EMP03152"/>
        <s v="EMP03153"/>
        <s v="EMP03154"/>
        <s v="EMP03155"/>
        <s v="EMP03156"/>
        <s v="EMP03157"/>
        <s v="EMP03158"/>
        <s v="EMP03159"/>
        <s v="EMP03160"/>
        <s v="EMP03161"/>
        <s v="EMP03162"/>
        <s v="EMP03163"/>
        <s v="EMP03164"/>
        <s v="EMP03165"/>
        <s v="EMP03166"/>
        <s v="EMP03167"/>
        <s v="EMP03168"/>
        <s v="EMP03169"/>
        <s v="EMP03170"/>
        <s v="EMP03171"/>
        <s v="EMP03172"/>
        <s v="EMP03173"/>
        <s v="EMP03174"/>
        <s v="EMP03175"/>
        <s v="EMP03176"/>
        <s v="EMP03177"/>
        <s v="EMP03178"/>
        <s v="EMP03179"/>
        <s v="EMP03180"/>
        <s v="EMP03181"/>
        <s v="EMP03182"/>
        <s v="EMP03183"/>
        <s v="EMP03184"/>
        <s v="EMP03185"/>
        <s v="EMP03186"/>
        <s v="EMP03187"/>
        <s v="EMP03188"/>
        <s v="EMP03189"/>
        <s v="EMP03190"/>
        <s v="EMP03191"/>
        <s v="EMP03192"/>
        <s v="EMP03193"/>
        <s v="EMP03194"/>
        <s v="EMP03195"/>
        <s v="EMP03196"/>
        <s v="EMP03197"/>
        <s v="EMP03198"/>
        <s v="EMP03199"/>
        <s v="EMP03200"/>
        <s v="EMP03201"/>
        <s v="EMP03202"/>
        <s v="EMP03203"/>
        <s v="EMP03204"/>
        <s v="EMP03205"/>
        <s v="EMP03206"/>
        <s v="EMP03207"/>
        <s v="EMP03208"/>
        <s v="EMP03209"/>
        <s v="EMP03210"/>
        <s v="EMP03211"/>
        <s v="EMP03212"/>
        <s v="EMP03213"/>
        <s v="EMP03214"/>
        <s v="EMP03215"/>
        <s v="EMP03216"/>
        <s v="EMP03217"/>
        <s v="EMP03218"/>
        <s v="EMP03219"/>
        <s v="EMP03220"/>
        <s v="EMP03221"/>
        <s v="EMP03222"/>
        <s v="EMP03223"/>
        <s v="EMP03224"/>
        <s v="EMP03225"/>
        <s v="EMP03226"/>
        <s v="EMP03227"/>
        <s v="EMP03228"/>
        <s v="EMP03229"/>
        <s v="EMP03230"/>
        <s v="EMP03231"/>
        <s v="EMP03232"/>
        <s v="EMP03233"/>
        <s v="EMP03234"/>
        <s v="EMP03235"/>
        <s v="EMP03236"/>
        <s v="EMP03237"/>
        <s v="EMP03238"/>
        <s v="EMP03239"/>
        <s v="EMP03240"/>
        <s v="EMP03241"/>
        <s v="EMP03242"/>
        <s v="EMP03243"/>
        <s v="EMP03244"/>
        <s v="EMP03245"/>
        <s v="EMP03246"/>
        <s v="EMP03247"/>
        <s v="EMP03248"/>
        <s v="EMP03249"/>
        <s v="EMP03250"/>
        <s v="EMP03251"/>
        <s v="EMP03252"/>
        <s v="EMP03253"/>
        <s v="EMP03254"/>
        <s v="EMP03255"/>
        <s v="EMP03256"/>
        <s v="EMP03257"/>
        <s v="EMP03258"/>
        <s v="EMP03259"/>
        <s v="EMP03260"/>
        <s v="EMP03261"/>
        <s v="EMP03262"/>
        <s v="EMP03263"/>
        <s v="EMP03264"/>
        <s v="EMP03265"/>
        <s v="EMP03266"/>
        <s v="EMP03267"/>
        <s v="EMP03268"/>
        <s v="EMP03269"/>
        <s v="EMP03270"/>
        <s v="EMP03271"/>
        <s v="EMP03272"/>
        <s v="EMP03273"/>
        <s v="EMP03274"/>
        <s v="EMP03275"/>
        <s v="EMP03276"/>
        <s v="EMP03277"/>
        <s v="EMP03278"/>
        <s v="EMP03279"/>
        <s v="EMP03280"/>
        <s v="EMP03281"/>
        <s v="EMP03282"/>
        <s v="EMP03283"/>
        <s v="EMP03284"/>
        <s v="EMP03285"/>
        <s v="EMP03286"/>
        <s v="EMP03287"/>
        <s v="EMP03288"/>
        <s v="EMP03289"/>
        <s v="EMP03290"/>
        <s v="EMP03291"/>
        <s v="EMP03292"/>
        <s v="EMP03293"/>
        <s v="EMP03294"/>
        <s v="EMP03295"/>
        <s v="EMP03296"/>
        <s v="EMP03297"/>
        <s v="EMP03298"/>
        <s v="EMP03299"/>
        <s v="EMP03300"/>
        <s v="EMP03301"/>
        <s v="EMP03302"/>
        <s v="EMP03303"/>
        <s v="EMP03304"/>
        <s v="EMP03305"/>
        <s v="EMP03306"/>
        <s v="EMP03307"/>
        <s v="EMP03308"/>
        <s v="EMP03309"/>
        <s v="EMP03310"/>
        <s v="EMP03311"/>
        <s v="EMP03312"/>
        <s v="EMP03313"/>
        <s v="EMP03314"/>
        <s v="EMP03315"/>
        <s v="EMP03316"/>
        <s v="EMP03317"/>
        <s v="EMP03318"/>
        <s v="EMP03319"/>
        <s v="EMP03320"/>
        <s v="EMP03321"/>
        <s v="EMP03322"/>
        <s v="EMP03323"/>
        <s v="EMP03324"/>
        <s v="EMP03325"/>
        <s v="EMP03326"/>
        <s v="EMP03327"/>
        <s v="EMP03328"/>
        <s v="EMP03329"/>
        <s v="EMP03330"/>
        <s v="EMP03331"/>
        <s v="EMP03332"/>
        <s v="EMP03333"/>
        <s v="EMP03334"/>
        <s v="EMP03335"/>
        <s v="EMP03336"/>
        <s v="EMP03337"/>
        <s v="EMP03338"/>
        <s v="EMP03339"/>
        <s v="EMP03340"/>
        <s v="EMP03341"/>
        <s v="EMP03342"/>
        <s v="EMP03343"/>
        <s v="EMP03344"/>
        <s v="EMP03345"/>
        <s v="EMP03346"/>
        <s v="EMP03347"/>
        <s v="EMP03348"/>
        <s v="EMP03349"/>
        <s v="EMP03350"/>
        <s v="EMP03351"/>
        <s v="EMP03352"/>
        <s v="EMP03353"/>
        <s v="EMP03354"/>
        <s v="EMP03355"/>
        <s v="EMP03356"/>
        <s v="EMP03357"/>
        <s v="EMP03358"/>
        <s v="EMP03359"/>
        <s v="EMP03360"/>
        <s v="EMP03361"/>
        <s v="EMP03362"/>
        <s v="EMP03363"/>
        <s v="EMP03364"/>
        <s v="EMP03365"/>
        <s v="EMP03366"/>
        <s v="EMP03367"/>
        <s v="EMP03368"/>
        <s v="EMP03369"/>
        <s v="EMP03370"/>
        <s v="EMP03371"/>
        <s v="EMP03372"/>
        <s v="EMP03373"/>
        <s v="EMP03374"/>
        <s v="EMP03375"/>
        <s v="EMP03376"/>
        <s v="EMP03377"/>
        <s v="EMP03378"/>
        <s v="EMP03379"/>
        <s v="EMP03380"/>
        <s v="EMP03381"/>
        <s v="EMP03382"/>
        <s v="EMP03383"/>
        <s v="EMP03384"/>
        <s v="EMP03385"/>
        <s v="EMP03386"/>
        <s v="EMP03387"/>
        <s v="EMP03388"/>
        <s v="EMP03389"/>
        <s v="EMP03390"/>
        <s v="EMP03391"/>
        <s v="EMP03392"/>
        <s v="EMP03393"/>
        <s v="EMP03394"/>
        <s v="EMP03395"/>
        <s v="EMP03396"/>
        <s v="EMP03397"/>
        <s v="EMP03398"/>
        <s v="EMP03399"/>
        <s v="EMP03400"/>
        <s v="EMP03401"/>
        <s v="EMP03402"/>
        <s v="EMP03403"/>
        <s v="EMP03404"/>
        <s v="EMP03405"/>
        <s v="EMP03406"/>
        <s v="EMP03407"/>
        <s v="EMP03408"/>
        <s v="EMP03409"/>
        <s v="EMP03410"/>
        <s v="EMP03411"/>
        <s v="EMP03412"/>
        <s v="EMP03413"/>
        <s v="EMP03414"/>
        <s v="EMP03415"/>
        <s v="EMP03416"/>
        <s v="EMP03417"/>
        <s v="EMP03418"/>
        <s v="EMP03419"/>
        <s v="EMP03420"/>
        <s v="EMP03421"/>
        <s v="EMP03422"/>
        <s v="EMP03423"/>
        <s v="EMP03424"/>
        <s v="EMP03425"/>
        <s v="EMP03426"/>
        <s v="EMP03427"/>
        <s v="EMP03428"/>
        <s v="EMP03429"/>
        <s v="EMP03430"/>
        <s v="EMP03431"/>
        <s v="EMP03432"/>
        <s v="EMP03433"/>
        <s v="EMP03434"/>
        <s v="EMP03435"/>
        <s v="EMP03436"/>
        <s v="EMP03437"/>
        <s v="EMP03438"/>
        <s v="EMP03439"/>
        <s v="EMP03440"/>
        <s v="EMP03441"/>
        <s v="EMP03442"/>
        <s v="EMP03443"/>
        <s v="EMP03444"/>
        <s v="EMP03445"/>
        <s v="EMP03446"/>
        <s v="EMP03447"/>
        <s v="EMP03448"/>
        <s v="EMP03449"/>
        <s v="EMP03450"/>
        <s v="EMP03451"/>
        <s v="EMP03452"/>
        <s v="EMP03453"/>
        <s v="EMP03454"/>
        <s v="EMP03455"/>
        <s v="EMP03456"/>
        <s v="EMP03457"/>
        <s v="EMP03458"/>
        <s v="EMP03459"/>
        <s v="EMP03460"/>
        <s v="EMP03461"/>
        <s v="EMP03462"/>
        <s v="EMP03463"/>
        <s v="EMP03464"/>
        <s v="EMP03465"/>
        <s v="EMP03466"/>
        <s v="EMP03467"/>
        <s v="EMP03468"/>
        <s v="EMP03469"/>
        <s v="EMP03470"/>
        <s v="EMP03471"/>
        <s v="EMP03472"/>
        <s v="EMP03473"/>
        <s v="EMP03474"/>
        <s v="EMP03475"/>
        <s v="EMP03476"/>
        <s v="EMP03477"/>
        <s v="EMP03478"/>
        <s v="EMP03479"/>
        <s v="EMP03480"/>
        <s v="EMP03481"/>
        <s v="EMP03482"/>
        <s v="EMP03483"/>
        <s v="EMP03484"/>
        <s v="EMP03485"/>
        <s v="EMP03486"/>
        <s v="EMP03487"/>
        <s v="EMP03488"/>
        <s v="EMP03489"/>
        <s v="EMP03490"/>
        <s v="EMP03491"/>
        <s v="EMP03492"/>
        <s v="EMP03493"/>
        <s v="EMP03494"/>
        <s v="EMP03495"/>
        <s v="EMP03496"/>
        <s v="EMP03497"/>
        <s v="EMP03498"/>
        <s v="EMP03499"/>
        <s v="EMP03500"/>
        <s v="EMP03501"/>
        <s v="EMP03502"/>
        <s v="EMP03503"/>
        <s v="EMP03504"/>
        <s v="EMP03505"/>
        <s v="EMP03506"/>
        <s v="EMP03507"/>
        <s v="EMP03508"/>
        <s v="EMP03509"/>
        <s v="EMP03510"/>
        <s v="EMP03511"/>
        <s v="EMP03512"/>
        <s v="EMP03513"/>
        <s v="EMP03514"/>
        <s v="EMP03515"/>
        <s v="EMP03516"/>
        <s v="EMP03517"/>
        <s v="EMP03518"/>
        <s v="EMP03519"/>
        <s v="EMP03520"/>
        <s v="EMP03521"/>
        <s v="EMP03522"/>
        <s v="EMP03523"/>
        <s v="EMP03524"/>
        <s v="EMP03525"/>
        <s v="EMP03526"/>
        <s v="EMP03527"/>
        <s v="EMP03528"/>
        <s v="EMP03529"/>
        <s v="EMP03530"/>
        <s v="EMP03531"/>
        <s v="EMP03532"/>
        <s v="EMP03533"/>
        <s v="EMP03534"/>
        <s v="EMP03535"/>
        <s v="EMP03536"/>
        <s v="EMP03537"/>
        <s v="EMP03538"/>
        <s v="EMP03539"/>
        <s v="EMP03540"/>
        <s v="EMP03541"/>
        <s v="EMP03542"/>
        <s v="EMP03543"/>
        <s v="EMP03544"/>
        <s v="EMP03545"/>
        <s v="EMP03546"/>
        <s v="EMP03547"/>
        <s v="EMP03548"/>
        <s v="EMP03549"/>
        <s v="EMP03550"/>
        <s v="EMP03551"/>
        <s v="EMP03552"/>
        <s v="EMP03553"/>
        <s v="EMP03554"/>
        <s v="EMP03555"/>
        <s v="EMP03556"/>
        <s v="EMP03557"/>
        <s v="EMP03558"/>
        <s v="EMP03559"/>
        <s v="EMP03560"/>
        <s v="EMP03561"/>
        <s v="EMP03562"/>
        <s v="EMP03563"/>
        <s v="EMP03564"/>
        <s v="EMP03565"/>
        <s v="EMP03566"/>
        <s v="EMP03567"/>
        <s v="EMP03568"/>
        <s v="EMP03569"/>
        <s v="EMP03570"/>
        <s v="EMP03571"/>
        <s v="EMP03572"/>
        <s v="EMP03573"/>
        <s v="EMP03574"/>
        <s v="EMP03575"/>
        <s v="EMP03576"/>
        <s v="EMP03577"/>
        <s v="EMP03578"/>
        <s v="EMP03579"/>
        <s v="EMP03580"/>
        <s v="EMP03581"/>
        <s v="EMP03582"/>
        <s v="EMP03583"/>
        <s v="EMP03584"/>
        <s v="EMP03585"/>
        <s v="EMP03586"/>
        <s v="EMP03587"/>
        <s v="EMP03588"/>
        <s v="EMP03589"/>
        <s v="EMP03590"/>
        <s v="EMP03591"/>
        <s v="EMP03592"/>
        <s v="EMP03593"/>
        <s v="EMP03594"/>
        <s v="EMP03595"/>
        <s v="EMP03596"/>
        <s v="EMP03597"/>
        <s v="EMP03598"/>
        <s v="EMP03599"/>
        <s v="EMP03600"/>
        <s v="EMP03601"/>
        <s v="EMP03602"/>
        <s v="EMP03603"/>
        <s v="EMP03604"/>
        <s v="EMP03605"/>
        <s v="EMP03606"/>
        <s v="EMP03607"/>
        <s v="EMP03608"/>
        <s v="EMP03609"/>
        <s v="EMP03610"/>
        <s v="EMP03611"/>
        <s v="EMP03612"/>
        <s v="EMP03613"/>
        <s v="EMP03614"/>
        <s v="EMP03615"/>
        <s v="EMP03616"/>
        <s v="EMP03617"/>
        <s v="EMP03618"/>
        <s v="EMP03619"/>
        <s v="EMP03620"/>
        <s v="EMP03621"/>
        <s v="EMP03622"/>
        <s v="EMP03623"/>
        <s v="EMP03624"/>
        <s v="EMP03625"/>
        <s v="EMP03626"/>
        <s v="EMP03627"/>
        <s v="EMP03628"/>
        <s v="EMP03629"/>
        <s v="EMP03630"/>
        <s v="EMP03631"/>
        <s v="EMP03632"/>
        <s v="EMP03633"/>
        <s v="EMP03634"/>
        <s v="EMP03635"/>
        <s v="EMP03636"/>
        <s v="EMP03637"/>
        <s v="EMP03638"/>
        <s v="EMP03639"/>
        <s v="EMP03640"/>
        <s v="EMP03641"/>
        <s v="EMP03642"/>
        <s v="EMP03643"/>
        <s v="EMP03644"/>
        <s v="EMP03645"/>
        <s v="EMP03646"/>
        <s v="EMP03647"/>
        <s v="EMP03648"/>
        <s v="EMP03649"/>
        <s v="EMP03650"/>
        <s v="EMP03651"/>
        <s v="EMP03652"/>
        <s v="EMP03653"/>
        <s v="EMP03654"/>
        <s v="EMP03655"/>
        <s v="EMP03656"/>
        <s v="EMP03657"/>
        <s v="EMP03658"/>
        <s v="EMP03659"/>
        <s v="EMP03660"/>
        <s v="EMP03661"/>
        <s v="EMP03662"/>
        <s v="EMP03663"/>
        <s v="EMP03664"/>
        <s v="EMP03665"/>
        <s v="EMP03666"/>
        <s v="EMP03667"/>
        <s v="EMP03668"/>
        <s v="EMP03669"/>
        <s v="EMP03670"/>
        <s v="EMP03671"/>
        <s v="EMP03672"/>
        <s v="EMP03673"/>
        <s v="EMP03674"/>
        <s v="EMP03675"/>
        <s v="EMP03676"/>
        <s v="EMP03677"/>
        <s v="EMP03678"/>
        <s v="EMP03679"/>
        <s v="EMP03680"/>
        <s v="EMP03681"/>
        <s v="EMP03682"/>
        <s v="EMP03683"/>
        <s v="EMP03684"/>
        <s v="EMP03685"/>
        <s v="EMP03686"/>
        <s v="EMP03687"/>
        <s v="EMP03688"/>
        <s v="EMP03689"/>
        <s v="EMP03690"/>
        <s v="EMP03691"/>
        <s v="EMP03692"/>
        <s v="EMP03693"/>
        <s v="EMP03694"/>
        <s v="EMP03695"/>
        <s v="EMP03696"/>
        <s v="EMP03697"/>
        <s v="EMP03698"/>
        <s v="EMP03699"/>
        <s v="EMP03700"/>
        <s v="EMP03701"/>
        <s v="EMP03702"/>
        <s v="EMP03703"/>
        <s v="EMP03704"/>
        <s v="EMP03705"/>
        <s v="EMP03706"/>
        <s v="EMP03707"/>
        <s v="EMP03708"/>
        <s v="EMP03709"/>
        <s v="EMP03710"/>
        <s v="EMP03711"/>
        <s v="EMP03712"/>
        <s v="EMP03713"/>
        <s v="EMP03714"/>
        <s v="EMP03715"/>
        <s v="EMP03716"/>
        <s v="EMP03717"/>
        <s v="EMP03718"/>
        <s v="EMP03719"/>
        <s v="EMP03720"/>
        <s v="EMP03721"/>
        <s v="EMP03722"/>
        <s v="EMP03723"/>
        <s v="EMP03724"/>
        <s v="EMP03725"/>
        <s v="EMP03726"/>
        <s v="EMP03727"/>
        <s v="EMP03728"/>
        <s v="EMP03729"/>
        <s v="EMP03730"/>
        <s v="EMP03731"/>
        <s v="EMP03732"/>
        <s v="EMP03733"/>
        <s v="EMP03734"/>
        <s v="EMP03735"/>
        <s v="EMP03736"/>
        <s v="EMP03737"/>
        <s v="EMP03738"/>
        <s v="EMP03739"/>
        <s v="EMP03740"/>
        <s v="EMP03741"/>
        <s v="EMP03742"/>
        <s v="EMP03743"/>
        <s v="EMP03744"/>
        <s v="EMP03745"/>
        <s v="EMP03746"/>
        <s v="EMP03747"/>
        <s v="EMP03748"/>
        <s v="EMP03749"/>
        <s v="EMP03750"/>
        <s v="EMP03751"/>
        <s v="EMP03752"/>
        <s v="EMP03753"/>
        <s v="EMP03754"/>
        <s v="EMP03755"/>
        <s v="EMP03756"/>
        <s v="EMP03757"/>
        <s v="EMP03758"/>
        <s v="EMP03759"/>
        <s v="EMP03760"/>
        <s v="EMP03761"/>
        <s v="EMP03762"/>
        <s v="EMP03763"/>
        <s v="EMP03764"/>
        <s v="EMP03765"/>
        <s v="EMP03766"/>
        <s v="EMP03767"/>
        <s v="EMP03768"/>
        <s v="EMP03769"/>
        <s v="EMP03770"/>
        <s v="EMP03771"/>
        <s v="EMP03772"/>
        <s v="EMP03773"/>
        <s v="EMP03774"/>
        <s v="EMP03775"/>
        <s v="EMP03776"/>
        <s v="EMP03777"/>
        <s v="EMP03778"/>
        <s v="EMP03779"/>
        <s v="EMP03780"/>
        <s v="EMP03781"/>
        <s v="EMP03782"/>
        <s v="EMP03783"/>
        <s v="EMP03784"/>
        <s v="EMP03785"/>
        <s v="EMP03786"/>
        <s v="EMP03787"/>
        <s v="EMP03788"/>
        <s v="EMP03789"/>
        <s v="EMP03790"/>
        <s v="EMP03791"/>
        <s v="EMP03792"/>
        <s v="EMP03793"/>
        <s v="EMP03794"/>
        <s v="EMP03795"/>
        <s v="EMP03796"/>
        <s v="EMP03797"/>
        <s v="EMP03798"/>
        <s v="EMP03799"/>
        <s v="EMP03800"/>
        <s v="EMP03801"/>
        <s v="EMP03802"/>
        <s v="EMP03803"/>
        <s v="EMP03804"/>
        <s v="EMP03805"/>
        <s v="EMP03806"/>
        <s v="EMP03807"/>
        <s v="EMP03808"/>
        <s v="EMP03809"/>
        <s v="EMP03810"/>
        <s v="EMP03811"/>
        <s v="EMP03812"/>
        <s v="EMP03813"/>
        <s v="EMP03814"/>
        <s v="EMP03815"/>
        <s v="EMP03816"/>
        <s v="EMP03817"/>
        <s v="EMP03818"/>
        <s v="EMP03819"/>
        <s v="EMP03820"/>
        <s v="EMP03821"/>
        <s v="EMP03822"/>
        <s v="EMP03823"/>
        <s v="EMP03824"/>
        <s v="EMP03825"/>
        <s v="EMP03826"/>
        <s v="EMP03827"/>
        <s v="EMP03828"/>
        <s v="EMP03829"/>
        <s v="EMP03830"/>
        <s v="EMP03831"/>
        <s v="EMP03832"/>
        <s v="EMP03833"/>
        <s v="EMP03834"/>
        <s v="EMP03835"/>
        <s v="EMP03836"/>
        <s v="EMP03837"/>
        <s v="EMP03838"/>
        <s v="EMP03839"/>
        <s v="EMP03840"/>
        <s v="EMP03841"/>
        <s v="EMP03842"/>
        <s v="EMP03843"/>
        <s v="EMP03844"/>
        <s v="EMP03845"/>
        <s v="EMP03846"/>
        <s v="EMP03847"/>
        <s v="EMP03848"/>
        <s v="EMP03849"/>
        <s v="EMP03850"/>
        <s v="EMP03851"/>
        <s v="EMP03852"/>
        <s v="EMP03853"/>
        <s v="EMP03854"/>
        <s v="EMP03855"/>
        <s v="EMP03856"/>
        <s v="EMP03857"/>
        <s v="EMP03858"/>
        <s v="EMP03859"/>
        <s v="EMP03860"/>
        <s v="EMP03861"/>
        <s v="EMP03862"/>
        <s v="EMP03863"/>
        <s v="EMP03864"/>
        <s v="EMP03865"/>
        <s v="EMP03866"/>
        <s v="EMP03867"/>
        <s v="EMP03868"/>
        <s v="EMP03869"/>
        <s v="EMP03870"/>
        <s v="EMP03871"/>
        <s v="EMP03872"/>
        <s v="EMP03873"/>
        <s v="EMP03874"/>
        <s v="EMP03875"/>
        <s v="EMP03876"/>
        <s v="EMP03877"/>
        <s v="EMP03878"/>
        <s v="EMP03879"/>
        <s v="EMP03880"/>
        <s v="EMP03881"/>
        <s v="EMP03882"/>
        <s v="EMP03883"/>
        <s v="EMP03884"/>
        <s v="EMP03885"/>
        <s v="EMP03886"/>
        <s v="EMP03887"/>
        <s v="EMP03888"/>
        <s v="EMP03889"/>
        <s v="EMP03890"/>
        <s v="EMP03891"/>
        <s v="EMP03892"/>
        <s v="EMP03893"/>
        <s v="EMP03894"/>
        <s v="EMP03895"/>
        <s v="EMP03896"/>
        <s v="EMP03897"/>
        <s v="EMP03898"/>
        <s v="EMP03899"/>
        <s v="EMP03900"/>
        <s v="EMP03901"/>
        <s v="EMP03902"/>
        <s v="EMP03903"/>
        <s v="EMP03904"/>
        <s v="EMP03905"/>
        <s v="EMP03906"/>
        <s v="EMP03907"/>
        <s v="EMP03908"/>
        <s v="EMP03909"/>
        <s v="EMP03910"/>
        <s v="EMP03911"/>
        <s v="EMP03912"/>
        <s v="EMP03913"/>
        <s v="EMP03914"/>
        <s v="EMP03915"/>
        <s v="EMP03916"/>
        <s v="EMP03917"/>
        <s v="EMP03918"/>
        <s v="EMP03919"/>
        <s v="EMP03920"/>
        <s v="EMP03921"/>
        <s v="EMP03922"/>
        <s v="EMP03923"/>
        <s v="EMP03924"/>
        <s v="EMP03925"/>
        <s v="EMP03926"/>
        <s v="EMP03927"/>
        <s v="EMP03928"/>
        <s v="EMP03929"/>
        <s v="EMP03930"/>
        <s v="EMP03931"/>
        <s v="EMP03932"/>
        <s v="EMP03933"/>
        <s v="EMP03934"/>
        <s v="EMP03935"/>
        <s v="EMP03936"/>
        <s v="EMP03937"/>
        <s v="EMP03938"/>
        <s v="EMP03939"/>
        <s v="EMP03940"/>
        <s v="EMP03941"/>
        <s v="EMP03942"/>
        <s v="EMP03943"/>
        <s v="EMP03944"/>
        <s v="EMP03945"/>
        <s v="EMP03946"/>
        <s v="EMP03947"/>
        <s v="EMP03948"/>
        <s v="EMP03949"/>
        <s v="EMP03950"/>
        <s v="EMP03951"/>
        <s v="EMP03952"/>
        <s v="EMP03953"/>
        <s v="EMP03954"/>
        <s v="EMP03955"/>
        <s v="EMP03956"/>
        <s v="EMP03957"/>
        <s v="EMP03958"/>
        <s v="EMP03959"/>
        <s v="EMP03960"/>
        <s v="EMP03961"/>
        <s v="EMP03962"/>
        <s v="EMP03963"/>
        <s v="EMP03964"/>
        <s v="EMP03965"/>
        <s v="EMP03966"/>
        <s v="EMP03967"/>
        <s v="EMP03968"/>
        <s v="EMP03969"/>
        <s v="EMP03970"/>
        <s v="EMP03971"/>
        <s v="EMP03972"/>
        <s v="EMP03973"/>
        <s v="EMP03974"/>
        <s v="EMP03975"/>
        <s v="EMP03976"/>
        <s v="EMP03977"/>
        <s v="EMP03978"/>
        <s v="EMP03979"/>
        <s v="EMP03980"/>
        <s v="EMP03981"/>
        <s v="EMP03982"/>
        <s v="EMP03983"/>
        <s v="EMP03984"/>
        <s v="EMP03985"/>
        <s v="EMP03986"/>
        <s v="EMP03987"/>
        <s v="EMP03988"/>
        <s v="EMP03989"/>
        <s v="EMP03990"/>
        <s v="EMP03991"/>
        <s v="EMP03992"/>
        <s v="EMP03993"/>
        <s v="EMP03994"/>
        <s v="EMP03995"/>
        <s v="EMP03996"/>
        <s v="EMP03997"/>
        <s v="EMP03998"/>
        <s v="EMP03999"/>
        <s v="EMP04000"/>
        <s v="EMP04001"/>
        <s v="EMP04002"/>
        <s v="EMP04003"/>
        <s v="EMP04004"/>
        <s v="EMP04005"/>
        <s v="EMP04006"/>
        <s v="EMP04007"/>
        <s v="EMP04008"/>
        <s v="EMP04009"/>
        <s v="EMP04010"/>
        <s v="EMP04011"/>
        <s v="EMP04012"/>
        <s v="EMP04013"/>
        <s v="EMP04014"/>
        <s v="EMP04015"/>
        <s v="EMP04016"/>
        <s v="EMP04017"/>
        <s v="EMP04018"/>
        <s v="EMP04019"/>
        <s v="EMP04020"/>
        <s v="EMP04021"/>
        <s v="EMP04022"/>
        <s v="EMP04023"/>
        <s v="EMP04024"/>
        <s v="EMP04025"/>
        <s v="EMP04026"/>
        <s v="EMP04027"/>
        <s v="EMP04028"/>
        <s v="EMP04029"/>
        <s v="EMP04030"/>
        <s v="EMP04031"/>
        <s v="EMP04032"/>
        <s v="EMP04033"/>
        <s v="EMP04034"/>
        <s v="EMP04035"/>
        <s v="EMP04036"/>
        <s v="EMP04037"/>
        <s v="EMP04038"/>
        <s v="EMP04039"/>
        <s v="EMP04040"/>
        <s v="EMP04041"/>
        <s v="EMP04042"/>
        <s v="EMP04043"/>
        <s v="EMP04044"/>
        <s v="EMP04045"/>
        <s v="EMP04046"/>
        <s v="EMP04047"/>
        <s v="EMP04048"/>
        <s v="EMP04049"/>
        <s v="EMP04050"/>
        <s v="EMP04051"/>
        <s v="EMP04052"/>
        <s v="EMP04053"/>
        <s v="EMP04054"/>
        <s v="EMP04055"/>
        <s v="EMP04056"/>
        <s v="EMP04057"/>
        <s v="EMP04058"/>
        <s v="EMP04059"/>
        <s v="EMP04060"/>
        <s v="EMP04061"/>
        <s v="EMP04062"/>
        <s v="EMP04063"/>
        <s v="EMP04064"/>
        <s v="EMP04065"/>
        <s v="EMP04066"/>
        <s v="EMP04067"/>
        <s v="EMP04068"/>
        <s v="EMP04069"/>
        <s v="EMP04070"/>
        <s v="EMP04071"/>
        <s v="EMP04072"/>
        <s v="EMP04073"/>
        <s v="EMP04074"/>
        <s v="EMP04075"/>
        <s v="EMP04076"/>
        <s v="EMP04077"/>
        <s v="EMP04078"/>
        <s v="EMP04079"/>
        <s v="EMP04080"/>
        <s v="EMP04081"/>
        <s v="EMP04082"/>
        <s v="EMP04083"/>
        <s v="EMP04084"/>
        <s v="EMP04085"/>
        <s v="EMP04086"/>
        <s v="EMP04087"/>
        <s v="EMP04088"/>
        <s v="EMP04089"/>
        <s v="EMP04090"/>
        <s v="EMP04091"/>
        <s v="EMP04092"/>
        <s v="EMP04093"/>
        <s v="EMP04094"/>
        <s v="EMP04095"/>
        <s v="EMP04096"/>
        <s v="EMP04097"/>
        <s v="EMP04098"/>
        <s v="EMP04099"/>
        <s v="EMP04100"/>
        <s v="EMP04101"/>
        <s v="EMP04102"/>
        <s v="EMP04103"/>
        <s v="EMP04104"/>
        <s v="EMP04105"/>
        <s v="EMP04106"/>
        <s v="EMP04107"/>
        <s v="EMP04108"/>
        <s v="EMP04109"/>
        <s v="EMP04110"/>
        <s v="EMP04111"/>
        <s v="EMP04112"/>
        <s v="EMP04113"/>
        <s v="EMP04114"/>
        <s v="EMP04115"/>
        <s v="EMP04116"/>
        <s v="EMP04117"/>
        <s v="EMP04118"/>
        <s v="EMP04119"/>
        <s v="EMP04120"/>
        <s v="EMP04121"/>
        <s v="EMP04122"/>
        <s v="EMP04123"/>
        <s v="EMP04124"/>
        <s v="EMP04125"/>
        <s v="EMP04126"/>
        <s v="EMP04127"/>
        <s v="EMP04128"/>
        <s v="EMP04129"/>
        <s v="EMP04130"/>
        <s v="EMP04131"/>
        <s v="EMP04132"/>
        <s v="EMP04133"/>
        <s v="EMP04134"/>
        <s v="EMP04135"/>
        <s v="EMP04136"/>
        <s v="EMP04137"/>
        <s v="EMP04138"/>
        <s v="EMP04139"/>
        <s v="EMP04140"/>
        <s v="EMP04141"/>
        <s v="EMP04142"/>
        <s v="EMP04143"/>
        <s v="EMP04144"/>
        <s v="EMP04145"/>
        <s v="EMP04146"/>
        <s v="EMP04147"/>
        <s v="EMP04148"/>
        <s v="EMP04149"/>
        <s v="EMP04150"/>
        <s v="EMP04151"/>
        <s v="EMP04152"/>
        <s v="EMP04153"/>
        <s v="EMP04154"/>
        <s v="EMP04155"/>
        <s v="EMP04156"/>
        <s v="EMP04157"/>
        <s v="EMP04158"/>
        <s v="EMP04159"/>
        <s v="EMP04160"/>
        <s v="EMP04161"/>
        <s v="EMP04162"/>
        <s v="EMP04163"/>
        <s v="EMP04164"/>
        <s v="EMP04165"/>
        <s v="EMP04166"/>
        <s v="EMP04167"/>
        <s v="EMP04168"/>
        <s v="EMP04169"/>
        <s v="EMP04170"/>
        <s v="EMP04171"/>
        <s v="EMP04172"/>
        <s v="EMP04173"/>
        <s v="EMP04174"/>
        <s v="EMP04175"/>
        <s v="EMP04176"/>
        <s v="EMP04177"/>
        <s v="EMP04178"/>
        <s v="EMP04179"/>
        <s v="EMP04180"/>
        <s v="EMP04181"/>
        <s v="EMP04182"/>
        <s v="EMP04183"/>
        <s v="EMP04184"/>
        <s v="EMP04185"/>
        <s v="EMP04186"/>
        <s v="EMP04187"/>
        <s v="EMP04188"/>
        <s v="EMP04189"/>
        <s v="EMP04190"/>
        <s v="EMP04191"/>
        <s v="EMP04192"/>
        <s v="EMP04193"/>
        <s v="EMP04194"/>
        <s v="EMP04195"/>
        <s v="EMP04196"/>
        <s v="EMP04197"/>
        <s v="EMP04198"/>
        <s v="EMP04199"/>
        <s v="EMP04200"/>
        <s v="EMP04201"/>
        <s v="EMP04202"/>
        <s v="EMP04203"/>
        <s v="EMP04204"/>
        <s v="EMP04205"/>
        <s v="EMP04206"/>
        <s v="EMP04207"/>
        <s v="EMP04208"/>
        <s v="EMP04209"/>
        <s v="EMP04210"/>
        <s v="EMP04211"/>
        <s v="EMP04212"/>
        <s v="EMP04213"/>
        <s v="EMP04214"/>
        <s v="EMP04215"/>
        <s v="EMP04216"/>
        <s v="EMP04217"/>
        <s v="EMP04218"/>
        <s v="EMP04219"/>
        <s v="EMP04220"/>
        <s v="EMP04221"/>
        <s v="EMP04222"/>
        <s v="EMP04223"/>
        <s v="EMP04224"/>
        <s v="EMP04225"/>
        <s v="EMP04226"/>
        <s v="EMP04227"/>
        <s v="EMP04228"/>
        <s v="EMP04229"/>
        <s v="EMP04230"/>
        <s v="EMP04231"/>
        <s v="EMP04232"/>
        <s v="EMP04233"/>
        <s v="EMP04234"/>
        <s v="EMP04235"/>
        <s v="EMP04236"/>
        <s v="EMP04237"/>
        <s v="EMP04238"/>
        <s v="EMP04239"/>
        <s v="EMP04240"/>
        <s v="EMP04241"/>
        <s v="EMP04242"/>
        <s v="EMP04243"/>
        <s v="EMP04244"/>
        <s v="EMP04245"/>
        <s v="EMP04246"/>
        <s v="EMP04247"/>
        <s v="EMP04248"/>
        <s v="EMP04249"/>
        <s v="EMP04250"/>
        <s v="EMP04251"/>
        <s v="EMP04252"/>
        <s v="EMP04253"/>
        <s v="EMP04254"/>
        <s v="EMP04255"/>
        <s v="EMP04256"/>
        <s v="EMP04257"/>
        <s v="EMP04258"/>
        <s v="EMP04259"/>
        <s v="EMP04260"/>
        <s v="EMP04261"/>
        <s v="EMP04262"/>
        <s v="EMP04263"/>
        <s v="EMP04264"/>
        <s v="EMP04265"/>
        <s v="EMP04266"/>
        <s v="EMP04267"/>
        <s v="EMP04268"/>
        <s v="EMP04269"/>
        <s v="EMP04270"/>
        <s v="EMP04271"/>
        <s v="EMP04272"/>
        <s v="EMP04273"/>
        <s v="EMP04274"/>
        <s v="EMP04275"/>
        <s v="EMP04276"/>
        <s v="EMP04277"/>
        <s v="EMP04278"/>
        <s v="EMP04279"/>
        <s v="EMP04280"/>
        <s v="EMP04281"/>
        <s v="EMP04282"/>
        <s v="EMP04283"/>
        <s v="EMP04284"/>
        <s v="EMP04285"/>
        <s v="EMP04286"/>
        <s v="EMP04287"/>
        <s v="EMP04288"/>
        <s v="EMP04289"/>
        <s v="EMP04290"/>
        <s v="EMP04291"/>
        <s v="EMP04292"/>
        <s v="EMP04293"/>
        <s v="EMP04294"/>
        <s v="EMP04295"/>
        <s v="EMP04296"/>
        <s v="EMP04297"/>
        <s v="EMP04298"/>
        <s v="EMP04299"/>
        <s v="EMP04300"/>
        <s v="EMP04301"/>
        <s v="EMP04302"/>
        <s v="EMP04303"/>
        <s v="EMP04304"/>
        <s v="EMP04305"/>
        <s v="EMP04306"/>
        <s v="EMP04307"/>
        <s v="EMP04308"/>
        <s v="EMP04309"/>
        <s v="EMP04310"/>
        <s v="EMP04311"/>
        <s v="EMP04312"/>
        <s v="EMP04313"/>
        <s v="EMP04314"/>
        <s v="EMP04315"/>
        <s v="EMP04316"/>
        <s v="EMP04317"/>
        <s v="EMP04318"/>
        <s v="EMP04319"/>
        <s v="EMP04320"/>
        <s v="EMP04321"/>
        <s v="EMP04322"/>
        <s v="EMP04323"/>
        <s v="EMP04324"/>
        <s v="EMP04325"/>
        <s v="EMP04326"/>
        <s v="EMP04327"/>
        <s v="EMP04328"/>
        <s v="EMP04329"/>
        <s v="EMP04330"/>
        <s v="EMP04331"/>
        <s v="EMP04332"/>
        <s v="EMP04333"/>
        <s v="EMP04334"/>
        <s v="EMP04335"/>
        <s v="EMP04336"/>
        <s v="EMP04337"/>
        <s v="EMP04338"/>
        <s v="EMP04339"/>
        <s v="EMP04340"/>
        <s v="EMP04341"/>
        <s v="EMP04342"/>
        <s v="EMP04343"/>
        <s v="EMP04344"/>
        <s v="EMP04345"/>
        <s v="EMP04346"/>
        <s v="EMP04347"/>
        <s v="EMP04348"/>
        <s v="EMP04349"/>
        <s v="EMP04350"/>
        <s v="EMP04351"/>
        <s v="EMP04352"/>
        <s v="EMP04353"/>
        <s v="EMP04354"/>
        <s v="EMP04355"/>
        <s v="EMP04356"/>
        <s v="EMP04357"/>
        <s v="EMP04358"/>
        <s v="EMP04359"/>
        <s v="EMP04360"/>
        <s v="EMP04361"/>
        <s v="EMP04362"/>
        <s v="EMP04363"/>
        <s v="EMP04364"/>
        <s v="EMP04365"/>
        <s v="EMP04366"/>
        <s v="EMP04367"/>
        <s v="EMP04368"/>
        <s v="EMP04369"/>
        <s v="EMP04370"/>
        <s v="EMP04371"/>
        <s v="EMP04372"/>
        <s v="EMP04373"/>
        <s v="EMP04374"/>
        <s v="EMP04375"/>
        <s v="EMP04376"/>
        <s v="EMP04377"/>
        <s v="EMP04378"/>
        <s v="EMP04379"/>
        <s v="EMP04380"/>
        <s v="EMP04381"/>
        <s v="EMP04382"/>
        <s v="EMP04383"/>
        <s v="EMP04384"/>
        <s v="EMP04385"/>
        <s v="EMP04386"/>
        <s v="EMP04387"/>
        <s v="EMP04388"/>
        <s v="EMP04389"/>
        <s v="EMP04390"/>
        <s v="EMP04391"/>
        <s v="EMP04392"/>
        <s v="EMP04393"/>
        <s v="EMP04394"/>
        <s v="EMP04395"/>
        <s v="EMP04396"/>
        <s v="EMP04397"/>
        <s v="EMP04398"/>
        <s v="EMP04399"/>
        <s v="EMP04400"/>
        <s v="EMP04401"/>
        <s v="EMP04402"/>
        <s v="EMP04403"/>
        <s v="EMP04404"/>
        <s v="EMP04405"/>
        <s v="EMP04406"/>
        <s v="EMP04407"/>
        <s v="EMP04408"/>
        <s v="EMP04409"/>
        <s v="EMP04410"/>
        <s v="EMP04411"/>
        <s v="EMP04412"/>
        <s v="EMP04413"/>
        <s v="EMP04414"/>
        <s v="EMP04415"/>
        <s v="EMP04416"/>
        <s v="EMP04417"/>
        <s v="EMP04418"/>
        <s v="EMP04419"/>
        <s v="EMP04420"/>
        <s v="EMP04421"/>
        <s v="EMP04422"/>
        <s v="EMP04423"/>
        <s v="EMP04424"/>
        <s v="EMP04425"/>
        <s v="EMP04426"/>
        <s v="EMP04427"/>
        <s v="EMP04428"/>
        <s v="EMP04429"/>
        <s v="EMP04430"/>
        <s v="EMP04431"/>
        <s v="EMP04432"/>
        <s v="EMP04433"/>
        <s v="EMP04434"/>
        <s v="EMP04435"/>
        <s v="EMP04436"/>
        <s v="EMP04437"/>
        <s v="EMP04438"/>
        <s v="EMP04439"/>
        <s v="EMP04440"/>
        <s v="EMP04441"/>
        <s v="EMP04442"/>
        <s v="EMP04443"/>
        <s v="EMP04444"/>
        <s v="EMP04445"/>
        <s v="EMP04446"/>
        <s v="EMP04447"/>
        <s v="EMP04448"/>
        <s v="EMP04449"/>
        <s v="EMP04450"/>
        <s v="EMP04451"/>
        <s v="EMP04452"/>
        <s v="EMP04453"/>
        <s v="EMP04454"/>
        <s v="EMP04455"/>
        <s v="EMP04456"/>
        <s v="EMP04457"/>
        <s v="EMP04458"/>
        <s v="EMP04459"/>
        <s v="EMP04460"/>
        <s v="EMP04461"/>
        <s v="EMP04462"/>
        <s v="EMP04463"/>
        <s v="EMP04464"/>
        <s v="EMP04465"/>
        <s v="EMP04466"/>
        <s v="EMP04467"/>
        <s v="EMP04468"/>
        <s v="EMP04469"/>
        <s v="EMP04470"/>
        <s v="EMP04471"/>
        <s v="EMP04472"/>
        <s v="EMP04473"/>
        <s v="EMP04474"/>
        <s v="EMP04475"/>
        <s v="EMP04476"/>
        <s v="EMP04477"/>
        <s v="EMP04478"/>
        <s v="EMP04479"/>
        <s v="EMP04480"/>
        <s v="EMP04481"/>
        <s v="EMP04482"/>
        <s v="EMP04483"/>
        <s v="EMP04484"/>
        <s v="EMP04485"/>
        <s v="EMP04486"/>
        <s v="EMP04487"/>
        <s v="EMP04488"/>
        <s v="EMP04489"/>
        <s v="EMP04490"/>
        <s v="EMP04491"/>
        <s v="EMP04492"/>
        <s v="EMP04493"/>
        <s v="EMP04494"/>
        <s v="EMP04495"/>
        <s v="EMP04496"/>
        <s v="EMP04497"/>
        <s v="EMP04498"/>
        <s v="EMP04499"/>
        <s v="EMP04500"/>
        <s v="EMP04501"/>
        <s v="EMP04502"/>
        <s v="EMP04503"/>
        <s v="EMP04504"/>
        <s v="EMP04505"/>
        <s v="EMP04506"/>
        <s v="EMP04507"/>
        <s v="EMP04508"/>
        <s v="EMP04509"/>
        <s v="EMP04510"/>
        <s v="EMP04511"/>
        <s v="EMP04512"/>
        <s v="EMP04513"/>
        <s v="EMP04514"/>
        <s v="EMP04515"/>
        <s v="EMP04516"/>
        <s v="EMP04517"/>
        <s v="EMP04518"/>
        <s v="EMP04519"/>
        <s v="EMP04520"/>
        <s v="EMP04521"/>
        <s v="EMP04522"/>
        <s v="EMP04523"/>
        <s v="EMP04524"/>
        <s v="EMP04525"/>
        <s v="EMP04526"/>
        <s v="EMP04527"/>
        <s v="EMP04528"/>
        <s v="EMP04529"/>
        <s v="EMP04530"/>
        <s v="EMP04531"/>
        <s v="EMP04532"/>
        <s v="EMP04533"/>
        <s v="EMP04534"/>
        <s v="EMP04535"/>
        <s v="EMP04536"/>
        <s v="EMP04537"/>
        <s v="EMP04538"/>
        <s v="EMP04539"/>
        <s v="EMP04540"/>
        <s v="EMP04541"/>
        <s v="EMP04542"/>
        <s v="EMP04543"/>
        <s v="EMP04544"/>
        <s v="EMP04545"/>
        <s v="EMP04546"/>
        <s v="EMP04547"/>
        <s v="EMP04548"/>
        <s v="EMP04549"/>
        <s v="EMP04550"/>
        <s v="EMP04551"/>
        <s v="EMP04552"/>
        <s v="EMP04553"/>
        <s v="EMP04554"/>
        <s v="EMP04555"/>
        <s v="EMP04556"/>
        <s v="EMP04557"/>
        <s v="EMP04558"/>
        <s v="EMP04559"/>
        <s v="EMP04560"/>
        <s v="EMP04561"/>
        <s v="EMP04562"/>
        <s v="EMP04563"/>
        <s v="EMP04564"/>
        <s v="EMP04565"/>
        <s v="EMP04566"/>
        <s v="EMP04567"/>
        <s v="EMP04568"/>
        <s v="EMP04569"/>
        <s v="EMP04570"/>
        <s v="EMP04571"/>
        <s v="EMP04572"/>
        <s v="EMP04573"/>
        <s v="EMP04574"/>
        <s v="EMP04575"/>
        <s v="EMP04576"/>
        <s v="EMP04577"/>
        <s v="EMP04578"/>
        <s v="EMP04579"/>
        <s v="EMP04580"/>
        <s v="EMP04581"/>
        <s v="EMP04582"/>
        <s v="EMP04583"/>
        <s v="EMP04584"/>
        <s v="EMP04585"/>
        <s v="EMP04586"/>
        <s v="EMP04587"/>
        <s v="EMP04588"/>
        <s v="EMP04589"/>
        <s v="EMP04590"/>
        <s v="EMP04591"/>
        <s v="EMP04592"/>
        <s v="EMP04593"/>
        <s v="EMP04594"/>
        <s v="EMP04595"/>
        <s v="EMP04596"/>
        <s v="EMP04597"/>
        <s v="EMP04598"/>
        <s v="EMP04599"/>
        <s v="EMP04600"/>
        <s v="EMP04601"/>
        <s v="EMP04602"/>
        <s v="EMP04603"/>
        <s v="EMP04604"/>
        <s v="EMP04605"/>
        <s v="EMP04606"/>
        <s v="EMP04607"/>
        <s v="EMP04608"/>
        <s v="EMP04609"/>
        <s v="EMP04610"/>
        <s v="EMP04611"/>
        <s v="EMP04612"/>
        <s v="EMP04613"/>
        <s v="EMP04614"/>
        <s v="EMP04615"/>
        <s v="EMP04616"/>
        <s v="EMP04617"/>
        <s v="EMP04618"/>
        <s v="EMP04619"/>
        <s v="EMP04620"/>
        <s v="EMP04621"/>
        <s v="EMP04622"/>
        <s v="EMP04623"/>
        <s v="EMP04624"/>
        <s v="EMP04625"/>
        <s v="EMP04626"/>
        <s v="EMP04627"/>
        <s v="EMP04628"/>
        <s v="EMP04629"/>
        <s v="EMP04630"/>
        <s v="EMP04631"/>
        <s v="EMP04632"/>
        <s v="EMP04633"/>
        <s v="EMP04634"/>
        <s v="EMP04635"/>
        <s v="EMP04636"/>
        <s v="EMP04637"/>
        <s v="EMP04638"/>
        <s v="EMP04639"/>
        <s v="EMP04640"/>
        <s v="EMP04641"/>
        <s v="EMP04642"/>
        <s v="EMP04643"/>
        <s v="EMP04644"/>
        <s v="EMP04645"/>
        <s v="EMP04646"/>
        <s v="EMP04647"/>
        <s v="EMP04648"/>
        <s v="EMP04649"/>
        <s v="EMP04650"/>
        <s v="EMP04651"/>
        <s v="EMP04652"/>
        <s v="EMP04653"/>
        <s v="EMP04654"/>
        <s v="EMP04655"/>
        <s v="EMP04656"/>
        <s v="EMP04657"/>
        <s v="EMP04658"/>
        <s v="EMP04659"/>
        <s v="EMP04660"/>
        <s v="EMP04661"/>
        <s v="EMP04662"/>
        <s v="EMP04663"/>
        <s v="EMP04664"/>
        <s v="EMP04665"/>
        <s v="EMP04666"/>
        <s v="EMP04667"/>
        <s v="EMP04668"/>
        <s v="EMP04669"/>
        <s v="EMP04670"/>
        <s v="EMP04671"/>
        <s v="EMP04672"/>
        <s v="EMP04673"/>
        <s v="EMP04674"/>
        <s v="EMP04675"/>
        <s v="EMP04676"/>
        <s v="EMP04677"/>
        <s v="EMP04678"/>
        <s v="EMP04679"/>
        <s v="EMP04680"/>
        <s v="EMP04681"/>
        <s v="EMP04682"/>
        <s v="EMP04683"/>
        <s v="EMP04684"/>
        <s v="EMP04685"/>
        <s v="EMP04686"/>
        <s v="EMP04687"/>
        <s v="EMP04688"/>
        <s v="EMP04689"/>
        <s v="EMP04690"/>
        <s v="EMP04691"/>
        <s v="EMP04692"/>
        <s v="EMP04693"/>
        <s v="EMP04694"/>
        <s v="EMP04695"/>
        <s v="EMP04696"/>
        <s v="EMP04697"/>
        <s v="EMP04698"/>
        <s v="EMP04699"/>
        <s v="EMP04700"/>
        <s v="EMP04701"/>
        <s v="EMP04702"/>
        <s v="EMP04703"/>
        <s v="EMP04704"/>
        <s v="EMP04705"/>
        <s v="EMP04706"/>
        <s v="EMP04707"/>
        <s v="EMP04708"/>
        <s v="EMP04709"/>
        <s v="EMP04710"/>
        <s v="EMP04711"/>
        <s v="EMP04712"/>
        <s v="EMP04713"/>
        <s v="EMP04714"/>
        <s v="EMP04715"/>
        <s v="EMP04716"/>
        <s v="EMP04717"/>
        <s v="EMP04718"/>
        <s v="EMP04719"/>
        <s v="EMP04720"/>
        <s v="EMP04721"/>
        <s v="EMP04722"/>
        <s v="EMP04723"/>
        <s v="EMP04724"/>
        <s v="EMP04725"/>
        <s v="EMP04726"/>
        <s v="EMP04727"/>
        <s v="EMP04728"/>
        <s v="EMP04729"/>
        <s v="EMP04730"/>
        <s v="EMP04731"/>
        <s v="EMP04732"/>
        <s v="EMP04733"/>
        <s v="EMP04734"/>
        <s v="EMP04735"/>
        <s v="EMP04736"/>
        <s v="EMP04737"/>
        <s v="EMP04738"/>
        <s v="EMP04739"/>
        <s v="EMP04740"/>
        <s v="EMP04741"/>
        <s v="EMP04742"/>
        <s v="EMP04743"/>
        <s v="EMP04744"/>
        <s v="EMP04745"/>
        <s v="EMP04746"/>
        <s v="EMP04747"/>
        <s v="EMP04748"/>
        <s v="EMP04749"/>
        <s v="EMP04750"/>
        <s v="EMP04751"/>
        <s v="EMP04752"/>
        <s v="EMP04753"/>
        <s v="EMP04754"/>
        <s v="EMP04755"/>
        <s v="EMP04756"/>
        <s v="EMP04757"/>
        <s v="EMP04758"/>
        <s v="EMP04759"/>
        <s v="EMP04760"/>
        <s v="EMP04761"/>
        <s v="EMP04762"/>
        <s v="EMP04763"/>
        <s v="EMP04764"/>
        <s v="EMP04765"/>
        <s v="EMP04766"/>
        <s v="EMP04767"/>
        <s v="EMP04768"/>
        <s v="EMP04769"/>
        <s v="EMP04770"/>
        <s v="EMP04771"/>
        <s v="EMP04772"/>
        <s v="EMP04773"/>
        <s v="EMP04774"/>
        <s v="EMP04775"/>
        <s v="EMP04776"/>
        <s v="EMP04777"/>
        <s v="EMP04778"/>
        <s v="EMP04779"/>
        <s v="EMP04780"/>
        <s v="EMP04781"/>
        <s v="EMP04782"/>
        <s v="EMP04783"/>
        <s v="EMP04784"/>
        <s v="EMP04785"/>
        <s v="EMP04786"/>
        <s v="EMP04787"/>
        <s v="EMP04788"/>
        <s v="EMP04789"/>
        <s v="EMP04790"/>
        <s v="EMP04791"/>
        <s v="EMP04792"/>
        <s v="EMP04793"/>
        <s v="EMP04794"/>
        <s v="EMP04795"/>
        <s v="EMP04796"/>
        <s v="EMP04797"/>
        <s v="EMP04798"/>
        <s v="EMP04799"/>
        <s v="EMP04800"/>
        <s v="EMP04801"/>
        <s v="EMP04802"/>
        <s v="EMP04803"/>
        <s v="EMP04804"/>
        <s v="EMP04805"/>
        <s v="EMP04806"/>
        <s v="EMP04807"/>
        <s v="EMP04808"/>
        <s v="EMP04809"/>
        <s v="EMP04810"/>
        <s v="EMP04811"/>
        <s v="EMP04812"/>
        <s v="EMP04813"/>
        <s v="EMP04814"/>
        <s v="EMP04815"/>
        <s v="EMP04816"/>
        <s v="EMP04817"/>
        <s v="EMP04818"/>
        <s v="EMP04819"/>
        <s v="EMP04820"/>
        <s v="EMP04821"/>
        <s v="EMP04822"/>
        <s v="EMP04823"/>
        <s v="EMP04824"/>
        <s v="EMP04825"/>
        <s v="EMP04826"/>
        <s v="EMP04827"/>
        <s v="EMP04828"/>
        <s v="EMP04829"/>
        <s v="EMP04830"/>
        <s v="EMP04831"/>
        <s v="EMP04832"/>
        <s v="EMP04833"/>
        <s v="EMP04834"/>
        <s v="EMP04835"/>
        <s v="EMP04836"/>
        <s v="EMP04837"/>
        <s v="EMP04838"/>
        <s v="EMP04839"/>
        <s v="EMP04840"/>
        <s v="EMP04841"/>
        <s v="EMP04842"/>
        <s v="EMP04843"/>
        <s v="EMP04844"/>
        <s v="EMP04845"/>
        <s v="EMP04846"/>
        <s v="EMP04847"/>
        <s v="EMP04848"/>
        <s v="EMP04849"/>
        <s v="EMP04850"/>
        <s v="EMP04851"/>
        <s v="EMP04852"/>
        <s v="EMP04853"/>
        <s v="EMP04854"/>
        <s v="EMP04855"/>
        <s v="EMP04856"/>
        <s v="EMP04857"/>
        <s v="EMP04858"/>
        <s v="EMP04859"/>
        <s v="EMP04860"/>
        <s v="EMP04861"/>
        <s v="EMP04862"/>
        <s v="EMP04863"/>
        <s v="EMP04864"/>
        <s v="EMP04865"/>
        <s v="EMP04866"/>
        <s v="EMP04867"/>
        <s v="EMP04868"/>
        <s v="EMP04869"/>
        <s v="EMP04870"/>
        <s v="EMP04871"/>
        <s v="EMP04872"/>
        <s v="EMP04873"/>
        <s v="EMP04874"/>
        <s v="EMP04875"/>
        <s v="EMP04876"/>
        <s v="EMP04877"/>
        <s v="EMP04878"/>
        <s v="EMP04879"/>
        <s v="EMP04880"/>
        <s v="EMP04881"/>
        <s v="EMP04882"/>
        <s v="EMP04883"/>
        <s v="EMP04884"/>
        <s v="EMP04885"/>
        <s v="EMP04886"/>
        <s v="EMP04887"/>
        <s v="EMP04888"/>
        <s v="EMP04889"/>
        <s v="EMP04890"/>
        <s v="EMP04891"/>
        <s v="EMP04892"/>
        <s v="EMP04893"/>
        <s v="EMP04894"/>
        <s v="EMP04895"/>
        <s v="EMP04896"/>
        <s v="EMP04897"/>
        <s v="EMP04898"/>
        <s v="EMP04899"/>
        <s v="EMP04900"/>
        <s v="EMP04901"/>
        <s v="EMP04902"/>
        <s v="EMP04903"/>
        <s v="EMP04904"/>
        <s v="EMP04905"/>
        <s v="EMP04906"/>
        <s v="EMP04907"/>
        <s v="EMP04908"/>
        <s v="EMP04909"/>
        <s v="EMP04910"/>
        <s v="EMP04911"/>
        <s v="EMP04912"/>
        <s v="EMP04913"/>
        <s v="EMP04914"/>
        <s v="EMP04915"/>
        <s v="EMP04916"/>
        <s v="EMP04917"/>
        <s v="EMP04918"/>
        <s v="EMP04919"/>
        <s v="EMP04920"/>
        <s v="EMP04921"/>
        <s v="EMP04922"/>
        <s v="EMP04923"/>
        <s v="EMP04924"/>
        <s v="EMP04925"/>
        <s v="EMP04926"/>
        <s v="EMP04927"/>
        <s v="EMP04928"/>
        <s v="EMP04929"/>
        <s v="EMP04930"/>
        <s v="EMP04931"/>
        <s v="EMP04932"/>
        <s v="EMP04933"/>
        <s v="EMP04934"/>
        <s v="EMP04935"/>
        <s v="EMP04936"/>
        <s v="EMP04937"/>
        <s v="EMP04938"/>
        <s v="EMP04939"/>
        <s v="EMP04940"/>
        <s v="EMP04941"/>
        <s v="EMP04942"/>
        <s v="EMP04943"/>
        <s v="EMP04944"/>
        <s v="EMP04945"/>
        <s v="EMP04946"/>
        <s v="EMP04947"/>
        <s v="EMP04948"/>
        <s v="EMP04949"/>
        <s v="EMP04950"/>
        <s v="EMP04951"/>
        <s v="EMP04952"/>
        <s v="EMP04953"/>
        <s v="EMP04954"/>
        <s v="EMP04955"/>
        <s v="EMP04956"/>
        <s v="EMP04957"/>
        <s v="EMP04958"/>
        <s v="EMP04959"/>
        <s v="EMP04960"/>
        <s v="EMP04961"/>
        <s v="EMP04962"/>
        <s v="EMP04963"/>
        <s v="EMP04964"/>
        <s v="EMP04965"/>
        <s v="EMP04966"/>
        <s v="EMP04967"/>
        <s v="EMP04968"/>
        <s v="EMP04969"/>
        <s v="EMP04970"/>
        <s v="EMP04971"/>
        <s v="EMP04972"/>
        <s v="EMP04973"/>
        <s v="EMP04974"/>
        <s v="EMP04975"/>
        <s v="EMP04976"/>
        <s v="EMP04977"/>
        <s v="EMP04978"/>
        <s v="EMP04979"/>
        <s v="EMP04980"/>
        <s v="EMP04981"/>
        <s v="EMP04982"/>
        <s v="EMP04983"/>
        <s v="EMP04984"/>
        <s v="EMP04985"/>
        <s v="EMP04986"/>
        <s v="EMP04987"/>
        <s v="EMP04988"/>
        <s v="EMP04989"/>
        <s v="EMP04990"/>
        <s v="EMP04991"/>
        <s v="EMP04992"/>
        <s v="EMP04993"/>
        <s v="EMP04994"/>
        <s v="EMP04995"/>
        <s v="EMP04996"/>
        <s v="EMP04997"/>
        <s v="EMP04998"/>
        <s v="EMP04999"/>
        <s v="EMP05000"/>
      </sharedItems>
    </cacheField>
    <cacheField name="Employee Name" numFmtId="0">
      <sharedItems count="200">
        <s v="Amit Jadhav"/>
        <s v="Aditya Pawar"/>
        <s v="Aarav Joshi"/>
        <s v="Sneha Patil"/>
        <s v="Riya More"/>
        <s v="Rahul Jadhav"/>
        <s v="Aditya Sharma"/>
        <s v="Vivaan Sharma"/>
        <s v="Arjun Kulkarni"/>
        <s v="Sakshi Jadhav"/>
        <s v="Pooja Kulkarni"/>
        <s v="Anjali Patil"/>
        <s v="Shreya Sharma"/>
        <s v="Anjali Gupta"/>
        <s v="Nisha Sharma"/>
        <s v="Arjun More"/>
        <s v="Sneha More"/>
        <s v="Vivaan More"/>
        <s v="Vihaan Patil"/>
        <s v="Amit Gupta"/>
        <s v="Amit Patil"/>
        <s v="Sanjay Singh"/>
        <s v="Sakshi Singh"/>
        <s v="Pooja More"/>
        <s v="Arjun Jadhav"/>
        <s v="Kavya Patil"/>
        <s v="Sanjay Kulkarni"/>
        <s v="Sakshi More"/>
        <s v="Rohit Deshmukh"/>
        <s v="Sanjay Sharma"/>
        <s v="Rohit Singh"/>
        <s v="Aarav Singh"/>
        <s v="Rohit Jadhav"/>
        <s v="Sneha Singh"/>
        <s v="Kavya Kulkarni"/>
        <s v="Kavya Deshmukh"/>
        <s v="Vivaan Joshi"/>
        <s v="Karan More"/>
        <s v="Shreya Deshmukh"/>
        <s v="Rahul More"/>
        <s v="Sneha Sharma"/>
        <s v="Sneha Jadhav"/>
        <s v="Anjali Deshmukh"/>
        <s v="Vihaan Deshmukh"/>
        <s v="Anjali Joshi"/>
        <s v="Riya Patil"/>
        <s v="Riya Pawar"/>
        <s v="Shreya More"/>
        <s v="Sneha Joshi"/>
        <s v="Pooja Singh"/>
        <s v="Kavya Singh"/>
        <s v="Vihaan Gupta"/>
        <s v="Rahul Pawar"/>
        <s v="Arjun Patil"/>
        <s v="Rohit Pawar"/>
        <s v="Aditya Joshi"/>
        <s v="Vihaan Pawar"/>
        <s v="Neha Sharma"/>
        <s v="Karan Singh"/>
        <s v="Sneha Pawar"/>
        <s v="Anjali Jadhav"/>
        <s v="Aditya Gupta"/>
        <s v="Sakshi Deshmukh"/>
        <s v="Nisha Kulkarni"/>
        <s v="Vihaan Sharma"/>
        <s v="Priya Pawar"/>
        <s v="Rohit Patil"/>
        <s v="Pooja Pawar"/>
        <s v="Riya Jadhav"/>
        <s v="Priya Gupta"/>
        <s v="Sneha Gupta"/>
        <s v="Neha Deshmukh"/>
        <s v="Riya Joshi"/>
        <s v="Vihaan Joshi"/>
        <s v="Shreya Kulkarni"/>
        <s v="Nisha Gupta"/>
        <s v="Priya Sharma"/>
        <s v="Nisha Pawar"/>
        <s v="Anjali More"/>
        <s v="Amit Singh"/>
        <s v="Pooja Sharma"/>
        <s v="Sanjay Gupta"/>
        <s v="Vivaan Gupta"/>
        <s v="Vivaan Deshmukh"/>
        <s v="Sanjay Pawar"/>
        <s v="Riya Gupta"/>
        <s v="Rohit Gupta"/>
        <s v="Sakshi Kulkarni"/>
        <s v="Anjali Sharma"/>
        <s v="Neha Joshi"/>
        <s v="Priya Jadhav"/>
        <s v="Neha Jadhav"/>
        <s v="Pooja Gupta"/>
        <s v="Priya Deshmukh"/>
        <s v="Karan Patil"/>
        <s v="Arjun Joshi"/>
        <s v="Sneha Kulkarni"/>
        <s v="Karan Jadhav"/>
        <s v="Pooja Deshmukh"/>
        <s v="Karan Deshmukh"/>
        <s v="Rahul Gupta"/>
        <s v="Arjun Gupta"/>
        <s v="Rahul Patil"/>
        <s v="Rahul Sharma"/>
        <s v="Rohit Kulkarni"/>
        <s v="Rohit Joshi"/>
        <s v="Shreya Patil"/>
        <s v="Karan Sharma"/>
        <s v="Neha Singh"/>
        <s v="Sakshi Gupta"/>
        <s v="Rahul Kulkarni"/>
        <s v="Aarav Gupta"/>
        <s v="Karan Pawar"/>
        <s v="Aditya Singh"/>
        <s v="Vivaan Jadhav"/>
        <s v="Vivaan Pawar"/>
        <s v="Shreya Singh"/>
        <s v="Neha Gupta"/>
        <s v="Sakshi Pawar"/>
        <s v="Sakshi Patil"/>
        <s v="Karan Gupta"/>
        <s v="Anjali Kulkarni"/>
        <s v="Vihaan Kulkarni"/>
        <s v="Neha Kulkarni"/>
        <s v="Priya Joshi"/>
        <s v="Aarav More"/>
        <s v="Riya Singh"/>
        <s v="Aditya Kulkarni"/>
        <s v="Sanjay Joshi"/>
        <s v="Amit Deshmukh"/>
        <s v="Amit Pawar"/>
        <s v="Kavya Sharma"/>
        <s v="Vivaan Patil"/>
        <s v="Vihaan More"/>
        <s v="Sanjay Deshmukh"/>
        <s v="Rahul Singh"/>
        <s v="Aarav Jadhav"/>
        <s v="Kavya More"/>
        <s v="Sanjay More"/>
        <s v="Kavya Pawar"/>
        <s v="Karan Kulkarni"/>
        <s v="Riya Sharma"/>
        <s v="Aarav Sharma"/>
        <s v="Nisha Singh"/>
        <s v="Aarav Pawar"/>
        <s v="Nisha Deshmukh"/>
        <s v="Shreya Jadhav"/>
        <s v="Sakshi Joshi"/>
        <s v="Pooja Joshi"/>
        <s v="Amit More"/>
        <s v="Arjun Sharma"/>
        <s v="Arjun Singh"/>
        <s v="Sanjay Patil"/>
        <s v="Rohit More"/>
        <s v="Aditya More"/>
        <s v="Priya Patil"/>
        <s v="Shreya Joshi"/>
        <s v="Neha Pawar"/>
        <s v="Kavya Gupta"/>
        <s v="Amit Kulkarni"/>
        <s v="Anjali Pawar"/>
        <s v="Aarav Deshmukh"/>
        <s v="Karan Joshi"/>
        <s v="Vivaan Singh"/>
        <s v="Neha More"/>
        <s v="Sneha Deshmukh"/>
        <s v="Sanjay Jadhav"/>
        <s v="Shreya Gupta"/>
        <s v="Sakshi Sharma"/>
        <s v="Neha Patil"/>
        <s v="Aditya Patil"/>
        <s v="Arjun Pawar"/>
        <s v="Nisha More"/>
        <s v="Anjali Singh"/>
        <s v="Aditya Jadhav"/>
        <s v="Kavya Joshi"/>
        <s v="Riya Deshmukh"/>
        <s v="Priya More"/>
        <s v="Rahul Joshi"/>
        <s v="Aditya Deshmukh"/>
        <s v="Nisha Patil"/>
        <s v="Pooja Jadhav"/>
        <s v="Kavya Jadhav"/>
        <s v="Arjun Deshmukh"/>
        <s v="Priya Singh"/>
        <s v="Rohit Sharma"/>
        <s v="Vivaan Kulkarni"/>
        <s v="Vihaan Jadhav"/>
        <s v="Nisha Joshi"/>
        <s v="Amit Joshi"/>
        <s v="Aarav Kulkarni"/>
        <s v="Aarav Patil"/>
        <s v="Nisha Jadhav"/>
        <s v="Riya Kulkarni"/>
        <s v="Shreya Pawar"/>
        <s v="Amit Sharma"/>
        <s v="Rahul Deshmukh"/>
        <s v="Pooja Patil"/>
        <s v="Vihaan Singh"/>
        <s v="Priya Kulkarni"/>
      </sharedItems>
    </cacheField>
    <cacheField name="Gender" numFmtId="0">
      <sharedItems count="2">
        <s v="Male"/>
        <s v="Female"/>
      </sharedItems>
    </cacheField>
    <cacheField name="Age" numFmtId="0">
      <sharedItems containsSemiMixedTypes="0" containsString="0" containsNumber="1" containsInteger="1" minValue="21" maxValue="55"/>
    </cacheField>
    <cacheField name="Department" numFmtId="0">
      <sharedItems count="8">
        <s v="Support"/>
        <s v="Finance"/>
        <s v="HR"/>
        <s v="IT"/>
        <s v="Cloud"/>
        <s v="QA"/>
        <s v="Marketing"/>
        <s v="Sales"/>
      </sharedItems>
    </cacheField>
    <cacheField name="Job Role" numFmtId="0">
      <sharedItems count="6">
        <s v="Associate"/>
        <s v="Executive"/>
        <s v="Engineer"/>
        <s v="Developer"/>
        <s v="Analyst"/>
        <s v="Manager"/>
      </sharedItems>
    </cacheField>
    <cacheField name="Location" numFmtId="0">
      <sharedItems count="7">
        <s v="Noida"/>
        <s v="Mumbai"/>
        <s v="Pune"/>
        <s v="Bangalore"/>
        <s v="Hyderabad"/>
        <s v="Chennai"/>
        <s v="Delhi"/>
      </sharedItems>
    </cacheField>
    <cacheField name="Joining Date" numFmtId="0">
      <sharedItems/>
    </cacheField>
    <cacheField name="Employment Type" numFmtId="0">
      <sharedItems count="1">
        <s v="Full Time"/>
      </sharedItems>
    </cacheField>
    <cacheField name="Salary Month" numFmtId="0">
      <sharedItems count="1">
        <s v="Aug-2026"/>
      </sharedItems>
    </cacheField>
    <cacheField name="Working Days" numFmtId="0">
      <sharedItems containsSemiMixedTypes="0" containsString="0" containsNumber="1" containsInteger="1" minValue="26" maxValue="26"/>
    </cacheField>
    <cacheField name="Present Days" numFmtId="0">
      <sharedItems containsSemiMixedTypes="0" containsString="0" containsNumber="1" containsInteger="1" minValue="21" maxValue="26"/>
    </cacheField>
    <cacheField name="Absent Days" numFmtId="0">
      <sharedItems containsSemiMixedTypes="0" containsString="0" containsNumber="1" containsInteger="1" minValue="0" maxValue="5"/>
    </cacheField>
    <cacheField name="Overtime Hours" numFmtId="0">
      <sharedItems containsSemiMixedTypes="0" containsString="0" containsNumber="1" containsInteger="1" minValue="0" maxValue="20"/>
    </cacheField>
    <cacheField name="Monthly Basic Salary" numFmtId="0">
      <sharedItems containsSemiMixedTypes="0" containsString="0" containsNumber="1" containsInteger="1" minValue="18001" maxValue="79992"/>
    </cacheField>
    <cacheField name="Daily Salary" numFmtId="1">
      <sharedItems containsSemiMixedTypes="0" containsString="0" containsNumber="1" minValue="692.34615384615381" maxValue="3076.6153846153848"/>
    </cacheField>
    <cacheField name="Earned Basic Salary" numFmtId="1">
      <sharedItems containsSemiMixedTypes="0" containsString="0" containsNumber="1" minValue="14750.076923076922" maxValue="79805"/>
    </cacheField>
    <cacheField name="HRA" numFmtId="1">
      <sharedItems containsSemiMixedTypes="0" containsString="0" containsNumber="1" minValue="2950.0153846153844" maxValue="15961"/>
    </cacheField>
    <cacheField name="DA" numFmtId="1">
      <sharedItems containsSemiMixedTypes="0" containsString="0" containsNumber="1" minValue="1475.0076923076922" maxValue="7980.5"/>
    </cacheField>
    <cacheField name="PF" numFmtId="1">
      <sharedItems containsSemiMixedTypes="0" containsString="0" containsNumber="1" minValue="1770.0092307692305" maxValue="9576.6"/>
    </cacheField>
    <cacheField name="Professional Tax" numFmtId="1">
      <sharedItems containsSemiMixedTypes="0" containsString="0" containsNumber="1" containsInteger="1" minValue="200" maxValue="200"/>
    </cacheField>
    <cacheField name="Total Deduction" numFmtId="1">
      <sharedItems containsSemiMixedTypes="0" containsString="0" containsNumber="1" minValue="1970.0092307692305" maxValue="9776.6"/>
    </cacheField>
    <cacheField name="Overtime Pay" numFmtId="1">
      <sharedItems containsSemiMixedTypes="0" containsString="0" containsNumber="1" containsInteger="1" minValue="0" maxValue="4000"/>
    </cacheField>
    <cacheField name="Gross Salary" numFmtId="1">
      <sharedItems containsSemiMixedTypes="0" containsString="0" containsNumber="1" minValue="20065.100000000002" maxValue="107238.40000000001"/>
    </cacheField>
    <cacheField name="Net Salary" numFmtId="1">
      <sharedItems containsSemiMixedTypes="0" containsString="0" containsNumber="1" minValue="18012.936923076926" maxValue="97490.240000000005"/>
    </cacheField>
    <cacheField name="Payment Status" numFmtId="0">
      <sharedItems/>
    </cacheField>
    <cacheField name="Bank Name" numFmtId="0">
      <sharedItems/>
    </cacheField>
    <cacheField name="Account Number" numFmtId="0">
      <sharedItems/>
    </cacheField>
    <cacheField name="UAN Number" numFmtId="0">
      <sharedItems/>
    </cacheField>
  </cacheFields>
  <extLst>
    <ext xmlns:x14="http://schemas.microsoft.com/office/spreadsheetml/2009/9/main" uri="{725AE2AE-9491-48be-B2B4-4EB974FC3084}">
      <x14:pivotCacheDefinition pivotCacheId="507202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n v="54"/>
    <x v="0"/>
    <x v="0"/>
    <x v="0"/>
    <s v="2023-10-27"/>
    <x v="0"/>
    <x v="0"/>
    <n v="26"/>
    <n v="21"/>
    <n v="5"/>
    <n v="10"/>
    <n v="79324"/>
    <n v="3050.9230769230771"/>
    <n v="64069.384615384617"/>
    <n v="12813.876923076925"/>
    <n v="6406.9384615384624"/>
    <n v="7688.3261538461538"/>
    <n v="200"/>
    <n v="7888.3261538461538"/>
    <n v="2000"/>
    <n v="85290.200000000012"/>
    <n v="77401.87384615386"/>
    <s v="Paid"/>
    <s v="SBI"/>
    <s v="842052066986"/>
    <s v="547628273066"/>
  </r>
  <r>
    <x v="1"/>
    <x v="1"/>
    <x v="1"/>
    <n v="22"/>
    <x v="1"/>
    <x v="1"/>
    <x v="1"/>
    <s v="2025-05-06"/>
    <x v="0"/>
    <x v="0"/>
    <n v="26"/>
    <n v="22"/>
    <n v="4"/>
    <n v="7"/>
    <n v="21635"/>
    <n v="832.11538461538464"/>
    <n v="18306.538461538461"/>
    <n v="3661.3076923076924"/>
    <n v="1830.6538461538462"/>
    <n v="2196.7846153846153"/>
    <n v="200"/>
    <n v="2396.7846153846153"/>
    <n v="1400"/>
    <n v="25198.5"/>
    <n v="22801.715384615385"/>
    <s v="Paid"/>
    <s v="ICICI"/>
    <s v="796818030809"/>
    <s v="601436265249"/>
  </r>
  <r>
    <x v="2"/>
    <x v="2"/>
    <x v="0"/>
    <n v="26"/>
    <x v="2"/>
    <x v="2"/>
    <x v="2"/>
    <s v="2019-07-17"/>
    <x v="0"/>
    <x v="0"/>
    <n v="26"/>
    <n v="21"/>
    <n v="5"/>
    <n v="1"/>
    <n v="37521"/>
    <n v="1443.1153846153845"/>
    <n v="30305.423076923074"/>
    <n v="6061.0846153846151"/>
    <n v="3030.5423076923075"/>
    <n v="3636.6507692307687"/>
    <n v="200"/>
    <n v="3836.6507692307687"/>
    <n v="200"/>
    <n v="39597.050000000003"/>
    <n v="35760.399230769232"/>
    <s v="Paid"/>
    <s v="SBI"/>
    <s v="588288604526"/>
    <s v="790565645422"/>
  </r>
  <r>
    <x v="3"/>
    <x v="3"/>
    <x v="1"/>
    <n v="39"/>
    <x v="3"/>
    <x v="3"/>
    <x v="3"/>
    <s v="2025-05-19"/>
    <x v="0"/>
    <x v="0"/>
    <n v="26"/>
    <n v="23"/>
    <n v="3"/>
    <n v="2"/>
    <n v="55710"/>
    <n v="2142.6923076923076"/>
    <n v="49281.923076923078"/>
    <n v="9856.3846153846171"/>
    <n v="4928.1923076923085"/>
    <n v="5913.830769230769"/>
    <n v="200"/>
    <n v="6113.830769230769"/>
    <n v="400"/>
    <n v="64466.5"/>
    <n v="58352.669230769228"/>
    <s v="Paid"/>
    <s v="SBI"/>
    <s v="975664445413"/>
    <s v="232439049978"/>
  </r>
  <r>
    <x v="4"/>
    <x v="4"/>
    <x v="1"/>
    <n v="25"/>
    <x v="0"/>
    <x v="3"/>
    <x v="4"/>
    <s v="2023-12-10"/>
    <x v="0"/>
    <x v="0"/>
    <n v="26"/>
    <n v="23"/>
    <n v="3"/>
    <n v="1"/>
    <n v="40453"/>
    <n v="1555.8846153846155"/>
    <n v="35785.346153846156"/>
    <n v="7157.0692307692316"/>
    <n v="3578.5346153846158"/>
    <n v="4294.2415384615388"/>
    <n v="200"/>
    <n v="4494.2415384615388"/>
    <n v="200"/>
    <n v="46720.950000000004"/>
    <n v="42226.708461538467"/>
    <s v="Paid"/>
    <s v="SBI"/>
    <s v="900266196579"/>
    <s v="926525831483"/>
  </r>
  <r>
    <x v="5"/>
    <x v="5"/>
    <x v="1"/>
    <n v="42"/>
    <x v="4"/>
    <x v="3"/>
    <x v="3"/>
    <s v="2023-08-17"/>
    <x v="0"/>
    <x v="0"/>
    <n v="26"/>
    <n v="22"/>
    <n v="4"/>
    <n v="18"/>
    <n v="50582"/>
    <n v="1945.4615384615386"/>
    <n v="42800.153846153851"/>
    <n v="8560.0307692307706"/>
    <n v="4280.0153846153853"/>
    <n v="5136.0184615384624"/>
    <n v="200"/>
    <n v="5336.0184615384624"/>
    <n v="3600"/>
    <n v="59240.200000000004"/>
    <n v="53904.18153846154"/>
    <s v="Paid"/>
    <s v="SBI"/>
    <s v="606127564619"/>
    <s v="144381692098"/>
  </r>
  <r>
    <x v="6"/>
    <x v="6"/>
    <x v="0"/>
    <n v="26"/>
    <x v="5"/>
    <x v="4"/>
    <x v="5"/>
    <s v="2022-01-12"/>
    <x v="0"/>
    <x v="0"/>
    <n v="26"/>
    <n v="25"/>
    <n v="1"/>
    <n v="0"/>
    <n v="36706"/>
    <n v="1411.7692307692307"/>
    <n v="35294.230769230766"/>
    <n v="7058.8461538461534"/>
    <n v="3529.4230769230767"/>
    <n v="4235.3076923076915"/>
    <n v="200"/>
    <n v="4435.3076923076915"/>
    <n v="0"/>
    <n v="45882.5"/>
    <n v="41447.192307692312"/>
    <s v="Paid"/>
    <s v="SBI"/>
    <s v="262597205827"/>
    <s v="680510017703"/>
  </r>
  <r>
    <x v="7"/>
    <x v="7"/>
    <x v="1"/>
    <n v="28"/>
    <x v="4"/>
    <x v="1"/>
    <x v="6"/>
    <s v="2025-04-10"/>
    <x v="0"/>
    <x v="0"/>
    <n v="26"/>
    <n v="23"/>
    <n v="3"/>
    <n v="6"/>
    <n v="28240"/>
    <n v="1086.1538461538462"/>
    <n v="24981.538461538461"/>
    <n v="4996.3076923076924"/>
    <n v="2498.1538461538462"/>
    <n v="2997.7846153846153"/>
    <n v="200"/>
    <n v="3197.7846153846153"/>
    <n v="1200"/>
    <n v="33676"/>
    <n v="30478.215384615385"/>
    <s v="Paid"/>
    <s v="ICICI"/>
    <s v="787140626515"/>
    <s v="834996134047"/>
  </r>
  <r>
    <x v="8"/>
    <x v="5"/>
    <x v="0"/>
    <n v="47"/>
    <x v="5"/>
    <x v="0"/>
    <x v="4"/>
    <s v="2021-01-17"/>
    <x v="0"/>
    <x v="0"/>
    <n v="26"/>
    <n v="24"/>
    <n v="2"/>
    <n v="15"/>
    <n v="49005"/>
    <n v="1884.8076923076924"/>
    <n v="45235.384615384617"/>
    <n v="9047.0769230769238"/>
    <n v="4523.5384615384619"/>
    <n v="5428.2461538461539"/>
    <n v="200"/>
    <n v="5628.2461538461539"/>
    <n v="3000"/>
    <n v="61806"/>
    <n v="56177.75384615385"/>
    <s v="Paid"/>
    <s v="Axis"/>
    <s v="869325366292"/>
    <s v="210943639737"/>
  </r>
  <r>
    <x v="9"/>
    <x v="8"/>
    <x v="0"/>
    <n v="35"/>
    <x v="1"/>
    <x v="3"/>
    <x v="0"/>
    <s v="2022-12-03"/>
    <x v="0"/>
    <x v="0"/>
    <n v="26"/>
    <n v="23"/>
    <n v="3"/>
    <n v="4"/>
    <n v="29828"/>
    <n v="1147.2307692307693"/>
    <n v="26386.307692307695"/>
    <n v="5277.2615384615392"/>
    <n v="2638.6307692307696"/>
    <n v="3166.3569230769235"/>
    <n v="200"/>
    <n v="3366.3569230769235"/>
    <n v="800"/>
    <n v="35102.200000000004"/>
    <n v="31735.84307692308"/>
    <s v="Paid"/>
    <s v="ICICI"/>
    <s v="583330223460"/>
    <s v="697969999101"/>
  </r>
  <r>
    <x v="10"/>
    <x v="9"/>
    <x v="1"/>
    <n v="47"/>
    <x v="0"/>
    <x v="3"/>
    <x v="3"/>
    <s v="2020-05-04"/>
    <x v="0"/>
    <x v="0"/>
    <n v="26"/>
    <n v="23"/>
    <n v="3"/>
    <n v="2"/>
    <n v="38593"/>
    <n v="1484.3461538461538"/>
    <n v="34139.961538461539"/>
    <n v="6827.9923076923078"/>
    <n v="3413.9961538461539"/>
    <n v="4096.7953846153841"/>
    <n v="200"/>
    <n v="4296.7953846153841"/>
    <n v="400"/>
    <n v="44781.95"/>
    <n v="40485.154615384614"/>
    <s v="Paid"/>
    <s v="HDFC"/>
    <s v="159604242825"/>
    <s v="780366631788"/>
  </r>
  <r>
    <x v="11"/>
    <x v="10"/>
    <x v="0"/>
    <n v="23"/>
    <x v="4"/>
    <x v="2"/>
    <x v="1"/>
    <s v="2023-11-24"/>
    <x v="0"/>
    <x v="0"/>
    <n v="26"/>
    <n v="24"/>
    <n v="2"/>
    <n v="4"/>
    <n v="72013"/>
    <n v="2769.7307692307691"/>
    <n v="66473.538461538454"/>
    <n v="13294.707692307691"/>
    <n v="6647.3538461538456"/>
    <n v="7976.8246153846139"/>
    <n v="200"/>
    <n v="8176.8246153846139"/>
    <n v="800"/>
    <n v="87215.599999999991"/>
    <n v="79038.775384615379"/>
    <s v="Paid"/>
    <s v="HDFC"/>
    <s v="630893019481"/>
    <s v="953346879117"/>
  </r>
  <r>
    <x v="12"/>
    <x v="11"/>
    <x v="0"/>
    <n v="30"/>
    <x v="4"/>
    <x v="4"/>
    <x v="2"/>
    <s v="2025-10-05"/>
    <x v="0"/>
    <x v="0"/>
    <n v="26"/>
    <n v="25"/>
    <n v="1"/>
    <n v="16"/>
    <n v="25189"/>
    <n v="968.80769230769226"/>
    <n v="24220.192307692305"/>
    <n v="4844.038461538461"/>
    <n v="2422.0192307692305"/>
    <n v="2906.4230769230767"/>
    <n v="200"/>
    <n v="3106.4230769230767"/>
    <n v="3200"/>
    <n v="34686.25"/>
    <n v="31579.826923076922"/>
    <s v="Paid"/>
    <s v="Axis"/>
    <s v="115381185789"/>
    <s v="999446140595"/>
  </r>
  <r>
    <x v="13"/>
    <x v="12"/>
    <x v="1"/>
    <n v="40"/>
    <x v="3"/>
    <x v="5"/>
    <x v="0"/>
    <s v="2021-05-07"/>
    <x v="0"/>
    <x v="0"/>
    <n v="26"/>
    <n v="23"/>
    <n v="3"/>
    <n v="7"/>
    <n v="66057"/>
    <n v="2540.6538461538462"/>
    <n v="58435.038461538461"/>
    <n v="11687.007692307692"/>
    <n v="5843.5038461538461"/>
    <n v="7012.204615384615"/>
    <n v="200"/>
    <n v="7212.204615384615"/>
    <n v="1400"/>
    <n v="77365.55"/>
    <n v="70153.345384615386"/>
    <s v="Paid"/>
    <s v="HDFC"/>
    <s v="873345359248"/>
    <s v="231003938142"/>
  </r>
  <r>
    <x v="14"/>
    <x v="13"/>
    <x v="1"/>
    <n v="37"/>
    <x v="6"/>
    <x v="4"/>
    <x v="4"/>
    <s v="2023-02-01"/>
    <x v="0"/>
    <x v="0"/>
    <n v="26"/>
    <n v="23"/>
    <n v="3"/>
    <n v="5"/>
    <n v="77101"/>
    <n v="2965.4230769230771"/>
    <n v="68204.73076923078"/>
    <n v="13640.946153846156"/>
    <n v="6820.4730769230782"/>
    <n v="8184.5676923076935"/>
    <n v="200"/>
    <n v="8384.5676923076935"/>
    <n v="1000"/>
    <n v="89666.150000000023"/>
    <n v="81281.582307692326"/>
    <s v="Paid"/>
    <s v="HDFC"/>
    <s v="678124461293"/>
    <s v="113339680024"/>
  </r>
  <r>
    <x v="15"/>
    <x v="14"/>
    <x v="1"/>
    <n v="36"/>
    <x v="7"/>
    <x v="1"/>
    <x v="3"/>
    <s v="2019-03-21"/>
    <x v="0"/>
    <x v="0"/>
    <n v="26"/>
    <n v="23"/>
    <n v="3"/>
    <n v="17"/>
    <n v="52800"/>
    <n v="2030.7692307692307"/>
    <n v="46707.692307692305"/>
    <n v="9341.538461538461"/>
    <n v="4670.7692307692305"/>
    <n v="5604.9230769230762"/>
    <n v="200"/>
    <n v="5804.9230769230762"/>
    <n v="3400"/>
    <n v="64120"/>
    <n v="58315.076923076922"/>
    <s v="Paid"/>
    <s v="HDFC"/>
    <s v="490676564948"/>
    <s v="300015282328"/>
  </r>
  <r>
    <x v="16"/>
    <x v="15"/>
    <x v="0"/>
    <n v="23"/>
    <x v="2"/>
    <x v="0"/>
    <x v="5"/>
    <s v="2019-03-05"/>
    <x v="0"/>
    <x v="0"/>
    <n v="26"/>
    <n v="22"/>
    <n v="4"/>
    <n v="4"/>
    <n v="24618"/>
    <n v="946.84615384615381"/>
    <n v="20830.615384615383"/>
    <n v="4166.123076923077"/>
    <n v="2083.0615384615385"/>
    <n v="2499.6738461538457"/>
    <n v="200"/>
    <n v="2699.6738461538457"/>
    <n v="800"/>
    <n v="27879.799999999996"/>
    <n v="25180.126153846151"/>
    <s v="Paid"/>
    <s v="SBI"/>
    <s v="768631812242"/>
    <s v="666029791179"/>
  </r>
  <r>
    <x v="17"/>
    <x v="16"/>
    <x v="0"/>
    <n v="33"/>
    <x v="7"/>
    <x v="4"/>
    <x v="0"/>
    <s v="2025-02-25"/>
    <x v="0"/>
    <x v="0"/>
    <n v="26"/>
    <n v="25"/>
    <n v="1"/>
    <n v="9"/>
    <n v="43795"/>
    <n v="1684.4230769230769"/>
    <n v="42110.576923076922"/>
    <n v="8422.1153846153848"/>
    <n v="4211.0576923076924"/>
    <n v="5053.2692307692305"/>
    <n v="200"/>
    <n v="5253.2692307692305"/>
    <n v="1800"/>
    <n v="56543.75"/>
    <n v="51290.480769230766"/>
    <s v="Paid"/>
    <s v="SBI"/>
    <s v="571120420754"/>
    <s v="620201037255"/>
  </r>
  <r>
    <x v="18"/>
    <x v="17"/>
    <x v="1"/>
    <n v="46"/>
    <x v="6"/>
    <x v="4"/>
    <x v="2"/>
    <s v="2021-11-19"/>
    <x v="0"/>
    <x v="0"/>
    <n v="26"/>
    <n v="22"/>
    <n v="4"/>
    <n v="3"/>
    <n v="49192"/>
    <n v="1892"/>
    <n v="41624"/>
    <n v="8324.8000000000011"/>
    <n v="4162.4000000000005"/>
    <n v="4994.88"/>
    <n v="200"/>
    <n v="5194.88"/>
    <n v="600"/>
    <n v="54711.200000000004"/>
    <n v="49516.320000000007"/>
    <s v="Paid"/>
    <s v="Axis"/>
    <s v="585991433138"/>
    <s v="748218739076"/>
  </r>
  <r>
    <x v="19"/>
    <x v="18"/>
    <x v="1"/>
    <n v="30"/>
    <x v="1"/>
    <x v="4"/>
    <x v="4"/>
    <s v="2021-10-28"/>
    <x v="0"/>
    <x v="0"/>
    <n v="26"/>
    <n v="23"/>
    <n v="3"/>
    <n v="20"/>
    <n v="18718"/>
    <n v="719.92307692307691"/>
    <n v="16558.23076923077"/>
    <n v="3311.646153846154"/>
    <n v="1655.823076923077"/>
    <n v="1986.9876923076922"/>
    <n v="200"/>
    <n v="2186.9876923076922"/>
    <n v="4000"/>
    <n v="25525.7"/>
    <n v="23338.712307692309"/>
    <s v="Paid"/>
    <s v="Axis"/>
    <s v="296304416899"/>
    <s v="485492489914"/>
  </r>
  <r>
    <x v="20"/>
    <x v="19"/>
    <x v="1"/>
    <n v="53"/>
    <x v="7"/>
    <x v="3"/>
    <x v="4"/>
    <s v="2022-05-30"/>
    <x v="0"/>
    <x v="0"/>
    <n v="26"/>
    <n v="24"/>
    <n v="2"/>
    <n v="19"/>
    <n v="30269"/>
    <n v="1164.1923076923076"/>
    <n v="27940.615384615383"/>
    <n v="5588.123076923077"/>
    <n v="2794.0615384615385"/>
    <n v="3352.873846153846"/>
    <n v="200"/>
    <n v="3552.873846153846"/>
    <n v="3800"/>
    <n v="40122.799999999996"/>
    <n v="36569.926153846151"/>
    <s v="Paid"/>
    <s v="SBI"/>
    <s v="281845073281"/>
    <s v="155023554393"/>
  </r>
  <r>
    <x v="21"/>
    <x v="20"/>
    <x v="1"/>
    <n v="53"/>
    <x v="1"/>
    <x v="0"/>
    <x v="1"/>
    <s v="2021-09-16"/>
    <x v="0"/>
    <x v="0"/>
    <n v="26"/>
    <n v="23"/>
    <n v="3"/>
    <n v="0"/>
    <n v="70667"/>
    <n v="2717.9615384615386"/>
    <n v="62513.11538461539"/>
    <n v="12502.623076923079"/>
    <n v="6251.3115384615394"/>
    <n v="7501.5738461538467"/>
    <n v="200"/>
    <n v="7701.5738461538467"/>
    <n v="0"/>
    <n v="81267.05"/>
    <n v="73565.476153846161"/>
    <s v="Paid"/>
    <s v="SBI"/>
    <s v="194038392254"/>
    <s v="534276603309"/>
  </r>
  <r>
    <x v="22"/>
    <x v="21"/>
    <x v="1"/>
    <n v="34"/>
    <x v="4"/>
    <x v="1"/>
    <x v="6"/>
    <s v="2021-03-27"/>
    <x v="0"/>
    <x v="0"/>
    <n v="26"/>
    <n v="24"/>
    <n v="2"/>
    <n v="16"/>
    <n v="30072"/>
    <n v="1156.6153846153845"/>
    <n v="27758.769230769227"/>
    <n v="5551.7538461538461"/>
    <n v="2775.876923076923"/>
    <n v="3331.0523076923073"/>
    <n v="200"/>
    <n v="3531.0523076923073"/>
    <n v="3200"/>
    <n v="39286.399999999994"/>
    <n v="35755.347692307689"/>
    <s v="Paid"/>
    <s v="Axis"/>
    <s v="211795696748"/>
    <s v="530849775267"/>
  </r>
  <r>
    <x v="23"/>
    <x v="22"/>
    <x v="1"/>
    <n v="48"/>
    <x v="7"/>
    <x v="1"/>
    <x v="5"/>
    <s v="2019-03-31"/>
    <x v="0"/>
    <x v="0"/>
    <n v="26"/>
    <n v="22"/>
    <n v="4"/>
    <n v="12"/>
    <n v="79430"/>
    <n v="3055"/>
    <n v="67210"/>
    <n v="13442"/>
    <n v="6721"/>
    <n v="8065.2"/>
    <n v="200"/>
    <n v="8265.2000000000007"/>
    <n v="2400"/>
    <n v="89773"/>
    <n v="81507.8"/>
    <s v="Paid"/>
    <s v="SBI"/>
    <s v="932818959325"/>
    <s v="954818246428"/>
  </r>
  <r>
    <x v="24"/>
    <x v="23"/>
    <x v="0"/>
    <n v="32"/>
    <x v="6"/>
    <x v="1"/>
    <x v="0"/>
    <s v="2019-12-13"/>
    <x v="0"/>
    <x v="0"/>
    <n v="26"/>
    <n v="25"/>
    <n v="1"/>
    <n v="20"/>
    <n v="23961"/>
    <n v="921.57692307692309"/>
    <n v="23039.423076923078"/>
    <n v="4607.8846153846162"/>
    <n v="2303.9423076923081"/>
    <n v="2764.7307692307691"/>
    <n v="200"/>
    <n v="2964.7307692307691"/>
    <n v="4000"/>
    <n v="33951.25"/>
    <n v="30986.51923076923"/>
    <s v="Paid"/>
    <s v="HDFC"/>
    <s v="399845173336"/>
    <s v="790371978474"/>
  </r>
  <r>
    <x v="25"/>
    <x v="24"/>
    <x v="1"/>
    <n v="31"/>
    <x v="1"/>
    <x v="1"/>
    <x v="1"/>
    <s v="2023-03-23"/>
    <x v="0"/>
    <x v="0"/>
    <n v="26"/>
    <n v="21"/>
    <n v="5"/>
    <n v="6"/>
    <n v="23181"/>
    <n v="891.57692307692309"/>
    <n v="18723.115384615387"/>
    <n v="3744.6230769230774"/>
    <n v="1872.3115384615387"/>
    <n v="2246.7738461538461"/>
    <n v="200"/>
    <n v="2446.7738461538461"/>
    <n v="1200"/>
    <n v="25540.050000000003"/>
    <n v="23093.276153846156"/>
    <s v="Paid"/>
    <s v="SBI"/>
    <s v="244082451590"/>
    <s v="338978891025"/>
  </r>
  <r>
    <x v="26"/>
    <x v="25"/>
    <x v="0"/>
    <n v="32"/>
    <x v="2"/>
    <x v="2"/>
    <x v="1"/>
    <s v="2021-02-08"/>
    <x v="0"/>
    <x v="0"/>
    <n v="26"/>
    <n v="24"/>
    <n v="2"/>
    <n v="8"/>
    <n v="22682"/>
    <n v="872.38461538461536"/>
    <n v="20937.23076923077"/>
    <n v="4187.4461538461537"/>
    <n v="2093.7230769230769"/>
    <n v="2512.4676923076922"/>
    <n v="200"/>
    <n v="2712.4676923076922"/>
    <n v="1600"/>
    <n v="28818.400000000001"/>
    <n v="26105.93230769231"/>
    <s v="Paid"/>
    <s v="Axis"/>
    <s v="109150040784"/>
    <s v="593655466456"/>
  </r>
  <r>
    <x v="27"/>
    <x v="26"/>
    <x v="0"/>
    <n v="46"/>
    <x v="7"/>
    <x v="2"/>
    <x v="3"/>
    <s v="2022-12-22"/>
    <x v="0"/>
    <x v="0"/>
    <n v="26"/>
    <n v="24"/>
    <n v="2"/>
    <n v="16"/>
    <n v="53547"/>
    <n v="2059.5"/>
    <n v="49428"/>
    <n v="9885.6"/>
    <n v="4942.8"/>
    <n v="5931.36"/>
    <n v="200"/>
    <n v="6131.36"/>
    <n v="3200"/>
    <n v="67456.399999999994"/>
    <n v="61325.039999999994"/>
    <s v="Paid"/>
    <s v="ICICI"/>
    <s v="951218640816"/>
    <s v="926581723723"/>
  </r>
  <r>
    <x v="28"/>
    <x v="2"/>
    <x v="0"/>
    <n v="51"/>
    <x v="7"/>
    <x v="3"/>
    <x v="3"/>
    <s v="2022-04-28"/>
    <x v="0"/>
    <x v="0"/>
    <n v="26"/>
    <n v="21"/>
    <n v="5"/>
    <n v="10"/>
    <n v="49782"/>
    <n v="1914.6923076923076"/>
    <n v="40208.538461538461"/>
    <n v="8041.7076923076929"/>
    <n v="4020.8538461538465"/>
    <n v="4825.0246153846156"/>
    <n v="200"/>
    <n v="5025.0246153846156"/>
    <n v="2000"/>
    <n v="54271.1"/>
    <n v="49246.075384615382"/>
    <s v="Paid"/>
    <s v="ICICI"/>
    <s v="355346919503"/>
    <s v="276978283019"/>
  </r>
  <r>
    <x v="29"/>
    <x v="27"/>
    <x v="1"/>
    <n v="23"/>
    <x v="2"/>
    <x v="4"/>
    <x v="5"/>
    <s v="2024-10-13"/>
    <x v="0"/>
    <x v="0"/>
    <n v="26"/>
    <n v="24"/>
    <n v="2"/>
    <n v="8"/>
    <n v="55358"/>
    <n v="2129.1538461538462"/>
    <n v="51099.692307692312"/>
    <n v="10219.938461538462"/>
    <n v="5109.9692307692312"/>
    <n v="6131.9630769230771"/>
    <n v="200"/>
    <n v="6331.9630769230771"/>
    <n v="1600"/>
    <n v="68029.600000000006"/>
    <n v="61697.636923076927"/>
    <s v="Paid"/>
    <s v="SBI"/>
    <s v="950304211968"/>
    <s v="284077464693"/>
  </r>
  <r>
    <x v="30"/>
    <x v="28"/>
    <x v="0"/>
    <n v="44"/>
    <x v="1"/>
    <x v="0"/>
    <x v="0"/>
    <s v="2022-05-05"/>
    <x v="0"/>
    <x v="0"/>
    <n v="26"/>
    <n v="23"/>
    <n v="3"/>
    <n v="5"/>
    <n v="79141"/>
    <n v="3043.8846153846152"/>
    <n v="70009.346153846156"/>
    <n v="14001.869230769233"/>
    <n v="7000.9346153846163"/>
    <n v="8401.1215384615389"/>
    <n v="200"/>
    <n v="8601.1215384615389"/>
    <n v="1000"/>
    <n v="92012.15"/>
    <n v="83411.028461538459"/>
    <s v="Paid"/>
    <s v="HDFC"/>
    <s v="146762843497"/>
    <s v="149303532411"/>
  </r>
  <r>
    <x v="31"/>
    <x v="29"/>
    <x v="1"/>
    <n v="24"/>
    <x v="2"/>
    <x v="5"/>
    <x v="3"/>
    <s v="2022-11-05"/>
    <x v="0"/>
    <x v="0"/>
    <n v="26"/>
    <n v="24"/>
    <n v="2"/>
    <n v="6"/>
    <n v="38499"/>
    <n v="1480.7307692307693"/>
    <n v="35537.538461538461"/>
    <n v="7107.5076923076922"/>
    <n v="3553.7538461538461"/>
    <n v="4264.5046153846151"/>
    <n v="200"/>
    <n v="4464.5046153846151"/>
    <n v="1200"/>
    <n v="47398.8"/>
    <n v="42934.295384615391"/>
    <s v="Paid"/>
    <s v="ICICI"/>
    <s v="815743437178"/>
    <s v="113982593198"/>
  </r>
  <r>
    <x v="32"/>
    <x v="22"/>
    <x v="0"/>
    <n v="37"/>
    <x v="7"/>
    <x v="0"/>
    <x v="5"/>
    <s v="2020-09-09"/>
    <x v="0"/>
    <x v="0"/>
    <n v="26"/>
    <n v="22"/>
    <n v="4"/>
    <n v="18"/>
    <n v="33475"/>
    <n v="1287.5"/>
    <n v="28325"/>
    <n v="5665"/>
    <n v="2832.5"/>
    <n v="3399"/>
    <n v="200"/>
    <n v="3599"/>
    <n v="3600"/>
    <n v="40422.5"/>
    <n v="36823.5"/>
    <s v="Paid"/>
    <s v="ICICI"/>
    <s v="215663080454"/>
    <s v="282188036582"/>
  </r>
  <r>
    <x v="33"/>
    <x v="30"/>
    <x v="1"/>
    <n v="23"/>
    <x v="1"/>
    <x v="5"/>
    <x v="1"/>
    <s v="2024-02-12"/>
    <x v="0"/>
    <x v="0"/>
    <n v="26"/>
    <n v="24"/>
    <n v="2"/>
    <n v="11"/>
    <n v="73282"/>
    <n v="2818.5384615384614"/>
    <n v="67644.923076923078"/>
    <n v="13528.984615384616"/>
    <n v="6764.4923076923078"/>
    <n v="8117.3907692307694"/>
    <n v="200"/>
    <n v="8317.3907692307694"/>
    <n v="2200"/>
    <n v="90138.4"/>
    <n v="81821.009230769225"/>
    <s v="Paid"/>
    <s v="Axis"/>
    <s v="177649600600"/>
    <s v="681459496605"/>
  </r>
  <r>
    <x v="34"/>
    <x v="31"/>
    <x v="0"/>
    <n v="55"/>
    <x v="0"/>
    <x v="0"/>
    <x v="5"/>
    <s v="2022-07-04"/>
    <x v="0"/>
    <x v="0"/>
    <n v="26"/>
    <n v="22"/>
    <n v="4"/>
    <n v="11"/>
    <n v="56497"/>
    <n v="2172.9615384615386"/>
    <n v="47805.153846153851"/>
    <n v="9561.0307692307706"/>
    <n v="4780.5153846153853"/>
    <n v="5736.6184615384618"/>
    <n v="200"/>
    <n v="5936.6184615384618"/>
    <n v="2200"/>
    <n v="64346.700000000004"/>
    <n v="58410.081538461542"/>
    <s v="Paid"/>
    <s v="ICICI"/>
    <s v="942504203472"/>
    <s v="888385686804"/>
  </r>
  <r>
    <x v="35"/>
    <x v="32"/>
    <x v="0"/>
    <n v="43"/>
    <x v="3"/>
    <x v="5"/>
    <x v="6"/>
    <s v="2023-03-05"/>
    <x v="0"/>
    <x v="0"/>
    <n v="26"/>
    <n v="26"/>
    <n v="0"/>
    <n v="12"/>
    <n v="75981"/>
    <n v="2922.3461538461538"/>
    <n v="75981"/>
    <n v="15196.2"/>
    <n v="7598.1"/>
    <n v="9117.7199999999993"/>
    <n v="200"/>
    <n v="9317.7199999999993"/>
    <n v="2400"/>
    <n v="101175.3"/>
    <n v="91857.58"/>
    <s v="Paid"/>
    <s v="SBI"/>
    <s v="203459209662"/>
    <s v="730799665385"/>
  </r>
  <r>
    <x v="36"/>
    <x v="33"/>
    <x v="1"/>
    <n v="54"/>
    <x v="7"/>
    <x v="5"/>
    <x v="0"/>
    <s v="2019-09-18"/>
    <x v="0"/>
    <x v="0"/>
    <n v="26"/>
    <n v="25"/>
    <n v="1"/>
    <n v="19"/>
    <n v="31782"/>
    <n v="1222.3846153846155"/>
    <n v="30559.615384615387"/>
    <n v="6111.923076923078"/>
    <n v="3055.961538461539"/>
    <n v="3667.1538461538462"/>
    <n v="200"/>
    <n v="3867.1538461538462"/>
    <n v="3800"/>
    <n v="43527.500000000007"/>
    <n v="39660.346153846163"/>
    <s v="Paid"/>
    <s v="Axis"/>
    <s v="712506405428"/>
    <s v="920935716399"/>
  </r>
  <r>
    <x v="37"/>
    <x v="17"/>
    <x v="1"/>
    <n v="43"/>
    <x v="0"/>
    <x v="1"/>
    <x v="3"/>
    <s v="2025-04-21"/>
    <x v="0"/>
    <x v="0"/>
    <n v="26"/>
    <n v="25"/>
    <n v="1"/>
    <n v="3"/>
    <n v="60642"/>
    <n v="2332.3846153846152"/>
    <n v="58309.615384615383"/>
    <n v="11661.923076923078"/>
    <n v="5830.961538461539"/>
    <n v="6997.1538461538457"/>
    <n v="200"/>
    <n v="7197.1538461538457"/>
    <n v="600"/>
    <n v="76402.5"/>
    <n v="69205.346153846156"/>
    <s v="Paid"/>
    <s v="SBI"/>
    <s v="944595595378"/>
    <s v="349215700865"/>
  </r>
  <r>
    <x v="38"/>
    <x v="34"/>
    <x v="1"/>
    <n v="42"/>
    <x v="0"/>
    <x v="2"/>
    <x v="5"/>
    <s v="2019-04-02"/>
    <x v="0"/>
    <x v="0"/>
    <n v="26"/>
    <n v="23"/>
    <n v="3"/>
    <n v="5"/>
    <n v="36378"/>
    <n v="1399.1538461538462"/>
    <n v="32180.538461538461"/>
    <n v="6436.1076923076926"/>
    <n v="3218.0538461538463"/>
    <n v="3861.664615384615"/>
    <n v="200"/>
    <n v="4061.664615384615"/>
    <n v="1000"/>
    <n v="42834.7"/>
    <n v="38773.035384615381"/>
    <s v="Paid"/>
    <s v="Axis"/>
    <s v="536771503195"/>
    <s v="555404588082"/>
  </r>
  <r>
    <x v="39"/>
    <x v="35"/>
    <x v="1"/>
    <n v="44"/>
    <x v="2"/>
    <x v="1"/>
    <x v="2"/>
    <s v="2020-12-06"/>
    <x v="0"/>
    <x v="0"/>
    <n v="26"/>
    <n v="23"/>
    <n v="3"/>
    <n v="0"/>
    <n v="59906"/>
    <n v="2304.0769230769229"/>
    <n v="52993.769230769227"/>
    <n v="10598.753846153846"/>
    <n v="5299.376923076923"/>
    <n v="6359.2523076923071"/>
    <n v="200"/>
    <n v="6559.2523076923071"/>
    <n v="0"/>
    <n v="68891.899999999994"/>
    <n v="62332.647692307684"/>
    <s v="Paid"/>
    <s v="SBI"/>
    <s v="167097184220"/>
    <s v="668728124430"/>
  </r>
  <r>
    <x v="40"/>
    <x v="36"/>
    <x v="1"/>
    <n v="36"/>
    <x v="2"/>
    <x v="1"/>
    <x v="0"/>
    <s v="2019-03-14"/>
    <x v="0"/>
    <x v="0"/>
    <n v="26"/>
    <n v="24"/>
    <n v="2"/>
    <n v="2"/>
    <n v="37028"/>
    <n v="1424.1538461538462"/>
    <n v="34179.692307692312"/>
    <n v="6835.9384615384624"/>
    <n v="3417.9692307692312"/>
    <n v="4101.5630769230775"/>
    <n v="200"/>
    <n v="4301.5630769230775"/>
    <n v="400"/>
    <n v="44833.600000000006"/>
    <n v="40532.036923076928"/>
    <s v="Paid"/>
    <s v="ICICI"/>
    <s v="698262740490"/>
    <s v="364048900292"/>
  </r>
  <r>
    <x v="41"/>
    <x v="37"/>
    <x v="1"/>
    <n v="36"/>
    <x v="7"/>
    <x v="0"/>
    <x v="1"/>
    <s v="2025-04-23"/>
    <x v="0"/>
    <x v="0"/>
    <n v="26"/>
    <n v="25"/>
    <n v="1"/>
    <n v="16"/>
    <n v="55147"/>
    <n v="2121.0384615384614"/>
    <n v="53025.961538461539"/>
    <n v="10605.192307692309"/>
    <n v="5302.5961538461543"/>
    <n v="6363.1153846153848"/>
    <n v="200"/>
    <n v="6563.1153846153848"/>
    <n v="3200"/>
    <n v="72133.75"/>
    <n v="65570.63461538461"/>
    <s v="Paid"/>
    <s v="Axis"/>
    <s v="754281919308"/>
    <s v="688230281326"/>
  </r>
  <r>
    <x v="42"/>
    <x v="38"/>
    <x v="0"/>
    <n v="51"/>
    <x v="1"/>
    <x v="1"/>
    <x v="3"/>
    <s v="2023-07-13"/>
    <x v="0"/>
    <x v="0"/>
    <n v="26"/>
    <n v="24"/>
    <n v="2"/>
    <n v="5"/>
    <n v="28118"/>
    <n v="1081.4615384615386"/>
    <n v="25955.076923076926"/>
    <n v="5191.0153846153853"/>
    <n v="2595.5076923076927"/>
    <n v="3114.6092307692311"/>
    <n v="200"/>
    <n v="3314.6092307692311"/>
    <n v="1000"/>
    <n v="34741.600000000006"/>
    <n v="31426.990769230775"/>
    <s v="Paid"/>
    <s v="Axis"/>
    <s v="973403102128"/>
    <s v="461179718460"/>
  </r>
  <r>
    <x v="43"/>
    <x v="39"/>
    <x v="0"/>
    <n v="55"/>
    <x v="4"/>
    <x v="2"/>
    <x v="1"/>
    <s v="2020-12-18"/>
    <x v="0"/>
    <x v="0"/>
    <n v="26"/>
    <n v="22"/>
    <n v="4"/>
    <n v="20"/>
    <n v="26567"/>
    <n v="1021.8076923076923"/>
    <n v="22479.76923076923"/>
    <n v="4495.9538461538459"/>
    <n v="2247.976923076923"/>
    <n v="2697.5723076923077"/>
    <n v="200"/>
    <n v="2897.5723076923077"/>
    <n v="4000"/>
    <n v="33223.699999999997"/>
    <n v="30326.127692307688"/>
    <s v="Paid"/>
    <s v="ICICI"/>
    <s v="387881302875"/>
    <s v="169738534243"/>
  </r>
  <r>
    <x v="44"/>
    <x v="40"/>
    <x v="1"/>
    <n v="37"/>
    <x v="1"/>
    <x v="5"/>
    <x v="6"/>
    <s v="2024-11-20"/>
    <x v="0"/>
    <x v="0"/>
    <n v="26"/>
    <n v="24"/>
    <n v="2"/>
    <n v="10"/>
    <n v="30581"/>
    <n v="1176.1923076923076"/>
    <n v="28228.615384615383"/>
    <n v="5645.7230769230773"/>
    <n v="2822.8615384615387"/>
    <n v="3387.4338461538459"/>
    <n v="200"/>
    <n v="3587.4338461538459"/>
    <n v="2000"/>
    <n v="38697.199999999997"/>
    <n v="35109.766153846154"/>
    <s v="Paid"/>
    <s v="HDFC"/>
    <s v="547508419591"/>
    <s v="297266853096"/>
  </r>
  <r>
    <x v="45"/>
    <x v="41"/>
    <x v="0"/>
    <n v="49"/>
    <x v="6"/>
    <x v="4"/>
    <x v="6"/>
    <s v="2021-08-06"/>
    <x v="0"/>
    <x v="0"/>
    <n v="26"/>
    <n v="24"/>
    <n v="2"/>
    <n v="14"/>
    <n v="52006"/>
    <n v="2000.2307692307693"/>
    <n v="48005.538461538461"/>
    <n v="9601.1076923076926"/>
    <n v="4800.5538461538463"/>
    <n v="5760.664615384615"/>
    <n v="200"/>
    <n v="5960.664615384615"/>
    <n v="2800"/>
    <n v="65207.199999999997"/>
    <n v="59246.535384615381"/>
    <s v="Paid"/>
    <s v="ICICI"/>
    <s v="579670949576"/>
    <s v="989483617624"/>
  </r>
  <r>
    <x v="46"/>
    <x v="42"/>
    <x v="0"/>
    <n v="52"/>
    <x v="3"/>
    <x v="2"/>
    <x v="2"/>
    <s v="2023-01-11"/>
    <x v="0"/>
    <x v="0"/>
    <n v="26"/>
    <n v="24"/>
    <n v="2"/>
    <n v="15"/>
    <n v="70635"/>
    <n v="2716.7307692307691"/>
    <n v="65201.538461538454"/>
    <n v="13040.307692307691"/>
    <n v="6520.1538461538457"/>
    <n v="7824.1846153846145"/>
    <n v="200"/>
    <n v="8024.1846153846145"/>
    <n v="3000"/>
    <n v="87761.999999999985"/>
    <n v="79737.815384615373"/>
    <s v="Paid"/>
    <s v="Axis"/>
    <s v="152050223784"/>
    <s v="512955687132"/>
  </r>
  <r>
    <x v="47"/>
    <x v="43"/>
    <x v="1"/>
    <n v="26"/>
    <x v="7"/>
    <x v="1"/>
    <x v="6"/>
    <s v="2023-01-15"/>
    <x v="0"/>
    <x v="0"/>
    <n v="26"/>
    <n v="22"/>
    <n v="4"/>
    <n v="7"/>
    <n v="26443"/>
    <n v="1017.0384615384615"/>
    <n v="22374.846153846152"/>
    <n v="4474.9692307692303"/>
    <n v="2237.4846153846152"/>
    <n v="2684.9815384615381"/>
    <n v="200"/>
    <n v="2884.9815384615381"/>
    <n v="1400"/>
    <n v="30487.3"/>
    <n v="27602.31846153846"/>
    <s v="Paid"/>
    <s v="ICICI"/>
    <s v="817075519761"/>
    <s v="419618671437"/>
  </r>
  <r>
    <x v="48"/>
    <x v="44"/>
    <x v="1"/>
    <n v="50"/>
    <x v="5"/>
    <x v="3"/>
    <x v="6"/>
    <s v="2024-12-15"/>
    <x v="0"/>
    <x v="0"/>
    <n v="26"/>
    <n v="23"/>
    <n v="3"/>
    <n v="4"/>
    <n v="43243"/>
    <n v="1663.1923076923076"/>
    <n v="38253.423076923078"/>
    <n v="7650.6846153846163"/>
    <n v="3825.3423076923082"/>
    <n v="4590.4107692307689"/>
    <n v="200"/>
    <n v="4790.4107692307689"/>
    <n v="800"/>
    <n v="50529.45"/>
    <n v="45739.039230769231"/>
    <s v="Paid"/>
    <s v="HDFC"/>
    <s v="335924206594"/>
    <s v="793924518110"/>
  </r>
  <r>
    <x v="49"/>
    <x v="45"/>
    <x v="0"/>
    <n v="34"/>
    <x v="1"/>
    <x v="1"/>
    <x v="0"/>
    <s v="2024-07-17"/>
    <x v="0"/>
    <x v="0"/>
    <n v="26"/>
    <n v="23"/>
    <n v="3"/>
    <n v="16"/>
    <n v="73088"/>
    <n v="2811.0769230769229"/>
    <n v="64654.769230769227"/>
    <n v="12930.953846153847"/>
    <n v="6465.4769230769234"/>
    <n v="7758.5723076923068"/>
    <n v="200"/>
    <n v="7958.5723076923068"/>
    <n v="3200"/>
    <n v="87251.200000000012"/>
    <n v="79292.627692307709"/>
    <s v="Paid"/>
    <s v="SBI"/>
    <s v="577549769435"/>
    <s v="618847640314"/>
  </r>
  <r>
    <x v="50"/>
    <x v="46"/>
    <x v="0"/>
    <n v="25"/>
    <x v="4"/>
    <x v="3"/>
    <x v="3"/>
    <s v="2025-04-12"/>
    <x v="0"/>
    <x v="0"/>
    <n v="26"/>
    <n v="22"/>
    <n v="4"/>
    <n v="6"/>
    <n v="28384"/>
    <n v="1091.6923076923076"/>
    <n v="24017.230769230766"/>
    <n v="4803.4461538461537"/>
    <n v="2401.7230769230769"/>
    <n v="2882.0676923076917"/>
    <n v="200"/>
    <n v="3082.0676923076917"/>
    <n v="1200"/>
    <n v="32422.399999999998"/>
    <n v="29340.332307692304"/>
    <s v="Paid"/>
    <s v="Axis"/>
    <s v="743744961764"/>
    <s v="692302780153"/>
  </r>
  <r>
    <x v="51"/>
    <x v="47"/>
    <x v="1"/>
    <n v="55"/>
    <x v="2"/>
    <x v="4"/>
    <x v="6"/>
    <s v="2022-10-29"/>
    <x v="0"/>
    <x v="0"/>
    <n v="26"/>
    <n v="22"/>
    <n v="4"/>
    <n v="9"/>
    <n v="54758"/>
    <n v="2106.0769230769229"/>
    <n v="46333.692307692305"/>
    <n v="9266.7384615384617"/>
    <n v="4633.3692307692309"/>
    <n v="5560.0430769230761"/>
    <n v="200"/>
    <n v="5760.0430769230761"/>
    <n v="1800"/>
    <n v="62033.799999999996"/>
    <n v="56273.756923076922"/>
    <s v="Paid"/>
    <s v="SBI"/>
    <s v="683053646994"/>
    <s v="688376720707"/>
  </r>
  <r>
    <x v="52"/>
    <x v="48"/>
    <x v="0"/>
    <n v="26"/>
    <x v="6"/>
    <x v="2"/>
    <x v="2"/>
    <s v="2024-12-06"/>
    <x v="0"/>
    <x v="0"/>
    <n v="26"/>
    <n v="25"/>
    <n v="1"/>
    <n v="0"/>
    <n v="76251"/>
    <n v="2932.7307692307691"/>
    <n v="73318.26923076922"/>
    <n v="14663.653846153844"/>
    <n v="7331.826923076922"/>
    <n v="8798.1923076923067"/>
    <n v="200"/>
    <n v="8998.1923076923067"/>
    <n v="0"/>
    <n v="95313.749999999985"/>
    <n v="86315.557692307673"/>
    <s v="Paid"/>
    <s v="Axis"/>
    <s v="588325386972"/>
    <s v="987182591619"/>
  </r>
  <r>
    <x v="53"/>
    <x v="7"/>
    <x v="0"/>
    <n v="46"/>
    <x v="0"/>
    <x v="5"/>
    <x v="4"/>
    <s v="2024-10-22"/>
    <x v="0"/>
    <x v="0"/>
    <n v="26"/>
    <n v="23"/>
    <n v="3"/>
    <n v="4"/>
    <n v="63786"/>
    <n v="2453.3076923076924"/>
    <n v="56426.076923076922"/>
    <n v="11285.215384615385"/>
    <n v="5642.6076923076926"/>
    <n v="6771.1292307692302"/>
    <n v="200"/>
    <n v="6971.1292307692302"/>
    <n v="800"/>
    <n v="74153.899999999994"/>
    <n v="67182.770769230759"/>
    <s v="Paid"/>
    <s v="Axis"/>
    <s v="120474365760"/>
    <s v="688839887493"/>
  </r>
  <r>
    <x v="54"/>
    <x v="49"/>
    <x v="0"/>
    <n v="37"/>
    <x v="3"/>
    <x v="1"/>
    <x v="5"/>
    <s v="2024-06-16"/>
    <x v="0"/>
    <x v="0"/>
    <n v="26"/>
    <n v="25"/>
    <n v="1"/>
    <n v="3"/>
    <n v="54032"/>
    <n v="2078.1538461538462"/>
    <n v="51953.846153846156"/>
    <n v="10390.769230769232"/>
    <n v="5195.3846153846162"/>
    <n v="6234.4615384615381"/>
    <n v="200"/>
    <n v="6434.4615384615381"/>
    <n v="600"/>
    <n v="68140"/>
    <n v="61705.538461538461"/>
    <s v="Paid"/>
    <s v="HDFC"/>
    <s v="998890065046"/>
    <s v="316541720309"/>
  </r>
  <r>
    <x v="55"/>
    <x v="50"/>
    <x v="1"/>
    <n v="28"/>
    <x v="4"/>
    <x v="2"/>
    <x v="3"/>
    <s v="2021-09-03"/>
    <x v="0"/>
    <x v="0"/>
    <n v="26"/>
    <n v="23"/>
    <n v="3"/>
    <n v="12"/>
    <n v="33616"/>
    <n v="1292.9230769230769"/>
    <n v="29737.23076923077"/>
    <n v="5947.4461538461546"/>
    <n v="2973.7230769230773"/>
    <n v="3568.4676923076922"/>
    <n v="200"/>
    <n v="3768.4676923076922"/>
    <n v="2400"/>
    <n v="41058.400000000009"/>
    <n v="37289.932307692317"/>
    <s v="Paid"/>
    <s v="Axis"/>
    <s v="144916780246"/>
    <s v="336100102902"/>
  </r>
  <r>
    <x v="56"/>
    <x v="51"/>
    <x v="0"/>
    <n v="30"/>
    <x v="2"/>
    <x v="0"/>
    <x v="2"/>
    <s v="2021-09-12"/>
    <x v="0"/>
    <x v="0"/>
    <n v="26"/>
    <n v="22"/>
    <n v="4"/>
    <n v="2"/>
    <n v="51922"/>
    <n v="1997"/>
    <n v="43934"/>
    <n v="8786.8000000000011"/>
    <n v="4393.4000000000005"/>
    <n v="5272.08"/>
    <n v="200"/>
    <n v="5472.08"/>
    <n v="400"/>
    <n v="57514.200000000004"/>
    <n v="52042.12"/>
    <s v="Paid"/>
    <s v="HDFC"/>
    <s v="373085409686"/>
    <s v="917576142383"/>
  </r>
  <r>
    <x v="57"/>
    <x v="52"/>
    <x v="1"/>
    <n v="26"/>
    <x v="4"/>
    <x v="2"/>
    <x v="3"/>
    <s v="2023-06-15"/>
    <x v="0"/>
    <x v="0"/>
    <n v="26"/>
    <n v="24"/>
    <n v="2"/>
    <n v="12"/>
    <n v="58085"/>
    <n v="2234.0384615384614"/>
    <n v="53616.923076923078"/>
    <n v="10723.384615384617"/>
    <n v="5361.6923076923085"/>
    <n v="6434.0307692307688"/>
    <n v="200"/>
    <n v="6634.0307692307688"/>
    <n v="2400"/>
    <n v="72102"/>
    <n v="65467.969230769231"/>
    <s v="Paid"/>
    <s v="HDFC"/>
    <s v="496289556282"/>
    <s v="403972948674"/>
  </r>
  <r>
    <x v="58"/>
    <x v="53"/>
    <x v="0"/>
    <n v="27"/>
    <x v="6"/>
    <x v="0"/>
    <x v="3"/>
    <s v="2021-04-16"/>
    <x v="0"/>
    <x v="0"/>
    <n v="26"/>
    <n v="22"/>
    <n v="4"/>
    <n v="18"/>
    <n v="62845"/>
    <n v="2417.1153846153848"/>
    <n v="53176.538461538468"/>
    <n v="10635.307692307695"/>
    <n v="5317.6538461538476"/>
    <n v="6381.1846153846163"/>
    <n v="200"/>
    <n v="6581.1846153846163"/>
    <n v="3600"/>
    <n v="72729.500000000015"/>
    <n v="66148.315384615402"/>
    <s v="Paid"/>
    <s v="Axis"/>
    <s v="594297960962"/>
    <s v="697885866188"/>
  </r>
  <r>
    <x v="59"/>
    <x v="33"/>
    <x v="1"/>
    <n v="53"/>
    <x v="3"/>
    <x v="3"/>
    <x v="0"/>
    <s v="2022-02-11"/>
    <x v="0"/>
    <x v="0"/>
    <n v="26"/>
    <n v="24"/>
    <n v="2"/>
    <n v="5"/>
    <n v="73456"/>
    <n v="2825.2307692307691"/>
    <n v="67805.538461538454"/>
    <n v="13561.107692307691"/>
    <n v="6780.5538461538454"/>
    <n v="8136.6646153846141"/>
    <n v="200"/>
    <n v="8336.6646153846141"/>
    <n v="1000"/>
    <n v="89147.199999999983"/>
    <n v="80810.535384615374"/>
    <s v="Paid"/>
    <s v="HDFC"/>
    <s v="288282074229"/>
    <s v="503428235625"/>
  </r>
  <r>
    <x v="60"/>
    <x v="54"/>
    <x v="1"/>
    <n v="26"/>
    <x v="4"/>
    <x v="4"/>
    <x v="5"/>
    <s v="2020-02-06"/>
    <x v="0"/>
    <x v="0"/>
    <n v="26"/>
    <n v="24"/>
    <n v="2"/>
    <n v="9"/>
    <n v="27970"/>
    <n v="1075.7692307692307"/>
    <n v="25818.461538461539"/>
    <n v="5163.6923076923085"/>
    <n v="2581.8461538461543"/>
    <n v="3098.2153846153847"/>
    <n v="200"/>
    <n v="3298.2153846153847"/>
    <n v="1800"/>
    <n v="35364"/>
    <n v="32065.784615384615"/>
    <s v="Paid"/>
    <s v="ICICI"/>
    <s v="309766147738"/>
    <s v="848273711745"/>
  </r>
  <r>
    <x v="61"/>
    <x v="4"/>
    <x v="1"/>
    <n v="25"/>
    <x v="0"/>
    <x v="3"/>
    <x v="0"/>
    <s v="2020-08-25"/>
    <x v="0"/>
    <x v="0"/>
    <n v="26"/>
    <n v="23"/>
    <n v="3"/>
    <n v="8"/>
    <n v="67613"/>
    <n v="2600.5"/>
    <n v="59811.5"/>
    <n v="11962.300000000001"/>
    <n v="5981.1500000000005"/>
    <n v="7177.38"/>
    <n v="200"/>
    <n v="7377.38"/>
    <n v="1600"/>
    <n v="79354.95"/>
    <n v="71977.569999999992"/>
    <s v="Paid"/>
    <s v="ICICI"/>
    <s v="678366676311"/>
    <s v="888865820778"/>
  </r>
  <r>
    <x v="62"/>
    <x v="55"/>
    <x v="0"/>
    <n v="39"/>
    <x v="7"/>
    <x v="4"/>
    <x v="5"/>
    <s v="2024-06-17"/>
    <x v="0"/>
    <x v="0"/>
    <n v="26"/>
    <n v="25"/>
    <n v="1"/>
    <n v="2"/>
    <n v="51492"/>
    <n v="1980.4615384615386"/>
    <n v="49511.538461538461"/>
    <n v="9902.3076923076933"/>
    <n v="4951.1538461538466"/>
    <n v="5941.3846153846152"/>
    <n v="200"/>
    <n v="6141.3846153846152"/>
    <n v="400"/>
    <n v="64765"/>
    <n v="58623.615384615383"/>
    <s v="Paid"/>
    <s v="SBI"/>
    <s v="218435655131"/>
    <s v="413649206802"/>
  </r>
  <r>
    <x v="63"/>
    <x v="56"/>
    <x v="0"/>
    <n v="36"/>
    <x v="2"/>
    <x v="0"/>
    <x v="5"/>
    <s v="2021-12-19"/>
    <x v="0"/>
    <x v="0"/>
    <n v="26"/>
    <n v="24"/>
    <n v="2"/>
    <n v="19"/>
    <n v="49641"/>
    <n v="1909.2692307692307"/>
    <n v="45822.461538461539"/>
    <n v="9164.4923076923078"/>
    <n v="4582.2461538461539"/>
    <n v="5498.6953846153847"/>
    <n v="200"/>
    <n v="5698.6953846153847"/>
    <n v="3800"/>
    <n v="63369.2"/>
    <n v="57670.504615384612"/>
    <s v="Paid"/>
    <s v="ICICI"/>
    <s v="941437132334"/>
    <s v="158284937356"/>
  </r>
  <r>
    <x v="64"/>
    <x v="57"/>
    <x v="1"/>
    <n v="28"/>
    <x v="6"/>
    <x v="2"/>
    <x v="6"/>
    <s v="2020-03-17"/>
    <x v="0"/>
    <x v="0"/>
    <n v="26"/>
    <n v="25"/>
    <n v="1"/>
    <n v="5"/>
    <n v="64302"/>
    <n v="2473.1538461538462"/>
    <n v="61828.846153846156"/>
    <n v="12365.769230769232"/>
    <n v="6182.8846153846162"/>
    <n v="7419.4615384615381"/>
    <n v="200"/>
    <n v="7619.4615384615381"/>
    <n v="1000"/>
    <n v="81377.5"/>
    <n v="73758.038461538468"/>
    <s v="Paid"/>
    <s v="SBI"/>
    <s v="190373403493"/>
    <s v="982260430747"/>
  </r>
  <r>
    <x v="65"/>
    <x v="58"/>
    <x v="0"/>
    <n v="37"/>
    <x v="1"/>
    <x v="2"/>
    <x v="3"/>
    <s v="2022-09-15"/>
    <x v="0"/>
    <x v="0"/>
    <n v="26"/>
    <n v="25"/>
    <n v="1"/>
    <n v="2"/>
    <n v="46600"/>
    <n v="1792.3076923076924"/>
    <n v="44807.692307692312"/>
    <n v="8961.5384615384628"/>
    <n v="4480.7692307692314"/>
    <n v="5376.9230769230771"/>
    <n v="200"/>
    <n v="5576.9230769230771"/>
    <n v="400"/>
    <n v="58650.000000000007"/>
    <n v="53073.076923076929"/>
    <s v="Paid"/>
    <s v="SBI"/>
    <s v="589996738930"/>
    <s v="212467726666"/>
  </r>
  <r>
    <x v="66"/>
    <x v="59"/>
    <x v="0"/>
    <n v="21"/>
    <x v="7"/>
    <x v="3"/>
    <x v="3"/>
    <s v="2025-06-10"/>
    <x v="0"/>
    <x v="0"/>
    <n v="26"/>
    <n v="23"/>
    <n v="3"/>
    <n v="5"/>
    <n v="32982"/>
    <n v="1268.5384615384614"/>
    <n v="29176.384615384613"/>
    <n v="5835.2769230769227"/>
    <n v="2917.6384615384613"/>
    <n v="3501.1661538461535"/>
    <n v="200"/>
    <n v="3701.1661538461535"/>
    <n v="1000"/>
    <n v="38929.299999999996"/>
    <n v="35228.13384615384"/>
    <s v="Paid"/>
    <s v="HDFC"/>
    <s v="440106952042"/>
    <s v="718465540394"/>
  </r>
  <r>
    <x v="67"/>
    <x v="60"/>
    <x v="1"/>
    <n v="31"/>
    <x v="0"/>
    <x v="5"/>
    <x v="2"/>
    <s v="2024-07-20"/>
    <x v="0"/>
    <x v="0"/>
    <n v="26"/>
    <n v="25"/>
    <n v="1"/>
    <n v="17"/>
    <n v="33648"/>
    <n v="1294.1538461538462"/>
    <n v="32353.846153846156"/>
    <n v="6470.7692307692314"/>
    <n v="3235.3846153846157"/>
    <n v="3882.4615384615386"/>
    <n v="200"/>
    <n v="4082.4615384615386"/>
    <n v="3400"/>
    <n v="45460.000000000007"/>
    <n v="41377.538461538468"/>
    <s v="Paid"/>
    <s v="HDFC"/>
    <s v="336909695428"/>
    <s v="739648918195"/>
  </r>
  <r>
    <x v="68"/>
    <x v="61"/>
    <x v="1"/>
    <n v="22"/>
    <x v="2"/>
    <x v="5"/>
    <x v="1"/>
    <s v="2019-11-02"/>
    <x v="0"/>
    <x v="0"/>
    <n v="26"/>
    <n v="24"/>
    <n v="2"/>
    <n v="10"/>
    <n v="29874"/>
    <n v="1149"/>
    <n v="27576"/>
    <n v="5515.2000000000007"/>
    <n v="2757.6000000000004"/>
    <n v="3309.12"/>
    <n v="200"/>
    <n v="3509.12"/>
    <n v="2000"/>
    <n v="37848.799999999996"/>
    <n v="34339.679999999993"/>
    <s v="Paid"/>
    <s v="SBI"/>
    <s v="148619050155"/>
    <s v="943842934109"/>
  </r>
  <r>
    <x v="69"/>
    <x v="14"/>
    <x v="1"/>
    <n v="52"/>
    <x v="7"/>
    <x v="3"/>
    <x v="1"/>
    <s v="2022-07-15"/>
    <x v="0"/>
    <x v="0"/>
    <n v="26"/>
    <n v="22"/>
    <n v="4"/>
    <n v="15"/>
    <n v="49917"/>
    <n v="1919.8846153846155"/>
    <n v="42237.461538461539"/>
    <n v="8447.4923076923078"/>
    <n v="4223.7461538461539"/>
    <n v="5068.4953846153849"/>
    <n v="200"/>
    <n v="5268.4953846153849"/>
    <n v="3000"/>
    <n v="57908.7"/>
    <n v="52640.204615384609"/>
    <s v="Paid"/>
    <s v="HDFC"/>
    <s v="997644592007"/>
    <s v="475152997443"/>
  </r>
  <r>
    <x v="70"/>
    <x v="62"/>
    <x v="0"/>
    <n v="26"/>
    <x v="2"/>
    <x v="2"/>
    <x v="1"/>
    <s v="2019-05-31"/>
    <x v="0"/>
    <x v="0"/>
    <n v="26"/>
    <n v="24"/>
    <n v="2"/>
    <n v="5"/>
    <n v="73182"/>
    <n v="2814.6923076923076"/>
    <n v="67552.615384615376"/>
    <n v="13510.523076923077"/>
    <n v="6755.2615384615383"/>
    <n v="8106.3138461538447"/>
    <n v="200"/>
    <n v="8306.3138461538438"/>
    <n v="1000"/>
    <n v="88818.39999999998"/>
    <n v="80512.086153846132"/>
    <s v="Paid"/>
    <s v="ICICI"/>
    <s v="544560467415"/>
    <s v="134042558186"/>
  </r>
  <r>
    <x v="71"/>
    <x v="63"/>
    <x v="1"/>
    <n v="37"/>
    <x v="0"/>
    <x v="0"/>
    <x v="6"/>
    <s v="2022-08-28"/>
    <x v="0"/>
    <x v="0"/>
    <n v="26"/>
    <n v="25"/>
    <n v="1"/>
    <n v="9"/>
    <n v="72198"/>
    <n v="2776.8461538461538"/>
    <n v="69421.153846153844"/>
    <n v="13884.23076923077"/>
    <n v="6942.1153846153848"/>
    <n v="8330.538461538461"/>
    <n v="200"/>
    <n v="8530.538461538461"/>
    <n v="1800"/>
    <n v="92047.5"/>
    <n v="83516.961538461532"/>
    <s v="Paid"/>
    <s v="Axis"/>
    <s v="509363223933"/>
    <s v="446973991615"/>
  </r>
  <r>
    <x v="72"/>
    <x v="59"/>
    <x v="1"/>
    <n v="24"/>
    <x v="0"/>
    <x v="4"/>
    <x v="4"/>
    <s v="2022-04-19"/>
    <x v="0"/>
    <x v="0"/>
    <n v="26"/>
    <n v="24"/>
    <n v="2"/>
    <n v="10"/>
    <n v="33166"/>
    <n v="1275.6153846153845"/>
    <n v="30614.769230769227"/>
    <n v="6122.9538461538459"/>
    <n v="3061.476923076923"/>
    <n v="3673.7723076923071"/>
    <n v="200"/>
    <n v="3873.7723076923071"/>
    <n v="2000"/>
    <n v="41799.199999999997"/>
    <n v="37925.42769230769"/>
    <s v="Paid"/>
    <s v="ICICI"/>
    <s v="654232712684"/>
    <s v="846250601292"/>
  </r>
  <r>
    <x v="73"/>
    <x v="64"/>
    <x v="0"/>
    <n v="53"/>
    <x v="4"/>
    <x v="1"/>
    <x v="3"/>
    <s v="2019-05-26"/>
    <x v="0"/>
    <x v="0"/>
    <n v="26"/>
    <n v="22"/>
    <n v="4"/>
    <n v="20"/>
    <n v="19993"/>
    <n v="768.96153846153845"/>
    <n v="16917.153846153848"/>
    <n v="3383.4307692307698"/>
    <n v="1691.7153846153849"/>
    <n v="2030.0584615384616"/>
    <n v="200"/>
    <n v="2230.0584615384614"/>
    <n v="4000"/>
    <n v="25992.300000000003"/>
    <n v="23762.241538461541"/>
    <s v="Paid"/>
    <s v="SBI"/>
    <s v="138419085530"/>
    <s v="549474899406"/>
  </r>
  <r>
    <x v="74"/>
    <x v="65"/>
    <x v="1"/>
    <n v="36"/>
    <x v="7"/>
    <x v="1"/>
    <x v="4"/>
    <s v="2021-01-13"/>
    <x v="0"/>
    <x v="0"/>
    <n v="26"/>
    <n v="23"/>
    <n v="3"/>
    <n v="15"/>
    <n v="24330"/>
    <n v="935.76923076923072"/>
    <n v="21522.692307692305"/>
    <n v="4304.538461538461"/>
    <n v="2152.2692307692305"/>
    <n v="2582.7230769230764"/>
    <n v="200"/>
    <n v="2782.7230769230764"/>
    <n v="3000"/>
    <n v="30979.499999999996"/>
    <n v="28196.776923076919"/>
    <s v="Paid"/>
    <s v="Axis"/>
    <s v="485165489294"/>
    <s v="665045085875"/>
  </r>
  <r>
    <x v="75"/>
    <x v="66"/>
    <x v="0"/>
    <n v="23"/>
    <x v="0"/>
    <x v="2"/>
    <x v="6"/>
    <s v="2019-04-03"/>
    <x v="0"/>
    <x v="0"/>
    <n v="26"/>
    <n v="22"/>
    <n v="4"/>
    <n v="15"/>
    <n v="60141"/>
    <n v="2313.1153846153848"/>
    <n v="50888.538461538468"/>
    <n v="10177.707692307695"/>
    <n v="5088.8538461538474"/>
    <n v="6106.6246153846159"/>
    <n v="200"/>
    <n v="6306.6246153846159"/>
    <n v="3000"/>
    <n v="69155.100000000006"/>
    <n v="62848.475384615391"/>
    <s v="Paid"/>
    <s v="HDFC"/>
    <s v="931829253233"/>
    <s v="621872946688"/>
  </r>
  <r>
    <x v="76"/>
    <x v="67"/>
    <x v="1"/>
    <n v="26"/>
    <x v="5"/>
    <x v="3"/>
    <x v="6"/>
    <s v="2023-06-26"/>
    <x v="0"/>
    <x v="0"/>
    <n v="26"/>
    <n v="22"/>
    <n v="4"/>
    <n v="7"/>
    <n v="26946"/>
    <n v="1036.3846153846155"/>
    <n v="22800.461538461539"/>
    <n v="4560.0923076923082"/>
    <n v="2280.0461538461541"/>
    <n v="2736.0553846153844"/>
    <n v="200"/>
    <n v="2936.0553846153844"/>
    <n v="1400"/>
    <n v="31040.6"/>
    <n v="28104.544615384613"/>
    <s v="Paid"/>
    <s v="SBI"/>
    <s v="580640840330"/>
    <s v="919207501011"/>
  </r>
  <r>
    <x v="77"/>
    <x v="66"/>
    <x v="1"/>
    <n v="52"/>
    <x v="5"/>
    <x v="0"/>
    <x v="4"/>
    <s v="2019-06-28"/>
    <x v="0"/>
    <x v="0"/>
    <n v="26"/>
    <n v="24"/>
    <n v="2"/>
    <n v="15"/>
    <n v="38452"/>
    <n v="1478.9230769230769"/>
    <n v="35494.153846153844"/>
    <n v="7098.830769230769"/>
    <n v="3549.4153846153845"/>
    <n v="4259.2984615384612"/>
    <n v="200"/>
    <n v="4459.2984615384612"/>
    <n v="3000"/>
    <n v="49142.400000000001"/>
    <n v="44683.101538461538"/>
    <s v="Paid"/>
    <s v="HDFC"/>
    <s v="828964821829"/>
    <s v="175730408812"/>
  </r>
  <r>
    <x v="78"/>
    <x v="1"/>
    <x v="1"/>
    <n v="26"/>
    <x v="6"/>
    <x v="4"/>
    <x v="0"/>
    <s v="2023-07-16"/>
    <x v="0"/>
    <x v="0"/>
    <n v="26"/>
    <n v="23"/>
    <n v="3"/>
    <n v="4"/>
    <n v="75019"/>
    <n v="2885.3461538461538"/>
    <n v="66362.961538461532"/>
    <n v="13272.592307692306"/>
    <n v="6636.2961538461532"/>
    <n v="7963.5553846153834"/>
    <n v="200"/>
    <n v="8163.5553846153834"/>
    <n v="800"/>
    <n v="87071.849999999991"/>
    <n v="78908.294615384613"/>
    <s v="Paid"/>
    <s v="Axis"/>
    <s v="438184716157"/>
    <s v="393730902348"/>
  </r>
  <r>
    <x v="79"/>
    <x v="68"/>
    <x v="0"/>
    <n v="34"/>
    <x v="7"/>
    <x v="1"/>
    <x v="5"/>
    <s v="2025-02-24"/>
    <x v="0"/>
    <x v="0"/>
    <n v="26"/>
    <n v="24"/>
    <n v="2"/>
    <n v="0"/>
    <n v="33820"/>
    <n v="1300.7692307692307"/>
    <n v="31218.461538461539"/>
    <n v="6243.6923076923085"/>
    <n v="3121.8461538461543"/>
    <n v="3746.2153846153847"/>
    <n v="200"/>
    <n v="3946.2153846153847"/>
    <n v="0"/>
    <n v="40584"/>
    <n v="36637.784615384619"/>
    <s v="Paid"/>
    <s v="Axis"/>
    <s v="784367428651"/>
    <s v="313310967249"/>
  </r>
  <r>
    <x v="80"/>
    <x v="69"/>
    <x v="1"/>
    <n v="50"/>
    <x v="5"/>
    <x v="0"/>
    <x v="6"/>
    <s v="2023-05-25"/>
    <x v="0"/>
    <x v="0"/>
    <n v="26"/>
    <n v="26"/>
    <n v="0"/>
    <n v="0"/>
    <n v="68370"/>
    <n v="2629.6153846153848"/>
    <n v="68370"/>
    <n v="13674"/>
    <n v="6837"/>
    <n v="8204.4"/>
    <n v="200"/>
    <n v="8404.4"/>
    <n v="0"/>
    <n v="88881"/>
    <n v="80476.600000000006"/>
    <s v="Paid"/>
    <s v="Axis"/>
    <s v="268087128569"/>
    <s v="726590825932"/>
  </r>
  <r>
    <x v="81"/>
    <x v="39"/>
    <x v="1"/>
    <n v="23"/>
    <x v="1"/>
    <x v="0"/>
    <x v="5"/>
    <s v="2022-05-15"/>
    <x v="0"/>
    <x v="0"/>
    <n v="26"/>
    <n v="26"/>
    <n v="0"/>
    <n v="13"/>
    <n v="28539"/>
    <n v="1097.6538461538462"/>
    <n v="28539"/>
    <n v="5707.8"/>
    <n v="2853.9"/>
    <n v="3424.68"/>
    <n v="200"/>
    <n v="3624.68"/>
    <n v="2600"/>
    <n v="39700.700000000004"/>
    <n v="36076.020000000004"/>
    <s v="Paid"/>
    <s v="HDFC"/>
    <s v="796111367544"/>
    <s v="237878706096"/>
  </r>
  <r>
    <x v="82"/>
    <x v="66"/>
    <x v="0"/>
    <n v="40"/>
    <x v="2"/>
    <x v="1"/>
    <x v="5"/>
    <s v="2021-11-07"/>
    <x v="0"/>
    <x v="0"/>
    <n v="26"/>
    <n v="22"/>
    <n v="4"/>
    <n v="10"/>
    <n v="68466"/>
    <n v="2633.3076923076924"/>
    <n v="57932.769230769234"/>
    <n v="11586.553846153847"/>
    <n v="5793.2769230769236"/>
    <n v="6951.9323076923074"/>
    <n v="200"/>
    <n v="7151.9323076923074"/>
    <n v="2000"/>
    <n v="77312.600000000006"/>
    <n v="70160.667692307703"/>
    <s v="Paid"/>
    <s v="Axis"/>
    <s v="196011166015"/>
    <s v="508890060178"/>
  </r>
  <r>
    <x v="83"/>
    <x v="70"/>
    <x v="1"/>
    <n v="48"/>
    <x v="6"/>
    <x v="5"/>
    <x v="6"/>
    <s v="2022-09-29"/>
    <x v="0"/>
    <x v="0"/>
    <n v="26"/>
    <n v="25"/>
    <n v="1"/>
    <n v="18"/>
    <n v="48826"/>
    <n v="1877.9230769230769"/>
    <n v="46948.076923076922"/>
    <n v="9389.6153846153848"/>
    <n v="4694.8076923076924"/>
    <n v="5633.7692307692305"/>
    <n v="200"/>
    <n v="5833.7692307692305"/>
    <n v="3600"/>
    <n v="64632.5"/>
    <n v="58798.730769230766"/>
    <s v="Paid"/>
    <s v="SBI"/>
    <s v="280113544145"/>
    <s v="420070285097"/>
  </r>
  <r>
    <x v="84"/>
    <x v="67"/>
    <x v="0"/>
    <n v="34"/>
    <x v="2"/>
    <x v="4"/>
    <x v="1"/>
    <s v="2022-08-12"/>
    <x v="0"/>
    <x v="0"/>
    <n v="26"/>
    <n v="23"/>
    <n v="3"/>
    <n v="3"/>
    <n v="28588"/>
    <n v="1099.5384615384614"/>
    <n v="25289.384615384613"/>
    <n v="5057.876923076923"/>
    <n v="2528.9384615384615"/>
    <n v="3034.7261538461535"/>
    <n v="200"/>
    <n v="3234.7261538461535"/>
    <n v="600"/>
    <n v="33476.199999999997"/>
    <n v="30241.473846153844"/>
    <s v="Paid"/>
    <s v="Axis"/>
    <s v="123285907060"/>
    <s v="150391256368"/>
  </r>
  <r>
    <x v="85"/>
    <x v="71"/>
    <x v="1"/>
    <n v="43"/>
    <x v="2"/>
    <x v="0"/>
    <x v="5"/>
    <s v="2019-11-21"/>
    <x v="0"/>
    <x v="0"/>
    <n v="26"/>
    <n v="23"/>
    <n v="3"/>
    <n v="7"/>
    <n v="60187"/>
    <n v="2314.8846153846152"/>
    <n v="53242.346153846149"/>
    <n v="10648.469230769231"/>
    <n v="5324.2346153846156"/>
    <n v="6389.081538461538"/>
    <n v="200"/>
    <n v="6589.081538461538"/>
    <n v="1400"/>
    <n v="70615.049999999988"/>
    <n v="64025.968461538447"/>
    <s v="Paid"/>
    <s v="SBI"/>
    <s v="727526794157"/>
    <s v="483953709851"/>
  </r>
  <r>
    <x v="86"/>
    <x v="72"/>
    <x v="1"/>
    <n v="47"/>
    <x v="2"/>
    <x v="2"/>
    <x v="2"/>
    <s v="2025-05-25"/>
    <x v="0"/>
    <x v="0"/>
    <n v="26"/>
    <n v="25"/>
    <n v="1"/>
    <n v="17"/>
    <n v="65395"/>
    <n v="2515.1923076923076"/>
    <n v="62879.807692307688"/>
    <n v="12575.961538461539"/>
    <n v="6287.9807692307695"/>
    <n v="7545.576923076922"/>
    <n v="200"/>
    <n v="7745.576923076922"/>
    <n v="3400"/>
    <n v="85143.749999999985"/>
    <n v="77398.173076923063"/>
    <s v="Paid"/>
    <s v="ICICI"/>
    <s v="242192019824"/>
    <s v="596926341051"/>
  </r>
  <r>
    <x v="87"/>
    <x v="73"/>
    <x v="0"/>
    <n v="42"/>
    <x v="5"/>
    <x v="2"/>
    <x v="1"/>
    <s v="2023-01-18"/>
    <x v="0"/>
    <x v="0"/>
    <n v="26"/>
    <n v="24"/>
    <n v="2"/>
    <n v="0"/>
    <n v="68628"/>
    <n v="2639.5384615384614"/>
    <n v="63348.923076923078"/>
    <n v="12669.784615384617"/>
    <n v="6334.8923076923083"/>
    <n v="7601.8707692307689"/>
    <n v="200"/>
    <n v="7801.8707692307689"/>
    <n v="0"/>
    <n v="82353.600000000006"/>
    <n v="74551.729230769241"/>
    <s v="Paid"/>
    <s v="ICICI"/>
    <s v="921509585193"/>
    <s v="477347989666"/>
  </r>
  <r>
    <x v="88"/>
    <x v="74"/>
    <x v="1"/>
    <n v="23"/>
    <x v="3"/>
    <x v="4"/>
    <x v="5"/>
    <s v="2021-09-14"/>
    <x v="0"/>
    <x v="0"/>
    <n v="26"/>
    <n v="24"/>
    <n v="2"/>
    <n v="1"/>
    <n v="25822"/>
    <n v="993.15384615384619"/>
    <n v="23835.692307692309"/>
    <n v="4767.1384615384623"/>
    <n v="2383.5692307692311"/>
    <n v="2860.2830769230768"/>
    <n v="200"/>
    <n v="3060.2830769230768"/>
    <n v="200"/>
    <n v="31186.400000000001"/>
    <n v="28126.116923076923"/>
    <s v="Paid"/>
    <s v="SBI"/>
    <s v="353331920560"/>
    <s v="239867133907"/>
  </r>
  <r>
    <x v="89"/>
    <x v="75"/>
    <x v="0"/>
    <n v="53"/>
    <x v="6"/>
    <x v="2"/>
    <x v="6"/>
    <s v="2024-09-25"/>
    <x v="0"/>
    <x v="0"/>
    <n v="26"/>
    <n v="23"/>
    <n v="3"/>
    <n v="15"/>
    <n v="66670"/>
    <n v="2564.2307692307691"/>
    <n v="58977.307692307688"/>
    <n v="11795.461538461539"/>
    <n v="5897.7307692307695"/>
    <n v="7077.2769230769227"/>
    <n v="200"/>
    <n v="7277.2769230769227"/>
    <n v="3000"/>
    <n v="79670.499999999985"/>
    <n v="72393.223076923066"/>
    <s v="Paid"/>
    <s v="ICICI"/>
    <s v="773996500325"/>
    <s v="979351429750"/>
  </r>
  <r>
    <x v="90"/>
    <x v="76"/>
    <x v="0"/>
    <n v="23"/>
    <x v="0"/>
    <x v="0"/>
    <x v="5"/>
    <s v="2020-06-29"/>
    <x v="0"/>
    <x v="0"/>
    <n v="26"/>
    <n v="23"/>
    <n v="3"/>
    <n v="15"/>
    <n v="70688"/>
    <n v="2718.7692307692309"/>
    <n v="62531.692307692312"/>
    <n v="12506.338461538464"/>
    <n v="6253.1692307692319"/>
    <n v="7503.8030769230772"/>
    <n v="200"/>
    <n v="7703.8030769230772"/>
    <n v="3000"/>
    <n v="84291.199999999997"/>
    <n v="76587.396923076914"/>
    <s v="Paid"/>
    <s v="ICICI"/>
    <s v="430942156840"/>
    <s v="801896325659"/>
  </r>
  <r>
    <x v="91"/>
    <x v="60"/>
    <x v="1"/>
    <n v="33"/>
    <x v="3"/>
    <x v="0"/>
    <x v="0"/>
    <s v="2025-05-08"/>
    <x v="0"/>
    <x v="0"/>
    <n v="26"/>
    <n v="23"/>
    <n v="3"/>
    <n v="13"/>
    <n v="53399"/>
    <n v="2053.8076923076924"/>
    <n v="47237.576923076922"/>
    <n v="9447.5153846153844"/>
    <n v="4723.7576923076922"/>
    <n v="5668.5092307692303"/>
    <n v="200"/>
    <n v="5868.5092307692303"/>
    <n v="2600"/>
    <n v="64008.85"/>
    <n v="58140.340769230766"/>
    <s v="Paid"/>
    <s v="HDFC"/>
    <s v="487233920365"/>
    <s v="913397488603"/>
  </r>
  <r>
    <x v="92"/>
    <x v="76"/>
    <x v="0"/>
    <n v="34"/>
    <x v="7"/>
    <x v="5"/>
    <x v="4"/>
    <s v="2020-06-22"/>
    <x v="0"/>
    <x v="0"/>
    <n v="26"/>
    <n v="24"/>
    <n v="2"/>
    <n v="12"/>
    <n v="48123"/>
    <n v="1850.8846153846155"/>
    <n v="44421.230769230773"/>
    <n v="8884.2461538461557"/>
    <n v="4442.1230769230779"/>
    <n v="5330.5476923076922"/>
    <n v="200"/>
    <n v="5530.5476923076922"/>
    <n v="2400"/>
    <n v="60147.600000000006"/>
    <n v="54617.052307692313"/>
    <s v="Paid"/>
    <s v="SBI"/>
    <s v="674529814991"/>
    <s v="193713066286"/>
  </r>
  <r>
    <x v="93"/>
    <x v="21"/>
    <x v="0"/>
    <n v="45"/>
    <x v="0"/>
    <x v="1"/>
    <x v="3"/>
    <s v="2024-10-21"/>
    <x v="0"/>
    <x v="0"/>
    <n v="26"/>
    <n v="23"/>
    <n v="3"/>
    <n v="3"/>
    <n v="79444"/>
    <n v="3055.5384615384614"/>
    <n v="70277.38461538461"/>
    <n v="14055.476923076923"/>
    <n v="7027.7384615384617"/>
    <n v="8433.286153846153"/>
    <n v="200"/>
    <n v="8633.286153846153"/>
    <n v="600"/>
    <n v="91960.599999999991"/>
    <n v="83327.313846153833"/>
    <s v="Paid"/>
    <s v="HDFC"/>
    <s v="832699378374"/>
    <s v="350399376424"/>
  </r>
  <r>
    <x v="94"/>
    <x v="77"/>
    <x v="0"/>
    <n v="28"/>
    <x v="2"/>
    <x v="4"/>
    <x v="3"/>
    <s v="2022-06-29"/>
    <x v="0"/>
    <x v="0"/>
    <n v="26"/>
    <n v="22"/>
    <n v="4"/>
    <n v="15"/>
    <n v="45940"/>
    <n v="1766.9230769230769"/>
    <n v="38872.307692307695"/>
    <n v="7774.461538461539"/>
    <n v="3887.2307692307695"/>
    <n v="4664.6769230769232"/>
    <n v="200"/>
    <n v="4864.6769230769232"/>
    <n v="3000"/>
    <n v="53534"/>
    <n v="48669.323076923079"/>
    <s v="Paid"/>
    <s v="Axis"/>
    <s v="247320083186"/>
    <s v="253117929930"/>
  </r>
  <r>
    <x v="95"/>
    <x v="78"/>
    <x v="0"/>
    <n v="40"/>
    <x v="3"/>
    <x v="0"/>
    <x v="0"/>
    <s v="2021-05-06"/>
    <x v="0"/>
    <x v="0"/>
    <n v="26"/>
    <n v="26"/>
    <n v="0"/>
    <n v="17"/>
    <n v="57393"/>
    <n v="2207.4230769230771"/>
    <n v="57393.000000000007"/>
    <n v="11478.600000000002"/>
    <n v="5739.3000000000011"/>
    <n v="6887.1600000000008"/>
    <n v="200"/>
    <n v="7087.1600000000008"/>
    <n v="3400"/>
    <n v="78010.900000000009"/>
    <n v="70923.740000000005"/>
    <s v="Paid"/>
    <s v="ICICI"/>
    <s v="637002704557"/>
    <s v="581772491835"/>
  </r>
  <r>
    <x v="96"/>
    <x v="79"/>
    <x v="1"/>
    <n v="21"/>
    <x v="0"/>
    <x v="4"/>
    <x v="5"/>
    <s v="2023-01-21"/>
    <x v="0"/>
    <x v="0"/>
    <n v="26"/>
    <n v="25"/>
    <n v="1"/>
    <n v="20"/>
    <n v="40859"/>
    <n v="1571.5"/>
    <n v="39287.5"/>
    <n v="7857.5"/>
    <n v="3928.75"/>
    <n v="4714.5"/>
    <n v="200"/>
    <n v="4914.5"/>
    <n v="4000"/>
    <n v="55073.75"/>
    <n v="50159.25"/>
    <s v="Paid"/>
    <s v="Axis"/>
    <s v="972716709233"/>
    <s v="460059029216"/>
  </r>
  <r>
    <x v="97"/>
    <x v="19"/>
    <x v="1"/>
    <n v="43"/>
    <x v="3"/>
    <x v="0"/>
    <x v="4"/>
    <s v="2020-05-25"/>
    <x v="0"/>
    <x v="0"/>
    <n v="26"/>
    <n v="22"/>
    <n v="4"/>
    <n v="10"/>
    <n v="49673"/>
    <n v="1910.5"/>
    <n v="42031"/>
    <n v="8406.2000000000007"/>
    <n v="4203.1000000000004"/>
    <n v="5043.72"/>
    <n v="200"/>
    <n v="5243.72"/>
    <n v="2000"/>
    <n v="56640.299999999996"/>
    <n v="51396.579999999994"/>
    <s v="Paid"/>
    <s v="ICICI"/>
    <s v="324185453621"/>
    <s v="645845755696"/>
  </r>
  <r>
    <x v="98"/>
    <x v="80"/>
    <x v="1"/>
    <n v="25"/>
    <x v="0"/>
    <x v="3"/>
    <x v="1"/>
    <s v="2019-05-10"/>
    <x v="0"/>
    <x v="0"/>
    <n v="26"/>
    <n v="23"/>
    <n v="3"/>
    <n v="14"/>
    <n v="21501"/>
    <n v="826.96153846153845"/>
    <n v="19020.115384615383"/>
    <n v="3804.0230769230766"/>
    <n v="1902.0115384615383"/>
    <n v="2282.413846153846"/>
    <n v="200"/>
    <n v="2482.413846153846"/>
    <n v="2800"/>
    <n v="27526.149999999998"/>
    <n v="25043.736153846152"/>
    <s v="Paid"/>
    <s v="ICICI"/>
    <s v="315118378142"/>
    <s v="306953940793"/>
  </r>
  <r>
    <x v="99"/>
    <x v="81"/>
    <x v="1"/>
    <n v="29"/>
    <x v="7"/>
    <x v="5"/>
    <x v="5"/>
    <s v="2022-02-05"/>
    <x v="0"/>
    <x v="0"/>
    <n v="26"/>
    <n v="23"/>
    <n v="3"/>
    <n v="0"/>
    <n v="22711"/>
    <n v="873.5"/>
    <n v="20090.5"/>
    <n v="4018.1000000000004"/>
    <n v="2009.0500000000002"/>
    <n v="2410.86"/>
    <n v="200"/>
    <n v="2610.86"/>
    <n v="0"/>
    <n v="26117.649999999998"/>
    <n v="23506.789999999997"/>
    <s v="Paid"/>
    <s v="HDFC"/>
    <s v="221109789308"/>
    <s v="767475432415"/>
  </r>
  <r>
    <x v="100"/>
    <x v="54"/>
    <x v="1"/>
    <n v="48"/>
    <x v="6"/>
    <x v="5"/>
    <x v="4"/>
    <s v="2024-04-25"/>
    <x v="0"/>
    <x v="0"/>
    <n v="26"/>
    <n v="24"/>
    <n v="2"/>
    <n v="10"/>
    <n v="64531"/>
    <n v="2481.9615384615386"/>
    <n v="59567.076923076922"/>
    <n v="11913.415384615386"/>
    <n v="5956.7076923076929"/>
    <n v="7148.0492307692302"/>
    <n v="200"/>
    <n v="7348.0492307692302"/>
    <n v="2000"/>
    <n v="79437.2"/>
    <n v="72089.150769230764"/>
    <s v="Paid"/>
    <s v="SBI"/>
    <s v="916695346203"/>
    <s v="429083572861"/>
  </r>
  <r>
    <x v="101"/>
    <x v="31"/>
    <x v="0"/>
    <n v="46"/>
    <x v="5"/>
    <x v="3"/>
    <x v="2"/>
    <s v="2022-01-16"/>
    <x v="0"/>
    <x v="0"/>
    <n v="26"/>
    <n v="22"/>
    <n v="4"/>
    <n v="2"/>
    <n v="31845"/>
    <n v="1224.8076923076924"/>
    <n v="26945.769230769234"/>
    <n v="5389.1538461538476"/>
    <n v="2694.5769230769238"/>
    <n v="3233.4923076923078"/>
    <n v="200"/>
    <n v="3433.4923076923078"/>
    <n v="400"/>
    <n v="35429.500000000007"/>
    <n v="31996.007692307699"/>
    <s v="Paid"/>
    <s v="SBI"/>
    <s v="264235299549"/>
    <s v="682898740206"/>
  </r>
  <r>
    <x v="102"/>
    <x v="82"/>
    <x v="0"/>
    <n v="40"/>
    <x v="4"/>
    <x v="4"/>
    <x v="1"/>
    <s v="2020-05-18"/>
    <x v="0"/>
    <x v="0"/>
    <n v="26"/>
    <n v="24"/>
    <n v="2"/>
    <n v="12"/>
    <n v="49615"/>
    <n v="1908.2692307692307"/>
    <n v="45798.461538461539"/>
    <n v="9159.6923076923085"/>
    <n v="4579.8461538461543"/>
    <n v="5495.8153846153846"/>
    <n v="200"/>
    <n v="5695.8153846153846"/>
    <n v="2400"/>
    <n v="61938"/>
    <n v="56242.184615384613"/>
    <s v="Paid"/>
    <s v="SBI"/>
    <s v="426157596853"/>
    <s v="934331465581"/>
  </r>
  <r>
    <x v="103"/>
    <x v="43"/>
    <x v="0"/>
    <n v="25"/>
    <x v="6"/>
    <x v="0"/>
    <x v="3"/>
    <s v="2025-03-18"/>
    <x v="0"/>
    <x v="0"/>
    <n v="26"/>
    <n v="23"/>
    <n v="3"/>
    <n v="12"/>
    <n v="60501"/>
    <n v="2326.9615384615386"/>
    <n v="53520.11538461539"/>
    <n v="10704.023076923078"/>
    <n v="5352.0115384615392"/>
    <n v="6422.4138461538469"/>
    <n v="200"/>
    <n v="6622.4138461538469"/>
    <n v="2400"/>
    <n v="71976.150000000009"/>
    <n v="65353.736153846163"/>
    <s v="Paid"/>
    <s v="Axis"/>
    <s v="789189224659"/>
    <s v="660503413456"/>
  </r>
  <r>
    <x v="104"/>
    <x v="83"/>
    <x v="1"/>
    <n v="35"/>
    <x v="3"/>
    <x v="4"/>
    <x v="1"/>
    <s v="2022-02-17"/>
    <x v="0"/>
    <x v="0"/>
    <n v="26"/>
    <n v="25"/>
    <n v="1"/>
    <n v="17"/>
    <n v="61554"/>
    <n v="2367.4615384615386"/>
    <n v="59186.538461538461"/>
    <n v="11837.307692307693"/>
    <n v="5918.6538461538466"/>
    <n v="7102.3846153846152"/>
    <n v="200"/>
    <n v="7302.3846153846152"/>
    <n v="3400"/>
    <n v="80342.5"/>
    <n v="73040.11538461539"/>
    <s v="Paid"/>
    <s v="SBI"/>
    <s v="881455538819"/>
    <s v="584283388675"/>
  </r>
  <r>
    <x v="105"/>
    <x v="64"/>
    <x v="0"/>
    <n v="52"/>
    <x v="7"/>
    <x v="4"/>
    <x v="2"/>
    <s v="2023-06-15"/>
    <x v="0"/>
    <x v="0"/>
    <n v="26"/>
    <n v="22"/>
    <n v="4"/>
    <n v="8"/>
    <n v="24061"/>
    <n v="925.42307692307691"/>
    <n v="20359.307692307691"/>
    <n v="4071.8615384615387"/>
    <n v="2035.9307692307693"/>
    <n v="2443.1169230769228"/>
    <n v="200"/>
    <n v="2643.1169230769228"/>
    <n v="1600"/>
    <n v="28067.1"/>
    <n v="25423.983076923076"/>
    <s v="Paid"/>
    <s v="SBI"/>
    <s v="288250380798"/>
    <s v="166184719041"/>
  </r>
  <r>
    <x v="106"/>
    <x v="84"/>
    <x v="1"/>
    <n v="41"/>
    <x v="3"/>
    <x v="1"/>
    <x v="3"/>
    <s v="2023-12-03"/>
    <x v="0"/>
    <x v="0"/>
    <n v="26"/>
    <n v="24"/>
    <n v="2"/>
    <n v="17"/>
    <n v="57969"/>
    <n v="2229.5769230769229"/>
    <n v="53509.846153846149"/>
    <n v="10701.969230769231"/>
    <n v="5350.9846153846156"/>
    <n v="6421.1815384615375"/>
    <n v="200"/>
    <n v="6621.1815384615375"/>
    <n v="3400"/>
    <n v="72962.799999999988"/>
    <n v="66341.618461538455"/>
    <s v="Paid"/>
    <s v="Axis"/>
    <s v="567186362285"/>
    <s v="239333668405"/>
  </r>
  <r>
    <x v="107"/>
    <x v="68"/>
    <x v="1"/>
    <n v="43"/>
    <x v="6"/>
    <x v="4"/>
    <x v="5"/>
    <s v="2023-02-05"/>
    <x v="0"/>
    <x v="0"/>
    <n v="26"/>
    <n v="21"/>
    <n v="5"/>
    <n v="8"/>
    <n v="18431"/>
    <n v="708.88461538461536"/>
    <n v="14886.576923076922"/>
    <n v="2977.3153846153846"/>
    <n v="1488.6576923076923"/>
    <n v="1786.3892307692306"/>
    <n v="200"/>
    <n v="1986.3892307692306"/>
    <n v="1600"/>
    <n v="20952.55"/>
    <n v="18966.16076923077"/>
    <s v="Paid"/>
    <s v="Axis"/>
    <s v="242292571024"/>
    <s v="139461787009"/>
  </r>
  <r>
    <x v="108"/>
    <x v="33"/>
    <x v="1"/>
    <n v="37"/>
    <x v="3"/>
    <x v="0"/>
    <x v="0"/>
    <s v="2022-04-09"/>
    <x v="0"/>
    <x v="0"/>
    <n v="26"/>
    <n v="25"/>
    <n v="1"/>
    <n v="6"/>
    <n v="26624"/>
    <n v="1024"/>
    <n v="25600"/>
    <n v="5120"/>
    <n v="2560"/>
    <n v="3072"/>
    <n v="200"/>
    <n v="3272"/>
    <n v="1200"/>
    <n v="34480"/>
    <n v="31208"/>
    <s v="Paid"/>
    <s v="HDFC"/>
    <s v="829530467378"/>
    <s v="565707501594"/>
  </r>
  <r>
    <x v="109"/>
    <x v="85"/>
    <x v="0"/>
    <n v="40"/>
    <x v="2"/>
    <x v="0"/>
    <x v="0"/>
    <s v="2023-01-17"/>
    <x v="0"/>
    <x v="0"/>
    <n v="26"/>
    <n v="22"/>
    <n v="4"/>
    <n v="0"/>
    <n v="32289"/>
    <n v="1241.8846153846155"/>
    <n v="27321.461538461539"/>
    <n v="5464.292307692308"/>
    <n v="2732.146153846154"/>
    <n v="3278.5753846153843"/>
    <n v="200"/>
    <n v="3478.5753846153843"/>
    <n v="0"/>
    <n v="35517.9"/>
    <n v="32039.324615384616"/>
    <s v="Paid"/>
    <s v="Axis"/>
    <s v="942536618365"/>
    <s v="829214814426"/>
  </r>
  <r>
    <x v="110"/>
    <x v="86"/>
    <x v="1"/>
    <n v="26"/>
    <x v="0"/>
    <x v="0"/>
    <x v="6"/>
    <s v="2023-03-17"/>
    <x v="0"/>
    <x v="0"/>
    <n v="26"/>
    <n v="24"/>
    <n v="2"/>
    <n v="17"/>
    <n v="24188"/>
    <n v="930.30769230769226"/>
    <n v="22327.384615384613"/>
    <n v="4465.4769230769225"/>
    <n v="2232.7384615384613"/>
    <n v="2679.2861538461534"/>
    <n v="200"/>
    <n v="2879.2861538461534"/>
    <n v="3400"/>
    <n v="32425.599999999999"/>
    <n v="29546.313846153844"/>
    <s v="Paid"/>
    <s v="SBI"/>
    <s v="872975805707"/>
    <s v="394318191726"/>
  </r>
  <r>
    <x v="111"/>
    <x v="87"/>
    <x v="0"/>
    <n v="46"/>
    <x v="5"/>
    <x v="5"/>
    <x v="1"/>
    <s v="2024-12-19"/>
    <x v="0"/>
    <x v="0"/>
    <n v="26"/>
    <n v="23"/>
    <n v="3"/>
    <n v="7"/>
    <n v="71894"/>
    <n v="2765.1538461538462"/>
    <n v="63598.538461538461"/>
    <n v="12719.707692307693"/>
    <n v="6359.8538461538465"/>
    <n v="7631.8246153846148"/>
    <n v="200"/>
    <n v="7831.8246153846148"/>
    <n v="1400"/>
    <n v="84078.099999999991"/>
    <n v="76246.275384615379"/>
    <s v="Paid"/>
    <s v="Axis"/>
    <s v="383986936951"/>
    <s v="755619754382"/>
  </r>
  <r>
    <x v="112"/>
    <x v="36"/>
    <x v="0"/>
    <n v="49"/>
    <x v="2"/>
    <x v="0"/>
    <x v="6"/>
    <s v="2025-05-21"/>
    <x v="0"/>
    <x v="0"/>
    <n v="26"/>
    <n v="24"/>
    <n v="2"/>
    <n v="9"/>
    <n v="55466"/>
    <n v="2133.3076923076924"/>
    <n v="51199.384615384617"/>
    <n v="10239.876923076925"/>
    <n v="5119.9384615384624"/>
    <n v="6143.9261538461542"/>
    <n v="200"/>
    <n v="6343.9261538461542"/>
    <n v="1800"/>
    <n v="68359.200000000012"/>
    <n v="62015.273846153854"/>
    <s v="Paid"/>
    <s v="ICICI"/>
    <s v="133754277530"/>
    <s v="498176141766"/>
  </r>
  <r>
    <x v="113"/>
    <x v="88"/>
    <x v="1"/>
    <n v="47"/>
    <x v="3"/>
    <x v="3"/>
    <x v="4"/>
    <s v="2025-03-14"/>
    <x v="0"/>
    <x v="0"/>
    <n v="26"/>
    <n v="24"/>
    <n v="2"/>
    <n v="10"/>
    <n v="60116"/>
    <n v="2312.1538461538462"/>
    <n v="55491.692307692312"/>
    <n v="11098.338461538464"/>
    <n v="5549.1692307692319"/>
    <n v="6659.0030769230771"/>
    <n v="200"/>
    <n v="6859.0030769230771"/>
    <n v="2000"/>
    <n v="74139.199999999997"/>
    <n v="67280.196923076917"/>
    <s v="Paid"/>
    <s v="SBI"/>
    <s v="852097677102"/>
    <s v="718298062606"/>
  </r>
  <r>
    <x v="114"/>
    <x v="5"/>
    <x v="1"/>
    <n v="52"/>
    <x v="5"/>
    <x v="4"/>
    <x v="0"/>
    <s v="2023-01-14"/>
    <x v="0"/>
    <x v="0"/>
    <n v="26"/>
    <n v="23"/>
    <n v="3"/>
    <n v="11"/>
    <n v="36018"/>
    <n v="1385.3076923076924"/>
    <n v="31862.076923076926"/>
    <n v="6372.4153846153858"/>
    <n v="3186.2076923076929"/>
    <n v="3823.4492307692308"/>
    <n v="200"/>
    <n v="4023.4492307692308"/>
    <n v="2200"/>
    <n v="43620.700000000012"/>
    <n v="39597.250769230784"/>
    <s v="Paid"/>
    <s v="HDFC"/>
    <s v="345586782133"/>
    <s v="207395095143"/>
  </r>
  <r>
    <x v="115"/>
    <x v="89"/>
    <x v="1"/>
    <n v="23"/>
    <x v="1"/>
    <x v="4"/>
    <x v="5"/>
    <s v="2022-05-19"/>
    <x v="0"/>
    <x v="0"/>
    <n v="26"/>
    <n v="22"/>
    <n v="4"/>
    <n v="13"/>
    <n v="39752"/>
    <n v="1528.9230769230769"/>
    <n v="33636.307692307695"/>
    <n v="6727.2615384615392"/>
    <n v="3363.6307692307696"/>
    <n v="4036.3569230769231"/>
    <n v="200"/>
    <n v="4236.3569230769226"/>
    <n v="2600"/>
    <n v="46327.200000000004"/>
    <n v="42090.843076923084"/>
    <s v="Paid"/>
    <s v="Axis"/>
    <s v="505714564180"/>
    <s v="590946073229"/>
  </r>
  <r>
    <x v="116"/>
    <x v="90"/>
    <x v="1"/>
    <n v="54"/>
    <x v="0"/>
    <x v="0"/>
    <x v="6"/>
    <s v="2022-11-06"/>
    <x v="0"/>
    <x v="0"/>
    <n v="26"/>
    <n v="24"/>
    <n v="2"/>
    <n v="13"/>
    <n v="21057"/>
    <n v="809.88461538461536"/>
    <n v="19437.23076923077"/>
    <n v="3887.4461538461542"/>
    <n v="1943.7230769230771"/>
    <n v="2332.4676923076922"/>
    <n v="200"/>
    <n v="2532.4676923076922"/>
    <n v="2600"/>
    <n v="27868.400000000001"/>
    <n v="25335.93230769231"/>
    <s v="Paid"/>
    <s v="HDFC"/>
    <s v="117044122998"/>
    <s v="714039566969"/>
  </r>
  <r>
    <x v="117"/>
    <x v="13"/>
    <x v="0"/>
    <n v="53"/>
    <x v="3"/>
    <x v="1"/>
    <x v="5"/>
    <s v="2024-05-17"/>
    <x v="0"/>
    <x v="0"/>
    <n v="26"/>
    <n v="23"/>
    <n v="3"/>
    <n v="2"/>
    <n v="78447"/>
    <n v="3017.1923076923076"/>
    <n v="69395.423076923078"/>
    <n v="13879.084615384616"/>
    <n v="6939.542307692308"/>
    <n v="8327.4507692307689"/>
    <n v="200"/>
    <n v="8527.4507692307689"/>
    <n v="400"/>
    <n v="90614.05"/>
    <n v="82086.599230769236"/>
    <s v="Paid"/>
    <s v="Axis"/>
    <s v="578469979689"/>
    <s v="842392624367"/>
  </r>
  <r>
    <x v="118"/>
    <x v="26"/>
    <x v="0"/>
    <n v="50"/>
    <x v="6"/>
    <x v="1"/>
    <x v="5"/>
    <s v="2024-08-02"/>
    <x v="0"/>
    <x v="0"/>
    <n v="26"/>
    <n v="22"/>
    <n v="4"/>
    <n v="19"/>
    <n v="41069"/>
    <n v="1579.5769230769231"/>
    <n v="34750.692307692305"/>
    <n v="6950.1384615384613"/>
    <n v="3475.0692307692307"/>
    <n v="4170.0830769230761"/>
    <n v="200"/>
    <n v="4370.0830769230761"/>
    <n v="3800"/>
    <n v="48975.899999999994"/>
    <n v="44605.81692307692"/>
    <s v="Paid"/>
    <s v="Axis"/>
    <s v="549896722645"/>
    <s v="418386185728"/>
  </r>
  <r>
    <x v="119"/>
    <x v="10"/>
    <x v="1"/>
    <n v="46"/>
    <x v="3"/>
    <x v="4"/>
    <x v="2"/>
    <s v="2023-06-07"/>
    <x v="0"/>
    <x v="0"/>
    <n v="26"/>
    <n v="25"/>
    <n v="1"/>
    <n v="2"/>
    <n v="78899"/>
    <n v="3034.5769230769229"/>
    <n v="75864.423076923078"/>
    <n v="15172.884615384617"/>
    <n v="7586.4423076923085"/>
    <n v="9103.7307692307695"/>
    <n v="200"/>
    <n v="9303.7307692307695"/>
    <n v="400"/>
    <n v="99023.75"/>
    <n v="89720.019230769234"/>
    <s v="Paid"/>
    <s v="Axis"/>
    <s v="167308758837"/>
    <s v="576026636031"/>
  </r>
  <r>
    <x v="120"/>
    <x v="90"/>
    <x v="1"/>
    <n v="40"/>
    <x v="3"/>
    <x v="2"/>
    <x v="5"/>
    <s v="2024-09-28"/>
    <x v="0"/>
    <x v="0"/>
    <n v="26"/>
    <n v="22"/>
    <n v="4"/>
    <n v="12"/>
    <n v="55454"/>
    <n v="2132.8461538461538"/>
    <n v="46922.615384615383"/>
    <n v="9384.5230769230766"/>
    <n v="4692.2615384615383"/>
    <n v="5630.7138461538461"/>
    <n v="200"/>
    <n v="5830.7138461538461"/>
    <n v="2400"/>
    <n v="63399.399999999994"/>
    <n v="57568.686153846145"/>
    <s v="Paid"/>
    <s v="HDFC"/>
    <s v="610431548916"/>
    <s v="982680912303"/>
  </r>
  <r>
    <x v="121"/>
    <x v="75"/>
    <x v="0"/>
    <n v="49"/>
    <x v="6"/>
    <x v="1"/>
    <x v="0"/>
    <s v="2020-04-15"/>
    <x v="0"/>
    <x v="0"/>
    <n v="26"/>
    <n v="24"/>
    <n v="2"/>
    <n v="7"/>
    <n v="21277"/>
    <n v="818.34615384615381"/>
    <n v="19640.307692307691"/>
    <n v="3928.0615384615385"/>
    <n v="1964.0307692307692"/>
    <n v="2356.8369230769231"/>
    <n v="200"/>
    <n v="2556.8369230769231"/>
    <n v="1400"/>
    <n v="26932.399999999998"/>
    <n v="24375.563076923074"/>
    <s v="Paid"/>
    <s v="Axis"/>
    <s v="684427776780"/>
    <s v="870890995601"/>
  </r>
  <r>
    <x v="122"/>
    <x v="91"/>
    <x v="1"/>
    <n v="46"/>
    <x v="0"/>
    <x v="2"/>
    <x v="1"/>
    <s v="2022-02-10"/>
    <x v="0"/>
    <x v="0"/>
    <n v="26"/>
    <n v="23"/>
    <n v="3"/>
    <n v="20"/>
    <n v="27458"/>
    <n v="1056.0769230769231"/>
    <n v="24289.76923076923"/>
    <n v="4857.9538461538459"/>
    <n v="2428.976923076923"/>
    <n v="2914.7723076923075"/>
    <n v="200"/>
    <n v="3114.7723076923075"/>
    <n v="4000"/>
    <n v="35576.699999999997"/>
    <n v="32461.92769230769"/>
    <s v="Paid"/>
    <s v="SBI"/>
    <s v="546627139749"/>
    <s v="203374144632"/>
  </r>
  <r>
    <x v="123"/>
    <x v="92"/>
    <x v="0"/>
    <n v="29"/>
    <x v="5"/>
    <x v="4"/>
    <x v="5"/>
    <s v="2023-08-30"/>
    <x v="0"/>
    <x v="0"/>
    <n v="26"/>
    <n v="24"/>
    <n v="2"/>
    <n v="10"/>
    <n v="33641"/>
    <n v="1293.8846153846155"/>
    <n v="31053.230769230773"/>
    <n v="6210.6461538461554"/>
    <n v="3105.3230769230777"/>
    <n v="3726.3876923076928"/>
    <n v="200"/>
    <n v="3926.3876923076928"/>
    <n v="2000"/>
    <n v="42369.200000000004"/>
    <n v="38442.812307692315"/>
    <s v="Paid"/>
    <s v="SBI"/>
    <s v="418709293446"/>
    <s v="170999390158"/>
  </r>
  <r>
    <x v="124"/>
    <x v="20"/>
    <x v="0"/>
    <n v="22"/>
    <x v="2"/>
    <x v="4"/>
    <x v="1"/>
    <s v="2022-12-04"/>
    <x v="0"/>
    <x v="0"/>
    <n v="26"/>
    <n v="23"/>
    <n v="3"/>
    <n v="15"/>
    <n v="49332"/>
    <n v="1897.3846153846155"/>
    <n v="43639.846153846156"/>
    <n v="8727.9692307692312"/>
    <n v="4363.9846153846156"/>
    <n v="5236.7815384615387"/>
    <n v="200"/>
    <n v="5436.7815384615387"/>
    <n v="3000"/>
    <n v="59731.8"/>
    <n v="54295.018461538464"/>
    <s v="Paid"/>
    <s v="HDFC"/>
    <s v="386059462019"/>
    <s v="710235023023"/>
  </r>
  <r>
    <x v="125"/>
    <x v="93"/>
    <x v="1"/>
    <n v="28"/>
    <x v="5"/>
    <x v="3"/>
    <x v="4"/>
    <s v="2019-12-09"/>
    <x v="0"/>
    <x v="0"/>
    <n v="26"/>
    <n v="24"/>
    <n v="2"/>
    <n v="3"/>
    <n v="50358"/>
    <n v="1936.8461538461538"/>
    <n v="46484.307692307688"/>
    <n v="9296.8615384615387"/>
    <n v="4648.4307692307693"/>
    <n v="5578.1169230769219"/>
    <n v="200"/>
    <n v="5778.1169230769219"/>
    <n v="600"/>
    <n v="61029.599999999999"/>
    <n v="55251.483076923076"/>
    <s v="Paid"/>
    <s v="ICICI"/>
    <s v="174181984754"/>
    <s v="463382911667"/>
  </r>
  <r>
    <x v="126"/>
    <x v="94"/>
    <x v="0"/>
    <n v="36"/>
    <x v="1"/>
    <x v="2"/>
    <x v="0"/>
    <s v="2019-07-04"/>
    <x v="0"/>
    <x v="0"/>
    <n v="26"/>
    <n v="23"/>
    <n v="3"/>
    <n v="15"/>
    <n v="46954"/>
    <n v="1805.9230769230769"/>
    <n v="41536.230769230766"/>
    <n v="8307.2461538461539"/>
    <n v="4153.623076923077"/>
    <n v="4984.3476923076914"/>
    <n v="200"/>
    <n v="5184.3476923076914"/>
    <n v="3000"/>
    <n v="56997.099999999991"/>
    <n v="51812.752307692303"/>
    <s v="Paid"/>
    <s v="ICICI"/>
    <s v="251527927850"/>
    <s v="867217918603"/>
  </r>
  <r>
    <x v="127"/>
    <x v="95"/>
    <x v="1"/>
    <n v="36"/>
    <x v="7"/>
    <x v="3"/>
    <x v="6"/>
    <s v="2022-04-27"/>
    <x v="0"/>
    <x v="0"/>
    <n v="26"/>
    <n v="23"/>
    <n v="3"/>
    <n v="6"/>
    <n v="32803"/>
    <n v="1261.6538461538462"/>
    <n v="29018.038461538461"/>
    <n v="5803.6076923076926"/>
    <n v="2901.8038461538463"/>
    <n v="3482.164615384615"/>
    <n v="200"/>
    <n v="3682.164615384615"/>
    <n v="1200"/>
    <n v="38923.449999999997"/>
    <n v="35241.285384615381"/>
    <s v="Paid"/>
    <s v="ICICI"/>
    <s v="523733636251"/>
    <s v="798756336400"/>
  </r>
  <r>
    <x v="128"/>
    <x v="11"/>
    <x v="1"/>
    <n v="44"/>
    <x v="5"/>
    <x v="3"/>
    <x v="4"/>
    <s v="2021-02-14"/>
    <x v="0"/>
    <x v="0"/>
    <n v="26"/>
    <n v="25"/>
    <n v="1"/>
    <n v="1"/>
    <n v="26149"/>
    <n v="1005.7307692307693"/>
    <n v="25143.26923076923"/>
    <n v="5028.6538461538466"/>
    <n v="2514.3269230769233"/>
    <n v="3017.1923076923076"/>
    <n v="200"/>
    <n v="3217.1923076923076"/>
    <n v="200"/>
    <n v="32886.25"/>
    <n v="29669.057692307691"/>
    <s v="Paid"/>
    <s v="Axis"/>
    <s v="672524293309"/>
    <s v="157848488856"/>
  </r>
  <r>
    <x v="129"/>
    <x v="96"/>
    <x v="1"/>
    <n v="43"/>
    <x v="7"/>
    <x v="0"/>
    <x v="4"/>
    <s v="2023-01-05"/>
    <x v="0"/>
    <x v="0"/>
    <n v="26"/>
    <n v="23"/>
    <n v="3"/>
    <n v="8"/>
    <n v="57281"/>
    <n v="2203.1153846153848"/>
    <n v="50671.653846153851"/>
    <n v="10134.330769230772"/>
    <n v="5067.1653846153858"/>
    <n v="6080.5984615384623"/>
    <n v="200"/>
    <n v="6280.5984615384623"/>
    <n v="1600"/>
    <n v="67473.150000000009"/>
    <n v="61192.551538461543"/>
    <s v="Paid"/>
    <s v="ICICI"/>
    <s v="604285457267"/>
    <s v="969457932434"/>
  </r>
  <r>
    <x v="130"/>
    <x v="97"/>
    <x v="1"/>
    <n v="38"/>
    <x v="1"/>
    <x v="4"/>
    <x v="0"/>
    <s v="2020-01-29"/>
    <x v="0"/>
    <x v="0"/>
    <n v="26"/>
    <n v="22"/>
    <n v="4"/>
    <n v="1"/>
    <n v="22228"/>
    <n v="854.92307692307691"/>
    <n v="18808.307692307691"/>
    <n v="3761.6615384615384"/>
    <n v="1880.8307692307692"/>
    <n v="2256.9969230769229"/>
    <n v="200"/>
    <n v="2456.9969230769229"/>
    <n v="200"/>
    <n v="24650.799999999999"/>
    <n v="22193.803076923075"/>
    <s v="Paid"/>
    <s v="Axis"/>
    <s v="738237586255"/>
    <s v="241289640369"/>
  </r>
  <r>
    <x v="131"/>
    <x v="95"/>
    <x v="0"/>
    <n v="51"/>
    <x v="1"/>
    <x v="5"/>
    <x v="1"/>
    <s v="2022-05-05"/>
    <x v="0"/>
    <x v="0"/>
    <n v="26"/>
    <n v="22"/>
    <n v="4"/>
    <n v="17"/>
    <n v="55694"/>
    <n v="2142.0769230769229"/>
    <n v="47125.692307692305"/>
    <n v="9425.1384615384613"/>
    <n v="4712.5692307692307"/>
    <n v="5655.0830769230761"/>
    <n v="200"/>
    <n v="5855.0830769230761"/>
    <n v="3400"/>
    <n v="64663.399999999994"/>
    <n v="58808.31692307692"/>
    <s v="Paid"/>
    <s v="HDFC"/>
    <s v="457409743248"/>
    <s v="995397224044"/>
  </r>
  <r>
    <x v="132"/>
    <x v="98"/>
    <x v="0"/>
    <n v="44"/>
    <x v="4"/>
    <x v="4"/>
    <x v="2"/>
    <s v="2023-03-11"/>
    <x v="0"/>
    <x v="0"/>
    <n v="26"/>
    <n v="24"/>
    <n v="2"/>
    <n v="7"/>
    <n v="51748"/>
    <n v="1990.3076923076924"/>
    <n v="47767.384615384617"/>
    <n v="9553.4769230769234"/>
    <n v="4776.7384615384617"/>
    <n v="5732.086153846154"/>
    <n v="200"/>
    <n v="5932.086153846154"/>
    <n v="1400"/>
    <n v="63497.600000000006"/>
    <n v="57565.513846153852"/>
    <s v="Paid"/>
    <s v="Axis"/>
    <s v="348797244874"/>
    <s v="852012484652"/>
  </r>
  <r>
    <x v="133"/>
    <x v="18"/>
    <x v="0"/>
    <n v="44"/>
    <x v="5"/>
    <x v="0"/>
    <x v="6"/>
    <s v="2021-04-07"/>
    <x v="0"/>
    <x v="0"/>
    <n v="26"/>
    <n v="23"/>
    <n v="3"/>
    <n v="9"/>
    <n v="46899"/>
    <n v="1803.8076923076924"/>
    <n v="41487.576923076922"/>
    <n v="8297.5153846153844"/>
    <n v="4148.7576923076922"/>
    <n v="4978.5092307692303"/>
    <n v="200"/>
    <n v="5178.5092307692303"/>
    <n v="1800"/>
    <n v="55733.85"/>
    <n v="50555.340769230766"/>
    <s v="Paid"/>
    <s v="Axis"/>
    <s v="296973740649"/>
    <s v="697941221153"/>
  </r>
  <r>
    <x v="134"/>
    <x v="18"/>
    <x v="1"/>
    <n v="50"/>
    <x v="4"/>
    <x v="2"/>
    <x v="5"/>
    <s v="2024-10-20"/>
    <x v="0"/>
    <x v="0"/>
    <n v="26"/>
    <n v="23"/>
    <n v="3"/>
    <n v="15"/>
    <n v="76583"/>
    <n v="2945.5"/>
    <n v="67746.5"/>
    <n v="13549.300000000001"/>
    <n v="6774.6500000000005"/>
    <n v="8129.58"/>
    <n v="200"/>
    <n v="8329.58"/>
    <n v="3000"/>
    <n v="91070.45"/>
    <n v="82740.87"/>
    <s v="Paid"/>
    <s v="Axis"/>
    <s v="159529956089"/>
    <s v="208236954679"/>
  </r>
  <r>
    <x v="135"/>
    <x v="60"/>
    <x v="1"/>
    <n v="24"/>
    <x v="7"/>
    <x v="0"/>
    <x v="6"/>
    <s v="2020-04-22"/>
    <x v="0"/>
    <x v="0"/>
    <n v="26"/>
    <n v="26"/>
    <n v="0"/>
    <n v="0"/>
    <n v="33234"/>
    <n v="1278.2307692307693"/>
    <n v="33234"/>
    <n v="6646.8"/>
    <n v="3323.4"/>
    <n v="3988.08"/>
    <n v="200"/>
    <n v="4188.08"/>
    <n v="0"/>
    <n v="43204.200000000004"/>
    <n v="39016.120000000003"/>
    <s v="Paid"/>
    <s v="Axis"/>
    <s v="780046656248"/>
    <s v="478223289250"/>
  </r>
  <r>
    <x v="136"/>
    <x v="99"/>
    <x v="0"/>
    <n v="35"/>
    <x v="1"/>
    <x v="4"/>
    <x v="3"/>
    <s v="2020-01-01"/>
    <x v="0"/>
    <x v="0"/>
    <n v="26"/>
    <n v="23"/>
    <n v="3"/>
    <n v="1"/>
    <n v="79553"/>
    <n v="3059.7307692307691"/>
    <n v="70373.807692307688"/>
    <n v="14074.761538461538"/>
    <n v="7037.3807692307691"/>
    <n v="8444.8569230769226"/>
    <n v="200"/>
    <n v="8644.8569230769226"/>
    <n v="200"/>
    <n v="91685.95"/>
    <n v="83041.093076923076"/>
    <s v="Paid"/>
    <s v="Axis"/>
    <s v="990596983512"/>
    <s v="899957023269"/>
  </r>
  <r>
    <x v="137"/>
    <x v="39"/>
    <x v="1"/>
    <n v="55"/>
    <x v="0"/>
    <x v="1"/>
    <x v="0"/>
    <s v="2024-05-22"/>
    <x v="0"/>
    <x v="0"/>
    <n v="26"/>
    <n v="22"/>
    <n v="4"/>
    <n v="17"/>
    <n v="68396"/>
    <n v="2630.6153846153848"/>
    <n v="57873.538461538468"/>
    <n v="11574.707692307695"/>
    <n v="5787.3538461538474"/>
    <n v="6944.8246153846158"/>
    <n v="200"/>
    <n v="7144.8246153846158"/>
    <n v="3400"/>
    <n v="78635.600000000006"/>
    <n v="71490.775384615394"/>
    <s v="Paid"/>
    <s v="HDFC"/>
    <s v="927113515825"/>
    <s v="873936081703"/>
  </r>
  <r>
    <x v="138"/>
    <x v="11"/>
    <x v="1"/>
    <n v="31"/>
    <x v="1"/>
    <x v="4"/>
    <x v="1"/>
    <s v="2025-07-25"/>
    <x v="0"/>
    <x v="0"/>
    <n v="26"/>
    <n v="24"/>
    <n v="2"/>
    <n v="10"/>
    <n v="66378"/>
    <n v="2553"/>
    <n v="61272"/>
    <n v="12254.400000000001"/>
    <n v="6127.2000000000007"/>
    <n v="7352.6399999999994"/>
    <n v="200"/>
    <n v="7552.6399999999994"/>
    <n v="2000"/>
    <n v="81653.599999999991"/>
    <n v="74100.959999999992"/>
    <s v="Paid"/>
    <s v="ICICI"/>
    <s v="787554573428"/>
    <s v="652834549163"/>
  </r>
  <r>
    <x v="139"/>
    <x v="100"/>
    <x v="0"/>
    <n v="31"/>
    <x v="4"/>
    <x v="2"/>
    <x v="3"/>
    <s v="2019-07-21"/>
    <x v="0"/>
    <x v="0"/>
    <n v="26"/>
    <n v="25"/>
    <n v="1"/>
    <n v="0"/>
    <n v="73059"/>
    <n v="2809.9615384615386"/>
    <n v="70249.038461538468"/>
    <n v="14049.807692307695"/>
    <n v="7024.9038461538476"/>
    <n v="8429.8846153846152"/>
    <n v="200"/>
    <n v="8629.8846153846152"/>
    <n v="0"/>
    <n v="91323.75"/>
    <n v="82693.86538461539"/>
    <s v="Paid"/>
    <s v="SBI"/>
    <s v="323895062476"/>
    <s v="670130067205"/>
  </r>
  <r>
    <x v="140"/>
    <x v="42"/>
    <x v="1"/>
    <n v="26"/>
    <x v="6"/>
    <x v="4"/>
    <x v="0"/>
    <s v="2024-05-24"/>
    <x v="0"/>
    <x v="0"/>
    <n v="26"/>
    <n v="23"/>
    <n v="3"/>
    <n v="1"/>
    <n v="59312"/>
    <n v="2281.2307692307691"/>
    <n v="52468.307692307688"/>
    <n v="10493.661538461538"/>
    <n v="5246.830769230769"/>
    <n v="6296.1969230769228"/>
    <n v="200"/>
    <n v="6496.1969230769228"/>
    <n v="200"/>
    <n v="68408.799999999988"/>
    <n v="61912.603076923064"/>
    <s v="Paid"/>
    <s v="ICICI"/>
    <s v="840920104191"/>
    <s v="732288515145"/>
  </r>
  <r>
    <x v="141"/>
    <x v="101"/>
    <x v="0"/>
    <n v="39"/>
    <x v="4"/>
    <x v="3"/>
    <x v="3"/>
    <s v="2024-06-09"/>
    <x v="0"/>
    <x v="0"/>
    <n v="26"/>
    <n v="22"/>
    <n v="4"/>
    <n v="0"/>
    <n v="70828"/>
    <n v="2724.1538461538462"/>
    <n v="59931.384615384617"/>
    <n v="11986.276923076925"/>
    <n v="5993.1384615384623"/>
    <n v="7191.7661538461534"/>
    <n v="200"/>
    <n v="7391.7661538461534"/>
    <n v="0"/>
    <n v="77910.8"/>
    <n v="70519.033846153849"/>
    <s v="Paid"/>
    <s v="ICICI"/>
    <s v="839602324733"/>
    <s v="723391653588"/>
  </r>
  <r>
    <x v="142"/>
    <x v="23"/>
    <x v="0"/>
    <n v="41"/>
    <x v="6"/>
    <x v="4"/>
    <x v="3"/>
    <s v="2025-05-23"/>
    <x v="0"/>
    <x v="0"/>
    <n v="26"/>
    <n v="25"/>
    <n v="1"/>
    <n v="4"/>
    <n v="72412"/>
    <n v="2785.0769230769229"/>
    <n v="69626.923076923078"/>
    <n v="13925.384615384617"/>
    <n v="6962.6923076923085"/>
    <n v="8355.2307692307695"/>
    <n v="200"/>
    <n v="8555.2307692307695"/>
    <n v="800"/>
    <n v="91315"/>
    <n v="82759.769230769234"/>
    <s v="Paid"/>
    <s v="HDFC"/>
    <s v="991956739243"/>
    <s v="505680051272"/>
  </r>
  <r>
    <x v="143"/>
    <x v="102"/>
    <x v="0"/>
    <n v="41"/>
    <x v="3"/>
    <x v="0"/>
    <x v="1"/>
    <s v="2020-02-08"/>
    <x v="0"/>
    <x v="0"/>
    <n v="26"/>
    <n v="25"/>
    <n v="1"/>
    <n v="14"/>
    <n v="40828"/>
    <n v="1570.3076923076924"/>
    <n v="39257.692307692312"/>
    <n v="7851.5384615384628"/>
    <n v="3925.7692307692314"/>
    <n v="4710.9230769230771"/>
    <n v="200"/>
    <n v="4910.9230769230771"/>
    <n v="2800"/>
    <n v="53835.000000000007"/>
    <n v="48924.076923076929"/>
    <s v="Paid"/>
    <s v="HDFC"/>
    <s v="204978593992"/>
    <s v="986234347005"/>
  </r>
  <r>
    <x v="144"/>
    <x v="103"/>
    <x v="0"/>
    <n v="24"/>
    <x v="4"/>
    <x v="2"/>
    <x v="3"/>
    <s v="2021-07-24"/>
    <x v="0"/>
    <x v="0"/>
    <n v="26"/>
    <n v="24"/>
    <n v="2"/>
    <n v="14"/>
    <n v="42035"/>
    <n v="1616.7307692307693"/>
    <n v="38801.538461538461"/>
    <n v="7760.3076923076924"/>
    <n v="3880.1538461538462"/>
    <n v="4656.1846153846154"/>
    <n v="200"/>
    <n v="4856.1846153846154"/>
    <n v="2800"/>
    <n v="53242"/>
    <n v="48385.815384615387"/>
    <s v="Paid"/>
    <s v="SBI"/>
    <s v="628753584181"/>
    <s v="581778963915"/>
  </r>
  <r>
    <x v="145"/>
    <x v="104"/>
    <x v="0"/>
    <n v="31"/>
    <x v="1"/>
    <x v="3"/>
    <x v="2"/>
    <s v="2025-10-11"/>
    <x v="0"/>
    <x v="0"/>
    <n v="26"/>
    <n v="22"/>
    <n v="4"/>
    <n v="8"/>
    <n v="49336"/>
    <n v="1897.5384615384614"/>
    <n v="41745.846153846149"/>
    <n v="8349.1692307692301"/>
    <n v="4174.5846153846151"/>
    <n v="5009.5015384615381"/>
    <n v="200"/>
    <n v="5209.5015384615381"/>
    <n v="1600"/>
    <n v="55869.599999999991"/>
    <n v="50660.098461538451"/>
    <s v="Paid"/>
    <s v="ICICI"/>
    <s v="173068242553"/>
    <s v="905821013009"/>
  </r>
  <r>
    <x v="146"/>
    <x v="47"/>
    <x v="0"/>
    <n v="22"/>
    <x v="4"/>
    <x v="3"/>
    <x v="3"/>
    <s v="2022-06-28"/>
    <x v="0"/>
    <x v="0"/>
    <n v="26"/>
    <n v="25"/>
    <n v="1"/>
    <n v="11"/>
    <n v="73801"/>
    <n v="2838.5"/>
    <n v="70962.5"/>
    <n v="14192.5"/>
    <n v="7096.25"/>
    <n v="8515.5"/>
    <n v="200"/>
    <n v="8715.5"/>
    <n v="2200"/>
    <n v="94451.25"/>
    <n v="85735.75"/>
    <s v="Paid"/>
    <s v="Axis"/>
    <s v="841500565743"/>
    <s v="293231048342"/>
  </r>
  <r>
    <x v="147"/>
    <x v="105"/>
    <x v="1"/>
    <n v="47"/>
    <x v="5"/>
    <x v="0"/>
    <x v="3"/>
    <s v="2022-03-20"/>
    <x v="0"/>
    <x v="0"/>
    <n v="26"/>
    <n v="22"/>
    <n v="4"/>
    <n v="1"/>
    <n v="61551"/>
    <n v="2367.3461538461538"/>
    <n v="52081.615384615383"/>
    <n v="10416.323076923078"/>
    <n v="5208.1615384615388"/>
    <n v="6249.7938461538461"/>
    <n v="200"/>
    <n v="6449.7938461538461"/>
    <n v="200"/>
    <n v="67906.100000000006"/>
    <n v="61456.306153846162"/>
    <s v="Paid"/>
    <s v="HDFC"/>
    <s v="287481790288"/>
    <s v="154286334417"/>
  </r>
  <r>
    <x v="148"/>
    <x v="106"/>
    <x v="0"/>
    <n v="53"/>
    <x v="1"/>
    <x v="4"/>
    <x v="1"/>
    <s v="2021-11-05"/>
    <x v="0"/>
    <x v="0"/>
    <n v="26"/>
    <n v="25"/>
    <n v="1"/>
    <n v="12"/>
    <n v="71794"/>
    <n v="2761.3076923076924"/>
    <n v="69032.692307692312"/>
    <n v="13806.538461538463"/>
    <n v="6903.2692307692314"/>
    <n v="8283.923076923078"/>
    <n v="200"/>
    <n v="8483.923076923078"/>
    <n v="2400"/>
    <n v="92142.500000000015"/>
    <n v="83658.576923076937"/>
    <s v="Paid"/>
    <s v="HDFC"/>
    <s v="864295691180"/>
    <s v="883081046709"/>
  </r>
  <r>
    <x v="149"/>
    <x v="107"/>
    <x v="0"/>
    <n v="44"/>
    <x v="6"/>
    <x v="4"/>
    <x v="2"/>
    <s v="2019-06-19"/>
    <x v="0"/>
    <x v="0"/>
    <n v="26"/>
    <n v="25"/>
    <n v="1"/>
    <n v="11"/>
    <n v="67104"/>
    <n v="2580.9230769230771"/>
    <n v="64523.076923076929"/>
    <n v="12904.615384615387"/>
    <n v="6452.3076923076933"/>
    <n v="7742.7692307692314"/>
    <n v="200"/>
    <n v="7942.7692307692314"/>
    <n v="2200"/>
    <n v="86080"/>
    <n v="78137.230769230766"/>
    <s v="Paid"/>
    <s v="SBI"/>
    <s v="498571078187"/>
    <s v="148527979483"/>
  </r>
  <r>
    <x v="150"/>
    <x v="36"/>
    <x v="1"/>
    <n v="50"/>
    <x v="2"/>
    <x v="0"/>
    <x v="6"/>
    <s v="2020-11-15"/>
    <x v="0"/>
    <x v="0"/>
    <n v="26"/>
    <n v="24"/>
    <n v="2"/>
    <n v="18"/>
    <n v="29432"/>
    <n v="1132"/>
    <n v="27168"/>
    <n v="5433.6"/>
    <n v="2716.8"/>
    <n v="3260.16"/>
    <n v="200"/>
    <n v="3460.16"/>
    <n v="3600"/>
    <n v="38918.400000000001"/>
    <n v="35458.240000000005"/>
    <s v="Paid"/>
    <s v="Axis"/>
    <s v="546469273713"/>
    <s v="448988051019"/>
  </r>
  <r>
    <x v="151"/>
    <x v="108"/>
    <x v="0"/>
    <n v="28"/>
    <x v="4"/>
    <x v="2"/>
    <x v="1"/>
    <s v="2020-08-16"/>
    <x v="0"/>
    <x v="0"/>
    <n v="26"/>
    <n v="25"/>
    <n v="1"/>
    <n v="17"/>
    <n v="50377"/>
    <n v="1937.5769230769231"/>
    <n v="48439.423076923078"/>
    <n v="9687.8846153846152"/>
    <n v="4843.9423076923076"/>
    <n v="5812.7307692307695"/>
    <n v="200"/>
    <n v="6012.7307692307695"/>
    <n v="3400"/>
    <n v="66371.25"/>
    <n v="60358.519230769234"/>
    <s v="Paid"/>
    <s v="HDFC"/>
    <s v="618076929632"/>
    <s v="389592585426"/>
  </r>
  <r>
    <x v="152"/>
    <x v="109"/>
    <x v="0"/>
    <n v="40"/>
    <x v="7"/>
    <x v="5"/>
    <x v="2"/>
    <s v="2019-12-22"/>
    <x v="0"/>
    <x v="0"/>
    <n v="26"/>
    <n v="26"/>
    <n v="0"/>
    <n v="14"/>
    <n v="58139"/>
    <n v="2236.1153846153848"/>
    <n v="58139"/>
    <n v="11627.800000000001"/>
    <n v="5813.9000000000005"/>
    <n v="6976.6799999999994"/>
    <n v="200"/>
    <n v="7176.6799999999994"/>
    <n v="2800"/>
    <n v="78380.7"/>
    <n v="71204.02"/>
    <s v="Paid"/>
    <s v="SBI"/>
    <s v="316518664659"/>
    <s v="945705315967"/>
  </r>
  <r>
    <x v="153"/>
    <x v="59"/>
    <x v="1"/>
    <n v="54"/>
    <x v="6"/>
    <x v="4"/>
    <x v="0"/>
    <s v="2023-04-23"/>
    <x v="0"/>
    <x v="0"/>
    <n v="26"/>
    <n v="24"/>
    <n v="2"/>
    <n v="8"/>
    <n v="53253"/>
    <n v="2048.1923076923076"/>
    <n v="49156.615384615383"/>
    <n v="9831.3230769230777"/>
    <n v="4915.6615384615388"/>
    <n v="5898.7938461538461"/>
    <n v="200"/>
    <n v="6098.7938461538461"/>
    <n v="1600"/>
    <n v="65503.6"/>
    <n v="59404.806153846155"/>
    <s v="Paid"/>
    <s v="HDFC"/>
    <s v="495822523834"/>
    <s v="511147872402"/>
  </r>
  <r>
    <x v="154"/>
    <x v="110"/>
    <x v="0"/>
    <n v="33"/>
    <x v="5"/>
    <x v="2"/>
    <x v="3"/>
    <s v="2022-02-02"/>
    <x v="0"/>
    <x v="0"/>
    <n v="26"/>
    <n v="23"/>
    <n v="3"/>
    <n v="17"/>
    <n v="62177"/>
    <n v="2391.4230769230771"/>
    <n v="55002.730769230773"/>
    <n v="11000.546153846155"/>
    <n v="5500.2730769230775"/>
    <n v="6600.3276923076928"/>
    <n v="200"/>
    <n v="6800.3276923076928"/>
    <n v="3400"/>
    <n v="74903.550000000017"/>
    <n v="68103.222307692326"/>
    <s v="Paid"/>
    <s v="Axis"/>
    <s v="461295535363"/>
    <s v="626748007118"/>
  </r>
  <r>
    <x v="155"/>
    <x v="111"/>
    <x v="0"/>
    <n v="45"/>
    <x v="3"/>
    <x v="2"/>
    <x v="0"/>
    <s v="2020-10-05"/>
    <x v="0"/>
    <x v="0"/>
    <n v="26"/>
    <n v="23"/>
    <n v="3"/>
    <n v="3"/>
    <n v="44344"/>
    <n v="1705.5384615384614"/>
    <n v="39227.38461538461"/>
    <n v="7845.4769230769225"/>
    <n v="3922.7384615384613"/>
    <n v="4707.286153846153"/>
    <n v="200"/>
    <n v="4907.286153846153"/>
    <n v="600"/>
    <n v="51595.599999999991"/>
    <n v="46688.31384615384"/>
    <s v="Paid"/>
    <s v="Axis"/>
    <s v="610395044130"/>
    <s v="850610652730"/>
  </r>
  <r>
    <x v="156"/>
    <x v="34"/>
    <x v="1"/>
    <n v="24"/>
    <x v="7"/>
    <x v="1"/>
    <x v="0"/>
    <s v="2021-07-11"/>
    <x v="0"/>
    <x v="0"/>
    <n v="26"/>
    <n v="25"/>
    <n v="1"/>
    <n v="4"/>
    <n v="33448"/>
    <n v="1286.4615384615386"/>
    <n v="32161.538461538465"/>
    <n v="6432.3076923076933"/>
    <n v="3216.1538461538466"/>
    <n v="3859.3846153846157"/>
    <n v="200"/>
    <n v="4059.3846153846157"/>
    <n v="800"/>
    <n v="42610"/>
    <n v="38550.615384615383"/>
    <s v="Paid"/>
    <s v="SBI"/>
    <s v="244142034723"/>
    <s v="140425104846"/>
  </r>
  <r>
    <x v="157"/>
    <x v="112"/>
    <x v="0"/>
    <n v="37"/>
    <x v="7"/>
    <x v="3"/>
    <x v="2"/>
    <s v="2022-06-30"/>
    <x v="0"/>
    <x v="0"/>
    <n v="26"/>
    <n v="21"/>
    <n v="5"/>
    <n v="14"/>
    <n v="51744"/>
    <n v="1990.1538461538462"/>
    <n v="41793.230769230773"/>
    <n v="8358.6461538461554"/>
    <n v="4179.3230769230777"/>
    <n v="5015.1876923076925"/>
    <n v="200"/>
    <n v="5215.1876923076925"/>
    <n v="2800"/>
    <n v="57131.200000000004"/>
    <n v="51916.012307692312"/>
    <s v="Paid"/>
    <s v="ICICI"/>
    <s v="906919347611"/>
    <s v="621026088824"/>
  </r>
  <r>
    <x v="158"/>
    <x v="30"/>
    <x v="1"/>
    <n v="53"/>
    <x v="7"/>
    <x v="4"/>
    <x v="0"/>
    <s v="2024-11-23"/>
    <x v="0"/>
    <x v="0"/>
    <n v="26"/>
    <n v="24"/>
    <n v="2"/>
    <n v="3"/>
    <n v="73720"/>
    <n v="2835.3846153846152"/>
    <n v="68049.230769230766"/>
    <n v="13609.846153846154"/>
    <n v="6804.9230769230771"/>
    <n v="8165.9076923076918"/>
    <n v="200"/>
    <n v="8365.9076923076918"/>
    <n v="600"/>
    <n v="89064"/>
    <n v="80698.092307692306"/>
    <s v="Paid"/>
    <s v="SBI"/>
    <s v="256157147240"/>
    <s v="237954461377"/>
  </r>
  <r>
    <x v="159"/>
    <x v="94"/>
    <x v="1"/>
    <n v="37"/>
    <x v="4"/>
    <x v="1"/>
    <x v="0"/>
    <s v="2023-03-07"/>
    <x v="0"/>
    <x v="0"/>
    <n v="26"/>
    <n v="23"/>
    <n v="3"/>
    <n v="11"/>
    <n v="26351"/>
    <n v="1013.5"/>
    <n v="23310.5"/>
    <n v="4662.1000000000004"/>
    <n v="2331.0500000000002"/>
    <n v="2797.2599999999998"/>
    <n v="200"/>
    <n v="2997.2599999999998"/>
    <n v="2200"/>
    <n v="32503.649999999998"/>
    <n v="29506.39"/>
    <s v="Paid"/>
    <s v="SBI"/>
    <s v="731663055303"/>
    <s v="435252519746"/>
  </r>
  <r>
    <x v="160"/>
    <x v="51"/>
    <x v="1"/>
    <n v="27"/>
    <x v="1"/>
    <x v="0"/>
    <x v="5"/>
    <s v="2023-09-06"/>
    <x v="0"/>
    <x v="0"/>
    <n v="26"/>
    <n v="25"/>
    <n v="1"/>
    <n v="10"/>
    <n v="48386"/>
    <n v="1861"/>
    <n v="46525"/>
    <n v="9305"/>
    <n v="4652.5"/>
    <n v="5583"/>
    <n v="200"/>
    <n v="5783"/>
    <n v="2000"/>
    <n v="62482.5"/>
    <n v="56699.5"/>
    <s v="Paid"/>
    <s v="HDFC"/>
    <s v="158442868443"/>
    <s v="333447812658"/>
  </r>
  <r>
    <x v="161"/>
    <x v="57"/>
    <x v="0"/>
    <n v="43"/>
    <x v="3"/>
    <x v="4"/>
    <x v="1"/>
    <s v="2021-10-01"/>
    <x v="0"/>
    <x v="0"/>
    <n v="26"/>
    <n v="25"/>
    <n v="1"/>
    <n v="17"/>
    <n v="36082"/>
    <n v="1387.7692307692307"/>
    <n v="34694.230769230766"/>
    <n v="6938.8461538461534"/>
    <n v="3469.4230769230767"/>
    <n v="4163.3076923076915"/>
    <n v="200"/>
    <n v="4363.3076923076915"/>
    <n v="3400"/>
    <n v="48502.5"/>
    <n v="44139.192307692312"/>
    <s v="Paid"/>
    <s v="HDFC"/>
    <s v="711196851153"/>
    <s v="396355551433"/>
  </r>
  <r>
    <x v="162"/>
    <x v="110"/>
    <x v="1"/>
    <n v="30"/>
    <x v="6"/>
    <x v="2"/>
    <x v="6"/>
    <s v="2022-04-30"/>
    <x v="0"/>
    <x v="0"/>
    <n v="26"/>
    <n v="24"/>
    <n v="2"/>
    <n v="18"/>
    <n v="54542"/>
    <n v="2097.7692307692309"/>
    <n v="50346.461538461546"/>
    <n v="10069.292307692311"/>
    <n v="5034.6461538461554"/>
    <n v="6041.5753846153857"/>
    <n v="200"/>
    <n v="6241.5753846153857"/>
    <n v="3600"/>
    <n v="69050.400000000009"/>
    <n v="62808.824615384627"/>
    <s v="Paid"/>
    <s v="SBI"/>
    <s v="695793452259"/>
    <s v="334118038133"/>
  </r>
  <r>
    <x v="163"/>
    <x v="49"/>
    <x v="0"/>
    <n v="33"/>
    <x v="5"/>
    <x v="4"/>
    <x v="2"/>
    <s v="2020-03-13"/>
    <x v="0"/>
    <x v="0"/>
    <n v="26"/>
    <n v="25"/>
    <n v="1"/>
    <n v="20"/>
    <n v="38436"/>
    <n v="1478.3076923076924"/>
    <n v="36957.692307692312"/>
    <n v="7391.5384615384628"/>
    <n v="3695.7692307692314"/>
    <n v="4434.9230769230771"/>
    <n v="200"/>
    <n v="4634.9230769230771"/>
    <n v="4000"/>
    <n v="52045.000000000007"/>
    <n v="47410.076923076929"/>
    <s v="Paid"/>
    <s v="Axis"/>
    <s v="229169365836"/>
    <s v="374136240234"/>
  </r>
  <r>
    <x v="164"/>
    <x v="100"/>
    <x v="0"/>
    <n v="50"/>
    <x v="2"/>
    <x v="4"/>
    <x v="5"/>
    <s v="2022-11-24"/>
    <x v="0"/>
    <x v="0"/>
    <n v="26"/>
    <n v="23"/>
    <n v="3"/>
    <n v="11"/>
    <n v="32078"/>
    <n v="1233.7692307692307"/>
    <n v="28376.692307692305"/>
    <n v="5675.3384615384612"/>
    <n v="2837.6692307692306"/>
    <n v="3405.2030769230764"/>
    <n v="200"/>
    <n v="3605.2030769230764"/>
    <n v="2200"/>
    <n v="39089.699999999997"/>
    <n v="35484.49692307692"/>
    <s v="Paid"/>
    <s v="HDFC"/>
    <s v="931244804575"/>
    <s v="818329724374"/>
  </r>
  <r>
    <x v="165"/>
    <x v="113"/>
    <x v="1"/>
    <n v="45"/>
    <x v="2"/>
    <x v="2"/>
    <x v="1"/>
    <s v="2019-02-01"/>
    <x v="0"/>
    <x v="0"/>
    <n v="26"/>
    <n v="22"/>
    <n v="4"/>
    <n v="5"/>
    <n v="31297"/>
    <n v="1203.7307692307693"/>
    <n v="26482.076923076926"/>
    <n v="5296.4153846153858"/>
    <n v="2648.2076923076929"/>
    <n v="3177.8492307692309"/>
    <n v="200"/>
    <n v="3377.8492307692309"/>
    <n v="1000"/>
    <n v="35426.700000000004"/>
    <n v="32048.850769230772"/>
    <s v="Paid"/>
    <s v="SBI"/>
    <s v="869487376023"/>
    <s v="902922928601"/>
  </r>
  <r>
    <x v="166"/>
    <x v="114"/>
    <x v="0"/>
    <n v="25"/>
    <x v="2"/>
    <x v="2"/>
    <x v="3"/>
    <s v="2021-07-10"/>
    <x v="0"/>
    <x v="0"/>
    <n v="26"/>
    <n v="22"/>
    <n v="4"/>
    <n v="20"/>
    <n v="58642"/>
    <n v="2255.4615384615386"/>
    <n v="49620.153846153851"/>
    <n v="9924.0307692307706"/>
    <n v="4962.0153846153853"/>
    <n v="5954.418461538462"/>
    <n v="200"/>
    <n v="6154.418461538462"/>
    <n v="4000"/>
    <n v="68506.200000000012"/>
    <n v="62351.781538461553"/>
    <s v="Paid"/>
    <s v="Axis"/>
    <s v="641701338250"/>
    <s v="161941014343"/>
  </r>
  <r>
    <x v="167"/>
    <x v="58"/>
    <x v="1"/>
    <n v="35"/>
    <x v="7"/>
    <x v="4"/>
    <x v="1"/>
    <s v="2020-05-22"/>
    <x v="0"/>
    <x v="0"/>
    <n v="26"/>
    <n v="24"/>
    <n v="2"/>
    <n v="13"/>
    <n v="57771"/>
    <n v="2221.9615384615386"/>
    <n v="53327.076923076922"/>
    <n v="10665.415384615386"/>
    <n v="5332.7076923076929"/>
    <n v="6399.2492307692301"/>
    <n v="200"/>
    <n v="6599.2492307692301"/>
    <n v="2600"/>
    <n v="71925.2"/>
    <n v="65325.950769230767"/>
    <s v="Paid"/>
    <s v="HDFC"/>
    <s v="579875326763"/>
    <s v="727062725630"/>
  </r>
  <r>
    <x v="168"/>
    <x v="115"/>
    <x v="0"/>
    <n v="24"/>
    <x v="2"/>
    <x v="2"/>
    <x v="5"/>
    <s v="2021-02-25"/>
    <x v="0"/>
    <x v="0"/>
    <n v="26"/>
    <n v="24"/>
    <n v="2"/>
    <n v="10"/>
    <n v="50174"/>
    <n v="1929.7692307692307"/>
    <n v="46314.461538461539"/>
    <n v="9262.8923076923074"/>
    <n v="4631.4461538461537"/>
    <n v="5557.7353846153846"/>
    <n v="200"/>
    <n v="5757.7353846153846"/>
    <n v="2000"/>
    <n v="62208.800000000003"/>
    <n v="56451.064615384617"/>
    <s v="Paid"/>
    <s v="ICICI"/>
    <s v="117869582534"/>
    <s v="610904913359"/>
  </r>
  <r>
    <x v="169"/>
    <x v="17"/>
    <x v="1"/>
    <n v="51"/>
    <x v="3"/>
    <x v="3"/>
    <x v="5"/>
    <s v="2019-03-01"/>
    <x v="0"/>
    <x v="0"/>
    <n v="26"/>
    <n v="23"/>
    <n v="3"/>
    <n v="13"/>
    <n v="49578"/>
    <n v="1906.8461538461538"/>
    <n v="43857.461538461539"/>
    <n v="8771.4923076923078"/>
    <n v="4385.7461538461539"/>
    <n v="5262.8953846153845"/>
    <n v="200"/>
    <n v="5462.8953846153845"/>
    <n v="2600"/>
    <n v="59614.7"/>
    <n v="54151.804615384615"/>
    <s v="Paid"/>
    <s v="SBI"/>
    <s v="925896480975"/>
    <s v="813919708777"/>
  </r>
  <r>
    <x v="170"/>
    <x v="66"/>
    <x v="1"/>
    <n v="38"/>
    <x v="3"/>
    <x v="4"/>
    <x v="0"/>
    <s v="2022-10-02"/>
    <x v="0"/>
    <x v="0"/>
    <n v="26"/>
    <n v="25"/>
    <n v="1"/>
    <n v="3"/>
    <n v="77429"/>
    <n v="2978.0384615384614"/>
    <n v="74450.961538461532"/>
    <n v="14890.192307692307"/>
    <n v="7445.0961538461534"/>
    <n v="8934.1153846153829"/>
    <n v="200"/>
    <n v="9134.1153846153829"/>
    <n v="600"/>
    <n v="97386.25"/>
    <n v="88252.134615384624"/>
    <s v="Paid"/>
    <s v="HDFC"/>
    <s v="961469247065"/>
    <s v="599387040153"/>
  </r>
  <r>
    <x v="171"/>
    <x v="74"/>
    <x v="1"/>
    <n v="35"/>
    <x v="3"/>
    <x v="4"/>
    <x v="4"/>
    <s v="2025-06-13"/>
    <x v="0"/>
    <x v="0"/>
    <n v="26"/>
    <n v="22"/>
    <n v="4"/>
    <n v="4"/>
    <n v="45428"/>
    <n v="1747.2307692307693"/>
    <n v="38439.076923076922"/>
    <n v="7687.8153846153846"/>
    <n v="3843.9076923076923"/>
    <n v="4612.6892307692306"/>
    <n v="200"/>
    <n v="4812.6892307692306"/>
    <n v="800"/>
    <n v="50770.8"/>
    <n v="45958.110769230771"/>
    <s v="Paid"/>
    <s v="HDFC"/>
    <s v="547606322229"/>
    <s v="907365991431"/>
  </r>
  <r>
    <x v="172"/>
    <x v="91"/>
    <x v="1"/>
    <n v="54"/>
    <x v="5"/>
    <x v="5"/>
    <x v="6"/>
    <s v="2022-01-27"/>
    <x v="0"/>
    <x v="0"/>
    <n v="26"/>
    <n v="24"/>
    <n v="2"/>
    <n v="3"/>
    <n v="43837"/>
    <n v="1686.0384615384614"/>
    <n v="40464.923076923078"/>
    <n v="8092.9846153846156"/>
    <n v="4046.4923076923078"/>
    <n v="4855.790769230769"/>
    <n v="200"/>
    <n v="5055.790769230769"/>
    <n v="600"/>
    <n v="53204.4"/>
    <n v="48148.609230769231"/>
    <s v="Paid"/>
    <s v="SBI"/>
    <s v="906214781488"/>
    <s v="177013306794"/>
  </r>
  <r>
    <x v="173"/>
    <x v="65"/>
    <x v="1"/>
    <n v="41"/>
    <x v="3"/>
    <x v="0"/>
    <x v="5"/>
    <s v="2023-11-20"/>
    <x v="0"/>
    <x v="0"/>
    <n v="26"/>
    <n v="24"/>
    <n v="2"/>
    <n v="19"/>
    <n v="65956"/>
    <n v="2536.7692307692309"/>
    <n v="60882.461538461546"/>
    <n v="12176.49230769231"/>
    <n v="6088.2461538461548"/>
    <n v="7305.8953846153854"/>
    <n v="200"/>
    <n v="7505.8953846153854"/>
    <n v="3800"/>
    <n v="82947.200000000012"/>
    <n v="75441.304615384623"/>
    <s v="Paid"/>
    <s v="Axis"/>
    <s v="255743405176"/>
    <s v="530985955959"/>
  </r>
  <r>
    <x v="174"/>
    <x v="47"/>
    <x v="1"/>
    <n v="42"/>
    <x v="0"/>
    <x v="5"/>
    <x v="3"/>
    <s v="2019-11-13"/>
    <x v="0"/>
    <x v="0"/>
    <n v="26"/>
    <n v="23"/>
    <n v="3"/>
    <n v="3"/>
    <n v="62437"/>
    <n v="2401.4230769230771"/>
    <n v="55232.730769230773"/>
    <n v="11046.546153846155"/>
    <n v="5523.2730769230775"/>
    <n v="6627.9276923076923"/>
    <n v="200"/>
    <n v="6827.9276923076923"/>
    <n v="600"/>
    <n v="72402.550000000017"/>
    <n v="65574.62230769232"/>
    <s v="Paid"/>
    <s v="ICICI"/>
    <s v="756617777516"/>
    <s v="841887182207"/>
  </r>
  <r>
    <x v="175"/>
    <x v="3"/>
    <x v="0"/>
    <n v="54"/>
    <x v="6"/>
    <x v="1"/>
    <x v="1"/>
    <s v="2025-09-18"/>
    <x v="0"/>
    <x v="0"/>
    <n v="26"/>
    <n v="24"/>
    <n v="2"/>
    <n v="0"/>
    <n v="18898"/>
    <n v="726.84615384615381"/>
    <n v="17444.307692307691"/>
    <n v="3488.8615384615387"/>
    <n v="1744.4307692307693"/>
    <n v="2093.3169230769231"/>
    <n v="200"/>
    <n v="2293.3169230769231"/>
    <n v="0"/>
    <n v="22677.599999999999"/>
    <n v="20384.283076923075"/>
    <s v="Paid"/>
    <s v="Axis"/>
    <s v="901434673760"/>
    <s v="241275511881"/>
  </r>
  <r>
    <x v="176"/>
    <x v="116"/>
    <x v="1"/>
    <n v="51"/>
    <x v="2"/>
    <x v="3"/>
    <x v="0"/>
    <s v="2022-10-17"/>
    <x v="0"/>
    <x v="0"/>
    <n v="26"/>
    <n v="24"/>
    <n v="2"/>
    <n v="10"/>
    <n v="22879"/>
    <n v="879.96153846153845"/>
    <n v="21119.076923076922"/>
    <n v="4223.8153846153846"/>
    <n v="2111.9076923076923"/>
    <n v="2534.2892307692305"/>
    <n v="200"/>
    <n v="2734.2892307692305"/>
    <n v="2000"/>
    <n v="29454.799999999999"/>
    <n v="26720.510769230768"/>
    <s v="Paid"/>
    <s v="SBI"/>
    <s v="555104795494"/>
    <s v="644647019216"/>
  </r>
  <r>
    <x v="177"/>
    <x v="76"/>
    <x v="0"/>
    <n v="36"/>
    <x v="5"/>
    <x v="5"/>
    <x v="2"/>
    <s v="2025-10-14"/>
    <x v="0"/>
    <x v="0"/>
    <n v="26"/>
    <n v="23"/>
    <n v="3"/>
    <n v="19"/>
    <n v="22044"/>
    <n v="847.84615384615381"/>
    <n v="19500.461538461539"/>
    <n v="3900.0923076923082"/>
    <n v="1950.0461538461541"/>
    <n v="2340.0553846153848"/>
    <n v="200"/>
    <n v="2540.0553846153848"/>
    <n v="3800"/>
    <n v="29150.6"/>
    <n v="26610.544615384613"/>
    <s v="Paid"/>
    <s v="HDFC"/>
    <s v="610933844967"/>
    <s v="168177504288"/>
  </r>
  <r>
    <x v="178"/>
    <x v="15"/>
    <x v="1"/>
    <n v="53"/>
    <x v="5"/>
    <x v="2"/>
    <x v="5"/>
    <s v="2022-03-15"/>
    <x v="0"/>
    <x v="0"/>
    <n v="26"/>
    <n v="23"/>
    <n v="3"/>
    <n v="1"/>
    <n v="22827"/>
    <n v="877.96153846153845"/>
    <n v="20193.115384615383"/>
    <n v="4038.623076923077"/>
    <n v="2019.3115384615385"/>
    <n v="2423.1738461538457"/>
    <n v="200"/>
    <n v="2623.1738461538457"/>
    <n v="200"/>
    <n v="26451.049999999996"/>
    <n v="23827.876153846151"/>
    <s v="Paid"/>
    <s v="ICICI"/>
    <s v="316384899061"/>
    <s v="548973534051"/>
  </r>
  <r>
    <x v="179"/>
    <x v="115"/>
    <x v="0"/>
    <n v="32"/>
    <x v="1"/>
    <x v="4"/>
    <x v="6"/>
    <s v="2024-10-29"/>
    <x v="0"/>
    <x v="0"/>
    <n v="26"/>
    <n v="23"/>
    <n v="3"/>
    <n v="10"/>
    <n v="35367"/>
    <n v="1360.2692307692307"/>
    <n v="31286.192307692305"/>
    <n v="6257.2384615384617"/>
    <n v="3128.6192307692309"/>
    <n v="3754.3430769230763"/>
    <n v="200"/>
    <n v="3954.3430769230763"/>
    <n v="2000"/>
    <n v="42672.049999999996"/>
    <n v="38717.706923076919"/>
    <s v="Paid"/>
    <s v="Axis"/>
    <s v="179097326993"/>
    <s v="528750351793"/>
  </r>
  <r>
    <x v="180"/>
    <x v="98"/>
    <x v="0"/>
    <n v="48"/>
    <x v="0"/>
    <x v="2"/>
    <x v="3"/>
    <s v="2022-06-16"/>
    <x v="0"/>
    <x v="0"/>
    <n v="26"/>
    <n v="22"/>
    <n v="4"/>
    <n v="7"/>
    <n v="54831"/>
    <n v="2108.8846153846152"/>
    <n v="46395.461538461532"/>
    <n v="9279.0923076923063"/>
    <n v="4639.5461538461532"/>
    <n v="5567.455384615384"/>
    <n v="200"/>
    <n v="5767.455384615384"/>
    <n v="1400"/>
    <n v="61714.099999999991"/>
    <n v="55946.644615384605"/>
    <s v="Paid"/>
    <s v="Axis"/>
    <s v="117503053060"/>
    <s v="794097172091"/>
  </r>
  <r>
    <x v="181"/>
    <x v="44"/>
    <x v="0"/>
    <n v="41"/>
    <x v="6"/>
    <x v="3"/>
    <x v="6"/>
    <s v="2025-10-23"/>
    <x v="0"/>
    <x v="0"/>
    <n v="26"/>
    <n v="25"/>
    <n v="1"/>
    <n v="6"/>
    <n v="42730"/>
    <n v="1643.4615384615386"/>
    <n v="41086.538461538461"/>
    <n v="8217.3076923076933"/>
    <n v="4108.6538461538466"/>
    <n v="4930.3846153846152"/>
    <n v="200"/>
    <n v="5130.3846153846152"/>
    <n v="1200"/>
    <n v="54612.5"/>
    <n v="49482.115384615383"/>
    <s v="Paid"/>
    <s v="SBI"/>
    <s v="329936361431"/>
    <s v="404520591214"/>
  </r>
  <r>
    <x v="182"/>
    <x v="63"/>
    <x v="1"/>
    <n v="46"/>
    <x v="4"/>
    <x v="3"/>
    <x v="5"/>
    <s v="2020-02-04"/>
    <x v="0"/>
    <x v="0"/>
    <n v="26"/>
    <n v="24"/>
    <n v="2"/>
    <n v="19"/>
    <n v="52744"/>
    <n v="2028.6153846153845"/>
    <n v="48686.769230769227"/>
    <n v="9737.3538461538465"/>
    <n v="4868.6769230769232"/>
    <n v="5842.412307692307"/>
    <n v="200"/>
    <n v="6042.412307692307"/>
    <n v="3800"/>
    <n v="67092.799999999988"/>
    <n v="61050.387692307682"/>
    <s v="Paid"/>
    <s v="SBI"/>
    <s v="939078975952"/>
    <s v="251576865930"/>
  </r>
  <r>
    <x v="183"/>
    <x v="89"/>
    <x v="0"/>
    <n v="27"/>
    <x v="3"/>
    <x v="0"/>
    <x v="3"/>
    <s v="2021-08-10"/>
    <x v="0"/>
    <x v="0"/>
    <n v="26"/>
    <n v="23"/>
    <n v="3"/>
    <n v="7"/>
    <n v="58321"/>
    <n v="2243.1153846153848"/>
    <n v="51591.653846153851"/>
    <n v="10318.330769230772"/>
    <n v="5159.1653846153858"/>
    <n v="6190.9984615384619"/>
    <n v="200"/>
    <n v="6390.9984615384619"/>
    <n v="1400"/>
    <n v="68469.150000000009"/>
    <n v="62078.151538461549"/>
    <s v="Paid"/>
    <s v="ICICI"/>
    <s v="232702547515"/>
    <s v="471849585471"/>
  </r>
  <r>
    <x v="184"/>
    <x v="42"/>
    <x v="0"/>
    <n v="35"/>
    <x v="5"/>
    <x v="1"/>
    <x v="2"/>
    <s v="2024-09-16"/>
    <x v="0"/>
    <x v="0"/>
    <n v="26"/>
    <n v="25"/>
    <n v="1"/>
    <n v="14"/>
    <n v="79701"/>
    <n v="3065.4230769230771"/>
    <n v="76635.576923076922"/>
    <n v="15327.115384615385"/>
    <n v="7663.5576923076924"/>
    <n v="9196.2692307692305"/>
    <n v="200"/>
    <n v="9396.2692307692305"/>
    <n v="2800"/>
    <n v="102426.25"/>
    <n v="93029.980769230766"/>
    <s v="Paid"/>
    <s v="ICICI"/>
    <s v="120839132928"/>
    <s v="134849893392"/>
  </r>
  <r>
    <x v="185"/>
    <x v="117"/>
    <x v="1"/>
    <n v="29"/>
    <x v="6"/>
    <x v="1"/>
    <x v="1"/>
    <s v="2025-03-13"/>
    <x v="0"/>
    <x v="0"/>
    <n v="26"/>
    <n v="25"/>
    <n v="1"/>
    <n v="17"/>
    <n v="74107"/>
    <n v="2850.2692307692309"/>
    <n v="71256.73076923078"/>
    <n v="14251.346153846156"/>
    <n v="7125.673076923078"/>
    <n v="8550.8076923076933"/>
    <n v="200"/>
    <n v="8750.8076923076933"/>
    <n v="3400"/>
    <n v="96033.750000000015"/>
    <n v="87282.942307692327"/>
    <s v="Paid"/>
    <s v="SBI"/>
    <s v="827278685578"/>
    <s v="424135024404"/>
  </r>
  <r>
    <x v="186"/>
    <x v="118"/>
    <x v="0"/>
    <n v="22"/>
    <x v="6"/>
    <x v="0"/>
    <x v="6"/>
    <s v="2023-04-17"/>
    <x v="0"/>
    <x v="0"/>
    <n v="26"/>
    <n v="23"/>
    <n v="3"/>
    <n v="16"/>
    <n v="68966"/>
    <n v="2652.5384615384614"/>
    <n v="61008.38461538461"/>
    <n v="12201.676923076922"/>
    <n v="6100.8384615384612"/>
    <n v="7321.0061538461532"/>
    <n v="200"/>
    <n v="7521.0061538461532"/>
    <n v="3200"/>
    <n v="82510.899999999994"/>
    <n v="74989.893846153835"/>
    <s v="Paid"/>
    <s v="ICICI"/>
    <s v="984758703375"/>
    <s v="935350710176"/>
  </r>
  <r>
    <x v="187"/>
    <x v="89"/>
    <x v="1"/>
    <n v="42"/>
    <x v="4"/>
    <x v="5"/>
    <x v="2"/>
    <s v="2019-09-11"/>
    <x v="0"/>
    <x v="0"/>
    <n v="26"/>
    <n v="23"/>
    <n v="3"/>
    <n v="18"/>
    <n v="63390"/>
    <n v="2438.0769230769229"/>
    <n v="56075.769230769227"/>
    <n v="11215.153846153846"/>
    <n v="5607.5769230769229"/>
    <n v="6729.0923076923073"/>
    <n v="200"/>
    <n v="6929.0923076923073"/>
    <n v="3600"/>
    <n v="76498.5"/>
    <n v="69569.407692307694"/>
    <s v="Paid"/>
    <s v="Axis"/>
    <s v="595557628994"/>
    <s v="223443211024"/>
  </r>
  <r>
    <x v="188"/>
    <x v="11"/>
    <x v="1"/>
    <n v="55"/>
    <x v="2"/>
    <x v="0"/>
    <x v="6"/>
    <s v="2019-02-04"/>
    <x v="0"/>
    <x v="0"/>
    <n v="26"/>
    <n v="26"/>
    <n v="0"/>
    <n v="16"/>
    <n v="59142"/>
    <n v="2274.6923076923076"/>
    <n v="59142"/>
    <n v="11828.400000000001"/>
    <n v="5914.2000000000007"/>
    <n v="7097.04"/>
    <n v="200"/>
    <n v="7297.04"/>
    <n v="3200"/>
    <n v="80084.599999999991"/>
    <n v="72787.56"/>
    <s v="Paid"/>
    <s v="Axis"/>
    <s v="356795438357"/>
    <s v="357671826307"/>
  </r>
  <r>
    <x v="189"/>
    <x v="60"/>
    <x v="1"/>
    <n v="28"/>
    <x v="3"/>
    <x v="3"/>
    <x v="6"/>
    <s v="2020-04-04"/>
    <x v="0"/>
    <x v="0"/>
    <n v="26"/>
    <n v="23"/>
    <n v="3"/>
    <n v="5"/>
    <n v="61399"/>
    <n v="2361.5"/>
    <n v="54314.5"/>
    <n v="10862.900000000001"/>
    <n v="5431.4500000000007"/>
    <n v="6517.74"/>
    <n v="200"/>
    <n v="6717.74"/>
    <n v="1000"/>
    <n v="71608.850000000006"/>
    <n v="64891.110000000008"/>
    <s v="Paid"/>
    <s v="SBI"/>
    <s v="475703673352"/>
    <s v="167480981059"/>
  </r>
  <r>
    <x v="190"/>
    <x v="119"/>
    <x v="0"/>
    <n v="45"/>
    <x v="2"/>
    <x v="0"/>
    <x v="2"/>
    <s v="2023-10-05"/>
    <x v="0"/>
    <x v="0"/>
    <n v="26"/>
    <n v="24"/>
    <n v="2"/>
    <n v="17"/>
    <n v="28684"/>
    <n v="1103.2307692307693"/>
    <n v="26477.538461538461"/>
    <n v="5295.5076923076922"/>
    <n v="2647.7538461538461"/>
    <n v="3177.3046153846153"/>
    <n v="200"/>
    <n v="3377.3046153846153"/>
    <n v="3400"/>
    <n v="37820.800000000003"/>
    <n v="34443.495384615388"/>
    <s v="Paid"/>
    <s v="ICICI"/>
    <s v="735708970692"/>
    <s v="676520773093"/>
  </r>
  <r>
    <x v="191"/>
    <x v="120"/>
    <x v="0"/>
    <n v="41"/>
    <x v="4"/>
    <x v="5"/>
    <x v="0"/>
    <s v="2022-01-24"/>
    <x v="0"/>
    <x v="0"/>
    <n v="26"/>
    <n v="24"/>
    <n v="2"/>
    <n v="5"/>
    <n v="55336"/>
    <n v="2128.3076923076924"/>
    <n v="51079.384615384617"/>
    <n v="10215.876923076925"/>
    <n v="5107.9384615384624"/>
    <n v="6129.5261538461536"/>
    <n v="200"/>
    <n v="6329.5261538461536"/>
    <n v="1000"/>
    <n v="67403.200000000012"/>
    <n v="61073.673846153855"/>
    <s v="Paid"/>
    <s v="HDFC"/>
    <s v="962881046762"/>
    <s v="820073443403"/>
  </r>
  <r>
    <x v="192"/>
    <x v="88"/>
    <x v="1"/>
    <n v="43"/>
    <x v="7"/>
    <x v="2"/>
    <x v="2"/>
    <s v="2021-03-19"/>
    <x v="0"/>
    <x v="0"/>
    <n v="26"/>
    <n v="22"/>
    <n v="4"/>
    <n v="9"/>
    <n v="43436"/>
    <n v="1670.6153846153845"/>
    <n v="36753.538461538461"/>
    <n v="7350.7076923076929"/>
    <n v="3675.3538461538465"/>
    <n v="4410.4246153846152"/>
    <n v="200"/>
    <n v="4610.4246153846152"/>
    <n v="1800"/>
    <n v="49579.6"/>
    <n v="44969.175384615381"/>
    <s v="Paid"/>
    <s v="Axis"/>
    <s v="981524033935"/>
    <s v="294342382995"/>
  </r>
  <r>
    <x v="193"/>
    <x v="100"/>
    <x v="0"/>
    <n v="24"/>
    <x v="5"/>
    <x v="3"/>
    <x v="3"/>
    <s v="2022-02-20"/>
    <x v="0"/>
    <x v="0"/>
    <n v="26"/>
    <n v="25"/>
    <n v="1"/>
    <n v="6"/>
    <n v="49536"/>
    <n v="1905.2307692307693"/>
    <n v="47630.769230769234"/>
    <n v="9526.1538461538476"/>
    <n v="4763.0769230769238"/>
    <n v="5715.6923076923076"/>
    <n v="200"/>
    <n v="5915.6923076923076"/>
    <n v="1200"/>
    <n v="63120"/>
    <n v="57204.307692307695"/>
    <s v="Paid"/>
    <s v="HDFC"/>
    <s v="850560670669"/>
    <s v="658073196165"/>
  </r>
  <r>
    <x v="194"/>
    <x v="96"/>
    <x v="1"/>
    <n v="46"/>
    <x v="6"/>
    <x v="2"/>
    <x v="1"/>
    <s v="2022-07-23"/>
    <x v="0"/>
    <x v="0"/>
    <n v="26"/>
    <n v="23"/>
    <n v="3"/>
    <n v="2"/>
    <n v="64108"/>
    <n v="2465.6923076923076"/>
    <n v="56710.923076923078"/>
    <n v="11342.184615384616"/>
    <n v="5671.0923076923082"/>
    <n v="6805.3107692307694"/>
    <n v="200"/>
    <n v="7005.3107692307694"/>
    <n v="400"/>
    <n v="74124.2"/>
    <n v="67118.889230769229"/>
    <s v="Paid"/>
    <s v="SBI"/>
    <s v="677924227390"/>
    <s v="202619291685"/>
  </r>
  <r>
    <x v="195"/>
    <x v="121"/>
    <x v="1"/>
    <n v="21"/>
    <x v="6"/>
    <x v="4"/>
    <x v="1"/>
    <s v="2020-01-11"/>
    <x v="0"/>
    <x v="0"/>
    <n v="26"/>
    <n v="23"/>
    <n v="3"/>
    <n v="2"/>
    <n v="40684"/>
    <n v="1564.7692307692307"/>
    <n v="35989.692307692305"/>
    <n v="7197.9384615384615"/>
    <n v="3598.9692307692308"/>
    <n v="4318.7630769230764"/>
    <n v="200"/>
    <n v="4518.7630769230764"/>
    <n v="400"/>
    <n v="47186.6"/>
    <n v="42667.836923076924"/>
    <s v="Paid"/>
    <s v="HDFC"/>
    <s v="849190840312"/>
    <s v="803079026176"/>
  </r>
  <r>
    <x v="196"/>
    <x v="44"/>
    <x v="1"/>
    <n v="43"/>
    <x v="6"/>
    <x v="2"/>
    <x v="4"/>
    <s v="2022-03-06"/>
    <x v="0"/>
    <x v="0"/>
    <n v="26"/>
    <n v="24"/>
    <n v="2"/>
    <n v="17"/>
    <n v="63809"/>
    <n v="2454.1923076923076"/>
    <n v="58900.615384615383"/>
    <n v="11780.123076923077"/>
    <n v="5890.0615384615385"/>
    <n v="7068.0738461538458"/>
    <n v="200"/>
    <n v="7268.0738461538458"/>
    <n v="3400"/>
    <n v="79970.8"/>
    <n v="72702.726153846161"/>
    <s v="Paid"/>
    <s v="SBI"/>
    <s v="268707060273"/>
    <s v="388665210075"/>
  </r>
  <r>
    <x v="197"/>
    <x v="75"/>
    <x v="1"/>
    <n v="21"/>
    <x v="2"/>
    <x v="2"/>
    <x v="0"/>
    <s v="2020-05-31"/>
    <x v="0"/>
    <x v="0"/>
    <n v="26"/>
    <n v="23"/>
    <n v="3"/>
    <n v="12"/>
    <n v="46395"/>
    <n v="1784.4230769230769"/>
    <n v="41041.730769230766"/>
    <n v="8208.3461538461543"/>
    <n v="4104.1730769230771"/>
    <n v="4925.0076923076913"/>
    <n v="200"/>
    <n v="5125.0076923076913"/>
    <n v="2400"/>
    <n v="55754.25"/>
    <n v="50629.242307692308"/>
    <s v="Paid"/>
    <s v="ICICI"/>
    <s v="442017278047"/>
    <s v="545384177815"/>
  </r>
  <r>
    <x v="198"/>
    <x v="112"/>
    <x v="0"/>
    <n v="31"/>
    <x v="1"/>
    <x v="5"/>
    <x v="0"/>
    <s v="2025-08-27"/>
    <x v="0"/>
    <x v="0"/>
    <n v="26"/>
    <n v="22"/>
    <n v="4"/>
    <n v="7"/>
    <n v="68482"/>
    <n v="2633.9230769230771"/>
    <n v="57946.307692307695"/>
    <n v="11589.26153846154"/>
    <n v="5794.6307692307701"/>
    <n v="6953.5569230769233"/>
    <n v="200"/>
    <n v="7153.5569230769233"/>
    <n v="1400"/>
    <n v="76730.200000000012"/>
    <n v="69576.643076923094"/>
    <s v="Paid"/>
    <s v="Axis"/>
    <s v="965751891445"/>
    <s v="328516354589"/>
  </r>
  <r>
    <x v="199"/>
    <x v="115"/>
    <x v="1"/>
    <n v="37"/>
    <x v="2"/>
    <x v="3"/>
    <x v="3"/>
    <s v="2022-04-08"/>
    <x v="0"/>
    <x v="0"/>
    <n v="26"/>
    <n v="23"/>
    <n v="3"/>
    <n v="15"/>
    <n v="72143"/>
    <n v="2774.7307692307691"/>
    <n v="63818.807692307688"/>
    <n v="12763.761538461538"/>
    <n v="6381.8807692307691"/>
    <n v="7658.2569230769222"/>
    <n v="200"/>
    <n v="7858.2569230769222"/>
    <n v="3000"/>
    <n v="85964.45"/>
    <n v="78106.193076923082"/>
    <s v="Paid"/>
    <s v="HDFC"/>
    <s v="892853698075"/>
    <s v="744049532485"/>
  </r>
  <r>
    <x v="200"/>
    <x v="122"/>
    <x v="1"/>
    <n v="52"/>
    <x v="0"/>
    <x v="4"/>
    <x v="0"/>
    <s v="2019-05-24"/>
    <x v="0"/>
    <x v="0"/>
    <n v="26"/>
    <n v="23"/>
    <n v="3"/>
    <n v="12"/>
    <n v="54916"/>
    <n v="2112.1538461538462"/>
    <n v="48579.538461538461"/>
    <n v="9715.9076923076918"/>
    <n v="4857.9538461538459"/>
    <n v="5829.5446153846151"/>
    <n v="200"/>
    <n v="6029.5446153846151"/>
    <n v="2400"/>
    <n v="65553.399999999994"/>
    <n v="59523.855384615381"/>
    <s v="Paid"/>
    <s v="SBI"/>
    <s v="447895607657"/>
    <s v="271840686199"/>
  </r>
  <r>
    <x v="201"/>
    <x v="46"/>
    <x v="0"/>
    <n v="33"/>
    <x v="6"/>
    <x v="3"/>
    <x v="6"/>
    <s v="2023-04-20"/>
    <x v="0"/>
    <x v="0"/>
    <n v="26"/>
    <n v="24"/>
    <n v="2"/>
    <n v="12"/>
    <n v="76886"/>
    <n v="2957.1538461538462"/>
    <n v="70971.692307692312"/>
    <n v="14194.338461538464"/>
    <n v="7097.1692307692319"/>
    <n v="8516.6030769230765"/>
    <n v="200"/>
    <n v="8716.6030769230765"/>
    <n v="2400"/>
    <n v="94663.2"/>
    <n v="85946.596923076926"/>
    <s v="Paid"/>
    <s v="SBI"/>
    <s v="231790469169"/>
    <s v="712106995614"/>
  </r>
  <r>
    <x v="202"/>
    <x v="123"/>
    <x v="0"/>
    <n v="54"/>
    <x v="3"/>
    <x v="5"/>
    <x v="5"/>
    <s v="2020-05-02"/>
    <x v="0"/>
    <x v="0"/>
    <n v="26"/>
    <n v="25"/>
    <n v="1"/>
    <n v="7"/>
    <n v="57800"/>
    <n v="2223.0769230769229"/>
    <n v="55576.923076923071"/>
    <n v="11115.384615384615"/>
    <n v="5557.6923076923076"/>
    <n v="6669.2307692307686"/>
    <n v="200"/>
    <n v="6869.2307692307686"/>
    <n v="1400"/>
    <n v="73650"/>
    <n v="66780.769230769234"/>
    <s v="Paid"/>
    <s v="SBI"/>
    <s v="614329393422"/>
    <s v="952978891145"/>
  </r>
  <r>
    <x v="203"/>
    <x v="33"/>
    <x v="0"/>
    <n v="33"/>
    <x v="4"/>
    <x v="4"/>
    <x v="2"/>
    <s v="2021-07-14"/>
    <x v="0"/>
    <x v="0"/>
    <n v="26"/>
    <n v="22"/>
    <n v="4"/>
    <n v="7"/>
    <n v="61981"/>
    <n v="2383.8846153846152"/>
    <n v="52445.461538461532"/>
    <n v="10489.092307692306"/>
    <n v="5244.5461538461532"/>
    <n v="6293.455384615384"/>
    <n v="200"/>
    <n v="6493.455384615384"/>
    <n v="1400"/>
    <n v="69579.099999999991"/>
    <n v="63085.644615384605"/>
    <s v="Paid"/>
    <s v="SBI"/>
    <s v="986350686919"/>
    <s v="975620973160"/>
  </r>
  <r>
    <x v="204"/>
    <x v="124"/>
    <x v="0"/>
    <n v="44"/>
    <x v="7"/>
    <x v="5"/>
    <x v="5"/>
    <s v="2021-04-02"/>
    <x v="0"/>
    <x v="0"/>
    <n v="26"/>
    <n v="24"/>
    <n v="2"/>
    <n v="7"/>
    <n v="20873"/>
    <n v="802.80769230769226"/>
    <n v="19267.384615384613"/>
    <n v="3853.476923076923"/>
    <n v="1926.7384615384615"/>
    <n v="2312.0861538461536"/>
    <n v="200"/>
    <n v="2512.0861538461536"/>
    <n v="1400"/>
    <n v="26447.599999999999"/>
    <n v="23935.513846153844"/>
    <s v="Paid"/>
    <s v="Axis"/>
    <s v="973085882069"/>
    <s v="586368287521"/>
  </r>
  <r>
    <x v="205"/>
    <x v="125"/>
    <x v="1"/>
    <n v="35"/>
    <x v="3"/>
    <x v="5"/>
    <x v="1"/>
    <s v="2019-01-23"/>
    <x v="0"/>
    <x v="0"/>
    <n v="26"/>
    <n v="24"/>
    <n v="2"/>
    <n v="11"/>
    <n v="24831"/>
    <n v="955.03846153846155"/>
    <n v="22920.923076923078"/>
    <n v="4584.1846153846154"/>
    <n v="2292.0923076923077"/>
    <n v="2750.5107692307693"/>
    <n v="200"/>
    <n v="2950.5107692307693"/>
    <n v="2200"/>
    <n v="31997.200000000001"/>
    <n v="29046.689230769232"/>
    <s v="Paid"/>
    <s v="HDFC"/>
    <s v="978133519905"/>
    <s v="711110154749"/>
  </r>
  <r>
    <x v="206"/>
    <x v="60"/>
    <x v="1"/>
    <n v="54"/>
    <x v="2"/>
    <x v="4"/>
    <x v="2"/>
    <s v="2021-06-12"/>
    <x v="0"/>
    <x v="0"/>
    <n v="26"/>
    <n v="21"/>
    <n v="5"/>
    <n v="5"/>
    <n v="73644"/>
    <n v="2832.4615384615386"/>
    <n v="59481.692307692312"/>
    <n v="11896.338461538464"/>
    <n v="5948.1692307692319"/>
    <n v="7137.8030769230772"/>
    <n v="200"/>
    <n v="7337.8030769230772"/>
    <n v="1000"/>
    <n v="78326.2"/>
    <n v="70988.396923076914"/>
    <s v="Paid"/>
    <s v="ICICI"/>
    <s v="774676700256"/>
    <s v="683683017827"/>
  </r>
  <r>
    <x v="207"/>
    <x v="126"/>
    <x v="1"/>
    <n v="25"/>
    <x v="2"/>
    <x v="0"/>
    <x v="6"/>
    <s v="2022-03-19"/>
    <x v="0"/>
    <x v="0"/>
    <n v="26"/>
    <n v="23"/>
    <n v="3"/>
    <n v="10"/>
    <n v="23551"/>
    <n v="905.80769230769226"/>
    <n v="20833.576923076922"/>
    <n v="4166.7153846153842"/>
    <n v="2083.3576923076921"/>
    <n v="2500.0292307692307"/>
    <n v="200"/>
    <n v="2700.0292307692307"/>
    <n v="2000"/>
    <n v="29083.649999999998"/>
    <n v="26383.620769230765"/>
    <s v="Paid"/>
    <s v="Axis"/>
    <s v="801403733538"/>
    <s v="887081259614"/>
  </r>
  <r>
    <x v="208"/>
    <x v="127"/>
    <x v="0"/>
    <n v="48"/>
    <x v="5"/>
    <x v="4"/>
    <x v="5"/>
    <s v="2021-04-29"/>
    <x v="0"/>
    <x v="0"/>
    <n v="26"/>
    <n v="25"/>
    <n v="1"/>
    <n v="10"/>
    <n v="71022"/>
    <n v="2731.6153846153848"/>
    <n v="68290.384615384624"/>
    <n v="13658.076923076926"/>
    <n v="6829.0384615384628"/>
    <n v="8194.8461538461543"/>
    <n v="200"/>
    <n v="8394.8461538461543"/>
    <n v="2000"/>
    <n v="90777.500000000015"/>
    <n v="82382.653846153858"/>
    <s v="Paid"/>
    <s v="ICICI"/>
    <s v="660621692078"/>
    <s v="235080835535"/>
  </r>
  <r>
    <x v="209"/>
    <x v="128"/>
    <x v="0"/>
    <n v="35"/>
    <x v="1"/>
    <x v="4"/>
    <x v="6"/>
    <s v="2023-10-23"/>
    <x v="0"/>
    <x v="0"/>
    <n v="26"/>
    <n v="26"/>
    <n v="0"/>
    <n v="15"/>
    <n v="56745"/>
    <n v="2182.5"/>
    <n v="56745"/>
    <n v="11349"/>
    <n v="5674.5"/>
    <n v="6809.4"/>
    <n v="200"/>
    <n v="7009.4"/>
    <n v="3000"/>
    <n v="76768.5"/>
    <n v="69759.100000000006"/>
    <s v="Paid"/>
    <s v="ICICI"/>
    <s v="354302490368"/>
    <s v="223028506526"/>
  </r>
  <r>
    <x v="210"/>
    <x v="32"/>
    <x v="1"/>
    <n v="38"/>
    <x v="7"/>
    <x v="4"/>
    <x v="5"/>
    <s v="2020-03-05"/>
    <x v="0"/>
    <x v="0"/>
    <n v="26"/>
    <n v="26"/>
    <n v="0"/>
    <n v="12"/>
    <n v="60535"/>
    <n v="2328.2692307692309"/>
    <n v="60535.000000000007"/>
    <n v="12107.000000000002"/>
    <n v="6053.5000000000009"/>
    <n v="7264.2000000000007"/>
    <n v="200"/>
    <n v="7464.2000000000007"/>
    <n v="2400"/>
    <n v="81095.500000000015"/>
    <n v="73631.300000000017"/>
    <s v="Paid"/>
    <s v="HDFC"/>
    <s v="128680358451"/>
    <s v="608493250618"/>
  </r>
  <r>
    <x v="211"/>
    <x v="129"/>
    <x v="1"/>
    <n v="51"/>
    <x v="3"/>
    <x v="5"/>
    <x v="0"/>
    <s v="2025-02-28"/>
    <x v="0"/>
    <x v="0"/>
    <n v="26"/>
    <n v="24"/>
    <n v="2"/>
    <n v="0"/>
    <n v="76624"/>
    <n v="2947.0769230769229"/>
    <n v="70729.846153846156"/>
    <n v="14145.969230769231"/>
    <n v="7072.9846153846156"/>
    <n v="8487.581538461538"/>
    <n v="200"/>
    <n v="8687.581538461538"/>
    <n v="0"/>
    <n v="91948.800000000003"/>
    <n v="83261.218461538461"/>
    <s v="Paid"/>
    <s v="SBI"/>
    <s v="279501958041"/>
    <s v="467043257801"/>
  </r>
  <r>
    <x v="212"/>
    <x v="130"/>
    <x v="0"/>
    <n v="25"/>
    <x v="1"/>
    <x v="2"/>
    <x v="1"/>
    <s v="2025-01-16"/>
    <x v="0"/>
    <x v="0"/>
    <n v="26"/>
    <n v="23"/>
    <n v="3"/>
    <n v="19"/>
    <n v="30918"/>
    <n v="1189.1538461538462"/>
    <n v="27350.538461538461"/>
    <n v="5470.1076923076926"/>
    <n v="2735.0538461538463"/>
    <n v="3282.0646153846151"/>
    <n v="200"/>
    <n v="3482.0646153846151"/>
    <n v="3800"/>
    <n v="39355.699999999997"/>
    <n v="35873.63538461538"/>
    <s v="Paid"/>
    <s v="SBI"/>
    <s v="508379923545"/>
    <s v="597977016867"/>
  </r>
  <r>
    <x v="213"/>
    <x v="131"/>
    <x v="1"/>
    <n v="29"/>
    <x v="5"/>
    <x v="3"/>
    <x v="0"/>
    <s v="2021-02-26"/>
    <x v="0"/>
    <x v="0"/>
    <n v="26"/>
    <n v="24"/>
    <n v="2"/>
    <n v="7"/>
    <n v="51624"/>
    <n v="1985.5384615384614"/>
    <n v="47652.923076923078"/>
    <n v="9530.584615384616"/>
    <n v="4765.292307692308"/>
    <n v="5718.3507692307694"/>
    <n v="200"/>
    <n v="5918.3507692307694"/>
    <n v="1400"/>
    <n v="63348.800000000003"/>
    <n v="57430.449230769234"/>
    <s v="Paid"/>
    <s v="HDFC"/>
    <s v="632505658778"/>
    <s v="865104850706"/>
  </r>
  <r>
    <x v="214"/>
    <x v="99"/>
    <x v="1"/>
    <n v="40"/>
    <x v="0"/>
    <x v="3"/>
    <x v="5"/>
    <s v="2021-02-23"/>
    <x v="0"/>
    <x v="0"/>
    <n v="26"/>
    <n v="22"/>
    <n v="4"/>
    <n v="15"/>
    <n v="29556"/>
    <n v="1136.7692307692307"/>
    <n v="25008.923076923074"/>
    <n v="5001.7846153846149"/>
    <n v="2500.8923076923074"/>
    <n v="3001.0707692307687"/>
    <n v="200"/>
    <n v="3201.0707692307687"/>
    <n v="3000"/>
    <n v="35511.599999999999"/>
    <n v="32310.529230769229"/>
    <s v="Paid"/>
    <s v="HDFC"/>
    <s v="466563016643"/>
    <s v="751622597600"/>
  </r>
  <r>
    <x v="215"/>
    <x v="132"/>
    <x v="0"/>
    <n v="23"/>
    <x v="1"/>
    <x v="5"/>
    <x v="6"/>
    <s v="2019-09-26"/>
    <x v="0"/>
    <x v="0"/>
    <n v="26"/>
    <n v="25"/>
    <n v="1"/>
    <n v="10"/>
    <n v="66726"/>
    <n v="2566.3846153846152"/>
    <n v="64159.615384615383"/>
    <n v="12831.923076923078"/>
    <n v="6415.961538461539"/>
    <n v="7699.1538461538457"/>
    <n v="200"/>
    <n v="7899.1538461538457"/>
    <n v="2000"/>
    <n v="85407.5"/>
    <n v="77508.346153846156"/>
    <s v="Paid"/>
    <s v="SBI"/>
    <s v="350606221987"/>
    <s v="530947949580"/>
  </r>
  <r>
    <x v="216"/>
    <x v="54"/>
    <x v="1"/>
    <n v="32"/>
    <x v="3"/>
    <x v="0"/>
    <x v="1"/>
    <s v="2019-11-03"/>
    <x v="0"/>
    <x v="0"/>
    <n v="26"/>
    <n v="24"/>
    <n v="2"/>
    <n v="20"/>
    <n v="58861"/>
    <n v="2263.8846153846152"/>
    <n v="54333.230769230766"/>
    <n v="10866.646153846154"/>
    <n v="5433.3230769230768"/>
    <n v="6519.9876923076918"/>
    <n v="200"/>
    <n v="6719.9876923076918"/>
    <n v="4000"/>
    <n v="74633.2"/>
    <n v="67913.212307692302"/>
    <s v="Paid"/>
    <s v="Axis"/>
    <s v="269009932797"/>
    <s v="951767167241"/>
  </r>
  <r>
    <x v="217"/>
    <x v="133"/>
    <x v="1"/>
    <n v="53"/>
    <x v="7"/>
    <x v="2"/>
    <x v="5"/>
    <s v="2022-07-20"/>
    <x v="0"/>
    <x v="0"/>
    <n v="26"/>
    <n v="25"/>
    <n v="1"/>
    <n v="13"/>
    <n v="79640"/>
    <n v="3063.0769230769229"/>
    <n v="76576.923076923078"/>
    <n v="15315.384615384617"/>
    <n v="7657.6923076923085"/>
    <n v="9189.2307692307695"/>
    <n v="200"/>
    <n v="9389.2307692307695"/>
    <n v="2600"/>
    <n v="102150"/>
    <n v="92760.769230769234"/>
    <s v="Paid"/>
    <s v="SBI"/>
    <s v="868329915056"/>
    <s v="854604991986"/>
  </r>
  <r>
    <x v="218"/>
    <x v="134"/>
    <x v="1"/>
    <n v="32"/>
    <x v="2"/>
    <x v="3"/>
    <x v="2"/>
    <s v="2024-07-09"/>
    <x v="0"/>
    <x v="0"/>
    <n v="26"/>
    <n v="23"/>
    <n v="3"/>
    <n v="10"/>
    <n v="51062"/>
    <n v="1963.9230769230769"/>
    <n v="45170.230769230766"/>
    <n v="9034.0461538461532"/>
    <n v="4517.0230769230766"/>
    <n v="5420.4276923076914"/>
    <n v="200"/>
    <n v="5620.4276923076914"/>
    <n v="2000"/>
    <n v="60721.299999999996"/>
    <n v="55100.872307692305"/>
    <s v="Paid"/>
    <s v="Axis"/>
    <s v="856246958076"/>
    <s v="967741894433"/>
  </r>
  <r>
    <x v="219"/>
    <x v="27"/>
    <x v="0"/>
    <n v="37"/>
    <x v="5"/>
    <x v="5"/>
    <x v="1"/>
    <s v="2021-03-03"/>
    <x v="0"/>
    <x v="0"/>
    <n v="26"/>
    <n v="22"/>
    <n v="4"/>
    <n v="0"/>
    <n v="38956"/>
    <n v="1498.3076923076924"/>
    <n v="32962.769230769234"/>
    <n v="6592.5538461538472"/>
    <n v="3296.2769230769236"/>
    <n v="3955.5323076923078"/>
    <n v="200"/>
    <n v="4155.5323076923078"/>
    <n v="0"/>
    <n v="42851.600000000006"/>
    <n v="38696.067692307697"/>
    <s v="Paid"/>
    <s v="HDFC"/>
    <s v="499016441767"/>
    <s v="211186734603"/>
  </r>
  <r>
    <x v="220"/>
    <x v="135"/>
    <x v="0"/>
    <n v="43"/>
    <x v="0"/>
    <x v="1"/>
    <x v="3"/>
    <s v="2022-08-18"/>
    <x v="0"/>
    <x v="0"/>
    <n v="26"/>
    <n v="25"/>
    <n v="1"/>
    <n v="20"/>
    <n v="45843"/>
    <n v="1763.1923076923076"/>
    <n v="44079.807692307688"/>
    <n v="8815.9615384615372"/>
    <n v="4407.9807692307686"/>
    <n v="5289.576923076922"/>
    <n v="200"/>
    <n v="5489.576923076922"/>
    <n v="4000"/>
    <n v="61303.749999999993"/>
    <n v="55814.173076923071"/>
    <s v="Paid"/>
    <s v="HDFC"/>
    <s v="891363321405"/>
    <s v="549111199977"/>
  </r>
  <r>
    <x v="221"/>
    <x v="70"/>
    <x v="1"/>
    <n v="36"/>
    <x v="1"/>
    <x v="3"/>
    <x v="3"/>
    <s v="2020-01-12"/>
    <x v="0"/>
    <x v="0"/>
    <n v="26"/>
    <n v="23"/>
    <n v="3"/>
    <n v="8"/>
    <n v="67143"/>
    <n v="2582.4230769230771"/>
    <n v="59395.730769230773"/>
    <n v="11879.146153846155"/>
    <n v="5939.5730769230777"/>
    <n v="7127.4876923076927"/>
    <n v="200"/>
    <n v="7327.4876923076927"/>
    <n v="1600"/>
    <n v="78814.45"/>
    <n v="71486.962307692302"/>
    <s v="Paid"/>
    <s v="Axis"/>
    <s v="739494494152"/>
    <s v="776570314420"/>
  </r>
  <r>
    <x v="222"/>
    <x v="69"/>
    <x v="1"/>
    <n v="40"/>
    <x v="5"/>
    <x v="2"/>
    <x v="0"/>
    <s v="2020-09-24"/>
    <x v="0"/>
    <x v="0"/>
    <n v="26"/>
    <n v="22"/>
    <n v="4"/>
    <n v="12"/>
    <n v="65135"/>
    <n v="2505.1923076923076"/>
    <n v="55114.230769230766"/>
    <n v="11022.846153846154"/>
    <n v="5511.4230769230771"/>
    <n v="6613.707692307692"/>
    <n v="200"/>
    <n v="6813.707692307692"/>
    <n v="2400"/>
    <n v="74048.5"/>
    <n v="67234.792307692303"/>
    <s v="Paid"/>
    <s v="ICICI"/>
    <s v="201074893883"/>
    <s v="690784850625"/>
  </r>
  <r>
    <x v="223"/>
    <x v="136"/>
    <x v="0"/>
    <n v="31"/>
    <x v="7"/>
    <x v="2"/>
    <x v="6"/>
    <s v="2021-06-24"/>
    <x v="0"/>
    <x v="0"/>
    <n v="26"/>
    <n v="23"/>
    <n v="3"/>
    <n v="19"/>
    <n v="22728"/>
    <n v="874.15384615384619"/>
    <n v="20105.538461538461"/>
    <n v="4021.1076923076926"/>
    <n v="2010.5538461538463"/>
    <n v="2412.6646153846154"/>
    <n v="200"/>
    <n v="2612.6646153846154"/>
    <n v="3800"/>
    <n v="29937.199999999997"/>
    <n v="27324.535384615381"/>
    <s v="Paid"/>
    <s v="ICICI"/>
    <s v="146236936694"/>
    <s v="151954213165"/>
  </r>
  <r>
    <x v="224"/>
    <x v="137"/>
    <x v="1"/>
    <n v="23"/>
    <x v="5"/>
    <x v="5"/>
    <x v="0"/>
    <s v="2022-12-11"/>
    <x v="0"/>
    <x v="0"/>
    <n v="26"/>
    <n v="24"/>
    <n v="2"/>
    <n v="15"/>
    <n v="23967"/>
    <n v="921.80769230769226"/>
    <n v="22123.384615384613"/>
    <n v="4424.6769230769232"/>
    <n v="2212.3384615384616"/>
    <n v="2654.8061538461534"/>
    <n v="200"/>
    <n v="2854.8061538461534"/>
    <n v="3000"/>
    <n v="31760.399999999998"/>
    <n v="28905.593846153846"/>
    <s v="Paid"/>
    <s v="Axis"/>
    <s v="613043683981"/>
    <s v="924866180342"/>
  </r>
  <r>
    <x v="225"/>
    <x v="109"/>
    <x v="1"/>
    <n v="50"/>
    <x v="3"/>
    <x v="5"/>
    <x v="5"/>
    <s v="2019-08-21"/>
    <x v="0"/>
    <x v="0"/>
    <n v="26"/>
    <n v="21"/>
    <n v="5"/>
    <n v="10"/>
    <n v="26734"/>
    <n v="1028.2307692307693"/>
    <n v="21592.846153846156"/>
    <n v="4318.5692307692316"/>
    <n v="2159.2846153846158"/>
    <n v="2591.1415384615389"/>
    <n v="200"/>
    <n v="2791.1415384615389"/>
    <n v="2000"/>
    <n v="30070.7"/>
    <n v="27279.558461538461"/>
    <s v="Paid"/>
    <s v="ICICI"/>
    <s v="851354621158"/>
    <s v="303228900785"/>
  </r>
  <r>
    <x v="226"/>
    <x v="108"/>
    <x v="0"/>
    <n v="31"/>
    <x v="3"/>
    <x v="4"/>
    <x v="2"/>
    <s v="2025-05-31"/>
    <x v="0"/>
    <x v="0"/>
    <n v="26"/>
    <n v="24"/>
    <n v="2"/>
    <n v="4"/>
    <n v="52989"/>
    <n v="2038.0384615384614"/>
    <n v="48912.923076923078"/>
    <n v="9782.584615384616"/>
    <n v="4891.292307692308"/>
    <n v="5869.5507692307692"/>
    <n v="200"/>
    <n v="6069.5507692307692"/>
    <n v="800"/>
    <n v="64386.8"/>
    <n v="58317.24923076923"/>
    <s v="Paid"/>
    <s v="SBI"/>
    <s v="629599731022"/>
    <s v="150236169580"/>
  </r>
  <r>
    <x v="227"/>
    <x v="7"/>
    <x v="0"/>
    <n v="43"/>
    <x v="2"/>
    <x v="0"/>
    <x v="1"/>
    <s v="2020-01-13"/>
    <x v="0"/>
    <x v="0"/>
    <n v="26"/>
    <n v="24"/>
    <n v="2"/>
    <n v="4"/>
    <n v="36152"/>
    <n v="1390.4615384615386"/>
    <n v="33371.076923076922"/>
    <n v="6674.2153846153851"/>
    <n v="3337.1076923076926"/>
    <n v="4004.5292307692307"/>
    <n v="200"/>
    <n v="4204.5292307692307"/>
    <n v="800"/>
    <n v="44182.399999999994"/>
    <n v="39977.870769230765"/>
    <s v="Paid"/>
    <s v="SBI"/>
    <s v="778847455878"/>
    <s v="278529022837"/>
  </r>
  <r>
    <x v="228"/>
    <x v="51"/>
    <x v="0"/>
    <n v="33"/>
    <x v="3"/>
    <x v="5"/>
    <x v="3"/>
    <s v="2023-12-13"/>
    <x v="0"/>
    <x v="0"/>
    <n v="26"/>
    <n v="22"/>
    <n v="4"/>
    <n v="1"/>
    <n v="28952"/>
    <n v="1113.5384615384614"/>
    <n v="24497.846153846152"/>
    <n v="4899.5692307692307"/>
    <n v="2449.7846153846153"/>
    <n v="2939.7415384615383"/>
    <n v="200"/>
    <n v="3139.7415384615383"/>
    <n v="200"/>
    <n v="32047.199999999997"/>
    <n v="28907.458461538459"/>
    <s v="Paid"/>
    <s v="ICICI"/>
    <s v="335101572282"/>
    <s v="128417361720"/>
  </r>
  <r>
    <x v="229"/>
    <x v="16"/>
    <x v="1"/>
    <n v="34"/>
    <x v="4"/>
    <x v="5"/>
    <x v="4"/>
    <s v="2024-05-05"/>
    <x v="0"/>
    <x v="0"/>
    <n v="26"/>
    <n v="23"/>
    <n v="3"/>
    <n v="3"/>
    <n v="38821"/>
    <n v="1493.1153846153845"/>
    <n v="34341.653846153844"/>
    <n v="6868.330769230769"/>
    <n v="3434.1653846153845"/>
    <n v="4120.998461538461"/>
    <n v="200"/>
    <n v="4320.998461538461"/>
    <n v="600"/>
    <n v="45244.15"/>
    <n v="40923.151538461541"/>
    <s v="Paid"/>
    <s v="SBI"/>
    <s v="737610853564"/>
    <s v="210421705647"/>
  </r>
  <r>
    <x v="230"/>
    <x v="23"/>
    <x v="0"/>
    <n v="41"/>
    <x v="7"/>
    <x v="5"/>
    <x v="6"/>
    <s v="2020-12-27"/>
    <x v="0"/>
    <x v="0"/>
    <n v="26"/>
    <n v="24"/>
    <n v="2"/>
    <n v="12"/>
    <n v="78231"/>
    <n v="3008.8846153846152"/>
    <n v="72213.230769230766"/>
    <n v="14442.646153846154"/>
    <n v="7221.3230769230768"/>
    <n v="8665.5876923076921"/>
    <n v="200"/>
    <n v="8865.5876923076921"/>
    <n v="2400"/>
    <n v="96277.2"/>
    <n v="87411.61230769231"/>
    <s v="Paid"/>
    <s v="HDFC"/>
    <s v="903310094809"/>
    <s v="647307583217"/>
  </r>
  <r>
    <x v="231"/>
    <x v="122"/>
    <x v="0"/>
    <n v="27"/>
    <x v="4"/>
    <x v="0"/>
    <x v="2"/>
    <s v="2023-11-30"/>
    <x v="0"/>
    <x v="0"/>
    <n v="26"/>
    <n v="26"/>
    <n v="0"/>
    <n v="18"/>
    <n v="25553"/>
    <n v="982.80769230769226"/>
    <n v="25553"/>
    <n v="5110.6000000000004"/>
    <n v="2555.3000000000002"/>
    <n v="3066.3599999999997"/>
    <n v="200"/>
    <n v="3266.3599999999997"/>
    <n v="3600"/>
    <n v="36818.9"/>
    <n v="33552.54"/>
    <s v="Paid"/>
    <s v="SBI"/>
    <s v="969509119198"/>
    <s v="681567997437"/>
  </r>
  <r>
    <x v="232"/>
    <x v="75"/>
    <x v="1"/>
    <n v="41"/>
    <x v="0"/>
    <x v="2"/>
    <x v="6"/>
    <s v="2023-08-19"/>
    <x v="0"/>
    <x v="0"/>
    <n v="26"/>
    <n v="24"/>
    <n v="2"/>
    <n v="19"/>
    <n v="75438"/>
    <n v="2901.4615384615386"/>
    <n v="69635.076923076922"/>
    <n v="13927.015384615384"/>
    <n v="6963.5076923076922"/>
    <n v="8356.209230769231"/>
    <n v="200"/>
    <n v="8556.209230769231"/>
    <n v="3800"/>
    <n v="94325.6"/>
    <n v="85769.390769230769"/>
    <s v="Paid"/>
    <s v="SBI"/>
    <s v="914958861536"/>
    <s v="539409377399"/>
  </r>
  <r>
    <x v="233"/>
    <x v="86"/>
    <x v="1"/>
    <n v="43"/>
    <x v="5"/>
    <x v="4"/>
    <x v="3"/>
    <s v="2023-12-19"/>
    <x v="0"/>
    <x v="0"/>
    <n v="26"/>
    <n v="22"/>
    <n v="4"/>
    <n v="12"/>
    <n v="60940"/>
    <n v="2343.8461538461538"/>
    <n v="51564.615384615383"/>
    <n v="10312.923076923078"/>
    <n v="5156.461538461539"/>
    <n v="6187.7538461538461"/>
    <n v="200"/>
    <n v="6387.7538461538461"/>
    <n v="2400"/>
    <n v="69434"/>
    <n v="63046.24615384615"/>
    <s v="Paid"/>
    <s v="ICICI"/>
    <s v="100176092522"/>
    <s v="854660408977"/>
  </r>
  <r>
    <x v="234"/>
    <x v="124"/>
    <x v="1"/>
    <n v="33"/>
    <x v="5"/>
    <x v="2"/>
    <x v="2"/>
    <s v="2022-03-18"/>
    <x v="0"/>
    <x v="0"/>
    <n v="26"/>
    <n v="23"/>
    <n v="3"/>
    <n v="12"/>
    <n v="66736"/>
    <n v="2566.7692307692309"/>
    <n v="59035.692307692312"/>
    <n v="11807.138461538463"/>
    <n v="5903.5692307692316"/>
    <n v="7084.2830769230768"/>
    <n v="200"/>
    <n v="7284.2830769230768"/>
    <n v="2400"/>
    <n v="79146.400000000009"/>
    <n v="71862.11692307693"/>
    <s v="Paid"/>
    <s v="HDFC"/>
    <s v="823044062213"/>
    <s v="231415999885"/>
  </r>
  <r>
    <x v="235"/>
    <x v="138"/>
    <x v="0"/>
    <n v="48"/>
    <x v="3"/>
    <x v="5"/>
    <x v="4"/>
    <s v="2019-03-24"/>
    <x v="0"/>
    <x v="0"/>
    <n v="26"/>
    <n v="21"/>
    <n v="5"/>
    <n v="2"/>
    <n v="48957"/>
    <n v="1882.9615384615386"/>
    <n v="39542.192307692312"/>
    <n v="7908.4384615384624"/>
    <n v="3954.2192307692312"/>
    <n v="4745.0630769230775"/>
    <n v="200"/>
    <n v="4945.0630769230775"/>
    <n v="400"/>
    <n v="51804.850000000006"/>
    <n v="46859.786923076928"/>
    <s v="Paid"/>
    <s v="ICICI"/>
    <s v="802439452067"/>
    <s v="760195222318"/>
  </r>
  <r>
    <x v="236"/>
    <x v="139"/>
    <x v="0"/>
    <n v="23"/>
    <x v="0"/>
    <x v="3"/>
    <x v="5"/>
    <s v="2022-05-25"/>
    <x v="0"/>
    <x v="0"/>
    <n v="26"/>
    <n v="22"/>
    <n v="4"/>
    <n v="4"/>
    <n v="36819"/>
    <n v="1416.1153846153845"/>
    <n v="31154.538461538461"/>
    <n v="6230.9076923076927"/>
    <n v="3115.4538461538464"/>
    <n v="3738.5446153846151"/>
    <n v="200"/>
    <n v="3938.5446153846151"/>
    <n v="800"/>
    <n v="41300.9"/>
    <n v="37362.355384615388"/>
    <s v="Paid"/>
    <s v="HDFC"/>
    <s v="388364255454"/>
    <s v="958986001808"/>
  </r>
  <r>
    <x v="237"/>
    <x v="22"/>
    <x v="1"/>
    <n v="46"/>
    <x v="1"/>
    <x v="0"/>
    <x v="6"/>
    <s v="2020-07-13"/>
    <x v="0"/>
    <x v="0"/>
    <n v="26"/>
    <n v="23"/>
    <n v="3"/>
    <n v="6"/>
    <n v="74643"/>
    <n v="2870.8846153846152"/>
    <n v="66030.346153846156"/>
    <n v="13206.069230769232"/>
    <n v="6603.0346153846158"/>
    <n v="7923.6415384615384"/>
    <n v="200"/>
    <n v="8123.6415384615384"/>
    <n v="1200"/>
    <n v="87039.450000000012"/>
    <n v="78915.808461538472"/>
    <s v="Paid"/>
    <s v="Axis"/>
    <s v="707655895865"/>
    <s v="538714378839"/>
  </r>
  <r>
    <x v="238"/>
    <x v="140"/>
    <x v="1"/>
    <n v="23"/>
    <x v="6"/>
    <x v="3"/>
    <x v="3"/>
    <s v="2020-03-25"/>
    <x v="0"/>
    <x v="0"/>
    <n v="26"/>
    <n v="25"/>
    <n v="1"/>
    <n v="14"/>
    <n v="33467"/>
    <n v="1287.1923076923076"/>
    <n v="32179.807692307691"/>
    <n v="6435.961538461539"/>
    <n v="3217.9807692307695"/>
    <n v="3861.5769230769229"/>
    <n v="200"/>
    <n v="4061.5769230769229"/>
    <n v="2800"/>
    <n v="44633.75"/>
    <n v="40572.173076923078"/>
    <s v="Paid"/>
    <s v="ICICI"/>
    <s v="502275151185"/>
    <s v="276838462057"/>
  </r>
  <r>
    <x v="239"/>
    <x v="51"/>
    <x v="1"/>
    <n v="38"/>
    <x v="3"/>
    <x v="2"/>
    <x v="0"/>
    <s v="2021-06-14"/>
    <x v="0"/>
    <x v="0"/>
    <n v="26"/>
    <n v="24"/>
    <n v="2"/>
    <n v="5"/>
    <n v="34537"/>
    <n v="1328.3461538461538"/>
    <n v="31880.307692307691"/>
    <n v="6376.0615384615385"/>
    <n v="3188.0307692307692"/>
    <n v="3825.6369230769228"/>
    <n v="200"/>
    <n v="4025.6369230769228"/>
    <n v="1000"/>
    <n v="42444.4"/>
    <n v="38418.763076923082"/>
    <s v="Paid"/>
    <s v="SBI"/>
    <s v="486593469750"/>
    <s v="380067447499"/>
  </r>
  <r>
    <x v="240"/>
    <x v="44"/>
    <x v="1"/>
    <n v="55"/>
    <x v="0"/>
    <x v="5"/>
    <x v="3"/>
    <s v="2020-01-14"/>
    <x v="0"/>
    <x v="0"/>
    <n v="26"/>
    <n v="22"/>
    <n v="4"/>
    <n v="15"/>
    <n v="46042"/>
    <n v="1770.8461538461538"/>
    <n v="38958.615384615383"/>
    <n v="7791.7230769230773"/>
    <n v="3895.8615384615387"/>
    <n v="4675.0338461538458"/>
    <n v="200"/>
    <n v="4875.0338461538458"/>
    <n v="3000"/>
    <n v="53646.2"/>
    <n v="48771.166153846149"/>
    <s v="Paid"/>
    <s v="Axis"/>
    <s v="574038780201"/>
    <s v="167833883418"/>
  </r>
  <r>
    <x v="241"/>
    <x v="141"/>
    <x v="0"/>
    <n v="23"/>
    <x v="3"/>
    <x v="1"/>
    <x v="4"/>
    <s v="2021-03-16"/>
    <x v="0"/>
    <x v="0"/>
    <n v="26"/>
    <n v="25"/>
    <n v="1"/>
    <n v="12"/>
    <n v="64342"/>
    <n v="2474.6923076923076"/>
    <n v="61867.307692307688"/>
    <n v="12373.461538461539"/>
    <n v="6186.7307692307695"/>
    <n v="7424.076923076922"/>
    <n v="200"/>
    <n v="7624.076923076922"/>
    <n v="2400"/>
    <n v="82827.499999999985"/>
    <n v="75203.423076923063"/>
    <s v="Paid"/>
    <s v="ICICI"/>
    <s v="600853113329"/>
    <s v="912231854197"/>
  </r>
  <r>
    <x v="242"/>
    <x v="53"/>
    <x v="0"/>
    <n v="33"/>
    <x v="5"/>
    <x v="1"/>
    <x v="2"/>
    <s v="2020-03-23"/>
    <x v="0"/>
    <x v="0"/>
    <n v="26"/>
    <n v="22"/>
    <n v="4"/>
    <n v="12"/>
    <n v="42874"/>
    <n v="1649"/>
    <n v="36278"/>
    <n v="7255.6"/>
    <n v="3627.8"/>
    <n v="4353.3599999999997"/>
    <n v="200"/>
    <n v="4553.3599999999997"/>
    <n v="2400"/>
    <n v="49561.4"/>
    <n v="45008.04"/>
    <s v="Paid"/>
    <s v="Axis"/>
    <s v="390958086628"/>
    <s v="586540783822"/>
  </r>
  <r>
    <x v="243"/>
    <x v="31"/>
    <x v="0"/>
    <n v="37"/>
    <x v="5"/>
    <x v="1"/>
    <x v="4"/>
    <s v="2019-11-30"/>
    <x v="0"/>
    <x v="0"/>
    <n v="26"/>
    <n v="24"/>
    <n v="2"/>
    <n v="11"/>
    <n v="20999"/>
    <n v="807.65384615384619"/>
    <n v="19383.692307692309"/>
    <n v="3876.7384615384617"/>
    <n v="1938.3692307692309"/>
    <n v="2326.043076923077"/>
    <n v="200"/>
    <n v="2526.043076923077"/>
    <n v="2200"/>
    <n v="27398.800000000003"/>
    <n v="24872.756923076926"/>
    <s v="Paid"/>
    <s v="HDFC"/>
    <s v="765293575082"/>
    <s v="373794942829"/>
  </r>
  <r>
    <x v="244"/>
    <x v="142"/>
    <x v="1"/>
    <n v="52"/>
    <x v="2"/>
    <x v="4"/>
    <x v="1"/>
    <s v="2020-07-12"/>
    <x v="0"/>
    <x v="0"/>
    <n v="26"/>
    <n v="22"/>
    <n v="4"/>
    <n v="2"/>
    <n v="60425"/>
    <n v="2324.0384615384614"/>
    <n v="51128.846153846149"/>
    <n v="10225.76923076923"/>
    <n v="5112.8846153846152"/>
    <n v="6135.4615384615372"/>
    <n v="200"/>
    <n v="6335.4615384615372"/>
    <n v="400"/>
    <n v="66867.499999999985"/>
    <n v="60532.038461538446"/>
    <s v="Paid"/>
    <s v="ICICI"/>
    <s v="192300987385"/>
    <s v="838147540157"/>
  </r>
  <r>
    <x v="245"/>
    <x v="117"/>
    <x v="1"/>
    <n v="23"/>
    <x v="3"/>
    <x v="2"/>
    <x v="2"/>
    <s v="2021-08-28"/>
    <x v="0"/>
    <x v="0"/>
    <n v="26"/>
    <n v="25"/>
    <n v="1"/>
    <n v="11"/>
    <n v="26315"/>
    <n v="1012.1153846153846"/>
    <n v="25302.884615384617"/>
    <n v="5060.5769230769238"/>
    <n v="2530.2884615384619"/>
    <n v="3036.3461538461538"/>
    <n v="200"/>
    <n v="3236.3461538461538"/>
    <n v="2200"/>
    <n v="35093.75"/>
    <n v="31857.403846153848"/>
    <s v="Paid"/>
    <s v="Axis"/>
    <s v="571371744808"/>
    <s v="840924843664"/>
  </r>
  <r>
    <x v="246"/>
    <x v="1"/>
    <x v="0"/>
    <n v="31"/>
    <x v="0"/>
    <x v="5"/>
    <x v="6"/>
    <s v="2024-11-12"/>
    <x v="0"/>
    <x v="0"/>
    <n v="26"/>
    <n v="24"/>
    <n v="2"/>
    <n v="0"/>
    <n v="40431"/>
    <n v="1555.0384615384614"/>
    <n v="37320.923076923078"/>
    <n v="7464.1846153846163"/>
    <n v="3732.0923076923082"/>
    <n v="4478.5107692307693"/>
    <n v="200"/>
    <n v="4678.5107692307693"/>
    <n v="0"/>
    <n v="48517.2"/>
    <n v="43838.689230769225"/>
    <s v="Paid"/>
    <s v="ICICI"/>
    <s v="476089452679"/>
    <s v="888780830389"/>
  </r>
  <r>
    <x v="247"/>
    <x v="91"/>
    <x v="1"/>
    <n v="53"/>
    <x v="4"/>
    <x v="5"/>
    <x v="0"/>
    <s v="2022-06-22"/>
    <x v="0"/>
    <x v="0"/>
    <n v="26"/>
    <n v="26"/>
    <n v="0"/>
    <n v="3"/>
    <n v="35567"/>
    <n v="1367.9615384615386"/>
    <n v="35567"/>
    <n v="7113.4000000000005"/>
    <n v="3556.7000000000003"/>
    <n v="4268.04"/>
    <n v="200"/>
    <n v="4468.04"/>
    <n v="600"/>
    <n v="46837.1"/>
    <n v="42369.06"/>
    <s v="Paid"/>
    <s v="Axis"/>
    <s v="521858454117"/>
    <s v="930760656083"/>
  </r>
  <r>
    <x v="248"/>
    <x v="28"/>
    <x v="1"/>
    <n v="31"/>
    <x v="7"/>
    <x v="5"/>
    <x v="5"/>
    <s v="2020-10-15"/>
    <x v="0"/>
    <x v="0"/>
    <n v="26"/>
    <n v="25"/>
    <n v="1"/>
    <n v="6"/>
    <n v="61461"/>
    <n v="2363.8846153846152"/>
    <n v="59097.115384615383"/>
    <n v="11819.423076923078"/>
    <n v="5909.711538461539"/>
    <n v="7091.6538461538457"/>
    <n v="200"/>
    <n v="7291.6538461538457"/>
    <n v="1200"/>
    <n v="78026.25"/>
    <n v="70734.596153846156"/>
    <s v="Paid"/>
    <s v="HDFC"/>
    <s v="666136384628"/>
    <s v="743587043076"/>
  </r>
  <r>
    <x v="249"/>
    <x v="31"/>
    <x v="1"/>
    <n v="42"/>
    <x v="3"/>
    <x v="3"/>
    <x v="3"/>
    <s v="2023-08-21"/>
    <x v="0"/>
    <x v="0"/>
    <n v="26"/>
    <n v="23"/>
    <n v="3"/>
    <n v="5"/>
    <n v="77916"/>
    <n v="2996.7692307692309"/>
    <n v="68925.692307692312"/>
    <n v="13785.138461538463"/>
    <n v="6892.5692307692316"/>
    <n v="8271.0830769230779"/>
    <n v="200"/>
    <n v="8471.0830769230779"/>
    <n v="1000"/>
    <n v="90603.400000000009"/>
    <n v="82132.316923076927"/>
    <s v="Paid"/>
    <s v="Axis"/>
    <s v="189635293125"/>
    <s v="241108550419"/>
  </r>
  <r>
    <x v="250"/>
    <x v="63"/>
    <x v="1"/>
    <n v="46"/>
    <x v="2"/>
    <x v="5"/>
    <x v="0"/>
    <s v="2021-05-12"/>
    <x v="0"/>
    <x v="0"/>
    <n v="26"/>
    <n v="23"/>
    <n v="3"/>
    <n v="8"/>
    <n v="33863"/>
    <n v="1302.4230769230769"/>
    <n v="29955.73076923077"/>
    <n v="5991.1461538461544"/>
    <n v="2995.5730769230772"/>
    <n v="3594.687692307692"/>
    <n v="200"/>
    <n v="3794.687692307692"/>
    <n v="1600"/>
    <n v="40542.450000000004"/>
    <n v="36747.762307692312"/>
    <s v="Paid"/>
    <s v="ICICI"/>
    <s v="995763126259"/>
    <s v="476262217766"/>
  </r>
  <r>
    <x v="251"/>
    <x v="119"/>
    <x v="0"/>
    <n v="39"/>
    <x v="6"/>
    <x v="2"/>
    <x v="2"/>
    <s v="2019-07-09"/>
    <x v="0"/>
    <x v="0"/>
    <n v="26"/>
    <n v="25"/>
    <n v="1"/>
    <n v="8"/>
    <n v="34359"/>
    <n v="1321.5"/>
    <n v="33037.5"/>
    <n v="6607.5"/>
    <n v="3303.75"/>
    <n v="3964.5"/>
    <n v="200"/>
    <n v="4164.5"/>
    <n v="1600"/>
    <n v="44548.75"/>
    <n v="40384.25"/>
    <s v="Paid"/>
    <s v="SBI"/>
    <s v="209428206712"/>
    <s v="604505113082"/>
  </r>
  <r>
    <x v="252"/>
    <x v="20"/>
    <x v="0"/>
    <n v="23"/>
    <x v="7"/>
    <x v="3"/>
    <x v="4"/>
    <s v="2021-04-26"/>
    <x v="0"/>
    <x v="0"/>
    <n v="26"/>
    <n v="24"/>
    <n v="2"/>
    <n v="16"/>
    <n v="40423"/>
    <n v="1554.7307692307693"/>
    <n v="37313.538461538461"/>
    <n v="7462.7076923076929"/>
    <n v="3731.3538461538465"/>
    <n v="4477.624615384615"/>
    <n v="200"/>
    <n v="4677.624615384615"/>
    <n v="3200"/>
    <n v="51707.6"/>
    <n v="47029.975384615384"/>
    <s v="Paid"/>
    <s v="HDFC"/>
    <s v="757412912490"/>
    <s v="630580744054"/>
  </r>
  <r>
    <x v="253"/>
    <x v="143"/>
    <x v="1"/>
    <n v="36"/>
    <x v="3"/>
    <x v="1"/>
    <x v="6"/>
    <s v="2021-03-02"/>
    <x v="0"/>
    <x v="0"/>
    <n v="26"/>
    <n v="22"/>
    <n v="4"/>
    <n v="3"/>
    <n v="47778"/>
    <n v="1837.6153846153845"/>
    <n v="40427.538461538461"/>
    <n v="8085.5076923076922"/>
    <n v="4042.7538461538461"/>
    <n v="4851.3046153846153"/>
    <n v="200"/>
    <n v="5051.3046153846153"/>
    <n v="600"/>
    <n v="53155.8"/>
    <n v="48104.495384615388"/>
    <s v="Paid"/>
    <s v="ICICI"/>
    <s v="843557542173"/>
    <s v="262023033942"/>
  </r>
  <r>
    <x v="254"/>
    <x v="4"/>
    <x v="0"/>
    <n v="21"/>
    <x v="4"/>
    <x v="0"/>
    <x v="6"/>
    <s v="2019-07-12"/>
    <x v="0"/>
    <x v="0"/>
    <n v="26"/>
    <n v="25"/>
    <n v="1"/>
    <n v="7"/>
    <n v="49206"/>
    <n v="1892.5384615384614"/>
    <n v="47313.461538461539"/>
    <n v="9462.6923076923085"/>
    <n v="4731.3461538461543"/>
    <n v="5677.6153846153848"/>
    <n v="200"/>
    <n v="5877.6153846153848"/>
    <n v="1400"/>
    <n v="62907.5"/>
    <n v="57029.884615384617"/>
    <s v="Paid"/>
    <s v="ICICI"/>
    <s v="560844749146"/>
    <s v="515020951010"/>
  </r>
  <r>
    <x v="255"/>
    <x v="126"/>
    <x v="0"/>
    <n v="22"/>
    <x v="7"/>
    <x v="0"/>
    <x v="5"/>
    <s v="2019-01-30"/>
    <x v="0"/>
    <x v="0"/>
    <n v="26"/>
    <n v="24"/>
    <n v="2"/>
    <n v="4"/>
    <n v="50010"/>
    <n v="1923.4615384615386"/>
    <n v="46163.076923076922"/>
    <n v="9232.6153846153848"/>
    <n v="4616.3076923076924"/>
    <n v="5539.5692307692307"/>
    <n v="200"/>
    <n v="5739.5692307692307"/>
    <n v="800"/>
    <n v="60812"/>
    <n v="55072.43076923077"/>
    <s v="Paid"/>
    <s v="Axis"/>
    <s v="916024415776"/>
    <s v="878561527038"/>
  </r>
  <r>
    <x v="256"/>
    <x v="67"/>
    <x v="1"/>
    <n v="50"/>
    <x v="6"/>
    <x v="4"/>
    <x v="5"/>
    <s v="2022-12-18"/>
    <x v="0"/>
    <x v="0"/>
    <n v="26"/>
    <n v="25"/>
    <n v="1"/>
    <n v="0"/>
    <n v="69353"/>
    <n v="2667.4230769230771"/>
    <n v="66685.576923076922"/>
    <n v="13337.115384615385"/>
    <n v="6668.5576923076924"/>
    <n v="8002.2692307692305"/>
    <n v="200"/>
    <n v="8202.2692307692305"/>
    <n v="0"/>
    <n v="86691.25"/>
    <n v="78488.980769230766"/>
    <s v="Paid"/>
    <s v="HDFC"/>
    <s v="156778746380"/>
    <s v="433839140813"/>
  </r>
  <r>
    <x v="257"/>
    <x v="46"/>
    <x v="0"/>
    <n v="42"/>
    <x v="6"/>
    <x v="1"/>
    <x v="6"/>
    <s v="2025-01-12"/>
    <x v="0"/>
    <x v="0"/>
    <n v="26"/>
    <n v="23"/>
    <n v="3"/>
    <n v="6"/>
    <n v="38228"/>
    <n v="1470.3076923076924"/>
    <n v="33817.076923076922"/>
    <n v="6763.4153846153849"/>
    <n v="3381.7076923076925"/>
    <n v="4058.0492307692307"/>
    <n v="200"/>
    <n v="4258.0492307692311"/>
    <n v="1200"/>
    <n v="45162.2"/>
    <n v="40904.150769230764"/>
    <s v="Paid"/>
    <s v="Axis"/>
    <s v="759188718882"/>
    <s v="829472825054"/>
  </r>
  <r>
    <x v="258"/>
    <x v="144"/>
    <x v="1"/>
    <n v="38"/>
    <x v="0"/>
    <x v="0"/>
    <x v="1"/>
    <s v="2024-03-06"/>
    <x v="0"/>
    <x v="0"/>
    <n v="26"/>
    <n v="25"/>
    <n v="1"/>
    <n v="10"/>
    <n v="30818"/>
    <n v="1185.3076923076924"/>
    <n v="29632.692307692309"/>
    <n v="5926.5384615384619"/>
    <n v="2963.2692307692309"/>
    <n v="3555.9230769230767"/>
    <n v="200"/>
    <n v="3755.9230769230767"/>
    <n v="2000"/>
    <n v="40522.500000000007"/>
    <n v="36766.576923076929"/>
    <s v="Paid"/>
    <s v="ICICI"/>
    <s v="981830092464"/>
    <s v="816553252302"/>
  </r>
  <r>
    <x v="259"/>
    <x v="116"/>
    <x v="1"/>
    <n v="55"/>
    <x v="4"/>
    <x v="3"/>
    <x v="4"/>
    <s v="2019-01-13"/>
    <x v="0"/>
    <x v="0"/>
    <n v="26"/>
    <n v="24"/>
    <n v="2"/>
    <n v="13"/>
    <n v="28866"/>
    <n v="1110.2307692307693"/>
    <n v="26645.538461538461"/>
    <n v="5329.1076923076926"/>
    <n v="2664.5538461538463"/>
    <n v="3197.4646153846152"/>
    <n v="200"/>
    <n v="3397.4646153846152"/>
    <n v="2600"/>
    <n v="37239.199999999997"/>
    <n v="33841.735384615386"/>
    <s v="Paid"/>
    <s v="HDFC"/>
    <s v="782848314962"/>
    <s v="463122417441"/>
  </r>
  <r>
    <x v="260"/>
    <x v="145"/>
    <x v="0"/>
    <n v="37"/>
    <x v="4"/>
    <x v="4"/>
    <x v="2"/>
    <s v="2020-01-05"/>
    <x v="0"/>
    <x v="0"/>
    <n v="26"/>
    <n v="23"/>
    <n v="3"/>
    <n v="8"/>
    <n v="45659"/>
    <n v="1756.1153846153845"/>
    <n v="40390.653846153844"/>
    <n v="8078.1307692307691"/>
    <n v="4039.0653846153846"/>
    <n v="4846.8784615384611"/>
    <n v="200"/>
    <n v="5046.8784615384611"/>
    <n v="1600"/>
    <n v="54107.85"/>
    <n v="49060.971538461541"/>
    <s v="Paid"/>
    <s v="HDFC"/>
    <s v="884624397284"/>
    <s v="868038294032"/>
  </r>
  <r>
    <x v="261"/>
    <x v="108"/>
    <x v="0"/>
    <n v="37"/>
    <x v="5"/>
    <x v="4"/>
    <x v="5"/>
    <s v="2022-05-15"/>
    <x v="0"/>
    <x v="0"/>
    <n v="26"/>
    <n v="26"/>
    <n v="0"/>
    <n v="14"/>
    <n v="57820"/>
    <n v="2223.8461538461538"/>
    <n v="57820"/>
    <n v="11564"/>
    <n v="5782"/>
    <n v="6938.4"/>
    <n v="200"/>
    <n v="7138.4"/>
    <n v="2800"/>
    <n v="77966"/>
    <n v="70827.600000000006"/>
    <s v="Paid"/>
    <s v="Axis"/>
    <s v="987310374045"/>
    <s v="670535242555"/>
  </r>
  <r>
    <x v="262"/>
    <x v="95"/>
    <x v="1"/>
    <n v="55"/>
    <x v="2"/>
    <x v="2"/>
    <x v="1"/>
    <s v="2022-05-25"/>
    <x v="0"/>
    <x v="0"/>
    <n v="26"/>
    <n v="23"/>
    <n v="3"/>
    <n v="19"/>
    <n v="40664"/>
    <n v="1564"/>
    <n v="35972"/>
    <n v="7194.4000000000005"/>
    <n v="3597.2000000000003"/>
    <n v="4316.6399999999994"/>
    <n v="200"/>
    <n v="4516.6399999999994"/>
    <n v="3800"/>
    <n v="50563.6"/>
    <n v="46046.96"/>
    <s v="Paid"/>
    <s v="SBI"/>
    <s v="861961503809"/>
    <s v="802477720651"/>
  </r>
  <r>
    <x v="263"/>
    <x v="32"/>
    <x v="0"/>
    <n v="27"/>
    <x v="1"/>
    <x v="1"/>
    <x v="5"/>
    <s v="2019-09-07"/>
    <x v="0"/>
    <x v="0"/>
    <n v="26"/>
    <n v="25"/>
    <n v="1"/>
    <n v="6"/>
    <n v="26411"/>
    <n v="1015.8076923076923"/>
    <n v="25395.192307692305"/>
    <n v="5079.038461538461"/>
    <n v="2539.5192307692305"/>
    <n v="3047.4230769230767"/>
    <n v="200"/>
    <n v="3247.4230769230767"/>
    <n v="1200"/>
    <n v="34213.75"/>
    <n v="30966.326923076922"/>
    <s v="Paid"/>
    <s v="HDFC"/>
    <s v="483056465258"/>
    <s v="696244904337"/>
  </r>
  <r>
    <x v="264"/>
    <x v="106"/>
    <x v="0"/>
    <n v="42"/>
    <x v="4"/>
    <x v="2"/>
    <x v="0"/>
    <s v="2020-02-16"/>
    <x v="0"/>
    <x v="0"/>
    <n v="26"/>
    <n v="23"/>
    <n v="3"/>
    <n v="2"/>
    <n v="58442"/>
    <n v="2247.7692307692309"/>
    <n v="51698.692307692312"/>
    <n v="10339.738461538464"/>
    <n v="5169.8692307692318"/>
    <n v="6203.8430769230772"/>
    <n v="200"/>
    <n v="6403.8430769230772"/>
    <n v="400"/>
    <n v="67608.3"/>
    <n v="61204.456923076927"/>
    <s v="Paid"/>
    <s v="SBI"/>
    <s v="335291428734"/>
    <s v="141829896990"/>
  </r>
  <r>
    <x v="265"/>
    <x v="19"/>
    <x v="1"/>
    <n v="39"/>
    <x v="1"/>
    <x v="2"/>
    <x v="4"/>
    <s v="2024-03-14"/>
    <x v="0"/>
    <x v="0"/>
    <n v="26"/>
    <n v="24"/>
    <n v="2"/>
    <n v="12"/>
    <n v="26160"/>
    <n v="1006.1538461538462"/>
    <n v="24147.692307692309"/>
    <n v="4829.5384615384619"/>
    <n v="2414.7692307692309"/>
    <n v="2897.7230769230769"/>
    <n v="200"/>
    <n v="3097.7230769230769"/>
    <n v="2400"/>
    <n v="33792"/>
    <n v="30694.276923076923"/>
    <s v="Paid"/>
    <s v="HDFC"/>
    <s v="547637537476"/>
    <s v="481299085402"/>
  </r>
  <r>
    <x v="266"/>
    <x v="91"/>
    <x v="0"/>
    <n v="50"/>
    <x v="0"/>
    <x v="3"/>
    <x v="0"/>
    <s v="2024-06-06"/>
    <x v="0"/>
    <x v="0"/>
    <n v="26"/>
    <n v="23"/>
    <n v="3"/>
    <n v="10"/>
    <n v="42311"/>
    <n v="1627.3461538461538"/>
    <n v="37428.961538461539"/>
    <n v="7485.792307692308"/>
    <n v="3742.896153846154"/>
    <n v="4491.4753846153844"/>
    <n v="200"/>
    <n v="4691.4753846153844"/>
    <n v="2000"/>
    <n v="50657.65"/>
    <n v="45966.174615384618"/>
    <s v="Paid"/>
    <s v="ICICI"/>
    <s v="646925324780"/>
    <s v="885002129071"/>
  </r>
  <r>
    <x v="267"/>
    <x v="75"/>
    <x v="1"/>
    <n v="39"/>
    <x v="7"/>
    <x v="4"/>
    <x v="3"/>
    <s v="2021-02-24"/>
    <x v="0"/>
    <x v="0"/>
    <n v="26"/>
    <n v="22"/>
    <n v="4"/>
    <n v="5"/>
    <n v="72815"/>
    <n v="2800.5769230769229"/>
    <n v="61612.692307692305"/>
    <n v="12322.538461538461"/>
    <n v="6161.2692307692305"/>
    <n v="7393.5230769230766"/>
    <n v="200"/>
    <n v="7593.5230769230766"/>
    <n v="1000"/>
    <n v="81096.5"/>
    <n v="73502.976923076931"/>
    <s v="Paid"/>
    <s v="ICICI"/>
    <s v="411759560471"/>
    <s v="688873070617"/>
  </r>
  <r>
    <x v="268"/>
    <x v="46"/>
    <x v="0"/>
    <n v="23"/>
    <x v="0"/>
    <x v="5"/>
    <x v="6"/>
    <s v="2021-05-05"/>
    <x v="0"/>
    <x v="0"/>
    <n v="26"/>
    <n v="24"/>
    <n v="2"/>
    <n v="14"/>
    <n v="45806"/>
    <n v="1761.7692307692307"/>
    <n v="42282.461538461539"/>
    <n v="8456.4923076923078"/>
    <n v="4228.2461538461539"/>
    <n v="5073.8953846153845"/>
    <n v="200"/>
    <n v="5273.8953846153845"/>
    <n v="2800"/>
    <n v="57767.199999999997"/>
    <n v="52493.304615384615"/>
    <s v="Paid"/>
    <s v="Axis"/>
    <s v="943946494170"/>
    <s v="573759740897"/>
  </r>
  <r>
    <x v="269"/>
    <x v="139"/>
    <x v="1"/>
    <n v="28"/>
    <x v="2"/>
    <x v="0"/>
    <x v="5"/>
    <s v="2019-10-21"/>
    <x v="0"/>
    <x v="0"/>
    <n v="26"/>
    <n v="23"/>
    <n v="3"/>
    <n v="12"/>
    <n v="33833"/>
    <n v="1301.2692307692307"/>
    <n v="29929.192307692305"/>
    <n v="5985.8384615384612"/>
    <n v="2992.9192307692306"/>
    <n v="3591.5030769230766"/>
    <n v="200"/>
    <n v="3791.5030769230766"/>
    <n v="2400"/>
    <n v="41307.949999999997"/>
    <n v="37516.446923076917"/>
    <s v="Paid"/>
    <s v="HDFC"/>
    <s v="273215920371"/>
    <s v="824545722114"/>
  </r>
  <r>
    <x v="270"/>
    <x v="146"/>
    <x v="0"/>
    <n v="54"/>
    <x v="7"/>
    <x v="4"/>
    <x v="5"/>
    <s v="2019-06-02"/>
    <x v="0"/>
    <x v="0"/>
    <n v="26"/>
    <n v="24"/>
    <n v="2"/>
    <n v="5"/>
    <n v="30438"/>
    <n v="1170.6923076923076"/>
    <n v="28096.615384615383"/>
    <n v="5619.3230769230768"/>
    <n v="2809.6615384615384"/>
    <n v="3371.5938461538458"/>
    <n v="200"/>
    <n v="3571.5938461538458"/>
    <n v="1000"/>
    <n v="37525.599999999999"/>
    <n v="33954.006153846152"/>
    <s v="Paid"/>
    <s v="HDFC"/>
    <s v="489831887110"/>
    <s v="294130670378"/>
  </r>
  <r>
    <x v="271"/>
    <x v="123"/>
    <x v="0"/>
    <n v="27"/>
    <x v="4"/>
    <x v="4"/>
    <x v="1"/>
    <s v="2020-02-13"/>
    <x v="0"/>
    <x v="0"/>
    <n v="26"/>
    <n v="22"/>
    <n v="4"/>
    <n v="4"/>
    <n v="22888"/>
    <n v="880.30769230769226"/>
    <n v="19366.76923076923"/>
    <n v="3873.3538461538465"/>
    <n v="1936.6769230769232"/>
    <n v="2324.0123076923078"/>
    <n v="200"/>
    <n v="2524.0123076923078"/>
    <n v="800"/>
    <n v="25976.799999999999"/>
    <n v="23452.787692307691"/>
    <s v="Paid"/>
    <s v="ICICI"/>
    <s v="690337295170"/>
    <s v="367675673315"/>
  </r>
  <r>
    <x v="272"/>
    <x v="39"/>
    <x v="0"/>
    <n v="33"/>
    <x v="3"/>
    <x v="1"/>
    <x v="4"/>
    <s v="2021-10-28"/>
    <x v="0"/>
    <x v="0"/>
    <n v="26"/>
    <n v="23"/>
    <n v="3"/>
    <n v="6"/>
    <n v="42197"/>
    <n v="1622.9615384615386"/>
    <n v="37328.11538461539"/>
    <n v="7465.6230769230788"/>
    <n v="3732.8115384615394"/>
    <n v="4479.3738461538469"/>
    <n v="200"/>
    <n v="4679.3738461538469"/>
    <n v="1200"/>
    <n v="49726.55"/>
    <n v="45047.176153846158"/>
    <s v="Paid"/>
    <s v="ICICI"/>
    <s v="580029794344"/>
    <s v="244756540003"/>
  </r>
  <r>
    <x v="273"/>
    <x v="80"/>
    <x v="1"/>
    <n v="34"/>
    <x v="5"/>
    <x v="2"/>
    <x v="0"/>
    <s v="2020-05-16"/>
    <x v="0"/>
    <x v="0"/>
    <n v="26"/>
    <n v="25"/>
    <n v="1"/>
    <n v="2"/>
    <n v="48872"/>
    <n v="1879.6923076923076"/>
    <n v="46992.307692307688"/>
    <n v="9398.4615384615372"/>
    <n v="4699.2307692307686"/>
    <n v="5639.076923076922"/>
    <n v="200"/>
    <n v="5839.076923076922"/>
    <n v="400"/>
    <n v="61489.999999999993"/>
    <n v="55650.923076923071"/>
    <s v="Paid"/>
    <s v="ICICI"/>
    <s v="790262733210"/>
    <s v="792319774452"/>
  </r>
  <r>
    <x v="274"/>
    <x v="6"/>
    <x v="0"/>
    <n v="38"/>
    <x v="7"/>
    <x v="3"/>
    <x v="1"/>
    <s v="2020-11-27"/>
    <x v="0"/>
    <x v="0"/>
    <n v="26"/>
    <n v="26"/>
    <n v="0"/>
    <n v="5"/>
    <n v="33502"/>
    <n v="1288.5384615384614"/>
    <n v="33502"/>
    <n v="6700.4000000000005"/>
    <n v="3350.2000000000003"/>
    <n v="4020.24"/>
    <n v="200"/>
    <n v="4220.24"/>
    <n v="1000"/>
    <n v="44552.6"/>
    <n v="40332.36"/>
    <s v="Paid"/>
    <s v="HDFC"/>
    <s v="964876074726"/>
    <s v="119620742227"/>
  </r>
  <r>
    <x v="275"/>
    <x v="45"/>
    <x v="0"/>
    <n v="52"/>
    <x v="5"/>
    <x v="2"/>
    <x v="6"/>
    <s v="2023-02-26"/>
    <x v="0"/>
    <x v="0"/>
    <n v="26"/>
    <n v="24"/>
    <n v="2"/>
    <n v="13"/>
    <n v="38621"/>
    <n v="1485.4230769230769"/>
    <n v="35650.153846153844"/>
    <n v="7130.0307692307688"/>
    <n v="3565.0153846153844"/>
    <n v="4278.0184615384615"/>
    <n v="200"/>
    <n v="4478.0184615384615"/>
    <n v="2600"/>
    <n v="48945.2"/>
    <n v="44467.181538461533"/>
    <s v="Paid"/>
    <s v="Axis"/>
    <s v="510663593539"/>
    <s v="228956915706"/>
  </r>
  <r>
    <x v="276"/>
    <x v="104"/>
    <x v="0"/>
    <n v="52"/>
    <x v="0"/>
    <x v="2"/>
    <x v="0"/>
    <s v="2019-10-24"/>
    <x v="0"/>
    <x v="0"/>
    <n v="26"/>
    <n v="24"/>
    <n v="2"/>
    <n v="6"/>
    <n v="66043"/>
    <n v="2540.1153846153848"/>
    <n v="60962.769230769234"/>
    <n v="12192.553846153847"/>
    <n v="6096.2769230769236"/>
    <n v="7315.5323076923078"/>
    <n v="200"/>
    <n v="7515.5323076923078"/>
    <n v="1200"/>
    <n v="80451.600000000006"/>
    <n v="72936.067692307697"/>
    <s v="Paid"/>
    <s v="HDFC"/>
    <s v="827159101310"/>
    <s v="489454661534"/>
  </r>
  <r>
    <x v="277"/>
    <x v="6"/>
    <x v="0"/>
    <n v="38"/>
    <x v="2"/>
    <x v="3"/>
    <x v="6"/>
    <s v="2022-06-21"/>
    <x v="0"/>
    <x v="0"/>
    <n v="26"/>
    <n v="23"/>
    <n v="3"/>
    <n v="17"/>
    <n v="49051"/>
    <n v="1886.5769230769231"/>
    <n v="43391.269230769234"/>
    <n v="8678.2538461538479"/>
    <n v="4339.126923076924"/>
    <n v="5206.9523076923078"/>
    <n v="200"/>
    <n v="5406.9523076923078"/>
    <n v="3400"/>
    <n v="59808.650000000009"/>
    <n v="54401.697692307702"/>
    <s v="Paid"/>
    <s v="SBI"/>
    <s v="916715392870"/>
    <s v="737440348775"/>
  </r>
  <r>
    <x v="278"/>
    <x v="147"/>
    <x v="0"/>
    <n v="36"/>
    <x v="1"/>
    <x v="5"/>
    <x v="4"/>
    <s v="2020-11-27"/>
    <x v="0"/>
    <x v="0"/>
    <n v="26"/>
    <n v="23"/>
    <n v="3"/>
    <n v="13"/>
    <n v="29514"/>
    <n v="1135.1538461538462"/>
    <n v="26108.538461538461"/>
    <n v="5221.7076923076929"/>
    <n v="2610.8538461538465"/>
    <n v="3133.0246153846151"/>
    <n v="200"/>
    <n v="3333.0246153846151"/>
    <n v="2600"/>
    <n v="36541.1"/>
    <n v="33208.075384615382"/>
    <s v="Paid"/>
    <s v="SBI"/>
    <s v="281335026208"/>
    <s v="219521997458"/>
  </r>
  <r>
    <x v="279"/>
    <x v="95"/>
    <x v="0"/>
    <n v="22"/>
    <x v="7"/>
    <x v="4"/>
    <x v="5"/>
    <s v="2023-08-16"/>
    <x v="0"/>
    <x v="0"/>
    <n v="26"/>
    <n v="25"/>
    <n v="1"/>
    <n v="5"/>
    <n v="65573"/>
    <n v="2522.0384615384614"/>
    <n v="63050.961538461539"/>
    <n v="12610.192307692309"/>
    <n v="6305.0961538461543"/>
    <n v="7566.1153846153848"/>
    <n v="200"/>
    <n v="7766.1153846153848"/>
    <n v="1000"/>
    <n v="82966.25"/>
    <n v="75200.13461538461"/>
    <s v="Paid"/>
    <s v="Axis"/>
    <s v="172240099978"/>
    <s v="623611564162"/>
  </r>
  <r>
    <x v="280"/>
    <x v="138"/>
    <x v="0"/>
    <n v="48"/>
    <x v="1"/>
    <x v="1"/>
    <x v="6"/>
    <s v="2022-12-24"/>
    <x v="0"/>
    <x v="0"/>
    <n v="26"/>
    <n v="23"/>
    <n v="3"/>
    <n v="9"/>
    <n v="56746"/>
    <n v="2182.5384615384614"/>
    <n v="50198.38461538461"/>
    <n v="10039.676923076922"/>
    <n v="5019.8384615384612"/>
    <n v="6023.8061538461534"/>
    <n v="200"/>
    <n v="6223.8061538461534"/>
    <n v="1800"/>
    <n v="67057.899999999994"/>
    <n v="60834.093846153839"/>
    <s v="Paid"/>
    <s v="Axis"/>
    <s v="203557229136"/>
    <s v="834098505657"/>
  </r>
  <r>
    <x v="281"/>
    <x v="84"/>
    <x v="1"/>
    <n v="24"/>
    <x v="1"/>
    <x v="0"/>
    <x v="3"/>
    <s v="2025-07-03"/>
    <x v="0"/>
    <x v="0"/>
    <n v="26"/>
    <n v="24"/>
    <n v="2"/>
    <n v="13"/>
    <n v="32517"/>
    <n v="1250.6538461538462"/>
    <n v="30015.692307692309"/>
    <n v="6003.1384615384623"/>
    <n v="3001.5692307692311"/>
    <n v="3601.8830769230767"/>
    <n v="200"/>
    <n v="3801.8830769230767"/>
    <n v="2600"/>
    <n v="41620.400000000001"/>
    <n v="37818.516923076924"/>
    <s v="Paid"/>
    <s v="ICICI"/>
    <s v="733820088596"/>
    <s v="508132475272"/>
  </r>
  <r>
    <x v="282"/>
    <x v="148"/>
    <x v="0"/>
    <n v="28"/>
    <x v="0"/>
    <x v="3"/>
    <x v="2"/>
    <s v="2025-03-18"/>
    <x v="0"/>
    <x v="0"/>
    <n v="26"/>
    <n v="25"/>
    <n v="1"/>
    <n v="15"/>
    <n v="58629"/>
    <n v="2254.9615384615386"/>
    <n v="56374.038461538461"/>
    <n v="11274.807692307693"/>
    <n v="5637.4038461538466"/>
    <n v="6764.8846153846152"/>
    <n v="200"/>
    <n v="6964.8846153846152"/>
    <n v="3000"/>
    <n v="76286.25"/>
    <n v="69321.36538461539"/>
    <s v="Paid"/>
    <s v="Axis"/>
    <s v="129007438881"/>
    <s v="430357151823"/>
  </r>
  <r>
    <x v="283"/>
    <x v="12"/>
    <x v="1"/>
    <n v="30"/>
    <x v="7"/>
    <x v="4"/>
    <x v="0"/>
    <s v="2023-01-08"/>
    <x v="0"/>
    <x v="0"/>
    <n v="26"/>
    <n v="23"/>
    <n v="3"/>
    <n v="9"/>
    <n v="33409"/>
    <n v="1284.9615384615386"/>
    <n v="29554.115384615387"/>
    <n v="5910.8230769230777"/>
    <n v="2955.4115384615388"/>
    <n v="3546.4938461538463"/>
    <n v="200"/>
    <n v="3746.4938461538463"/>
    <n v="1800"/>
    <n v="40220.35"/>
    <n v="36473.856153846151"/>
    <s v="Paid"/>
    <s v="Axis"/>
    <s v="950301656173"/>
    <s v="838775100488"/>
  </r>
  <r>
    <x v="284"/>
    <x v="85"/>
    <x v="0"/>
    <n v="21"/>
    <x v="6"/>
    <x v="2"/>
    <x v="3"/>
    <s v="2025-03-02"/>
    <x v="0"/>
    <x v="0"/>
    <n v="26"/>
    <n v="23"/>
    <n v="3"/>
    <n v="14"/>
    <n v="36619"/>
    <n v="1408.4230769230769"/>
    <n v="32393.73076923077"/>
    <n v="6478.7461538461539"/>
    <n v="3239.373076923077"/>
    <n v="3887.247692307692"/>
    <n v="200"/>
    <n v="4087.247692307692"/>
    <n v="2800"/>
    <n v="44911.85"/>
    <n v="40824.602307692308"/>
    <s v="Paid"/>
    <s v="SBI"/>
    <s v="268132819500"/>
    <s v="695368963290"/>
  </r>
  <r>
    <x v="285"/>
    <x v="50"/>
    <x v="0"/>
    <n v="43"/>
    <x v="3"/>
    <x v="2"/>
    <x v="4"/>
    <s v="2023-09-01"/>
    <x v="0"/>
    <x v="0"/>
    <n v="26"/>
    <n v="25"/>
    <n v="1"/>
    <n v="10"/>
    <n v="37356"/>
    <n v="1436.7692307692307"/>
    <n v="35919.230769230766"/>
    <n v="7183.8461538461534"/>
    <n v="3591.9230769230767"/>
    <n v="4310.3076923076915"/>
    <n v="200"/>
    <n v="4510.3076923076915"/>
    <n v="2000"/>
    <n v="48695"/>
    <n v="44184.692307692312"/>
    <s v="Paid"/>
    <s v="ICICI"/>
    <s v="119864154697"/>
    <s v="193479881730"/>
  </r>
  <r>
    <x v="286"/>
    <x v="20"/>
    <x v="0"/>
    <n v="33"/>
    <x v="7"/>
    <x v="4"/>
    <x v="4"/>
    <s v="2019-10-07"/>
    <x v="0"/>
    <x v="0"/>
    <n v="26"/>
    <n v="25"/>
    <n v="1"/>
    <n v="9"/>
    <n v="70369"/>
    <n v="2706.5"/>
    <n v="67662.5"/>
    <n v="13532.5"/>
    <n v="6766.25"/>
    <n v="8119.5"/>
    <n v="200"/>
    <n v="8319.5"/>
    <n v="1800"/>
    <n v="89761.25"/>
    <n v="81441.75"/>
    <s v="Paid"/>
    <s v="HDFC"/>
    <s v="360418890821"/>
    <s v="785356588919"/>
  </r>
  <r>
    <x v="287"/>
    <x v="149"/>
    <x v="0"/>
    <n v="49"/>
    <x v="5"/>
    <x v="0"/>
    <x v="2"/>
    <s v="2023-05-11"/>
    <x v="0"/>
    <x v="0"/>
    <n v="26"/>
    <n v="22"/>
    <n v="4"/>
    <n v="14"/>
    <n v="69113"/>
    <n v="2658.1923076923076"/>
    <n v="58480.230769230766"/>
    <n v="11696.046153846153"/>
    <n v="5848.0230769230766"/>
    <n v="7017.6276923076921"/>
    <n v="200"/>
    <n v="7217.6276923076921"/>
    <n v="2800"/>
    <n v="78824.299999999988"/>
    <n v="71606.672307692294"/>
    <s v="Paid"/>
    <s v="ICICI"/>
    <s v="988522979433"/>
    <s v="215331028393"/>
  </r>
  <r>
    <x v="288"/>
    <x v="146"/>
    <x v="0"/>
    <n v="29"/>
    <x v="0"/>
    <x v="5"/>
    <x v="0"/>
    <s v="2022-09-19"/>
    <x v="0"/>
    <x v="0"/>
    <n v="26"/>
    <n v="24"/>
    <n v="2"/>
    <n v="10"/>
    <n v="75300"/>
    <n v="2896.1538461538462"/>
    <n v="69507.692307692312"/>
    <n v="13901.538461538463"/>
    <n v="6950.7692307692314"/>
    <n v="8340.923076923078"/>
    <n v="200"/>
    <n v="8540.923076923078"/>
    <n v="2000"/>
    <n v="92360.000000000015"/>
    <n v="83819.076923076937"/>
    <s v="Paid"/>
    <s v="ICICI"/>
    <s v="629741041673"/>
    <s v="714444981996"/>
  </r>
  <r>
    <x v="289"/>
    <x v="97"/>
    <x v="0"/>
    <n v="55"/>
    <x v="1"/>
    <x v="1"/>
    <x v="6"/>
    <s v="2020-06-18"/>
    <x v="0"/>
    <x v="0"/>
    <n v="26"/>
    <n v="21"/>
    <n v="5"/>
    <n v="0"/>
    <n v="69487"/>
    <n v="2672.5769230769229"/>
    <n v="56124.115384615383"/>
    <n v="11224.823076923078"/>
    <n v="5612.4115384615388"/>
    <n v="6734.8938461538455"/>
    <n v="200"/>
    <n v="6934.8938461538455"/>
    <n v="0"/>
    <n v="72961.350000000006"/>
    <n v="66026.456153846157"/>
    <s v="Paid"/>
    <s v="SBI"/>
    <s v="435832845736"/>
    <s v="590394580831"/>
  </r>
  <r>
    <x v="290"/>
    <x v="126"/>
    <x v="0"/>
    <n v="29"/>
    <x v="6"/>
    <x v="1"/>
    <x v="5"/>
    <s v="2020-11-28"/>
    <x v="0"/>
    <x v="0"/>
    <n v="26"/>
    <n v="24"/>
    <n v="2"/>
    <n v="16"/>
    <n v="49183"/>
    <n v="1891.6538461538462"/>
    <n v="45399.692307692312"/>
    <n v="9079.9384615384624"/>
    <n v="4539.9692307692312"/>
    <n v="5447.9630769230771"/>
    <n v="200"/>
    <n v="5647.9630769230771"/>
    <n v="3200"/>
    <n v="62219.600000000006"/>
    <n v="56571.636923076927"/>
    <s v="Paid"/>
    <s v="ICICI"/>
    <s v="587452466626"/>
    <s v="122247219254"/>
  </r>
  <r>
    <x v="291"/>
    <x v="150"/>
    <x v="0"/>
    <n v="55"/>
    <x v="7"/>
    <x v="5"/>
    <x v="2"/>
    <s v="2023-08-09"/>
    <x v="0"/>
    <x v="0"/>
    <n v="26"/>
    <n v="24"/>
    <n v="2"/>
    <n v="9"/>
    <n v="21405"/>
    <n v="823.26923076923072"/>
    <n v="19758.461538461539"/>
    <n v="3951.6923076923081"/>
    <n v="1975.846153846154"/>
    <n v="2371.0153846153844"/>
    <n v="200"/>
    <n v="2571.0153846153844"/>
    <n v="1800"/>
    <n v="27486"/>
    <n v="24914.984615384616"/>
    <s v="Paid"/>
    <s v="SBI"/>
    <s v="271595731438"/>
    <s v="374588776097"/>
  </r>
  <r>
    <x v="292"/>
    <x v="91"/>
    <x v="1"/>
    <n v="48"/>
    <x v="6"/>
    <x v="0"/>
    <x v="0"/>
    <s v="2023-11-22"/>
    <x v="0"/>
    <x v="0"/>
    <n v="26"/>
    <n v="25"/>
    <n v="1"/>
    <n v="4"/>
    <n v="79992"/>
    <n v="3076.6153846153848"/>
    <n v="76915.384615384624"/>
    <n v="15383.076923076926"/>
    <n v="7691.5384615384628"/>
    <n v="9229.8461538461543"/>
    <n v="200"/>
    <n v="9429.8461538461543"/>
    <n v="800"/>
    <n v="100790.00000000001"/>
    <n v="91360.153846153858"/>
    <s v="Paid"/>
    <s v="HDFC"/>
    <s v="820578289939"/>
    <s v="601051831337"/>
  </r>
  <r>
    <x v="293"/>
    <x v="28"/>
    <x v="0"/>
    <n v="25"/>
    <x v="4"/>
    <x v="5"/>
    <x v="2"/>
    <s v="2019-05-10"/>
    <x v="0"/>
    <x v="0"/>
    <n v="26"/>
    <n v="24"/>
    <n v="2"/>
    <n v="7"/>
    <n v="73754"/>
    <n v="2836.6923076923076"/>
    <n v="68080.615384615376"/>
    <n v="13616.123076923075"/>
    <n v="6808.0615384615376"/>
    <n v="8169.6738461538444"/>
    <n v="200"/>
    <n v="8369.6738461538444"/>
    <n v="1400"/>
    <n v="89904.799999999988"/>
    <n v="81535.12615384614"/>
    <s v="Paid"/>
    <s v="HDFC"/>
    <s v="788163043844"/>
    <s v="681623159409"/>
  </r>
  <r>
    <x v="294"/>
    <x v="151"/>
    <x v="1"/>
    <n v="54"/>
    <x v="4"/>
    <x v="1"/>
    <x v="2"/>
    <s v="2022-02-23"/>
    <x v="0"/>
    <x v="0"/>
    <n v="26"/>
    <n v="22"/>
    <n v="4"/>
    <n v="16"/>
    <n v="23992"/>
    <n v="922.76923076923072"/>
    <n v="20300.923076923074"/>
    <n v="4060.184615384615"/>
    <n v="2030.0923076923075"/>
    <n v="2436.1107692307687"/>
    <n v="200"/>
    <n v="2636.1107692307687"/>
    <n v="3200"/>
    <n v="29591.199999999997"/>
    <n v="26955.089230769227"/>
    <s v="Paid"/>
    <s v="HDFC"/>
    <s v="373461468156"/>
    <s v="464669620037"/>
  </r>
  <r>
    <x v="295"/>
    <x v="85"/>
    <x v="1"/>
    <n v="29"/>
    <x v="6"/>
    <x v="1"/>
    <x v="6"/>
    <s v="2020-04-14"/>
    <x v="0"/>
    <x v="0"/>
    <n v="26"/>
    <n v="24"/>
    <n v="2"/>
    <n v="5"/>
    <n v="63703"/>
    <n v="2450.1153846153848"/>
    <n v="58802.769230769234"/>
    <n v="11760.553846153847"/>
    <n v="5880.2769230769236"/>
    <n v="7056.3323076923079"/>
    <n v="200"/>
    <n v="7256.3323076923079"/>
    <n v="1000"/>
    <n v="77443.600000000006"/>
    <n v="70187.267692307694"/>
    <s v="Paid"/>
    <s v="Axis"/>
    <s v="642853585449"/>
    <s v="795188317052"/>
  </r>
  <r>
    <x v="296"/>
    <x v="109"/>
    <x v="0"/>
    <n v="43"/>
    <x v="2"/>
    <x v="1"/>
    <x v="3"/>
    <s v="2020-06-07"/>
    <x v="0"/>
    <x v="0"/>
    <n v="26"/>
    <n v="25"/>
    <n v="1"/>
    <n v="5"/>
    <n v="52365"/>
    <n v="2014.0384615384614"/>
    <n v="50350.961538461539"/>
    <n v="10070.192307692309"/>
    <n v="5035.0961538461543"/>
    <n v="6042.1153846153848"/>
    <n v="200"/>
    <n v="6242.1153846153848"/>
    <n v="1000"/>
    <n v="66456.25"/>
    <n v="60214.134615384617"/>
    <s v="Paid"/>
    <s v="ICICI"/>
    <s v="717949800835"/>
    <s v="196831835071"/>
  </r>
  <r>
    <x v="297"/>
    <x v="29"/>
    <x v="0"/>
    <n v="26"/>
    <x v="5"/>
    <x v="3"/>
    <x v="1"/>
    <s v="2024-03-22"/>
    <x v="0"/>
    <x v="0"/>
    <n v="26"/>
    <n v="24"/>
    <n v="2"/>
    <n v="14"/>
    <n v="78464"/>
    <n v="3017.8461538461538"/>
    <n v="72428.307692307688"/>
    <n v="14485.661538461538"/>
    <n v="7242.830769230769"/>
    <n v="8691.3969230769217"/>
    <n v="200"/>
    <n v="8891.3969230769217"/>
    <n v="2800"/>
    <n v="96956.800000000003"/>
    <n v="88065.403076923074"/>
    <s v="Paid"/>
    <s v="SBI"/>
    <s v="855696111812"/>
    <s v="463936388910"/>
  </r>
  <r>
    <x v="298"/>
    <x v="75"/>
    <x v="1"/>
    <n v="49"/>
    <x v="3"/>
    <x v="4"/>
    <x v="2"/>
    <s v="2021-03-20"/>
    <x v="0"/>
    <x v="0"/>
    <n v="26"/>
    <n v="22"/>
    <n v="4"/>
    <n v="0"/>
    <n v="76698"/>
    <n v="2949.9230769230771"/>
    <n v="64898.307692307695"/>
    <n v="12979.66153846154"/>
    <n v="6489.8307692307699"/>
    <n v="7787.7969230769231"/>
    <n v="200"/>
    <n v="7987.7969230769231"/>
    <n v="0"/>
    <n v="84367.8"/>
    <n v="76380.00307692308"/>
    <s v="Paid"/>
    <s v="SBI"/>
    <s v="556474176715"/>
    <s v="973071588504"/>
  </r>
  <r>
    <x v="299"/>
    <x v="92"/>
    <x v="1"/>
    <n v="44"/>
    <x v="0"/>
    <x v="2"/>
    <x v="1"/>
    <s v="2021-06-28"/>
    <x v="0"/>
    <x v="0"/>
    <n v="26"/>
    <n v="22"/>
    <n v="4"/>
    <n v="10"/>
    <n v="59824"/>
    <n v="2300.9230769230771"/>
    <n v="50620.307692307695"/>
    <n v="10124.061538461539"/>
    <n v="5062.0307692307697"/>
    <n v="6074.4369230769234"/>
    <n v="200"/>
    <n v="6274.4369230769234"/>
    <n v="2000"/>
    <n v="67806.400000000009"/>
    <n v="61531.963076923086"/>
    <s v="Paid"/>
    <s v="ICICI"/>
    <s v="366575711358"/>
    <s v="309514912903"/>
  </r>
  <r>
    <x v="300"/>
    <x v="152"/>
    <x v="1"/>
    <n v="32"/>
    <x v="6"/>
    <x v="1"/>
    <x v="4"/>
    <s v="2024-09-23"/>
    <x v="0"/>
    <x v="0"/>
    <n v="26"/>
    <n v="24"/>
    <n v="2"/>
    <n v="5"/>
    <n v="55008"/>
    <n v="2115.6923076923076"/>
    <n v="50776.615384615383"/>
    <n v="10155.323076923078"/>
    <n v="5077.6615384615388"/>
    <n v="6093.1938461538457"/>
    <n v="200"/>
    <n v="6293.1938461538457"/>
    <n v="1000"/>
    <n v="67009.600000000006"/>
    <n v="60716.406153846161"/>
    <s v="Paid"/>
    <s v="ICICI"/>
    <s v="787075905030"/>
    <s v="564873903223"/>
  </r>
  <r>
    <x v="301"/>
    <x v="107"/>
    <x v="1"/>
    <n v="46"/>
    <x v="5"/>
    <x v="5"/>
    <x v="0"/>
    <s v="2024-11-06"/>
    <x v="0"/>
    <x v="0"/>
    <n v="26"/>
    <n v="25"/>
    <n v="1"/>
    <n v="5"/>
    <n v="56332"/>
    <n v="2166.6153846153848"/>
    <n v="54165.384615384617"/>
    <n v="10833.076923076924"/>
    <n v="5416.5384615384619"/>
    <n v="6499.8461538461534"/>
    <n v="200"/>
    <n v="6699.8461538461534"/>
    <n v="1000"/>
    <n v="71415"/>
    <n v="64715.153846153844"/>
    <s v="Paid"/>
    <s v="HDFC"/>
    <s v="978112316930"/>
    <s v="692521928761"/>
  </r>
  <r>
    <x v="302"/>
    <x v="153"/>
    <x v="0"/>
    <n v="48"/>
    <x v="3"/>
    <x v="2"/>
    <x v="6"/>
    <s v="2023-05-18"/>
    <x v="0"/>
    <x v="0"/>
    <n v="26"/>
    <n v="24"/>
    <n v="2"/>
    <n v="4"/>
    <n v="33305"/>
    <n v="1280.9615384615386"/>
    <n v="30743.076923076926"/>
    <n v="6148.6153846153857"/>
    <n v="3074.3076923076928"/>
    <n v="3689.169230769231"/>
    <n v="200"/>
    <n v="3889.169230769231"/>
    <n v="800"/>
    <n v="40766.000000000007"/>
    <n v="36876.830769230779"/>
    <s v="Paid"/>
    <s v="ICICI"/>
    <s v="516893139812"/>
    <s v="856988449626"/>
  </r>
  <r>
    <x v="303"/>
    <x v="11"/>
    <x v="0"/>
    <n v="53"/>
    <x v="1"/>
    <x v="1"/>
    <x v="0"/>
    <s v="2022-03-17"/>
    <x v="0"/>
    <x v="0"/>
    <n v="26"/>
    <n v="23"/>
    <n v="3"/>
    <n v="6"/>
    <n v="41593"/>
    <n v="1599.7307692307693"/>
    <n v="36793.807692307695"/>
    <n v="7358.7615384615392"/>
    <n v="3679.3807692307696"/>
    <n v="4415.2569230769232"/>
    <n v="200"/>
    <n v="4615.2569230769232"/>
    <n v="1200"/>
    <n v="49031.950000000004"/>
    <n v="44416.693076923082"/>
    <s v="Paid"/>
    <s v="HDFC"/>
    <s v="846534163948"/>
    <s v="668687874044"/>
  </r>
  <r>
    <x v="304"/>
    <x v="23"/>
    <x v="1"/>
    <n v="28"/>
    <x v="1"/>
    <x v="4"/>
    <x v="4"/>
    <s v="2025-05-11"/>
    <x v="0"/>
    <x v="0"/>
    <n v="26"/>
    <n v="22"/>
    <n v="4"/>
    <n v="1"/>
    <n v="22729"/>
    <n v="874.19230769230774"/>
    <n v="19232.23076923077"/>
    <n v="3846.4461538461542"/>
    <n v="1923.2230769230771"/>
    <n v="2307.8676923076923"/>
    <n v="200"/>
    <n v="2507.8676923076923"/>
    <n v="200"/>
    <n v="25201.9"/>
    <n v="22694.032307692309"/>
    <s v="Paid"/>
    <s v="HDFC"/>
    <s v="757985306819"/>
    <s v="399793115003"/>
  </r>
  <r>
    <x v="305"/>
    <x v="154"/>
    <x v="1"/>
    <n v="26"/>
    <x v="3"/>
    <x v="1"/>
    <x v="4"/>
    <s v="2024-11-24"/>
    <x v="0"/>
    <x v="0"/>
    <n v="26"/>
    <n v="23"/>
    <n v="3"/>
    <n v="17"/>
    <n v="56873"/>
    <n v="2187.4230769230771"/>
    <n v="50310.730769230773"/>
    <n v="10062.146153846155"/>
    <n v="5031.0730769230777"/>
    <n v="6037.2876923076929"/>
    <n v="200"/>
    <n v="6237.2876923076929"/>
    <n v="3400"/>
    <n v="68803.950000000012"/>
    <n v="62566.662307692321"/>
    <s v="Paid"/>
    <s v="HDFC"/>
    <s v="134654003862"/>
    <s v="135703770620"/>
  </r>
  <r>
    <x v="306"/>
    <x v="155"/>
    <x v="0"/>
    <n v="39"/>
    <x v="5"/>
    <x v="3"/>
    <x v="3"/>
    <s v="2022-10-21"/>
    <x v="0"/>
    <x v="0"/>
    <n v="26"/>
    <n v="24"/>
    <n v="2"/>
    <n v="1"/>
    <n v="46204"/>
    <n v="1777.0769230769231"/>
    <n v="42649.846153846156"/>
    <n v="8529.9692307692312"/>
    <n v="4264.9846153846156"/>
    <n v="5117.9815384615385"/>
    <n v="200"/>
    <n v="5317.9815384615385"/>
    <n v="200"/>
    <n v="55644.800000000003"/>
    <n v="50326.818461538467"/>
    <s v="Paid"/>
    <s v="Axis"/>
    <s v="455981663390"/>
    <s v="105995436563"/>
  </r>
  <r>
    <x v="307"/>
    <x v="62"/>
    <x v="1"/>
    <n v="30"/>
    <x v="1"/>
    <x v="4"/>
    <x v="1"/>
    <s v="2021-07-27"/>
    <x v="0"/>
    <x v="0"/>
    <n v="26"/>
    <n v="24"/>
    <n v="2"/>
    <n v="12"/>
    <n v="23040"/>
    <n v="886.15384615384619"/>
    <n v="21267.692307692309"/>
    <n v="4253.5384615384619"/>
    <n v="2126.7692307692309"/>
    <n v="2552.123076923077"/>
    <n v="200"/>
    <n v="2752.123076923077"/>
    <n v="2400"/>
    <n v="30048"/>
    <n v="27295.876923076925"/>
    <s v="Paid"/>
    <s v="Axis"/>
    <s v="944738954815"/>
    <s v="446463639130"/>
  </r>
  <r>
    <x v="308"/>
    <x v="156"/>
    <x v="1"/>
    <n v="51"/>
    <x v="1"/>
    <x v="2"/>
    <x v="2"/>
    <s v="2023-03-27"/>
    <x v="0"/>
    <x v="0"/>
    <n v="26"/>
    <n v="25"/>
    <n v="1"/>
    <n v="4"/>
    <n v="43274"/>
    <n v="1664.3846153846155"/>
    <n v="41609.61538461539"/>
    <n v="8321.923076923078"/>
    <n v="4160.961538461539"/>
    <n v="4993.1538461538466"/>
    <n v="200"/>
    <n v="5193.1538461538466"/>
    <n v="800"/>
    <n v="54892.500000000007"/>
    <n v="49699.346153846163"/>
    <s v="Paid"/>
    <s v="SBI"/>
    <s v="408771099209"/>
    <s v="559997571586"/>
  </r>
  <r>
    <x v="309"/>
    <x v="33"/>
    <x v="0"/>
    <n v="27"/>
    <x v="5"/>
    <x v="4"/>
    <x v="6"/>
    <s v="2024-11-14"/>
    <x v="0"/>
    <x v="0"/>
    <n v="26"/>
    <n v="25"/>
    <n v="1"/>
    <n v="4"/>
    <n v="57564"/>
    <n v="2214"/>
    <n v="55350"/>
    <n v="11070"/>
    <n v="5535"/>
    <n v="6642"/>
    <n v="200"/>
    <n v="6842"/>
    <n v="800"/>
    <n v="72755"/>
    <n v="65913"/>
    <s v="Paid"/>
    <s v="SBI"/>
    <s v="406331693013"/>
    <s v="331339584186"/>
  </r>
  <r>
    <x v="310"/>
    <x v="46"/>
    <x v="1"/>
    <n v="37"/>
    <x v="6"/>
    <x v="0"/>
    <x v="2"/>
    <s v="2025-06-14"/>
    <x v="0"/>
    <x v="0"/>
    <n v="26"/>
    <n v="25"/>
    <n v="1"/>
    <n v="14"/>
    <n v="47463"/>
    <n v="1825.5"/>
    <n v="45637.5"/>
    <n v="9127.5"/>
    <n v="4563.75"/>
    <n v="5476.5"/>
    <n v="200"/>
    <n v="5676.5"/>
    <n v="2800"/>
    <n v="62128.75"/>
    <n v="56452.25"/>
    <s v="Paid"/>
    <s v="SBI"/>
    <s v="497450678354"/>
    <s v="499091156050"/>
  </r>
  <r>
    <x v="311"/>
    <x v="157"/>
    <x v="0"/>
    <n v="49"/>
    <x v="2"/>
    <x v="0"/>
    <x v="4"/>
    <s v="2021-07-06"/>
    <x v="0"/>
    <x v="0"/>
    <n v="26"/>
    <n v="24"/>
    <n v="2"/>
    <n v="17"/>
    <n v="31468"/>
    <n v="1210.3076923076924"/>
    <n v="29047.384615384617"/>
    <n v="5809.4769230769234"/>
    <n v="2904.7384615384617"/>
    <n v="3485.686153846154"/>
    <n v="200"/>
    <n v="3685.686153846154"/>
    <n v="3400"/>
    <n v="41161.600000000006"/>
    <n v="37475.913846153853"/>
    <s v="Paid"/>
    <s v="HDFC"/>
    <s v="214103590145"/>
    <s v="549606693401"/>
  </r>
  <r>
    <x v="312"/>
    <x v="78"/>
    <x v="1"/>
    <n v="42"/>
    <x v="2"/>
    <x v="2"/>
    <x v="3"/>
    <s v="2025-08-18"/>
    <x v="0"/>
    <x v="0"/>
    <n v="26"/>
    <n v="22"/>
    <n v="4"/>
    <n v="3"/>
    <n v="34032"/>
    <n v="1308.9230769230769"/>
    <n v="28796.307692307691"/>
    <n v="5759.2615384615383"/>
    <n v="2879.6307692307691"/>
    <n v="3455.5569230769229"/>
    <n v="200"/>
    <n v="3655.5569230769229"/>
    <n v="600"/>
    <n v="38035.199999999997"/>
    <n v="34379.643076923072"/>
    <s v="Paid"/>
    <s v="SBI"/>
    <s v="720254919777"/>
    <s v="624006094129"/>
  </r>
  <r>
    <x v="313"/>
    <x v="32"/>
    <x v="0"/>
    <n v="50"/>
    <x v="5"/>
    <x v="5"/>
    <x v="0"/>
    <s v="2023-07-11"/>
    <x v="0"/>
    <x v="0"/>
    <n v="26"/>
    <n v="26"/>
    <n v="0"/>
    <n v="12"/>
    <n v="76799"/>
    <n v="2953.8076923076924"/>
    <n v="76799"/>
    <n v="15359.800000000001"/>
    <n v="7679.9000000000005"/>
    <n v="9215.8799999999992"/>
    <n v="200"/>
    <n v="9415.8799999999992"/>
    <n v="2400"/>
    <n v="102238.7"/>
    <n v="92822.819999999992"/>
    <s v="Paid"/>
    <s v="SBI"/>
    <s v="191175808267"/>
    <s v="433125361965"/>
  </r>
  <r>
    <x v="314"/>
    <x v="137"/>
    <x v="0"/>
    <n v="37"/>
    <x v="4"/>
    <x v="4"/>
    <x v="4"/>
    <s v="2025-10-14"/>
    <x v="0"/>
    <x v="0"/>
    <n v="26"/>
    <n v="24"/>
    <n v="2"/>
    <n v="11"/>
    <n v="40877"/>
    <n v="1572.1923076923076"/>
    <n v="37732.615384615383"/>
    <n v="7546.5230769230766"/>
    <n v="3773.2615384615383"/>
    <n v="4527.913846153846"/>
    <n v="200"/>
    <n v="4727.913846153846"/>
    <n v="2200"/>
    <n v="51252.399999999994"/>
    <n v="46524.486153846148"/>
    <s v="Paid"/>
    <s v="HDFC"/>
    <s v="515764491377"/>
    <s v="721246565980"/>
  </r>
  <r>
    <x v="315"/>
    <x v="158"/>
    <x v="1"/>
    <n v="39"/>
    <x v="6"/>
    <x v="3"/>
    <x v="0"/>
    <s v="2020-11-16"/>
    <x v="0"/>
    <x v="0"/>
    <n v="26"/>
    <n v="23"/>
    <n v="3"/>
    <n v="6"/>
    <n v="38971"/>
    <n v="1498.8846153846155"/>
    <n v="34474.346153846156"/>
    <n v="6894.8692307692318"/>
    <n v="3447.4346153846159"/>
    <n v="4136.9215384615381"/>
    <n v="200"/>
    <n v="4336.9215384615381"/>
    <n v="1200"/>
    <n v="46016.65"/>
    <n v="41679.728461538463"/>
    <s v="Paid"/>
    <s v="SBI"/>
    <s v="544626059434"/>
    <s v="767751531842"/>
  </r>
  <r>
    <x v="316"/>
    <x v="159"/>
    <x v="1"/>
    <n v="44"/>
    <x v="2"/>
    <x v="5"/>
    <x v="4"/>
    <s v="2020-07-08"/>
    <x v="0"/>
    <x v="0"/>
    <n v="26"/>
    <n v="21"/>
    <n v="5"/>
    <n v="20"/>
    <n v="64476"/>
    <n v="2479.8461538461538"/>
    <n v="52076.769230769227"/>
    <n v="10415.353846153846"/>
    <n v="5207.6769230769232"/>
    <n v="6249.2123076923071"/>
    <n v="200"/>
    <n v="6449.2123076923071"/>
    <n v="4000"/>
    <n v="71699.8"/>
    <n v="65250.587692307694"/>
    <s v="Paid"/>
    <s v="HDFC"/>
    <s v="660945023259"/>
    <s v="862839852566"/>
  </r>
  <r>
    <x v="317"/>
    <x v="160"/>
    <x v="1"/>
    <n v="41"/>
    <x v="2"/>
    <x v="5"/>
    <x v="3"/>
    <s v="2021-09-30"/>
    <x v="0"/>
    <x v="0"/>
    <n v="26"/>
    <n v="25"/>
    <n v="1"/>
    <n v="16"/>
    <n v="72756"/>
    <n v="2798.3076923076924"/>
    <n v="69957.692307692312"/>
    <n v="13991.538461538463"/>
    <n v="6995.7692307692314"/>
    <n v="8394.923076923078"/>
    <n v="200"/>
    <n v="8594.923076923078"/>
    <n v="3200"/>
    <n v="94145.000000000015"/>
    <n v="85550.076923076937"/>
    <s v="Paid"/>
    <s v="ICICI"/>
    <s v="944542051859"/>
    <s v="274255077048"/>
  </r>
  <r>
    <x v="318"/>
    <x v="145"/>
    <x v="0"/>
    <n v="51"/>
    <x v="6"/>
    <x v="5"/>
    <x v="1"/>
    <s v="2020-01-03"/>
    <x v="0"/>
    <x v="0"/>
    <n v="26"/>
    <n v="23"/>
    <n v="3"/>
    <n v="14"/>
    <n v="50131"/>
    <n v="1928.1153846153845"/>
    <n v="44346.653846153844"/>
    <n v="8869.3307692307699"/>
    <n v="4434.6653846153849"/>
    <n v="5321.5984615384614"/>
    <n v="200"/>
    <n v="5521.5984615384614"/>
    <n v="2800"/>
    <n v="60450.65"/>
    <n v="54929.051538461543"/>
    <s v="Paid"/>
    <s v="HDFC"/>
    <s v="329336695312"/>
    <s v="594521336903"/>
  </r>
  <r>
    <x v="319"/>
    <x v="34"/>
    <x v="1"/>
    <n v="31"/>
    <x v="7"/>
    <x v="2"/>
    <x v="4"/>
    <s v="2020-01-23"/>
    <x v="0"/>
    <x v="0"/>
    <n v="26"/>
    <n v="22"/>
    <n v="4"/>
    <n v="19"/>
    <n v="59435"/>
    <n v="2285.9615384615386"/>
    <n v="50291.153846153851"/>
    <n v="10058.230769230771"/>
    <n v="5029.1153846153857"/>
    <n v="6034.9384615384615"/>
    <n v="200"/>
    <n v="6234.9384615384615"/>
    <n v="3800"/>
    <n v="69178.5"/>
    <n v="62943.561538461538"/>
    <s v="Paid"/>
    <s v="HDFC"/>
    <s v="723567402784"/>
    <s v="698950760837"/>
  </r>
  <r>
    <x v="320"/>
    <x v="84"/>
    <x v="1"/>
    <n v="33"/>
    <x v="5"/>
    <x v="5"/>
    <x v="2"/>
    <s v="2022-06-20"/>
    <x v="0"/>
    <x v="0"/>
    <n v="26"/>
    <n v="22"/>
    <n v="4"/>
    <n v="5"/>
    <n v="42294"/>
    <n v="1626.6923076923076"/>
    <n v="35787.230769230766"/>
    <n v="7157.4461538461537"/>
    <n v="3578.7230769230769"/>
    <n v="4294.4676923076913"/>
    <n v="200"/>
    <n v="4494.4676923076913"/>
    <n v="1000"/>
    <n v="47523.399999999994"/>
    <n v="43028.932307692303"/>
    <s v="Paid"/>
    <s v="HDFC"/>
    <s v="228874837743"/>
    <s v="206258146854"/>
  </r>
  <r>
    <x v="321"/>
    <x v="107"/>
    <x v="0"/>
    <n v="22"/>
    <x v="3"/>
    <x v="2"/>
    <x v="1"/>
    <s v="2025-04-04"/>
    <x v="0"/>
    <x v="0"/>
    <n v="26"/>
    <n v="23"/>
    <n v="3"/>
    <n v="12"/>
    <n v="48286"/>
    <n v="1857.1538461538462"/>
    <n v="42714.538461538461"/>
    <n v="8542.9076923076918"/>
    <n v="4271.4538461538459"/>
    <n v="5125.7446153846149"/>
    <n v="200"/>
    <n v="5325.7446153846149"/>
    <n v="2400"/>
    <n v="57928.9"/>
    <n v="52603.155384615384"/>
    <s v="Paid"/>
    <s v="HDFC"/>
    <s v="620683518812"/>
    <s v="704999832576"/>
  </r>
  <r>
    <x v="322"/>
    <x v="78"/>
    <x v="0"/>
    <n v="49"/>
    <x v="0"/>
    <x v="2"/>
    <x v="4"/>
    <s v="2021-02-22"/>
    <x v="0"/>
    <x v="0"/>
    <n v="26"/>
    <n v="25"/>
    <n v="1"/>
    <n v="7"/>
    <n v="32091"/>
    <n v="1234.2692307692307"/>
    <n v="30856.73076923077"/>
    <n v="6171.3461538461543"/>
    <n v="3085.6730769230771"/>
    <n v="3702.8076923076924"/>
    <n v="200"/>
    <n v="3902.8076923076924"/>
    <n v="1400"/>
    <n v="41513.75"/>
    <n v="37610.942307692305"/>
    <s v="Paid"/>
    <s v="SBI"/>
    <s v="165863603965"/>
    <s v="172855744328"/>
  </r>
  <r>
    <x v="323"/>
    <x v="132"/>
    <x v="1"/>
    <n v="25"/>
    <x v="5"/>
    <x v="3"/>
    <x v="1"/>
    <s v="2024-10-02"/>
    <x v="0"/>
    <x v="0"/>
    <n v="26"/>
    <n v="23"/>
    <n v="3"/>
    <n v="10"/>
    <n v="33714"/>
    <n v="1296.6923076923076"/>
    <n v="29823.923076923074"/>
    <n v="5964.7846153846149"/>
    <n v="2982.3923076923074"/>
    <n v="3578.8707692307689"/>
    <n v="200"/>
    <n v="3778.8707692307689"/>
    <n v="2000"/>
    <n v="40771.1"/>
    <n v="36992.229230769226"/>
    <s v="Paid"/>
    <s v="HDFC"/>
    <s v="730830386117"/>
    <s v="327114784562"/>
  </r>
  <r>
    <x v="324"/>
    <x v="148"/>
    <x v="0"/>
    <n v="43"/>
    <x v="4"/>
    <x v="1"/>
    <x v="0"/>
    <s v="2025-02-13"/>
    <x v="0"/>
    <x v="0"/>
    <n v="26"/>
    <n v="24"/>
    <n v="2"/>
    <n v="18"/>
    <n v="20179"/>
    <n v="776.11538461538464"/>
    <n v="18626.76923076923"/>
    <n v="3725.3538461538465"/>
    <n v="1862.6769230769232"/>
    <n v="2235.2123076923076"/>
    <n v="200"/>
    <n v="2435.2123076923076"/>
    <n v="3600"/>
    <n v="27814.799999999999"/>
    <n v="25379.58769230769"/>
    <s v="Paid"/>
    <s v="HDFC"/>
    <s v="545860148968"/>
    <s v="659221923957"/>
  </r>
  <r>
    <x v="325"/>
    <x v="22"/>
    <x v="0"/>
    <n v="44"/>
    <x v="6"/>
    <x v="0"/>
    <x v="3"/>
    <s v="2021-06-25"/>
    <x v="0"/>
    <x v="0"/>
    <n v="26"/>
    <n v="23"/>
    <n v="3"/>
    <n v="4"/>
    <n v="20276"/>
    <n v="779.84615384615381"/>
    <n v="17936.461538461539"/>
    <n v="3587.292307692308"/>
    <n v="1793.646153846154"/>
    <n v="2152.3753846153845"/>
    <n v="200"/>
    <n v="2352.3753846153845"/>
    <n v="800"/>
    <n v="24117.4"/>
    <n v="21765.024615384616"/>
    <s v="Paid"/>
    <s v="ICICI"/>
    <s v="271356272774"/>
    <s v="811439979522"/>
  </r>
  <r>
    <x v="326"/>
    <x v="118"/>
    <x v="1"/>
    <n v="44"/>
    <x v="7"/>
    <x v="1"/>
    <x v="3"/>
    <s v="2024-08-07"/>
    <x v="0"/>
    <x v="0"/>
    <n v="26"/>
    <n v="25"/>
    <n v="1"/>
    <n v="7"/>
    <n v="52766"/>
    <n v="2029.4615384615386"/>
    <n v="50736.538461538461"/>
    <n v="10147.307692307693"/>
    <n v="5073.6538461538466"/>
    <n v="6088.3846153846152"/>
    <n v="200"/>
    <n v="6288.3846153846152"/>
    <n v="1400"/>
    <n v="67357.5"/>
    <n v="61069.115384615383"/>
    <s v="Paid"/>
    <s v="SBI"/>
    <s v="934088615994"/>
    <s v="846909260399"/>
  </r>
  <r>
    <x v="327"/>
    <x v="5"/>
    <x v="1"/>
    <n v="45"/>
    <x v="3"/>
    <x v="2"/>
    <x v="6"/>
    <s v="2025-10-07"/>
    <x v="0"/>
    <x v="0"/>
    <n v="26"/>
    <n v="23"/>
    <n v="3"/>
    <n v="7"/>
    <n v="69650"/>
    <n v="2678.8461538461538"/>
    <n v="61613.461538461539"/>
    <n v="12322.692307692309"/>
    <n v="6161.3461538461543"/>
    <n v="7393.6153846153848"/>
    <n v="200"/>
    <n v="7593.6153846153848"/>
    <n v="1400"/>
    <n v="81497.5"/>
    <n v="73903.88461538461"/>
    <s v="Paid"/>
    <s v="SBI"/>
    <s v="352349084760"/>
    <s v="259182245644"/>
  </r>
  <r>
    <x v="328"/>
    <x v="105"/>
    <x v="0"/>
    <n v="25"/>
    <x v="4"/>
    <x v="2"/>
    <x v="4"/>
    <s v="2021-10-10"/>
    <x v="0"/>
    <x v="0"/>
    <n v="26"/>
    <n v="23"/>
    <n v="3"/>
    <n v="2"/>
    <n v="60101"/>
    <n v="2311.5769230769229"/>
    <n v="53166.269230769227"/>
    <n v="10633.253846153846"/>
    <n v="5316.626923076923"/>
    <n v="6379.9523076923069"/>
    <n v="200"/>
    <n v="6579.9523076923069"/>
    <n v="400"/>
    <n v="69516.149999999994"/>
    <n v="62936.197692307687"/>
    <s v="Paid"/>
    <s v="HDFC"/>
    <s v="540957234330"/>
    <s v="792920418292"/>
  </r>
  <r>
    <x v="329"/>
    <x v="146"/>
    <x v="0"/>
    <n v="24"/>
    <x v="5"/>
    <x v="4"/>
    <x v="2"/>
    <s v="2022-09-20"/>
    <x v="0"/>
    <x v="0"/>
    <n v="26"/>
    <n v="23"/>
    <n v="3"/>
    <n v="18"/>
    <n v="32296"/>
    <n v="1242.1538461538462"/>
    <n v="28569.538461538461"/>
    <n v="5713.9076923076927"/>
    <n v="2856.9538461538464"/>
    <n v="3428.3446153846153"/>
    <n v="200"/>
    <n v="3628.3446153846153"/>
    <n v="3600"/>
    <n v="40740.400000000001"/>
    <n v="37112.055384615385"/>
    <s v="Paid"/>
    <s v="ICICI"/>
    <s v="665801134333"/>
    <s v="688244151738"/>
  </r>
  <r>
    <x v="330"/>
    <x v="128"/>
    <x v="0"/>
    <n v="46"/>
    <x v="2"/>
    <x v="5"/>
    <x v="6"/>
    <s v="2020-05-28"/>
    <x v="0"/>
    <x v="0"/>
    <n v="26"/>
    <n v="24"/>
    <n v="2"/>
    <n v="18"/>
    <n v="41212"/>
    <n v="1585.0769230769231"/>
    <n v="38041.846153846156"/>
    <n v="7608.3692307692318"/>
    <n v="3804.1846153846159"/>
    <n v="4565.0215384615385"/>
    <n v="200"/>
    <n v="4765.0215384615385"/>
    <n v="3600"/>
    <n v="53054.400000000001"/>
    <n v="48289.378461538465"/>
    <s v="Paid"/>
    <s v="HDFC"/>
    <s v="977133355759"/>
    <s v="412383470185"/>
  </r>
  <r>
    <x v="331"/>
    <x v="85"/>
    <x v="1"/>
    <n v="42"/>
    <x v="0"/>
    <x v="2"/>
    <x v="2"/>
    <s v="2024-11-06"/>
    <x v="0"/>
    <x v="0"/>
    <n v="26"/>
    <n v="23"/>
    <n v="3"/>
    <n v="17"/>
    <n v="38557"/>
    <n v="1482.9615384615386"/>
    <n v="34108.11538461539"/>
    <n v="6821.6230769230788"/>
    <n v="3410.8115384615394"/>
    <n v="4092.9738461538468"/>
    <n v="200"/>
    <n v="4292.9738461538473"/>
    <n v="3400"/>
    <n v="47740.55"/>
    <n v="43447.576153846152"/>
    <s v="Paid"/>
    <s v="ICICI"/>
    <s v="676840276930"/>
    <s v="965543726836"/>
  </r>
  <r>
    <x v="332"/>
    <x v="78"/>
    <x v="0"/>
    <n v="22"/>
    <x v="7"/>
    <x v="0"/>
    <x v="6"/>
    <s v="2025-05-04"/>
    <x v="0"/>
    <x v="0"/>
    <n v="26"/>
    <n v="24"/>
    <n v="2"/>
    <n v="3"/>
    <n v="44795"/>
    <n v="1722.8846153846155"/>
    <n v="41349.230769230773"/>
    <n v="8269.8461538461543"/>
    <n v="4134.9230769230771"/>
    <n v="4961.9076923076927"/>
    <n v="200"/>
    <n v="5161.9076923076927"/>
    <n v="600"/>
    <n v="54354.000000000007"/>
    <n v="49192.092307692314"/>
    <s v="Paid"/>
    <s v="ICICI"/>
    <s v="878022405830"/>
    <s v="403702871144"/>
  </r>
  <r>
    <x v="333"/>
    <x v="161"/>
    <x v="1"/>
    <n v="36"/>
    <x v="7"/>
    <x v="2"/>
    <x v="6"/>
    <s v="2023-02-24"/>
    <x v="0"/>
    <x v="0"/>
    <n v="26"/>
    <n v="25"/>
    <n v="1"/>
    <n v="13"/>
    <n v="33762"/>
    <n v="1298.5384615384614"/>
    <n v="32463.461538461535"/>
    <n v="6492.6923076923076"/>
    <n v="3246.3461538461538"/>
    <n v="3895.6153846153843"/>
    <n v="200"/>
    <n v="4095.6153846153843"/>
    <n v="2600"/>
    <n v="44802.5"/>
    <n v="40706.884615384617"/>
    <s v="Paid"/>
    <s v="HDFC"/>
    <s v="223742676142"/>
    <s v="339714910523"/>
  </r>
  <r>
    <x v="334"/>
    <x v="162"/>
    <x v="1"/>
    <n v="24"/>
    <x v="2"/>
    <x v="1"/>
    <x v="2"/>
    <s v="2021-05-23"/>
    <x v="0"/>
    <x v="0"/>
    <n v="26"/>
    <n v="26"/>
    <n v="0"/>
    <n v="17"/>
    <n v="38917"/>
    <n v="1496.8076923076924"/>
    <n v="38917"/>
    <n v="7783.4000000000005"/>
    <n v="3891.7000000000003"/>
    <n v="4670.04"/>
    <n v="200"/>
    <n v="4870.04"/>
    <n v="3400"/>
    <n v="53992.1"/>
    <n v="49122.06"/>
    <s v="Paid"/>
    <s v="SBI"/>
    <s v="161683020214"/>
    <s v="218249473001"/>
  </r>
  <r>
    <x v="335"/>
    <x v="10"/>
    <x v="0"/>
    <n v="43"/>
    <x v="4"/>
    <x v="4"/>
    <x v="5"/>
    <s v="2022-06-16"/>
    <x v="0"/>
    <x v="0"/>
    <n v="26"/>
    <n v="21"/>
    <n v="5"/>
    <n v="16"/>
    <n v="40642"/>
    <n v="1563.1538461538462"/>
    <n v="32826.230769230773"/>
    <n v="6565.2461538461548"/>
    <n v="3282.6230769230774"/>
    <n v="3939.1476923076925"/>
    <n v="200"/>
    <n v="4139.1476923076925"/>
    <n v="3200"/>
    <n v="45874.100000000006"/>
    <n v="41734.952307692314"/>
    <s v="Paid"/>
    <s v="ICICI"/>
    <s v="538565166948"/>
    <s v="778228461571"/>
  </r>
  <r>
    <x v="336"/>
    <x v="15"/>
    <x v="1"/>
    <n v="51"/>
    <x v="5"/>
    <x v="3"/>
    <x v="5"/>
    <s v="2022-11-07"/>
    <x v="0"/>
    <x v="0"/>
    <n v="26"/>
    <n v="24"/>
    <n v="2"/>
    <n v="15"/>
    <n v="63698"/>
    <n v="2449.9230769230771"/>
    <n v="58798.153846153851"/>
    <n v="11759.630769230771"/>
    <n v="5879.8153846153855"/>
    <n v="7055.7784615384617"/>
    <n v="200"/>
    <n v="7255.7784615384617"/>
    <n v="3000"/>
    <n v="79437.600000000006"/>
    <n v="72181.821538461547"/>
    <s v="Paid"/>
    <s v="SBI"/>
    <s v="901933760154"/>
    <s v="237506562591"/>
  </r>
  <r>
    <x v="337"/>
    <x v="106"/>
    <x v="1"/>
    <n v="48"/>
    <x v="7"/>
    <x v="3"/>
    <x v="5"/>
    <s v="2024-12-30"/>
    <x v="0"/>
    <x v="0"/>
    <n v="26"/>
    <n v="23"/>
    <n v="3"/>
    <n v="14"/>
    <n v="32286"/>
    <n v="1241.7692307692307"/>
    <n v="28560.692307692305"/>
    <n v="5712.1384615384613"/>
    <n v="2856.0692307692307"/>
    <n v="3427.2830769230764"/>
    <n v="200"/>
    <n v="3627.2830769230764"/>
    <n v="2800"/>
    <n v="39928.899999999994"/>
    <n v="36301.616923076916"/>
    <s v="Paid"/>
    <s v="SBI"/>
    <s v="145971535792"/>
    <s v="984796596720"/>
  </r>
  <r>
    <x v="338"/>
    <x v="34"/>
    <x v="1"/>
    <n v="30"/>
    <x v="0"/>
    <x v="4"/>
    <x v="3"/>
    <s v="2025-10-31"/>
    <x v="0"/>
    <x v="0"/>
    <n v="26"/>
    <n v="24"/>
    <n v="2"/>
    <n v="10"/>
    <n v="78466"/>
    <n v="3017.9230769230771"/>
    <n v="72430.153846153844"/>
    <n v="14486.030769230769"/>
    <n v="7243.0153846153844"/>
    <n v="8691.6184615384609"/>
    <n v="200"/>
    <n v="8891.6184615384609"/>
    <n v="2000"/>
    <n v="96159.2"/>
    <n v="87267.581538461542"/>
    <s v="Paid"/>
    <s v="SBI"/>
    <s v="687459796264"/>
    <s v="671686307356"/>
  </r>
  <r>
    <x v="339"/>
    <x v="101"/>
    <x v="0"/>
    <n v="36"/>
    <x v="6"/>
    <x v="3"/>
    <x v="5"/>
    <s v="2020-05-06"/>
    <x v="0"/>
    <x v="0"/>
    <n v="26"/>
    <n v="23"/>
    <n v="3"/>
    <n v="9"/>
    <n v="69421"/>
    <n v="2670.0384615384614"/>
    <n v="61410.88461538461"/>
    <n v="12282.176923076922"/>
    <n v="6141.0884615384612"/>
    <n v="7369.3061538461525"/>
    <n v="200"/>
    <n v="7569.3061538461525"/>
    <n v="1800"/>
    <n v="81634.149999999994"/>
    <n v="74064.843846153846"/>
    <s v="Paid"/>
    <s v="HDFC"/>
    <s v="254632011689"/>
    <s v="364856856729"/>
  </r>
  <r>
    <x v="340"/>
    <x v="18"/>
    <x v="1"/>
    <n v="52"/>
    <x v="4"/>
    <x v="1"/>
    <x v="3"/>
    <s v="2025-04-04"/>
    <x v="0"/>
    <x v="0"/>
    <n v="26"/>
    <n v="24"/>
    <n v="2"/>
    <n v="17"/>
    <n v="59393"/>
    <n v="2284.3461538461538"/>
    <n v="54824.307692307688"/>
    <n v="10964.861538461539"/>
    <n v="5482.4307692307693"/>
    <n v="6578.9169230769221"/>
    <n v="200"/>
    <n v="6778.9169230769221"/>
    <n v="3400"/>
    <n v="74671.599999999991"/>
    <n v="67892.683076923073"/>
    <s v="Paid"/>
    <s v="Axis"/>
    <s v="456345519616"/>
    <s v="632438972275"/>
  </r>
  <r>
    <x v="341"/>
    <x v="163"/>
    <x v="1"/>
    <n v="38"/>
    <x v="6"/>
    <x v="5"/>
    <x v="5"/>
    <s v="2021-08-26"/>
    <x v="0"/>
    <x v="0"/>
    <n v="26"/>
    <n v="23"/>
    <n v="3"/>
    <n v="1"/>
    <n v="41363"/>
    <n v="1590.8846153846155"/>
    <n v="36590.346153846156"/>
    <n v="7318.0692307692316"/>
    <n v="3659.0346153846158"/>
    <n v="4390.8415384615382"/>
    <n v="200"/>
    <n v="4590.8415384615382"/>
    <n v="200"/>
    <n v="47767.450000000004"/>
    <n v="43176.608461538468"/>
    <s v="Paid"/>
    <s v="Axis"/>
    <s v="780665567120"/>
    <s v="360707619971"/>
  </r>
  <r>
    <x v="342"/>
    <x v="164"/>
    <x v="0"/>
    <n v="51"/>
    <x v="7"/>
    <x v="3"/>
    <x v="6"/>
    <s v="2023-09-21"/>
    <x v="0"/>
    <x v="0"/>
    <n v="26"/>
    <n v="25"/>
    <n v="1"/>
    <n v="0"/>
    <n v="37597"/>
    <n v="1446.0384615384614"/>
    <n v="36150.961538461539"/>
    <n v="7230.1923076923085"/>
    <n v="3615.0961538461543"/>
    <n v="4338.1153846153848"/>
    <n v="200"/>
    <n v="4538.1153846153848"/>
    <n v="0"/>
    <n v="46996.25"/>
    <n v="42458.134615384617"/>
    <s v="Paid"/>
    <s v="Axis"/>
    <s v="482137748020"/>
    <s v="566098156802"/>
  </r>
  <r>
    <x v="343"/>
    <x v="109"/>
    <x v="0"/>
    <n v="48"/>
    <x v="7"/>
    <x v="3"/>
    <x v="2"/>
    <s v="2023-02-20"/>
    <x v="0"/>
    <x v="0"/>
    <n v="26"/>
    <n v="23"/>
    <n v="3"/>
    <n v="0"/>
    <n v="53900"/>
    <n v="2073.0769230769229"/>
    <n v="47680.769230769227"/>
    <n v="9536.1538461538457"/>
    <n v="4768.0769230769229"/>
    <n v="5721.6923076923067"/>
    <n v="200"/>
    <n v="5921.6923076923067"/>
    <n v="0"/>
    <n v="61984.999999999993"/>
    <n v="56063.307692307688"/>
    <s v="Paid"/>
    <s v="ICICI"/>
    <s v="282771197409"/>
    <s v="897196055840"/>
  </r>
  <r>
    <x v="344"/>
    <x v="135"/>
    <x v="1"/>
    <n v="46"/>
    <x v="0"/>
    <x v="4"/>
    <x v="6"/>
    <s v="2025-02-25"/>
    <x v="0"/>
    <x v="0"/>
    <n v="26"/>
    <n v="25"/>
    <n v="1"/>
    <n v="14"/>
    <n v="61597"/>
    <n v="2369.1153846153848"/>
    <n v="59227.884615384617"/>
    <n v="11845.576923076924"/>
    <n v="5922.7884615384619"/>
    <n v="7107.3461538461534"/>
    <n v="200"/>
    <n v="7307.3461538461534"/>
    <n v="2800"/>
    <n v="79796.250000000015"/>
    <n v="72488.903846153858"/>
    <s v="Paid"/>
    <s v="ICICI"/>
    <s v="950962189252"/>
    <s v="819843712018"/>
  </r>
  <r>
    <x v="345"/>
    <x v="49"/>
    <x v="0"/>
    <n v="39"/>
    <x v="5"/>
    <x v="3"/>
    <x v="2"/>
    <s v="2022-08-12"/>
    <x v="0"/>
    <x v="0"/>
    <n v="26"/>
    <n v="22"/>
    <n v="4"/>
    <n v="8"/>
    <n v="44430"/>
    <n v="1708.8461538461538"/>
    <n v="37594.615384615383"/>
    <n v="7518.9230769230771"/>
    <n v="3759.4615384615386"/>
    <n v="4511.3538461538456"/>
    <n v="200"/>
    <n v="4711.3538461538456"/>
    <n v="1600"/>
    <n v="50473"/>
    <n v="45761.646153846152"/>
    <s v="Paid"/>
    <s v="Axis"/>
    <s v="396658343793"/>
    <s v="868835277606"/>
  </r>
  <r>
    <x v="346"/>
    <x v="106"/>
    <x v="1"/>
    <n v="53"/>
    <x v="2"/>
    <x v="3"/>
    <x v="1"/>
    <s v="2020-11-14"/>
    <x v="0"/>
    <x v="0"/>
    <n v="26"/>
    <n v="23"/>
    <n v="3"/>
    <n v="16"/>
    <n v="47529"/>
    <n v="1828.0384615384614"/>
    <n v="42044.88461538461"/>
    <n v="8408.9769230769216"/>
    <n v="4204.4884615384608"/>
    <n v="5045.3861538461533"/>
    <n v="200"/>
    <n v="5245.3861538461533"/>
    <n v="3200"/>
    <n v="57858.349999999991"/>
    <n v="52612.963846153842"/>
    <s v="Paid"/>
    <s v="HDFC"/>
    <s v="349181832579"/>
    <s v="602311065271"/>
  </r>
  <r>
    <x v="347"/>
    <x v="80"/>
    <x v="1"/>
    <n v="26"/>
    <x v="4"/>
    <x v="0"/>
    <x v="0"/>
    <s v="2022-05-13"/>
    <x v="0"/>
    <x v="0"/>
    <n v="26"/>
    <n v="23"/>
    <n v="3"/>
    <n v="10"/>
    <n v="20216"/>
    <n v="777.53846153846155"/>
    <n v="17883.384615384617"/>
    <n v="3576.6769230769237"/>
    <n v="1788.3384615384618"/>
    <n v="2146.0061538461541"/>
    <n v="200"/>
    <n v="2346.0061538461541"/>
    <n v="2000"/>
    <n v="25248.400000000001"/>
    <n v="22902.393846153849"/>
    <s v="Paid"/>
    <s v="ICICI"/>
    <s v="459074693252"/>
    <s v="257276163716"/>
  </r>
  <r>
    <x v="348"/>
    <x v="119"/>
    <x v="0"/>
    <n v="37"/>
    <x v="7"/>
    <x v="0"/>
    <x v="3"/>
    <s v="2025-03-06"/>
    <x v="0"/>
    <x v="0"/>
    <n v="26"/>
    <n v="23"/>
    <n v="3"/>
    <n v="17"/>
    <n v="38006"/>
    <n v="1461.7692307692307"/>
    <n v="33620.692307692305"/>
    <n v="6724.1384615384613"/>
    <n v="3362.0692307692307"/>
    <n v="4034.4830769230766"/>
    <n v="200"/>
    <n v="4234.4830769230766"/>
    <n v="3400"/>
    <n v="47106.899999999994"/>
    <n v="42872.416923076918"/>
    <s v="Paid"/>
    <s v="HDFC"/>
    <s v="170823591338"/>
    <s v="204746741547"/>
  </r>
  <r>
    <x v="349"/>
    <x v="104"/>
    <x v="0"/>
    <n v="37"/>
    <x v="6"/>
    <x v="5"/>
    <x v="5"/>
    <s v="2021-01-27"/>
    <x v="0"/>
    <x v="0"/>
    <n v="26"/>
    <n v="23"/>
    <n v="3"/>
    <n v="15"/>
    <n v="33911"/>
    <n v="1304.2692307692307"/>
    <n v="29998.192307692305"/>
    <n v="5999.6384615384613"/>
    <n v="2999.8192307692307"/>
    <n v="3599.7830769230764"/>
    <n v="200"/>
    <n v="3799.7830769230764"/>
    <n v="3000"/>
    <n v="41997.649999999994"/>
    <n v="38197.866923076916"/>
    <s v="Paid"/>
    <s v="Axis"/>
    <s v="849872849071"/>
    <s v="650068957651"/>
  </r>
  <r>
    <x v="350"/>
    <x v="165"/>
    <x v="0"/>
    <n v="34"/>
    <x v="2"/>
    <x v="5"/>
    <x v="1"/>
    <s v="2023-10-22"/>
    <x v="0"/>
    <x v="0"/>
    <n v="26"/>
    <n v="23"/>
    <n v="3"/>
    <n v="18"/>
    <n v="66184"/>
    <n v="2545.5384615384614"/>
    <n v="58547.38461538461"/>
    <n v="11709.476923076923"/>
    <n v="5854.7384615384617"/>
    <n v="7025.6861538461526"/>
    <n v="200"/>
    <n v="7225.6861538461526"/>
    <n v="3600"/>
    <n v="79711.599999999991"/>
    <n v="72485.913846153839"/>
    <s v="Paid"/>
    <s v="ICICI"/>
    <s v="113794954565"/>
    <s v="459564279411"/>
  </r>
  <r>
    <x v="351"/>
    <x v="59"/>
    <x v="1"/>
    <n v="48"/>
    <x v="7"/>
    <x v="0"/>
    <x v="3"/>
    <s v="2025-01-09"/>
    <x v="0"/>
    <x v="0"/>
    <n v="26"/>
    <n v="22"/>
    <n v="4"/>
    <n v="0"/>
    <n v="43420"/>
    <n v="1670"/>
    <n v="36740"/>
    <n v="7348"/>
    <n v="3674"/>
    <n v="4408.8"/>
    <n v="200"/>
    <n v="4608.8"/>
    <n v="0"/>
    <n v="47762"/>
    <n v="43153.2"/>
    <s v="Paid"/>
    <s v="SBI"/>
    <s v="288578645611"/>
    <s v="967063974062"/>
  </r>
  <r>
    <x v="352"/>
    <x v="59"/>
    <x v="0"/>
    <n v="51"/>
    <x v="1"/>
    <x v="0"/>
    <x v="6"/>
    <s v="2024-09-12"/>
    <x v="0"/>
    <x v="0"/>
    <n v="26"/>
    <n v="26"/>
    <n v="0"/>
    <n v="15"/>
    <n v="40695"/>
    <n v="1565.1923076923076"/>
    <n v="40695"/>
    <n v="8139"/>
    <n v="4069.5"/>
    <n v="4883.3999999999996"/>
    <n v="200"/>
    <n v="5083.3999999999996"/>
    <n v="3000"/>
    <n v="55903.5"/>
    <n v="50820.1"/>
    <s v="Paid"/>
    <s v="ICICI"/>
    <s v="469652831966"/>
    <s v="519698543439"/>
  </r>
  <r>
    <x v="353"/>
    <x v="140"/>
    <x v="1"/>
    <n v="27"/>
    <x v="5"/>
    <x v="5"/>
    <x v="0"/>
    <s v="2023-09-23"/>
    <x v="0"/>
    <x v="0"/>
    <n v="26"/>
    <n v="23"/>
    <n v="3"/>
    <n v="0"/>
    <n v="62387"/>
    <n v="2399.5"/>
    <n v="55188.5"/>
    <n v="11037.7"/>
    <n v="5518.85"/>
    <n v="6622.62"/>
    <n v="200"/>
    <n v="6822.62"/>
    <n v="0"/>
    <n v="71745.05"/>
    <n v="64922.43"/>
    <s v="Paid"/>
    <s v="ICICI"/>
    <s v="175868603684"/>
    <s v="861761540575"/>
  </r>
  <r>
    <x v="354"/>
    <x v="163"/>
    <x v="1"/>
    <n v="48"/>
    <x v="6"/>
    <x v="5"/>
    <x v="6"/>
    <s v="2025-02-27"/>
    <x v="0"/>
    <x v="0"/>
    <n v="26"/>
    <n v="23"/>
    <n v="3"/>
    <n v="14"/>
    <n v="58275"/>
    <n v="2241.3461538461538"/>
    <n v="51550.961538461539"/>
    <n v="10310.192307692309"/>
    <n v="5155.0961538461543"/>
    <n v="6186.1153846153848"/>
    <n v="200"/>
    <n v="6386.1153846153848"/>
    <n v="2800"/>
    <n v="69816.25"/>
    <n v="63430.134615384617"/>
    <s v="Paid"/>
    <s v="Axis"/>
    <s v="271916269188"/>
    <s v="544251710248"/>
  </r>
  <r>
    <x v="355"/>
    <x v="87"/>
    <x v="1"/>
    <n v="40"/>
    <x v="3"/>
    <x v="0"/>
    <x v="3"/>
    <s v="2023-04-16"/>
    <x v="0"/>
    <x v="0"/>
    <n v="26"/>
    <n v="24"/>
    <n v="2"/>
    <n v="9"/>
    <n v="65468"/>
    <n v="2518"/>
    <n v="60432"/>
    <n v="12086.400000000001"/>
    <n v="6043.2000000000007"/>
    <n v="7251.84"/>
    <n v="200"/>
    <n v="7451.84"/>
    <n v="1800"/>
    <n v="80361.599999999991"/>
    <n v="72909.759999999995"/>
    <s v="Paid"/>
    <s v="SBI"/>
    <s v="100248604852"/>
    <s v="807964279704"/>
  </r>
  <r>
    <x v="356"/>
    <x v="143"/>
    <x v="1"/>
    <n v="27"/>
    <x v="1"/>
    <x v="3"/>
    <x v="4"/>
    <s v="2024-08-27"/>
    <x v="0"/>
    <x v="0"/>
    <n v="26"/>
    <n v="21"/>
    <n v="5"/>
    <n v="19"/>
    <n v="53643"/>
    <n v="2063.1923076923076"/>
    <n v="43327.038461538461"/>
    <n v="8665.4076923076918"/>
    <n v="4332.7038461538459"/>
    <n v="5199.2446153846149"/>
    <n v="200"/>
    <n v="5399.2446153846149"/>
    <n v="3800"/>
    <n v="60125.15"/>
    <n v="54725.905384615384"/>
    <s v="Paid"/>
    <s v="SBI"/>
    <s v="553888929358"/>
    <s v="816700638034"/>
  </r>
  <r>
    <x v="357"/>
    <x v="166"/>
    <x v="1"/>
    <n v="30"/>
    <x v="7"/>
    <x v="5"/>
    <x v="2"/>
    <s v="2024-10-25"/>
    <x v="0"/>
    <x v="0"/>
    <n v="26"/>
    <n v="23"/>
    <n v="3"/>
    <n v="18"/>
    <n v="71392"/>
    <n v="2745.8461538461538"/>
    <n v="63154.461538461539"/>
    <n v="12630.892307692309"/>
    <n v="6315.4461538461546"/>
    <n v="7578.5353846153848"/>
    <n v="200"/>
    <n v="7778.5353846153848"/>
    <n v="3600"/>
    <n v="85700.800000000017"/>
    <n v="77922.264615384629"/>
    <s v="Paid"/>
    <s v="HDFC"/>
    <s v="315444253812"/>
    <s v="356878652146"/>
  </r>
  <r>
    <x v="358"/>
    <x v="24"/>
    <x v="0"/>
    <n v="23"/>
    <x v="1"/>
    <x v="0"/>
    <x v="0"/>
    <s v="2020-08-29"/>
    <x v="0"/>
    <x v="0"/>
    <n v="26"/>
    <n v="25"/>
    <n v="1"/>
    <n v="17"/>
    <n v="58267"/>
    <n v="2241.0384615384614"/>
    <n v="56025.961538461539"/>
    <n v="11205.192307692309"/>
    <n v="5602.5961538461543"/>
    <n v="6723.1153846153848"/>
    <n v="200"/>
    <n v="6923.1153846153848"/>
    <n v="3400"/>
    <n v="76233.75"/>
    <n v="69310.63461538461"/>
    <s v="Paid"/>
    <s v="ICICI"/>
    <s v="508266886440"/>
    <s v="484002361691"/>
  </r>
  <r>
    <x v="359"/>
    <x v="96"/>
    <x v="0"/>
    <n v="32"/>
    <x v="4"/>
    <x v="0"/>
    <x v="3"/>
    <s v="2019-07-15"/>
    <x v="0"/>
    <x v="0"/>
    <n v="26"/>
    <n v="23"/>
    <n v="3"/>
    <n v="4"/>
    <n v="58306"/>
    <n v="2242.5384615384614"/>
    <n v="51578.38461538461"/>
    <n v="10315.676923076922"/>
    <n v="5157.8384615384612"/>
    <n v="6189.4061538461528"/>
    <n v="200"/>
    <n v="6389.4061538461528"/>
    <n v="800"/>
    <n v="67851.899999999994"/>
    <n v="61462.49384615384"/>
    <s v="Paid"/>
    <s v="SBI"/>
    <s v="656233581907"/>
    <s v="489931761958"/>
  </r>
  <r>
    <x v="360"/>
    <x v="48"/>
    <x v="0"/>
    <n v="25"/>
    <x v="6"/>
    <x v="3"/>
    <x v="1"/>
    <s v="2019-01-31"/>
    <x v="0"/>
    <x v="0"/>
    <n v="26"/>
    <n v="24"/>
    <n v="2"/>
    <n v="11"/>
    <n v="31762"/>
    <n v="1221.6153846153845"/>
    <n v="29318.769230769227"/>
    <n v="5863.7538461538461"/>
    <n v="2931.876923076923"/>
    <n v="3518.2523076923071"/>
    <n v="200"/>
    <n v="3718.2523076923071"/>
    <n v="2200"/>
    <n v="40314.399999999994"/>
    <n v="36596.147692307684"/>
    <s v="Paid"/>
    <s v="ICICI"/>
    <s v="676113361720"/>
    <s v="601383805007"/>
  </r>
  <r>
    <x v="361"/>
    <x v="167"/>
    <x v="0"/>
    <n v="34"/>
    <x v="5"/>
    <x v="3"/>
    <x v="3"/>
    <s v="2024-10-01"/>
    <x v="0"/>
    <x v="0"/>
    <n v="26"/>
    <n v="24"/>
    <n v="2"/>
    <n v="12"/>
    <n v="23190"/>
    <n v="891.92307692307691"/>
    <n v="21406.153846153844"/>
    <n v="4281.2307692307686"/>
    <n v="2140.6153846153843"/>
    <n v="2568.7384615384613"/>
    <n v="200"/>
    <n v="2768.7384615384613"/>
    <n v="2400"/>
    <n v="30227.999999999996"/>
    <n v="27459.261538461535"/>
    <s v="Paid"/>
    <s v="Axis"/>
    <s v="987630197977"/>
    <s v="202307996764"/>
  </r>
  <r>
    <x v="362"/>
    <x v="60"/>
    <x v="1"/>
    <n v="44"/>
    <x v="4"/>
    <x v="1"/>
    <x v="5"/>
    <s v="2023-03-27"/>
    <x v="0"/>
    <x v="0"/>
    <n v="26"/>
    <n v="22"/>
    <n v="4"/>
    <n v="4"/>
    <n v="56616"/>
    <n v="2177.5384615384614"/>
    <n v="47905.846153846149"/>
    <n v="9581.1692307692301"/>
    <n v="4790.5846153846151"/>
    <n v="5748.7015384615379"/>
    <n v="200"/>
    <n v="5948.7015384615379"/>
    <n v="800"/>
    <n v="63077.599999999991"/>
    <n v="57128.898461538454"/>
    <s v="Paid"/>
    <s v="HDFC"/>
    <s v="284522208406"/>
    <s v="697834537159"/>
  </r>
  <r>
    <x v="363"/>
    <x v="97"/>
    <x v="1"/>
    <n v="45"/>
    <x v="0"/>
    <x v="2"/>
    <x v="5"/>
    <s v="2022-04-06"/>
    <x v="0"/>
    <x v="0"/>
    <n v="26"/>
    <n v="21"/>
    <n v="5"/>
    <n v="13"/>
    <n v="51016"/>
    <n v="1962.1538461538462"/>
    <n v="41205.230769230773"/>
    <n v="8241.046153846155"/>
    <n v="4120.5230769230775"/>
    <n v="4944.627692307693"/>
    <n v="200"/>
    <n v="5144.627692307693"/>
    <n v="2600"/>
    <n v="56166.8"/>
    <n v="51022.172307692308"/>
    <s v="Paid"/>
    <s v="HDFC"/>
    <s v="146522116278"/>
    <s v="247075330590"/>
  </r>
  <r>
    <x v="364"/>
    <x v="168"/>
    <x v="0"/>
    <n v="52"/>
    <x v="5"/>
    <x v="1"/>
    <x v="1"/>
    <s v="2020-03-16"/>
    <x v="0"/>
    <x v="0"/>
    <n v="26"/>
    <n v="23"/>
    <n v="3"/>
    <n v="18"/>
    <n v="60300"/>
    <n v="2319.2307692307691"/>
    <n v="53342.307692307688"/>
    <n v="10668.461538461539"/>
    <n v="5334.2307692307695"/>
    <n v="6401.076923076922"/>
    <n v="200"/>
    <n v="6601.076923076922"/>
    <n v="3600"/>
    <n v="72945"/>
    <n v="66343.923076923078"/>
    <s v="Paid"/>
    <s v="ICICI"/>
    <s v="369593619017"/>
    <s v="480070369182"/>
  </r>
  <r>
    <x v="365"/>
    <x v="106"/>
    <x v="0"/>
    <n v="50"/>
    <x v="5"/>
    <x v="4"/>
    <x v="2"/>
    <s v="2022-12-23"/>
    <x v="0"/>
    <x v="0"/>
    <n v="26"/>
    <n v="24"/>
    <n v="2"/>
    <n v="8"/>
    <n v="56687"/>
    <n v="2180.2692307692309"/>
    <n v="52326.461538461546"/>
    <n v="10465.292307692311"/>
    <n v="5232.6461538461554"/>
    <n v="6279.1753846153852"/>
    <n v="200"/>
    <n v="6479.1753846153852"/>
    <n v="1600"/>
    <n v="69624.400000000009"/>
    <n v="63145.224615384621"/>
    <s v="Paid"/>
    <s v="SBI"/>
    <s v="505801993088"/>
    <s v="385993442905"/>
  </r>
  <r>
    <x v="366"/>
    <x v="32"/>
    <x v="1"/>
    <n v="33"/>
    <x v="1"/>
    <x v="2"/>
    <x v="5"/>
    <s v="2022-01-07"/>
    <x v="0"/>
    <x v="0"/>
    <n v="26"/>
    <n v="23"/>
    <n v="3"/>
    <n v="12"/>
    <n v="59472"/>
    <n v="2287.3846153846152"/>
    <n v="52609.846153846149"/>
    <n v="10521.969230769231"/>
    <n v="5260.9846153846156"/>
    <n v="6313.1815384615375"/>
    <n v="200"/>
    <n v="6513.1815384615375"/>
    <n v="2400"/>
    <n v="70792.799999999988"/>
    <n v="64279.618461538448"/>
    <s v="Paid"/>
    <s v="Axis"/>
    <s v="162870498787"/>
    <s v="118699854193"/>
  </r>
  <r>
    <x v="367"/>
    <x v="124"/>
    <x v="0"/>
    <n v="39"/>
    <x v="1"/>
    <x v="2"/>
    <x v="1"/>
    <s v="2020-04-06"/>
    <x v="0"/>
    <x v="0"/>
    <n v="26"/>
    <n v="22"/>
    <n v="4"/>
    <n v="4"/>
    <n v="53753"/>
    <n v="2067.4230769230771"/>
    <n v="45483.307692307695"/>
    <n v="9096.6615384615397"/>
    <n v="4548.3307692307699"/>
    <n v="5457.9969230769229"/>
    <n v="200"/>
    <n v="5657.9969230769229"/>
    <n v="800"/>
    <n v="59928.3"/>
    <n v="54270.303076923083"/>
    <s v="Paid"/>
    <s v="HDFC"/>
    <s v="204442929000"/>
    <s v="303356280200"/>
  </r>
  <r>
    <x v="368"/>
    <x v="4"/>
    <x v="1"/>
    <n v="33"/>
    <x v="0"/>
    <x v="1"/>
    <x v="2"/>
    <s v="2019-11-26"/>
    <x v="0"/>
    <x v="0"/>
    <n v="26"/>
    <n v="22"/>
    <n v="4"/>
    <n v="7"/>
    <n v="61464"/>
    <n v="2364"/>
    <n v="52008"/>
    <n v="10401.6"/>
    <n v="5200.8"/>
    <n v="6240.96"/>
    <n v="200"/>
    <n v="6440.96"/>
    <n v="1400"/>
    <n v="69010.399999999994"/>
    <n v="62569.439999999995"/>
    <s v="Paid"/>
    <s v="SBI"/>
    <s v="684929627510"/>
    <s v="703659399754"/>
  </r>
  <r>
    <x v="369"/>
    <x v="67"/>
    <x v="0"/>
    <n v="54"/>
    <x v="2"/>
    <x v="2"/>
    <x v="2"/>
    <s v="2024-10-14"/>
    <x v="0"/>
    <x v="0"/>
    <n v="26"/>
    <n v="21"/>
    <n v="5"/>
    <n v="2"/>
    <n v="49123"/>
    <n v="1889.3461538461538"/>
    <n v="39676.269230769227"/>
    <n v="7935.2538461538461"/>
    <n v="3967.626923076923"/>
    <n v="4761.1523076923067"/>
    <n v="200"/>
    <n v="4961.1523076923067"/>
    <n v="400"/>
    <n v="51979.149999999994"/>
    <n v="47017.99769230769"/>
    <s v="Paid"/>
    <s v="HDFC"/>
    <s v="172186499013"/>
    <s v="596681505760"/>
  </r>
  <r>
    <x v="370"/>
    <x v="27"/>
    <x v="0"/>
    <n v="24"/>
    <x v="0"/>
    <x v="3"/>
    <x v="3"/>
    <s v="2025-03-09"/>
    <x v="0"/>
    <x v="0"/>
    <n v="26"/>
    <n v="22"/>
    <n v="4"/>
    <n v="5"/>
    <n v="64832"/>
    <n v="2493.5384615384614"/>
    <n v="54857.846153846149"/>
    <n v="10971.56923076923"/>
    <n v="5485.7846153846149"/>
    <n v="6582.9415384615377"/>
    <n v="200"/>
    <n v="6782.9415384615377"/>
    <n v="1000"/>
    <n v="72315.199999999997"/>
    <n v="65532.258461538462"/>
    <s v="Paid"/>
    <s v="ICICI"/>
    <s v="260847783522"/>
    <s v="722993700203"/>
  </r>
  <r>
    <x v="371"/>
    <x v="24"/>
    <x v="0"/>
    <n v="47"/>
    <x v="2"/>
    <x v="4"/>
    <x v="5"/>
    <s v="2021-01-02"/>
    <x v="0"/>
    <x v="0"/>
    <n v="26"/>
    <n v="25"/>
    <n v="1"/>
    <n v="20"/>
    <n v="33399"/>
    <n v="1284.5769230769231"/>
    <n v="32114.423076923078"/>
    <n v="6422.8846153846162"/>
    <n v="3211.4423076923081"/>
    <n v="3853.7307692307691"/>
    <n v="200"/>
    <n v="4053.7307692307691"/>
    <n v="4000"/>
    <n v="45748.75"/>
    <n v="41695.019230769234"/>
    <s v="Paid"/>
    <s v="Axis"/>
    <s v="708121636176"/>
    <s v="975882066266"/>
  </r>
  <r>
    <x v="372"/>
    <x v="43"/>
    <x v="0"/>
    <n v="38"/>
    <x v="3"/>
    <x v="3"/>
    <x v="0"/>
    <s v="2021-10-29"/>
    <x v="0"/>
    <x v="0"/>
    <n v="26"/>
    <n v="24"/>
    <n v="2"/>
    <n v="14"/>
    <n v="79850"/>
    <n v="3071.1538461538462"/>
    <n v="73707.692307692312"/>
    <n v="14741.538461538463"/>
    <n v="7370.7692307692314"/>
    <n v="8844.923076923078"/>
    <n v="200"/>
    <n v="9044.923076923078"/>
    <n v="2800"/>
    <n v="98620.000000000015"/>
    <n v="89575.076923076937"/>
    <s v="Paid"/>
    <s v="HDFC"/>
    <s v="614877715778"/>
    <s v="960043255836"/>
  </r>
  <r>
    <x v="373"/>
    <x v="34"/>
    <x v="0"/>
    <n v="49"/>
    <x v="6"/>
    <x v="5"/>
    <x v="2"/>
    <s v="2019-02-11"/>
    <x v="0"/>
    <x v="0"/>
    <n v="26"/>
    <n v="24"/>
    <n v="2"/>
    <n v="19"/>
    <n v="58712"/>
    <n v="2258.1538461538462"/>
    <n v="54195.692307692312"/>
    <n v="10839.138461538463"/>
    <n v="5419.5692307692316"/>
    <n v="6503.4830769230775"/>
    <n v="200"/>
    <n v="6703.4830769230775"/>
    <n v="3800"/>
    <n v="74254.400000000009"/>
    <n v="67550.916923076933"/>
    <s v="Paid"/>
    <s v="HDFC"/>
    <s v="591346834332"/>
    <s v="590727446354"/>
  </r>
  <r>
    <x v="374"/>
    <x v="100"/>
    <x v="0"/>
    <n v="28"/>
    <x v="7"/>
    <x v="2"/>
    <x v="4"/>
    <s v="2020-01-20"/>
    <x v="0"/>
    <x v="0"/>
    <n v="26"/>
    <n v="24"/>
    <n v="2"/>
    <n v="20"/>
    <n v="33424"/>
    <n v="1285.5384615384614"/>
    <n v="30852.923076923074"/>
    <n v="6170.5846153846151"/>
    <n v="3085.2923076923075"/>
    <n v="3702.3507692307689"/>
    <n v="200"/>
    <n v="3902.3507692307689"/>
    <n v="4000"/>
    <n v="44108.800000000003"/>
    <n v="40206.449230769234"/>
    <s v="Paid"/>
    <s v="HDFC"/>
    <s v="849821518769"/>
    <s v="207476022469"/>
  </r>
  <r>
    <x v="375"/>
    <x v="11"/>
    <x v="1"/>
    <n v="38"/>
    <x v="6"/>
    <x v="3"/>
    <x v="5"/>
    <s v="2024-04-20"/>
    <x v="0"/>
    <x v="0"/>
    <n v="26"/>
    <n v="23"/>
    <n v="3"/>
    <n v="8"/>
    <n v="39794"/>
    <n v="1530.5384615384614"/>
    <n v="35202.38461538461"/>
    <n v="7040.4769230769225"/>
    <n v="3520.2384615384613"/>
    <n v="4224.286153846153"/>
    <n v="200"/>
    <n v="4424.286153846153"/>
    <n v="1600"/>
    <n v="47363.099999999991"/>
    <n v="42938.81384615384"/>
    <s v="Paid"/>
    <s v="HDFC"/>
    <s v="444497477332"/>
    <s v="572410500124"/>
  </r>
  <r>
    <x v="376"/>
    <x v="169"/>
    <x v="0"/>
    <n v="23"/>
    <x v="3"/>
    <x v="3"/>
    <x v="0"/>
    <s v="2022-05-17"/>
    <x v="0"/>
    <x v="0"/>
    <n v="26"/>
    <n v="22"/>
    <n v="4"/>
    <n v="19"/>
    <n v="56096"/>
    <n v="2157.5384615384614"/>
    <n v="47465.846153846149"/>
    <n v="9493.1692307692301"/>
    <n v="4746.5846153846151"/>
    <n v="5695.9015384615377"/>
    <n v="200"/>
    <n v="5895.9015384615377"/>
    <n v="3800"/>
    <n v="65505.599999999991"/>
    <n v="59609.698461538457"/>
    <s v="Paid"/>
    <s v="ICICI"/>
    <s v="608266562372"/>
    <s v="753057458944"/>
  </r>
  <r>
    <x v="377"/>
    <x v="9"/>
    <x v="0"/>
    <n v="24"/>
    <x v="1"/>
    <x v="4"/>
    <x v="3"/>
    <s v="2023-08-19"/>
    <x v="0"/>
    <x v="0"/>
    <n v="26"/>
    <n v="25"/>
    <n v="1"/>
    <n v="3"/>
    <n v="70896"/>
    <n v="2726.7692307692309"/>
    <n v="68169.23076923078"/>
    <n v="13633.846153846156"/>
    <n v="6816.923076923078"/>
    <n v="8180.3076923076933"/>
    <n v="200"/>
    <n v="8380.3076923076933"/>
    <n v="600"/>
    <n v="89220.000000000015"/>
    <n v="80839.692307692327"/>
    <s v="Paid"/>
    <s v="HDFC"/>
    <s v="230282182275"/>
    <s v="615306533807"/>
  </r>
  <r>
    <x v="378"/>
    <x v="125"/>
    <x v="1"/>
    <n v="34"/>
    <x v="2"/>
    <x v="2"/>
    <x v="4"/>
    <s v="2023-03-16"/>
    <x v="0"/>
    <x v="0"/>
    <n v="26"/>
    <n v="21"/>
    <n v="5"/>
    <n v="12"/>
    <n v="72920"/>
    <n v="2804.6153846153848"/>
    <n v="58896.923076923078"/>
    <n v="11779.384615384617"/>
    <n v="5889.6923076923085"/>
    <n v="7067.6307692307691"/>
    <n v="200"/>
    <n v="7267.6307692307691"/>
    <n v="2400"/>
    <n v="78966"/>
    <n v="71698.369230769225"/>
    <s v="Paid"/>
    <s v="HDFC"/>
    <s v="265493370186"/>
    <s v="697576120295"/>
  </r>
  <r>
    <x v="379"/>
    <x v="170"/>
    <x v="1"/>
    <n v="49"/>
    <x v="7"/>
    <x v="0"/>
    <x v="2"/>
    <s v="2025-02-04"/>
    <x v="0"/>
    <x v="0"/>
    <n v="26"/>
    <n v="23"/>
    <n v="3"/>
    <n v="2"/>
    <n v="59575"/>
    <n v="2291.3461538461538"/>
    <n v="52700.961538461539"/>
    <n v="10540.192307692309"/>
    <n v="5270.0961538461543"/>
    <n v="6324.1153846153848"/>
    <n v="200"/>
    <n v="6524.1153846153848"/>
    <n v="400"/>
    <n v="68911.25"/>
    <n v="62387.134615384617"/>
    <s v="Paid"/>
    <s v="Axis"/>
    <s v="729984455958"/>
    <s v="569543888138"/>
  </r>
  <r>
    <x v="380"/>
    <x v="123"/>
    <x v="0"/>
    <n v="46"/>
    <x v="5"/>
    <x v="1"/>
    <x v="6"/>
    <s v="2020-06-16"/>
    <x v="0"/>
    <x v="0"/>
    <n v="26"/>
    <n v="23"/>
    <n v="3"/>
    <n v="0"/>
    <n v="39140"/>
    <n v="1505.3846153846155"/>
    <n v="34623.846153846156"/>
    <n v="6924.7692307692314"/>
    <n v="3462.3846153846157"/>
    <n v="4154.8615384615387"/>
    <n v="200"/>
    <n v="4354.8615384615387"/>
    <n v="0"/>
    <n v="45011.000000000007"/>
    <n v="40656.138461538467"/>
    <s v="Paid"/>
    <s v="Axis"/>
    <s v="149749615811"/>
    <s v="266537333609"/>
  </r>
  <r>
    <x v="381"/>
    <x v="161"/>
    <x v="0"/>
    <n v="54"/>
    <x v="6"/>
    <x v="5"/>
    <x v="5"/>
    <s v="2024-11-28"/>
    <x v="0"/>
    <x v="0"/>
    <n v="26"/>
    <n v="23"/>
    <n v="3"/>
    <n v="5"/>
    <n v="37431"/>
    <n v="1439.6538461538462"/>
    <n v="33112.038461538461"/>
    <n v="6622.4076923076927"/>
    <n v="3311.2038461538464"/>
    <n v="3973.4446153846152"/>
    <n v="200"/>
    <n v="4173.4446153846147"/>
    <n v="1000"/>
    <n v="44045.65"/>
    <n v="39872.205384615387"/>
    <s v="Paid"/>
    <s v="Axis"/>
    <s v="747421530579"/>
    <s v="885405028289"/>
  </r>
  <r>
    <x v="382"/>
    <x v="108"/>
    <x v="1"/>
    <n v="46"/>
    <x v="7"/>
    <x v="5"/>
    <x v="0"/>
    <s v="2025-08-01"/>
    <x v="0"/>
    <x v="0"/>
    <n v="26"/>
    <n v="23"/>
    <n v="3"/>
    <n v="3"/>
    <n v="78189"/>
    <n v="3007.2692307692309"/>
    <n v="69167.192307692312"/>
    <n v="13833.438461538462"/>
    <n v="6916.7192307692312"/>
    <n v="8300.0630769230775"/>
    <n v="200"/>
    <n v="8500.0630769230775"/>
    <n v="600"/>
    <n v="90517.35"/>
    <n v="82017.286923076928"/>
    <s v="Paid"/>
    <s v="SBI"/>
    <s v="176504766453"/>
    <s v="822146763396"/>
  </r>
  <r>
    <x v="383"/>
    <x v="170"/>
    <x v="1"/>
    <n v="54"/>
    <x v="6"/>
    <x v="0"/>
    <x v="5"/>
    <s v="2023-10-15"/>
    <x v="0"/>
    <x v="0"/>
    <n v="26"/>
    <n v="22"/>
    <n v="4"/>
    <n v="13"/>
    <n v="59795"/>
    <n v="2299.8076923076924"/>
    <n v="50595.769230769234"/>
    <n v="10119.153846153848"/>
    <n v="5059.5769230769238"/>
    <n v="6071.4923076923078"/>
    <n v="200"/>
    <n v="6271.4923076923078"/>
    <n v="2600"/>
    <n v="68374.5"/>
    <n v="62103.007692307692"/>
    <s v="Paid"/>
    <s v="SBI"/>
    <s v="184889823733"/>
    <s v="727107275894"/>
  </r>
  <r>
    <x v="384"/>
    <x v="104"/>
    <x v="1"/>
    <n v="21"/>
    <x v="4"/>
    <x v="1"/>
    <x v="4"/>
    <s v="2025-04-04"/>
    <x v="0"/>
    <x v="0"/>
    <n v="26"/>
    <n v="24"/>
    <n v="2"/>
    <n v="6"/>
    <n v="44290"/>
    <n v="1703.4615384615386"/>
    <n v="40883.076923076922"/>
    <n v="8176.6153846153848"/>
    <n v="4088.3076923076924"/>
    <n v="4905.9692307692303"/>
    <n v="200"/>
    <n v="5105.9692307692303"/>
    <n v="1200"/>
    <n v="54348"/>
    <n v="49242.030769230769"/>
    <s v="Paid"/>
    <s v="Axis"/>
    <s v="261907587364"/>
    <s v="330972216138"/>
  </r>
  <r>
    <x v="385"/>
    <x v="144"/>
    <x v="0"/>
    <n v="44"/>
    <x v="3"/>
    <x v="5"/>
    <x v="5"/>
    <s v="2021-02-28"/>
    <x v="0"/>
    <x v="0"/>
    <n v="26"/>
    <n v="23"/>
    <n v="3"/>
    <n v="2"/>
    <n v="32818"/>
    <n v="1262.2307692307693"/>
    <n v="29031.307692307695"/>
    <n v="5806.2615384615392"/>
    <n v="2903.1307692307696"/>
    <n v="3483.7569230769232"/>
    <n v="200"/>
    <n v="3683.7569230769232"/>
    <n v="400"/>
    <n v="38140.700000000004"/>
    <n v="34456.943076923082"/>
    <s v="Paid"/>
    <s v="ICICI"/>
    <s v="382629097040"/>
    <s v="340431567761"/>
  </r>
  <r>
    <x v="386"/>
    <x v="9"/>
    <x v="0"/>
    <n v="35"/>
    <x v="7"/>
    <x v="5"/>
    <x v="2"/>
    <s v="2022-06-21"/>
    <x v="0"/>
    <x v="0"/>
    <n v="26"/>
    <n v="24"/>
    <n v="2"/>
    <n v="18"/>
    <n v="22279"/>
    <n v="856.88461538461536"/>
    <n v="20565.23076923077"/>
    <n v="4113.0461538461541"/>
    <n v="2056.523076923077"/>
    <n v="2467.8276923076924"/>
    <n v="200"/>
    <n v="2667.8276923076924"/>
    <n v="3600"/>
    <n v="30334.799999999999"/>
    <n v="27666.972307692307"/>
    <s v="Paid"/>
    <s v="ICICI"/>
    <s v="603582831294"/>
    <s v="488558784120"/>
  </r>
  <r>
    <x v="387"/>
    <x v="171"/>
    <x v="0"/>
    <n v="22"/>
    <x v="4"/>
    <x v="3"/>
    <x v="6"/>
    <s v="2021-04-03"/>
    <x v="0"/>
    <x v="0"/>
    <n v="26"/>
    <n v="25"/>
    <n v="1"/>
    <n v="3"/>
    <n v="29923"/>
    <n v="1150.8846153846155"/>
    <n v="28772.115384615387"/>
    <n v="5754.423076923078"/>
    <n v="2877.211538461539"/>
    <n v="3452.6538461538462"/>
    <n v="200"/>
    <n v="3652.6538461538462"/>
    <n v="600"/>
    <n v="38003.750000000007"/>
    <n v="34351.096153846163"/>
    <s v="Paid"/>
    <s v="ICICI"/>
    <s v="546370985922"/>
    <s v="157142630084"/>
  </r>
  <r>
    <x v="388"/>
    <x v="83"/>
    <x v="1"/>
    <n v="40"/>
    <x v="0"/>
    <x v="1"/>
    <x v="4"/>
    <s v="2025-04-08"/>
    <x v="0"/>
    <x v="0"/>
    <n v="26"/>
    <n v="24"/>
    <n v="2"/>
    <n v="9"/>
    <n v="44444"/>
    <n v="1709.3846153846155"/>
    <n v="41025.230769230773"/>
    <n v="8205.046153846155"/>
    <n v="4102.5230769230775"/>
    <n v="4923.0276923076926"/>
    <n v="200"/>
    <n v="5123.0276923076926"/>
    <n v="1800"/>
    <n v="55132.800000000003"/>
    <n v="50009.772307692314"/>
    <s v="Paid"/>
    <s v="HDFC"/>
    <s v="845487594480"/>
    <s v="965084684314"/>
  </r>
  <r>
    <x v="389"/>
    <x v="24"/>
    <x v="0"/>
    <n v="21"/>
    <x v="3"/>
    <x v="3"/>
    <x v="6"/>
    <s v="2019-10-28"/>
    <x v="0"/>
    <x v="0"/>
    <n v="26"/>
    <n v="23"/>
    <n v="3"/>
    <n v="8"/>
    <n v="50757"/>
    <n v="1952.1923076923076"/>
    <n v="44900.423076923078"/>
    <n v="8980.084615384616"/>
    <n v="4490.042307692308"/>
    <n v="5388.0507692307692"/>
    <n v="200"/>
    <n v="5588.0507692307692"/>
    <n v="1600"/>
    <n v="59970.55"/>
    <n v="54382.49923076923"/>
    <s v="Paid"/>
    <s v="ICICI"/>
    <s v="155746987263"/>
    <s v="380022033748"/>
  </r>
  <r>
    <x v="390"/>
    <x v="0"/>
    <x v="1"/>
    <n v="32"/>
    <x v="2"/>
    <x v="2"/>
    <x v="0"/>
    <s v="2019-07-22"/>
    <x v="0"/>
    <x v="0"/>
    <n v="26"/>
    <n v="23"/>
    <n v="3"/>
    <n v="9"/>
    <n v="55517"/>
    <n v="2135.2692307692309"/>
    <n v="49111.192307692312"/>
    <n v="9822.2384615384635"/>
    <n v="4911.1192307692318"/>
    <n v="5893.3430769230772"/>
    <n v="200"/>
    <n v="6093.3430769230772"/>
    <n v="1800"/>
    <n v="65644.550000000017"/>
    <n v="59551.206923076941"/>
    <s v="Paid"/>
    <s v="ICICI"/>
    <s v="818788870908"/>
    <s v="550822202435"/>
  </r>
  <r>
    <x v="391"/>
    <x v="70"/>
    <x v="1"/>
    <n v="47"/>
    <x v="4"/>
    <x v="0"/>
    <x v="6"/>
    <s v="2022-04-23"/>
    <x v="0"/>
    <x v="0"/>
    <n v="26"/>
    <n v="24"/>
    <n v="2"/>
    <n v="4"/>
    <n v="34424"/>
    <n v="1324"/>
    <n v="31776"/>
    <n v="6355.2000000000007"/>
    <n v="3177.6000000000004"/>
    <n v="3813.12"/>
    <n v="200"/>
    <n v="4013.12"/>
    <n v="800"/>
    <n v="42108.799999999996"/>
    <n v="38095.679999999993"/>
    <s v="Paid"/>
    <s v="SBI"/>
    <s v="549585605697"/>
    <s v="622254334111"/>
  </r>
  <r>
    <x v="392"/>
    <x v="48"/>
    <x v="1"/>
    <n v="25"/>
    <x v="5"/>
    <x v="4"/>
    <x v="4"/>
    <s v="2020-04-17"/>
    <x v="0"/>
    <x v="0"/>
    <n v="26"/>
    <n v="24"/>
    <n v="2"/>
    <n v="16"/>
    <n v="66072"/>
    <n v="2541.2307692307691"/>
    <n v="60989.538461538454"/>
    <n v="12197.907692307692"/>
    <n v="6098.9538461538459"/>
    <n v="7318.744615384614"/>
    <n v="200"/>
    <n v="7518.744615384614"/>
    <n v="3200"/>
    <n v="82486.399999999994"/>
    <n v="74967.655384615384"/>
    <s v="Paid"/>
    <s v="HDFC"/>
    <s v="520651519710"/>
    <s v="887832376418"/>
  </r>
  <r>
    <x v="393"/>
    <x v="117"/>
    <x v="1"/>
    <n v="53"/>
    <x v="4"/>
    <x v="5"/>
    <x v="6"/>
    <s v="2021-11-04"/>
    <x v="0"/>
    <x v="0"/>
    <n v="26"/>
    <n v="22"/>
    <n v="4"/>
    <n v="8"/>
    <n v="60503"/>
    <n v="2327.0384615384614"/>
    <n v="51194.846153846149"/>
    <n v="10238.969230769231"/>
    <n v="5119.4846153846156"/>
    <n v="6143.3815384615373"/>
    <n v="200"/>
    <n v="6343.3815384615373"/>
    <n v="1600"/>
    <n v="68153.299999999988"/>
    <n v="61809.918461538451"/>
    <s v="Paid"/>
    <s v="SBI"/>
    <s v="323809117149"/>
    <s v="766911754107"/>
  </r>
  <r>
    <x v="394"/>
    <x v="79"/>
    <x v="0"/>
    <n v="23"/>
    <x v="2"/>
    <x v="4"/>
    <x v="3"/>
    <s v="2024-09-11"/>
    <x v="0"/>
    <x v="0"/>
    <n v="26"/>
    <n v="23"/>
    <n v="3"/>
    <n v="2"/>
    <n v="58685"/>
    <n v="2257.1153846153848"/>
    <n v="51913.653846153851"/>
    <n v="10382.730769230771"/>
    <n v="5191.3653846153857"/>
    <n v="6229.6384615384623"/>
    <n v="200"/>
    <n v="6429.6384615384623"/>
    <n v="400"/>
    <n v="67887.750000000015"/>
    <n v="61458.111538461555"/>
    <s v="Paid"/>
    <s v="SBI"/>
    <s v="371845477447"/>
    <s v="699619035268"/>
  </r>
  <r>
    <x v="395"/>
    <x v="107"/>
    <x v="1"/>
    <n v="47"/>
    <x v="0"/>
    <x v="1"/>
    <x v="1"/>
    <s v="2021-08-09"/>
    <x v="0"/>
    <x v="0"/>
    <n v="26"/>
    <n v="22"/>
    <n v="4"/>
    <n v="6"/>
    <n v="37234"/>
    <n v="1432.0769230769231"/>
    <n v="31505.692307692309"/>
    <n v="6301.1384615384623"/>
    <n v="3150.5692307692311"/>
    <n v="3780.6830769230769"/>
    <n v="200"/>
    <n v="3980.6830769230769"/>
    <n v="1200"/>
    <n v="42157.4"/>
    <n v="38176.716923076921"/>
    <s v="Paid"/>
    <s v="SBI"/>
    <s v="567056706393"/>
    <s v="885011574562"/>
  </r>
  <r>
    <x v="396"/>
    <x v="120"/>
    <x v="0"/>
    <n v="22"/>
    <x v="0"/>
    <x v="3"/>
    <x v="5"/>
    <s v="2025-05-09"/>
    <x v="0"/>
    <x v="0"/>
    <n v="26"/>
    <n v="23"/>
    <n v="3"/>
    <n v="4"/>
    <n v="58518"/>
    <n v="2250.6923076923076"/>
    <n v="51765.923076923078"/>
    <n v="10353.184615384616"/>
    <n v="5176.5923076923082"/>
    <n v="6211.9107692307689"/>
    <n v="200"/>
    <n v="6411.9107692307689"/>
    <n v="800"/>
    <n v="68095.7"/>
    <n v="61683.789230769231"/>
    <s v="Paid"/>
    <s v="ICICI"/>
    <s v="884533023667"/>
    <s v="285260734993"/>
  </r>
  <r>
    <x v="397"/>
    <x v="107"/>
    <x v="0"/>
    <n v="45"/>
    <x v="7"/>
    <x v="2"/>
    <x v="4"/>
    <s v="2022-05-22"/>
    <x v="0"/>
    <x v="0"/>
    <n v="26"/>
    <n v="24"/>
    <n v="2"/>
    <n v="12"/>
    <n v="76906"/>
    <n v="2957.9230769230771"/>
    <n v="70990.153846153844"/>
    <n v="14198.030769230769"/>
    <n v="7099.0153846153844"/>
    <n v="8518.8184615384616"/>
    <n v="200"/>
    <n v="8718.8184615384616"/>
    <n v="2400"/>
    <n v="94687.2"/>
    <n v="85968.38153846153"/>
    <s v="Paid"/>
    <s v="Axis"/>
    <s v="986756532363"/>
    <s v="601314784037"/>
  </r>
  <r>
    <x v="398"/>
    <x v="172"/>
    <x v="0"/>
    <n v="33"/>
    <x v="3"/>
    <x v="4"/>
    <x v="3"/>
    <s v="2020-04-27"/>
    <x v="0"/>
    <x v="0"/>
    <n v="26"/>
    <n v="26"/>
    <n v="0"/>
    <n v="0"/>
    <n v="55048"/>
    <n v="2117.2307692307691"/>
    <n v="55047.999999999993"/>
    <n v="11009.599999999999"/>
    <n v="5504.7999999999993"/>
    <n v="6605.7599999999993"/>
    <n v="200"/>
    <n v="6805.7599999999993"/>
    <n v="0"/>
    <n v="71562.399999999994"/>
    <n v="64756.639999999992"/>
    <s v="Paid"/>
    <s v="Axis"/>
    <s v="462828464597"/>
    <s v="927465743076"/>
  </r>
  <r>
    <x v="399"/>
    <x v="84"/>
    <x v="0"/>
    <n v="48"/>
    <x v="4"/>
    <x v="0"/>
    <x v="4"/>
    <s v="2021-01-11"/>
    <x v="0"/>
    <x v="0"/>
    <n v="26"/>
    <n v="24"/>
    <n v="2"/>
    <n v="1"/>
    <n v="31113"/>
    <n v="1196.6538461538462"/>
    <n v="28719.692307692309"/>
    <n v="5743.9384615384624"/>
    <n v="2871.9692307692312"/>
    <n v="3446.3630769230767"/>
    <n v="200"/>
    <n v="3646.3630769230767"/>
    <n v="200"/>
    <n v="37535.600000000006"/>
    <n v="33889.236923076925"/>
    <s v="Paid"/>
    <s v="SBI"/>
    <s v="341687621031"/>
    <s v="864899988589"/>
  </r>
  <r>
    <x v="400"/>
    <x v="90"/>
    <x v="0"/>
    <n v="22"/>
    <x v="4"/>
    <x v="0"/>
    <x v="1"/>
    <s v="2025-05-19"/>
    <x v="0"/>
    <x v="0"/>
    <n v="26"/>
    <n v="23"/>
    <n v="3"/>
    <n v="3"/>
    <n v="57729"/>
    <n v="2220.3461538461538"/>
    <n v="51067.961538461539"/>
    <n v="10213.592307692308"/>
    <n v="5106.7961538461541"/>
    <n v="6128.1553846153847"/>
    <n v="200"/>
    <n v="6328.1553846153847"/>
    <n v="600"/>
    <n v="66988.350000000006"/>
    <n v="60660.194615384622"/>
    <s v="Paid"/>
    <s v="SBI"/>
    <s v="158735376014"/>
    <s v="173815328520"/>
  </r>
  <r>
    <x v="401"/>
    <x v="94"/>
    <x v="0"/>
    <n v="23"/>
    <x v="4"/>
    <x v="3"/>
    <x v="2"/>
    <s v="2022-04-20"/>
    <x v="0"/>
    <x v="0"/>
    <n v="26"/>
    <n v="24"/>
    <n v="2"/>
    <n v="1"/>
    <n v="44174"/>
    <n v="1699"/>
    <n v="40776"/>
    <n v="8155.2000000000007"/>
    <n v="4077.6000000000004"/>
    <n v="4893.12"/>
    <n v="200"/>
    <n v="5093.12"/>
    <n v="200"/>
    <n v="53208.799999999996"/>
    <n v="48115.679999999993"/>
    <s v="Paid"/>
    <s v="Axis"/>
    <s v="799564539045"/>
    <s v="470356990831"/>
  </r>
  <r>
    <x v="402"/>
    <x v="109"/>
    <x v="0"/>
    <n v="39"/>
    <x v="2"/>
    <x v="5"/>
    <x v="2"/>
    <s v="2023-03-07"/>
    <x v="0"/>
    <x v="0"/>
    <n v="26"/>
    <n v="24"/>
    <n v="2"/>
    <n v="11"/>
    <n v="78348"/>
    <n v="3013.3846153846152"/>
    <n v="72321.230769230766"/>
    <n v="14464.246153846154"/>
    <n v="7232.123076923077"/>
    <n v="8678.5476923076912"/>
    <n v="200"/>
    <n v="8878.5476923076912"/>
    <n v="2200"/>
    <n v="96217.599999999991"/>
    <n v="87339.052307692298"/>
    <s v="Paid"/>
    <s v="ICICI"/>
    <s v="770969136712"/>
    <s v="180290192837"/>
  </r>
  <r>
    <x v="403"/>
    <x v="129"/>
    <x v="0"/>
    <n v="35"/>
    <x v="6"/>
    <x v="0"/>
    <x v="3"/>
    <s v="2021-12-29"/>
    <x v="0"/>
    <x v="0"/>
    <n v="26"/>
    <n v="23"/>
    <n v="3"/>
    <n v="14"/>
    <n v="41585"/>
    <n v="1599.4230769230769"/>
    <n v="36786.730769230766"/>
    <n v="7357.3461538461534"/>
    <n v="3678.6730769230767"/>
    <n v="4414.4076923076918"/>
    <n v="200"/>
    <n v="4614.4076923076918"/>
    <n v="2800"/>
    <n v="50622.75"/>
    <n v="46008.342307692306"/>
    <s v="Paid"/>
    <s v="Axis"/>
    <s v="418798235503"/>
    <s v="839589152181"/>
  </r>
  <r>
    <x v="404"/>
    <x v="144"/>
    <x v="1"/>
    <n v="39"/>
    <x v="3"/>
    <x v="2"/>
    <x v="3"/>
    <s v="2021-12-10"/>
    <x v="0"/>
    <x v="0"/>
    <n v="26"/>
    <n v="26"/>
    <n v="0"/>
    <n v="18"/>
    <n v="71951"/>
    <n v="2767.3461538461538"/>
    <n v="71951"/>
    <n v="14390.2"/>
    <n v="7195.1"/>
    <n v="8634.119999999999"/>
    <n v="200"/>
    <n v="8834.119999999999"/>
    <n v="3600"/>
    <n v="97136.3"/>
    <n v="88302.180000000008"/>
    <s v="Paid"/>
    <s v="SBI"/>
    <s v="382011944299"/>
    <s v="809682468226"/>
  </r>
  <r>
    <x v="405"/>
    <x v="173"/>
    <x v="1"/>
    <n v="36"/>
    <x v="6"/>
    <x v="4"/>
    <x v="2"/>
    <s v="2024-01-31"/>
    <x v="0"/>
    <x v="0"/>
    <n v="26"/>
    <n v="24"/>
    <n v="2"/>
    <n v="6"/>
    <n v="58425"/>
    <n v="2247.1153846153848"/>
    <n v="53930.769230769234"/>
    <n v="10786.153846153848"/>
    <n v="5393.0769230769238"/>
    <n v="6471.6923076923076"/>
    <n v="200"/>
    <n v="6671.6923076923076"/>
    <n v="1200"/>
    <n v="71310"/>
    <n v="64638.307692307695"/>
    <s v="Paid"/>
    <s v="HDFC"/>
    <s v="610277859707"/>
    <s v="522481745059"/>
  </r>
  <r>
    <x v="406"/>
    <x v="152"/>
    <x v="1"/>
    <n v="34"/>
    <x v="0"/>
    <x v="4"/>
    <x v="2"/>
    <s v="2022-04-19"/>
    <x v="0"/>
    <x v="0"/>
    <n v="26"/>
    <n v="22"/>
    <n v="4"/>
    <n v="12"/>
    <n v="61538"/>
    <n v="2366.8461538461538"/>
    <n v="52070.615384615383"/>
    <n v="10414.123076923077"/>
    <n v="5207.0615384615385"/>
    <n v="6248.4738461538454"/>
    <n v="200"/>
    <n v="6448.4738461538454"/>
    <n v="2400"/>
    <n v="70091.8"/>
    <n v="63643.326153846159"/>
    <s v="Paid"/>
    <s v="SBI"/>
    <s v="708993702969"/>
    <s v="350546145901"/>
  </r>
  <r>
    <x v="407"/>
    <x v="171"/>
    <x v="1"/>
    <n v="49"/>
    <x v="5"/>
    <x v="2"/>
    <x v="6"/>
    <s v="2021-08-17"/>
    <x v="0"/>
    <x v="0"/>
    <n v="26"/>
    <n v="24"/>
    <n v="2"/>
    <n v="16"/>
    <n v="75979"/>
    <n v="2922.2692307692309"/>
    <n v="70134.461538461546"/>
    <n v="14026.892307692309"/>
    <n v="7013.4461538461546"/>
    <n v="8416.1353846153852"/>
    <n v="200"/>
    <n v="8616.1353846153852"/>
    <n v="3200"/>
    <n v="94374.800000000017"/>
    <n v="85758.664615384638"/>
    <s v="Paid"/>
    <s v="Axis"/>
    <s v="900219637891"/>
    <s v="827725780309"/>
  </r>
  <r>
    <x v="408"/>
    <x v="28"/>
    <x v="0"/>
    <n v="42"/>
    <x v="5"/>
    <x v="1"/>
    <x v="0"/>
    <s v="2019-04-27"/>
    <x v="0"/>
    <x v="0"/>
    <n v="26"/>
    <n v="26"/>
    <n v="0"/>
    <n v="17"/>
    <n v="56394"/>
    <n v="2169"/>
    <n v="56394"/>
    <n v="11278.800000000001"/>
    <n v="5639.4000000000005"/>
    <n v="6767.28"/>
    <n v="200"/>
    <n v="6967.28"/>
    <n v="3400"/>
    <n v="76712.2"/>
    <n v="69744.92"/>
    <s v="Paid"/>
    <s v="HDFC"/>
    <s v="494049710398"/>
    <s v="619365031759"/>
  </r>
  <r>
    <x v="409"/>
    <x v="63"/>
    <x v="1"/>
    <n v="38"/>
    <x v="0"/>
    <x v="5"/>
    <x v="3"/>
    <s v="2020-05-09"/>
    <x v="0"/>
    <x v="0"/>
    <n v="26"/>
    <n v="21"/>
    <n v="5"/>
    <n v="9"/>
    <n v="31801"/>
    <n v="1223.1153846153845"/>
    <n v="25685.423076923074"/>
    <n v="5137.0846153846151"/>
    <n v="2568.5423076923075"/>
    <n v="3082.250769230769"/>
    <n v="200"/>
    <n v="3282.250769230769"/>
    <n v="1800"/>
    <n v="35191.049999999996"/>
    <n v="31908.799230769226"/>
    <s v="Paid"/>
    <s v="HDFC"/>
    <s v="269217593295"/>
    <s v="171403291721"/>
  </r>
  <r>
    <x v="410"/>
    <x v="174"/>
    <x v="0"/>
    <n v="28"/>
    <x v="7"/>
    <x v="0"/>
    <x v="3"/>
    <s v="2020-03-07"/>
    <x v="0"/>
    <x v="0"/>
    <n v="26"/>
    <n v="24"/>
    <n v="2"/>
    <n v="6"/>
    <n v="25389"/>
    <n v="976.5"/>
    <n v="23436"/>
    <n v="4687.2"/>
    <n v="2343.6"/>
    <n v="2812.3199999999997"/>
    <n v="200"/>
    <n v="3012.3199999999997"/>
    <n v="1200"/>
    <n v="31666.799999999999"/>
    <n v="28654.48"/>
    <s v="Paid"/>
    <s v="HDFC"/>
    <s v="627518829069"/>
    <s v="679633414961"/>
  </r>
  <r>
    <x v="411"/>
    <x v="47"/>
    <x v="1"/>
    <n v="48"/>
    <x v="1"/>
    <x v="4"/>
    <x v="3"/>
    <s v="2023-04-16"/>
    <x v="0"/>
    <x v="0"/>
    <n v="26"/>
    <n v="23"/>
    <n v="3"/>
    <n v="12"/>
    <n v="32370"/>
    <n v="1245"/>
    <n v="28635"/>
    <n v="5727"/>
    <n v="2863.5"/>
    <n v="3436.2"/>
    <n v="200"/>
    <n v="3636.2"/>
    <n v="2400"/>
    <n v="39625.5"/>
    <n v="35989.300000000003"/>
    <s v="Paid"/>
    <s v="HDFC"/>
    <s v="868870212018"/>
    <s v="429675378473"/>
  </r>
  <r>
    <x v="412"/>
    <x v="46"/>
    <x v="0"/>
    <n v="35"/>
    <x v="1"/>
    <x v="2"/>
    <x v="2"/>
    <s v="2024-02-25"/>
    <x v="0"/>
    <x v="0"/>
    <n v="26"/>
    <n v="22"/>
    <n v="4"/>
    <n v="6"/>
    <n v="47019"/>
    <n v="1808.4230769230769"/>
    <n v="39785.307692307695"/>
    <n v="7957.0615384615394"/>
    <n v="3978.5307692307697"/>
    <n v="4774.2369230769236"/>
    <n v="200"/>
    <n v="4974.2369230769236"/>
    <n v="1200"/>
    <n v="52920.9"/>
    <n v="47946.663076923076"/>
    <s v="Paid"/>
    <s v="Axis"/>
    <s v="787195037929"/>
    <s v="284680735866"/>
  </r>
  <r>
    <x v="413"/>
    <x v="123"/>
    <x v="0"/>
    <n v="29"/>
    <x v="6"/>
    <x v="5"/>
    <x v="6"/>
    <s v="2024-04-13"/>
    <x v="0"/>
    <x v="0"/>
    <n v="26"/>
    <n v="24"/>
    <n v="2"/>
    <n v="16"/>
    <n v="31779"/>
    <n v="1222.2692307692307"/>
    <n v="29334.461538461539"/>
    <n v="5866.8923076923083"/>
    <n v="2933.4461538461542"/>
    <n v="3520.1353846153847"/>
    <n v="200"/>
    <n v="3720.1353846153847"/>
    <n v="3200"/>
    <n v="41334.800000000003"/>
    <n v="37614.664615384616"/>
    <s v="Paid"/>
    <s v="SBI"/>
    <s v="768130766844"/>
    <s v="152697114871"/>
  </r>
  <r>
    <x v="414"/>
    <x v="175"/>
    <x v="0"/>
    <n v="51"/>
    <x v="1"/>
    <x v="4"/>
    <x v="6"/>
    <s v="2022-07-04"/>
    <x v="0"/>
    <x v="0"/>
    <n v="26"/>
    <n v="24"/>
    <n v="2"/>
    <n v="0"/>
    <n v="25209"/>
    <n v="969.57692307692309"/>
    <n v="23269.846153846156"/>
    <n v="4653.9692307692312"/>
    <n v="2326.9846153846156"/>
    <n v="2792.3815384615386"/>
    <n v="200"/>
    <n v="2992.3815384615386"/>
    <n v="0"/>
    <n v="30250.800000000003"/>
    <n v="27258.418461538466"/>
    <s v="Paid"/>
    <s v="Axis"/>
    <s v="283478859850"/>
    <s v="819852016722"/>
  </r>
  <r>
    <x v="415"/>
    <x v="1"/>
    <x v="0"/>
    <n v="28"/>
    <x v="7"/>
    <x v="5"/>
    <x v="6"/>
    <s v="2019-11-11"/>
    <x v="0"/>
    <x v="0"/>
    <n v="26"/>
    <n v="26"/>
    <n v="0"/>
    <n v="16"/>
    <n v="46584"/>
    <n v="1791.6923076923076"/>
    <n v="46584"/>
    <n v="9316.8000000000011"/>
    <n v="4658.4000000000005"/>
    <n v="5590.08"/>
    <n v="200"/>
    <n v="5790.08"/>
    <n v="3200"/>
    <n v="63759.200000000004"/>
    <n v="57969.120000000003"/>
    <s v="Paid"/>
    <s v="ICICI"/>
    <s v="752120034301"/>
    <s v="500460256069"/>
  </r>
  <r>
    <x v="416"/>
    <x v="116"/>
    <x v="0"/>
    <n v="41"/>
    <x v="2"/>
    <x v="4"/>
    <x v="1"/>
    <s v="2023-12-05"/>
    <x v="0"/>
    <x v="0"/>
    <n v="26"/>
    <n v="23"/>
    <n v="3"/>
    <n v="15"/>
    <n v="38900"/>
    <n v="1496.1538461538462"/>
    <n v="34411.538461538461"/>
    <n v="6882.3076923076924"/>
    <n v="3441.1538461538462"/>
    <n v="4129.3846153846152"/>
    <n v="200"/>
    <n v="4329.3846153846152"/>
    <n v="3000"/>
    <n v="47735"/>
    <n v="43405.615384615383"/>
    <s v="Paid"/>
    <s v="Axis"/>
    <s v="816939035488"/>
    <s v="648420034704"/>
  </r>
  <r>
    <x v="417"/>
    <x v="176"/>
    <x v="0"/>
    <n v="33"/>
    <x v="6"/>
    <x v="0"/>
    <x v="4"/>
    <s v="2022-08-25"/>
    <x v="0"/>
    <x v="0"/>
    <n v="26"/>
    <n v="22"/>
    <n v="4"/>
    <n v="14"/>
    <n v="62350"/>
    <n v="2398.0769230769229"/>
    <n v="52757.692307692305"/>
    <n v="10551.538461538461"/>
    <n v="5275.7692307692305"/>
    <n v="6330.9230769230762"/>
    <n v="200"/>
    <n v="6530.9230769230762"/>
    <n v="2800"/>
    <n v="71385"/>
    <n v="64854.076923076922"/>
    <s v="Paid"/>
    <s v="HDFC"/>
    <s v="594650006534"/>
    <s v="801565625355"/>
  </r>
  <r>
    <x v="418"/>
    <x v="133"/>
    <x v="0"/>
    <n v="48"/>
    <x v="5"/>
    <x v="1"/>
    <x v="1"/>
    <s v="2025-09-26"/>
    <x v="0"/>
    <x v="0"/>
    <n v="26"/>
    <n v="23"/>
    <n v="3"/>
    <n v="14"/>
    <n v="31135"/>
    <n v="1197.5"/>
    <n v="27542.5"/>
    <n v="5508.5"/>
    <n v="2754.25"/>
    <n v="3305.1"/>
    <n v="200"/>
    <n v="3505.1"/>
    <n v="2800"/>
    <n v="38605.25"/>
    <n v="35100.15"/>
    <s v="Paid"/>
    <s v="Axis"/>
    <s v="770124289373"/>
    <s v="196730895734"/>
  </r>
  <r>
    <x v="419"/>
    <x v="177"/>
    <x v="1"/>
    <n v="47"/>
    <x v="1"/>
    <x v="2"/>
    <x v="2"/>
    <s v="2023-10-26"/>
    <x v="0"/>
    <x v="0"/>
    <n v="26"/>
    <n v="22"/>
    <n v="4"/>
    <n v="13"/>
    <n v="28906"/>
    <n v="1111.7692307692307"/>
    <n v="24458.923076923074"/>
    <n v="4891.7846153846149"/>
    <n v="2445.8923076923074"/>
    <n v="2935.0707692307687"/>
    <n v="200"/>
    <n v="3135.0707692307687"/>
    <n v="2600"/>
    <n v="34396.6"/>
    <n v="31261.529230769229"/>
    <s v="Paid"/>
    <s v="SBI"/>
    <s v="131829575524"/>
    <s v="669653192424"/>
  </r>
  <r>
    <x v="420"/>
    <x v="173"/>
    <x v="0"/>
    <n v="48"/>
    <x v="1"/>
    <x v="0"/>
    <x v="2"/>
    <s v="2019-03-14"/>
    <x v="0"/>
    <x v="0"/>
    <n v="26"/>
    <n v="24"/>
    <n v="2"/>
    <n v="11"/>
    <n v="31427"/>
    <n v="1208.7307692307693"/>
    <n v="29009.538461538461"/>
    <n v="5801.9076923076927"/>
    <n v="2900.9538461538464"/>
    <n v="3481.144615384615"/>
    <n v="200"/>
    <n v="3681.144615384615"/>
    <n v="2200"/>
    <n v="39912.400000000001"/>
    <n v="36231.25538461539"/>
    <s v="Paid"/>
    <s v="Axis"/>
    <s v="792865669223"/>
    <s v="624981354233"/>
  </r>
  <r>
    <x v="421"/>
    <x v="42"/>
    <x v="1"/>
    <n v="55"/>
    <x v="0"/>
    <x v="3"/>
    <x v="2"/>
    <s v="2019-06-21"/>
    <x v="0"/>
    <x v="0"/>
    <n v="26"/>
    <n v="23"/>
    <n v="3"/>
    <n v="7"/>
    <n v="24698"/>
    <n v="949.92307692307691"/>
    <n v="21848.23076923077"/>
    <n v="4369.6461538461544"/>
    <n v="2184.8230769230772"/>
    <n v="2621.7876923076924"/>
    <n v="200"/>
    <n v="2821.7876923076924"/>
    <n v="1400"/>
    <n v="29802.7"/>
    <n v="26980.91230769231"/>
    <s v="Paid"/>
    <s v="Axis"/>
    <s v="539611588108"/>
    <s v="352582007485"/>
  </r>
  <r>
    <x v="422"/>
    <x v="54"/>
    <x v="0"/>
    <n v="25"/>
    <x v="1"/>
    <x v="5"/>
    <x v="0"/>
    <s v="2022-03-22"/>
    <x v="0"/>
    <x v="0"/>
    <n v="26"/>
    <n v="22"/>
    <n v="4"/>
    <n v="0"/>
    <n v="52455"/>
    <n v="2017.5"/>
    <n v="44385"/>
    <n v="8877"/>
    <n v="4438.5"/>
    <n v="5326.2"/>
    <n v="200"/>
    <n v="5526.2"/>
    <n v="0"/>
    <n v="57700.5"/>
    <n v="52174.3"/>
    <s v="Paid"/>
    <s v="Axis"/>
    <s v="729720320241"/>
    <s v="384754260760"/>
  </r>
  <r>
    <x v="423"/>
    <x v="16"/>
    <x v="0"/>
    <n v="54"/>
    <x v="7"/>
    <x v="5"/>
    <x v="5"/>
    <s v="2019-02-22"/>
    <x v="0"/>
    <x v="0"/>
    <n v="26"/>
    <n v="24"/>
    <n v="2"/>
    <n v="1"/>
    <n v="78430"/>
    <n v="3016.5384615384614"/>
    <n v="72396.923076923078"/>
    <n v="14479.384615384617"/>
    <n v="7239.6923076923085"/>
    <n v="8687.6307692307691"/>
    <n v="200"/>
    <n v="8887.6307692307691"/>
    <n v="200"/>
    <n v="94316"/>
    <n v="85428.369230769225"/>
    <s v="Paid"/>
    <s v="ICICI"/>
    <s v="377076385425"/>
    <s v="978119984244"/>
  </r>
  <r>
    <x v="424"/>
    <x v="18"/>
    <x v="0"/>
    <n v="34"/>
    <x v="0"/>
    <x v="2"/>
    <x v="1"/>
    <s v="2023-04-15"/>
    <x v="0"/>
    <x v="0"/>
    <n v="26"/>
    <n v="24"/>
    <n v="2"/>
    <n v="2"/>
    <n v="79183"/>
    <n v="3045.5"/>
    <n v="73092"/>
    <n v="14618.400000000001"/>
    <n v="7309.2000000000007"/>
    <n v="8771.0399999999991"/>
    <n v="200"/>
    <n v="8971.0399999999991"/>
    <n v="400"/>
    <n v="95419.599999999991"/>
    <n v="86448.56"/>
    <s v="Paid"/>
    <s v="SBI"/>
    <s v="702536318625"/>
    <s v="202949355396"/>
  </r>
  <r>
    <x v="425"/>
    <x v="49"/>
    <x v="0"/>
    <n v="22"/>
    <x v="6"/>
    <x v="4"/>
    <x v="4"/>
    <s v="2024-11-19"/>
    <x v="0"/>
    <x v="0"/>
    <n v="26"/>
    <n v="25"/>
    <n v="1"/>
    <n v="1"/>
    <n v="44893"/>
    <n v="1726.6538461538462"/>
    <n v="43166.346153846156"/>
    <n v="8633.2692307692323"/>
    <n v="4316.6346153846162"/>
    <n v="5179.9615384615381"/>
    <n v="200"/>
    <n v="5379.9615384615381"/>
    <n v="200"/>
    <n v="56316.250000000007"/>
    <n v="50936.288461538468"/>
    <s v="Paid"/>
    <s v="SBI"/>
    <s v="950640300779"/>
    <s v="237004790568"/>
  </r>
  <r>
    <x v="426"/>
    <x v="134"/>
    <x v="1"/>
    <n v="25"/>
    <x v="7"/>
    <x v="5"/>
    <x v="0"/>
    <s v="2020-09-11"/>
    <x v="0"/>
    <x v="0"/>
    <n v="26"/>
    <n v="24"/>
    <n v="2"/>
    <n v="13"/>
    <n v="69224"/>
    <n v="2662.4615384615386"/>
    <n v="63899.076923076922"/>
    <n v="12779.815384615385"/>
    <n v="6389.9076923076927"/>
    <n v="7667.8892307692304"/>
    <n v="200"/>
    <n v="7867.8892307692304"/>
    <n v="2600"/>
    <n v="85668.800000000003"/>
    <n v="77800.910769230773"/>
    <s v="Paid"/>
    <s v="SBI"/>
    <s v="696376571619"/>
    <s v="269378915029"/>
  </r>
  <r>
    <x v="427"/>
    <x v="116"/>
    <x v="1"/>
    <n v="41"/>
    <x v="0"/>
    <x v="2"/>
    <x v="1"/>
    <s v="2019-08-19"/>
    <x v="0"/>
    <x v="0"/>
    <n v="26"/>
    <n v="22"/>
    <n v="4"/>
    <n v="16"/>
    <n v="19125"/>
    <n v="735.57692307692309"/>
    <n v="16182.692307692309"/>
    <n v="3236.5384615384619"/>
    <n v="1618.2692307692309"/>
    <n v="1941.9230769230769"/>
    <n v="200"/>
    <n v="2141.9230769230771"/>
    <n v="3200"/>
    <n v="24237.5"/>
    <n v="22095.576923076922"/>
    <s v="Paid"/>
    <s v="ICICI"/>
    <s v="972963447686"/>
    <s v="350543149137"/>
  </r>
  <r>
    <x v="428"/>
    <x v="76"/>
    <x v="1"/>
    <n v="46"/>
    <x v="1"/>
    <x v="3"/>
    <x v="6"/>
    <s v="2022-10-09"/>
    <x v="0"/>
    <x v="0"/>
    <n v="26"/>
    <n v="26"/>
    <n v="0"/>
    <n v="4"/>
    <n v="57186"/>
    <n v="2199.4615384615386"/>
    <n v="57186"/>
    <n v="11437.2"/>
    <n v="5718.6"/>
    <n v="6862.32"/>
    <n v="200"/>
    <n v="7062.32"/>
    <n v="800"/>
    <n v="75141.8"/>
    <n v="68079.48000000001"/>
    <s v="Paid"/>
    <s v="HDFC"/>
    <s v="419928025357"/>
    <s v="331995709347"/>
  </r>
  <r>
    <x v="429"/>
    <x v="178"/>
    <x v="0"/>
    <n v="44"/>
    <x v="5"/>
    <x v="5"/>
    <x v="5"/>
    <s v="2024-05-07"/>
    <x v="0"/>
    <x v="0"/>
    <n v="26"/>
    <n v="24"/>
    <n v="2"/>
    <n v="15"/>
    <n v="49212"/>
    <n v="1892.7692307692307"/>
    <n v="45426.461538461539"/>
    <n v="9085.2923076923089"/>
    <n v="4542.6461538461544"/>
    <n v="5451.1753846153842"/>
    <n v="200"/>
    <n v="5651.1753846153842"/>
    <n v="3000"/>
    <n v="62054.400000000001"/>
    <n v="56403.224615384621"/>
    <s v="Paid"/>
    <s v="HDFC"/>
    <s v="283140272700"/>
    <s v="739577595206"/>
  </r>
  <r>
    <x v="430"/>
    <x v="130"/>
    <x v="1"/>
    <n v="23"/>
    <x v="7"/>
    <x v="0"/>
    <x v="2"/>
    <s v="2024-12-05"/>
    <x v="0"/>
    <x v="0"/>
    <n v="26"/>
    <n v="22"/>
    <n v="4"/>
    <n v="17"/>
    <n v="35555"/>
    <n v="1367.5"/>
    <n v="30085"/>
    <n v="6017"/>
    <n v="3008.5"/>
    <n v="3610.2"/>
    <n v="200"/>
    <n v="3810.2"/>
    <n v="3400"/>
    <n v="42510.5"/>
    <n v="38700.300000000003"/>
    <s v="Paid"/>
    <s v="HDFC"/>
    <s v="949781372012"/>
    <s v="689509593793"/>
  </r>
  <r>
    <x v="431"/>
    <x v="34"/>
    <x v="0"/>
    <n v="25"/>
    <x v="7"/>
    <x v="3"/>
    <x v="6"/>
    <s v="2019-10-02"/>
    <x v="0"/>
    <x v="0"/>
    <n v="26"/>
    <n v="21"/>
    <n v="5"/>
    <n v="17"/>
    <n v="20107"/>
    <n v="773.34615384615381"/>
    <n v="16240.26923076923"/>
    <n v="3248.0538461538463"/>
    <n v="1624.0269230769231"/>
    <n v="1948.8323076923075"/>
    <n v="200"/>
    <n v="2148.8323076923075"/>
    <n v="3400"/>
    <n v="24512.35"/>
    <n v="22363.517692307691"/>
    <s v="Paid"/>
    <s v="SBI"/>
    <s v="920206574496"/>
    <s v="204957685966"/>
  </r>
  <r>
    <x v="432"/>
    <x v="146"/>
    <x v="0"/>
    <n v="40"/>
    <x v="3"/>
    <x v="2"/>
    <x v="3"/>
    <s v="2020-12-22"/>
    <x v="0"/>
    <x v="0"/>
    <n v="26"/>
    <n v="22"/>
    <n v="4"/>
    <n v="8"/>
    <n v="51610"/>
    <n v="1985"/>
    <n v="43670"/>
    <n v="8734"/>
    <n v="4367"/>
    <n v="5240.3999999999996"/>
    <n v="200"/>
    <n v="5440.4"/>
    <n v="1600"/>
    <n v="58371"/>
    <n v="52930.6"/>
    <s v="Paid"/>
    <s v="SBI"/>
    <s v="470116041038"/>
    <s v="364673426269"/>
  </r>
  <r>
    <x v="433"/>
    <x v="179"/>
    <x v="0"/>
    <n v="35"/>
    <x v="2"/>
    <x v="5"/>
    <x v="5"/>
    <s v="2021-04-26"/>
    <x v="0"/>
    <x v="0"/>
    <n v="26"/>
    <n v="21"/>
    <n v="5"/>
    <n v="1"/>
    <n v="28163"/>
    <n v="1083.1923076923076"/>
    <n v="22747.038461538461"/>
    <n v="4549.4076923076927"/>
    <n v="2274.7038461538464"/>
    <n v="2729.644615384615"/>
    <n v="200"/>
    <n v="2929.644615384615"/>
    <n v="200"/>
    <n v="29771.15"/>
    <n v="26841.505384615386"/>
    <s v="Paid"/>
    <s v="Axis"/>
    <s v="161874428234"/>
    <s v="655156984850"/>
  </r>
  <r>
    <x v="434"/>
    <x v="98"/>
    <x v="0"/>
    <n v="32"/>
    <x v="3"/>
    <x v="5"/>
    <x v="3"/>
    <s v="2024-06-17"/>
    <x v="0"/>
    <x v="0"/>
    <n v="26"/>
    <n v="24"/>
    <n v="2"/>
    <n v="16"/>
    <n v="23630"/>
    <n v="908.84615384615381"/>
    <n v="21812.307692307691"/>
    <n v="4362.4615384615381"/>
    <n v="2181.2307692307691"/>
    <n v="2617.476923076923"/>
    <n v="200"/>
    <n v="2817.476923076923"/>
    <n v="3200"/>
    <n v="31556"/>
    <n v="28738.523076923077"/>
    <s v="Paid"/>
    <s v="HDFC"/>
    <s v="625152156921"/>
    <s v="552299306137"/>
  </r>
  <r>
    <x v="435"/>
    <x v="110"/>
    <x v="0"/>
    <n v="54"/>
    <x v="4"/>
    <x v="2"/>
    <x v="5"/>
    <s v="2019-03-09"/>
    <x v="0"/>
    <x v="0"/>
    <n v="26"/>
    <n v="24"/>
    <n v="2"/>
    <n v="9"/>
    <n v="22477"/>
    <n v="864.5"/>
    <n v="20748"/>
    <n v="4149.6000000000004"/>
    <n v="2074.8000000000002"/>
    <n v="2489.7599999999998"/>
    <n v="200"/>
    <n v="2689.7599999999998"/>
    <n v="1800"/>
    <n v="28772.399999999998"/>
    <n v="26082.639999999999"/>
    <s v="Paid"/>
    <s v="HDFC"/>
    <s v="205935661912"/>
    <s v="698368413542"/>
  </r>
  <r>
    <x v="436"/>
    <x v="96"/>
    <x v="1"/>
    <n v="53"/>
    <x v="2"/>
    <x v="0"/>
    <x v="3"/>
    <s v="2024-09-22"/>
    <x v="0"/>
    <x v="0"/>
    <n v="26"/>
    <n v="26"/>
    <n v="0"/>
    <n v="4"/>
    <n v="75793"/>
    <n v="2915.1153846153848"/>
    <n v="75793"/>
    <n v="15158.6"/>
    <n v="7579.3"/>
    <n v="9095.16"/>
    <n v="200"/>
    <n v="9295.16"/>
    <n v="800"/>
    <n v="99330.900000000009"/>
    <n v="90035.74"/>
    <s v="Paid"/>
    <s v="Axis"/>
    <s v="465186108440"/>
    <s v="262476159551"/>
  </r>
  <r>
    <x v="437"/>
    <x v="113"/>
    <x v="0"/>
    <n v="45"/>
    <x v="2"/>
    <x v="3"/>
    <x v="5"/>
    <s v="2023-07-21"/>
    <x v="0"/>
    <x v="0"/>
    <n v="26"/>
    <n v="22"/>
    <n v="4"/>
    <n v="17"/>
    <n v="44408"/>
    <n v="1708"/>
    <n v="37576"/>
    <n v="7515.2000000000007"/>
    <n v="3757.6000000000004"/>
    <n v="4509.12"/>
    <n v="200"/>
    <n v="4709.12"/>
    <n v="3400"/>
    <n v="52248.799999999996"/>
    <n v="47539.679999999993"/>
    <s v="Paid"/>
    <s v="Axis"/>
    <s v="375744636714"/>
    <s v="651078061957"/>
  </r>
  <r>
    <x v="438"/>
    <x v="90"/>
    <x v="1"/>
    <n v="40"/>
    <x v="6"/>
    <x v="2"/>
    <x v="3"/>
    <s v="2022-02-23"/>
    <x v="0"/>
    <x v="0"/>
    <n v="26"/>
    <n v="24"/>
    <n v="2"/>
    <n v="5"/>
    <n v="76992"/>
    <n v="2961.2307692307691"/>
    <n v="71069.538461538454"/>
    <n v="14213.907692307692"/>
    <n v="7106.9538461538459"/>
    <n v="8528.3446153846144"/>
    <n v="200"/>
    <n v="8728.3446153846144"/>
    <n v="1000"/>
    <n v="93390.399999999994"/>
    <n v="84662.055384615378"/>
    <s v="Paid"/>
    <s v="Axis"/>
    <s v="854859231500"/>
    <s v="626026941986"/>
  </r>
  <r>
    <x v="439"/>
    <x v="58"/>
    <x v="1"/>
    <n v="22"/>
    <x v="3"/>
    <x v="0"/>
    <x v="5"/>
    <s v="2025-09-26"/>
    <x v="0"/>
    <x v="0"/>
    <n v="26"/>
    <n v="22"/>
    <n v="4"/>
    <n v="6"/>
    <n v="68291"/>
    <n v="2626.5769230769229"/>
    <n v="57784.692307692305"/>
    <n v="11556.938461538462"/>
    <n v="5778.4692307692312"/>
    <n v="6934.163076923076"/>
    <n v="200"/>
    <n v="7134.163076923076"/>
    <n v="1200"/>
    <n v="76320.100000000006"/>
    <n v="69185.936923076923"/>
    <s v="Paid"/>
    <s v="ICICI"/>
    <s v="895335472743"/>
    <s v="534265640495"/>
  </r>
  <r>
    <x v="440"/>
    <x v="120"/>
    <x v="0"/>
    <n v="24"/>
    <x v="5"/>
    <x v="1"/>
    <x v="1"/>
    <s v="2020-02-05"/>
    <x v="0"/>
    <x v="0"/>
    <n v="26"/>
    <n v="26"/>
    <n v="0"/>
    <n v="6"/>
    <n v="48647"/>
    <n v="1871.0384615384614"/>
    <n v="48647"/>
    <n v="9729.4"/>
    <n v="4864.7"/>
    <n v="5837.6399999999994"/>
    <n v="200"/>
    <n v="6037.6399999999994"/>
    <n v="1200"/>
    <n v="64441.1"/>
    <n v="58403.46"/>
    <s v="Paid"/>
    <s v="ICICI"/>
    <s v="255681213659"/>
    <s v="491367548296"/>
  </r>
  <r>
    <x v="441"/>
    <x v="131"/>
    <x v="0"/>
    <n v="54"/>
    <x v="4"/>
    <x v="3"/>
    <x v="5"/>
    <s v="2021-10-11"/>
    <x v="0"/>
    <x v="0"/>
    <n v="26"/>
    <n v="24"/>
    <n v="2"/>
    <n v="17"/>
    <n v="45506"/>
    <n v="1750.2307692307693"/>
    <n v="42005.538461538461"/>
    <n v="8401.1076923076926"/>
    <n v="4200.5538461538463"/>
    <n v="5040.664615384615"/>
    <n v="200"/>
    <n v="5240.664615384615"/>
    <n v="3400"/>
    <n v="58007.199999999997"/>
    <n v="52766.535384615381"/>
    <s v="Paid"/>
    <s v="ICICI"/>
    <s v="976200418329"/>
    <s v="163018551258"/>
  </r>
  <r>
    <x v="442"/>
    <x v="123"/>
    <x v="1"/>
    <n v="27"/>
    <x v="5"/>
    <x v="5"/>
    <x v="2"/>
    <s v="2020-04-03"/>
    <x v="0"/>
    <x v="0"/>
    <n v="26"/>
    <n v="23"/>
    <n v="3"/>
    <n v="15"/>
    <n v="44930"/>
    <n v="1728.0769230769231"/>
    <n v="39745.769230769234"/>
    <n v="7949.1538461538476"/>
    <n v="3974.5769230769238"/>
    <n v="4769.4923076923078"/>
    <n v="200"/>
    <n v="4969.4923076923078"/>
    <n v="3000"/>
    <n v="54669.5"/>
    <n v="49700.007692307692"/>
    <s v="Paid"/>
    <s v="HDFC"/>
    <s v="429036792062"/>
    <s v="891159553771"/>
  </r>
  <r>
    <x v="443"/>
    <x v="89"/>
    <x v="0"/>
    <n v="48"/>
    <x v="5"/>
    <x v="1"/>
    <x v="4"/>
    <s v="2021-08-20"/>
    <x v="0"/>
    <x v="0"/>
    <n v="26"/>
    <n v="22"/>
    <n v="4"/>
    <n v="10"/>
    <n v="18502"/>
    <n v="711.61538461538464"/>
    <n v="15655.538461538463"/>
    <n v="3131.1076923076926"/>
    <n v="1565.5538461538463"/>
    <n v="1878.6646153846154"/>
    <n v="200"/>
    <n v="2078.6646153846154"/>
    <n v="2000"/>
    <n v="22352.2"/>
    <n v="20273.535384615385"/>
    <s v="Paid"/>
    <s v="HDFC"/>
    <s v="325763862150"/>
    <s v="307857196210"/>
  </r>
  <r>
    <x v="444"/>
    <x v="30"/>
    <x v="0"/>
    <n v="39"/>
    <x v="5"/>
    <x v="0"/>
    <x v="6"/>
    <s v="2020-05-18"/>
    <x v="0"/>
    <x v="0"/>
    <n v="26"/>
    <n v="24"/>
    <n v="2"/>
    <n v="18"/>
    <n v="28398"/>
    <n v="1092.2307692307693"/>
    <n v="26213.538461538461"/>
    <n v="5242.7076923076929"/>
    <n v="2621.3538461538465"/>
    <n v="3145.624615384615"/>
    <n v="200"/>
    <n v="3345.624615384615"/>
    <n v="3600"/>
    <n v="37677.599999999999"/>
    <n v="34331.975384615384"/>
    <s v="Paid"/>
    <s v="SBI"/>
    <s v="673150949034"/>
    <s v="922420550266"/>
  </r>
  <r>
    <x v="445"/>
    <x v="83"/>
    <x v="0"/>
    <n v="53"/>
    <x v="1"/>
    <x v="4"/>
    <x v="0"/>
    <s v="2023-07-08"/>
    <x v="0"/>
    <x v="0"/>
    <n v="26"/>
    <n v="24"/>
    <n v="2"/>
    <n v="17"/>
    <n v="59435"/>
    <n v="2285.9615384615386"/>
    <n v="54863.076923076922"/>
    <n v="10972.615384615385"/>
    <n v="5486.3076923076924"/>
    <n v="6583.5692307692307"/>
    <n v="200"/>
    <n v="6783.5692307692307"/>
    <n v="3400"/>
    <n v="74722"/>
    <n v="67938.430769230763"/>
    <s v="Paid"/>
    <s v="SBI"/>
    <s v="416718742020"/>
    <s v="871477688185"/>
  </r>
  <r>
    <x v="446"/>
    <x v="84"/>
    <x v="0"/>
    <n v="21"/>
    <x v="1"/>
    <x v="0"/>
    <x v="0"/>
    <s v="2022-08-28"/>
    <x v="0"/>
    <x v="0"/>
    <n v="26"/>
    <n v="24"/>
    <n v="2"/>
    <n v="1"/>
    <n v="28435"/>
    <n v="1093.6538461538462"/>
    <n v="26247.692307692309"/>
    <n v="5249.5384615384619"/>
    <n v="2624.7692307692309"/>
    <n v="3149.7230769230769"/>
    <n v="200"/>
    <n v="3349.7230769230769"/>
    <n v="200"/>
    <n v="34322"/>
    <n v="30972.276923076923"/>
    <s v="Paid"/>
    <s v="HDFC"/>
    <s v="635291693128"/>
    <s v="967729644364"/>
  </r>
  <r>
    <x v="447"/>
    <x v="136"/>
    <x v="1"/>
    <n v="32"/>
    <x v="6"/>
    <x v="4"/>
    <x v="4"/>
    <s v="2022-04-15"/>
    <x v="0"/>
    <x v="0"/>
    <n v="26"/>
    <n v="24"/>
    <n v="2"/>
    <n v="20"/>
    <n v="55851"/>
    <n v="2148.1153846153848"/>
    <n v="51554.769230769234"/>
    <n v="10310.953846153847"/>
    <n v="5155.4769230769234"/>
    <n v="6186.5723076923077"/>
    <n v="200"/>
    <n v="6386.5723076923077"/>
    <n v="4000"/>
    <n v="71021.200000000012"/>
    <n v="64634.627692307702"/>
    <s v="Paid"/>
    <s v="HDFC"/>
    <s v="679442156321"/>
    <s v="132139072517"/>
  </r>
  <r>
    <x v="448"/>
    <x v="96"/>
    <x v="1"/>
    <n v="31"/>
    <x v="6"/>
    <x v="5"/>
    <x v="1"/>
    <s v="2019-10-25"/>
    <x v="0"/>
    <x v="0"/>
    <n v="26"/>
    <n v="23"/>
    <n v="3"/>
    <n v="6"/>
    <n v="36587"/>
    <n v="1407.1923076923076"/>
    <n v="32365.423076923074"/>
    <n v="6473.0846153846151"/>
    <n v="3236.5423076923075"/>
    <n v="3883.8507692307689"/>
    <n v="200"/>
    <n v="4083.8507692307689"/>
    <n v="1200"/>
    <n v="43275.05"/>
    <n v="39191.199230769234"/>
    <s v="Paid"/>
    <s v="SBI"/>
    <s v="279514347364"/>
    <s v="524741457072"/>
  </r>
  <r>
    <x v="449"/>
    <x v="98"/>
    <x v="1"/>
    <n v="33"/>
    <x v="4"/>
    <x v="0"/>
    <x v="1"/>
    <s v="2023-01-02"/>
    <x v="0"/>
    <x v="0"/>
    <n v="26"/>
    <n v="23"/>
    <n v="3"/>
    <n v="1"/>
    <n v="64171"/>
    <n v="2468.1153846153848"/>
    <n v="56766.653846153851"/>
    <n v="11353.330769230772"/>
    <n v="5676.6653846153858"/>
    <n v="6811.9984615384619"/>
    <n v="200"/>
    <n v="7011.9984615384619"/>
    <n v="200"/>
    <n v="73996.650000000023"/>
    <n v="66984.651538461563"/>
    <s v="Paid"/>
    <s v="ICICI"/>
    <s v="405499277101"/>
    <s v="705610483774"/>
  </r>
  <r>
    <x v="450"/>
    <x v="87"/>
    <x v="1"/>
    <n v="28"/>
    <x v="7"/>
    <x v="1"/>
    <x v="6"/>
    <s v="2025-06-14"/>
    <x v="0"/>
    <x v="0"/>
    <n v="26"/>
    <n v="25"/>
    <n v="1"/>
    <n v="10"/>
    <n v="77331"/>
    <n v="2974.2692307692309"/>
    <n v="74356.73076923078"/>
    <n v="14871.346153846156"/>
    <n v="7435.673076923078"/>
    <n v="8922.8076923076933"/>
    <n v="200"/>
    <n v="9122.8076923076933"/>
    <n v="2000"/>
    <n v="98663.750000000015"/>
    <n v="89540.942307692327"/>
    <s v="Paid"/>
    <s v="SBI"/>
    <s v="280073255246"/>
    <s v="436958635119"/>
  </r>
  <r>
    <x v="451"/>
    <x v="119"/>
    <x v="1"/>
    <n v="42"/>
    <x v="0"/>
    <x v="2"/>
    <x v="6"/>
    <s v="2020-05-11"/>
    <x v="0"/>
    <x v="0"/>
    <n v="26"/>
    <n v="24"/>
    <n v="2"/>
    <n v="3"/>
    <n v="72075"/>
    <n v="2772.1153846153848"/>
    <n v="66530.769230769234"/>
    <n v="13306.153846153848"/>
    <n v="6653.0769230769238"/>
    <n v="7983.6923076923076"/>
    <n v="200"/>
    <n v="8183.6923076923076"/>
    <n v="600"/>
    <n v="87090"/>
    <n v="78906.307692307688"/>
    <s v="Paid"/>
    <s v="HDFC"/>
    <s v="819213599249"/>
    <s v="308343186015"/>
  </r>
  <r>
    <x v="452"/>
    <x v="152"/>
    <x v="1"/>
    <n v="43"/>
    <x v="2"/>
    <x v="3"/>
    <x v="6"/>
    <s v="2021-03-08"/>
    <x v="0"/>
    <x v="0"/>
    <n v="26"/>
    <n v="23"/>
    <n v="3"/>
    <n v="10"/>
    <n v="79466"/>
    <n v="3056.3846153846152"/>
    <n v="70296.846153846156"/>
    <n v="14059.369230769233"/>
    <n v="7029.6846153846163"/>
    <n v="8435.6215384615389"/>
    <n v="200"/>
    <n v="8635.6215384615389"/>
    <n v="2000"/>
    <n v="93385.9"/>
    <n v="84750.278461538459"/>
    <s v="Paid"/>
    <s v="Axis"/>
    <s v="748232339118"/>
    <s v="415346751047"/>
  </r>
  <r>
    <x v="453"/>
    <x v="137"/>
    <x v="1"/>
    <n v="45"/>
    <x v="6"/>
    <x v="5"/>
    <x v="2"/>
    <s v="2019-08-08"/>
    <x v="0"/>
    <x v="0"/>
    <n v="26"/>
    <n v="23"/>
    <n v="3"/>
    <n v="19"/>
    <n v="34902"/>
    <n v="1342.3846153846155"/>
    <n v="30874.846153846156"/>
    <n v="6174.9692307692312"/>
    <n v="3087.4846153846156"/>
    <n v="3704.9815384615385"/>
    <n v="200"/>
    <n v="3904.9815384615385"/>
    <n v="3800"/>
    <n v="43937.3"/>
    <n v="40032.318461538467"/>
    <s v="Paid"/>
    <s v="HDFC"/>
    <s v="736619490706"/>
    <s v="737308614478"/>
  </r>
  <r>
    <x v="454"/>
    <x v="179"/>
    <x v="1"/>
    <n v="36"/>
    <x v="5"/>
    <x v="3"/>
    <x v="4"/>
    <s v="2021-11-20"/>
    <x v="0"/>
    <x v="0"/>
    <n v="26"/>
    <n v="25"/>
    <n v="1"/>
    <n v="17"/>
    <n v="34801"/>
    <n v="1338.5"/>
    <n v="33462.5"/>
    <n v="6692.5"/>
    <n v="3346.25"/>
    <n v="4015.5"/>
    <n v="200"/>
    <n v="4215.5"/>
    <n v="3400"/>
    <n v="46901.25"/>
    <n v="42685.75"/>
    <s v="Paid"/>
    <s v="ICICI"/>
    <s v="264317936861"/>
    <s v="314522828191"/>
  </r>
  <r>
    <x v="455"/>
    <x v="180"/>
    <x v="1"/>
    <n v="47"/>
    <x v="5"/>
    <x v="0"/>
    <x v="0"/>
    <s v="2024-06-29"/>
    <x v="0"/>
    <x v="0"/>
    <n v="26"/>
    <n v="22"/>
    <n v="4"/>
    <n v="10"/>
    <n v="42248"/>
    <n v="1624.9230769230769"/>
    <n v="35748.307692307695"/>
    <n v="7149.6615384615397"/>
    <n v="3574.8307692307699"/>
    <n v="4289.7969230769231"/>
    <n v="200"/>
    <n v="4489.7969230769231"/>
    <n v="2000"/>
    <n v="48472.800000000003"/>
    <n v="43983.00307692308"/>
    <s v="Paid"/>
    <s v="Axis"/>
    <s v="121718847140"/>
    <s v="343337184343"/>
  </r>
  <r>
    <x v="456"/>
    <x v="121"/>
    <x v="1"/>
    <n v="24"/>
    <x v="5"/>
    <x v="0"/>
    <x v="6"/>
    <s v="2020-02-04"/>
    <x v="0"/>
    <x v="0"/>
    <n v="26"/>
    <n v="25"/>
    <n v="1"/>
    <n v="0"/>
    <n v="21855"/>
    <n v="840.57692307692309"/>
    <n v="21014.423076923078"/>
    <n v="4202.8846153846162"/>
    <n v="2101.4423076923081"/>
    <n v="2521.7307692307691"/>
    <n v="200"/>
    <n v="2721.7307692307691"/>
    <n v="0"/>
    <n v="27318.750000000004"/>
    <n v="24597.019230769234"/>
    <s v="Paid"/>
    <s v="SBI"/>
    <s v="894671877774"/>
    <s v="918865420241"/>
  </r>
  <r>
    <x v="457"/>
    <x v="151"/>
    <x v="1"/>
    <n v="48"/>
    <x v="7"/>
    <x v="0"/>
    <x v="6"/>
    <s v="2019-04-11"/>
    <x v="0"/>
    <x v="0"/>
    <n v="26"/>
    <n v="24"/>
    <n v="2"/>
    <n v="10"/>
    <n v="37187"/>
    <n v="1430.2692307692307"/>
    <n v="34326.461538461539"/>
    <n v="6865.292307692308"/>
    <n v="3432.646153846154"/>
    <n v="4119.1753846153842"/>
    <n v="200"/>
    <n v="4319.1753846153842"/>
    <n v="2000"/>
    <n v="46624.4"/>
    <n v="42305.224615384621"/>
    <s v="Paid"/>
    <s v="Axis"/>
    <s v="215075346442"/>
    <s v="616425784408"/>
  </r>
  <r>
    <x v="458"/>
    <x v="179"/>
    <x v="0"/>
    <n v="51"/>
    <x v="3"/>
    <x v="2"/>
    <x v="3"/>
    <s v="2019-06-18"/>
    <x v="0"/>
    <x v="0"/>
    <n v="26"/>
    <n v="24"/>
    <n v="2"/>
    <n v="3"/>
    <n v="52862"/>
    <n v="2033.1538461538462"/>
    <n v="48795.692307692312"/>
    <n v="9759.1384615384632"/>
    <n v="4879.5692307692316"/>
    <n v="5855.4830769230775"/>
    <n v="200"/>
    <n v="6055.4830769230775"/>
    <n v="600"/>
    <n v="64034.400000000001"/>
    <n v="57978.916923076926"/>
    <s v="Paid"/>
    <s v="Axis"/>
    <s v="363163663211"/>
    <s v="781464711205"/>
  </r>
  <r>
    <x v="459"/>
    <x v="170"/>
    <x v="1"/>
    <n v="47"/>
    <x v="0"/>
    <x v="3"/>
    <x v="4"/>
    <s v="2024-09-28"/>
    <x v="0"/>
    <x v="0"/>
    <n v="26"/>
    <n v="22"/>
    <n v="4"/>
    <n v="10"/>
    <n v="60763"/>
    <n v="2337.0384615384614"/>
    <n v="51414.846153846149"/>
    <n v="10282.969230769231"/>
    <n v="5141.4846153846156"/>
    <n v="6169.7815384615378"/>
    <n v="200"/>
    <n v="6369.7815384615378"/>
    <n v="2000"/>
    <n v="68839.299999999988"/>
    <n v="62469.51846153845"/>
    <s v="Paid"/>
    <s v="ICICI"/>
    <s v="261634675358"/>
    <s v="638217852183"/>
  </r>
  <r>
    <x v="460"/>
    <x v="159"/>
    <x v="0"/>
    <n v="35"/>
    <x v="1"/>
    <x v="2"/>
    <x v="0"/>
    <s v="2020-11-29"/>
    <x v="0"/>
    <x v="0"/>
    <n v="26"/>
    <n v="24"/>
    <n v="2"/>
    <n v="17"/>
    <n v="69974"/>
    <n v="2691.3076923076924"/>
    <n v="64591.384615384617"/>
    <n v="12918.276923076925"/>
    <n v="6459.1384615384623"/>
    <n v="7750.9661538461542"/>
    <n v="200"/>
    <n v="7950.9661538461542"/>
    <n v="3400"/>
    <n v="87368.8"/>
    <n v="79417.833846153851"/>
    <s v="Paid"/>
    <s v="ICICI"/>
    <s v="353671062742"/>
    <s v="159923226086"/>
  </r>
  <r>
    <x v="461"/>
    <x v="71"/>
    <x v="1"/>
    <n v="49"/>
    <x v="7"/>
    <x v="5"/>
    <x v="3"/>
    <s v="2021-03-05"/>
    <x v="0"/>
    <x v="0"/>
    <n v="26"/>
    <n v="25"/>
    <n v="1"/>
    <n v="7"/>
    <n v="73275"/>
    <n v="2818.2692307692309"/>
    <n v="70456.73076923078"/>
    <n v="14091.346153846156"/>
    <n v="7045.673076923078"/>
    <n v="8454.8076923076933"/>
    <n v="200"/>
    <n v="8654.8076923076933"/>
    <n v="1400"/>
    <n v="92993.750000000015"/>
    <n v="84338.942307692327"/>
    <s v="Paid"/>
    <s v="SBI"/>
    <s v="535706489667"/>
    <s v="739415178680"/>
  </r>
  <r>
    <x v="462"/>
    <x v="181"/>
    <x v="0"/>
    <n v="44"/>
    <x v="4"/>
    <x v="3"/>
    <x v="5"/>
    <s v="2022-03-10"/>
    <x v="0"/>
    <x v="0"/>
    <n v="26"/>
    <n v="22"/>
    <n v="4"/>
    <n v="3"/>
    <n v="69151"/>
    <n v="2659.6538461538462"/>
    <n v="58512.384615384617"/>
    <n v="11702.476923076923"/>
    <n v="5851.2384615384617"/>
    <n v="7021.4861538461537"/>
    <n v="200"/>
    <n v="7221.4861538461537"/>
    <n v="600"/>
    <n v="76666.100000000006"/>
    <n v="69444.61384615385"/>
    <s v="Paid"/>
    <s v="ICICI"/>
    <s v="431682100359"/>
    <s v="858121894633"/>
  </r>
  <r>
    <x v="463"/>
    <x v="34"/>
    <x v="0"/>
    <n v="52"/>
    <x v="2"/>
    <x v="4"/>
    <x v="5"/>
    <s v="2021-03-17"/>
    <x v="0"/>
    <x v="0"/>
    <n v="26"/>
    <n v="25"/>
    <n v="1"/>
    <n v="1"/>
    <n v="21476"/>
    <n v="826"/>
    <n v="20650"/>
    <n v="4130"/>
    <n v="2065"/>
    <n v="2478"/>
    <n v="200"/>
    <n v="2678"/>
    <n v="200"/>
    <n v="27045"/>
    <n v="24367"/>
    <s v="Paid"/>
    <s v="Axis"/>
    <s v="443671247206"/>
    <s v="391439472162"/>
  </r>
  <r>
    <x v="464"/>
    <x v="38"/>
    <x v="0"/>
    <n v="31"/>
    <x v="5"/>
    <x v="2"/>
    <x v="1"/>
    <s v="2019-11-10"/>
    <x v="0"/>
    <x v="0"/>
    <n v="26"/>
    <n v="24"/>
    <n v="2"/>
    <n v="14"/>
    <n v="61860"/>
    <n v="2379.2307692307691"/>
    <n v="57101.538461538454"/>
    <n v="11420.307692307691"/>
    <n v="5710.1538461538457"/>
    <n v="6852.1846153846145"/>
    <n v="200"/>
    <n v="7052.1846153846145"/>
    <n v="2800"/>
    <n v="77031.999999999985"/>
    <n v="69979.815384615373"/>
    <s v="Paid"/>
    <s v="ICICI"/>
    <s v="850261922132"/>
    <s v="322139351790"/>
  </r>
  <r>
    <x v="465"/>
    <x v="175"/>
    <x v="1"/>
    <n v="36"/>
    <x v="6"/>
    <x v="1"/>
    <x v="0"/>
    <s v="2021-04-24"/>
    <x v="0"/>
    <x v="0"/>
    <n v="26"/>
    <n v="23"/>
    <n v="3"/>
    <n v="2"/>
    <n v="73720"/>
    <n v="2835.3846153846152"/>
    <n v="65213.846153846149"/>
    <n v="13042.76923076923"/>
    <n v="6521.3846153846152"/>
    <n v="7825.6615384615379"/>
    <n v="200"/>
    <n v="8025.6615384615379"/>
    <n v="400"/>
    <n v="85177.999999999985"/>
    <n v="77152.338461538442"/>
    <s v="Paid"/>
    <s v="Axis"/>
    <s v="455092880801"/>
    <s v="738937514675"/>
  </r>
  <r>
    <x v="466"/>
    <x v="36"/>
    <x v="0"/>
    <n v="29"/>
    <x v="6"/>
    <x v="5"/>
    <x v="5"/>
    <s v="2020-10-23"/>
    <x v="0"/>
    <x v="0"/>
    <n v="26"/>
    <n v="22"/>
    <n v="4"/>
    <n v="10"/>
    <n v="76505"/>
    <n v="2942.5"/>
    <n v="64735"/>
    <n v="12947"/>
    <n v="6473.5"/>
    <n v="7768.2"/>
    <n v="200"/>
    <n v="7968.2"/>
    <n v="2000"/>
    <n v="86155.5"/>
    <n v="78187.3"/>
    <s v="Paid"/>
    <s v="Axis"/>
    <s v="702553859308"/>
    <s v="123814149518"/>
  </r>
  <r>
    <x v="467"/>
    <x v="131"/>
    <x v="0"/>
    <n v="47"/>
    <x v="5"/>
    <x v="0"/>
    <x v="6"/>
    <s v="2025-02-13"/>
    <x v="0"/>
    <x v="0"/>
    <n v="26"/>
    <n v="25"/>
    <n v="1"/>
    <n v="12"/>
    <n v="48719"/>
    <n v="1873.8076923076924"/>
    <n v="46845.192307692312"/>
    <n v="9369.0384615384628"/>
    <n v="4684.5192307692314"/>
    <n v="5621.4230769230771"/>
    <n v="200"/>
    <n v="5821.4230769230771"/>
    <n v="2400"/>
    <n v="63298.750000000007"/>
    <n v="57477.326923076929"/>
    <s v="Paid"/>
    <s v="HDFC"/>
    <s v="568492654630"/>
    <s v="902643957232"/>
  </r>
  <r>
    <x v="468"/>
    <x v="182"/>
    <x v="0"/>
    <n v="53"/>
    <x v="2"/>
    <x v="4"/>
    <x v="5"/>
    <s v="2022-11-25"/>
    <x v="0"/>
    <x v="0"/>
    <n v="26"/>
    <n v="21"/>
    <n v="5"/>
    <n v="1"/>
    <n v="79282"/>
    <n v="3049.3076923076924"/>
    <n v="64035.461538461539"/>
    <n v="12807.092307692308"/>
    <n v="6403.5461538461541"/>
    <n v="7684.2553846153842"/>
    <n v="200"/>
    <n v="7884.2553846153842"/>
    <n v="200"/>
    <n v="83446.100000000006"/>
    <n v="75561.844615384616"/>
    <s v="Paid"/>
    <s v="SBI"/>
    <s v="155088804301"/>
    <s v="135656141094"/>
  </r>
  <r>
    <x v="469"/>
    <x v="10"/>
    <x v="1"/>
    <n v="46"/>
    <x v="6"/>
    <x v="3"/>
    <x v="5"/>
    <s v="2022-04-30"/>
    <x v="0"/>
    <x v="0"/>
    <n v="26"/>
    <n v="23"/>
    <n v="3"/>
    <n v="0"/>
    <n v="31736"/>
    <n v="1220.6153846153845"/>
    <n v="28074.153846153844"/>
    <n v="5614.830769230769"/>
    <n v="2807.4153846153845"/>
    <n v="3368.8984615384611"/>
    <n v="200"/>
    <n v="3568.8984615384611"/>
    <n v="0"/>
    <n v="36496.400000000001"/>
    <n v="32927.50153846154"/>
    <s v="Paid"/>
    <s v="ICICI"/>
    <s v="305641612703"/>
    <s v="805244277737"/>
  </r>
  <r>
    <x v="470"/>
    <x v="22"/>
    <x v="1"/>
    <n v="40"/>
    <x v="7"/>
    <x v="0"/>
    <x v="4"/>
    <s v="2025-05-11"/>
    <x v="0"/>
    <x v="0"/>
    <n v="26"/>
    <n v="25"/>
    <n v="1"/>
    <n v="4"/>
    <n v="42856"/>
    <n v="1648.3076923076924"/>
    <n v="41207.692307692312"/>
    <n v="8241.5384615384628"/>
    <n v="4120.7692307692314"/>
    <n v="4944.9230769230771"/>
    <n v="200"/>
    <n v="5144.9230769230771"/>
    <n v="800"/>
    <n v="54370.000000000007"/>
    <n v="49225.076923076929"/>
    <s v="Paid"/>
    <s v="HDFC"/>
    <s v="995872665221"/>
    <s v="660868646708"/>
  </r>
  <r>
    <x v="471"/>
    <x v="55"/>
    <x v="1"/>
    <n v="45"/>
    <x v="7"/>
    <x v="3"/>
    <x v="6"/>
    <s v="2021-05-14"/>
    <x v="0"/>
    <x v="0"/>
    <n v="26"/>
    <n v="26"/>
    <n v="0"/>
    <n v="16"/>
    <n v="60391"/>
    <n v="2322.7307692307691"/>
    <n v="60390.999999999993"/>
    <n v="12078.199999999999"/>
    <n v="6039.0999999999995"/>
    <n v="7246.9199999999992"/>
    <n v="200"/>
    <n v="7446.9199999999992"/>
    <n v="3200"/>
    <n v="81708.3"/>
    <n v="74261.38"/>
    <s v="Paid"/>
    <s v="ICICI"/>
    <s v="883690770108"/>
    <s v="802660504473"/>
  </r>
  <r>
    <x v="472"/>
    <x v="67"/>
    <x v="0"/>
    <n v="29"/>
    <x v="6"/>
    <x v="4"/>
    <x v="6"/>
    <s v="2019-07-07"/>
    <x v="0"/>
    <x v="0"/>
    <n v="26"/>
    <n v="24"/>
    <n v="2"/>
    <n v="14"/>
    <n v="71249"/>
    <n v="2740.3461538461538"/>
    <n v="65768.307692307688"/>
    <n v="13153.661538461538"/>
    <n v="6576.830769230769"/>
    <n v="7892.1969230769218"/>
    <n v="200"/>
    <n v="8092.1969230769218"/>
    <n v="2800"/>
    <n v="88298.8"/>
    <n v="80206.603076923086"/>
    <s v="Paid"/>
    <s v="SBI"/>
    <s v="176986479619"/>
    <s v="606796126558"/>
  </r>
  <r>
    <x v="473"/>
    <x v="87"/>
    <x v="0"/>
    <n v="28"/>
    <x v="3"/>
    <x v="0"/>
    <x v="3"/>
    <s v="2021-11-10"/>
    <x v="0"/>
    <x v="0"/>
    <n v="26"/>
    <n v="21"/>
    <n v="5"/>
    <n v="4"/>
    <n v="20320"/>
    <n v="781.53846153846155"/>
    <n v="16412.307692307691"/>
    <n v="3282.4615384615386"/>
    <n v="1641.2307692307693"/>
    <n v="1969.476923076923"/>
    <n v="200"/>
    <n v="2169.476923076923"/>
    <n v="800"/>
    <n v="22136"/>
    <n v="19966.523076923077"/>
    <s v="Paid"/>
    <s v="SBI"/>
    <s v="379695658530"/>
    <s v="467249341180"/>
  </r>
  <r>
    <x v="474"/>
    <x v="45"/>
    <x v="1"/>
    <n v="30"/>
    <x v="4"/>
    <x v="2"/>
    <x v="5"/>
    <s v="2022-11-04"/>
    <x v="0"/>
    <x v="0"/>
    <n v="26"/>
    <n v="22"/>
    <n v="4"/>
    <n v="18"/>
    <n v="59091"/>
    <n v="2272.7307692307691"/>
    <n v="50000.076923076922"/>
    <n v="10000.015384615384"/>
    <n v="5000.0076923076922"/>
    <n v="6000.0092307692303"/>
    <n v="200"/>
    <n v="6200.0092307692303"/>
    <n v="3600"/>
    <n v="68600.100000000006"/>
    <n v="62400.090769230774"/>
    <s v="Paid"/>
    <s v="Axis"/>
    <s v="926655855143"/>
    <s v="447068950536"/>
  </r>
  <r>
    <x v="475"/>
    <x v="140"/>
    <x v="1"/>
    <n v="31"/>
    <x v="5"/>
    <x v="3"/>
    <x v="1"/>
    <s v="2019-06-30"/>
    <x v="0"/>
    <x v="0"/>
    <n v="26"/>
    <n v="22"/>
    <n v="4"/>
    <n v="8"/>
    <n v="36781"/>
    <n v="1414.6538461538462"/>
    <n v="31122.384615384617"/>
    <n v="6224.4769230769234"/>
    <n v="3112.2384615384617"/>
    <n v="3734.686153846154"/>
    <n v="200"/>
    <n v="3934.686153846154"/>
    <n v="1600"/>
    <n v="42059.100000000006"/>
    <n v="38124.413846153853"/>
    <s v="Paid"/>
    <s v="SBI"/>
    <s v="995489128895"/>
    <s v="862059845439"/>
  </r>
  <r>
    <x v="476"/>
    <x v="54"/>
    <x v="0"/>
    <n v="22"/>
    <x v="0"/>
    <x v="4"/>
    <x v="3"/>
    <s v="2021-02-20"/>
    <x v="0"/>
    <x v="0"/>
    <n v="26"/>
    <n v="25"/>
    <n v="1"/>
    <n v="11"/>
    <n v="18995"/>
    <n v="730.57692307692309"/>
    <n v="18264.423076923078"/>
    <n v="3652.8846153846157"/>
    <n v="1826.4423076923078"/>
    <n v="2191.7307692307695"/>
    <n v="200"/>
    <n v="2391.7307692307695"/>
    <n v="2200"/>
    <n v="25943.750000000004"/>
    <n v="23552.019230769234"/>
    <s v="Paid"/>
    <s v="SBI"/>
    <s v="123011545623"/>
    <s v="376977153233"/>
  </r>
  <r>
    <x v="477"/>
    <x v="105"/>
    <x v="1"/>
    <n v="46"/>
    <x v="0"/>
    <x v="2"/>
    <x v="2"/>
    <s v="2023-08-10"/>
    <x v="0"/>
    <x v="0"/>
    <n v="26"/>
    <n v="23"/>
    <n v="3"/>
    <n v="19"/>
    <n v="53156"/>
    <n v="2044.4615384615386"/>
    <n v="47022.61538461539"/>
    <n v="9404.5230769230784"/>
    <n v="4702.2615384615392"/>
    <n v="5642.713846153847"/>
    <n v="200"/>
    <n v="5842.713846153847"/>
    <n v="3800"/>
    <n v="64929.400000000009"/>
    <n v="59086.68615384616"/>
    <s v="Paid"/>
    <s v="HDFC"/>
    <s v="424694386109"/>
    <s v="955609116685"/>
  </r>
  <r>
    <x v="478"/>
    <x v="115"/>
    <x v="1"/>
    <n v="33"/>
    <x v="5"/>
    <x v="1"/>
    <x v="4"/>
    <s v="2023-01-04"/>
    <x v="0"/>
    <x v="0"/>
    <n v="26"/>
    <n v="23"/>
    <n v="3"/>
    <n v="19"/>
    <n v="70377"/>
    <n v="2706.8076923076924"/>
    <n v="62256.576923076922"/>
    <n v="12451.315384615385"/>
    <n v="6225.6576923076927"/>
    <n v="7470.78923076923"/>
    <n v="200"/>
    <n v="7670.78923076923"/>
    <n v="3800"/>
    <n v="84733.55"/>
    <n v="77062.760769230779"/>
    <s v="Paid"/>
    <s v="HDFC"/>
    <s v="467034805720"/>
    <s v="409508720062"/>
  </r>
  <r>
    <x v="479"/>
    <x v="56"/>
    <x v="0"/>
    <n v="25"/>
    <x v="1"/>
    <x v="2"/>
    <x v="4"/>
    <s v="2021-10-07"/>
    <x v="0"/>
    <x v="0"/>
    <n v="26"/>
    <n v="24"/>
    <n v="2"/>
    <n v="1"/>
    <n v="78742"/>
    <n v="3028.5384615384614"/>
    <n v="72684.923076923078"/>
    <n v="14536.984615384616"/>
    <n v="7268.4923076923078"/>
    <n v="8722.1907692307686"/>
    <n v="200"/>
    <n v="8922.1907692307686"/>
    <n v="200"/>
    <n v="94690.4"/>
    <n v="85768.209230769222"/>
    <s v="Paid"/>
    <s v="Axis"/>
    <s v="883035679267"/>
    <s v="288076315588"/>
  </r>
  <r>
    <x v="480"/>
    <x v="1"/>
    <x v="1"/>
    <n v="43"/>
    <x v="3"/>
    <x v="2"/>
    <x v="1"/>
    <s v="2022-06-25"/>
    <x v="0"/>
    <x v="0"/>
    <n v="26"/>
    <n v="23"/>
    <n v="3"/>
    <n v="5"/>
    <n v="28962"/>
    <n v="1113.9230769230769"/>
    <n v="25620.23076923077"/>
    <n v="5124.0461538461541"/>
    <n v="2562.023076923077"/>
    <n v="3074.4276923076923"/>
    <n v="200"/>
    <n v="3274.4276923076923"/>
    <n v="1000"/>
    <n v="34306.300000000003"/>
    <n v="31031.872307692312"/>
    <s v="Paid"/>
    <s v="SBI"/>
    <s v="856795813437"/>
    <s v="482654785173"/>
  </r>
  <r>
    <x v="481"/>
    <x v="50"/>
    <x v="0"/>
    <n v="48"/>
    <x v="0"/>
    <x v="1"/>
    <x v="1"/>
    <s v="2024-04-09"/>
    <x v="0"/>
    <x v="0"/>
    <n v="26"/>
    <n v="22"/>
    <n v="4"/>
    <n v="0"/>
    <n v="48517"/>
    <n v="1866.0384615384614"/>
    <n v="41052.846153846149"/>
    <n v="8210.5692307692298"/>
    <n v="4105.2846153846149"/>
    <n v="4926.3415384615373"/>
    <n v="200"/>
    <n v="5126.3415384615373"/>
    <n v="0"/>
    <n v="53368.7"/>
    <n v="48242.358461538461"/>
    <s v="Paid"/>
    <s v="SBI"/>
    <s v="430630053600"/>
    <s v="866652677180"/>
  </r>
  <r>
    <x v="482"/>
    <x v="53"/>
    <x v="1"/>
    <n v="39"/>
    <x v="7"/>
    <x v="1"/>
    <x v="1"/>
    <s v="2024-12-02"/>
    <x v="0"/>
    <x v="0"/>
    <n v="26"/>
    <n v="25"/>
    <n v="1"/>
    <n v="17"/>
    <n v="26217"/>
    <n v="1008.3461538461538"/>
    <n v="25208.653846153844"/>
    <n v="5041.7307692307695"/>
    <n v="2520.8653846153848"/>
    <n v="3025.038461538461"/>
    <n v="200"/>
    <n v="3225.038461538461"/>
    <n v="3400"/>
    <n v="36171.25"/>
    <n v="32946.211538461539"/>
    <s v="Paid"/>
    <s v="HDFC"/>
    <s v="386122576463"/>
    <s v="880572512542"/>
  </r>
  <r>
    <x v="483"/>
    <x v="78"/>
    <x v="1"/>
    <n v="49"/>
    <x v="0"/>
    <x v="5"/>
    <x v="6"/>
    <s v="2020-11-26"/>
    <x v="0"/>
    <x v="0"/>
    <n v="26"/>
    <n v="23"/>
    <n v="3"/>
    <n v="11"/>
    <n v="31752"/>
    <n v="1221.2307692307693"/>
    <n v="28088.307692307695"/>
    <n v="5617.6615384615397"/>
    <n v="2808.8307692307699"/>
    <n v="3370.5969230769233"/>
    <n v="200"/>
    <n v="3570.5969230769233"/>
    <n v="2200"/>
    <n v="38714.800000000003"/>
    <n v="35144.203076923077"/>
    <s v="Paid"/>
    <s v="HDFC"/>
    <s v="197130781871"/>
    <s v="485188281466"/>
  </r>
  <r>
    <x v="484"/>
    <x v="93"/>
    <x v="0"/>
    <n v="33"/>
    <x v="0"/>
    <x v="5"/>
    <x v="2"/>
    <s v="2024-12-30"/>
    <x v="0"/>
    <x v="0"/>
    <n v="26"/>
    <n v="25"/>
    <n v="1"/>
    <n v="0"/>
    <n v="32563"/>
    <n v="1252.4230769230769"/>
    <n v="31310.576923076922"/>
    <n v="6262.1153846153848"/>
    <n v="3131.0576923076924"/>
    <n v="3757.2692307692305"/>
    <n v="200"/>
    <n v="3957.2692307692305"/>
    <n v="0"/>
    <n v="40703.75"/>
    <n v="36746.480769230766"/>
    <s v="Paid"/>
    <s v="SBI"/>
    <s v="170540378153"/>
    <s v="471076211725"/>
  </r>
  <r>
    <x v="485"/>
    <x v="52"/>
    <x v="1"/>
    <n v="39"/>
    <x v="2"/>
    <x v="4"/>
    <x v="2"/>
    <s v="2022-03-04"/>
    <x v="0"/>
    <x v="0"/>
    <n v="26"/>
    <n v="23"/>
    <n v="3"/>
    <n v="16"/>
    <n v="54131"/>
    <n v="2081.9615384615386"/>
    <n v="47885.11538461539"/>
    <n v="9577.0230769230784"/>
    <n v="4788.5115384615392"/>
    <n v="5746.213846153847"/>
    <n v="200"/>
    <n v="5946.213846153847"/>
    <n v="3200"/>
    <n v="65450.650000000009"/>
    <n v="59504.43615384616"/>
    <s v="Paid"/>
    <s v="HDFC"/>
    <s v="970589668442"/>
    <s v="647658859162"/>
  </r>
  <r>
    <x v="486"/>
    <x v="129"/>
    <x v="1"/>
    <n v="25"/>
    <x v="6"/>
    <x v="2"/>
    <x v="3"/>
    <s v="2020-06-26"/>
    <x v="0"/>
    <x v="0"/>
    <n v="26"/>
    <n v="23"/>
    <n v="3"/>
    <n v="8"/>
    <n v="46459"/>
    <n v="1786.8846153846155"/>
    <n v="41098.346153846156"/>
    <n v="8219.6692307692319"/>
    <n v="4109.834615384616"/>
    <n v="4931.8015384615383"/>
    <n v="200"/>
    <n v="5131.8015384615383"/>
    <n v="1600"/>
    <n v="55027.85"/>
    <n v="49896.048461538463"/>
    <s v="Paid"/>
    <s v="HDFC"/>
    <s v="516254719981"/>
    <s v="549808902027"/>
  </r>
  <r>
    <x v="487"/>
    <x v="60"/>
    <x v="0"/>
    <n v="45"/>
    <x v="6"/>
    <x v="3"/>
    <x v="4"/>
    <s v="2019-05-15"/>
    <x v="0"/>
    <x v="0"/>
    <n v="26"/>
    <n v="24"/>
    <n v="2"/>
    <n v="5"/>
    <n v="21759"/>
    <n v="836.88461538461536"/>
    <n v="20085.23076923077"/>
    <n v="4017.0461538461541"/>
    <n v="2008.523076923077"/>
    <n v="2410.2276923076925"/>
    <n v="200"/>
    <n v="2610.2276923076925"/>
    <n v="1000"/>
    <n v="27110.799999999999"/>
    <n v="24500.572307692306"/>
    <s v="Paid"/>
    <s v="SBI"/>
    <s v="814965963520"/>
    <s v="382617941870"/>
  </r>
  <r>
    <x v="488"/>
    <x v="18"/>
    <x v="1"/>
    <n v="55"/>
    <x v="7"/>
    <x v="1"/>
    <x v="1"/>
    <s v="2024-03-21"/>
    <x v="0"/>
    <x v="0"/>
    <n v="26"/>
    <n v="23"/>
    <n v="3"/>
    <n v="15"/>
    <n v="28362"/>
    <n v="1090.8461538461538"/>
    <n v="25089.461538461539"/>
    <n v="5017.8923076923083"/>
    <n v="2508.9461538461542"/>
    <n v="3010.7353846153846"/>
    <n v="200"/>
    <n v="3210.7353846153846"/>
    <n v="3000"/>
    <n v="35616.300000000003"/>
    <n v="32405.564615384617"/>
    <s v="Paid"/>
    <s v="SBI"/>
    <s v="891190462881"/>
    <s v="241673292315"/>
  </r>
  <r>
    <x v="489"/>
    <x v="156"/>
    <x v="0"/>
    <n v="25"/>
    <x v="3"/>
    <x v="4"/>
    <x v="1"/>
    <s v="2023-10-18"/>
    <x v="0"/>
    <x v="0"/>
    <n v="26"/>
    <n v="24"/>
    <n v="2"/>
    <n v="0"/>
    <n v="42644"/>
    <n v="1640.1538461538462"/>
    <n v="39363.692307692312"/>
    <n v="7872.7384615384626"/>
    <n v="3936.3692307692313"/>
    <n v="4723.6430769230774"/>
    <n v="200"/>
    <n v="4923.6430769230774"/>
    <n v="0"/>
    <n v="51172.80000000001"/>
    <n v="46249.156923076931"/>
    <s v="Paid"/>
    <s v="SBI"/>
    <s v="444298901346"/>
    <s v="655142725889"/>
  </r>
  <r>
    <x v="490"/>
    <x v="154"/>
    <x v="1"/>
    <n v="53"/>
    <x v="6"/>
    <x v="2"/>
    <x v="1"/>
    <s v="2020-08-22"/>
    <x v="0"/>
    <x v="0"/>
    <n v="26"/>
    <n v="22"/>
    <n v="4"/>
    <n v="8"/>
    <n v="45292"/>
    <n v="1742"/>
    <n v="38324"/>
    <n v="7664.8"/>
    <n v="3832.4"/>
    <n v="4598.88"/>
    <n v="200"/>
    <n v="4798.88"/>
    <n v="1600"/>
    <n v="51421.200000000004"/>
    <n v="46622.320000000007"/>
    <s v="Paid"/>
    <s v="ICICI"/>
    <s v="249906922567"/>
    <s v="708904542239"/>
  </r>
  <r>
    <x v="491"/>
    <x v="82"/>
    <x v="1"/>
    <n v="24"/>
    <x v="0"/>
    <x v="4"/>
    <x v="4"/>
    <s v="2022-08-18"/>
    <x v="0"/>
    <x v="0"/>
    <n v="26"/>
    <n v="25"/>
    <n v="1"/>
    <n v="19"/>
    <n v="53099"/>
    <n v="2042.2692307692307"/>
    <n v="51056.730769230766"/>
    <n v="10211.346153846154"/>
    <n v="5105.6730769230771"/>
    <n v="6126.8076923076915"/>
    <n v="200"/>
    <n v="6326.8076923076915"/>
    <n v="3800"/>
    <n v="70173.75"/>
    <n v="63846.942307692312"/>
    <s v="Paid"/>
    <s v="SBI"/>
    <s v="777985527173"/>
    <s v="719993740482"/>
  </r>
  <r>
    <x v="492"/>
    <x v="171"/>
    <x v="0"/>
    <n v="28"/>
    <x v="7"/>
    <x v="4"/>
    <x v="0"/>
    <s v="2021-07-19"/>
    <x v="0"/>
    <x v="0"/>
    <n v="26"/>
    <n v="23"/>
    <n v="3"/>
    <n v="10"/>
    <n v="64073"/>
    <n v="2464.3461538461538"/>
    <n v="56679.961538461539"/>
    <n v="11335.992307692308"/>
    <n v="5667.9961538461539"/>
    <n v="6801.5953846153843"/>
    <n v="200"/>
    <n v="7001.5953846153843"/>
    <n v="2000"/>
    <n v="75683.95"/>
    <n v="68682.354615384611"/>
    <s v="Paid"/>
    <s v="ICICI"/>
    <s v="359365580951"/>
    <s v="697390111855"/>
  </r>
  <r>
    <x v="493"/>
    <x v="16"/>
    <x v="0"/>
    <n v="32"/>
    <x v="6"/>
    <x v="5"/>
    <x v="1"/>
    <s v="2024-04-05"/>
    <x v="0"/>
    <x v="0"/>
    <n v="26"/>
    <n v="22"/>
    <n v="4"/>
    <n v="8"/>
    <n v="67599"/>
    <n v="2599.9615384615386"/>
    <n v="57199.153846153851"/>
    <n v="11439.830769230772"/>
    <n v="5719.9153846153858"/>
    <n v="6863.8984615384616"/>
    <n v="200"/>
    <n v="7063.8984615384616"/>
    <n v="1600"/>
    <n v="75958.900000000023"/>
    <n v="68895.001538461569"/>
    <s v="Paid"/>
    <s v="SBI"/>
    <s v="365624474505"/>
    <s v="286592670168"/>
  </r>
  <r>
    <x v="494"/>
    <x v="172"/>
    <x v="1"/>
    <n v="22"/>
    <x v="3"/>
    <x v="3"/>
    <x v="6"/>
    <s v="2024-03-10"/>
    <x v="0"/>
    <x v="0"/>
    <n v="26"/>
    <n v="25"/>
    <n v="1"/>
    <n v="3"/>
    <n v="20651"/>
    <n v="794.26923076923072"/>
    <n v="19856.73076923077"/>
    <n v="3971.3461538461543"/>
    <n v="1985.6730769230771"/>
    <n v="2382.8076923076924"/>
    <n v="200"/>
    <n v="2582.8076923076924"/>
    <n v="600"/>
    <n v="26413.75"/>
    <n v="23830.942307692309"/>
    <s v="Paid"/>
    <s v="Axis"/>
    <s v="129151139540"/>
    <s v="768420220845"/>
  </r>
  <r>
    <x v="495"/>
    <x v="3"/>
    <x v="0"/>
    <n v="41"/>
    <x v="0"/>
    <x v="3"/>
    <x v="0"/>
    <s v="2020-09-22"/>
    <x v="0"/>
    <x v="0"/>
    <n v="26"/>
    <n v="24"/>
    <n v="2"/>
    <n v="16"/>
    <n v="55331"/>
    <n v="2128.1153846153848"/>
    <n v="51074.769230769234"/>
    <n v="10214.953846153847"/>
    <n v="5107.4769230769234"/>
    <n v="6128.9723076923083"/>
    <n v="200"/>
    <n v="6328.9723076923083"/>
    <n v="3200"/>
    <n v="69597.200000000012"/>
    <n v="63268.227692307701"/>
    <s v="Paid"/>
    <s v="Axis"/>
    <s v="165951801764"/>
    <s v="413610041658"/>
  </r>
  <r>
    <x v="496"/>
    <x v="180"/>
    <x v="0"/>
    <n v="50"/>
    <x v="6"/>
    <x v="0"/>
    <x v="1"/>
    <s v="2020-10-28"/>
    <x v="0"/>
    <x v="0"/>
    <n v="26"/>
    <n v="25"/>
    <n v="1"/>
    <n v="18"/>
    <n v="75708"/>
    <n v="2911.8461538461538"/>
    <n v="72796.153846153844"/>
    <n v="14559.23076923077"/>
    <n v="7279.6153846153848"/>
    <n v="8735.538461538461"/>
    <n v="200"/>
    <n v="8935.538461538461"/>
    <n v="3600"/>
    <n v="98235"/>
    <n v="89299.461538461532"/>
    <s v="Paid"/>
    <s v="SBI"/>
    <s v="253001988771"/>
    <s v="860857912351"/>
  </r>
  <r>
    <x v="497"/>
    <x v="9"/>
    <x v="1"/>
    <n v="44"/>
    <x v="1"/>
    <x v="5"/>
    <x v="2"/>
    <s v="2024-07-05"/>
    <x v="0"/>
    <x v="0"/>
    <n v="26"/>
    <n v="24"/>
    <n v="2"/>
    <n v="4"/>
    <n v="70950"/>
    <n v="2728.8461538461538"/>
    <n v="65492.307692307688"/>
    <n v="13098.461538461539"/>
    <n v="6549.2307692307695"/>
    <n v="7859.076923076922"/>
    <n v="200"/>
    <n v="8059.076923076922"/>
    <n v="800"/>
    <n v="85939.999999999985"/>
    <n v="77880.923076923063"/>
    <s v="Paid"/>
    <s v="HDFC"/>
    <s v="751453569646"/>
    <s v="465649220752"/>
  </r>
  <r>
    <x v="498"/>
    <x v="173"/>
    <x v="0"/>
    <n v="52"/>
    <x v="3"/>
    <x v="1"/>
    <x v="3"/>
    <s v="2021-07-19"/>
    <x v="0"/>
    <x v="0"/>
    <n v="26"/>
    <n v="26"/>
    <n v="0"/>
    <n v="1"/>
    <n v="51759"/>
    <n v="1990.7307692307693"/>
    <n v="51759"/>
    <n v="10351.800000000001"/>
    <n v="5175.9000000000005"/>
    <n v="6211.08"/>
    <n v="200"/>
    <n v="6411.08"/>
    <n v="200"/>
    <n v="67486.7"/>
    <n v="61075.619999999995"/>
    <s v="Paid"/>
    <s v="SBI"/>
    <s v="141888802301"/>
    <s v="570938370781"/>
  </r>
  <r>
    <x v="499"/>
    <x v="118"/>
    <x v="1"/>
    <n v="42"/>
    <x v="5"/>
    <x v="0"/>
    <x v="6"/>
    <s v="2024-04-03"/>
    <x v="0"/>
    <x v="0"/>
    <n v="26"/>
    <n v="23"/>
    <n v="3"/>
    <n v="9"/>
    <n v="25015"/>
    <n v="962.11538461538464"/>
    <n v="22128.653846153848"/>
    <n v="4425.7307692307695"/>
    <n v="2212.8653846153848"/>
    <n v="2655.4384615384615"/>
    <n v="200"/>
    <n v="2855.4384615384615"/>
    <n v="1800"/>
    <n v="30567.25"/>
    <n v="27711.811538461538"/>
    <s v="Paid"/>
    <s v="ICICI"/>
    <s v="562545489302"/>
    <s v="255646029061"/>
  </r>
  <r>
    <x v="500"/>
    <x v="143"/>
    <x v="0"/>
    <n v="43"/>
    <x v="6"/>
    <x v="3"/>
    <x v="5"/>
    <s v="2025-10-05"/>
    <x v="0"/>
    <x v="0"/>
    <n v="26"/>
    <n v="25"/>
    <n v="1"/>
    <n v="11"/>
    <n v="73912"/>
    <n v="2842.7692307692309"/>
    <n v="71069.23076923078"/>
    <n v="14213.846153846156"/>
    <n v="7106.923076923078"/>
    <n v="8528.3076923076933"/>
    <n v="200"/>
    <n v="8728.3076923076933"/>
    <n v="2200"/>
    <n v="94590.000000000015"/>
    <n v="85861.692307692327"/>
    <s v="Paid"/>
    <s v="SBI"/>
    <s v="622161725913"/>
    <s v="486182874797"/>
  </r>
  <r>
    <x v="501"/>
    <x v="81"/>
    <x v="1"/>
    <n v="30"/>
    <x v="5"/>
    <x v="4"/>
    <x v="4"/>
    <s v="2021-02-08"/>
    <x v="0"/>
    <x v="0"/>
    <n v="26"/>
    <n v="24"/>
    <n v="2"/>
    <n v="11"/>
    <n v="72810"/>
    <n v="2800.3846153846152"/>
    <n v="67209.230769230766"/>
    <n v="13441.846153846154"/>
    <n v="6720.9230769230771"/>
    <n v="8065.1076923076917"/>
    <n v="200"/>
    <n v="8265.1076923076907"/>
    <n v="2200"/>
    <n v="89572"/>
    <n v="81306.892307692309"/>
    <s v="Paid"/>
    <s v="HDFC"/>
    <s v="339373387336"/>
    <s v="619145940454"/>
  </r>
  <r>
    <x v="502"/>
    <x v="37"/>
    <x v="0"/>
    <n v="27"/>
    <x v="7"/>
    <x v="3"/>
    <x v="1"/>
    <s v="2022-01-05"/>
    <x v="0"/>
    <x v="0"/>
    <n v="26"/>
    <n v="22"/>
    <n v="4"/>
    <n v="12"/>
    <n v="69160"/>
    <n v="2660"/>
    <n v="58520"/>
    <n v="11704"/>
    <n v="5852"/>
    <n v="7022.4"/>
    <n v="200"/>
    <n v="7222.4"/>
    <n v="2400"/>
    <n v="78476"/>
    <n v="71253.600000000006"/>
    <s v="Paid"/>
    <s v="ICICI"/>
    <s v="746287748359"/>
    <s v="469777324580"/>
  </r>
  <r>
    <x v="503"/>
    <x v="139"/>
    <x v="0"/>
    <n v="54"/>
    <x v="0"/>
    <x v="0"/>
    <x v="3"/>
    <s v="2023-02-28"/>
    <x v="0"/>
    <x v="0"/>
    <n v="26"/>
    <n v="23"/>
    <n v="3"/>
    <n v="12"/>
    <n v="41809"/>
    <n v="1608.0384615384614"/>
    <n v="36984.88461538461"/>
    <n v="7396.9769230769225"/>
    <n v="3698.4884615384613"/>
    <n v="4438.1861538461526"/>
    <n v="200"/>
    <n v="4638.1861538461526"/>
    <n v="2400"/>
    <n v="50480.349999999991"/>
    <n v="45842.163846153839"/>
    <s v="Paid"/>
    <s v="Axis"/>
    <s v="857595090625"/>
    <s v="760826134238"/>
  </r>
  <r>
    <x v="504"/>
    <x v="116"/>
    <x v="1"/>
    <n v="48"/>
    <x v="3"/>
    <x v="4"/>
    <x v="2"/>
    <s v="2020-11-20"/>
    <x v="0"/>
    <x v="0"/>
    <n v="26"/>
    <n v="23"/>
    <n v="3"/>
    <n v="0"/>
    <n v="24730"/>
    <n v="951.15384615384619"/>
    <n v="21876.538461538461"/>
    <n v="4375.3076923076924"/>
    <n v="2187.6538461538462"/>
    <n v="2625.1846153846154"/>
    <n v="200"/>
    <n v="2825.1846153846154"/>
    <n v="0"/>
    <n v="28439.5"/>
    <n v="25614.315384615384"/>
    <s v="Paid"/>
    <s v="HDFC"/>
    <s v="827771449461"/>
    <s v="938035777474"/>
  </r>
  <r>
    <x v="505"/>
    <x v="75"/>
    <x v="0"/>
    <n v="50"/>
    <x v="4"/>
    <x v="1"/>
    <x v="4"/>
    <s v="2024-12-11"/>
    <x v="0"/>
    <x v="0"/>
    <n v="26"/>
    <n v="23"/>
    <n v="3"/>
    <n v="7"/>
    <n v="28355"/>
    <n v="1090.5769230769231"/>
    <n v="25083.26923076923"/>
    <n v="5016.6538461538466"/>
    <n v="2508.3269230769233"/>
    <n v="3009.9923076923073"/>
    <n v="200"/>
    <n v="3209.9923076923073"/>
    <n v="1400"/>
    <n v="34008.25"/>
    <n v="30798.257692307692"/>
    <s v="Paid"/>
    <s v="ICICI"/>
    <s v="305061016271"/>
    <s v="208146049660"/>
  </r>
  <r>
    <x v="506"/>
    <x v="174"/>
    <x v="1"/>
    <n v="30"/>
    <x v="0"/>
    <x v="4"/>
    <x v="0"/>
    <s v="2025-05-26"/>
    <x v="0"/>
    <x v="0"/>
    <n v="26"/>
    <n v="24"/>
    <n v="2"/>
    <n v="2"/>
    <n v="25593"/>
    <n v="984.34615384615381"/>
    <n v="23624.307692307691"/>
    <n v="4724.8615384615387"/>
    <n v="2362.4307692307693"/>
    <n v="2834.916923076923"/>
    <n v="200"/>
    <n v="3034.916923076923"/>
    <n v="400"/>
    <n v="31111.599999999999"/>
    <n v="28076.683076923076"/>
    <s v="Paid"/>
    <s v="SBI"/>
    <s v="444918646621"/>
    <s v="267126969001"/>
  </r>
  <r>
    <x v="507"/>
    <x v="41"/>
    <x v="0"/>
    <n v="32"/>
    <x v="2"/>
    <x v="1"/>
    <x v="0"/>
    <s v="2021-08-13"/>
    <x v="0"/>
    <x v="0"/>
    <n v="26"/>
    <n v="24"/>
    <n v="2"/>
    <n v="14"/>
    <n v="47392"/>
    <n v="1822.7692307692307"/>
    <n v="43746.461538461539"/>
    <n v="8749.2923076923089"/>
    <n v="4374.6461538461544"/>
    <n v="5249.5753846153848"/>
    <n v="200"/>
    <n v="5449.5753846153848"/>
    <n v="2800"/>
    <n v="59670.400000000001"/>
    <n v="54220.824615384619"/>
    <s v="Paid"/>
    <s v="HDFC"/>
    <s v="483077233342"/>
    <s v="107210742042"/>
  </r>
  <r>
    <x v="508"/>
    <x v="183"/>
    <x v="0"/>
    <n v="24"/>
    <x v="4"/>
    <x v="0"/>
    <x v="1"/>
    <s v="2022-08-03"/>
    <x v="0"/>
    <x v="0"/>
    <n v="26"/>
    <n v="24"/>
    <n v="2"/>
    <n v="11"/>
    <n v="56328"/>
    <n v="2166.4615384615386"/>
    <n v="51995.076923076922"/>
    <n v="10399.015384615384"/>
    <n v="5199.5076923076922"/>
    <n v="6239.4092307692308"/>
    <n v="200"/>
    <n v="6439.4092307692308"/>
    <n v="2200"/>
    <n v="69793.600000000006"/>
    <n v="63354.190769230772"/>
    <s v="Paid"/>
    <s v="SBI"/>
    <s v="536279577726"/>
    <s v="351556435962"/>
  </r>
  <r>
    <x v="509"/>
    <x v="184"/>
    <x v="1"/>
    <n v="34"/>
    <x v="2"/>
    <x v="3"/>
    <x v="1"/>
    <s v="2022-03-17"/>
    <x v="0"/>
    <x v="0"/>
    <n v="26"/>
    <n v="22"/>
    <n v="4"/>
    <n v="10"/>
    <n v="43536"/>
    <n v="1674.4615384615386"/>
    <n v="36838.153846153851"/>
    <n v="7367.630769230771"/>
    <n v="3683.8153846153855"/>
    <n v="4420.5784615384619"/>
    <n v="200"/>
    <n v="4620.5784615384619"/>
    <n v="2000"/>
    <n v="49889.600000000006"/>
    <n v="45269.021538461544"/>
    <s v="Paid"/>
    <s v="ICICI"/>
    <s v="101345197204"/>
    <s v="312291965665"/>
  </r>
  <r>
    <x v="510"/>
    <x v="21"/>
    <x v="0"/>
    <n v="55"/>
    <x v="4"/>
    <x v="1"/>
    <x v="6"/>
    <s v="2020-10-08"/>
    <x v="0"/>
    <x v="0"/>
    <n v="26"/>
    <n v="24"/>
    <n v="2"/>
    <n v="7"/>
    <n v="25180"/>
    <n v="968.46153846153845"/>
    <n v="23243.076923076922"/>
    <n v="4648.6153846153848"/>
    <n v="2324.3076923076924"/>
    <n v="2789.1692307692306"/>
    <n v="200"/>
    <n v="2989.1692307692306"/>
    <n v="1400"/>
    <n v="31615.999999999996"/>
    <n v="28626.830769230764"/>
    <s v="Paid"/>
    <s v="Axis"/>
    <s v="429693196437"/>
    <s v="678033910781"/>
  </r>
  <r>
    <x v="511"/>
    <x v="117"/>
    <x v="1"/>
    <n v="53"/>
    <x v="6"/>
    <x v="3"/>
    <x v="5"/>
    <s v="2020-05-27"/>
    <x v="0"/>
    <x v="0"/>
    <n v="26"/>
    <n v="24"/>
    <n v="2"/>
    <n v="6"/>
    <n v="36652"/>
    <n v="1409.6923076923076"/>
    <n v="33832.615384615383"/>
    <n v="6766.5230769230766"/>
    <n v="3383.2615384615383"/>
    <n v="4059.913846153846"/>
    <n v="200"/>
    <n v="4259.913846153846"/>
    <n v="1200"/>
    <n v="45182.399999999994"/>
    <n v="40922.486153846148"/>
    <s v="Paid"/>
    <s v="Axis"/>
    <s v="707561879861"/>
    <s v="254480706126"/>
  </r>
  <r>
    <x v="512"/>
    <x v="159"/>
    <x v="1"/>
    <n v="45"/>
    <x v="3"/>
    <x v="0"/>
    <x v="0"/>
    <s v="2020-05-19"/>
    <x v="0"/>
    <x v="0"/>
    <n v="26"/>
    <n v="22"/>
    <n v="4"/>
    <n v="9"/>
    <n v="19072"/>
    <n v="733.53846153846155"/>
    <n v="16137.846153846154"/>
    <n v="3227.5692307692311"/>
    <n v="1613.7846153846156"/>
    <n v="1936.5415384615385"/>
    <n v="200"/>
    <n v="2136.5415384615385"/>
    <n v="1800"/>
    <n v="22779.200000000001"/>
    <n v="20642.658461538464"/>
    <s v="Paid"/>
    <s v="ICICI"/>
    <s v="956492130022"/>
    <s v="847795833110"/>
  </r>
  <r>
    <x v="513"/>
    <x v="108"/>
    <x v="0"/>
    <n v="38"/>
    <x v="7"/>
    <x v="0"/>
    <x v="4"/>
    <s v="2024-03-10"/>
    <x v="0"/>
    <x v="0"/>
    <n v="26"/>
    <n v="24"/>
    <n v="2"/>
    <n v="8"/>
    <n v="75718"/>
    <n v="2912.2307692307691"/>
    <n v="69893.538461538454"/>
    <n v="13978.707692307691"/>
    <n v="6989.3538461538456"/>
    <n v="8387.2246153846136"/>
    <n v="200"/>
    <n v="8587.2246153846136"/>
    <n v="1600"/>
    <n v="92461.599999999991"/>
    <n v="83874.375384615385"/>
    <s v="Paid"/>
    <s v="HDFC"/>
    <s v="686652198031"/>
    <s v="775589450876"/>
  </r>
  <r>
    <x v="514"/>
    <x v="185"/>
    <x v="0"/>
    <n v="33"/>
    <x v="4"/>
    <x v="1"/>
    <x v="2"/>
    <s v="2025-03-23"/>
    <x v="0"/>
    <x v="0"/>
    <n v="26"/>
    <n v="23"/>
    <n v="3"/>
    <n v="13"/>
    <n v="57294"/>
    <n v="2203.6153846153848"/>
    <n v="50683.153846153851"/>
    <n v="10136.630769230771"/>
    <n v="5068.3153846153855"/>
    <n v="6081.9784615384615"/>
    <n v="200"/>
    <n v="6281.9784615384615"/>
    <n v="2600"/>
    <n v="68488.100000000006"/>
    <n v="62206.121538461543"/>
    <s v="Paid"/>
    <s v="ICICI"/>
    <s v="864911038361"/>
    <s v="567405333424"/>
  </r>
  <r>
    <x v="515"/>
    <x v="131"/>
    <x v="0"/>
    <n v="33"/>
    <x v="4"/>
    <x v="2"/>
    <x v="3"/>
    <s v="2024-04-14"/>
    <x v="0"/>
    <x v="0"/>
    <n v="26"/>
    <n v="23"/>
    <n v="3"/>
    <n v="3"/>
    <n v="30060"/>
    <n v="1156.1538461538462"/>
    <n v="26591.538461538461"/>
    <n v="5318.3076923076924"/>
    <n v="2659.1538461538462"/>
    <n v="3190.9846153846152"/>
    <n v="200"/>
    <n v="3390.9846153846152"/>
    <n v="600"/>
    <n v="35169"/>
    <n v="31778.015384615384"/>
    <s v="Paid"/>
    <s v="ICICI"/>
    <s v="798132708934"/>
    <s v="789285581921"/>
  </r>
  <r>
    <x v="516"/>
    <x v="22"/>
    <x v="0"/>
    <n v="48"/>
    <x v="7"/>
    <x v="0"/>
    <x v="1"/>
    <s v="2019-05-21"/>
    <x v="0"/>
    <x v="0"/>
    <n v="26"/>
    <n v="21"/>
    <n v="5"/>
    <n v="1"/>
    <n v="69722"/>
    <n v="2681.6153846153848"/>
    <n v="56313.923076923078"/>
    <n v="11262.784615384617"/>
    <n v="5631.3923076923083"/>
    <n v="6757.6707692307691"/>
    <n v="200"/>
    <n v="6957.6707692307691"/>
    <n v="200"/>
    <n v="73408.100000000006"/>
    <n v="66450.429230769238"/>
    <s v="Paid"/>
    <s v="HDFC"/>
    <s v="517810160744"/>
    <s v="946867997465"/>
  </r>
  <r>
    <x v="517"/>
    <x v="33"/>
    <x v="0"/>
    <n v="51"/>
    <x v="1"/>
    <x v="3"/>
    <x v="3"/>
    <s v="2025-01-16"/>
    <x v="0"/>
    <x v="0"/>
    <n v="26"/>
    <n v="23"/>
    <n v="3"/>
    <n v="7"/>
    <n v="56517"/>
    <n v="2173.7307692307691"/>
    <n v="49995.807692307688"/>
    <n v="9999.1615384615379"/>
    <n v="4999.580769230769"/>
    <n v="5999.496923076922"/>
    <n v="200"/>
    <n v="6199.496923076922"/>
    <n v="1400"/>
    <n v="66394.549999999988"/>
    <n v="60195.053076923068"/>
    <s v="Paid"/>
    <s v="HDFC"/>
    <s v="362881359790"/>
    <s v="736446447112"/>
  </r>
  <r>
    <x v="518"/>
    <x v="25"/>
    <x v="1"/>
    <n v="48"/>
    <x v="2"/>
    <x v="5"/>
    <x v="0"/>
    <s v="2020-05-24"/>
    <x v="0"/>
    <x v="0"/>
    <n v="26"/>
    <n v="25"/>
    <n v="1"/>
    <n v="7"/>
    <n v="20849"/>
    <n v="801.88461538461536"/>
    <n v="20047.115384615383"/>
    <n v="4009.4230769230767"/>
    <n v="2004.7115384615383"/>
    <n v="2405.6538461538457"/>
    <n v="200"/>
    <n v="2605.6538461538457"/>
    <n v="1400"/>
    <n v="27461.25"/>
    <n v="24855.596153846156"/>
    <s v="Paid"/>
    <s v="HDFC"/>
    <s v="542669897109"/>
    <s v="277453477355"/>
  </r>
  <r>
    <x v="519"/>
    <x v="159"/>
    <x v="0"/>
    <n v="39"/>
    <x v="3"/>
    <x v="4"/>
    <x v="2"/>
    <s v="2025-03-29"/>
    <x v="0"/>
    <x v="0"/>
    <n v="26"/>
    <n v="23"/>
    <n v="3"/>
    <n v="4"/>
    <n v="29584"/>
    <n v="1137.8461538461538"/>
    <n v="26170.461538461539"/>
    <n v="5234.0923076923082"/>
    <n v="2617.0461538461541"/>
    <n v="3140.4553846153844"/>
    <n v="200"/>
    <n v="3340.4553846153844"/>
    <n v="800"/>
    <n v="34821.599999999999"/>
    <n v="31481.144615384615"/>
    <s v="Paid"/>
    <s v="Axis"/>
    <s v="634742309765"/>
    <s v="493984434941"/>
  </r>
  <r>
    <x v="520"/>
    <x v="72"/>
    <x v="0"/>
    <n v="48"/>
    <x v="1"/>
    <x v="5"/>
    <x v="1"/>
    <s v="2020-07-28"/>
    <x v="0"/>
    <x v="0"/>
    <n v="26"/>
    <n v="25"/>
    <n v="1"/>
    <n v="19"/>
    <n v="73219"/>
    <n v="2816.1153846153848"/>
    <n v="70402.884615384624"/>
    <n v="14080.576923076926"/>
    <n v="7040.2884615384628"/>
    <n v="8448.3461538461543"/>
    <n v="200"/>
    <n v="8648.3461538461543"/>
    <n v="3800"/>
    <n v="95323.750000000015"/>
    <n v="86675.403846153858"/>
    <s v="Paid"/>
    <s v="ICICI"/>
    <s v="103976786144"/>
    <s v="273248363946"/>
  </r>
  <r>
    <x v="521"/>
    <x v="15"/>
    <x v="1"/>
    <n v="46"/>
    <x v="7"/>
    <x v="5"/>
    <x v="6"/>
    <s v="2019-07-08"/>
    <x v="0"/>
    <x v="0"/>
    <n v="26"/>
    <n v="24"/>
    <n v="2"/>
    <n v="16"/>
    <n v="74531"/>
    <n v="2866.5769230769229"/>
    <n v="68797.846153846156"/>
    <n v="13759.569230769232"/>
    <n v="6879.7846153846158"/>
    <n v="8255.7415384615379"/>
    <n v="200"/>
    <n v="8455.7415384615379"/>
    <n v="3200"/>
    <n v="92637.200000000012"/>
    <n v="84181.458461538481"/>
    <s v="Paid"/>
    <s v="HDFC"/>
    <s v="228152231501"/>
    <s v="432820495016"/>
  </r>
  <r>
    <x v="522"/>
    <x v="117"/>
    <x v="1"/>
    <n v="36"/>
    <x v="2"/>
    <x v="0"/>
    <x v="4"/>
    <s v="2019-07-29"/>
    <x v="0"/>
    <x v="0"/>
    <n v="26"/>
    <n v="22"/>
    <n v="4"/>
    <n v="5"/>
    <n v="26583"/>
    <n v="1022.4230769230769"/>
    <n v="22493.307692307691"/>
    <n v="4498.6615384615388"/>
    <n v="2249.3307692307694"/>
    <n v="2699.1969230769228"/>
    <n v="200"/>
    <n v="2899.1969230769228"/>
    <n v="1000"/>
    <n v="30241.3"/>
    <n v="27342.103076923078"/>
    <s v="Paid"/>
    <s v="Axis"/>
    <s v="892588567862"/>
    <s v="294837898642"/>
  </r>
  <r>
    <x v="523"/>
    <x v="181"/>
    <x v="1"/>
    <n v="23"/>
    <x v="3"/>
    <x v="5"/>
    <x v="5"/>
    <s v="2022-03-28"/>
    <x v="0"/>
    <x v="0"/>
    <n v="26"/>
    <n v="23"/>
    <n v="3"/>
    <n v="2"/>
    <n v="63831"/>
    <n v="2455.0384615384614"/>
    <n v="56465.88461538461"/>
    <n v="11293.176923076922"/>
    <n v="5646.5884615384612"/>
    <n v="6775.9061538461528"/>
    <n v="200"/>
    <n v="6975.9061538461528"/>
    <n v="400"/>
    <n v="73805.649999999994"/>
    <n v="66829.74384615384"/>
    <s v="Paid"/>
    <s v="HDFC"/>
    <s v="223255346117"/>
    <s v="807003650771"/>
  </r>
  <r>
    <x v="524"/>
    <x v="93"/>
    <x v="1"/>
    <n v="50"/>
    <x v="0"/>
    <x v="1"/>
    <x v="2"/>
    <s v="2022-06-20"/>
    <x v="0"/>
    <x v="0"/>
    <n v="26"/>
    <n v="23"/>
    <n v="3"/>
    <n v="11"/>
    <n v="49884"/>
    <n v="1918.6153846153845"/>
    <n v="44128.153846153844"/>
    <n v="8825.6307692307691"/>
    <n v="4412.8153846153846"/>
    <n v="5295.3784615384611"/>
    <n v="200"/>
    <n v="5495.3784615384611"/>
    <n v="2200"/>
    <n v="59566.6"/>
    <n v="54071.221538461541"/>
    <s v="Paid"/>
    <s v="HDFC"/>
    <s v="459028165822"/>
    <s v="520608338303"/>
  </r>
  <r>
    <x v="525"/>
    <x v="186"/>
    <x v="0"/>
    <n v="33"/>
    <x v="7"/>
    <x v="3"/>
    <x v="4"/>
    <s v="2021-08-15"/>
    <x v="0"/>
    <x v="0"/>
    <n v="26"/>
    <n v="23"/>
    <n v="3"/>
    <n v="12"/>
    <n v="79079"/>
    <n v="3041.5"/>
    <n v="69954.5"/>
    <n v="13990.900000000001"/>
    <n v="6995.4500000000007"/>
    <n v="8394.5399999999991"/>
    <n v="200"/>
    <n v="8594.5399999999991"/>
    <n v="2400"/>
    <n v="93340.849999999991"/>
    <n v="84746.31"/>
    <s v="Paid"/>
    <s v="SBI"/>
    <s v="584869957429"/>
    <s v="558835400979"/>
  </r>
  <r>
    <x v="526"/>
    <x v="126"/>
    <x v="1"/>
    <n v="53"/>
    <x v="2"/>
    <x v="0"/>
    <x v="6"/>
    <s v="2025-09-17"/>
    <x v="0"/>
    <x v="0"/>
    <n v="26"/>
    <n v="26"/>
    <n v="0"/>
    <n v="6"/>
    <n v="25111"/>
    <n v="965.80769230769226"/>
    <n v="25111"/>
    <n v="5022.2000000000007"/>
    <n v="2511.1000000000004"/>
    <n v="3013.3199999999997"/>
    <n v="200"/>
    <n v="3213.3199999999997"/>
    <n v="1200"/>
    <n v="33844.300000000003"/>
    <n v="30630.980000000003"/>
    <s v="Paid"/>
    <s v="SBI"/>
    <s v="832642261526"/>
    <s v="666003866884"/>
  </r>
  <r>
    <x v="527"/>
    <x v="71"/>
    <x v="1"/>
    <n v="42"/>
    <x v="0"/>
    <x v="0"/>
    <x v="2"/>
    <s v="2021-10-12"/>
    <x v="0"/>
    <x v="0"/>
    <n v="26"/>
    <n v="23"/>
    <n v="3"/>
    <n v="5"/>
    <n v="46856"/>
    <n v="1802.1538461538462"/>
    <n v="41449.538461538461"/>
    <n v="8289.9076923076918"/>
    <n v="4144.9538461538459"/>
    <n v="4973.9446153846147"/>
    <n v="200"/>
    <n v="5173.9446153846147"/>
    <n v="1000"/>
    <n v="54884.4"/>
    <n v="49710.455384615387"/>
    <s v="Paid"/>
    <s v="HDFC"/>
    <s v="792813328633"/>
    <s v="548968598716"/>
  </r>
  <r>
    <x v="528"/>
    <x v="3"/>
    <x v="0"/>
    <n v="22"/>
    <x v="3"/>
    <x v="1"/>
    <x v="3"/>
    <s v="2023-10-29"/>
    <x v="0"/>
    <x v="0"/>
    <n v="26"/>
    <n v="23"/>
    <n v="3"/>
    <n v="4"/>
    <n v="33700"/>
    <n v="1296.1538461538462"/>
    <n v="29811.538461538461"/>
    <n v="5962.3076923076924"/>
    <n v="2981.1538461538462"/>
    <n v="3577.3846153846152"/>
    <n v="200"/>
    <n v="3777.3846153846152"/>
    <n v="800"/>
    <n v="39555"/>
    <n v="35777.615384615383"/>
    <s v="Paid"/>
    <s v="SBI"/>
    <s v="421394530350"/>
    <s v="373273760003"/>
  </r>
  <r>
    <x v="529"/>
    <x v="58"/>
    <x v="0"/>
    <n v="41"/>
    <x v="0"/>
    <x v="2"/>
    <x v="2"/>
    <s v="2025-03-13"/>
    <x v="0"/>
    <x v="0"/>
    <n v="26"/>
    <n v="22"/>
    <n v="4"/>
    <n v="12"/>
    <n v="27974"/>
    <n v="1075.9230769230769"/>
    <n v="23670.307692307691"/>
    <n v="4734.0615384615385"/>
    <n v="2367.0307692307692"/>
    <n v="2840.436923076923"/>
    <n v="200"/>
    <n v="3040.436923076923"/>
    <n v="2400"/>
    <n v="33171.399999999994"/>
    <n v="30130.963076923072"/>
    <s v="Paid"/>
    <s v="SBI"/>
    <s v="482137015678"/>
    <s v="355900614693"/>
  </r>
  <r>
    <x v="530"/>
    <x v="77"/>
    <x v="0"/>
    <n v="41"/>
    <x v="6"/>
    <x v="2"/>
    <x v="0"/>
    <s v="2023-11-29"/>
    <x v="0"/>
    <x v="0"/>
    <n v="26"/>
    <n v="25"/>
    <n v="1"/>
    <n v="5"/>
    <n v="33631"/>
    <n v="1293.5"/>
    <n v="32337.5"/>
    <n v="6467.5"/>
    <n v="3233.75"/>
    <n v="3880.5"/>
    <n v="200"/>
    <n v="4080.5"/>
    <n v="1000"/>
    <n v="43038.75"/>
    <n v="38958.25"/>
    <s v="Paid"/>
    <s v="HDFC"/>
    <s v="810872273943"/>
    <s v="418325816264"/>
  </r>
  <r>
    <x v="531"/>
    <x v="187"/>
    <x v="0"/>
    <n v="42"/>
    <x v="3"/>
    <x v="3"/>
    <x v="3"/>
    <s v="2019-05-10"/>
    <x v="0"/>
    <x v="0"/>
    <n v="26"/>
    <n v="24"/>
    <n v="2"/>
    <n v="20"/>
    <n v="63890"/>
    <n v="2457.3076923076924"/>
    <n v="58975.384615384617"/>
    <n v="11795.076923076924"/>
    <n v="5897.5384615384619"/>
    <n v="7077.0461538461541"/>
    <n v="200"/>
    <n v="7277.0461538461541"/>
    <n v="4000"/>
    <n v="80668.000000000015"/>
    <n v="73390.953846153861"/>
    <s v="Paid"/>
    <s v="ICICI"/>
    <s v="409049388184"/>
    <s v="200142244708"/>
  </r>
  <r>
    <x v="532"/>
    <x v="179"/>
    <x v="0"/>
    <n v="30"/>
    <x v="3"/>
    <x v="0"/>
    <x v="1"/>
    <s v="2019-06-22"/>
    <x v="0"/>
    <x v="0"/>
    <n v="26"/>
    <n v="24"/>
    <n v="2"/>
    <n v="5"/>
    <n v="53386"/>
    <n v="2053.3076923076924"/>
    <n v="49279.384615384617"/>
    <n v="9855.8769230769249"/>
    <n v="4927.9384615384624"/>
    <n v="5913.5261538461536"/>
    <n v="200"/>
    <n v="6113.5261538461536"/>
    <n v="1000"/>
    <n v="65063.200000000004"/>
    <n v="58949.673846153848"/>
    <s v="Paid"/>
    <s v="Axis"/>
    <s v="807336729296"/>
    <s v="361985371056"/>
  </r>
  <r>
    <x v="533"/>
    <x v="121"/>
    <x v="0"/>
    <n v="49"/>
    <x v="0"/>
    <x v="3"/>
    <x v="1"/>
    <s v="2022-12-18"/>
    <x v="0"/>
    <x v="0"/>
    <n v="26"/>
    <n v="24"/>
    <n v="2"/>
    <n v="15"/>
    <n v="61251"/>
    <n v="2355.8076923076924"/>
    <n v="56539.384615384617"/>
    <n v="11307.876923076925"/>
    <n v="5653.9384615384624"/>
    <n v="6784.7261538461535"/>
    <n v="200"/>
    <n v="6984.7261538461535"/>
    <n v="3000"/>
    <n v="76501.200000000012"/>
    <n v="69516.473846153851"/>
    <s v="Paid"/>
    <s v="Axis"/>
    <s v="955404787805"/>
    <s v="476743795382"/>
  </r>
  <r>
    <x v="534"/>
    <x v="120"/>
    <x v="0"/>
    <n v="50"/>
    <x v="2"/>
    <x v="4"/>
    <x v="5"/>
    <s v="2020-04-27"/>
    <x v="0"/>
    <x v="0"/>
    <n v="26"/>
    <n v="25"/>
    <n v="1"/>
    <n v="3"/>
    <n v="33700"/>
    <n v="1296.1538461538462"/>
    <n v="32403.846153846156"/>
    <n v="6480.7692307692314"/>
    <n v="3240.3846153846157"/>
    <n v="3888.4615384615386"/>
    <n v="200"/>
    <n v="4088.4615384615386"/>
    <n v="600"/>
    <n v="42725.000000000007"/>
    <n v="38636.538461538468"/>
    <s v="Paid"/>
    <s v="Axis"/>
    <s v="320238765145"/>
    <s v="581195366717"/>
  </r>
  <r>
    <x v="535"/>
    <x v="155"/>
    <x v="1"/>
    <n v="22"/>
    <x v="6"/>
    <x v="0"/>
    <x v="2"/>
    <s v="2019-02-17"/>
    <x v="0"/>
    <x v="0"/>
    <n v="26"/>
    <n v="22"/>
    <n v="4"/>
    <n v="13"/>
    <n v="22300"/>
    <n v="857.69230769230774"/>
    <n v="18869.23076923077"/>
    <n v="3773.8461538461543"/>
    <n v="1886.9230769230771"/>
    <n v="2264.3076923076924"/>
    <n v="200"/>
    <n v="2464.3076923076924"/>
    <n v="2600"/>
    <n v="27130"/>
    <n v="24665.692307692309"/>
    <s v="Paid"/>
    <s v="HDFC"/>
    <s v="672750180474"/>
    <s v="237570643680"/>
  </r>
  <r>
    <x v="536"/>
    <x v="150"/>
    <x v="0"/>
    <n v="31"/>
    <x v="2"/>
    <x v="2"/>
    <x v="5"/>
    <s v="2022-07-29"/>
    <x v="0"/>
    <x v="0"/>
    <n v="26"/>
    <n v="21"/>
    <n v="5"/>
    <n v="7"/>
    <n v="57618"/>
    <n v="2216.0769230769229"/>
    <n v="46537.615384615383"/>
    <n v="9307.5230769230766"/>
    <n v="4653.7615384615383"/>
    <n v="5584.5138461538454"/>
    <n v="200"/>
    <n v="5784.5138461538454"/>
    <n v="1400"/>
    <n v="61898.899999999994"/>
    <n v="56114.38615384615"/>
    <s v="Paid"/>
    <s v="HDFC"/>
    <s v="592487645812"/>
    <s v="328795404353"/>
  </r>
  <r>
    <x v="537"/>
    <x v="34"/>
    <x v="0"/>
    <n v="45"/>
    <x v="1"/>
    <x v="0"/>
    <x v="5"/>
    <s v="2020-02-06"/>
    <x v="0"/>
    <x v="0"/>
    <n v="26"/>
    <n v="25"/>
    <n v="1"/>
    <n v="10"/>
    <n v="56516"/>
    <n v="2173.6923076923076"/>
    <n v="54342.307692307688"/>
    <n v="10868.461538461539"/>
    <n v="5434.2307692307695"/>
    <n v="6521.076923076922"/>
    <n v="200"/>
    <n v="6721.076923076922"/>
    <n v="2000"/>
    <n v="72645"/>
    <n v="65923.923076923078"/>
    <s v="Paid"/>
    <s v="Axis"/>
    <s v="397259496054"/>
    <s v="237095862486"/>
  </r>
  <r>
    <x v="538"/>
    <x v="23"/>
    <x v="0"/>
    <n v="22"/>
    <x v="3"/>
    <x v="1"/>
    <x v="1"/>
    <s v="2025-05-31"/>
    <x v="0"/>
    <x v="0"/>
    <n v="26"/>
    <n v="21"/>
    <n v="5"/>
    <n v="7"/>
    <n v="44751"/>
    <n v="1721.1923076923076"/>
    <n v="36145.038461538461"/>
    <n v="7229.0076923076922"/>
    <n v="3614.5038461538461"/>
    <n v="4337.4046153846148"/>
    <n v="200"/>
    <n v="4537.4046153846148"/>
    <n v="1400"/>
    <n v="48388.55"/>
    <n v="43851.145384615389"/>
    <s v="Paid"/>
    <s v="HDFC"/>
    <s v="813428556547"/>
    <s v="791841514642"/>
  </r>
  <r>
    <x v="539"/>
    <x v="9"/>
    <x v="0"/>
    <n v="36"/>
    <x v="4"/>
    <x v="2"/>
    <x v="1"/>
    <s v="2020-12-23"/>
    <x v="0"/>
    <x v="0"/>
    <n v="26"/>
    <n v="25"/>
    <n v="1"/>
    <n v="20"/>
    <n v="70654"/>
    <n v="2717.4615384615386"/>
    <n v="67936.538461538468"/>
    <n v="13587.307692307695"/>
    <n v="6793.6538461538476"/>
    <n v="8152.3846153846162"/>
    <n v="200"/>
    <n v="8352.3846153846171"/>
    <n v="4000"/>
    <n v="92317.5"/>
    <n v="83965.115384615376"/>
    <s v="Paid"/>
    <s v="SBI"/>
    <s v="992161540200"/>
    <s v="251196203294"/>
  </r>
  <r>
    <x v="540"/>
    <x v="49"/>
    <x v="1"/>
    <n v="33"/>
    <x v="7"/>
    <x v="2"/>
    <x v="3"/>
    <s v="2020-08-25"/>
    <x v="0"/>
    <x v="0"/>
    <n v="26"/>
    <n v="23"/>
    <n v="3"/>
    <n v="6"/>
    <n v="71133"/>
    <n v="2735.8846153846152"/>
    <n v="62925.346153846149"/>
    <n v="12585.06923076923"/>
    <n v="6292.5346153846149"/>
    <n v="7551.0415384615371"/>
    <n v="200"/>
    <n v="7751.0415384615371"/>
    <n v="1200"/>
    <n v="83002.95"/>
    <n v="75251.908461538464"/>
    <s v="Paid"/>
    <s v="SBI"/>
    <s v="743665728492"/>
    <s v="254190107713"/>
  </r>
  <r>
    <x v="541"/>
    <x v="50"/>
    <x v="0"/>
    <n v="36"/>
    <x v="5"/>
    <x v="4"/>
    <x v="4"/>
    <s v="2019-01-16"/>
    <x v="0"/>
    <x v="0"/>
    <n v="26"/>
    <n v="24"/>
    <n v="2"/>
    <n v="12"/>
    <n v="42128"/>
    <n v="1620.3076923076924"/>
    <n v="38887.384615384617"/>
    <n v="7777.4769230769234"/>
    <n v="3888.7384615384617"/>
    <n v="4666.4861538461537"/>
    <n v="200"/>
    <n v="4866.4861538461537"/>
    <n v="2400"/>
    <n v="52953.600000000006"/>
    <n v="48087.11384615385"/>
    <s v="Paid"/>
    <s v="Axis"/>
    <s v="824268216142"/>
    <s v="219615073196"/>
  </r>
  <r>
    <x v="542"/>
    <x v="64"/>
    <x v="0"/>
    <n v="54"/>
    <x v="7"/>
    <x v="0"/>
    <x v="0"/>
    <s v="2024-08-07"/>
    <x v="0"/>
    <x v="0"/>
    <n v="26"/>
    <n v="23"/>
    <n v="3"/>
    <n v="18"/>
    <n v="25655"/>
    <n v="986.73076923076928"/>
    <n v="22694.807692307695"/>
    <n v="4538.961538461539"/>
    <n v="2269.4807692307695"/>
    <n v="2723.3769230769235"/>
    <n v="200"/>
    <n v="2923.3769230769235"/>
    <n v="3600"/>
    <n v="33103.25"/>
    <n v="30179.873076923075"/>
    <s v="Paid"/>
    <s v="ICICI"/>
    <s v="298523249503"/>
    <s v="377146487703"/>
  </r>
  <r>
    <x v="543"/>
    <x v="188"/>
    <x v="0"/>
    <n v="29"/>
    <x v="3"/>
    <x v="1"/>
    <x v="5"/>
    <s v="2024-07-04"/>
    <x v="0"/>
    <x v="0"/>
    <n v="26"/>
    <n v="25"/>
    <n v="1"/>
    <n v="13"/>
    <n v="28607"/>
    <n v="1100.2692307692307"/>
    <n v="27506.73076923077"/>
    <n v="5501.3461538461543"/>
    <n v="2750.6730769230771"/>
    <n v="3300.8076923076924"/>
    <n v="200"/>
    <n v="3500.8076923076924"/>
    <n v="2600"/>
    <n v="38358.75"/>
    <n v="34857.942307692305"/>
    <s v="Paid"/>
    <s v="HDFC"/>
    <s v="705018867110"/>
    <s v="838713878689"/>
  </r>
  <r>
    <x v="544"/>
    <x v="115"/>
    <x v="1"/>
    <n v="32"/>
    <x v="2"/>
    <x v="2"/>
    <x v="6"/>
    <s v="2025-10-21"/>
    <x v="0"/>
    <x v="0"/>
    <n v="26"/>
    <n v="22"/>
    <n v="4"/>
    <n v="12"/>
    <n v="74341"/>
    <n v="2859.2692307692309"/>
    <n v="62903.923076923078"/>
    <n v="12580.784615384617"/>
    <n v="6290.3923076923083"/>
    <n v="7548.4707692307693"/>
    <n v="200"/>
    <n v="7748.4707692307693"/>
    <n v="2400"/>
    <n v="84175.1"/>
    <n v="76426.629230769235"/>
    <s v="Paid"/>
    <s v="ICICI"/>
    <s v="115922885087"/>
    <s v="658881282680"/>
  </r>
  <r>
    <x v="545"/>
    <x v="189"/>
    <x v="0"/>
    <n v="44"/>
    <x v="1"/>
    <x v="4"/>
    <x v="2"/>
    <s v="2021-06-14"/>
    <x v="0"/>
    <x v="0"/>
    <n v="26"/>
    <n v="22"/>
    <n v="4"/>
    <n v="11"/>
    <n v="66568"/>
    <n v="2560.3076923076924"/>
    <n v="56326.769230769234"/>
    <n v="11265.353846153848"/>
    <n v="5632.6769230769241"/>
    <n v="6759.2123076923081"/>
    <n v="200"/>
    <n v="6959.2123076923081"/>
    <n v="2200"/>
    <n v="75424.800000000003"/>
    <n v="68465.587692307701"/>
    <s v="Paid"/>
    <s v="ICICI"/>
    <s v="217702677842"/>
    <s v="930668659434"/>
  </r>
  <r>
    <x v="546"/>
    <x v="182"/>
    <x v="1"/>
    <n v="52"/>
    <x v="6"/>
    <x v="1"/>
    <x v="0"/>
    <s v="2023-06-21"/>
    <x v="0"/>
    <x v="0"/>
    <n v="26"/>
    <n v="24"/>
    <n v="2"/>
    <n v="3"/>
    <n v="48621"/>
    <n v="1870.0384615384614"/>
    <n v="44880.923076923078"/>
    <n v="8976.1846153846163"/>
    <n v="4488.0923076923082"/>
    <n v="5385.7107692307691"/>
    <n v="200"/>
    <n v="5585.7107692307691"/>
    <n v="600"/>
    <n v="58945.2"/>
    <n v="53359.489230769228"/>
    <s v="Paid"/>
    <s v="Axis"/>
    <s v="293466776410"/>
    <s v="656167639654"/>
  </r>
  <r>
    <x v="547"/>
    <x v="112"/>
    <x v="0"/>
    <n v="47"/>
    <x v="5"/>
    <x v="4"/>
    <x v="4"/>
    <s v="2019-08-27"/>
    <x v="0"/>
    <x v="0"/>
    <n v="26"/>
    <n v="25"/>
    <n v="1"/>
    <n v="15"/>
    <n v="66698"/>
    <n v="2565.3076923076924"/>
    <n v="64132.692307692312"/>
    <n v="12826.538461538463"/>
    <n v="6413.2692307692314"/>
    <n v="7695.9230769230771"/>
    <n v="200"/>
    <n v="7895.9230769230771"/>
    <n v="3000"/>
    <n v="86372.500000000015"/>
    <n v="78476.576923076937"/>
    <s v="Paid"/>
    <s v="HDFC"/>
    <s v="107792562212"/>
    <s v="600364792052"/>
  </r>
  <r>
    <x v="548"/>
    <x v="172"/>
    <x v="1"/>
    <n v="33"/>
    <x v="1"/>
    <x v="3"/>
    <x v="2"/>
    <s v="2021-04-17"/>
    <x v="0"/>
    <x v="0"/>
    <n v="26"/>
    <n v="23"/>
    <n v="3"/>
    <n v="20"/>
    <n v="28532"/>
    <n v="1097.3846153846155"/>
    <n v="25239.846153846156"/>
    <n v="5047.9692307692312"/>
    <n v="2523.9846153846156"/>
    <n v="3028.7815384615387"/>
    <n v="200"/>
    <n v="3228.7815384615387"/>
    <n v="4000"/>
    <n v="36811.800000000003"/>
    <n v="33583.018461538464"/>
    <s v="Paid"/>
    <s v="Axis"/>
    <s v="804904059500"/>
    <s v="336124693018"/>
  </r>
  <r>
    <x v="549"/>
    <x v="188"/>
    <x v="0"/>
    <n v="27"/>
    <x v="7"/>
    <x v="0"/>
    <x v="2"/>
    <s v="2019-04-06"/>
    <x v="0"/>
    <x v="0"/>
    <n v="26"/>
    <n v="22"/>
    <n v="4"/>
    <n v="3"/>
    <n v="33453"/>
    <n v="1286.6538461538462"/>
    <n v="28306.384615384617"/>
    <n v="5661.2769230769236"/>
    <n v="2830.6384615384618"/>
    <n v="3396.7661538461539"/>
    <n v="200"/>
    <n v="3596.7661538461539"/>
    <n v="600"/>
    <n v="37398.300000000003"/>
    <n v="33801.533846153849"/>
    <s v="Paid"/>
    <s v="Axis"/>
    <s v="921373964697"/>
    <s v="790312455934"/>
  </r>
  <r>
    <x v="550"/>
    <x v="126"/>
    <x v="0"/>
    <n v="37"/>
    <x v="4"/>
    <x v="2"/>
    <x v="5"/>
    <s v="2022-12-08"/>
    <x v="0"/>
    <x v="0"/>
    <n v="26"/>
    <n v="23"/>
    <n v="3"/>
    <n v="8"/>
    <n v="63205"/>
    <n v="2430.9615384615386"/>
    <n v="55912.11538461539"/>
    <n v="11182.423076923078"/>
    <n v="5591.211538461539"/>
    <n v="6709.4538461538468"/>
    <n v="200"/>
    <n v="6909.4538461538468"/>
    <n v="1600"/>
    <n v="74285.75"/>
    <n v="67376.296153846153"/>
    <s v="Paid"/>
    <s v="HDFC"/>
    <s v="390070961807"/>
    <s v="853211808854"/>
  </r>
  <r>
    <x v="551"/>
    <x v="115"/>
    <x v="1"/>
    <n v="32"/>
    <x v="0"/>
    <x v="4"/>
    <x v="1"/>
    <s v="2024-01-27"/>
    <x v="0"/>
    <x v="0"/>
    <n v="26"/>
    <n v="23"/>
    <n v="3"/>
    <n v="19"/>
    <n v="65354"/>
    <n v="2513.6153846153848"/>
    <n v="57813.153846153851"/>
    <n v="11562.630769230771"/>
    <n v="5781.3153846153855"/>
    <n v="6937.5784615384619"/>
    <n v="200"/>
    <n v="7137.5784615384619"/>
    <n v="3800"/>
    <n v="78957.100000000006"/>
    <n v="71819.521538461544"/>
    <s v="Paid"/>
    <s v="SBI"/>
    <s v="299147630626"/>
    <s v="770720710693"/>
  </r>
  <r>
    <x v="552"/>
    <x v="134"/>
    <x v="0"/>
    <n v="48"/>
    <x v="7"/>
    <x v="4"/>
    <x v="1"/>
    <s v="2025-06-25"/>
    <x v="0"/>
    <x v="0"/>
    <n v="26"/>
    <n v="25"/>
    <n v="1"/>
    <n v="1"/>
    <n v="27241"/>
    <n v="1047.7307692307693"/>
    <n v="26193.26923076923"/>
    <n v="5238.6538461538466"/>
    <n v="2619.3269230769233"/>
    <n v="3143.1923076923076"/>
    <n v="200"/>
    <n v="3343.1923076923076"/>
    <n v="200"/>
    <n v="34251.25"/>
    <n v="30908.057692307691"/>
    <s v="Paid"/>
    <s v="Axis"/>
    <s v="635992473329"/>
    <s v="758485987218"/>
  </r>
  <r>
    <x v="553"/>
    <x v="73"/>
    <x v="1"/>
    <n v="45"/>
    <x v="7"/>
    <x v="0"/>
    <x v="0"/>
    <s v="2021-07-26"/>
    <x v="0"/>
    <x v="0"/>
    <n v="26"/>
    <n v="25"/>
    <n v="1"/>
    <n v="9"/>
    <n v="67239"/>
    <n v="2586.1153846153848"/>
    <n v="64652.884615384617"/>
    <n v="12930.576923076924"/>
    <n v="6465.2884615384619"/>
    <n v="7758.3461538461534"/>
    <n v="200"/>
    <n v="7958.3461538461534"/>
    <n v="1800"/>
    <n v="85848.750000000015"/>
    <n v="77890.403846153858"/>
    <s v="Paid"/>
    <s v="ICICI"/>
    <s v="703992561655"/>
    <s v="326195591617"/>
  </r>
  <r>
    <x v="554"/>
    <x v="80"/>
    <x v="0"/>
    <n v="35"/>
    <x v="0"/>
    <x v="3"/>
    <x v="6"/>
    <s v="2023-07-18"/>
    <x v="0"/>
    <x v="0"/>
    <n v="26"/>
    <n v="24"/>
    <n v="2"/>
    <n v="8"/>
    <n v="61686"/>
    <n v="2372.5384615384614"/>
    <n v="56940.923076923078"/>
    <n v="11388.184615384616"/>
    <n v="5694.0923076923082"/>
    <n v="6832.9107692307689"/>
    <n v="200"/>
    <n v="7032.9107692307689"/>
    <n v="1600"/>
    <n v="75623.199999999997"/>
    <n v="68590.289230769224"/>
    <s v="Paid"/>
    <s v="HDFC"/>
    <s v="450015067609"/>
    <s v="746342913010"/>
  </r>
  <r>
    <x v="555"/>
    <x v="122"/>
    <x v="1"/>
    <n v="21"/>
    <x v="1"/>
    <x v="0"/>
    <x v="2"/>
    <s v="2022-12-22"/>
    <x v="0"/>
    <x v="0"/>
    <n v="26"/>
    <n v="25"/>
    <n v="1"/>
    <n v="14"/>
    <n v="69250"/>
    <n v="2663.4615384615386"/>
    <n v="66586.538461538468"/>
    <n v="13317.307692307695"/>
    <n v="6658.6538461538476"/>
    <n v="7990.3846153846162"/>
    <n v="200"/>
    <n v="8190.3846153846162"/>
    <n v="2800"/>
    <n v="89362.5"/>
    <n v="81172.11538461539"/>
    <s v="Paid"/>
    <s v="HDFC"/>
    <s v="541568160778"/>
    <s v="771612957767"/>
  </r>
  <r>
    <x v="556"/>
    <x v="173"/>
    <x v="1"/>
    <n v="48"/>
    <x v="5"/>
    <x v="4"/>
    <x v="6"/>
    <s v="2021-09-26"/>
    <x v="0"/>
    <x v="0"/>
    <n v="26"/>
    <n v="25"/>
    <n v="1"/>
    <n v="7"/>
    <n v="20545"/>
    <n v="790.19230769230774"/>
    <n v="19754.807692307695"/>
    <n v="3950.961538461539"/>
    <n v="1975.4807692307695"/>
    <n v="2370.5769230769233"/>
    <n v="200"/>
    <n v="2570.5769230769233"/>
    <n v="1400"/>
    <n v="27081.250000000004"/>
    <n v="24510.673076923082"/>
    <s v="Paid"/>
    <s v="ICICI"/>
    <s v="647432528528"/>
    <s v="897621051816"/>
  </r>
  <r>
    <x v="557"/>
    <x v="148"/>
    <x v="1"/>
    <n v="37"/>
    <x v="2"/>
    <x v="3"/>
    <x v="4"/>
    <s v="2024-12-01"/>
    <x v="0"/>
    <x v="0"/>
    <n v="26"/>
    <n v="24"/>
    <n v="2"/>
    <n v="1"/>
    <n v="69043"/>
    <n v="2655.5"/>
    <n v="63732"/>
    <n v="12746.400000000001"/>
    <n v="6373.2000000000007"/>
    <n v="7647.84"/>
    <n v="200"/>
    <n v="7847.84"/>
    <n v="200"/>
    <n v="83051.599999999991"/>
    <n v="75203.759999999995"/>
    <s v="Paid"/>
    <s v="HDFC"/>
    <s v="365356241881"/>
    <s v="925682159541"/>
  </r>
  <r>
    <x v="558"/>
    <x v="182"/>
    <x v="1"/>
    <n v="46"/>
    <x v="0"/>
    <x v="3"/>
    <x v="2"/>
    <s v="2024-05-13"/>
    <x v="0"/>
    <x v="0"/>
    <n v="26"/>
    <n v="24"/>
    <n v="2"/>
    <n v="14"/>
    <n v="24463"/>
    <n v="940.88461538461536"/>
    <n v="22581.23076923077"/>
    <n v="4516.2461538461539"/>
    <n v="2258.123076923077"/>
    <n v="2709.7476923076924"/>
    <n v="200"/>
    <n v="2909.7476923076924"/>
    <n v="2800"/>
    <n v="32155.599999999999"/>
    <n v="29245.852307692305"/>
    <s v="Paid"/>
    <s v="SBI"/>
    <s v="761749915532"/>
    <s v="365164525612"/>
  </r>
  <r>
    <x v="559"/>
    <x v="9"/>
    <x v="0"/>
    <n v="49"/>
    <x v="5"/>
    <x v="0"/>
    <x v="3"/>
    <s v="2020-12-13"/>
    <x v="0"/>
    <x v="0"/>
    <n v="26"/>
    <n v="23"/>
    <n v="3"/>
    <n v="13"/>
    <n v="60569"/>
    <n v="2329.5769230769229"/>
    <n v="53580.269230769227"/>
    <n v="10716.053846153845"/>
    <n v="5358.0269230769227"/>
    <n v="6429.6323076923072"/>
    <n v="200"/>
    <n v="6629.6323076923072"/>
    <n v="2600"/>
    <n v="72254.349999999991"/>
    <n v="65624.717692307691"/>
    <s v="Paid"/>
    <s v="ICICI"/>
    <s v="308606745625"/>
    <s v="789312017463"/>
  </r>
  <r>
    <x v="560"/>
    <x v="31"/>
    <x v="1"/>
    <n v="30"/>
    <x v="7"/>
    <x v="5"/>
    <x v="5"/>
    <s v="2021-12-31"/>
    <x v="0"/>
    <x v="0"/>
    <n v="26"/>
    <n v="22"/>
    <n v="4"/>
    <n v="17"/>
    <n v="42164"/>
    <n v="1621.6923076923076"/>
    <n v="35677.230769230766"/>
    <n v="7135.4461538461537"/>
    <n v="3567.7230769230769"/>
    <n v="4281.2676923076915"/>
    <n v="200"/>
    <n v="4481.2676923076915"/>
    <n v="3400"/>
    <n v="49780.399999999994"/>
    <n v="45299.1323076923"/>
    <s v="Paid"/>
    <s v="Axis"/>
    <s v="718696465519"/>
    <s v="155895228087"/>
  </r>
  <r>
    <x v="561"/>
    <x v="164"/>
    <x v="1"/>
    <n v="21"/>
    <x v="0"/>
    <x v="5"/>
    <x v="6"/>
    <s v="2021-03-24"/>
    <x v="0"/>
    <x v="0"/>
    <n v="26"/>
    <n v="23"/>
    <n v="3"/>
    <n v="5"/>
    <n v="78688"/>
    <n v="3026.4615384615386"/>
    <n v="69608.61538461539"/>
    <n v="13921.723076923079"/>
    <n v="6960.8615384615396"/>
    <n v="8353.0338461538468"/>
    <n v="200"/>
    <n v="8553.0338461538468"/>
    <n v="1000"/>
    <n v="91491.200000000012"/>
    <n v="82938.166153846163"/>
    <s v="Paid"/>
    <s v="SBI"/>
    <s v="990792173765"/>
    <s v="834368482468"/>
  </r>
  <r>
    <x v="562"/>
    <x v="114"/>
    <x v="1"/>
    <n v="43"/>
    <x v="5"/>
    <x v="4"/>
    <x v="0"/>
    <s v="2020-04-21"/>
    <x v="0"/>
    <x v="0"/>
    <n v="26"/>
    <n v="25"/>
    <n v="1"/>
    <n v="7"/>
    <n v="60606"/>
    <n v="2331"/>
    <n v="58275"/>
    <n v="11655"/>
    <n v="5827.5"/>
    <n v="6993"/>
    <n v="200"/>
    <n v="7193"/>
    <n v="1400"/>
    <n v="77157.5"/>
    <n v="69964.5"/>
    <s v="Paid"/>
    <s v="Axis"/>
    <s v="669856502333"/>
    <s v="685018204706"/>
  </r>
  <r>
    <x v="563"/>
    <x v="1"/>
    <x v="1"/>
    <n v="54"/>
    <x v="7"/>
    <x v="1"/>
    <x v="4"/>
    <s v="2023-12-03"/>
    <x v="0"/>
    <x v="0"/>
    <n v="26"/>
    <n v="23"/>
    <n v="3"/>
    <n v="20"/>
    <n v="60327"/>
    <n v="2320.2692307692309"/>
    <n v="53366.192307692312"/>
    <n v="10673.238461538464"/>
    <n v="5336.6192307692318"/>
    <n v="6403.9430769230776"/>
    <n v="200"/>
    <n v="6603.9430769230776"/>
    <n v="4000"/>
    <n v="73376.05"/>
    <n v="66772.106923076921"/>
    <s v="Paid"/>
    <s v="HDFC"/>
    <s v="952458061711"/>
    <s v="923062585222"/>
  </r>
  <r>
    <x v="564"/>
    <x v="137"/>
    <x v="0"/>
    <n v="34"/>
    <x v="7"/>
    <x v="5"/>
    <x v="0"/>
    <s v="2023-07-31"/>
    <x v="0"/>
    <x v="0"/>
    <n v="26"/>
    <n v="24"/>
    <n v="2"/>
    <n v="19"/>
    <n v="65126"/>
    <n v="2504.8461538461538"/>
    <n v="60116.307692307688"/>
    <n v="12023.261538461538"/>
    <n v="6011.6307692307691"/>
    <n v="7213.9569230769221"/>
    <n v="200"/>
    <n v="7413.9569230769221"/>
    <n v="3800"/>
    <n v="81951.199999999997"/>
    <n v="74537.24307692307"/>
    <s v="Paid"/>
    <s v="Axis"/>
    <s v="898132802345"/>
    <s v="319969402104"/>
  </r>
  <r>
    <x v="565"/>
    <x v="93"/>
    <x v="0"/>
    <n v="33"/>
    <x v="4"/>
    <x v="5"/>
    <x v="0"/>
    <s v="2025-02-24"/>
    <x v="0"/>
    <x v="0"/>
    <n v="26"/>
    <n v="24"/>
    <n v="2"/>
    <n v="3"/>
    <n v="53922"/>
    <n v="2073.9230769230771"/>
    <n v="49774.153846153851"/>
    <n v="9954.8307692307717"/>
    <n v="4977.4153846153858"/>
    <n v="5972.8984615384616"/>
    <n v="200"/>
    <n v="6172.8984615384616"/>
    <n v="600"/>
    <n v="65306.400000000009"/>
    <n v="59133.501538461547"/>
    <s v="Paid"/>
    <s v="SBI"/>
    <s v="542833676815"/>
    <s v="620133778919"/>
  </r>
  <r>
    <x v="566"/>
    <x v="68"/>
    <x v="1"/>
    <n v="33"/>
    <x v="1"/>
    <x v="1"/>
    <x v="0"/>
    <s v="2019-05-04"/>
    <x v="0"/>
    <x v="0"/>
    <n v="26"/>
    <n v="25"/>
    <n v="1"/>
    <n v="19"/>
    <n v="67631"/>
    <n v="2601.1923076923076"/>
    <n v="65029.807692307688"/>
    <n v="13005.961538461539"/>
    <n v="6502.9807692307695"/>
    <n v="7803.576923076922"/>
    <n v="200"/>
    <n v="8003.576923076922"/>
    <n v="3800"/>
    <n v="88338.749999999985"/>
    <n v="80335.173076923063"/>
    <s v="Paid"/>
    <s v="HDFC"/>
    <s v="856900813969"/>
    <s v="434903848589"/>
  </r>
  <r>
    <x v="567"/>
    <x v="48"/>
    <x v="0"/>
    <n v="43"/>
    <x v="0"/>
    <x v="5"/>
    <x v="0"/>
    <s v="2022-02-20"/>
    <x v="0"/>
    <x v="0"/>
    <n v="26"/>
    <n v="25"/>
    <n v="1"/>
    <n v="2"/>
    <n v="59736"/>
    <n v="2297.5384615384614"/>
    <n v="57438.461538461539"/>
    <n v="11487.692307692309"/>
    <n v="5743.8461538461543"/>
    <n v="6892.6153846153848"/>
    <n v="200"/>
    <n v="7092.6153846153848"/>
    <n v="400"/>
    <n v="75070"/>
    <n v="67977.38461538461"/>
    <s v="Paid"/>
    <s v="Axis"/>
    <s v="174876474842"/>
    <s v="619679922185"/>
  </r>
  <r>
    <x v="568"/>
    <x v="139"/>
    <x v="1"/>
    <n v="51"/>
    <x v="5"/>
    <x v="4"/>
    <x v="6"/>
    <s v="2022-06-07"/>
    <x v="0"/>
    <x v="0"/>
    <n v="26"/>
    <n v="25"/>
    <n v="1"/>
    <n v="16"/>
    <n v="23588"/>
    <n v="907.23076923076928"/>
    <n v="22680.76923076923"/>
    <n v="4536.1538461538466"/>
    <n v="2268.0769230769233"/>
    <n v="2721.6923076923076"/>
    <n v="200"/>
    <n v="2921.6923076923076"/>
    <n v="3200"/>
    <n v="32685"/>
    <n v="29763.307692307691"/>
    <s v="Paid"/>
    <s v="SBI"/>
    <s v="673353027973"/>
    <s v="108973188261"/>
  </r>
  <r>
    <x v="569"/>
    <x v="190"/>
    <x v="1"/>
    <n v="54"/>
    <x v="4"/>
    <x v="2"/>
    <x v="5"/>
    <s v="2021-07-18"/>
    <x v="0"/>
    <x v="0"/>
    <n v="26"/>
    <n v="21"/>
    <n v="5"/>
    <n v="7"/>
    <n v="62463"/>
    <n v="2402.4230769230771"/>
    <n v="50450.884615384617"/>
    <n v="10090.176923076924"/>
    <n v="5045.0884615384621"/>
    <n v="6054.1061538461536"/>
    <n v="200"/>
    <n v="6254.1061538461536"/>
    <n v="1400"/>
    <n v="66986.149999999994"/>
    <n v="60732.043846153843"/>
    <s v="Paid"/>
    <s v="Axis"/>
    <s v="251128891194"/>
    <s v="363809775824"/>
  </r>
  <r>
    <x v="570"/>
    <x v="151"/>
    <x v="1"/>
    <n v="37"/>
    <x v="0"/>
    <x v="4"/>
    <x v="6"/>
    <s v="2020-06-04"/>
    <x v="0"/>
    <x v="0"/>
    <n v="26"/>
    <n v="24"/>
    <n v="2"/>
    <n v="4"/>
    <n v="79871"/>
    <n v="3071.9615384615386"/>
    <n v="73727.076923076922"/>
    <n v="14745.415384615386"/>
    <n v="7372.7076923076929"/>
    <n v="8847.2492307692301"/>
    <n v="200"/>
    <n v="9047.2492307692301"/>
    <n v="800"/>
    <n v="96645.2"/>
    <n v="87597.950769230767"/>
    <s v="Paid"/>
    <s v="Axis"/>
    <s v="950819782480"/>
    <s v="188326579736"/>
  </r>
  <r>
    <x v="571"/>
    <x v="25"/>
    <x v="1"/>
    <n v="21"/>
    <x v="7"/>
    <x v="5"/>
    <x v="6"/>
    <s v="2020-08-03"/>
    <x v="0"/>
    <x v="0"/>
    <n v="26"/>
    <n v="22"/>
    <n v="4"/>
    <n v="5"/>
    <n v="28961"/>
    <n v="1113.8846153846155"/>
    <n v="24505.461538461539"/>
    <n v="4901.0923076923082"/>
    <n v="2450.5461538461541"/>
    <n v="2940.6553846153847"/>
    <n v="200"/>
    <n v="3140.6553846153847"/>
    <n v="1000"/>
    <n v="32857.1"/>
    <n v="29716.444615384615"/>
    <s v="Paid"/>
    <s v="ICICI"/>
    <s v="168835220066"/>
    <s v="248276373746"/>
  </r>
  <r>
    <x v="572"/>
    <x v="66"/>
    <x v="1"/>
    <n v="45"/>
    <x v="2"/>
    <x v="4"/>
    <x v="6"/>
    <s v="2025-06-19"/>
    <x v="0"/>
    <x v="0"/>
    <n v="26"/>
    <n v="24"/>
    <n v="2"/>
    <n v="9"/>
    <n v="73003"/>
    <n v="2807.8076923076924"/>
    <n v="67387.384615384624"/>
    <n v="13477.476923076925"/>
    <n v="6738.7384615384626"/>
    <n v="8086.4861538461546"/>
    <n v="200"/>
    <n v="8286.4861538461555"/>
    <n v="1800"/>
    <n v="89403.60000000002"/>
    <n v="81117.113846153865"/>
    <s v="Paid"/>
    <s v="ICICI"/>
    <s v="763628958284"/>
    <s v="942543289893"/>
  </r>
  <r>
    <x v="573"/>
    <x v="139"/>
    <x v="0"/>
    <n v="54"/>
    <x v="3"/>
    <x v="5"/>
    <x v="1"/>
    <s v="2020-08-01"/>
    <x v="0"/>
    <x v="0"/>
    <n v="26"/>
    <n v="23"/>
    <n v="3"/>
    <n v="13"/>
    <n v="22906"/>
    <n v="881"/>
    <n v="20263"/>
    <n v="4052.6000000000004"/>
    <n v="2026.3000000000002"/>
    <n v="2431.56"/>
    <n v="200"/>
    <n v="2631.56"/>
    <n v="2600"/>
    <n v="28941.899999999998"/>
    <n v="26310.339999999997"/>
    <s v="Paid"/>
    <s v="SBI"/>
    <s v="793940416755"/>
    <s v="882952941904"/>
  </r>
  <r>
    <x v="574"/>
    <x v="187"/>
    <x v="1"/>
    <n v="22"/>
    <x v="5"/>
    <x v="0"/>
    <x v="0"/>
    <s v="2024-12-25"/>
    <x v="0"/>
    <x v="0"/>
    <n v="26"/>
    <n v="25"/>
    <n v="1"/>
    <n v="13"/>
    <n v="65456"/>
    <n v="2517.5384615384614"/>
    <n v="62938.461538461539"/>
    <n v="12587.692307692309"/>
    <n v="6293.8461538461543"/>
    <n v="7552.6153846153848"/>
    <n v="200"/>
    <n v="7752.6153846153848"/>
    <n v="2600"/>
    <n v="84420"/>
    <n v="76667.38461538461"/>
    <s v="Paid"/>
    <s v="ICICI"/>
    <s v="695617224734"/>
    <s v="325090395048"/>
  </r>
  <r>
    <x v="575"/>
    <x v="84"/>
    <x v="1"/>
    <n v="39"/>
    <x v="6"/>
    <x v="1"/>
    <x v="6"/>
    <s v="2024-05-14"/>
    <x v="0"/>
    <x v="0"/>
    <n v="26"/>
    <n v="26"/>
    <n v="0"/>
    <n v="20"/>
    <n v="75285"/>
    <n v="2895.5769230769229"/>
    <n v="75285"/>
    <n v="15057"/>
    <n v="7528.5"/>
    <n v="9034.1999999999989"/>
    <n v="200"/>
    <n v="9234.1999999999989"/>
    <n v="4000"/>
    <n v="101870.5"/>
    <n v="92636.3"/>
    <s v="Paid"/>
    <s v="Axis"/>
    <s v="667868612869"/>
    <s v="576862172860"/>
  </r>
  <r>
    <x v="576"/>
    <x v="104"/>
    <x v="1"/>
    <n v="50"/>
    <x v="2"/>
    <x v="0"/>
    <x v="5"/>
    <s v="2021-06-26"/>
    <x v="0"/>
    <x v="0"/>
    <n v="26"/>
    <n v="23"/>
    <n v="3"/>
    <n v="6"/>
    <n v="43524"/>
    <n v="1674"/>
    <n v="38502"/>
    <n v="7700.4000000000005"/>
    <n v="3850.2000000000003"/>
    <n v="4620.24"/>
    <n v="200"/>
    <n v="4820.24"/>
    <n v="1200"/>
    <n v="51252.6"/>
    <n v="46432.36"/>
    <s v="Paid"/>
    <s v="SBI"/>
    <s v="146466632273"/>
    <s v="584793916691"/>
  </r>
  <r>
    <x v="577"/>
    <x v="123"/>
    <x v="1"/>
    <n v="54"/>
    <x v="1"/>
    <x v="0"/>
    <x v="5"/>
    <s v="2020-11-29"/>
    <x v="0"/>
    <x v="0"/>
    <n v="26"/>
    <n v="22"/>
    <n v="4"/>
    <n v="3"/>
    <n v="56353"/>
    <n v="2167.4230769230771"/>
    <n v="47683.307692307695"/>
    <n v="9536.6615384615397"/>
    <n v="4768.3307692307699"/>
    <n v="5721.9969230769229"/>
    <n v="200"/>
    <n v="5921.9969230769229"/>
    <n v="600"/>
    <n v="62588.3"/>
    <n v="56666.303076923083"/>
    <s v="Paid"/>
    <s v="ICICI"/>
    <s v="855276468410"/>
    <s v="275004558060"/>
  </r>
  <r>
    <x v="578"/>
    <x v="112"/>
    <x v="1"/>
    <n v="48"/>
    <x v="0"/>
    <x v="4"/>
    <x v="0"/>
    <s v="2020-11-16"/>
    <x v="0"/>
    <x v="0"/>
    <n v="26"/>
    <n v="22"/>
    <n v="4"/>
    <n v="17"/>
    <n v="49955"/>
    <n v="1921.3461538461538"/>
    <n v="42269.615384615383"/>
    <n v="8453.9230769230762"/>
    <n v="4226.9615384615381"/>
    <n v="5072.3538461538456"/>
    <n v="200"/>
    <n v="5272.3538461538456"/>
    <n v="3400"/>
    <n v="58350.5"/>
    <n v="53078.146153846152"/>
    <s v="Paid"/>
    <s v="ICICI"/>
    <s v="417212643700"/>
    <s v="479194991370"/>
  </r>
  <r>
    <x v="579"/>
    <x v="176"/>
    <x v="0"/>
    <n v="54"/>
    <x v="1"/>
    <x v="3"/>
    <x v="3"/>
    <s v="2025-01-29"/>
    <x v="0"/>
    <x v="0"/>
    <n v="26"/>
    <n v="25"/>
    <n v="1"/>
    <n v="2"/>
    <n v="71001"/>
    <n v="2730.8076923076924"/>
    <n v="68270.192307692312"/>
    <n v="13654.038461538463"/>
    <n v="6827.0192307692314"/>
    <n v="8192.423076923078"/>
    <n v="200"/>
    <n v="8392.423076923078"/>
    <n v="400"/>
    <n v="89151.250000000015"/>
    <n v="80758.826923076937"/>
    <s v="Paid"/>
    <s v="ICICI"/>
    <s v="967166829055"/>
    <s v="478265020559"/>
  </r>
  <r>
    <x v="580"/>
    <x v="169"/>
    <x v="0"/>
    <n v="34"/>
    <x v="1"/>
    <x v="1"/>
    <x v="3"/>
    <s v="2023-03-23"/>
    <x v="0"/>
    <x v="0"/>
    <n v="26"/>
    <n v="25"/>
    <n v="1"/>
    <n v="12"/>
    <n v="49874"/>
    <n v="1918.2307692307693"/>
    <n v="47955.769230769234"/>
    <n v="9591.1538461538476"/>
    <n v="4795.5769230769238"/>
    <n v="5754.6923076923076"/>
    <n v="200"/>
    <n v="5954.6923076923076"/>
    <n v="2400"/>
    <n v="64742.5"/>
    <n v="58787.807692307695"/>
    <s v="Paid"/>
    <s v="HDFC"/>
    <s v="309470726000"/>
    <s v="377974953372"/>
  </r>
  <r>
    <x v="581"/>
    <x v="117"/>
    <x v="0"/>
    <n v="42"/>
    <x v="3"/>
    <x v="4"/>
    <x v="5"/>
    <s v="2023-09-28"/>
    <x v="0"/>
    <x v="0"/>
    <n v="26"/>
    <n v="26"/>
    <n v="0"/>
    <n v="3"/>
    <n v="37553"/>
    <n v="1444.3461538461538"/>
    <n v="37553"/>
    <n v="7510.6"/>
    <n v="3755.3"/>
    <n v="4506.3599999999997"/>
    <n v="200"/>
    <n v="4706.3599999999997"/>
    <n v="600"/>
    <n v="49418.9"/>
    <n v="44712.54"/>
    <s v="Paid"/>
    <s v="ICICI"/>
    <s v="779384497324"/>
    <s v="177404150742"/>
  </r>
  <r>
    <x v="582"/>
    <x v="51"/>
    <x v="0"/>
    <n v="39"/>
    <x v="3"/>
    <x v="4"/>
    <x v="6"/>
    <s v="2024-09-21"/>
    <x v="0"/>
    <x v="0"/>
    <n v="26"/>
    <n v="22"/>
    <n v="4"/>
    <n v="4"/>
    <n v="32925"/>
    <n v="1266.3461538461538"/>
    <n v="27859.615384615383"/>
    <n v="5571.9230769230771"/>
    <n v="2785.9615384615386"/>
    <n v="3343.1538461538457"/>
    <n v="200"/>
    <n v="3543.1538461538457"/>
    <n v="800"/>
    <n v="37017.5"/>
    <n v="33474.346153846156"/>
    <s v="Paid"/>
    <s v="SBI"/>
    <s v="110141069874"/>
    <s v="298403387395"/>
  </r>
  <r>
    <x v="583"/>
    <x v="161"/>
    <x v="0"/>
    <n v="27"/>
    <x v="4"/>
    <x v="1"/>
    <x v="0"/>
    <s v="2022-12-06"/>
    <x v="0"/>
    <x v="0"/>
    <n v="26"/>
    <n v="22"/>
    <n v="4"/>
    <n v="15"/>
    <n v="39906"/>
    <n v="1534.8461538461538"/>
    <n v="33766.615384615383"/>
    <n v="6753.3230769230768"/>
    <n v="3376.6615384615384"/>
    <n v="4051.9938461538459"/>
    <n v="200"/>
    <n v="4251.9938461538459"/>
    <n v="3000"/>
    <n v="46896.6"/>
    <n v="42644.606153846151"/>
    <s v="Paid"/>
    <s v="Axis"/>
    <s v="950927776670"/>
    <s v="884577655848"/>
  </r>
  <r>
    <x v="584"/>
    <x v="161"/>
    <x v="0"/>
    <n v="34"/>
    <x v="0"/>
    <x v="4"/>
    <x v="5"/>
    <s v="2019-11-11"/>
    <x v="0"/>
    <x v="0"/>
    <n v="26"/>
    <n v="23"/>
    <n v="3"/>
    <n v="11"/>
    <n v="24775"/>
    <n v="952.88461538461536"/>
    <n v="21916.346153846152"/>
    <n v="4383.2692307692305"/>
    <n v="2191.6346153846152"/>
    <n v="2629.9615384615381"/>
    <n v="200"/>
    <n v="2829.9615384615381"/>
    <n v="2200"/>
    <n v="30691.25"/>
    <n v="27861.288461538461"/>
    <s v="Paid"/>
    <s v="Axis"/>
    <s v="564793668001"/>
    <s v="287350992444"/>
  </r>
  <r>
    <x v="585"/>
    <x v="12"/>
    <x v="1"/>
    <n v="32"/>
    <x v="2"/>
    <x v="0"/>
    <x v="3"/>
    <s v="2021-07-30"/>
    <x v="0"/>
    <x v="0"/>
    <n v="26"/>
    <n v="24"/>
    <n v="2"/>
    <n v="3"/>
    <n v="73616"/>
    <n v="2831.3846153846152"/>
    <n v="67953.230769230766"/>
    <n v="13590.646153846154"/>
    <n v="6795.3230769230768"/>
    <n v="8154.3876923076914"/>
    <n v="200"/>
    <n v="8354.3876923076914"/>
    <n v="600"/>
    <n v="88939.199999999997"/>
    <n v="80584.812307692308"/>
    <s v="Paid"/>
    <s v="Axis"/>
    <s v="484415270550"/>
    <s v="158037530633"/>
  </r>
  <r>
    <x v="586"/>
    <x v="0"/>
    <x v="1"/>
    <n v="54"/>
    <x v="5"/>
    <x v="0"/>
    <x v="3"/>
    <s v="2021-09-10"/>
    <x v="0"/>
    <x v="0"/>
    <n v="26"/>
    <n v="23"/>
    <n v="3"/>
    <n v="9"/>
    <n v="20840"/>
    <n v="801.53846153846155"/>
    <n v="18435.384615384617"/>
    <n v="3687.0769230769238"/>
    <n v="1843.5384615384619"/>
    <n v="2212.2461538461539"/>
    <n v="200"/>
    <n v="2412.2461538461539"/>
    <n v="1800"/>
    <n v="25766"/>
    <n v="23353.753846153846"/>
    <s v="Paid"/>
    <s v="ICICI"/>
    <s v="706944861233"/>
    <s v="965990987243"/>
  </r>
  <r>
    <x v="587"/>
    <x v="171"/>
    <x v="0"/>
    <n v="39"/>
    <x v="0"/>
    <x v="1"/>
    <x v="2"/>
    <s v="2022-10-09"/>
    <x v="0"/>
    <x v="0"/>
    <n v="26"/>
    <n v="23"/>
    <n v="3"/>
    <n v="20"/>
    <n v="54298"/>
    <n v="2088.3846153846152"/>
    <n v="48032.846153846149"/>
    <n v="9606.5692307692298"/>
    <n v="4803.2846153846149"/>
    <n v="5763.9415384615377"/>
    <n v="200"/>
    <n v="5963.9415384615377"/>
    <n v="4000"/>
    <n v="66442.7"/>
    <n v="60478.758461538462"/>
    <s v="Paid"/>
    <s v="ICICI"/>
    <s v="377233640559"/>
    <s v="287719967213"/>
  </r>
  <r>
    <x v="588"/>
    <x v="179"/>
    <x v="0"/>
    <n v="36"/>
    <x v="0"/>
    <x v="3"/>
    <x v="1"/>
    <s v="2023-10-04"/>
    <x v="0"/>
    <x v="0"/>
    <n v="26"/>
    <n v="24"/>
    <n v="2"/>
    <n v="10"/>
    <n v="30621"/>
    <n v="1177.7307692307693"/>
    <n v="28265.538461538461"/>
    <n v="5653.1076923076926"/>
    <n v="2826.5538461538463"/>
    <n v="3391.8646153846153"/>
    <n v="200"/>
    <n v="3591.8646153846153"/>
    <n v="2000"/>
    <n v="38745.199999999997"/>
    <n v="35153.335384615384"/>
    <s v="Paid"/>
    <s v="HDFC"/>
    <s v="101417130892"/>
    <s v="132837422729"/>
  </r>
  <r>
    <x v="589"/>
    <x v="59"/>
    <x v="1"/>
    <n v="31"/>
    <x v="0"/>
    <x v="3"/>
    <x v="4"/>
    <s v="2024-07-19"/>
    <x v="0"/>
    <x v="0"/>
    <n v="26"/>
    <n v="22"/>
    <n v="4"/>
    <n v="2"/>
    <n v="72169"/>
    <n v="2775.7307692307691"/>
    <n v="61066.076923076922"/>
    <n v="12213.215384615385"/>
    <n v="6106.6076923076926"/>
    <n v="7327.9292307692303"/>
    <n v="200"/>
    <n v="7527.9292307692303"/>
    <n v="400"/>
    <n v="79785.899999999994"/>
    <n v="72257.970769230771"/>
    <s v="Paid"/>
    <s v="HDFC"/>
    <s v="208342367314"/>
    <s v="924305027144"/>
  </r>
  <r>
    <x v="590"/>
    <x v="106"/>
    <x v="0"/>
    <n v="25"/>
    <x v="1"/>
    <x v="5"/>
    <x v="3"/>
    <s v="2021-01-29"/>
    <x v="0"/>
    <x v="0"/>
    <n v="26"/>
    <n v="25"/>
    <n v="1"/>
    <n v="12"/>
    <n v="70700"/>
    <n v="2719.2307692307691"/>
    <n v="67980.76923076922"/>
    <n v="13596.153846153844"/>
    <n v="6798.076923076922"/>
    <n v="8157.6923076923058"/>
    <n v="200"/>
    <n v="8357.6923076923049"/>
    <n v="2400"/>
    <n v="90774.999999999985"/>
    <n v="82417.307692307688"/>
    <s v="Paid"/>
    <s v="SBI"/>
    <s v="482255354497"/>
    <s v="417557572944"/>
  </r>
  <r>
    <x v="591"/>
    <x v="191"/>
    <x v="0"/>
    <n v="38"/>
    <x v="4"/>
    <x v="1"/>
    <x v="4"/>
    <s v="2022-04-02"/>
    <x v="0"/>
    <x v="0"/>
    <n v="26"/>
    <n v="25"/>
    <n v="1"/>
    <n v="15"/>
    <n v="39883"/>
    <n v="1533.9615384615386"/>
    <n v="38349.038461538461"/>
    <n v="7669.8076923076924"/>
    <n v="3834.9038461538462"/>
    <n v="4601.8846153846152"/>
    <n v="200"/>
    <n v="4801.8846153846152"/>
    <n v="3000"/>
    <n v="52853.75"/>
    <n v="48051.865384615383"/>
    <s v="Paid"/>
    <s v="Axis"/>
    <s v="575045133552"/>
    <s v="324008116784"/>
  </r>
  <r>
    <x v="592"/>
    <x v="191"/>
    <x v="1"/>
    <n v="27"/>
    <x v="5"/>
    <x v="1"/>
    <x v="3"/>
    <s v="2020-06-21"/>
    <x v="0"/>
    <x v="0"/>
    <n v="26"/>
    <n v="24"/>
    <n v="2"/>
    <n v="7"/>
    <n v="43443"/>
    <n v="1670.8846153846155"/>
    <n v="40101.230769230773"/>
    <n v="8020.2461538461548"/>
    <n v="4010.1230769230774"/>
    <n v="4812.1476923076925"/>
    <n v="200"/>
    <n v="5012.1476923076925"/>
    <n v="1400"/>
    <n v="53531.600000000006"/>
    <n v="48519.452307692314"/>
    <s v="Paid"/>
    <s v="SBI"/>
    <s v="834595492797"/>
    <s v="910486680641"/>
  </r>
  <r>
    <x v="593"/>
    <x v="132"/>
    <x v="0"/>
    <n v="45"/>
    <x v="1"/>
    <x v="3"/>
    <x v="6"/>
    <s v="2025-01-26"/>
    <x v="0"/>
    <x v="0"/>
    <n v="26"/>
    <n v="22"/>
    <n v="4"/>
    <n v="11"/>
    <n v="59208"/>
    <n v="2277.2307692307691"/>
    <n v="50099.076923076922"/>
    <n v="10019.815384615385"/>
    <n v="5009.9076923076927"/>
    <n v="6011.8892307692304"/>
    <n v="200"/>
    <n v="6211.8892307692304"/>
    <n v="2200"/>
    <n v="67328.800000000003"/>
    <n v="61116.910769230773"/>
    <s v="Paid"/>
    <s v="ICICI"/>
    <s v="675406972411"/>
    <s v="438979821647"/>
  </r>
  <r>
    <x v="594"/>
    <x v="113"/>
    <x v="1"/>
    <n v="55"/>
    <x v="0"/>
    <x v="3"/>
    <x v="5"/>
    <s v="2020-12-28"/>
    <x v="0"/>
    <x v="0"/>
    <n v="26"/>
    <n v="24"/>
    <n v="2"/>
    <n v="12"/>
    <n v="68829"/>
    <n v="2647.2692307692309"/>
    <n v="63534.461538461546"/>
    <n v="12706.892307692309"/>
    <n v="6353.4461538461546"/>
    <n v="7624.1353846153852"/>
    <n v="200"/>
    <n v="7824.1353846153852"/>
    <n v="2400"/>
    <n v="84994.800000000017"/>
    <n v="77170.664615384638"/>
    <s v="Paid"/>
    <s v="ICICI"/>
    <s v="990935689796"/>
    <s v="848880536944"/>
  </r>
  <r>
    <x v="595"/>
    <x v="112"/>
    <x v="0"/>
    <n v="32"/>
    <x v="1"/>
    <x v="3"/>
    <x v="2"/>
    <s v="2020-03-27"/>
    <x v="0"/>
    <x v="0"/>
    <n v="26"/>
    <n v="23"/>
    <n v="3"/>
    <n v="1"/>
    <n v="73138"/>
    <n v="2813"/>
    <n v="64699"/>
    <n v="12939.800000000001"/>
    <n v="6469.9000000000005"/>
    <n v="7763.88"/>
    <n v="200"/>
    <n v="7963.88"/>
    <n v="200"/>
    <n v="84308.7"/>
    <n v="76344.819999999992"/>
    <s v="Paid"/>
    <s v="ICICI"/>
    <s v="251770522951"/>
    <s v="192078944344"/>
  </r>
  <r>
    <x v="596"/>
    <x v="89"/>
    <x v="0"/>
    <n v="44"/>
    <x v="4"/>
    <x v="0"/>
    <x v="0"/>
    <s v="2021-05-11"/>
    <x v="0"/>
    <x v="0"/>
    <n v="26"/>
    <n v="24"/>
    <n v="2"/>
    <n v="16"/>
    <n v="23653"/>
    <n v="909.73076923076928"/>
    <n v="21833.538461538461"/>
    <n v="4366.707692307692"/>
    <n v="2183.353846153846"/>
    <n v="2620.0246153846151"/>
    <n v="200"/>
    <n v="2820.0246153846151"/>
    <n v="3200"/>
    <n v="31583.599999999999"/>
    <n v="28763.575384615382"/>
    <s v="Paid"/>
    <s v="HDFC"/>
    <s v="368153501435"/>
    <s v="726288118739"/>
  </r>
  <r>
    <x v="597"/>
    <x v="49"/>
    <x v="1"/>
    <n v="29"/>
    <x v="3"/>
    <x v="0"/>
    <x v="0"/>
    <s v="2019-05-13"/>
    <x v="0"/>
    <x v="0"/>
    <n v="26"/>
    <n v="24"/>
    <n v="2"/>
    <n v="11"/>
    <n v="20881"/>
    <n v="803.11538461538464"/>
    <n v="19274.76923076923"/>
    <n v="3854.9538461538464"/>
    <n v="1927.4769230769232"/>
    <n v="2312.9723076923074"/>
    <n v="200"/>
    <n v="2512.9723076923074"/>
    <n v="2200"/>
    <n v="27257.200000000001"/>
    <n v="24744.227692307693"/>
    <s v="Paid"/>
    <s v="ICICI"/>
    <s v="169956510499"/>
    <s v="381034860111"/>
  </r>
  <r>
    <x v="598"/>
    <x v="12"/>
    <x v="0"/>
    <n v="42"/>
    <x v="0"/>
    <x v="3"/>
    <x v="5"/>
    <s v="2025-10-15"/>
    <x v="0"/>
    <x v="0"/>
    <n v="26"/>
    <n v="22"/>
    <n v="4"/>
    <n v="12"/>
    <n v="74918"/>
    <n v="2881.4615384615386"/>
    <n v="63392.153846153851"/>
    <n v="12678.43076923077"/>
    <n v="6339.2153846153851"/>
    <n v="7607.0584615384614"/>
    <n v="200"/>
    <n v="7807.0584615384614"/>
    <n v="2400"/>
    <n v="84809.8"/>
    <n v="77002.741538461545"/>
    <s v="Paid"/>
    <s v="Axis"/>
    <s v="336285061112"/>
    <s v="564247606029"/>
  </r>
  <r>
    <x v="599"/>
    <x v="118"/>
    <x v="0"/>
    <n v="34"/>
    <x v="1"/>
    <x v="3"/>
    <x v="2"/>
    <s v="2023-12-12"/>
    <x v="0"/>
    <x v="0"/>
    <n v="26"/>
    <n v="22"/>
    <n v="4"/>
    <n v="7"/>
    <n v="50580"/>
    <n v="1945.3846153846155"/>
    <n v="42798.461538461539"/>
    <n v="8559.6923076923085"/>
    <n v="4279.8461538461543"/>
    <n v="5135.8153846153846"/>
    <n v="200"/>
    <n v="5335.8153846153846"/>
    <n v="1400"/>
    <n v="57038"/>
    <n v="51702.184615384613"/>
    <s v="Paid"/>
    <s v="HDFC"/>
    <s v="520869953986"/>
    <s v="754126110097"/>
  </r>
  <r>
    <x v="600"/>
    <x v="118"/>
    <x v="1"/>
    <n v="48"/>
    <x v="0"/>
    <x v="1"/>
    <x v="6"/>
    <s v="2019-08-18"/>
    <x v="0"/>
    <x v="0"/>
    <n v="26"/>
    <n v="24"/>
    <n v="2"/>
    <n v="17"/>
    <n v="67539"/>
    <n v="2597.6538461538462"/>
    <n v="62343.692307692312"/>
    <n v="12468.738461538464"/>
    <n v="6234.3692307692318"/>
    <n v="7481.2430769230768"/>
    <n v="200"/>
    <n v="7681.2430769230768"/>
    <n v="3400"/>
    <n v="84446.8"/>
    <n v="76765.556923076932"/>
    <s v="Paid"/>
    <s v="ICICI"/>
    <s v="518295766019"/>
    <s v="945319964919"/>
  </r>
  <r>
    <x v="601"/>
    <x v="135"/>
    <x v="0"/>
    <n v="24"/>
    <x v="6"/>
    <x v="0"/>
    <x v="5"/>
    <s v="2024-05-30"/>
    <x v="0"/>
    <x v="0"/>
    <n v="26"/>
    <n v="21"/>
    <n v="5"/>
    <n v="2"/>
    <n v="66309"/>
    <n v="2550.3461538461538"/>
    <n v="53557.269230769227"/>
    <n v="10711.453846153847"/>
    <n v="5355.7269230769234"/>
    <n v="6426.872307692307"/>
    <n v="200"/>
    <n v="6626.872307692307"/>
    <n v="400"/>
    <n v="70024.45"/>
    <n v="63397.577692307692"/>
    <s v="Paid"/>
    <s v="Axis"/>
    <s v="856283660663"/>
    <s v="497876167591"/>
  </r>
  <r>
    <x v="602"/>
    <x v="122"/>
    <x v="0"/>
    <n v="31"/>
    <x v="5"/>
    <x v="1"/>
    <x v="1"/>
    <s v="2024-03-04"/>
    <x v="0"/>
    <x v="0"/>
    <n v="26"/>
    <n v="23"/>
    <n v="3"/>
    <n v="10"/>
    <n v="44362"/>
    <n v="1706.2307692307693"/>
    <n v="39243.307692307695"/>
    <n v="7848.6615384615397"/>
    <n v="3924.3307692307699"/>
    <n v="4709.1969230769237"/>
    <n v="200"/>
    <n v="4909.1969230769237"/>
    <n v="2000"/>
    <n v="53016.3"/>
    <n v="48107.103076923078"/>
    <s v="Paid"/>
    <s v="HDFC"/>
    <s v="283934697619"/>
    <s v="672292630328"/>
  </r>
  <r>
    <x v="603"/>
    <x v="32"/>
    <x v="1"/>
    <n v="30"/>
    <x v="1"/>
    <x v="4"/>
    <x v="5"/>
    <s v="2021-05-12"/>
    <x v="0"/>
    <x v="0"/>
    <n v="26"/>
    <n v="25"/>
    <n v="1"/>
    <n v="7"/>
    <n v="48953"/>
    <n v="1882.8076923076924"/>
    <n v="47070.192307692312"/>
    <n v="9414.0384615384628"/>
    <n v="4707.0192307692314"/>
    <n v="5648.4230769230771"/>
    <n v="200"/>
    <n v="5848.4230769230771"/>
    <n v="1400"/>
    <n v="62591.250000000007"/>
    <n v="56742.826923076929"/>
    <s v="Paid"/>
    <s v="ICICI"/>
    <s v="767044132442"/>
    <s v="631591932374"/>
  </r>
  <r>
    <x v="604"/>
    <x v="157"/>
    <x v="1"/>
    <n v="54"/>
    <x v="2"/>
    <x v="2"/>
    <x v="2"/>
    <s v="2022-10-07"/>
    <x v="0"/>
    <x v="0"/>
    <n v="26"/>
    <n v="23"/>
    <n v="3"/>
    <n v="4"/>
    <n v="31670"/>
    <n v="1218.0769230769231"/>
    <n v="28015.76923076923"/>
    <n v="5603.1538461538466"/>
    <n v="2801.5769230769233"/>
    <n v="3361.8923076923074"/>
    <n v="200"/>
    <n v="3561.8923076923074"/>
    <n v="800"/>
    <n v="37220.5"/>
    <n v="33658.607692307691"/>
    <s v="Paid"/>
    <s v="SBI"/>
    <s v="515611954185"/>
    <s v="795071857311"/>
  </r>
  <r>
    <x v="605"/>
    <x v="89"/>
    <x v="1"/>
    <n v="29"/>
    <x v="0"/>
    <x v="0"/>
    <x v="4"/>
    <s v="2019-05-16"/>
    <x v="0"/>
    <x v="0"/>
    <n v="26"/>
    <n v="23"/>
    <n v="3"/>
    <n v="11"/>
    <n v="77166"/>
    <n v="2967.9230769230771"/>
    <n v="68262.23076923078"/>
    <n v="13652.446153846156"/>
    <n v="6826.2230769230782"/>
    <n v="8191.4676923076931"/>
    <n v="200"/>
    <n v="8391.4676923076931"/>
    <n v="2200"/>
    <n v="90940.900000000023"/>
    <n v="82549.432307692332"/>
    <s v="Paid"/>
    <s v="HDFC"/>
    <s v="329417098887"/>
    <s v="523795934580"/>
  </r>
  <r>
    <x v="606"/>
    <x v="139"/>
    <x v="0"/>
    <n v="50"/>
    <x v="2"/>
    <x v="0"/>
    <x v="4"/>
    <s v="2020-10-31"/>
    <x v="0"/>
    <x v="0"/>
    <n v="26"/>
    <n v="22"/>
    <n v="4"/>
    <n v="4"/>
    <n v="37581"/>
    <n v="1445.4230769230769"/>
    <n v="31799.307692307691"/>
    <n v="6359.8615384615387"/>
    <n v="3179.9307692307693"/>
    <n v="3815.916923076923"/>
    <n v="200"/>
    <n v="4015.916923076923"/>
    <n v="800"/>
    <n v="42139.1"/>
    <n v="38123.183076923073"/>
    <s v="Paid"/>
    <s v="SBI"/>
    <s v="450938019531"/>
    <s v="724386549213"/>
  </r>
  <r>
    <x v="607"/>
    <x v="13"/>
    <x v="0"/>
    <n v="41"/>
    <x v="3"/>
    <x v="2"/>
    <x v="0"/>
    <s v="2025-10-12"/>
    <x v="0"/>
    <x v="0"/>
    <n v="26"/>
    <n v="22"/>
    <n v="4"/>
    <n v="15"/>
    <n v="29190"/>
    <n v="1122.6923076923076"/>
    <n v="24699.230769230766"/>
    <n v="4939.8461538461534"/>
    <n v="2469.9230769230767"/>
    <n v="2963.9076923076918"/>
    <n v="200"/>
    <n v="3163.9076923076918"/>
    <n v="3000"/>
    <n v="35109"/>
    <n v="31945.092307692306"/>
    <s v="Paid"/>
    <s v="HDFC"/>
    <s v="937277534811"/>
    <s v="503669976944"/>
  </r>
  <r>
    <x v="608"/>
    <x v="82"/>
    <x v="0"/>
    <n v="29"/>
    <x v="5"/>
    <x v="1"/>
    <x v="2"/>
    <s v="2020-12-07"/>
    <x v="0"/>
    <x v="0"/>
    <n v="26"/>
    <n v="24"/>
    <n v="2"/>
    <n v="19"/>
    <n v="41611"/>
    <n v="1600.4230769230769"/>
    <n v="38410.153846153844"/>
    <n v="7682.0307692307688"/>
    <n v="3841.0153846153844"/>
    <n v="4609.2184615384613"/>
    <n v="200"/>
    <n v="4809.2184615384613"/>
    <n v="3800"/>
    <n v="53733.2"/>
    <n v="48923.981538461536"/>
    <s v="Paid"/>
    <s v="HDFC"/>
    <s v="682581977065"/>
    <s v="745271471892"/>
  </r>
  <r>
    <x v="609"/>
    <x v="38"/>
    <x v="0"/>
    <n v="24"/>
    <x v="7"/>
    <x v="3"/>
    <x v="3"/>
    <s v="2019-05-08"/>
    <x v="0"/>
    <x v="0"/>
    <n v="26"/>
    <n v="25"/>
    <n v="1"/>
    <n v="0"/>
    <n v="73725"/>
    <n v="2835.5769230769229"/>
    <n v="70889.423076923078"/>
    <n v="14177.884615384617"/>
    <n v="7088.9423076923085"/>
    <n v="8506.7307692307695"/>
    <n v="200"/>
    <n v="8706.7307692307695"/>
    <n v="0"/>
    <n v="92156.25"/>
    <n v="83449.519230769234"/>
    <s v="Paid"/>
    <s v="HDFC"/>
    <s v="690997800631"/>
    <s v="792195914043"/>
  </r>
  <r>
    <x v="610"/>
    <x v="185"/>
    <x v="0"/>
    <n v="34"/>
    <x v="3"/>
    <x v="5"/>
    <x v="3"/>
    <s v="2023-11-27"/>
    <x v="0"/>
    <x v="0"/>
    <n v="26"/>
    <n v="24"/>
    <n v="2"/>
    <n v="20"/>
    <n v="73106"/>
    <n v="2811.7692307692309"/>
    <n v="67482.461538461546"/>
    <n v="13496.49230769231"/>
    <n v="6748.2461538461548"/>
    <n v="8097.8953846153854"/>
    <n v="200"/>
    <n v="8297.8953846153854"/>
    <n v="4000"/>
    <n v="91727.200000000012"/>
    <n v="83429.304615384623"/>
    <s v="Paid"/>
    <s v="ICICI"/>
    <s v="919759867038"/>
    <s v="797697735896"/>
  </r>
  <r>
    <x v="611"/>
    <x v="64"/>
    <x v="1"/>
    <n v="33"/>
    <x v="4"/>
    <x v="2"/>
    <x v="4"/>
    <s v="2024-06-25"/>
    <x v="0"/>
    <x v="0"/>
    <n v="26"/>
    <n v="22"/>
    <n v="4"/>
    <n v="13"/>
    <n v="22498"/>
    <n v="865.30769230769226"/>
    <n v="19036.76923076923"/>
    <n v="3807.3538461538465"/>
    <n v="1903.6769230769232"/>
    <n v="2284.4123076923074"/>
    <n v="200"/>
    <n v="2484.4123076923074"/>
    <n v="2600"/>
    <n v="27347.8"/>
    <n v="24863.387692307693"/>
    <s v="Paid"/>
    <s v="Axis"/>
    <s v="957001370249"/>
    <s v="202550277936"/>
  </r>
  <r>
    <x v="612"/>
    <x v="168"/>
    <x v="1"/>
    <n v="23"/>
    <x v="3"/>
    <x v="4"/>
    <x v="6"/>
    <s v="2021-09-12"/>
    <x v="0"/>
    <x v="0"/>
    <n v="26"/>
    <n v="23"/>
    <n v="3"/>
    <n v="6"/>
    <n v="39939"/>
    <n v="1536.1153846153845"/>
    <n v="35330.653846153844"/>
    <n v="7066.1307692307691"/>
    <n v="3533.0653846153846"/>
    <n v="4239.6784615384613"/>
    <n v="200"/>
    <n v="4439.6784615384613"/>
    <n v="1200"/>
    <n v="47129.85"/>
    <n v="42690.171538461538"/>
    <s v="Paid"/>
    <s v="SBI"/>
    <s v="356537464670"/>
    <s v="929046585430"/>
  </r>
  <r>
    <x v="613"/>
    <x v="192"/>
    <x v="0"/>
    <n v="33"/>
    <x v="2"/>
    <x v="0"/>
    <x v="5"/>
    <s v="2020-05-25"/>
    <x v="0"/>
    <x v="0"/>
    <n v="26"/>
    <n v="25"/>
    <n v="1"/>
    <n v="11"/>
    <n v="24542"/>
    <n v="943.92307692307691"/>
    <n v="23598.076923076922"/>
    <n v="4719.6153846153848"/>
    <n v="2359.8076923076924"/>
    <n v="2831.7692307692305"/>
    <n v="200"/>
    <n v="3031.7692307692305"/>
    <n v="2200"/>
    <n v="32877.5"/>
    <n v="29845.73076923077"/>
    <s v="Paid"/>
    <s v="SBI"/>
    <s v="218605625905"/>
    <s v="646729703972"/>
  </r>
  <r>
    <x v="614"/>
    <x v="64"/>
    <x v="1"/>
    <n v="36"/>
    <x v="5"/>
    <x v="5"/>
    <x v="0"/>
    <s v="2021-03-30"/>
    <x v="0"/>
    <x v="0"/>
    <n v="26"/>
    <n v="26"/>
    <n v="0"/>
    <n v="12"/>
    <n v="71215"/>
    <n v="2739.0384615384614"/>
    <n v="71215"/>
    <n v="14243"/>
    <n v="7121.5"/>
    <n v="8545.7999999999993"/>
    <n v="200"/>
    <n v="8745.7999999999993"/>
    <n v="2400"/>
    <n v="94979.5"/>
    <n v="86233.7"/>
    <s v="Paid"/>
    <s v="HDFC"/>
    <s v="261099844537"/>
    <s v="354031978721"/>
  </r>
  <r>
    <x v="615"/>
    <x v="169"/>
    <x v="1"/>
    <n v="50"/>
    <x v="6"/>
    <x v="5"/>
    <x v="4"/>
    <s v="2023-10-01"/>
    <x v="0"/>
    <x v="0"/>
    <n v="26"/>
    <n v="24"/>
    <n v="2"/>
    <n v="18"/>
    <n v="24767"/>
    <n v="952.57692307692309"/>
    <n v="22861.846153846156"/>
    <n v="4572.3692307692318"/>
    <n v="2286.1846153846159"/>
    <n v="2743.4215384615386"/>
    <n v="200"/>
    <n v="2943.4215384615386"/>
    <n v="3600"/>
    <n v="33320.400000000009"/>
    <n v="30376.978461538471"/>
    <s v="Paid"/>
    <s v="SBI"/>
    <s v="331950523000"/>
    <s v="804625432832"/>
  </r>
  <r>
    <x v="616"/>
    <x v="14"/>
    <x v="0"/>
    <n v="51"/>
    <x v="6"/>
    <x v="0"/>
    <x v="5"/>
    <s v="2021-10-09"/>
    <x v="0"/>
    <x v="0"/>
    <n v="26"/>
    <n v="26"/>
    <n v="0"/>
    <n v="5"/>
    <n v="73484"/>
    <n v="2826.3076923076924"/>
    <n v="73484"/>
    <n v="14696.800000000001"/>
    <n v="7348.4000000000005"/>
    <n v="8818.08"/>
    <n v="200"/>
    <n v="9018.08"/>
    <n v="1000"/>
    <n v="96529.2"/>
    <n v="87511.12"/>
    <s v="Paid"/>
    <s v="HDFC"/>
    <s v="933737522667"/>
    <s v="179476512843"/>
  </r>
  <r>
    <x v="617"/>
    <x v="169"/>
    <x v="1"/>
    <n v="52"/>
    <x v="7"/>
    <x v="5"/>
    <x v="0"/>
    <s v="2023-06-17"/>
    <x v="0"/>
    <x v="0"/>
    <n v="26"/>
    <n v="25"/>
    <n v="1"/>
    <n v="18"/>
    <n v="59092"/>
    <n v="2272.7692307692309"/>
    <n v="56819.230769230773"/>
    <n v="11363.846153846156"/>
    <n v="5681.923076923078"/>
    <n v="6818.3076923076924"/>
    <n v="200"/>
    <n v="7018.3076923076924"/>
    <n v="3600"/>
    <n v="77465.000000000015"/>
    <n v="70446.692307692327"/>
    <s v="Paid"/>
    <s v="SBI"/>
    <s v="849486881954"/>
    <s v="865151463197"/>
  </r>
  <r>
    <x v="618"/>
    <x v="112"/>
    <x v="1"/>
    <n v="48"/>
    <x v="5"/>
    <x v="3"/>
    <x v="4"/>
    <s v="2019-08-23"/>
    <x v="0"/>
    <x v="0"/>
    <n v="26"/>
    <n v="22"/>
    <n v="4"/>
    <n v="2"/>
    <n v="26085"/>
    <n v="1003.2692307692307"/>
    <n v="22071.923076923074"/>
    <n v="4414.3846153846152"/>
    <n v="2207.1923076923076"/>
    <n v="2648.6307692307687"/>
    <n v="200"/>
    <n v="2848.6307692307687"/>
    <n v="400"/>
    <n v="29093.499999999996"/>
    <n v="26244.869230769229"/>
    <s v="Paid"/>
    <s v="SBI"/>
    <s v="118047273696"/>
    <s v="354054229096"/>
  </r>
  <r>
    <x v="619"/>
    <x v="97"/>
    <x v="0"/>
    <n v="31"/>
    <x v="6"/>
    <x v="3"/>
    <x v="2"/>
    <s v="2021-04-22"/>
    <x v="0"/>
    <x v="0"/>
    <n v="26"/>
    <n v="25"/>
    <n v="1"/>
    <n v="13"/>
    <n v="21130"/>
    <n v="812.69230769230774"/>
    <n v="20317.307692307695"/>
    <n v="4063.461538461539"/>
    <n v="2031.7307692307695"/>
    <n v="2438.0769230769233"/>
    <n v="200"/>
    <n v="2638.0769230769233"/>
    <n v="2600"/>
    <n v="29012.500000000004"/>
    <n v="26374.423076923082"/>
    <s v="Paid"/>
    <s v="SBI"/>
    <s v="580979061873"/>
    <s v="517846985171"/>
  </r>
  <r>
    <x v="620"/>
    <x v="25"/>
    <x v="0"/>
    <n v="42"/>
    <x v="2"/>
    <x v="1"/>
    <x v="2"/>
    <s v="2024-09-12"/>
    <x v="0"/>
    <x v="0"/>
    <n v="26"/>
    <n v="23"/>
    <n v="3"/>
    <n v="20"/>
    <n v="77061"/>
    <n v="2963.8846153846152"/>
    <n v="68169.346153846156"/>
    <n v="13633.869230769233"/>
    <n v="6816.9346153846163"/>
    <n v="8180.3215384615387"/>
    <n v="200"/>
    <n v="8380.3215384615396"/>
    <n v="4000"/>
    <n v="92620.15"/>
    <n v="84239.828461538447"/>
    <s v="Paid"/>
    <s v="HDFC"/>
    <s v="276228884661"/>
    <s v="359485719099"/>
  </r>
  <r>
    <x v="621"/>
    <x v="181"/>
    <x v="1"/>
    <n v="54"/>
    <x v="6"/>
    <x v="3"/>
    <x v="3"/>
    <s v="2025-08-01"/>
    <x v="0"/>
    <x v="0"/>
    <n v="26"/>
    <n v="24"/>
    <n v="2"/>
    <n v="8"/>
    <n v="24623"/>
    <n v="947.03846153846155"/>
    <n v="22728.923076923078"/>
    <n v="4545.7846153846158"/>
    <n v="2272.8923076923079"/>
    <n v="2727.4707692307693"/>
    <n v="200"/>
    <n v="2927.4707692307693"/>
    <n v="1600"/>
    <n v="31147.600000000002"/>
    <n v="28220.129230769235"/>
    <s v="Paid"/>
    <s v="ICICI"/>
    <s v="939937585891"/>
    <s v="429387635466"/>
  </r>
  <r>
    <x v="622"/>
    <x v="110"/>
    <x v="1"/>
    <n v="51"/>
    <x v="4"/>
    <x v="0"/>
    <x v="4"/>
    <s v="2020-02-17"/>
    <x v="0"/>
    <x v="0"/>
    <n v="26"/>
    <n v="24"/>
    <n v="2"/>
    <n v="4"/>
    <n v="50763"/>
    <n v="1952.4230769230769"/>
    <n v="46858.153846153844"/>
    <n v="9371.6307692307691"/>
    <n v="4685.8153846153846"/>
    <n v="5622.9784615384615"/>
    <n v="200"/>
    <n v="5822.9784615384615"/>
    <n v="800"/>
    <n v="61715.6"/>
    <n v="55892.621538461535"/>
    <s v="Paid"/>
    <s v="Axis"/>
    <s v="934376740452"/>
    <s v="968549459086"/>
  </r>
  <r>
    <x v="623"/>
    <x v="65"/>
    <x v="0"/>
    <n v="46"/>
    <x v="3"/>
    <x v="1"/>
    <x v="0"/>
    <s v="2021-10-21"/>
    <x v="0"/>
    <x v="0"/>
    <n v="26"/>
    <n v="25"/>
    <n v="1"/>
    <n v="17"/>
    <n v="71744"/>
    <n v="2759.3846153846152"/>
    <n v="68984.615384615376"/>
    <n v="13796.923076923076"/>
    <n v="6898.4615384615381"/>
    <n v="8278.1538461538439"/>
    <n v="200"/>
    <n v="8478.1538461538439"/>
    <n v="3400"/>
    <n v="93079.999999999985"/>
    <n v="84601.846153846142"/>
    <s v="Paid"/>
    <s v="ICICI"/>
    <s v="649152507698"/>
    <s v="852689288459"/>
  </r>
  <r>
    <x v="624"/>
    <x v="165"/>
    <x v="1"/>
    <n v="45"/>
    <x v="1"/>
    <x v="1"/>
    <x v="0"/>
    <s v="2022-06-21"/>
    <x v="0"/>
    <x v="0"/>
    <n v="26"/>
    <n v="24"/>
    <n v="2"/>
    <n v="7"/>
    <n v="64576"/>
    <n v="2483.6923076923076"/>
    <n v="59608.615384615383"/>
    <n v="11921.723076923077"/>
    <n v="5960.8615384615387"/>
    <n v="7153.0338461538458"/>
    <n v="200"/>
    <n v="7353.0338461538458"/>
    <n v="1400"/>
    <n v="78891.199999999997"/>
    <n v="71538.166153846149"/>
    <s v="Paid"/>
    <s v="ICICI"/>
    <s v="389408838690"/>
    <s v="122976523051"/>
  </r>
  <r>
    <x v="625"/>
    <x v="104"/>
    <x v="0"/>
    <n v="41"/>
    <x v="7"/>
    <x v="4"/>
    <x v="1"/>
    <s v="2020-06-24"/>
    <x v="0"/>
    <x v="0"/>
    <n v="26"/>
    <n v="25"/>
    <n v="1"/>
    <n v="7"/>
    <n v="39216"/>
    <n v="1508.3076923076924"/>
    <n v="37707.692307692312"/>
    <n v="7541.5384615384628"/>
    <n v="3770.7692307692314"/>
    <n v="4524.9230769230771"/>
    <n v="200"/>
    <n v="4724.9230769230771"/>
    <n v="1400"/>
    <n v="50420.000000000007"/>
    <n v="45695.076923076929"/>
    <s v="Paid"/>
    <s v="HDFC"/>
    <s v="208618979055"/>
    <s v="396732334106"/>
  </r>
  <r>
    <x v="626"/>
    <x v="133"/>
    <x v="1"/>
    <n v="37"/>
    <x v="5"/>
    <x v="4"/>
    <x v="4"/>
    <s v="2021-05-13"/>
    <x v="0"/>
    <x v="0"/>
    <n v="26"/>
    <n v="23"/>
    <n v="3"/>
    <n v="15"/>
    <n v="35052"/>
    <n v="1348.1538461538462"/>
    <n v="31007.538461538461"/>
    <n v="6201.5076923076922"/>
    <n v="3100.7538461538461"/>
    <n v="3720.9046153846152"/>
    <n v="200"/>
    <n v="3920.9046153846152"/>
    <n v="3000"/>
    <n v="43309.8"/>
    <n v="39388.895384615389"/>
    <s v="Paid"/>
    <s v="ICICI"/>
    <s v="308556898042"/>
    <s v="660185828086"/>
  </r>
  <r>
    <x v="627"/>
    <x v="109"/>
    <x v="1"/>
    <n v="41"/>
    <x v="0"/>
    <x v="4"/>
    <x v="4"/>
    <s v="2023-04-09"/>
    <x v="0"/>
    <x v="0"/>
    <n v="26"/>
    <n v="22"/>
    <n v="4"/>
    <n v="16"/>
    <n v="51533"/>
    <n v="1982.0384615384614"/>
    <n v="43604.846153846149"/>
    <n v="8720.9692307692294"/>
    <n v="4360.4846153846147"/>
    <n v="5232.581538461538"/>
    <n v="200"/>
    <n v="5432.581538461538"/>
    <n v="3200"/>
    <n v="59886.299999999996"/>
    <n v="54453.718461538461"/>
    <s v="Paid"/>
    <s v="Axis"/>
    <s v="392292163427"/>
    <s v="182526781022"/>
  </r>
  <r>
    <x v="628"/>
    <x v="128"/>
    <x v="0"/>
    <n v="36"/>
    <x v="7"/>
    <x v="5"/>
    <x v="4"/>
    <s v="2020-02-19"/>
    <x v="0"/>
    <x v="0"/>
    <n v="26"/>
    <n v="24"/>
    <n v="2"/>
    <n v="9"/>
    <n v="27828"/>
    <n v="1070.3076923076924"/>
    <n v="25687.384615384617"/>
    <n v="5137.4769230769234"/>
    <n v="2568.7384615384617"/>
    <n v="3082.4861538461541"/>
    <n v="200"/>
    <n v="3282.4861538461541"/>
    <n v="1800"/>
    <n v="35193.600000000006"/>
    <n v="31911.11384615385"/>
    <s v="Paid"/>
    <s v="Axis"/>
    <s v="627567948512"/>
    <s v="638246720650"/>
  </r>
  <r>
    <x v="629"/>
    <x v="174"/>
    <x v="1"/>
    <n v="35"/>
    <x v="6"/>
    <x v="5"/>
    <x v="4"/>
    <s v="2020-08-01"/>
    <x v="0"/>
    <x v="0"/>
    <n v="26"/>
    <n v="24"/>
    <n v="2"/>
    <n v="8"/>
    <n v="24015"/>
    <n v="923.65384615384619"/>
    <n v="22167.692307692309"/>
    <n v="4433.5384615384619"/>
    <n v="2216.7692307692309"/>
    <n v="2660.123076923077"/>
    <n v="200"/>
    <n v="2860.123076923077"/>
    <n v="1600"/>
    <n v="30418"/>
    <n v="27557.876923076925"/>
    <s v="Paid"/>
    <s v="HDFC"/>
    <s v="992078451621"/>
    <s v="478649758278"/>
  </r>
  <r>
    <x v="630"/>
    <x v="79"/>
    <x v="1"/>
    <n v="46"/>
    <x v="6"/>
    <x v="4"/>
    <x v="1"/>
    <s v="2021-08-28"/>
    <x v="0"/>
    <x v="0"/>
    <n v="26"/>
    <n v="24"/>
    <n v="2"/>
    <n v="10"/>
    <n v="58146"/>
    <n v="2236.3846153846152"/>
    <n v="53673.230769230766"/>
    <n v="10734.646153846154"/>
    <n v="5367.3230769230768"/>
    <n v="6440.7876923076919"/>
    <n v="200"/>
    <n v="6640.7876923076919"/>
    <n v="2000"/>
    <n v="71775.199999999997"/>
    <n v="65134.412307692306"/>
    <s v="Paid"/>
    <s v="ICICI"/>
    <s v="373662597462"/>
    <s v="107795850806"/>
  </r>
  <r>
    <x v="631"/>
    <x v="193"/>
    <x v="0"/>
    <n v="21"/>
    <x v="3"/>
    <x v="2"/>
    <x v="0"/>
    <s v="2024-02-17"/>
    <x v="0"/>
    <x v="0"/>
    <n v="26"/>
    <n v="24"/>
    <n v="2"/>
    <n v="1"/>
    <n v="28345"/>
    <n v="1090.1923076923076"/>
    <n v="26164.615384615383"/>
    <n v="5232.9230769230771"/>
    <n v="2616.4615384615386"/>
    <n v="3139.7538461538456"/>
    <n v="200"/>
    <n v="3339.7538461538456"/>
    <n v="200"/>
    <n v="34214"/>
    <n v="30874.246153846154"/>
    <s v="Paid"/>
    <s v="HDFC"/>
    <s v="973072075883"/>
    <s v="681918546947"/>
  </r>
  <r>
    <x v="632"/>
    <x v="26"/>
    <x v="0"/>
    <n v="54"/>
    <x v="5"/>
    <x v="5"/>
    <x v="6"/>
    <s v="2020-11-04"/>
    <x v="0"/>
    <x v="0"/>
    <n v="26"/>
    <n v="24"/>
    <n v="2"/>
    <n v="7"/>
    <n v="41723"/>
    <n v="1604.7307692307693"/>
    <n v="38513.538461538461"/>
    <n v="7702.7076923076929"/>
    <n v="3851.3538461538465"/>
    <n v="4621.624615384615"/>
    <n v="200"/>
    <n v="4821.624615384615"/>
    <n v="1400"/>
    <n v="51467.6"/>
    <n v="46645.975384615384"/>
    <s v="Paid"/>
    <s v="SBI"/>
    <s v="890689883892"/>
    <s v="778200815623"/>
  </r>
  <r>
    <x v="633"/>
    <x v="136"/>
    <x v="1"/>
    <n v="54"/>
    <x v="2"/>
    <x v="0"/>
    <x v="5"/>
    <s v="2019-06-04"/>
    <x v="0"/>
    <x v="0"/>
    <n v="26"/>
    <n v="22"/>
    <n v="4"/>
    <n v="17"/>
    <n v="19232"/>
    <n v="739.69230769230774"/>
    <n v="16273.23076923077"/>
    <n v="3254.646153846154"/>
    <n v="1627.323076923077"/>
    <n v="1952.7876923076922"/>
    <n v="200"/>
    <n v="2152.7876923076919"/>
    <n v="3400"/>
    <n v="24555.200000000001"/>
    <n v="22402.41230769231"/>
    <s v="Paid"/>
    <s v="SBI"/>
    <s v="772199836752"/>
    <s v="219279400668"/>
  </r>
  <r>
    <x v="634"/>
    <x v="35"/>
    <x v="1"/>
    <n v="37"/>
    <x v="3"/>
    <x v="4"/>
    <x v="3"/>
    <s v="2024-07-29"/>
    <x v="0"/>
    <x v="0"/>
    <n v="26"/>
    <n v="25"/>
    <n v="1"/>
    <n v="8"/>
    <n v="33601"/>
    <n v="1292.3461538461538"/>
    <n v="32308.653846153844"/>
    <n v="6461.7307692307695"/>
    <n v="3230.8653846153848"/>
    <n v="3877.038461538461"/>
    <n v="200"/>
    <n v="4077.038461538461"/>
    <n v="1600"/>
    <n v="43601.249999999993"/>
    <n v="39524.211538461532"/>
    <s v="Paid"/>
    <s v="Axis"/>
    <s v="247430479574"/>
    <s v="644829609973"/>
  </r>
  <r>
    <x v="635"/>
    <x v="121"/>
    <x v="1"/>
    <n v="38"/>
    <x v="7"/>
    <x v="5"/>
    <x v="0"/>
    <s v="2024-09-20"/>
    <x v="0"/>
    <x v="0"/>
    <n v="26"/>
    <n v="23"/>
    <n v="3"/>
    <n v="9"/>
    <n v="45621"/>
    <n v="1754.6538461538462"/>
    <n v="40357.038461538461"/>
    <n v="8071.4076923076927"/>
    <n v="4035.7038461538464"/>
    <n v="4842.8446153846153"/>
    <n v="200"/>
    <n v="5042.8446153846153"/>
    <n v="1800"/>
    <n v="54264.15"/>
    <n v="49221.305384615385"/>
    <s v="Paid"/>
    <s v="ICICI"/>
    <s v="306411155427"/>
    <s v="620177099861"/>
  </r>
  <r>
    <x v="636"/>
    <x v="69"/>
    <x v="1"/>
    <n v="48"/>
    <x v="7"/>
    <x v="4"/>
    <x v="1"/>
    <s v="2024-06-13"/>
    <x v="0"/>
    <x v="0"/>
    <n v="26"/>
    <n v="23"/>
    <n v="3"/>
    <n v="4"/>
    <n v="35521"/>
    <n v="1366.1923076923076"/>
    <n v="31422.423076923074"/>
    <n v="6284.4846153846156"/>
    <n v="3142.2423076923078"/>
    <n v="3770.6907692307686"/>
    <n v="200"/>
    <n v="3970.6907692307686"/>
    <n v="800"/>
    <n v="41649.15"/>
    <n v="37678.459230769236"/>
    <s v="Paid"/>
    <s v="SBI"/>
    <s v="759522910782"/>
    <s v="581403629500"/>
  </r>
  <r>
    <x v="637"/>
    <x v="167"/>
    <x v="1"/>
    <n v="53"/>
    <x v="2"/>
    <x v="3"/>
    <x v="1"/>
    <s v="2023-02-22"/>
    <x v="0"/>
    <x v="0"/>
    <n v="26"/>
    <n v="24"/>
    <n v="2"/>
    <n v="16"/>
    <n v="40925"/>
    <n v="1574.0384615384614"/>
    <n v="37776.923076923078"/>
    <n v="7555.3846153846162"/>
    <n v="3777.6923076923081"/>
    <n v="4533.2307692307695"/>
    <n v="200"/>
    <n v="4733.2307692307695"/>
    <n v="3200"/>
    <n v="52310"/>
    <n v="47576.769230769234"/>
    <s v="Paid"/>
    <s v="Axis"/>
    <s v="381385414497"/>
    <s v="653223075684"/>
  </r>
  <r>
    <x v="638"/>
    <x v="18"/>
    <x v="1"/>
    <n v="51"/>
    <x v="5"/>
    <x v="0"/>
    <x v="5"/>
    <s v="2021-02-18"/>
    <x v="0"/>
    <x v="0"/>
    <n v="26"/>
    <n v="23"/>
    <n v="3"/>
    <n v="2"/>
    <n v="24743"/>
    <n v="951.65384615384619"/>
    <n v="21888.038461538461"/>
    <n v="4377.6076923076926"/>
    <n v="2188.8038461538463"/>
    <n v="2626.5646153846151"/>
    <n v="200"/>
    <n v="2826.5646153846151"/>
    <n v="400"/>
    <n v="28854.449999999997"/>
    <n v="26027.885384615383"/>
    <s v="Paid"/>
    <s v="SBI"/>
    <s v="780863732042"/>
    <s v="964326407211"/>
  </r>
  <r>
    <x v="639"/>
    <x v="136"/>
    <x v="0"/>
    <n v="42"/>
    <x v="2"/>
    <x v="0"/>
    <x v="3"/>
    <s v="2025-03-04"/>
    <x v="0"/>
    <x v="0"/>
    <n v="26"/>
    <n v="25"/>
    <n v="1"/>
    <n v="12"/>
    <n v="45349"/>
    <n v="1744.1923076923076"/>
    <n v="43604.807692307688"/>
    <n v="8720.9615384615372"/>
    <n v="4360.4807692307686"/>
    <n v="5232.576923076922"/>
    <n v="200"/>
    <n v="5432.576923076922"/>
    <n v="2400"/>
    <n v="59086.249999999993"/>
    <n v="53653.673076923071"/>
    <s v="Paid"/>
    <s v="ICICI"/>
    <s v="928927013231"/>
    <s v="248429960610"/>
  </r>
  <r>
    <x v="640"/>
    <x v="90"/>
    <x v="1"/>
    <n v="36"/>
    <x v="4"/>
    <x v="5"/>
    <x v="0"/>
    <s v="2022-04-18"/>
    <x v="0"/>
    <x v="0"/>
    <n v="26"/>
    <n v="23"/>
    <n v="3"/>
    <n v="4"/>
    <n v="37960"/>
    <n v="1460"/>
    <n v="33580"/>
    <n v="6716"/>
    <n v="3358"/>
    <n v="4029.6"/>
    <n v="200"/>
    <n v="4229.6000000000004"/>
    <n v="800"/>
    <n v="44454"/>
    <n v="40224.400000000001"/>
    <s v="Paid"/>
    <s v="ICICI"/>
    <s v="763695759385"/>
    <s v="722675987493"/>
  </r>
  <r>
    <x v="641"/>
    <x v="65"/>
    <x v="1"/>
    <n v="44"/>
    <x v="7"/>
    <x v="3"/>
    <x v="3"/>
    <s v="2025-10-03"/>
    <x v="0"/>
    <x v="0"/>
    <n v="26"/>
    <n v="24"/>
    <n v="2"/>
    <n v="18"/>
    <n v="36727"/>
    <n v="1412.5769230769231"/>
    <n v="33901.846153846156"/>
    <n v="6780.3692307692318"/>
    <n v="3390.1846153846159"/>
    <n v="4068.2215384615388"/>
    <n v="200"/>
    <n v="4268.2215384615392"/>
    <n v="3600"/>
    <n v="47672.4"/>
    <n v="43404.17846153846"/>
    <s v="Paid"/>
    <s v="Axis"/>
    <s v="712069771521"/>
    <s v="453531064522"/>
  </r>
  <r>
    <x v="642"/>
    <x v="31"/>
    <x v="1"/>
    <n v="35"/>
    <x v="4"/>
    <x v="5"/>
    <x v="4"/>
    <s v="2021-06-10"/>
    <x v="0"/>
    <x v="0"/>
    <n v="26"/>
    <n v="21"/>
    <n v="5"/>
    <n v="13"/>
    <n v="18476"/>
    <n v="710.61538461538464"/>
    <n v="14922.923076923078"/>
    <n v="2984.584615384616"/>
    <n v="1492.292307692308"/>
    <n v="1790.7507692307693"/>
    <n v="200"/>
    <n v="1990.7507692307693"/>
    <n v="2600"/>
    <n v="21999.8"/>
    <n v="20009.049230769229"/>
    <s v="Paid"/>
    <s v="HDFC"/>
    <s v="684151739651"/>
    <s v="405975116877"/>
  </r>
  <r>
    <x v="643"/>
    <x v="11"/>
    <x v="0"/>
    <n v="41"/>
    <x v="0"/>
    <x v="4"/>
    <x v="3"/>
    <s v="2024-04-05"/>
    <x v="0"/>
    <x v="0"/>
    <n v="26"/>
    <n v="21"/>
    <n v="5"/>
    <n v="8"/>
    <n v="40301"/>
    <n v="1550.0384615384614"/>
    <n v="32550.807692307691"/>
    <n v="6510.1615384615388"/>
    <n v="3255.0807692307694"/>
    <n v="3906.0969230769228"/>
    <n v="200"/>
    <n v="4106.0969230769224"/>
    <n v="1600"/>
    <n v="43916.05"/>
    <n v="39809.953076923077"/>
    <s v="Paid"/>
    <s v="Axis"/>
    <s v="811557248223"/>
    <s v="309622955256"/>
  </r>
  <r>
    <x v="644"/>
    <x v="46"/>
    <x v="0"/>
    <n v="37"/>
    <x v="3"/>
    <x v="5"/>
    <x v="3"/>
    <s v="2024-12-25"/>
    <x v="0"/>
    <x v="0"/>
    <n v="26"/>
    <n v="23"/>
    <n v="3"/>
    <n v="0"/>
    <n v="26175"/>
    <n v="1006.7307692307693"/>
    <n v="23154.807692307695"/>
    <n v="4630.961538461539"/>
    <n v="2315.4807692307695"/>
    <n v="2778.5769230769233"/>
    <n v="200"/>
    <n v="2978.5769230769233"/>
    <n v="0"/>
    <n v="30101.250000000004"/>
    <n v="27122.673076923082"/>
    <s v="Paid"/>
    <s v="Axis"/>
    <s v="229161579898"/>
    <s v="487441294641"/>
  </r>
  <r>
    <x v="645"/>
    <x v="35"/>
    <x v="1"/>
    <n v="46"/>
    <x v="5"/>
    <x v="0"/>
    <x v="2"/>
    <s v="2022-12-26"/>
    <x v="0"/>
    <x v="0"/>
    <n v="26"/>
    <n v="24"/>
    <n v="2"/>
    <n v="11"/>
    <n v="79292"/>
    <n v="3049.6923076923076"/>
    <n v="73192.615384615376"/>
    <n v="14638.523076923077"/>
    <n v="7319.2615384615383"/>
    <n v="8783.1138461538449"/>
    <n v="200"/>
    <n v="8983.1138461538449"/>
    <n v="2200"/>
    <n v="97350.39999999998"/>
    <n v="88367.286153846129"/>
    <s v="Paid"/>
    <s v="Axis"/>
    <s v="356994027017"/>
    <s v="525756776063"/>
  </r>
  <r>
    <x v="646"/>
    <x v="97"/>
    <x v="0"/>
    <n v="52"/>
    <x v="0"/>
    <x v="4"/>
    <x v="0"/>
    <s v="2025-02-16"/>
    <x v="0"/>
    <x v="0"/>
    <n v="26"/>
    <n v="22"/>
    <n v="4"/>
    <n v="4"/>
    <n v="43591"/>
    <n v="1676.5769230769231"/>
    <n v="36884.692307692305"/>
    <n v="7376.9384615384615"/>
    <n v="3688.4692307692308"/>
    <n v="4426.163076923076"/>
    <n v="200"/>
    <n v="4626.163076923076"/>
    <n v="800"/>
    <n v="48750.1"/>
    <n v="44123.936923076923"/>
    <s v="Paid"/>
    <s v="SBI"/>
    <s v="871802213514"/>
    <s v="551784697977"/>
  </r>
  <r>
    <x v="647"/>
    <x v="103"/>
    <x v="0"/>
    <n v="27"/>
    <x v="6"/>
    <x v="5"/>
    <x v="0"/>
    <s v="2023-12-08"/>
    <x v="0"/>
    <x v="0"/>
    <n v="26"/>
    <n v="22"/>
    <n v="4"/>
    <n v="0"/>
    <n v="49834"/>
    <n v="1916.6923076923076"/>
    <n v="42167.230769230766"/>
    <n v="8433.4461538461528"/>
    <n v="4216.7230769230764"/>
    <n v="5060.0676923076917"/>
    <n v="200"/>
    <n v="5260.0676923076917"/>
    <n v="0"/>
    <n v="54817.399999999994"/>
    <n v="49557.332307692304"/>
    <s v="Paid"/>
    <s v="HDFC"/>
    <s v="996245183650"/>
    <s v="177520006350"/>
  </r>
  <r>
    <x v="648"/>
    <x v="100"/>
    <x v="0"/>
    <n v="54"/>
    <x v="7"/>
    <x v="1"/>
    <x v="5"/>
    <s v="2024-05-19"/>
    <x v="0"/>
    <x v="0"/>
    <n v="26"/>
    <n v="23"/>
    <n v="3"/>
    <n v="19"/>
    <n v="18235"/>
    <n v="701.34615384615381"/>
    <n v="16130.961538461537"/>
    <n v="3226.1923076923076"/>
    <n v="1613.0961538461538"/>
    <n v="1935.7153846153844"/>
    <n v="200"/>
    <n v="2135.7153846153842"/>
    <n v="3800"/>
    <n v="24770.249999999996"/>
    <n v="22634.534615384611"/>
    <s v="Paid"/>
    <s v="Axis"/>
    <s v="405755749545"/>
    <s v="308544867766"/>
  </r>
  <r>
    <x v="649"/>
    <x v="84"/>
    <x v="1"/>
    <n v="31"/>
    <x v="0"/>
    <x v="2"/>
    <x v="4"/>
    <s v="2022-12-07"/>
    <x v="0"/>
    <x v="0"/>
    <n v="26"/>
    <n v="22"/>
    <n v="4"/>
    <n v="18"/>
    <n v="71425"/>
    <n v="2747.1153846153848"/>
    <n v="60436.538461538468"/>
    <n v="12087.307692307695"/>
    <n v="6043.6538461538476"/>
    <n v="7252.3846153846162"/>
    <n v="200"/>
    <n v="7452.3846153846162"/>
    <n v="3600"/>
    <n v="82167.5"/>
    <n v="74715.11538461539"/>
    <s v="Paid"/>
    <s v="Axis"/>
    <s v="284020438899"/>
    <s v="111662563438"/>
  </r>
  <r>
    <x v="650"/>
    <x v="190"/>
    <x v="1"/>
    <n v="34"/>
    <x v="2"/>
    <x v="1"/>
    <x v="1"/>
    <s v="2019-01-17"/>
    <x v="0"/>
    <x v="0"/>
    <n v="26"/>
    <n v="25"/>
    <n v="1"/>
    <n v="1"/>
    <n v="32194"/>
    <n v="1238.2307692307693"/>
    <n v="30955.76923076923"/>
    <n v="6191.1538461538466"/>
    <n v="3095.5769230769233"/>
    <n v="3714.6923076923076"/>
    <n v="200"/>
    <n v="3914.6923076923076"/>
    <n v="200"/>
    <n v="40442.5"/>
    <n v="36527.807692307695"/>
    <s v="Paid"/>
    <s v="ICICI"/>
    <s v="571205374913"/>
    <s v="474352770532"/>
  </r>
  <r>
    <x v="651"/>
    <x v="6"/>
    <x v="1"/>
    <n v="31"/>
    <x v="2"/>
    <x v="4"/>
    <x v="1"/>
    <s v="2019-09-29"/>
    <x v="0"/>
    <x v="0"/>
    <n v="26"/>
    <n v="21"/>
    <n v="5"/>
    <n v="4"/>
    <n v="69438"/>
    <n v="2670.6923076923076"/>
    <n v="56084.538461538461"/>
    <n v="11216.907692307694"/>
    <n v="5608.4538461538468"/>
    <n v="6730.1446153846155"/>
    <n v="200"/>
    <n v="6930.1446153846155"/>
    <n v="800"/>
    <n v="73709.900000000009"/>
    <n v="66779.75538461539"/>
    <s v="Paid"/>
    <s v="ICICI"/>
    <s v="546736360864"/>
    <s v="701449610347"/>
  </r>
  <r>
    <x v="652"/>
    <x v="20"/>
    <x v="1"/>
    <n v="53"/>
    <x v="4"/>
    <x v="5"/>
    <x v="5"/>
    <s v="2023-10-08"/>
    <x v="0"/>
    <x v="0"/>
    <n v="26"/>
    <n v="23"/>
    <n v="3"/>
    <n v="20"/>
    <n v="53456"/>
    <n v="2056"/>
    <n v="47288"/>
    <n v="9457.6"/>
    <n v="4728.8"/>
    <n v="5674.5599999999995"/>
    <n v="200"/>
    <n v="5874.5599999999995"/>
    <n v="4000"/>
    <n v="65474.400000000001"/>
    <n v="59599.840000000004"/>
    <s v="Paid"/>
    <s v="Axis"/>
    <s v="793255911210"/>
    <s v="343747837693"/>
  </r>
  <r>
    <x v="653"/>
    <x v="131"/>
    <x v="0"/>
    <n v="55"/>
    <x v="4"/>
    <x v="0"/>
    <x v="5"/>
    <s v="2022-02-09"/>
    <x v="0"/>
    <x v="0"/>
    <n v="26"/>
    <n v="25"/>
    <n v="1"/>
    <n v="16"/>
    <n v="29937"/>
    <n v="1151.4230769230769"/>
    <n v="28785.576923076922"/>
    <n v="5757.1153846153848"/>
    <n v="2878.5576923076924"/>
    <n v="3454.2692307692305"/>
    <n v="200"/>
    <n v="3654.2692307692305"/>
    <n v="3200"/>
    <n v="40621.25"/>
    <n v="36966.980769230766"/>
    <s v="Paid"/>
    <s v="Axis"/>
    <s v="581723612358"/>
    <s v="935452165806"/>
  </r>
  <r>
    <x v="654"/>
    <x v="128"/>
    <x v="1"/>
    <n v="28"/>
    <x v="4"/>
    <x v="0"/>
    <x v="3"/>
    <s v="2019-06-14"/>
    <x v="0"/>
    <x v="0"/>
    <n v="26"/>
    <n v="22"/>
    <n v="4"/>
    <n v="3"/>
    <n v="33925"/>
    <n v="1304.8076923076924"/>
    <n v="28705.769230769234"/>
    <n v="5741.1538461538476"/>
    <n v="2870.5769230769238"/>
    <n v="3444.6923076923081"/>
    <n v="200"/>
    <n v="3644.6923076923081"/>
    <n v="600"/>
    <n v="37917.5"/>
    <n v="34272.807692307695"/>
    <s v="Paid"/>
    <s v="Axis"/>
    <s v="615663067776"/>
    <s v="902751796875"/>
  </r>
  <r>
    <x v="655"/>
    <x v="168"/>
    <x v="1"/>
    <n v="35"/>
    <x v="0"/>
    <x v="3"/>
    <x v="5"/>
    <s v="2023-11-21"/>
    <x v="0"/>
    <x v="0"/>
    <n v="26"/>
    <n v="24"/>
    <n v="2"/>
    <n v="8"/>
    <n v="29682"/>
    <n v="1141.6153846153845"/>
    <n v="27398.769230769227"/>
    <n v="5479.7538461538461"/>
    <n v="2739.876923076923"/>
    <n v="3287.852307692307"/>
    <n v="200"/>
    <n v="3487.852307692307"/>
    <n v="1600"/>
    <n v="37218.399999999994"/>
    <n v="33730.547692307686"/>
    <s v="Paid"/>
    <s v="Axis"/>
    <s v="232617417946"/>
    <s v="149112479583"/>
  </r>
  <r>
    <x v="656"/>
    <x v="46"/>
    <x v="0"/>
    <n v="33"/>
    <x v="7"/>
    <x v="2"/>
    <x v="6"/>
    <s v="2022-06-24"/>
    <x v="0"/>
    <x v="0"/>
    <n v="26"/>
    <n v="23"/>
    <n v="3"/>
    <n v="10"/>
    <n v="24103"/>
    <n v="927.03846153846155"/>
    <n v="21321.884615384617"/>
    <n v="4264.376923076924"/>
    <n v="2132.188461538462"/>
    <n v="2558.626153846154"/>
    <n v="200"/>
    <n v="2758.626153846154"/>
    <n v="2000"/>
    <n v="29718.450000000004"/>
    <n v="26959.823846153849"/>
    <s v="Paid"/>
    <s v="SBI"/>
    <s v="843080140465"/>
    <s v="214605855094"/>
  </r>
  <r>
    <x v="657"/>
    <x v="177"/>
    <x v="0"/>
    <n v="21"/>
    <x v="4"/>
    <x v="1"/>
    <x v="3"/>
    <s v="2021-06-23"/>
    <x v="0"/>
    <x v="0"/>
    <n v="26"/>
    <n v="24"/>
    <n v="2"/>
    <n v="14"/>
    <n v="65989"/>
    <n v="2538.0384615384614"/>
    <n v="60912.923076923078"/>
    <n v="12182.584615384616"/>
    <n v="6091.292307692308"/>
    <n v="7309.5507692307692"/>
    <n v="200"/>
    <n v="7509.5507692307692"/>
    <n v="2800"/>
    <n v="81986.8"/>
    <n v="74477.24923076923"/>
    <s v="Paid"/>
    <s v="Axis"/>
    <s v="803747914293"/>
    <s v="723477332731"/>
  </r>
  <r>
    <x v="658"/>
    <x v="42"/>
    <x v="1"/>
    <n v="40"/>
    <x v="4"/>
    <x v="0"/>
    <x v="1"/>
    <s v="2019-03-09"/>
    <x v="0"/>
    <x v="0"/>
    <n v="26"/>
    <n v="23"/>
    <n v="3"/>
    <n v="2"/>
    <n v="23165"/>
    <n v="890.96153846153845"/>
    <n v="20492.115384615383"/>
    <n v="4098.4230769230771"/>
    <n v="2049.2115384615386"/>
    <n v="2459.0538461538458"/>
    <n v="200"/>
    <n v="2659.0538461538458"/>
    <n v="400"/>
    <n v="27039.75"/>
    <n v="24380.696153846155"/>
    <s v="Paid"/>
    <s v="ICICI"/>
    <s v="518287724029"/>
    <s v="985555221374"/>
  </r>
  <r>
    <x v="659"/>
    <x v="77"/>
    <x v="1"/>
    <n v="53"/>
    <x v="2"/>
    <x v="0"/>
    <x v="1"/>
    <s v="2023-08-02"/>
    <x v="0"/>
    <x v="0"/>
    <n v="26"/>
    <n v="23"/>
    <n v="3"/>
    <n v="3"/>
    <n v="55468"/>
    <n v="2133.3846153846152"/>
    <n v="49067.846153846149"/>
    <n v="9813.5692307692298"/>
    <n v="4906.7846153846149"/>
    <n v="5888.1415384615375"/>
    <n v="200"/>
    <n v="6088.1415384615375"/>
    <n v="600"/>
    <n v="64388.2"/>
    <n v="58300.058461538458"/>
    <s v="Paid"/>
    <s v="SBI"/>
    <s v="829138144249"/>
    <s v="949585809207"/>
  </r>
  <r>
    <x v="660"/>
    <x v="54"/>
    <x v="1"/>
    <n v="31"/>
    <x v="4"/>
    <x v="4"/>
    <x v="4"/>
    <s v="2023-02-28"/>
    <x v="0"/>
    <x v="0"/>
    <n v="26"/>
    <n v="22"/>
    <n v="4"/>
    <n v="12"/>
    <n v="39309"/>
    <n v="1511.8846153846155"/>
    <n v="33261.461538461539"/>
    <n v="6652.292307692308"/>
    <n v="3326.146153846154"/>
    <n v="3991.3753846153845"/>
    <n v="200"/>
    <n v="4191.375384615385"/>
    <n v="2400"/>
    <n v="45639.9"/>
    <n v="41448.524615384616"/>
    <s v="Paid"/>
    <s v="HDFC"/>
    <s v="249318648510"/>
    <s v="480640747451"/>
  </r>
  <r>
    <x v="661"/>
    <x v="71"/>
    <x v="0"/>
    <n v="49"/>
    <x v="4"/>
    <x v="3"/>
    <x v="6"/>
    <s v="2021-03-17"/>
    <x v="0"/>
    <x v="0"/>
    <n v="26"/>
    <n v="22"/>
    <n v="4"/>
    <n v="8"/>
    <n v="75662"/>
    <n v="2910.0769230769229"/>
    <n v="64021.692307692305"/>
    <n v="12804.338461538462"/>
    <n v="6402.169230769231"/>
    <n v="7682.6030769230765"/>
    <n v="200"/>
    <n v="7882.6030769230765"/>
    <n v="1600"/>
    <n v="84828.2"/>
    <n v="76945.596923076926"/>
    <s v="Paid"/>
    <s v="Axis"/>
    <s v="319983660270"/>
    <s v="474136615910"/>
  </r>
  <r>
    <x v="662"/>
    <x v="20"/>
    <x v="0"/>
    <n v="22"/>
    <x v="3"/>
    <x v="0"/>
    <x v="1"/>
    <s v="2022-09-28"/>
    <x v="0"/>
    <x v="0"/>
    <n v="26"/>
    <n v="24"/>
    <n v="2"/>
    <n v="7"/>
    <n v="63403"/>
    <n v="2438.5769230769229"/>
    <n v="58525.846153846149"/>
    <n v="11705.16923076923"/>
    <n v="5852.5846153846151"/>
    <n v="7023.1015384615375"/>
    <n v="200"/>
    <n v="7223.1015384615375"/>
    <n v="1400"/>
    <n v="77483.600000000006"/>
    <n v="70260.498461538475"/>
    <s v="Paid"/>
    <s v="SBI"/>
    <s v="336081760539"/>
    <s v="605670090747"/>
  </r>
  <r>
    <x v="663"/>
    <x v="154"/>
    <x v="1"/>
    <n v="34"/>
    <x v="6"/>
    <x v="5"/>
    <x v="4"/>
    <s v="2021-06-05"/>
    <x v="0"/>
    <x v="0"/>
    <n v="26"/>
    <n v="24"/>
    <n v="2"/>
    <n v="1"/>
    <n v="45549"/>
    <n v="1751.8846153846155"/>
    <n v="42045.230769230773"/>
    <n v="8409.046153846155"/>
    <n v="4204.5230769230775"/>
    <n v="5045.4276923076923"/>
    <n v="200"/>
    <n v="5245.4276923076923"/>
    <n v="200"/>
    <n v="54858.8"/>
    <n v="49613.372307692312"/>
    <s v="Paid"/>
    <s v="HDFC"/>
    <s v="895756869085"/>
    <s v="974590710903"/>
  </r>
  <r>
    <x v="664"/>
    <x v="96"/>
    <x v="1"/>
    <n v="49"/>
    <x v="6"/>
    <x v="4"/>
    <x v="5"/>
    <s v="2021-11-12"/>
    <x v="0"/>
    <x v="0"/>
    <n v="26"/>
    <n v="26"/>
    <n v="0"/>
    <n v="9"/>
    <n v="32673"/>
    <n v="1256.6538461538462"/>
    <n v="32673"/>
    <n v="6534.6"/>
    <n v="3267.3"/>
    <n v="3920.7599999999998"/>
    <n v="200"/>
    <n v="4120.76"/>
    <n v="1800"/>
    <n v="44274.9"/>
    <n v="40154.14"/>
    <s v="Paid"/>
    <s v="Axis"/>
    <s v="453653487014"/>
    <s v="596096173170"/>
  </r>
  <r>
    <x v="665"/>
    <x v="142"/>
    <x v="1"/>
    <n v="26"/>
    <x v="3"/>
    <x v="1"/>
    <x v="3"/>
    <s v="2025-10-21"/>
    <x v="0"/>
    <x v="0"/>
    <n v="26"/>
    <n v="25"/>
    <n v="1"/>
    <n v="18"/>
    <n v="31214"/>
    <n v="1200.5384615384614"/>
    <n v="30013.461538461535"/>
    <n v="6002.6923076923076"/>
    <n v="3001.3461538461538"/>
    <n v="3601.6153846153843"/>
    <n v="200"/>
    <n v="3801.6153846153843"/>
    <n v="3600"/>
    <n v="42617.5"/>
    <n v="38815.884615384617"/>
    <s v="Paid"/>
    <s v="ICICI"/>
    <s v="454413138722"/>
    <s v="554277578456"/>
  </r>
  <r>
    <x v="666"/>
    <x v="144"/>
    <x v="0"/>
    <n v="21"/>
    <x v="2"/>
    <x v="4"/>
    <x v="1"/>
    <s v="2019-05-08"/>
    <x v="0"/>
    <x v="0"/>
    <n v="26"/>
    <n v="22"/>
    <n v="4"/>
    <n v="0"/>
    <n v="66727"/>
    <n v="2566.4230769230771"/>
    <n v="56461.307692307695"/>
    <n v="11292.26153846154"/>
    <n v="5646.1307692307701"/>
    <n v="6775.3569230769235"/>
    <n v="200"/>
    <n v="6975.3569230769235"/>
    <n v="0"/>
    <n v="73399.700000000012"/>
    <n v="66424.343076923091"/>
    <s v="Paid"/>
    <s v="Axis"/>
    <s v="582279763490"/>
    <s v="947749171263"/>
  </r>
  <r>
    <x v="667"/>
    <x v="46"/>
    <x v="1"/>
    <n v="37"/>
    <x v="6"/>
    <x v="1"/>
    <x v="4"/>
    <s v="2019-10-31"/>
    <x v="0"/>
    <x v="0"/>
    <n v="26"/>
    <n v="23"/>
    <n v="3"/>
    <n v="18"/>
    <n v="22452"/>
    <n v="863.53846153846155"/>
    <n v="19861.384615384617"/>
    <n v="3972.2769230769236"/>
    <n v="1986.1384615384618"/>
    <n v="2383.3661538461538"/>
    <n v="200"/>
    <n v="2583.3661538461538"/>
    <n v="3600"/>
    <n v="29419.800000000003"/>
    <n v="26836.43384615385"/>
    <s v="Paid"/>
    <s v="HDFC"/>
    <s v="731829498967"/>
    <s v="448866893686"/>
  </r>
  <r>
    <x v="668"/>
    <x v="30"/>
    <x v="0"/>
    <n v="40"/>
    <x v="6"/>
    <x v="1"/>
    <x v="3"/>
    <s v="2020-11-26"/>
    <x v="0"/>
    <x v="0"/>
    <n v="26"/>
    <n v="22"/>
    <n v="4"/>
    <n v="16"/>
    <n v="67696"/>
    <n v="2603.6923076923076"/>
    <n v="57281.230769230766"/>
    <n v="11456.246153846154"/>
    <n v="5728.123076923077"/>
    <n v="6873.747692307692"/>
    <n v="200"/>
    <n v="7073.747692307692"/>
    <n v="3200"/>
    <n v="77665.599999999991"/>
    <n v="70591.852307692301"/>
    <s v="Paid"/>
    <s v="Axis"/>
    <s v="893106967172"/>
    <s v="905602070016"/>
  </r>
  <r>
    <x v="669"/>
    <x v="92"/>
    <x v="0"/>
    <n v="52"/>
    <x v="6"/>
    <x v="1"/>
    <x v="5"/>
    <s v="2024-09-04"/>
    <x v="0"/>
    <x v="0"/>
    <n v="26"/>
    <n v="23"/>
    <n v="3"/>
    <n v="3"/>
    <n v="45300"/>
    <n v="1742.3076923076924"/>
    <n v="40073.076923076922"/>
    <n v="8014.6153846153848"/>
    <n v="4007.3076923076924"/>
    <n v="4808.7692307692305"/>
    <n v="200"/>
    <n v="5008.7692307692305"/>
    <n v="600"/>
    <n v="52695"/>
    <n v="47686.230769230766"/>
    <s v="Paid"/>
    <s v="HDFC"/>
    <s v="114159761050"/>
    <s v="847697459584"/>
  </r>
  <r>
    <x v="670"/>
    <x v="94"/>
    <x v="1"/>
    <n v="37"/>
    <x v="6"/>
    <x v="3"/>
    <x v="3"/>
    <s v="2021-05-10"/>
    <x v="0"/>
    <x v="0"/>
    <n v="26"/>
    <n v="24"/>
    <n v="2"/>
    <n v="19"/>
    <n v="41590"/>
    <n v="1599.6153846153845"/>
    <n v="38390.769230769227"/>
    <n v="7678.1538461538457"/>
    <n v="3839.0769230769229"/>
    <n v="4606.8923076923074"/>
    <n v="200"/>
    <n v="4806.8923076923074"/>
    <n v="3800"/>
    <n v="53707.999999999993"/>
    <n v="48901.107692307683"/>
    <s v="Paid"/>
    <s v="ICICI"/>
    <s v="572799469330"/>
    <s v="430004223036"/>
  </r>
  <r>
    <x v="671"/>
    <x v="138"/>
    <x v="1"/>
    <n v="27"/>
    <x v="0"/>
    <x v="1"/>
    <x v="6"/>
    <s v="2024-11-18"/>
    <x v="0"/>
    <x v="0"/>
    <n v="26"/>
    <n v="23"/>
    <n v="3"/>
    <n v="0"/>
    <n v="30262"/>
    <n v="1163.9230769230769"/>
    <n v="26770.23076923077"/>
    <n v="5354.0461538461541"/>
    <n v="2677.023076923077"/>
    <n v="3212.4276923076923"/>
    <n v="200"/>
    <n v="3412.4276923076923"/>
    <n v="0"/>
    <n v="34801.300000000003"/>
    <n v="31388.872307692312"/>
    <s v="Paid"/>
    <s v="HDFC"/>
    <s v="626096277321"/>
    <s v="239628184224"/>
  </r>
  <r>
    <x v="672"/>
    <x v="44"/>
    <x v="0"/>
    <n v="36"/>
    <x v="5"/>
    <x v="1"/>
    <x v="4"/>
    <s v="2024-09-03"/>
    <x v="0"/>
    <x v="0"/>
    <n v="26"/>
    <n v="25"/>
    <n v="1"/>
    <n v="9"/>
    <n v="77271"/>
    <n v="2971.9615384615386"/>
    <n v="74299.038461538468"/>
    <n v="14859.807692307695"/>
    <n v="7429.9038461538476"/>
    <n v="8915.8846153846152"/>
    <n v="200"/>
    <n v="9115.8846153846152"/>
    <n v="1800"/>
    <n v="98388.75"/>
    <n v="89272.86538461539"/>
    <s v="Paid"/>
    <s v="HDFC"/>
    <s v="392234390556"/>
    <s v="133221937455"/>
  </r>
  <r>
    <x v="673"/>
    <x v="11"/>
    <x v="0"/>
    <n v="37"/>
    <x v="3"/>
    <x v="2"/>
    <x v="1"/>
    <s v="2019-07-13"/>
    <x v="0"/>
    <x v="0"/>
    <n v="26"/>
    <n v="25"/>
    <n v="1"/>
    <n v="18"/>
    <n v="73379"/>
    <n v="2822.2692307692309"/>
    <n v="70556.73076923078"/>
    <n v="14111.346153846156"/>
    <n v="7055.673076923078"/>
    <n v="8466.8076923076933"/>
    <n v="200"/>
    <n v="8666.8076923076933"/>
    <n v="3600"/>
    <n v="95323.750000000015"/>
    <n v="86656.942307692327"/>
    <s v="Paid"/>
    <s v="HDFC"/>
    <s v="278784304269"/>
    <s v="988506294108"/>
  </r>
  <r>
    <x v="674"/>
    <x v="28"/>
    <x v="0"/>
    <n v="55"/>
    <x v="7"/>
    <x v="3"/>
    <x v="1"/>
    <s v="2019-01-16"/>
    <x v="0"/>
    <x v="0"/>
    <n v="26"/>
    <n v="24"/>
    <n v="2"/>
    <n v="6"/>
    <n v="63446"/>
    <n v="2440.2307692307691"/>
    <n v="58565.538461538454"/>
    <n v="11713.107692307691"/>
    <n v="5856.5538461538454"/>
    <n v="7027.8646153846139"/>
    <n v="200"/>
    <n v="7227.8646153846139"/>
    <n v="1200"/>
    <n v="77335.199999999983"/>
    <n v="70107.335384615362"/>
    <s v="Paid"/>
    <s v="ICICI"/>
    <s v="252639858651"/>
    <s v="509937496803"/>
  </r>
  <r>
    <x v="675"/>
    <x v="194"/>
    <x v="1"/>
    <n v="49"/>
    <x v="3"/>
    <x v="1"/>
    <x v="1"/>
    <s v="2025-01-25"/>
    <x v="0"/>
    <x v="0"/>
    <n v="26"/>
    <n v="22"/>
    <n v="4"/>
    <n v="0"/>
    <n v="24357"/>
    <n v="936.80769230769226"/>
    <n v="20609.76923076923"/>
    <n v="4121.9538461538459"/>
    <n v="2060.976923076923"/>
    <n v="2473.1723076923076"/>
    <n v="200"/>
    <n v="2673.1723076923076"/>
    <n v="0"/>
    <n v="26792.7"/>
    <n v="24119.527692307693"/>
    <s v="Paid"/>
    <s v="SBI"/>
    <s v="544138445127"/>
    <s v="884884183178"/>
  </r>
  <r>
    <x v="676"/>
    <x v="88"/>
    <x v="0"/>
    <n v="48"/>
    <x v="1"/>
    <x v="1"/>
    <x v="6"/>
    <s v="2023-10-05"/>
    <x v="0"/>
    <x v="0"/>
    <n v="26"/>
    <n v="22"/>
    <n v="4"/>
    <n v="12"/>
    <n v="56193"/>
    <n v="2161.2692307692309"/>
    <n v="47547.923076923078"/>
    <n v="9509.584615384616"/>
    <n v="4754.792307692308"/>
    <n v="5705.750769230769"/>
    <n v="200"/>
    <n v="5905.750769230769"/>
    <n v="2400"/>
    <n v="64212.3"/>
    <n v="58306.549230769233"/>
    <s v="Paid"/>
    <s v="HDFC"/>
    <s v="698617294512"/>
    <s v="444468923661"/>
  </r>
  <r>
    <x v="677"/>
    <x v="157"/>
    <x v="0"/>
    <n v="45"/>
    <x v="7"/>
    <x v="5"/>
    <x v="3"/>
    <s v="2024-11-09"/>
    <x v="0"/>
    <x v="0"/>
    <n v="26"/>
    <n v="23"/>
    <n v="3"/>
    <n v="8"/>
    <n v="72314"/>
    <n v="2781.3076923076924"/>
    <n v="63970.076923076922"/>
    <n v="12794.015384615384"/>
    <n v="6397.0076923076922"/>
    <n v="7676.4092307692299"/>
    <n v="200"/>
    <n v="7876.4092307692299"/>
    <n v="1600"/>
    <n v="84761.1"/>
    <n v="76884.690769230772"/>
    <s v="Paid"/>
    <s v="HDFC"/>
    <s v="393018418691"/>
    <s v="827034745832"/>
  </r>
  <r>
    <x v="678"/>
    <x v="32"/>
    <x v="1"/>
    <n v="54"/>
    <x v="5"/>
    <x v="5"/>
    <x v="4"/>
    <s v="2023-09-29"/>
    <x v="0"/>
    <x v="0"/>
    <n v="26"/>
    <n v="23"/>
    <n v="3"/>
    <n v="17"/>
    <n v="25073"/>
    <n v="964.34615384615381"/>
    <n v="22179.961538461539"/>
    <n v="4435.9923076923078"/>
    <n v="2217.9961538461539"/>
    <n v="2661.5953846153848"/>
    <n v="200"/>
    <n v="2861.5953846153848"/>
    <n v="3400"/>
    <n v="32233.95"/>
    <n v="29372.354615384615"/>
    <s v="Paid"/>
    <s v="Axis"/>
    <s v="176225794004"/>
    <s v="868423563246"/>
  </r>
  <r>
    <x v="679"/>
    <x v="177"/>
    <x v="1"/>
    <n v="44"/>
    <x v="0"/>
    <x v="1"/>
    <x v="5"/>
    <s v="2025-10-25"/>
    <x v="0"/>
    <x v="0"/>
    <n v="26"/>
    <n v="22"/>
    <n v="4"/>
    <n v="6"/>
    <n v="27854"/>
    <n v="1071.3076923076924"/>
    <n v="23568.769230769234"/>
    <n v="4713.753846153847"/>
    <n v="2356.8769230769235"/>
    <n v="2828.252307692308"/>
    <n v="200"/>
    <n v="3028.252307692308"/>
    <n v="1200"/>
    <n v="31839.400000000005"/>
    <n v="28811.147692307699"/>
    <s v="Paid"/>
    <s v="ICICI"/>
    <s v="745882042401"/>
    <s v="844335077073"/>
  </r>
  <r>
    <x v="680"/>
    <x v="143"/>
    <x v="0"/>
    <n v="50"/>
    <x v="1"/>
    <x v="2"/>
    <x v="0"/>
    <s v="2022-08-20"/>
    <x v="0"/>
    <x v="0"/>
    <n v="26"/>
    <n v="26"/>
    <n v="0"/>
    <n v="12"/>
    <n v="56809"/>
    <n v="2184.9615384615386"/>
    <n v="56809"/>
    <n v="11361.800000000001"/>
    <n v="5680.9000000000005"/>
    <n v="6817.08"/>
    <n v="200"/>
    <n v="7017.08"/>
    <n v="2400"/>
    <n v="76251.7"/>
    <n v="69234.62"/>
    <s v="Paid"/>
    <s v="Axis"/>
    <s v="700918798695"/>
    <s v="155849265812"/>
  </r>
  <r>
    <x v="681"/>
    <x v="71"/>
    <x v="1"/>
    <n v="22"/>
    <x v="0"/>
    <x v="2"/>
    <x v="4"/>
    <s v="2020-04-24"/>
    <x v="0"/>
    <x v="0"/>
    <n v="26"/>
    <n v="24"/>
    <n v="2"/>
    <n v="6"/>
    <n v="66497"/>
    <n v="2557.5769230769229"/>
    <n v="61381.846153846149"/>
    <n v="12276.369230769231"/>
    <n v="6138.1846153846154"/>
    <n v="7365.8215384615378"/>
    <n v="200"/>
    <n v="7565.8215384615378"/>
    <n v="1200"/>
    <n v="80996.399999999994"/>
    <n v="73430.578461538462"/>
    <s v="Paid"/>
    <s v="ICICI"/>
    <s v="727595462201"/>
    <s v="186473004994"/>
  </r>
  <r>
    <x v="682"/>
    <x v="102"/>
    <x v="1"/>
    <n v="31"/>
    <x v="1"/>
    <x v="1"/>
    <x v="2"/>
    <s v="2023-11-02"/>
    <x v="0"/>
    <x v="0"/>
    <n v="26"/>
    <n v="21"/>
    <n v="5"/>
    <n v="12"/>
    <n v="29460"/>
    <n v="1133.0769230769231"/>
    <n v="23794.615384615387"/>
    <n v="4758.9230769230771"/>
    <n v="2379.4615384615386"/>
    <n v="2855.3538461538465"/>
    <n v="200"/>
    <n v="3055.3538461538465"/>
    <n v="2400"/>
    <n v="33333"/>
    <n v="30277.646153846152"/>
    <s v="Paid"/>
    <s v="SBI"/>
    <s v="912173517779"/>
    <s v="852539078255"/>
  </r>
  <r>
    <x v="683"/>
    <x v="56"/>
    <x v="0"/>
    <n v="51"/>
    <x v="1"/>
    <x v="4"/>
    <x v="3"/>
    <s v="2025-01-27"/>
    <x v="0"/>
    <x v="0"/>
    <n v="26"/>
    <n v="24"/>
    <n v="2"/>
    <n v="8"/>
    <n v="53385"/>
    <n v="2053.2692307692309"/>
    <n v="49278.461538461546"/>
    <n v="9855.6923076923104"/>
    <n v="4927.8461538461552"/>
    <n v="5913.4153846153849"/>
    <n v="200"/>
    <n v="6113.4153846153849"/>
    <n v="1600"/>
    <n v="65662.000000000015"/>
    <n v="59548.584615384629"/>
    <s v="Paid"/>
    <s v="Axis"/>
    <s v="496588509688"/>
    <s v="929787465408"/>
  </r>
  <r>
    <x v="684"/>
    <x v="12"/>
    <x v="0"/>
    <n v="30"/>
    <x v="4"/>
    <x v="3"/>
    <x v="6"/>
    <s v="2024-07-18"/>
    <x v="0"/>
    <x v="0"/>
    <n v="26"/>
    <n v="25"/>
    <n v="1"/>
    <n v="11"/>
    <n v="66668"/>
    <n v="2564.1538461538462"/>
    <n v="64103.846153846156"/>
    <n v="12820.769230769232"/>
    <n v="6410.3846153846162"/>
    <n v="7692.4615384615381"/>
    <n v="200"/>
    <n v="7892.4615384615381"/>
    <n v="2200"/>
    <n v="85535"/>
    <n v="77642.538461538468"/>
    <s v="Paid"/>
    <s v="HDFC"/>
    <s v="614242621349"/>
    <s v="512640843922"/>
  </r>
  <r>
    <x v="685"/>
    <x v="178"/>
    <x v="1"/>
    <n v="46"/>
    <x v="4"/>
    <x v="5"/>
    <x v="1"/>
    <s v="2020-02-08"/>
    <x v="0"/>
    <x v="0"/>
    <n v="26"/>
    <n v="22"/>
    <n v="4"/>
    <n v="15"/>
    <n v="22222"/>
    <n v="854.69230769230774"/>
    <n v="18803.23076923077"/>
    <n v="3760.646153846154"/>
    <n v="1880.323076923077"/>
    <n v="2256.3876923076923"/>
    <n v="200"/>
    <n v="2456.3876923076923"/>
    <n v="3000"/>
    <n v="27444.2"/>
    <n v="24987.812307692308"/>
    <s v="Paid"/>
    <s v="HDFC"/>
    <s v="427504569585"/>
    <s v="170462776892"/>
  </r>
  <r>
    <x v="686"/>
    <x v="101"/>
    <x v="1"/>
    <n v="24"/>
    <x v="7"/>
    <x v="3"/>
    <x v="3"/>
    <s v="2023-06-21"/>
    <x v="0"/>
    <x v="0"/>
    <n v="26"/>
    <n v="25"/>
    <n v="1"/>
    <n v="7"/>
    <n v="44624"/>
    <n v="1716.3076923076924"/>
    <n v="42907.692307692312"/>
    <n v="8581.5384615384628"/>
    <n v="4290.7692307692314"/>
    <n v="5148.9230769230771"/>
    <n v="200"/>
    <n v="5348.9230769230771"/>
    <n v="1400"/>
    <n v="57180.000000000007"/>
    <n v="51831.076923076929"/>
    <s v="Paid"/>
    <s v="ICICI"/>
    <s v="290541509177"/>
    <s v="248865995874"/>
  </r>
  <r>
    <x v="687"/>
    <x v="90"/>
    <x v="1"/>
    <n v="49"/>
    <x v="3"/>
    <x v="4"/>
    <x v="5"/>
    <s v="2022-10-12"/>
    <x v="0"/>
    <x v="0"/>
    <n v="26"/>
    <n v="25"/>
    <n v="1"/>
    <n v="2"/>
    <n v="37271"/>
    <n v="1433.5"/>
    <n v="35837.5"/>
    <n v="7167.5"/>
    <n v="3583.75"/>
    <n v="4300.5"/>
    <n v="200"/>
    <n v="4500.5"/>
    <n v="400"/>
    <n v="46988.75"/>
    <n v="42488.25"/>
    <s v="Paid"/>
    <s v="Axis"/>
    <s v="305197596491"/>
    <s v="288263157686"/>
  </r>
  <r>
    <x v="688"/>
    <x v="120"/>
    <x v="0"/>
    <n v="24"/>
    <x v="6"/>
    <x v="3"/>
    <x v="3"/>
    <s v="2023-03-31"/>
    <x v="0"/>
    <x v="0"/>
    <n v="26"/>
    <n v="24"/>
    <n v="2"/>
    <n v="10"/>
    <n v="28755"/>
    <n v="1105.9615384615386"/>
    <n v="26543.076923076926"/>
    <n v="5308.6153846153857"/>
    <n v="2654.3076923076928"/>
    <n v="3185.169230769231"/>
    <n v="200"/>
    <n v="3385.169230769231"/>
    <n v="2000"/>
    <n v="36506.000000000007"/>
    <n v="33120.830769230779"/>
    <s v="Paid"/>
    <s v="ICICI"/>
    <s v="790657982825"/>
    <s v="770240778636"/>
  </r>
  <r>
    <x v="689"/>
    <x v="50"/>
    <x v="1"/>
    <n v="30"/>
    <x v="5"/>
    <x v="0"/>
    <x v="6"/>
    <s v="2024-04-10"/>
    <x v="0"/>
    <x v="0"/>
    <n v="26"/>
    <n v="23"/>
    <n v="3"/>
    <n v="5"/>
    <n v="68408"/>
    <n v="2631.0769230769229"/>
    <n v="60514.769230769227"/>
    <n v="12102.953846153847"/>
    <n v="6051.4769230769234"/>
    <n v="7261.7723076923066"/>
    <n v="200"/>
    <n v="7461.7723076923066"/>
    <n v="1000"/>
    <n v="79669.200000000012"/>
    <n v="72207.427692307712"/>
    <s v="Paid"/>
    <s v="Axis"/>
    <s v="151956705839"/>
    <s v="466494665291"/>
  </r>
  <r>
    <x v="690"/>
    <x v="26"/>
    <x v="0"/>
    <n v="41"/>
    <x v="0"/>
    <x v="2"/>
    <x v="1"/>
    <s v="2021-05-01"/>
    <x v="0"/>
    <x v="0"/>
    <n v="26"/>
    <n v="23"/>
    <n v="3"/>
    <n v="1"/>
    <n v="54661"/>
    <n v="2102.3461538461538"/>
    <n v="48353.961538461539"/>
    <n v="9670.7923076923089"/>
    <n v="4835.3961538461544"/>
    <n v="5802.4753846153844"/>
    <n v="200"/>
    <n v="6002.4753846153844"/>
    <n v="200"/>
    <n v="63060.15"/>
    <n v="57057.674615384618"/>
    <s v="Paid"/>
    <s v="HDFC"/>
    <s v="898420091775"/>
    <s v="300548076958"/>
  </r>
  <r>
    <x v="691"/>
    <x v="41"/>
    <x v="0"/>
    <n v="39"/>
    <x v="4"/>
    <x v="5"/>
    <x v="1"/>
    <s v="2020-12-31"/>
    <x v="0"/>
    <x v="0"/>
    <n v="26"/>
    <n v="23"/>
    <n v="3"/>
    <n v="19"/>
    <n v="70210"/>
    <n v="2700.3846153846152"/>
    <n v="62108.846153846149"/>
    <n v="12421.76923076923"/>
    <n v="6210.8846153846152"/>
    <n v="7453.0615384615376"/>
    <n v="200"/>
    <n v="7653.0615384615376"/>
    <n v="3800"/>
    <n v="84541.499999999985"/>
    <n v="76888.438461538448"/>
    <s v="Paid"/>
    <s v="HDFC"/>
    <s v="903561699604"/>
    <s v="299481733147"/>
  </r>
  <r>
    <x v="692"/>
    <x v="105"/>
    <x v="0"/>
    <n v="26"/>
    <x v="2"/>
    <x v="5"/>
    <x v="6"/>
    <s v="2021-04-18"/>
    <x v="0"/>
    <x v="0"/>
    <n v="26"/>
    <n v="22"/>
    <n v="4"/>
    <n v="2"/>
    <n v="52996"/>
    <n v="2038.3076923076924"/>
    <n v="44842.769230769234"/>
    <n v="8968.5538461538472"/>
    <n v="4484.2769230769236"/>
    <n v="5381.1323076923081"/>
    <n v="200"/>
    <n v="5581.1323076923081"/>
    <n v="400"/>
    <n v="58695.600000000006"/>
    <n v="53114.467692307699"/>
    <s v="Paid"/>
    <s v="Axis"/>
    <s v="877021930535"/>
    <s v="289121359664"/>
  </r>
  <r>
    <x v="693"/>
    <x v="33"/>
    <x v="1"/>
    <n v="27"/>
    <x v="5"/>
    <x v="3"/>
    <x v="4"/>
    <s v="2023-07-15"/>
    <x v="0"/>
    <x v="0"/>
    <n v="26"/>
    <n v="23"/>
    <n v="3"/>
    <n v="10"/>
    <n v="74431"/>
    <n v="2862.7307692307691"/>
    <n v="65842.807692307688"/>
    <n v="13168.561538461538"/>
    <n v="6584.2807692307688"/>
    <n v="7901.1369230769224"/>
    <n v="200"/>
    <n v="8101.1369230769224"/>
    <n v="2000"/>
    <n v="87595.65"/>
    <n v="79494.513076923075"/>
    <s v="Paid"/>
    <s v="ICICI"/>
    <s v="621189215267"/>
    <s v="624827121907"/>
  </r>
  <r>
    <x v="694"/>
    <x v="92"/>
    <x v="0"/>
    <n v="37"/>
    <x v="2"/>
    <x v="5"/>
    <x v="2"/>
    <s v="2025-10-01"/>
    <x v="0"/>
    <x v="0"/>
    <n v="26"/>
    <n v="25"/>
    <n v="1"/>
    <n v="11"/>
    <n v="28358"/>
    <n v="1090.6923076923076"/>
    <n v="27267.307692307691"/>
    <n v="5453.461538461539"/>
    <n v="2726.7307692307695"/>
    <n v="3272.0769230769229"/>
    <n v="200"/>
    <n v="3472.0769230769229"/>
    <n v="2200"/>
    <n v="37647.5"/>
    <n v="34175.423076923078"/>
    <s v="Paid"/>
    <s v="SBI"/>
    <s v="895304275942"/>
    <s v="639198308458"/>
  </r>
  <r>
    <x v="695"/>
    <x v="182"/>
    <x v="1"/>
    <n v="22"/>
    <x v="4"/>
    <x v="5"/>
    <x v="3"/>
    <s v="2023-02-13"/>
    <x v="0"/>
    <x v="0"/>
    <n v="26"/>
    <n v="23"/>
    <n v="3"/>
    <n v="6"/>
    <n v="27464"/>
    <n v="1056.3076923076924"/>
    <n v="24295.076923076926"/>
    <n v="4859.0153846153853"/>
    <n v="2429.5076923076927"/>
    <n v="2915.4092307692308"/>
    <n v="200"/>
    <n v="3115.4092307692308"/>
    <n v="1200"/>
    <n v="32783.600000000006"/>
    <n v="29668.190769230776"/>
    <s v="Paid"/>
    <s v="Axis"/>
    <s v="492907270426"/>
    <s v="707192294757"/>
  </r>
  <r>
    <x v="696"/>
    <x v="17"/>
    <x v="1"/>
    <n v="50"/>
    <x v="4"/>
    <x v="3"/>
    <x v="4"/>
    <s v="2022-12-04"/>
    <x v="0"/>
    <x v="0"/>
    <n v="26"/>
    <n v="22"/>
    <n v="4"/>
    <n v="0"/>
    <n v="67163"/>
    <n v="2583.1923076923076"/>
    <n v="56830.230769230766"/>
    <n v="11366.046153846153"/>
    <n v="5683.0230769230766"/>
    <n v="6819.6276923076921"/>
    <n v="200"/>
    <n v="7019.6276923076921"/>
    <n v="0"/>
    <n v="73879.299999999988"/>
    <n v="66859.672307692294"/>
    <s v="Paid"/>
    <s v="HDFC"/>
    <s v="590584682489"/>
    <s v="451803084425"/>
  </r>
  <r>
    <x v="697"/>
    <x v="49"/>
    <x v="0"/>
    <n v="28"/>
    <x v="2"/>
    <x v="3"/>
    <x v="4"/>
    <s v="2024-11-19"/>
    <x v="0"/>
    <x v="0"/>
    <n v="26"/>
    <n v="24"/>
    <n v="2"/>
    <n v="15"/>
    <n v="78441"/>
    <n v="3016.9615384615386"/>
    <n v="72407.076923076922"/>
    <n v="14481.415384615386"/>
    <n v="7240.7076923076929"/>
    <n v="8688.8492307692304"/>
    <n v="200"/>
    <n v="8888.8492307692304"/>
    <n v="3000"/>
    <n v="97129.2"/>
    <n v="88240.350769230761"/>
    <s v="Paid"/>
    <s v="ICICI"/>
    <s v="227105184996"/>
    <s v="435904670100"/>
  </r>
  <r>
    <x v="698"/>
    <x v="4"/>
    <x v="1"/>
    <n v="43"/>
    <x v="6"/>
    <x v="0"/>
    <x v="6"/>
    <s v="2022-01-04"/>
    <x v="0"/>
    <x v="0"/>
    <n v="26"/>
    <n v="22"/>
    <n v="4"/>
    <n v="14"/>
    <n v="65678"/>
    <n v="2526.0769230769229"/>
    <n v="55573.692307692305"/>
    <n v="11114.738461538462"/>
    <n v="5557.3692307692309"/>
    <n v="6668.8430769230763"/>
    <n v="200"/>
    <n v="6868.8430769230763"/>
    <n v="2800"/>
    <n v="75045.799999999988"/>
    <n v="68176.956923076912"/>
    <s v="Paid"/>
    <s v="Axis"/>
    <s v="132316433964"/>
    <s v="958064724029"/>
  </r>
  <r>
    <x v="699"/>
    <x v="150"/>
    <x v="1"/>
    <n v="42"/>
    <x v="7"/>
    <x v="2"/>
    <x v="0"/>
    <s v="2020-01-19"/>
    <x v="0"/>
    <x v="0"/>
    <n v="26"/>
    <n v="25"/>
    <n v="1"/>
    <n v="9"/>
    <n v="68671"/>
    <n v="2641.1923076923076"/>
    <n v="66029.807692307688"/>
    <n v="13205.961538461539"/>
    <n v="6602.9807692307695"/>
    <n v="7923.576923076922"/>
    <n v="200"/>
    <n v="8123.576923076922"/>
    <n v="1800"/>
    <n v="87638.749999999985"/>
    <n v="79515.173076923063"/>
    <s v="Paid"/>
    <s v="Axis"/>
    <s v="572214785791"/>
    <s v="753068147151"/>
  </r>
  <r>
    <x v="700"/>
    <x v="114"/>
    <x v="0"/>
    <n v="53"/>
    <x v="6"/>
    <x v="0"/>
    <x v="3"/>
    <s v="2023-07-12"/>
    <x v="0"/>
    <x v="0"/>
    <n v="26"/>
    <n v="25"/>
    <n v="1"/>
    <n v="17"/>
    <n v="46950"/>
    <n v="1805.7692307692307"/>
    <n v="45144.230769230766"/>
    <n v="9028.8461538461543"/>
    <n v="4514.4230769230771"/>
    <n v="5417.3076923076915"/>
    <n v="200"/>
    <n v="5617.3076923076915"/>
    <n v="3400"/>
    <n v="62087.5"/>
    <n v="56470.192307692312"/>
    <s v="Paid"/>
    <s v="SBI"/>
    <s v="392651865583"/>
    <s v="224020973630"/>
  </r>
  <r>
    <x v="701"/>
    <x v="73"/>
    <x v="0"/>
    <n v="38"/>
    <x v="2"/>
    <x v="2"/>
    <x v="3"/>
    <s v="2024-07-05"/>
    <x v="0"/>
    <x v="0"/>
    <n v="26"/>
    <n v="24"/>
    <n v="2"/>
    <n v="10"/>
    <n v="79306"/>
    <n v="3050.2307692307691"/>
    <n v="73205.538461538454"/>
    <n v="14641.107692307691"/>
    <n v="7320.5538461538454"/>
    <n v="8784.6646153846141"/>
    <n v="200"/>
    <n v="8984.6646153846141"/>
    <n v="2000"/>
    <n v="97167.199999999983"/>
    <n v="88182.535384615374"/>
    <s v="Paid"/>
    <s v="HDFC"/>
    <s v="235151908837"/>
    <s v="831161231178"/>
  </r>
  <r>
    <x v="702"/>
    <x v="168"/>
    <x v="0"/>
    <n v="42"/>
    <x v="2"/>
    <x v="2"/>
    <x v="0"/>
    <s v="2023-08-17"/>
    <x v="0"/>
    <x v="0"/>
    <n v="26"/>
    <n v="24"/>
    <n v="2"/>
    <n v="20"/>
    <n v="61586"/>
    <n v="2368.6923076923076"/>
    <n v="56848.615384615383"/>
    <n v="11369.723076923077"/>
    <n v="5684.8615384615387"/>
    <n v="6821.833846153846"/>
    <n v="200"/>
    <n v="7021.833846153846"/>
    <n v="4000"/>
    <n v="77903.199999999997"/>
    <n v="70881.366153846146"/>
    <s v="Paid"/>
    <s v="HDFC"/>
    <s v="457493047022"/>
    <s v="564733091996"/>
  </r>
  <r>
    <x v="703"/>
    <x v="174"/>
    <x v="1"/>
    <n v="24"/>
    <x v="3"/>
    <x v="1"/>
    <x v="3"/>
    <s v="2021-07-30"/>
    <x v="0"/>
    <x v="0"/>
    <n v="26"/>
    <n v="22"/>
    <n v="4"/>
    <n v="4"/>
    <n v="29353"/>
    <n v="1128.9615384615386"/>
    <n v="24837.153846153848"/>
    <n v="4967.4307692307702"/>
    <n v="2483.7153846153851"/>
    <n v="2980.4584615384615"/>
    <n v="200"/>
    <n v="3180.4584615384615"/>
    <n v="800"/>
    <n v="33088.300000000003"/>
    <n v="29907.84153846154"/>
    <s v="Paid"/>
    <s v="HDFC"/>
    <s v="912003986734"/>
    <s v="676485088990"/>
  </r>
  <r>
    <x v="704"/>
    <x v="36"/>
    <x v="1"/>
    <n v="23"/>
    <x v="7"/>
    <x v="4"/>
    <x v="5"/>
    <s v="2025-07-03"/>
    <x v="0"/>
    <x v="0"/>
    <n v="26"/>
    <n v="22"/>
    <n v="4"/>
    <n v="1"/>
    <n v="22830"/>
    <n v="878.07692307692309"/>
    <n v="19317.692307692309"/>
    <n v="3863.5384615384619"/>
    <n v="1931.7692307692309"/>
    <n v="2318.123076923077"/>
    <n v="200"/>
    <n v="2518.123076923077"/>
    <n v="200"/>
    <n v="25313"/>
    <n v="22794.876923076925"/>
    <s v="Paid"/>
    <s v="HDFC"/>
    <s v="288632019119"/>
    <s v="602304551114"/>
  </r>
  <r>
    <x v="705"/>
    <x v="132"/>
    <x v="0"/>
    <n v="53"/>
    <x v="6"/>
    <x v="5"/>
    <x v="3"/>
    <s v="2020-05-26"/>
    <x v="0"/>
    <x v="0"/>
    <n v="26"/>
    <n v="23"/>
    <n v="3"/>
    <n v="11"/>
    <n v="41691"/>
    <n v="1603.5"/>
    <n v="36880.5"/>
    <n v="7376.1"/>
    <n v="3688.05"/>
    <n v="4425.66"/>
    <n v="200"/>
    <n v="4625.66"/>
    <n v="2200"/>
    <n v="50144.65"/>
    <n v="45518.990000000005"/>
    <s v="Paid"/>
    <s v="Axis"/>
    <s v="937030334364"/>
    <s v="939959320014"/>
  </r>
  <r>
    <x v="706"/>
    <x v="163"/>
    <x v="0"/>
    <n v="48"/>
    <x v="1"/>
    <x v="3"/>
    <x v="2"/>
    <s v="2021-12-15"/>
    <x v="0"/>
    <x v="0"/>
    <n v="26"/>
    <n v="22"/>
    <n v="4"/>
    <n v="11"/>
    <n v="18460"/>
    <n v="710"/>
    <n v="15620"/>
    <n v="3124"/>
    <n v="1562"/>
    <n v="1874.3999999999999"/>
    <n v="200"/>
    <n v="2074.3999999999996"/>
    <n v="2200"/>
    <n v="22506"/>
    <n v="20431.599999999999"/>
    <s v="Paid"/>
    <s v="SBI"/>
    <s v="940601600707"/>
    <s v="420385585802"/>
  </r>
  <r>
    <x v="707"/>
    <x v="170"/>
    <x v="0"/>
    <n v="38"/>
    <x v="2"/>
    <x v="0"/>
    <x v="2"/>
    <s v="2024-02-22"/>
    <x v="0"/>
    <x v="0"/>
    <n v="26"/>
    <n v="23"/>
    <n v="3"/>
    <n v="4"/>
    <n v="50403"/>
    <n v="1938.5769230769231"/>
    <n v="44587.269230769234"/>
    <n v="8917.4538461538468"/>
    <n v="4458.7269230769234"/>
    <n v="5350.4723076923083"/>
    <n v="200"/>
    <n v="5550.4723076923083"/>
    <n v="800"/>
    <n v="58763.450000000004"/>
    <n v="53212.977692307693"/>
    <s v="Paid"/>
    <s v="Axis"/>
    <s v="191554690681"/>
    <s v="747782606527"/>
  </r>
  <r>
    <x v="708"/>
    <x v="79"/>
    <x v="1"/>
    <n v="48"/>
    <x v="3"/>
    <x v="2"/>
    <x v="0"/>
    <s v="2021-12-21"/>
    <x v="0"/>
    <x v="0"/>
    <n v="26"/>
    <n v="23"/>
    <n v="3"/>
    <n v="18"/>
    <n v="73617"/>
    <n v="2831.4230769230771"/>
    <n v="65122.730769230773"/>
    <n v="13024.546153846155"/>
    <n v="6512.2730769230775"/>
    <n v="7814.7276923076925"/>
    <n v="200"/>
    <n v="8014.7276923076925"/>
    <n v="3600"/>
    <n v="88259.550000000017"/>
    <n v="80244.822307692331"/>
    <s v="Paid"/>
    <s v="SBI"/>
    <s v="608369729140"/>
    <s v="471574740385"/>
  </r>
  <r>
    <x v="709"/>
    <x v="160"/>
    <x v="0"/>
    <n v="38"/>
    <x v="4"/>
    <x v="3"/>
    <x v="5"/>
    <s v="2022-08-02"/>
    <x v="0"/>
    <x v="0"/>
    <n v="26"/>
    <n v="25"/>
    <n v="1"/>
    <n v="17"/>
    <n v="64282"/>
    <n v="2472.3846153846152"/>
    <n v="61809.615384615383"/>
    <n v="12361.923076923078"/>
    <n v="6180.961538461539"/>
    <n v="7417.1538461538457"/>
    <n v="200"/>
    <n v="7617.1538461538457"/>
    <n v="3400"/>
    <n v="83752.5"/>
    <n v="76135.346153846156"/>
    <s v="Paid"/>
    <s v="SBI"/>
    <s v="123375619298"/>
    <s v="502879630326"/>
  </r>
  <r>
    <x v="710"/>
    <x v="126"/>
    <x v="0"/>
    <n v="41"/>
    <x v="0"/>
    <x v="5"/>
    <x v="1"/>
    <s v="2022-09-06"/>
    <x v="0"/>
    <x v="0"/>
    <n v="26"/>
    <n v="22"/>
    <n v="4"/>
    <n v="3"/>
    <n v="74134"/>
    <n v="2851.3076923076924"/>
    <n v="62728.769230769234"/>
    <n v="12545.753846153848"/>
    <n v="6272.876923076924"/>
    <n v="7527.4523076923078"/>
    <n v="200"/>
    <n v="7727.4523076923078"/>
    <n v="600"/>
    <n v="82147.400000000009"/>
    <n v="74419.947692307702"/>
    <s v="Paid"/>
    <s v="Axis"/>
    <s v="106494230894"/>
    <s v="950519977855"/>
  </r>
  <r>
    <x v="711"/>
    <x v="61"/>
    <x v="1"/>
    <n v="48"/>
    <x v="2"/>
    <x v="2"/>
    <x v="5"/>
    <s v="2024-05-19"/>
    <x v="0"/>
    <x v="0"/>
    <n v="26"/>
    <n v="24"/>
    <n v="2"/>
    <n v="19"/>
    <n v="53691"/>
    <n v="2065.0384615384614"/>
    <n v="49560.923076923078"/>
    <n v="9912.1846153846163"/>
    <n v="4956.0923076923082"/>
    <n v="5947.3107692307694"/>
    <n v="200"/>
    <n v="6147.3107692307694"/>
    <n v="3800"/>
    <n v="68229.2"/>
    <n v="62081.889230769229"/>
    <s v="Paid"/>
    <s v="ICICI"/>
    <s v="167191453856"/>
    <s v="102404845203"/>
  </r>
  <r>
    <x v="712"/>
    <x v="172"/>
    <x v="1"/>
    <n v="25"/>
    <x v="5"/>
    <x v="0"/>
    <x v="5"/>
    <s v="2020-10-21"/>
    <x v="0"/>
    <x v="0"/>
    <n v="26"/>
    <n v="23"/>
    <n v="3"/>
    <n v="12"/>
    <n v="21791"/>
    <n v="838.11538461538464"/>
    <n v="19276.653846153848"/>
    <n v="3855.3307692307699"/>
    <n v="1927.6653846153849"/>
    <n v="2313.1984615384617"/>
    <n v="200"/>
    <n v="2513.1984615384617"/>
    <n v="2400"/>
    <n v="27459.65"/>
    <n v="24946.451538461541"/>
    <s v="Paid"/>
    <s v="ICICI"/>
    <s v="753742052448"/>
    <s v="540217639160"/>
  </r>
  <r>
    <x v="713"/>
    <x v="134"/>
    <x v="1"/>
    <n v="43"/>
    <x v="4"/>
    <x v="1"/>
    <x v="1"/>
    <s v="2019-12-07"/>
    <x v="0"/>
    <x v="0"/>
    <n v="26"/>
    <n v="25"/>
    <n v="1"/>
    <n v="9"/>
    <n v="45914"/>
    <n v="1765.9230769230769"/>
    <n v="44148.076923076922"/>
    <n v="8829.6153846153848"/>
    <n v="4414.8076923076924"/>
    <n v="5297.7692307692305"/>
    <n v="200"/>
    <n v="5497.7692307692305"/>
    <n v="1800"/>
    <n v="59192.5"/>
    <n v="53694.730769230766"/>
    <s v="Paid"/>
    <s v="ICICI"/>
    <s v="812472279189"/>
    <s v="956442343788"/>
  </r>
  <r>
    <x v="714"/>
    <x v="62"/>
    <x v="1"/>
    <n v="31"/>
    <x v="4"/>
    <x v="0"/>
    <x v="5"/>
    <s v="2019-08-17"/>
    <x v="0"/>
    <x v="0"/>
    <n v="26"/>
    <n v="23"/>
    <n v="3"/>
    <n v="18"/>
    <n v="18171"/>
    <n v="698.88461538461536"/>
    <n v="16074.346153846152"/>
    <n v="3214.8692307692309"/>
    <n v="1607.4346153846154"/>
    <n v="1928.9215384615381"/>
    <n v="200"/>
    <n v="2128.9215384615381"/>
    <n v="3600"/>
    <n v="24496.649999999998"/>
    <n v="22367.72846153846"/>
    <s v="Paid"/>
    <s v="HDFC"/>
    <s v="773859765059"/>
    <s v="205662659803"/>
  </r>
  <r>
    <x v="715"/>
    <x v="69"/>
    <x v="0"/>
    <n v="51"/>
    <x v="5"/>
    <x v="1"/>
    <x v="5"/>
    <s v="2021-10-30"/>
    <x v="0"/>
    <x v="0"/>
    <n v="26"/>
    <n v="22"/>
    <n v="4"/>
    <n v="13"/>
    <n v="57810"/>
    <n v="2223.4615384615386"/>
    <n v="48916.153846153851"/>
    <n v="9783.2307692307713"/>
    <n v="4891.6153846153857"/>
    <n v="5869.9384615384615"/>
    <n v="200"/>
    <n v="6069.9384615384615"/>
    <n v="2600"/>
    <n v="66191"/>
    <n v="60121.061538461538"/>
    <s v="Paid"/>
    <s v="ICICI"/>
    <s v="207448139481"/>
    <s v="629714762724"/>
  </r>
  <r>
    <x v="716"/>
    <x v="195"/>
    <x v="0"/>
    <n v="54"/>
    <x v="2"/>
    <x v="4"/>
    <x v="6"/>
    <s v="2024-01-24"/>
    <x v="0"/>
    <x v="0"/>
    <n v="26"/>
    <n v="24"/>
    <n v="2"/>
    <n v="0"/>
    <n v="28935"/>
    <n v="1112.8846153846155"/>
    <n v="26709.230769230773"/>
    <n v="5341.8461538461552"/>
    <n v="2670.9230769230776"/>
    <n v="3205.1076923076926"/>
    <n v="200"/>
    <n v="3405.1076923076926"/>
    <n v="0"/>
    <n v="34722.000000000007"/>
    <n v="31316.892307692317"/>
    <s v="Paid"/>
    <s v="HDFC"/>
    <s v="753225745527"/>
    <s v="301812623774"/>
  </r>
  <r>
    <x v="717"/>
    <x v="19"/>
    <x v="1"/>
    <n v="40"/>
    <x v="1"/>
    <x v="5"/>
    <x v="6"/>
    <s v="2025-08-15"/>
    <x v="0"/>
    <x v="0"/>
    <n v="26"/>
    <n v="25"/>
    <n v="1"/>
    <n v="18"/>
    <n v="54591"/>
    <n v="2099.6538461538462"/>
    <n v="52491.346153846156"/>
    <n v="10498.269230769232"/>
    <n v="5249.1346153846162"/>
    <n v="6298.9615384615381"/>
    <n v="200"/>
    <n v="6498.9615384615381"/>
    <n v="3600"/>
    <n v="71838.75"/>
    <n v="65339.788461538461"/>
    <s v="Paid"/>
    <s v="HDFC"/>
    <s v="442929751366"/>
    <s v="548288662468"/>
  </r>
  <r>
    <x v="718"/>
    <x v="65"/>
    <x v="1"/>
    <n v="32"/>
    <x v="4"/>
    <x v="1"/>
    <x v="6"/>
    <s v="2023-11-12"/>
    <x v="0"/>
    <x v="0"/>
    <n v="26"/>
    <n v="25"/>
    <n v="1"/>
    <n v="14"/>
    <n v="33032"/>
    <n v="1270.4615384615386"/>
    <n v="31761.538461538465"/>
    <n v="6352.3076923076933"/>
    <n v="3176.1538461538466"/>
    <n v="3811.3846153846157"/>
    <n v="200"/>
    <n v="4011.3846153846157"/>
    <n v="2800"/>
    <n v="44090"/>
    <n v="40078.615384615383"/>
    <s v="Paid"/>
    <s v="HDFC"/>
    <s v="989565391270"/>
    <s v="467308891242"/>
  </r>
  <r>
    <x v="719"/>
    <x v="162"/>
    <x v="0"/>
    <n v="50"/>
    <x v="6"/>
    <x v="1"/>
    <x v="3"/>
    <s v="2022-11-29"/>
    <x v="0"/>
    <x v="0"/>
    <n v="26"/>
    <n v="25"/>
    <n v="1"/>
    <n v="9"/>
    <n v="25039"/>
    <n v="963.03846153846155"/>
    <n v="24075.961538461539"/>
    <n v="4815.1923076923076"/>
    <n v="2407.5961538461538"/>
    <n v="2889.1153846153848"/>
    <n v="200"/>
    <n v="3089.1153846153848"/>
    <n v="1800"/>
    <n v="33098.75"/>
    <n v="30009.634615384617"/>
    <s v="Paid"/>
    <s v="HDFC"/>
    <s v="248384984102"/>
    <s v="942809693516"/>
  </r>
  <r>
    <x v="720"/>
    <x v="71"/>
    <x v="1"/>
    <n v="45"/>
    <x v="4"/>
    <x v="1"/>
    <x v="4"/>
    <s v="2020-07-19"/>
    <x v="0"/>
    <x v="0"/>
    <n v="26"/>
    <n v="23"/>
    <n v="3"/>
    <n v="10"/>
    <n v="50620"/>
    <n v="1946.9230769230769"/>
    <n v="44779.230769230766"/>
    <n v="8955.8461538461543"/>
    <n v="4477.9230769230771"/>
    <n v="5373.5076923076913"/>
    <n v="200"/>
    <n v="5573.5076923076913"/>
    <n v="2000"/>
    <n v="60213"/>
    <n v="54639.492307692308"/>
    <s v="Paid"/>
    <s v="HDFC"/>
    <s v="761639668853"/>
    <s v="359955925550"/>
  </r>
  <r>
    <x v="721"/>
    <x v="110"/>
    <x v="0"/>
    <n v="30"/>
    <x v="0"/>
    <x v="5"/>
    <x v="4"/>
    <s v="2023-07-21"/>
    <x v="0"/>
    <x v="0"/>
    <n v="26"/>
    <n v="24"/>
    <n v="2"/>
    <n v="7"/>
    <n v="20543"/>
    <n v="790.11538461538464"/>
    <n v="18962.76923076923"/>
    <n v="3792.5538461538463"/>
    <n v="1896.2769230769231"/>
    <n v="2275.5323076923078"/>
    <n v="200"/>
    <n v="2475.5323076923078"/>
    <n v="1400"/>
    <n v="26051.599999999999"/>
    <n v="23576.06769230769"/>
    <s v="Paid"/>
    <s v="ICICI"/>
    <s v="537663578231"/>
    <s v="453467046654"/>
  </r>
  <r>
    <x v="722"/>
    <x v="103"/>
    <x v="0"/>
    <n v="28"/>
    <x v="2"/>
    <x v="1"/>
    <x v="5"/>
    <s v="2020-08-23"/>
    <x v="0"/>
    <x v="0"/>
    <n v="26"/>
    <n v="24"/>
    <n v="2"/>
    <n v="0"/>
    <n v="25699"/>
    <n v="988.42307692307691"/>
    <n v="23722.153846153844"/>
    <n v="4744.4307692307693"/>
    <n v="2372.2153846153847"/>
    <n v="2846.6584615384613"/>
    <n v="200"/>
    <n v="3046.6584615384613"/>
    <n v="0"/>
    <n v="30838.799999999999"/>
    <n v="27792.141538461539"/>
    <s v="Paid"/>
    <s v="ICICI"/>
    <s v="432554144012"/>
    <s v="369193451243"/>
  </r>
  <r>
    <x v="723"/>
    <x v="128"/>
    <x v="0"/>
    <n v="39"/>
    <x v="7"/>
    <x v="3"/>
    <x v="5"/>
    <s v="2024-03-24"/>
    <x v="0"/>
    <x v="0"/>
    <n v="26"/>
    <n v="23"/>
    <n v="3"/>
    <n v="13"/>
    <n v="36529"/>
    <n v="1404.9615384615386"/>
    <n v="32314.115384615387"/>
    <n v="6462.8230769230777"/>
    <n v="3231.4115384615388"/>
    <n v="3877.6938461538462"/>
    <n v="200"/>
    <n v="4077.6938461538462"/>
    <n v="2600"/>
    <n v="44608.35"/>
    <n v="40530.656153846154"/>
    <s v="Paid"/>
    <s v="Axis"/>
    <s v="542246468512"/>
    <s v="515413328585"/>
  </r>
  <r>
    <x v="724"/>
    <x v="81"/>
    <x v="1"/>
    <n v="29"/>
    <x v="5"/>
    <x v="5"/>
    <x v="0"/>
    <s v="2021-04-27"/>
    <x v="0"/>
    <x v="0"/>
    <n v="26"/>
    <n v="25"/>
    <n v="1"/>
    <n v="14"/>
    <n v="68231"/>
    <n v="2624.2692307692309"/>
    <n v="65606.73076923078"/>
    <n v="13121.346153846156"/>
    <n v="6560.673076923078"/>
    <n v="7872.8076923076933"/>
    <n v="200"/>
    <n v="8072.8076923076933"/>
    <n v="2800"/>
    <n v="88088.750000000015"/>
    <n v="80015.942307692327"/>
    <s v="Paid"/>
    <s v="HDFC"/>
    <s v="576791067485"/>
    <s v="504867083883"/>
  </r>
  <r>
    <x v="725"/>
    <x v="130"/>
    <x v="1"/>
    <n v="45"/>
    <x v="3"/>
    <x v="5"/>
    <x v="4"/>
    <s v="2019-11-16"/>
    <x v="0"/>
    <x v="0"/>
    <n v="26"/>
    <n v="24"/>
    <n v="2"/>
    <n v="19"/>
    <n v="22785"/>
    <n v="876.34615384615381"/>
    <n v="21032.307692307691"/>
    <n v="4206.4615384615381"/>
    <n v="2103.2307692307691"/>
    <n v="2523.876923076923"/>
    <n v="200"/>
    <n v="2723.876923076923"/>
    <n v="3800"/>
    <n v="31142"/>
    <n v="28418.123076923075"/>
    <s v="Paid"/>
    <s v="SBI"/>
    <s v="218854590005"/>
    <s v="146466210161"/>
  </r>
  <r>
    <x v="726"/>
    <x v="163"/>
    <x v="1"/>
    <n v="36"/>
    <x v="5"/>
    <x v="2"/>
    <x v="6"/>
    <s v="2022-06-28"/>
    <x v="0"/>
    <x v="0"/>
    <n v="26"/>
    <n v="22"/>
    <n v="4"/>
    <n v="12"/>
    <n v="63324"/>
    <n v="2435.5384615384614"/>
    <n v="53581.846153846149"/>
    <n v="10716.369230769231"/>
    <n v="5358.1846153846154"/>
    <n v="6429.8215384615378"/>
    <n v="200"/>
    <n v="6629.8215384615378"/>
    <n v="2400"/>
    <n v="72056.399999999994"/>
    <n v="65426.578461538455"/>
    <s v="Paid"/>
    <s v="HDFC"/>
    <s v="498658198016"/>
    <s v="428127206407"/>
  </r>
  <r>
    <x v="727"/>
    <x v="76"/>
    <x v="0"/>
    <n v="51"/>
    <x v="2"/>
    <x v="5"/>
    <x v="4"/>
    <s v="2024-04-12"/>
    <x v="0"/>
    <x v="0"/>
    <n v="26"/>
    <n v="23"/>
    <n v="3"/>
    <n v="4"/>
    <n v="20017"/>
    <n v="769.88461538461536"/>
    <n v="17707.346153846152"/>
    <n v="3541.4692307692308"/>
    <n v="1770.7346153846154"/>
    <n v="2124.8815384615382"/>
    <n v="200"/>
    <n v="2324.8815384615382"/>
    <n v="800"/>
    <n v="23819.55"/>
    <n v="21494.668461538462"/>
    <s v="Paid"/>
    <s v="ICICI"/>
    <s v="517164101622"/>
    <s v="284371974069"/>
  </r>
  <r>
    <x v="728"/>
    <x v="185"/>
    <x v="1"/>
    <n v="26"/>
    <x v="4"/>
    <x v="3"/>
    <x v="5"/>
    <s v="2025-02-25"/>
    <x v="0"/>
    <x v="0"/>
    <n v="26"/>
    <n v="23"/>
    <n v="3"/>
    <n v="4"/>
    <n v="48551"/>
    <n v="1867.3461538461538"/>
    <n v="42948.961538461539"/>
    <n v="8589.7923076923089"/>
    <n v="4294.8961538461544"/>
    <n v="5153.8753846153841"/>
    <n v="200"/>
    <n v="5353.8753846153841"/>
    <n v="800"/>
    <n v="56633.65"/>
    <n v="51279.774615384616"/>
    <s v="Paid"/>
    <s v="SBI"/>
    <s v="850195014611"/>
    <s v="219295854946"/>
  </r>
  <r>
    <x v="729"/>
    <x v="151"/>
    <x v="1"/>
    <n v="40"/>
    <x v="6"/>
    <x v="4"/>
    <x v="0"/>
    <s v="2023-06-26"/>
    <x v="0"/>
    <x v="0"/>
    <n v="26"/>
    <n v="22"/>
    <n v="4"/>
    <n v="4"/>
    <n v="46430"/>
    <n v="1785.7692307692307"/>
    <n v="39286.923076923078"/>
    <n v="7857.3846153846162"/>
    <n v="3928.6923076923081"/>
    <n v="4714.4307692307693"/>
    <n v="200"/>
    <n v="4914.4307692307693"/>
    <n v="800"/>
    <n v="51873"/>
    <n v="46958.56923076923"/>
    <s v="Paid"/>
    <s v="Axis"/>
    <s v="203713148766"/>
    <s v="178401384947"/>
  </r>
  <r>
    <x v="730"/>
    <x v="104"/>
    <x v="0"/>
    <n v="27"/>
    <x v="1"/>
    <x v="0"/>
    <x v="3"/>
    <s v="2019-08-25"/>
    <x v="0"/>
    <x v="0"/>
    <n v="26"/>
    <n v="22"/>
    <n v="4"/>
    <n v="2"/>
    <n v="19973"/>
    <n v="768.19230769230774"/>
    <n v="16900.23076923077"/>
    <n v="3380.0461538461541"/>
    <n v="1690.023076923077"/>
    <n v="2028.0276923076922"/>
    <n v="200"/>
    <n v="2228.0276923076922"/>
    <n v="400"/>
    <n v="22370.3"/>
    <n v="20142.272307692307"/>
    <s v="Paid"/>
    <s v="HDFC"/>
    <s v="258944157593"/>
    <s v="561498378418"/>
  </r>
  <r>
    <x v="731"/>
    <x v="22"/>
    <x v="0"/>
    <n v="29"/>
    <x v="0"/>
    <x v="2"/>
    <x v="1"/>
    <s v="2019-11-06"/>
    <x v="0"/>
    <x v="0"/>
    <n v="26"/>
    <n v="25"/>
    <n v="1"/>
    <n v="17"/>
    <n v="38442"/>
    <n v="1478.5384615384614"/>
    <n v="36963.461538461539"/>
    <n v="7392.6923076923085"/>
    <n v="3696.3461538461543"/>
    <n v="4435.6153846153848"/>
    <n v="200"/>
    <n v="4635.6153846153848"/>
    <n v="3400"/>
    <n v="51452.5"/>
    <n v="46816.884615384617"/>
    <s v="Paid"/>
    <s v="Axis"/>
    <s v="703008669471"/>
    <s v="269782517343"/>
  </r>
  <r>
    <x v="732"/>
    <x v="196"/>
    <x v="0"/>
    <n v="28"/>
    <x v="3"/>
    <x v="2"/>
    <x v="1"/>
    <s v="2021-04-15"/>
    <x v="0"/>
    <x v="0"/>
    <n v="26"/>
    <n v="25"/>
    <n v="1"/>
    <n v="2"/>
    <n v="24527"/>
    <n v="943.34615384615381"/>
    <n v="23583.653846153844"/>
    <n v="4716.7307692307686"/>
    <n v="2358.3653846153843"/>
    <n v="2830.038461538461"/>
    <n v="200"/>
    <n v="3030.038461538461"/>
    <n v="400"/>
    <n v="31058.749999999996"/>
    <n v="28028.711538461535"/>
    <s v="Paid"/>
    <s v="SBI"/>
    <s v="479190199232"/>
    <s v="448618224493"/>
  </r>
  <r>
    <x v="733"/>
    <x v="94"/>
    <x v="0"/>
    <n v="27"/>
    <x v="6"/>
    <x v="3"/>
    <x v="3"/>
    <s v="2021-12-18"/>
    <x v="0"/>
    <x v="0"/>
    <n v="26"/>
    <n v="26"/>
    <n v="0"/>
    <n v="11"/>
    <n v="64617"/>
    <n v="2485.2692307692309"/>
    <n v="64617.000000000007"/>
    <n v="12923.400000000001"/>
    <n v="6461.7000000000007"/>
    <n v="7754.0400000000009"/>
    <n v="200"/>
    <n v="7954.0400000000009"/>
    <n v="2200"/>
    <n v="86202.1"/>
    <n v="78248.06"/>
    <s v="Paid"/>
    <s v="SBI"/>
    <s v="685153322267"/>
    <s v="493419948080"/>
  </r>
  <r>
    <x v="734"/>
    <x v="133"/>
    <x v="0"/>
    <n v="45"/>
    <x v="4"/>
    <x v="0"/>
    <x v="5"/>
    <s v="2024-09-19"/>
    <x v="0"/>
    <x v="0"/>
    <n v="26"/>
    <n v="23"/>
    <n v="3"/>
    <n v="1"/>
    <n v="44564"/>
    <n v="1714"/>
    <n v="39422"/>
    <n v="7884.4000000000005"/>
    <n v="3942.2000000000003"/>
    <n v="4730.6399999999994"/>
    <n v="200"/>
    <n v="4930.6399999999994"/>
    <n v="200"/>
    <n v="51448.6"/>
    <n v="46517.96"/>
    <s v="Paid"/>
    <s v="HDFC"/>
    <s v="739676075380"/>
    <s v="319937461310"/>
  </r>
  <r>
    <x v="735"/>
    <x v="181"/>
    <x v="0"/>
    <n v="47"/>
    <x v="0"/>
    <x v="5"/>
    <x v="0"/>
    <s v="2023-09-24"/>
    <x v="0"/>
    <x v="0"/>
    <n v="26"/>
    <n v="24"/>
    <n v="2"/>
    <n v="13"/>
    <n v="60781"/>
    <n v="2337.7307692307691"/>
    <n v="56105.538461538454"/>
    <n v="11221.107692307691"/>
    <n v="5610.5538461538454"/>
    <n v="6732.6646153846141"/>
    <n v="200"/>
    <n v="6932.6646153846141"/>
    <n v="2600"/>
    <n v="75537.199999999983"/>
    <n v="68604.535384615374"/>
    <s v="Paid"/>
    <s v="Axis"/>
    <s v="295062621842"/>
    <s v="482212446757"/>
  </r>
  <r>
    <x v="736"/>
    <x v="60"/>
    <x v="1"/>
    <n v="32"/>
    <x v="1"/>
    <x v="0"/>
    <x v="6"/>
    <s v="2022-05-07"/>
    <x v="0"/>
    <x v="0"/>
    <n v="26"/>
    <n v="23"/>
    <n v="3"/>
    <n v="7"/>
    <n v="62846"/>
    <n v="2417.1538461538462"/>
    <n v="55594.538461538461"/>
    <n v="11118.907692307694"/>
    <n v="5559.4538461538468"/>
    <n v="6671.3446153846153"/>
    <n v="200"/>
    <n v="6871.3446153846153"/>
    <n v="1400"/>
    <n v="73672.900000000009"/>
    <n v="66801.555384615393"/>
    <s v="Paid"/>
    <s v="ICICI"/>
    <s v="794348781198"/>
    <s v="221067564504"/>
  </r>
  <r>
    <x v="737"/>
    <x v="133"/>
    <x v="0"/>
    <n v="39"/>
    <x v="0"/>
    <x v="2"/>
    <x v="2"/>
    <s v="2024-11-09"/>
    <x v="0"/>
    <x v="0"/>
    <n v="26"/>
    <n v="26"/>
    <n v="0"/>
    <n v="20"/>
    <n v="28633"/>
    <n v="1101.2692307692307"/>
    <n v="28633"/>
    <n v="5726.6"/>
    <n v="2863.3"/>
    <n v="3435.96"/>
    <n v="200"/>
    <n v="3635.96"/>
    <n v="4000"/>
    <n v="41222.9"/>
    <n v="37586.94"/>
    <s v="Paid"/>
    <s v="SBI"/>
    <s v="848603117000"/>
    <s v="340914279033"/>
  </r>
  <r>
    <x v="738"/>
    <x v="163"/>
    <x v="0"/>
    <n v="46"/>
    <x v="2"/>
    <x v="5"/>
    <x v="6"/>
    <s v="2022-03-14"/>
    <x v="0"/>
    <x v="0"/>
    <n v="26"/>
    <n v="22"/>
    <n v="4"/>
    <n v="12"/>
    <n v="34159"/>
    <n v="1313.8076923076924"/>
    <n v="28903.769230769234"/>
    <n v="5780.753846153847"/>
    <n v="2890.3769230769235"/>
    <n v="3468.4523076923078"/>
    <n v="200"/>
    <n v="3668.4523076923078"/>
    <n v="2400"/>
    <n v="39974.900000000009"/>
    <n v="36306.447692307702"/>
    <s v="Paid"/>
    <s v="HDFC"/>
    <s v="573268767263"/>
    <s v="273505470378"/>
  </r>
  <r>
    <x v="739"/>
    <x v="180"/>
    <x v="0"/>
    <n v="47"/>
    <x v="6"/>
    <x v="5"/>
    <x v="5"/>
    <s v="2024-08-28"/>
    <x v="0"/>
    <x v="0"/>
    <n v="26"/>
    <n v="23"/>
    <n v="3"/>
    <n v="5"/>
    <n v="69113"/>
    <n v="2658.1923076923076"/>
    <n v="61138.423076923078"/>
    <n v="12227.684615384616"/>
    <n v="6113.8423076923082"/>
    <n v="7336.6107692307687"/>
    <n v="200"/>
    <n v="7536.6107692307687"/>
    <n v="1000"/>
    <n v="80479.95"/>
    <n v="72943.339230769227"/>
    <s v="Paid"/>
    <s v="HDFC"/>
    <s v="305262182207"/>
    <s v="259406153214"/>
  </r>
  <r>
    <x v="740"/>
    <x v="187"/>
    <x v="0"/>
    <n v="35"/>
    <x v="7"/>
    <x v="0"/>
    <x v="0"/>
    <s v="2019-05-19"/>
    <x v="0"/>
    <x v="0"/>
    <n v="26"/>
    <n v="22"/>
    <n v="4"/>
    <n v="12"/>
    <n v="34429"/>
    <n v="1324.1923076923076"/>
    <n v="29132.230769230766"/>
    <n v="5826.4461538461537"/>
    <n v="2913.2230769230769"/>
    <n v="3495.8676923076919"/>
    <n v="200"/>
    <n v="3695.8676923076919"/>
    <n v="2400"/>
    <n v="40271.899999999994"/>
    <n v="36576.032307692301"/>
    <s v="Paid"/>
    <s v="ICICI"/>
    <s v="323204388788"/>
    <s v="688734540841"/>
  </r>
  <r>
    <x v="741"/>
    <x v="46"/>
    <x v="0"/>
    <n v="31"/>
    <x v="6"/>
    <x v="0"/>
    <x v="3"/>
    <s v="2021-05-07"/>
    <x v="0"/>
    <x v="0"/>
    <n v="26"/>
    <n v="23"/>
    <n v="3"/>
    <n v="19"/>
    <n v="60192"/>
    <n v="2315.0769230769229"/>
    <n v="53246.769230769227"/>
    <n v="10649.353846153846"/>
    <n v="5324.6769230769232"/>
    <n v="6389.6123076923068"/>
    <n v="200"/>
    <n v="6589.6123076923068"/>
    <n v="3800"/>
    <n v="73020.800000000003"/>
    <n v="66431.187692307692"/>
    <s v="Paid"/>
    <s v="ICICI"/>
    <s v="231382224555"/>
    <s v="624678180962"/>
  </r>
  <r>
    <x v="742"/>
    <x v="96"/>
    <x v="0"/>
    <n v="45"/>
    <x v="6"/>
    <x v="3"/>
    <x v="6"/>
    <s v="2019-06-27"/>
    <x v="0"/>
    <x v="0"/>
    <n v="26"/>
    <n v="23"/>
    <n v="3"/>
    <n v="6"/>
    <n v="21699"/>
    <n v="834.57692307692309"/>
    <n v="19195.26923076923"/>
    <n v="3839.0538461538463"/>
    <n v="1919.5269230769231"/>
    <n v="2303.4323076923074"/>
    <n v="200"/>
    <n v="2503.4323076923074"/>
    <n v="1200"/>
    <n v="26153.85"/>
    <n v="23650.417692307692"/>
    <s v="Paid"/>
    <s v="Axis"/>
    <s v="883991115734"/>
    <s v="345438723847"/>
  </r>
  <r>
    <x v="743"/>
    <x v="74"/>
    <x v="1"/>
    <n v="32"/>
    <x v="1"/>
    <x v="3"/>
    <x v="4"/>
    <s v="2020-06-02"/>
    <x v="0"/>
    <x v="0"/>
    <n v="26"/>
    <n v="23"/>
    <n v="3"/>
    <n v="17"/>
    <n v="59149"/>
    <n v="2274.9615384615386"/>
    <n v="52324.11538461539"/>
    <n v="10464.823076923079"/>
    <n v="5232.4115384615397"/>
    <n v="6278.8938461538464"/>
    <n v="200"/>
    <n v="6478.8938461538464"/>
    <n v="3400"/>
    <n v="71421.350000000006"/>
    <n v="64942.456153846157"/>
    <s v="Paid"/>
    <s v="ICICI"/>
    <s v="618292816563"/>
    <s v="935755209693"/>
  </r>
  <r>
    <x v="744"/>
    <x v="167"/>
    <x v="0"/>
    <n v="35"/>
    <x v="4"/>
    <x v="5"/>
    <x v="5"/>
    <s v="2025-08-31"/>
    <x v="0"/>
    <x v="0"/>
    <n v="26"/>
    <n v="22"/>
    <n v="4"/>
    <n v="19"/>
    <n v="51789"/>
    <n v="1991.8846153846155"/>
    <n v="43821.461538461539"/>
    <n v="8764.2923076923089"/>
    <n v="4382.1461538461544"/>
    <n v="5258.5753846153848"/>
    <n v="200"/>
    <n v="5458.5753846153848"/>
    <n v="3800"/>
    <n v="60767.9"/>
    <n v="55309.324615384619"/>
    <s v="Paid"/>
    <s v="HDFC"/>
    <s v="108722401351"/>
    <s v="724959576056"/>
  </r>
  <r>
    <x v="745"/>
    <x v="52"/>
    <x v="1"/>
    <n v="52"/>
    <x v="4"/>
    <x v="3"/>
    <x v="5"/>
    <s v="2020-06-21"/>
    <x v="0"/>
    <x v="0"/>
    <n v="26"/>
    <n v="25"/>
    <n v="1"/>
    <n v="9"/>
    <n v="75103"/>
    <n v="2888.5769230769229"/>
    <n v="72214.423076923078"/>
    <n v="14442.884615384617"/>
    <n v="7221.4423076923085"/>
    <n v="8665.7307692307695"/>
    <n v="200"/>
    <n v="8865.7307692307695"/>
    <n v="1800"/>
    <n v="95678.75"/>
    <n v="86813.019230769234"/>
    <s v="Paid"/>
    <s v="SBI"/>
    <s v="320809812344"/>
    <s v="312798918942"/>
  </r>
  <r>
    <x v="746"/>
    <x v="5"/>
    <x v="1"/>
    <n v="41"/>
    <x v="3"/>
    <x v="3"/>
    <x v="5"/>
    <s v="2021-01-28"/>
    <x v="0"/>
    <x v="0"/>
    <n v="26"/>
    <n v="21"/>
    <n v="5"/>
    <n v="6"/>
    <n v="46291"/>
    <n v="1780.4230769230769"/>
    <n v="37388.884615384617"/>
    <n v="7477.7769230769236"/>
    <n v="3738.8884615384618"/>
    <n v="4486.666153846154"/>
    <n v="200"/>
    <n v="4686.666153846154"/>
    <n v="1200"/>
    <n v="49805.55"/>
    <n v="45118.883846153847"/>
    <s v="Paid"/>
    <s v="Axis"/>
    <s v="157225510556"/>
    <s v="452551508205"/>
  </r>
  <r>
    <x v="747"/>
    <x v="11"/>
    <x v="1"/>
    <n v="23"/>
    <x v="1"/>
    <x v="4"/>
    <x v="0"/>
    <s v="2021-11-13"/>
    <x v="0"/>
    <x v="0"/>
    <n v="26"/>
    <n v="24"/>
    <n v="2"/>
    <n v="10"/>
    <n v="66171"/>
    <n v="2545.0384615384614"/>
    <n v="61080.923076923078"/>
    <n v="12216.184615384616"/>
    <n v="6108.0923076923082"/>
    <n v="7329.7107692307691"/>
    <n v="200"/>
    <n v="7529.7107692307691"/>
    <n v="2000"/>
    <n v="81405.2"/>
    <n v="73875.489230769221"/>
    <s v="Paid"/>
    <s v="HDFC"/>
    <s v="492004558632"/>
    <s v="296202225900"/>
  </r>
  <r>
    <x v="748"/>
    <x v="158"/>
    <x v="0"/>
    <n v="47"/>
    <x v="0"/>
    <x v="3"/>
    <x v="4"/>
    <s v="2023-11-15"/>
    <x v="0"/>
    <x v="0"/>
    <n v="26"/>
    <n v="24"/>
    <n v="2"/>
    <n v="12"/>
    <n v="30321"/>
    <n v="1166.1923076923076"/>
    <n v="27988.615384615383"/>
    <n v="5597.7230769230773"/>
    <n v="2798.8615384615387"/>
    <n v="3358.6338461538458"/>
    <n v="200"/>
    <n v="3558.6338461538458"/>
    <n v="2400"/>
    <n v="38785.199999999997"/>
    <n v="35226.56615384615"/>
    <s v="Paid"/>
    <s v="ICICI"/>
    <s v="115666365812"/>
    <s v="493829477675"/>
  </r>
  <r>
    <x v="749"/>
    <x v="0"/>
    <x v="0"/>
    <n v="48"/>
    <x v="5"/>
    <x v="1"/>
    <x v="3"/>
    <s v="2024-08-31"/>
    <x v="0"/>
    <x v="0"/>
    <n v="26"/>
    <n v="23"/>
    <n v="3"/>
    <n v="19"/>
    <n v="61126"/>
    <n v="2351"/>
    <n v="54073"/>
    <n v="10814.6"/>
    <n v="5407.3"/>
    <n v="6488.7599999999993"/>
    <n v="200"/>
    <n v="6688.7599999999993"/>
    <n v="3800"/>
    <n v="74094.899999999994"/>
    <n v="67406.14"/>
    <s v="Paid"/>
    <s v="SBI"/>
    <s v="377122123951"/>
    <s v="326695926683"/>
  </r>
  <r>
    <x v="750"/>
    <x v="51"/>
    <x v="1"/>
    <n v="37"/>
    <x v="3"/>
    <x v="0"/>
    <x v="1"/>
    <s v="2023-08-16"/>
    <x v="0"/>
    <x v="0"/>
    <n v="26"/>
    <n v="23"/>
    <n v="3"/>
    <n v="11"/>
    <n v="78117"/>
    <n v="3004.5"/>
    <n v="69103.5"/>
    <n v="13820.7"/>
    <n v="6910.35"/>
    <n v="8292.42"/>
    <n v="200"/>
    <n v="8492.42"/>
    <n v="2200"/>
    <n v="92034.55"/>
    <n v="83542.13"/>
    <s v="Paid"/>
    <s v="Axis"/>
    <s v="634015388002"/>
    <s v="388292382361"/>
  </r>
  <r>
    <x v="751"/>
    <x v="9"/>
    <x v="0"/>
    <n v="52"/>
    <x v="1"/>
    <x v="4"/>
    <x v="1"/>
    <s v="2025-03-18"/>
    <x v="0"/>
    <x v="0"/>
    <n v="26"/>
    <n v="22"/>
    <n v="4"/>
    <n v="6"/>
    <n v="65547"/>
    <n v="2521.0384615384614"/>
    <n v="55462.846153846149"/>
    <n v="11092.56923076923"/>
    <n v="5546.2846153846149"/>
    <n v="6655.541538461538"/>
    <n v="200"/>
    <n v="6855.541538461538"/>
    <n v="1200"/>
    <n v="73301.7"/>
    <n v="66446.158461538464"/>
    <s v="Paid"/>
    <s v="HDFC"/>
    <s v="284972872542"/>
    <s v="778963468986"/>
  </r>
  <r>
    <x v="752"/>
    <x v="83"/>
    <x v="0"/>
    <n v="24"/>
    <x v="6"/>
    <x v="2"/>
    <x v="0"/>
    <s v="2022-08-31"/>
    <x v="0"/>
    <x v="0"/>
    <n v="26"/>
    <n v="22"/>
    <n v="4"/>
    <n v="12"/>
    <n v="38600"/>
    <n v="1484.6153846153845"/>
    <n v="32661.538461538461"/>
    <n v="6532.3076923076924"/>
    <n v="3266.1538461538462"/>
    <n v="3919.3846153846152"/>
    <n v="200"/>
    <n v="4119.3846153846152"/>
    <n v="2400"/>
    <n v="44860"/>
    <n v="40740.615384615383"/>
    <s v="Paid"/>
    <s v="Axis"/>
    <s v="157791680200"/>
    <s v="457869523015"/>
  </r>
  <r>
    <x v="753"/>
    <x v="133"/>
    <x v="0"/>
    <n v="21"/>
    <x v="5"/>
    <x v="3"/>
    <x v="6"/>
    <s v="2023-03-26"/>
    <x v="0"/>
    <x v="0"/>
    <n v="26"/>
    <n v="26"/>
    <n v="0"/>
    <n v="4"/>
    <n v="42717"/>
    <n v="1642.9615384615386"/>
    <n v="42717"/>
    <n v="8543.4"/>
    <n v="4271.7"/>
    <n v="5126.04"/>
    <n v="200"/>
    <n v="5326.04"/>
    <n v="800"/>
    <n v="56332.1"/>
    <n v="51006.06"/>
    <s v="Paid"/>
    <s v="Axis"/>
    <s v="721802178051"/>
    <s v="230306463613"/>
  </r>
  <r>
    <x v="754"/>
    <x v="150"/>
    <x v="0"/>
    <n v="38"/>
    <x v="3"/>
    <x v="4"/>
    <x v="3"/>
    <s v="2024-05-20"/>
    <x v="0"/>
    <x v="0"/>
    <n v="26"/>
    <n v="23"/>
    <n v="3"/>
    <n v="9"/>
    <n v="39965"/>
    <n v="1537.1153846153845"/>
    <n v="35353.653846153844"/>
    <n v="7070.7307692307695"/>
    <n v="3535.3653846153848"/>
    <n v="4242.4384615384615"/>
    <n v="200"/>
    <n v="4442.4384615384615"/>
    <n v="1800"/>
    <n v="47759.749999999993"/>
    <n v="43317.31153846153"/>
    <s v="Paid"/>
    <s v="HDFC"/>
    <s v="639469592851"/>
    <s v="916447584369"/>
  </r>
  <r>
    <x v="755"/>
    <x v="46"/>
    <x v="1"/>
    <n v="51"/>
    <x v="6"/>
    <x v="4"/>
    <x v="0"/>
    <s v="2019-02-02"/>
    <x v="0"/>
    <x v="0"/>
    <n v="26"/>
    <n v="25"/>
    <n v="1"/>
    <n v="15"/>
    <n v="57288"/>
    <n v="2203.3846153846152"/>
    <n v="55084.615384615383"/>
    <n v="11016.923076923078"/>
    <n v="5508.461538461539"/>
    <n v="6610.1538461538457"/>
    <n v="200"/>
    <n v="6810.1538461538457"/>
    <n v="3000"/>
    <n v="74610"/>
    <n v="67799.846153846156"/>
    <s v="Paid"/>
    <s v="ICICI"/>
    <s v="778206235806"/>
    <s v="265680886691"/>
  </r>
  <r>
    <x v="756"/>
    <x v="170"/>
    <x v="0"/>
    <n v="36"/>
    <x v="3"/>
    <x v="0"/>
    <x v="4"/>
    <s v="2024-04-01"/>
    <x v="0"/>
    <x v="0"/>
    <n v="26"/>
    <n v="25"/>
    <n v="1"/>
    <n v="1"/>
    <n v="51604"/>
    <n v="1984.7692307692307"/>
    <n v="49619.230769230766"/>
    <n v="9923.8461538461543"/>
    <n v="4961.9230769230771"/>
    <n v="5954.3076923076915"/>
    <n v="200"/>
    <n v="6154.3076923076915"/>
    <n v="200"/>
    <n v="64705"/>
    <n v="58550.692307692312"/>
    <s v="Paid"/>
    <s v="HDFC"/>
    <s v="687123323809"/>
    <s v="808966414522"/>
  </r>
  <r>
    <x v="757"/>
    <x v="153"/>
    <x v="1"/>
    <n v="42"/>
    <x v="5"/>
    <x v="4"/>
    <x v="5"/>
    <s v="2021-12-27"/>
    <x v="0"/>
    <x v="0"/>
    <n v="26"/>
    <n v="23"/>
    <n v="3"/>
    <n v="18"/>
    <n v="77747"/>
    <n v="2990.2692307692309"/>
    <n v="68776.192307692312"/>
    <n v="13755.238461538464"/>
    <n v="6877.6192307692318"/>
    <n v="8253.1430769230774"/>
    <n v="200"/>
    <n v="8453.1430769230774"/>
    <n v="3600"/>
    <n v="93009.05"/>
    <n v="84555.906923076924"/>
    <s v="Paid"/>
    <s v="HDFC"/>
    <s v="880592956400"/>
    <s v="921115295930"/>
  </r>
  <r>
    <x v="758"/>
    <x v="5"/>
    <x v="1"/>
    <n v="51"/>
    <x v="6"/>
    <x v="2"/>
    <x v="4"/>
    <s v="2020-10-12"/>
    <x v="0"/>
    <x v="0"/>
    <n v="26"/>
    <n v="24"/>
    <n v="2"/>
    <n v="17"/>
    <n v="27776"/>
    <n v="1068.3076923076924"/>
    <n v="25639.384615384617"/>
    <n v="5127.876923076924"/>
    <n v="2563.938461538462"/>
    <n v="3076.7261538461539"/>
    <n v="200"/>
    <n v="3276.7261538461539"/>
    <n v="3400"/>
    <n v="36731.200000000004"/>
    <n v="33454.473846153851"/>
    <s v="Paid"/>
    <s v="ICICI"/>
    <s v="871702175948"/>
    <s v="472733842421"/>
  </r>
  <r>
    <x v="759"/>
    <x v="43"/>
    <x v="0"/>
    <n v="47"/>
    <x v="6"/>
    <x v="4"/>
    <x v="4"/>
    <s v="2020-10-30"/>
    <x v="0"/>
    <x v="0"/>
    <n v="26"/>
    <n v="25"/>
    <n v="1"/>
    <n v="16"/>
    <n v="76303"/>
    <n v="2934.7307692307691"/>
    <n v="73368.26923076922"/>
    <n v="14673.653846153844"/>
    <n v="7336.826923076922"/>
    <n v="8804.1923076923067"/>
    <n v="200"/>
    <n v="9004.1923076923067"/>
    <n v="3200"/>
    <n v="98578.749999999985"/>
    <n v="89574.557692307673"/>
    <s v="Paid"/>
    <s v="Axis"/>
    <s v="161697087953"/>
    <s v="506668139828"/>
  </r>
  <r>
    <x v="760"/>
    <x v="168"/>
    <x v="0"/>
    <n v="21"/>
    <x v="6"/>
    <x v="1"/>
    <x v="1"/>
    <s v="2024-10-01"/>
    <x v="0"/>
    <x v="0"/>
    <n v="26"/>
    <n v="25"/>
    <n v="1"/>
    <n v="1"/>
    <n v="68238"/>
    <n v="2624.5384615384614"/>
    <n v="65613.461538461532"/>
    <n v="13122.692307692307"/>
    <n v="6561.3461538461534"/>
    <n v="7873.6153846153838"/>
    <n v="200"/>
    <n v="8073.6153846153838"/>
    <n v="200"/>
    <n v="85497.5"/>
    <n v="77423.88461538461"/>
    <s v="Paid"/>
    <s v="HDFC"/>
    <s v="383574663858"/>
    <s v="727047384395"/>
  </r>
  <r>
    <x v="761"/>
    <x v="143"/>
    <x v="1"/>
    <n v="25"/>
    <x v="6"/>
    <x v="3"/>
    <x v="5"/>
    <s v="2019-09-20"/>
    <x v="0"/>
    <x v="0"/>
    <n v="26"/>
    <n v="25"/>
    <n v="1"/>
    <n v="2"/>
    <n v="21203"/>
    <n v="815.5"/>
    <n v="20387.5"/>
    <n v="4077.5"/>
    <n v="2038.75"/>
    <n v="2446.5"/>
    <n v="200"/>
    <n v="2646.5"/>
    <n v="400"/>
    <n v="26903.75"/>
    <n v="24257.25"/>
    <s v="Paid"/>
    <s v="ICICI"/>
    <s v="109321222591"/>
    <s v="956586345088"/>
  </r>
  <r>
    <x v="762"/>
    <x v="97"/>
    <x v="1"/>
    <n v="25"/>
    <x v="3"/>
    <x v="2"/>
    <x v="2"/>
    <s v="2022-06-13"/>
    <x v="0"/>
    <x v="0"/>
    <n v="26"/>
    <n v="25"/>
    <n v="1"/>
    <n v="12"/>
    <n v="21321"/>
    <n v="820.03846153846155"/>
    <n v="20500.961538461539"/>
    <n v="4100.1923076923076"/>
    <n v="2050.0961538461538"/>
    <n v="2460.1153846153848"/>
    <n v="200"/>
    <n v="2660.1153846153848"/>
    <n v="2400"/>
    <n v="29051.25"/>
    <n v="26391.134615384617"/>
    <s v="Paid"/>
    <s v="ICICI"/>
    <s v="732819070745"/>
    <s v="476775245763"/>
  </r>
  <r>
    <x v="763"/>
    <x v="75"/>
    <x v="0"/>
    <n v="46"/>
    <x v="6"/>
    <x v="0"/>
    <x v="6"/>
    <s v="2022-04-07"/>
    <x v="0"/>
    <x v="0"/>
    <n v="26"/>
    <n v="26"/>
    <n v="0"/>
    <n v="2"/>
    <n v="47964"/>
    <n v="1844.7692307692307"/>
    <n v="47964"/>
    <n v="9592.8000000000011"/>
    <n v="4796.4000000000005"/>
    <n v="5755.6799999999994"/>
    <n v="200"/>
    <n v="5955.6799999999994"/>
    <n v="400"/>
    <n v="62753.200000000004"/>
    <n v="56797.520000000004"/>
    <s v="Paid"/>
    <s v="Axis"/>
    <s v="920049889029"/>
    <s v="850253663505"/>
  </r>
  <r>
    <x v="764"/>
    <x v="86"/>
    <x v="1"/>
    <n v="34"/>
    <x v="0"/>
    <x v="5"/>
    <x v="2"/>
    <s v="2020-09-22"/>
    <x v="0"/>
    <x v="0"/>
    <n v="26"/>
    <n v="24"/>
    <n v="2"/>
    <n v="11"/>
    <n v="26504"/>
    <n v="1019.3846153846154"/>
    <n v="24465.23076923077"/>
    <n v="4893.0461538461541"/>
    <n v="2446.523076923077"/>
    <n v="2935.8276923076924"/>
    <n v="200"/>
    <n v="3135.8276923076924"/>
    <n v="2200"/>
    <n v="34004.800000000003"/>
    <n v="30868.972307692311"/>
    <s v="Paid"/>
    <s v="SBI"/>
    <s v="375483436857"/>
    <s v="645000727106"/>
  </r>
  <r>
    <x v="765"/>
    <x v="150"/>
    <x v="1"/>
    <n v="44"/>
    <x v="5"/>
    <x v="2"/>
    <x v="5"/>
    <s v="2025-04-10"/>
    <x v="0"/>
    <x v="0"/>
    <n v="26"/>
    <n v="22"/>
    <n v="4"/>
    <n v="3"/>
    <n v="58764"/>
    <n v="2260.1538461538462"/>
    <n v="49723.384615384617"/>
    <n v="9944.6769230769241"/>
    <n v="4972.3384615384621"/>
    <n v="5966.8061538461534"/>
    <n v="200"/>
    <n v="6166.8061538461534"/>
    <n v="600"/>
    <n v="65240.4"/>
    <n v="59073.593846153846"/>
    <s v="Paid"/>
    <s v="ICICI"/>
    <s v="186732379854"/>
    <s v="608635575277"/>
  </r>
  <r>
    <x v="766"/>
    <x v="19"/>
    <x v="1"/>
    <n v="34"/>
    <x v="7"/>
    <x v="2"/>
    <x v="5"/>
    <s v="2024-03-31"/>
    <x v="0"/>
    <x v="0"/>
    <n v="26"/>
    <n v="22"/>
    <n v="4"/>
    <n v="9"/>
    <n v="52297"/>
    <n v="2011.4230769230769"/>
    <n v="44251.307692307695"/>
    <n v="8850.2615384615401"/>
    <n v="4425.1307692307701"/>
    <n v="5310.1569230769228"/>
    <n v="200"/>
    <n v="5510.1569230769228"/>
    <n v="1800"/>
    <n v="59326.700000000004"/>
    <n v="53816.543076923081"/>
    <s v="Paid"/>
    <s v="HDFC"/>
    <s v="177560552938"/>
    <s v="666435736224"/>
  </r>
  <r>
    <x v="767"/>
    <x v="191"/>
    <x v="0"/>
    <n v="28"/>
    <x v="2"/>
    <x v="2"/>
    <x v="1"/>
    <s v="2020-06-29"/>
    <x v="0"/>
    <x v="0"/>
    <n v="26"/>
    <n v="25"/>
    <n v="1"/>
    <n v="20"/>
    <n v="62612"/>
    <n v="2408.1538461538462"/>
    <n v="60203.846153846156"/>
    <n v="12040.769230769232"/>
    <n v="6020.3846153846162"/>
    <n v="7224.4615384615381"/>
    <n v="200"/>
    <n v="7424.4615384615381"/>
    <n v="4000"/>
    <n v="82265"/>
    <n v="74840.538461538468"/>
    <s v="Paid"/>
    <s v="SBI"/>
    <s v="267830449666"/>
    <s v="707925609899"/>
  </r>
  <r>
    <x v="768"/>
    <x v="41"/>
    <x v="1"/>
    <n v="33"/>
    <x v="2"/>
    <x v="3"/>
    <x v="4"/>
    <s v="2025-01-10"/>
    <x v="0"/>
    <x v="0"/>
    <n v="26"/>
    <n v="22"/>
    <n v="4"/>
    <n v="5"/>
    <n v="78001"/>
    <n v="3000.0384615384614"/>
    <n v="66000.846153846156"/>
    <n v="13200.169230769232"/>
    <n v="6600.084615384616"/>
    <n v="7920.1015384615384"/>
    <n v="200"/>
    <n v="8120.1015384615384"/>
    <n v="1000"/>
    <n v="86801.1"/>
    <n v="78680.99846153846"/>
    <s v="Paid"/>
    <s v="HDFC"/>
    <s v="443429240994"/>
    <s v="817385741995"/>
  </r>
  <r>
    <x v="769"/>
    <x v="197"/>
    <x v="0"/>
    <n v="30"/>
    <x v="5"/>
    <x v="0"/>
    <x v="1"/>
    <s v="2024-08-08"/>
    <x v="0"/>
    <x v="0"/>
    <n v="26"/>
    <n v="24"/>
    <n v="2"/>
    <n v="7"/>
    <n v="74148"/>
    <n v="2851.8461538461538"/>
    <n v="68444.307692307688"/>
    <n v="13688.861538461539"/>
    <n v="6844.4307692307693"/>
    <n v="8213.3169230769217"/>
    <n v="200"/>
    <n v="8413.3169230769217"/>
    <n v="1400"/>
    <n v="90377.599999999991"/>
    <n v="81964.283076923064"/>
    <s v="Paid"/>
    <s v="SBI"/>
    <s v="830879524494"/>
    <s v="550562108731"/>
  </r>
  <r>
    <x v="770"/>
    <x v="97"/>
    <x v="0"/>
    <n v="52"/>
    <x v="6"/>
    <x v="2"/>
    <x v="6"/>
    <s v="2024-03-08"/>
    <x v="0"/>
    <x v="0"/>
    <n v="26"/>
    <n v="22"/>
    <n v="4"/>
    <n v="3"/>
    <n v="32529"/>
    <n v="1251.1153846153845"/>
    <n v="27524.538461538461"/>
    <n v="5504.9076923076927"/>
    <n v="2752.4538461538464"/>
    <n v="3302.9446153846152"/>
    <n v="200"/>
    <n v="3502.9446153846152"/>
    <n v="600"/>
    <n v="36381.9"/>
    <n v="32878.955384615387"/>
    <s v="Paid"/>
    <s v="HDFC"/>
    <s v="188441610621"/>
    <s v="554450526425"/>
  </r>
  <r>
    <x v="771"/>
    <x v="133"/>
    <x v="1"/>
    <n v="46"/>
    <x v="2"/>
    <x v="0"/>
    <x v="3"/>
    <s v="2024-11-17"/>
    <x v="0"/>
    <x v="0"/>
    <n v="26"/>
    <n v="26"/>
    <n v="0"/>
    <n v="17"/>
    <n v="69388"/>
    <n v="2668.7692307692309"/>
    <n v="69388"/>
    <n v="13877.6"/>
    <n v="6938.8"/>
    <n v="8326.56"/>
    <n v="200"/>
    <n v="8526.56"/>
    <n v="3400"/>
    <n v="93604.400000000009"/>
    <n v="85077.840000000011"/>
    <s v="Paid"/>
    <s v="HDFC"/>
    <s v="159545287745"/>
    <s v="456069888329"/>
  </r>
  <r>
    <x v="772"/>
    <x v="22"/>
    <x v="1"/>
    <n v="48"/>
    <x v="7"/>
    <x v="0"/>
    <x v="2"/>
    <s v="2024-04-02"/>
    <x v="0"/>
    <x v="0"/>
    <n v="26"/>
    <n v="21"/>
    <n v="5"/>
    <n v="19"/>
    <n v="74860"/>
    <n v="2879.2307692307691"/>
    <n v="60463.846153846149"/>
    <n v="12092.76923076923"/>
    <n v="6046.3846153846152"/>
    <n v="7255.6615384615379"/>
    <n v="200"/>
    <n v="7455.6615384615379"/>
    <n v="3800"/>
    <n v="82402.999999999985"/>
    <n v="74947.338461538442"/>
    <s v="Paid"/>
    <s v="HDFC"/>
    <s v="630205878543"/>
    <s v="126689001701"/>
  </r>
  <r>
    <x v="773"/>
    <x v="127"/>
    <x v="0"/>
    <n v="44"/>
    <x v="3"/>
    <x v="1"/>
    <x v="0"/>
    <s v="2022-04-18"/>
    <x v="0"/>
    <x v="0"/>
    <n v="26"/>
    <n v="25"/>
    <n v="1"/>
    <n v="3"/>
    <n v="33726"/>
    <n v="1297.1538461538462"/>
    <n v="32428.846153846156"/>
    <n v="6485.7692307692314"/>
    <n v="3242.8846153846157"/>
    <n v="3891.4615384615386"/>
    <n v="200"/>
    <n v="4091.4615384615386"/>
    <n v="600"/>
    <n v="42757.500000000007"/>
    <n v="38666.038461538468"/>
    <s v="Paid"/>
    <s v="Axis"/>
    <s v="868910665846"/>
    <s v="426535309072"/>
  </r>
  <r>
    <x v="774"/>
    <x v="187"/>
    <x v="0"/>
    <n v="38"/>
    <x v="7"/>
    <x v="0"/>
    <x v="5"/>
    <s v="2021-05-30"/>
    <x v="0"/>
    <x v="0"/>
    <n v="26"/>
    <n v="25"/>
    <n v="1"/>
    <n v="12"/>
    <n v="73187"/>
    <n v="2814.8846153846152"/>
    <n v="70372.115384615376"/>
    <n v="14074.423076923076"/>
    <n v="7037.2115384615381"/>
    <n v="8444.6538461538439"/>
    <n v="200"/>
    <n v="8644.6538461538439"/>
    <n v="2400"/>
    <n v="93883.749999999985"/>
    <n v="85239.096153846142"/>
    <s v="Paid"/>
    <s v="Axis"/>
    <s v="725594381634"/>
    <s v="380659763499"/>
  </r>
  <r>
    <x v="775"/>
    <x v="90"/>
    <x v="0"/>
    <n v="27"/>
    <x v="2"/>
    <x v="1"/>
    <x v="3"/>
    <s v="2019-05-17"/>
    <x v="0"/>
    <x v="0"/>
    <n v="26"/>
    <n v="23"/>
    <n v="3"/>
    <n v="7"/>
    <n v="28071"/>
    <n v="1079.6538461538462"/>
    <n v="24832.038461538461"/>
    <n v="4966.4076923076927"/>
    <n v="2483.2038461538464"/>
    <n v="2979.8446153846153"/>
    <n v="200"/>
    <n v="3179.8446153846153"/>
    <n v="1400"/>
    <n v="33681.65"/>
    <n v="30501.805384615385"/>
    <s v="Paid"/>
    <s v="SBI"/>
    <s v="427834393972"/>
    <s v="551600509502"/>
  </r>
  <r>
    <x v="776"/>
    <x v="82"/>
    <x v="0"/>
    <n v="53"/>
    <x v="6"/>
    <x v="1"/>
    <x v="2"/>
    <s v="2019-06-15"/>
    <x v="0"/>
    <x v="0"/>
    <n v="26"/>
    <n v="25"/>
    <n v="1"/>
    <n v="5"/>
    <n v="71854"/>
    <n v="2763.6153846153848"/>
    <n v="69090.384615384624"/>
    <n v="13818.076923076926"/>
    <n v="6909.0384615384628"/>
    <n v="8290.8461538461543"/>
    <n v="200"/>
    <n v="8490.8461538461543"/>
    <n v="1000"/>
    <n v="90817.500000000015"/>
    <n v="82326.653846153858"/>
    <s v="Paid"/>
    <s v="ICICI"/>
    <s v="518693741460"/>
    <s v="757957698063"/>
  </r>
  <r>
    <x v="777"/>
    <x v="88"/>
    <x v="0"/>
    <n v="40"/>
    <x v="3"/>
    <x v="2"/>
    <x v="5"/>
    <s v="2025-06-02"/>
    <x v="0"/>
    <x v="0"/>
    <n v="26"/>
    <n v="25"/>
    <n v="1"/>
    <n v="6"/>
    <n v="49757"/>
    <n v="1913.7307692307693"/>
    <n v="47843.269230769234"/>
    <n v="9568.6538461538476"/>
    <n v="4784.3269230769238"/>
    <n v="5741.1923076923076"/>
    <n v="200"/>
    <n v="5941.1923076923076"/>
    <n v="1200"/>
    <n v="63396.25"/>
    <n v="57455.057692307695"/>
    <s v="Paid"/>
    <s v="SBI"/>
    <s v="990770671596"/>
    <s v="654447050616"/>
  </r>
  <r>
    <x v="778"/>
    <x v="33"/>
    <x v="0"/>
    <n v="25"/>
    <x v="1"/>
    <x v="4"/>
    <x v="4"/>
    <s v="2021-04-23"/>
    <x v="0"/>
    <x v="0"/>
    <n v="26"/>
    <n v="22"/>
    <n v="4"/>
    <n v="1"/>
    <n v="73319"/>
    <n v="2819.9615384615386"/>
    <n v="62039.153846153851"/>
    <n v="12407.830769230772"/>
    <n v="6203.9153846153858"/>
    <n v="7444.6984615384617"/>
    <n v="200"/>
    <n v="7644.6984615384617"/>
    <n v="200"/>
    <n v="80850.900000000023"/>
    <n v="73206.201538461566"/>
    <s v="Paid"/>
    <s v="ICICI"/>
    <s v="912642135512"/>
    <s v="371641004018"/>
  </r>
  <r>
    <x v="779"/>
    <x v="162"/>
    <x v="0"/>
    <n v="30"/>
    <x v="7"/>
    <x v="0"/>
    <x v="3"/>
    <s v="2024-06-25"/>
    <x v="0"/>
    <x v="0"/>
    <n v="26"/>
    <n v="23"/>
    <n v="3"/>
    <n v="3"/>
    <n v="52261"/>
    <n v="2010.0384615384614"/>
    <n v="46230.88461538461"/>
    <n v="9246.1769230769223"/>
    <n v="4623.0884615384612"/>
    <n v="5547.706153846153"/>
    <n v="200"/>
    <n v="5747.706153846153"/>
    <n v="600"/>
    <n v="60700.149999999994"/>
    <n v="54952.443846153838"/>
    <s v="Paid"/>
    <s v="HDFC"/>
    <s v="656224913992"/>
    <s v="945706240333"/>
  </r>
  <r>
    <x v="780"/>
    <x v="133"/>
    <x v="1"/>
    <n v="41"/>
    <x v="3"/>
    <x v="3"/>
    <x v="3"/>
    <s v="2025-04-03"/>
    <x v="0"/>
    <x v="0"/>
    <n v="26"/>
    <n v="22"/>
    <n v="4"/>
    <n v="4"/>
    <n v="26765"/>
    <n v="1029.4230769230769"/>
    <n v="22647.307692307691"/>
    <n v="4529.4615384615381"/>
    <n v="2264.7307692307691"/>
    <n v="2717.6769230769228"/>
    <n v="200"/>
    <n v="2917.6769230769228"/>
    <n v="800"/>
    <n v="30241.5"/>
    <n v="27323.823076923076"/>
    <s v="Paid"/>
    <s v="ICICI"/>
    <s v="770922886463"/>
    <s v="745932106957"/>
  </r>
  <r>
    <x v="781"/>
    <x v="124"/>
    <x v="0"/>
    <n v="31"/>
    <x v="6"/>
    <x v="2"/>
    <x v="5"/>
    <s v="2023-08-14"/>
    <x v="0"/>
    <x v="0"/>
    <n v="26"/>
    <n v="23"/>
    <n v="3"/>
    <n v="8"/>
    <n v="49603"/>
    <n v="1907.8076923076924"/>
    <n v="43879.576923076922"/>
    <n v="8775.915384615384"/>
    <n v="4387.957692307692"/>
    <n v="5265.5492307692302"/>
    <n v="200"/>
    <n v="5465.5492307692302"/>
    <n v="1600"/>
    <n v="58643.45"/>
    <n v="53177.900769230764"/>
    <s v="Paid"/>
    <s v="ICICI"/>
    <s v="955981894760"/>
    <s v="256611296693"/>
  </r>
  <r>
    <x v="782"/>
    <x v="99"/>
    <x v="0"/>
    <n v="27"/>
    <x v="4"/>
    <x v="3"/>
    <x v="3"/>
    <s v="2024-02-07"/>
    <x v="0"/>
    <x v="0"/>
    <n v="26"/>
    <n v="22"/>
    <n v="4"/>
    <n v="16"/>
    <n v="67969"/>
    <n v="2614.1923076923076"/>
    <n v="57512.230769230766"/>
    <n v="11502.446153846155"/>
    <n v="5751.2230769230773"/>
    <n v="6901.4676923076913"/>
    <n v="200"/>
    <n v="7101.4676923076913"/>
    <n v="3200"/>
    <n v="77965.899999999994"/>
    <n v="70864.432307692303"/>
    <s v="Paid"/>
    <s v="Axis"/>
    <s v="885492660526"/>
    <s v="378059997093"/>
  </r>
  <r>
    <x v="783"/>
    <x v="92"/>
    <x v="0"/>
    <n v="21"/>
    <x v="6"/>
    <x v="0"/>
    <x v="4"/>
    <s v="2023-04-16"/>
    <x v="0"/>
    <x v="0"/>
    <n v="26"/>
    <n v="25"/>
    <n v="1"/>
    <n v="1"/>
    <n v="32558"/>
    <n v="1252.2307692307693"/>
    <n v="31305.76923076923"/>
    <n v="6261.1538461538466"/>
    <n v="3130.5769230769233"/>
    <n v="3756.6923076923076"/>
    <n v="200"/>
    <n v="3956.6923076923076"/>
    <n v="200"/>
    <n v="40897.5"/>
    <n v="36940.807692307695"/>
    <s v="Paid"/>
    <s v="ICICI"/>
    <s v="855106850399"/>
    <s v="823444645595"/>
  </r>
  <r>
    <x v="784"/>
    <x v="88"/>
    <x v="1"/>
    <n v="44"/>
    <x v="5"/>
    <x v="5"/>
    <x v="0"/>
    <s v="2022-05-12"/>
    <x v="0"/>
    <x v="0"/>
    <n v="26"/>
    <n v="25"/>
    <n v="1"/>
    <n v="20"/>
    <n v="70129"/>
    <n v="2697.2692307692309"/>
    <n v="67431.73076923078"/>
    <n v="13486.346153846156"/>
    <n v="6743.173076923078"/>
    <n v="8091.8076923076933"/>
    <n v="200"/>
    <n v="8291.8076923076933"/>
    <n v="4000"/>
    <n v="91661.250000000015"/>
    <n v="83369.442307692327"/>
    <s v="Paid"/>
    <s v="SBI"/>
    <s v="926589525920"/>
    <s v="506053095064"/>
  </r>
  <r>
    <x v="785"/>
    <x v="59"/>
    <x v="0"/>
    <n v="27"/>
    <x v="4"/>
    <x v="2"/>
    <x v="1"/>
    <s v="2025-09-05"/>
    <x v="0"/>
    <x v="0"/>
    <n v="26"/>
    <n v="22"/>
    <n v="4"/>
    <n v="19"/>
    <n v="51043"/>
    <n v="1963.1923076923076"/>
    <n v="43190.230769230766"/>
    <n v="8638.0461538461532"/>
    <n v="4319.0230769230766"/>
    <n v="5182.8276923076919"/>
    <n v="200"/>
    <n v="5382.8276923076919"/>
    <n v="3800"/>
    <n v="59947.299999999996"/>
    <n v="54564.472307692304"/>
    <s v="Paid"/>
    <s v="SBI"/>
    <s v="924439897988"/>
    <s v="378058354855"/>
  </r>
  <r>
    <x v="786"/>
    <x v="40"/>
    <x v="1"/>
    <n v="51"/>
    <x v="7"/>
    <x v="1"/>
    <x v="5"/>
    <s v="2020-12-20"/>
    <x v="0"/>
    <x v="0"/>
    <n v="26"/>
    <n v="25"/>
    <n v="1"/>
    <n v="19"/>
    <n v="68971"/>
    <n v="2652.7307692307691"/>
    <n v="66318.26923076922"/>
    <n v="13263.653846153844"/>
    <n v="6631.826923076922"/>
    <n v="7958.1923076923058"/>
    <n v="200"/>
    <n v="8158.1923076923058"/>
    <n v="3800"/>
    <n v="90013.749999999985"/>
    <n v="81855.557692307673"/>
    <s v="Paid"/>
    <s v="Axis"/>
    <s v="107628224034"/>
    <s v="200445263661"/>
  </r>
  <r>
    <x v="787"/>
    <x v="66"/>
    <x v="1"/>
    <n v="48"/>
    <x v="5"/>
    <x v="5"/>
    <x v="0"/>
    <s v="2020-01-12"/>
    <x v="0"/>
    <x v="0"/>
    <n v="26"/>
    <n v="24"/>
    <n v="2"/>
    <n v="7"/>
    <n v="47803"/>
    <n v="1838.5769230769231"/>
    <n v="44125.846153846156"/>
    <n v="8825.1692307692319"/>
    <n v="4412.584615384616"/>
    <n v="5295.1015384615384"/>
    <n v="200"/>
    <n v="5495.1015384615384"/>
    <n v="1400"/>
    <n v="58763.6"/>
    <n v="53268.49846153846"/>
    <s v="Paid"/>
    <s v="Axis"/>
    <s v="158637993473"/>
    <s v="817834505804"/>
  </r>
  <r>
    <x v="788"/>
    <x v="54"/>
    <x v="0"/>
    <n v="39"/>
    <x v="2"/>
    <x v="5"/>
    <x v="2"/>
    <s v="2025-03-20"/>
    <x v="0"/>
    <x v="0"/>
    <n v="26"/>
    <n v="24"/>
    <n v="2"/>
    <n v="3"/>
    <n v="65336"/>
    <n v="2512.9230769230771"/>
    <n v="60310.153846153851"/>
    <n v="12062.030769230771"/>
    <n v="6031.0153846153853"/>
    <n v="7237.2184615384622"/>
    <n v="200"/>
    <n v="7437.2184615384622"/>
    <n v="600"/>
    <n v="79003.200000000012"/>
    <n v="71565.98153846155"/>
    <s v="Paid"/>
    <s v="SBI"/>
    <s v="759026788685"/>
    <s v="399734411519"/>
  </r>
  <r>
    <x v="789"/>
    <x v="85"/>
    <x v="1"/>
    <n v="30"/>
    <x v="1"/>
    <x v="4"/>
    <x v="0"/>
    <s v="2025-10-24"/>
    <x v="0"/>
    <x v="0"/>
    <n v="26"/>
    <n v="25"/>
    <n v="1"/>
    <n v="0"/>
    <n v="35710"/>
    <n v="1373.4615384615386"/>
    <n v="34336.538461538461"/>
    <n v="6867.3076923076924"/>
    <n v="3433.6538461538462"/>
    <n v="4120.3846153846152"/>
    <n v="200"/>
    <n v="4320.3846153846152"/>
    <n v="0"/>
    <n v="44637.5"/>
    <n v="40317.115384615383"/>
    <s v="Paid"/>
    <s v="SBI"/>
    <s v="565330250485"/>
    <s v="457879670419"/>
  </r>
  <r>
    <x v="790"/>
    <x v="72"/>
    <x v="1"/>
    <n v="42"/>
    <x v="7"/>
    <x v="4"/>
    <x v="3"/>
    <s v="2022-11-11"/>
    <x v="0"/>
    <x v="0"/>
    <n v="26"/>
    <n v="23"/>
    <n v="3"/>
    <n v="9"/>
    <n v="49377"/>
    <n v="1899.1153846153845"/>
    <n v="43679.653846153844"/>
    <n v="8735.9307692307684"/>
    <n v="4367.9653846153842"/>
    <n v="5241.5584615384614"/>
    <n v="200"/>
    <n v="5441.5584615384614"/>
    <n v="1800"/>
    <n v="58583.549999999996"/>
    <n v="53141.991538461531"/>
    <s v="Paid"/>
    <s v="ICICI"/>
    <s v="749648609770"/>
    <s v="317645408189"/>
  </r>
  <r>
    <x v="791"/>
    <x v="26"/>
    <x v="0"/>
    <n v="49"/>
    <x v="2"/>
    <x v="4"/>
    <x v="4"/>
    <s v="2025-04-23"/>
    <x v="0"/>
    <x v="0"/>
    <n v="26"/>
    <n v="24"/>
    <n v="2"/>
    <n v="17"/>
    <n v="71520"/>
    <n v="2750.7692307692309"/>
    <n v="66018.461538461546"/>
    <n v="13203.69230769231"/>
    <n v="6601.8461538461552"/>
    <n v="7922.2153846153851"/>
    <n v="200"/>
    <n v="8122.2153846153851"/>
    <n v="3400"/>
    <n v="89224.000000000015"/>
    <n v="81101.784615384633"/>
    <s v="Paid"/>
    <s v="Axis"/>
    <s v="183661118346"/>
    <s v="655852421590"/>
  </r>
  <r>
    <x v="792"/>
    <x v="198"/>
    <x v="1"/>
    <n v="36"/>
    <x v="3"/>
    <x v="0"/>
    <x v="4"/>
    <s v="2024-12-22"/>
    <x v="0"/>
    <x v="0"/>
    <n v="26"/>
    <n v="24"/>
    <n v="2"/>
    <n v="17"/>
    <n v="18718"/>
    <n v="719.92307692307691"/>
    <n v="17278.153846153844"/>
    <n v="3455.6307692307691"/>
    <n v="1727.8153846153846"/>
    <n v="2073.3784615384611"/>
    <n v="200"/>
    <n v="2273.3784615384611"/>
    <n v="3400"/>
    <n v="25861.599999999995"/>
    <n v="23588.221538461534"/>
    <s v="Paid"/>
    <s v="SBI"/>
    <s v="947606952046"/>
    <s v="483442642483"/>
  </r>
  <r>
    <x v="793"/>
    <x v="71"/>
    <x v="1"/>
    <n v="22"/>
    <x v="0"/>
    <x v="4"/>
    <x v="0"/>
    <s v="2021-12-31"/>
    <x v="0"/>
    <x v="0"/>
    <n v="26"/>
    <n v="24"/>
    <n v="2"/>
    <n v="0"/>
    <n v="36452"/>
    <n v="1402"/>
    <n v="33648"/>
    <n v="6729.6"/>
    <n v="3364.8"/>
    <n v="4037.7599999999998"/>
    <n v="200"/>
    <n v="4237.76"/>
    <n v="0"/>
    <n v="43742.400000000001"/>
    <n v="39504.639999999999"/>
    <s v="Paid"/>
    <s v="SBI"/>
    <s v="864354356701"/>
    <s v="667224778334"/>
  </r>
  <r>
    <x v="794"/>
    <x v="180"/>
    <x v="0"/>
    <n v="43"/>
    <x v="2"/>
    <x v="2"/>
    <x v="0"/>
    <s v="2021-01-22"/>
    <x v="0"/>
    <x v="0"/>
    <n v="26"/>
    <n v="25"/>
    <n v="1"/>
    <n v="10"/>
    <n v="48593"/>
    <n v="1868.9615384615386"/>
    <n v="46724.038461538461"/>
    <n v="9344.8076923076933"/>
    <n v="4672.4038461538466"/>
    <n v="5606.8846153846152"/>
    <n v="200"/>
    <n v="5806.8846153846152"/>
    <n v="2000"/>
    <n v="62741.25"/>
    <n v="56934.365384615383"/>
    <s v="Paid"/>
    <s v="HDFC"/>
    <s v="173808932505"/>
    <s v="932946225320"/>
  </r>
  <r>
    <x v="795"/>
    <x v="186"/>
    <x v="0"/>
    <n v="37"/>
    <x v="4"/>
    <x v="1"/>
    <x v="0"/>
    <s v="2019-12-23"/>
    <x v="0"/>
    <x v="0"/>
    <n v="26"/>
    <n v="24"/>
    <n v="2"/>
    <n v="15"/>
    <n v="35474"/>
    <n v="1364.3846153846155"/>
    <n v="32745.230769230773"/>
    <n v="6549.046153846155"/>
    <n v="3274.5230769230775"/>
    <n v="3929.4276923076927"/>
    <n v="200"/>
    <n v="4129.4276923076923"/>
    <n v="3000"/>
    <n v="45568.800000000003"/>
    <n v="41439.372307692312"/>
    <s v="Paid"/>
    <s v="HDFC"/>
    <s v="557151011423"/>
    <s v="462026018018"/>
  </r>
  <r>
    <x v="796"/>
    <x v="186"/>
    <x v="0"/>
    <n v="42"/>
    <x v="5"/>
    <x v="4"/>
    <x v="1"/>
    <s v="2022-05-28"/>
    <x v="0"/>
    <x v="0"/>
    <n v="26"/>
    <n v="23"/>
    <n v="3"/>
    <n v="13"/>
    <n v="27664"/>
    <n v="1064"/>
    <n v="24472"/>
    <n v="4894.4000000000005"/>
    <n v="2447.2000000000003"/>
    <n v="2936.64"/>
    <n v="200"/>
    <n v="3136.64"/>
    <n v="2600"/>
    <n v="34413.600000000006"/>
    <n v="31276.960000000006"/>
    <s v="Paid"/>
    <s v="Axis"/>
    <s v="952116682876"/>
    <s v="200896165659"/>
  </r>
  <r>
    <x v="797"/>
    <x v="114"/>
    <x v="1"/>
    <n v="44"/>
    <x v="3"/>
    <x v="4"/>
    <x v="0"/>
    <s v="2024-11-10"/>
    <x v="0"/>
    <x v="0"/>
    <n v="26"/>
    <n v="25"/>
    <n v="1"/>
    <n v="9"/>
    <n v="35236"/>
    <n v="1355.2307692307693"/>
    <n v="33880.769230769234"/>
    <n v="6776.1538461538476"/>
    <n v="3388.0769230769238"/>
    <n v="4065.6923076923081"/>
    <n v="200"/>
    <n v="4265.6923076923085"/>
    <n v="1800"/>
    <n v="45845"/>
    <n v="41579.307692307688"/>
    <s v="Paid"/>
    <s v="SBI"/>
    <s v="452027158170"/>
    <s v="685321616866"/>
  </r>
  <r>
    <x v="798"/>
    <x v="108"/>
    <x v="1"/>
    <n v="29"/>
    <x v="0"/>
    <x v="3"/>
    <x v="6"/>
    <s v="2021-07-11"/>
    <x v="0"/>
    <x v="0"/>
    <n v="26"/>
    <n v="23"/>
    <n v="3"/>
    <n v="4"/>
    <n v="54837"/>
    <n v="2109.1153846153848"/>
    <n v="48509.653846153851"/>
    <n v="9701.9307692307702"/>
    <n v="4850.9653846153851"/>
    <n v="5821.1584615384618"/>
    <n v="200"/>
    <n v="6021.1584615384618"/>
    <n v="800"/>
    <n v="63862.55"/>
    <n v="57841.391538461539"/>
    <s v="Paid"/>
    <s v="ICICI"/>
    <s v="865505866629"/>
    <s v="933408902085"/>
  </r>
  <r>
    <x v="799"/>
    <x v="170"/>
    <x v="0"/>
    <n v="41"/>
    <x v="6"/>
    <x v="1"/>
    <x v="0"/>
    <s v="2023-08-27"/>
    <x v="0"/>
    <x v="0"/>
    <n v="26"/>
    <n v="22"/>
    <n v="4"/>
    <n v="19"/>
    <n v="43592"/>
    <n v="1676.6153846153845"/>
    <n v="36885.538461538461"/>
    <n v="7377.1076923076926"/>
    <n v="3688.5538461538463"/>
    <n v="4426.2646153846154"/>
    <n v="200"/>
    <n v="4626.2646153846154"/>
    <n v="3800"/>
    <n v="51751.199999999997"/>
    <n v="47124.935384615383"/>
    <s v="Paid"/>
    <s v="Axis"/>
    <s v="762246349671"/>
    <s v="765192479028"/>
  </r>
  <r>
    <x v="800"/>
    <x v="188"/>
    <x v="1"/>
    <n v="23"/>
    <x v="6"/>
    <x v="3"/>
    <x v="6"/>
    <s v="2019-09-21"/>
    <x v="0"/>
    <x v="0"/>
    <n v="26"/>
    <n v="22"/>
    <n v="4"/>
    <n v="14"/>
    <n v="19255"/>
    <n v="740.57692307692309"/>
    <n v="16292.692307692309"/>
    <n v="3258.5384615384619"/>
    <n v="1629.2692307692309"/>
    <n v="1955.123076923077"/>
    <n v="200"/>
    <n v="2155.123076923077"/>
    <n v="2800"/>
    <n v="23980.5"/>
    <n v="21825.376923076925"/>
    <s v="Paid"/>
    <s v="Axis"/>
    <s v="559674089254"/>
    <s v="411776591429"/>
  </r>
  <r>
    <x v="801"/>
    <x v="85"/>
    <x v="1"/>
    <n v="43"/>
    <x v="2"/>
    <x v="4"/>
    <x v="1"/>
    <s v="2023-07-14"/>
    <x v="0"/>
    <x v="0"/>
    <n v="26"/>
    <n v="21"/>
    <n v="5"/>
    <n v="8"/>
    <n v="38302"/>
    <n v="1473.1538461538462"/>
    <n v="30936.23076923077"/>
    <n v="6187.2461538461539"/>
    <n v="3093.623076923077"/>
    <n v="3712.3476923076923"/>
    <n v="200"/>
    <n v="3912.3476923076923"/>
    <n v="1600"/>
    <n v="41817.1"/>
    <n v="37904.75230769231"/>
    <s v="Paid"/>
    <s v="HDFC"/>
    <s v="175355656990"/>
    <s v="551535818767"/>
  </r>
  <r>
    <x v="802"/>
    <x v="9"/>
    <x v="0"/>
    <n v="49"/>
    <x v="7"/>
    <x v="1"/>
    <x v="5"/>
    <s v="2019-10-20"/>
    <x v="0"/>
    <x v="0"/>
    <n v="26"/>
    <n v="23"/>
    <n v="3"/>
    <n v="8"/>
    <n v="36099"/>
    <n v="1388.4230769230769"/>
    <n v="31933.73076923077"/>
    <n v="6386.7461538461539"/>
    <n v="3193.373076923077"/>
    <n v="3832.0476923076922"/>
    <n v="200"/>
    <n v="4032.0476923076922"/>
    <n v="1600"/>
    <n v="43113.85"/>
    <n v="39081.802307692305"/>
    <s v="Paid"/>
    <s v="ICICI"/>
    <s v="255015816846"/>
    <s v="273019446233"/>
  </r>
  <r>
    <x v="803"/>
    <x v="94"/>
    <x v="1"/>
    <n v="38"/>
    <x v="7"/>
    <x v="0"/>
    <x v="6"/>
    <s v="2019-08-20"/>
    <x v="0"/>
    <x v="0"/>
    <n v="26"/>
    <n v="25"/>
    <n v="1"/>
    <n v="16"/>
    <n v="76518"/>
    <n v="2943"/>
    <n v="73575"/>
    <n v="14715"/>
    <n v="7357.5"/>
    <n v="8829"/>
    <n v="200"/>
    <n v="9029"/>
    <n v="3200"/>
    <n v="98847.5"/>
    <n v="89818.5"/>
    <s v="Paid"/>
    <s v="SBI"/>
    <s v="402776523409"/>
    <s v="443968791628"/>
  </r>
  <r>
    <x v="804"/>
    <x v="104"/>
    <x v="1"/>
    <n v="31"/>
    <x v="4"/>
    <x v="4"/>
    <x v="4"/>
    <s v="2025-03-22"/>
    <x v="0"/>
    <x v="0"/>
    <n v="26"/>
    <n v="25"/>
    <n v="1"/>
    <n v="20"/>
    <n v="66859"/>
    <n v="2571.5"/>
    <n v="64287.5"/>
    <n v="12857.5"/>
    <n v="6428.75"/>
    <n v="7714.5"/>
    <n v="200"/>
    <n v="7914.5"/>
    <n v="4000"/>
    <n v="87573.75"/>
    <n v="79659.25"/>
    <s v="Paid"/>
    <s v="ICICI"/>
    <s v="624230353926"/>
    <s v="863560501342"/>
  </r>
  <r>
    <x v="805"/>
    <x v="198"/>
    <x v="1"/>
    <n v="34"/>
    <x v="3"/>
    <x v="1"/>
    <x v="2"/>
    <s v="2020-03-31"/>
    <x v="0"/>
    <x v="0"/>
    <n v="26"/>
    <n v="24"/>
    <n v="2"/>
    <n v="20"/>
    <n v="42203"/>
    <n v="1623.1923076923076"/>
    <n v="38956.615384615383"/>
    <n v="7791.3230769230768"/>
    <n v="3895.6615384615384"/>
    <n v="4674.7938461538461"/>
    <n v="200"/>
    <n v="4874.7938461538461"/>
    <n v="4000"/>
    <n v="54643.6"/>
    <n v="49768.806153846155"/>
    <s v="Paid"/>
    <s v="SBI"/>
    <s v="653752009982"/>
    <s v="156445599179"/>
  </r>
  <r>
    <x v="806"/>
    <x v="118"/>
    <x v="1"/>
    <n v="28"/>
    <x v="1"/>
    <x v="3"/>
    <x v="5"/>
    <s v="2019-11-23"/>
    <x v="0"/>
    <x v="0"/>
    <n v="26"/>
    <n v="23"/>
    <n v="3"/>
    <n v="18"/>
    <n v="46782"/>
    <n v="1799.3076923076924"/>
    <n v="41384.076923076922"/>
    <n v="8276.8153846153855"/>
    <n v="4138.4076923076927"/>
    <n v="4966.0892307692302"/>
    <n v="200"/>
    <n v="5166.0892307692302"/>
    <n v="3600"/>
    <n v="57399.3"/>
    <n v="52233.210769230776"/>
    <s v="Paid"/>
    <s v="Axis"/>
    <s v="446532504109"/>
    <s v="571879914377"/>
  </r>
  <r>
    <x v="807"/>
    <x v="35"/>
    <x v="0"/>
    <n v="23"/>
    <x v="7"/>
    <x v="0"/>
    <x v="3"/>
    <s v="2025-09-04"/>
    <x v="0"/>
    <x v="0"/>
    <n v="26"/>
    <n v="23"/>
    <n v="3"/>
    <n v="5"/>
    <n v="52642"/>
    <n v="2024.6923076923076"/>
    <n v="46567.923076923078"/>
    <n v="9313.584615384616"/>
    <n v="4656.792307692308"/>
    <n v="5588.1507692307696"/>
    <n v="200"/>
    <n v="5788.1507692307696"/>
    <n v="1000"/>
    <n v="61538.3"/>
    <n v="55750.149230769232"/>
    <s v="Paid"/>
    <s v="SBI"/>
    <s v="273985513831"/>
    <s v="436242652056"/>
  </r>
  <r>
    <x v="808"/>
    <x v="155"/>
    <x v="1"/>
    <n v="29"/>
    <x v="7"/>
    <x v="4"/>
    <x v="6"/>
    <s v="2019-05-28"/>
    <x v="0"/>
    <x v="0"/>
    <n v="26"/>
    <n v="21"/>
    <n v="5"/>
    <n v="7"/>
    <n v="53670"/>
    <n v="2064.2307692307691"/>
    <n v="43348.846153846149"/>
    <n v="8669.7692307692305"/>
    <n v="4334.8846153846152"/>
    <n v="5201.8615384615377"/>
    <n v="200"/>
    <n v="5401.8615384615377"/>
    <n v="1400"/>
    <n v="57753.499999999993"/>
    <n v="52351.638461538452"/>
    <s v="Paid"/>
    <s v="SBI"/>
    <s v="298827836951"/>
    <s v="812560455601"/>
  </r>
  <r>
    <x v="809"/>
    <x v="105"/>
    <x v="1"/>
    <n v="44"/>
    <x v="0"/>
    <x v="2"/>
    <x v="2"/>
    <s v="2021-04-11"/>
    <x v="0"/>
    <x v="0"/>
    <n v="26"/>
    <n v="24"/>
    <n v="2"/>
    <n v="3"/>
    <n v="47804"/>
    <n v="1838.6153846153845"/>
    <n v="44126.769230769227"/>
    <n v="8825.3538461538465"/>
    <n v="4412.6769230769232"/>
    <n v="5295.2123076923071"/>
    <n v="200"/>
    <n v="5495.2123076923071"/>
    <n v="600"/>
    <n v="57964.799999999996"/>
    <n v="52469.587692307687"/>
    <s v="Paid"/>
    <s v="SBI"/>
    <s v="754965758741"/>
    <s v="483979401895"/>
  </r>
  <r>
    <x v="810"/>
    <x v="111"/>
    <x v="1"/>
    <n v="40"/>
    <x v="3"/>
    <x v="4"/>
    <x v="5"/>
    <s v="2023-09-26"/>
    <x v="0"/>
    <x v="0"/>
    <n v="26"/>
    <n v="25"/>
    <n v="1"/>
    <n v="2"/>
    <n v="24245"/>
    <n v="932.5"/>
    <n v="23312.5"/>
    <n v="4662.5"/>
    <n v="2331.25"/>
    <n v="2797.5"/>
    <n v="200"/>
    <n v="2997.5"/>
    <n v="400"/>
    <n v="30706.25"/>
    <n v="27708.75"/>
    <s v="Paid"/>
    <s v="HDFC"/>
    <s v="915352863987"/>
    <s v="444179855057"/>
  </r>
  <r>
    <x v="811"/>
    <x v="123"/>
    <x v="0"/>
    <n v="55"/>
    <x v="3"/>
    <x v="1"/>
    <x v="0"/>
    <s v="2021-11-22"/>
    <x v="0"/>
    <x v="0"/>
    <n v="26"/>
    <n v="24"/>
    <n v="2"/>
    <n v="10"/>
    <n v="47077"/>
    <n v="1810.6538461538462"/>
    <n v="43455.692307692312"/>
    <n v="8691.1384615384632"/>
    <n v="4345.5692307692316"/>
    <n v="5214.6830769230774"/>
    <n v="200"/>
    <n v="5414.6830769230774"/>
    <n v="2000"/>
    <n v="58492.4"/>
    <n v="53077.716923076921"/>
    <s v="Paid"/>
    <s v="SBI"/>
    <s v="705448116877"/>
    <s v="696589186850"/>
  </r>
  <r>
    <x v="812"/>
    <x v="148"/>
    <x v="1"/>
    <n v="47"/>
    <x v="3"/>
    <x v="3"/>
    <x v="2"/>
    <s v="2022-01-03"/>
    <x v="0"/>
    <x v="0"/>
    <n v="26"/>
    <n v="25"/>
    <n v="1"/>
    <n v="20"/>
    <n v="20948"/>
    <n v="805.69230769230774"/>
    <n v="20142.307692307695"/>
    <n v="4028.461538461539"/>
    <n v="2014.2307692307695"/>
    <n v="2417.0769230769233"/>
    <n v="200"/>
    <n v="2617.0769230769233"/>
    <n v="4000"/>
    <n v="30185.000000000004"/>
    <n v="27567.923076923082"/>
    <s v="Paid"/>
    <s v="Axis"/>
    <s v="913498587942"/>
    <s v="592408517233"/>
  </r>
  <r>
    <x v="813"/>
    <x v="12"/>
    <x v="1"/>
    <n v="45"/>
    <x v="0"/>
    <x v="2"/>
    <x v="2"/>
    <s v="2020-11-09"/>
    <x v="0"/>
    <x v="0"/>
    <n v="26"/>
    <n v="26"/>
    <n v="0"/>
    <n v="8"/>
    <n v="62585"/>
    <n v="2407.1153846153848"/>
    <n v="62585"/>
    <n v="12517"/>
    <n v="6258.5"/>
    <n v="7510.2"/>
    <n v="200"/>
    <n v="7710.2"/>
    <n v="1600"/>
    <n v="82960.5"/>
    <n v="75250.3"/>
    <s v="Paid"/>
    <s v="SBI"/>
    <s v="429841418558"/>
    <s v="965484219594"/>
  </r>
  <r>
    <x v="814"/>
    <x v="46"/>
    <x v="1"/>
    <n v="53"/>
    <x v="3"/>
    <x v="1"/>
    <x v="6"/>
    <s v="2021-11-26"/>
    <x v="0"/>
    <x v="0"/>
    <n v="26"/>
    <n v="23"/>
    <n v="3"/>
    <n v="3"/>
    <n v="29682"/>
    <n v="1141.6153846153845"/>
    <n v="26257.153846153844"/>
    <n v="5251.4307692307693"/>
    <n v="2625.7153846153847"/>
    <n v="3150.8584615384611"/>
    <n v="200"/>
    <n v="3350.8584615384611"/>
    <n v="600"/>
    <n v="34734.299999999996"/>
    <n v="31383.441538461535"/>
    <s v="Paid"/>
    <s v="Axis"/>
    <s v="882735633777"/>
    <s v="404260012994"/>
  </r>
  <r>
    <x v="815"/>
    <x v="18"/>
    <x v="1"/>
    <n v="45"/>
    <x v="0"/>
    <x v="1"/>
    <x v="2"/>
    <s v="2022-06-22"/>
    <x v="0"/>
    <x v="0"/>
    <n v="26"/>
    <n v="23"/>
    <n v="3"/>
    <n v="14"/>
    <n v="64757"/>
    <n v="2490.6538461538462"/>
    <n v="57285.038461538461"/>
    <n v="11457.007692307692"/>
    <n v="5728.5038461538461"/>
    <n v="6874.204615384615"/>
    <n v="200"/>
    <n v="7074.204615384615"/>
    <n v="2800"/>
    <n v="77270.55"/>
    <n v="70196.345384615386"/>
    <s v="Paid"/>
    <s v="HDFC"/>
    <s v="565500237457"/>
    <s v="578853032488"/>
  </r>
  <r>
    <x v="816"/>
    <x v="13"/>
    <x v="0"/>
    <n v="26"/>
    <x v="3"/>
    <x v="3"/>
    <x v="4"/>
    <s v="2020-08-03"/>
    <x v="0"/>
    <x v="0"/>
    <n v="26"/>
    <n v="25"/>
    <n v="1"/>
    <n v="12"/>
    <n v="73079"/>
    <n v="2810.7307692307691"/>
    <n v="70268.26923076922"/>
    <n v="14053.653846153844"/>
    <n v="7026.826923076922"/>
    <n v="8432.1923076923067"/>
    <n v="200"/>
    <n v="8632.1923076923067"/>
    <n v="2400"/>
    <n v="93748.749999999985"/>
    <n v="85116.557692307673"/>
    <s v="Paid"/>
    <s v="Axis"/>
    <s v="607430405833"/>
    <s v="946176340152"/>
  </r>
  <r>
    <x v="817"/>
    <x v="150"/>
    <x v="1"/>
    <n v="40"/>
    <x v="4"/>
    <x v="4"/>
    <x v="5"/>
    <s v="2024-03-16"/>
    <x v="0"/>
    <x v="0"/>
    <n v="26"/>
    <n v="25"/>
    <n v="1"/>
    <n v="16"/>
    <n v="77333"/>
    <n v="2974.3461538461538"/>
    <n v="74358.653846153844"/>
    <n v="14871.73076923077"/>
    <n v="7435.8653846153848"/>
    <n v="8923.038461538461"/>
    <n v="200"/>
    <n v="9123.038461538461"/>
    <n v="3200"/>
    <n v="99866.25"/>
    <n v="90743.211538461532"/>
    <s v="Paid"/>
    <s v="ICICI"/>
    <s v="661894313779"/>
    <s v="631020184073"/>
  </r>
  <r>
    <x v="818"/>
    <x v="188"/>
    <x v="0"/>
    <n v="45"/>
    <x v="4"/>
    <x v="2"/>
    <x v="5"/>
    <s v="2019-05-17"/>
    <x v="0"/>
    <x v="0"/>
    <n v="26"/>
    <n v="24"/>
    <n v="2"/>
    <n v="12"/>
    <n v="31702"/>
    <n v="1219.3076923076924"/>
    <n v="29263.384615384617"/>
    <n v="5852.6769230769241"/>
    <n v="2926.3384615384621"/>
    <n v="3511.606153846154"/>
    <n v="200"/>
    <n v="3711.606153846154"/>
    <n v="2400"/>
    <n v="40442.400000000001"/>
    <n v="36730.793846153851"/>
    <s v="Paid"/>
    <s v="HDFC"/>
    <s v="872048827624"/>
    <s v="268531731155"/>
  </r>
  <r>
    <x v="819"/>
    <x v="164"/>
    <x v="0"/>
    <n v="36"/>
    <x v="2"/>
    <x v="1"/>
    <x v="4"/>
    <s v="2019-02-17"/>
    <x v="0"/>
    <x v="0"/>
    <n v="26"/>
    <n v="21"/>
    <n v="5"/>
    <n v="15"/>
    <n v="32834"/>
    <n v="1262.8461538461538"/>
    <n v="26519.76923076923"/>
    <n v="5303.9538461538468"/>
    <n v="2651.9769230769234"/>
    <n v="3182.3723076923075"/>
    <n v="200"/>
    <n v="3382.3723076923075"/>
    <n v="3000"/>
    <n v="37475.699999999997"/>
    <n v="34093.327692307692"/>
    <s v="Paid"/>
    <s v="SBI"/>
    <s v="663168725768"/>
    <s v="277623178258"/>
  </r>
  <r>
    <x v="820"/>
    <x v="130"/>
    <x v="0"/>
    <n v="22"/>
    <x v="6"/>
    <x v="4"/>
    <x v="1"/>
    <s v="2021-04-06"/>
    <x v="0"/>
    <x v="0"/>
    <n v="26"/>
    <n v="25"/>
    <n v="1"/>
    <n v="18"/>
    <n v="36301"/>
    <n v="1396.1923076923076"/>
    <n v="34904.807692307688"/>
    <n v="6980.9615384615381"/>
    <n v="3490.4807692307691"/>
    <n v="4188.576923076922"/>
    <n v="200"/>
    <n v="4388.576923076922"/>
    <n v="3600"/>
    <n v="48976.249999999993"/>
    <n v="44587.673076923071"/>
    <s v="Paid"/>
    <s v="SBI"/>
    <s v="272772078624"/>
    <s v="930062701923"/>
  </r>
  <r>
    <x v="821"/>
    <x v="137"/>
    <x v="1"/>
    <n v="27"/>
    <x v="3"/>
    <x v="5"/>
    <x v="0"/>
    <s v="2025-07-18"/>
    <x v="0"/>
    <x v="0"/>
    <n v="26"/>
    <n v="23"/>
    <n v="3"/>
    <n v="20"/>
    <n v="72171"/>
    <n v="2775.8076923076924"/>
    <n v="63843.576923076922"/>
    <n v="12768.715384615385"/>
    <n v="6384.3576923076926"/>
    <n v="7661.2292307692305"/>
    <n v="200"/>
    <n v="7861.2292307692305"/>
    <n v="4000"/>
    <n v="86996.65"/>
    <n v="79135.420769230768"/>
    <s v="Paid"/>
    <s v="SBI"/>
    <s v="424839651708"/>
    <s v="454435022733"/>
  </r>
  <r>
    <x v="822"/>
    <x v="113"/>
    <x v="0"/>
    <n v="45"/>
    <x v="5"/>
    <x v="1"/>
    <x v="2"/>
    <s v="2024-07-06"/>
    <x v="0"/>
    <x v="0"/>
    <n v="26"/>
    <n v="22"/>
    <n v="4"/>
    <n v="1"/>
    <n v="43485"/>
    <n v="1672.5"/>
    <n v="36795"/>
    <n v="7359"/>
    <n v="3679.5"/>
    <n v="4415.3999999999996"/>
    <n v="200"/>
    <n v="4615.3999999999996"/>
    <n v="200"/>
    <n v="48033.5"/>
    <n v="43418.1"/>
    <s v="Paid"/>
    <s v="Axis"/>
    <s v="605816693307"/>
    <s v="685285494784"/>
  </r>
  <r>
    <x v="823"/>
    <x v="56"/>
    <x v="1"/>
    <n v="32"/>
    <x v="0"/>
    <x v="4"/>
    <x v="4"/>
    <s v="2023-04-04"/>
    <x v="0"/>
    <x v="0"/>
    <n v="26"/>
    <n v="25"/>
    <n v="1"/>
    <n v="5"/>
    <n v="18354"/>
    <n v="705.92307692307691"/>
    <n v="17648.076923076922"/>
    <n v="3529.6153846153848"/>
    <n v="1764.8076923076924"/>
    <n v="2117.7692307692305"/>
    <n v="200"/>
    <n v="2317.7692307692305"/>
    <n v="1000"/>
    <n v="23942.499999999996"/>
    <n v="21624.730769230766"/>
    <s v="Paid"/>
    <s v="SBI"/>
    <s v="390076978346"/>
    <s v="688464836724"/>
  </r>
  <r>
    <x v="824"/>
    <x v="83"/>
    <x v="1"/>
    <n v="33"/>
    <x v="1"/>
    <x v="3"/>
    <x v="4"/>
    <s v="2025-01-26"/>
    <x v="0"/>
    <x v="0"/>
    <n v="26"/>
    <n v="23"/>
    <n v="3"/>
    <n v="19"/>
    <n v="19867"/>
    <n v="764.11538461538464"/>
    <n v="17574.653846153848"/>
    <n v="3514.9307692307698"/>
    <n v="1757.4653846153849"/>
    <n v="2108.9584615384615"/>
    <n v="200"/>
    <n v="2308.9584615384615"/>
    <n v="3800"/>
    <n v="26647.050000000003"/>
    <n v="24338.09153846154"/>
    <s v="Paid"/>
    <s v="SBI"/>
    <s v="326937662234"/>
    <s v="960150230548"/>
  </r>
  <r>
    <x v="825"/>
    <x v="176"/>
    <x v="1"/>
    <n v="25"/>
    <x v="3"/>
    <x v="1"/>
    <x v="2"/>
    <s v="2024-04-24"/>
    <x v="0"/>
    <x v="0"/>
    <n v="26"/>
    <n v="23"/>
    <n v="3"/>
    <n v="5"/>
    <n v="49197"/>
    <n v="1892.1923076923076"/>
    <n v="43520.423076923078"/>
    <n v="8704.084615384616"/>
    <n v="4352.042307692308"/>
    <n v="5222.4507692307689"/>
    <n v="200"/>
    <n v="5422.4507692307689"/>
    <n v="1000"/>
    <n v="57576.55"/>
    <n v="52154.099230769236"/>
    <s v="Paid"/>
    <s v="SBI"/>
    <s v="409632502884"/>
    <s v="493160039676"/>
  </r>
  <r>
    <x v="826"/>
    <x v="130"/>
    <x v="0"/>
    <n v="38"/>
    <x v="1"/>
    <x v="2"/>
    <x v="6"/>
    <s v="2020-01-15"/>
    <x v="0"/>
    <x v="0"/>
    <n v="26"/>
    <n v="23"/>
    <n v="3"/>
    <n v="0"/>
    <n v="62739"/>
    <n v="2413.0384615384614"/>
    <n v="55499.88461538461"/>
    <n v="11099.976923076923"/>
    <n v="5549.9884615384617"/>
    <n v="6659.9861538461528"/>
    <n v="200"/>
    <n v="6859.9861538461528"/>
    <n v="0"/>
    <n v="72149.849999999991"/>
    <n v="65289.863846153836"/>
    <s v="Paid"/>
    <s v="Axis"/>
    <s v="132085547630"/>
    <s v="627635405716"/>
  </r>
  <r>
    <x v="827"/>
    <x v="189"/>
    <x v="0"/>
    <n v="38"/>
    <x v="3"/>
    <x v="5"/>
    <x v="2"/>
    <s v="2020-06-07"/>
    <x v="0"/>
    <x v="0"/>
    <n v="26"/>
    <n v="25"/>
    <n v="1"/>
    <n v="1"/>
    <n v="56160"/>
    <n v="2160"/>
    <n v="54000"/>
    <n v="10800"/>
    <n v="5400"/>
    <n v="6480"/>
    <n v="200"/>
    <n v="6680"/>
    <n v="200"/>
    <n v="70400"/>
    <n v="63720"/>
    <s v="Paid"/>
    <s v="HDFC"/>
    <s v="438351819173"/>
    <s v="951962454375"/>
  </r>
  <r>
    <x v="828"/>
    <x v="142"/>
    <x v="0"/>
    <n v="27"/>
    <x v="4"/>
    <x v="1"/>
    <x v="6"/>
    <s v="2019-01-02"/>
    <x v="0"/>
    <x v="0"/>
    <n v="26"/>
    <n v="23"/>
    <n v="3"/>
    <n v="3"/>
    <n v="58662"/>
    <n v="2256.2307692307691"/>
    <n v="51893.307692307688"/>
    <n v="10378.661538461538"/>
    <n v="5189.330769230769"/>
    <n v="6227.1969230769228"/>
    <n v="200"/>
    <n v="6427.1969230769228"/>
    <n v="600"/>
    <n v="68061.299999999988"/>
    <n v="61634.103076923064"/>
    <s v="Paid"/>
    <s v="ICICI"/>
    <s v="184380359601"/>
    <s v="346922153254"/>
  </r>
  <r>
    <x v="829"/>
    <x v="58"/>
    <x v="1"/>
    <n v="51"/>
    <x v="6"/>
    <x v="5"/>
    <x v="0"/>
    <s v="2022-06-25"/>
    <x v="0"/>
    <x v="0"/>
    <n v="26"/>
    <n v="23"/>
    <n v="3"/>
    <n v="19"/>
    <n v="37631"/>
    <n v="1447.3461538461538"/>
    <n v="33288.961538461539"/>
    <n v="6657.792307692308"/>
    <n v="3328.896153846154"/>
    <n v="3994.6753846153847"/>
    <n v="200"/>
    <n v="4194.6753846153842"/>
    <n v="3800"/>
    <n v="47075.65"/>
    <n v="42880.974615384621"/>
    <s v="Paid"/>
    <s v="HDFC"/>
    <s v="172873337862"/>
    <s v="382503836899"/>
  </r>
  <r>
    <x v="830"/>
    <x v="193"/>
    <x v="1"/>
    <n v="25"/>
    <x v="7"/>
    <x v="0"/>
    <x v="6"/>
    <s v="2023-03-01"/>
    <x v="0"/>
    <x v="0"/>
    <n v="26"/>
    <n v="21"/>
    <n v="5"/>
    <n v="20"/>
    <n v="51131"/>
    <n v="1966.5769230769231"/>
    <n v="41298.115384615383"/>
    <n v="8259.623076923077"/>
    <n v="4129.8115384615385"/>
    <n v="4955.7738461538456"/>
    <n v="200"/>
    <n v="5155.7738461538456"/>
    <n v="4000"/>
    <n v="57687.549999999996"/>
    <n v="52531.776153846149"/>
    <s v="Paid"/>
    <s v="SBI"/>
    <s v="997000474099"/>
    <s v="326376638441"/>
  </r>
  <r>
    <x v="831"/>
    <x v="172"/>
    <x v="0"/>
    <n v="37"/>
    <x v="1"/>
    <x v="1"/>
    <x v="4"/>
    <s v="2022-09-12"/>
    <x v="0"/>
    <x v="0"/>
    <n v="26"/>
    <n v="25"/>
    <n v="1"/>
    <n v="15"/>
    <n v="68428"/>
    <n v="2631.8461538461538"/>
    <n v="65796.153846153844"/>
    <n v="13159.23076923077"/>
    <n v="6579.6153846153848"/>
    <n v="7895.538461538461"/>
    <n v="200"/>
    <n v="8095.538461538461"/>
    <n v="3000"/>
    <n v="88535"/>
    <n v="80439.461538461532"/>
    <s v="Paid"/>
    <s v="HDFC"/>
    <s v="463744923993"/>
    <s v="188137464947"/>
  </r>
  <r>
    <x v="832"/>
    <x v="41"/>
    <x v="0"/>
    <n v="50"/>
    <x v="5"/>
    <x v="1"/>
    <x v="2"/>
    <s v="2019-01-06"/>
    <x v="0"/>
    <x v="0"/>
    <n v="26"/>
    <n v="21"/>
    <n v="5"/>
    <n v="15"/>
    <n v="30155"/>
    <n v="1159.8076923076924"/>
    <n v="24355.961538461539"/>
    <n v="4871.1923076923076"/>
    <n v="2435.5961538461538"/>
    <n v="2922.7153846153847"/>
    <n v="200"/>
    <n v="3122.7153846153847"/>
    <n v="3000"/>
    <n v="34662.75"/>
    <n v="31540.034615384615"/>
    <s v="Paid"/>
    <s v="SBI"/>
    <s v="576709800684"/>
    <s v="268585477199"/>
  </r>
  <r>
    <x v="833"/>
    <x v="133"/>
    <x v="1"/>
    <n v="44"/>
    <x v="1"/>
    <x v="4"/>
    <x v="3"/>
    <s v="2021-08-26"/>
    <x v="0"/>
    <x v="0"/>
    <n v="26"/>
    <n v="25"/>
    <n v="1"/>
    <n v="0"/>
    <n v="57103"/>
    <n v="2196.2692307692309"/>
    <n v="54906.730769230773"/>
    <n v="10981.346153846156"/>
    <n v="5490.673076923078"/>
    <n v="6588.8076923076924"/>
    <n v="200"/>
    <n v="6788.8076923076924"/>
    <n v="0"/>
    <n v="71378.750000000015"/>
    <n v="64589.942307692319"/>
    <s v="Paid"/>
    <s v="Axis"/>
    <s v="254547656292"/>
    <s v="600502390913"/>
  </r>
  <r>
    <x v="834"/>
    <x v="61"/>
    <x v="0"/>
    <n v="27"/>
    <x v="7"/>
    <x v="2"/>
    <x v="4"/>
    <s v="2019-12-08"/>
    <x v="0"/>
    <x v="0"/>
    <n v="26"/>
    <n v="23"/>
    <n v="3"/>
    <n v="2"/>
    <n v="55583"/>
    <n v="2137.8076923076924"/>
    <n v="49169.576923076922"/>
    <n v="9833.9153846153858"/>
    <n v="4916.9576923076929"/>
    <n v="5900.3492307692304"/>
    <n v="200"/>
    <n v="6100.3492307692304"/>
    <n v="400"/>
    <n v="64320.45"/>
    <n v="58220.100769230768"/>
    <s v="Paid"/>
    <s v="Axis"/>
    <s v="780778913385"/>
    <s v="189043002423"/>
  </r>
  <r>
    <x v="835"/>
    <x v="123"/>
    <x v="0"/>
    <n v="54"/>
    <x v="5"/>
    <x v="0"/>
    <x v="1"/>
    <s v="2022-06-09"/>
    <x v="0"/>
    <x v="0"/>
    <n v="26"/>
    <n v="23"/>
    <n v="3"/>
    <n v="9"/>
    <n v="42366"/>
    <n v="1629.4615384615386"/>
    <n v="37477.61538461539"/>
    <n v="7495.5230769230784"/>
    <n v="3747.7615384615392"/>
    <n v="4497.3138461538465"/>
    <n v="200"/>
    <n v="4697.3138461538465"/>
    <n v="1800"/>
    <n v="50520.900000000009"/>
    <n v="45823.586153846161"/>
    <s v="Paid"/>
    <s v="ICICI"/>
    <s v="497617541744"/>
    <s v="350156978359"/>
  </r>
  <r>
    <x v="836"/>
    <x v="43"/>
    <x v="1"/>
    <n v="37"/>
    <x v="1"/>
    <x v="5"/>
    <x v="3"/>
    <s v="2025-07-25"/>
    <x v="0"/>
    <x v="0"/>
    <n v="26"/>
    <n v="25"/>
    <n v="1"/>
    <n v="5"/>
    <n v="73982"/>
    <n v="2845.4615384615386"/>
    <n v="71136.538461538468"/>
    <n v="14227.307692307695"/>
    <n v="7113.6538461538476"/>
    <n v="8536.3846153846152"/>
    <n v="200"/>
    <n v="8736.3846153846152"/>
    <n v="1000"/>
    <n v="93477.5"/>
    <n v="84741.11538461539"/>
    <s v="Paid"/>
    <s v="HDFC"/>
    <s v="226475857174"/>
    <s v="522391057433"/>
  </r>
  <r>
    <x v="837"/>
    <x v="154"/>
    <x v="1"/>
    <n v="47"/>
    <x v="6"/>
    <x v="5"/>
    <x v="1"/>
    <s v="2022-06-03"/>
    <x v="0"/>
    <x v="0"/>
    <n v="26"/>
    <n v="23"/>
    <n v="3"/>
    <n v="0"/>
    <n v="78737"/>
    <n v="3028.3461538461538"/>
    <n v="69651.961538461532"/>
    <n v="13930.392307692307"/>
    <n v="6965.1961538461537"/>
    <n v="8358.2353846153837"/>
    <n v="200"/>
    <n v="8558.2353846153837"/>
    <n v="0"/>
    <n v="90547.549999999988"/>
    <n v="81989.314615384603"/>
    <s v="Paid"/>
    <s v="ICICI"/>
    <s v="957919985297"/>
    <s v="440148908396"/>
  </r>
  <r>
    <x v="838"/>
    <x v="180"/>
    <x v="0"/>
    <n v="51"/>
    <x v="1"/>
    <x v="2"/>
    <x v="4"/>
    <s v="2019-11-15"/>
    <x v="0"/>
    <x v="0"/>
    <n v="26"/>
    <n v="23"/>
    <n v="3"/>
    <n v="10"/>
    <n v="23964"/>
    <n v="921.69230769230774"/>
    <n v="21198.923076923078"/>
    <n v="4239.7846153846158"/>
    <n v="2119.8923076923079"/>
    <n v="2543.8707692307694"/>
    <n v="200"/>
    <n v="2743.8707692307694"/>
    <n v="2000"/>
    <n v="29558.600000000002"/>
    <n v="26814.729230769233"/>
    <s v="Paid"/>
    <s v="SBI"/>
    <s v="266476432592"/>
    <s v="104782166317"/>
  </r>
  <r>
    <x v="839"/>
    <x v="182"/>
    <x v="1"/>
    <n v="30"/>
    <x v="7"/>
    <x v="4"/>
    <x v="0"/>
    <s v="2021-08-21"/>
    <x v="0"/>
    <x v="0"/>
    <n v="26"/>
    <n v="25"/>
    <n v="1"/>
    <n v="11"/>
    <n v="27111"/>
    <n v="1042.7307692307693"/>
    <n v="26068.26923076923"/>
    <n v="5213.6538461538466"/>
    <n v="2606.8269230769233"/>
    <n v="3128.1923076923076"/>
    <n v="200"/>
    <n v="3328.1923076923076"/>
    <n v="2200"/>
    <n v="36088.75"/>
    <n v="32760.557692307691"/>
    <s v="Paid"/>
    <s v="ICICI"/>
    <s v="593299549080"/>
    <s v="406166053597"/>
  </r>
  <r>
    <x v="840"/>
    <x v="56"/>
    <x v="1"/>
    <n v="24"/>
    <x v="0"/>
    <x v="0"/>
    <x v="0"/>
    <s v="2024-11-02"/>
    <x v="0"/>
    <x v="0"/>
    <n v="26"/>
    <n v="24"/>
    <n v="2"/>
    <n v="16"/>
    <n v="24501"/>
    <n v="942.34615384615381"/>
    <n v="22616.307692307691"/>
    <n v="4523.2615384615383"/>
    <n v="2261.6307692307691"/>
    <n v="2713.956923076923"/>
    <n v="200"/>
    <n v="2913.956923076923"/>
    <n v="3200"/>
    <n v="32601.199999999997"/>
    <n v="29687.243076923074"/>
    <s v="Paid"/>
    <s v="Axis"/>
    <s v="564648904094"/>
    <s v="178463233346"/>
  </r>
  <r>
    <x v="841"/>
    <x v="183"/>
    <x v="0"/>
    <n v="33"/>
    <x v="3"/>
    <x v="0"/>
    <x v="1"/>
    <s v="2022-07-27"/>
    <x v="0"/>
    <x v="0"/>
    <n v="26"/>
    <n v="22"/>
    <n v="4"/>
    <n v="3"/>
    <n v="62664"/>
    <n v="2410.1538461538462"/>
    <n v="53023.384615384617"/>
    <n v="10604.676923076924"/>
    <n v="5302.3384615384621"/>
    <n v="6362.8061538461534"/>
    <n v="200"/>
    <n v="6562.8061538461534"/>
    <n v="600"/>
    <n v="69530.399999999994"/>
    <n v="62967.593846153839"/>
    <s v="Paid"/>
    <s v="Axis"/>
    <s v="346386791525"/>
    <s v="161129151577"/>
  </r>
  <r>
    <x v="842"/>
    <x v="76"/>
    <x v="1"/>
    <n v="51"/>
    <x v="1"/>
    <x v="1"/>
    <x v="2"/>
    <s v="2022-04-28"/>
    <x v="0"/>
    <x v="0"/>
    <n v="26"/>
    <n v="22"/>
    <n v="4"/>
    <n v="18"/>
    <n v="39366"/>
    <n v="1514.0769230769231"/>
    <n v="33309.692307692305"/>
    <n v="6661.9384615384615"/>
    <n v="3330.9692307692308"/>
    <n v="3997.1630769230765"/>
    <n v="200"/>
    <n v="4197.163076923076"/>
    <n v="3600"/>
    <n v="46902.6"/>
    <n v="42705.436923076923"/>
    <s v="Paid"/>
    <s v="ICICI"/>
    <s v="384717813940"/>
    <s v="862832322194"/>
  </r>
  <r>
    <x v="843"/>
    <x v="134"/>
    <x v="0"/>
    <n v="30"/>
    <x v="0"/>
    <x v="3"/>
    <x v="4"/>
    <s v="2022-03-18"/>
    <x v="0"/>
    <x v="0"/>
    <n v="26"/>
    <n v="23"/>
    <n v="3"/>
    <n v="11"/>
    <n v="44527"/>
    <n v="1712.5769230769231"/>
    <n v="39389.269230769234"/>
    <n v="7877.8538461538474"/>
    <n v="3938.9269230769237"/>
    <n v="4726.7123076923081"/>
    <n v="200"/>
    <n v="4926.7123076923081"/>
    <n v="2200"/>
    <n v="53406.05"/>
    <n v="48479.337692307694"/>
    <s v="Paid"/>
    <s v="SBI"/>
    <s v="552886733740"/>
    <s v="597248660004"/>
  </r>
  <r>
    <x v="844"/>
    <x v="58"/>
    <x v="1"/>
    <n v="42"/>
    <x v="2"/>
    <x v="2"/>
    <x v="2"/>
    <s v="2024-08-03"/>
    <x v="0"/>
    <x v="0"/>
    <n v="26"/>
    <n v="23"/>
    <n v="3"/>
    <n v="8"/>
    <n v="33572"/>
    <n v="1291.2307692307693"/>
    <n v="29698.307692307695"/>
    <n v="5939.6615384615397"/>
    <n v="2969.8307692307699"/>
    <n v="3563.7969230769231"/>
    <n v="200"/>
    <n v="3763.7969230769231"/>
    <n v="1600"/>
    <n v="40207.800000000003"/>
    <n v="36444.00307692308"/>
    <s v="Paid"/>
    <s v="SBI"/>
    <s v="939820078097"/>
    <s v="835392529130"/>
  </r>
  <r>
    <x v="845"/>
    <x v="109"/>
    <x v="0"/>
    <n v="51"/>
    <x v="3"/>
    <x v="5"/>
    <x v="2"/>
    <s v="2024-05-26"/>
    <x v="0"/>
    <x v="0"/>
    <n v="26"/>
    <n v="25"/>
    <n v="1"/>
    <n v="4"/>
    <n v="50823"/>
    <n v="1954.7307692307693"/>
    <n v="48868.269230769234"/>
    <n v="9773.6538461538476"/>
    <n v="4886.8269230769238"/>
    <n v="5864.1923076923076"/>
    <n v="200"/>
    <n v="6064.1923076923076"/>
    <n v="800"/>
    <n v="64328.75"/>
    <n v="58264.557692307695"/>
    <s v="Paid"/>
    <s v="ICICI"/>
    <s v="770935453539"/>
    <s v="183938085925"/>
  </r>
  <r>
    <x v="846"/>
    <x v="179"/>
    <x v="0"/>
    <n v="47"/>
    <x v="5"/>
    <x v="1"/>
    <x v="0"/>
    <s v="2023-09-06"/>
    <x v="0"/>
    <x v="0"/>
    <n v="26"/>
    <n v="25"/>
    <n v="1"/>
    <n v="12"/>
    <n v="64618"/>
    <n v="2485.3076923076924"/>
    <n v="62132.692307692312"/>
    <n v="12426.538461538463"/>
    <n v="6213.2692307692314"/>
    <n v="7455.9230769230771"/>
    <n v="200"/>
    <n v="7655.9230769230771"/>
    <n v="2400"/>
    <n v="83172.500000000015"/>
    <n v="75516.576923076937"/>
    <s v="Paid"/>
    <s v="Axis"/>
    <s v="243892729338"/>
    <s v="960653734326"/>
  </r>
  <r>
    <x v="847"/>
    <x v="189"/>
    <x v="0"/>
    <n v="53"/>
    <x v="0"/>
    <x v="0"/>
    <x v="1"/>
    <s v="2020-12-15"/>
    <x v="0"/>
    <x v="0"/>
    <n v="26"/>
    <n v="23"/>
    <n v="3"/>
    <n v="8"/>
    <n v="59064"/>
    <n v="2271.6923076923076"/>
    <n v="52248.923076923078"/>
    <n v="10449.784615384617"/>
    <n v="5224.8923076923083"/>
    <n v="6269.8707692307689"/>
    <n v="200"/>
    <n v="6469.8707692307689"/>
    <n v="1600"/>
    <n v="69523.600000000006"/>
    <n v="63053.729230769241"/>
    <s v="Paid"/>
    <s v="Axis"/>
    <s v="899924045981"/>
    <s v="544412839488"/>
  </r>
  <r>
    <x v="848"/>
    <x v="8"/>
    <x v="0"/>
    <n v="44"/>
    <x v="7"/>
    <x v="0"/>
    <x v="6"/>
    <s v="2024-05-17"/>
    <x v="0"/>
    <x v="0"/>
    <n v="26"/>
    <n v="25"/>
    <n v="1"/>
    <n v="3"/>
    <n v="37523"/>
    <n v="1443.1923076923076"/>
    <n v="36079.807692307688"/>
    <n v="7215.9615384615381"/>
    <n v="3607.9807692307691"/>
    <n v="4329.576923076922"/>
    <n v="200"/>
    <n v="4529.576923076922"/>
    <n v="600"/>
    <n v="47503.749999999993"/>
    <n v="42974.173076923071"/>
    <s v="Paid"/>
    <s v="ICICI"/>
    <s v="355404937713"/>
    <s v="965946790520"/>
  </r>
  <r>
    <x v="849"/>
    <x v="85"/>
    <x v="1"/>
    <n v="55"/>
    <x v="1"/>
    <x v="5"/>
    <x v="4"/>
    <s v="2024-03-03"/>
    <x v="0"/>
    <x v="0"/>
    <n v="26"/>
    <n v="25"/>
    <n v="1"/>
    <n v="20"/>
    <n v="27551"/>
    <n v="1059.6538461538462"/>
    <n v="26491.346153846156"/>
    <n v="5298.2692307692314"/>
    <n v="2649.1346153846157"/>
    <n v="3178.9615384615386"/>
    <n v="200"/>
    <n v="3378.9615384615386"/>
    <n v="4000"/>
    <n v="38438.75"/>
    <n v="35059.788461538461"/>
    <s v="Paid"/>
    <s v="Axis"/>
    <s v="601048953380"/>
    <s v="446730235837"/>
  </r>
  <r>
    <x v="850"/>
    <x v="123"/>
    <x v="1"/>
    <n v="41"/>
    <x v="7"/>
    <x v="3"/>
    <x v="4"/>
    <s v="2019-07-17"/>
    <x v="0"/>
    <x v="0"/>
    <n v="26"/>
    <n v="24"/>
    <n v="2"/>
    <n v="14"/>
    <n v="65335"/>
    <n v="2512.8846153846152"/>
    <n v="60309.230769230766"/>
    <n v="12061.846153846154"/>
    <n v="6030.9230769230771"/>
    <n v="7237.1076923076917"/>
    <n v="200"/>
    <n v="7437.1076923076917"/>
    <n v="2800"/>
    <n v="81202"/>
    <n v="73764.892307692309"/>
    <s v="Paid"/>
    <s v="ICICI"/>
    <s v="647763644242"/>
    <s v="411694337800"/>
  </r>
  <r>
    <x v="851"/>
    <x v="109"/>
    <x v="0"/>
    <n v="55"/>
    <x v="7"/>
    <x v="5"/>
    <x v="3"/>
    <s v="2023-10-20"/>
    <x v="0"/>
    <x v="0"/>
    <n v="26"/>
    <n v="23"/>
    <n v="3"/>
    <n v="3"/>
    <n v="69320"/>
    <n v="2666.1538461538462"/>
    <n v="61321.538461538461"/>
    <n v="12264.307692307693"/>
    <n v="6132.1538461538466"/>
    <n v="7358.5846153846151"/>
    <n v="200"/>
    <n v="7558.5846153846151"/>
    <n v="600"/>
    <n v="80318"/>
    <n v="72759.415384615379"/>
    <s v="Paid"/>
    <s v="SBI"/>
    <s v="808021883209"/>
    <s v="113079449633"/>
  </r>
  <r>
    <x v="852"/>
    <x v="70"/>
    <x v="1"/>
    <n v="50"/>
    <x v="7"/>
    <x v="3"/>
    <x v="5"/>
    <s v="2019-06-30"/>
    <x v="0"/>
    <x v="0"/>
    <n v="26"/>
    <n v="23"/>
    <n v="3"/>
    <n v="4"/>
    <n v="25946"/>
    <n v="997.92307692307691"/>
    <n v="22952.23076923077"/>
    <n v="4590.4461538461537"/>
    <n v="2295.2230769230769"/>
    <n v="2754.2676923076924"/>
    <n v="200"/>
    <n v="2954.2676923076924"/>
    <n v="800"/>
    <n v="30637.9"/>
    <n v="27683.632307692307"/>
    <s v="Paid"/>
    <s v="SBI"/>
    <s v="576420754635"/>
    <s v="977979688632"/>
  </r>
  <r>
    <x v="853"/>
    <x v="195"/>
    <x v="0"/>
    <n v="49"/>
    <x v="7"/>
    <x v="5"/>
    <x v="1"/>
    <s v="2023-06-18"/>
    <x v="0"/>
    <x v="0"/>
    <n v="26"/>
    <n v="24"/>
    <n v="2"/>
    <n v="1"/>
    <n v="42321"/>
    <n v="1627.7307692307693"/>
    <n v="39065.538461538461"/>
    <n v="7813.1076923076926"/>
    <n v="3906.5538461538463"/>
    <n v="4687.8646153846148"/>
    <n v="200"/>
    <n v="4887.8646153846148"/>
    <n v="200"/>
    <n v="50985.2"/>
    <n v="46097.335384615384"/>
    <s v="Paid"/>
    <s v="HDFC"/>
    <s v="487631706917"/>
    <s v="876385580480"/>
  </r>
  <r>
    <x v="854"/>
    <x v="183"/>
    <x v="0"/>
    <n v="52"/>
    <x v="1"/>
    <x v="3"/>
    <x v="3"/>
    <s v="2022-10-31"/>
    <x v="0"/>
    <x v="0"/>
    <n v="26"/>
    <n v="24"/>
    <n v="2"/>
    <n v="18"/>
    <n v="21107"/>
    <n v="811.80769230769226"/>
    <n v="19483.384615384613"/>
    <n v="3896.6769230769228"/>
    <n v="1948.3384615384614"/>
    <n v="2338.0061538461537"/>
    <n v="200"/>
    <n v="2538.0061538461537"/>
    <n v="3600"/>
    <n v="28928.399999999998"/>
    <n v="26390.393846153846"/>
    <s v="Paid"/>
    <s v="Axis"/>
    <s v="416921815653"/>
    <s v="627703399873"/>
  </r>
  <r>
    <x v="855"/>
    <x v="151"/>
    <x v="0"/>
    <n v="54"/>
    <x v="5"/>
    <x v="1"/>
    <x v="4"/>
    <s v="2025-02-16"/>
    <x v="0"/>
    <x v="0"/>
    <n v="26"/>
    <n v="24"/>
    <n v="2"/>
    <n v="8"/>
    <n v="22689"/>
    <n v="872.65384615384619"/>
    <n v="20943.692307692309"/>
    <n v="4188.7384615384617"/>
    <n v="2094.3692307692309"/>
    <n v="2513.2430769230768"/>
    <n v="200"/>
    <n v="2713.2430769230768"/>
    <n v="1600"/>
    <n v="28826.800000000003"/>
    <n v="26113.556923076925"/>
    <s v="Paid"/>
    <s v="HDFC"/>
    <s v="729873182757"/>
    <s v="593257846786"/>
  </r>
  <r>
    <x v="856"/>
    <x v="182"/>
    <x v="0"/>
    <n v="24"/>
    <x v="5"/>
    <x v="2"/>
    <x v="2"/>
    <s v="2025-04-11"/>
    <x v="0"/>
    <x v="0"/>
    <n v="26"/>
    <n v="22"/>
    <n v="4"/>
    <n v="1"/>
    <n v="53109"/>
    <n v="2042.6538461538462"/>
    <n v="44938.384615384617"/>
    <n v="8987.6769230769241"/>
    <n v="4493.8384615384621"/>
    <n v="5392.6061538461536"/>
    <n v="200"/>
    <n v="5592.6061538461536"/>
    <n v="200"/>
    <n v="58619.9"/>
    <n v="53027.293846153851"/>
    <s v="Paid"/>
    <s v="HDFC"/>
    <s v="496622626031"/>
    <s v="436925062258"/>
  </r>
  <r>
    <x v="857"/>
    <x v="185"/>
    <x v="0"/>
    <n v="31"/>
    <x v="2"/>
    <x v="1"/>
    <x v="5"/>
    <s v="2020-09-30"/>
    <x v="0"/>
    <x v="0"/>
    <n v="26"/>
    <n v="21"/>
    <n v="5"/>
    <n v="17"/>
    <n v="58318"/>
    <n v="2243"/>
    <n v="47103"/>
    <n v="9420.6"/>
    <n v="4710.3"/>
    <n v="5652.36"/>
    <n v="200"/>
    <n v="5852.36"/>
    <n v="3400"/>
    <n v="64633.9"/>
    <n v="58781.54"/>
    <s v="Paid"/>
    <s v="HDFC"/>
    <s v="372971589931"/>
    <s v="500026467914"/>
  </r>
  <r>
    <x v="858"/>
    <x v="127"/>
    <x v="0"/>
    <n v="24"/>
    <x v="4"/>
    <x v="4"/>
    <x v="2"/>
    <s v="2019-04-25"/>
    <x v="0"/>
    <x v="0"/>
    <n v="26"/>
    <n v="25"/>
    <n v="1"/>
    <n v="0"/>
    <n v="24507"/>
    <n v="942.57692307692309"/>
    <n v="23564.423076923078"/>
    <n v="4712.8846153846162"/>
    <n v="2356.4423076923081"/>
    <n v="2827.7307692307691"/>
    <n v="200"/>
    <n v="3027.7307692307691"/>
    <n v="0"/>
    <n v="30633.750000000004"/>
    <n v="27606.019230769234"/>
    <s v="Paid"/>
    <s v="ICICI"/>
    <s v="203573215180"/>
    <s v="260096454067"/>
  </r>
  <r>
    <x v="859"/>
    <x v="91"/>
    <x v="1"/>
    <n v="54"/>
    <x v="2"/>
    <x v="4"/>
    <x v="4"/>
    <s v="2020-03-29"/>
    <x v="0"/>
    <x v="0"/>
    <n v="26"/>
    <n v="25"/>
    <n v="1"/>
    <n v="15"/>
    <n v="22103"/>
    <n v="850.11538461538464"/>
    <n v="21252.884615384617"/>
    <n v="4250.5769230769238"/>
    <n v="2125.2884615384619"/>
    <n v="2550.3461538461538"/>
    <n v="200"/>
    <n v="2750.3461538461538"/>
    <n v="3000"/>
    <n v="30628.75"/>
    <n v="27878.403846153848"/>
    <s v="Paid"/>
    <s v="ICICI"/>
    <s v="531557527506"/>
    <s v="248468870899"/>
  </r>
  <r>
    <x v="860"/>
    <x v="175"/>
    <x v="0"/>
    <n v="36"/>
    <x v="3"/>
    <x v="4"/>
    <x v="5"/>
    <s v="2024-03-09"/>
    <x v="0"/>
    <x v="0"/>
    <n v="26"/>
    <n v="25"/>
    <n v="1"/>
    <n v="16"/>
    <n v="71229"/>
    <n v="2739.5769230769229"/>
    <n v="68489.423076923078"/>
    <n v="13697.884615384617"/>
    <n v="6848.9423076923085"/>
    <n v="8218.7307692307695"/>
    <n v="200"/>
    <n v="8418.7307692307695"/>
    <n v="3200"/>
    <n v="92236.25"/>
    <n v="83817.519230769234"/>
    <s v="Paid"/>
    <s v="HDFC"/>
    <s v="336025323251"/>
    <s v="626118212990"/>
  </r>
  <r>
    <x v="861"/>
    <x v="123"/>
    <x v="0"/>
    <n v="22"/>
    <x v="1"/>
    <x v="2"/>
    <x v="6"/>
    <s v="2021-04-05"/>
    <x v="0"/>
    <x v="0"/>
    <n v="26"/>
    <n v="23"/>
    <n v="3"/>
    <n v="14"/>
    <n v="53373"/>
    <n v="2052.8076923076924"/>
    <n v="47214.576923076922"/>
    <n v="9442.915384615384"/>
    <n v="4721.457692307692"/>
    <n v="5665.7492307692301"/>
    <n v="200"/>
    <n v="5865.7492307692301"/>
    <n v="2800"/>
    <n v="64178.95"/>
    <n v="58313.200769230767"/>
    <s v="Paid"/>
    <s v="HDFC"/>
    <s v="408433258415"/>
    <s v="996564919372"/>
  </r>
  <r>
    <x v="862"/>
    <x v="179"/>
    <x v="1"/>
    <n v="45"/>
    <x v="3"/>
    <x v="3"/>
    <x v="1"/>
    <s v="2024-12-22"/>
    <x v="0"/>
    <x v="0"/>
    <n v="26"/>
    <n v="24"/>
    <n v="2"/>
    <n v="9"/>
    <n v="34728"/>
    <n v="1335.6923076923076"/>
    <n v="32056.615384615383"/>
    <n v="6411.3230769230768"/>
    <n v="3205.6615384615384"/>
    <n v="3846.7938461538456"/>
    <n v="200"/>
    <n v="4046.7938461538456"/>
    <n v="1800"/>
    <n v="43473.599999999999"/>
    <n v="39426.806153846155"/>
    <s v="Paid"/>
    <s v="Axis"/>
    <s v="401225036093"/>
    <s v="213047000030"/>
  </r>
  <r>
    <x v="863"/>
    <x v="128"/>
    <x v="0"/>
    <n v="34"/>
    <x v="1"/>
    <x v="0"/>
    <x v="6"/>
    <s v="2021-03-19"/>
    <x v="0"/>
    <x v="0"/>
    <n v="26"/>
    <n v="24"/>
    <n v="2"/>
    <n v="2"/>
    <n v="60891"/>
    <n v="2341.9615384615386"/>
    <n v="56207.076923076922"/>
    <n v="11241.415384615386"/>
    <n v="5620.7076923076929"/>
    <n v="6744.8492307692304"/>
    <n v="200"/>
    <n v="6944.8492307692304"/>
    <n v="400"/>
    <n v="73469.2"/>
    <n v="66524.350769230761"/>
    <s v="Paid"/>
    <s v="ICICI"/>
    <s v="671774378672"/>
    <s v="676094269359"/>
  </r>
  <r>
    <x v="864"/>
    <x v="45"/>
    <x v="1"/>
    <n v="29"/>
    <x v="7"/>
    <x v="3"/>
    <x v="0"/>
    <s v="2020-06-27"/>
    <x v="0"/>
    <x v="0"/>
    <n v="26"/>
    <n v="23"/>
    <n v="3"/>
    <n v="17"/>
    <n v="25777"/>
    <n v="991.42307692307691"/>
    <n v="22802.73076923077"/>
    <n v="4560.5461538461541"/>
    <n v="2280.273076923077"/>
    <n v="2736.3276923076924"/>
    <n v="200"/>
    <n v="2936.3276923076924"/>
    <n v="3400"/>
    <n v="33043.550000000003"/>
    <n v="30107.222307692311"/>
    <s v="Paid"/>
    <s v="ICICI"/>
    <s v="887167431170"/>
    <s v="831523019428"/>
  </r>
  <r>
    <x v="865"/>
    <x v="30"/>
    <x v="0"/>
    <n v="21"/>
    <x v="0"/>
    <x v="2"/>
    <x v="5"/>
    <s v="2022-06-20"/>
    <x v="0"/>
    <x v="0"/>
    <n v="26"/>
    <n v="25"/>
    <n v="1"/>
    <n v="13"/>
    <n v="45271"/>
    <n v="1741.1923076923076"/>
    <n v="43529.807692307688"/>
    <n v="8705.9615384615372"/>
    <n v="4352.9807692307686"/>
    <n v="5223.576923076922"/>
    <n v="200"/>
    <n v="5423.576923076922"/>
    <n v="2600"/>
    <n v="59188.749999999993"/>
    <n v="53765.173076923071"/>
    <s v="Paid"/>
    <s v="HDFC"/>
    <s v="321724550348"/>
    <s v="966166614472"/>
  </r>
  <r>
    <x v="866"/>
    <x v="123"/>
    <x v="0"/>
    <n v="51"/>
    <x v="3"/>
    <x v="0"/>
    <x v="3"/>
    <s v="2023-11-14"/>
    <x v="0"/>
    <x v="0"/>
    <n v="26"/>
    <n v="23"/>
    <n v="3"/>
    <n v="9"/>
    <n v="51012"/>
    <n v="1962"/>
    <n v="45126"/>
    <n v="9025.2000000000007"/>
    <n v="4512.6000000000004"/>
    <n v="5415.12"/>
    <n v="200"/>
    <n v="5615.12"/>
    <n v="1800"/>
    <n v="60463.799999999996"/>
    <n v="54848.679999999993"/>
    <s v="Paid"/>
    <s v="ICICI"/>
    <s v="266037257381"/>
    <s v="455464610647"/>
  </r>
  <r>
    <x v="867"/>
    <x v="18"/>
    <x v="0"/>
    <n v="34"/>
    <x v="0"/>
    <x v="3"/>
    <x v="2"/>
    <s v="2021-09-28"/>
    <x v="0"/>
    <x v="0"/>
    <n v="26"/>
    <n v="23"/>
    <n v="3"/>
    <n v="18"/>
    <n v="63343"/>
    <n v="2436.2692307692309"/>
    <n v="56034.192307692312"/>
    <n v="11206.838461538464"/>
    <n v="5603.4192307692319"/>
    <n v="6724.1030769230774"/>
    <n v="200"/>
    <n v="6924.1030769230774"/>
    <n v="3600"/>
    <n v="76444.45"/>
    <n v="69520.346923076926"/>
    <s v="Paid"/>
    <s v="ICICI"/>
    <s v="142432842221"/>
    <s v="165009355346"/>
  </r>
  <r>
    <x v="868"/>
    <x v="180"/>
    <x v="1"/>
    <n v="26"/>
    <x v="6"/>
    <x v="4"/>
    <x v="3"/>
    <s v="2025-05-01"/>
    <x v="0"/>
    <x v="0"/>
    <n v="26"/>
    <n v="23"/>
    <n v="3"/>
    <n v="20"/>
    <n v="62854"/>
    <n v="2417.4615384615386"/>
    <n v="55601.61538461539"/>
    <n v="11120.323076923079"/>
    <n v="5560.1615384615397"/>
    <n v="6672.1938461538466"/>
    <n v="200"/>
    <n v="6872.1938461538466"/>
    <n v="4000"/>
    <n v="76282.100000000006"/>
    <n v="69409.906153846154"/>
    <s v="Paid"/>
    <s v="HDFC"/>
    <s v="113648136364"/>
    <s v="701888861931"/>
  </r>
  <r>
    <x v="869"/>
    <x v="42"/>
    <x v="0"/>
    <n v="28"/>
    <x v="0"/>
    <x v="0"/>
    <x v="2"/>
    <s v="2022-04-13"/>
    <x v="0"/>
    <x v="0"/>
    <n v="26"/>
    <n v="22"/>
    <n v="4"/>
    <n v="15"/>
    <n v="58658"/>
    <n v="2256.0769230769229"/>
    <n v="49633.692307692305"/>
    <n v="9926.7384615384617"/>
    <n v="4963.3692307692309"/>
    <n v="5956.0430769230761"/>
    <n v="200"/>
    <n v="6156.0430769230761"/>
    <n v="3000"/>
    <n v="67523.799999999988"/>
    <n v="61367.756923076915"/>
    <s v="Paid"/>
    <s v="Axis"/>
    <s v="104135565479"/>
    <s v="622237883741"/>
  </r>
  <r>
    <x v="870"/>
    <x v="196"/>
    <x v="0"/>
    <n v="37"/>
    <x v="5"/>
    <x v="2"/>
    <x v="2"/>
    <s v="2025-05-16"/>
    <x v="0"/>
    <x v="0"/>
    <n v="26"/>
    <n v="23"/>
    <n v="3"/>
    <n v="14"/>
    <n v="51577"/>
    <n v="1983.7307692307693"/>
    <n v="45625.807692307695"/>
    <n v="9125.1615384615397"/>
    <n v="4562.5807692307699"/>
    <n v="5475.0969230769233"/>
    <n v="200"/>
    <n v="5675.0969230769233"/>
    <n v="2800"/>
    <n v="62113.55"/>
    <n v="56438.453076923077"/>
    <s v="Paid"/>
    <s v="ICICI"/>
    <s v="855908357943"/>
    <s v="935704944847"/>
  </r>
  <r>
    <x v="871"/>
    <x v="83"/>
    <x v="1"/>
    <n v="54"/>
    <x v="6"/>
    <x v="3"/>
    <x v="5"/>
    <s v="2023-08-20"/>
    <x v="0"/>
    <x v="0"/>
    <n v="26"/>
    <n v="23"/>
    <n v="3"/>
    <n v="8"/>
    <n v="49713"/>
    <n v="1912.0384615384614"/>
    <n v="43976.88461538461"/>
    <n v="8795.376923076923"/>
    <n v="4397.6884615384615"/>
    <n v="5277.2261538461526"/>
    <n v="200"/>
    <n v="5477.2261538461526"/>
    <n v="1600"/>
    <n v="58769.95"/>
    <n v="53292.723846153844"/>
    <s v="Paid"/>
    <s v="HDFC"/>
    <s v="770368841337"/>
    <s v="214925121599"/>
  </r>
  <r>
    <x v="872"/>
    <x v="72"/>
    <x v="1"/>
    <n v="22"/>
    <x v="4"/>
    <x v="1"/>
    <x v="6"/>
    <s v="2023-02-09"/>
    <x v="0"/>
    <x v="0"/>
    <n v="26"/>
    <n v="22"/>
    <n v="4"/>
    <n v="9"/>
    <n v="22862"/>
    <n v="879.30769230769226"/>
    <n v="19344.76923076923"/>
    <n v="3868.9538461538464"/>
    <n v="1934.4769230769232"/>
    <n v="2321.3723076923075"/>
    <n v="200"/>
    <n v="2521.3723076923075"/>
    <n v="1800"/>
    <n v="26948.2"/>
    <n v="24426.827692307692"/>
    <s v="Paid"/>
    <s v="ICICI"/>
    <s v="637512085212"/>
    <s v="443186708367"/>
  </r>
  <r>
    <x v="873"/>
    <x v="159"/>
    <x v="1"/>
    <n v="21"/>
    <x v="4"/>
    <x v="2"/>
    <x v="1"/>
    <s v="2022-02-09"/>
    <x v="0"/>
    <x v="0"/>
    <n v="26"/>
    <n v="25"/>
    <n v="1"/>
    <n v="15"/>
    <n v="40365"/>
    <n v="1552.5"/>
    <n v="38812.5"/>
    <n v="7762.5"/>
    <n v="3881.25"/>
    <n v="4657.5"/>
    <n v="200"/>
    <n v="4857.5"/>
    <n v="3000"/>
    <n v="53456.25"/>
    <n v="48598.75"/>
    <s v="Paid"/>
    <s v="ICICI"/>
    <s v="452009389709"/>
    <s v="204589260166"/>
  </r>
  <r>
    <x v="874"/>
    <x v="111"/>
    <x v="0"/>
    <n v="47"/>
    <x v="3"/>
    <x v="1"/>
    <x v="2"/>
    <s v="2025-03-06"/>
    <x v="0"/>
    <x v="0"/>
    <n v="26"/>
    <n v="24"/>
    <n v="2"/>
    <n v="5"/>
    <n v="51900"/>
    <n v="1996.1538461538462"/>
    <n v="47907.692307692312"/>
    <n v="9581.5384615384628"/>
    <n v="4790.7692307692314"/>
    <n v="5748.9230769230771"/>
    <n v="200"/>
    <n v="5948.9230769230771"/>
    <n v="1000"/>
    <n v="63280.000000000007"/>
    <n v="57331.076923076929"/>
    <s v="Paid"/>
    <s v="ICICI"/>
    <s v="768544004352"/>
    <s v="380323529081"/>
  </r>
  <r>
    <x v="875"/>
    <x v="176"/>
    <x v="0"/>
    <n v="42"/>
    <x v="2"/>
    <x v="1"/>
    <x v="1"/>
    <s v="2020-02-27"/>
    <x v="0"/>
    <x v="0"/>
    <n v="26"/>
    <n v="24"/>
    <n v="2"/>
    <n v="19"/>
    <n v="65553"/>
    <n v="2521.2692307692309"/>
    <n v="60510.461538461546"/>
    <n v="12102.09230769231"/>
    <n v="6051.046153846155"/>
    <n v="7261.2553846153851"/>
    <n v="200"/>
    <n v="7461.2553846153851"/>
    <n v="3800"/>
    <n v="82463.600000000006"/>
    <n v="75002.344615384616"/>
    <s v="Paid"/>
    <s v="HDFC"/>
    <s v="401418849303"/>
    <s v="532448952382"/>
  </r>
  <r>
    <x v="876"/>
    <x v="159"/>
    <x v="0"/>
    <n v="38"/>
    <x v="5"/>
    <x v="1"/>
    <x v="4"/>
    <s v="2019-02-25"/>
    <x v="0"/>
    <x v="0"/>
    <n v="26"/>
    <n v="23"/>
    <n v="3"/>
    <n v="17"/>
    <n v="20758"/>
    <n v="798.38461538461536"/>
    <n v="18362.846153846152"/>
    <n v="3672.5692307692307"/>
    <n v="1836.2846153846153"/>
    <n v="2203.541538461538"/>
    <n v="200"/>
    <n v="2403.541538461538"/>
    <n v="3400"/>
    <n v="27271.699999999997"/>
    <n v="24868.15846153846"/>
    <s v="Paid"/>
    <s v="SBI"/>
    <s v="995581515645"/>
    <s v="164065587717"/>
  </r>
  <r>
    <x v="877"/>
    <x v="40"/>
    <x v="0"/>
    <n v="55"/>
    <x v="1"/>
    <x v="5"/>
    <x v="5"/>
    <s v="2024-08-18"/>
    <x v="0"/>
    <x v="0"/>
    <n v="26"/>
    <n v="23"/>
    <n v="3"/>
    <n v="11"/>
    <n v="26927"/>
    <n v="1035.6538461538462"/>
    <n v="23820.038461538461"/>
    <n v="4764.0076923076922"/>
    <n v="2382.0038461538461"/>
    <n v="2858.4046153846152"/>
    <n v="200"/>
    <n v="3058.4046153846152"/>
    <n v="2200"/>
    <n v="33166.050000000003"/>
    <n v="30107.645384615389"/>
    <s v="Paid"/>
    <s v="Axis"/>
    <s v="848572292254"/>
    <s v="261801727958"/>
  </r>
  <r>
    <x v="878"/>
    <x v="126"/>
    <x v="0"/>
    <n v="29"/>
    <x v="5"/>
    <x v="1"/>
    <x v="6"/>
    <s v="2020-06-12"/>
    <x v="0"/>
    <x v="0"/>
    <n v="26"/>
    <n v="23"/>
    <n v="3"/>
    <n v="11"/>
    <n v="27698"/>
    <n v="1065.3076923076924"/>
    <n v="24502.076923076926"/>
    <n v="4900.4153846153849"/>
    <n v="2450.2076923076925"/>
    <n v="2940.249230769231"/>
    <n v="200"/>
    <n v="3140.249230769231"/>
    <n v="2200"/>
    <n v="34052.700000000004"/>
    <n v="30912.450769230774"/>
    <s v="Paid"/>
    <s v="HDFC"/>
    <s v="157865639776"/>
    <s v="537445366153"/>
  </r>
  <r>
    <x v="879"/>
    <x v="188"/>
    <x v="1"/>
    <n v="31"/>
    <x v="1"/>
    <x v="2"/>
    <x v="2"/>
    <s v="2023-01-23"/>
    <x v="0"/>
    <x v="0"/>
    <n v="26"/>
    <n v="24"/>
    <n v="2"/>
    <n v="5"/>
    <n v="45594"/>
    <n v="1753.6153846153845"/>
    <n v="42086.769230769227"/>
    <n v="8417.3538461538465"/>
    <n v="4208.6769230769232"/>
    <n v="5050.412307692307"/>
    <n v="200"/>
    <n v="5250.412307692307"/>
    <n v="1000"/>
    <n v="55712.799999999996"/>
    <n v="50462.38769230769"/>
    <s v="Paid"/>
    <s v="HDFC"/>
    <s v="755155009962"/>
    <s v="502383164503"/>
  </r>
  <r>
    <x v="880"/>
    <x v="177"/>
    <x v="1"/>
    <n v="29"/>
    <x v="6"/>
    <x v="3"/>
    <x v="3"/>
    <s v="2020-09-07"/>
    <x v="0"/>
    <x v="0"/>
    <n v="26"/>
    <n v="22"/>
    <n v="4"/>
    <n v="14"/>
    <n v="34146"/>
    <n v="1313.3076923076924"/>
    <n v="28892.769230769234"/>
    <n v="5778.5538461538472"/>
    <n v="2889.2769230769236"/>
    <n v="3467.1323076923081"/>
    <n v="200"/>
    <n v="3667.1323076923081"/>
    <n v="2800"/>
    <n v="40360.600000000006"/>
    <n v="36693.467692307699"/>
    <s v="Paid"/>
    <s v="ICICI"/>
    <s v="501667221156"/>
    <s v="668978716349"/>
  </r>
  <r>
    <x v="881"/>
    <x v="180"/>
    <x v="0"/>
    <n v="49"/>
    <x v="0"/>
    <x v="1"/>
    <x v="4"/>
    <s v="2021-06-21"/>
    <x v="0"/>
    <x v="0"/>
    <n v="26"/>
    <n v="23"/>
    <n v="3"/>
    <n v="14"/>
    <n v="23089"/>
    <n v="888.03846153846155"/>
    <n v="20424.884615384617"/>
    <n v="4084.9769230769234"/>
    <n v="2042.4884615384617"/>
    <n v="2450.9861538461541"/>
    <n v="200"/>
    <n v="2650.9861538461541"/>
    <n v="2800"/>
    <n v="29352.350000000002"/>
    <n v="26701.363846153847"/>
    <s v="Paid"/>
    <s v="HDFC"/>
    <s v="896167235724"/>
    <s v="332052410639"/>
  </r>
  <r>
    <x v="882"/>
    <x v="88"/>
    <x v="0"/>
    <n v="29"/>
    <x v="5"/>
    <x v="4"/>
    <x v="1"/>
    <s v="2022-03-16"/>
    <x v="0"/>
    <x v="0"/>
    <n v="26"/>
    <n v="23"/>
    <n v="3"/>
    <n v="16"/>
    <n v="49520"/>
    <n v="1904.6153846153845"/>
    <n v="43806.153846153844"/>
    <n v="8761.2307692307695"/>
    <n v="4380.6153846153848"/>
    <n v="5256.7384615384608"/>
    <n v="200"/>
    <n v="5456.7384615384608"/>
    <n v="3200"/>
    <n v="60147.999999999993"/>
    <n v="54691.261538461535"/>
    <s v="Paid"/>
    <s v="ICICI"/>
    <s v="278277144677"/>
    <s v="863889901257"/>
  </r>
  <r>
    <x v="883"/>
    <x v="65"/>
    <x v="0"/>
    <n v="37"/>
    <x v="4"/>
    <x v="5"/>
    <x v="5"/>
    <s v="2024-05-19"/>
    <x v="0"/>
    <x v="0"/>
    <n v="26"/>
    <n v="22"/>
    <n v="4"/>
    <n v="17"/>
    <n v="65223"/>
    <n v="2508.5769230769229"/>
    <n v="55188.692307692305"/>
    <n v="11037.738461538462"/>
    <n v="5518.8692307692309"/>
    <n v="6622.6430769230765"/>
    <n v="200"/>
    <n v="6822.6430769230765"/>
    <n v="3400"/>
    <n v="75145.299999999988"/>
    <n v="68322.656923076909"/>
    <s v="Paid"/>
    <s v="Axis"/>
    <s v="553091118233"/>
    <s v="630615620564"/>
  </r>
  <r>
    <x v="884"/>
    <x v="194"/>
    <x v="0"/>
    <n v="35"/>
    <x v="4"/>
    <x v="1"/>
    <x v="2"/>
    <s v="2020-10-30"/>
    <x v="0"/>
    <x v="0"/>
    <n v="26"/>
    <n v="24"/>
    <n v="2"/>
    <n v="18"/>
    <n v="18553"/>
    <n v="713.57692307692309"/>
    <n v="17125.846153846156"/>
    <n v="3425.1692307692315"/>
    <n v="1712.5846153846157"/>
    <n v="2055.1015384615384"/>
    <n v="200"/>
    <n v="2255.1015384615384"/>
    <n v="3600"/>
    <n v="25863.600000000002"/>
    <n v="23608.498461538464"/>
    <s v="Paid"/>
    <s v="HDFC"/>
    <s v="828399230911"/>
    <s v="865839334362"/>
  </r>
  <r>
    <x v="885"/>
    <x v="34"/>
    <x v="0"/>
    <n v="26"/>
    <x v="3"/>
    <x v="3"/>
    <x v="3"/>
    <s v="2021-01-29"/>
    <x v="0"/>
    <x v="0"/>
    <n v="26"/>
    <n v="23"/>
    <n v="3"/>
    <n v="13"/>
    <n v="50419"/>
    <n v="1939.1923076923076"/>
    <n v="44601.423076923078"/>
    <n v="8920.2846153846167"/>
    <n v="4460.1423076923083"/>
    <n v="5352.1707692307691"/>
    <n v="200"/>
    <n v="5552.1707692307691"/>
    <n v="2600"/>
    <n v="60581.850000000006"/>
    <n v="55029.679230769238"/>
    <s v="Paid"/>
    <s v="SBI"/>
    <s v="622012756924"/>
    <s v="736477187201"/>
  </r>
  <r>
    <x v="886"/>
    <x v="92"/>
    <x v="0"/>
    <n v="51"/>
    <x v="1"/>
    <x v="5"/>
    <x v="2"/>
    <s v="2021-02-22"/>
    <x v="0"/>
    <x v="0"/>
    <n v="26"/>
    <n v="23"/>
    <n v="3"/>
    <n v="2"/>
    <n v="31980"/>
    <n v="1230"/>
    <n v="28290"/>
    <n v="5658"/>
    <n v="2829"/>
    <n v="3394.7999999999997"/>
    <n v="200"/>
    <n v="3594.7999999999997"/>
    <n v="400"/>
    <n v="37177"/>
    <n v="33582.199999999997"/>
    <s v="Paid"/>
    <s v="HDFC"/>
    <s v="742312506861"/>
    <s v="651985004978"/>
  </r>
  <r>
    <x v="887"/>
    <x v="180"/>
    <x v="0"/>
    <n v="28"/>
    <x v="1"/>
    <x v="1"/>
    <x v="4"/>
    <s v="2023-11-02"/>
    <x v="0"/>
    <x v="0"/>
    <n v="26"/>
    <n v="23"/>
    <n v="3"/>
    <n v="11"/>
    <n v="54799"/>
    <n v="2107.6538461538462"/>
    <n v="48476.038461538461"/>
    <n v="9695.2076923076929"/>
    <n v="4847.6038461538465"/>
    <n v="5817.124615384615"/>
    <n v="200"/>
    <n v="6017.124615384615"/>
    <n v="2200"/>
    <n v="65218.85"/>
    <n v="59201.725384615384"/>
    <s v="Paid"/>
    <s v="ICICI"/>
    <s v="440679862123"/>
    <s v="583770520267"/>
  </r>
  <r>
    <x v="888"/>
    <x v="95"/>
    <x v="1"/>
    <n v="28"/>
    <x v="4"/>
    <x v="5"/>
    <x v="4"/>
    <s v="2020-09-23"/>
    <x v="0"/>
    <x v="0"/>
    <n v="26"/>
    <n v="21"/>
    <n v="5"/>
    <n v="1"/>
    <n v="44019"/>
    <n v="1693.0384615384614"/>
    <n v="35553.807692307688"/>
    <n v="7110.7615384615383"/>
    <n v="3555.3807692307691"/>
    <n v="4266.4569230769221"/>
    <n v="200"/>
    <n v="4466.4569230769221"/>
    <n v="200"/>
    <n v="46419.94999999999"/>
    <n v="41953.49307692307"/>
    <s v="Paid"/>
    <s v="HDFC"/>
    <s v="107944900430"/>
    <s v="290319830871"/>
  </r>
  <r>
    <x v="889"/>
    <x v="16"/>
    <x v="0"/>
    <n v="29"/>
    <x v="6"/>
    <x v="1"/>
    <x v="2"/>
    <s v="2025-09-05"/>
    <x v="0"/>
    <x v="0"/>
    <n v="26"/>
    <n v="24"/>
    <n v="2"/>
    <n v="15"/>
    <n v="20310"/>
    <n v="781.15384615384619"/>
    <n v="18747.692307692309"/>
    <n v="3749.5384615384619"/>
    <n v="1874.7692307692309"/>
    <n v="2249.7230769230769"/>
    <n v="200"/>
    <n v="2449.7230769230769"/>
    <n v="3000"/>
    <n v="27372"/>
    <n v="24922.276923076923"/>
    <s v="Paid"/>
    <s v="Axis"/>
    <s v="648205971548"/>
    <s v="645940760318"/>
  </r>
  <r>
    <x v="890"/>
    <x v="66"/>
    <x v="1"/>
    <n v="37"/>
    <x v="7"/>
    <x v="3"/>
    <x v="5"/>
    <s v="2021-03-23"/>
    <x v="0"/>
    <x v="0"/>
    <n v="26"/>
    <n v="25"/>
    <n v="1"/>
    <n v="8"/>
    <n v="26991"/>
    <n v="1038.1153846153845"/>
    <n v="25952.884615384613"/>
    <n v="5190.5769230769229"/>
    <n v="2595.2884615384614"/>
    <n v="3114.3461538461534"/>
    <n v="200"/>
    <n v="3314.3461538461534"/>
    <n v="1600"/>
    <n v="35338.75"/>
    <n v="32024.403846153848"/>
    <s v="Paid"/>
    <s v="ICICI"/>
    <s v="229018571936"/>
    <s v="341099006255"/>
  </r>
  <r>
    <x v="891"/>
    <x v="67"/>
    <x v="1"/>
    <n v="49"/>
    <x v="5"/>
    <x v="2"/>
    <x v="3"/>
    <s v="2024-07-22"/>
    <x v="0"/>
    <x v="0"/>
    <n v="26"/>
    <n v="26"/>
    <n v="0"/>
    <n v="1"/>
    <n v="65007"/>
    <n v="2500.2692307692309"/>
    <n v="65007.000000000007"/>
    <n v="13001.400000000001"/>
    <n v="6500.7000000000007"/>
    <n v="7800.84"/>
    <n v="200"/>
    <n v="8000.84"/>
    <n v="200"/>
    <n v="84709.1"/>
    <n v="76708.260000000009"/>
    <s v="Paid"/>
    <s v="HDFC"/>
    <s v="655062458433"/>
    <s v="606664185966"/>
  </r>
  <r>
    <x v="892"/>
    <x v="3"/>
    <x v="0"/>
    <n v="53"/>
    <x v="4"/>
    <x v="1"/>
    <x v="3"/>
    <s v="2023-11-30"/>
    <x v="0"/>
    <x v="0"/>
    <n v="26"/>
    <n v="22"/>
    <n v="4"/>
    <n v="10"/>
    <n v="57822"/>
    <n v="2223.9230769230771"/>
    <n v="48926.307692307695"/>
    <n v="9785.2615384615401"/>
    <n v="4892.6307692307701"/>
    <n v="5871.1569230769228"/>
    <n v="200"/>
    <n v="6071.1569230769228"/>
    <n v="2000"/>
    <n v="65604.200000000012"/>
    <n v="59533.043076923088"/>
    <s v="Paid"/>
    <s v="SBI"/>
    <s v="217971312645"/>
    <s v="655533678638"/>
  </r>
  <r>
    <x v="893"/>
    <x v="187"/>
    <x v="1"/>
    <n v="38"/>
    <x v="7"/>
    <x v="1"/>
    <x v="4"/>
    <s v="2022-01-02"/>
    <x v="0"/>
    <x v="0"/>
    <n v="26"/>
    <n v="22"/>
    <n v="4"/>
    <n v="10"/>
    <n v="79551"/>
    <n v="3059.6538461538462"/>
    <n v="67312.38461538461"/>
    <n v="13462.476923076923"/>
    <n v="6731.2384615384617"/>
    <n v="8077.4861538461528"/>
    <n v="200"/>
    <n v="8277.4861538461519"/>
    <n v="2000"/>
    <n v="89506.099999999991"/>
    <n v="81228.613846153836"/>
    <s v="Paid"/>
    <s v="HDFC"/>
    <s v="160396692755"/>
    <s v="198759825087"/>
  </r>
  <r>
    <x v="894"/>
    <x v="128"/>
    <x v="1"/>
    <n v="50"/>
    <x v="1"/>
    <x v="1"/>
    <x v="2"/>
    <s v="2020-09-15"/>
    <x v="0"/>
    <x v="0"/>
    <n v="26"/>
    <n v="23"/>
    <n v="3"/>
    <n v="7"/>
    <n v="51176"/>
    <n v="1968.3076923076924"/>
    <n v="45271.076923076922"/>
    <n v="9054.2153846153851"/>
    <n v="4527.1076923076926"/>
    <n v="5432.5292307692307"/>
    <n v="200"/>
    <n v="5632.5292307692307"/>
    <n v="1400"/>
    <n v="60252.399999999994"/>
    <n v="54619.870769230765"/>
    <s v="Paid"/>
    <s v="SBI"/>
    <s v="307569059811"/>
    <s v="336765766787"/>
  </r>
  <r>
    <x v="895"/>
    <x v="136"/>
    <x v="0"/>
    <n v="45"/>
    <x v="3"/>
    <x v="4"/>
    <x v="4"/>
    <s v="2021-01-18"/>
    <x v="0"/>
    <x v="0"/>
    <n v="26"/>
    <n v="24"/>
    <n v="2"/>
    <n v="14"/>
    <n v="59931"/>
    <n v="2305.0384615384614"/>
    <n v="55320.923076923078"/>
    <n v="11064.184615384616"/>
    <n v="5532.0923076923082"/>
    <n v="6638.5107692307693"/>
    <n v="200"/>
    <n v="6838.5107692307693"/>
    <n v="2800"/>
    <n v="74717.2"/>
    <n v="67878.689230769232"/>
    <s v="Paid"/>
    <s v="Axis"/>
    <s v="986288288251"/>
    <s v="448881600186"/>
  </r>
  <r>
    <x v="896"/>
    <x v="122"/>
    <x v="1"/>
    <n v="25"/>
    <x v="5"/>
    <x v="0"/>
    <x v="0"/>
    <s v="2025-01-06"/>
    <x v="0"/>
    <x v="0"/>
    <n v="26"/>
    <n v="24"/>
    <n v="2"/>
    <n v="2"/>
    <n v="57145"/>
    <n v="2197.8846153846152"/>
    <n v="52749.230769230766"/>
    <n v="10549.846153846154"/>
    <n v="5274.9230769230771"/>
    <n v="6329.9076923076918"/>
    <n v="200"/>
    <n v="6529.9076923076918"/>
    <n v="400"/>
    <n v="68974"/>
    <n v="62444.092307692306"/>
    <s v="Paid"/>
    <s v="Axis"/>
    <s v="175157490099"/>
    <s v="322239939530"/>
  </r>
  <r>
    <x v="897"/>
    <x v="72"/>
    <x v="0"/>
    <n v="36"/>
    <x v="5"/>
    <x v="5"/>
    <x v="2"/>
    <s v="2025-05-21"/>
    <x v="0"/>
    <x v="0"/>
    <n v="26"/>
    <n v="22"/>
    <n v="4"/>
    <n v="9"/>
    <n v="24947"/>
    <n v="959.5"/>
    <n v="21109"/>
    <n v="4221.8"/>
    <n v="2110.9"/>
    <n v="2533.08"/>
    <n v="200"/>
    <n v="2733.08"/>
    <n v="1800"/>
    <n v="29241.7"/>
    <n v="26508.620000000003"/>
    <s v="Paid"/>
    <s v="ICICI"/>
    <s v="786880696513"/>
    <s v="275498047546"/>
  </r>
  <r>
    <x v="898"/>
    <x v="170"/>
    <x v="1"/>
    <n v="48"/>
    <x v="3"/>
    <x v="2"/>
    <x v="5"/>
    <s v="2024-02-10"/>
    <x v="0"/>
    <x v="0"/>
    <n v="26"/>
    <n v="24"/>
    <n v="2"/>
    <n v="17"/>
    <n v="32689"/>
    <n v="1257.2692307692307"/>
    <n v="30174.461538461539"/>
    <n v="6034.8923076923083"/>
    <n v="3017.4461538461542"/>
    <n v="3620.9353846153845"/>
    <n v="200"/>
    <n v="3820.9353846153845"/>
    <n v="3400"/>
    <n v="42626.8"/>
    <n v="38805.86461538462"/>
    <s v="Paid"/>
    <s v="SBI"/>
    <s v="624778230931"/>
    <s v="739436594801"/>
  </r>
  <r>
    <x v="899"/>
    <x v="167"/>
    <x v="0"/>
    <n v="33"/>
    <x v="0"/>
    <x v="3"/>
    <x v="5"/>
    <s v="2025-04-06"/>
    <x v="0"/>
    <x v="0"/>
    <n v="26"/>
    <n v="23"/>
    <n v="3"/>
    <n v="2"/>
    <n v="36145"/>
    <n v="1390.1923076923076"/>
    <n v="31974.423076923074"/>
    <n v="6394.8846153846152"/>
    <n v="3197.4423076923076"/>
    <n v="3836.9307692307689"/>
    <n v="200"/>
    <n v="4036.9307692307689"/>
    <n v="400"/>
    <n v="41966.749999999993"/>
    <n v="37929.819230769222"/>
    <s v="Paid"/>
    <s v="SBI"/>
    <s v="488658417184"/>
    <s v="548455739476"/>
  </r>
  <r>
    <x v="900"/>
    <x v="78"/>
    <x v="1"/>
    <n v="41"/>
    <x v="4"/>
    <x v="0"/>
    <x v="4"/>
    <s v="2024-09-15"/>
    <x v="0"/>
    <x v="0"/>
    <n v="26"/>
    <n v="24"/>
    <n v="2"/>
    <n v="19"/>
    <n v="21353"/>
    <n v="821.26923076923072"/>
    <n v="19710.461538461539"/>
    <n v="3942.0923076923082"/>
    <n v="1971.0461538461541"/>
    <n v="2365.2553846153846"/>
    <n v="200"/>
    <n v="2565.2553846153846"/>
    <n v="3800"/>
    <n v="29423.599999999999"/>
    <n v="26858.344615384613"/>
    <s v="Paid"/>
    <s v="SBI"/>
    <s v="803537989300"/>
    <s v="390053031102"/>
  </r>
  <r>
    <x v="901"/>
    <x v="185"/>
    <x v="1"/>
    <n v="55"/>
    <x v="4"/>
    <x v="0"/>
    <x v="1"/>
    <s v="2022-03-02"/>
    <x v="0"/>
    <x v="0"/>
    <n v="26"/>
    <n v="24"/>
    <n v="2"/>
    <n v="17"/>
    <n v="27233"/>
    <n v="1047.4230769230769"/>
    <n v="25138.153846153844"/>
    <n v="5027.6307692307691"/>
    <n v="2513.8153846153846"/>
    <n v="3016.5784615384609"/>
    <n v="200"/>
    <n v="3216.5784615384609"/>
    <n v="3400"/>
    <n v="36079.599999999991"/>
    <n v="32863.021538461529"/>
    <s v="Paid"/>
    <s v="SBI"/>
    <s v="523026918338"/>
    <s v="248928729497"/>
  </r>
  <r>
    <x v="902"/>
    <x v="132"/>
    <x v="0"/>
    <n v="41"/>
    <x v="5"/>
    <x v="1"/>
    <x v="6"/>
    <s v="2025-05-30"/>
    <x v="0"/>
    <x v="0"/>
    <n v="26"/>
    <n v="25"/>
    <n v="1"/>
    <n v="0"/>
    <n v="69939"/>
    <n v="2689.9615384615386"/>
    <n v="67249.038461538468"/>
    <n v="13449.807692307695"/>
    <n v="6724.9038461538476"/>
    <n v="8069.8846153846162"/>
    <n v="200"/>
    <n v="8269.8846153846171"/>
    <n v="0"/>
    <n v="87423.75"/>
    <n v="79153.865384615376"/>
    <s v="Paid"/>
    <s v="SBI"/>
    <s v="448587395392"/>
    <s v="781788486960"/>
  </r>
  <r>
    <x v="903"/>
    <x v="115"/>
    <x v="0"/>
    <n v="36"/>
    <x v="5"/>
    <x v="5"/>
    <x v="4"/>
    <s v="2023-05-28"/>
    <x v="0"/>
    <x v="0"/>
    <n v="26"/>
    <n v="24"/>
    <n v="2"/>
    <n v="18"/>
    <n v="36987"/>
    <n v="1422.5769230769231"/>
    <n v="34141.846153846156"/>
    <n v="6828.3692307692318"/>
    <n v="3414.1846153846159"/>
    <n v="4097.0215384615385"/>
    <n v="200"/>
    <n v="4297.0215384615385"/>
    <n v="3600"/>
    <n v="47984.4"/>
    <n v="43687.378461538465"/>
    <s v="Paid"/>
    <s v="Axis"/>
    <s v="672112401964"/>
    <s v="943364077709"/>
  </r>
  <r>
    <x v="904"/>
    <x v="51"/>
    <x v="0"/>
    <n v="44"/>
    <x v="0"/>
    <x v="0"/>
    <x v="2"/>
    <s v="2025-02-18"/>
    <x v="0"/>
    <x v="0"/>
    <n v="26"/>
    <n v="23"/>
    <n v="3"/>
    <n v="1"/>
    <n v="45475"/>
    <n v="1749.0384615384614"/>
    <n v="40227.88461538461"/>
    <n v="8045.576923076922"/>
    <n v="4022.788461538461"/>
    <n v="4827.3461538461534"/>
    <n v="200"/>
    <n v="5027.3461538461534"/>
    <n v="200"/>
    <n v="52496.249999999993"/>
    <n v="47468.903846153837"/>
    <s v="Paid"/>
    <s v="Axis"/>
    <s v="485268170066"/>
    <s v="282029197003"/>
  </r>
  <r>
    <x v="905"/>
    <x v="123"/>
    <x v="0"/>
    <n v="49"/>
    <x v="3"/>
    <x v="5"/>
    <x v="6"/>
    <s v="2019-06-07"/>
    <x v="0"/>
    <x v="0"/>
    <n v="26"/>
    <n v="22"/>
    <n v="4"/>
    <n v="15"/>
    <n v="47842"/>
    <n v="1840.0769230769231"/>
    <n v="40481.692307692305"/>
    <n v="8096.3384615384612"/>
    <n v="4048.1692307692306"/>
    <n v="4857.8030769230763"/>
    <n v="200"/>
    <n v="5057.8030769230763"/>
    <n v="3000"/>
    <n v="55626.2"/>
    <n v="50568.396923076922"/>
    <s v="Paid"/>
    <s v="SBI"/>
    <s v="230129603988"/>
    <s v="876915383129"/>
  </r>
  <r>
    <x v="906"/>
    <x v="98"/>
    <x v="1"/>
    <n v="29"/>
    <x v="6"/>
    <x v="5"/>
    <x v="3"/>
    <s v="2022-04-10"/>
    <x v="0"/>
    <x v="0"/>
    <n v="26"/>
    <n v="25"/>
    <n v="1"/>
    <n v="3"/>
    <n v="71314"/>
    <n v="2742.8461538461538"/>
    <n v="68571.153846153844"/>
    <n v="13714.23076923077"/>
    <n v="6857.1153846153848"/>
    <n v="8228.538461538461"/>
    <n v="200"/>
    <n v="8428.538461538461"/>
    <n v="600"/>
    <n v="89742.5"/>
    <n v="81313.961538461532"/>
    <s v="Paid"/>
    <s v="HDFC"/>
    <s v="913760827756"/>
    <s v="117399912988"/>
  </r>
  <r>
    <x v="907"/>
    <x v="175"/>
    <x v="1"/>
    <n v="44"/>
    <x v="5"/>
    <x v="1"/>
    <x v="4"/>
    <s v="2022-10-01"/>
    <x v="0"/>
    <x v="0"/>
    <n v="26"/>
    <n v="24"/>
    <n v="2"/>
    <n v="7"/>
    <n v="69669"/>
    <n v="2679.5769230769229"/>
    <n v="64309.846153846149"/>
    <n v="12861.969230769231"/>
    <n v="6430.9846153846156"/>
    <n v="7717.1815384615375"/>
    <n v="200"/>
    <n v="7917.1815384615375"/>
    <n v="1400"/>
    <n v="85002.8"/>
    <n v="77085.61846153847"/>
    <s v="Paid"/>
    <s v="HDFC"/>
    <s v="654288475898"/>
    <s v="641795042429"/>
  </r>
  <r>
    <x v="908"/>
    <x v="197"/>
    <x v="0"/>
    <n v="50"/>
    <x v="7"/>
    <x v="3"/>
    <x v="3"/>
    <s v="2020-12-25"/>
    <x v="0"/>
    <x v="0"/>
    <n v="26"/>
    <n v="24"/>
    <n v="2"/>
    <n v="16"/>
    <n v="42413"/>
    <n v="1631.2692307692307"/>
    <n v="39150.461538461539"/>
    <n v="7830.0923076923082"/>
    <n v="3915.0461538461541"/>
    <n v="4698.0553846153844"/>
    <n v="200"/>
    <n v="4898.0553846153844"/>
    <n v="3200"/>
    <n v="54095.6"/>
    <n v="49197.544615384613"/>
    <s v="Paid"/>
    <s v="ICICI"/>
    <s v="385366106957"/>
    <s v="879890670992"/>
  </r>
  <r>
    <x v="909"/>
    <x v="47"/>
    <x v="0"/>
    <n v="27"/>
    <x v="0"/>
    <x v="3"/>
    <x v="0"/>
    <s v="2020-01-23"/>
    <x v="0"/>
    <x v="0"/>
    <n v="26"/>
    <n v="23"/>
    <n v="3"/>
    <n v="14"/>
    <n v="25401"/>
    <n v="976.96153846153845"/>
    <n v="22470.115384615383"/>
    <n v="4494.0230769230766"/>
    <n v="2247.0115384615383"/>
    <n v="2696.413846153846"/>
    <n v="200"/>
    <n v="2896.413846153846"/>
    <n v="2800"/>
    <n v="32011.149999999998"/>
    <n v="29114.736153846152"/>
    <s v="Paid"/>
    <s v="SBI"/>
    <s v="391140740122"/>
    <s v="824826908177"/>
  </r>
  <r>
    <x v="910"/>
    <x v="183"/>
    <x v="1"/>
    <n v="39"/>
    <x v="6"/>
    <x v="2"/>
    <x v="2"/>
    <s v="2023-05-31"/>
    <x v="0"/>
    <x v="0"/>
    <n v="26"/>
    <n v="22"/>
    <n v="4"/>
    <n v="13"/>
    <n v="75323"/>
    <n v="2897.0384615384614"/>
    <n v="63734.846153846149"/>
    <n v="12746.969230769231"/>
    <n v="6373.4846153846156"/>
    <n v="7648.1815384615375"/>
    <n v="200"/>
    <n v="7848.1815384615375"/>
    <n v="2600"/>
    <n v="85455.3"/>
    <n v="77607.11846153847"/>
    <s v="Paid"/>
    <s v="ICICI"/>
    <s v="987837791606"/>
    <s v="918476340624"/>
  </r>
  <r>
    <x v="911"/>
    <x v="190"/>
    <x v="0"/>
    <n v="35"/>
    <x v="4"/>
    <x v="0"/>
    <x v="3"/>
    <s v="2022-03-20"/>
    <x v="0"/>
    <x v="0"/>
    <n v="26"/>
    <n v="24"/>
    <n v="2"/>
    <n v="17"/>
    <n v="70056"/>
    <n v="2694.4615384615386"/>
    <n v="64667.076923076922"/>
    <n v="12933.415384615386"/>
    <n v="6466.7076923076929"/>
    <n v="7760.0492307692302"/>
    <n v="200"/>
    <n v="7960.0492307692302"/>
    <n v="3400"/>
    <n v="87467.199999999997"/>
    <n v="79507.150769230764"/>
    <s v="Paid"/>
    <s v="HDFC"/>
    <s v="406995192207"/>
    <s v="825706468625"/>
  </r>
  <r>
    <x v="912"/>
    <x v="63"/>
    <x v="0"/>
    <n v="24"/>
    <x v="2"/>
    <x v="0"/>
    <x v="1"/>
    <s v="2022-09-02"/>
    <x v="0"/>
    <x v="0"/>
    <n v="26"/>
    <n v="22"/>
    <n v="4"/>
    <n v="17"/>
    <n v="49308"/>
    <n v="1896.4615384615386"/>
    <n v="41722.153846153851"/>
    <n v="8344.4307692307702"/>
    <n v="4172.2153846153851"/>
    <n v="5006.6584615384618"/>
    <n v="200"/>
    <n v="5206.6584615384618"/>
    <n v="3400"/>
    <n v="57638.8"/>
    <n v="52432.141538461539"/>
    <s v="Paid"/>
    <s v="HDFC"/>
    <s v="997566373678"/>
    <s v="375253475821"/>
  </r>
  <r>
    <x v="913"/>
    <x v="9"/>
    <x v="0"/>
    <n v="39"/>
    <x v="1"/>
    <x v="4"/>
    <x v="3"/>
    <s v="2024-09-04"/>
    <x v="0"/>
    <x v="0"/>
    <n v="26"/>
    <n v="23"/>
    <n v="3"/>
    <n v="0"/>
    <n v="52062"/>
    <n v="2002.3846153846155"/>
    <n v="46054.846153846156"/>
    <n v="9210.9692307692312"/>
    <n v="4605.4846153846156"/>
    <n v="5526.5815384615389"/>
    <n v="200"/>
    <n v="5726.5815384615389"/>
    <n v="0"/>
    <n v="59871.3"/>
    <n v="54144.718461538461"/>
    <s v="Paid"/>
    <s v="SBI"/>
    <s v="498540110368"/>
    <s v="102471789254"/>
  </r>
  <r>
    <x v="914"/>
    <x v="89"/>
    <x v="0"/>
    <n v="55"/>
    <x v="2"/>
    <x v="3"/>
    <x v="4"/>
    <s v="2022-02-27"/>
    <x v="0"/>
    <x v="0"/>
    <n v="26"/>
    <n v="24"/>
    <n v="2"/>
    <n v="0"/>
    <n v="60449"/>
    <n v="2324.9615384615386"/>
    <n v="55799.076923076922"/>
    <n v="11159.815384615385"/>
    <n v="5579.9076923076927"/>
    <n v="6695.8892307692304"/>
    <n v="200"/>
    <n v="6895.8892307692304"/>
    <n v="0"/>
    <n v="72538.8"/>
    <n v="65642.910769230773"/>
    <s v="Paid"/>
    <s v="ICICI"/>
    <s v="258412970603"/>
    <s v="701926989233"/>
  </r>
  <r>
    <x v="915"/>
    <x v="9"/>
    <x v="1"/>
    <n v="24"/>
    <x v="6"/>
    <x v="5"/>
    <x v="2"/>
    <s v="2025-06-04"/>
    <x v="0"/>
    <x v="0"/>
    <n v="26"/>
    <n v="24"/>
    <n v="2"/>
    <n v="9"/>
    <n v="41877"/>
    <n v="1610.6538461538462"/>
    <n v="38655.692307692312"/>
    <n v="7731.1384615384632"/>
    <n v="3865.5692307692316"/>
    <n v="4638.6830769230774"/>
    <n v="200"/>
    <n v="4838.6830769230774"/>
    <n v="1800"/>
    <n v="52052.4"/>
    <n v="47213.716923076921"/>
    <s v="Paid"/>
    <s v="ICICI"/>
    <s v="114075712785"/>
    <s v="686626983347"/>
  </r>
  <r>
    <x v="916"/>
    <x v="16"/>
    <x v="1"/>
    <n v="22"/>
    <x v="3"/>
    <x v="1"/>
    <x v="6"/>
    <s v="2020-09-29"/>
    <x v="0"/>
    <x v="0"/>
    <n v="26"/>
    <n v="24"/>
    <n v="2"/>
    <n v="20"/>
    <n v="56796"/>
    <n v="2184.4615384615386"/>
    <n v="52427.076923076922"/>
    <n v="10485.415384615386"/>
    <n v="5242.7076923076929"/>
    <n v="6291.2492307692301"/>
    <n v="200"/>
    <n v="6491.2492307692301"/>
    <n v="4000"/>
    <n v="72155.199999999997"/>
    <n v="65663.950769230767"/>
    <s v="Paid"/>
    <s v="SBI"/>
    <s v="480082323046"/>
    <s v="378057959049"/>
  </r>
  <r>
    <x v="917"/>
    <x v="179"/>
    <x v="1"/>
    <n v="41"/>
    <x v="2"/>
    <x v="4"/>
    <x v="3"/>
    <s v="2024-04-03"/>
    <x v="0"/>
    <x v="0"/>
    <n v="26"/>
    <n v="24"/>
    <n v="2"/>
    <n v="9"/>
    <n v="60734"/>
    <n v="2335.9230769230771"/>
    <n v="56062.153846153851"/>
    <n v="11212.43076923077"/>
    <n v="5606.2153846153851"/>
    <n v="6727.458461538462"/>
    <n v="200"/>
    <n v="6927.458461538462"/>
    <n v="1800"/>
    <n v="74680.800000000003"/>
    <n v="67753.341538461536"/>
    <s v="Paid"/>
    <s v="SBI"/>
    <s v="547385664127"/>
    <s v="133312356188"/>
  </r>
  <r>
    <x v="918"/>
    <x v="172"/>
    <x v="0"/>
    <n v="50"/>
    <x v="3"/>
    <x v="2"/>
    <x v="1"/>
    <s v="2020-11-10"/>
    <x v="0"/>
    <x v="0"/>
    <n v="26"/>
    <n v="24"/>
    <n v="2"/>
    <n v="13"/>
    <n v="77013"/>
    <n v="2962.0384615384614"/>
    <n v="71088.923076923078"/>
    <n v="14217.784615384617"/>
    <n v="7108.8923076923083"/>
    <n v="8530.6707692307682"/>
    <n v="200"/>
    <n v="8730.6707692307682"/>
    <n v="2600"/>
    <n v="95015.6"/>
    <n v="86284.929230769238"/>
    <s v="Paid"/>
    <s v="ICICI"/>
    <s v="685139089626"/>
    <s v="303690762593"/>
  </r>
  <r>
    <x v="919"/>
    <x v="184"/>
    <x v="0"/>
    <n v="31"/>
    <x v="7"/>
    <x v="1"/>
    <x v="5"/>
    <s v="2022-05-01"/>
    <x v="0"/>
    <x v="0"/>
    <n v="26"/>
    <n v="23"/>
    <n v="3"/>
    <n v="1"/>
    <n v="50782"/>
    <n v="1953.1538461538462"/>
    <n v="44922.538461538461"/>
    <n v="8984.5076923076922"/>
    <n v="4492.2538461538461"/>
    <n v="5390.704615384615"/>
    <n v="200"/>
    <n v="5590.704615384615"/>
    <n v="200"/>
    <n v="58599.3"/>
    <n v="53008.595384615386"/>
    <s v="Paid"/>
    <s v="SBI"/>
    <s v="674562148529"/>
    <s v="865271432949"/>
  </r>
  <r>
    <x v="920"/>
    <x v="83"/>
    <x v="1"/>
    <n v="44"/>
    <x v="0"/>
    <x v="5"/>
    <x v="2"/>
    <s v="2022-11-17"/>
    <x v="0"/>
    <x v="0"/>
    <n v="26"/>
    <n v="24"/>
    <n v="2"/>
    <n v="11"/>
    <n v="38684"/>
    <n v="1487.8461538461538"/>
    <n v="35708.307692307688"/>
    <n v="7141.6615384615379"/>
    <n v="3570.830769230769"/>
    <n v="4284.996923076922"/>
    <n v="200"/>
    <n v="4484.996923076922"/>
    <n v="2200"/>
    <n v="48620.799999999996"/>
    <n v="44135.803076923075"/>
    <s v="Paid"/>
    <s v="Axis"/>
    <s v="968599653910"/>
    <s v="508539151747"/>
  </r>
  <r>
    <x v="921"/>
    <x v="115"/>
    <x v="0"/>
    <n v="38"/>
    <x v="3"/>
    <x v="2"/>
    <x v="4"/>
    <s v="2020-05-28"/>
    <x v="0"/>
    <x v="0"/>
    <n v="26"/>
    <n v="26"/>
    <n v="0"/>
    <n v="19"/>
    <n v="78984"/>
    <n v="3037.8461538461538"/>
    <n v="78984"/>
    <n v="15796.800000000001"/>
    <n v="7898.4000000000005"/>
    <n v="9478.08"/>
    <n v="200"/>
    <n v="9678.08"/>
    <n v="3800"/>
    <n v="106479.2"/>
    <n v="96801.12"/>
    <s v="Paid"/>
    <s v="SBI"/>
    <s v="346401553067"/>
    <s v="851434957916"/>
  </r>
  <r>
    <x v="922"/>
    <x v="148"/>
    <x v="0"/>
    <n v="49"/>
    <x v="4"/>
    <x v="0"/>
    <x v="5"/>
    <s v="2025-07-27"/>
    <x v="0"/>
    <x v="0"/>
    <n v="26"/>
    <n v="24"/>
    <n v="2"/>
    <n v="4"/>
    <n v="46541"/>
    <n v="1790.0384615384614"/>
    <n v="42960.923076923078"/>
    <n v="8592.1846153846163"/>
    <n v="4296.0923076923082"/>
    <n v="5155.3107692307694"/>
    <n v="200"/>
    <n v="5355.3107692307694"/>
    <n v="800"/>
    <n v="56649.2"/>
    <n v="51293.889230769229"/>
    <s v="Paid"/>
    <s v="SBI"/>
    <s v="431010259018"/>
    <s v="694168523361"/>
  </r>
  <r>
    <x v="923"/>
    <x v="2"/>
    <x v="0"/>
    <n v="30"/>
    <x v="3"/>
    <x v="4"/>
    <x v="1"/>
    <s v="2025-03-10"/>
    <x v="0"/>
    <x v="0"/>
    <n v="26"/>
    <n v="22"/>
    <n v="4"/>
    <n v="15"/>
    <n v="57198"/>
    <n v="2199.9230769230771"/>
    <n v="48398.307692307695"/>
    <n v="9679.6615384615397"/>
    <n v="4839.8307692307699"/>
    <n v="5807.7969230769231"/>
    <n v="200"/>
    <n v="6007.7969230769231"/>
    <n v="3000"/>
    <n v="65917.8"/>
    <n v="59910.00307692308"/>
    <s v="Paid"/>
    <s v="SBI"/>
    <s v="825853421459"/>
    <s v="965739569249"/>
  </r>
  <r>
    <x v="924"/>
    <x v="191"/>
    <x v="0"/>
    <n v="54"/>
    <x v="0"/>
    <x v="0"/>
    <x v="2"/>
    <s v="2024-06-05"/>
    <x v="0"/>
    <x v="0"/>
    <n v="26"/>
    <n v="22"/>
    <n v="4"/>
    <n v="1"/>
    <n v="50573"/>
    <n v="1945.1153846153845"/>
    <n v="42792.538461538461"/>
    <n v="8558.5076923076922"/>
    <n v="4279.2538461538461"/>
    <n v="5135.1046153846155"/>
    <n v="200"/>
    <n v="5335.1046153846155"/>
    <n v="200"/>
    <n v="55830.3"/>
    <n v="50495.195384615385"/>
    <s v="Paid"/>
    <s v="Axis"/>
    <s v="512363228248"/>
    <s v="159406217434"/>
  </r>
  <r>
    <x v="925"/>
    <x v="144"/>
    <x v="0"/>
    <n v="34"/>
    <x v="1"/>
    <x v="0"/>
    <x v="4"/>
    <s v="2023-04-21"/>
    <x v="0"/>
    <x v="0"/>
    <n v="26"/>
    <n v="23"/>
    <n v="3"/>
    <n v="18"/>
    <n v="69077"/>
    <n v="2656.8076923076924"/>
    <n v="61106.576923076922"/>
    <n v="12221.315384615385"/>
    <n v="6110.6576923076927"/>
    <n v="7332.78923076923"/>
    <n v="200"/>
    <n v="7532.78923076923"/>
    <n v="3600"/>
    <n v="83038.55"/>
    <n v="75505.760769230779"/>
    <s v="Paid"/>
    <s v="SBI"/>
    <s v="940721685510"/>
    <s v="457040893213"/>
  </r>
  <r>
    <x v="926"/>
    <x v="18"/>
    <x v="1"/>
    <n v="48"/>
    <x v="2"/>
    <x v="2"/>
    <x v="3"/>
    <s v="2024-03-22"/>
    <x v="0"/>
    <x v="0"/>
    <n v="26"/>
    <n v="24"/>
    <n v="2"/>
    <n v="5"/>
    <n v="42582"/>
    <n v="1637.7692307692307"/>
    <n v="39306.461538461539"/>
    <n v="7861.292307692308"/>
    <n v="3930.646153846154"/>
    <n v="4716.7753846153846"/>
    <n v="200"/>
    <n v="4916.7753846153846"/>
    <n v="1000"/>
    <n v="52098.400000000001"/>
    <n v="47181.624615384615"/>
    <s v="Paid"/>
    <s v="Axis"/>
    <s v="416723587073"/>
    <s v="187012612951"/>
  </r>
  <r>
    <x v="927"/>
    <x v="112"/>
    <x v="0"/>
    <n v="40"/>
    <x v="7"/>
    <x v="1"/>
    <x v="6"/>
    <s v="2025-10-23"/>
    <x v="0"/>
    <x v="0"/>
    <n v="26"/>
    <n v="24"/>
    <n v="2"/>
    <n v="13"/>
    <n v="21598"/>
    <n v="830.69230769230774"/>
    <n v="19936.615384615387"/>
    <n v="3987.3230769230777"/>
    <n v="1993.6615384615388"/>
    <n v="2392.3938461538464"/>
    <n v="200"/>
    <n v="2592.3938461538464"/>
    <n v="2600"/>
    <n v="28517.600000000002"/>
    <n v="25925.206153846157"/>
    <s v="Paid"/>
    <s v="Axis"/>
    <s v="924316590835"/>
    <s v="403891719366"/>
  </r>
  <r>
    <x v="928"/>
    <x v="48"/>
    <x v="0"/>
    <n v="25"/>
    <x v="3"/>
    <x v="0"/>
    <x v="5"/>
    <s v="2020-10-13"/>
    <x v="0"/>
    <x v="0"/>
    <n v="26"/>
    <n v="22"/>
    <n v="4"/>
    <n v="1"/>
    <n v="65946"/>
    <n v="2536.3846153846152"/>
    <n v="55800.461538461532"/>
    <n v="11160.092307692306"/>
    <n v="5580.0461538461532"/>
    <n v="6696.0553846153834"/>
    <n v="200"/>
    <n v="6896.0553846153834"/>
    <n v="200"/>
    <n v="72740.599999999991"/>
    <n v="65844.544615384613"/>
    <s v="Paid"/>
    <s v="Axis"/>
    <s v="528884051621"/>
    <s v="247355347568"/>
  </r>
  <r>
    <x v="929"/>
    <x v="49"/>
    <x v="0"/>
    <n v="51"/>
    <x v="5"/>
    <x v="5"/>
    <x v="2"/>
    <s v="2020-03-10"/>
    <x v="0"/>
    <x v="0"/>
    <n v="26"/>
    <n v="24"/>
    <n v="2"/>
    <n v="17"/>
    <n v="25287"/>
    <n v="972.57692307692309"/>
    <n v="23341.846153846156"/>
    <n v="4668.3692307692318"/>
    <n v="2334.1846153846159"/>
    <n v="2801.0215384615385"/>
    <n v="200"/>
    <n v="3001.0215384615385"/>
    <n v="3400"/>
    <n v="33744.400000000009"/>
    <n v="30743.378461538472"/>
    <s v="Paid"/>
    <s v="ICICI"/>
    <s v="582387689682"/>
    <s v="487454637636"/>
  </r>
  <r>
    <x v="930"/>
    <x v="137"/>
    <x v="0"/>
    <n v="47"/>
    <x v="5"/>
    <x v="2"/>
    <x v="5"/>
    <s v="2020-06-22"/>
    <x v="0"/>
    <x v="0"/>
    <n v="26"/>
    <n v="22"/>
    <n v="4"/>
    <n v="10"/>
    <n v="47617"/>
    <n v="1831.4230769230769"/>
    <n v="40291.307692307695"/>
    <n v="8058.2615384615392"/>
    <n v="4029.1307692307696"/>
    <n v="4834.956923076923"/>
    <n v="200"/>
    <n v="5034.956923076923"/>
    <n v="2000"/>
    <n v="54378.700000000004"/>
    <n v="49343.743076923085"/>
    <s v="Paid"/>
    <s v="SBI"/>
    <s v="303633754058"/>
    <s v="194187730611"/>
  </r>
  <r>
    <x v="931"/>
    <x v="170"/>
    <x v="1"/>
    <n v="42"/>
    <x v="6"/>
    <x v="0"/>
    <x v="0"/>
    <s v="2022-05-28"/>
    <x v="0"/>
    <x v="0"/>
    <n v="26"/>
    <n v="23"/>
    <n v="3"/>
    <n v="13"/>
    <n v="58647"/>
    <n v="2255.6538461538462"/>
    <n v="51880.038461538461"/>
    <n v="10376.007692307692"/>
    <n v="5188.0038461538461"/>
    <n v="6225.6046153846155"/>
    <n v="200"/>
    <n v="6425.6046153846155"/>
    <n v="2600"/>
    <n v="70044.05"/>
    <n v="63618.445384615385"/>
    <s v="Paid"/>
    <s v="HDFC"/>
    <s v="617338953914"/>
    <s v="174895567618"/>
  </r>
  <r>
    <x v="932"/>
    <x v="171"/>
    <x v="1"/>
    <n v="51"/>
    <x v="4"/>
    <x v="4"/>
    <x v="0"/>
    <s v="2021-04-01"/>
    <x v="0"/>
    <x v="0"/>
    <n v="26"/>
    <n v="24"/>
    <n v="2"/>
    <n v="19"/>
    <n v="32641"/>
    <n v="1255.4230769230769"/>
    <n v="30130.153846153844"/>
    <n v="6026.0307692307688"/>
    <n v="3013.0153846153844"/>
    <n v="3615.6184615384614"/>
    <n v="200"/>
    <n v="3815.6184615384614"/>
    <n v="3800"/>
    <n v="42969.2"/>
    <n v="39153.581538461534"/>
    <s v="Paid"/>
    <s v="HDFC"/>
    <s v="269121109173"/>
    <s v="824502826986"/>
  </r>
  <r>
    <x v="933"/>
    <x v="95"/>
    <x v="0"/>
    <n v="38"/>
    <x v="3"/>
    <x v="4"/>
    <x v="6"/>
    <s v="2024-05-13"/>
    <x v="0"/>
    <x v="0"/>
    <n v="26"/>
    <n v="23"/>
    <n v="3"/>
    <n v="15"/>
    <n v="38488"/>
    <n v="1480.3076923076924"/>
    <n v="34047.076923076922"/>
    <n v="6809.4153846153849"/>
    <n v="3404.7076923076925"/>
    <n v="4085.6492307692306"/>
    <n v="200"/>
    <n v="4285.6492307692306"/>
    <n v="3000"/>
    <n v="47261.2"/>
    <n v="42975.550769230766"/>
    <s v="Paid"/>
    <s v="SBI"/>
    <s v="434835207649"/>
    <s v="904496182985"/>
  </r>
  <r>
    <x v="934"/>
    <x v="18"/>
    <x v="1"/>
    <n v="50"/>
    <x v="7"/>
    <x v="4"/>
    <x v="6"/>
    <s v="2020-10-21"/>
    <x v="0"/>
    <x v="0"/>
    <n v="26"/>
    <n v="26"/>
    <n v="0"/>
    <n v="13"/>
    <n v="32731"/>
    <n v="1258.8846153846155"/>
    <n v="32731.000000000004"/>
    <n v="6546.2000000000007"/>
    <n v="3273.1000000000004"/>
    <n v="3927.7200000000003"/>
    <n v="200"/>
    <n v="4127.72"/>
    <n v="2600"/>
    <n v="45150.3"/>
    <n v="41022.58"/>
    <s v="Paid"/>
    <s v="HDFC"/>
    <s v="805509355828"/>
    <s v="635764419431"/>
  </r>
  <r>
    <x v="935"/>
    <x v="92"/>
    <x v="0"/>
    <n v="35"/>
    <x v="5"/>
    <x v="0"/>
    <x v="5"/>
    <s v="2025-04-11"/>
    <x v="0"/>
    <x v="0"/>
    <n v="26"/>
    <n v="25"/>
    <n v="1"/>
    <n v="15"/>
    <n v="22252"/>
    <n v="855.84615384615381"/>
    <n v="21396.153846153844"/>
    <n v="4279.2307692307686"/>
    <n v="2139.6153846153843"/>
    <n v="2567.538461538461"/>
    <n v="200"/>
    <n v="2767.538461538461"/>
    <n v="3000"/>
    <n v="30814.999999999996"/>
    <n v="28047.461538461535"/>
    <s v="Paid"/>
    <s v="HDFC"/>
    <s v="804698465303"/>
    <s v="326687563102"/>
  </r>
  <r>
    <x v="936"/>
    <x v="36"/>
    <x v="0"/>
    <n v="51"/>
    <x v="2"/>
    <x v="4"/>
    <x v="0"/>
    <s v="2022-02-23"/>
    <x v="0"/>
    <x v="0"/>
    <n v="26"/>
    <n v="21"/>
    <n v="5"/>
    <n v="10"/>
    <n v="54175"/>
    <n v="2083.6538461538462"/>
    <n v="43756.730769230773"/>
    <n v="8751.3461538461543"/>
    <n v="4375.6730769230771"/>
    <n v="5250.8076923076924"/>
    <n v="200"/>
    <n v="5450.8076923076924"/>
    <n v="2000"/>
    <n v="58883.750000000007"/>
    <n v="53432.942307692312"/>
    <s v="Paid"/>
    <s v="ICICI"/>
    <s v="278563085390"/>
    <s v="697531633367"/>
  </r>
  <r>
    <x v="937"/>
    <x v="43"/>
    <x v="0"/>
    <n v="23"/>
    <x v="4"/>
    <x v="5"/>
    <x v="6"/>
    <s v="2020-09-30"/>
    <x v="0"/>
    <x v="0"/>
    <n v="26"/>
    <n v="22"/>
    <n v="4"/>
    <n v="1"/>
    <n v="74400"/>
    <n v="2861.5384615384614"/>
    <n v="62953.846153846149"/>
    <n v="12590.76923076923"/>
    <n v="6295.3846153846152"/>
    <n v="7554.4615384615372"/>
    <n v="200"/>
    <n v="7754.4615384615372"/>
    <n v="200"/>
    <n v="82039.999999999985"/>
    <n v="74285.538461538454"/>
    <s v="Paid"/>
    <s v="ICICI"/>
    <s v="588162182426"/>
    <s v="481183063228"/>
  </r>
  <r>
    <x v="938"/>
    <x v="147"/>
    <x v="0"/>
    <n v="49"/>
    <x v="3"/>
    <x v="3"/>
    <x v="3"/>
    <s v="2021-12-18"/>
    <x v="0"/>
    <x v="0"/>
    <n v="26"/>
    <n v="23"/>
    <n v="3"/>
    <n v="8"/>
    <n v="58393"/>
    <n v="2245.8846153846152"/>
    <n v="51655.346153846149"/>
    <n v="10331.06923076923"/>
    <n v="5165.5346153846149"/>
    <n v="6198.6415384615375"/>
    <n v="200"/>
    <n v="6398.6415384615375"/>
    <n v="1600"/>
    <n v="68751.95"/>
    <n v="62353.308461538458"/>
    <s v="Paid"/>
    <s v="ICICI"/>
    <s v="145764168608"/>
    <s v="588717260607"/>
  </r>
  <r>
    <x v="939"/>
    <x v="192"/>
    <x v="1"/>
    <n v="41"/>
    <x v="5"/>
    <x v="2"/>
    <x v="0"/>
    <s v="2021-08-07"/>
    <x v="0"/>
    <x v="0"/>
    <n v="26"/>
    <n v="23"/>
    <n v="3"/>
    <n v="20"/>
    <n v="50824"/>
    <n v="1954.7692307692307"/>
    <n v="44959.692307692305"/>
    <n v="8991.9384615384606"/>
    <n v="4495.9692307692303"/>
    <n v="5395.163076923076"/>
    <n v="200"/>
    <n v="5595.163076923076"/>
    <n v="4000"/>
    <n v="62447.6"/>
    <n v="56852.436923076923"/>
    <s v="Paid"/>
    <s v="ICICI"/>
    <s v="393239913254"/>
    <s v="689596803862"/>
  </r>
  <r>
    <x v="940"/>
    <x v="54"/>
    <x v="0"/>
    <n v="52"/>
    <x v="0"/>
    <x v="1"/>
    <x v="3"/>
    <s v="2022-07-15"/>
    <x v="0"/>
    <x v="0"/>
    <n v="26"/>
    <n v="23"/>
    <n v="3"/>
    <n v="5"/>
    <n v="54429"/>
    <n v="2093.4230769230771"/>
    <n v="48148.730769230773"/>
    <n v="9629.7461538461557"/>
    <n v="4814.8730769230779"/>
    <n v="5777.8476923076923"/>
    <n v="200"/>
    <n v="5977.8476923076923"/>
    <n v="1000"/>
    <n v="63593.350000000006"/>
    <n v="57615.50230769231"/>
    <s v="Paid"/>
    <s v="Axis"/>
    <s v="231751521612"/>
    <s v="286090919655"/>
  </r>
  <r>
    <x v="941"/>
    <x v="79"/>
    <x v="0"/>
    <n v="21"/>
    <x v="1"/>
    <x v="1"/>
    <x v="6"/>
    <s v="2023-12-07"/>
    <x v="0"/>
    <x v="0"/>
    <n v="26"/>
    <n v="24"/>
    <n v="2"/>
    <n v="0"/>
    <n v="21307"/>
    <n v="819.5"/>
    <n v="19668"/>
    <n v="3933.6000000000004"/>
    <n v="1966.8000000000002"/>
    <n v="2360.16"/>
    <n v="200"/>
    <n v="2560.16"/>
    <n v="0"/>
    <n v="25568.399999999998"/>
    <n v="23008.239999999998"/>
    <s v="Paid"/>
    <s v="ICICI"/>
    <s v="749203558432"/>
    <s v="912969708156"/>
  </r>
  <r>
    <x v="942"/>
    <x v="113"/>
    <x v="0"/>
    <n v="43"/>
    <x v="7"/>
    <x v="2"/>
    <x v="0"/>
    <s v="2022-09-25"/>
    <x v="0"/>
    <x v="0"/>
    <n v="26"/>
    <n v="21"/>
    <n v="5"/>
    <n v="7"/>
    <n v="21502"/>
    <n v="827"/>
    <n v="17367"/>
    <n v="3473.4"/>
    <n v="1736.7"/>
    <n v="2084.04"/>
    <n v="200"/>
    <n v="2284.04"/>
    <n v="1400"/>
    <n v="23977.100000000002"/>
    <n v="21693.06"/>
    <s v="Paid"/>
    <s v="SBI"/>
    <s v="962569392690"/>
    <s v="624621332680"/>
  </r>
  <r>
    <x v="943"/>
    <x v="136"/>
    <x v="1"/>
    <n v="21"/>
    <x v="0"/>
    <x v="4"/>
    <x v="4"/>
    <s v="2021-06-24"/>
    <x v="0"/>
    <x v="0"/>
    <n v="26"/>
    <n v="24"/>
    <n v="2"/>
    <n v="10"/>
    <n v="19401"/>
    <n v="746.19230769230774"/>
    <n v="17908.615384615387"/>
    <n v="3581.7230769230773"/>
    <n v="1790.8615384615387"/>
    <n v="2149.0338461538463"/>
    <n v="200"/>
    <n v="2349.0338461538463"/>
    <n v="2000"/>
    <n v="25281.200000000004"/>
    <n v="22932.166153846159"/>
    <s v="Paid"/>
    <s v="Axis"/>
    <s v="649339368437"/>
    <s v="372901222819"/>
  </r>
  <r>
    <x v="944"/>
    <x v="0"/>
    <x v="1"/>
    <n v="29"/>
    <x v="3"/>
    <x v="1"/>
    <x v="5"/>
    <s v="2020-01-01"/>
    <x v="0"/>
    <x v="0"/>
    <n v="26"/>
    <n v="24"/>
    <n v="2"/>
    <n v="6"/>
    <n v="27306"/>
    <n v="1050.2307692307693"/>
    <n v="25205.538461538461"/>
    <n v="5041.1076923076926"/>
    <n v="2520.5538461538463"/>
    <n v="3024.664615384615"/>
    <n v="200"/>
    <n v="3224.664615384615"/>
    <n v="1200"/>
    <n v="33967.199999999997"/>
    <n v="30742.535384615381"/>
    <s v="Paid"/>
    <s v="SBI"/>
    <s v="484800006511"/>
    <s v="284934922910"/>
  </r>
  <r>
    <x v="945"/>
    <x v="53"/>
    <x v="0"/>
    <n v="35"/>
    <x v="2"/>
    <x v="0"/>
    <x v="3"/>
    <s v="2021-01-10"/>
    <x v="0"/>
    <x v="0"/>
    <n v="26"/>
    <n v="22"/>
    <n v="4"/>
    <n v="0"/>
    <n v="47335"/>
    <n v="1820.5769230769231"/>
    <n v="40052.692307692305"/>
    <n v="8010.538461538461"/>
    <n v="4005.2692307692305"/>
    <n v="4806.3230769230768"/>
    <n v="200"/>
    <n v="5006.3230769230768"/>
    <n v="0"/>
    <n v="52068.5"/>
    <n v="47062.176923076921"/>
    <s v="Paid"/>
    <s v="HDFC"/>
    <s v="404033994435"/>
    <s v="530548082650"/>
  </r>
  <r>
    <x v="946"/>
    <x v="152"/>
    <x v="0"/>
    <n v="31"/>
    <x v="1"/>
    <x v="2"/>
    <x v="5"/>
    <s v="2024-01-19"/>
    <x v="0"/>
    <x v="0"/>
    <n v="26"/>
    <n v="24"/>
    <n v="2"/>
    <n v="16"/>
    <n v="54524"/>
    <n v="2097.0769230769229"/>
    <n v="50329.846153846149"/>
    <n v="10065.969230769231"/>
    <n v="5032.9846153846156"/>
    <n v="6039.581538461538"/>
    <n v="200"/>
    <n v="6239.581538461538"/>
    <n v="3200"/>
    <n v="68628.799999999988"/>
    <n v="62389.218461538447"/>
    <s v="Paid"/>
    <s v="Axis"/>
    <s v="472171544970"/>
    <s v="185649037591"/>
  </r>
  <r>
    <x v="947"/>
    <x v="18"/>
    <x v="0"/>
    <n v="26"/>
    <x v="2"/>
    <x v="4"/>
    <x v="3"/>
    <s v="2023-08-21"/>
    <x v="0"/>
    <x v="0"/>
    <n v="26"/>
    <n v="24"/>
    <n v="2"/>
    <n v="5"/>
    <n v="39717"/>
    <n v="1527.5769230769231"/>
    <n v="36661.846153846156"/>
    <n v="7332.3692307692318"/>
    <n v="3666.1846153846159"/>
    <n v="4399.4215384615381"/>
    <n v="200"/>
    <n v="4599.4215384615381"/>
    <n v="1000"/>
    <n v="48660.4"/>
    <n v="44060.978461538463"/>
    <s v="Paid"/>
    <s v="HDFC"/>
    <s v="465894592266"/>
    <s v="757361115928"/>
  </r>
  <r>
    <x v="948"/>
    <x v="110"/>
    <x v="1"/>
    <n v="42"/>
    <x v="7"/>
    <x v="2"/>
    <x v="3"/>
    <s v="2023-08-27"/>
    <x v="0"/>
    <x v="0"/>
    <n v="26"/>
    <n v="25"/>
    <n v="1"/>
    <n v="5"/>
    <n v="33876"/>
    <n v="1302.9230769230769"/>
    <n v="32573.076923076922"/>
    <n v="6514.6153846153848"/>
    <n v="3257.3076923076924"/>
    <n v="3908.7692307692305"/>
    <n v="200"/>
    <n v="4108.7692307692305"/>
    <n v="1000"/>
    <n v="43345"/>
    <n v="39236.230769230766"/>
    <s v="Paid"/>
    <s v="SBI"/>
    <s v="583274907506"/>
    <s v="750504928186"/>
  </r>
  <r>
    <x v="949"/>
    <x v="158"/>
    <x v="1"/>
    <n v="54"/>
    <x v="7"/>
    <x v="0"/>
    <x v="5"/>
    <s v="2025-04-26"/>
    <x v="0"/>
    <x v="0"/>
    <n v="26"/>
    <n v="24"/>
    <n v="2"/>
    <n v="12"/>
    <n v="62697"/>
    <n v="2411.4230769230771"/>
    <n v="57874.153846153851"/>
    <n v="11574.830769230772"/>
    <n v="5787.4153846153858"/>
    <n v="6944.8984615384616"/>
    <n v="200"/>
    <n v="7144.8984615384616"/>
    <n v="2400"/>
    <n v="77636.400000000023"/>
    <n v="70491.501538461569"/>
    <s v="Paid"/>
    <s v="ICICI"/>
    <s v="410326282131"/>
    <s v="164096829254"/>
  </r>
  <r>
    <x v="950"/>
    <x v="146"/>
    <x v="0"/>
    <n v="44"/>
    <x v="4"/>
    <x v="0"/>
    <x v="6"/>
    <s v="2019-02-21"/>
    <x v="0"/>
    <x v="0"/>
    <n v="26"/>
    <n v="24"/>
    <n v="2"/>
    <n v="6"/>
    <n v="28269"/>
    <n v="1087.2692307692307"/>
    <n v="26094.461538461539"/>
    <n v="5218.8923076923083"/>
    <n v="2609.4461538461542"/>
    <n v="3131.3353846153846"/>
    <n v="200"/>
    <n v="3331.3353846153846"/>
    <n v="1200"/>
    <n v="35122.800000000003"/>
    <n v="31791.464615384619"/>
    <s v="Paid"/>
    <s v="Axis"/>
    <s v="273545185836"/>
    <s v="352215814535"/>
  </r>
  <r>
    <x v="951"/>
    <x v="2"/>
    <x v="1"/>
    <n v="21"/>
    <x v="1"/>
    <x v="0"/>
    <x v="4"/>
    <s v="2024-01-22"/>
    <x v="0"/>
    <x v="0"/>
    <n v="26"/>
    <n v="24"/>
    <n v="2"/>
    <n v="8"/>
    <n v="25696"/>
    <n v="988.30769230769226"/>
    <n v="23719.384615384613"/>
    <n v="4743.876923076923"/>
    <n v="2371.9384615384615"/>
    <n v="2846.3261538461534"/>
    <n v="200"/>
    <n v="3046.3261538461534"/>
    <n v="1600"/>
    <n v="32435.199999999997"/>
    <n v="29388.873846153845"/>
    <s v="Paid"/>
    <s v="HDFC"/>
    <s v="735792921225"/>
    <s v="137803980153"/>
  </r>
  <r>
    <x v="952"/>
    <x v="18"/>
    <x v="0"/>
    <n v="51"/>
    <x v="1"/>
    <x v="4"/>
    <x v="1"/>
    <s v="2025-02-05"/>
    <x v="0"/>
    <x v="0"/>
    <n v="26"/>
    <n v="22"/>
    <n v="4"/>
    <n v="20"/>
    <n v="56194"/>
    <n v="2161.3076923076924"/>
    <n v="47548.769230769234"/>
    <n v="9509.7538461538479"/>
    <n v="4754.876923076924"/>
    <n v="5705.8523076923075"/>
    <n v="200"/>
    <n v="5905.8523076923075"/>
    <n v="4000"/>
    <n v="65813.400000000009"/>
    <n v="59907.5476923077"/>
    <s v="Paid"/>
    <s v="Axis"/>
    <s v="531063956515"/>
    <s v="692063181339"/>
  </r>
  <r>
    <x v="953"/>
    <x v="56"/>
    <x v="0"/>
    <n v="52"/>
    <x v="0"/>
    <x v="4"/>
    <x v="5"/>
    <s v="2020-03-17"/>
    <x v="0"/>
    <x v="0"/>
    <n v="26"/>
    <n v="22"/>
    <n v="4"/>
    <n v="4"/>
    <n v="26702"/>
    <n v="1027"/>
    <n v="22594"/>
    <n v="4518.8"/>
    <n v="2259.4"/>
    <n v="2711.2799999999997"/>
    <n v="200"/>
    <n v="2911.2799999999997"/>
    <n v="800"/>
    <n v="30172.2"/>
    <n v="27260.920000000002"/>
    <s v="Paid"/>
    <s v="Axis"/>
    <s v="217169660902"/>
    <s v="297148182373"/>
  </r>
  <r>
    <x v="954"/>
    <x v="54"/>
    <x v="0"/>
    <n v="42"/>
    <x v="1"/>
    <x v="1"/>
    <x v="5"/>
    <s v="2020-05-01"/>
    <x v="0"/>
    <x v="0"/>
    <n v="26"/>
    <n v="22"/>
    <n v="4"/>
    <n v="5"/>
    <n v="69834"/>
    <n v="2685.9230769230771"/>
    <n v="59090.307692307695"/>
    <n v="11818.061538461539"/>
    <n v="5909.0307692307697"/>
    <n v="7090.8369230769231"/>
    <n v="200"/>
    <n v="7290.8369230769231"/>
    <n v="1000"/>
    <n v="77817.400000000009"/>
    <n v="70526.563076923092"/>
    <s v="Paid"/>
    <s v="HDFC"/>
    <s v="412084159011"/>
    <s v="755523098915"/>
  </r>
  <r>
    <x v="955"/>
    <x v="53"/>
    <x v="0"/>
    <n v="36"/>
    <x v="4"/>
    <x v="2"/>
    <x v="0"/>
    <s v="2021-01-19"/>
    <x v="0"/>
    <x v="0"/>
    <n v="26"/>
    <n v="23"/>
    <n v="3"/>
    <n v="4"/>
    <n v="38396"/>
    <n v="1476.7692307692307"/>
    <n v="33965.692307692305"/>
    <n v="6793.1384615384613"/>
    <n v="3396.5692307692307"/>
    <n v="4075.8830769230763"/>
    <n v="200"/>
    <n v="4275.8830769230763"/>
    <n v="800"/>
    <n v="44955.399999999994"/>
    <n v="40679.516923076917"/>
    <s v="Paid"/>
    <s v="ICICI"/>
    <s v="859194683455"/>
    <s v="754907661417"/>
  </r>
  <r>
    <x v="956"/>
    <x v="54"/>
    <x v="1"/>
    <n v="23"/>
    <x v="0"/>
    <x v="3"/>
    <x v="0"/>
    <s v="2022-05-21"/>
    <x v="0"/>
    <x v="0"/>
    <n v="26"/>
    <n v="25"/>
    <n v="1"/>
    <n v="1"/>
    <n v="46950"/>
    <n v="1805.7692307692307"/>
    <n v="45144.230769230766"/>
    <n v="9028.8461538461543"/>
    <n v="4514.4230769230771"/>
    <n v="5417.3076923076915"/>
    <n v="200"/>
    <n v="5617.3076923076915"/>
    <n v="200"/>
    <n v="58887.5"/>
    <n v="53270.192307692312"/>
    <s v="Paid"/>
    <s v="HDFC"/>
    <s v="159100811392"/>
    <s v="748429846924"/>
  </r>
  <r>
    <x v="957"/>
    <x v="178"/>
    <x v="1"/>
    <n v="53"/>
    <x v="6"/>
    <x v="5"/>
    <x v="5"/>
    <s v="2020-09-03"/>
    <x v="0"/>
    <x v="0"/>
    <n v="26"/>
    <n v="25"/>
    <n v="1"/>
    <n v="19"/>
    <n v="26566"/>
    <n v="1021.7692307692307"/>
    <n v="25544.23076923077"/>
    <n v="5108.8461538461543"/>
    <n v="2554.4230769230771"/>
    <n v="3065.3076923076924"/>
    <n v="200"/>
    <n v="3265.3076923076924"/>
    <n v="3800"/>
    <n v="37007.5"/>
    <n v="33742.192307692305"/>
    <s v="Paid"/>
    <s v="Axis"/>
    <s v="598875895370"/>
    <s v="965068121691"/>
  </r>
  <r>
    <x v="958"/>
    <x v="15"/>
    <x v="1"/>
    <n v="25"/>
    <x v="6"/>
    <x v="0"/>
    <x v="5"/>
    <s v="2019-04-18"/>
    <x v="0"/>
    <x v="0"/>
    <n v="26"/>
    <n v="24"/>
    <n v="2"/>
    <n v="16"/>
    <n v="36698"/>
    <n v="1411.4615384615386"/>
    <n v="33875.076923076922"/>
    <n v="6775.0153846153844"/>
    <n v="3387.5076923076922"/>
    <n v="4065.0092307692303"/>
    <n v="200"/>
    <n v="4265.0092307692303"/>
    <n v="3200"/>
    <n v="47237.599999999999"/>
    <n v="42972.590769230766"/>
    <s v="Paid"/>
    <s v="HDFC"/>
    <s v="184273000597"/>
    <s v="295558922791"/>
  </r>
  <r>
    <x v="959"/>
    <x v="84"/>
    <x v="0"/>
    <n v="42"/>
    <x v="0"/>
    <x v="3"/>
    <x v="2"/>
    <s v="2024-01-19"/>
    <x v="0"/>
    <x v="0"/>
    <n v="26"/>
    <n v="25"/>
    <n v="1"/>
    <n v="10"/>
    <n v="75586"/>
    <n v="2907.1538461538462"/>
    <n v="72678.846153846156"/>
    <n v="14535.769230769232"/>
    <n v="7267.8846153846162"/>
    <n v="8721.461538461539"/>
    <n v="200"/>
    <n v="8921.461538461539"/>
    <n v="2000"/>
    <n v="96482.5"/>
    <n v="87561.038461538468"/>
    <s v="Paid"/>
    <s v="ICICI"/>
    <s v="476860735413"/>
    <s v="812798648242"/>
  </r>
  <r>
    <x v="960"/>
    <x v="182"/>
    <x v="0"/>
    <n v="33"/>
    <x v="7"/>
    <x v="1"/>
    <x v="3"/>
    <s v="2024-05-07"/>
    <x v="0"/>
    <x v="0"/>
    <n v="26"/>
    <n v="24"/>
    <n v="2"/>
    <n v="11"/>
    <n v="24072"/>
    <n v="925.84615384615381"/>
    <n v="22220.307692307691"/>
    <n v="4444.0615384615385"/>
    <n v="2222.0307692307692"/>
    <n v="2666.436923076923"/>
    <n v="200"/>
    <n v="2866.436923076923"/>
    <n v="2200"/>
    <n v="31086.399999999998"/>
    <n v="28219.963076923075"/>
    <s v="Paid"/>
    <s v="ICICI"/>
    <s v="580172894531"/>
    <s v="109140775875"/>
  </r>
  <r>
    <x v="961"/>
    <x v="30"/>
    <x v="1"/>
    <n v="28"/>
    <x v="5"/>
    <x v="1"/>
    <x v="0"/>
    <s v="2024-09-18"/>
    <x v="0"/>
    <x v="0"/>
    <n v="26"/>
    <n v="24"/>
    <n v="2"/>
    <n v="0"/>
    <n v="71036"/>
    <n v="2732.1538461538462"/>
    <n v="65571.692307692312"/>
    <n v="13114.338461538464"/>
    <n v="6557.1692307692319"/>
    <n v="7868.6030769230774"/>
    <n v="200"/>
    <n v="8068.6030769230774"/>
    <n v="0"/>
    <n v="85243.199999999997"/>
    <n v="77174.596923076926"/>
    <s v="Paid"/>
    <s v="Axis"/>
    <s v="217598665596"/>
    <s v="635909432443"/>
  </r>
  <r>
    <x v="962"/>
    <x v="158"/>
    <x v="1"/>
    <n v="54"/>
    <x v="3"/>
    <x v="2"/>
    <x v="4"/>
    <s v="2021-01-29"/>
    <x v="0"/>
    <x v="0"/>
    <n v="26"/>
    <n v="23"/>
    <n v="3"/>
    <n v="4"/>
    <n v="21086"/>
    <n v="811"/>
    <n v="18653"/>
    <n v="3730.6000000000004"/>
    <n v="1865.3000000000002"/>
    <n v="2238.36"/>
    <n v="200"/>
    <n v="2438.36"/>
    <n v="800"/>
    <n v="25048.899999999998"/>
    <n v="22610.539999999997"/>
    <s v="Paid"/>
    <s v="SBI"/>
    <s v="412315485082"/>
    <s v="519174943618"/>
  </r>
  <r>
    <x v="963"/>
    <x v="5"/>
    <x v="1"/>
    <n v="27"/>
    <x v="1"/>
    <x v="3"/>
    <x v="2"/>
    <s v="2021-06-07"/>
    <x v="0"/>
    <x v="0"/>
    <n v="26"/>
    <n v="22"/>
    <n v="4"/>
    <n v="0"/>
    <n v="26826"/>
    <n v="1031.7692307692307"/>
    <n v="22698.923076923074"/>
    <n v="4539.7846153846149"/>
    <n v="2269.8923076923074"/>
    <n v="2723.8707692307689"/>
    <n v="200"/>
    <n v="2923.8707692307689"/>
    <n v="0"/>
    <n v="29508.6"/>
    <n v="26584.72923076923"/>
    <s v="Paid"/>
    <s v="HDFC"/>
    <s v="685963482531"/>
    <s v="732115730625"/>
  </r>
  <r>
    <x v="964"/>
    <x v="134"/>
    <x v="1"/>
    <n v="25"/>
    <x v="7"/>
    <x v="4"/>
    <x v="5"/>
    <s v="2025-04-25"/>
    <x v="0"/>
    <x v="0"/>
    <n v="26"/>
    <n v="26"/>
    <n v="0"/>
    <n v="6"/>
    <n v="38318"/>
    <n v="1473.7692307692307"/>
    <n v="38318"/>
    <n v="7663.6"/>
    <n v="3831.8"/>
    <n v="4598.16"/>
    <n v="200"/>
    <n v="4798.16"/>
    <n v="1200"/>
    <n v="51013.4"/>
    <n v="46215.240000000005"/>
    <s v="Paid"/>
    <s v="Axis"/>
    <s v="244709671972"/>
    <s v="888302481403"/>
  </r>
  <r>
    <x v="965"/>
    <x v="18"/>
    <x v="0"/>
    <n v="49"/>
    <x v="4"/>
    <x v="3"/>
    <x v="2"/>
    <s v="2024-10-30"/>
    <x v="0"/>
    <x v="0"/>
    <n v="26"/>
    <n v="22"/>
    <n v="4"/>
    <n v="5"/>
    <n v="49353"/>
    <n v="1898.1923076923076"/>
    <n v="41760.230769230766"/>
    <n v="8352.0461538461532"/>
    <n v="4176.0230769230766"/>
    <n v="5011.2276923076915"/>
    <n v="200"/>
    <n v="5211.2276923076915"/>
    <n v="1000"/>
    <n v="55288.299999999996"/>
    <n v="50077.072307692302"/>
    <s v="Paid"/>
    <s v="Axis"/>
    <s v="677632193960"/>
    <s v="886292393261"/>
  </r>
  <r>
    <x v="966"/>
    <x v="110"/>
    <x v="1"/>
    <n v="55"/>
    <x v="6"/>
    <x v="3"/>
    <x v="3"/>
    <s v="2023-11-23"/>
    <x v="0"/>
    <x v="0"/>
    <n v="26"/>
    <n v="21"/>
    <n v="5"/>
    <n v="4"/>
    <n v="20164"/>
    <n v="775.53846153846155"/>
    <n v="16286.307692307693"/>
    <n v="3257.2615384615387"/>
    <n v="1628.6307692307694"/>
    <n v="1954.3569230769231"/>
    <n v="200"/>
    <n v="2154.3569230769231"/>
    <n v="800"/>
    <n v="21972.200000000004"/>
    <n v="19817.84307692308"/>
    <s v="Paid"/>
    <s v="SBI"/>
    <s v="395531964709"/>
    <s v="913272365458"/>
  </r>
  <r>
    <x v="967"/>
    <x v="100"/>
    <x v="0"/>
    <n v="37"/>
    <x v="6"/>
    <x v="3"/>
    <x v="6"/>
    <s v="2021-12-30"/>
    <x v="0"/>
    <x v="0"/>
    <n v="26"/>
    <n v="24"/>
    <n v="2"/>
    <n v="15"/>
    <n v="45039"/>
    <n v="1732.2692307692307"/>
    <n v="41574.461538461539"/>
    <n v="8314.8923076923074"/>
    <n v="4157.4461538461537"/>
    <n v="4988.9353846153845"/>
    <n v="200"/>
    <n v="5188.9353846153845"/>
    <n v="3000"/>
    <n v="57046.8"/>
    <n v="51857.86461538462"/>
    <s v="Paid"/>
    <s v="ICICI"/>
    <s v="410623384761"/>
    <s v="155427981151"/>
  </r>
  <r>
    <x v="968"/>
    <x v="132"/>
    <x v="1"/>
    <n v="43"/>
    <x v="4"/>
    <x v="4"/>
    <x v="6"/>
    <s v="2019-06-08"/>
    <x v="0"/>
    <x v="0"/>
    <n v="26"/>
    <n v="23"/>
    <n v="3"/>
    <n v="12"/>
    <n v="49674"/>
    <n v="1910.5384615384614"/>
    <n v="43942.38461538461"/>
    <n v="8788.4769230769216"/>
    <n v="4394.2384615384608"/>
    <n v="5273.0861538461531"/>
    <n v="200"/>
    <n v="5473.0861538461531"/>
    <n v="2400"/>
    <n v="59525.099999999991"/>
    <n v="54052.013846153837"/>
    <s v="Paid"/>
    <s v="SBI"/>
    <s v="676475819295"/>
    <s v="593551847034"/>
  </r>
  <r>
    <x v="969"/>
    <x v="17"/>
    <x v="0"/>
    <n v="42"/>
    <x v="7"/>
    <x v="4"/>
    <x v="4"/>
    <s v="2024-02-29"/>
    <x v="0"/>
    <x v="0"/>
    <n v="26"/>
    <n v="25"/>
    <n v="1"/>
    <n v="12"/>
    <n v="30553"/>
    <n v="1175.1153846153845"/>
    <n v="29377.884615384613"/>
    <n v="5875.5769230769229"/>
    <n v="2937.7884615384614"/>
    <n v="3525.3461538461534"/>
    <n v="200"/>
    <n v="3725.3461538461534"/>
    <n v="2400"/>
    <n v="40591.25"/>
    <n v="36865.903846153844"/>
    <s v="Paid"/>
    <s v="SBI"/>
    <s v="291577053287"/>
    <s v="620295468248"/>
  </r>
  <r>
    <x v="970"/>
    <x v="187"/>
    <x v="0"/>
    <n v="26"/>
    <x v="0"/>
    <x v="1"/>
    <x v="1"/>
    <s v="2019-06-20"/>
    <x v="0"/>
    <x v="0"/>
    <n v="26"/>
    <n v="25"/>
    <n v="1"/>
    <n v="12"/>
    <n v="49066"/>
    <n v="1887.1538461538462"/>
    <n v="47178.846153846156"/>
    <n v="9435.7692307692323"/>
    <n v="4717.8846153846162"/>
    <n v="5661.4615384615381"/>
    <n v="200"/>
    <n v="5861.4615384615381"/>
    <n v="2400"/>
    <n v="63732.500000000007"/>
    <n v="57871.038461538468"/>
    <s v="Paid"/>
    <s v="Axis"/>
    <s v="291868698637"/>
    <s v="653389906120"/>
  </r>
  <r>
    <x v="971"/>
    <x v="155"/>
    <x v="0"/>
    <n v="21"/>
    <x v="6"/>
    <x v="3"/>
    <x v="4"/>
    <s v="2019-02-10"/>
    <x v="0"/>
    <x v="0"/>
    <n v="26"/>
    <n v="24"/>
    <n v="2"/>
    <n v="2"/>
    <n v="24541"/>
    <n v="943.88461538461536"/>
    <n v="22653.23076923077"/>
    <n v="4530.6461538461544"/>
    <n v="2265.3230769230772"/>
    <n v="2718.3876923076923"/>
    <n v="200"/>
    <n v="2918.3876923076923"/>
    <n v="400"/>
    <n v="29849.200000000001"/>
    <n v="26930.812307692308"/>
    <s v="Paid"/>
    <s v="Axis"/>
    <s v="153046535003"/>
    <s v="611986631826"/>
  </r>
  <r>
    <x v="972"/>
    <x v="136"/>
    <x v="0"/>
    <n v="36"/>
    <x v="4"/>
    <x v="2"/>
    <x v="6"/>
    <s v="2024-06-30"/>
    <x v="0"/>
    <x v="0"/>
    <n v="26"/>
    <n v="23"/>
    <n v="3"/>
    <n v="12"/>
    <n v="27724"/>
    <n v="1066.3076923076924"/>
    <n v="24525.076923076926"/>
    <n v="4905.0153846153853"/>
    <n v="2452.5076923076927"/>
    <n v="2943.0092307692312"/>
    <n v="200"/>
    <n v="3143.0092307692312"/>
    <n v="2400"/>
    <n v="34282.600000000006"/>
    <n v="31139.590769230774"/>
    <s v="Paid"/>
    <s v="ICICI"/>
    <s v="288958643360"/>
    <s v="908632973357"/>
  </r>
  <r>
    <x v="973"/>
    <x v="29"/>
    <x v="1"/>
    <n v="52"/>
    <x v="7"/>
    <x v="0"/>
    <x v="0"/>
    <s v="2022-10-28"/>
    <x v="0"/>
    <x v="0"/>
    <n v="26"/>
    <n v="21"/>
    <n v="5"/>
    <n v="7"/>
    <n v="76023"/>
    <n v="2923.9615384615386"/>
    <n v="61403.192307692312"/>
    <n v="12280.638461538463"/>
    <n v="6140.3192307692316"/>
    <n v="7368.3830769230772"/>
    <n v="200"/>
    <n v="7568.3830769230772"/>
    <n v="1400"/>
    <n v="81224.150000000009"/>
    <n v="73655.766923076939"/>
    <s v="Paid"/>
    <s v="HDFC"/>
    <s v="859696858232"/>
    <s v="802360458978"/>
  </r>
  <r>
    <x v="974"/>
    <x v="51"/>
    <x v="0"/>
    <n v="29"/>
    <x v="3"/>
    <x v="5"/>
    <x v="3"/>
    <s v="2024-04-01"/>
    <x v="0"/>
    <x v="0"/>
    <n v="26"/>
    <n v="24"/>
    <n v="2"/>
    <n v="20"/>
    <n v="39039"/>
    <n v="1501.5"/>
    <n v="36036"/>
    <n v="7207.2000000000007"/>
    <n v="3603.6000000000004"/>
    <n v="4324.32"/>
    <n v="200"/>
    <n v="4524.32"/>
    <n v="4000"/>
    <n v="50846.799999999996"/>
    <n v="46322.479999999996"/>
    <s v="Paid"/>
    <s v="Axis"/>
    <s v="695219237872"/>
    <s v="305360128103"/>
  </r>
  <r>
    <x v="975"/>
    <x v="70"/>
    <x v="0"/>
    <n v="31"/>
    <x v="3"/>
    <x v="1"/>
    <x v="2"/>
    <s v="2021-06-20"/>
    <x v="0"/>
    <x v="0"/>
    <n v="26"/>
    <n v="25"/>
    <n v="1"/>
    <n v="13"/>
    <n v="55800"/>
    <n v="2146.1538461538462"/>
    <n v="53653.846153846156"/>
    <n v="10730.769230769232"/>
    <n v="5365.3846153846162"/>
    <n v="6438.4615384615381"/>
    <n v="200"/>
    <n v="6638.4615384615381"/>
    <n v="2600"/>
    <n v="72350"/>
    <n v="65711.538461538468"/>
    <s v="Paid"/>
    <s v="HDFC"/>
    <s v="891147114323"/>
    <s v="652034605142"/>
  </r>
  <r>
    <x v="976"/>
    <x v="35"/>
    <x v="1"/>
    <n v="49"/>
    <x v="5"/>
    <x v="3"/>
    <x v="5"/>
    <s v="2021-02-02"/>
    <x v="0"/>
    <x v="0"/>
    <n v="26"/>
    <n v="22"/>
    <n v="4"/>
    <n v="1"/>
    <n v="65969"/>
    <n v="2537.2692307692309"/>
    <n v="55819.923076923078"/>
    <n v="11163.984615384616"/>
    <n v="5581.9923076923078"/>
    <n v="6698.3907692307694"/>
    <n v="200"/>
    <n v="6898.3907692307694"/>
    <n v="200"/>
    <n v="72765.899999999994"/>
    <n v="65867.509230769225"/>
    <s v="Paid"/>
    <s v="Axis"/>
    <s v="200140138330"/>
    <s v="914726516786"/>
  </r>
  <r>
    <x v="977"/>
    <x v="175"/>
    <x v="1"/>
    <n v="45"/>
    <x v="2"/>
    <x v="1"/>
    <x v="5"/>
    <s v="2023-03-14"/>
    <x v="0"/>
    <x v="0"/>
    <n v="26"/>
    <n v="25"/>
    <n v="1"/>
    <n v="17"/>
    <n v="79909"/>
    <n v="3073.4230769230771"/>
    <n v="76835.576923076922"/>
    <n v="15367.115384615385"/>
    <n v="7683.5576923076924"/>
    <n v="9220.2692307692305"/>
    <n v="200"/>
    <n v="9420.2692307692305"/>
    <n v="3400"/>
    <n v="103286.25"/>
    <n v="93865.980769230766"/>
    <s v="Paid"/>
    <s v="HDFC"/>
    <s v="388756790010"/>
    <s v="721000067057"/>
  </r>
  <r>
    <x v="978"/>
    <x v="17"/>
    <x v="0"/>
    <n v="49"/>
    <x v="3"/>
    <x v="1"/>
    <x v="3"/>
    <s v="2019-08-06"/>
    <x v="0"/>
    <x v="0"/>
    <n v="26"/>
    <n v="22"/>
    <n v="4"/>
    <n v="9"/>
    <n v="45747"/>
    <n v="1759.5"/>
    <n v="38709"/>
    <n v="7741.8"/>
    <n v="3870.9"/>
    <n v="4645.08"/>
    <n v="200"/>
    <n v="4845.08"/>
    <n v="1800"/>
    <n v="52121.700000000004"/>
    <n v="47276.62"/>
    <s v="Paid"/>
    <s v="Axis"/>
    <s v="355369515166"/>
    <s v="443834088478"/>
  </r>
  <r>
    <x v="979"/>
    <x v="195"/>
    <x v="0"/>
    <n v="26"/>
    <x v="7"/>
    <x v="2"/>
    <x v="3"/>
    <s v="2021-03-23"/>
    <x v="0"/>
    <x v="0"/>
    <n v="26"/>
    <n v="24"/>
    <n v="2"/>
    <n v="17"/>
    <n v="20468"/>
    <n v="787.23076923076928"/>
    <n v="18893.538461538461"/>
    <n v="3778.7076923076925"/>
    <n v="1889.3538461538462"/>
    <n v="2267.2246153846154"/>
    <n v="200"/>
    <n v="2467.2246153846154"/>
    <n v="3400"/>
    <n v="27961.599999999999"/>
    <n v="25494.375384615385"/>
    <s v="Paid"/>
    <s v="Axis"/>
    <s v="861283910745"/>
    <s v="715862157635"/>
  </r>
  <r>
    <x v="980"/>
    <x v="15"/>
    <x v="0"/>
    <n v="30"/>
    <x v="4"/>
    <x v="2"/>
    <x v="3"/>
    <s v="2023-12-01"/>
    <x v="0"/>
    <x v="0"/>
    <n v="26"/>
    <n v="22"/>
    <n v="4"/>
    <n v="8"/>
    <n v="43783"/>
    <n v="1683.9615384615386"/>
    <n v="37047.153846153851"/>
    <n v="7409.4307692307702"/>
    <n v="3704.7153846153851"/>
    <n v="4445.6584615384618"/>
    <n v="200"/>
    <n v="4645.6584615384618"/>
    <n v="1600"/>
    <n v="49761.3"/>
    <n v="45115.641538461539"/>
    <s v="Paid"/>
    <s v="SBI"/>
    <s v="327297131131"/>
    <s v="901663953607"/>
  </r>
  <r>
    <x v="981"/>
    <x v="42"/>
    <x v="0"/>
    <n v="23"/>
    <x v="7"/>
    <x v="2"/>
    <x v="5"/>
    <s v="2019-10-13"/>
    <x v="0"/>
    <x v="0"/>
    <n v="26"/>
    <n v="22"/>
    <n v="4"/>
    <n v="17"/>
    <n v="57312"/>
    <n v="2204.3076923076924"/>
    <n v="48494.769230769234"/>
    <n v="9698.9538461538468"/>
    <n v="4849.4769230769234"/>
    <n v="5819.3723076923079"/>
    <n v="200"/>
    <n v="6019.3723076923079"/>
    <n v="3400"/>
    <n v="66443.200000000012"/>
    <n v="60423.827692307706"/>
    <s v="Paid"/>
    <s v="HDFC"/>
    <s v="106741886012"/>
    <s v="783201347583"/>
  </r>
  <r>
    <x v="982"/>
    <x v="14"/>
    <x v="0"/>
    <n v="48"/>
    <x v="6"/>
    <x v="1"/>
    <x v="0"/>
    <s v="2019-08-10"/>
    <x v="0"/>
    <x v="0"/>
    <n v="26"/>
    <n v="21"/>
    <n v="5"/>
    <n v="20"/>
    <n v="34392"/>
    <n v="1322.7692307692307"/>
    <n v="27778.153846153844"/>
    <n v="5555.6307692307691"/>
    <n v="2777.8153846153846"/>
    <n v="3333.3784615384611"/>
    <n v="200"/>
    <n v="3533.3784615384611"/>
    <n v="4000"/>
    <n v="40111.599999999999"/>
    <n v="36578.221538461541"/>
    <s v="Paid"/>
    <s v="ICICI"/>
    <s v="813708919296"/>
    <s v="852184128341"/>
  </r>
  <r>
    <x v="983"/>
    <x v="67"/>
    <x v="1"/>
    <n v="49"/>
    <x v="1"/>
    <x v="1"/>
    <x v="0"/>
    <s v="2024-12-30"/>
    <x v="0"/>
    <x v="0"/>
    <n v="26"/>
    <n v="24"/>
    <n v="2"/>
    <n v="12"/>
    <n v="19186"/>
    <n v="737.92307692307691"/>
    <n v="17710.153846153844"/>
    <n v="3542.0307692307688"/>
    <n v="1771.0153846153844"/>
    <n v="2125.2184615384613"/>
    <n v="200"/>
    <n v="2325.2184615384613"/>
    <n v="2400"/>
    <n v="25423.199999999997"/>
    <n v="23097.981538461536"/>
    <s v="Paid"/>
    <s v="ICICI"/>
    <s v="287588417084"/>
    <s v="597057823944"/>
  </r>
  <r>
    <x v="984"/>
    <x v="46"/>
    <x v="1"/>
    <n v="21"/>
    <x v="4"/>
    <x v="4"/>
    <x v="0"/>
    <s v="2022-04-06"/>
    <x v="0"/>
    <x v="0"/>
    <n v="26"/>
    <n v="22"/>
    <n v="4"/>
    <n v="6"/>
    <n v="40138"/>
    <n v="1543.7692307692307"/>
    <n v="33962.923076923078"/>
    <n v="6792.584615384616"/>
    <n v="3396.292307692308"/>
    <n v="4075.5507692307692"/>
    <n v="200"/>
    <n v="4275.5507692307692"/>
    <n v="1200"/>
    <n v="45351.8"/>
    <n v="41076.24923076923"/>
    <s v="Paid"/>
    <s v="HDFC"/>
    <s v="264475967510"/>
    <s v="679282421142"/>
  </r>
  <r>
    <x v="985"/>
    <x v="10"/>
    <x v="1"/>
    <n v="30"/>
    <x v="6"/>
    <x v="1"/>
    <x v="2"/>
    <s v="2020-11-05"/>
    <x v="0"/>
    <x v="0"/>
    <n v="26"/>
    <n v="25"/>
    <n v="1"/>
    <n v="1"/>
    <n v="34864"/>
    <n v="1340.9230769230769"/>
    <n v="33523.076923076922"/>
    <n v="6704.6153846153848"/>
    <n v="3352.3076923076924"/>
    <n v="4022.7692307692305"/>
    <n v="200"/>
    <n v="4222.7692307692305"/>
    <n v="200"/>
    <n v="43780"/>
    <n v="39557.230769230766"/>
    <s v="Paid"/>
    <s v="HDFC"/>
    <s v="777532249363"/>
    <s v="960648423267"/>
  </r>
  <r>
    <x v="986"/>
    <x v="68"/>
    <x v="1"/>
    <n v="50"/>
    <x v="6"/>
    <x v="5"/>
    <x v="3"/>
    <s v="2021-03-16"/>
    <x v="0"/>
    <x v="0"/>
    <n v="26"/>
    <n v="23"/>
    <n v="3"/>
    <n v="14"/>
    <n v="61671"/>
    <n v="2371.9615384615386"/>
    <n v="54555.11538461539"/>
    <n v="10911.023076923078"/>
    <n v="5455.5115384615392"/>
    <n v="6546.6138461538467"/>
    <n v="200"/>
    <n v="6746.6138461538467"/>
    <n v="2800"/>
    <n v="73721.650000000009"/>
    <n v="66975.036153846158"/>
    <s v="Paid"/>
    <s v="SBI"/>
    <s v="893803797746"/>
    <s v="912305523128"/>
  </r>
  <r>
    <x v="987"/>
    <x v="3"/>
    <x v="0"/>
    <n v="29"/>
    <x v="5"/>
    <x v="0"/>
    <x v="3"/>
    <s v="2024-07-30"/>
    <x v="0"/>
    <x v="0"/>
    <n v="26"/>
    <n v="24"/>
    <n v="2"/>
    <n v="16"/>
    <n v="60729"/>
    <n v="2335.7307692307691"/>
    <n v="56057.538461538454"/>
    <n v="11211.507692307692"/>
    <n v="5605.7538461538461"/>
    <n v="6726.9046153846139"/>
    <n v="200"/>
    <n v="6926.9046153846139"/>
    <n v="3200"/>
    <n v="76074.799999999988"/>
    <n v="69147.895384615374"/>
    <s v="Paid"/>
    <s v="Axis"/>
    <s v="277863786166"/>
    <s v="733433895966"/>
  </r>
  <r>
    <x v="988"/>
    <x v="160"/>
    <x v="0"/>
    <n v="26"/>
    <x v="2"/>
    <x v="5"/>
    <x v="5"/>
    <s v="2023-01-18"/>
    <x v="0"/>
    <x v="0"/>
    <n v="26"/>
    <n v="25"/>
    <n v="1"/>
    <n v="10"/>
    <n v="33997"/>
    <n v="1307.5769230769231"/>
    <n v="32689.423076923078"/>
    <n v="6537.8846153846162"/>
    <n v="3268.9423076923081"/>
    <n v="3922.7307692307691"/>
    <n v="200"/>
    <n v="4122.7307692307695"/>
    <n v="2000"/>
    <n v="44496.25"/>
    <n v="40373.519230769234"/>
    <s v="Paid"/>
    <s v="ICICI"/>
    <s v="584617340922"/>
    <s v="742593132851"/>
  </r>
  <r>
    <x v="989"/>
    <x v="168"/>
    <x v="0"/>
    <n v="50"/>
    <x v="2"/>
    <x v="1"/>
    <x v="0"/>
    <s v="2022-10-07"/>
    <x v="0"/>
    <x v="0"/>
    <n v="26"/>
    <n v="22"/>
    <n v="4"/>
    <n v="7"/>
    <n v="78705"/>
    <n v="3027.1153846153848"/>
    <n v="66596.538461538468"/>
    <n v="13319.307692307695"/>
    <n v="6659.6538461538476"/>
    <n v="7991.584615384616"/>
    <n v="200"/>
    <n v="8191.584615384616"/>
    <n v="1400"/>
    <n v="87975.5"/>
    <n v="79783.915384615379"/>
    <s v="Paid"/>
    <s v="SBI"/>
    <s v="720171156693"/>
    <s v="210492106326"/>
  </r>
  <r>
    <x v="990"/>
    <x v="17"/>
    <x v="1"/>
    <n v="39"/>
    <x v="4"/>
    <x v="2"/>
    <x v="5"/>
    <s v="2020-05-06"/>
    <x v="0"/>
    <x v="0"/>
    <n v="26"/>
    <n v="24"/>
    <n v="2"/>
    <n v="1"/>
    <n v="20412"/>
    <n v="785.07692307692309"/>
    <n v="18841.846153846156"/>
    <n v="3768.3692307692313"/>
    <n v="1884.1846153846157"/>
    <n v="2261.0215384615385"/>
    <n v="200"/>
    <n v="2461.0215384615385"/>
    <n v="200"/>
    <n v="24694.400000000005"/>
    <n v="22233.378461538465"/>
    <s v="Paid"/>
    <s v="Axis"/>
    <s v="520402594662"/>
    <s v="195298271914"/>
  </r>
  <r>
    <x v="991"/>
    <x v="186"/>
    <x v="0"/>
    <n v="43"/>
    <x v="3"/>
    <x v="1"/>
    <x v="6"/>
    <s v="2022-06-03"/>
    <x v="0"/>
    <x v="0"/>
    <n v="26"/>
    <n v="23"/>
    <n v="3"/>
    <n v="20"/>
    <n v="76963"/>
    <n v="2960.1153846153848"/>
    <n v="68082.653846153844"/>
    <n v="13616.530769230769"/>
    <n v="6808.2653846153844"/>
    <n v="8169.9184615384611"/>
    <n v="200"/>
    <n v="8369.918461538462"/>
    <n v="4000"/>
    <n v="92507.45"/>
    <n v="84137.531538461539"/>
    <s v="Paid"/>
    <s v="ICICI"/>
    <s v="270747379712"/>
    <s v="165827407126"/>
  </r>
  <r>
    <x v="992"/>
    <x v="82"/>
    <x v="0"/>
    <n v="51"/>
    <x v="5"/>
    <x v="1"/>
    <x v="3"/>
    <s v="2024-11-06"/>
    <x v="0"/>
    <x v="0"/>
    <n v="26"/>
    <n v="25"/>
    <n v="1"/>
    <n v="18"/>
    <n v="70797"/>
    <n v="2722.9615384615386"/>
    <n v="68074.038461538468"/>
    <n v="13614.807692307695"/>
    <n v="6807.4038461538476"/>
    <n v="8168.8846153846162"/>
    <n v="200"/>
    <n v="8368.8846153846171"/>
    <n v="3600"/>
    <n v="92096.25"/>
    <n v="83727.365384615376"/>
    <s v="Paid"/>
    <s v="Axis"/>
    <s v="973907597441"/>
    <s v="182254639386"/>
  </r>
  <r>
    <x v="993"/>
    <x v="44"/>
    <x v="0"/>
    <n v="44"/>
    <x v="3"/>
    <x v="1"/>
    <x v="6"/>
    <s v="2022-04-25"/>
    <x v="0"/>
    <x v="0"/>
    <n v="26"/>
    <n v="24"/>
    <n v="2"/>
    <n v="10"/>
    <n v="40346"/>
    <n v="1551.7692307692307"/>
    <n v="37242.461538461539"/>
    <n v="7448.4923076923078"/>
    <n v="3724.2461538461539"/>
    <n v="4469.0953846153843"/>
    <n v="200"/>
    <n v="4669.0953846153843"/>
    <n v="2000"/>
    <n v="50415.199999999997"/>
    <n v="45746.104615384611"/>
    <s v="Paid"/>
    <s v="ICICI"/>
    <s v="355367531744"/>
    <s v="759128878014"/>
  </r>
  <r>
    <x v="994"/>
    <x v="128"/>
    <x v="0"/>
    <n v="29"/>
    <x v="7"/>
    <x v="1"/>
    <x v="5"/>
    <s v="2020-05-06"/>
    <x v="0"/>
    <x v="0"/>
    <n v="26"/>
    <n v="22"/>
    <n v="4"/>
    <n v="11"/>
    <n v="56711"/>
    <n v="2181.1923076923076"/>
    <n v="47986.230769230766"/>
    <n v="9597.2461538461539"/>
    <n v="4798.623076923077"/>
    <n v="5758.3476923076914"/>
    <n v="200"/>
    <n v="5958.3476923076914"/>
    <n v="2200"/>
    <n v="64582.099999999991"/>
    <n v="58623.752307692303"/>
    <s v="Paid"/>
    <s v="HDFC"/>
    <s v="376297594115"/>
    <s v="367473396765"/>
  </r>
  <r>
    <x v="995"/>
    <x v="90"/>
    <x v="1"/>
    <n v="21"/>
    <x v="3"/>
    <x v="1"/>
    <x v="2"/>
    <s v="2020-07-05"/>
    <x v="0"/>
    <x v="0"/>
    <n v="26"/>
    <n v="23"/>
    <n v="3"/>
    <n v="18"/>
    <n v="44355"/>
    <n v="1705.9615384615386"/>
    <n v="39237.11538461539"/>
    <n v="7847.423076923078"/>
    <n v="3923.711538461539"/>
    <n v="4708.4538461538468"/>
    <n v="200"/>
    <n v="4908.4538461538468"/>
    <n v="3600"/>
    <n v="54608.250000000007"/>
    <n v="49699.79615384616"/>
    <s v="Paid"/>
    <s v="SBI"/>
    <s v="659801400360"/>
    <s v="729605614499"/>
  </r>
  <r>
    <x v="996"/>
    <x v="87"/>
    <x v="1"/>
    <n v="28"/>
    <x v="2"/>
    <x v="1"/>
    <x v="2"/>
    <s v="2019-07-23"/>
    <x v="0"/>
    <x v="0"/>
    <n v="26"/>
    <n v="24"/>
    <n v="2"/>
    <n v="16"/>
    <n v="23318"/>
    <n v="896.84615384615381"/>
    <n v="21524.307692307691"/>
    <n v="4304.8615384615387"/>
    <n v="2152.4307692307693"/>
    <n v="2582.916923076923"/>
    <n v="200"/>
    <n v="2782.916923076923"/>
    <n v="3200"/>
    <n v="31181.599999999999"/>
    <n v="28398.683076923076"/>
    <s v="Paid"/>
    <s v="ICICI"/>
    <s v="237099246686"/>
    <s v="250209328488"/>
  </r>
  <r>
    <x v="997"/>
    <x v="37"/>
    <x v="0"/>
    <n v="40"/>
    <x v="7"/>
    <x v="0"/>
    <x v="1"/>
    <s v="2023-04-07"/>
    <x v="0"/>
    <x v="0"/>
    <n v="26"/>
    <n v="23"/>
    <n v="3"/>
    <n v="0"/>
    <n v="20241"/>
    <n v="778.5"/>
    <n v="17905.5"/>
    <n v="3581.1000000000004"/>
    <n v="1790.5500000000002"/>
    <n v="2148.66"/>
    <n v="200"/>
    <n v="2348.66"/>
    <n v="0"/>
    <n v="23277.149999999998"/>
    <n v="20928.489999999998"/>
    <s v="Paid"/>
    <s v="ICICI"/>
    <s v="787180833975"/>
    <s v="114435585903"/>
  </r>
  <r>
    <x v="998"/>
    <x v="180"/>
    <x v="0"/>
    <n v="54"/>
    <x v="3"/>
    <x v="4"/>
    <x v="1"/>
    <s v="2020-12-18"/>
    <x v="0"/>
    <x v="0"/>
    <n v="26"/>
    <n v="24"/>
    <n v="2"/>
    <n v="13"/>
    <n v="45354"/>
    <n v="1744.3846153846155"/>
    <n v="41865.230769230773"/>
    <n v="8373.046153846155"/>
    <n v="4186.5230769230775"/>
    <n v="5023.8276923076928"/>
    <n v="200"/>
    <n v="5223.8276923076928"/>
    <n v="2600"/>
    <n v="57024.800000000003"/>
    <n v="51800.972307692311"/>
    <s v="Paid"/>
    <s v="ICICI"/>
    <s v="136577193156"/>
    <s v="378073681934"/>
  </r>
  <r>
    <x v="999"/>
    <x v="138"/>
    <x v="1"/>
    <n v="29"/>
    <x v="4"/>
    <x v="5"/>
    <x v="1"/>
    <s v="2020-01-23"/>
    <x v="0"/>
    <x v="0"/>
    <n v="26"/>
    <n v="23"/>
    <n v="3"/>
    <n v="1"/>
    <n v="30786"/>
    <n v="1184.0769230769231"/>
    <n v="27233.76923076923"/>
    <n v="5446.7538461538461"/>
    <n v="2723.376923076923"/>
    <n v="3268.0523076923077"/>
    <n v="200"/>
    <n v="3468.0523076923077"/>
    <n v="200"/>
    <n v="35603.9"/>
    <n v="32135.847692307692"/>
    <s v="Paid"/>
    <s v="Axis"/>
    <s v="529036174010"/>
    <s v="529449334174"/>
  </r>
  <r>
    <x v="1000"/>
    <x v="41"/>
    <x v="1"/>
    <n v="35"/>
    <x v="0"/>
    <x v="3"/>
    <x v="4"/>
    <s v="2024-01-10"/>
    <x v="0"/>
    <x v="0"/>
    <n v="26"/>
    <n v="23"/>
    <n v="3"/>
    <n v="9"/>
    <n v="60199"/>
    <n v="2315.3461538461538"/>
    <n v="53252.961538461539"/>
    <n v="10650.592307692308"/>
    <n v="5325.2961538461541"/>
    <n v="6390.3553846153845"/>
    <n v="200"/>
    <n v="6590.3553846153845"/>
    <n v="1800"/>
    <n v="71028.850000000006"/>
    <n v="64438.494615384625"/>
    <s v="Paid"/>
    <s v="SBI"/>
    <s v="939046239470"/>
    <s v="448196134898"/>
  </r>
  <r>
    <x v="1001"/>
    <x v="120"/>
    <x v="0"/>
    <n v="31"/>
    <x v="5"/>
    <x v="5"/>
    <x v="3"/>
    <s v="2019-05-07"/>
    <x v="0"/>
    <x v="0"/>
    <n v="26"/>
    <n v="24"/>
    <n v="2"/>
    <n v="15"/>
    <n v="72072"/>
    <n v="2772"/>
    <n v="66528"/>
    <n v="13305.6"/>
    <n v="6652.8"/>
    <n v="7983.36"/>
    <n v="200"/>
    <n v="8183.36"/>
    <n v="3000"/>
    <n v="89486.400000000009"/>
    <n v="81303.040000000008"/>
    <s v="Paid"/>
    <s v="ICICI"/>
    <s v="745991174255"/>
    <s v="944887034944"/>
  </r>
  <r>
    <x v="1002"/>
    <x v="7"/>
    <x v="0"/>
    <n v="31"/>
    <x v="4"/>
    <x v="4"/>
    <x v="3"/>
    <s v="2022-03-13"/>
    <x v="0"/>
    <x v="0"/>
    <n v="26"/>
    <n v="23"/>
    <n v="3"/>
    <n v="2"/>
    <n v="26467"/>
    <n v="1017.9615384615385"/>
    <n v="23413.115384615383"/>
    <n v="4682.623076923077"/>
    <n v="2341.3115384615385"/>
    <n v="2809.5738461538458"/>
    <n v="200"/>
    <n v="3009.5738461538458"/>
    <n v="400"/>
    <n v="30837.049999999996"/>
    <n v="27827.47615384615"/>
    <s v="Paid"/>
    <s v="ICICI"/>
    <s v="925393015561"/>
    <s v="895555617677"/>
  </r>
  <r>
    <x v="1003"/>
    <x v="121"/>
    <x v="1"/>
    <n v="47"/>
    <x v="6"/>
    <x v="4"/>
    <x v="3"/>
    <s v="2020-09-26"/>
    <x v="0"/>
    <x v="0"/>
    <n v="26"/>
    <n v="25"/>
    <n v="1"/>
    <n v="16"/>
    <n v="21880"/>
    <n v="841.53846153846155"/>
    <n v="21038.461538461539"/>
    <n v="4207.6923076923076"/>
    <n v="2103.8461538461538"/>
    <n v="2524.6153846153848"/>
    <n v="200"/>
    <n v="2724.6153846153848"/>
    <n v="3200"/>
    <n v="30550"/>
    <n v="27825.384615384617"/>
    <s v="Paid"/>
    <s v="Axis"/>
    <s v="676785517030"/>
    <s v="413185986189"/>
  </r>
  <r>
    <x v="1004"/>
    <x v="71"/>
    <x v="0"/>
    <n v="35"/>
    <x v="4"/>
    <x v="0"/>
    <x v="6"/>
    <s v="2020-07-05"/>
    <x v="0"/>
    <x v="0"/>
    <n v="26"/>
    <n v="22"/>
    <n v="4"/>
    <n v="14"/>
    <n v="38432"/>
    <n v="1478.1538461538462"/>
    <n v="32519.384615384617"/>
    <n v="6503.876923076924"/>
    <n v="3251.938461538462"/>
    <n v="3902.3261538461538"/>
    <n v="200"/>
    <n v="4102.3261538461538"/>
    <n v="2800"/>
    <n v="45075.200000000004"/>
    <n v="40972.873846153852"/>
    <s v="Paid"/>
    <s v="HDFC"/>
    <s v="613995341869"/>
    <s v="408791163751"/>
  </r>
  <r>
    <x v="1005"/>
    <x v="191"/>
    <x v="1"/>
    <n v="44"/>
    <x v="6"/>
    <x v="4"/>
    <x v="2"/>
    <s v="2022-06-25"/>
    <x v="0"/>
    <x v="0"/>
    <n v="26"/>
    <n v="24"/>
    <n v="2"/>
    <n v="0"/>
    <n v="35621"/>
    <n v="1370.0384615384614"/>
    <n v="32880.923076923078"/>
    <n v="6576.1846153846163"/>
    <n v="3288.0923076923082"/>
    <n v="3945.7107692307691"/>
    <n v="200"/>
    <n v="4145.7107692307691"/>
    <n v="0"/>
    <n v="42745.2"/>
    <n v="38599.489230769228"/>
    <s v="Paid"/>
    <s v="HDFC"/>
    <s v="390910525037"/>
    <s v="544289919316"/>
  </r>
  <r>
    <x v="1006"/>
    <x v="114"/>
    <x v="0"/>
    <n v="26"/>
    <x v="3"/>
    <x v="3"/>
    <x v="0"/>
    <s v="2021-11-14"/>
    <x v="0"/>
    <x v="0"/>
    <n v="26"/>
    <n v="25"/>
    <n v="1"/>
    <n v="14"/>
    <n v="60239"/>
    <n v="2316.8846153846152"/>
    <n v="57922.115384615383"/>
    <n v="11584.423076923078"/>
    <n v="5792.211538461539"/>
    <n v="6950.6538461538457"/>
    <n v="200"/>
    <n v="7150.6538461538457"/>
    <n v="2800"/>
    <n v="78098.75"/>
    <n v="70948.096153846156"/>
    <s v="Paid"/>
    <s v="SBI"/>
    <s v="642557961253"/>
    <s v="350246813057"/>
  </r>
  <r>
    <x v="1007"/>
    <x v="120"/>
    <x v="1"/>
    <n v="28"/>
    <x v="0"/>
    <x v="1"/>
    <x v="4"/>
    <s v="2019-12-22"/>
    <x v="0"/>
    <x v="0"/>
    <n v="26"/>
    <n v="24"/>
    <n v="2"/>
    <n v="11"/>
    <n v="36124"/>
    <n v="1389.3846153846155"/>
    <n v="33345.230769230773"/>
    <n v="6669.046153846155"/>
    <n v="3334.5230769230775"/>
    <n v="4001.4276923076927"/>
    <n v="200"/>
    <n v="4201.4276923076923"/>
    <n v="2200"/>
    <n v="45548.800000000003"/>
    <n v="41347.372307692312"/>
    <s v="Paid"/>
    <s v="HDFC"/>
    <s v="782350817475"/>
    <s v="300363603027"/>
  </r>
  <r>
    <x v="1008"/>
    <x v="183"/>
    <x v="0"/>
    <n v="38"/>
    <x v="1"/>
    <x v="1"/>
    <x v="6"/>
    <s v="2021-03-26"/>
    <x v="0"/>
    <x v="0"/>
    <n v="26"/>
    <n v="23"/>
    <n v="3"/>
    <n v="10"/>
    <n v="27405"/>
    <n v="1054.0384615384614"/>
    <n v="24242.884615384613"/>
    <n v="4848.5769230769229"/>
    <n v="2424.2884615384614"/>
    <n v="2909.1461538461535"/>
    <n v="200"/>
    <n v="3109.1461538461535"/>
    <n v="2000"/>
    <n v="33515.75"/>
    <n v="30406.603846153848"/>
    <s v="Paid"/>
    <s v="ICICI"/>
    <s v="181650835332"/>
    <s v="367788013229"/>
  </r>
  <r>
    <x v="1009"/>
    <x v="176"/>
    <x v="1"/>
    <n v="37"/>
    <x v="5"/>
    <x v="3"/>
    <x v="0"/>
    <s v="2022-09-16"/>
    <x v="0"/>
    <x v="0"/>
    <n v="26"/>
    <n v="24"/>
    <n v="2"/>
    <n v="14"/>
    <n v="39706"/>
    <n v="1527.1538461538462"/>
    <n v="36651.692307692312"/>
    <n v="7330.338461538463"/>
    <n v="3665.1692307692315"/>
    <n v="4398.2030769230769"/>
    <n v="200"/>
    <n v="4598.2030769230769"/>
    <n v="2800"/>
    <n v="50447.200000000004"/>
    <n v="45848.996923076927"/>
    <s v="Paid"/>
    <s v="SBI"/>
    <s v="754591433634"/>
    <s v="166372106800"/>
  </r>
  <r>
    <x v="1010"/>
    <x v="149"/>
    <x v="1"/>
    <n v="38"/>
    <x v="1"/>
    <x v="3"/>
    <x v="2"/>
    <s v="2021-10-20"/>
    <x v="0"/>
    <x v="0"/>
    <n v="26"/>
    <n v="24"/>
    <n v="2"/>
    <n v="14"/>
    <n v="76642"/>
    <n v="2947.7692307692309"/>
    <n v="70746.461538461546"/>
    <n v="14149.292307692311"/>
    <n v="7074.6461538461554"/>
    <n v="8489.5753846153857"/>
    <n v="200"/>
    <n v="8689.5753846153857"/>
    <n v="2800"/>
    <n v="94770.400000000009"/>
    <n v="86080.824615384627"/>
    <s v="Paid"/>
    <s v="ICICI"/>
    <s v="592868969667"/>
    <s v="538018876668"/>
  </r>
  <r>
    <x v="1011"/>
    <x v="79"/>
    <x v="0"/>
    <n v="33"/>
    <x v="2"/>
    <x v="1"/>
    <x v="4"/>
    <s v="2025-09-28"/>
    <x v="0"/>
    <x v="0"/>
    <n v="26"/>
    <n v="26"/>
    <n v="0"/>
    <n v="3"/>
    <n v="45509"/>
    <n v="1750.3461538461538"/>
    <n v="45509"/>
    <n v="9101.8000000000011"/>
    <n v="4550.9000000000005"/>
    <n v="5461.08"/>
    <n v="200"/>
    <n v="5661.08"/>
    <n v="600"/>
    <n v="59761.700000000004"/>
    <n v="54100.62"/>
    <s v="Paid"/>
    <s v="SBI"/>
    <s v="608567470318"/>
    <s v="341887006116"/>
  </r>
  <r>
    <x v="1012"/>
    <x v="148"/>
    <x v="1"/>
    <n v="37"/>
    <x v="0"/>
    <x v="3"/>
    <x v="2"/>
    <s v="2021-11-27"/>
    <x v="0"/>
    <x v="0"/>
    <n v="26"/>
    <n v="23"/>
    <n v="3"/>
    <n v="18"/>
    <n v="49654"/>
    <n v="1909.7692307692307"/>
    <n v="43924.692307692305"/>
    <n v="8784.9384615384606"/>
    <n v="4392.4692307692303"/>
    <n v="5270.9630769230762"/>
    <n v="200"/>
    <n v="5470.9630769230762"/>
    <n v="3600"/>
    <n v="60702.1"/>
    <n v="55231.13692307692"/>
    <s v="Paid"/>
    <s v="SBI"/>
    <s v="683399989555"/>
    <s v="268891103446"/>
  </r>
  <r>
    <x v="1013"/>
    <x v="161"/>
    <x v="1"/>
    <n v="53"/>
    <x v="2"/>
    <x v="5"/>
    <x v="3"/>
    <s v="2024-02-20"/>
    <x v="0"/>
    <x v="0"/>
    <n v="26"/>
    <n v="25"/>
    <n v="1"/>
    <n v="10"/>
    <n v="53024"/>
    <n v="2039.3846153846155"/>
    <n v="50984.61538461539"/>
    <n v="10196.923076923078"/>
    <n v="5098.461538461539"/>
    <n v="6118.1538461538466"/>
    <n v="200"/>
    <n v="6318.1538461538466"/>
    <n v="2000"/>
    <n v="68280"/>
    <n v="61961.846153846156"/>
    <s v="Paid"/>
    <s v="Axis"/>
    <s v="421167035169"/>
    <s v="323996238152"/>
  </r>
  <r>
    <x v="1014"/>
    <x v="139"/>
    <x v="0"/>
    <n v="31"/>
    <x v="5"/>
    <x v="5"/>
    <x v="1"/>
    <s v="2024-10-23"/>
    <x v="0"/>
    <x v="0"/>
    <n v="26"/>
    <n v="23"/>
    <n v="3"/>
    <n v="15"/>
    <n v="59904"/>
    <n v="2304"/>
    <n v="52992"/>
    <n v="10598.400000000001"/>
    <n v="5299.2000000000007"/>
    <n v="6359.04"/>
    <n v="200"/>
    <n v="6559.04"/>
    <n v="3000"/>
    <n v="71889.600000000006"/>
    <n v="65330.560000000005"/>
    <s v="Paid"/>
    <s v="SBI"/>
    <s v="811728703663"/>
    <s v="523806788014"/>
  </r>
  <r>
    <x v="1015"/>
    <x v="174"/>
    <x v="1"/>
    <n v="54"/>
    <x v="3"/>
    <x v="4"/>
    <x v="2"/>
    <s v="2024-07-13"/>
    <x v="0"/>
    <x v="0"/>
    <n v="26"/>
    <n v="25"/>
    <n v="1"/>
    <n v="15"/>
    <n v="75677"/>
    <n v="2910.6538461538462"/>
    <n v="72766.346153846156"/>
    <n v="14553.269230769232"/>
    <n v="7276.6346153846162"/>
    <n v="8731.961538461539"/>
    <n v="200"/>
    <n v="8931.961538461539"/>
    <n v="3000"/>
    <n v="97596.25"/>
    <n v="88664.288461538468"/>
    <s v="Paid"/>
    <s v="HDFC"/>
    <s v="708657386064"/>
    <s v="758818965123"/>
  </r>
  <r>
    <x v="1016"/>
    <x v="142"/>
    <x v="0"/>
    <n v="52"/>
    <x v="1"/>
    <x v="5"/>
    <x v="5"/>
    <s v="2023-07-01"/>
    <x v="0"/>
    <x v="0"/>
    <n v="26"/>
    <n v="23"/>
    <n v="3"/>
    <n v="7"/>
    <n v="29076"/>
    <n v="1118.3076923076924"/>
    <n v="25721.076923076926"/>
    <n v="5144.2153846153851"/>
    <n v="2572.1076923076926"/>
    <n v="3086.5292307692312"/>
    <n v="200"/>
    <n v="3286.5292307692312"/>
    <n v="1400"/>
    <n v="34837.4"/>
    <n v="31550.870769230769"/>
    <s v="Paid"/>
    <s v="SBI"/>
    <s v="765622669152"/>
    <s v="810482907817"/>
  </r>
  <r>
    <x v="1017"/>
    <x v="8"/>
    <x v="1"/>
    <n v="39"/>
    <x v="3"/>
    <x v="0"/>
    <x v="2"/>
    <s v="2020-07-06"/>
    <x v="0"/>
    <x v="0"/>
    <n v="26"/>
    <n v="23"/>
    <n v="3"/>
    <n v="12"/>
    <n v="46004"/>
    <n v="1769.3846153846155"/>
    <n v="40695.846153846156"/>
    <n v="8139.1692307692319"/>
    <n v="4069.584615384616"/>
    <n v="4883.501538461539"/>
    <n v="200"/>
    <n v="5083.501538461539"/>
    <n v="2400"/>
    <n v="55304.6"/>
    <n v="50221.098461538459"/>
    <s v="Paid"/>
    <s v="Axis"/>
    <s v="527245422158"/>
    <s v="136530064475"/>
  </r>
  <r>
    <x v="1018"/>
    <x v="155"/>
    <x v="1"/>
    <n v="52"/>
    <x v="3"/>
    <x v="5"/>
    <x v="0"/>
    <s v="2024-03-14"/>
    <x v="0"/>
    <x v="0"/>
    <n v="26"/>
    <n v="25"/>
    <n v="1"/>
    <n v="20"/>
    <n v="67376"/>
    <n v="2591.3846153846152"/>
    <n v="64784.615384615383"/>
    <n v="12956.923076923078"/>
    <n v="6478.461538461539"/>
    <n v="7774.1538461538457"/>
    <n v="200"/>
    <n v="7974.1538461538457"/>
    <n v="4000"/>
    <n v="88220"/>
    <n v="80245.846153846156"/>
    <s v="Paid"/>
    <s v="ICICI"/>
    <s v="540992797476"/>
    <s v="277047053866"/>
  </r>
  <r>
    <x v="1019"/>
    <x v="68"/>
    <x v="0"/>
    <n v="48"/>
    <x v="5"/>
    <x v="0"/>
    <x v="0"/>
    <s v="2019-09-19"/>
    <x v="0"/>
    <x v="0"/>
    <n v="26"/>
    <n v="24"/>
    <n v="2"/>
    <n v="0"/>
    <n v="30849"/>
    <n v="1186.5"/>
    <n v="28476"/>
    <n v="5695.2000000000007"/>
    <n v="2847.6000000000004"/>
    <n v="3417.12"/>
    <n v="200"/>
    <n v="3617.12"/>
    <n v="0"/>
    <n v="37018.799999999996"/>
    <n v="33401.679999999993"/>
    <s v="Paid"/>
    <s v="ICICI"/>
    <s v="547239923678"/>
    <s v="222252945796"/>
  </r>
  <r>
    <x v="1020"/>
    <x v="74"/>
    <x v="1"/>
    <n v="53"/>
    <x v="1"/>
    <x v="4"/>
    <x v="6"/>
    <s v="2022-12-18"/>
    <x v="0"/>
    <x v="0"/>
    <n v="26"/>
    <n v="22"/>
    <n v="4"/>
    <n v="1"/>
    <n v="36379"/>
    <n v="1399.1923076923076"/>
    <n v="30782.230769230766"/>
    <n v="6156.4461538461537"/>
    <n v="3078.2230769230769"/>
    <n v="3693.8676923076919"/>
    <n v="200"/>
    <n v="3893.8676923076919"/>
    <n v="200"/>
    <n v="40216.899999999994"/>
    <n v="36323.032307692301"/>
    <s v="Paid"/>
    <s v="SBI"/>
    <s v="835368398780"/>
    <s v="658705568594"/>
  </r>
  <r>
    <x v="1021"/>
    <x v="149"/>
    <x v="1"/>
    <n v="21"/>
    <x v="4"/>
    <x v="2"/>
    <x v="5"/>
    <s v="2022-10-11"/>
    <x v="0"/>
    <x v="0"/>
    <n v="26"/>
    <n v="23"/>
    <n v="3"/>
    <n v="16"/>
    <n v="26182"/>
    <n v="1007"/>
    <n v="23161"/>
    <n v="4632.2"/>
    <n v="2316.1"/>
    <n v="2779.3199999999997"/>
    <n v="200"/>
    <n v="2979.3199999999997"/>
    <n v="3200"/>
    <n v="33309.300000000003"/>
    <n v="30329.980000000003"/>
    <s v="Paid"/>
    <s v="SBI"/>
    <s v="340492517307"/>
    <s v="372275448331"/>
  </r>
  <r>
    <x v="1022"/>
    <x v="189"/>
    <x v="0"/>
    <n v="34"/>
    <x v="7"/>
    <x v="4"/>
    <x v="5"/>
    <s v="2019-07-01"/>
    <x v="0"/>
    <x v="0"/>
    <n v="26"/>
    <n v="24"/>
    <n v="2"/>
    <n v="0"/>
    <n v="46931"/>
    <n v="1805.0384615384614"/>
    <n v="43320.923076923078"/>
    <n v="8664.1846153846163"/>
    <n v="4332.0923076923082"/>
    <n v="5198.5107692307693"/>
    <n v="200"/>
    <n v="5398.5107692307693"/>
    <n v="0"/>
    <n v="56317.2"/>
    <n v="50918.689230769225"/>
    <s v="Paid"/>
    <s v="SBI"/>
    <s v="865160275105"/>
    <s v="523925757991"/>
  </r>
  <r>
    <x v="1023"/>
    <x v="156"/>
    <x v="1"/>
    <n v="33"/>
    <x v="5"/>
    <x v="5"/>
    <x v="0"/>
    <s v="2021-06-28"/>
    <x v="0"/>
    <x v="0"/>
    <n v="26"/>
    <n v="23"/>
    <n v="3"/>
    <n v="18"/>
    <n v="45711"/>
    <n v="1758.1153846153845"/>
    <n v="40436.653846153844"/>
    <n v="8087.330769230769"/>
    <n v="4043.6653846153845"/>
    <n v="4852.3984615384607"/>
    <n v="200"/>
    <n v="5052.3984615384607"/>
    <n v="3600"/>
    <n v="56167.65"/>
    <n v="51115.25153846154"/>
    <s v="Paid"/>
    <s v="Axis"/>
    <s v="411733007463"/>
    <s v="842082441342"/>
  </r>
  <r>
    <x v="1024"/>
    <x v="134"/>
    <x v="0"/>
    <n v="45"/>
    <x v="6"/>
    <x v="4"/>
    <x v="3"/>
    <s v="2023-02-12"/>
    <x v="0"/>
    <x v="0"/>
    <n v="26"/>
    <n v="25"/>
    <n v="1"/>
    <n v="12"/>
    <n v="22364"/>
    <n v="860.15384615384619"/>
    <n v="21503.846153846156"/>
    <n v="4300.7692307692314"/>
    <n v="2150.3846153846157"/>
    <n v="2580.4615384615386"/>
    <n v="200"/>
    <n v="2780.4615384615386"/>
    <n v="2400"/>
    <n v="30355.000000000004"/>
    <n v="27574.538461538465"/>
    <s v="Paid"/>
    <s v="ICICI"/>
    <s v="558561903854"/>
    <s v="805755792189"/>
  </r>
  <r>
    <x v="1025"/>
    <x v="193"/>
    <x v="0"/>
    <n v="33"/>
    <x v="6"/>
    <x v="5"/>
    <x v="2"/>
    <s v="2020-10-14"/>
    <x v="0"/>
    <x v="0"/>
    <n v="26"/>
    <n v="23"/>
    <n v="3"/>
    <n v="19"/>
    <n v="74519"/>
    <n v="2866.1153846153848"/>
    <n v="65920.653846153844"/>
    <n v="13184.130769230769"/>
    <n v="6592.0653846153846"/>
    <n v="7910.4784615384606"/>
    <n v="200"/>
    <n v="8110.4784615384606"/>
    <n v="3800"/>
    <n v="89496.85"/>
    <n v="81386.37153846155"/>
    <s v="Paid"/>
    <s v="ICICI"/>
    <s v="298582652562"/>
    <s v="931661128703"/>
  </r>
  <r>
    <x v="1026"/>
    <x v="187"/>
    <x v="0"/>
    <n v="35"/>
    <x v="2"/>
    <x v="1"/>
    <x v="5"/>
    <s v="2020-10-07"/>
    <x v="0"/>
    <x v="0"/>
    <n v="26"/>
    <n v="22"/>
    <n v="4"/>
    <n v="8"/>
    <n v="68116"/>
    <n v="2619.8461538461538"/>
    <n v="57636.615384615383"/>
    <n v="11527.323076923078"/>
    <n v="5763.6615384615388"/>
    <n v="6916.3938461538455"/>
    <n v="200"/>
    <n v="7116.3938461538455"/>
    <n v="1600"/>
    <n v="76527.600000000006"/>
    <n v="69411.206153846157"/>
    <s v="Paid"/>
    <s v="SBI"/>
    <s v="250427468962"/>
    <s v="436636354650"/>
  </r>
  <r>
    <x v="1027"/>
    <x v="7"/>
    <x v="0"/>
    <n v="39"/>
    <x v="4"/>
    <x v="2"/>
    <x v="3"/>
    <s v="2024-08-21"/>
    <x v="0"/>
    <x v="0"/>
    <n v="26"/>
    <n v="24"/>
    <n v="2"/>
    <n v="8"/>
    <n v="77126"/>
    <n v="2966.3846153846152"/>
    <n v="71193.230769230766"/>
    <n v="14238.646153846154"/>
    <n v="7119.3230769230768"/>
    <n v="8543.1876923076925"/>
    <n v="200"/>
    <n v="8743.1876923076925"/>
    <n v="1600"/>
    <n v="94151.2"/>
    <n v="85408.012307692305"/>
    <s v="Paid"/>
    <s v="ICICI"/>
    <s v="980404416742"/>
    <s v="729799141699"/>
  </r>
  <r>
    <x v="1028"/>
    <x v="34"/>
    <x v="1"/>
    <n v="23"/>
    <x v="0"/>
    <x v="4"/>
    <x v="1"/>
    <s v="2019-10-02"/>
    <x v="0"/>
    <x v="0"/>
    <n v="26"/>
    <n v="26"/>
    <n v="0"/>
    <n v="14"/>
    <n v="79528"/>
    <n v="3058.7692307692309"/>
    <n v="79528"/>
    <n v="15905.6"/>
    <n v="7952.8"/>
    <n v="9543.3599999999988"/>
    <n v="200"/>
    <n v="9743.3599999999988"/>
    <n v="2800"/>
    <n v="106186.40000000001"/>
    <n v="96443.040000000008"/>
    <s v="Paid"/>
    <s v="Axis"/>
    <s v="152135113658"/>
    <s v="305323263781"/>
  </r>
  <r>
    <x v="1029"/>
    <x v="134"/>
    <x v="0"/>
    <n v="23"/>
    <x v="4"/>
    <x v="4"/>
    <x v="5"/>
    <s v="2020-05-21"/>
    <x v="0"/>
    <x v="0"/>
    <n v="26"/>
    <n v="23"/>
    <n v="3"/>
    <n v="16"/>
    <n v="50876"/>
    <n v="1956.7692307692307"/>
    <n v="45005.692307692305"/>
    <n v="9001.1384615384613"/>
    <n v="4500.5692307692307"/>
    <n v="5400.6830769230764"/>
    <n v="200"/>
    <n v="5600.6830769230764"/>
    <n v="3200"/>
    <n v="61707.399999999994"/>
    <n v="56106.716923076921"/>
    <s v="Paid"/>
    <s v="SBI"/>
    <s v="173572514949"/>
    <s v="975798445452"/>
  </r>
  <r>
    <x v="1030"/>
    <x v="39"/>
    <x v="1"/>
    <n v="28"/>
    <x v="6"/>
    <x v="2"/>
    <x v="1"/>
    <s v="2023-08-16"/>
    <x v="0"/>
    <x v="0"/>
    <n v="26"/>
    <n v="23"/>
    <n v="3"/>
    <n v="10"/>
    <n v="34417"/>
    <n v="1323.7307692307693"/>
    <n v="30445.807692307695"/>
    <n v="6089.1615384615397"/>
    <n v="3044.5807692307699"/>
    <n v="3653.4969230769234"/>
    <n v="200"/>
    <n v="3853.4969230769234"/>
    <n v="2000"/>
    <n v="41579.550000000003"/>
    <n v="37726.053076923083"/>
    <s v="Paid"/>
    <s v="SBI"/>
    <s v="360903462699"/>
    <s v="131902177018"/>
  </r>
  <r>
    <x v="1031"/>
    <x v="56"/>
    <x v="1"/>
    <n v="39"/>
    <x v="2"/>
    <x v="1"/>
    <x v="2"/>
    <s v="2022-02-14"/>
    <x v="0"/>
    <x v="0"/>
    <n v="26"/>
    <n v="24"/>
    <n v="2"/>
    <n v="8"/>
    <n v="22353"/>
    <n v="859.73076923076928"/>
    <n v="20633.538461538461"/>
    <n v="4126.707692307692"/>
    <n v="2063.353846153846"/>
    <n v="2476.0246153846151"/>
    <n v="200"/>
    <n v="2676.0246153846151"/>
    <n v="1600"/>
    <n v="28423.599999999999"/>
    <n v="25747.575384615382"/>
    <s v="Paid"/>
    <s v="SBI"/>
    <s v="932954705044"/>
    <s v="944778640531"/>
  </r>
  <r>
    <x v="1032"/>
    <x v="101"/>
    <x v="0"/>
    <n v="49"/>
    <x v="7"/>
    <x v="1"/>
    <x v="2"/>
    <s v="2019-06-24"/>
    <x v="0"/>
    <x v="0"/>
    <n v="26"/>
    <n v="25"/>
    <n v="1"/>
    <n v="15"/>
    <n v="71491"/>
    <n v="2749.6538461538462"/>
    <n v="68741.346153846156"/>
    <n v="13748.269230769232"/>
    <n v="6874.1346153846162"/>
    <n v="8248.961538461539"/>
    <n v="200"/>
    <n v="8448.961538461539"/>
    <n v="3000"/>
    <n v="92363.75"/>
    <n v="83914.788461538468"/>
    <s v="Paid"/>
    <s v="HDFC"/>
    <s v="945998524771"/>
    <s v="786940855819"/>
  </r>
  <r>
    <x v="1033"/>
    <x v="178"/>
    <x v="1"/>
    <n v="50"/>
    <x v="0"/>
    <x v="2"/>
    <x v="0"/>
    <s v="2020-10-04"/>
    <x v="0"/>
    <x v="0"/>
    <n v="26"/>
    <n v="24"/>
    <n v="2"/>
    <n v="16"/>
    <n v="73791"/>
    <n v="2838.1153846153848"/>
    <n v="68114.769230769234"/>
    <n v="13622.953846153847"/>
    <n v="6811.4769230769234"/>
    <n v="8173.7723076923075"/>
    <n v="200"/>
    <n v="8373.7723076923066"/>
    <n v="3200"/>
    <n v="91749.200000000012"/>
    <n v="83375.427692307712"/>
    <s v="Paid"/>
    <s v="SBI"/>
    <s v="825705465469"/>
    <s v="760756198676"/>
  </r>
  <r>
    <x v="1034"/>
    <x v="15"/>
    <x v="0"/>
    <n v="46"/>
    <x v="4"/>
    <x v="3"/>
    <x v="1"/>
    <s v="2025-08-05"/>
    <x v="0"/>
    <x v="0"/>
    <n v="26"/>
    <n v="23"/>
    <n v="3"/>
    <n v="11"/>
    <n v="74814"/>
    <n v="2877.4615384615386"/>
    <n v="66181.61538461539"/>
    <n v="13236.323076923079"/>
    <n v="6618.1615384615397"/>
    <n v="7941.793846153847"/>
    <n v="200"/>
    <n v="8141.793846153847"/>
    <n v="2200"/>
    <n v="88236.1"/>
    <n v="80094.306153846162"/>
    <s v="Paid"/>
    <s v="SBI"/>
    <s v="152385420901"/>
    <s v="769828204939"/>
  </r>
  <r>
    <x v="1035"/>
    <x v="153"/>
    <x v="0"/>
    <n v="47"/>
    <x v="3"/>
    <x v="2"/>
    <x v="5"/>
    <s v="2020-08-26"/>
    <x v="0"/>
    <x v="0"/>
    <n v="26"/>
    <n v="23"/>
    <n v="3"/>
    <n v="1"/>
    <n v="76755"/>
    <n v="2952.1153846153848"/>
    <n v="67898.653846153844"/>
    <n v="13579.73076923077"/>
    <n v="6789.8653846153848"/>
    <n v="8147.8384615384612"/>
    <n v="200"/>
    <n v="8347.8384615384603"/>
    <n v="200"/>
    <n v="88468.25"/>
    <n v="80120.411538461543"/>
    <s v="Paid"/>
    <s v="SBI"/>
    <s v="693701012805"/>
    <s v="184643834525"/>
  </r>
  <r>
    <x v="1036"/>
    <x v="44"/>
    <x v="0"/>
    <n v="21"/>
    <x v="0"/>
    <x v="2"/>
    <x v="3"/>
    <s v="2022-11-05"/>
    <x v="0"/>
    <x v="0"/>
    <n v="26"/>
    <n v="24"/>
    <n v="2"/>
    <n v="5"/>
    <n v="59680"/>
    <n v="2295.3846153846152"/>
    <n v="55089.230769230766"/>
    <n v="11017.846153846154"/>
    <n v="5508.9230769230771"/>
    <n v="6610.707692307692"/>
    <n v="200"/>
    <n v="6810.707692307692"/>
    <n v="1000"/>
    <n v="72616"/>
    <n v="65805.292307692303"/>
    <s v="Paid"/>
    <s v="Axis"/>
    <s v="751151214220"/>
    <s v="701339321518"/>
  </r>
  <r>
    <x v="1037"/>
    <x v="184"/>
    <x v="0"/>
    <n v="40"/>
    <x v="2"/>
    <x v="5"/>
    <x v="5"/>
    <s v="2023-02-20"/>
    <x v="0"/>
    <x v="0"/>
    <n v="26"/>
    <n v="21"/>
    <n v="5"/>
    <n v="12"/>
    <n v="64361"/>
    <n v="2475.4230769230771"/>
    <n v="51983.884615384617"/>
    <n v="10396.776923076925"/>
    <n v="5198.3884615384623"/>
    <n v="6238.0661538461536"/>
    <n v="200"/>
    <n v="6438.0661538461536"/>
    <n v="2400"/>
    <n v="69979.05"/>
    <n v="63540.983846153846"/>
    <s v="Paid"/>
    <s v="HDFC"/>
    <s v="731041467390"/>
    <s v="506875357359"/>
  </r>
  <r>
    <x v="1038"/>
    <x v="33"/>
    <x v="1"/>
    <n v="31"/>
    <x v="7"/>
    <x v="5"/>
    <x v="0"/>
    <s v="2022-07-09"/>
    <x v="0"/>
    <x v="0"/>
    <n v="26"/>
    <n v="21"/>
    <n v="5"/>
    <n v="11"/>
    <n v="47337"/>
    <n v="1820.6538461538462"/>
    <n v="38233.730769230773"/>
    <n v="7646.7461538461548"/>
    <n v="3823.3730769230774"/>
    <n v="4588.0476923076922"/>
    <n v="200"/>
    <n v="4788.0476923076922"/>
    <n v="2200"/>
    <n v="51903.850000000006"/>
    <n v="47115.802307692313"/>
    <s v="Paid"/>
    <s v="HDFC"/>
    <s v="296460049486"/>
    <s v="120071374638"/>
  </r>
  <r>
    <x v="1039"/>
    <x v="97"/>
    <x v="1"/>
    <n v="49"/>
    <x v="6"/>
    <x v="1"/>
    <x v="6"/>
    <s v="2024-05-28"/>
    <x v="0"/>
    <x v="0"/>
    <n v="26"/>
    <n v="24"/>
    <n v="2"/>
    <n v="10"/>
    <n v="62094"/>
    <n v="2388.2307692307691"/>
    <n v="57317.538461538454"/>
    <n v="11463.507692307692"/>
    <n v="5731.7538461538461"/>
    <n v="6878.1046153846146"/>
    <n v="200"/>
    <n v="7078.1046153846146"/>
    <n v="2000"/>
    <n v="76512.799999999988"/>
    <n v="69434.695384615377"/>
    <s v="Paid"/>
    <s v="ICICI"/>
    <s v="717857025919"/>
    <s v="192200948246"/>
  </r>
  <r>
    <x v="1040"/>
    <x v="177"/>
    <x v="0"/>
    <n v="55"/>
    <x v="2"/>
    <x v="4"/>
    <x v="1"/>
    <s v="2022-04-05"/>
    <x v="0"/>
    <x v="0"/>
    <n v="26"/>
    <n v="24"/>
    <n v="2"/>
    <n v="6"/>
    <n v="20199"/>
    <n v="776.88461538461536"/>
    <n v="18645.23076923077"/>
    <n v="3729.0461538461541"/>
    <n v="1864.523076923077"/>
    <n v="2237.4276923076923"/>
    <n v="200"/>
    <n v="2437.4276923076923"/>
    <n v="1200"/>
    <n v="25438.799999999999"/>
    <n v="23001.372307692305"/>
    <s v="Paid"/>
    <s v="SBI"/>
    <s v="980301474461"/>
    <s v="764252098731"/>
  </r>
  <r>
    <x v="1041"/>
    <x v="163"/>
    <x v="1"/>
    <n v="51"/>
    <x v="6"/>
    <x v="0"/>
    <x v="2"/>
    <s v="2019-04-05"/>
    <x v="0"/>
    <x v="0"/>
    <n v="26"/>
    <n v="24"/>
    <n v="2"/>
    <n v="10"/>
    <n v="49366"/>
    <n v="1898.6923076923076"/>
    <n v="45568.615384615383"/>
    <n v="9113.7230769230773"/>
    <n v="4556.8615384615387"/>
    <n v="5468.2338461538457"/>
    <n v="200"/>
    <n v="5668.2338461538457"/>
    <n v="2000"/>
    <n v="61239.199999999997"/>
    <n v="55570.966153846151"/>
    <s v="Paid"/>
    <s v="ICICI"/>
    <s v="371164070377"/>
    <s v="911425833646"/>
  </r>
  <r>
    <x v="1042"/>
    <x v="53"/>
    <x v="1"/>
    <n v="43"/>
    <x v="5"/>
    <x v="4"/>
    <x v="3"/>
    <s v="2020-12-18"/>
    <x v="0"/>
    <x v="0"/>
    <n v="26"/>
    <n v="24"/>
    <n v="2"/>
    <n v="1"/>
    <n v="51958"/>
    <n v="1998.3846153846155"/>
    <n v="47961.230769230773"/>
    <n v="9592.2461538461557"/>
    <n v="4796.1230769230779"/>
    <n v="5755.3476923076923"/>
    <n v="200"/>
    <n v="5955.3476923076923"/>
    <n v="200"/>
    <n v="62549.600000000006"/>
    <n v="56594.25230769231"/>
    <s v="Paid"/>
    <s v="SBI"/>
    <s v="882714552004"/>
    <s v="480546014752"/>
  </r>
  <r>
    <x v="1043"/>
    <x v="154"/>
    <x v="0"/>
    <n v="41"/>
    <x v="4"/>
    <x v="5"/>
    <x v="1"/>
    <s v="2021-06-07"/>
    <x v="0"/>
    <x v="0"/>
    <n v="26"/>
    <n v="25"/>
    <n v="1"/>
    <n v="0"/>
    <n v="70955"/>
    <n v="2729.0384615384614"/>
    <n v="68225.961538461532"/>
    <n v="13645.192307692307"/>
    <n v="6822.5961538461534"/>
    <n v="8187.1153846153838"/>
    <n v="200"/>
    <n v="8387.1153846153829"/>
    <n v="0"/>
    <n v="88693.75"/>
    <n v="80306.634615384624"/>
    <s v="Paid"/>
    <s v="Axis"/>
    <s v="895910874633"/>
    <s v="275009959076"/>
  </r>
  <r>
    <x v="1044"/>
    <x v="57"/>
    <x v="0"/>
    <n v="24"/>
    <x v="0"/>
    <x v="1"/>
    <x v="2"/>
    <s v="2021-09-15"/>
    <x v="0"/>
    <x v="0"/>
    <n v="26"/>
    <n v="25"/>
    <n v="1"/>
    <n v="10"/>
    <n v="42375"/>
    <n v="1629.8076923076924"/>
    <n v="40745.192307692312"/>
    <n v="8149.0384615384628"/>
    <n v="4074.5192307692314"/>
    <n v="4889.4230769230771"/>
    <n v="200"/>
    <n v="5089.4230769230771"/>
    <n v="2000"/>
    <n v="54968.750000000007"/>
    <n v="49879.326923076929"/>
    <s v="Paid"/>
    <s v="HDFC"/>
    <s v="360867124356"/>
    <s v="275406183955"/>
  </r>
  <r>
    <x v="1045"/>
    <x v="136"/>
    <x v="1"/>
    <n v="49"/>
    <x v="7"/>
    <x v="4"/>
    <x v="2"/>
    <s v="2025-10-14"/>
    <x v="0"/>
    <x v="0"/>
    <n v="26"/>
    <n v="25"/>
    <n v="1"/>
    <n v="1"/>
    <n v="31959"/>
    <n v="1229.1923076923076"/>
    <n v="30729.807692307691"/>
    <n v="6145.961538461539"/>
    <n v="3072.9807692307695"/>
    <n v="3687.5769230769229"/>
    <n v="200"/>
    <n v="3887.5769230769229"/>
    <n v="200"/>
    <n v="40148.75"/>
    <n v="36261.173076923078"/>
    <s v="Paid"/>
    <s v="Axis"/>
    <s v="745137597156"/>
    <s v="949196605820"/>
  </r>
  <r>
    <x v="1046"/>
    <x v="177"/>
    <x v="1"/>
    <n v="26"/>
    <x v="5"/>
    <x v="2"/>
    <x v="3"/>
    <s v="2024-05-03"/>
    <x v="0"/>
    <x v="0"/>
    <n v="26"/>
    <n v="24"/>
    <n v="2"/>
    <n v="3"/>
    <n v="30641"/>
    <n v="1178.5"/>
    <n v="28284"/>
    <n v="5656.8"/>
    <n v="2828.4"/>
    <n v="3394.08"/>
    <n v="200"/>
    <n v="3594.08"/>
    <n v="600"/>
    <n v="37369.200000000004"/>
    <n v="33775.120000000003"/>
    <s v="Paid"/>
    <s v="HDFC"/>
    <s v="495478283010"/>
    <s v="602213777002"/>
  </r>
  <r>
    <x v="1047"/>
    <x v="16"/>
    <x v="1"/>
    <n v="54"/>
    <x v="2"/>
    <x v="3"/>
    <x v="2"/>
    <s v="2022-04-11"/>
    <x v="0"/>
    <x v="0"/>
    <n v="26"/>
    <n v="24"/>
    <n v="2"/>
    <n v="2"/>
    <n v="67817"/>
    <n v="2608.3461538461538"/>
    <n v="62600.307692307688"/>
    <n v="12520.061538461538"/>
    <n v="6260.0307692307688"/>
    <n v="7512.036923076922"/>
    <n v="200"/>
    <n v="7712.036923076922"/>
    <n v="400"/>
    <n v="81780.399999999994"/>
    <n v="74068.363076923066"/>
    <s v="Paid"/>
    <s v="ICICI"/>
    <s v="647126388546"/>
    <s v="681053566301"/>
  </r>
  <r>
    <x v="1048"/>
    <x v="89"/>
    <x v="0"/>
    <n v="32"/>
    <x v="6"/>
    <x v="1"/>
    <x v="2"/>
    <s v="2023-10-26"/>
    <x v="0"/>
    <x v="0"/>
    <n v="26"/>
    <n v="22"/>
    <n v="4"/>
    <n v="5"/>
    <n v="52392"/>
    <n v="2015.0769230769231"/>
    <n v="44331.692307692305"/>
    <n v="8866.3384615384621"/>
    <n v="4433.169230769231"/>
    <n v="5319.8030769230763"/>
    <n v="200"/>
    <n v="5519.8030769230763"/>
    <n v="1000"/>
    <n v="58631.199999999997"/>
    <n v="53111.396923076922"/>
    <s v="Paid"/>
    <s v="ICICI"/>
    <s v="327294900784"/>
    <s v="216803987749"/>
  </r>
  <r>
    <x v="1049"/>
    <x v="194"/>
    <x v="0"/>
    <n v="23"/>
    <x v="4"/>
    <x v="4"/>
    <x v="3"/>
    <s v="2025-01-06"/>
    <x v="0"/>
    <x v="0"/>
    <n v="26"/>
    <n v="23"/>
    <n v="3"/>
    <n v="8"/>
    <n v="64447"/>
    <n v="2478.7307692307691"/>
    <n v="57010.807692307688"/>
    <n v="11402.161538461538"/>
    <n v="5701.080769230769"/>
    <n v="6841.2969230769222"/>
    <n v="200"/>
    <n v="7041.2969230769222"/>
    <n v="1600"/>
    <n v="75714.05"/>
    <n v="68672.75307692308"/>
    <s v="Paid"/>
    <s v="HDFC"/>
    <s v="866956569105"/>
    <s v="638140063360"/>
  </r>
  <r>
    <x v="1050"/>
    <x v="117"/>
    <x v="1"/>
    <n v="34"/>
    <x v="0"/>
    <x v="2"/>
    <x v="5"/>
    <s v="2019-06-20"/>
    <x v="0"/>
    <x v="0"/>
    <n v="26"/>
    <n v="22"/>
    <n v="4"/>
    <n v="10"/>
    <n v="37993"/>
    <n v="1461.2692307692307"/>
    <n v="32147.923076923074"/>
    <n v="6429.5846153846151"/>
    <n v="3214.7923076923075"/>
    <n v="3857.7507692307686"/>
    <n v="200"/>
    <n v="4057.7507692307686"/>
    <n v="2000"/>
    <n v="43792.3"/>
    <n v="39734.549230769233"/>
    <s v="Paid"/>
    <s v="HDFC"/>
    <s v="487998460051"/>
    <s v="160115712212"/>
  </r>
  <r>
    <x v="1051"/>
    <x v="171"/>
    <x v="0"/>
    <n v="37"/>
    <x v="6"/>
    <x v="5"/>
    <x v="5"/>
    <s v="2022-04-12"/>
    <x v="0"/>
    <x v="0"/>
    <n v="26"/>
    <n v="21"/>
    <n v="5"/>
    <n v="12"/>
    <n v="72449"/>
    <n v="2786.5"/>
    <n v="58516.5"/>
    <n v="11703.300000000001"/>
    <n v="5851.6500000000005"/>
    <n v="7021.98"/>
    <n v="200"/>
    <n v="7221.98"/>
    <n v="2400"/>
    <n v="78471.45"/>
    <n v="71249.47"/>
    <s v="Paid"/>
    <s v="HDFC"/>
    <s v="680592792284"/>
    <s v="869052825594"/>
  </r>
  <r>
    <x v="1052"/>
    <x v="52"/>
    <x v="1"/>
    <n v="36"/>
    <x v="5"/>
    <x v="4"/>
    <x v="2"/>
    <s v="2021-10-25"/>
    <x v="0"/>
    <x v="0"/>
    <n v="26"/>
    <n v="23"/>
    <n v="3"/>
    <n v="9"/>
    <n v="18250"/>
    <n v="701.92307692307691"/>
    <n v="16144.23076923077"/>
    <n v="3228.8461538461543"/>
    <n v="1614.4230769230771"/>
    <n v="1937.3076923076924"/>
    <n v="200"/>
    <n v="2137.3076923076924"/>
    <n v="1800"/>
    <n v="22787.5"/>
    <n v="20650.192307692309"/>
    <s v="Paid"/>
    <s v="ICICI"/>
    <s v="609301596326"/>
    <s v="403034425626"/>
  </r>
  <r>
    <x v="1053"/>
    <x v="163"/>
    <x v="1"/>
    <n v="26"/>
    <x v="6"/>
    <x v="4"/>
    <x v="4"/>
    <s v="2019-07-04"/>
    <x v="0"/>
    <x v="0"/>
    <n v="26"/>
    <n v="23"/>
    <n v="3"/>
    <n v="4"/>
    <n v="77988"/>
    <n v="2999.5384615384614"/>
    <n v="68989.38461538461"/>
    <n v="13797.876923076923"/>
    <n v="6898.9384615384615"/>
    <n v="8278.7261538461535"/>
    <n v="200"/>
    <n v="8478.7261538461535"/>
    <n v="800"/>
    <n v="90486.2"/>
    <n v="82007.473846153851"/>
    <s v="Paid"/>
    <s v="HDFC"/>
    <s v="328188891700"/>
    <s v="758755861414"/>
  </r>
  <r>
    <x v="1054"/>
    <x v="86"/>
    <x v="0"/>
    <n v="32"/>
    <x v="1"/>
    <x v="4"/>
    <x v="5"/>
    <s v="2019-04-21"/>
    <x v="0"/>
    <x v="0"/>
    <n v="26"/>
    <n v="22"/>
    <n v="4"/>
    <n v="13"/>
    <n v="77255"/>
    <n v="2971.3461538461538"/>
    <n v="65369.615384615383"/>
    <n v="13073.923076923078"/>
    <n v="6536.961538461539"/>
    <n v="7844.3538461538456"/>
    <n v="200"/>
    <n v="8044.3538461538456"/>
    <n v="2600"/>
    <n v="87580.5"/>
    <n v="79536.146153846159"/>
    <s v="Paid"/>
    <s v="SBI"/>
    <s v="901619021741"/>
    <s v="286729554023"/>
  </r>
  <r>
    <x v="1055"/>
    <x v="137"/>
    <x v="1"/>
    <n v="48"/>
    <x v="6"/>
    <x v="3"/>
    <x v="4"/>
    <s v="2021-05-18"/>
    <x v="0"/>
    <x v="0"/>
    <n v="26"/>
    <n v="22"/>
    <n v="4"/>
    <n v="4"/>
    <n v="70773"/>
    <n v="2722.0384615384614"/>
    <n v="59884.846153846149"/>
    <n v="11976.969230769231"/>
    <n v="5988.4846153846156"/>
    <n v="7186.1815384615375"/>
    <n v="200"/>
    <n v="7386.1815384615375"/>
    <n v="800"/>
    <n v="78650.3"/>
    <n v="71264.11846153847"/>
    <s v="Paid"/>
    <s v="Axis"/>
    <s v="593505734917"/>
    <s v="170678607771"/>
  </r>
  <r>
    <x v="1056"/>
    <x v="192"/>
    <x v="1"/>
    <n v="51"/>
    <x v="1"/>
    <x v="4"/>
    <x v="0"/>
    <s v="2020-11-14"/>
    <x v="0"/>
    <x v="0"/>
    <n v="26"/>
    <n v="23"/>
    <n v="3"/>
    <n v="5"/>
    <n v="44280"/>
    <n v="1703.0769230769231"/>
    <n v="39170.769230769234"/>
    <n v="7834.1538461538476"/>
    <n v="3917.0769230769238"/>
    <n v="4700.4923076923078"/>
    <n v="200"/>
    <n v="4900.4923076923078"/>
    <n v="1000"/>
    <n v="51922"/>
    <n v="47021.507692307692"/>
    <s v="Paid"/>
    <s v="Axis"/>
    <s v="895170906304"/>
    <s v="899506911532"/>
  </r>
  <r>
    <x v="1057"/>
    <x v="161"/>
    <x v="1"/>
    <n v="43"/>
    <x v="0"/>
    <x v="1"/>
    <x v="6"/>
    <s v="2024-08-16"/>
    <x v="0"/>
    <x v="0"/>
    <n v="26"/>
    <n v="22"/>
    <n v="4"/>
    <n v="0"/>
    <n v="40779"/>
    <n v="1568.4230769230769"/>
    <n v="34505.307692307695"/>
    <n v="6901.0615384615394"/>
    <n v="3450.5307692307697"/>
    <n v="4140.6369230769233"/>
    <n v="200"/>
    <n v="4340.6369230769233"/>
    <n v="0"/>
    <n v="44856.9"/>
    <n v="40516.263076923075"/>
    <s v="Paid"/>
    <s v="Axis"/>
    <s v="934629787833"/>
    <s v="245676890744"/>
  </r>
  <r>
    <x v="1058"/>
    <x v="44"/>
    <x v="0"/>
    <n v="34"/>
    <x v="4"/>
    <x v="2"/>
    <x v="6"/>
    <s v="2022-02-18"/>
    <x v="0"/>
    <x v="0"/>
    <n v="26"/>
    <n v="26"/>
    <n v="0"/>
    <n v="13"/>
    <n v="74948"/>
    <n v="2882.6153846153848"/>
    <n v="74948"/>
    <n v="14989.6"/>
    <n v="7494.8"/>
    <n v="8993.76"/>
    <n v="200"/>
    <n v="9193.76"/>
    <n v="2600"/>
    <n v="100032.40000000001"/>
    <n v="90838.640000000014"/>
    <s v="Paid"/>
    <s v="Axis"/>
    <s v="414512987374"/>
    <s v="354917937492"/>
  </r>
  <r>
    <x v="1059"/>
    <x v="149"/>
    <x v="0"/>
    <n v="40"/>
    <x v="3"/>
    <x v="3"/>
    <x v="6"/>
    <s v="2021-06-26"/>
    <x v="0"/>
    <x v="0"/>
    <n v="26"/>
    <n v="23"/>
    <n v="3"/>
    <n v="13"/>
    <n v="30616"/>
    <n v="1177.5384615384614"/>
    <n v="27083.384615384613"/>
    <n v="5416.6769230769232"/>
    <n v="2708.3384615384616"/>
    <n v="3250.0061538461537"/>
    <n v="200"/>
    <n v="3450.0061538461537"/>
    <n v="2600"/>
    <n v="37808.400000000001"/>
    <n v="34358.393846153849"/>
    <s v="Paid"/>
    <s v="ICICI"/>
    <s v="259712535739"/>
    <s v="335987836578"/>
  </r>
  <r>
    <x v="1060"/>
    <x v="24"/>
    <x v="1"/>
    <n v="26"/>
    <x v="3"/>
    <x v="5"/>
    <x v="5"/>
    <s v="2023-05-21"/>
    <x v="0"/>
    <x v="0"/>
    <n v="26"/>
    <n v="24"/>
    <n v="2"/>
    <n v="15"/>
    <n v="18924"/>
    <n v="727.84615384615381"/>
    <n v="17468.307692307691"/>
    <n v="3493.6615384615384"/>
    <n v="1746.8307692307692"/>
    <n v="2096.1969230769228"/>
    <n v="200"/>
    <n v="2296.1969230769228"/>
    <n v="3000"/>
    <n v="25708.799999999999"/>
    <n v="23412.603076923078"/>
    <s v="Paid"/>
    <s v="ICICI"/>
    <s v="823440368593"/>
    <s v="756015395660"/>
  </r>
  <r>
    <x v="1061"/>
    <x v="170"/>
    <x v="0"/>
    <n v="44"/>
    <x v="1"/>
    <x v="2"/>
    <x v="3"/>
    <s v="2023-07-20"/>
    <x v="0"/>
    <x v="0"/>
    <n v="26"/>
    <n v="25"/>
    <n v="1"/>
    <n v="19"/>
    <n v="74308"/>
    <n v="2858"/>
    <n v="71450"/>
    <n v="14290"/>
    <n v="7145"/>
    <n v="8574"/>
    <n v="200"/>
    <n v="8774"/>
    <n v="3800"/>
    <n v="96685"/>
    <n v="87911"/>
    <s v="Paid"/>
    <s v="ICICI"/>
    <s v="113625410954"/>
    <s v="894832161178"/>
  </r>
  <r>
    <x v="1062"/>
    <x v="159"/>
    <x v="0"/>
    <n v="25"/>
    <x v="6"/>
    <x v="5"/>
    <x v="2"/>
    <s v="2025-02-12"/>
    <x v="0"/>
    <x v="0"/>
    <n v="26"/>
    <n v="23"/>
    <n v="3"/>
    <n v="16"/>
    <n v="70524"/>
    <n v="2712.4615384615386"/>
    <n v="62386.61538461539"/>
    <n v="12477.323076923079"/>
    <n v="6238.6615384615397"/>
    <n v="7486.3938461538464"/>
    <n v="200"/>
    <n v="7686.3938461538464"/>
    <n v="3200"/>
    <n v="84302.6"/>
    <n v="76616.206153846157"/>
    <s v="Paid"/>
    <s v="HDFC"/>
    <s v="173337199894"/>
    <s v="289287769822"/>
  </r>
  <r>
    <x v="1063"/>
    <x v="53"/>
    <x v="0"/>
    <n v="44"/>
    <x v="2"/>
    <x v="3"/>
    <x v="6"/>
    <s v="2021-07-17"/>
    <x v="0"/>
    <x v="0"/>
    <n v="26"/>
    <n v="24"/>
    <n v="2"/>
    <n v="14"/>
    <n v="29538"/>
    <n v="1136.0769230769231"/>
    <n v="27265.846153846156"/>
    <n v="5453.1692307692319"/>
    <n v="2726.584615384616"/>
    <n v="3271.9015384615386"/>
    <n v="200"/>
    <n v="3471.9015384615386"/>
    <n v="2800"/>
    <n v="38245.600000000006"/>
    <n v="34773.698461538464"/>
    <s v="Paid"/>
    <s v="Axis"/>
    <s v="194351614417"/>
    <s v="367568426858"/>
  </r>
  <r>
    <x v="1064"/>
    <x v="43"/>
    <x v="0"/>
    <n v="43"/>
    <x v="0"/>
    <x v="2"/>
    <x v="4"/>
    <s v="2021-11-08"/>
    <x v="0"/>
    <x v="0"/>
    <n v="26"/>
    <n v="25"/>
    <n v="1"/>
    <n v="10"/>
    <n v="74323"/>
    <n v="2858.5769230769229"/>
    <n v="71464.423076923078"/>
    <n v="14292.884615384617"/>
    <n v="7146.4423076923085"/>
    <n v="8575.7307692307695"/>
    <n v="200"/>
    <n v="8775.7307692307695"/>
    <n v="2000"/>
    <n v="94903.75"/>
    <n v="86128.019230769234"/>
    <s v="Paid"/>
    <s v="SBI"/>
    <s v="645102072846"/>
    <s v="928708422394"/>
  </r>
  <r>
    <x v="1065"/>
    <x v="176"/>
    <x v="0"/>
    <n v="37"/>
    <x v="1"/>
    <x v="0"/>
    <x v="1"/>
    <s v="2022-07-11"/>
    <x v="0"/>
    <x v="0"/>
    <n v="26"/>
    <n v="24"/>
    <n v="2"/>
    <n v="12"/>
    <n v="25338"/>
    <n v="974.53846153846155"/>
    <n v="23388.923076923078"/>
    <n v="4677.7846153846158"/>
    <n v="2338.8923076923079"/>
    <n v="2806.6707692307691"/>
    <n v="200"/>
    <n v="3006.6707692307691"/>
    <n v="2400"/>
    <n v="32805.600000000006"/>
    <n v="29798.929230769238"/>
    <s v="Paid"/>
    <s v="HDFC"/>
    <s v="193126439936"/>
    <s v="377529475394"/>
  </r>
  <r>
    <x v="1066"/>
    <x v="64"/>
    <x v="1"/>
    <n v="25"/>
    <x v="7"/>
    <x v="0"/>
    <x v="4"/>
    <s v="2025-06-10"/>
    <x v="0"/>
    <x v="0"/>
    <n v="26"/>
    <n v="24"/>
    <n v="2"/>
    <n v="11"/>
    <n v="23494"/>
    <n v="903.61538461538464"/>
    <n v="21686.76923076923"/>
    <n v="4337.3538461538465"/>
    <n v="2168.6769230769232"/>
    <n v="2602.4123076923074"/>
    <n v="200"/>
    <n v="2802.4123076923074"/>
    <n v="2200"/>
    <n v="30392.799999999999"/>
    <n v="27590.387692307693"/>
    <s v="Paid"/>
    <s v="SBI"/>
    <s v="275766753991"/>
    <s v="936061083376"/>
  </r>
  <r>
    <x v="1067"/>
    <x v="25"/>
    <x v="0"/>
    <n v="38"/>
    <x v="7"/>
    <x v="1"/>
    <x v="1"/>
    <s v="2021-07-28"/>
    <x v="0"/>
    <x v="0"/>
    <n v="26"/>
    <n v="24"/>
    <n v="2"/>
    <n v="14"/>
    <n v="43491"/>
    <n v="1672.7307692307693"/>
    <n v="40145.538461538461"/>
    <n v="8029.1076923076926"/>
    <n v="4014.5538461538463"/>
    <n v="4817.4646153846152"/>
    <n v="200"/>
    <n v="5017.4646153846152"/>
    <n v="2800"/>
    <n v="54989.2"/>
    <n v="49971.735384615386"/>
    <s v="Paid"/>
    <s v="ICICI"/>
    <s v="576168232171"/>
    <s v="331994017147"/>
  </r>
  <r>
    <x v="1068"/>
    <x v="37"/>
    <x v="1"/>
    <n v="35"/>
    <x v="6"/>
    <x v="0"/>
    <x v="6"/>
    <s v="2024-10-20"/>
    <x v="0"/>
    <x v="0"/>
    <n v="26"/>
    <n v="22"/>
    <n v="4"/>
    <n v="3"/>
    <n v="34989"/>
    <n v="1345.7307692307693"/>
    <n v="29606.076923076926"/>
    <n v="5921.2153846153851"/>
    <n v="2960.6076923076926"/>
    <n v="3552.729230769231"/>
    <n v="200"/>
    <n v="3752.729230769231"/>
    <n v="600"/>
    <n v="39087.9"/>
    <n v="35335.170769230768"/>
    <s v="Paid"/>
    <s v="HDFC"/>
    <s v="988614490640"/>
    <s v="422916190722"/>
  </r>
  <r>
    <x v="1069"/>
    <x v="33"/>
    <x v="1"/>
    <n v="38"/>
    <x v="6"/>
    <x v="4"/>
    <x v="5"/>
    <s v="2025-06-29"/>
    <x v="0"/>
    <x v="0"/>
    <n v="26"/>
    <n v="24"/>
    <n v="2"/>
    <n v="19"/>
    <n v="24229"/>
    <n v="931.88461538461536"/>
    <n v="22365.23076923077"/>
    <n v="4473.0461538461541"/>
    <n v="2236.523076923077"/>
    <n v="2683.8276923076924"/>
    <n v="200"/>
    <n v="2883.8276923076924"/>
    <n v="3800"/>
    <n v="32874.800000000003"/>
    <n v="29990.972307692311"/>
    <s v="Paid"/>
    <s v="SBI"/>
    <s v="498249243027"/>
    <s v="415883800612"/>
  </r>
  <r>
    <x v="1070"/>
    <x v="1"/>
    <x v="1"/>
    <n v="39"/>
    <x v="2"/>
    <x v="3"/>
    <x v="2"/>
    <s v="2019-07-15"/>
    <x v="0"/>
    <x v="0"/>
    <n v="26"/>
    <n v="24"/>
    <n v="2"/>
    <n v="9"/>
    <n v="24081"/>
    <n v="926.19230769230774"/>
    <n v="22228.615384615387"/>
    <n v="4445.7230769230773"/>
    <n v="2222.8615384615387"/>
    <n v="2667.4338461538464"/>
    <n v="200"/>
    <n v="2867.4338461538464"/>
    <n v="1800"/>
    <n v="30697.200000000004"/>
    <n v="27829.766153846158"/>
    <s v="Paid"/>
    <s v="ICICI"/>
    <s v="495070838227"/>
    <s v="213067628517"/>
  </r>
  <r>
    <x v="1071"/>
    <x v="83"/>
    <x v="0"/>
    <n v="31"/>
    <x v="2"/>
    <x v="4"/>
    <x v="5"/>
    <s v="2025-03-29"/>
    <x v="0"/>
    <x v="0"/>
    <n v="26"/>
    <n v="25"/>
    <n v="1"/>
    <n v="7"/>
    <n v="35418"/>
    <n v="1362.2307692307693"/>
    <n v="34055.769230769234"/>
    <n v="6811.1538461538476"/>
    <n v="3405.5769230769238"/>
    <n v="4086.6923076923081"/>
    <n v="200"/>
    <n v="4286.6923076923085"/>
    <n v="1400"/>
    <n v="45672.5"/>
    <n v="41385.807692307688"/>
    <s v="Paid"/>
    <s v="ICICI"/>
    <s v="733435637910"/>
    <s v="263119318160"/>
  </r>
  <r>
    <x v="1072"/>
    <x v="144"/>
    <x v="1"/>
    <n v="27"/>
    <x v="4"/>
    <x v="1"/>
    <x v="1"/>
    <s v="2025-07-18"/>
    <x v="0"/>
    <x v="0"/>
    <n v="26"/>
    <n v="24"/>
    <n v="2"/>
    <n v="1"/>
    <n v="35424"/>
    <n v="1362.4615384615386"/>
    <n v="32699.076923076926"/>
    <n v="6539.8153846153855"/>
    <n v="3269.9076923076927"/>
    <n v="3923.8892307692308"/>
    <n v="200"/>
    <n v="4123.8892307692313"/>
    <n v="200"/>
    <n v="42708.800000000003"/>
    <n v="38584.910769230773"/>
    <s v="Paid"/>
    <s v="Axis"/>
    <s v="912689205041"/>
    <s v="493426967984"/>
  </r>
  <r>
    <x v="1073"/>
    <x v="145"/>
    <x v="0"/>
    <n v="35"/>
    <x v="7"/>
    <x v="2"/>
    <x v="2"/>
    <s v="2019-04-27"/>
    <x v="0"/>
    <x v="0"/>
    <n v="26"/>
    <n v="23"/>
    <n v="3"/>
    <n v="14"/>
    <n v="36135"/>
    <n v="1389.8076923076924"/>
    <n v="31965.576923076926"/>
    <n v="6393.1153846153857"/>
    <n v="3196.5576923076928"/>
    <n v="3835.8692307692309"/>
    <n v="200"/>
    <n v="4035.8692307692309"/>
    <n v="2800"/>
    <n v="44355.250000000007"/>
    <n v="40319.380769230775"/>
    <s v="Paid"/>
    <s v="SBI"/>
    <s v="842031720202"/>
    <s v="693020487565"/>
  </r>
  <r>
    <x v="1074"/>
    <x v="4"/>
    <x v="1"/>
    <n v="46"/>
    <x v="1"/>
    <x v="4"/>
    <x v="4"/>
    <s v="2024-02-23"/>
    <x v="0"/>
    <x v="0"/>
    <n v="26"/>
    <n v="24"/>
    <n v="2"/>
    <n v="0"/>
    <n v="54371"/>
    <n v="2091.1923076923076"/>
    <n v="50188.615384615383"/>
    <n v="10037.723076923077"/>
    <n v="5018.8615384615387"/>
    <n v="6022.6338461538453"/>
    <n v="200"/>
    <n v="6222.6338461538453"/>
    <n v="0"/>
    <n v="65245.2"/>
    <n v="59022.56615384615"/>
    <s v="Paid"/>
    <s v="ICICI"/>
    <s v="448495294657"/>
    <s v="492210113480"/>
  </r>
  <r>
    <x v="1075"/>
    <x v="191"/>
    <x v="1"/>
    <n v="39"/>
    <x v="6"/>
    <x v="5"/>
    <x v="4"/>
    <s v="2025-06-14"/>
    <x v="0"/>
    <x v="0"/>
    <n v="26"/>
    <n v="25"/>
    <n v="1"/>
    <n v="7"/>
    <n v="40842"/>
    <n v="1570.8461538461538"/>
    <n v="39271.153846153844"/>
    <n v="7854.2307692307695"/>
    <n v="3927.1153846153848"/>
    <n v="4712.538461538461"/>
    <n v="200"/>
    <n v="4912.538461538461"/>
    <n v="1400"/>
    <n v="52452.499999999993"/>
    <n v="47539.961538461532"/>
    <s v="Paid"/>
    <s v="SBI"/>
    <s v="391464488995"/>
    <s v="395225315524"/>
  </r>
  <r>
    <x v="1076"/>
    <x v="29"/>
    <x v="0"/>
    <n v="35"/>
    <x v="1"/>
    <x v="0"/>
    <x v="0"/>
    <s v="2022-10-23"/>
    <x v="0"/>
    <x v="0"/>
    <n v="26"/>
    <n v="23"/>
    <n v="3"/>
    <n v="13"/>
    <n v="61913"/>
    <n v="2381.2692307692309"/>
    <n v="54769.192307692312"/>
    <n v="10953.838461538464"/>
    <n v="5476.9192307692319"/>
    <n v="6572.3030769230772"/>
    <n v="200"/>
    <n v="6772.3030769230772"/>
    <n v="2600"/>
    <n v="73799.95"/>
    <n v="67027.646923076914"/>
    <s v="Paid"/>
    <s v="ICICI"/>
    <s v="553000832989"/>
    <s v="682609859364"/>
  </r>
  <r>
    <x v="1077"/>
    <x v="34"/>
    <x v="0"/>
    <n v="39"/>
    <x v="5"/>
    <x v="5"/>
    <x v="2"/>
    <s v="2020-07-19"/>
    <x v="0"/>
    <x v="0"/>
    <n v="26"/>
    <n v="24"/>
    <n v="2"/>
    <n v="19"/>
    <n v="33233"/>
    <n v="1278.1923076923076"/>
    <n v="30676.615384615383"/>
    <n v="6135.3230769230768"/>
    <n v="3067.6615384615384"/>
    <n v="3681.1938461538457"/>
    <n v="200"/>
    <n v="3881.1938461538457"/>
    <n v="3800"/>
    <n v="43679.6"/>
    <n v="39798.406153846154"/>
    <s v="Paid"/>
    <s v="ICICI"/>
    <s v="498050093274"/>
    <s v="438507801658"/>
  </r>
  <r>
    <x v="1078"/>
    <x v="12"/>
    <x v="1"/>
    <n v="21"/>
    <x v="3"/>
    <x v="4"/>
    <x v="4"/>
    <s v="2022-03-08"/>
    <x v="0"/>
    <x v="0"/>
    <n v="26"/>
    <n v="23"/>
    <n v="3"/>
    <n v="10"/>
    <n v="51729"/>
    <n v="1989.5769230769231"/>
    <n v="45760.269230769234"/>
    <n v="9152.0538461538472"/>
    <n v="4576.0269230769236"/>
    <n v="5491.2323076923076"/>
    <n v="200"/>
    <n v="5691.2323076923076"/>
    <n v="2000"/>
    <n v="61488.350000000006"/>
    <n v="55797.1176923077"/>
    <s v="Paid"/>
    <s v="HDFC"/>
    <s v="927640121422"/>
    <s v="638932238852"/>
  </r>
  <r>
    <x v="1079"/>
    <x v="193"/>
    <x v="1"/>
    <n v="37"/>
    <x v="4"/>
    <x v="1"/>
    <x v="6"/>
    <s v="2023-06-04"/>
    <x v="0"/>
    <x v="0"/>
    <n v="26"/>
    <n v="23"/>
    <n v="3"/>
    <n v="14"/>
    <n v="64199"/>
    <n v="2469.1923076923076"/>
    <n v="56791.423076923078"/>
    <n v="11358.284615384617"/>
    <n v="5679.1423076923083"/>
    <n v="6814.9707692307693"/>
    <n v="200"/>
    <n v="7014.9707692307693"/>
    <n v="2800"/>
    <n v="76628.850000000006"/>
    <n v="69613.879230769235"/>
    <s v="Paid"/>
    <s v="SBI"/>
    <s v="809946120150"/>
    <s v="723388508571"/>
  </r>
  <r>
    <x v="1080"/>
    <x v="131"/>
    <x v="0"/>
    <n v="25"/>
    <x v="6"/>
    <x v="0"/>
    <x v="3"/>
    <s v="2021-02-01"/>
    <x v="0"/>
    <x v="0"/>
    <n v="26"/>
    <n v="26"/>
    <n v="0"/>
    <n v="3"/>
    <n v="52351"/>
    <n v="2013.5"/>
    <n v="52351"/>
    <n v="10470.200000000001"/>
    <n v="5235.1000000000004"/>
    <n v="6282.12"/>
    <n v="200"/>
    <n v="6482.12"/>
    <n v="600"/>
    <n v="68656.3"/>
    <n v="62174.18"/>
    <s v="Paid"/>
    <s v="SBI"/>
    <s v="332413452324"/>
    <s v="327621916035"/>
  </r>
  <r>
    <x v="1081"/>
    <x v="59"/>
    <x v="1"/>
    <n v="39"/>
    <x v="1"/>
    <x v="4"/>
    <x v="4"/>
    <s v="2021-12-07"/>
    <x v="0"/>
    <x v="0"/>
    <n v="26"/>
    <n v="25"/>
    <n v="1"/>
    <n v="3"/>
    <n v="30659"/>
    <n v="1179.1923076923076"/>
    <n v="29479.807692307691"/>
    <n v="5895.961538461539"/>
    <n v="2947.9807692307695"/>
    <n v="3537.5769230769229"/>
    <n v="200"/>
    <n v="3737.5769230769229"/>
    <n v="600"/>
    <n v="38923.75"/>
    <n v="35186.173076923078"/>
    <s v="Paid"/>
    <s v="ICICI"/>
    <s v="398527475866"/>
    <s v="402024478022"/>
  </r>
  <r>
    <x v="1082"/>
    <x v="114"/>
    <x v="1"/>
    <n v="25"/>
    <x v="4"/>
    <x v="2"/>
    <x v="3"/>
    <s v="2022-08-16"/>
    <x v="0"/>
    <x v="0"/>
    <n v="26"/>
    <n v="23"/>
    <n v="3"/>
    <n v="17"/>
    <n v="66789"/>
    <n v="2568.8076923076924"/>
    <n v="59082.576923076922"/>
    <n v="11816.515384615384"/>
    <n v="5908.2576923076922"/>
    <n v="7089.9092307692308"/>
    <n v="200"/>
    <n v="7289.9092307692308"/>
    <n v="3400"/>
    <n v="80207.350000000006"/>
    <n v="72917.440769230772"/>
    <s v="Paid"/>
    <s v="SBI"/>
    <s v="429498679478"/>
    <s v="310838419790"/>
  </r>
  <r>
    <x v="1083"/>
    <x v="62"/>
    <x v="1"/>
    <n v="23"/>
    <x v="1"/>
    <x v="4"/>
    <x v="2"/>
    <s v="2023-05-30"/>
    <x v="0"/>
    <x v="0"/>
    <n v="26"/>
    <n v="23"/>
    <n v="3"/>
    <n v="10"/>
    <n v="54735"/>
    <n v="2105.1923076923076"/>
    <n v="48419.423076923078"/>
    <n v="9683.8846153846152"/>
    <n v="4841.9423076923076"/>
    <n v="5810.330769230769"/>
    <n v="200"/>
    <n v="6010.330769230769"/>
    <n v="2000"/>
    <n v="64945.25"/>
    <n v="58934.919230769228"/>
    <s v="Paid"/>
    <s v="Axis"/>
    <s v="345438266059"/>
    <s v="798482827467"/>
  </r>
  <r>
    <x v="1084"/>
    <x v="40"/>
    <x v="0"/>
    <n v="54"/>
    <x v="3"/>
    <x v="1"/>
    <x v="5"/>
    <s v="2025-07-26"/>
    <x v="0"/>
    <x v="0"/>
    <n v="26"/>
    <n v="22"/>
    <n v="4"/>
    <n v="19"/>
    <n v="48465"/>
    <n v="1864.0384615384614"/>
    <n v="41008.846153846149"/>
    <n v="8201.7692307692305"/>
    <n v="4100.8846153846152"/>
    <n v="4921.0615384615376"/>
    <n v="200"/>
    <n v="5121.0615384615376"/>
    <n v="3800"/>
    <n v="57111.499999999993"/>
    <n v="51990.438461538455"/>
    <s v="Paid"/>
    <s v="ICICI"/>
    <s v="798387627658"/>
    <s v="195189117003"/>
  </r>
  <r>
    <x v="1085"/>
    <x v="177"/>
    <x v="0"/>
    <n v="41"/>
    <x v="3"/>
    <x v="5"/>
    <x v="6"/>
    <s v="2019-09-04"/>
    <x v="0"/>
    <x v="0"/>
    <n v="26"/>
    <n v="24"/>
    <n v="2"/>
    <n v="19"/>
    <n v="27249"/>
    <n v="1048.0384615384614"/>
    <n v="25152.923076923074"/>
    <n v="5030.5846153846151"/>
    <n v="2515.2923076923075"/>
    <n v="3018.3507692307689"/>
    <n v="200"/>
    <n v="3218.3507692307689"/>
    <n v="3800"/>
    <n v="36498.799999999996"/>
    <n v="33280.449230769227"/>
    <s v="Paid"/>
    <s v="SBI"/>
    <s v="379195303032"/>
    <s v="719147338283"/>
  </r>
  <r>
    <x v="1086"/>
    <x v="35"/>
    <x v="1"/>
    <n v="25"/>
    <x v="2"/>
    <x v="5"/>
    <x v="4"/>
    <s v="2022-11-30"/>
    <x v="0"/>
    <x v="0"/>
    <n v="26"/>
    <n v="25"/>
    <n v="1"/>
    <n v="0"/>
    <n v="29543"/>
    <n v="1136.2692307692307"/>
    <n v="28406.73076923077"/>
    <n v="5681.3461538461543"/>
    <n v="2840.6730769230771"/>
    <n v="3408.8076923076924"/>
    <n v="200"/>
    <n v="3608.8076923076924"/>
    <n v="0"/>
    <n v="36928.75"/>
    <n v="33319.942307692305"/>
    <s v="Paid"/>
    <s v="HDFC"/>
    <s v="169964823484"/>
    <s v="822530437157"/>
  </r>
  <r>
    <x v="1087"/>
    <x v="195"/>
    <x v="1"/>
    <n v="52"/>
    <x v="2"/>
    <x v="3"/>
    <x v="6"/>
    <s v="2020-11-22"/>
    <x v="0"/>
    <x v="0"/>
    <n v="26"/>
    <n v="23"/>
    <n v="3"/>
    <n v="2"/>
    <n v="28043"/>
    <n v="1078.5769230769231"/>
    <n v="24807.26923076923"/>
    <n v="4961.4538461538468"/>
    <n v="2480.7269230769234"/>
    <n v="2976.8723076923075"/>
    <n v="200"/>
    <n v="3176.8723076923075"/>
    <n v="400"/>
    <n v="32649.45"/>
    <n v="29472.577692307692"/>
    <s v="Paid"/>
    <s v="SBI"/>
    <s v="215397382012"/>
    <s v="605286100970"/>
  </r>
  <r>
    <x v="1088"/>
    <x v="157"/>
    <x v="1"/>
    <n v="28"/>
    <x v="0"/>
    <x v="0"/>
    <x v="1"/>
    <s v="2022-08-05"/>
    <x v="0"/>
    <x v="0"/>
    <n v="26"/>
    <n v="25"/>
    <n v="1"/>
    <n v="2"/>
    <n v="65849"/>
    <n v="2532.6538461538462"/>
    <n v="63316.346153846156"/>
    <n v="12663.269230769232"/>
    <n v="6331.6346153846162"/>
    <n v="7597.9615384615381"/>
    <n v="200"/>
    <n v="7797.9615384615381"/>
    <n v="400"/>
    <n v="82711.25"/>
    <n v="74913.288461538468"/>
    <s v="Paid"/>
    <s v="ICICI"/>
    <s v="587037491069"/>
    <s v="901792721409"/>
  </r>
  <r>
    <x v="1089"/>
    <x v="43"/>
    <x v="1"/>
    <n v="40"/>
    <x v="1"/>
    <x v="2"/>
    <x v="6"/>
    <s v="2025-04-19"/>
    <x v="0"/>
    <x v="0"/>
    <n v="26"/>
    <n v="25"/>
    <n v="1"/>
    <n v="20"/>
    <n v="18448"/>
    <n v="709.53846153846155"/>
    <n v="17738.461538461539"/>
    <n v="3547.6923076923081"/>
    <n v="1773.846153846154"/>
    <n v="2128.6153846153848"/>
    <n v="200"/>
    <n v="2328.6153846153848"/>
    <n v="4000"/>
    <n v="27060"/>
    <n v="24731.384615384617"/>
    <s v="Paid"/>
    <s v="ICICI"/>
    <s v="428858971043"/>
    <s v="151682140639"/>
  </r>
  <r>
    <x v="1090"/>
    <x v="38"/>
    <x v="0"/>
    <n v="54"/>
    <x v="6"/>
    <x v="3"/>
    <x v="1"/>
    <s v="2022-01-02"/>
    <x v="0"/>
    <x v="0"/>
    <n v="26"/>
    <n v="23"/>
    <n v="3"/>
    <n v="0"/>
    <n v="32097"/>
    <n v="1234.5"/>
    <n v="28393.5"/>
    <n v="5678.7000000000007"/>
    <n v="2839.3500000000004"/>
    <n v="3407.22"/>
    <n v="200"/>
    <n v="3607.22"/>
    <n v="0"/>
    <n v="36911.549999999996"/>
    <n v="33304.329999999994"/>
    <s v="Paid"/>
    <s v="Axis"/>
    <s v="168419610760"/>
    <s v="487971924507"/>
  </r>
  <r>
    <x v="1091"/>
    <x v="76"/>
    <x v="0"/>
    <n v="36"/>
    <x v="3"/>
    <x v="2"/>
    <x v="6"/>
    <s v="2020-04-15"/>
    <x v="0"/>
    <x v="0"/>
    <n v="26"/>
    <n v="23"/>
    <n v="3"/>
    <n v="9"/>
    <n v="23995"/>
    <n v="922.88461538461536"/>
    <n v="21226.346153846152"/>
    <n v="4245.2692307692305"/>
    <n v="2122.6346153846152"/>
    <n v="2547.1615384615384"/>
    <n v="200"/>
    <n v="2747.1615384615384"/>
    <n v="1800"/>
    <n v="29394.25"/>
    <n v="26647.08846153846"/>
    <s v="Paid"/>
    <s v="HDFC"/>
    <s v="405329924753"/>
    <s v="679282186259"/>
  </r>
  <r>
    <x v="1092"/>
    <x v="113"/>
    <x v="1"/>
    <n v="43"/>
    <x v="6"/>
    <x v="2"/>
    <x v="2"/>
    <s v="2020-10-24"/>
    <x v="0"/>
    <x v="0"/>
    <n v="26"/>
    <n v="23"/>
    <n v="3"/>
    <n v="15"/>
    <n v="32190"/>
    <n v="1238.0769230769231"/>
    <n v="28475.76923076923"/>
    <n v="5695.1538461538466"/>
    <n v="2847.5769230769233"/>
    <n v="3417.0923076923077"/>
    <n v="200"/>
    <n v="3617.0923076923077"/>
    <n v="3000"/>
    <n v="40018.5"/>
    <n v="36401.407692307694"/>
    <s v="Paid"/>
    <s v="ICICI"/>
    <s v="969743195276"/>
    <s v="604020493981"/>
  </r>
  <r>
    <x v="1093"/>
    <x v="17"/>
    <x v="0"/>
    <n v="42"/>
    <x v="3"/>
    <x v="3"/>
    <x v="6"/>
    <s v="2024-01-28"/>
    <x v="0"/>
    <x v="0"/>
    <n v="26"/>
    <n v="24"/>
    <n v="2"/>
    <n v="19"/>
    <n v="57616"/>
    <n v="2216"/>
    <n v="53184"/>
    <n v="10636.800000000001"/>
    <n v="5318.4000000000005"/>
    <n v="6382.08"/>
    <n v="200"/>
    <n v="6582.08"/>
    <n v="3800"/>
    <n v="72939.199999999997"/>
    <n v="66357.119999999995"/>
    <s v="Paid"/>
    <s v="ICICI"/>
    <s v="658047080066"/>
    <s v="111033750744"/>
  </r>
  <r>
    <x v="1094"/>
    <x v="48"/>
    <x v="1"/>
    <n v="34"/>
    <x v="4"/>
    <x v="3"/>
    <x v="0"/>
    <s v="2021-08-13"/>
    <x v="0"/>
    <x v="0"/>
    <n v="26"/>
    <n v="24"/>
    <n v="2"/>
    <n v="16"/>
    <n v="38523"/>
    <n v="1481.6538461538462"/>
    <n v="35559.692307692312"/>
    <n v="7111.9384615384624"/>
    <n v="3555.9692307692312"/>
    <n v="4267.1630769230769"/>
    <n v="200"/>
    <n v="4467.1630769230769"/>
    <n v="3200"/>
    <n v="49427.600000000006"/>
    <n v="44960.43692307693"/>
    <s v="Paid"/>
    <s v="SBI"/>
    <s v="488204042939"/>
    <s v="322807976337"/>
  </r>
  <r>
    <x v="1095"/>
    <x v="13"/>
    <x v="1"/>
    <n v="37"/>
    <x v="3"/>
    <x v="2"/>
    <x v="3"/>
    <s v="2021-01-30"/>
    <x v="0"/>
    <x v="0"/>
    <n v="26"/>
    <n v="22"/>
    <n v="4"/>
    <n v="20"/>
    <n v="28512"/>
    <n v="1096.6153846153845"/>
    <n v="24125.538461538461"/>
    <n v="4825.1076923076926"/>
    <n v="2412.5538461538463"/>
    <n v="2895.0646153846151"/>
    <n v="200"/>
    <n v="3095.0646153846151"/>
    <n v="4000"/>
    <n v="35363.199999999997"/>
    <n v="32268.135384615383"/>
    <s v="Paid"/>
    <s v="ICICI"/>
    <s v="382839503100"/>
    <s v="952533045810"/>
  </r>
  <r>
    <x v="1096"/>
    <x v="148"/>
    <x v="0"/>
    <n v="52"/>
    <x v="7"/>
    <x v="4"/>
    <x v="5"/>
    <s v="2025-11-04"/>
    <x v="0"/>
    <x v="0"/>
    <n v="26"/>
    <n v="22"/>
    <n v="4"/>
    <n v="2"/>
    <n v="59711"/>
    <n v="2296.5769230769229"/>
    <n v="50524.692307692305"/>
    <n v="10104.938461538462"/>
    <n v="5052.4692307692312"/>
    <n v="6062.9630769230762"/>
    <n v="200"/>
    <n v="6262.9630769230762"/>
    <n v="400"/>
    <n v="66082.100000000006"/>
    <n v="59819.136923076927"/>
    <s v="Paid"/>
    <s v="Axis"/>
    <s v="929386502644"/>
    <s v="611011463110"/>
  </r>
  <r>
    <x v="1097"/>
    <x v="84"/>
    <x v="1"/>
    <n v="45"/>
    <x v="1"/>
    <x v="0"/>
    <x v="5"/>
    <s v="2023-03-26"/>
    <x v="0"/>
    <x v="0"/>
    <n v="26"/>
    <n v="25"/>
    <n v="1"/>
    <n v="11"/>
    <n v="70982"/>
    <n v="2730.0769230769229"/>
    <n v="68251.923076923078"/>
    <n v="13650.384615384617"/>
    <n v="6825.1923076923085"/>
    <n v="8190.2307692307695"/>
    <n v="200"/>
    <n v="8390.2307692307695"/>
    <n v="2200"/>
    <n v="90927.5"/>
    <n v="82537.269230769234"/>
    <s v="Paid"/>
    <s v="ICICI"/>
    <s v="745044583426"/>
    <s v="349424561754"/>
  </r>
  <r>
    <x v="1098"/>
    <x v="160"/>
    <x v="0"/>
    <n v="39"/>
    <x v="0"/>
    <x v="5"/>
    <x v="6"/>
    <s v="2023-10-01"/>
    <x v="0"/>
    <x v="0"/>
    <n v="26"/>
    <n v="22"/>
    <n v="4"/>
    <n v="10"/>
    <n v="78071"/>
    <n v="3002.7307692307691"/>
    <n v="66060.076923076922"/>
    <n v="13212.015384615384"/>
    <n v="6606.0076923076922"/>
    <n v="7927.2092307692301"/>
    <n v="200"/>
    <n v="8127.2092307692301"/>
    <n v="2000"/>
    <n v="87878.1"/>
    <n v="79750.890769230769"/>
    <s v="Paid"/>
    <s v="ICICI"/>
    <s v="685049918481"/>
    <s v="149923653222"/>
  </r>
  <r>
    <x v="1099"/>
    <x v="60"/>
    <x v="0"/>
    <n v="35"/>
    <x v="1"/>
    <x v="5"/>
    <x v="1"/>
    <s v="2022-07-25"/>
    <x v="0"/>
    <x v="0"/>
    <n v="26"/>
    <n v="24"/>
    <n v="2"/>
    <n v="0"/>
    <n v="60189"/>
    <n v="2314.9615384615386"/>
    <n v="55559.076923076922"/>
    <n v="11111.815384615385"/>
    <n v="5555.9076923076927"/>
    <n v="6667.0892307692302"/>
    <n v="200"/>
    <n v="6867.0892307692302"/>
    <n v="0"/>
    <n v="72226.8"/>
    <n v="65359.710769230776"/>
    <s v="Paid"/>
    <s v="SBI"/>
    <s v="528528994166"/>
    <s v="851299598711"/>
  </r>
  <r>
    <x v="1100"/>
    <x v="179"/>
    <x v="0"/>
    <n v="21"/>
    <x v="7"/>
    <x v="2"/>
    <x v="0"/>
    <s v="2019-01-09"/>
    <x v="0"/>
    <x v="0"/>
    <n v="26"/>
    <n v="25"/>
    <n v="1"/>
    <n v="17"/>
    <n v="40920"/>
    <n v="1573.8461538461538"/>
    <n v="39346.153846153844"/>
    <n v="7869.2307692307695"/>
    <n v="3934.6153846153848"/>
    <n v="4721.538461538461"/>
    <n v="200"/>
    <n v="4921.538461538461"/>
    <n v="3400"/>
    <n v="54549.999999999993"/>
    <n v="49628.461538461532"/>
    <s v="Paid"/>
    <s v="Axis"/>
    <s v="396392008175"/>
    <s v="407879646774"/>
  </r>
  <r>
    <x v="1101"/>
    <x v="192"/>
    <x v="1"/>
    <n v="46"/>
    <x v="0"/>
    <x v="2"/>
    <x v="2"/>
    <s v="2025-06-21"/>
    <x v="0"/>
    <x v="0"/>
    <n v="26"/>
    <n v="21"/>
    <n v="5"/>
    <n v="3"/>
    <n v="63246"/>
    <n v="2432.5384615384614"/>
    <n v="51083.307692307688"/>
    <n v="10216.661538461538"/>
    <n v="5108.330769230769"/>
    <n v="6129.996923076922"/>
    <n v="200"/>
    <n v="6329.996923076922"/>
    <n v="600"/>
    <n v="67008.299999999988"/>
    <n v="60678.303076923068"/>
    <s v="Paid"/>
    <s v="ICICI"/>
    <s v="426345430403"/>
    <s v="832921323557"/>
  </r>
  <r>
    <x v="1102"/>
    <x v="117"/>
    <x v="1"/>
    <n v="51"/>
    <x v="5"/>
    <x v="5"/>
    <x v="0"/>
    <s v="2022-08-23"/>
    <x v="0"/>
    <x v="0"/>
    <n v="26"/>
    <n v="21"/>
    <n v="5"/>
    <n v="8"/>
    <n v="62099"/>
    <n v="2388.4230769230771"/>
    <n v="50156.884615384617"/>
    <n v="10031.376923076925"/>
    <n v="5015.6884615384624"/>
    <n v="6018.8261538461538"/>
    <n v="200"/>
    <n v="6218.8261538461538"/>
    <n v="1600"/>
    <n v="66803.950000000012"/>
    <n v="60585.12384615386"/>
    <s v="Paid"/>
    <s v="SBI"/>
    <s v="695660256745"/>
    <s v="869538275823"/>
  </r>
  <r>
    <x v="1103"/>
    <x v="72"/>
    <x v="0"/>
    <n v="45"/>
    <x v="5"/>
    <x v="1"/>
    <x v="0"/>
    <s v="2025-05-27"/>
    <x v="0"/>
    <x v="0"/>
    <n v="26"/>
    <n v="22"/>
    <n v="4"/>
    <n v="16"/>
    <n v="40149"/>
    <n v="1544.1923076923076"/>
    <n v="33972.230769230766"/>
    <n v="6794.4461538461537"/>
    <n v="3397.2230769230769"/>
    <n v="4076.6676923076916"/>
    <n v="200"/>
    <n v="4276.6676923076921"/>
    <n v="3200"/>
    <n v="47363.899999999994"/>
    <n v="43087.232307692306"/>
    <s v="Paid"/>
    <s v="HDFC"/>
    <s v="804094221084"/>
    <s v="901692933392"/>
  </r>
  <r>
    <x v="1104"/>
    <x v="55"/>
    <x v="0"/>
    <n v="30"/>
    <x v="7"/>
    <x v="5"/>
    <x v="2"/>
    <s v="2023-11-28"/>
    <x v="0"/>
    <x v="0"/>
    <n v="26"/>
    <n v="22"/>
    <n v="4"/>
    <n v="3"/>
    <n v="56776"/>
    <n v="2183.6923076923076"/>
    <n v="48041.230769230766"/>
    <n v="9608.2461538461539"/>
    <n v="4804.123076923077"/>
    <n v="5764.9476923076918"/>
    <n v="200"/>
    <n v="5964.9476923076918"/>
    <n v="600"/>
    <n v="63053.599999999991"/>
    <n v="57088.652307692297"/>
    <s v="Paid"/>
    <s v="SBI"/>
    <s v="951610099915"/>
    <s v="403502557002"/>
  </r>
  <r>
    <x v="1105"/>
    <x v="155"/>
    <x v="0"/>
    <n v="36"/>
    <x v="0"/>
    <x v="2"/>
    <x v="5"/>
    <s v="2019-02-19"/>
    <x v="0"/>
    <x v="0"/>
    <n v="26"/>
    <n v="22"/>
    <n v="4"/>
    <n v="17"/>
    <n v="47132"/>
    <n v="1812.7692307692307"/>
    <n v="39880.923076923078"/>
    <n v="7976.1846153846163"/>
    <n v="3988.0923076923082"/>
    <n v="4785.7107692307691"/>
    <n v="200"/>
    <n v="4985.7107692307691"/>
    <n v="3400"/>
    <n v="55245.2"/>
    <n v="50259.489230769228"/>
    <s v="Paid"/>
    <s v="SBI"/>
    <s v="109981559032"/>
    <s v="660234580424"/>
  </r>
  <r>
    <x v="1106"/>
    <x v="49"/>
    <x v="0"/>
    <n v="30"/>
    <x v="3"/>
    <x v="1"/>
    <x v="0"/>
    <s v="2019-08-13"/>
    <x v="0"/>
    <x v="0"/>
    <n v="26"/>
    <n v="23"/>
    <n v="3"/>
    <n v="14"/>
    <n v="25013"/>
    <n v="962.03846153846155"/>
    <n v="22126.884615384617"/>
    <n v="4425.376923076924"/>
    <n v="2212.688461538462"/>
    <n v="2655.2261538461539"/>
    <n v="200"/>
    <n v="2855.2261538461539"/>
    <n v="2800"/>
    <n v="31564.950000000004"/>
    <n v="28709.723846153851"/>
    <s v="Paid"/>
    <s v="ICICI"/>
    <s v="203238792507"/>
    <s v="883176269157"/>
  </r>
  <r>
    <x v="1107"/>
    <x v="42"/>
    <x v="0"/>
    <n v="36"/>
    <x v="5"/>
    <x v="3"/>
    <x v="1"/>
    <s v="2020-02-06"/>
    <x v="0"/>
    <x v="0"/>
    <n v="26"/>
    <n v="23"/>
    <n v="3"/>
    <n v="1"/>
    <n v="22939"/>
    <n v="882.26923076923072"/>
    <n v="20292.192307692305"/>
    <n v="4058.4384615384611"/>
    <n v="2029.2192307692305"/>
    <n v="2435.0630769230766"/>
    <n v="200"/>
    <n v="2635.0630769230766"/>
    <n v="200"/>
    <n v="26579.85"/>
    <n v="23944.786923076921"/>
    <s v="Paid"/>
    <s v="ICICI"/>
    <s v="326976173369"/>
    <s v="299813117467"/>
  </r>
  <r>
    <x v="1108"/>
    <x v="158"/>
    <x v="0"/>
    <n v="50"/>
    <x v="6"/>
    <x v="2"/>
    <x v="1"/>
    <s v="2019-11-16"/>
    <x v="0"/>
    <x v="0"/>
    <n v="26"/>
    <n v="25"/>
    <n v="1"/>
    <n v="9"/>
    <n v="65363"/>
    <n v="2513.9615384615386"/>
    <n v="62849.038461538461"/>
    <n v="12569.807692307693"/>
    <n v="6284.9038461538466"/>
    <n v="7541.8846153846152"/>
    <n v="200"/>
    <n v="7741.8846153846152"/>
    <n v="1800"/>
    <n v="83503.75"/>
    <n v="75761.86538461539"/>
    <s v="Paid"/>
    <s v="HDFC"/>
    <s v="709554195905"/>
    <s v="959178446151"/>
  </r>
  <r>
    <x v="1109"/>
    <x v="94"/>
    <x v="1"/>
    <n v="42"/>
    <x v="1"/>
    <x v="4"/>
    <x v="5"/>
    <s v="2024-02-15"/>
    <x v="0"/>
    <x v="0"/>
    <n v="26"/>
    <n v="24"/>
    <n v="2"/>
    <n v="19"/>
    <n v="54504"/>
    <n v="2096.3076923076924"/>
    <n v="50311.384615384617"/>
    <n v="10062.276923076925"/>
    <n v="5031.1384615384623"/>
    <n v="6037.3661538461538"/>
    <n v="200"/>
    <n v="6237.3661538461538"/>
    <n v="3800"/>
    <n v="69204.800000000003"/>
    <n v="62967.43384615385"/>
    <s v="Paid"/>
    <s v="ICICI"/>
    <s v="470128581899"/>
    <s v="438826762695"/>
  </r>
  <r>
    <x v="1110"/>
    <x v="115"/>
    <x v="1"/>
    <n v="44"/>
    <x v="3"/>
    <x v="1"/>
    <x v="3"/>
    <s v="2020-06-08"/>
    <x v="0"/>
    <x v="0"/>
    <n v="26"/>
    <n v="22"/>
    <n v="4"/>
    <n v="0"/>
    <n v="21123"/>
    <n v="812.42307692307691"/>
    <n v="17873.307692307691"/>
    <n v="3574.6615384615384"/>
    <n v="1787.3307692307692"/>
    <n v="2144.7969230769231"/>
    <n v="200"/>
    <n v="2344.7969230769231"/>
    <n v="0"/>
    <n v="23235.3"/>
    <n v="20890.503076923076"/>
    <s v="Paid"/>
    <s v="SBI"/>
    <s v="785138085891"/>
    <s v="442138086646"/>
  </r>
  <r>
    <x v="1111"/>
    <x v="81"/>
    <x v="1"/>
    <n v="27"/>
    <x v="1"/>
    <x v="1"/>
    <x v="2"/>
    <s v="2023-06-12"/>
    <x v="0"/>
    <x v="0"/>
    <n v="26"/>
    <n v="23"/>
    <n v="3"/>
    <n v="14"/>
    <n v="35111"/>
    <n v="1350.4230769230769"/>
    <n v="31059.73076923077"/>
    <n v="6211.9461538461546"/>
    <n v="3105.9730769230773"/>
    <n v="3727.1676923076921"/>
    <n v="200"/>
    <n v="3927.1676923076921"/>
    <n v="2800"/>
    <n v="43177.650000000009"/>
    <n v="39250.48230769232"/>
    <s v="Paid"/>
    <s v="SBI"/>
    <s v="737728984014"/>
    <s v="856536330504"/>
  </r>
  <r>
    <x v="1112"/>
    <x v="177"/>
    <x v="1"/>
    <n v="24"/>
    <x v="6"/>
    <x v="4"/>
    <x v="5"/>
    <s v="2025-11-05"/>
    <x v="0"/>
    <x v="0"/>
    <n v="26"/>
    <n v="25"/>
    <n v="1"/>
    <n v="6"/>
    <n v="39259"/>
    <n v="1509.9615384615386"/>
    <n v="37749.038461538461"/>
    <n v="7549.8076923076924"/>
    <n v="3774.9038461538462"/>
    <n v="4529.8846153846152"/>
    <n v="200"/>
    <n v="4729.8846153846152"/>
    <n v="1200"/>
    <n v="50273.75"/>
    <n v="45543.865384615383"/>
    <s v="Paid"/>
    <s v="HDFC"/>
    <s v="275569803393"/>
    <s v="191742758023"/>
  </r>
  <r>
    <x v="1113"/>
    <x v="64"/>
    <x v="1"/>
    <n v="54"/>
    <x v="0"/>
    <x v="4"/>
    <x v="5"/>
    <s v="2024-11-11"/>
    <x v="0"/>
    <x v="0"/>
    <n v="26"/>
    <n v="23"/>
    <n v="3"/>
    <n v="18"/>
    <n v="30458"/>
    <n v="1171.4615384615386"/>
    <n v="26943.615384615387"/>
    <n v="5388.7230769230773"/>
    <n v="2694.3615384615387"/>
    <n v="3233.2338461538461"/>
    <n v="200"/>
    <n v="3433.2338461538461"/>
    <n v="3600"/>
    <n v="38626.700000000004"/>
    <n v="35193.466153846159"/>
    <s v="Paid"/>
    <s v="HDFC"/>
    <s v="552344762575"/>
    <s v="272812598496"/>
  </r>
  <r>
    <x v="1114"/>
    <x v="169"/>
    <x v="1"/>
    <n v="21"/>
    <x v="0"/>
    <x v="4"/>
    <x v="3"/>
    <s v="2025-06-13"/>
    <x v="0"/>
    <x v="0"/>
    <n v="26"/>
    <n v="25"/>
    <n v="1"/>
    <n v="16"/>
    <n v="27283"/>
    <n v="1049.3461538461538"/>
    <n v="26233.653846153844"/>
    <n v="5246.7307692307695"/>
    <n v="2623.3653846153848"/>
    <n v="3148.038461538461"/>
    <n v="200"/>
    <n v="3348.038461538461"/>
    <n v="3200"/>
    <n v="37303.75"/>
    <n v="33955.711538461539"/>
    <s v="Paid"/>
    <s v="HDFC"/>
    <s v="199075476864"/>
    <s v="725840228261"/>
  </r>
  <r>
    <x v="1115"/>
    <x v="169"/>
    <x v="1"/>
    <n v="35"/>
    <x v="7"/>
    <x v="5"/>
    <x v="2"/>
    <s v="2021-06-13"/>
    <x v="0"/>
    <x v="0"/>
    <n v="26"/>
    <n v="22"/>
    <n v="4"/>
    <n v="4"/>
    <n v="71186"/>
    <n v="2737.9230769230771"/>
    <n v="60234.307692307695"/>
    <n v="12046.86153846154"/>
    <n v="6023.4307692307702"/>
    <n v="7228.1169230769228"/>
    <n v="200"/>
    <n v="7428.1169230769228"/>
    <n v="800"/>
    <n v="79104.600000000006"/>
    <n v="71676.48307692309"/>
    <s v="Paid"/>
    <s v="HDFC"/>
    <s v="280794747747"/>
    <s v="754030471261"/>
  </r>
  <r>
    <x v="1116"/>
    <x v="27"/>
    <x v="1"/>
    <n v="40"/>
    <x v="6"/>
    <x v="4"/>
    <x v="0"/>
    <s v="2023-08-05"/>
    <x v="0"/>
    <x v="0"/>
    <n v="26"/>
    <n v="23"/>
    <n v="3"/>
    <n v="8"/>
    <n v="65372"/>
    <n v="2514.3076923076924"/>
    <n v="57829.076923076922"/>
    <n v="11565.815384615385"/>
    <n v="5782.9076923076927"/>
    <n v="6939.4892307692307"/>
    <n v="200"/>
    <n v="7139.4892307692307"/>
    <n v="1600"/>
    <n v="76777.8"/>
    <n v="69638.310769230768"/>
    <s v="Paid"/>
    <s v="HDFC"/>
    <s v="260740236617"/>
    <s v="925553781193"/>
  </r>
  <r>
    <x v="1117"/>
    <x v="142"/>
    <x v="1"/>
    <n v="27"/>
    <x v="7"/>
    <x v="3"/>
    <x v="2"/>
    <s v="2022-03-31"/>
    <x v="0"/>
    <x v="0"/>
    <n v="26"/>
    <n v="23"/>
    <n v="3"/>
    <n v="11"/>
    <n v="71655"/>
    <n v="2755.9615384615386"/>
    <n v="63387.11538461539"/>
    <n v="12677.423076923078"/>
    <n v="6338.711538461539"/>
    <n v="7606.4538461538468"/>
    <n v="200"/>
    <n v="7806.4538461538468"/>
    <n v="2200"/>
    <n v="84603.25"/>
    <n v="76796.796153846153"/>
    <s v="Paid"/>
    <s v="HDFC"/>
    <s v="824259573440"/>
    <s v="373726651383"/>
  </r>
  <r>
    <x v="1118"/>
    <x v="53"/>
    <x v="1"/>
    <n v="39"/>
    <x v="5"/>
    <x v="4"/>
    <x v="5"/>
    <s v="2022-05-28"/>
    <x v="0"/>
    <x v="0"/>
    <n v="26"/>
    <n v="24"/>
    <n v="2"/>
    <n v="15"/>
    <n v="68275"/>
    <n v="2625.9615384615386"/>
    <n v="63023.076923076922"/>
    <n v="12604.615384615385"/>
    <n v="6302.3076923076924"/>
    <n v="7562.7692307692305"/>
    <n v="200"/>
    <n v="7762.7692307692305"/>
    <n v="3000"/>
    <n v="84930"/>
    <n v="77167.230769230766"/>
    <s v="Paid"/>
    <s v="SBI"/>
    <s v="501162650313"/>
    <s v="611561486814"/>
  </r>
  <r>
    <x v="1119"/>
    <x v="162"/>
    <x v="1"/>
    <n v="25"/>
    <x v="4"/>
    <x v="4"/>
    <x v="3"/>
    <s v="2025-01-09"/>
    <x v="0"/>
    <x v="0"/>
    <n v="26"/>
    <n v="24"/>
    <n v="2"/>
    <n v="13"/>
    <n v="62047"/>
    <n v="2386.4230769230771"/>
    <n v="57274.153846153851"/>
    <n v="11454.830769230772"/>
    <n v="5727.4153846153858"/>
    <n v="6872.8984615384616"/>
    <n v="200"/>
    <n v="7072.8984615384616"/>
    <n v="2600"/>
    <n v="77056.400000000023"/>
    <n v="69983.501538461569"/>
    <s v="Paid"/>
    <s v="HDFC"/>
    <s v="783779043630"/>
    <s v="423913146242"/>
  </r>
  <r>
    <x v="1120"/>
    <x v="62"/>
    <x v="0"/>
    <n v="21"/>
    <x v="4"/>
    <x v="5"/>
    <x v="1"/>
    <s v="2022-03-08"/>
    <x v="0"/>
    <x v="0"/>
    <n v="26"/>
    <n v="23"/>
    <n v="3"/>
    <n v="13"/>
    <n v="34945"/>
    <n v="1344.0384615384614"/>
    <n v="30912.884615384613"/>
    <n v="6182.5769230769229"/>
    <n v="3091.2884615384614"/>
    <n v="3709.5461538461536"/>
    <n v="200"/>
    <n v="3909.5461538461536"/>
    <n v="2600"/>
    <n v="42786.75"/>
    <n v="38877.203846153847"/>
    <s v="Paid"/>
    <s v="Axis"/>
    <s v="801197944857"/>
    <s v="485552736763"/>
  </r>
  <r>
    <x v="1121"/>
    <x v="26"/>
    <x v="1"/>
    <n v="37"/>
    <x v="4"/>
    <x v="5"/>
    <x v="1"/>
    <s v="2021-08-09"/>
    <x v="0"/>
    <x v="0"/>
    <n v="26"/>
    <n v="23"/>
    <n v="3"/>
    <n v="18"/>
    <n v="25198"/>
    <n v="969.15384615384619"/>
    <n v="22290.538461538461"/>
    <n v="4458.1076923076926"/>
    <n v="2229.0538461538463"/>
    <n v="2674.8646153846153"/>
    <n v="200"/>
    <n v="2874.8646153846153"/>
    <n v="3600"/>
    <n v="32577.699999999997"/>
    <n v="29702.83538461538"/>
    <s v="Paid"/>
    <s v="Axis"/>
    <s v="408425953104"/>
    <s v="960719433485"/>
  </r>
  <r>
    <x v="1122"/>
    <x v="71"/>
    <x v="1"/>
    <n v="54"/>
    <x v="3"/>
    <x v="2"/>
    <x v="3"/>
    <s v="2024-02-25"/>
    <x v="0"/>
    <x v="0"/>
    <n v="26"/>
    <n v="21"/>
    <n v="5"/>
    <n v="15"/>
    <n v="27832"/>
    <n v="1070.4615384615386"/>
    <n v="22479.692307692309"/>
    <n v="4495.9384615384615"/>
    <n v="2247.9692307692308"/>
    <n v="2697.563076923077"/>
    <n v="200"/>
    <n v="2897.563076923077"/>
    <n v="3000"/>
    <n v="32223.600000000002"/>
    <n v="29326.036923076925"/>
    <s v="Paid"/>
    <s v="SBI"/>
    <s v="825145302263"/>
    <s v="183030378478"/>
  </r>
  <r>
    <x v="1123"/>
    <x v="162"/>
    <x v="0"/>
    <n v="37"/>
    <x v="4"/>
    <x v="2"/>
    <x v="3"/>
    <s v="2022-01-20"/>
    <x v="0"/>
    <x v="0"/>
    <n v="26"/>
    <n v="24"/>
    <n v="2"/>
    <n v="20"/>
    <n v="45549"/>
    <n v="1751.8846153846155"/>
    <n v="42045.230769230773"/>
    <n v="8409.046153846155"/>
    <n v="4204.5230769230775"/>
    <n v="5045.4276923076923"/>
    <n v="200"/>
    <n v="5245.4276923076923"/>
    <n v="4000"/>
    <n v="58658.8"/>
    <n v="53413.372307692312"/>
    <s v="Paid"/>
    <s v="SBI"/>
    <s v="895740144252"/>
    <s v="600360451317"/>
  </r>
  <r>
    <x v="1124"/>
    <x v="40"/>
    <x v="0"/>
    <n v="43"/>
    <x v="7"/>
    <x v="5"/>
    <x v="3"/>
    <s v="2023-04-22"/>
    <x v="0"/>
    <x v="0"/>
    <n v="26"/>
    <n v="25"/>
    <n v="1"/>
    <n v="4"/>
    <n v="59035"/>
    <n v="2270.5769230769229"/>
    <n v="56764.423076923071"/>
    <n v="11352.884615384615"/>
    <n v="5676.4423076923076"/>
    <n v="6811.7307692307686"/>
    <n v="200"/>
    <n v="7011.7307692307686"/>
    <n v="800"/>
    <n v="74593.75"/>
    <n v="67582.019230769234"/>
    <s v="Paid"/>
    <s v="Axis"/>
    <s v="338117278767"/>
    <s v="996468339608"/>
  </r>
  <r>
    <x v="1125"/>
    <x v="126"/>
    <x v="1"/>
    <n v="38"/>
    <x v="1"/>
    <x v="2"/>
    <x v="6"/>
    <s v="2021-07-03"/>
    <x v="0"/>
    <x v="0"/>
    <n v="26"/>
    <n v="22"/>
    <n v="4"/>
    <n v="18"/>
    <n v="47844"/>
    <n v="1840.1538461538462"/>
    <n v="40483.384615384617"/>
    <n v="8096.6769230769241"/>
    <n v="4048.3384615384621"/>
    <n v="4858.0061538461541"/>
    <n v="200"/>
    <n v="5058.0061538461541"/>
    <n v="3600"/>
    <n v="56228.4"/>
    <n v="51170.393846153849"/>
    <s v="Paid"/>
    <s v="Axis"/>
    <s v="849861106807"/>
    <s v="914370010996"/>
  </r>
  <r>
    <x v="1126"/>
    <x v="55"/>
    <x v="0"/>
    <n v="24"/>
    <x v="2"/>
    <x v="1"/>
    <x v="1"/>
    <s v="2019-06-29"/>
    <x v="0"/>
    <x v="0"/>
    <n v="26"/>
    <n v="24"/>
    <n v="2"/>
    <n v="18"/>
    <n v="76926"/>
    <n v="2958.6923076923076"/>
    <n v="71008.615384615376"/>
    <n v="14201.723076923075"/>
    <n v="7100.8615384615377"/>
    <n v="8521.0338461538449"/>
    <n v="200"/>
    <n v="8721.0338461538449"/>
    <n v="3600"/>
    <n v="95911.2"/>
    <n v="87190.166153846149"/>
    <s v="Paid"/>
    <s v="HDFC"/>
    <s v="594557089946"/>
    <s v="767961989884"/>
  </r>
  <r>
    <x v="1127"/>
    <x v="96"/>
    <x v="1"/>
    <n v="55"/>
    <x v="5"/>
    <x v="1"/>
    <x v="4"/>
    <s v="2020-05-05"/>
    <x v="0"/>
    <x v="0"/>
    <n v="26"/>
    <n v="23"/>
    <n v="3"/>
    <n v="17"/>
    <n v="42969"/>
    <n v="1652.6538461538462"/>
    <n v="38011.038461538461"/>
    <n v="7602.2076923076929"/>
    <n v="3801.1038461538465"/>
    <n v="4561.3246153846148"/>
    <n v="200"/>
    <n v="4761.3246153846148"/>
    <n v="3400"/>
    <n v="52814.35"/>
    <n v="48053.025384615386"/>
    <s v="Paid"/>
    <s v="ICICI"/>
    <s v="608293039995"/>
    <s v="122463387076"/>
  </r>
  <r>
    <x v="1128"/>
    <x v="28"/>
    <x v="0"/>
    <n v="30"/>
    <x v="3"/>
    <x v="4"/>
    <x v="1"/>
    <s v="2025-03-29"/>
    <x v="0"/>
    <x v="0"/>
    <n v="26"/>
    <n v="22"/>
    <n v="4"/>
    <n v="0"/>
    <n v="43574"/>
    <n v="1675.9230769230769"/>
    <n v="36870.307692307695"/>
    <n v="7374.0615384615394"/>
    <n v="3687.0307692307697"/>
    <n v="4424.4369230769234"/>
    <n v="200"/>
    <n v="4624.4369230769234"/>
    <n v="0"/>
    <n v="47931.4"/>
    <n v="43306.963076923079"/>
    <s v="Paid"/>
    <s v="Axis"/>
    <s v="128802294477"/>
    <s v="557941498932"/>
  </r>
  <r>
    <x v="1129"/>
    <x v="197"/>
    <x v="1"/>
    <n v="39"/>
    <x v="7"/>
    <x v="3"/>
    <x v="0"/>
    <s v="2024-10-08"/>
    <x v="0"/>
    <x v="0"/>
    <n v="26"/>
    <n v="24"/>
    <n v="2"/>
    <n v="10"/>
    <n v="33411"/>
    <n v="1285.0384615384614"/>
    <n v="30840.923076923074"/>
    <n v="6168.1846153846154"/>
    <n v="3084.0923076923077"/>
    <n v="3700.9107692307689"/>
    <n v="200"/>
    <n v="3900.9107692307689"/>
    <n v="2000"/>
    <n v="42093.2"/>
    <n v="38192.289230769231"/>
    <s v="Paid"/>
    <s v="Axis"/>
    <s v="504192080260"/>
    <s v="979565895742"/>
  </r>
  <r>
    <x v="1130"/>
    <x v="151"/>
    <x v="0"/>
    <n v="49"/>
    <x v="7"/>
    <x v="4"/>
    <x v="1"/>
    <s v="2022-03-24"/>
    <x v="0"/>
    <x v="0"/>
    <n v="26"/>
    <n v="23"/>
    <n v="3"/>
    <n v="7"/>
    <n v="74260"/>
    <n v="2856.1538461538462"/>
    <n v="65691.538461538468"/>
    <n v="13138.307692307695"/>
    <n v="6569.1538461538476"/>
    <n v="7882.9846153846156"/>
    <n v="200"/>
    <n v="8082.9846153846156"/>
    <n v="1400"/>
    <n v="86799"/>
    <n v="78716.015384615384"/>
    <s v="Paid"/>
    <s v="HDFC"/>
    <s v="199106566391"/>
    <s v="201401535669"/>
  </r>
  <r>
    <x v="1131"/>
    <x v="80"/>
    <x v="1"/>
    <n v="24"/>
    <x v="7"/>
    <x v="3"/>
    <x v="1"/>
    <s v="2022-12-21"/>
    <x v="0"/>
    <x v="0"/>
    <n v="26"/>
    <n v="23"/>
    <n v="3"/>
    <n v="6"/>
    <n v="74345"/>
    <n v="2859.4230769230771"/>
    <n v="65766.73076923078"/>
    <n v="13153.346153846156"/>
    <n v="6576.673076923078"/>
    <n v="7892.0076923076931"/>
    <n v="200"/>
    <n v="8092.0076923076931"/>
    <n v="1200"/>
    <n v="86696.750000000015"/>
    <n v="78604.742307692315"/>
    <s v="Paid"/>
    <s v="ICICI"/>
    <s v="948123712661"/>
    <s v="776608926865"/>
  </r>
  <r>
    <x v="1132"/>
    <x v="49"/>
    <x v="0"/>
    <n v="23"/>
    <x v="2"/>
    <x v="4"/>
    <x v="0"/>
    <s v="2024-03-18"/>
    <x v="0"/>
    <x v="0"/>
    <n v="26"/>
    <n v="23"/>
    <n v="3"/>
    <n v="8"/>
    <n v="32921"/>
    <n v="1266.1923076923076"/>
    <n v="29122.423076923074"/>
    <n v="5824.4846153846156"/>
    <n v="2912.2423076923078"/>
    <n v="3494.6907692307686"/>
    <n v="200"/>
    <n v="3694.6907692307686"/>
    <n v="1600"/>
    <n v="39459.15"/>
    <n v="35764.459230769236"/>
    <s v="Paid"/>
    <s v="HDFC"/>
    <s v="103711640724"/>
    <s v="118877261735"/>
  </r>
  <r>
    <x v="1133"/>
    <x v="157"/>
    <x v="0"/>
    <n v="23"/>
    <x v="2"/>
    <x v="0"/>
    <x v="4"/>
    <s v="2020-08-11"/>
    <x v="0"/>
    <x v="0"/>
    <n v="26"/>
    <n v="22"/>
    <n v="4"/>
    <n v="16"/>
    <n v="57361"/>
    <n v="2206.1923076923076"/>
    <n v="48536.230769230766"/>
    <n v="9707.2461538461539"/>
    <n v="4853.623076923077"/>
    <n v="5824.3476923076914"/>
    <n v="200"/>
    <n v="6024.3476923076914"/>
    <n v="3200"/>
    <n v="66297.099999999991"/>
    <n v="60272.752307692303"/>
    <s v="Paid"/>
    <s v="ICICI"/>
    <s v="622715101600"/>
    <s v="723334415075"/>
  </r>
  <r>
    <x v="1134"/>
    <x v="24"/>
    <x v="1"/>
    <n v="54"/>
    <x v="6"/>
    <x v="4"/>
    <x v="5"/>
    <s v="2021-09-10"/>
    <x v="0"/>
    <x v="0"/>
    <n v="26"/>
    <n v="24"/>
    <n v="2"/>
    <n v="14"/>
    <n v="45537"/>
    <n v="1751.4230769230769"/>
    <n v="42034.153846153844"/>
    <n v="8406.8307692307699"/>
    <n v="4203.4153846153849"/>
    <n v="5044.0984615384614"/>
    <n v="200"/>
    <n v="5244.0984615384614"/>
    <n v="2800"/>
    <n v="57444.4"/>
    <n v="52200.301538461543"/>
    <s v="Paid"/>
    <s v="ICICI"/>
    <s v="533993383482"/>
    <s v="244072169111"/>
  </r>
  <r>
    <x v="1135"/>
    <x v="18"/>
    <x v="0"/>
    <n v="47"/>
    <x v="3"/>
    <x v="4"/>
    <x v="3"/>
    <s v="2023-07-23"/>
    <x v="0"/>
    <x v="0"/>
    <n v="26"/>
    <n v="24"/>
    <n v="2"/>
    <n v="15"/>
    <n v="56515"/>
    <n v="2173.6538461538462"/>
    <n v="52167.692307692312"/>
    <n v="10433.538461538463"/>
    <n v="5216.7692307692314"/>
    <n v="6260.123076923077"/>
    <n v="200"/>
    <n v="6460.123076923077"/>
    <n v="3000"/>
    <n v="70818"/>
    <n v="64357.876923076925"/>
    <s v="Paid"/>
    <s v="SBI"/>
    <s v="668333210559"/>
    <s v="643650509358"/>
  </r>
  <r>
    <x v="1136"/>
    <x v="9"/>
    <x v="0"/>
    <n v="39"/>
    <x v="2"/>
    <x v="4"/>
    <x v="3"/>
    <s v="2023-08-03"/>
    <x v="0"/>
    <x v="0"/>
    <n v="26"/>
    <n v="23"/>
    <n v="3"/>
    <n v="2"/>
    <n v="53660"/>
    <n v="2063.8461538461538"/>
    <n v="47468.461538461539"/>
    <n v="9493.6923076923085"/>
    <n v="4746.8461538461543"/>
    <n v="5696.2153846153842"/>
    <n v="200"/>
    <n v="5896.2153846153842"/>
    <n v="400"/>
    <n v="62109"/>
    <n v="56212.784615384619"/>
    <s v="Paid"/>
    <s v="SBI"/>
    <s v="618772368553"/>
    <s v="593050670394"/>
  </r>
  <r>
    <x v="1137"/>
    <x v="184"/>
    <x v="1"/>
    <n v="55"/>
    <x v="1"/>
    <x v="4"/>
    <x v="2"/>
    <s v="2021-01-05"/>
    <x v="0"/>
    <x v="0"/>
    <n v="26"/>
    <n v="24"/>
    <n v="2"/>
    <n v="8"/>
    <n v="42313"/>
    <n v="1627.4230769230769"/>
    <n v="39058.153846153844"/>
    <n v="7811.6307692307691"/>
    <n v="3905.8153846153846"/>
    <n v="4686.9784615384615"/>
    <n v="200"/>
    <n v="4886.9784615384615"/>
    <n v="1600"/>
    <n v="52375.6"/>
    <n v="47488.621538461535"/>
    <s v="Paid"/>
    <s v="HDFC"/>
    <s v="922984509365"/>
    <s v="955461892161"/>
  </r>
  <r>
    <x v="1138"/>
    <x v="135"/>
    <x v="0"/>
    <n v="47"/>
    <x v="5"/>
    <x v="4"/>
    <x v="1"/>
    <s v="2024-01-18"/>
    <x v="0"/>
    <x v="0"/>
    <n v="26"/>
    <n v="22"/>
    <n v="4"/>
    <n v="18"/>
    <n v="55259"/>
    <n v="2125.3461538461538"/>
    <n v="46757.615384615383"/>
    <n v="9351.5230769230766"/>
    <n v="4675.7615384615383"/>
    <n v="5610.913846153846"/>
    <n v="200"/>
    <n v="5810.913846153846"/>
    <n v="3600"/>
    <n v="64384.899999999994"/>
    <n v="58573.986153846148"/>
    <s v="Paid"/>
    <s v="HDFC"/>
    <s v="891943862974"/>
    <s v="112057159609"/>
  </r>
  <r>
    <x v="1139"/>
    <x v="90"/>
    <x v="1"/>
    <n v="38"/>
    <x v="5"/>
    <x v="0"/>
    <x v="0"/>
    <s v="2020-08-06"/>
    <x v="0"/>
    <x v="0"/>
    <n v="26"/>
    <n v="24"/>
    <n v="2"/>
    <n v="7"/>
    <n v="61936"/>
    <n v="2382.1538461538462"/>
    <n v="57171.692307692312"/>
    <n v="11434.338461538464"/>
    <n v="5717.1692307692319"/>
    <n v="6860.6030769230774"/>
    <n v="200"/>
    <n v="7060.6030769230774"/>
    <n v="1400"/>
    <n v="75723.199999999997"/>
    <n v="68662.596923076926"/>
    <s v="Paid"/>
    <s v="Axis"/>
    <s v="662915739748"/>
    <s v="758495058204"/>
  </r>
  <r>
    <x v="1140"/>
    <x v="167"/>
    <x v="1"/>
    <n v="22"/>
    <x v="5"/>
    <x v="0"/>
    <x v="2"/>
    <s v="2021-05-26"/>
    <x v="0"/>
    <x v="0"/>
    <n v="26"/>
    <n v="23"/>
    <n v="3"/>
    <n v="2"/>
    <n v="77956"/>
    <n v="2998.3076923076924"/>
    <n v="68961.076923076922"/>
    <n v="13792.215384615385"/>
    <n v="6896.1076923076926"/>
    <n v="8275.32923076923"/>
    <n v="200"/>
    <n v="8475.32923076923"/>
    <n v="400"/>
    <n v="90049.4"/>
    <n v="81574.070769230762"/>
    <s v="Paid"/>
    <s v="SBI"/>
    <s v="878927811383"/>
    <s v="996411440419"/>
  </r>
  <r>
    <x v="1141"/>
    <x v="141"/>
    <x v="1"/>
    <n v="26"/>
    <x v="4"/>
    <x v="5"/>
    <x v="6"/>
    <s v="2021-11-04"/>
    <x v="0"/>
    <x v="0"/>
    <n v="26"/>
    <n v="24"/>
    <n v="2"/>
    <n v="12"/>
    <n v="67126"/>
    <n v="2581.7692307692309"/>
    <n v="61962.461538461546"/>
    <n v="12392.49230769231"/>
    <n v="6196.2461538461548"/>
    <n v="7435.4953846153849"/>
    <n v="200"/>
    <n v="7635.4953846153849"/>
    <n v="2400"/>
    <n v="82951.200000000012"/>
    <n v="75315.704615384631"/>
    <s v="Paid"/>
    <s v="HDFC"/>
    <s v="889359083021"/>
    <s v="775463855444"/>
  </r>
  <r>
    <x v="1142"/>
    <x v="61"/>
    <x v="0"/>
    <n v="40"/>
    <x v="6"/>
    <x v="5"/>
    <x v="2"/>
    <s v="2021-07-10"/>
    <x v="0"/>
    <x v="0"/>
    <n v="26"/>
    <n v="23"/>
    <n v="3"/>
    <n v="3"/>
    <n v="26610"/>
    <n v="1023.4615384615385"/>
    <n v="23539.615384615383"/>
    <n v="4707.9230769230771"/>
    <n v="2353.9615384615386"/>
    <n v="2824.7538461538456"/>
    <n v="200"/>
    <n v="3024.7538461538456"/>
    <n v="600"/>
    <n v="31201.5"/>
    <n v="28176.746153846154"/>
    <s v="Paid"/>
    <s v="ICICI"/>
    <s v="456839348815"/>
    <s v="262698143532"/>
  </r>
  <r>
    <x v="1143"/>
    <x v="39"/>
    <x v="1"/>
    <n v="35"/>
    <x v="6"/>
    <x v="4"/>
    <x v="6"/>
    <s v="2025-05-21"/>
    <x v="0"/>
    <x v="0"/>
    <n v="26"/>
    <n v="23"/>
    <n v="3"/>
    <n v="14"/>
    <n v="40282"/>
    <n v="1549.3076923076924"/>
    <n v="35634.076923076922"/>
    <n v="7126.8153846153846"/>
    <n v="3563.4076923076923"/>
    <n v="4276.0892307692302"/>
    <n v="200"/>
    <n v="4476.0892307692302"/>
    <n v="2800"/>
    <n v="49124.3"/>
    <n v="44648.210769230776"/>
    <s v="Paid"/>
    <s v="SBI"/>
    <s v="324628535094"/>
    <s v="943263882675"/>
  </r>
  <r>
    <x v="1144"/>
    <x v="199"/>
    <x v="0"/>
    <n v="21"/>
    <x v="2"/>
    <x v="2"/>
    <x v="5"/>
    <s v="2023-11-18"/>
    <x v="0"/>
    <x v="0"/>
    <n v="26"/>
    <n v="26"/>
    <n v="0"/>
    <n v="0"/>
    <n v="38335"/>
    <n v="1474.4230769230769"/>
    <n v="38335"/>
    <n v="7667"/>
    <n v="3833.5"/>
    <n v="4600.2"/>
    <n v="200"/>
    <n v="4800.2"/>
    <n v="0"/>
    <n v="49835.5"/>
    <n v="45035.3"/>
    <s v="Paid"/>
    <s v="Axis"/>
    <s v="190263816926"/>
    <s v="213591106230"/>
  </r>
  <r>
    <x v="1145"/>
    <x v="35"/>
    <x v="1"/>
    <n v="32"/>
    <x v="1"/>
    <x v="5"/>
    <x v="2"/>
    <s v="2022-01-08"/>
    <x v="0"/>
    <x v="0"/>
    <n v="26"/>
    <n v="25"/>
    <n v="1"/>
    <n v="13"/>
    <n v="24849"/>
    <n v="955.73076923076928"/>
    <n v="23893.26923076923"/>
    <n v="4778.6538461538466"/>
    <n v="2389.3269230769233"/>
    <n v="2867.1923076923076"/>
    <n v="200"/>
    <n v="3067.1923076923076"/>
    <n v="2600"/>
    <n v="33661.25"/>
    <n v="30594.057692307691"/>
    <s v="Paid"/>
    <s v="ICICI"/>
    <s v="804383826628"/>
    <s v="747828348832"/>
  </r>
  <r>
    <x v="1146"/>
    <x v="86"/>
    <x v="1"/>
    <n v="25"/>
    <x v="5"/>
    <x v="4"/>
    <x v="5"/>
    <s v="2024-01-16"/>
    <x v="0"/>
    <x v="0"/>
    <n v="26"/>
    <n v="23"/>
    <n v="3"/>
    <n v="10"/>
    <n v="34188"/>
    <n v="1314.9230769230769"/>
    <n v="30243.23076923077"/>
    <n v="6048.6461538461544"/>
    <n v="3024.3230769230772"/>
    <n v="3629.187692307692"/>
    <n v="200"/>
    <n v="3829.187692307692"/>
    <n v="2000"/>
    <n v="41316.200000000004"/>
    <n v="37487.012307692312"/>
    <s v="Paid"/>
    <s v="ICICI"/>
    <s v="338220025244"/>
    <s v="937425881305"/>
  </r>
  <r>
    <x v="1147"/>
    <x v="100"/>
    <x v="1"/>
    <n v="35"/>
    <x v="2"/>
    <x v="5"/>
    <x v="4"/>
    <s v="2021-08-24"/>
    <x v="0"/>
    <x v="0"/>
    <n v="26"/>
    <n v="25"/>
    <n v="1"/>
    <n v="15"/>
    <n v="70256"/>
    <n v="2702.1538461538462"/>
    <n v="67553.846153846156"/>
    <n v="13510.769230769232"/>
    <n v="6755.3846153846162"/>
    <n v="8106.4615384615381"/>
    <n v="200"/>
    <n v="8306.461538461539"/>
    <n v="3000"/>
    <n v="90820"/>
    <n v="82513.538461538468"/>
    <s v="Paid"/>
    <s v="Axis"/>
    <s v="673218161674"/>
    <s v="430608930427"/>
  </r>
  <r>
    <x v="1148"/>
    <x v="43"/>
    <x v="1"/>
    <n v="51"/>
    <x v="7"/>
    <x v="5"/>
    <x v="6"/>
    <s v="2019-05-27"/>
    <x v="0"/>
    <x v="0"/>
    <n v="26"/>
    <n v="21"/>
    <n v="5"/>
    <n v="9"/>
    <n v="30846"/>
    <n v="1186.3846153846155"/>
    <n v="24914.076923076926"/>
    <n v="4982.8153846153855"/>
    <n v="2491.4076923076927"/>
    <n v="2989.689230769231"/>
    <n v="200"/>
    <n v="3189.689230769231"/>
    <n v="1800"/>
    <n v="34188.300000000003"/>
    <n v="30998.610769230771"/>
    <s v="Paid"/>
    <s v="SBI"/>
    <s v="208499746780"/>
    <s v="708412488494"/>
  </r>
  <r>
    <x v="1149"/>
    <x v="14"/>
    <x v="1"/>
    <n v="55"/>
    <x v="7"/>
    <x v="5"/>
    <x v="5"/>
    <s v="2020-01-02"/>
    <x v="0"/>
    <x v="0"/>
    <n v="26"/>
    <n v="25"/>
    <n v="1"/>
    <n v="18"/>
    <n v="67723"/>
    <n v="2604.7307692307691"/>
    <n v="65118.269230769227"/>
    <n v="13023.653846153846"/>
    <n v="6511.8269230769229"/>
    <n v="7814.1923076923067"/>
    <n v="200"/>
    <n v="8014.1923076923067"/>
    <n v="3600"/>
    <n v="88253.75"/>
    <n v="80239.557692307688"/>
    <s v="Paid"/>
    <s v="SBI"/>
    <s v="999416258161"/>
    <s v="175033099564"/>
  </r>
  <r>
    <x v="1150"/>
    <x v="71"/>
    <x v="1"/>
    <n v="49"/>
    <x v="3"/>
    <x v="2"/>
    <x v="2"/>
    <s v="2021-10-19"/>
    <x v="0"/>
    <x v="0"/>
    <n v="26"/>
    <n v="23"/>
    <n v="3"/>
    <n v="18"/>
    <n v="69804"/>
    <n v="2684.7692307692309"/>
    <n v="61749.692307692312"/>
    <n v="12349.938461538462"/>
    <n v="6174.9692307692312"/>
    <n v="7409.9630769230771"/>
    <n v="200"/>
    <n v="7609.9630769230771"/>
    <n v="3600"/>
    <n v="83874.600000000006"/>
    <n v="76264.636923076934"/>
    <s v="Paid"/>
    <s v="ICICI"/>
    <s v="980245683334"/>
    <s v="647907925937"/>
  </r>
  <r>
    <x v="1151"/>
    <x v="83"/>
    <x v="1"/>
    <n v="38"/>
    <x v="1"/>
    <x v="0"/>
    <x v="6"/>
    <s v="2021-08-24"/>
    <x v="0"/>
    <x v="0"/>
    <n v="26"/>
    <n v="24"/>
    <n v="2"/>
    <n v="18"/>
    <n v="54175"/>
    <n v="2083.6538461538462"/>
    <n v="50007.692307692312"/>
    <n v="10001.538461538463"/>
    <n v="5000.7692307692314"/>
    <n v="6000.9230769230771"/>
    <n v="200"/>
    <n v="6200.9230769230771"/>
    <n v="3600"/>
    <n v="68610"/>
    <n v="62409.076923076922"/>
    <s v="Paid"/>
    <s v="ICICI"/>
    <s v="764713090949"/>
    <s v="142459671714"/>
  </r>
  <r>
    <x v="1152"/>
    <x v="69"/>
    <x v="1"/>
    <n v="43"/>
    <x v="1"/>
    <x v="0"/>
    <x v="3"/>
    <s v="2021-11-21"/>
    <x v="0"/>
    <x v="0"/>
    <n v="26"/>
    <n v="22"/>
    <n v="4"/>
    <n v="14"/>
    <n v="49589"/>
    <n v="1907.2692307692307"/>
    <n v="41959.923076923078"/>
    <n v="8391.9846153846156"/>
    <n v="4195.9923076923078"/>
    <n v="5035.1907692307695"/>
    <n v="200"/>
    <n v="5235.1907692307695"/>
    <n v="2800"/>
    <n v="57347.9"/>
    <n v="52112.709230769229"/>
    <s v="Paid"/>
    <s v="SBI"/>
    <s v="584897797291"/>
    <s v="613437487173"/>
  </r>
  <r>
    <x v="1153"/>
    <x v="183"/>
    <x v="1"/>
    <n v="25"/>
    <x v="5"/>
    <x v="5"/>
    <x v="0"/>
    <s v="2024-11-29"/>
    <x v="0"/>
    <x v="0"/>
    <n v="26"/>
    <n v="25"/>
    <n v="1"/>
    <n v="11"/>
    <n v="61605"/>
    <n v="2369.4230769230771"/>
    <n v="59235.576923076929"/>
    <n v="11847.115384615387"/>
    <n v="5923.5576923076933"/>
    <n v="7108.2692307692314"/>
    <n v="200"/>
    <n v="7308.2692307692314"/>
    <n v="2200"/>
    <n v="79206.25"/>
    <n v="71897.980769230766"/>
    <s v="Paid"/>
    <s v="SBI"/>
    <s v="387455913120"/>
    <s v="759803354784"/>
  </r>
  <r>
    <x v="1154"/>
    <x v="166"/>
    <x v="0"/>
    <n v="30"/>
    <x v="3"/>
    <x v="5"/>
    <x v="6"/>
    <s v="2022-01-31"/>
    <x v="0"/>
    <x v="0"/>
    <n v="26"/>
    <n v="22"/>
    <n v="4"/>
    <n v="18"/>
    <n v="79771"/>
    <n v="3068.1153846153848"/>
    <n v="67498.538461538468"/>
    <n v="13499.707692307695"/>
    <n v="6749.8538461538474"/>
    <n v="8099.8246153846158"/>
    <n v="200"/>
    <n v="8299.8246153846158"/>
    <n v="3600"/>
    <n v="91348.1"/>
    <n v="83048.275384615394"/>
    <s v="Paid"/>
    <s v="Axis"/>
    <s v="608780618361"/>
    <s v="157765131503"/>
  </r>
  <r>
    <x v="1155"/>
    <x v="165"/>
    <x v="1"/>
    <n v="26"/>
    <x v="6"/>
    <x v="3"/>
    <x v="1"/>
    <s v="2023-10-26"/>
    <x v="0"/>
    <x v="0"/>
    <n v="26"/>
    <n v="24"/>
    <n v="2"/>
    <n v="0"/>
    <n v="54646"/>
    <n v="2101.7692307692309"/>
    <n v="50442.461538461546"/>
    <n v="10088.49230769231"/>
    <n v="5044.2461538461548"/>
    <n v="6053.0953846153852"/>
    <n v="200"/>
    <n v="6253.0953846153852"/>
    <n v="0"/>
    <n v="65575.200000000012"/>
    <n v="59322.104615384626"/>
    <s v="Paid"/>
    <s v="ICICI"/>
    <s v="448687518805"/>
    <s v="347368970588"/>
  </r>
  <r>
    <x v="1156"/>
    <x v="78"/>
    <x v="0"/>
    <n v="25"/>
    <x v="1"/>
    <x v="5"/>
    <x v="1"/>
    <s v="2024-11-28"/>
    <x v="0"/>
    <x v="0"/>
    <n v="26"/>
    <n v="22"/>
    <n v="4"/>
    <n v="12"/>
    <n v="34923"/>
    <n v="1343.1923076923076"/>
    <n v="29550.230769230766"/>
    <n v="5910.0461538461532"/>
    <n v="2955.0230769230766"/>
    <n v="3546.0276923076917"/>
    <n v="200"/>
    <n v="3746.0276923076917"/>
    <n v="2400"/>
    <n v="40815.299999999996"/>
    <n v="37069.272307692307"/>
    <s v="Paid"/>
    <s v="ICICI"/>
    <s v="854584115192"/>
    <s v="624820657145"/>
  </r>
  <r>
    <x v="1157"/>
    <x v="2"/>
    <x v="1"/>
    <n v="30"/>
    <x v="1"/>
    <x v="0"/>
    <x v="3"/>
    <s v="2023-09-26"/>
    <x v="0"/>
    <x v="0"/>
    <n v="26"/>
    <n v="22"/>
    <n v="4"/>
    <n v="3"/>
    <n v="32042"/>
    <n v="1232.3846153846155"/>
    <n v="27112.461538461539"/>
    <n v="5422.4923076923078"/>
    <n v="2711.2461538461539"/>
    <n v="3253.4953846153844"/>
    <n v="200"/>
    <n v="3453.4953846153844"/>
    <n v="600"/>
    <n v="35846.199999999997"/>
    <n v="32392.704615384613"/>
    <s v="Paid"/>
    <s v="SBI"/>
    <s v="974982925933"/>
    <s v="305111968743"/>
  </r>
  <r>
    <x v="1158"/>
    <x v="123"/>
    <x v="0"/>
    <n v="55"/>
    <x v="2"/>
    <x v="3"/>
    <x v="1"/>
    <s v="2023-08-17"/>
    <x v="0"/>
    <x v="0"/>
    <n v="26"/>
    <n v="23"/>
    <n v="3"/>
    <n v="4"/>
    <n v="27084"/>
    <n v="1041.6923076923076"/>
    <n v="23958.923076923074"/>
    <n v="4791.7846153846149"/>
    <n v="2395.8923076923074"/>
    <n v="2875.0707692307687"/>
    <n v="200"/>
    <n v="3075.0707692307687"/>
    <n v="800"/>
    <n v="31946.6"/>
    <n v="28871.529230769229"/>
    <s v="Paid"/>
    <s v="HDFC"/>
    <s v="225585667008"/>
    <s v="803611049166"/>
  </r>
  <r>
    <x v="1159"/>
    <x v="178"/>
    <x v="0"/>
    <n v="44"/>
    <x v="4"/>
    <x v="5"/>
    <x v="4"/>
    <s v="2021-05-06"/>
    <x v="0"/>
    <x v="0"/>
    <n v="26"/>
    <n v="22"/>
    <n v="4"/>
    <n v="14"/>
    <n v="49159"/>
    <n v="1890.7307692307693"/>
    <n v="41596.076923076922"/>
    <n v="8319.2153846153851"/>
    <n v="4159.6076923076926"/>
    <n v="4991.5292307692307"/>
    <n v="200"/>
    <n v="5191.5292307692307"/>
    <n v="2800"/>
    <n v="56874.899999999994"/>
    <n v="51683.370769230765"/>
    <s v="Paid"/>
    <s v="Axis"/>
    <s v="503311742034"/>
    <s v="205378760106"/>
  </r>
  <r>
    <x v="1160"/>
    <x v="103"/>
    <x v="0"/>
    <n v="29"/>
    <x v="6"/>
    <x v="2"/>
    <x v="2"/>
    <s v="2020-11-03"/>
    <x v="0"/>
    <x v="0"/>
    <n v="26"/>
    <n v="23"/>
    <n v="3"/>
    <n v="2"/>
    <n v="70701"/>
    <n v="2719.2692307692309"/>
    <n v="62543.192307692312"/>
    <n v="12508.638461538463"/>
    <n v="6254.3192307692316"/>
    <n v="7505.1830769230774"/>
    <n v="200"/>
    <n v="7705.1830769230774"/>
    <n v="400"/>
    <n v="81706.150000000009"/>
    <n v="74000.966923076936"/>
    <s v="Paid"/>
    <s v="SBI"/>
    <s v="315696499268"/>
    <s v="915821466614"/>
  </r>
  <r>
    <x v="1161"/>
    <x v="141"/>
    <x v="0"/>
    <n v="31"/>
    <x v="6"/>
    <x v="0"/>
    <x v="5"/>
    <s v="2021-03-30"/>
    <x v="0"/>
    <x v="0"/>
    <n v="26"/>
    <n v="22"/>
    <n v="4"/>
    <n v="11"/>
    <n v="30977"/>
    <n v="1191.4230769230769"/>
    <n v="26211.307692307691"/>
    <n v="5242.2615384615383"/>
    <n v="2621.1307692307691"/>
    <n v="3145.3569230769231"/>
    <n v="200"/>
    <n v="3345.3569230769231"/>
    <n v="2200"/>
    <n v="36274.699999999997"/>
    <n v="32929.343076923076"/>
    <s v="Paid"/>
    <s v="ICICI"/>
    <s v="855561754340"/>
    <s v="136759576878"/>
  </r>
  <r>
    <x v="1162"/>
    <x v="189"/>
    <x v="0"/>
    <n v="24"/>
    <x v="4"/>
    <x v="2"/>
    <x v="2"/>
    <s v="2023-02-27"/>
    <x v="0"/>
    <x v="0"/>
    <n v="26"/>
    <n v="24"/>
    <n v="2"/>
    <n v="19"/>
    <n v="62820"/>
    <n v="2416.1538461538462"/>
    <n v="57987.692307692312"/>
    <n v="11597.538461538463"/>
    <n v="5798.7692307692314"/>
    <n v="6958.5230769230775"/>
    <n v="200"/>
    <n v="7158.5230769230775"/>
    <n v="3800"/>
    <n v="79184.000000000015"/>
    <n v="72025.476923076931"/>
    <s v="Paid"/>
    <s v="HDFC"/>
    <s v="305748637995"/>
    <s v="519391520768"/>
  </r>
  <r>
    <x v="1163"/>
    <x v="110"/>
    <x v="1"/>
    <n v="41"/>
    <x v="4"/>
    <x v="1"/>
    <x v="4"/>
    <s v="2024-11-03"/>
    <x v="0"/>
    <x v="0"/>
    <n v="26"/>
    <n v="25"/>
    <n v="1"/>
    <n v="11"/>
    <n v="38861"/>
    <n v="1494.6538461538462"/>
    <n v="37366.346153846156"/>
    <n v="7473.2692307692314"/>
    <n v="3736.6346153846157"/>
    <n v="4483.9615384615381"/>
    <n v="200"/>
    <n v="4683.9615384615381"/>
    <n v="2200"/>
    <n v="50776.250000000007"/>
    <n v="46092.288461538468"/>
    <s v="Paid"/>
    <s v="SBI"/>
    <s v="565788167463"/>
    <s v="207413239094"/>
  </r>
  <r>
    <x v="1164"/>
    <x v="46"/>
    <x v="0"/>
    <n v="55"/>
    <x v="4"/>
    <x v="2"/>
    <x v="3"/>
    <s v="2020-08-08"/>
    <x v="0"/>
    <x v="0"/>
    <n v="26"/>
    <n v="25"/>
    <n v="1"/>
    <n v="1"/>
    <n v="42205"/>
    <n v="1623.2692307692307"/>
    <n v="40581.730769230766"/>
    <n v="8116.3461538461534"/>
    <n v="4058.1730769230767"/>
    <n v="4869.8076923076915"/>
    <n v="200"/>
    <n v="5069.8076923076915"/>
    <n v="200"/>
    <n v="52956.25"/>
    <n v="47886.442307692312"/>
    <s v="Paid"/>
    <s v="SBI"/>
    <s v="342751033777"/>
    <s v="107296150302"/>
  </r>
  <r>
    <x v="1165"/>
    <x v="142"/>
    <x v="0"/>
    <n v="53"/>
    <x v="5"/>
    <x v="0"/>
    <x v="1"/>
    <s v="2025-08-02"/>
    <x v="0"/>
    <x v="0"/>
    <n v="26"/>
    <n v="23"/>
    <n v="3"/>
    <n v="3"/>
    <n v="61124"/>
    <n v="2350.9230769230771"/>
    <n v="54071.230769230773"/>
    <n v="10814.246153846156"/>
    <n v="5407.1230769230779"/>
    <n v="6488.5476923076922"/>
    <n v="200"/>
    <n v="6688.5476923076922"/>
    <n v="600"/>
    <n v="70892.600000000006"/>
    <n v="64204.052307692313"/>
    <s v="Paid"/>
    <s v="SBI"/>
    <s v="526633085525"/>
    <s v="345005087715"/>
  </r>
  <r>
    <x v="1166"/>
    <x v="89"/>
    <x v="1"/>
    <n v="48"/>
    <x v="5"/>
    <x v="0"/>
    <x v="5"/>
    <s v="2023-09-27"/>
    <x v="0"/>
    <x v="0"/>
    <n v="26"/>
    <n v="22"/>
    <n v="4"/>
    <n v="1"/>
    <n v="76140"/>
    <n v="2928.4615384615386"/>
    <n v="64426.153846153851"/>
    <n v="12885.230769230771"/>
    <n v="6442.6153846153857"/>
    <n v="7731.1384615384623"/>
    <n v="200"/>
    <n v="7931.1384615384623"/>
    <n v="200"/>
    <n v="83954.000000000015"/>
    <n v="76022.861538461555"/>
    <s v="Paid"/>
    <s v="Axis"/>
    <s v="169370578652"/>
    <s v="106871003647"/>
  </r>
  <r>
    <x v="1167"/>
    <x v="158"/>
    <x v="0"/>
    <n v="50"/>
    <x v="1"/>
    <x v="2"/>
    <x v="0"/>
    <s v="2022-04-23"/>
    <x v="0"/>
    <x v="0"/>
    <n v="26"/>
    <n v="25"/>
    <n v="1"/>
    <n v="20"/>
    <n v="33387"/>
    <n v="1284.1153846153845"/>
    <n v="32102.884615384613"/>
    <n v="6420.5769230769229"/>
    <n v="3210.2884615384614"/>
    <n v="3852.3461538461534"/>
    <n v="200"/>
    <n v="4052.3461538461534"/>
    <n v="4000"/>
    <n v="45733.75"/>
    <n v="41681.403846153844"/>
    <s v="Paid"/>
    <s v="Axis"/>
    <s v="184795437635"/>
    <s v="523348627182"/>
  </r>
  <r>
    <x v="1168"/>
    <x v="76"/>
    <x v="1"/>
    <n v="27"/>
    <x v="3"/>
    <x v="2"/>
    <x v="1"/>
    <s v="2024-03-14"/>
    <x v="0"/>
    <x v="0"/>
    <n v="26"/>
    <n v="23"/>
    <n v="3"/>
    <n v="2"/>
    <n v="26572"/>
    <n v="1022"/>
    <n v="23506"/>
    <n v="4701.2"/>
    <n v="2350.6"/>
    <n v="2820.72"/>
    <n v="200"/>
    <n v="3020.72"/>
    <n v="400"/>
    <n v="30957.8"/>
    <n v="27937.079999999998"/>
    <s v="Paid"/>
    <s v="SBI"/>
    <s v="810342952932"/>
    <s v="321503807069"/>
  </r>
  <r>
    <x v="1169"/>
    <x v="4"/>
    <x v="1"/>
    <n v="22"/>
    <x v="3"/>
    <x v="1"/>
    <x v="0"/>
    <s v="2024-07-18"/>
    <x v="0"/>
    <x v="0"/>
    <n v="26"/>
    <n v="23"/>
    <n v="3"/>
    <n v="3"/>
    <n v="40781"/>
    <n v="1568.5"/>
    <n v="36075.5"/>
    <n v="7215.1"/>
    <n v="3607.55"/>
    <n v="4329.0599999999995"/>
    <n v="200"/>
    <n v="4529.0599999999995"/>
    <n v="600"/>
    <n v="47498.15"/>
    <n v="42969.090000000004"/>
    <s v="Paid"/>
    <s v="HDFC"/>
    <s v="360842958994"/>
    <s v="988673843516"/>
  </r>
  <r>
    <x v="1170"/>
    <x v="145"/>
    <x v="0"/>
    <n v="25"/>
    <x v="1"/>
    <x v="2"/>
    <x v="0"/>
    <s v="2025-02-06"/>
    <x v="0"/>
    <x v="0"/>
    <n v="26"/>
    <n v="24"/>
    <n v="2"/>
    <n v="0"/>
    <n v="32320"/>
    <n v="1243.0769230769231"/>
    <n v="29833.846153846156"/>
    <n v="5966.7692307692314"/>
    <n v="2983.3846153846157"/>
    <n v="3580.0615384615385"/>
    <n v="200"/>
    <n v="3780.0615384615385"/>
    <n v="0"/>
    <n v="38784.000000000007"/>
    <n v="35003.93846153847"/>
    <s v="Paid"/>
    <s v="HDFC"/>
    <s v="708682842376"/>
    <s v="946943229511"/>
  </r>
  <r>
    <x v="1171"/>
    <x v="184"/>
    <x v="1"/>
    <n v="54"/>
    <x v="6"/>
    <x v="5"/>
    <x v="1"/>
    <s v="2024-07-16"/>
    <x v="0"/>
    <x v="0"/>
    <n v="26"/>
    <n v="24"/>
    <n v="2"/>
    <n v="0"/>
    <n v="51598"/>
    <n v="1984.5384615384614"/>
    <n v="47628.923076923078"/>
    <n v="9525.7846153846167"/>
    <n v="4762.8923076923083"/>
    <n v="5715.4707692307693"/>
    <n v="200"/>
    <n v="5915.4707692307693"/>
    <n v="0"/>
    <n v="61917.600000000006"/>
    <n v="56002.129230769235"/>
    <s v="Paid"/>
    <s v="HDFC"/>
    <s v="795468022137"/>
    <s v="741215559685"/>
  </r>
  <r>
    <x v="1172"/>
    <x v="157"/>
    <x v="1"/>
    <n v="38"/>
    <x v="2"/>
    <x v="5"/>
    <x v="3"/>
    <s v="2020-03-13"/>
    <x v="0"/>
    <x v="0"/>
    <n v="26"/>
    <n v="24"/>
    <n v="2"/>
    <n v="5"/>
    <n v="62294"/>
    <n v="2395.9230769230771"/>
    <n v="57502.153846153851"/>
    <n v="11500.43076923077"/>
    <n v="5750.2153846153851"/>
    <n v="6900.2584615384621"/>
    <n v="200"/>
    <n v="7100.2584615384621"/>
    <n v="1000"/>
    <n v="75752.800000000003"/>
    <n v="68652.541538461548"/>
    <s v="Paid"/>
    <s v="SBI"/>
    <s v="216830564634"/>
    <s v="707324528982"/>
  </r>
  <r>
    <x v="1173"/>
    <x v="132"/>
    <x v="0"/>
    <n v="39"/>
    <x v="7"/>
    <x v="0"/>
    <x v="1"/>
    <s v="2020-03-16"/>
    <x v="0"/>
    <x v="0"/>
    <n v="26"/>
    <n v="22"/>
    <n v="4"/>
    <n v="12"/>
    <n v="62335"/>
    <n v="2397.5"/>
    <n v="52745"/>
    <n v="10549"/>
    <n v="5274.5"/>
    <n v="6329.4"/>
    <n v="200"/>
    <n v="6529.4"/>
    <n v="2400"/>
    <n v="70968.5"/>
    <n v="64439.1"/>
    <s v="Paid"/>
    <s v="SBI"/>
    <s v="434730107808"/>
    <s v="206335829833"/>
  </r>
  <r>
    <x v="1174"/>
    <x v="60"/>
    <x v="1"/>
    <n v="52"/>
    <x v="3"/>
    <x v="1"/>
    <x v="1"/>
    <s v="2024-08-17"/>
    <x v="0"/>
    <x v="0"/>
    <n v="26"/>
    <n v="24"/>
    <n v="2"/>
    <n v="4"/>
    <n v="27273"/>
    <n v="1048.9615384615386"/>
    <n v="25175.076923076926"/>
    <n v="5035.0153846153853"/>
    <n v="2517.5076923076927"/>
    <n v="3021.0092307692312"/>
    <n v="200"/>
    <n v="3221.0092307692312"/>
    <n v="800"/>
    <n v="33527.600000000006"/>
    <n v="30306.590769230774"/>
    <s v="Paid"/>
    <s v="SBI"/>
    <s v="384736288306"/>
    <s v="924708029863"/>
  </r>
  <r>
    <x v="1175"/>
    <x v="95"/>
    <x v="0"/>
    <n v="53"/>
    <x v="7"/>
    <x v="3"/>
    <x v="6"/>
    <s v="2019-05-26"/>
    <x v="0"/>
    <x v="0"/>
    <n v="26"/>
    <n v="24"/>
    <n v="2"/>
    <n v="10"/>
    <n v="20228"/>
    <n v="778"/>
    <n v="18672"/>
    <n v="3734.4"/>
    <n v="1867.2"/>
    <n v="2240.64"/>
    <n v="200"/>
    <n v="2440.64"/>
    <n v="2000"/>
    <n v="26273.600000000002"/>
    <n v="23832.960000000003"/>
    <s v="Paid"/>
    <s v="SBI"/>
    <s v="584310446759"/>
    <s v="713331096965"/>
  </r>
  <r>
    <x v="1176"/>
    <x v="3"/>
    <x v="0"/>
    <n v="24"/>
    <x v="5"/>
    <x v="3"/>
    <x v="2"/>
    <s v="2024-08-22"/>
    <x v="0"/>
    <x v="0"/>
    <n v="26"/>
    <n v="22"/>
    <n v="4"/>
    <n v="0"/>
    <n v="22947"/>
    <n v="882.57692307692309"/>
    <n v="19416.692307692309"/>
    <n v="3883.3384615384621"/>
    <n v="1941.669230769231"/>
    <n v="2330.0030769230771"/>
    <n v="200"/>
    <n v="2530.0030769230771"/>
    <n v="0"/>
    <n v="25241.7"/>
    <n v="22711.696923076925"/>
    <s v="Paid"/>
    <s v="Axis"/>
    <s v="989972598317"/>
    <s v="339658503720"/>
  </r>
  <r>
    <x v="1177"/>
    <x v="48"/>
    <x v="1"/>
    <n v="45"/>
    <x v="5"/>
    <x v="0"/>
    <x v="2"/>
    <s v="2020-08-30"/>
    <x v="0"/>
    <x v="0"/>
    <n v="26"/>
    <n v="24"/>
    <n v="2"/>
    <n v="11"/>
    <n v="58555"/>
    <n v="2252.1153846153848"/>
    <n v="54050.769230769234"/>
    <n v="10810.153846153848"/>
    <n v="5405.0769230769238"/>
    <n v="6486.0923076923082"/>
    <n v="200"/>
    <n v="6686.0923076923082"/>
    <n v="2200"/>
    <n v="72466"/>
    <n v="65779.907692307694"/>
    <s v="Paid"/>
    <s v="Axis"/>
    <s v="116027228952"/>
    <s v="661526339019"/>
  </r>
  <r>
    <x v="1178"/>
    <x v="187"/>
    <x v="1"/>
    <n v="38"/>
    <x v="0"/>
    <x v="2"/>
    <x v="6"/>
    <s v="2021-06-14"/>
    <x v="0"/>
    <x v="0"/>
    <n v="26"/>
    <n v="23"/>
    <n v="3"/>
    <n v="10"/>
    <n v="39291"/>
    <n v="1511.1923076923076"/>
    <n v="34757.423076923078"/>
    <n v="6951.4846153846156"/>
    <n v="3475.7423076923078"/>
    <n v="4170.8907692307694"/>
    <n v="200"/>
    <n v="4370.8907692307694"/>
    <n v="2000"/>
    <n v="47184.65"/>
    <n v="42813.759230769232"/>
    <s v="Paid"/>
    <s v="HDFC"/>
    <s v="539160190035"/>
    <s v="982504266276"/>
  </r>
  <r>
    <x v="1179"/>
    <x v="193"/>
    <x v="0"/>
    <n v="37"/>
    <x v="7"/>
    <x v="5"/>
    <x v="2"/>
    <s v="2020-02-10"/>
    <x v="0"/>
    <x v="0"/>
    <n v="26"/>
    <n v="25"/>
    <n v="1"/>
    <n v="0"/>
    <n v="62816"/>
    <n v="2416"/>
    <n v="60400"/>
    <n v="12080"/>
    <n v="6040"/>
    <n v="7248"/>
    <n v="200"/>
    <n v="7448"/>
    <n v="0"/>
    <n v="78520"/>
    <n v="71072"/>
    <s v="Paid"/>
    <s v="Axis"/>
    <s v="954809208062"/>
    <s v="585420342392"/>
  </r>
  <r>
    <x v="1180"/>
    <x v="77"/>
    <x v="1"/>
    <n v="27"/>
    <x v="4"/>
    <x v="0"/>
    <x v="5"/>
    <s v="2019-01-10"/>
    <x v="0"/>
    <x v="0"/>
    <n v="26"/>
    <n v="23"/>
    <n v="3"/>
    <n v="5"/>
    <n v="21867"/>
    <n v="841.03846153846155"/>
    <n v="19343.884615384617"/>
    <n v="3868.7769230769236"/>
    <n v="1934.3884615384618"/>
    <n v="2321.2661538461539"/>
    <n v="200"/>
    <n v="2521.2661538461539"/>
    <n v="1000"/>
    <n v="26147.050000000003"/>
    <n v="23625.783846153849"/>
    <s v="Paid"/>
    <s v="HDFC"/>
    <s v="323052897485"/>
    <s v="437827358216"/>
  </r>
  <r>
    <x v="1181"/>
    <x v="14"/>
    <x v="0"/>
    <n v="29"/>
    <x v="1"/>
    <x v="0"/>
    <x v="2"/>
    <s v="2019-03-08"/>
    <x v="0"/>
    <x v="0"/>
    <n v="26"/>
    <n v="23"/>
    <n v="3"/>
    <n v="3"/>
    <n v="32104"/>
    <n v="1234.7692307692307"/>
    <n v="28399.692307692305"/>
    <n v="5679.9384615384615"/>
    <n v="2839.9692307692308"/>
    <n v="3407.9630769230766"/>
    <n v="200"/>
    <n v="3607.9630769230766"/>
    <n v="600"/>
    <n v="37519.599999999999"/>
    <n v="33911.63692307692"/>
    <s v="Paid"/>
    <s v="HDFC"/>
    <s v="882971074202"/>
    <s v="165162167622"/>
  </r>
  <r>
    <x v="1182"/>
    <x v="83"/>
    <x v="1"/>
    <n v="43"/>
    <x v="1"/>
    <x v="0"/>
    <x v="6"/>
    <s v="2022-06-18"/>
    <x v="0"/>
    <x v="0"/>
    <n v="26"/>
    <n v="26"/>
    <n v="0"/>
    <n v="14"/>
    <n v="57823"/>
    <n v="2223.9615384615386"/>
    <n v="57823"/>
    <n v="11564.6"/>
    <n v="5782.3"/>
    <n v="6938.7599999999993"/>
    <n v="200"/>
    <n v="7138.7599999999993"/>
    <n v="2800"/>
    <n v="77969.900000000009"/>
    <n v="70831.140000000014"/>
    <s v="Paid"/>
    <s v="ICICI"/>
    <s v="538792732820"/>
    <s v="559239328734"/>
  </r>
  <r>
    <x v="1183"/>
    <x v="132"/>
    <x v="1"/>
    <n v="48"/>
    <x v="1"/>
    <x v="1"/>
    <x v="4"/>
    <s v="2021-03-31"/>
    <x v="0"/>
    <x v="0"/>
    <n v="26"/>
    <n v="24"/>
    <n v="2"/>
    <n v="7"/>
    <n v="52537"/>
    <n v="2020.6538461538462"/>
    <n v="48495.692307692312"/>
    <n v="9699.1384615384632"/>
    <n v="4849.5692307692316"/>
    <n v="5819.4830769230775"/>
    <n v="200"/>
    <n v="6019.4830769230775"/>
    <n v="1400"/>
    <n v="64444.4"/>
    <n v="58424.916923076926"/>
    <s v="Paid"/>
    <s v="SBI"/>
    <s v="755237911242"/>
    <s v="533193721750"/>
  </r>
  <r>
    <x v="1184"/>
    <x v="24"/>
    <x v="1"/>
    <n v="36"/>
    <x v="7"/>
    <x v="4"/>
    <x v="6"/>
    <s v="2025-01-02"/>
    <x v="0"/>
    <x v="0"/>
    <n v="26"/>
    <n v="24"/>
    <n v="2"/>
    <n v="7"/>
    <n v="55954"/>
    <n v="2152.0769230769229"/>
    <n v="51649.846153846149"/>
    <n v="10329.969230769231"/>
    <n v="5164.9846153846156"/>
    <n v="6197.9815384615376"/>
    <n v="200"/>
    <n v="6397.9815384615376"/>
    <n v="1400"/>
    <n v="68544.799999999988"/>
    <n v="62146.818461538453"/>
    <s v="Paid"/>
    <s v="SBI"/>
    <s v="405646527533"/>
    <s v="101982751953"/>
  </r>
  <r>
    <x v="1185"/>
    <x v="93"/>
    <x v="0"/>
    <n v="28"/>
    <x v="2"/>
    <x v="1"/>
    <x v="5"/>
    <s v="2025-04-28"/>
    <x v="0"/>
    <x v="0"/>
    <n v="26"/>
    <n v="22"/>
    <n v="4"/>
    <n v="2"/>
    <n v="75876"/>
    <n v="2918.3076923076924"/>
    <n v="64202.769230769234"/>
    <n v="12840.553846153847"/>
    <n v="6420.2769230769236"/>
    <n v="7704.3323076923079"/>
    <n v="200"/>
    <n v="7904.3323076923079"/>
    <n v="400"/>
    <n v="83863.600000000006"/>
    <n v="75959.267692307694"/>
    <s v="Paid"/>
    <s v="HDFC"/>
    <s v="620250248789"/>
    <s v="291412850741"/>
  </r>
  <r>
    <x v="1186"/>
    <x v="131"/>
    <x v="0"/>
    <n v="42"/>
    <x v="5"/>
    <x v="2"/>
    <x v="1"/>
    <s v="2020-01-04"/>
    <x v="0"/>
    <x v="0"/>
    <n v="26"/>
    <n v="24"/>
    <n v="2"/>
    <n v="2"/>
    <n v="75358"/>
    <n v="2898.3846153846152"/>
    <n v="69561.230769230766"/>
    <n v="13912.246153846154"/>
    <n v="6956.123076923077"/>
    <n v="8347.3476923076923"/>
    <n v="200"/>
    <n v="8547.3476923076923"/>
    <n v="400"/>
    <n v="90829.599999999991"/>
    <n v="82282.252307692295"/>
    <s v="Paid"/>
    <s v="SBI"/>
    <s v="865190687247"/>
    <s v="490426580528"/>
  </r>
  <r>
    <x v="1187"/>
    <x v="136"/>
    <x v="0"/>
    <n v="39"/>
    <x v="7"/>
    <x v="5"/>
    <x v="5"/>
    <s v="2024-09-26"/>
    <x v="0"/>
    <x v="0"/>
    <n v="26"/>
    <n v="26"/>
    <n v="0"/>
    <n v="14"/>
    <n v="77982"/>
    <n v="2999.3076923076924"/>
    <n v="77982"/>
    <n v="15596.400000000001"/>
    <n v="7798.2000000000007"/>
    <n v="9357.84"/>
    <n v="200"/>
    <n v="9557.84"/>
    <n v="2800"/>
    <n v="104176.59999999999"/>
    <n v="94618.76"/>
    <s v="Paid"/>
    <s v="SBI"/>
    <s v="737829474575"/>
    <s v="992579730547"/>
  </r>
  <r>
    <x v="1188"/>
    <x v="112"/>
    <x v="0"/>
    <n v="42"/>
    <x v="3"/>
    <x v="3"/>
    <x v="3"/>
    <s v="2021-03-28"/>
    <x v="0"/>
    <x v="0"/>
    <n v="26"/>
    <n v="23"/>
    <n v="3"/>
    <n v="5"/>
    <n v="48632"/>
    <n v="1870.4615384615386"/>
    <n v="43020.61538461539"/>
    <n v="8604.1230769230788"/>
    <n v="4302.0615384615394"/>
    <n v="5162.4738461538464"/>
    <n v="200"/>
    <n v="5362.4738461538464"/>
    <n v="1000"/>
    <n v="56926.8"/>
    <n v="51564.326153846159"/>
    <s v="Paid"/>
    <s v="ICICI"/>
    <s v="574887004913"/>
    <s v="130998901995"/>
  </r>
  <r>
    <x v="1189"/>
    <x v="56"/>
    <x v="1"/>
    <n v="54"/>
    <x v="7"/>
    <x v="0"/>
    <x v="1"/>
    <s v="2020-07-16"/>
    <x v="0"/>
    <x v="0"/>
    <n v="26"/>
    <n v="22"/>
    <n v="4"/>
    <n v="0"/>
    <n v="18241"/>
    <n v="701.57692307692309"/>
    <n v="15434.692307692309"/>
    <n v="3086.938461538462"/>
    <n v="1543.469230769231"/>
    <n v="1852.1630769230769"/>
    <n v="200"/>
    <n v="2052.1630769230769"/>
    <n v="0"/>
    <n v="20065.100000000002"/>
    <n v="18012.936923076926"/>
    <s v="Paid"/>
    <s v="ICICI"/>
    <s v="884133721316"/>
    <s v="149752473315"/>
  </r>
  <r>
    <x v="1190"/>
    <x v="179"/>
    <x v="0"/>
    <n v="32"/>
    <x v="4"/>
    <x v="5"/>
    <x v="3"/>
    <s v="2024-10-18"/>
    <x v="0"/>
    <x v="0"/>
    <n v="26"/>
    <n v="23"/>
    <n v="3"/>
    <n v="13"/>
    <n v="34578"/>
    <n v="1329.9230769230769"/>
    <n v="30588.23076923077"/>
    <n v="6117.6461538461544"/>
    <n v="3058.8230769230772"/>
    <n v="3670.5876923076921"/>
    <n v="200"/>
    <n v="3870.5876923076921"/>
    <n v="2600"/>
    <n v="42364.700000000004"/>
    <n v="38494.11230769231"/>
    <s v="Paid"/>
    <s v="ICICI"/>
    <s v="644877340876"/>
    <s v="247624250636"/>
  </r>
  <r>
    <x v="1191"/>
    <x v="88"/>
    <x v="0"/>
    <n v="44"/>
    <x v="2"/>
    <x v="2"/>
    <x v="3"/>
    <s v="2019-03-27"/>
    <x v="0"/>
    <x v="0"/>
    <n v="26"/>
    <n v="24"/>
    <n v="2"/>
    <n v="8"/>
    <n v="62091"/>
    <n v="2388.1153846153848"/>
    <n v="57314.769230769234"/>
    <n v="11462.953846153847"/>
    <n v="5731.4769230769234"/>
    <n v="6877.7723076923075"/>
    <n v="200"/>
    <n v="7077.7723076923075"/>
    <n v="1600"/>
    <n v="76109.200000000012"/>
    <n v="69031.427692307698"/>
    <s v="Paid"/>
    <s v="SBI"/>
    <s v="977177642769"/>
    <s v="719437090356"/>
  </r>
  <r>
    <x v="1192"/>
    <x v="76"/>
    <x v="0"/>
    <n v="39"/>
    <x v="1"/>
    <x v="2"/>
    <x v="1"/>
    <s v="2024-03-17"/>
    <x v="0"/>
    <x v="0"/>
    <n v="26"/>
    <n v="24"/>
    <n v="2"/>
    <n v="9"/>
    <n v="65879"/>
    <n v="2533.8076923076924"/>
    <n v="60811.384615384617"/>
    <n v="12162.276923076925"/>
    <n v="6081.1384615384623"/>
    <n v="7297.3661538461538"/>
    <n v="200"/>
    <n v="7497.3661538461538"/>
    <n v="1800"/>
    <n v="80854.8"/>
    <n v="73357.433846153843"/>
    <s v="Paid"/>
    <s v="Axis"/>
    <s v="940965681373"/>
    <s v="764883348852"/>
  </r>
  <r>
    <x v="1193"/>
    <x v="98"/>
    <x v="1"/>
    <n v="52"/>
    <x v="7"/>
    <x v="0"/>
    <x v="1"/>
    <s v="2024-06-29"/>
    <x v="0"/>
    <x v="0"/>
    <n v="26"/>
    <n v="21"/>
    <n v="5"/>
    <n v="16"/>
    <n v="21771"/>
    <n v="837.34615384615381"/>
    <n v="17584.26923076923"/>
    <n v="3516.8538461538465"/>
    <n v="1758.4269230769232"/>
    <n v="2110.1123076923077"/>
    <n v="200"/>
    <n v="2310.1123076923077"/>
    <n v="3200"/>
    <n v="26059.55"/>
    <n v="23749.437692307692"/>
    <s v="Paid"/>
    <s v="HDFC"/>
    <s v="222782041882"/>
    <s v="907851886317"/>
  </r>
  <r>
    <x v="1194"/>
    <x v="60"/>
    <x v="0"/>
    <n v="48"/>
    <x v="6"/>
    <x v="1"/>
    <x v="5"/>
    <s v="2022-11-08"/>
    <x v="0"/>
    <x v="0"/>
    <n v="26"/>
    <n v="25"/>
    <n v="1"/>
    <n v="12"/>
    <n v="27897"/>
    <n v="1072.9615384615386"/>
    <n v="26824.038461538465"/>
    <n v="5364.8076923076933"/>
    <n v="2682.4038461538466"/>
    <n v="3218.8846153846157"/>
    <n v="200"/>
    <n v="3418.8846153846157"/>
    <n v="2400"/>
    <n v="37271.25"/>
    <n v="33852.365384615383"/>
    <s v="Paid"/>
    <s v="HDFC"/>
    <s v="178878598644"/>
    <s v="163628639341"/>
  </r>
  <r>
    <x v="1195"/>
    <x v="156"/>
    <x v="0"/>
    <n v="29"/>
    <x v="0"/>
    <x v="5"/>
    <x v="2"/>
    <s v="2024-06-14"/>
    <x v="0"/>
    <x v="0"/>
    <n v="26"/>
    <n v="24"/>
    <n v="2"/>
    <n v="20"/>
    <n v="71498"/>
    <n v="2749.9230769230771"/>
    <n v="65998.153846153844"/>
    <n v="13199.630769230769"/>
    <n v="6599.8153846153846"/>
    <n v="7919.7784615384608"/>
    <n v="200"/>
    <n v="8119.7784615384608"/>
    <n v="4000"/>
    <n v="89797.6"/>
    <n v="81677.821538461547"/>
    <s v="Paid"/>
    <s v="Axis"/>
    <s v="231305961832"/>
    <s v="848804163261"/>
  </r>
  <r>
    <x v="1196"/>
    <x v="81"/>
    <x v="0"/>
    <n v="37"/>
    <x v="7"/>
    <x v="5"/>
    <x v="6"/>
    <s v="2024-07-19"/>
    <x v="0"/>
    <x v="0"/>
    <n v="26"/>
    <n v="24"/>
    <n v="2"/>
    <n v="14"/>
    <n v="76940"/>
    <n v="2959.2307692307691"/>
    <n v="71021.538461538454"/>
    <n v="14204.307692307691"/>
    <n v="7102.1538461538457"/>
    <n v="8522.5846153846142"/>
    <n v="200"/>
    <n v="8722.5846153846142"/>
    <n v="2800"/>
    <n v="95127.999999999985"/>
    <n v="86405.415384615364"/>
    <s v="Paid"/>
    <s v="SBI"/>
    <s v="257811314557"/>
    <s v="665144515913"/>
  </r>
  <r>
    <x v="1197"/>
    <x v="36"/>
    <x v="0"/>
    <n v="25"/>
    <x v="1"/>
    <x v="4"/>
    <x v="1"/>
    <s v="2024-01-19"/>
    <x v="0"/>
    <x v="0"/>
    <n v="26"/>
    <n v="22"/>
    <n v="4"/>
    <n v="2"/>
    <n v="19646"/>
    <n v="755.61538461538464"/>
    <n v="16623.538461538461"/>
    <n v="3324.7076923076925"/>
    <n v="1662.3538461538462"/>
    <n v="1994.8246153846153"/>
    <n v="200"/>
    <n v="2194.8246153846153"/>
    <n v="400"/>
    <n v="22010.6"/>
    <n v="19815.775384615383"/>
    <s v="Paid"/>
    <s v="ICICI"/>
    <s v="715266518675"/>
    <s v="501017114958"/>
  </r>
  <r>
    <x v="1198"/>
    <x v="82"/>
    <x v="0"/>
    <n v="21"/>
    <x v="1"/>
    <x v="3"/>
    <x v="6"/>
    <s v="2022-12-23"/>
    <x v="0"/>
    <x v="0"/>
    <n v="26"/>
    <n v="25"/>
    <n v="1"/>
    <n v="17"/>
    <n v="70203"/>
    <n v="2700.1153846153848"/>
    <n v="67502.884615384624"/>
    <n v="13500.576923076926"/>
    <n v="6750.2884615384628"/>
    <n v="8100.3461538461543"/>
    <n v="200"/>
    <n v="8300.3461538461543"/>
    <n v="3400"/>
    <n v="91153.750000000015"/>
    <n v="82853.403846153858"/>
    <s v="Paid"/>
    <s v="Axis"/>
    <s v="879394269798"/>
    <s v="238817814661"/>
  </r>
  <r>
    <x v="1199"/>
    <x v="61"/>
    <x v="0"/>
    <n v="21"/>
    <x v="5"/>
    <x v="2"/>
    <x v="4"/>
    <s v="2025-10-15"/>
    <x v="0"/>
    <x v="0"/>
    <n v="26"/>
    <n v="24"/>
    <n v="2"/>
    <n v="14"/>
    <n v="50745"/>
    <n v="1951.7307692307693"/>
    <n v="46841.538461538461"/>
    <n v="9368.3076923076933"/>
    <n v="4684.1538461538466"/>
    <n v="5620.9846153846147"/>
    <n v="200"/>
    <n v="5820.9846153846147"/>
    <n v="2800"/>
    <n v="63694"/>
    <n v="57873.015384615384"/>
    <s v="Paid"/>
    <s v="ICICI"/>
    <s v="191947184375"/>
    <s v="492222684202"/>
  </r>
  <r>
    <x v="1200"/>
    <x v="60"/>
    <x v="1"/>
    <n v="24"/>
    <x v="4"/>
    <x v="5"/>
    <x v="2"/>
    <s v="2019-08-19"/>
    <x v="0"/>
    <x v="0"/>
    <n v="26"/>
    <n v="22"/>
    <n v="4"/>
    <n v="5"/>
    <n v="25724"/>
    <n v="989.38461538461536"/>
    <n v="21766.461538461539"/>
    <n v="4353.292307692308"/>
    <n v="2176.646153846154"/>
    <n v="2611.9753846153844"/>
    <n v="200"/>
    <n v="2811.9753846153844"/>
    <n v="1000"/>
    <n v="29296.400000000001"/>
    <n v="26484.424615384618"/>
    <s v="Paid"/>
    <s v="ICICI"/>
    <s v="868558106815"/>
    <s v="988033301830"/>
  </r>
  <r>
    <x v="1201"/>
    <x v="36"/>
    <x v="0"/>
    <n v="51"/>
    <x v="4"/>
    <x v="1"/>
    <x v="3"/>
    <s v="2025-06-30"/>
    <x v="0"/>
    <x v="0"/>
    <n v="26"/>
    <n v="23"/>
    <n v="3"/>
    <n v="13"/>
    <n v="35489"/>
    <n v="1364.9615384615386"/>
    <n v="31394.115384615387"/>
    <n v="6278.8230769230777"/>
    <n v="3139.4115384615388"/>
    <n v="3767.2938461538461"/>
    <n v="200"/>
    <n v="3967.2938461538461"/>
    <n v="2600"/>
    <n v="43412.35"/>
    <n v="39445.056153846155"/>
    <s v="Paid"/>
    <s v="Axis"/>
    <s v="513263936710"/>
    <s v="745817279387"/>
  </r>
  <r>
    <x v="1202"/>
    <x v="13"/>
    <x v="0"/>
    <n v="24"/>
    <x v="4"/>
    <x v="1"/>
    <x v="0"/>
    <s v="2022-07-04"/>
    <x v="0"/>
    <x v="0"/>
    <n v="26"/>
    <n v="24"/>
    <n v="2"/>
    <n v="8"/>
    <n v="39609"/>
    <n v="1523.4230769230769"/>
    <n v="36562.153846153844"/>
    <n v="7312.4307692307693"/>
    <n v="3656.2153846153847"/>
    <n v="4387.4584615384611"/>
    <n v="200"/>
    <n v="4587.4584615384611"/>
    <n v="1600"/>
    <n v="49130.799999999996"/>
    <n v="44543.341538461536"/>
    <s v="Paid"/>
    <s v="HDFC"/>
    <s v="279642633982"/>
    <s v="257112439546"/>
  </r>
  <r>
    <x v="1203"/>
    <x v="44"/>
    <x v="0"/>
    <n v="41"/>
    <x v="4"/>
    <x v="1"/>
    <x v="5"/>
    <s v="2021-02-01"/>
    <x v="0"/>
    <x v="0"/>
    <n v="26"/>
    <n v="26"/>
    <n v="0"/>
    <n v="1"/>
    <n v="45230"/>
    <n v="1739.6153846153845"/>
    <n v="45230"/>
    <n v="9046"/>
    <n v="4523"/>
    <n v="5427.5999999999995"/>
    <n v="200"/>
    <n v="5627.5999999999995"/>
    <n v="200"/>
    <n v="58999"/>
    <n v="53371.4"/>
    <s v="Paid"/>
    <s v="Axis"/>
    <s v="148375940284"/>
    <s v="675286572389"/>
  </r>
  <r>
    <x v="1204"/>
    <x v="20"/>
    <x v="0"/>
    <n v="22"/>
    <x v="6"/>
    <x v="0"/>
    <x v="6"/>
    <s v="2020-04-12"/>
    <x v="0"/>
    <x v="0"/>
    <n v="26"/>
    <n v="21"/>
    <n v="5"/>
    <n v="19"/>
    <n v="29646"/>
    <n v="1140.2307692307693"/>
    <n v="23944.846153846156"/>
    <n v="4788.9692307692312"/>
    <n v="2394.4846153846156"/>
    <n v="2873.3815384615386"/>
    <n v="200"/>
    <n v="3073.3815384615386"/>
    <n v="3800"/>
    <n v="34928.300000000003"/>
    <n v="31854.918461538466"/>
    <s v="Paid"/>
    <s v="Axis"/>
    <s v="852369449936"/>
    <s v="567515312778"/>
  </r>
  <r>
    <x v="1205"/>
    <x v="196"/>
    <x v="0"/>
    <n v="48"/>
    <x v="6"/>
    <x v="4"/>
    <x v="6"/>
    <s v="2024-02-16"/>
    <x v="0"/>
    <x v="0"/>
    <n v="26"/>
    <n v="22"/>
    <n v="4"/>
    <n v="14"/>
    <n v="41941"/>
    <n v="1613.1153846153845"/>
    <n v="35488.538461538461"/>
    <n v="7097.7076923076929"/>
    <n v="3548.8538461538465"/>
    <n v="4258.624615384615"/>
    <n v="200"/>
    <n v="4458.624615384615"/>
    <n v="2800"/>
    <n v="48935.1"/>
    <n v="44476.475384615384"/>
    <s v="Paid"/>
    <s v="SBI"/>
    <s v="550230850472"/>
    <s v="151866257431"/>
  </r>
  <r>
    <x v="1206"/>
    <x v="145"/>
    <x v="1"/>
    <n v="33"/>
    <x v="3"/>
    <x v="2"/>
    <x v="1"/>
    <s v="2021-02-06"/>
    <x v="0"/>
    <x v="0"/>
    <n v="26"/>
    <n v="23"/>
    <n v="3"/>
    <n v="12"/>
    <n v="23208"/>
    <n v="892.61538461538464"/>
    <n v="20530.153846153848"/>
    <n v="4106.0307692307697"/>
    <n v="2053.0153846153848"/>
    <n v="2463.6184615384618"/>
    <n v="200"/>
    <n v="2663.6184615384618"/>
    <n v="2400"/>
    <n v="29089.200000000001"/>
    <n v="26425.581538461538"/>
    <s v="Paid"/>
    <s v="ICICI"/>
    <s v="484862844111"/>
    <s v="673506484472"/>
  </r>
  <r>
    <x v="1207"/>
    <x v="61"/>
    <x v="1"/>
    <n v="39"/>
    <x v="1"/>
    <x v="3"/>
    <x v="3"/>
    <s v="2022-01-22"/>
    <x v="0"/>
    <x v="0"/>
    <n v="26"/>
    <n v="23"/>
    <n v="3"/>
    <n v="14"/>
    <n v="33577"/>
    <n v="1291.4230769230769"/>
    <n v="29702.73076923077"/>
    <n v="5940.5461538461541"/>
    <n v="2970.273076923077"/>
    <n v="3564.3276923076924"/>
    <n v="200"/>
    <n v="3764.3276923076924"/>
    <n v="2800"/>
    <n v="41413.550000000003"/>
    <n v="37649.222307692311"/>
    <s v="Paid"/>
    <s v="SBI"/>
    <s v="452574300396"/>
    <s v="372128671979"/>
  </r>
  <r>
    <x v="1208"/>
    <x v="176"/>
    <x v="0"/>
    <n v="34"/>
    <x v="5"/>
    <x v="3"/>
    <x v="6"/>
    <s v="2025-08-14"/>
    <x v="0"/>
    <x v="0"/>
    <n v="26"/>
    <n v="24"/>
    <n v="2"/>
    <n v="6"/>
    <n v="43032"/>
    <n v="1655.0769230769231"/>
    <n v="39721.846153846156"/>
    <n v="7944.3692307692318"/>
    <n v="3972.1846153846159"/>
    <n v="4766.6215384615389"/>
    <n v="200"/>
    <n v="4966.6215384615389"/>
    <n v="1200"/>
    <n v="52838.400000000001"/>
    <n v="47871.778461538459"/>
    <s v="Paid"/>
    <s v="Axis"/>
    <s v="231491739016"/>
    <s v="423333212389"/>
  </r>
  <r>
    <x v="1209"/>
    <x v="176"/>
    <x v="1"/>
    <n v="26"/>
    <x v="6"/>
    <x v="1"/>
    <x v="6"/>
    <s v="2020-12-20"/>
    <x v="0"/>
    <x v="0"/>
    <n v="26"/>
    <n v="24"/>
    <n v="2"/>
    <n v="16"/>
    <n v="55263"/>
    <n v="2125.5"/>
    <n v="51012"/>
    <n v="10202.400000000001"/>
    <n v="5101.2000000000007"/>
    <n v="6121.44"/>
    <n v="200"/>
    <n v="6321.44"/>
    <n v="3200"/>
    <n v="69515.600000000006"/>
    <n v="63194.16"/>
    <s v="Paid"/>
    <s v="SBI"/>
    <s v="312350297943"/>
    <s v="225216057846"/>
  </r>
  <r>
    <x v="1210"/>
    <x v="130"/>
    <x v="0"/>
    <n v="39"/>
    <x v="1"/>
    <x v="2"/>
    <x v="2"/>
    <s v="2020-11-17"/>
    <x v="0"/>
    <x v="0"/>
    <n v="26"/>
    <n v="24"/>
    <n v="2"/>
    <n v="17"/>
    <n v="49976"/>
    <n v="1922.1538461538462"/>
    <n v="46131.692307692312"/>
    <n v="9226.3384615384621"/>
    <n v="4613.169230769231"/>
    <n v="5535.8030769230772"/>
    <n v="200"/>
    <n v="5735.8030769230772"/>
    <n v="3400"/>
    <n v="63371.200000000004"/>
    <n v="57635.396923076929"/>
    <s v="Paid"/>
    <s v="SBI"/>
    <s v="834816983824"/>
    <s v="900583253163"/>
  </r>
  <r>
    <x v="1211"/>
    <x v="64"/>
    <x v="0"/>
    <n v="38"/>
    <x v="1"/>
    <x v="4"/>
    <x v="1"/>
    <s v="2019-05-29"/>
    <x v="0"/>
    <x v="0"/>
    <n v="26"/>
    <n v="24"/>
    <n v="2"/>
    <n v="0"/>
    <n v="62133"/>
    <n v="2389.7307692307691"/>
    <n v="57353.538461538454"/>
    <n v="11470.707692307691"/>
    <n v="5735.3538461538456"/>
    <n v="6882.4246153846143"/>
    <n v="200"/>
    <n v="7082.4246153846143"/>
    <n v="0"/>
    <n v="74559.599999999991"/>
    <n v="67477.175384615373"/>
    <s v="Paid"/>
    <s v="SBI"/>
    <s v="247488454438"/>
    <s v="626474507924"/>
  </r>
  <r>
    <x v="1212"/>
    <x v="191"/>
    <x v="0"/>
    <n v="39"/>
    <x v="1"/>
    <x v="1"/>
    <x v="6"/>
    <s v="2022-11-06"/>
    <x v="0"/>
    <x v="0"/>
    <n v="26"/>
    <n v="24"/>
    <n v="2"/>
    <n v="5"/>
    <n v="37983"/>
    <n v="1460.8846153846155"/>
    <n v="35061.230769230773"/>
    <n v="7012.2461538461548"/>
    <n v="3506.1230769230774"/>
    <n v="4207.3476923076923"/>
    <n v="200"/>
    <n v="4407.3476923076923"/>
    <n v="1000"/>
    <n v="46579.600000000006"/>
    <n v="42172.25230769231"/>
    <s v="Paid"/>
    <s v="HDFC"/>
    <s v="626756661149"/>
    <s v="323641035351"/>
  </r>
  <r>
    <x v="1213"/>
    <x v="44"/>
    <x v="0"/>
    <n v="38"/>
    <x v="7"/>
    <x v="5"/>
    <x v="1"/>
    <s v="2023-01-05"/>
    <x v="0"/>
    <x v="0"/>
    <n v="26"/>
    <n v="23"/>
    <n v="3"/>
    <n v="5"/>
    <n v="66597"/>
    <n v="2561.4230769230771"/>
    <n v="58912.730769230773"/>
    <n v="11782.546153846155"/>
    <n v="5891.2730769230775"/>
    <n v="7069.5276923076926"/>
    <n v="200"/>
    <n v="7269.5276923076926"/>
    <n v="1000"/>
    <n v="77586.550000000017"/>
    <n v="70317.022307692328"/>
    <s v="Paid"/>
    <s v="ICICI"/>
    <s v="506954682294"/>
    <s v="670666346313"/>
  </r>
  <r>
    <x v="1214"/>
    <x v="104"/>
    <x v="1"/>
    <n v="42"/>
    <x v="3"/>
    <x v="3"/>
    <x v="3"/>
    <s v="2019-02-25"/>
    <x v="0"/>
    <x v="0"/>
    <n v="26"/>
    <n v="25"/>
    <n v="1"/>
    <n v="14"/>
    <n v="42057"/>
    <n v="1617.5769230769231"/>
    <n v="40439.423076923078"/>
    <n v="8087.8846153846162"/>
    <n v="4043.9423076923081"/>
    <n v="4852.7307692307695"/>
    <n v="200"/>
    <n v="5052.7307692307695"/>
    <n v="2800"/>
    <n v="55371.25"/>
    <n v="50318.519230769234"/>
    <s v="Paid"/>
    <s v="HDFC"/>
    <s v="176287614457"/>
    <s v="680361232909"/>
  </r>
  <r>
    <x v="1215"/>
    <x v="187"/>
    <x v="1"/>
    <n v="33"/>
    <x v="1"/>
    <x v="2"/>
    <x v="5"/>
    <s v="2020-11-28"/>
    <x v="0"/>
    <x v="0"/>
    <n v="26"/>
    <n v="21"/>
    <n v="5"/>
    <n v="19"/>
    <n v="20833"/>
    <n v="801.26923076923072"/>
    <n v="16826.653846153844"/>
    <n v="3365.330769230769"/>
    <n v="1682.6653846153845"/>
    <n v="2019.1984615384613"/>
    <n v="200"/>
    <n v="2219.1984615384613"/>
    <n v="3800"/>
    <n v="25674.649999999998"/>
    <n v="23455.451538461537"/>
    <s v="Paid"/>
    <s v="SBI"/>
    <s v="530201392113"/>
    <s v="418846352591"/>
  </r>
  <r>
    <x v="1216"/>
    <x v="164"/>
    <x v="1"/>
    <n v="21"/>
    <x v="5"/>
    <x v="2"/>
    <x v="4"/>
    <s v="2022-08-03"/>
    <x v="0"/>
    <x v="0"/>
    <n v="26"/>
    <n v="26"/>
    <n v="0"/>
    <n v="18"/>
    <n v="72437"/>
    <n v="2786.0384615384614"/>
    <n v="72437"/>
    <n v="14487.400000000001"/>
    <n v="7243.7000000000007"/>
    <n v="8692.44"/>
    <n v="200"/>
    <n v="8892.44"/>
    <n v="3600"/>
    <n v="97768.099999999991"/>
    <n v="88875.659999999989"/>
    <s v="Paid"/>
    <s v="HDFC"/>
    <s v="807648636911"/>
    <s v="844767711615"/>
  </r>
  <r>
    <x v="1217"/>
    <x v="168"/>
    <x v="0"/>
    <n v="53"/>
    <x v="2"/>
    <x v="2"/>
    <x v="3"/>
    <s v="2022-10-13"/>
    <x v="0"/>
    <x v="0"/>
    <n v="26"/>
    <n v="26"/>
    <n v="0"/>
    <n v="19"/>
    <n v="69556"/>
    <n v="2675.2307692307691"/>
    <n v="69556"/>
    <n v="13911.2"/>
    <n v="6955.6"/>
    <n v="8346.7199999999993"/>
    <n v="200"/>
    <n v="8546.7199999999993"/>
    <n v="3800"/>
    <n v="94222.8"/>
    <n v="85676.08"/>
    <s v="Paid"/>
    <s v="HDFC"/>
    <s v="919475030261"/>
    <s v="710975094845"/>
  </r>
  <r>
    <x v="1218"/>
    <x v="131"/>
    <x v="1"/>
    <n v="47"/>
    <x v="4"/>
    <x v="0"/>
    <x v="0"/>
    <s v="2022-09-23"/>
    <x v="0"/>
    <x v="0"/>
    <n v="26"/>
    <n v="24"/>
    <n v="2"/>
    <n v="13"/>
    <n v="23959"/>
    <n v="921.5"/>
    <n v="22116"/>
    <n v="4423.2"/>
    <n v="2211.6"/>
    <n v="2653.92"/>
    <n v="200"/>
    <n v="2853.92"/>
    <n v="2600"/>
    <n v="31350.799999999999"/>
    <n v="28496.879999999997"/>
    <s v="Paid"/>
    <s v="Axis"/>
    <s v="157459582738"/>
    <s v="634373793864"/>
  </r>
  <r>
    <x v="1219"/>
    <x v="18"/>
    <x v="1"/>
    <n v="28"/>
    <x v="3"/>
    <x v="5"/>
    <x v="4"/>
    <s v="2021-06-10"/>
    <x v="0"/>
    <x v="0"/>
    <n v="26"/>
    <n v="25"/>
    <n v="1"/>
    <n v="17"/>
    <n v="19584"/>
    <n v="753.23076923076928"/>
    <n v="18830.76923076923"/>
    <n v="3766.1538461538462"/>
    <n v="1883.0769230769231"/>
    <n v="2259.6923076923076"/>
    <n v="200"/>
    <n v="2459.6923076923076"/>
    <n v="3400"/>
    <n v="27880"/>
    <n v="25420.307692307691"/>
    <s v="Paid"/>
    <s v="HDFC"/>
    <s v="474720967358"/>
    <s v="109695837264"/>
  </r>
  <r>
    <x v="1220"/>
    <x v="165"/>
    <x v="0"/>
    <n v="30"/>
    <x v="7"/>
    <x v="0"/>
    <x v="0"/>
    <s v="2024-10-14"/>
    <x v="0"/>
    <x v="0"/>
    <n v="26"/>
    <n v="22"/>
    <n v="4"/>
    <n v="16"/>
    <n v="45818"/>
    <n v="1762.2307692307693"/>
    <n v="38769.076923076922"/>
    <n v="7753.8153846153846"/>
    <n v="3876.9076923076923"/>
    <n v="4652.28923076923"/>
    <n v="200"/>
    <n v="4852.28923076923"/>
    <n v="3200"/>
    <n v="53599.8"/>
    <n v="48747.510769230772"/>
    <s v="Paid"/>
    <s v="Axis"/>
    <s v="631306726339"/>
    <s v="730931115097"/>
  </r>
  <r>
    <x v="1221"/>
    <x v="57"/>
    <x v="0"/>
    <n v="49"/>
    <x v="4"/>
    <x v="4"/>
    <x v="4"/>
    <s v="2021-09-16"/>
    <x v="0"/>
    <x v="0"/>
    <n v="26"/>
    <n v="24"/>
    <n v="2"/>
    <n v="19"/>
    <n v="40996"/>
    <n v="1576.7692307692307"/>
    <n v="37842.461538461539"/>
    <n v="7568.4923076923078"/>
    <n v="3784.2461538461539"/>
    <n v="4541.0953846153843"/>
    <n v="200"/>
    <n v="4741.0953846153843"/>
    <n v="3800"/>
    <n v="52995.199999999997"/>
    <n v="48254.104615384611"/>
    <s v="Paid"/>
    <s v="SBI"/>
    <s v="824067420466"/>
    <s v="458677263547"/>
  </r>
  <r>
    <x v="1222"/>
    <x v="140"/>
    <x v="1"/>
    <n v="46"/>
    <x v="1"/>
    <x v="0"/>
    <x v="2"/>
    <s v="2019-07-05"/>
    <x v="0"/>
    <x v="0"/>
    <n v="26"/>
    <n v="24"/>
    <n v="2"/>
    <n v="1"/>
    <n v="48968"/>
    <n v="1883.3846153846155"/>
    <n v="45201.230769230773"/>
    <n v="9040.2461538461557"/>
    <n v="4520.1230769230779"/>
    <n v="5424.1476923076925"/>
    <n v="200"/>
    <n v="5624.1476923076925"/>
    <n v="200"/>
    <n v="58961.600000000006"/>
    <n v="53337.452307692314"/>
    <s v="Paid"/>
    <s v="HDFC"/>
    <s v="128228307429"/>
    <s v="462670082010"/>
  </r>
  <r>
    <x v="1223"/>
    <x v="8"/>
    <x v="1"/>
    <n v="49"/>
    <x v="5"/>
    <x v="3"/>
    <x v="6"/>
    <s v="2024-08-30"/>
    <x v="0"/>
    <x v="0"/>
    <n v="26"/>
    <n v="26"/>
    <n v="0"/>
    <n v="19"/>
    <n v="79568"/>
    <n v="3060.3076923076924"/>
    <n v="79568"/>
    <n v="15913.6"/>
    <n v="7956.8"/>
    <n v="9548.16"/>
    <n v="200"/>
    <n v="9748.16"/>
    <n v="3800"/>
    <n v="107238.40000000001"/>
    <n v="97490.240000000005"/>
    <s v="Paid"/>
    <s v="SBI"/>
    <s v="110923205802"/>
    <s v="481456178450"/>
  </r>
  <r>
    <x v="1224"/>
    <x v="101"/>
    <x v="0"/>
    <n v="41"/>
    <x v="6"/>
    <x v="0"/>
    <x v="5"/>
    <s v="2022-03-08"/>
    <x v="0"/>
    <x v="0"/>
    <n v="26"/>
    <n v="22"/>
    <n v="4"/>
    <n v="2"/>
    <n v="65381"/>
    <n v="2514.6538461538462"/>
    <n v="55322.384615384617"/>
    <n v="11064.476923076923"/>
    <n v="5532.2384615384617"/>
    <n v="6638.6861538461535"/>
    <n v="200"/>
    <n v="6838.6861538461535"/>
    <n v="400"/>
    <n v="72319.100000000006"/>
    <n v="65480.413846153853"/>
    <s v="Paid"/>
    <s v="SBI"/>
    <s v="988452462240"/>
    <s v="964633065964"/>
  </r>
  <r>
    <x v="1225"/>
    <x v="89"/>
    <x v="0"/>
    <n v="33"/>
    <x v="5"/>
    <x v="4"/>
    <x v="1"/>
    <s v="2020-10-27"/>
    <x v="0"/>
    <x v="0"/>
    <n v="26"/>
    <n v="23"/>
    <n v="3"/>
    <n v="16"/>
    <n v="40326"/>
    <n v="1551"/>
    <n v="35673"/>
    <n v="7134.6"/>
    <n v="3567.3"/>
    <n v="4280.76"/>
    <n v="200"/>
    <n v="4480.76"/>
    <n v="3200"/>
    <n v="49574.9"/>
    <n v="45094.14"/>
    <s v="Paid"/>
    <s v="SBI"/>
    <s v="630871380512"/>
    <s v="102674406756"/>
  </r>
  <r>
    <x v="1226"/>
    <x v="116"/>
    <x v="1"/>
    <n v="29"/>
    <x v="0"/>
    <x v="2"/>
    <x v="5"/>
    <s v="2023-05-16"/>
    <x v="0"/>
    <x v="0"/>
    <n v="26"/>
    <n v="23"/>
    <n v="3"/>
    <n v="7"/>
    <n v="66686"/>
    <n v="2564.8461538461538"/>
    <n v="58991.461538461539"/>
    <n v="11798.292307692309"/>
    <n v="5899.1461538461544"/>
    <n v="7078.9753846153844"/>
    <n v="200"/>
    <n v="7278.9753846153844"/>
    <n v="1400"/>
    <n v="78088.900000000009"/>
    <n v="70809.924615384618"/>
    <s v="Paid"/>
    <s v="HDFC"/>
    <s v="505665168926"/>
    <s v="672656841904"/>
  </r>
  <r>
    <x v="1227"/>
    <x v="105"/>
    <x v="0"/>
    <n v="29"/>
    <x v="5"/>
    <x v="2"/>
    <x v="2"/>
    <s v="2019-10-08"/>
    <x v="0"/>
    <x v="0"/>
    <n v="26"/>
    <n v="24"/>
    <n v="2"/>
    <n v="18"/>
    <n v="21437"/>
    <n v="824.5"/>
    <n v="19788"/>
    <n v="3957.6000000000004"/>
    <n v="1978.8000000000002"/>
    <n v="2374.56"/>
    <n v="200"/>
    <n v="2574.56"/>
    <n v="3600"/>
    <n v="29324.399999999998"/>
    <n v="26749.839999999997"/>
    <s v="Paid"/>
    <s v="Axis"/>
    <s v="359721345858"/>
    <s v="338333965229"/>
  </r>
  <r>
    <x v="1228"/>
    <x v="87"/>
    <x v="0"/>
    <n v="23"/>
    <x v="4"/>
    <x v="0"/>
    <x v="6"/>
    <s v="2025-05-15"/>
    <x v="0"/>
    <x v="0"/>
    <n v="26"/>
    <n v="23"/>
    <n v="3"/>
    <n v="9"/>
    <n v="26910"/>
    <n v="1035"/>
    <n v="23805"/>
    <n v="4761"/>
    <n v="2380.5"/>
    <n v="2856.6"/>
    <n v="200"/>
    <n v="3056.6"/>
    <n v="1800"/>
    <n v="32746.5"/>
    <n v="29689.9"/>
    <s v="Paid"/>
    <s v="SBI"/>
    <s v="813526843417"/>
    <s v="991679091935"/>
  </r>
  <r>
    <x v="1229"/>
    <x v="47"/>
    <x v="0"/>
    <n v="27"/>
    <x v="3"/>
    <x v="3"/>
    <x v="0"/>
    <s v="2020-11-26"/>
    <x v="0"/>
    <x v="0"/>
    <n v="26"/>
    <n v="22"/>
    <n v="4"/>
    <n v="9"/>
    <n v="74191"/>
    <n v="2853.5"/>
    <n v="62777"/>
    <n v="12555.400000000001"/>
    <n v="6277.7000000000007"/>
    <n v="7533.24"/>
    <n v="200"/>
    <n v="7733.24"/>
    <n v="1800"/>
    <n v="83410.099999999991"/>
    <n v="75676.859999999986"/>
    <s v="Paid"/>
    <s v="Axis"/>
    <s v="380726810341"/>
    <s v="664761834330"/>
  </r>
  <r>
    <x v="1230"/>
    <x v="17"/>
    <x v="1"/>
    <n v="28"/>
    <x v="4"/>
    <x v="0"/>
    <x v="6"/>
    <s v="2021-12-16"/>
    <x v="0"/>
    <x v="0"/>
    <n v="26"/>
    <n v="23"/>
    <n v="3"/>
    <n v="16"/>
    <n v="36923"/>
    <n v="1420.1153846153845"/>
    <n v="32662.653846153844"/>
    <n v="6532.5307692307688"/>
    <n v="3266.2653846153844"/>
    <n v="3919.518461538461"/>
    <n v="200"/>
    <n v="4119.5184615384605"/>
    <n v="3200"/>
    <n v="45661.45"/>
    <n v="41541.931538461533"/>
    <s v="Paid"/>
    <s v="Axis"/>
    <s v="851274690932"/>
    <s v="986335865157"/>
  </r>
  <r>
    <x v="1231"/>
    <x v="107"/>
    <x v="1"/>
    <n v="49"/>
    <x v="6"/>
    <x v="1"/>
    <x v="4"/>
    <s v="2019-01-29"/>
    <x v="0"/>
    <x v="0"/>
    <n v="26"/>
    <n v="23"/>
    <n v="3"/>
    <n v="9"/>
    <n v="35351"/>
    <n v="1359.6538461538462"/>
    <n v="31272.038461538461"/>
    <n v="6254.4076923076927"/>
    <n v="3127.2038461538464"/>
    <n v="3752.644615384615"/>
    <n v="200"/>
    <n v="3952.644615384615"/>
    <n v="1800"/>
    <n v="42453.65"/>
    <n v="38501.00538461539"/>
    <s v="Paid"/>
    <s v="ICICI"/>
    <s v="405689957317"/>
    <s v="320611876037"/>
  </r>
  <r>
    <x v="1232"/>
    <x v="44"/>
    <x v="0"/>
    <n v="52"/>
    <x v="6"/>
    <x v="5"/>
    <x v="2"/>
    <s v="2025-08-24"/>
    <x v="0"/>
    <x v="0"/>
    <n v="26"/>
    <n v="24"/>
    <n v="2"/>
    <n v="20"/>
    <n v="29939"/>
    <n v="1151.5"/>
    <n v="27636"/>
    <n v="5527.2000000000007"/>
    <n v="2763.6000000000004"/>
    <n v="3316.3199999999997"/>
    <n v="200"/>
    <n v="3516.3199999999997"/>
    <n v="4000"/>
    <n v="39926.799999999996"/>
    <n v="36410.479999999996"/>
    <s v="Paid"/>
    <s v="Axis"/>
    <s v="155055399474"/>
    <s v="339484489320"/>
  </r>
  <r>
    <x v="1233"/>
    <x v="73"/>
    <x v="1"/>
    <n v="52"/>
    <x v="2"/>
    <x v="1"/>
    <x v="6"/>
    <s v="2023-05-07"/>
    <x v="0"/>
    <x v="0"/>
    <n v="26"/>
    <n v="25"/>
    <n v="1"/>
    <n v="17"/>
    <n v="21488"/>
    <n v="826.46153846153845"/>
    <n v="20661.538461538461"/>
    <n v="4132.3076923076924"/>
    <n v="2066.1538461538462"/>
    <n v="2479.3846153846152"/>
    <n v="200"/>
    <n v="2679.3846153846152"/>
    <n v="3400"/>
    <n v="30260"/>
    <n v="27580.615384615383"/>
    <s v="Paid"/>
    <s v="Axis"/>
    <s v="880426761930"/>
    <s v="184009026351"/>
  </r>
  <r>
    <x v="1234"/>
    <x v="154"/>
    <x v="1"/>
    <n v="34"/>
    <x v="7"/>
    <x v="3"/>
    <x v="2"/>
    <s v="2025-06-22"/>
    <x v="0"/>
    <x v="0"/>
    <n v="26"/>
    <n v="22"/>
    <n v="4"/>
    <n v="14"/>
    <n v="20252"/>
    <n v="778.92307692307691"/>
    <n v="17136.307692307691"/>
    <n v="3427.2615384615383"/>
    <n v="1713.6307692307691"/>
    <n v="2056.3569230769231"/>
    <n v="200"/>
    <n v="2256.3569230769231"/>
    <n v="2800"/>
    <n v="25077.199999999997"/>
    <n v="22820.843076923073"/>
    <s v="Paid"/>
    <s v="ICICI"/>
    <s v="712119004018"/>
    <s v="663772148352"/>
  </r>
  <r>
    <x v="1235"/>
    <x v="89"/>
    <x v="1"/>
    <n v="29"/>
    <x v="0"/>
    <x v="3"/>
    <x v="3"/>
    <s v="2022-04-23"/>
    <x v="0"/>
    <x v="0"/>
    <n v="26"/>
    <n v="23"/>
    <n v="3"/>
    <n v="8"/>
    <n v="71876"/>
    <n v="2764.4615384615386"/>
    <n v="63582.61538461539"/>
    <n v="12716.523076923078"/>
    <n v="6358.2615384615392"/>
    <n v="7629.9138461538469"/>
    <n v="200"/>
    <n v="7829.9138461538469"/>
    <n v="1600"/>
    <n v="84257.400000000009"/>
    <n v="76427.486153846156"/>
    <s v="Paid"/>
    <s v="HDFC"/>
    <s v="737431219091"/>
    <s v="290822841403"/>
  </r>
  <r>
    <x v="1236"/>
    <x v="8"/>
    <x v="0"/>
    <n v="34"/>
    <x v="7"/>
    <x v="3"/>
    <x v="6"/>
    <s v="2019-09-19"/>
    <x v="0"/>
    <x v="0"/>
    <n v="26"/>
    <n v="24"/>
    <n v="2"/>
    <n v="3"/>
    <n v="46620"/>
    <n v="1793.0769230769231"/>
    <n v="43033.846153846156"/>
    <n v="8606.7692307692323"/>
    <n v="4303.3846153846162"/>
    <n v="5164.0615384615385"/>
    <n v="200"/>
    <n v="5364.0615384615385"/>
    <n v="600"/>
    <n v="56544.000000000007"/>
    <n v="51179.93846153847"/>
    <s v="Paid"/>
    <s v="ICICI"/>
    <s v="976689113747"/>
    <s v="657954828048"/>
  </r>
  <r>
    <x v="1237"/>
    <x v="114"/>
    <x v="1"/>
    <n v="50"/>
    <x v="2"/>
    <x v="4"/>
    <x v="0"/>
    <s v="2022-10-06"/>
    <x v="0"/>
    <x v="0"/>
    <n v="26"/>
    <n v="26"/>
    <n v="0"/>
    <n v="3"/>
    <n v="45391"/>
    <n v="1745.8076923076924"/>
    <n v="45391"/>
    <n v="9078.2000000000007"/>
    <n v="4539.1000000000004"/>
    <n v="5446.92"/>
    <n v="200"/>
    <n v="5646.92"/>
    <n v="600"/>
    <n v="59608.299999999996"/>
    <n v="53961.38"/>
    <s v="Paid"/>
    <s v="SBI"/>
    <s v="695746237701"/>
    <s v="366975174268"/>
  </r>
  <r>
    <x v="1238"/>
    <x v="94"/>
    <x v="1"/>
    <n v="31"/>
    <x v="7"/>
    <x v="5"/>
    <x v="6"/>
    <s v="2024-09-05"/>
    <x v="0"/>
    <x v="0"/>
    <n v="26"/>
    <n v="21"/>
    <n v="5"/>
    <n v="15"/>
    <n v="28873"/>
    <n v="1110.5"/>
    <n v="23320.5"/>
    <n v="4664.1000000000004"/>
    <n v="2332.0500000000002"/>
    <n v="2798.46"/>
    <n v="200"/>
    <n v="2998.46"/>
    <n v="3000"/>
    <n v="33316.649999999994"/>
    <n v="30318.189999999995"/>
    <s v="Paid"/>
    <s v="ICICI"/>
    <s v="467786383626"/>
    <s v="241567633448"/>
  </r>
  <r>
    <x v="1239"/>
    <x v="6"/>
    <x v="0"/>
    <n v="23"/>
    <x v="6"/>
    <x v="5"/>
    <x v="3"/>
    <s v="2020-07-24"/>
    <x v="0"/>
    <x v="0"/>
    <n v="26"/>
    <n v="25"/>
    <n v="1"/>
    <n v="2"/>
    <n v="49987"/>
    <n v="1922.5769230769231"/>
    <n v="48064.423076923078"/>
    <n v="9612.8846153846152"/>
    <n v="4806.4423076923076"/>
    <n v="5767.7307692307695"/>
    <n v="200"/>
    <n v="5967.7307692307695"/>
    <n v="400"/>
    <n v="62883.75"/>
    <n v="56916.019230769234"/>
    <s v="Paid"/>
    <s v="SBI"/>
    <s v="727510588910"/>
    <s v="608855061264"/>
  </r>
  <r>
    <x v="1240"/>
    <x v="172"/>
    <x v="1"/>
    <n v="27"/>
    <x v="1"/>
    <x v="4"/>
    <x v="1"/>
    <s v="2020-05-19"/>
    <x v="0"/>
    <x v="0"/>
    <n v="26"/>
    <n v="25"/>
    <n v="1"/>
    <n v="15"/>
    <n v="24952"/>
    <n v="959.69230769230774"/>
    <n v="23992.307692307695"/>
    <n v="4798.461538461539"/>
    <n v="2399.2307692307695"/>
    <n v="2879.0769230769233"/>
    <n v="200"/>
    <n v="3079.0769230769233"/>
    <n v="3000"/>
    <n v="34190"/>
    <n v="31110.923076923078"/>
    <s v="Paid"/>
    <s v="Axis"/>
    <s v="885816420860"/>
    <s v="655813852164"/>
  </r>
  <r>
    <x v="1241"/>
    <x v="39"/>
    <x v="0"/>
    <n v="35"/>
    <x v="2"/>
    <x v="1"/>
    <x v="1"/>
    <s v="2020-08-16"/>
    <x v="0"/>
    <x v="0"/>
    <n v="26"/>
    <n v="22"/>
    <n v="4"/>
    <n v="17"/>
    <n v="22803"/>
    <n v="877.03846153846155"/>
    <n v="19294.846153846152"/>
    <n v="3858.9692307692308"/>
    <n v="1929.4846153846154"/>
    <n v="2315.3815384615382"/>
    <n v="200"/>
    <n v="2515.3815384615382"/>
    <n v="3400"/>
    <n v="28483.3"/>
    <n v="25967.918461538462"/>
    <s v="Paid"/>
    <s v="Axis"/>
    <s v="482959371563"/>
    <s v="617859227105"/>
  </r>
  <r>
    <x v="1242"/>
    <x v="166"/>
    <x v="1"/>
    <n v="46"/>
    <x v="3"/>
    <x v="4"/>
    <x v="5"/>
    <s v="2023-05-24"/>
    <x v="0"/>
    <x v="0"/>
    <n v="26"/>
    <n v="22"/>
    <n v="4"/>
    <n v="19"/>
    <n v="49019"/>
    <n v="1885.3461538461538"/>
    <n v="41477.615384615383"/>
    <n v="8295.5230769230766"/>
    <n v="4147.7615384615383"/>
    <n v="4977.3138461538456"/>
    <n v="200"/>
    <n v="5177.3138461538456"/>
    <n v="3800"/>
    <n v="57720.899999999994"/>
    <n v="52543.586153846147"/>
    <s v="Paid"/>
    <s v="Axis"/>
    <s v="240492952393"/>
    <s v="531198201964"/>
  </r>
  <r>
    <x v="1243"/>
    <x v="137"/>
    <x v="1"/>
    <n v="35"/>
    <x v="4"/>
    <x v="4"/>
    <x v="0"/>
    <s v="2021-10-10"/>
    <x v="0"/>
    <x v="0"/>
    <n v="26"/>
    <n v="23"/>
    <n v="3"/>
    <n v="17"/>
    <n v="57275"/>
    <n v="2202.8846153846152"/>
    <n v="50666.346153846149"/>
    <n v="10133.26923076923"/>
    <n v="5066.6346153846152"/>
    <n v="6079.9615384615372"/>
    <n v="200"/>
    <n v="6279.9615384615372"/>
    <n v="3400"/>
    <n v="69266.249999999985"/>
    <n v="62986.288461538446"/>
    <s v="Paid"/>
    <s v="ICICI"/>
    <s v="272783360120"/>
    <s v="500721704676"/>
  </r>
  <r>
    <x v="1244"/>
    <x v="0"/>
    <x v="0"/>
    <n v="41"/>
    <x v="4"/>
    <x v="1"/>
    <x v="5"/>
    <s v="2020-10-03"/>
    <x v="0"/>
    <x v="0"/>
    <n v="26"/>
    <n v="21"/>
    <n v="5"/>
    <n v="5"/>
    <n v="55314"/>
    <n v="2127.4615384615386"/>
    <n v="44676.692307692312"/>
    <n v="8935.3384615384621"/>
    <n v="4467.669230769231"/>
    <n v="5361.2030769230769"/>
    <n v="200"/>
    <n v="5561.2030769230769"/>
    <n v="1000"/>
    <n v="59079.700000000004"/>
    <n v="53518.496923076927"/>
    <s v="Paid"/>
    <s v="Axis"/>
    <s v="512874042982"/>
    <s v="360198327903"/>
  </r>
  <r>
    <x v="1245"/>
    <x v="67"/>
    <x v="0"/>
    <n v="45"/>
    <x v="6"/>
    <x v="0"/>
    <x v="4"/>
    <s v="2019-06-04"/>
    <x v="0"/>
    <x v="0"/>
    <n v="26"/>
    <n v="23"/>
    <n v="3"/>
    <n v="8"/>
    <n v="54790"/>
    <n v="2107.3076923076924"/>
    <n v="48468.076923076922"/>
    <n v="9693.6153846153848"/>
    <n v="4846.8076923076924"/>
    <n v="5816.1692307692301"/>
    <n v="200"/>
    <n v="6016.1692307692301"/>
    <n v="1600"/>
    <n v="64608.5"/>
    <n v="58592.330769230772"/>
    <s v="Paid"/>
    <s v="SBI"/>
    <s v="974015449982"/>
    <s v="663914560704"/>
  </r>
  <r>
    <x v="1246"/>
    <x v="184"/>
    <x v="0"/>
    <n v="30"/>
    <x v="7"/>
    <x v="0"/>
    <x v="2"/>
    <s v="2023-09-19"/>
    <x v="0"/>
    <x v="0"/>
    <n v="26"/>
    <n v="23"/>
    <n v="3"/>
    <n v="9"/>
    <n v="44877"/>
    <n v="1726.0384615384614"/>
    <n v="39698.88461538461"/>
    <n v="7939.7769230769227"/>
    <n v="3969.8884615384613"/>
    <n v="4763.8661538461529"/>
    <n v="200"/>
    <n v="4963.8661538461529"/>
    <n v="1800"/>
    <n v="53408.549999999988"/>
    <n v="48444.683846153835"/>
    <s v="Paid"/>
    <s v="SBI"/>
    <s v="854985297684"/>
    <s v="224971874194"/>
  </r>
  <r>
    <x v="1247"/>
    <x v="192"/>
    <x v="0"/>
    <n v="37"/>
    <x v="1"/>
    <x v="5"/>
    <x v="1"/>
    <s v="2019-10-16"/>
    <x v="0"/>
    <x v="0"/>
    <n v="26"/>
    <n v="22"/>
    <n v="4"/>
    <n v="5"/>
    <n v="32372"/>
    <n v="1245.0769230769231"/>
    <n v="27391.692307692309"/>
    <n v="5478.3384615384621"/>
    <n v="2739.169230769231"/>
    <n v="3287.0030769230771"/>
    <n v="200"/>
    <n v="3487.0030769230771"/>
    <n v="1000"/>
    <n v="36609.199999999997"/>
    <n v="33122.196923076917"/>
    <s v="Paid"/>
    <s v="Axis"/>
    <s v="645083910659"/>
    <s v="919519461140"/>
  </r>
  <r>
    <x v="1248"/>
    <x v="193"/>
    <x v="1"/>
    <n v="45"/>
    <x v="6"/>
    <x v="0"/>
    <x v="1"/>
    <s v="2021-05-18"/>
    <x v="0"/>
    <x v="0"/>
    <n v="26"/>
    <n v="22"/>
    <n v="4"/>
    <n v="18"/>
    <n v="25137"/>
    <n v="966.80769230769226"/>
    <n v="21269.76923076923"/>
    <n v="4253.9538461538459"/>
    <n v="2126.976923076923"/>
    <n v="2552.3723076923075"/>
    <n v="200"/>
    <n v="2752.3723076923075"/>
    <n v="3600"/>
    <n v="31250.7"/>
    <n v="28498.327692307692"/>
    <s v="Paid"/>
    <s v="HDFC"/>
    <s v="479907643611"/>
    <s v="158206884556"/>
  </r>
  <r>
    <x v="1249"/>
    <x v="34"/>
    <x v="0"/>
    <n v="55"/>
    <x v="4"/>
    <x v="3"/>
    <x v="6"/>
    <s v="2021-03-19"/>
    <x v="0"/>
    <x v="0"/>
    <n v="26"/>
    <n v="23"/>
    <n v="3"/>
    <n v="8"/>
    <n v="69012"/>
    <n v="2654.3076923076924"/>
    <n v="61049.076923076922"/>
    <n v="12209.815384615385"/>
    <n v="6104.9076923076927"/>
    <n v="7325.8892307692304"/>
    <n v="200"/>
    <n v="7525.8892307692304"/>
    <n v="1600"/>
    <n v="80963.8"/>
    <n v="73437.910769230773"/>
    <s v="Paid"/>
    <s v="SBI"/>
    <s v="917961577481"/>
    <s v="742607467106"/>
  </r>
  <r>
    <x v="1250"/>
    <x v="15"/>
    <x v="1"/>
    <n v="25"/>
    <x v="4"/>
    <x v="5"/>
    <x v="1"/>
    <s v="2024-09-07"/>
    <x v="0"/>
    <x v="0"/>
    <n v="26"/>
    <n v="24"/>
    <n v="2"/>
    <n v="17"/>
    <n v="79126"/>
    <n v="3043.3076923076924"/>
    <n v="73039.384615384624"/>
    <n v="14607.876923076925"/>
    <n v="7303.9384615384624"/>
    <n v="8764.7261538461553"/>
    <n v="200"/>
    <n v="8964.7261538461553"/>
    <n v="3400"/>
    <n v="98351.200000000012"/>
    <n v="89386.473846153851"/>
    <s v="Paid"/>
    <s v="SBI"/>
    <s v="227076543085"/>
    <s v="593400829086"/>
  </r>
  <r>
    <x v="1251"/>
    <x v="25"/>
    <x v="1"/>
    <n v="33"/>
    <x v="1"/>
    <x v="1"/>
    <x v="2"/>
    <s v="2020-01-22"/>
    <x v="0"/>
    <x v="0"/>
    <n v="26"/>
    <n v="25"/>
    <n v="1"/>
    <n v="18"/>
    <n v="58079"/>
    <n v="2233.8076923076924"/>
    <n v="55845.192307692312"/>
    <n v="11169.038461538463"/>
    <n v="5584.5192307692314"/>
    <n v="6701.4230769230771"/>
    <n v="200"/>
    <n v="6901.4230769230771"/>
    <n v="3600"/>
    <n v="76198.750000000015"/>
    <n v="69297.326923076937"/>
    <s v="Paid"/>
    <s v="Axis"/>
    <s v="733630350974"/>
    <s v="814806146858"/>
  </r>
  <r>
    <x v="1252"/>
    <x v="188"/>
    <x v="0"/>
    <n v="29"/>
    <x v="6"/>
    <x v="5"/>
    <x v="3"/>
    <s v="2025-06-04"/>
    <x v="0"/>
    <x v="0"/>
    <n v="26"/>
    <n v="24"/>
    <n v="2"/>
    <n v="18"/>
    <n v="31378"/>
    <n v="1206.8461538461538"/>
    <n v="28964.307692307691"/>
    <n v="5792.8615384615387"/>
    <n v="2896.4307692307693"/>
    <n v="3475.7169230769227"/>
    <n v="200"/>
    <n v="3675.7169230769227"/>
    <n v="3600"/>
    <n v="41253.599999999999"/>
    <n v="37577.883076923077"/>
    <s v="Paid"/>
    <s v="ICICI"/>
    <s v="220382796662"/>
    <s v="526010567351"/>
  </r>
  <r>
    <x v="1253"/>
    <x v="133"/>
    <x v="1"/>
    <n v="22"/>
    <x v="4"/>
    <x v="1"/>
    <x v="1"/>
    <s v="2022-03-12"/>
    <x v="0"/>
    <x v="0"/>
    <n v="26"/>
    <n v="25"/>
    <n v="1"/>
    <n v="1"/>
    <n v="29959"/>
    <n v="1152.2692307692307"/>
    <n v="28806.73076923077"/>
    <n v="5761.3461538461543"/>
    <n v="2880.6730769230771"/>
    <n v="3456.8076923076924"/>
    <n v="200"/>
    <n v="3656.8076923076924"/>
    <n v="200"/>
    <n v="37648.75"/>
    <n v="33991.942307692305"/>
    <s v="Paid"/>
    <s v="HDFC"/>
    <s v="944155468647"/>
    <s v="733394273587"/>
  </r>
  <r>
    <x v="1254"/>
    <x v="26"/>
    <x v="1"/>
    <n v="40"/>
    <x v="2"/>
    <x v="0"/>
    <x v="0"/>
    <s v="2023-07-11"/>
    <x v="0"/>
    <x v="0"/>
    <n v="26"/>
    <n v="23"/>
    <n v="3"/>
    <n v="9"/>
    <n v="78277"/>
    <n v="3010.6538461538462"/>
    <n v="69245.038461538468"/>
    <n v="13849.007692307694"/>
    <n v="6924.503846153847"/>
    <n v="8309.4046153846157"/>
    <n v="200"/>
    <n v="8509.4046153846157"/>
    <n v="1800"/>
    <n v="91818.550000000017"/>
    <n v="83309.145384615404"/>
    <s v="Paid"/>
    <s v="HDFC"/>
    <s v="379144646983"/>
    <s v="899752572773"/>
  </r>
  <r>
    <x v="1255"/>
    <x v="162"/>
    <x v="0"/>
    <n v="47"/>
    <x v="3"/>
    <x v="0"/>
    <x v="1"/>
    <s v="2023-04-14"/>
    <x v="0"/>
    <x v="0"/>
    <n v="26"/>
    <n v="24"/>
    <n v="2"/>
    <n v="3"/>
    <n v="79741"/>
    <n v="3066.9615384615386"/>
    <n v="73607.076923076922"/>
    <n v="14721.415384615386"/>
    <n v="7360.7076923076929"/>
    <n v="8832.8492307692304"/>
    <n v="200"/>
    <n v="9032.8492307692304"/>
    <n v="600"/>
    <n v="96289.2"/>
    <n v="87256.350769230761"/>
    <s v="Paid"/>
    <s v="SBI"/>
    <s v="493292915620"/>
    <s v="214283769761"/>
  </r>
  <r>
    <x v="1256"/>
    <x v="180"/>
    <x v="0"/>
    <n v="31"/>
    <x v="4"/>
    <x v="3"/>
    <x v="5"/>
    <s v="2020-06-29"/>
    <x v="0"/>
    <x v="0"/>
    <n v="26"/>
    <n v="23"/>
    <n v="3"/>
    <n v="14"/>
    <n v="38449"/>
    <n v="1478.8076923076924"/>
    <n v="34012.576923076922"/>
    <n v="6802.5153846153844"/>
    <n v="3401.2576923076922"/>
    <n v="4081.5092307692303"/>
    <n v="200"/>
    <n v="4281.5092307692303"/>
    <n v="2800"/>
    <n v="47016.35"/>
    <n v="42734.840769230766"/>
    <s v="Paid"/>
    <s v="ICICI"/>
    <s v="197335565284"/>
    <s v="127896580348"/>
  </r>
  <r>
    <x v="1257"/>
    <x v="45"/>
    <x v="1"/>
    <n v="31"/>
    <x v="0"/>
    <x v="3"/>
    <x v="0"/>
    <s v="2020-06-04"/>
    <x v="0"/>
    <x v="0"/>
    <n v="26"/>
    <n v="24"/>
    <n v="2"/>
    <n v="17"/>
    <n v="74629"/>
    <n v="2870.3461538461538"/>
    <n v="68888.307692307688"/>
    <n v="13777.661538461538"/>
    <n v="6888.830769230769"/>
    <n v="8266.5969230769224"/>
    <n v="200"/>
    <n v="8466.5969230769224"/>
    <n v="3400"/>
    <n v="92954.8"/>
    <n v="84488.203076923077"/>
    <s v="Paid"/>
    <s v="HDFC"/>
    <s v="744025000026"/>
    <s v="580901934604"/>
  </r>
  <r>
    <x v="1258"/>
    <x v="181"/>
    <x v="0"/>
    <n v="22"/>
    <x v="5"/>
    <x v="4"/>
    <x v="4"/>
    <s v="2023-02-20"/>
    <x v="0"/>
    <x v="0"/>
    <n v="26"/>
    <n v="23"/>
    <n v="3"/>
    <n v="8"/>
    <n v="27835"/>
    <n v="1070.5769230769231"/>
    <n v="24623.26923076923"/>
    <n v="4924.6538461538466"/>
    <n v="2462.3269230769233"/>
    <n v="2954.7923076923075"/>
    <n v="200"/>
    <n v="3154.7923076923075"/>
    <n v="1600"/>
    <n v="33610.25"/>
    <n v="30455.457692307693"/>
    <s v="Paid"/>
    <s v="SBI"/>
    <s v="564493443503"/>
    <s v="296163895466"/>
  </r>
  <r>
    <x v="1259"/>
    <x v="164"/>
    <x v="1"/>
    <n v="49"/>
    <x v="4"/>
    <x v="5"/>
    <x v="6"/>
    <s v="2019-10-28"/>
    <x v="0"/>
    <x v="0"/>
    <n v="26"/>
    <n v="23"/>
    <n v="3"/>
    <n v="19"/>
    <n v="49986"/>
    <n v="1922.5384615384614"/>
    <n v="44218.38461538461"/>
    <n v="8843.6769230769223"/>
    <n v="4421.8384615384612"/>
    <n v="5306.206153846153"/>
    <n v="200"/>
    <n v="5506.206153846153"/>
    <n v="3800"/>
    <n v="61283.899999999994"/>
    <n v="55777.693846153838"/>
    <s v="Paid"/>
    <s v="ICICI"/>
    <s v="806466096297"/>
    <s v="822916464524"/>
  </r>
  <r>
    <x v="1260"/>
    <x v="84"/>
    <x v="0"/>
    <n v="53"/>
    <x v="2"/>
    <x v="1"/>
    <x v="5"/>
    <s v="2019-07-13"/>
    <x v="0"/>
    <x v="0"/>
    <n v="26"/>
    <n v="22"/>
    <n v="4"/>
    <n v="13"/>
    <n v="32747"/>
    <n v="1259.5"/>
    <n v="27709"/>
    <n v="5541.8"/>
    <n v="2770.9"/>
    <n v="3325.08"/>
    <n v="200"/>
    <n v="3525.08"/>
    <n v="2600"/>
    <n v="38621.700000000004"/>
    <n v="35096.620000000003"/>
    <s v="Paid"/>
    <s v="Axis"/>
    <s v="848495231259"/>
    <s v="924888454640"/>
  </r>
  <r>
    <x v="1261"/>
    <x v="171"/>
    <x v="0"/>
    <n v="39"/>
    <x v="0"/>
    <x v="2"/>
    <x v="5"/>
    <s v="2024-03-29"/>
    <x v="0"/>
    <x v="0"/>
    <n v="26"/>
    <n v="22"/>
    <n v="4"/>
    <n v="20"/>
    <n v="29553"/>
    <n v="1136.6538461538462"/>
    <n v="25006.384615384617"/>
    <n v="5001.2769230769236"/>
    <n v="2500.6384615384618"/>
    <n v="3000.7661538461539"/>
    <n v="200"/>
    <n v="3200.7661538461539"/>
    <n v="4000"/>
    <n v="36508.300000000003"/>
    <n v="33307.533846153849"/>
    <s v="Paid"/>
    <s v="HDFC"/>
    <s v="811292115225"/>
    <s v="818816202038"/>
  </r>
  <r>
    <x v="1262"/>
    <x v="9"/>
    <x v="0"/>
    <n v="50"/>
    <x v="6"/>
    <x v="2"/>
    <x v="6"/>
    <s v="2019-12-04"/>
    <x v="0"/>
    <x v="0"/>
    <n v="26"/>
    <n v="22"/>
    <n v="4"/>
    <n v="3"/>
    <n v="19605"/>
    <n v="754.03846153846155"/>
    <n v="16588.846153846152"/>
    <n v="3317.7692307692305"/>
    <n v="1658.8846153846152"/>
    <n v="1990.6615384615382"/>
    <n v="200"/>
    <n v="2190.6615384615379"/>
    <n v="600"/>
    <n v="22165.5"/>
    <n v="19974.838461538464"/>
    <s v="Paid"/>
    <s v="HDFC"/>
    <s v="196914392602"/>
    <s v="265771952837"/>
  </r>
  <r>
    <x v="1263"/>
    <x v="60"/>
    <x v="0"/>
    <n v="30"/>
    <x v="3"/>
    <x v="0"/>
    <x v="5"/>
    <s v="2025-08-10"/>
    <x v="0"/>
    <x v="0"/>
    <n v="26"/>
    <n v="25"/>
    <n v="1"/>
    <n v="12"/>
    <n v="75503"/>
    <n v="2903.9615384615386"/>
    <n v="72599.038461538468"/>
    <n v="14519.807692307695"/>
    <n v="7259.9038461538476"/>
    <n v="8711.8846153846152"/>
    <n v="200"/>
    <n v="8911.8846153846152"/>
    <n v="2400"/>
    <n v="96778.75"/>
    <n v="87866.86538461539"/>
    <s v="Paid"/>
    <s v="Axis"/>
    <s v="453954339933"/>
    <s v="790510195170"/>
  </r>
  <r>
    <x v="1264"/>
    <x v="113"/>
    <x v="1"/>
    <n v="22"/>
    <x v="4"/>
    <x v="1"/>
    <x v="6"/>
    <s v="2023-01-15"/>
    <x v="0"/>
    <x v="0"/>
    <n v="26"/>
    <n v="24"/>
    <n v="2"/>
    <n v="13"/>
    <n v="42862"/>
    <n v="1648.5384615384614"/>
    <n v="39564.923076923078"/>
    <n v="7912.9846153846156"/>
    <n v="3956.4923076923078"/>
    <n v="4747.790769230769"/>
    <n v="200"/>
    <n v="4947.790769230769"/>
    <n v="2600"/>
    <n v="54034.400000000001"/>
    <n v="49086.609230769231"/>
    <s v="Paid"/>
    <s v="ICICI"/>
    <s v="976696144557"/>
    <s v="443730444810"/>
  </r>
  <r>
    <x v="1265"/>
    <x v="26"/>
    <x v="1"/>
    <n v="43"/>
    <x v="3"/>
    <x v="4"/>
    <x v="0"/>
    <s v="2025-03-31"/>
    <x v="0"/>
    <x v="0"/>
    <n v="26"/>
    <n v="25"/>
    <n v="1"/>
    <n v="7"/>
    <n v="75948"/>
    <n v="2921.0769230769229"/>
    <n v="73026.923076923078"/>
    <n v="14605.384615384617"/>
    <n v="7302.6923076923085"/>
    <n v="8763.2307692307695"/>
    <n v="200"/>
    <n v="8963.2307692307695"/>
    <n v="1400"/>
    <n v="96335"/>
    <n v="87371.769230769234"/>
    <s v="Paid"/>
    <s v="Axis"/>
    <s v="977387497680"/>
    <s v="400315397977"/>
  </r>
  <r>
    <x v="1266"/>
    <x v="31"/>
    <x v="0"/>
    <n v="45"/>
    <x v="3"/>
    <x v="2"/>
    <x v="0"/>
    <s v="2025-03-04"/>
    <x v="0"/>
    <x v="0"/>
    <n v="26"/>
    <n v="23"/>
    <n v="3"/>
    <n v="0"/>
    <n v="21829"/>
    <n v="839.57692307692309"/>
    <n v="19310.26923076923"/>
    <n v="3862.0538461538463"/>
    <n v="1931.0269230769231"/>
    <n v="2317.2323076923076"/>
    <n v="200"/>
    <n v="2517.2323076923076"/>
    <n v="0"/>
    <n v="25103.35"/>
    <n v="22586.117692307693"/>
    <s v="Paid"/>
    <s v="SBI"/>
    <s v="867485557901"/>
    <s v="719431040867"/>
  </r>
  <r>
    <x v="1267"/>
    <x v="195"/>
    <x v="0"/>
    <n v="52"/>
    <x v="4"/>
    <x v="1"/>
    <x v="4"/>
    <s v="2024-09-10"/>
    <x v="0"/>
    <x v="0"/>
    <n v="26"/>
    <n v="23"/>
    <n v="3"/>
    <n v="10"/>
    <n v="28306"/>
    <n v="1088.6923076923076"/>
    <n v="25039.923076923074"/>
    <n v="5007.9846153846156"/>
    <n v="2503.9923076923078"/>
    <n v="3004.790769230769"/>
    <n v="200"/>
    <n v="3204.790769230769"/>
    <n v="2000"/>
    <n v="34551.899999999994"/>
    <n v="31347.109230769223"/>
    <s v="Paid"/>
    <s v="ICICI"/>
    <s v="460305387318"/>
    <s v="638685192448"/>
  </r>
  <r>
    <x v="1268"/>
    <x v="126"/>
    <x v="1"/>
    <n v="37"/>
    <x v="0"/>
    <x v="4"/>
    <x v="3"/>
    <s v="2022-08-07"/>
    <x v="0"/>
    <x v="0"/>
    <n v="26"/>
    <n v="25"/>
    <n v="1"/>
    <n v="18"/>
    <n v="24253"/>
    <n v="932.80769230769226"/>
    <n v="23320.192307692305"/>
    <n v="4664.038461538461"/>
    <n v="2332.0192307692305"/>
    <n v="2798.4230769230767"/>
    <n v="200"/>
    <n v="2998.4230769230767"/>
    <n v="3600"/>
    <n v="33916.25"/>
    <n v="30917.826923076922"/>
    <s v="Paid"/>
    <s v="ICICI"/>
    <s v="295572680414"/>
    <s v="142233107877"/>
  </r>
  <r>
    <x v="1269"/>
    <x v="136"/>
    <x v="1"/>
    <n v="43"/>
    <x v="1"/>
    <x v="0"/>
    <x v="4"/>
    <s v="2025-07-21"/>
    <x v="0"/>
    <x v="0"/>
    <n v="26"/>
    <n v="22"/>
    <n v="4"/>
    <n v="9"/>
    <n v="53318"/>
    <n v="2050.6923076923076"/>
    <n v="45115.230769230766"/>
    <n v="9023.0461538461532"/>
    <n v="4511.5230769230766"/>
    <n v="5413.8276923076919"/>
    <n v="200"/>
    <n v="5613.8276923076919"/>
    <n v="1800"/>
    <n v="60449.799999999996"/>
    <n v="54835.972307692304"/>
    <s v="Paid"/>
    <s v="ICICI"/>
    <s v="757551252455"/>
    <s v="668799164048"/>
  </r>
  <r>
    <x v="1270"/>
    <x v="5"/>
    <x v="1"/>
    <n v="34"/>
    <x v="2"/>
    <x v="5"/>
    <x v="0"/>
    <s v="2025-03-08"/>
    <x v="0"/>
    <x v="0"/>
    <n v="26"/>
    <n v="21"/>
    <n v="5"/>
    <n v="10"/>
    <n v="23633"/>
    <n v="908.96153846153845"/>
    <n v="19088.192307692309"/>
    <n v="3817.6384615384618"/>
    <n v="1908.8192307692309"/>
    <n v="2290.583076923077"/>
    <n v="200"/>
    <n v="2490.583076923077"/>
    <n v="2000"/>
    <n v="26814.65"/>
    <n v="24324.066923076924"/>
    <s v="Paid"/>
    <s v="ICICI"/>
    <s v="199683525083"/>
    <s v="228665868155"/>
  </r>
  <r>
    <x v="1271"/>
    <x v="199"/>
    <x v="1"/>
    <n v="39"/>
    <x v="4"/>
    <x v="0"/>
    <x v="4"/>
    <s v="2025-05-10"/>
    <x v="0"/>
    <x v="0"/>
    <n v="26"/>
    <n v="24"/>
    <n v="2"/>
    <n v="17"/>
    <n v="74603"/>
    <n v="2869.3461538461538"/>
    <n v="68864.307692307688"/>
    <n v="13772.861538461539"/>
    <n v="6886.4307692307693"/>
    <n v="8263.7169230769214"/>
    <n v="200"/>
    <n v="8463.7169230769214"/>
    <n v="3400"/>
    <n v="92923.599999999991"/>
    <n v="84459.88307692307"/>
    <s v="Paid"/>
    <s v="SBI"/>
    <s v="924818104118"/>
    <s v="323530010485"/>
  </r>
  <r>
    <x v="1272"/>
    <x v="34"/>
    <x v="1"/>
    <n v="44"/>
    <x v="2"/>
    <x v="5"/>
    <x v="0"/>
    <s v="2021-03-29"/>
    <x v="0"/>
    <x v="0"/>
    <n v="26"/>
    <n v="22"/>
    <n v="4"/>
    <n v="17"/>
    <n v="62065"/>
    <n v="2387.1153846153848"/>
    <n v="52516.538461538468"/>
    <n v="10503.307692307695"/>
    <n v="5251.6538461538476"/>
    <n v="6301.9846153846156"/>
    <n v="200"/>
    <n v="6501.9846153846156"/>
    <n v="3400"/>
    <n v="71671.500000000015"/>
    <n v="65169.515384615399"/>
    <s v="Paid"/>
    <s v="ICICI"/>
    <s v="304210695435"/>
    <s v="720703945557"/>
  </r>
  <r>
    <x v="1273"/>
    <x v="46"/>
    <x v="1"/>
    <n v="41"/>
    <x v="3"/>
    <x v="2"/>
    <x v="5"/>
    <s v="2021-12-21"/>
    <x v="0"/>
    <x v="0"/>
    <n v="26"/>
    <n v="23"/>
    <n v="3"/>
    <n v="0"/>
    <n v="32114"/>
    <n v="1235.1538461538462"/>
    <n v="28408.538461538461"/>
    <n v="5681.7076923076929"/>
    <n v="2840.8538461538465"/>
    <n v="3409.0246153846151"/>
    <n v="200"/>
    <n v="3609.0246153846151"/>
    <n v="0"/>
    <n v="36931.1"/>
    <n v="33322.075384615382"/>
    <s v="Paid"/>
    <s v="HDFC"/>
    <s v="260457416614"/>
    <s v="273557614858"/>
  </r>
  <r>
    <x v="1274"/>
    <x v="96"/>
    <x v="1"/>
    <n v="22"/>
    <x v="4"/>
    <x v="2"/>
    <x v="5"/>
    <s v="2022-07-25"/>
    <x v="0"/>
    <x v="0"/>
    <n v="26"/>
    <n v="22"/>
    <n v="4"/>
    <n v="1"/>
    <n v="19636"/>
    <n v="755.23076923076928"/>
    <n v="16615.076923076926"/>
    <n v="3323.0153846153853"/>
    <n v="1661.5076923076927"/>
    <n v="1993.8092307692309"/>
    <n v="200"/>
    <n v="2193.8092307692309"/>
    <n v="200"/>
    <n v="21799.600000000002"/>
    <n v="19605.790769230771"/>
    <s v="Paid"/>
    <s v="HDFC"/>
    <s v="195822820074"/>
    <s v="795085552602"/>
  </r>
  <r>
    <x v="1275"/>
    <x v="41"/>
    <x v="0"/>
    <n v="43"/>
    <x v="6"/>
    <x v="0"/>
    <x v="6"/>
    <s v="2025-11-03"/>
    <x v="0"/>
    <x v="0"/>
    <n v="26"/>
    <n v="23"/>
    <n v="3"/>
    <n v="4"/>
    <n v="75754"/>
    <n v="2913.6153846153848"/>
    <n v="67013.153846153844"/>
    <n v="13402.630769230769"/>
    <n v="6701.3153846153846"/>
    <n v="8041.5784615384609"/>
    <n v="200"/>
    <n v="8241.5784615384619"/>
    <n v="800"/>
    <n v="87917.1"/>
    <n v="79675.521538461544"/>
    <s v="Paid"/>
    <s v="Axis"/>
    <s v="114296251606"/>
    <s v="339381560312"/>
  </r>
  <r>
    <x v="1276"/>
    <x v="49"/>
    <x v="1"/>
    <n v="36"/>
    <x v="3"/>
    <x v="4"/>
    <x v="1"/>
    <s v="2022-11-08"/>
    <x v="0"/>
    <x v="0"/>
    <n v="26"/>
    <n v="23"/>
    <n v="3"/>
    <n v="13"/>
    <n v="35356"/>
    <n v="1359.8461538461538"/>
    <n v="31276.461538461539"/>
    <n v="6255.292307692308"/>
    <n v="3127.646153846154"/>
    <n v="3753.1753846153847"/>
    <n v="200"/>
    <n v="3953.1753846153847"/>
    <n v="2600"/>
    <n v="43259.4"/>
    <n v="39306.224615384614"/>
    <s v="Paid"/>
    <s v="Axis"/>
    <s v="774236118057"/>
    <s v="991118976182"/>
  </r>
  <r>
    <x v="1277"/>
    <x v="125"/>
    <x v="1"/>
    <n v="42"/>
    <x v="0"/>
    <x v="2"/>
    <x v="1"/>
    <s v="2022-12-29"/>
    <x v="0"/>
    <x v="0"/>
    <n v="26"/>
    <n v="26"/>
    <n v="0"/>
    <n v="1"/>
    <n v="70626"/>
    <n v="2716.3846153846152"/>
    <n v="70626"/>
    <n v="14125.2"/>
    <n v="7062.6"/>
    <n v="8475.119999999999"/>
    <n v="200"/>
    <n v="8675.119999999999"/>
    <n v="200"/>
    <n v="92013.8"/>
    <n v="83338.680000000008"/>
    <s v="Paid"/>
    <s v="ICICI"/>
    <s v="525672284721"/>
    <s v="885065217421"/>
  </r>
  <r>
    <x v="1278"/>
    <x v="66"/>
    <x v="1"/>
    <n v="49"/>
    <x v="0"/>
    <x v="5"/>
    <x v="0"/>
    <s v="2025-08-04"/>
    <x v="0"/>
    <x v="0"/>
    <n v="26"/>
    <n v="24"/>
    <n v="2"/>
    <n v="16"/>
    <n v="64958"/>
    <n v="2498.3846153846152"/>
    <n v="59961.230769230766"/>
    <n v="11992.246153846154"/>
    <n v="5996.123076923077"/>
    <n v="7195.3476923076914"/>
    <n v="200"/>
    <n v="7395.3476923076914"/>
    <n v="3200"/>
    <n v="81149.599999999991"/>
    <n v="73754.252307692295"/>
    <s v="Paid"/>
    <s v="HDFC"/>
    <s v="641842203900"/>
    <s v="732221688431"/>
  </r>
  <r>
    <x v="1279"/>
    <x v="108"/>
    <x v="1"/>
    <n v="30"/>
    <x v="3"/>
    <x v="5"/>
    <x v="3"/>
    <s v="2023-09-29"/>
    <x v="0"/>
    <x v="0"/>
    <n v="26"/>
    <n v="23"/>
    <n v="3"/>
    <n v="7"/>
    <n v="74250"/>
    <n v="2855.7692307692309"/>
    <n v="65682.692307692312"/>
    <n v="13136.538461538463"/>
    <n v="6568.2692307692314"/>
    <n v="7881.9230769230771"/>
    <n v="200"/>
    <n v="8081.9230769230771"/>
    <n v="1400"/>
    <n v="86787.500000000015"/>
    <n v="78705.576923076937"/>
    <s v="Paid"/>
    <s v="ICICI"/>
    <s v="122539399424"/>
    <s v="977551035280"/>
  </r>
  <r>
    <x v="1280"/>
    <x v="181"/>
    <x v="1"/>
    <n v="51"/>
    <x v="4"/>
    <x v="3"/>
    <x v="3"/>
    <s v="2021-05-24"/>
    <x v="0"/>
    <x v="0"/>
    <n v="26"/>
    <n v="23"/>
    <n v="3"/>
    <n v="20"/>
    <n v="70816"/>
    <n v="2723.6923076923076"/>
    <n v="62644.923076923078"/>
    <n v="12528.984615384616"/>
    <n v="6264.4923076923078"/>
    <n v="7517.3907692307694"/>
    <n v="200"/>
    <n v="7717.3907692307694"/>
    <n v="4000"/>
    <n v="85438.399999999994"/>
    <n v="77721.009230769225"/>
    <s v="Paid"/>
    <s v="SBI"/>
    <s v="616580610732"/>
    <s v="898545740995"/>
  </r>
  <r>
    <x v="1281"/>
    <x v="178"/>
    <x v="1"/>
    <n v="50"/>
    <x v="3"/>
    <x v="1"/>
    <x v="3"/>
    <s v="2019-02-05"/>
    <x v="0"/>
    <x v="0"/>
    <n v="26"/>
    <n v="24"/>
    <n v="2"/>
    <n v="4"/>
    <n v="21030"/>
    <n v="808.84615384615381"/>
    <n v="19412.307692307691"/>
    <n v="3882.4615384615386"/>
    <n v="1941.2307692307693"/>
    <n v="2329.476923076923"/>
    <n v="200"/>
    <n v="2529.476923076923"/>
    <n v="800"/>
    <n v="26036"/>
    <n v="23506.523076923077"/>
    <s v="Paid"/>
    <s v="Axis"/>
    <s v="792128051976"/>
    <s v="765607504765"/>
  </r>
  <r>
    <x v="1282"/>
    <x v="80"/>
    <x v="0"/>
    <n v="36"/>
    <x v="5"/>
    <x v="2"/>
    <x v="4"/>
    <s v="2022-07-19"/>
    <x v="0"/>
    <x v="0"/>
    <n v="26"/>
    <n v="22"/>
    <n v="4"/>
    <n v="9"/>
    <n v="22702"/>
    <n v="873.15384615384619"/>
    <n v="19209.384615384617"/>
    <n v="3841.8769230769235"/>
    <n v="1920.9384615384618"/>
    <n v="2305.126153846154"/>
    <n v="200"/>
    <n v="2505.126153846154"/>
    <n v="1800"/>
    <n v="26772.200000000004"/>
    <n v="24267.073846153849"/>
    <s v="Paid"/>
    <s v="ICICI"/>
    <s v="685372722726"/>
    <s v="443664950369"/>
  </r>
  <r>
    <x v="1283"/>
    <x v="125"/>
    <x v="1"/>
    <n v="36"/>
    <x v="6"/>
    <x v="1"/>
    <x v="5"/>
    <s v="2021-06-11"/>
    <x v="0"/>
    <x v="0"/>
    <n v="26"/>
    <n v="21"/>
    <n v="5"/>
    <n v="16"/>
    <n v="53221"/>
    <n v="2046.9615384615386"/>
    <n v="42986.192307692312"/>
    <n v="8597.2384615384635"/>
    <n v="4298.6192307692318"/>
    <n v="5158.3430769230772"/>
    <n v="200"/>
    <n v="5358.3430769230772"/>
    <n v="3200"/>
    <n v="59082.05000000001"/>
    <n v="53723.706923076934"/>
    <s v="Paid"/>
    <s v="SBI"/>
    <s v="949069845129"/>
    <s v="160347505773"/>
  </r>
  <r>
    <x v="1284"/>
    <x v="103"/>
    <x v="1"/>
    <n v="47"/>
    <x v="0"/>
    <x v="2"/>
    <x v="6"/>
    <s v="2021-07-30"/>
    <x v="0"/>
    <x v="0"/>
    <n v="26"/>
    <n v="22"/>
    <n v="4"/>
    <n v="17"/>
    <n v="49424"/>
    <n v="1900.9230769230769"/>
    <n v="41820.307692307695"/>
    <n v="8364.0615384615394"/>
    <n v="4182.0307692307697"/>
    <n v="5018.4369230769234"/>
    <n v="200"/>
    <n v="5218.4369230769234"/>
    <n v="3400"/>
    <n v="57766.400000000001"/>
    <n v="52547.963076923079"/>
    <s v="Paid"/>
    <s v="ICICI"/>
    <s v="300523427592"/>
    <s v="413397654313"/>
  </r>
  <r>
    <x v="1285"/>
    <x v="113"/>
    <x v="0"/>
    <n v="49"/>
    <x v="4"/>
    <x v="4"/>
    <x v="2"/>
    <s v="2024-05-25"/>
    <x v="0"/>
    <x v="0"/>
    <n v="26"/>
    <n v="24"/>
    <n v="2"/>
    <n v="4"/>
    <n v="57027"/>
    <n v="2193.3461538461538"/>
    <n v="52640.307692307688"/>
    <n v="10528.061538461538"/>
    <n v="5264.0307692307688"/>
    <n v="6316.8369230769222"/>
    <n v="200"/>
    <n v="6516.8369230769222"/>
    <n v="800"/>
    <n v="69232.399999999994"/>
    <n v="62715.56307692307"/>
    <s v="Paid"/>
    <s v="HDFC"/>
    <s v="824561620556"/>
    <s v="376556630220"/>
  </r>
  <r>
    <x v="1286"/>
    <x v="89"/>
    <x v="0"/>
    <n v="21"/>
    <x v="6"/>
    <x v="0"/>
    <x v="1"/>
    <s v="2024-08-29"/>
    <x v="0"/>
    <x v="0"/>
    <n v="26"/>
    <n v="22"/>
    <n v="4"/>
    <n v="14"/>
    <n v="66038"/>
    <n v="2539.9230769230771"/>
    <n v="55878.307692307695"/>
    <n v="11175.66153846154"/>
    <n v="5587.8307692307699"/>
    <n v="6705.3969230769235"/>
    <n v="200"/>
    <n v="6905.3969230769235"/>
    <n v="2800"/>
    <n v="75441.8"/>
    <n v="68536.403076923074"/>
    <s v="Paid"/>
    <s v="ICICI"/>
    <s v="575500801279"/>
    <s v="959337372128"/>
  </r>
  <r>
    <x v="1287"/>
    <x v="15"/>
    <x v="1"/>
    <n v="26"/>
    <x v="3"/>
    <x v="5"/>
    <x v="0"/>
    <s v="2023-03-17"/>
    <x v="0"/>
    <x v="0"/>
    <n v="26"/>
    <n v="24"/>
    <n v="2"/>
    <n v="18"/>
    <n v="41165"/>
    <n v="1583.2692307692307"/>
    <n v="37998.461538461539"/>
    <n v="7599.6923076923085"/>
    <n v="3799.8461538461543"/>
    <n v="4559.8153846153846"/>
    <n v="200"/>
    <n v="4759.8153846153846"/>
    <n v="3600"/>
    <n v="52998"/>
    <n v="48238.184615384613"/>
    <s v="Paid"/>
    <s v="SBI"/>
    <s v="672385906613"/>
    <s v="243155981932"/>
  </r>
  <r>
    <x v="1288"/>
    <x v="113"/>
    <x v="1"/>
    <n v="40"/>
    <x v="7"/>
    <x v="2"/>
    <x v="1"/>
    <s v="2023-02-07"/>
    <x v="0"/>
    <x v="0"/>
    <n v="26"/>
    <n v="22"/>
    <n v="4"/>
    <n v="11"/>
    <n v="52119"/>
    <n v="2004.5769230769231"/>
    <n v="44100.692307692305"/>
    <n v="8820.1384615384613"/>
    <n v="4410.0692307692307"/>
    <n v="5292.0830769230761"/>
    <n v="200"/>
    <n v="5492.0830769230761"/>
    <n v="2200"/>
    <n v="59530.899999999994"/>
    <n v="54038.81692307692"/>
    <s v="Paid"/>
    <s v="ICICI"/>
    <s v="166118855487"/>
    <s v="134999665804"/>
  </r>
  <r>
    <x v="1289"/>
    <x v="171"/>
    <x v="0"/>
    <n v="36"/>
    <x v="5"/>
    <x v="5"/>
    <x v="3"/>
    <s v="2020-03-23"/>
    <x v="0"/>
    <x v="0"/>
    <n v="26"/>
    <n v="22"/>
    <n v="4"/>
    <n v="20"/>
    <n v="59736"/>
    <n v="2297.5384615384614"/>
    <n v="50545.846153846149"/>
    <n v="10109.16923076923"/>
    <n v="5054.5846153846151"/>
    <n v="6065.5015384615381"/>
    <n v="200"/>
    <n v="6265.5015384615381"/>
    <n v="4000"/>
    <n v="69709.599999999991"/>
    <n v="63444.098461538451"/>
    <s v="Paid"/>
    <s v="Axis"/>
    <s v="152602087751"/>
    <s v="768527451100"/>
  </r>
  <r>
    <x v="1290"/>
    <x v="159"/>
    <x v="0"/>
    <n v="52"/>
    <x v="1"/>
    <x v="0"/>
    <x v="1"/>
    <s v="2024-04-24"/>
    <x v="0"/>
    <x v="0"/>
    <n v="26"/>
    <n v="23"/>
    <n v="3"/>
    <n v="16"/>
    <n v="20080"/>
    <n v="772.30769230769226"/>
    <n v="17763.076923076922"/>
    <n v="3552.6153846153848"/>
    <n v="1776.3076923076924"/>
    <n v="2131.5692307692307"/>
    <n v="200"/>
    <n v="2331.5692307692307"/>
    <n v="3200"/>
    <n v="26291.999999999996"/>
    <n v="23960.430769230767"/>
    <s v="Paid"/>
    <s v="Axis"/>
    <s v="116709343860"/>
    <s v="863205342912"/>
  </r>
  <r>
    <x v="1291"/>
    <x v="108"/>
    <x v="1"/>
    <n v="53"/>
    <x v="5"/>
    <x v="0"/>
    <x v="1"/>
    <s v="2021-03-07"/>
    <x v="0"/>
    <x v="0"/>
    <n v="26"/>
    <n v="22"/>
    <n v="4"/>
    <n v="0"/>
    <n v="49408"/>
    <n v="1900.3076923076924"/>
    <n v="41806.769230769234"/>
    <n v="8361.3538461538465"/>
    <n v="4180.6769230769232"/>
    <n v="5016.8123076923075"/>
    <n v="200"/>
    <n v="5216.8123076923075"/>
    <n v="0"/>
    <n v="54348.800000000003"/>
    <n v="49131.987692307695"/>
    <s v="Paid"/>
    <s v="Axis"/>
    <s v="465756180685"/>
    <s v="977551631161"/>
  </r>
  <r>
    <x v="1292"/>
    <x v="16"/>
    <x v="1"/>
    <n v="41"/>
    <x v="0"/>
    <x v="0"/>
    <x v="6"/>
    <s v="2023-09-01"/>
    <x v="0"/>
    <x v="0"/>
    <n v="26"/>
    <n v="24"/>
    <n v="2"/>
    <n v="18"/>
    <n v="25246"/>
    <n v="971"/>
    <n v="23304"/>
    <n v="4660.8"/>
    <n v="2330.4"/>
    <n v="2796.48"/>
    <n v="200"/>
    <n v="2996.48"/>
    <n v="3600"/>
    <n v="33895.199999999997"/>
    <n v="30898.719999999998"/>
    <s v="Paid"/>
    <s v="SBI"/>
    <s v="433364276827"/>
    <s v="279767285968"/>
  </r>
  <r>
    <x v="1293"/>
    <x v="111"/>
    <x v="1"/>
    <n v="22"/>
    <x v="1"/>
    <x v="0"/>
    <x v="6"/>
    <s v="2022-10-28"/>
    <x v="0"/>
    <x v="0"/>
    <n v="26"/>
    <n v="23"/>
    <n v="3"/>
    <n v="8"/>
    <n v="21923"/>
    <n v="843.19230769230774"/>
    <n v="19393.423076923078"/>
    <n v="3878.6846153846159"/>
    <n v="1939.3423076923079"/>
    <n v="2327.2107692307691"/>
    <n v="200"/>
    <n v="2527.2107692307691"/>
    <n v="1600"/>
    <n v="26811.45"/>
    <n v="24284.239230769232"/>
    <s v="Paid"/>
    <s v="SBI"/>
    <s v="104004310459"/>
    <s v="127565033435"/>
  </r>
  <r>
    <x v="1294"/>
    <x v="175"/>
    <x v="1"/>
    <n v="31"/>
    <x v="1"/>
    <x v="2"/>
    <x v="2"/>
    <s v="2022-09-04"/>
    <x v="0"/>
    <x v="0"/>
    <n v="26"/>
    <n v="23"/>
    <n v="3"/>
    <n v="5"/>
    <n v="57050"/>
    <n v="2194.2307692307691"/>
    <n v="50467.307692307688"/>
    <n v="10093.461538461539"/>
    <n v="5046.7307692307695"/>
    <n v="6056.076923076922"/>
    <n v="200"/>
    <n v="6256.076923076922"/>
    <n v="1000"/>
    <n v="66607.5"/>
    <n v="60351.423076923078"/>
    <s v="Paid"/>
    <s v="HDFC"/>
    <s v="488378254247"/>
    <s v="912288394142"/>
  </r>
  <r>
    <x v="1295"/>
    <x v="46"/>
    <x v="0"/>
    <n v="47"/>
    <x v="3"/>
    <x v="2"/>
    <x v="3"/>
    <s v="2025-02-11"/>
    <x v="0"/>
    <x v="0"/>
    <n v="26"/>
    <n v="24"/>
    <n v="2"/>
    <n v="12"/>
    <n v="47410"/>
    <n v="1823.4615384615386"/>
    <n v="43763.076923076922"/>
    <n v="8752.6153846153848"/>
    <n v="4376.3076923076924"/>
    <n v="5251.5692307692307"/>
    <n v="200"/>
    <n v="5451.5692307692307"/>
    <n v="2400"/>
    <n v="59292"/>
    <n v="53840.43076923077"/>
    <s v="Paid"/>
    <s v="HDFC"/>
    <s v="651910703123"/>
    <s v="583022410052"/>
  </r>
  <r>
    <x v="1296"/>
    <x v="36"/>
    <x v="0"/>
    <n v="48"/>
    <x v="7"/>
    <x v="5"/>
    <x v="5"/>
    <s v="2020-11-23"/>
    <x v="0"/>
    <x v="0"/>
    <n v="26"/>
    <n v="21"/>
    <n v="5"/>
    <n v="0"/>
    <n v="62057"/>
    <n v="2386.8076923076924"/>
    <n v="50122.961538461539"/>
    <n v="10024.592307692308"/>
    <n v="5012.2961538461541"/>
    <n v="6014.7553846153842"/>
    <n v="200"/>
    <n v="6214.7553846153842"/>
    <n v="0"/>
    <n v="65159.85"/>
    <n v="58945.094615384616"/>
    <s v="Paid"/>
    <s v="Axis"/>
    <s v="343428531210"/>
    <s v="366694218488"/>
  </r>
  <r>
    <x v="1297"/>
    <x v="173"/>
    <x v="1"/>
    <n v="29"/>
    <x v="3"/>
    <x v="2"/>
    <x v="5"/>
    <s v="2023-02-18"/>
    <x v="0"/>
    <x v="0"/>
    <n v="26"/>
    <n v="22"/>
    <n v="4"/>
    <n v="1"/>
    <n v="72759"/>
    <n v="2798.4230769230771"/>
    <n v="61565.307692307695"/>
    <n v="12313.061538461539"/>
    <n v="6156.5307692307697"/>
    <n v="7387.8369230769231"/>
    <n v="200"/>
    <n v="7587.8369230769231"/>
    <n v="200"/>
    <n v="80234.900000000009"/>
    <n v="72647.063076923092"/>
    <s v="Paid"/>
    <s v="HDFC"/>
    <s v="880564521389"/>
    <s v="519063741958"/>
  </r>
  <r>
    <x v="1298"/>
    <x v="33"/>
    <x v="0"/>
    <n v="32"/>
    <x v="6"/>
    <x v="3"/>
    <x v="5"/>
    <s v="2019-04-08"/>
    <x v="0"/>
    <x v="0"/>
    <n v="26"/>
    <n v="22"/>
    <n v="4"/>
    <n v="12"/>
    <n v="27053"/>
    <n v="1040.5"/>
    <n v="22891"/>
    <n v="4578.2"/>
    <n v="2289.1"/>
    <n v="2746.92"/>
    <n v="200"/>
    <n v="2946.92"/>
    <n v="2400"/>
    <n v="32158.3"/>
    <n v="29211.379999999997"/>
    <s v="Paid"/>
    <s v="SBI"/>
    <s v="157199096632"/>
    <s v="558826080707"/>
  </r>
  <r>
    <x v="1299"/>
    <x v="145"/>
    <x v="1"/>
    <n v="45"/>
    <x v="5"/>
    <x v="1"/>
    <x v="2"/>
    <s v="2025-09-22"/>
    <x v="0"/>
    <x v="0"/>
    <n v="26"/>
    <n v="26"/>
    <n v="0"/>
    <n v="2"/>
    <n v="74422"/>
    <n v="2862.3846153846152"/>
    <n v="74422"/>
    <n v="14884.400000000001"/>
    <n v="7442.2000000000007"/>
    <n v="8930.64"/>
    <n v="200"/>
    <n v="9130.64"/>
    <n v="400"/>
    <n v="97148.599999999991"/>
    <n v="88017.959999999992"/>
    <s v="Paid"/>
    <s v="ICICI"/>
    <s v="203455172570"/>
    <s v="193833542007"/>
  </r>
  <r>
    <x v="1300"/>
    <x v="187"/>
    <x v="1"/>
    <n v="43"/>
    <x v="7"/>
    <x v="5"/>
    <x v="6"/>
    <s v="2019-02-04"/>
    <x v="0"/>
    <x v="0"/>
    <n v="26"/>
    <n v="25"/>
    <n v="1"/>
    <n v="7"/>
    <n v="41417"/>
    <n v="1592.9615384615386"/>
    <n v="39824.038461538461"/>
    <n v="7964.8076923076924"/>
    <n v="3982.4038461538462"/>
    <n v="4778.8846153846152"/>
    <n v="200"/>
    <n v="4978.8846153846152"/>
    <n v="1400"/>
    <n v="53171.25"/>
    <n v="48192.365384615383"/>
    <s v="Paid"/>
    <s v="Axis"/>
    <s v="136472275631"/>
    <s v="128765208409"/>
  </r>
  <r>
    <x v="1301"/>
    <x v="197"/>
    <x v="0"/>
    <n v="50"/>
    <x v="7"/>
    <x v="1"/>
    <x v="0"/>
    <s v="2024-12-05"/>
    <x v="0"/>
    <x v="0"/>
    <n v="26"/>
    <n v="21"/>
    <n v="5"/>
    <n v="19"/>
    <n v="55096"/>
    <n v="2119.0769230769229"/>
    <n v="44500.615384615383"/>
    <n v="8900.123076923077"/>
    <n v="4450.0615384615385"/>
    <n v="5340.0738461538458"/>
    <n v="200"/>
    <n v="5540.0738461538458"/>
    <n v="3800"/>
    <n v="61650.799999999996"/>
    <n v="56110.726153846146"/>
    <s v="Paid"/>
    <s v="SBI"/>
    <s v="414818138662"/>
    <s v="178270353805"/>
  </r>
  <r>
    <x v="1302"/>
    <x v="153"/>
    <x v="0"/>
    <n v="49"/>
    <x v="6"/>
    <x v="1"/>
    <x v="6"/>
    <s v="2019-12-15"/>
    <x v="0"/>
    <x v="0"/>
    <n v="26"/>
    <n v="23"/>
    <n v="3"/>
    <n v="11"/>
    <n v="78156"/>
    <n v="3006"/>
    <n v="69138"/>
    <n v="13827.6"/>
    <n v="6913.8"/>
    <n v="8296.56"/>
    <n v="200"/>
    <n v="8496.56"/>
    <n v="2200"/>
    <n v="92079.400000000009"/>
    <n v="83582.840000000011"/>
    <s v="Paid"/>
    <s v="ICICI"/>
    <s v="900568340322"/>
    <s v="380421885195"/>
  </r>
  <r>
    <x v="1303"/>
    <x v="5"/>
    <x v="1"/>
    <n v="42"/>
    <x v="3"/>
    <x v="5"/>
    <x v="1"/>
    <s v="2025-09-01"/>
    <x v="0"/>
    <x v="0"/>
    <n v="26"/>
    <n v="22"/>
    <n v="4"/>
    <n v="18"/>
    <n v="79735"/>
    <n v="3066.7307692307691"/>
    <n v="67468.076923076922"/>
    <n v="13493.615384615385"/>
    <n v="6746.8076923076924"/>
    <n v="8096.1692307692301"/>
    <n v="200"/>
    <n v="8296.1692307692301"/>
    <n v="3600"/>
    <n v="91308.5"/>
    <n v="83012.330769230772"/>
    <s v="Paid"/>
    <s v="SBI"/>
    <s v="140364561989"/>
    <s v="829321621355"/>
  </r>
  <r>
    <x v="1304"/>
    <x v="148"/>
    <x v="0"/>
    <n v="41"/>
    <x v="0"/>
    <x v="5"/>
    <x v="0"/>
    <s v="2025-05-17"/>
    <x v="0"/>
    <x v="0"/>
    <n v="26"/>
    <n v="25"/>
    <n v="1"/>
    <n v="1"/>
    <n v="69865"/>
    <n v="2687.1153846153848"/>
    <n v="67177.884615384624"/>
    <n v="13435.576923076926"/>
    <n v="6717.7884615384628"/>
    <n v="8061.3461538461543"/>
    <n v="200"/>
    <n v="8261.3461538461543"/>
    <n v="200"/>
    <n v="87531.250000000015"/>
    <n v="79269.903846153858"/>
    <s v="Paid"/>
    <s v="ICICI"/>
    <s v="295679209099"/>
    <s v="104922186574"/>
  </r>
  <r>
    <x v="1305"/>
    <x v="26"/>
    <x v="0"/>
    <n v="52"/>
    <x v="4"/>
    <x v="4"/>
    <x v="0"/>
    <s v="2020-09-25"/>
    <x v="0"/>
    <x v="0"/>
    <n v="26"/>
    <n v="23"/>
    <n v="3"/>
    <n v="17"/>
    <n v="56678"/>
    <n v="2179.9230769230771"/>
    <n v="50138.230769230773"/>
    <n v="10027.646153846155"/>
    <n v="5013.8230769230777"/>
    <n v="6016.5876923076921"/>
    <n v="200"/>
    <n v="6216.5876923076921"/>
    <n v="3400"/>
    <n v="68579.700000000012"/>
    <n v="62363.112307692318"/>
    <s v="Paid"/>
    <s v="SBI"/>
    <s v="419705180700"/>
    <s v="200382216992"/>
  </r>
  <r>
    <x v="1306"/>
    <x v="164"/>
    <x v="1"/>
    <n v="33"/>
    <x v="0"/>
    <x v="2"/>
    <x v="3"/>
    <s v="2025-02-26"/>
    <x v="0"/>
    <x v="0"/>
    <n v="26"/>
    <n v="23"/>
    <n v="3"/>
    <n v="11"/>
    <n v="23981"/>
    <n v="922.34615384615381"/>
    <n v="21213.961538461539"/>
    <n v="4242.792307692308"/>
    <n v="2121.396153846154"/>
    <n v="2545.6753846153847"/>
    <n v="200"/>
    <n v="2745.6753846153847"/>
    <n v="2200"/>
    <n v="29778.15"/>
    <n v="27032.474615384617"/>
    <s v="Paid"/>
    <s v="HDFC"/>
    <s v="602325002255"/>
    <s v="387871120926"/>
  </r>
  <r>
    <x v="1307"/>
    <x v="119"/>
    <x v="0"/>
    <n v="53"/>
    <x v="0"/>
    <x v="3"/>
    <x v="2"/>
    <s v="2020-07-27"/>
    <x v="0"/>
    <x v="0"/>
    <n v="26"/>
    <n v="22"/>
    <n v="4"/>
    <n v="0"/>
    <n v="52600"/>
    <n v="2023.0769230769231"/>
    <n v="44507.692307692305"/>
    <n v="8901.538461538461"/>
    <n v="4450.7692307692305"/>
    <n v="5340.9230769230762"/>
    <n v="200"/>
    <n v="5540.9230769230762"/>
    <n v="0"/>
    <n v="57860"/>
    <n v="52319.076923076922"/>
    <s v="Paid"/>
    <s v="HDFC"/>
    <s v="760962619649"/>
    <s v="510460058058"/>
  </r>
  <r>
    <x v="1308"/>
    <x v="37"/>
    <x v="0"/>
    <n v="48"/>
    <x v="4"/>
    <x v="0"/>
    <x v="5"/>
    <s v="2025-05-10"/>
    <x v="0"/>
    <x v="0"/>
    <n v="26"/>
    <n v="24"/>
    <n v="2"/>
    <n v="0"/>
    <n v="69357"/>
    <n v="2667.5769230769229"/>
    <n v="64021.846153846149"/>
    <n v="12804.369230769231"/>
    <n v="6402.1846153846154"/>
    <n v="7682.621538461538"/>
    <n v="200"/>
    <n v="7882.621538461538"/>
    <n v="0"/>
    <n v="83228.399999999994"/>
    <n v="75345.778461538459"/>
    <s v="Paid"/>
    <s v="SBI"/>
    <s v="410203007043"/>
    <s v="987646950541"/>
  </r>
  <r>
    <x v="1309"/>
    <x v="1"/>
    <x v="0"/>
    <n v="28"/>
    <x v="5"/>
    <x v="1"/>
    <x v="4"/>
    <s v="2020-09-15"/>
    <x v="0"/>
    <x v="0"/>
    <n v="26"/>
    <n v="25"/>
    <n v="1"/>
    <n v="14"/>
    <n v="48971"/>
    <n v="1883.5"/>
    <n v="47087.5"/>
    <n v="9417.5"/>
    <n v="4708.75"/>
    <n v="5650.5"/>
    <n v="200"/>
    <n v="5850.5"/>
    <n v="2800"/>
    <n v="64013.75"/>
    <n v="58163.25"/>
    <s v="Paid"/>
    <s v="SBI"/>
    <s v="159004832958"/>
    <s v="514901122152"/>
  </r>
  <r>
    <x v="1310"/>
    <x v="128"/>
    <x v="0"/>
    <n v="42"/>
    <x v="3"/>
    <x v="0"/>
    <x v="3"/>
    <s v="2020-12-23"/>
    <x v="0"/>
    <x v="0"/>
    <n v="26"/>
    <n v="25"/>
    <n v="1"/>
    <n v="10"/>
    <n v="79772"/>
    <n v="3068.1538461538462"/>
    <n v="76703.846153846156"/>
    <n v="15340.769230769232"/>
    <n v="7670.3846153846162"/>
    <n v="9204.461538461539"/>
    <n v="200"/>
    <n v="9404.461538461539"/>
    <n v="2000"/>
    <n v="101715"/>
    <n v="92310.538461538468"/>
    <s v="Paid"/>
    <s v="Axis"/>
    <s v="742661589809"/>
    <s v="824245527347"/>
  </r>
  <r>
    <x v="1311"/>
    <x v="68"/>
    <x v="0"/>
    <n v="27"/>
    <x v="1"/>
    <x v="4"/>
    <x v="2"/>
    <s v="2019-01-21"/>
    <x v="0"/>
    <x v="0"/>
    <n v="26"/>
    <n v="24"/>
    <n v="2"/>
    <n v="7"/>
    <n v="48216"/>
    <n v="1854.4615384615386"/>
    <n v="44507.076923076922"/>
    <n v="8901.415384615384"/>
    <n v="4450.707692307692"/>
    <n v="5340.8492307692304"/>
    <n v="200"/>
    <n v="5540.8492307692304"/>
    <n v="1400"/>
    <n v="59259.199999999997"/>
    <n v="53718.350769230768"/>
    <s v="Paid"/>
    <s v="SBI"/>
    <s v="764365694391"/>
    <s v="794626939665"/>
  </r>
  <r>
    <x v="1312"/>
    <x v="85"/>
    <x v="0"/>
    <n v="42"/>
    <x v="3"/>
    <x v="3"/>
    <x v="2"/>
    <s v="2020-08-30"/>
    <x v="0"/>
    <x v="0"/>
    <n v="26"/>
    <n v="22"/>
    <n v="4"/>
    <n v="9"/>
    <n v="57176"/>
    <n v="2199.0769230769229"/>
    <n v="48379.692307692305"/>
    <n v="9675.9384615384606"/>
    <n v="4837.9692307692303"/>
    <n v="5805.5630769230766"/>
    <n v="200"/>
    <n v="6005.5630769230766"/>
    <n v="1800"/>
    <n v="64693.599999999999"/>
    <n v="58688.036923076921"/>
    <s v="Paid"/>
    <s v="ICICI"/>
    <s v="719129310274"/>
    <s v="901557492379"/>
  </r>
  <r>
    <x v="1313"/>
    <x v="84"/>
    <x v="0"/>
    <n v="32"/>
    <x v="6"/>
    <x v="2"/>
    <x v="1"/>
    <s v="2023-04-14"/>
    <x v="0"/>
    <x v="0"/>
    <n v="26"/>
    <n v="21"/>
    <n v="5"/>
    <n v="10"/>
    <n v="51708"/>
    <n v="1988.7692307692307"/>
    <n v="41764.153846153844"/>
    <n v="8352.8307692307699"/>
    <n v="4176.4153846153849"/>
    <n v="5011.6984615384608"/>
    <n v="200"/>
    <n v="5211.6984615384608"/>
    <n v="2000"/>
    <n v="56293.4"/>
    <n v="51081.701538461537"/>
    <s v="Paid"/>
    <s v="ICICI"/>
    <s v="651106112998"/>
    <s v="224592187179"/>
  </r>
  <r>
    <x v="1314"/>
    <x v="66"/>
    <x v="0"/>
    <n v="52"/>
    <x v="5"/>
    <x v="1"/>
    <x v="6"/>
    <s v="2021-07-06"/>
    <x v="0"/>
    <x v="0"/>
    <n v="26"/>
    <n v="23"/>
    <n v="3"/>
    <n v="12"/>
    <n v="38648"/>
    <n v="1486.4615384615386"/>
    <n v="34188.61538461539"/>
    <n v="6837.7230769230782"/>
    <n v="3418.8615384615391"/>
    <n v="4102.6338461538471"/>
    <n v="200"/>
    <n v="4302.6338461538471"/>
    <n v="2400"/>
    <n v="46845.200000000012"/>
    <n v="42542.566153846165"/>
    <s v="Paid"/>
    <s v="ICICI"/>
    <s v="895705213864"/>
    <s v="957976353290"/>
  </r>
  <r>
    <x v="1315"/>
    <x v="133"/>
    <x v="0"/>
    <n v="40"/>
    <x v="2"/>
    <x v="4"/>
    <x v="6"/>
    <s v="2020-03-10"/>
    <x v="0"/>
    <x v="0"/>
    <n v="26"/>
    <n v="23"/>
    <n v="3"/>
    <n v="1"/>
    <n v="44413"/>
    <n v="1708.1923076923076"/>
    <n v="39288.423076923078"/>
    <n v="7857.6846153846163"/>
    <n v="3928.8423076923082"/>
    <n v="4714.6107692307696"/>
    <n v="200"/>
    <n v="4914.6107692307696"/>
    <n v="200"/>
    <n v="51274.95"/>
    <n v="46360.339230769227"/>
    <s v="Paid"/>
    <s v="Axis"/>
    <s v="662588366524"/>
    <s v="304540944710"/>
  </r>
  <r>
    <x v="1316"/>
    <x v="32"/>
    <x v="1"/>
    <n v="40"/>
    <x v="6"/>
    <x v="4"/>
    <x v="6"/>
    <s v="2023-02-21"/>
    <x v="0"/>
    <x v="0"/>
    <n v="26"/>
    <n v="23"/>
    <n v="3"/>
    <n v="9"/>
    <n v="42242"/>
    <n v="1624.6923076923076"/>
    <n v="37367.923076923078"/>
    <n v="7473.584615384616"/>
    <n v="3736.792307692308"/>
    <n v="4484.1507692307696"/>
    <n v="200"/>
    <n v="4684.1507692307696"/>
    <n v="1800"/>
    <n v="50378.3"/>
    <n v="45694.149230769232"/>
    <s v="Paid"/>
    <s v="ICICI"/>
    <s v="875622829810"/>
    <s v="730081504357"/>
  </r>
  <r>
    <x v="1317"/>
    <x v="190"/>
    <x v="1"/>
    <n v="22"/>
    <x v="5"/>
    <x v="2"/>
    <x v="4"/>
    <s v="2019-07-30"/>
    <x v="0"/>
    <x v="0"/>
    <n v="26"/>
    <n v="23"/>
    <n v="3"/>
    <n v="18"/>
    <n v="39676"/>
    <n v="1526"/>
    <n v="35098"/>
    <n v="7019.6"/>
    <n v="3509.8"/>
    <n v="4211.76"/>
    <n v="200"/>
    <n v="4411.76"/>
    <n v="3600"/>
    <n v="49227.4"/>
    <n v="44815.64"/>
    <s v="Paid"/>
    <s v="Axis"/>
    <s v="566142993339"/>
    <s v="281573295292"/>
  </r>
  <r>
    <x v="1318"/>
    <x v="94"/>
    <x v="0"/>
    <n v="43"/>
    <x v="3"/>
    <x v="5"/>
    <x v="2"/>
    <s v="2022-06-26"/>
    <x v="0"/>
    <x v="0"/>
    <n v="26"/>
    <n v="23"/>
    <n v="3"/>
    <n v="11"/>
    <n v="20778"/>
    <n v="799.15384615384619"/>
    <n v="18380.538461538461"/>
    <n v="3676.1076923076926"/>
    <n v="1838.0538461538463"/>
    <n v="2205.6646153846154"/>
    <n v="200"/>
    <n v="2405.6646153846154"/>
    <n v="2200"/>
    <n v="26094.699999999997"/>
    <n v="23689.035384615381"/>
    <s v="Paid"/>
    <s v="Axis"/>
    <s v="621103815410"/>
    <s v="390977044999"/>
  </r>
  <r>
    <x v="1319"/>
    <x v="67"/>
    <x v="0"/>
    <n v="30"/>
    <x v="0"/>
    <x v="3"/>
    <x v="0"/>
    <s v="2020-11-09"/>
    <x v="0"/>
    <x v="0"/>
    <n v="26"/>
    <n v="23"/>
    <n v="3"/>
    <n v="10"/>
    <n v="45753"/>
    <n v="1759.7307692307693"/>
    <n v="40473.807692307695"/>
    <n v="8094.7615384615392"/>
    <n v="4047.3807692307696"/>
    <n v="4856.8569230769235"/>
    <n v="200"/>
    <n v="5056.8569230769235"/>
    <n v="2000"/>
    <n v="54615.950000000004"/>
    <n v="49559.093076923084"/>
    <s v="Paid"/>
    <s v="HDFC"/>
    <s v="825684618667"/>
    <s v="471138282576"/>
  </r>
  <r>
    <x v="1320"/>
    <x v="48"/>
    <x v="0"/>
    <n v="42"/>
    <x v="2"/>
    <x v="4"/>
    <x v="5"/>
    <s v="2024-11-13"/>
    <x v="0"/>
    <x v="0"/>
    <n v="26"/>
    <n v="23"/>
    <n v="3"/>
    <n v="14"/>
    <n v="76857"/>
    <n v="2956.0384615384614"/>
    <n v="67988.88461538461"/>
    <n v="13597.776923076923"/>
    <n v="6798.8884615384613"/>
    <n v="8158.6661538461531"/>
    <n v="200"/>
    <n v="8358.6661538461522"/>
    <n v="2800"/>
    <n v="91185.549999999988"/>
    <n v="82826.88384615384"/>
    <s v="Paid"/>
    <s v="ICICI"/>
    <s v="459102615415"/>
    <s v="702804731488"/>
  </r>
  <r>
    <x v="1321"/>
    <x v="166"/>
    <x v="1"/>
    <n v="37"/>
    <x v="1"/>
    <x v="5"/>
    <x v="3"/>
    <s v="2021-04-23"/>
    <x v="0"/>
    <x v="0"/>
    <n v="26"/>
    <n v="21"/>
    <n v="5"/>
    <n v="12"/>
    <n v="23240"/>
    <n v="893.84615384615381"/>
    <n v="18770.76923076923"/>
    <n v="3754.1538461538462"/>
    <n v="1877.0769230769231"/>
    <n v="2252.4923076923073"/>
    <n v="200"/>
    <n v="2452.4923076923073"/>
    <n v="2400"/>
    <n v="26802"/>
    <n v="24349.507692307692"/>
    <s v="Paid"/>
    <s v="ICICI"/>
    <s v="629357619910"/>
    <s v="539668993319"/>
  </r>
  <r>
    <x v="1322"/>
    <x v="112"/>
    <x v="1"/>
    <n v="28"/>
    <x v="3"/>
    <x v="2"/>
    <x v="3"/>
    <s v="2019-10-29"/>
    <x v="0"/>
    <x v="0"/>
    <n v="26"/>
    <n v="23"/>
    <n v="3"/>
    <n v="10"/>
    <n v="41745"/>
    <n v="1605.5769230769231"/>
    <n v="36928.269230769234"/>
    <n v="7385.6538461538476"/>
    <n v="3692.8269230769238"/>
    <n v="4431.3923076923083"/>
    <n v="200"/>
    <n v="4631.3923076923083"/>
    <n v="2000"/>
    <n v="50006.75"/>
    <n v="45375.357692307691"/>
    <s v="Paid"/>
    <s v="SBI"/>
    <s v="607059940436"/>
    <s v="331012661272"/>
  </r>
  <r>
    <x v="1323"/>
    <x v="66"/>
    <x v="0"/>
    <n v="33"/>
    <x v="2"/>
    <x v="2"/>
    <x v="1"/>
    <s v="2021-09-17"/>
    <x v="0"/>
    <x v="0"/>
    <n v="26"/>
    <n v="24"/>
    <n v="2"/>
    <n v="14"/>
    <n v="74631"/>
    <n v="2870.4230769230771"/>
    <n v="68890.153846153844"/>
    <n v="13778.030769230769"/>
    <n v="6889.0153846153844"/>
    <n v="8266.8184615384616"/>
    <n v="200"/>
    <n v="8466.8184615384616"/>
    <n v="2800"/>
    <n v="92357.2"/>
    <n v="83890.38153846153"/>
    <s v="Paid"/>
    <s v="SBI"/>
    <s v="991448217913"/>
    <s v="653282922649"/>
  </r>
  <r>
    <x v="1324"/>
    <x v="24"/>
    <x v="1"/>
    <n v="37"/>
    <x v="2"/>
    <x v="5"/>
    <x v="6"/>
    <s v="2023-03-05"/>
    <x v="0"/>
    <x v="0"/>
    <n v="26"/>
    <n v="22"/>
    <n v="4"/>
    <n v="11"/>
    <n v="48383"/>
    <n v="1860.8846153846155"/>
    <n v="40939.461538461539"/>
    <n v="8187.8923076923083"/>
    <n v="4093.9461538461542"/>
    <n v="4912.7353846153846"/>
    <n v="200"/>
    <n v="5112.7353846153846"/>
    <n v="2200"/>
    <n v="55421.3"/>
    <n v="50308.564615384617"/>
    <s v="Paid"/>
    <s v="Axis"/>
    <s v="508738008252"/>
    <s v="224719845265"/>
  </r>
  <r>
    <x v="1325"/>
    <x v="79"/>
    <x v="0"/>
    <n v="22"/>
    <x v="6"/>
    <x v="5"/>
    <x v="0"/>
    <s v="2024-08-07"/>
    <x v="0"/>
    <x v="0"/>
    <n v="26"/>
    <n v="26"/>
    <n v="0"/>
    <n v="6"/>
    <n v="34671"/>
    <n v="1333.5"/>
    <n v="34671"/>
    <n v="6934.2000000000007"/>
    <n v="3467.1000000000004"/>
    <n v="4160.5199999999995"/>
    <n v="200"/>
    <n v="4360.5199999999995"/>
    <n v="1200"/>
    <n v="46272.299999999996"/>
    <n v="41911.78"/>
    <s v="Paid"/>
    <s v="SBI"/>
    <s v="632804742101"/>
    <s v="212145584806"/>
  </r>
  <r>
    <x v="1326"/>
    <x v="3"/>
    <x v="0"/>
    <n v="44"/>
    <x v="0"/>
    <x v="2"/>
    <x v="6"/>
    <s v="2023-07-23"/>
    <x v="0"/>
    <x v="0"/>
    <n v="26"/>
    <n v="21"/>
    <n v="5"/>
    <n v="10"/>
    <n v="43713"/>
    <n v="1681.2692307692307"/>
    <n v="35306.653846153844"/>
    <n v="7061.330769230769"/>
    <n v="3530.6653846153845"/>
    <n v="4236.7984615384612"/>
    <n v="200"/>
    <n v="4436.7984615384612"/>
    <n v="2000"/>
    <n v="47898.65"/>
    <n v="43461.851538461538"/>
    <s v="Paid"/>
    <s v="ICICI"/>
    <s v="609940785806"/>
    <s v="368378742476"/>
  </r>
  <r>
    <x v="1327"/>
    <x v="118"/>
    <x v="1"/>
    <n v="30"/>
    <x v="2"/>
    <x v="2"/>
    <x v="5"/>
    <s v="2022-04-06"/>
    <x v="0"/>
    <x v="0"/>
    <n v="26"/>
    <n v="24"/>
    <n v="2"/>
    <n v="19"/>
    <n v="41492"/>
    <n v="1595.8461538461538"/>
    <n v="38300.307692307688"/>
    <n v="7660.0615384615376"/>
    <n v="3830.0307692307688"/>
    <n v="4596.036923076922"/>
    <n v="200"/>
    <n v="4796.036923076922"/>
    <n v="3800"/>
    <n v="53590.399999999994"/>
    <n v="48794.363076923073"/>
    <s v="Paid"/>
    <s v="HDFC"/>
    <s v="716038262888"/>
    <s v="809527874723"/>
  </r>
  <r>
    <x v="1328"/>
    <x v="111"/>
    <x v="0"/>
    <n v="39"/>
    <x v="0"/>
    <x v="3"/>
    <x v="5"/>
    <s v="2023-02-23"/>
    <x v="0"/>
    <x v="0"/>
    <n v="26"/>
    <n v="24"/>
    <n v="2"/>
    <n v="2"/>
    <n v="21964"/>
    <n v="844.76923076923072"/>
    <n v="20274.461538461539"/>
    <n v="4054.8923076923079"/>
    <n v="2027.4461538461539"/>
    <n v="2432.9353846153845"/>
    <n v="200"/>
    <n v="2632.9353846153845"/>
    <n v="400"/>
    <n v="26756.800000000003"/>
    <n v="24123.86461538462"/>
    <s v="Paid"/>
    <s v="HDFC"/>
    <s v="150861805927"/>
    <s v="493091782167"/>
  </r>
  <r>
    <x v="1329"/>
    <x v="159"/>
    <x v="0"/>
    <n v="30"/>
    <x v="3"/>
    <x v="5"/>
    <x v="4"/>
    <s v="2020-11-06"/>
    <x v="0"/>
    <x v="0"/>
    <n v="26"/>
    <n v="25"/>
    <n v="1"/>
    <n v="13"/>
    <n v="21868"/>
    <n v="841.07692307692309"/>
    <n v="21026.923076923078"/>
    <n v="4205.3846153846162"/>
    <n v="2102.6923076923081"/>
    <n v="2523.2307692307691"/>
    <n v="200"/>
    <n v="2723.2307692307691"/>
    <n v="2600"/>
    <n v="29935.000000000004"/>
    <n v="27211.769230769234"/>
    <s v="Paid"/>
    <s v="Axis"/>
    <s v="229671421764"/>
    <s v="397051900232"/>
  </r>
  <r>
    <x v="1330"/>
    <x v="178"/>
    <x v="1"/>
    <n v="51"/>
    <x v="2"/>
    <x v="5"/>
    <x v="5"/>
    <s v="2024-04-10"/>
    <x v="0"/>
    <x v="0"/>
    <n v="26"/>
    <n v="25"/>
    <n v="1"/>
    <n v="0"/>
    <n v="36437"/>
    <n v="1401.4230769230769"/>
    <n v="35035.576923076922"/>
    <n v="7007.1153846153848"/>
    <n v="3503.5576923076924"/>
    <n v="4204.2692307692305"/>
    <n v="200"/>
    <n v="4404.2692307692305"/>
    <n v="0"/>
    <n v="45546.25"/>
    <n v="41141.980769230766"/>
    <s v="Paid"/>
    <s v="Axis"/>
    <s v="400410310066"/>
    <s v="475516220125"/>
  </r>
  <r>
    <x v="1331"/>
    <x v="110"/>
    <x v="1"/>
    <n v="32"/>
    <x v="6"/>
    <x v="1"/>
    <x v="4"/>
    <s v="2019-08-17"/>
    <x v="0"/>
    <x v="0"/>
    <n v="26"/>
    <n v="24"/>
    <n v="2"/>
    <n v="3"/>
    <n v="41710"/>
    <n v="1604.2307692307693"/>
    <n v="38501.538461538461"/>
    <n v="7700.3076923076924"/>
    <n v="3850.1538461538462"/>
    <n v="4620.1846153846154"/>
    <n v="200"/>
    <n v="4820.1846153846154"/>
    <n v="600"/>
    <n v="50652"/>
    <n v="45831.815384615387"/>
    <s v="Paid"/>
    <s v="SBI"/>
    <s v="556691767377"/>
    <s v="788022734522"/>
  </r>
  <r>
    <x v="1332"/>
    <x v="104"/>
    <x v="0"/>
    <n v="22"/>
    <x v="4"/>
    <x v="2"/>
    <x v="6"/>
    <s v="2023-10-03"/>
    <x v="0"/>
    <x v="0"/>
    <n v="26"/>
    <n v="26"/>
    <n v="0"/>
    <n v="5"/>
    <n v="69208"/>
    <n v="2661.8461538461538"/>
    <n v="69208"/>
    <n v="13841.6"/>
    <n v="6920.8"/>
    <n v="8304.9599999999991"/>
    <n v="200"/>
    <n v="8504.9599999999991"/>
    <n v="1000"/>
    <n v="90970.400000000009"/>
    <n v="82465.440000000002"/>
    <s v="Paid"/>
    <s v="SBI"/>
    <s v="136055808943"/>
    <s v="156582636176"/>
  </r>
  <r>
    <x v="1333"/>
    <x v="198"/>
    <x v="0"/>
    <n v="42"/>
    <x v="6"/>
    <x v="5"/>
    <x v="0"/>
    <s v="2020-08-20"/>
    <x v="0"/>
    <x v="0"/>
    <n v="26"/>
    <n v="25"/>
    <n v="1"/>
    <n v="7"/>
    <n v="18240"/>
    <n v="701.53846153846155"/>
    <n v="17538.461538461539"/>
    <n v="3507.6923076923081"/>
    <n v="1753.846153846154"/>
    <n v="2104.6153846153848"/>
    <n v="200"/>
    <n v="2304.6153846153848"/>
    <n v="1400"/>
    <n v="24200"/>
    <n v="21895.384615384617"/>
    <s v="Paid"/>
    <s v="SBI"/>
    <s v="857227037364"/>
    <s v="578624434178"/>
  </r>
  <r>
    <x v="1334"/>
    <x v="163"/>
    <x v="1"/>
    <n v="39"/>
    <x v="2"/>
    <x v="1"/>
    <x v="6"/>
    <s v="2021-12-02"/>
    <x v="0"/>
    <x v="0"/>
    <n v="26"/>
    <n v="24"/>
    <n v="2"/>
    <n v="4"/>
    <n v="68129"/>
    <n v="2620.3461538461538"/>
    <n v="62888.307692307688"/>
    <n v="12577.661538461538"/>
    <n v="6288.830769230769"/>
    <n v="7546.5969230769224"/>
    <n v="200"/>
    <n v="7746.5969230769224"/>
    <n v="800"/>
    <n v="82554.8"/>
    <n v="74808.203076923077"/>
    <s v="Paid"/>
    <s v="SBI"/>
    <s v="824314195941"/>
    <s v="255326355772"/>
  </r>
  <r>
    <x v="1335"/>
    <x v="112"/>
    <x v="0"/>
    <n v="41"/>
    <x v="1"/>
    <x v="1"/>
    <x v="4"/>
    <s v="2022-08-07"/>
    <x v="0"/>
    <x v="0"/>
    <n v="26"/>
    <n v="25"/>
    <n v="1"/>
    <n v="11"/>
    <n v="59715"/>
    <n v="2296.7307692307691"/>
    <n v="57418.269230769227"/>
    <n v="11483.653846153846"/>
    <n v="5741.8269230769229"/>
    <n v="6890.1923076923067"/>
    <n v="200"/>
    <n v="7090.1923076923067"/>
    <n v="2200"/>
    <n v="76843.75"/>
    <n v="69753.557692307688"/>
    <s v="Paid"/>
    <s v="ICICI"/>
    <s v="223582076507"/>
    <s v="976491388404"/>
  </r>
  <r>
    <x v="1336"/>
    <x v="17"/>
    <x v="1"/>
    <n v="42"/>
    <x v="3"/>
    <x v="5"/>
    <x v="2"/>
    <s v="2022-09-29"/>
    <x v="0"/>
    <x v="0"/>
    <n v="26"/>
    <n v="23"/>
    <n v="3"/>
    <n v="14"/>
    <n v="63130"/>
    <n v="2428.0769230769229"/>
    <n v="55845.769230769227"/>
    <n v="11169.153846153846"/>
    <n v="5584.5769230769229"/>
    <n v="6701.4923076923069"/>
    <n v="200"/>
    <n v="6901.4923076923069"/>
    <n v="2800"/>
    <n v="75399.5"/>
    <n v="68498.007692307699"/>
    <s v="Paid"/>
    <s v="HDFC"/>
    <s v="927870031920"/>
    <s v="996609681594"/>
  </r>
  <r>
    <x v="1337"/>
    <x v="158"/>
    <x v="0"/>
    <n v="23"/>
    <x v="0"/>
    <x v="3"/>
    <x v="6"/>
    <s v="2022-09-20"/>
    <x v="0"/>
    <x v="0"/>
    <n v="26"/>
    <n v="24"/>
    <n v="2"/>
    <n v="18"/>
    <n v="36038"/>
    <n v="1386.0769230769231"/>
    <n v="33265.846153846156"/>
    <n v="6653.1692307692319"/>
    <n v="3326.584615384616"/>
    <n v="3991.9015384615386"/>
    <n v="200"/>
    <n v="4191.9015384615386"/>
    <n v="3600"/>
    <n v="46845.599999999999"/>
    <n v="42653.698461538457"/>
    <s v="Paid"/>
    <s v="ICICI"/>
    <s v="627570008874"/>
    <s v="302488018389"/>
  </r>
  <r>
    <x v="1338"/>
    <x v="98"/>
    <x v="0"/>
    <n v="34"/>
    <x v="6"/>
    <x v="3"/>
    <x v="5"/>
    <s v="2019-09-09"/>
    <x v="0"/>
    <x v="0"/>
    <n v="26"/>
    <n v="24"/>
    <n v="2"/>
    <n v="0"/>
    <n v="59409"/>
    <n v="2284.9615384615386"/>
    <n v="54839.076923076922"/>
    <n v="10967.815384615385"/>
    <n v="5483.9076923076927"/>
    <n v="6580.6892307692306"/>
    <n v="200"/>
    <n v="6780.6892307692306"/>
    <n v="0"/>
    <n v="71290.8"/>
    <n v="64510.110769230771"/>
    <s v="Paid"/>
    <s v="HDFC"/>
    <s v="141258437091"/>
    <s v="911003518370"/>
  </r>
  <r>
    <x v="1339"/>
    <x v="140"/>
    <x v="0"/>
    <n v="48"/>
    <x v="6"/>
    <x v="5"/>
    <x v="5"/>
    <s v="2019-08-08"/>
    <x v="0"/>
    <x v="0"/>
    <n v="26"/>
    <n v="24"/>
    <n v="2"/>
    <n v="4"/>
    <n v="72598"/>
    <n v="2792.2307692307691"/>
    <n v="67013.538461538454"/>
    <n v="13402.707692307691"/>
    <n v="6701.3538461538456"/>
    <n v="8041.6246153846141"/>
    <n v="200"/>
    <n v="8241.624615384615"/>
    <n v="800"/>
    <n v="87917.599999999991"/>
    <n v="79675.975384615376"/>
    <s v="Paid"/>
    <s v="HDFC"/>
    <s v="487155705597"/>
    <s v="184829433665"/>
  </r>
  <r>
    <x v="1340"/>
    <x v="56"/>
    <x v="1"/>
    <n v="32"/>
    <x v="1"/>
    <x v="2"/>
    <x v="6"/>
    <s v="2023-01-22"/>
    <x v="0"/>
    <x v="0"/>
    <n v="26"/>
    <n v="25"/>
    <n v="1"/>
    <n v="4"/>
    <n v="33514"/>
    <n v="1289"/>
    <n v="32225"/>
    <n v="6445"/>
    <n v="3222.5"/>
    <n v="3867"/>
    <n v="200"/>
    <n v="4067"/>
    <n v="800"/>
    <n v="42692.5"/>
    <n v="38625.5"/>
    <s v="Paid"/>
    <s v="HDFC"/>
    <s v="645681529588"/>
    <s v="591023968575"/>
  </r>
  <r>
    <x v="1341"/>
    <x v="109"/>
    <x v="0"/>
    <n v="48"/>
    <x v="0"/>
    <x v="4"/>
    <x v="1"/>
    <s v="2020-08-30"/>
    <x v="0"/>
    <x v="0"/>
    <n v="26"/>
    <n v="22"/>
    <n v="4"/>
    <n v="1"/>
    <n v="66381"/>
    <n v="2553.1153846153848"/>
    <n v="56168.538461538468"/>
    <n v="11233.707692307695"/>
    <n v="5616.8538461538474"/>
    <n v="6740.2246153846163"/>
    <n v="200"/>
    <n v="6940.2246153846163"/>
    <n v="200"/>
    <n v="73219.100000000006"/>
    <n v="66278.875384615385"/>
    <s v="Paid"/>
    <s v="SBI"/>
    <s v="832739309402"/>
    <s v="200084354476"/>
  </r>
  <r>
    <x v="1342"/>
    <x v="167"/>
    <x v="1"/>
    <n v="54"/>
    <x v="3"/>
    <x v="1"/>
    <x v="0"/>
    <s v="2023-05-16"/>
    <x v="0"/>
    <x v="0"/>
    <n v="26"/>
    <n v="21"/>
    <n v="5"/>
    <n v="13"/>
    <n v="77392"/>
    <n v="2976.6153846153848"/>
    <n v="62508.923076923078"/>
    <n v="12501.784615384617"/>
    <n v="6250.8923076923083"/>
    <n v="7501.0707692307687"/>
    <n v="200"/>
    <n v="7701.0707692307687"/>
    <n v="2600"/>
    <n v="83861.600000000006"/>
    <n v="76160.529230769243"/>
    <s v="Paid"/>
    <s v="Axis"/>
    <s v="473021025224"/>
    <s v="386123026015"/>
  </r>
  <r>
    <x v="1343"/>
    <x v="160"/>
    <x v="1"/>
    <n v="32"/>
    <x v="4"/>
    <x v="5"/>
    <x v="6"/>
    <s v="2025-04-02"/>
    <x v="0"/>
    <x v="0"/>
    <n v="26"/>
    <n v="22"/>
    <n v="4"/>
    <n v="1"/>
    <n v="27978"/>
    <n v="1076.0769230769231"/>
    <n v="23673.692307692309"/>
    <n v="4734.7384615384617"/>
    <n v="2367.3692307692309"/>
    <n v="2840.8430769230768"/>
    <n v="200"/>
    <n v="3040.8430769230768"/>
    <n v="200"/>
    <n v="30975.800000000003"/>
    <n v="27934.956923076927"/>
    <s v="Paid"/>
    <s v="SBI"/>
    <s v="919763709228"/>
    <s v="914400157902"/>
  </r>
  <r>
    <x v="1344"/>
    <x v="29"/>
    <x v="1"/>
    <n v="26"/>
    <x v="6"/>
    <x v="1"/>
    <x v="2"/>
    <s v="2022-03-24"/>
    <x v="0"/>
    <x v="0"/>
    <n v="26"/>
    <n v="23"/>
    <n v="3"/>
    <n v="1"/>
    <n v="21679"/>
    <n v="833.80769230769226"/>
    <n v="19177.576923076922"/>
    <n v="3835.5153846153844"/>
    <n v="1917.7576923076922"/>
    <n v="2301.3092307692305"/>
    <n v="200"/>
    <n v="2501.3092307692305"/>
    <n v="200"/>
    <n v="25130.85"/>
    <n v="22629.540769230767"/>
    <s v="Paid"/>
    <s v="Axis"/>
    <s v="463525154367"/>
    <s v="862853293079"/>
  </r>
  <r>
    <x v="1345"/>
    <x v="129"/>
    <x v="0"/>
    <n v="42"/>
    <x v="4"/>
    <x v="2"/>
    <x v="5"/>
    <s v="2023-08-16"/>
    <x v="0"/>
    <x v="0"/>
    <n v="26"/>
    <n v="24"/>
    <n v="2"/>
    <n v="7"/>
    <n v="71277"/>
    <n v="2741.4230769230771"/>
    <n v="65794.153846153844"/>
    <n v="13158.83076923077"/>
    <n v="6579.4153846153849"/>
    <n v="7895.2984615384612"/>
    <n v="200"/>
    <n v="8095.2984615384612"/>
    <n v="1400"/>
    <n v="86932.4"/>
    <n v="78837.101538461531"/>
    <s v="Paid"/>
    <s v="Axis"/>
    <s v="294735811451"/>
    <s v="917496584841"/>
  </r>
  <r>
    <x v="1346"/>
    <x v="20"/>
    <x v="1"/>
    <n v="36"/>
    <x v="5"/>
    <x v="3"/>
    <x v="0"/>
    <s v="2024-11-14"/>
    <x v="0"/>
    <x v="0"/>
    <n v="26"/>
    <n v="25"/>
    <n v="1"/>
    <n v="12"/>
    <n v="21066"/>
    <n v="810.23076923076928"/>
    <n v="20255.76923076923"/>
    <n v="4051.1538461538462"/>
    <n v="2025.5769230769231"/>
    <n v="2430.6923076923076"/>
    <n v="200"/>
    <n v="2630.6923076923076"/>
    <n v="2400"/>
    <n v="28732.5"/>
    <n v="26101.807692307691"/>
    <s v="Paid"/>
    <s v="ICICI"/>
    <s v="651997108151"/>
    <s v="529396220132"/>
  </r>
  <r>
    <x v="1347"/>
    <x v="14"/>
    <x v="0"/>
    <n v="28"/>
    <x v="6"/>
    <x v="1"/>
    <x v="3"/>
    <s v="2021-08-04"/>
    <x v="0"/>
    <x v="0"/>
    <n v="26"/>
    <n v="24"/>
    <n v="2"/>
    <n v="13"/>
    <n v="75854"/>
    <n v="2917.4615384615386"/>
    <n v="70019.076923076922"/>
    <n v="14003.815384615385"/>
    <n v="7001.9076923076927"/>
    <n v="8402.2892307692309"/>
    <n v="200"/>
    <n v="8602.2892307692309"/>
    <n v="2600"/>
    <n v="93624.8"/>
    <n v="85022.510769230779"/>
    <s v="Paid"/>
    <s v="Axis"/>
    <s v="296082552146"/>
    <s v="703081080573"/>
  </r>
  <r>
    <x v="1348"/>
    <x v="153"/>
    <x v="1"/>
    <n v="39"/>
    <x v="2"/>
    <x v="1"/>
    <x v="1"/>
    <s v="2023-09-17"/>
    <x v="0"/>
    <x v="0"/>
    <n v="26"/>
    <n v="22"/>
    <n v="4"/>
    <n v="10"/>
    <n v="21642"/>
    <n v="832.38461538461536"/>
    <n v="18312.461538461539"/>
    <n v="3662.4923076923078"/>
    <n v="1831.2461538461539"/>
    <n v="2197.4953846153844"/>
    <n v="200"/>
    <n v="2397.4953846153844"/>
    <n v="2000"/>
    <n v="25806.2"/>
    <n v="23408.704615384617"/>
    <s v="Paid"/>
    <s v="HDFC"/>
    <s v="711738370960"/>
    <s v="896297065287"/>
  </r>
  <r>
    <x v="1349"/>
    <x v="182"/>
    <x v="0"/>
    <n v="40"/>
    <x v="1"/>
    <x v="5"/>
    <x v="1"/>
    <s v="2023-09-14"/>
    <x v="0"/>
    <x v="0"/>
    <n v="26"/>
    <n v="24"/>
    <n v="2"/>
    <n v="14"/>
    <n v="54940"/>
    <n v="2113.0769230769229"/>
    <n v="50713.846153846149"/>
    <n v="10142.76923076923"/>
    <n v="5071.3846153846152"/>
    <n v="6085.6615384615379"/>
    <n v="200"/>
    <n v="6285.6615384615379"/>
    <n v="2800"/>
    <n v="68727.999999999985"/>
    <n v="62442.338461538449"/>
    <s v="Paid"/>
    <s v="HDFC"/>
    <s v="672544919906"/>
    <s v="664774024208"/>
  </r>
  <r>
    <x v="1350"/>
    <x v="48"/>
    <x v="0"/>
    <n v="47"/>
    <x v="3"/>
    <x v="1"/>
    <x v="5"/>
    <s v="2019-10-17"/>
    <x v="0"/>
    <x v="0"/>
    <n v="26"/>
    <n v="24"/>
    <n v="2"/>
    <n v="5"/>
    <n v="35836"/>
    <n v="1378.3076923076924"/>
    <n v="33079.384615384617"/>
    <n v="6615.876923076924"/>
    <n v="3307.938461538462"/>
    <n v="3969.5261538461541"/>
    <n v="200"/>
    <n v="4169.5261538461546"/>
    <n v="1000"/>
    <n v="44003.200000000004"/>
    <n v="39833.673846153848"/>
    <s v="Paid"/>
    <s v="HDFC"/>
    <s v="516623872959"/>
    <s v="608250445516"/>
  </r>
  <r>
    <x v="1351"/>
    <x v="82"/>
    <x v="1"/>
    <n v="35"/>
    <x v="1"/>
    <x v="4"/>
    <x v="4"/>
    <s v="2020-12-15"/>
    <x v="0"/>
    <x v="0"/>
    <n v="26"/>
    <n v="26"/>
    <n v="0"/>
    <n v="15"/>
    <n v="71495"/>
    <n v="2749.8076923076924"/>
    <n v="71495"/>
    <n v="14299"/>
    <n v="7149.5"/>
    <n v="8579.4"/>
    <n v="200"/>
    <n v="8779.4"/>
    <n v="3000"/>
    <n v="95943.5"/>
    <n v="87164.1"/>
    <s v="Paid"/>
    <s v="HDFC"/>
    <s v="967097843683"/>
    <s v="192253289466"/>
  </r>
  <r>
    <x v="1352"/>
    <x v="92"/>
    <x v="0"/>
    <n v="32"/>
    <x v="2"/>
    <x v="4"/>
    <x v="6"/>
    <s v="2023-03-07"/>
    <x v="0"/>
    <x v="0"/>
    <n v="26"/>
    <n v="23"/>
    <n v="3"/>
    <n v="8"/>
    <n v="70417"/>
    <n v="2708.3461538461538"/>
    <n v="62291.961538461539"/>
    <n v="12458.392307692309"/>
    <n v="6229.1961538461546"/>
    <n v="7475.0353846153848"/>
    <n v="200"/>
    <n v="7675.0353846153848"/>
    <n v="1600"/>
    <n v="82579.550000000017"/>
    <n v="74904.514615384629"/>
    <s v="Paid"/>
    <s v="ICICI"/>
    <s v="721239223432"/>
    <s v="273369360125"/>
  </r>
  <r>
    <x v="1353"/>
    <x v="53"/>
    <x v="0"/>
    <n v="27"/>
    <x v="1"/>
    <x v="2"/>
    <x v="6"/>
    <s v="2020-10-17"/>
    <x v="0"/>
    <x v="0"/>
    <n v="26"/>
    <n v="25"/>
    <n v="1"/>
    <n v="5"/>
    <n v="79458"/>
    <n v="3056.0769230769229"/>
    <n v="76401.923076923078"/>
    <n v="15280.384615384617"/>
    <n v="7640.1923076923085"/>
    <n v="9168.2307692307695"/>
    <n v="200"/>
    <n v="9368.2307692307695"/>
    <n v="1000"/>
    <n v="100322.5"/>
    <n v="90954.269230769234"/>
    <s v="Paid"/>
    <s v="HDFC"/>
    <s v="878908134135"/>
    <s v="460521527444"/>
  </r>
  <r>
    <x v="1354"/>
    <x v="75"/>
    <x v="1"/>
    <n v="48"/>
    <x v="2"/>
    <x v="5"/>
    <x v="6"/>
    <s v="2021-07-23"/>
    <x v="0"/>
    <x v="0"/>
    <n v="26"/>
    <n v="23"/>
    <n v="3"/>
    <n v="13"/>
    <n v="76538"/>
    <n v="2943.7692307692309"/>
    <n v="67706.692307692312"/>
    <n v="13541.338461538464"/>
    <n v="6770.6692307692319"/>
    <n v="8124.8030769230772"/>
    <n v="200"/>
    <n v="8324.8030769230772"/>
    <n v="2600"/>
    <n v="90618.7"/>
    <n v="82293.896923076914"/>
    <s v="Paid"/>
    <s v="HDFC"/>
    <s v="122454449188"/>
    <s v="154165797013"/>
  </r>
  <r>
    <x v="1355"/>
    <x v="124"/>
    <x v="0"/>
    <n v="21"/>
    <x v="5"/>
    <x v="3"/>
    <x v="6"/>
    <s v="2021-06-10"/>
    <x v="0"/>
    <x v="0"/>
    <n v="26"/>
    <n v="23"/>
    <n v="3"/>
    <n v="10"/>
    <n v="66272"/>
    <n v="2548.9230769230771"/>
    <n v="58625.230769230773"/>
    <n v="11725.046153846155"/>
    <n v="5862.5230769230775"/>
    <n v="7035.0276923076926"/>
    <n v="200"/>
    <n v="7235.0276923076926"/>
    <n v="2000"/>
    <n v="78212.800000000017"/>
    <n v="70977.772307692328"/>
    <s v="Paid"/>
    <s v="HDFC"/>
    <s v="152023753951"/>
    <s v="865612283451"/>
  </r>
  <r>
    <x v="1356"/>
    <x v="96"/>
    <x v="1"/>
    <n v="37"/>
    <x v="2"/>
    <x v="2"/>
    <x v="0"/>
    <s v="2019-06-01"/>
    <x v="0"/>
    <x v="0"/>
    <n v="26"/>
    <n v="25"/>
    <n v="1"/>
    <n v="2"/>
    <n v="21794"/>
    <n v="838.23076923076928"/>
    <n v="20955.76923076923"/>
    <n v="4191.1538461538466"/>
    <n v="2095.5769230769233"/>
    <n v="2514.6923076923076"/>
    <n v="200"/>
    <n v="2714.6923076923076"/>
    <n v="400"/>
    <n v="27642.5"/>
    <n v="24927.807692307691"/>
    <s v="Paid"/>
    <s v="HDFC"/>
    <s v="524637366132"/>
    <s v="200461427805"/>
  </r>
  <r>
    <x v="1357"/>
    <x v="3"/>
    <x v="0"/>
    <n v="28"/>
    <x v="1"/>
    <x v="3"/>
    <x v="5"/>
    <s v="2021-08-25"/>
    <x v="0"/>
    <x v="0"/>
    <n v="26"/>
    <n v="24"/>
    <n v="2"/>
    <n v="18"/>
    <n v="58257"/>
    <n v="2240.6538461538462"/>
    <n v="53775.692307692312"/>
    <n v="10755.138461538463"/>
    <n v="5377.5692307692316"/>
    <n v="6453.083076923077"/>
    <n v="200"/>
    <n v="6653.083076923077"/>
    <n v="3600"/>
    <n v="73508.400000000009"/>
    <n v="66855.316923076927"/>
    <s v="Paid"/>
    <s v="SBI"/>
    <s v="211581564142"/>
    <s v="306385131105"/>
  </r>
  <r>
    <x v="1358"/>
    <x v="23"/>
    <x v="1"/>
    <n v="41"/>
    <x v="7"/>
    <x v="2"/>
    <x v="2"/>
    <s v="2022-03-20"/>
    <x v="0"/>
    <x v="0"/>
    <n v="26"/>
    <n v="24"/>
    <n v="2"/>
    <n v="12"/>
    <n v="33485"/>
    <n v="1287.8846153846155"/>
    <n v="30909.230769230773"/>
    <n v="6181.8461538461552"/>
    <n v="3090.9230769230776"/>
    <n v="3709.1076923076926"/>
    <n v="200"/>
    <n v="3909.1076923076926"/>
    <n v="2400"/>
    <n v="42582.000000000007"/>
    <n v="38672.892307692317"/>
    <s v="Paid"/>
    <s v="SBI"/>
    <s v="679066857592"/>
    <s v="101875935091"/>
  </r>
  <r>
    <x v="1359"/>
    <x v="193"/>
    <x v="1"/>
    <n v="48"/>
    <x v="4"/>
    <x v="5"/>
    <x v="0"/>
    <s v="2022-06-08"/>
    <x v="0"/>
    <x v="0"/>
    <n v="26"/>
    <n v="25"/>
    <n v="1"/>
    <n v="1"/>
    <n v="20767"/>
    <n v="798.73076923076928"/>
    <n v="19968.26923076923"/>
    <n v="3993.6538461538462"/>
    <n v="1996.8269230769231"/>
    <n v="2396.1923076923076"/>
    <n v="200"/>
    <n v="2596.1923076923076"/>
    <n v="200"/>
    <n v="26158.75"/>
    <n v="23562.557692307691"/>
    <s v="Paid"/>
    <s v="Axis"/>
    <s v="859117990215"/>
    <s v="790479886021"/>
  </r>
  <r>
    <x v="1360"/>
    <x v="104"/>
    <x v="1"/>
    <n v="30"/>
    <x v="4"/>
    <x v="0"/>
    <x v="4"/>
    <s v="2022-03-23"/>
    <x v="0"/>
    <x v="0"/>
    <n v="26"/>
    <n v="22"/>
    <n v="4"/>
    <n v="4"/>
    <n v="40905"/>
    <n v="1573.2692307692307"/>
    <n v="34611.923076923078"/>
    <n v="6922.3846153846162"/>
    <n v="3461.1923076923081"/>
    <n v="4153.4307692307693"/>
    <n v="200"/>
    <n v="4353.4307692307693"/>
    <n v="800"/>
    <n v="45795.5"/>
    <n v="41442.06923076923"/>
    <s v="Paid"/>
    <s v="ICICI"/>
    <s v="575439770245"/>
    <s v="276542022560"/>
  </r>
  <r>
    <x v="1361"/>
    <x v="192"/>
    <x v="0"/>
    <n v="38"/>
    <x v="5"/>
    <x v="4"/>
    <x v="6"/>
    <s v="2025-07-19"/>
    <x v="0"/>
    <x v="0"/>
    <n v="26"/>
    <n v="23"/>
    <n v="3"/>
    <n v="12"/>
    <n v="20768"/>
    <n v="798.76923076923072"/>
    <n v="18371.692307692305"/>
    <n v="3674.3384615384612"/>
    <n v="1837.1692307692306"/>
    <n v="2204.6030769230765"/>
    <n v="200"/>
    <n v="2404.6030769230765"/>
    <n v="2400"/>
    <n v="26283.199999999997"/>
    <n v="23878.596923076919"/>
    <s v="Paid"/>
    <s v="ICICI"/>
    <s v="268888686585"/>
    <s v="795059179470"/>
  </r>
  <r>
    <x v="1362"/>
    <x v="15"/>
    <x v="0"/>
    <n v="30"/>
    <x v="2"/>
    <x v="5"/>
    <x v="0"/>
    <s v="2020-10-31"/>
    <x v="0"/>
    <x v="0"/>
    <n v="26"/>
    <n v="23"/>
    <n v="3"/>
    <n v="11"/>
    <n v="22533"/>
    <n v="866.65384615384619"/>
    <n v="19933.038461538461"/>
    <n v="3986.6076923076926"/>
    <n v="1993.3038461538463"/>
    <n v="2391.9646153846152"/>
    <n v="200"/>
    <n v="2591.9646153846152"/>
    <n v="2200"/>
    <n v="28112.949999999997"/>
    <n v="25520.985384615382"/>
    <s v="Paid"/>
    <s v="ICICI"/>
    <s v="465454810339"/>
    <s v="371549338367"/>
  </r>
  <r>
    <x v="1363"/>
    <x v="103"/>
    <x v="1"/>
    <n v="32"/>
    <x v="4"/>
    <x v="0"/>
    <x v="6"/>
    <s v="2024-05-28"/>
    <x v="0"/>
    <x v="0"/>
    <n v="26"/>
    <n v="24"/>
    <n v="2"/>
    <n v="6"/>
    <n v="58323"/>
    <n v="2243.1923076923076"/>
    <n v="53836.615384615383"/>
    <n v="10767.323076923078"/>
    <n v="5383.6615384615388"/>
    <n v="6460.3938461538455"/>
    <n v="200"/>
    <n v="6660.3938461538455"/>
    <n v="1200"/>
    <n v="71187.600000000006"/>
    <n v="64527.206153846157"/>
    <s v="Paid"/>
    <s v="ICICI"/>
    <s v="659170624176"/>
    <s v="126794950773"/>
  </r>
  <r>
    <x v="1364"/>
    <x v="42"/>
    <x v="1"/>
    <n v="50"/>
    <x v="7"/>
    <x v="1"/>
    <x v="1"/>
    <s v="2022-12-29"/>
    <x v="0"/>
    <x v="0"/>
    <n v="26"/>
    <n v="23"/>
    <n v="3"/>
    <n v="9"/>
    <n v="19836"/>
    <n v="762.92307692307691"/>
    <n v="17547.23076923077"/>
    <n v="3509.4461538461542"/>
    <n v="1754.7230769230771"/>
    <n v="2105.6676923076921"/>
    <n v="200"/>
    <n v="2305.6676923076921"/>
    <n v="1800"/>
    <n v="24611.4"/>
    <n v="22305.732307692309"/>
    <s v="Paid"/>
    <s v="HDFC"/>
    <s v="946911465007"/>
    <s v="670574521216"/>
  </r>
  <r>
    <x v="1365"/>
    <x v="127"/>
    <x v="1"/>
    <n v="30"/>
    <x v="1"/>
    <x v="5"/>
    <x v="4"/>
    <s v="2022-10-26"/>
    <x v="0"/>
    <x v="0"/>
    <n v="26"/>
    <n v="23"/>
    <n v="3"/>
    <n v="13"/>
    <n v="53366"/>
    <n v="2052.5384615384614"/>
    <n v="47208.38461538461"/>
    <n v="9441.6769230769223"/>
    <n v="4720.8384615384612"/>
    <n v="5665.0061538461532"/>
    <n v="200"/>
    <n v="5865.0061538461532"/>
    <n v="2600"/>
    <n v="63970.899999999994"/>
    <n v="58105.893846153842"/>
    <s v="Paid"/>
    <s v="Axis"/>
    <s v="119259526726"/>
    <s v="174508716650"/>
  </r>
  <r>
    <x v="1366"/>
    <x v="77"/>
    <x v="0"/>
    <n v="45"/>
    <x v="5"/>
    <x v="4"/>
    <x v="6"/>
    <s v="2023-04-27"/>
    <x v="0"/>
    <x v="0"/>
    <n v="26"/>
    <n v="25"/>
    <n v="1"/>
    <n v="2"/>
    <n v="57654"/>
    <n v="2217.4615384615386"/>
    <n v="55436.538461538461"/>
    <n v="11087.307692307693"/>
    <n v="5543.6538461538466"/>
    <n v="6652.3846153846152"/>
    <n v="200"/>
    <n v="6852.3846153846152"/>
    <n v="400"/>
    <n v="72467.5"/>
    <n v="65615.11538461539"/>
    <s v="Paid"/>
    <s v="SBI"/>
    <s v="658365504776"/>
    <s v="460714869270"/>
  </r>
  <r>
    <x v="1367"/>
    <x v="160"/>
    <x v="1"/>
    <n v="40"/>
    <x v="0"/>
    <x v="2"/>
    <x v="4"/>
    <s v="2025-03-04"/>
    <x v="0"/>
    <x v="0"/>
    <n v="26"/>
    <n v="23"/>
    <n v="3"/>
    <n v="12"/>
    <n v="60803"/>
    <n v="2338.5769230769229"/>
    <n v="53787.269230769227"/>
    <n v="10757.453846153847"/>
    <n v="5378.7269230769234"/>
    <n v="6454.4723076923074"/>
    <n v="200"/>
    <n v="6654.4723076923074"/>
    <n v="2400"/>
    <n v="72323.45"/>
    <n v="65668.977692307686"/>
    <s v="Paid"/>
    <s v="HDFC"/>
    <s v="332059942839"/>
    <s v="642729725854"/>
  </r>
  <r>
    <x v="1368"/>
    <x v="183"/>
    <x v="1"/>
    <n v="28"/>
    <x v="7"/>
    <x v="1"/>
    <x v="5"/>
    <s v="2024-12-08"/>
    <x v="0"/>
    <x v="0"/>
    <n v="26"/>
    <n v="23"/>
    <n v="3"/>
    <n v="5"/>
    <n v="59936"/>
    <n v="2305.2307692307691"/>
    <n v="53020.307692307688"/>
    <n v="10604.061538461538"/>
    <n v="5302.0307692307688"/>
    <n v="6362.4369230769225"/>
    <n v="200"/>
    <n v="6562.4369230769225"/>
    <n v="1000"/>
    <n v="69926.399999999994"/>
    <n v="63363.963076923072"/>
    <s v="Paid"/>
    <s v="HDFC"/>
    <s v="507851738429"/>
    <s v="372065812309"/>
  </r>
  <r>
    <x v="1369"/>
    <x v="130"/>
    <x v="1"/>
    <n v="21"/>
    <x v="0"/>
    <x v="1"/>
    <x v="1"/>
    <s v="2019-09-08"/>
    <x v="0"/>
    <x v="0"/>
    <n v="26"/>
    <n v="25"/>
    <n v="1"/>
    <n v="4"/>
    <n v="58616"/>
    <n v="2254.4615384615386"/>
    <n v="56361.538461538461"/>
    <n v="11272.307692307693"/>
    <n v="5636.1538461538466"/>
    <n v="6763.3846153846152"/>
    <n v="200"/>
    <n v="6963.3846153846152"/>
    <n v="800"/>
    <n v="74070"/>
    <n v="67106.61538461539"/>
    <s v="Paid"/>
    <s v="SBI"/>
    <s v="173468796628"/>
    <s v="174568006227"/>
  </r>
  <r>
    <x v="1370"/>
    <x v="179"/>
    <x v="0"/>
    <n v="39"/>
    <x v="4"/>
    <x v="0"/>
    <x v="0"/>
    <s v="2021-02-16"/>
    <x v="0"/>
    <x v="0"/>
    <n v="26"/>
    <n v="25"/>
    <n v="1"/>
    <n v="14"/>
    <n v="63180"/>
    <n v="2430"/>
    <n v="60750"/>
    <n v="12150"/>
    <n v="6075"/>
    <n v="7290"/>
    <n v="200"/>
    <n v="7490"/>
    <n v="2800"/>
    <n v="81775"/>
    <n v="74285"/>
    <s v="Paid"/>
    <s v="HDFC"/>
    <s v="610938502382"/>
    <s v="370836598266"/>
  </r>
  <r>
    <x v="1371"/>
    <x v="152"/>
    <x v="1"/>
    <n v="33"/>
    <x v="4"/>
    <x v="2"/>
    <x v="1"/>
    <s v="2022-05-06"/>
    <x v="0"/>
    <x v="0"/>
    <n v="26"/>
    <n v="25"/>
    <n v="1"/>
    <n v="11"/>
    <n v="49389"/>
    <n v="1899.5769230769231"/>
    <n v="47489.423076923078"/>
    <n v="9497.8846153846152"/>
    <n v="4748.9423076923076"/>
    <n v="5698.7307692307695"/>
    <n v="200"/>
    <n v="5898.7307692307695"/>
    <n v="2200"/>
    <n v="63936.25"/>
    <n v="58037.519230769234"/>
    <s v="Paid"/>
    <s v="Axis"/>
    <s v="556840456759"/>
    <s v="186420799540"/>
  </r>
  <r>
    <x v="1372"/>
    <x v="104"/>
    <x v="1"/>
    <n v="28"/>
    <x v="3"/>
    <x v="2"/>
    <x v="5"/>
    <s v="2020-08-31"/>
    <x v="0"/>
    <x v="0"/>
    <n v="26"/>
    <n v="24"/>
    <n v="2"/>
    <n v="11"/>
    <n v="36710"/>
    <n v="1411.9230769230769"/>
    <n v="33886.153846153844"/>
    <n v="6777.2307692307695"/>
    <n v="3388.6153846153848"/>
    <n v="4066.3384615384612"/>
    <n v="200"/>
    <n v="4266.3384615384612"/>
    <n v="2200"/>
    <n v="46251.999999999993"/>
    <n v="41985.661538461529"/>
    <s v="Paid"/>
    <s v="HDFC"/>
    <s v="196649452668"/>
    <s v="635141685343"/>
  </r>
  <r>
    <x v="1373"/>
    <x v="5"/>
    <x v="1"/>
    <n v="47"/>
    <x v="2"/>
    <x v="0"/>
    <x v="4"/>
    <s v="2025-05-21"/>
    <x v="0"/>
    <x v="0"/>
    <n v="26"/>
    <n v="22"/>
    <n v="4"/>
    <n v="9"/>
    <n v="36284"/>
    <n v="1395.5384615384614"/>
    <n v="30701.846153846152"/>
    <n v="6140.3692307692309"/>
    <n v="3070.1846153846154"/>
    <n v="3684.2215384615383"/>
    <n v="200"/>
    <n v="3884.2215384615383"/>
    <n v="1800"/>
    <n v="41712.399999999994"/>
    <n v="37828.178461538453"/>
    <s v="Paid"/>
    <s v="Axis"/>
    <s v="633356619842"/>
    <s v="667430191321"/>
  </r>
  <r>
    <x v="1374"/>
    <x v="122"/>
    <x v="1"/>
    <n v="35"/>
    <x v="1"/>
    <x v="5"/>
    <x v="5"/>
    <s v="2024-02-13"/>
    <x v="0"/>
    <x v="0"/>
    <n v="26"/>
    <n v="22"/>
    <n v="4"/>
    <n v="16"/>
    <n v="54111"/>
    <n v="2081.1923076923076"/>
    <n v="45786.230769230766"/>
    <n v="9157.2461538461539"/>
    <n v="4578.623076923077"/>
    <n v="5494.3476923076914"/>
    <n v="200"/>
    <n v="5694.3476923076914"/>
    <n v="3200"/>
    <n v="62722.099999999991"/>
    <n v="57027.752307692303"/>
    <s v="Paid"/>
    <s v="SBI"/>
    <s v="494885093919"/>
    <s v="271153785224"/>
  </r>
  <r>
    <x v="1375"/>
    <x v="179"/>
    <x v="0"/>
    <n v="22"/>
    <x v="4"/>
    <x v="0"/>
    <x v="2"/>
    <s v="2020-11-15"/>
    <x v="0"/>
    <x v="0"/>
    <n v="26"/>
    <n v="25"/>
    <n v="1"/>
    <n v="17"/>
    <n v="41732"/>
    <n v="1605.0769230769231"/>
    <n v="40126.923076923078"/>
    <n v="8025.3846153846162"/>
    <n v="4012.6923076923081"/>
    <n v="4815.2307692307695"/>
    <n v="200"/>
    <n v="5015.2307692307695"/>
    <n v="3400"/>
    <n v="55565"/>
    <n v="50549.769230769234"/>
    <s v="Paid"/>
    <s v="Axis"/>
    <s v="647618505165"/>
    <s v="455003508111"/>
  </r>
  <r>
    <x v="1376"/>
    <x v="3"/>
    <x v="0"/>
    <n v="34"/>
    <x v="2"/>
    <x v="4"/>
    <x v="2"/>
    <s v="2022-12-12"/>
    <x v="0"/>
    <x v="0"/>
    <n v="26"/>
    <n v="25"/>
    <n v="1"/>
    <n v="0"/>
    <n v="34967"/>
    <n v="1344.8846153846155"/>
    <n v="33622.11538461539"/>
    <n v="6724.423076923078"/>
    <n v="3362.211538461539"/>
    <n v="4034.6538461538466"/>
    <n v="200"/>
    <n v="4234.6538461538466"/>
    <n v="0"/>
    <n v="43708.750000000007"/>
    <n v="39474.096153846163"/>
    <s v="Paid"/>
    <s v="SBI"/>
    <s v="919132228736"/>
    <s v="948683575985"/>
  </r>
  <r>
    <x v="1377"/>
    <x v="60"/>
    <x v="0"/>
    <n v="44"/>
    <x v="7"/>
    <x v="5"/>
    <x v="5"/>
    <s v="2024-07-07"/>
    <x v="0"/>
    <x v="0"/>
    <n v="26"/>
    <n v="23"/>
    <n v="3"/>
    <n v="1"/>
    <n v="59470"/>
    <n v="2287.3076923076924"/>
    <n v="52608.076923076922"/>
    <n v="10521.615384615385"/>
    <n v="5260.8076923076924"/>
    <n v="6312.9692307692303"/>
    <n v="200"/>
    <n v="6512.9692307692303"/>
    <n v="200"/>
    <n v="68590.5"/>
    <n v="62077.530769230769"/>
    <s v="Paid"/>
    <s v="HDFC"/>
    <s v="839914394026"/>
    <s v="305153137693"/>
  </r>
  <r>
    <x v="1378"/>
    <x v="137"/>
    <x v="0"/>
    <n v="53"/>
    <x v="0"/>
    <x v="4"/>
    <x v="1"/>
    <s v="2019-04-14"/>
    <x v="0"/>
    <x v="0"/>
    <n v="26"/>
    <n v="22"/>
    <n v="4"/>
    <n v="6"/>
    <n v="69227"/>
    <n v="2662.5769230769229"/>
    <n v="58576.692307692305"/>
    <n v="11715.338461538462"/>
    <n v="5857.669230769231"/>
    <n v="7029.203076923076"/>
    <n v="200"/>
    <n v="7229.203076923076"/>
    <n v="1200"/>
    <n v="77349.7"/>
    <n v="70120.49692307692"/>
    <s v="Paid"/>
    <s v="Axis"/>
    <s v="390447735009"/>
    <s v="726103492503"/>
  </r>
  <r>
    <x v="1379"/>
    <x v="186"/>
    <x v="0"/>
    <n v="36"/>
    <x v="1"/>
    <x v="4"/>
    <x v="5"/>
    <s v="2023-05-05"/>
    <x v="0"/>
    <x v="0"/>
    <n v="26"/>
    <n v="23"/>
    <n v="3"/>
    <n v="16"/>
    <n v="24611"/>
    <n v="946.57692307692309"/>
    <n v="21771.26923076923"/>
    <n v="4354.2538461538461"/>
    <n v="2177.126923076923"/>
    <n v="2612.5523076923077"/>
    <n v="200"/>
    <n v="2812.5523076923077"/>
    <n v="3200"/>
    <n v="31502.65"/>
    <n v="28690.097692307692"/>
    <s v="Paid"/>
    <s v="SBI"/>
    <s v="475357769941"/>
    <s v="268545318527"/>
  </r>
  <r>
    <x v="1380"/>
    <x v="140"/>
    <x v="1"/>
    <n v="37"/>
    <x v="3"/>
    <x v="0"/>
    <x v="0"/>
    <s v="2025-10-10"/>
    <x v="0"/>
    <x v="0"/>
    <n v="26"/>
    <n v="22"/>
    <n v="4"/>
    <n v="19"/>
    <n v="54219"/>
    <n v="2085.3461538461538"/>
    <n v="45877.615384615383"/>
    <n v="9175.5230769230766"/>
    <n v="4587.7615384615383"/>
    <n v="5505.3138461538456"/>
    <n v="200"/>
    <n v="5705.3138461538456"/>
    <n v="3800"/>
    <n v="63440.899999999994"/>
    <n v="57735.586153846147"/>
    <s v="Paid"/>
    <s v="ICICI"/>
    <s v="696371753183"/>
    <s v="619903137748"/>
  </r>
  <r>
    <x v="1381"/>
    <x v="155"/>
    <x v="0"/>
    <n v="40"/>
    <x v="3"/>
    <x v="0"/>
    <x v="4"/>
    <s v="2021-11-25"/>
    <x v="0"/>
    <x v="0"/>
    <n v="26"/>
    <n v="26"/>
    <n v="0"/>
    <n v="14"/>
    <n v="59365"/>
    <n v="2283.2692307692309"/>
    <n v="59365.000000000007"/>
    <n v="11873.000000000002"/>
    <n v="5936.5000000000009"/>
    <n v="7123.8"/>
    <n v="200"/>
    <n v="7323.8"/>
    <n v="2800"/>
    <n v="79974.500000000015"/>
    <n v="72650.700000000012"/>
    <s v="Paid"/>
    <s v="HDFC"/>
    <s v="166072244867"/>
    <s v="560535944858"/>
  </r>
  <r>
    <x v="1382"/>
    <x v="119"/>
    <x v="1"/>
    <n v="45"/>
    <x v="7"/>
    <x v="2"/>
    <x v="5"/>
    <s v="2021-12-17"/>
    <x v="0"/>
    <x v="0"/>
    <n v="26"/>
    <n v="23"/>
    <n v="3"/>
    <n v="20"/>
    <n v="18755"/>
    <n v="721.34615384615381"/>
    <n v="16590.961538461539"/>
    <n v="3318.1923076923081"/>
    <n v="1659.096153846154"/>
    <n v="1990.9153846153847"/>
    <n v="200"/>
    <n v="2190.9153846153849"/>
    <n v="4000"/>
    <n v="25568.25"/>
    <n v="23377.334615384614"/>
    <s v="Paid"/>
    <s v="HDFC"/>
    <s v="366537663551"/>
    <s v="199938155193"/>
  </r>
  <r>
    <x v="1383"/>
    <x v="190"/>
    <x v="0"/>
    <n v="43"/>
    <x v="0"/>
    <x v="4"/>
    <x v="4"/>
    <s v="2020-06-15"/>
    <x v="0"/>
    <x v="0"/>
    <n v="26"/>
    <n v="25"/>
    <n v="1"/>
    <n v="4"/>
    <n v="29866"/>
    <n v="1148.6923076923076"/>
    <n v="28717.307692307691"/>
    <n v="5743.461538461539"/>
    <n v="2871.7307692307695"/>
    <n v="3446.0769230769229"/>
    <n v="200"/>
    <n v="3646.0769230769229"/>
    <n v="800"/>
    <n v="38132.5"/>
    <n v="34486.423076923078"/>
    <s v="Paid"/>
    <s v="ICICI"/>
    <s v="836937125322"/>
    <s v="233011020926"/>
  </r>
  <r>
    <x v="1384"/>
    <x v="74"/>
    <x v="1"/>
    <n v="35"/>
    <x v="2"/>
    <x v="2"/>
    <x v="6"/>
    <s v="2024-01-18"/>
    <x v="0"/>
    <x v="0"/>
    <n v="26"/>
    <n v="25"/>
    <n v="1"/>
    <n v="1"/>
    <n v="53444"/>
    <n v="2055.5384615384614"/>
    <n v="51388.461538461539"/>
    <n v="10277.692307692309"/>
    <n v="5138.8461538461543"/>
    <n v="6166.6153846153848"/>
    <n v="200"/>
    <n v="6366.6153846153848"/>
    <n v="200"/>
    <n v="67005"/>
    <n v="60638.384615384617"/>
    <s v="Paid"/>
    <s v="SBI"/>
    <s v="280121282050"/>
    <s v="491973039985"/>
  </r>
  <r>
    <x v="1385"/>
    <x v="53"/>
    <x v="1"/>
    <n v="44"/>
    <x v="3"/>
    <x v="2"/>
    <x v="2"/>
    <s v="2022-08-22"/>
    <x v="0"/>
    <x v="0"/>
    <n v="26"/>
    <n v="22"/>
    <n v="4"/>
    <n v="1"/>
    <n v="76309"/>
    <n v="2934.9615384615386"/>
    <n v="64569.153846153851"/>
    <n v="12913.830769230772"/>
    <n v="6456.9153846153858"/>
    <n v="7748.2984615384621"/>
    <n v="200"/>
    <n v="7948.2984615384621"/>
    <n v="200"/>
    <n v="84139.900000000023"/>
    <n v="76191.60153846156"/>
    <s v="Paid"/>
    <s v="SBI"/>
    <s v="248264414374"/>
    <s v="709897628208"/>
  </r>
  <r>
    <x v="1386"/>
    <x v="140"/>
    <x v="1"/>
    <n v="46"/>
    <x v="3"/>
    <x v="0"/>
    <x v="0"/>
    <s v="2019-03-30"/>
    <x v="0"/>
    <x v="0"/>
    <n v="26"/>
    <n v="24"/>
    <n v="2"/>
    <n v="11"/>
    <n v="29011"/>
    <n v="1115.8076923076924"/>
    <n v="26779.384615384617"/>
    <n v="5355.876923076924"/>
    <n v="2677.938461538462"/>
    <n v="3213.5261538461541"/>
    <n v="200"/>
    <n v="3413.5261538461541"/>
    <n v="2200"/>
    <n v="37013.200000000004"/>
    <n v="33599.673846153848"/>
    <s v="Paid"/>
    <s v="ICICI"/>
    <s v="314697808397"/>
    <s v="517539149006"/>
  </r>
  <r>
    <x v="1387"/>
    <x v="80"/>
    <x v="1"/>
    <n v="49"/>
    <x v="2"/>
    <x v="3"/>
    <x v="4"/>
    <s v="2024-09-30"/>
    <x v="0"/>
    <x v="0"/>
    <n v="26"/>
    <n v="23"/>
    <n v="3"/>
    <n v="3"/>
    <n v="39641"/>
    <n v="1524.6538461538462"/>
    <n v="35067.038461538461"/>
    <n v="7013.4076923076927"/>
    <n v="3506.7038461538464"/>
    <n v="4208.0446153846151"/>
    <n v="200"/>
    <n v="4408.0446153846151"/>
    <n v="600"/>
    <n v="46187.15"/>
    <n v="41779.105384615388"/>
    <s v="Paid"/>
    <s v="Axis"/>
    <s v="280788071835"/>
    <s v="479989139679"/>
  </r>
  <r>
    <x v="1388"/>
    <x v="3"/>
    <x v="0"/>
    <n v="37"/>
    <x v="2"/>
    <x v="0"/>
    <x v="5"/>
    <s v="2025-01-08"/>
    <x v="0"/>
    <x v="0"/>
    <n v="26"/>
    <n v="21"/>
    <n v="5"/>
    <n v="10"/>
    <n v="45611"/>
    <n v="1754.2692307692307"/>
    <n v="36839.653846153844"/>
    <n v="7367.9307692307693"/>
    <n v="3683.9653846153847"/>
    <n v="4420.7584615384612"/>
    <n v="200"/>
    <n v="4620.7584615384612"/>
    <n v="2000"/>
    <n v="49891.549999999996"/>
    <n v="45270.791538461533"/>
    <s v="Paid"/>
    <s v="ICICI"/>
    <s v="818890569575"/>
    <s v="167510353788"/>
  </r>
  <r>
    <x v="1389"/>
    <x v="67"/>
    <x v="1"/>
    <n v="42"/>
    <x v="2"/>
    <x v="1"/>
    <x v="5"/>
    <s v="2023-11-04"/>
    <x v="0"/>
    <x v="0"/>
    <n v="26"/>
    <n v="22"/>
    <n v="4"/>
    <n v="14"/>
    <n v="60752"/>
    <n v="2336.6153846153848"/>
    <n v="51405.538461538468"/>
    <n v="10281.107692307694"/>
    <n v="5140.5538461538472"/>
    <n v="6168.6646153846159"/>
    <n v="200"/>
    <n v="6368.6646153846159"/>
    <n v="2800"/>
    <n v="69627.200000000012"/>
    <n v="63258.535384615396"/>
    <s v="Paid"/>
    <s v="Axis"/>
    <s v="793617267027"/>
    <s v="638018286567"/>
  </r>
  <r>
    <x v="1390"/>
    <x v="184"/>
    <x v="1"/>
    <n v="24"/>
    <x v="3"/>
    <x v="2"/>
    <x v="4"/>
    <s v="2025-02-02"/>
    <x v="0"/>
    <x v="0"/>
    <n v="26"/>
    <n v="24"/>
    <n v="2"/>
    <n v="19"/>
    <n v="75706"/>
    <n v="2911.7692307692309"/>
    <n v="69882.461538461546"/>
    <n v="13976.49230769231"/>
    <n v="6988.2461538461548"/>
    <n v="8385.8953846153854"/>
    <n v="200"/>
    <n v="8585.8953846153854"/>
    <n v="3800"/>
    <n v="94647.200000000012"/>
    <n v="86061.304615384623"/>
    <s v="Paid"/>
    <s v="SBI"/>
    <s v="132578947861"/>
    <s v="661117525738"/>
  </r>
  <r>
    <x v="1391"/>
    <x v="196"/>
    <x v="1"/>
    <n v="23"/>
    <x v="4"/>
    <x v="2"/>
    <x v="4"/>
    <s v="2024-12-31"/>
    <x v="0"/>
    <x v="0"/>
    <n v="26"/>
    <n v="22"/>
    <n v="4"/>
    <n v="16"/>
    <n v="30614"/>
    <n v="1177.4615384615386"/>
    <n v="25904.153846153848"/>
    <n v="5180.8307692307699"/>
    <n v="2590.4153846153849"/>
    <n v="3108.4984615384615"/>
    <n v="200"/>
    <n v="3308.4984615384615"/>
    <n v="3200"/>
    <n v="36875.4"/>
    <n v="33566.901538461541"/>
    <s v="Paid"/>
    <s v="Axis"/>
    <s v="261139405380"/>
    <s v="946095640412"/>
  </r>
  <r>
    <x v="1392"/>
    <x v="33"/>
    <x v="1"/>
    <n v="41"/>
    <x v="2"/>
    <x v="0"/>
    <x v="3"/>
    <s v="2022-06-09"/>
    <x v="0"/>
    <x v="0"/>
    <n v="26"/>
    <n v="25"/>
    <n v="1"/>
    <n v="13"/>
    <n v="18001"/>
    <n v="692.34615384615381"/>
    <n v="17308.653846153844"/>
    <n v="3461.7307692307691"/>
    <n v="1730.8653846153845"/>
    <n v="2077.038461538461"/>
    <n v="200"/>
    <n v="2277.038461538461"/>
    <n v="2600"/>
    <n v="25101.249999999996"/>
    <n v="22824.211538461535"/>
    <s v="Paid"/>
    <s v="HDFC"/>
    <s v="447187100637"/>
    <s v="382585071322"/>
  </r>
  <r>
    <x v="1393"/>
    <x v="51"/>
    <x v="1"/>
    <n v="42"/>
    <x v="6"/>
    <x v="2"/>
    <x v="4"/>
    <s v="2024-09-09"/>
    <x v="0"/>
    <x v="0"/>
    <n v="26"/>
    <n v="22"/>
    <n v="4"/>
    <n v="11"/>
    <n v="33122"/>
    <n v="1273.9230769230769"/>
    <n v="28026.307692307691"/>
    <n v="5605.2615384615383"/>
    <n v="2802.6307692307691"/>
    <n v="3363.1569230769228"/>
    <n v="200"/>
    <n v="3563.1569230769228"/>
    <n v="2200"/>
    <n v="38634.199999999997"/>
    <n v="35071.043076923073"/>
    <s v="Paid"/>
    <s v="ICICI"/>
    <s v="297589799808"/>
    <s v="425511606486"/>
  </r>
  <r>
    <x v="1394"/>
    <x v="51"/>
    <x v="0"/>
    <n v="32"/>
    <x v="7"/>
    <x v="2"/>
    <x v="3"/>
    <s v="2025-04-25"/>
    <x v="0"/>
    <x v="0"/>
    <n v="26"/>
    <n v="24"/>
    <n v="2"/>
    <n v="9"/>
    <n v="70404"/>
    <n v="2707.8461538461538"/>
    <n v="64988.307692307688"/>
    <n v="12997.661538461538"/>
    <n v="6498.830769230769"/>
    <n v="7798.5969230769224"/>
    <n v="200"/>
    <n v="7998.5969230769224"/>
    <n v="1800"/>
    <n v="86284.800000000003"/>
    <n v="78286.203076923077"/>
    <s v="Paid"/>
    <s v="SBI"/>
    <s v="478610862001"/>
    <s v="988730145015"/>
  </r>
  <r>
    <x v="1395"/>
    <x v="72"/>
    <x v="1"/>
    <n v="44"/>
    <x v="5"/>
    <x v="0"/>
    <x v="1"/>
    <s v="2020-12-17"/>
    <x v="0"/>
    <x v="0"/>
    <n v="26"/>
    <n v="23"/>
    <n v="3"/>
    <n v="3"/>
    <n v="38113"/>
    <n v="1465.8846153846155"/>
    <n v="33715.346153846156"/>
    <n v="6743.0692307692316"/>
    <n v="3371.5346153846158"/>
    <n v="4045.8415384615387"/>
    <n v="200"/>
    <n v="4245.8415384615382"/>
    <n v="600"/>
    <n v="44429.950000000004"/>
    <n v="40184.108461538468"/>
    <s v="Paid"/>
    <s v="SBI"/>
    <s v="652570689440"/>
    <s v="797678085801"/>
  </r>
  <r>
    <x v="1396"/>
    <x v="61"/>
    <x v="0"/>
    <n v="54"/>
    <x v="2"/>
    <x v="1"/>
    <x v="2"/>
    <s v="2024-06-06"/>
    <x v="0"/>
    <x v="0"/>
    <n v="26"/>
    <n v="24"/>
    <n v="2"/>
    <n v="14"/>
    <n v="66554"/>
    <n v="2559.7692307692309"/>
    <n v="61434.461538461546"/>
    <n v="12286.892307692309"/>
    <n v="6143.4461538461546"/>
    <n v="7372.1353846153852"/>
    <n v="200"/>
    <n v="7572.1353846153852"/>
    <n v="2800"/>
    <n v="82664.800000000017"/>
    <n v="75092.664615384638"/>
    <s v="Paid"/>
    <s v="SBI"/>
    <s v="581063949508"/>
    <s v="712002379828"/>
  </r>
  <r>
    <x v="1397"/>
    <x v="85"/>
    <x v="0"/>
    <n v="41"/>
    <x v="5"/>
    <x v="5"/>
    <x v="5"/>
    <s v="2025-06-30"/>
    <x v="0"/>
    <x v="0"/>
    <n v="26"/>
    <n v="23"/>
    <n v="3"/>
    <n v="17"/>
    <n v="22228"/>
    <n v="854.92307692307691"/>
    <n v="19663.23076923077"/>
    <n v="3932.646153846154"/>
    <n v="1966.323076923077"/>
    <n v="2359.5876923076921"/>
    <n v="200"/>
    <n v="2559.5876923076921"/>
    <n v="3400"/>
    <n v="28962.2"/>
    <n v="26402.61230769231"/>
    <s v="Paid"/>
    <s v="ICICI"/>
    <s v="265737255456"/>
    <s v="625514816253"/>
  </r>
  <r>
    <x v="1398"/>
    <x v="103"/>
    <x v="1"/>
    <n v="50"/>
    <x v="2"/>
    <x v="4"/>
    <x v="1"/>
    <s v="2022-08-26"/>
    <x v="0"/>
    <x v="0"/>
    <n v="26"/>
    <n v="23"/>
    <n v="3"/>
    <n v="2"/>
    <n v="56488"/>
    <n v="2172.6153846153848"/>
    <n v="49970.153846153851"/>
    <n v="9994.0307692307706"/>
    <n v="4997.0153846153853"/>
    <n v="5996.418461538462"/>
    <n v="200"/>
    <n v="6196.418461538462"/>
    <n v="400"/>
    <n v="65361.200000000004"/>
    <n v="59164.781538461539"/>
    <s v="Paid"/>
    <s v="SBI"/>
    <s v="650946697368"/>
    <s v="385781317505"/>
  </r>
  <r>
    <x v="1399"/>
    <x v="155"/>
    <x v="0"/>
    <n v="27"/>
    <x v="5"/>
    <x v="2"/>
    <x v="0"/>
    <s v="2020-04-14"/>
    <x v="0"/>
    <x v="0"/>
    <n v="26"/>
    <n v="23"/>
    <n v="3"/>
    <n v="17"/>
    <n v="38828"/>
    <n v="1493.3846153846155"/>
    <n v="34347.846153846156"/>
    <n v="6869.5692307692316"/>
    <n v="3434.7846153846158"/>
    <n v="4121.7415384615388"/>
    <n v="200"/>
    <n v="4321.7415384615388"/>
    <n v="3400"/>
    <n v="48052.200000000004"/>
    <n v="43730.458461538467"/>
    <s v="Paid"/>
    <s v="Axis"/>
    <s v="793447583388"/>
    <s v="578255316945"/>
  </r>
  <r>
    <x v="1400"/>
    <x v="151"/>
    <x v="0"/>
    <n v="25"/>
    <x v="0"/>
    <x v="4"/>
    <x v="3"/>
    <s v="2023-01-27"/>
    <x v="0"/>
    <x v="0"/>
    <n v="26"/>
    <n v="22"/>
    <n v="4"/>
    <n v="11"/>
    <n v="50322"/>
    <n v="1935.4615384615386"/>
    <n v="42580.153846153851"/>
    <n v="8516.0307692307706"/>
    <n v="4258.0153846153853"/>
    <n v="5109.6184615384618"/>
    <n v="200"/>
    <n v="5309.6184615384618"/>
    <n v="2200"/>
    <n v="57554.200000000004"/>
    <n v="52244.581538461542"/>
    <s v="Paid"/>
    <s v="HDFC"/>
    <s v="234764888363"/>
    <s v="955878351612"/>
  </r>
  <r>
    <x v="1401"/>
    <x v="84"/>
    <x v="0"/>
    <n v="25"/>
    <x v="6"/>
    <x v="0"/>
    <x v="5"/>
    <s v="2021-10-17"/>
    <x v="0"/>
    <x v="0"/>
    <n v="26"/>
    <n v="25"/>
    <n v="1"/>
    <n v="12"/>
    <n v="78471"/>
    <n v="3018.1153846153848"/>
    <n v="75452.884615384624"/>
    <n v="15090.576923076926"/>
    <n v="7545.2884615384628"/>
    <n v="9054.3461538461543"/>
    <n v="200"/>
    <n v="9254.3461538461543"/>
    <n v="2400"/>
    <n v="100488.75000000001"/>
    <n v="91234.403846153858"/>
    <s v="Paid"/>
    <s v="HDFC"/>
    <s v="551637981989"/>
    <s v="512023083247"/>
  </r>
  <r>
    <x v="1402"/>
    <x v="57"/>
    <x v="0"/>
    <n v="41"/>
    <x v="6"/>
    <x v="5"/>
    <x v="6"/>
    <s v="2023-03-12"/>
    <x v="0"/>
    <x v="0"/>
    <n v="26"/>
    <n v="25"/>
    <n v="1"/>
    <n v="20"/>
    <n v="70385"/>
    <n v="2707.1153846153848"/>
    <n v="67677.884615384624"/>
    <n v="13535.576923076926"/>
    <n v="6767.7884615384628"/>
    <n v="8121.3461538461543"/>
    <n v="200"/>
    <n v="8321.3461538461543"/>
    <n v="4000"/>
    <n v="91981.250000000015"/>
    <n v="83659.903846153858"/>
    <s v="Paid"/>
    <s v="Axis"/>
    <s v="936242651673"/>
    <s v="859925286228"/>
  </r>
  <r>
    <x v="1403"/>
    <x v="108"/>
    <x v="0"/>
    <n v="32"/>
    <x v="7"/>
    <x v="5"/>
    <x v="1"/>
    <s v="2020-09-29"/>
    <x v="0"/>
    <x v="0"/>
    <n v="26"/>
    <n v="24"/>
    <n v="2"/>
    <n v="17"/>
    <n v="21213"/>
    <n v="815.88461538461536"/>
    <n v="19581.23076923077"/>
    <n v="3916.2461538461539"/>
    <n v="1958.123076923077"/>
    <n v="2349.7476923076924"/>
    <n v="200"/>
    <n v="2549.7476923076924"/>
    <n v="3400"/>
    <n v="28855.599999999999"/>
    <n v="26305.852307692305"/>
    <s v="Paid"/>
    <s v="HDFC"/>
    <s v="389184986664"/>
    <s v="168082726727"/>
  </r>
  <r>
    <x v="1404"/>
    <x v="121"/>
    <x v="1"/>
    <n v="40"/>
    <x v="1"/>
    <x v="1"/>
    <x v="0"/>
    <s v="2024-12-12"/>
    <x v="0"/>
    <x v="0"/>
    <n v="26"/>
    <n v="24"/>
    <n v="2"/>
    <n v="7"/>
    <n v="29599"/>
    <n v="1138.4230769230769"/>
    <n v="27322.153846153844"/>
    <n v="5464.4307692307693"/>
    <n v="2732.2153846153847"/>
    <n v="3278.6584615384613"/>
    <n v="200"/>
    <n v="3478.6584615384613"/>
    <n v="1400"/>
    <n v="36918.799999999996"/>
    <n v="33440.141538461532"/>
    <s v="Paid"/>
    <s v="ICICI"/>
    <s v="462330492493"/>
    <s v="646198776422"/>
  </r>
  <r>
    <x v="1405"/>
    <x v="139"/>
    <x v="1"/>
    <n v="34"/>
    <x v="5"/>
    <x v="0"/>
    <x v="4"/>
    <s v="2022-12-19"/>
    <x v="0"/>
    <x v="0"/>
    <n v="26"/>
    <n v="25"/>
    <n v="1"/>
    <n v="0"/>
    <n v="56740"/>
    <n v="2182.3076923076924"/>
    <n v="54557.692307692312"/>
    <n v="10911.538461538463"/>
    <n v="5455.7692307692314"/>
    <n v="6546.9230769230771"/>
    <n v="200"/>
    <n v="6746.9230769230771"/>
    <n v="0"/>
    <n v="70925"/>
    <n v="64178.076923076922"/>
    <s v="Paid"/>
    <s v="SBI"/>
    <s v="395529143834"/>
    <s v="615968630323"/>
  </r>
  <r>
    <x v="1406"/>
    <x v="30"/>
    <x v="0"/>
    <n v="26"/>
    <x v="5"/>
    <x v="5"/>
    <x v="5"/>
    <s v="2019-06-22"/>
    <x v="0"/>
    <x v="0"/>
    <n v="26"/>
    <n v="24"/>
    <n v="2"/>
    <n v="9"/>
    <n v="27453"/>
    <n v="1055.8846153846155"/>
    <n v="25341.230769230773"/>
    <n v="5068.2461538461548"/>
    <n v="2534.1230769230774"/>
    <n v="3040.9476923076927"/>
    <n v="200"/>
    <n v="3240.9476923076927"/>
    <n v="1800"/>
    <n v="34743.600000000006"/>
    <n v="31502.652307692311"/>
    <s v="Paid"/>
    <s v="SBI"/>
    <s v="712026350461"/>
    <s v="146346032236"/>
  </r>
  <r>
    <x v="1407"/>
    <x v="54"/>
    <x v="0"/>
    <n v="27"/>
    <x v="2"/>
    <x v="4"/>
    <x v="6"/>
    <s v="2020-02-25"/>
    <x v="0"/>
    <x v="0"/>
    <n v="26"/>
    <n v="22"/>
    <n v="4"/>
    <n v="19"/>
    <n v="76627"/>
    <n v="2947.1923076923076"/>
    <n v="64838.230769230766"/>
    <n v="12967.646153846154"/>
    <n v="6483.8230769230768"/>
    <n v="7780.5876923076912"/>
    <n v="200"/>
    <n v="7980.5876923076912"/>
    <n v="3800"/>
    <n v="88089.7"/>
    <n v="80109.11230769231"/>
    <s v="Paid"/>
    <s v="Axis"/>
    <s v="146473952172"/>
    <s v="552935138805"/>
  </r>
  <r>
    <x v="1408"/>
    <x v="6"/>
    <x v="1"/>
    <n v="41"/>
    <x v="1"/>
    <x v="5"/>
    <x v="0"/>
    <s v="2022-01-04"/>
    <x v="0"/>
    <x v="0"/>
    <n v="26"/>
    <n v="25"/>
    <n v="1"/>
    <n v="18"/>
    <n v="51919"/>
    <n v="1996.8846153846155"/>
    <n v="49922.11538461539"/>
    <n v="9984.423076923078"/>
    <n v="4992.211538461539"/>
    <n v="5990.6538461538466"/>
    <n v="200"/>
    <n v="6190.6538461538466"/>
    <n v="3600"/>
    <n v="68498.75"/>
    <n v="62308.096153846156"/>
    <s v="Paid"/>
    <s v="ICICI"/>
    <s v="925913018124"/>
    <s v="333358809118"/>
  </r>
  <r>
    <x v="1409"/>
    <x v="166"/>
    <x v="0"/>
    <n v="28"/>
    <x v="3"/>
    <x v="1"/>
    <x v="6"/>
    <s v="2022-11-24"/>
    <x v="0"/>
    <x v="0"/>
    <n v="26"/>
    <n v="23"/>
    <n v="3"/>
    <n v="13"/>
    <n v="42310"/>
    <n v="1627.3076923076924"/>
    <n v="37428.076923076922"/>
    <n v="7485.6153846153848"/>
    <n v="3742.8076923076924"/>
    <n v="4491.3692307692309"/>
    <n v="200"/>
    <n v="4691.3692307692309"/>
    <n v="2600"/>
    <n v="51256.5"/>
    <n v="46565.130769230767"/>
    <s v="Paid"/>
    <s v="Axis"/>
    <s v="127271516878"/>
    <s v="881678991106"/>
  </r>
  <r>
    <x v="1410"/>
    <x v="75"/>
    <x v="1"/>
    <n v="35"/>
    <x v="5"/>
    <x v="5"/>
    <x v="3"/>
    <s v="2020-01-21"/>
    <x v="0"/>
    <x v="0"/>
    <n v="26"/>
    <n v="24"/>
    <n v="2"/>
    <n v="2"/>
    <n v="46926"/>
    <n v="1804.8461538461538"/>
    <n v="43316.307692307688"/>
    <n v="8663.2615384615383"/>
    <n v="4331.6307692307691"/>
    <n v="5197.9569230769221"/>
    <n v="200"/>
    <n v="5397.9569230769221"/>
    <n v="400"/>
    <n v="56711.19999999999"/>
    <n v="51313.24307692307"/>
    <s v="Paid"/>
    <s v="SBI"/>
    <s v="572754668149"/>
    <s v="192905883659"/>
  </r>
  <r>
    <x v="1411"/>
    <x v="13"/>
    <x v="1"/>
    <n v="25"/>
    <x v="1"/>
    <x v="5"/>
    <x v="6"/>
    <s v="2020-10-03"/>
    <x v="0"/>
    <x v="0"/>
    <n v="26"/>
    <n v="22"/>
    <n v="4"/>
    <n v="1"/>
    <n v="66717"/>
    <n v="2566.0384615384614"/>
    <n v="56452.846153846149"/>
    <n v="11290.56923076923"/>
    <n v="5645.2846153846149"/>
    <n v="6774.3415384615373"/>
    <n v="200"/>
    <n v="6974.3415384615373"/>
    <n v="200"/>
    <n v="73588.7"/>
    <n v="66614.358461538461"/>
    <s v="Paid"/>
    <s v="HDFC"/>
    <s v="551608687468"/>
    <s v="838329325615"/>
  </r>
  <r>
    <x v="1412"/>
    <x v="60"/>
    <x v="1"/>
    <n v="30"/>
    <x v="3"/>
    <x v="0"/>
    <x v="3"/>
    <s v="2021-11-03"/>
    <x v="0"/>
    <x v="0"/>
    <n v="26"/>
    <n v="24"/>
    <n v="2"/>
    <n v="9"/>
    <n v="24278"/>
    <n v="933.76923076923072"/>
    <n v="22410.461538461539"/>
    <n v="4482.0923076923082"/>
    <n v="2241.0461538461541"/>
    <n v="2689.2553846153846"/>
    <n v="200"/>
    <n v="2889.2553846153846"/>
    <n v="1800"/>
    <n v="30933.599999999999"/>
    <n v="28044.344615384613"/>
    <s v="Paid"/>
    <s v="ICICI"/>
    <s v="673075717601"/>
    <s v="949786647917"/>
  </r>
  <r>
    <x v="1413"/>
    <x v="82"/>
    <x v="0"/>
    <n v="27"/>
    <x v="3"/>
    <x v="2"/>
    <x v="2"/>
    <s v="2022-12-11"/>
    <x v="0"/>
    <x v="0"/>
    <n v="26"/>
    <n v="23"/>
    <n v="3"/>
    <n v="10"/>
    <n v="34762"/>
    <n v="1337"/>
    <n v="30751"/>
    <n v="6150.2000000000007"/>
    <n v="3075.1000000000004"/>
    <n v="3690.12"/>
    <n v="200"/>
    <n v="3890.12"/>
    <n v="2000"/>
    <n v="41976.299999999996"/>
    <n v="38086.179999999993"/>
    <s v="Paid"/>
    <s v="SBI"/>
    <s v="908483172637"/>
    <s v="929466235571"/>
  </r>
  <r>
    <x v="1414"/>
    <x v="149"/>
    <x v="0"/>
    <n v="23"/>
    <x v="6"/>
    <x v="4"/>
    <x v="2"/>
    <s v="2021-09-27"/>
    <x v="0"/>
    <x v="0"/>
    <n v="26"/>
    <n v="24"/>
    <n v="2"/>
    <n v="20"/>
    <n v="43924"/>
    <n v="1689.3846153846155"/>
    <n v="40545.230769230773"/>
    <n v="8109.046153846155"/>
    <n v="4054.5230769230775"/>
    <n v="4865.4276923076923"/>
    <n v="200"/>
    <n v="5065.4276923076923"/>
    <n v="4000"/>
    <n v="56708.800000000003"/>
    <n v="51643.372307692312"/>
    <s v="Paid"/>
    <s v="ICICI"/>
    <s v="332208219693"/>
    <s v="606326319617"/>
  </r>
  <r>
    <x v="1415"/>
    <x v="11"/>
    <x v="1"/>
    <n v="22"/>
    <x v="4"/>
    <x v="5"/>
    <x v="2"/>
    <s v="2025-05-26"/>
    <x v="0"/>
    <x v="0"/>
    <n v="26"/>
    <n v="23"/>
    <n v="3"/>
    <n v="1"/>
    <n v="21626"/>
    <n v="831.76923076923072"/>
    <n v="19130.692307692305"/>
    <n v="3826.1384615384613"/>
    <n v="1913.0692307692307"/>
    <n v="2295.6830769230764"/>
    <n v="200"/>
    <n v="2495.6830769230764"/>
    <n v="200"/>
    <n v="25069.899999999994"/>
    <n v="22574.216923076918"/>
    <s v="Paid"/>
    <s v="SBI"/>
    <s v="789953875731"/>
    <s v="266603237605"/>
  </r>
  <r>
    <x v="1416"/>
    <x v="142"/>
    <x v="1"/>
    <n v="55"/>
    <x v="6"/>
    <x v="2"/>
    <x v="1"/>
    <s v="2024-06-25"/>
    <x v="0"/>
    <x v="0"/>
    <n v="26"/>
    <n v="25"/>
    <n v="1"/>
    <n v="16"/>
    <n v="36619"/>
    <n v="1408.4230769230769"/>
    <n v="35210.576923076922"/>
    <n v="7042.1153846153848"/>
    <n v="3521.0576923076924"/>
    <n v="4225.2692307692305"/>
    <n v="200"/>
    <n v="4425.2692307692305"/>
    <n v="3200"/>
    <n v="48973.75"/>
    <n v="44548.480769230766"/>
    <s v="Paid"/>
    <s v="ICICI"/>
    <s v="177509690278"/>
    <s v="597949398920"/>
  </r>
  <r>
    <x v="1417"/>
    <x v="77"/>
    <x v="0"/>
    <n v="47"/>
    <x v="7"/>
    <x v="1"/>
    <x v="1"/>
    <s v="2024-10-08"/>
    <x v="0"/>
    <x v="0"/>
    <n v="26"/>
    <n v="23"/>
    <n v="3"/>
    <n v="8"/>
    <n v="39648"/>
    <n v="1524.9230769230769"/>
    <n v="35073.230769230766"/>
    <n v="7014.6461538461535"/>
    <n v="3507.3230769230768"/>
    <n v="4208.7876923076919"/>
    <n v="200"/>
    <n v="4408.7876923076919"/>
    <n v="1600"/>
    <n v="47195.199999999997"/>
    <n v="42786.412307692306"/>
    <s v="Paid"/>
    <s v="HDFC"/>
    <s v="816799820562"/>
    <s v="858127813754"/>
  </r>
  <r>
    <x v="1418"/>
    <x v="170"/>
    <x v="0"/>
    <n v="45"/>
    <x v="5"/>
    <x v="1"/>
    <x v="3"/>
    <s v="2024-06-23"/>
    <x v="0"/>
    <x v="0"/>
    <n v="26"/>
    <n v="24"/>
    <n v="2"/>
    <n v="7"/>
    <n v="76277"/>
    <n v="2933.7307692307691"/>
    <n v="70409.538461538454"/>
    <n v="14081.907692307692"/>
    <n v="7040.9538461538459"/>
    <n v="8449.1446153846136"/>
    <n v="200"/>
    <n v="8649.1446153846136"/>
    <n v="1400"/>
    <n v="92932.4"/>
    <n v="84283.255384615375"/>
    <s v="Paid"/>
    <s v="Axis"/>
    <s v="417271907090"/>
    <s v="487807578518"/>
  </r>
  <r>
    <x v="1419"/>
    <x v="48"/>
    <x v="1"/>
    <n v="25"/>
    <x v="6"/>
    <x v="1"/>
    <x v="4"/>
    <s v="2025-07-22"/>
    <x v="0"/>
    <x v="0"/>
    <n v="26"/>
    <n v="23"/>
    <n v="3"/>
    <n v="7"/>
    <n v="43276"/>
    <n v="1664.4615384615386"/>
    <n v="38282.61538461539"/>
    <n v="7656.5230769230784"/>
    <n v="3828.2615384615392"/>
    <n v="4593.9138461538469"/>
    <n v="200"/>
    <n v="4793.9138461538469"/>
    <n v="1400"/>
    <n v="51167.400000000009"/>
    <n v="46373.486153846163"/>
    <s v="Paid"/>
    <s v="SBI"/>
    <s v="102729384165"/>
    <s v="592103112060"/>
  </r>
  <r>
    <x v="1420"/>
    <x v="53"/>
    <x v="0"/>
    <n v="48"/>
    <x v="7"/>
    <x v="1"/>
    <x v="6"/>
    <s v="2020-03-28"/>
    <x v="0"/>
    <x v="0"/>
    <n v="26"/>
    <n v="24"/>
    <n v="2"/>
    <n v="11"/>
    <n v="59124"/>
    <n v="2274"/>
    <n v="54576"/>
    <n v="10915.2"/>
    <n v="5457.6"/>
    <n v="6549.12"/>
    <n v="200"/>
    <n v="6749.12"/>
    <n v="2200"/>
    <n v="73148.800000000003"/>
    <n v="66399.680000000008"/>
    <s v="Paid"/>
    <s v="HDFC"/>
    <s v="173213251655"/>
    <s v="888882108711"/>
  </r>
  <r>
    <x v="1421"/>
    <x v="102"/>
    <x v="1"/>
    <n v="27"/>
    <x v="4"/>
    <x v="5"/>
    <x v="4"/>
    <s v="2020-09-27"/>
    <x v="0"/>
    <x v="0"/>
    <n v="26"/>
    <n v="23"/>
    <n v="3"/>
    <n v="3"/>
    <n v="32194"/>
    <n v="1238.2307692307693"/>
    <n v="28479.307692307695"/>
    <n v="5695.8615384615396"/>
    <n v="2847.9307692307698"/>
    <n v="3417.5169230769234"/>
    <n v="200"/>
    <n v="3617.5169230769234"/>
    <n v="600"/>
    <n v="37623.100000000006"/>
    <n v="34005.583076923082"/>
    <s v="Paid"/>
    <s v="HDFC"/>
    <s v="960508158669"/>
    <s v="981692484471"/>
  </r>
  <r>
    <x v="1422"/>
    <x v="133"/>
    <x v="0"/>
    <n v="35"/>
    <x v="7"/>
    <x v="1"/>
    <x v="4"/>
    <s v="2021-09-23"/>
    <x v="0"/>
    <x v="0"/>
    <n v="26"/>
    <n v="23"/>
    <n v="3"/>
    <n v="11"/>
    <n v="48409"/>
    <n v="1861.8846153846155"/>
    <n v="42823.346153846156"/>
    <n v="8564.6692307692319"/>
    <n v="4282.334615384616"/>
    <n v="5138.8015384615383"/>
    <n v="200"/>
    <n v="5338.8015384615383"/>
    <n v="2200"/>
    <n v="57870.35"/>
    <n v="52531.548461538463"/>
    <s v="Paid"/>
    <s v="ICICI"/>
    <s v="868742798679"/>
    <s v="779052693444"/>
  </r>
  <r>
    <x v="1423"/>
    <x v="181"/>
    <x v="1"/>
    <n v="48"/>
    <x v="1"/>
    <x v="5"/>
    <x v="0"/>
    <s v="2024-10-04"/>
    <x v="0"/>
    <x v="0"/>
    <n v="26"/>
    <n v="22"/>
    <n v="4"/>
    <n v="1"/>
    <n v="43421"/>
    <n v="1670.0384615384614"/>
    <n v="36740.846153846149"/>
    <n v="7348.1692307692301"/>
    <n v="3674.0846153846151"/>
    <n v="4408.9015384615377"/>
    <n v="200"/>
    <n v="4608.9015384615377"/>
    <n v="200"/>
    <n v="47963.099999999991"/>
    <n v="43354.198461538457"/>
    <s v="Paid"/>
    <s v="SBI"/>
    <s v="604165213222"/>
    <s v="608552399496"/>
  </r>
  <r>
    <x v="1424"/>
    <x v="135"/>
    <x v="1"/>
    <n v="53"/>
    <x v="1"/>
    <x v="0"/>
    <x v="2"/>
    <s v="2021-02-22"/>
    <x v="0"/>
    <x v="0"/>
    <n v="26"/>
    <n v="25"/>
    <n v="1"/>
    <n v="10"/>
    <n v="65625"/>
    <n v="2524.0384615384614"/>
    <n v="63100.961538461539"/>
    <n v="12620.192307692309"/>
    <n v="6310.0961538461543"/>
    <n v="7572.1153846153848"/>
    <n v="200"/>
    <n v="7772.1153846153848"/>
    <n v="2000"/>
    <n v="84031.25"/>
    <n v="76259.13461538461"/>
    <s v="Paid"/>
    <s v="Axis"/>
    <s v="908760662818"/>
    <s v="808960341663"/>
  </r>
  <r>
    <x v="1425"/>
    <x v="56"/>
    <x v="1"/>
    <n v="28"/>
    <x v="4"/>
    <x v="5"/>
    <x v="3"/>
    <s v="2024-12-16"/>
    <x v="0"/>
    <x v="0"/>
    <n v="26"/>
    <n v="25"/>
    <n v="1"/>
    <n v="9"/>
    <n v="73350"/>
    <n v="2821.1538461538462"/>
    <n v="70528.846153846156"/>
    <n v="14105.769230769232"/>
    <n v="7052.8846153846162"/>
    <n v="8463.461538461539"/>
    <n v="200"/>
    <n v="8663.461538461539"/>
    <n v="1800"/>
    <n v="93487.5"/>
    <n v="84824.038461538468"/>
    <s v="Paid"/>
    <s v="ICICI"/>
    <s v="478977432636"/>
    <s v="175205763042"/>
  </r>
  <r>
    <x v="1426"/>
    <x v="40"/>
    <x v="1"/>
    <n v="41"/>
    <x v="2"/>
    <x v="5"/>
    <x v="2"/>
    <s v="2019-08-25"/>
    <x v="0"/>
    <x v="0"/>
    <n v="26"/>
    <n v="25"/>
    <n v="1"/>
    <n v="3"/>
    <n v="31724"/>
    <n v="1220.1538461538462"/>
    <n v="30503.846153846156"/>
    <n v="6100.7692307692314"/>
    <n v="3050.3846153846157"/>
    <n v="3660.4615384615386"/>
    <n v="200"/>
    <n v="3860.4615384615386"/>
    <n v="600"/>
    <n v="40255.000000000007"/>
    <n v="36394.538461538468"/>
    <s v="Paid"/>
    <s v="Axis"/>
    <s v="361527155133"/>
    <s v="145747162641"/>
  </r>
  <r>
    <x v="1427"/>
    <x v="39"/>
    <x v="0"/>
    <n v="33"/>
    <x v="1"/>
    <x v="1"/>
    <x v="4"/>
    <s v="2019-04-09"/>
    <x v="0"/>
    <x v="0"/>
    <n v="26"/>
    <n v="24"/>
    <n v="2"/>
    <n v="4"/>
    <n v="48579"/>
    <n v="1868.4230769230769"/>
    <n v="44842.153846153844"/>
    <n v="8968.4307692307684"/>
    <n v="4484.2153846153842"/>
    <n v="5381.0584615384614"/>
    <n v="200"/>
    <n v="5581.0584615384614"/>
    <n v="800"/>
    <n v="59094.799999999996"/>
    <n v="53513.741538461531"/>
    <s v="Paid"/>
    <s v="ICICI"/>
    <s v="909518307481"/>
    <s v="614079935169"/>
  </r>
  <r>
    <x v="1428"/>
    <x v="174"/>
    <x v="0"/>
    <n v="47"/>
    <x v="0"/>
    <x v="0"/>
    <x v="2"/>
    <s v="2022-03-10"/>
    <x v="0"/>
    <x v="0"/>
    <n v="26"/>
    <n v="24"/>
    <n v="2"/>
    <n v="4"/>
    <n v="70086"/>
    <n v="2695.6153846153848"/>
    <n v="64694.769230769234"/>
    <n v="12938.953846153847"/>
    <n v="6469.4769230769234"/>
    <n v="7763.3723076923079"/>
    <n v="200"/>
    <n v="7963.3723076923079"/>
    <n v="800"/>
    <n v="84903.200000000012"/>
    <n v="76939.827692307706"/>
    <s v="Paid"/>
    <s v="Axis"/>
    <s v="969830470379"/>
    <s v="881517177527"/>
  </r>
  <r>
    <x v="1429"/>
    <x v="86"/>
    <x v="0"/>
    <n v="36"/>
    <x v="6"/>
    <x v="4"/>
    <x v="3"/>
    <s v="2025-06-29"/>
    <x v="0"/>
    <x v="0"/>
    <n v="26"/>
    <n v="22"/>
    <n v="4"/>
    <n v="20"/>
    <n v="55058"/>
    <n v="2117.6153846153848"/>
    <n v="46587.538461538468"/>
    <n v="9317.507692307694"/>
    <n v="4658.753846153847"/>
    <n v="5590.504615384616"/>
    <n v="200"/>
    <n v="5790.504615384616"/>
    <n v="4000"/>
    <n v="64563.80000000001"/>
    <n v="58773.295384615398"/>
    <s v="Paid"/>
    <s v="ICICI"/>
    <s v="270317805911"/>
    <s v="475375011480"/>
  </r>
  <r>
    <x v="1430"/>
    <x v="16"/>
    <x v="0"/>
    <n v="31"/>
    <x v="3"/>
    <x v="1"/>
    <x v="6"/>
    <s v="2019-01-11"/>
    <x v="0"/>
    <x v="0"/>
    <n v="26"/>
    <n v="24"/>
    <n v="2"/>
    <n v="14"/>
    <n v="45596"/>
    <n v="1753.6923076923076"/>
    <n v="42088.615384615383"/>
    <n v="8417.7230769230773"/>
    <n v="4208.8615384615387"/>
    <n v="5050.6338461538462"/>
    <n v="200"/>
    <n v="5250.6338461538462"/>
    <n v="2800"/>
    <n v="57515.199999999997"/>
    <n v="52264.56615384615"/>
    <s v="Paid"/>
    <s v="ICICI"/>
    <s v="105268901731"/>
    <s v="951087170007"/>
  </r>
  <r>
    <x v="1431"/>
    <x v="152"/>
    <x v="0"/>
    <n v="23"/>
    <x v="6"/>
    <x v="3"/>
    <x v="2"/>
    <s v="2019-10-26"/>
    <x v="0"/>
    <x v="0"/>
    <n v="26"/>
    <n v="22"/>
    <n v="4"/>
    <n v="11"/>
    <n v="46872"/>
    <n v="1802.7692307692307"/>
    <n v="39660.923076923078"/>
    <n v="7932.1846153846163"/>
    <n v="3966.0923076923082"/>
    <n v="4759.3107692307694"/>
    <n v="200"/>
    <n v="4959.3107692307694"/>
    <n v="2200"/>
    <n v="53759.199999999997"/>
    <n v="48799.889230769229"/>
    <s v="Paid"/>
    <s v="HDFC"/>
    <s v="383349222099"/>
    <s v="511513047533"/>
  </r>
  <r>
    <x v="1432"/>
    <x v="47"/>
    <x v="1"/>
    <n v="26"/>
    <x v="7"/>
    <x v="4"/>
    <x v="1"/>
    <s v="2021-08-02"/>
    <x v="0"/>
    <x v="0"/>
    <n v="26"/>
    <n v="24"/>
    <n v="2"/>
    <n v="9"/>
    <n v="62220"/>
    <n v="2393.0769230769229"/>
    <n v="57433.846153846149"/>
    <n v="11486.76923076923"/>
    <n v="5743.3846153846152"/>
    <n v="6892.0615384615376"/>
    <n v="200"/>
    <n v="7092.0615384615376"/>
    <n v="1800"/>
    <n v="76463.999999999985"/>
    <n v="69371.938461538448"/>
    <s v="Paid"/>
    <s v="ICICI"/>
    <s v="801924912190"/>
    <s v="205389208884"/>
  </r>
  <r>
    <x v="1433"/>
    <x v="129"/>
    <x v="0"/>
    <n v="31"/>
    <x v="0"/>
    <x v="4"/>
    <x v="2"/>
    <s v="2021-05-13"/>
    <x v="0"/>
    <x v="0"/>
    <n v="26"/>
    <n v="24"/>
    <n v="2"/>
    <n v="18"/>
    <n v="69046"/>
    <n v="2655.6153846153848"/>
    <n v="63734.769230769234"/>
    <n v="12746.953846153847"/>
    <n v="6373.4769230769234"/>
    <n v="7648.1723076923081"/>
    <n v="200"/>
    <n v="7848.1723076923081"/>
    <n v="3600"/>
    <n v="86455.200000000012"/>
    <n v="78607.027692307704"/>
    <s v="Paid"/>
    <s v="SBI"/>
    <s v="462246308594"/>
    <s v="374964012048"/>
  </r>
  <r>
    <x v="1434"/>
    <x v="123"/>
    <x v="0"/>
    <n v="32"/>
    <x v="6"/>
    <x v="1"/>
    <x v="2"/>
    <s v="2021-04-17"/>
    <x v="0"/>
    <x v="0"/>
    <n v="26"/>
    <n v="22"/>
    <n v="4"/>
    <n v="18"/>
    <n v="34481"/>
    <n v="1326.1923076923076"/>
    <n v="29176.230769230766"/>
    <n v="5835.2461538461539"/>
    <n v="2917.623076923077"/>
    <n v="3501.1476923076916"/>
    <n v="200"/>
    <n v="3701.1476923076916"/>
    <n v="3600"/>
    <n v="41529.099999999991"/>
    <n v="37827.9523076923"/>
    <s v="Paid"/>
    <s v="HDFC"/>
    <s v="704477665646"/>
    <s v="548858700771"/>
  </r>
  <r>
    <x v="1435"/>
    <x v="190"/>
    <x v="1"/>
    <n v="22"/>
    <x v="3"/>
    <x v="0"/>
    <x v="6"/>
    <s v="2019-09-12"/>
    <x v="0"/>
    <x v="0"/>
    <n v="26"/>
    <n v="25"/>
    <n v="1"/>
    <n v="16"/>
    <n v="60350"/>
    <n v="2321.1538461538462"/>
    <n v="58028.846153846156"/>
    <n v="11605.769230769232"/>
    <n v="5802.8846153846162"/>
    <n v="6963.4615384615381"/>
    <n v="200"/>
    <n v="7163.4615384615381"/>
    <n v="3200"/>
    <n v="78637.5"/>
    <n v="71474.038461538468"/>
    <s v="Paid"/>
    <s v="ICICI"/>
    <s v="859677573970"/>
    <s v="766281444464"/>
  </r>
  <r>
    <x v="1436"/>
    <x v="55"/>
    <x v="0"/>
    <n v="42"/>
    <x v="6"/>
    <x v="0"/>
    <x v="2"/>
    <s v="2022-04-18"/>
    <x v="0"/>
    <x v="0"/>
    <n v="26"/>
    <n v="25"/>
    <n v="1"/>
    <n v="1"/>
    <n v="79344"/>
    <n v="3051.6923076923076"/>
    <n v="76292.307692307688"/>
    <n v="15258.461538461539"/>
    <n v="7629.2307692307695"/>
    <n v="9155.076923076922"/>
    <n v="200"/>
    <n v="9355.076923076922"/>
    <n v="200"/>
    <n v="99379.999999999985"/>
    <n v="90024.923076923063"/>
    <s v="Paid"/>
    <s v="ICICI"/>
    <s v="361570018332"/>
    <s v="344682357968"/>
  </r>
  <r>
    <x v="1437"/>
    <x v="66"/>
    <x v="1"/>
    <n v="53"/>
    <x v="5"/>
    <x v="5"/>
    <x v="6"/>
    <s v="2021-12-05"/>
    <x v="0"/>
    <x v="0"/>
    <n v="26"/>
    <n v="24"/>
    <n v="2"/>
    <n v="9"/>
    <n v="58793"/>
    <n v="2261.2692307692309"/>
    <n v="54270.461538461546"/>
    <n v="10854.09230769231"/>
    <n v="5427.046153846155"/>
    <n v="6512.4553846153849"/>
    <n v="200"/>
    <n v="6712.4553846153849"/>
    <n v="1800"/>
    <n v="72351.600000000006"/>
    <n v="65639.144615384619"/>
    <s v="Paid"/>
    <s v="Axis"/>
    <s v="859078385016"/>
    <s v="775021180713"/>
  </r>
  <r>
    <x v="1438"/>
    <x v="134"/>
    <x v="1"/>
    <n v="21"/>
    <x v="4"/>
    <x v="2"/>
    <x v="3"/>
    <s v="2025-06-09"/>
    <x v="0"/>
    <x v="0"/>
    <n v="26"/>
    <n v="22"/>
    <n v="4"/>
    <n v="3"/>
    <n v="66032"/>
    <n v="2539.6923076923076"/>
    <n v="55873.230769230766"/>
    <n v="11174.646153846154"/>
    <n v="5587.3230769230768"/>
    <n v="6704.7876923076919"/>
    <n v="200"/>
    <n v="6904.7876923076919"/>
    <n v="600"/>
    <n v="73235.199999999997"/>
    <n v="66330.412307692299"/>
    <s v="Paid"/>
    <s v="HDFC"/>
    <s v="732692627007"/>
    <s v="982865108071"/>
  </r>
  <r>
    <x v="1439"/>
    <x v="42"/>
    <x v="0"/>
    <n v="35"/>
    <x v="4"/>
    <x v="2"/>
    <x v="1"/>
    <s v="2025-10-02"/>
    <x v="0"/>
    <x v="0"/>
    <n v="26"/>
    <n v="23"/>
    <n v="3"/>
    <n v="17"/>
    <n v="50001"/>
    <n v="1923.1153846153845"/>
    <n v="44231.653846153844"/>
    <n v="8846.3307692307699"/>
    <n v="4423.1653846153849"/>
    <n v="5307.7984615384612"/>
    <n v="200"/>
    <n v="5507.7984615384612"/>
    <n v="3400"/>
    <n v="60901.15"/>
    <n v="55393.351538461538"/>
    <s v="Paid"/>
    <s v="Axis"/>
    <s v="423584313745"/>
    <s v="467284625068"/>
  </r>
  <r>
    <x v="1440"/>
    <x v="153"/>
    <x v="1"/>
    <n v="33"/>
    <x v="5"/>
    <x v="0"/>
    <x v="1"/>
    <s v="2020-08-20"/>
    <x v="0"/>
    <x v="0"/>
    <n v="26"/>
    <n v="25"/>
    <n v="1"/>
    <n v="16"/>
    <n v="59762"/>
    <n v="2298.5384615384614"/>
    <n v="57463.461538461539"/>
    <n v="11492.692307692309"/>
    <n v="5746.3461538461543"/>
    <n v="6895.6153846153848"/>
    <n v="200"/>
    <n v="7095.6153846153848"/>
    <n v="3200"/>
    <n v="77902.5"/>
    <n v="70806.88461538461"/>
    <s v="Paid"/>
    <s v="Axis"/>
    <s v="393792905203"/>
    <s v="722478053698"/>
  </r>
  <r>
    <x v="1441"/>
    <x v="145"/>
    <x v="1"/>
    <n v="54"/>
    <x v="1"/>
    <x v="0"/>
    <x v="3"/>
    <s v="2024-03-29"/>
    <x v="0"/>
    <x v="0"/>
    <n v="26"/>
    <n v="23"/>
    <n v="3"/>
    <n v="18"/>
    <n v="24992"/>
    <n v="961.23076923076928"/>
    <n v="22108.307692307695"/>
    <n v="4421.6615384615388"/>
    <n v="2210.8307692307694"/>
    <n v="2652.9969230769234"/>
    <n v="200"/>
    <n v="2852.9969230769234"/>
    <n v="3600"/>
    <n v="32340.800000000003"/>
    <n v="29487.803076923079"/>
    <s v="Paid"/>
    <s v="SBI"/>
    <s v="728023719696"/>
    <s v="195446759000"/>
  </r>
  <r>
    <x v="1442"/>
    <x v="98"/>
    <x v="1"/>
    <n v="54"/>
    <x v="3"/>
    <x v="1"/>
    <x v="6"/>
    <s v="2019-02-18"/>
    <x v="0"/>
    <x v="0"/>
    <n v="26"/>
    <n v="23"/>
    <n v="3"/>
    <n v="4"/>
    <n v="58920"/>
    <n v="2266.1538461538462"/>
    <n v="52121.538461538461"/>
    <n v="10424.307692307693"/>
    <n v="5212.1538461538466"/>
    <n v="6254.5846153846151"/>
    <n v="200"/>
    <n v="6454.5846153846151"/>
    <n v="800"/>
    <n v="68558"/>
    <n v="62103.415384615386"/>
    <s v="Paid"/>
    <s v="Axis"/>
    <s v="431399173502"/>
    <s v="829246556685"/>
  </r>
  <r>
    <x v="1443"/>
    <x v="150"/>
    <x v="0"/>
    <n v="54"/>
    <x v="3"/>
    <x v="3"/>
    <x v="1"/>
    <s v="2024-09-09"/>
    <x v="0"/>
    <x v="0"/>
    <n v="26"/>
    <n v="23"/>
    <n v="3"/>
    <n v="10"/>
    <n v="58517"/>
    <n v="2250.6538461538462"/>
    <n v="51765.038461538461"/>
    <n v="10353.007692307692"/>
    <n v="5176.5038461538461"/>
    <n v="6211.8046153846153"/>
    <n v="200"/>
    <n v="6411.8046153846153"/>
    <n v="2000"/>
    <n v="69294.55"/>
    <n v="62882.745384615388"/>
    <s v="Paid"/>
    <s v="ICICI"/>
    <s v="621617733460"/>
    <s v="223408331653"/>
  </r>
  <r>
    <x v="1444"/>
    <x v="17"/>
    <x v="0"/>
    <n v="31"/>
    <x v="5"/>
    <x v="2"/>
    <x v="2"/>
    <s v="2022-07-17"/>
    <x v="0"/>
    <x v="0"/>
    <n v="26"/>
    <n v="24"/>
    <n v="2"/>
    <n v="13"/>
    <n v="32312"/>
    <n v="1242.7692307692307"/>
    <n v="29826.461538461539"/>
    <n v="5965.292307692308"/>
    <n v="2982.646153846154"/>
    <n v="3579.1753846153847"/>
    <n v="200"/>
    <n v="3779.1753846153847"/>
    <n v="2600"/>
    <n v="41374.400000000001"/>
    <n v="37595.224615384614"/>
    <s v="Paid"/>
    <s v="SBI"/>
    <s v="732080246583"/>
    <s v="640104503816"/>
  </r>
  <r>
    <x v="1445"/>
    <x v="146"/>
    <x v="0"/>
    <n v="35"/>
    <x v="1"/>
    <x v="5"/>
    <x v="3"/>
    <s v="2024-07-24"/>
    <x v="0"/>
    <x v="0"/>
    <n v="26"/>
    <n v="23"/>
    <n v="3"/>
    <n v="10"/>
    <n v="62591"/>
    <n v="2407.3461538461538"/>
    <n v="55368.961538461539"/>
    <n v="11073.792307692309"/>
    <n v="5536.8961538461544"/>
    <n v="6644.2753846153846"/>
    <n v="200"/>
    <n v="6844.2753846153846"/>
    <n v="2000"/>
    <n v="73979.650000000009"/>
    <n v="67135.37461538463"/>
    <s v="Paid"/>
    <s v="SBI"/>
    <s v="140472631300"/>
    <s v="263529711992"/>
  </r>
  <r>
    <x v="1446"/>
    <x v="117"/>
    <x v="0"/>
    <n v="27"/>
    <x v="5"/>
    <x v="3"/>
    <x v="5"/>
    <s v="2022-05-24"/>
    <x v="0"/>
    <x v="0"/>
    <n v="26"/>
    <n v="26"/>
    <n v="0"/>
    <n v="10"/>
    <n v="37340"/>
    <n v="1436.1538461538462"/>
    <n v="37340"/>
    <n v="7468"/>
    <n v="3734"/>
    <n v="4480.8"/>
    <n v="200"/>
    <n v="4680.8"/>
    <n v="2000"/>
    <n v="50542"/>
    <n v="45861.2"/>
    <s v="Paid"/>
    <s v="Axis"/>
    <s v="180559780220"/>
    <s v="779429967195"/>
  </r>
  <r>
    <x v="1447"/>
    <x v="152"/>
    <x v="0"/>
    <n v="46"/>
    <x v="2"/>
    <x v="3"/>
    <x v="0"/>
    <s v="2025-04-07"/>
    <x v="0"/>
    <x v="0"/>
    <n v="26"/>
    <n v="24"/>
    <n v="2"/>
    <n v="9"/>
    <n v="58837"/>
    <n v="2262.9615384615386"/>
    <n v="54311.076923076922"/>
    <n v="10862.215384615385"/>
    <n v="5431.1076923076926"/>
    <n v="6517.32923076923"/>
    <n v="200"/>
    <n v="6717.32923076923"/>
    <n v="1800"/>
    <n v="72404.399999999994"/>
    <n v="65687.070769230762"/>
    <s v="Paid"/>
    <s v="ICICI"/>
    <s v="383608258102"/>
    <s v="710133306880"/>
  </r>
  <r>
    <x v="1448"/>
    <x v="197"/>
    <x v="0"/>
    <n v="45"/>
    <x v="3"/>
    <x v="4"/>
    <x v="2"/>
    <s v="2023-08-12"/>
    <x v="0"/>
    <x v="0"/>
    <n v="26"/>
    <n v="24"/>
    <n v="2"/>
    <n v="14"/>
    <n v="65969"/>
    <n v="2537.2692307692309"/>
    <n v="60894.461538461546"/>
    <n v="12178.892307692309"/>
    <n v="6089.4461538461546"/>
    <n v="7307.335384615385"/>
    <n v="200"/>
    <n v="7507.335384615385"/>
    <n v="2800"/>
    <n v="81962.800000000017"/>
    <n v="74455.464615384626"/>
    <s v="Paid"/>
    <s v="Axis"/>
    <s v="268227160504"/>
    <s v="788872000737"/>
  </r>
  <r>
    <x v="1449"/>
    <x v="105"/>
    <x v="1"/>
    <n v="34"/>
    <x v="4"/>
    <x v="0"/>
    <x v="0"/>
    <s v="2023-05-11"/>
    <x v="0"/>
    <x v="0"/>
    <n v="26"/>
    <n v="25"/>
    <n v="1"/>
    <n v="3"/>
    <n v="62191"/>
    <n v="2391.9615384615386"/>
    <n v="59799.038461538461"/>
    <n v="11959.807692307693"/>
    <n v="5979.9038461538466"/>
    <n v="7175.8846153846152"/>
    <n v="200"/>
    <n v="7375.8846153846152"/>
    <n v="600"/>
    <n v="78338.75"/>
    <n v="70962.86538461539"/>
    <s v="Paid"/>
    <s v="ICICI"/>
    <s v="228384407146"/>
    <s v="833072949353"/>
  </r>
  <r>
    <x v="1450"/>
    <x v="172"/>
    <x v="0"/>
    <n v="45"/>
    <x v="0"/>
    <x v="3"/>
    <x v="2"/>
    <s v="2021-02-14"/>
    <x v="0"/>
    <x v="0"/>
    <n v="26"/>
    <n v="25"/>
    <n v="1"/>
    <n v="0"/>
    <n v="36540"/>
    <n v="1405.3846153846155"/>
    <n v="35134.61538461539"/>
    <n v="7026.923076923078"/>
    <n v="3513.461538461539"/>
    <n v="4216.1538461538466"/>
    <n v="200"/>
    <n v="4416.1538461538466"/>
    <n v="0"/>
    <n v="45675.000000000007"/>
    <n v="41258.846153846163"/>
    <s v="Paid"/>
    <s v="SBI"/>
    <s v="808716728378"/>
    <s v="215307762592"/>
  </r>
  <r>
    <x v="1451"/>
    <x v="149"/>
    <x v="1"/>
    <n v="53"/>
    <x v="4"/>
    <x v="2"/>
    <x v="1"/>
    <s v="2024-03-02"/>
    <x v="0"/>
    <x v="0"/>
    <n v="26"/>
    <n v="26"/>
    <n v="0"/>
    <n v="14"/>
    <n v="22841"/>
    <n v="878.5"/>
    <n v="22841"/>
    <n v="4568.2"/>
    <n v="2284.1"/>
    <n v="2740.92"/>
    <n v="200"/>
    <n v="2940.92"/>
    <n v="2800"/>
    <n v="32493.3"/>
    <n v="29552.379999999997"/>
    <s v="Paid"/>
    <s v="ICICI"/>
    <s v="480571391631"/>
    <s v="674136294585"/>
  </r>
  <r>
    <x v="1452"/>
    <x v="90"/>
    <x v="1"/>
    <n v="35"/>
    <x v="5"/>
    <x v="2"/>
    <x v="6"/>
    <s v="2021-07-23"/>
    <x v="0"/>
    <x v="0"/>
    <n v="26"/>
    <n v="24"/>
    <n v="2"/>
    <n v="0"/>
    <n v="33761"/>
    <n v="1298.5"/>
    <n v="31164"/>
    <n v="6232.8"/>
    <n v="3116.4"/>
    <n v="3739.68"/>
    <n v="200"/>
    <n v="3939.68"/>
    <n v="0"/>
    <n v="40513.200000000004"/>
    <n v="36573.520000000004"/>
    <s v="Paid"/>
    <s v="HDFC"/>
    <s v="319246923743"/>
    <s v="527727628309"/>
  </r>
  <r>
    <x v="1453"/>
    <x v="52"/>
    <x v="1"/>
    <n v="28"/>
    <x v="2"/>
    <x v="4"/>
    <x v="2"/>
    <s v="2021-09-03"/>
    <x v="0"/>
    <x v="0"/>
    <n v="26"/>
    <n v="26"/>
    <n v="0"/>
    <n v="15"/>
    <n v="37520"/>
    <n v="1443.0769230769231"/>
    <n v="37520"/>
    <n v="7504"/>
    <n v="3752"/>
    <n v="4502.3999999999996"/>
    <n v="200"/>
    <n v="4702.3999999999996"/>
    <n v="3000"/>
    <n v="51776"/>
    <n v="47073.599999999999"/>
    <s v="Paid"/>
    <s v="HDFC"/>
    <s v="730533798724"/>
    <s v="676492415882"/>
  </r>
  <r>
    <x v="1454"/>
    <x v="119"/>
    <x v="0"/>
    <n v="47"/>
    <x v="0"/>
    <x v="2"/>
    <x v="4"/>
    <s v="2024-12-18"/>
    <x v="0"/>
    <x v="0"/>
    <n v="26"/>
    <n v="25"/>
    <n v="1"/>
    <n v="12"/>
    <n v="68108"/>
    <n v="2619.5384615384614"/>
    <n v="65488.461538461539"/>
    <n v="13097.692307692309"/>
    <n v="6548.8461538461543"/>
    <n v="7858.6153846153848"/>
    <n v="200"/>
    <n v="8058.6153846153848"/>
    <n v="2400"/>
    <n v="87535"/>
    <n v="79476.38461538461"/>
    <s v="Paid"/>
    <s v="ICICI"/>
    <s v="168405657848"/>
    <s v="180794826746"/>
  </r>
  <r>
    <x v="1455"/>
    <x v="132"/>
    <x v="0"/>
    <n v="44"/>
    <x v="3"/>
    <x v="1"/>
    <x v="6"/>
    <s v="2021-02-21"/>
    <x v="0"/>
    <x v="0"/>
    <n v="26"/>
    <n v="22"/>
    <n v="4"/>
    <n v="12"/>
    <n v="21820"/>
    <n v="839.23076923076928"/>
    <n v="18463.076923076926"/>
    <n v="3692.6153846153852"/>
    <n v="1846.3076923076926"/>
    <n v="2215.5692307692311"/>
    <n v="200"/>
    <n v="2415.5692307692311"/>
    <n v="2400"/>
    <n v="26402.000000000004"/>
    <n v="23986.430769230774"/>
    <s v="Paid"/>
    <s v="Axis"/>
    <s v="914315334211"/>
    <s v="667755197104"/>
  </r>
  <r>
    <x v="1456"/>
    <x v="98"/>
    <x v="0"/>
    <n v="26"/>
    <x v="0"/>
    <x v="1"/>
    <x v="6"/>
    <s v="2023-03-20"/>
    <x v="0"/>
    <x v="0"/>
    <n v="26"/>
    <n v="22"/>
    <n v="4"/>
    <n v="5"/>
    <n v="62605"/>
    <n v="2407.8846153846152"/>
    <n v="52973.461538461532"/>
    <n v="10594.692307692307"/>
    <n v="5297.3461538461534"/>
    <n v="6356.8153846153837"/>
    <n v="200"/>
    <n v="6556.8153846153837"/>
    <n v="1000"/>
    <n v="69865.499999999985"/>
    <n v="63308.684615384598"/>
    <s v="Paid"/>
    <s v="HDFC"/>
    <s v="818730028573"/>
    <s v="187766811867"/>
  </r>
  <r>
    <x v="1457"/>
    <x v="108"/>
    <x v="0"/>
    <n v="42"/>
    <x v="2"/>
    <x v="4"/>
    <x v="1"/>
    <s v="2023-10-12"/>
    <x v="0"/>
    <x v="0"/>
    <n v="26"/>
    <n v="21"/>
    <n v="5"/>
    <n v="9"/>
    <n v="24605"/>
    <n v="946.34615384615381"/>
    <n v="19873.26923076923"/>
    <n v="3974.6538461538462"/>
    <n v="1987.3269230769231"/>
    <n v="2384.7923076923075"/>
    <n v="200"/>
    <n v="2584.7923076923075"/>
    <n v="1800"/>
    <n v="27635.25"/>
    <n v="25050.457692307693"/>
    <s v="Paid"/>
    <s v="ICICI"/>
    <s v="129055825336"/>
    <s v="173982861751"/>
  </r>
  <r>
    <x v="1458"/>
    <x v="41"/>
    <x v="0"/>
    <n v="40"/>
    <x v="7"/>
    <x v="4"/>
    <x v="1"/>
    <s v="2023-05-05"/>
    <x v="0"/>
    <x v="0"/>
    <n v="26"/>
    <n v="23"/>
    <n v="3"/>
    <n v="18"/>
    <n v="25292"/>
    <n v="972.76923076923072"/>
    <n v="22373.692307692305"/>
    <n v="4474.7384615384608"/>
    <n v="2237.3692307692304"/>
    <n v="2684.8430769230763"/>
    <n v="200"/>
    <n v="2884.8430769230763"/>
    <n v="3600"/>
    <n v="32685.799999999996"/>
    <n v="29800.956923076919"/>
    <s v="Paid"/>
    <s v="SBI"/>
    <s v="576391793203"/>
    <s v="814696621217"/>
  </r>
  <r>
    <x v="1459"/>
    <x v="191"/>
    <x v="1"/>
    <n v="50"/>
    <x v="1"/>
    <x v="1"/>
    <x v="2"/>
    <s v="2020-11-28"/>
    <x v="0"/>
    <x v="0"/>
    <n v="26"/>
    <n v="24"/>
    <n v="2"/>
    <n v="5"/>
    <n v="79760"/>
    <n v="3067.6923076923076"/>
    <n v="73624.615384615376"/>
    <n v="14724.923076923076"/>
    <n v="7362.4615384615381"/>
    <n v="8834.953846153845"/>
    <n v="200"/>
    <n v="9034.953846153845"/>
    <n v="1000"/>
    <n v="96711.999999999985"/>
    <n v="87677.046153846139"/>
    <s v="Paid"/>
    <s v="HDFC"/>
    <s v="935571308224"/>
    <s v="573275244466"/>
  </r>
  <r>
    <x v="1460"/>
    <x v="123"/>
    <x v="1"/>
    <n v="46"/>
    <x v="1"/>
    <x v="4"/>
    <x v="2"/>
    <s v="2025-07-06"/>
    <x v="0"/>
    <x v="0"/>
    <n v="26"/>
    <n v="26"/>
    <n v="0"/>
    <n v="8"/>
    <n v="21213"/>
    <n v="815.88461538461536"/>
    <n v="21213"/>
    <n v="4242.6000000000004"/>
    <n v="2121.3000000000002"/>
    <n v="2545.56"/>
    <n v="200"/>
    <n v="2745.56"/>
    <n v="1600"/>
    <n v="29176.899999999998"/>
    <n v="26431.339999999997"/>
    <s v="Paid"/>
    <s v="ICICI"/>
    <s v="642709515401"/>
    <s v="100595136159"/>
  </r>
  <r>
    <x v="1461"/>
    <x v="125"/>
    <x v="1"/>
    <n v="21"/>
    <x v="3"/>
    <x v="2"/>
    <x v="6"/>
    <s v="2019-03-08"/>
    <x v="0"/>
    <x v="0"/>
    <n v="26"/>
    <n v="23"/>
    <n v="3"/>
    <n v="5"/>
    <n v="49054"/>
    <n v="1886.6923076923076"/>
    <n v="43393.923076923078"/>
    <n v="8678.7846153846167"/>
    <n v="4339.3923076923083"/>
    <n v="5207.2707692307695"/>
    <n v="200"/>
    <n v="5407.2707692307695"/>
    <n v="1000"/>
    <n v="57412.100000000006"/>
    <n v="52004.829230769239"/>
    <s v="Paid"/>
    <s v="ICICI"/>
    <s v="234834467578"/>
    <s v="261568743196"/>
  </r>
  <r>
    <x v="1462"/>
    <x v="101"/>
    <x v="0"/>
    <n v="52"/>
    <x v="6"/>
    <x v="2"/>
    <x v="6"/>
    <s v="2025-08-08"/>
    <x v="0"/>
    <x v="0"/>
    <n v="26"/>
    <n v="25"/>
    <n v="1"/>
    <n v="1"/>
    <n v="50401"/>
    <n v="1938.5"/>
    <n v="48462.5"/>
    <n v="9692.5"/>
    <n v="4846.25"/>
    <n v="5815.5"/>
    <n v="200"/>
    <n v="6015.5"/>
    <n v="200"/>
    <n v="63201.25"/>
    <n v="57185.75"/>
    <s v="Paid"/>
    <s v="HDFC"/>
    <s v="731064371564"/>
    <s v="634387479003"/>
  </r>
  <r>
    <x v="1463"/>
    <x v="152"/>
    <x v="0"/>
    <n v="37"/>
    <x v="2"/>
    <x v="3"/>
    <x v="0"/>
    <s v="2019-05-10"/>
    <x v="0"/>
    <x v="0"/>
    <n v="26"/>
    <n v="25"/>
    <n v="1"/>
    <n v="2"/>
    <n v="33772"/>
    <n v="1298.9230769230769"/>
    <n v="32473.076923076922"/>
    <n v="6494.6153846153848"/>
    <n v="3247.3076923076924"/>
    <n v="3896.7692307692305"/>
    <n v="200"/>
    <n v="4096.7692307692305"/>
    <n v="400"/>
    <n v="42615"/>
    <n v="38518.230769230766"/>
    <s v="Paid"/>
    <s v="ICICI"/>
    <s v="738344811704"/>
    <s v="926825964727"/>
  </r>
  <r>
    <x v="1464"/>
    <x v="22"/>
    <x v="1"/>
    <n v="41"/>
    <x v="5"/>
    <x v="2"/>
    <x v="4"/>
    <s v="2022-07-21"/>
    <x v="0"/>
    <x v="0"/>
    <n v="26"/>
    <n v="22"/>
    <n v="4"/>
    <n v="2"/>
    <n v="68167"/>
    <n v="2621.8076923076924"/>
    <n v="57679.769230769234"/>
    <n v="11535.953846153847"/>
    <n v="5767.9769230769234"/>
    <n v="6921.5723076923077"/>
    <n v="200"/>
    <n v="7121.5723076923077"/>
    <n v="400"/>
    <n v="75383.700000000012"/>
    <n v="68262.127692307709"/>
    <s v="Paid"/>
    <s v="Axis"/>
    <s v="479974977856"/>
    <s v="221322053498"/>
  </r>
  <r>
    <x v="1465"/>
    <x v="151"/>
    <x v="1"/>
    <n v="35"/>
    <x v="7"/>
    <x v="0"/>
    <x v="3"/>
    <s v="2024-04-14"/>
    <x v="0"/>
    <x v="0"/>
    <n v="26"/>
    <n v="23"/>
    <n v="3"/>
    <n v="19"/>
    <n v="70840"/>
    <n v="2724.6153846153848"/>
    <n v="62666.153846153851"/>
    <n v="12533.230769230771"/>
    <n v="6266.6153846153857"/>
    <n v="7519.9384615384615"/>
    <n v="200"/>
    <n v="7719.9384615384615"/>
    <n v="3800"/>
    <n v="85266.000000000015"/>
    <n v="77546.061538461552"/>
    <s v="Paid"/>
    <s v="SBI"/>
    <s v="681599369066"/>
    <s v="669029943354"/>
  </r>
  <r>
    <x v="1466"/>
    <x v="198"/>
    <x v="1"/>
    <n v="44"/>
    <x v="5"/>
    <x v="1"/>
    <x v="0"/>
    <s v="2021-06-28"/>
    <x v="0"/>
    <x v="0"/>
    <n v="26"/>
    <n v="22"/>
    <n v="4"/>
    <n v="1"/>
    <n v="60575"/>
    <n v="2329.8076923076924"/>
    <n v="51255.769230769234"/>
    <n v="10251.153846153848"/>
    <n v="5125.5769230769238"/>
    <n v="6150.6923076923076"/>
    <n v="200"/>
    <n v="6350.6923076923076"/>
    <n v="200"/>
    <n v="66832.5"/>
    <n v="60481.807692307695"/>
    <s v="Paid"/>
    <s v="SBI"/>
    <s v="644068421767"/>
    <s v="689804666517"/>
  </r>
  <r>
    <x v="1467"/>
    <x v="75"/>
    <x v="0"/>
    <n v="34"/>
    <x v="2"/>
    <x v="4"/>
    <x v="1"/>
    <s v="2024-02-28"/>
    <x v="0"/>
    <x v="0"/>
    <n v="26"/>
    <n v="21"/>
    <n v="5"/>
    <n v="2"/>
    <n v="25632"/>
    <n v="985.84615384615381"/>
    <n v="20702.76923076923"/>
    <n v="4140.5538461538463"/>
    <n v="2070.2769230769231"/>
    <n v="2484.3323076923075"/>
    <n v="200"/>
    <n v="2684.3323076923075"/>
    <n v="400"/>
    <n v="27313.599999999999"/>
    <n v="24629.267692307691"/>
    <s v="Paid"/>
    <s v="ICICI"/>
    <s v="216275410689"/>
    <s v="838233659978"/>
  </r>
  <r>
    <x v="1468"/>
    <x v="149"/>
    <x v="0"/>
    <n v="34"/>
    <x v="6"/>
    <x v="5"/>
    <x v="0"/>
    <s v="2023-01-03"/>
    <x v="0"/>
    <x v="0"/>
    <n v="26"/>
    <n v="22"/>
    <n v="4"/>
    <n v="2"/>
    <n v="19208"/>
    <n v="738.76923076923072"/>
    <n v="16252.923076923076"/>
    <n v="3250.5846153846155"/>
    <n v="1625.2923076923078"/>
    <n v="1950.3507692307692"/>
    <n v="200"/>
    <n v="2150.3507692307694"/>
    <n v="400"/>
    <n v="21528.799999999999"/>
    <n v="19378.449230769231"/>
    <s v="Paid"/>
    <s v="SBI"/>
    <s v="883144478767"/>
    <s v="910965719148"/>
  </r>
  <r>
    <x v="1469"/>
    <x v="2"/>
    <x v="1"/>
    <n v="53"/>
    <x v="5"/>
    <x v="3"/>
    <x v="5"/>
    <s v="2022-08-29"/>
    <x v="0"/>
    <x v="0"/>
    <n v="26"/>
    <n v="23"/>
    <n v="3"/>
    <n v="19"/>
    <n v="68522"/>
    <n v="2635.4615384615386"/>
    <n v="60615.61538461539"/>
    <n v="12123.123076923079"/>
    <n v="6061.5615384615394"/>
    <n v="7273.8738461538469"/>
    <n v="200"/>
    <n v="7473.8738461538469"/>
    <n v="3800"/>
    <n v="82600.3"/>
    <n v="75126.426153846158"/>
    <s v="Paid"/>
    <s v="SBI"/>
    <s v="820245179186"/>
    <s v="841926957183"/>
  </r>
  <r>
    <x v="1470"/>
    <x v="5"/>
    <x v="1"/>
    <n v="54"/>
    <x v="3"/>
    <x v="0"/>
    <x v="2"/>
    <s v="2021-10-05"/>
    <x v="0"/>
    <x v="0"/>
    <n v="26"/>
    <n v="24"/>
    <n v="2"/>
    <n v="12"/>
    <n v="69038"/>
    <n v="2655.3076923076924"/>
    <n v="63727.384615384617"/>
    <n v="12745.476923076923"/>
    <n v="6372.7384615384617"/>
    <n v="7647.2861538461539"/>
    <n v="200"/>
    <n v="7847.2861538461539"/>
    <n v="2400"/>
    <n v="85245.6"/>
    <n v="77398.313846153847"/>
    <s v="Paid"/>
    <s v="HDFC"/>
    <s v="815184423793"/>
    <s v="244181301778"/>
  </r>
  <r>
    <x v="1471"/>
    <x v="59"/>
    <x v="1"/>
    <n v="27"/>
    <x v="6"/>
    <x v="1"/>
    <x v="3"/>
    <s v="2021-09-13"/>
    <x v="0"/>
    <x v="0"/>
    <n v="26"/>
    <n v="24"/>
    <n v="2"/>
    <n v="20"/>
    <n v="27631"/>
    <n v="1062.7307692307693"/>
    <n v="25505.538461538461"/>
    <n v="5101.1076923076926"/>
    <n v="2550.5538461538463"/>
    <n v="3060.664615384615"/>
    <n v="200"/>
    <n v="3260.664615384615"/>
    <n v="4000"/>
    <n v="37157.199999999997"/>
    <n v="33896.535384615381"/>
    <s v="Paid"/>
    <s v="Axis"/>
    <s v="867253632011"/>
    <s v="575918539524"/>
  </r>
  <r>
    <x v="1472"/>
    <x v="146"/>
    <x v="1"/>
    <n v="22"/>
    <x v="4"/>
    <x v="5"/>
    <x v="6"/>
    <s v="2024-06-16"/>
    <x v="0"/>
    <x v="0"/>
    <n v="26"/>
    <n v="23"/>
    <n v="3"/>
    <n v="7"/>
    <n v="27352"/>
    <n v="1052"/>
    <n v="24196"/>
    <n v="4839.2"/>
    <n v="2419.6"/>
    <n v="2903.52"/>
    <n v="200"/>
    <n v="3103.52"/>
    <n v="1400"/>
    <n v="32854.800000000003"/>
    <n v="29751.280000000002"/>
    <s v="Paid"/>
    <s v="Axis"/>
    <s v="139137535489"/>
    <s v="752474991828"/>
  </r>
  <r>
    <x v="1473"/>
    <x v="199"/>
    <x v="1"/>
    <n v="35"/>
    <x v="5"/>
    <x v="3"/>
    <x v="0"/>
    <s v="2025-05-21"/>
    <x v="0"/>
    <x v="0"/>
    <n v="26"/>
    <n v="25"/>
    <n v="1"/>
    <n v="4"/>
    <n v="44623"/>
    <n v="1716.2692307692307"/>
    <n v="42906.730769230766"/>
    <n v="8581.3461538461543"/>
    <n v="4290.6730769230771"/>
    <n v="5148.8076923076915"/>
    <n v="200"/>
    <n v="5348.8076923076915"/>
    <n v="800"/>
    <n v="56578.75"/>
    <n v="51229.942307692312"/>
    <s v="Paid"/>
    <s v="ICICI"/>
    <s v="790972534548"/>
    <s v="420588509170"/>
  </r>
  <r>
    <x v="1474"/>
    <x v="101"/>
    <x v="0"/>
    <n v="22"/>
    <x v="2"/>
    <x v="1"/>
    <x v="6"/>
    <s v="2023-09-04"/>
    <x v="0"/>
    <x v="0"/>
    <n v="26"/>
    <n v="21"/>
    <n v="5"/>
    <n v="6"/>
    <n v="77416"/>
    <n v="2977.5384615384614"/>
    <n v="62528.307692307688"/>
    <n v="12505.661538461538"/>
    <n v="6252.830769230769"/>
    <n v="7503.3969230769226"/>
    <n v="200"/>
    <n v="7703.3969230769226"/>
    <n v="1200"/>
    <n v="82486.8"/>
    <n v="74783.403076923074"/>
    <s v="Paid"/>
    <s v="HDFC"/>
    <s v="612424351722"/>
    <s v="272084527746"/>
  </r>
  <r>
    <x v="1475"/>
    <x v="85"/>
    <x v="0"/>
    <n v="43"/>
    <x v="4"/>
    <x v="1"/>
    <x v="1"/>
    <s v="2022-06-20"/>
    <x v="0"/>
    <x v="0"/>
    <n v="26"/>
    <n v="23"/>
    <n v="3"/>
    <n v="15"/>
    <n v="78604"/>
    <n v="3023.2307692307691"/>
    <n v="69534.307692307688"/>
    <n v="13906.861538461539"/>
    <n v="6953.4307692307693"/>
    <n v="8344.1169230769228"/>
    <n v="200"/>
    <n v="8544.1169230769228"/>
    <n v="3000"/>
    <n v="93394.599999999991"/>
    <n v="84850.483076923061"/>
    <s v="Paid"/>
    <s v="Axis"/>
    <s v="156424171062"/>
    <s v="641305410828"/>
  </r>
  <r>
    <x v="1476"/>
    <x v="22"/>
    <x v="1"/>
    <n v="21"/>
    <x v="2"/>
    <x v="5"/>
    <x v="6"/>
    <s v="2024-12-10"/>
    <x v="0"/>
    <x v="0"/>
    <n v="26"/>
    <n v="23"/>
    <n v="3"/>
    <n v="18"/>
    <n v="36269"/>
    <n v="1394.9615384615386"/>
    <n v="32084.115384615387"/>
    <n v="6416.8230769230777"/>
    <n v="3208.4115384615388"/>
    <n v="3850.0938461538462"/>
    <n v="200"/>
    <n v="4050.0938461538462"/>
    <n v="3600"/>
    <n v="45309.35"/>
    <n v="41259.256153846152"/>
    <s v="Paid"/>
    <s v="ICICI"/>
    <s v="535441808111"/>
    <s v="563736520043"/>
  </r>
  <r>
    <x v="1477"/>
    <x v="114"/>
    <x v="0"/>
    <n v="53"/>
    <x v="2"/>
    <x v="0"/>
    <x v="1"/>
    <s v="2021-10-09"/>
    <x v="0"/>
    <x v="0"/>
    <n v="26"/>
    <n v="22"/>
    <n v="4"/>
    <n v="19"/>
    <n v="53788"/>
    <n v="2068.7692307692309"/>
    <n v="45512.923076923078"/>
    <n v="9102.584615384616"/>
    <n v="4551.292307692308"/>
    <n v="5461.5507692307692"/>
    <n v="200"/>
    <n v="5661.5507692307692"/>
    <n v="3800"/>
    <n v="62966.8"/>
    <n v="57305.24923076923"/>
    <s v="Paid"/>
    <s v="Axis"/>
    <s v="639816342487"/>
    <s v="878582868687"/>
  </r>
  <r>
    <x v="1478"/>
    <x v="64"/>
    <x v="1"/>
    <n v="41"/>
    <x v="1"/>
    <x v="2"/>
    <x v="1"/>
    <s v="2020-12-30"/>
    <x v="0"/>
    <x v="0"/>
    <n v="26"/>
    <n v="23"/>
    <n v="3"/>
    <n v="9"/>
    <n v="30251"/>
    <n v="1163.5"/>
    <n v="26760.5"/>
    <n v="5352.1"/>
    <n v="2676.05"/>
    <n v="3211.2599999999998"/>
    <n v="200"/>
    <n v="3411.2599999999998"/>
    <n v="1800"/>
    <n v="36588.65"/>
    <n v="33177.39"/>
    <s v="Paid"/>
    <s v="HDFC"/>
    <s v="560299761959"/>
    <s v="455993711729"/>
  </r>
  <r>
    <x v="1479"/>
    <x v="84"/>
    <x v="1"/>
    <n v="27"/>
    <x v="3"/>
    <x v="1"/>
    <x v="2"/>
    <s v="2023-02-15"/>
    <x v="0"/>
    <x v="0"/>
    <n v="26"/>
    <n v="21"/>
    <n v="5"/>
    <n v="19"/>
    <n v="43430"/>
    <n v="1670.3846153846155"/>
    <n v="35078.076923076922"/>
    <n v="7015.6153846153848"/>
    <n v="3507.8076923076924"/>
    <n v="4209.3692307692309"/>
    <n v="200"/>
    <n v="4409.3692307692309"/>
    <n v="3800"/>
    <n v="49401.5"/>
    <n v="44992.130769230767"/>
    <s v="Paid"/>
    <s v="SBI"/>
    <s v="716258707939"/>
    <s v="829032507206"/>
  </r>
  <r>
    <x v="1480"/>
    <x v="135"/>
    <x v="0"/>
    <n v="47"/>
    <x v="3"/>
    <x v="1"/>
    <x v="3"/>
    <s v="2023-04-05"/>
    <x v="0"/>
    <x v="0"/>
    <n v="26"/>
    <n v="21"/>
    <n v="5"/>
    <n v="2"/>
    <n v="19891"/>
    <n v="765.03846153846155"/>
    <n v="16065.807692307693"/>
    <n v="3213.1615384615388"/>
    <n v="1606.5807692307694"/>
    <n v="1927.896923076923"/>
    <n v="200"/>
    <n v="2127.896923076923"/>
    <n v="400"/>
    <n v="21285.55"/>
    <n v="19157.653076923078"/>
    <s v="Paid"/>
    <s v="SBI"/>
    <s v="777911196414"/>
    <s v="759068077968"/>
  </r>
  <r>
    <x v="1481"/>
    <x v="101"/>
    <x v="1"/>
    <n v="42"/>
    <x v="4"/>
    <x v="3"/>
    <x v="2"/>
    <s v="2025-08-03"/>
    <x v="0"/>
    <x v="0"/>
    <n v="26"/>
    <n v="26"/>
    <n v="0"/>
    <n v="6"/>
    <n v="73361"/>
    <n v="2821.5769230769229"/>
    <n v="73361"/>
    <n v="14672.2"/>
    <n v="7336.1"/>
    <n v="8803.32"/>
    <n v="200"/>
    <n v="9003.32"/>
    <n v="1200"/>
    <n v="96569.3"/>
    <n v="87565.98000000001"/>
    <s v="Paid"/>
    <s v="Axis"/>
    <s v="427113985813"/>
    <s v="435916691742"/>
  </r>
  <r>
    <x v="1482"/>
    <x v="150"/>
    <x v="1"/>
    <n v="49"/>
    <x v="2"/>
    <x v="4"/>
    <x v="2"/>
    <s v="2021-12-24"/>
    <x v="0"/>
    <x v="0"/>
    <n v="26"/>
    <n v="22"/>
    <n v="4"/>
    <n v="1"/>
    <n v="24362"/>
    <n v="937"/>
    <n v="20614"/>
    <n v="4122.8"/>
    <n v="2061.4"/>
    <n v="2473.6799999999998"/>
    <n v="200"/>
    <n v="2673.68"/>
    <n v="200"/>
    <n v="26998.2"/>
    <n v="24324.52"/>
    <s v="Paid"/>
    <s v="ICICI"/>
    <s v="929668986784"/>
    <s v="558767520918"/>
  </r>
  <r>
    <x v="1483"/>
    <x v="62"/>
    <x v="0"/>
    <n v="55"/>
    <x v="5"/>
    <x v="4"/>
    <x v="6"/>
    <s v="2021-03-13"/>
    <x v="0"/>
    <x v="0"/>
    <n v="26"/>
    <n v="22"/>
    <n v="4"/>
    <n v="19"/>
    <n v="71347"/>
    <n v="2744.1153846153848"/>
    <n v="60370.538461538468"/>
    <n v="12074.107692307694"/>
    <n v="6037.0538461538472"/>
    <n v="7244.4646153846161"/>
    <n v="200"/>
    <n v="7444.4646153846161"/>
    <n v="3800"/>
    <n v="82281.700000000012"/>
    <n v="74837.2353846154"/>
    <s v="Paid"/>
    <s v="SBI"/>
    <s v="848304026657"/>
    <s v="420553088401"/>
  </r>
  <r>
    <x v="1484"/>
    <x v="62"/>
    <x v="0"/>
    <n v="31"/>
    <x v="6"/>
    <x v="5"/>
    <x v="1"/>
    <s v="2021-04-28"/>
    <x v="0"/>
    <x v="0"/>
    <n v="26"/>
    <n v="21"/>
    <n v="5"/>
    <n v="8"/>
    <n v="45165"/>
    <n v="1737.1153846153845"/>
    <n v="36479.423076923078"/>
    <n v="7295.8846153846162"/>
    <n v="3647.9423076923081"/>
    <n v="4377.5307692307688"/>
    <n v="200"/>
    <n v="4577.5307692307688"/>
    <n v="1600"/>
    <n v="49023.25"/>
    <n v="44445.719230769231"/>
    <s v="Paid"/>
    <s v="ICICI"/>
    <s v="812118303292"/>
    <s v="994920995323"/>
  </r>
  <r>
    <x v="1485"/>
    <x v="87"/>
    <x v="0"/>
    <n v="47"/>
    <x v="6"/>
    <x v="4"/>
    <x v="0"/>
    <s v="2021-08-14"/>
    <x v="0"/>
    <x v="0"/>
    <n v="26"/>
    <n v="22"/>
    <n v="4"/>
    <n v="9"/>
    <n v="51247"/>
    <n v="1971.0384615384614"/>
    <n v="43362.846153846149"/>
    <n v="8672.5692307692298"/>
    <n v="4336.2846153846149"/>
    <n v="5203.541538461538"/>
    <n v="200"/>
    <n v="5403.541538461538"/>
    <n v="1800"/>
    <n v="58171.7"/>
    <n v="52768.158461538456"/>
    <s v="Paid"/>
    <s v="HDFC"/>
    <s v="297493334168"/>
    <s v="581810105972"/>
  </r>
  <r>
    <x v="1486"/>
    <x v="197"/>
    <x v="1"/>
    <n v="22"/>
    <x v="6"/>
    <x v="1"/>
    <x v="6"/>
    <s v="2021-05-02"/>
    <x v="0"/>
    <x v="0"/>
    <n v="26"/>
    <n v="25"/>
    <n v="1"/>
    <n v="13"/>
    <n v="75822"/>
    <n v="2916.2307692307691"/>
    <n v="72905.76923076922"/>
    <n v="14581.153846153844"/>
    <n v="7290.576923076922"/>
    <n v="8748.6923076923067"/>
    <n v="200"/>
    <n v="8948.6923076923067"/>
    <n v="2600"/>
    <n v="97377.499999999985"/>
    <n v="88428.807692307673"/>
    <s v="Paid"/>
    <s v="SBI"/>
    <s v="722957216841"/>
    <s v="342544541586"/>
  </r>
  <r>
    <x v="1487"/>
    <x v="83"/>
    <x v="1"/>
    <n v="22"/>
    <x v="6"/>
    <x v="2"/>
    <x v="2"/>
    <s v="2024-02-16"/>
    <x v="0"/>
    <x v="0"/>
    <n v="26"/>
    <n v="26"/>
    <n v="0"/>
    <n v="12"/>
    <n v="40537"/>
    <n v="1559.1153846153845"/>
    <n v="40537"/>
    <n v="8107.4000000000005"/>
    <n v="4053.7000000000003"/>
    <n v="4864.4399999999996"/>
    <n v="200"/>
    <n v="5064.4399999999996"/>
    <n v="2400"/>
    <n v="55098.1"/>
    <n v="50033.659999999996"/>
    <s v="Paid"/>
    <s v="Axis"/>
    <s v="115206997469"/>
    <s v="109487833554"/>
  </r>
  <r>
    <x v="1488"/>
    <x v="44"/>
    <x v="0"/>
    <n v="43"/>
    <x v="7"/>
    <x v="0"/>
    <x v="3"/>
    <s v="2019-05-15"/>
    <x v="0"/>
    <x v="0"/>
    <n v="26"/>
    <n v="23"/>
    <n v="3"/>
    <n v="16"/>
    <n v="75969"/>
    <n v="2921.8846153846152"/>
    <n v="67203.346153846156"/>
    <n v="13440.669230769232"/>
    <n v="6720.334615384616"/>
    <n v="8064.4015384615386"/>
    <n v="200"/>
    <n v="8264.4015384615377"/>
    <n v="3200"/>
    <n v="90564.35"/>
    <n v="82299.948461538472"/>
    <s v="Paid"/>
    <s v="ICICI"/>
    <s v="603273437712"/>
    <s v="536718446483"/>
  </r>
  <r>
    <x v="1489"/>
    <x v="98"/>
    <x v="0"/>
    <n v="28"/>
    <x v="2"/>
    <x v="0"/>
    <x v="4"/>
    <s v="2024-09-03"/>
    <x v="0"/>
    <x v="0"/>
    <n v="26"/>
    <n v="23"/>
    <n v="3"/>
    <n v="4"/>
    <n v="58534"/>
    <n v="2251.3076923076924"/>
    <n v="51780.076923076922"/>
    <n v="10356.015384615384"/>
    <n v="5178.0076923076922"/>
    <n v="6213.6092307692306"/>
    <n v="200"/>
    <n v="6413.6092307692306"/>
    <n v="800"/>
    <n v="68114.100000000006"/>
    <n v="61700.490769230775"/>
    <s v="Paid"/>
    <s v="ICICI"/>
    <s v="132286463605"/>
    <s v="868980615568"/>
  </r>
  <r>
    <x v="1490"/>
    <x v="103"/>
    <x v="1"/>
    <n v="44"/>
    <x v="1"/>
    <x v="3"/>
    <x v="3"/>
    <s v="2021-11-06"/>
    <x v="0"/>
    <x v="0"/>
    <n v="26"/>
    <n v="25"/>
    <n v="1"/>
    <n v="12"/>
    <n v="68970"/>
    <n v="2652.6923076923076"/>
    <n v="66317.307692307688"/>
    <n v="13263.461538461539"/>
    <n v="6631.7307692307695"/>
    <n v="7958.076923076922"/>
    <n v="200"/>
    <n v="8158.076923076922"/>
    <n v="2400"/>
    <n v="88612.499999999985"/>
    <n v="80454.423076923063"/>
    <s v="Paid"/>
    <s v="ICICI"/>
    <s v="764113214260"/>
    <s v="705620613587"/>
  </r>
  <r>
    <x v="1491"/>
    <x v="104"/>
    <x v="1"/>
    <n v="21"/>
    <x v="5"/>
    <x v="3"/>
    <x v="3"/>
    <s v="2020-08-25"/>
    <x v="0"/>
    <x v="0"/>
    <n v="26"/>
    <n v="25"/>
    <n v="1"/>
    <n v="4"/>
    <n v="50159"/>
    <n v="1929.1923076923076"/>
    <n v="48229.807692307688"/>
    <n v="9645.9615384615372"/>
    <n v="4822.9807692307686"/>
    <n v="5787.576923076922"/>
    <n v="200"/>
    <n v="5987.576923076922"/>
    <n v="800"/>
    <n v="63498.749999999993"/>
    <n v="57511.173076923071"/>
    <s v="Paid"/>
    <s v="HDFC"/>
    <s v="950234214162"/>
    <s v="731554110715"/>
  </r>
  <r>
    <x v="1492"/>
    <x v="72"/>
    <x v="1"/>
    <n v="48"/>
    <x v="6"/>
    <x v="0"/>
    <x v="6"/>
    <s v="2021-01-18"/>
    <x v="0"/>
    <x v="0"/>
    <n v="26"/>
    <n v="24"/>
    <n v="2"/>
    <n v="3"/>
    <n v="61381"/>
    <n v="2360.8076923076924"/>
    <n v="56659.384615384617"/>
    <n v="11331.876923076925"/>
    <n v="5665.9384615384624"/>
    <n v="6799.126153846154"/>
    <n v="200"/>
    <n v="6999.126153846154"/>
    <n v="600"/>
    <n v="74257.200000000012"/>
    <n v="67258.073846153857"/>
    <s v="Paid"/>
    <s v="HDFC"/>
    <s v="707803743406"/>
    <s v="143697695914"/>
  </r>
  <r>
    <x v="1493"/>
    <x v="97"/>
    <x v="0"/>
    <n v="53"/>
    <x v="1"/>
    <x v="2"/>
    <x v="5"/>
    <s v="2020-01-16"/>
    <x v="0"/>
    <x v="0"/>
    <n v="26"/>
    <n v="25"/>
    <n v="1"/>
    <n v="14"/>
    <n v="22867"/>
    <n v="879.5"/>
    <n v="21987.5"/>
    <n v="4397.5"/>
    <n v="2198.75"/>
    <n v="2638.5"/>
    <n v="200"/>
    <n v="2838.5"/>
    <n v="2800"/>
    <n v="31383.75"/>
    <n v="28545.25"/>
    <s v="Paid"/>
    <s v="HDFC"/>
    <s v="561312307567"/>
    <s v="891052749696"/>
  </r>
  <r>
    <x v="1494"/>
    <x v="195"/>
    <x v="1"/>
    <n v="42"/>
    <x v="5"/>
    <x v="1"/>
    <x v="3"/>
    <s v="2025-04-10"/>
    <x v="0"/>
    <x v="0"/>
    <n v="26"/>
    <n v="25"/>
    <n v="1"/>
    <n v="3"/>
    <n v="48946"/>
    <n v="1882.5384615384614"/>
    <n v="47063.461538461539"/>
    <n v="9412.6923076923085"/>
    <n v="4706.3461538461543"/>
    <n v="5647.6153846153848"/>
    <n v="200"/>
    <n v="5847.6153846153848"/>
    <n v="600"/>
    <n v="61782.5"/>
    <n v="55934.884615384617"/>
    <s v="Paid"/>
    <s v="HDFC"/>
    <s v="125483503239"/>
    <s v="257662035841"/>
  </r>
  <r>
    <x v="1495"/>
    <x v="14"/>
    <x v="0"/>
    <n v="46"/>
    <x v="7"/>
    <x v="1"/>
    <x v="5"/>
    <s v="2021-06-12"/>
    <x v="0"/>
    <x v="0"/>
    <n v="26"/>
    <n v="26"/>
    <n v="0"/>
    <n v="13"/>
    <n v="47480"/>
    <n v="1826.1538461538462"/>
    <n v="47480"/>
    <n v="9496"/>
    <n v="4748"/>
    <n v="5697.5999999999995"/>
    <n v="200"/>
    <n v="5897.5999999999995"/>
    <n v="2600"/>
    <n v="64324"/>
    <n v="58426.400000000001"/>
    <s v="Paid"/>
    <s v="Axis"/>
    <s v="755523794974"/>
    <s v="317098173356"/>
  </r>
  <r>
    <x v="1496"/>
    <x v="189"/>
    <x v="0"/>
    <n v="43"/>
    <x v="7"/>
    <x v="1"/>
    <x v="3"/>
    <s v="2019-07-29"/>
    <x v="0"/>
    <x v="0"/>
    <n v="26"/>
    <n v="22"/>
    <n v="4"/>
    <n v="5"/>
    <n v="40471"/>
    <n v="1556.5769230769231"/>
    <n v="34244.692307692305"/>
    <n v="6848.9384615384615"/>
    <n v="3424.4692307692308"/>
    <n v="4109.3630769230767"/>
    <n v="200"/>
    <n v="4309.3630769230767"/>
    <n v="1000"/>
    <n v="45518.1"/>
    <n v="41208.736923076925"/>
    <s v="Paid"/>
    <s v="ICICI"/>
    <s v="216248721977"/>
    <s v="414145764733"/>
  </r>
  <r>
    <x v="1497"/>
    <x v="164"/>
    <x v="1"/>
    <n v="38"/>
    <x v="4"/>
    <x v="0"/>
    <x v="6"/>
    <s v="2019-12-02"/>
    <x v="0"/>
    <x v="0"/>
    <n v="26"/>
    <n v="24"/>
    <n v="2"/>
    <n v="19"/>
    <n v="23427"/>
    <n v="901.03846153846155"/>
    <n v="21624.923076923078"/>
    <n v="4324.9846153846156"/>
    <n v="2162.4923076923078"/>
    <n v="2594.9907692307693"/>
    <n v="200"/>
    <n v="2794.9907692307693"/>
    <n v="3800"/>
    <n v="31912.400000000001"/>
    <n v="29117.409230769234"/>
    <s v="Paid"/>
    <s v="ICICI"/>
    <s v="980592294196"/>
    <s v="850073783649"/>
  </r>
  <r>
    <x v="1498"/>
    <x v="160"/>
    <x v="0"/>
    <n v="36"/>
    <x v="3"/>
    <x v="2"/>
    <x v="2"/>
    <s v="2025-09-20"/>
    <x v="0"/>
    <x v="0"/>
    <n v="26"/>
    <n v="25"/>
    <n v="1"/>
    <n v="20"/>
    <n v="45483"/>
    <n v="1749.3461538461538"/>
    <n v="43733.653846153844"/>
    <n v="8746.7307692307695"/>
    <n v="4373.3653846153848"/>
    <n v="5248.038461538461"/>
    <n v="200"/>
    <n v="5448.038461538461"/>
    <n v="4000"/>
    <n v="60853.749999999993"/>
    <n v="55405.711538461532"/>
    <s v="Paid"/>
    <s v="ICICI"/>
    <s v="417133887073"/>
    <s v="512310681473"/>
  </r>
  <r>
    <x v="1499"/>
    <x v="72"/>
    <x v="1"/>
    <n v="55"/>
    <x v="2"/>
    <x v="3"/>
    <x v="1"/>
    <s v="2022-09-09"/>
    <x v="0"/>
    <x v="0"/>
    <n v="26"/>
    <n v="22"/>
    <n v="4"/>
    <n v="13"/>
    <n v="26329"/>
    <n v="1012.6538461538462"/>
    <n v="22278.384615384617"/>
    <n v="4455.6769230769232"/>
    <n v="2227.8384615384616"/>
    <n v="2673.4061538461538"/>
    <n v="200"/>
    <n v="2873.4061538461538"/>
    <n v="2600"/>
    <n v="31561.9"/>
    <n v="28688.493846153848"/>
    <s v="Paid"/>
    <s v="Axis"/>
    <s v="704896022454"/>
    <s v="468677665555"/>
  </r>
  <r>
    <x v="1500"/>
    <x v="49"/>
    <x v="1"/>
    <n v="52"/>
    <x v="3"/>
    <x v="5"/>
    <x v="5"/>
    <s v="2024-09-27"/>
    <x v="0"/>
    <x v="0"/>
    <n v="26"/>
    <n v="23"/>
    <n v="3"/>
    <n v="18"/>
    <n v="45997"/>
    <n v="1769.1153846153845"/>
    <n v="40689.653846153844"/>
    <n v="8137.9307692307693"/>
    <n v="4068.9653846153847"/>
    <n v="4882.7584615384612"/>
    <n v="200"/>
    <n v="5082.7584615384612"/>
    <n v="3600"/>
    <n v="56496.549999999996"/>
    <n v="51413.791538461533"/>
    <s v="Paid"/>
    <s v="SBI"/>
    <s v="184072628268"/>
    <s v="619874051629"/>
  </r>
  <r>
    <x v="1501"/>
    <x v="43"/>
    <x v="1"/>
    <n v="51"/>
    <x v="1"/>
    <x v="2"/>
    <x v="3"/>
    <s v="2023-06-16"/>
    <x v="0"/>
    <x v="0"/>
    <n v="26"/>
    <n v="23"/>
    <n v="3"/>
    <n v="13"/>
    <n v="33727"/>
    <n v="1297.1923076923076"/>
    <n v="29835.423076923074"/>
    <n v="5967.0846153846151"/>
    <n v="2983.5423076923075"/>
    <n v="3580.2507692307686"/>
    <n v="200"/>
    <n v="3780.2507692307686"/>
    <n v="2600"/>
    <n v="41386.050000000003"/>
    <n v="37605.799230769233"/>
    <s v="Paid"/>
    <s v="HDFC"/>
    <s v="393660527801"/>
    <s v="541883041881"/>
  </r>
  <r>
    <x v="1502"/>
    <x v="32"/>
    <x v="0"/>
    <n v="53"/>
    <x v="2"/>
    <x v="5"/>
    <x v="5"/>
    <s v="2024-11-01"/>
    <x v="0"/>
    <x v="0"/>
    <n v="26"/>
    <n v="24"/>
    <n v="2"/>
    <n v="16"/>
    <n v="22405"/>
    <n v="861.73076923076928"/>
    <n v="20681.538461538461"/>
    <n v="4136.3076923076924"/>
    <n v="2068.1538461538462"/>
    <n v="2481.7846153846153"/>
    <n v="200"/>
    <n v="2681.7846153846153"/>
    <n v="3200"/>
    <n v="30086"/>
    <n v="27404.215384615385"/>
    <s v="Paid"/>
    <s v="Axis"/>
    <s v="692183556210"/>
    <s v="167861459963"/>
  </r>
  <r>
    <x v="1503"/>
    <x v="48"/>
    <x v="1"/>
    <n v="28"/>
    <x v="6"/>
    <x v="1"/>
    <x v="6"/>
    <s v="2025-02-03"/>
    <x v="0"/>
    <x v="0"/>
    <n v="26"/>
    <n v="23"/>
    <n v="3"/>
    <n v="1"/>
    <n v="51872"/>
    <n v="1995.0769230769231"/>
    <n v="45886.769230769234"/>
    <n v="9177.3538461538465"/>
    <n v="4588.6769230769232"/>
    <n v="5506.4123076923079"/>
    <n v="200"/>
    <n v="5706.4123076923079"/>
    <n v="200"/>
    <n v="59852.800000000003"/>
    <n v="54146.387692307697"/>
    <s v="Paid"/>
    <s v="ICICI"/>
    <s v="791485476661"/>
    <s v="990379403443"/>
  </r>
  <r>
    <x v="1504"/>
    <x v="45"/>
    <x v="1"/>
    <n v="54"/>
    <x v="5"/>
    <x v="0"/>
    <x v="1"/>
    <s v="2024-12-21"/>
    <x v="0"/>
    <x v="0"/>
    <n v="26"/>
    <n v="24"/>
    <n v="2"/>
    <n v="16"/>
    <n v="63673"/>
    <n v="2448.9615384615386"/>
    <n v="58775.076923076922"/>
    <n v="11755.015384615384"/>
    <n v="5877.5076923076922"/>
    <n v="7053.0092307692303"/>
    <n v="200"/>
    <n v="7253.0092307692303"/>
    <n v="3200"/>
    <n v="79607.600000000006"/>
    <n v="72354.590769230781"/>
    <s v="Paid"/>
    <s v="ICICI"/>
    <s v="388207505471"/>
    <s v="910449344129"/>
  </r>
  <r>
    <x v="1505"/>
    <x v="44"/>
    <x v="1"/>
    <n v="36"/>
    <x v="5"/>
    <x v="4"/>
    <x v="5"/>
    <s v="2023-07-05"/>
    <x v="0"/>
    <x v="0"/>
    <n v="26"/>
    <n v="24"/>
    <n v="2"/>
    <n v="5"/>
    <n v="31650"/>
    <n v="1217.3076923076924"/>
    <n v="29215.384615384617"/>
    <n v="5843.0769230769238"/>
    <n v="2921.5384615384619"/>
    <n v="3505.8461538461538"/>
    <n v="200"/>
    <n v="3705.8461538461538"/>
    <n v="1000"/>
    <n v="38980"/>
    <n v="35274.153846153844"/>
    <s v="Paid"/>
    <s v="ICICI"/>
    <s v="873575434249"/>
    <s v="134349657857"/>
  </r>
  <r>
    <x v="1506"/>
    <x v="199"/>
    <x v="0"/>
    <n v="43"/>
    <x v="7"/>
    <x v="1"/>
    <x v="0"/>
    <s v="2024-06-17"/>
    <x v="0"/>
    <x v="0"/>
    <n v="26"/>
    <n v="24"/>
    <n v="2"/>
    <n v="6"/>
    <n v="26775"/>
    <n v="1029.8076923076924"/>
    <n v="24715.384615384617"/>
    <n v="4943.0769230769238"/>
    <n v="2471.5384615384619"/>
    <n v="2965.8461538461538"/>
    <n v="200"/>
    <n v="3165.8461538461538"/>
    <n v="1200"/>
    <n v="33330"/>
    <n v="30164.153846153848"/>
    <s v="Paid"/>
    <s v="SBI"/>
    <s v="539979896279"/>
    <s v="463096650890"/>
  </r>
  <r>
    <x v="1507"/>
    <x v="97"/>
    <x v="1"/>
    <n v="30"/>
    <x v="3"/>
    <x v="4"/>
    <x v="1"/>
    <s v="2022-12-22"/>
    <x v="0"/>
    <x v="0"/>
    <n v="26"/>
    <n v="25"/>
    <n v="1"/>
    <n v="11"/>
    <n v="29609"/>
    <n v="1138.8076923076924"/>
    <n v="28470.192307692309"/>
    <n v="5694.0384615384619"/>
    <n v="2847.0192307692309"/>
    <n v="3416.4230769230767"/>
    <n v="200"/>
    <n v="3616.4230769230767"/>
    <n v="2200"/>
    <n v="39211.250000000007"/>
    <n v="35594.826923076929"/>
    <s v="Paid"/>
    <s v="ICICI"/>
    <s v="515831892513"/>
    <s v="983182810217"/>
  </r>
  <r>
    <x v="1508"/>
    <x v="162"/>
    <x v="1"/>
    <n v="53"/>
    <x v="4"/>
    <x v="0"/>
    <x v="0"/>
    <s v="2023-02-20"/>
    <x v="0"/>
    <x v="0"/>
    <n v="26"/>
    <n v="25"/>
    <n v="1"/>
    <n v="5"/>
    <n v="70895"/>
    <n v="2726.7307692307691"/>
    <n v="68168.26923076922"/>
    <n v="13633.653846153844"/>
    <n v="6816.826923076922"/>
    <n v="8180.1923076923058"/>
    <n v="200"/>
    <n v="8380.1923076923049"/>
    <n v="1000"/>
    <n v="89618.749999999985"/>
    <n v="81238.557692307688"/>
    <s v="Paid"/>
    <s v="SBI"/>
    <s v="118836324694"/>
    <s v="971263275131"/>
  </r>
  <r>
    <x v="1509"/>
    <x v="69"/>
    <x v="1"/>
    <n v="54"/>
    <x v="1"/>
    <x v="5"/>
    <x v="4"/>
    <s v="2022-12-13"/>
    <x v="0"/>
    <x v="0"/>
    <n v="26"/>
    <n v="23"/>
    <n v="3"/>
    <n v="11"/>
    <n v="24206"/>
    <n v="931"/>
    <n v="21413"/>
    <n v="4282.6000000000004"/>
    <n v="2141.3000000000002"/>
    <n v="2569.56"/>
    <n v="200"/>
    <n v="2769.56"/>
    <n v="2200"/>
    <n v="30036.899999999998"/>
    <n v="27267.339999999997"/>
    <s v="Paid"/>
    <s v="SBI"/>
    <s v="579625952412"/>
    <s v="707132263395"/>
  </r>
  <r>
    <x v="1510"/>
    <x v="153"/>
    <x v="1"/>
    <n v="34"/>
    <x v="1"/>
    <x v="1"/>
    <x v="2"/>
    <s v="2023-09-13"/>
    <x v="0"/>
    <x v="0"/>
    <n v="26"/>
    <n v="25"/>
    <n v="1"/>
    <n v="7"/>
    <n v="78634"/>
    <n v="3024.3846153846152"/>
    <n v="75609.615384615376"/>
    <n v="15121.923076923076"/>
    <n v="7560.9615384615381"/>
    <n v="9073.1538461538439"/>
    <n v="200"/>
    <n v="9273.1538461538439"/>
    <n v="1400"/>
    <n v="99692.499999999985"/>
    <n v="90419.346153846142"/>
    <s v="Paid"/>
    <s v="SBI"/>
    <s v="422086711103"/>
    <s v="999516705012"/>
  </r>
  <r>
    <x v="1511"/>
    <x v="103"/>
    <x v="1"/>
    <n v="34"/>
    <x v="1"/>
    <x v="5"/>
    <x v="2"/>
    <s v="2023-04-14"/>
    <x v="0"/>
    <x v="0"/>
    <n v="26"/>
    <n v="25"/>
    <n v="1"/>
    <n v="3"/>
    <n v="36905"/>
    <n v="1419.4230769230769"/>
    <n v="35485.576923076922"/>
    <n v="7097.1153846153848"/>
    <n v="3548.5576923076924"/>
    <n v="4258.2692307692305"/>
    <n v="200"/>
    <n v="4458.2692307692305"/>
    <n v="600"/>
    <n v="46731.25"/>
    <n v="42272.980769230766"/>
    <s v="Paid"/>
    <s v="Axis"/>
    <s v="450312589542"/>
    <s v="565286707479"/>
  </r>
  <r>
    <x v="1512"/>
    <x v="180"/>
    <x v="0"/>
    <n v="27"/>
    <x v="7"/>
    <x v="4"/>
    <x v="5"/>
    <s v="2022-12-09"/>
    <x v="0"/>
    <x v="0"/>
    <n v="26"/>
    <n v="24"/>
    <n v="2"/>
    <n v="18"/>
    <n v="22792"/>
    <n v="876.61538461538464"/>
    <n v="21038.76923076923"/>
    <n v="4207.7538461538461"/>
    <n v="2103.876923076923"/>
    <n v="2524.6523076923077"/>
    <n v="200"/>
    <n v="2724.6523076923077"/>
    <n v="3600"/>
    <n v="30950.400000000001"/>
    <n v="28225.747692307694"/>
    <s v="Paid"/>
    <s v="HDFC"/>
    <s v="808761963684"/>
    <s v="303401419501"/>
  </r>
  <r>
    <x v="1513"/>
    <x v="197"/>
    <x v="1"/>
    <n v="46"/>
    <x v="2"/>
    <x v="5"/>
    <x v="6"/>
    <s v="2021-04-22"/>
    <x v="0"/>
    <x v="0"/>
    <n v="26"/>
    <n v="21"/>
    <n v="5"/>
    <n v="12"/>
    <n v="63127"/>
    <n v="2427.9615384615386"/>
    <n v="50987.192307692312"/>
    <n v="10197.438461538462"/>
    <n v="5098.7192307692312"/>
    <n v="6118.4630769230771"/>
    <n v="200"/>
    <n v="6318.4630769230771"/>
    <n v="2400"/>
    <n v="68683.350000000006"/>
    <n v="62364.886923076927"/>
    <s v="Paid"/>
    <s v="SBI"/>
    <s v="665734636168"/>
    <s v="107378471278"/>
  </r>
  <r>
    <x v="1514"/>
    <x v="2"/>
    <x v="0"/>
    <n v="31"/>
    <x v="7"/>
    <x v="5"/>
    <x v="5"/>
    <s v="2022-08-14"/>
    <x v="0"/>
    <x v="0"/>
    <n v="26"/>
    <n v="23"/>
    <n v="3"/>
    <n v="10"/>
    <n v="57704"/>
    <n v="2219.3846153846152"/>
    <n v="51045.846153846149"/>
    <n v="10209.16923076923"/>
    <n v="5104.5846153846151"/>
    <n v="6125.5015384615381"/>
    <n v="200"/>
    <n v="6325.5015384615381"/>
    <n v="2000"/>
    <n v="68359.599999999991"/>
    <n v="62034.098461538451"/>
    <s v="Paid"/>
    <s v="ICICI"/>
    <s v="960289790659"/>
    <s v="850583231239"/>
  </r>
  <r>
    <x v="1515"/>
    <x v="68"/>
    <x v="1"/>
    <n v="46"/>
    <x v="6"/>
    <x v="2"/>
    <x v="6"/>
    <s v="2022-03-11"/>
    <x v="0"/>
    <x v="0"/>
    <n v="26"/>
    <n v="24"/>
    <n v="2"/>
    <n v="12"/>
    <n v="52635"/>
    <n v="2024.4230769230769"/>
    <n v="48586.153846153844"/>
    <n v="9717.2307692307695"/>
    <n v="4858.6153846153848"/>
    <n v="5830.3384615384612"/>
    <n v="200"/>
    <n v="6030.3384615384612"/>
    <n v="2400"/>
    <n v="65562"/>
    <n v="59531.661538461536"/>
    <s v="Paid"/>
    <s v="HDFC"/>
    <s v="769003402193"/>
    <s v="760849970761"/>
  </r>
  <r>
    <x v="1516"/>
    <x v="109"/>
    <x v="0"/>
    <n v="45"/>
    <x v="2"/>
    <x v="4"/>
    <x v="4"/>
    <s v="2021-01-04"/>
    <x v="0"/>
    <x v="0"/>
    <n v="26"/>
    <n v="23"/>
    <n v="3"/>
    <n v="13"/>
    <n v="61748"/>
    <n v="2374.9230769230771"/>
    <n v="54623.230769230773"/>
    <n v="10924.646153846155"/>
    <n v="5462.3230769230777"/>
    <n v="6554.7876923076929"/>
    <n v="200"/>
    <n v="6754.7876923076929"/>
    <n v="2600"/>
    <n v="73610.2"/>
    <n v="66855.412307692299"/>
    <s v="Paid"/>
    <s v="ICICI"/>
    <s v="486105265176"/>
    <s v="990944892755"/>
  </r>
  <r>
    <x v="1517"/>
    <x v="17"/>
    <x v="1"/>
    <n v="26"/>
    <x v="0"/>
    <x v="4"/>
    <x v="3"/>
    <s v="2024-04-25"/>
    <x v="0"/>
    <x v="0"/>
    <n v="26"/>
    <n v="24"/>
    <n v="2"/>
    <n v="17"/>
    <n v="43499"/>
    <n v="1673.0384615384614"/>
    <n v="40152.923076923078"/>
    <n v="8030.584615384616"/>
    <n v="4015.292307692308"/>
    <n v="4818.3507692307694"/>
    <n v="200"/>
    <n v="5018.3507692307694"/>
    <n v="3400"/>
    <n v="55598.8"/>
    <n v="50580.449230769234"/>
    <s v="Paid"/>
    <s v="SBI"/>
    <s v="425910335973"/>
    <s v="937438090092"/>
  </r>
  <r>
    <x v="1518"/>
    <x v="123"/>
    <x v="1"/>
    <n v="31"/>
    <x v="3"/>
    <x v="5"/>
    <x v="6"/>
    <s v="2019-03-21"/>
    <x v="0"/>
    <x v="0"/>
    <n v="26"/>
    <n v="24"/>
    <n v="2"/>
    <n v="17"/>
    <n v="44230"/>
    <n v="1701.1538461538462"/>
    <n v="40827.692307692312"/>
    <n v="8165.5384615384628"/>
    <n v="4082.7692307692314"/>
    <n v="4899.3230769230777"/>
    <n v="200"/>
    <n v="5099.3230769230777"/>
    <n v="3400"/>
    <n v="56476.000000000007"/>
    <n v="51376.676923076928"/>
    <s v="Paid"/>
    <s v="Axis"/>
    <s v="897158948174"/>
    <s v="791039508098"/>
  </r>
  <r>
    <x v="1519"/>
    <x v="43"/>
    <x v="0"/>
    <n v="26"/>
    <x v="6"/>
    <x v="4"/>
    <x v="3"/>
    <s v="2021-01-23"/>
    <x v="0"/>
    <x v="0"/>
    <n v="26"/>
    <n v="24"/>
    <n v="2"/>
    <n v="17"/>
    <n v="39464"/>
    <n v="1517.8461538461538"/>
    <n v="36428.307692307688"/>
    <n v="7285.6615384615379"/>
    <n v="3642.830769230769"/>
    <n v="4371.3969230769226"/>
    <n v="200"/>
    <n v="4571.3969230769226"/>
    <n v="3400"/>
    <n v="50756.799999999996"/>
    <n v="46185.403076923074"/>
    <s v="Paid"/>
    <s v="Axis"/>
    <s v="212945131938"/>
    <s v="238448489332"/>
  </r>
  <r>
    <x v="1520"/>
    <x v="143"/>
    <x v="0"/>
    <n v="36"/>
    <x v="6"/>
    <x v="4"/>
    <x v="4"/>
    <s v="2021-03-03"/>
    <x v="0"/>
    <x v="0"/>
    <n v="26"/>
    <n v="22"/>
    <n v="4"/>
    <n v="0"/>
    <n v="59088"/>
    <n v="2272.6153846153848"/>
    <n v="49997.538461538468"/>
    <n v="9999.507692307694"/>
    <n v="4999.753846153847"/>
    <n v="5999.7046153846159"/>
    <n v="200"/>
    <n v="6199.7046153846159"/>
    <n v="0"/>
    <n v="64996.80000000001"/>
    <n v="58797.095384615393"/>
    <s v="Paid"/>
    <s v="SBI"/>
    <s v="875389935304"/>
    <s v="769677283713"/>
  </r>
  <r>
    <x v="1521"/>
    <x v="46"/>
    <x v="1"/>
    <n v="38"/>
    <x v="0"/>
    <x v="0"/>
    <x v="5"/>
    <s v="2020-01-02"/>
    <x v="0"/>
    <x v="0"/>
    <n v="26"/>
    <n v="24"/>
    <n v="2"/>
    <n v="3"/>
    <n v="66403"/>
    <n v="2553.9615384615386"/>
    <n v="61295.076923076922"/>
    <n v="12259.015384615384"/>
    <n v="6129.5076923076922"/>
    <n v="7355.4092307692308"/>
    <n v="200"/>
    <n v="7555.4092307692308"/>
    <n v="600"/>
    <n v="80283.600000000006"/>
    <n v="72728.190769230772"/>
    <s v="Paid"/>
    <s v="SBI"/>
    <s v="461188207662"/>
    <s v="695426977493"/>
  </r>
  <r>
    <x v="1522"/>
    <x v="19"/>
    <x v="0"/>
    <n v="49"/>
    <x v="4"/>
    <x v="0"/>
    <x v="4"/>
    <s v="2024-03-01"/>
    <x v="0"/>
    <x v="0"/>
    <n v="26"/>
    <n v="24"/>
    <n v="2"/>
    <n v="3"/>
    <n v="71185"/>
    <n v="2737.8846153846152"/>
    <n v="65709.230769230766"/>
    <n v="13141.846153846154"/>
    <n v="6570.9230769230771"/>
    <n v="7885.1076923076917"/>
    <n v="200"/>
    <n v="8085.1076923076917"/>
    <n v="600"/>
    <n v="86022"/>
    <n v="77936.892307692309"/>
    <s v="Paid"/>
    <s v="Axis"/>
    <s v="855613181540"/>
    <s v="205684695700"/>
  </r>
  <r>
    <x v="1523"/>
    <x v="98"/>
    <x v="1"/>
    <n v="47"/>
    <x v="2"/>
    <x v="5"/>
    <x v="2"/>
    <s v="2022-07-17"/>
    <x v="0"/>
    <x v="0"/>
    <n v="26"/>
    <n v="24"/>
    <n v="2"/>
    <n v="12"/>
    <n v="43612"/>
    <n v="1677.3846153846155"/>
    <n v="40257.230769230773"/>
    <n v="8051.4461538461546"/>
    <n v="4025.7230769230773"/>
    <n v="4830.8676923076928"/>
    <n v="200"/>
    <n v="5030.8676923076928"/>
    <n v="2400"/>
    <n v="54734.400000000009"/>
    <n v="49703.532307692316"/>
    <s v="Paid"/>
    <s v="Axis"/>
    <s v="176930392573"/>
    <s v="121707908352"/>
  </r>
  <r>
    <x v="1524"/>
    <x v="161"/>
    <x v="1"/>
    <n v="29"/>
    <x v="3"/>
    <x v="5"/>
    <x v="3"/>
    <s v="2020-05-14"/>
    <x v="0"/>
    <x v="0"/>
    <n v="26"/>
    <n v="25"/>
    <n v="1"/>
    <n v="4"/>
    <n v="67309"/>
    <n v="2588.8076923076924"/>
    <n v="64720.192307692312"/>
    <n v="12944.038461538463"/>
    <n v="6472.0192307692314"/>
    <n v="7766.4230769230771"/>
    <n v="200"/>
    <n v="7966.4230769230771"/>
    <n v="800"/>
    <n v="84936.250000000015"/>
    <n v="76969.826923076937"/>
    <s v="Paid"/>
    <s v="HDFC"/>
    <s v="621862624147"/>
    <s v="490204305546"/>
  </r>
  <r>
    <x v="1525"/>
    <x v="28"/>
    <x v="0"/>
    <n v="41"/>
    <x v="2"/>
    <x v="1"/>
    <x v="2"/>
    <s v="2020-10-21"/>
    <x v="0"/>
    <x v="0"/>
    <n v="26"/>
    <n v="23"/>
    <n v="3"/>
    <n v="12"/>
    <n v="23228"/>
    <n v="893.38461538461536"/>
    <n v="20547.846153846152"/>
    <n v="4109.5692307692307"/>
    <n v="2054.7846153846153"/>
    <n v="2465.7415384615383"/>
    <n v="200"/>
    <n v="2665.7415384615383"/>
    <n v="2400"/>
    <n v="29112.199999999997"/>
    <n v="26446.458461538459"/>
    <s v="Paid"/>
    <s v="Axis"/>
    <s v="769277898782"/>
    <s v="852220462234"/>
  </r>
  <r>
    <x v="1526"/>
    <x v="181"/>
    <x v="0"/>
    <n v="28"/>
    <x v="2"/>
    <x v="0"/>
    <x v="0"/>
    <s v="2024-01-12"/>
    <x v="0"/>
    <x v="0"/>
    <n v="26"/>
    <n v="22"/>
    <n v="4"/>
    <n v="4"/>
    <n v="49817"/>
    <n v="1916.0384615384614"/>
    <n v="42152.846153846149"/>
    <n v="8430.5692307692298"/>
    <n v="4215.2846153846149"/>
    <n v="5058.3415384615373"/>
    <n v="200"/>
    <n v="5258.3415384615373"/>
    <n v="800"/>
    <n v="55598.7"/>
    <n v="50340.358461538461"/>
    <s v="Paid"/>
    <s v="HDFC"/>
    <s v="358012113475"/>
    <s v="414799545325"/>
  </r>
  <r>
    <x v="1527"/>
    <x v="72"/>
    <x v="1"/>
    <n v="25"/>
    <x v="2"/>
    <x v="1"/>
    <x v="0"/>
    <s v="2022-12-05"/>
    <x v="0"/>
    <x v="0"/>
    <n v="26"/>
    <n v="26"/>
    <n v="0"/>
    <n v="3"/>
    <n v="44556"/>
    <n v="1713.6923076923076"/>
    <n v="44556"/>
    <n v="8911.2000000000007"/>
    <n v="4455.6000000000004"/>
    <n v="5346.72"/>
    <n v="200"/>
    <n v="5546.72"/>
    <n v="600"/>
    <n v="58522.799999999996"/>
    <n v="52976.079999999994"/>
    <s v="Paid"/>
    <s v="HDFC"/>
    <s v="824974175986"/>
    <s v="460385645532"/>
  </r>
  <r>
    <x v="1528"/>
    <x v="60"/>
    <x v="1"/>
    <n v="34"/>
    <x v="1"/>
    <x v="5"/>
    <x v="6"/>
    <s v="2021-02-08"/>
    <x v="0"/>
    <x v="0"/>
    <n v="26"/>
    <n v="24"/>
    <n v="2"/>
    <n v="10"/>
    <n v="70883"/>
    <n v="2726.2692307692309"/>
    <n v="65430.461538461546"/>
    <n v="13086.09230769231"/>
    <n v="6543.046153846155"/>
    <n v="7851.6553846153856"/>
    <n v="200"/>
    <n v="8051.6553846153856"/>
    <n v="2000"/>
    <n v="87059.6"/>
    <n v="79007.944615384622"/>
    <s v="Paid"/>
    <s v="Axis"/>
    <s v="265369325391"/>
    <s v="935009666482"/>
  </r>
  <r>
    <x v="1529"/>
    <x v="162"/>
    <x v="0"/>
    <n v="34"/>
    <x v="3"/>
    <x v="4"/>
    <x v="6"/>
    <s v="2021-02-06"/>
    <x v="0"/>
    <x v="0"/>
    <n v="26"/>
    <n v="22"/>
    <n v="4"/>
    <n v="19"/>
    <n v="56892"/>
    <n v="2188.1538461538462"/>
    <n v="48139.384615384617"/>
    <n v="9627.876923076923"/>
    <n v="4813.9384615384615"/>
    <n v="5776.7261538461535"/>
    <n v="200"/>
    <n v="5976.7261538461535"/>
    <n v="3800"/>
    <n v="66381.200000000012"/>
    <n v="60404.473846153858"/>
    <s v="Paid"/>
    <s v="ICICI"/>
    <s v="139154389304"/>
    <s v="958728175909"/>
  </r>
  <r>
    <x v="1530"/>
    <x v="26"/>
    <x v="0"/>
    <n v="47"/>
    <x v="2"/>
    <x v="3"/>
    <x v="2"/>
    <s v="2021-10-10"/>
    <x v="0"/>
    <x v="0"/>
    <n v="26"/>
    <n v="24"/>
    <n v="2"/>
    <n v="12"/>
    <n v="32764"/>
    <n v="1260.1538461538462"/>
    <n v="30243.692307692309"/>
    <n v="6048.7384615384617"/>
    <n v="3024.3692307692309"/>
    <n v="3629.2430769230768"/>
    <n v="200"/>
    <n v="3829.2430769230768"/>
    <n v="2400"/>
    <n v="41716.800000000003"/>
    <n v="37887.556923076925"/>
    <s v="Paid"/>
    <s v="ICICI"/>
    <s v="108762189366"/>
    <s v="557115684499"/>
  </r>
  <r>
    <x v="1531"/>
    <x v="27"/>
    <x v="0"/>
    <n v="42"/>
    <x v="5"/>
    <x v="4"/>
    <x v="1"/>
    <s v="2025-01-30"/>
    <x v="0"/>
    <x v="0"/>
    <n v="26"/>
    <n v="24"/>
    <n v="2"/>
    <n v="3"/>
    <n v="34207"/>
    <n v="1315.6538461538462"/>
    <n v="31575.692307692309"/>
    <n v="6315.1384615384623"/>
    <n v="3157.5692307692311"/>
    <n v="3789.083076923077"/>
    <n v="200"/>
    <n v="3989.083076923077"/>
    <n v="600"/>
    <n v="41648.400000000001"/>
    <n v="37659.316923076927"/>
    <s v="Paid"/>
    <s v="HDFC"/>
    <s v="864673072869"/>
    <s v="641383205482"/>
  </r>
  <r>
    <x v="1532"/>
    <x v="68"/>
    <x v="0"/>
    <n v="30"/>
    <x v="0"/>
    <x v="0"/>
    <x v="3"/>
    <s v="2019-01-31"/>
    <x v="0"/>
    <x v="0"/>
    <n v="26"/>
    <n v="23"/>
    <n v="3"/>
    <n v="18"/>
    <n v="31810"/>
    <n v="1223.4615384615386"/>
    <n v="28139.615384615387"/>
    <n v="5627.923076923078"/>
    <n v="2813.961538461539"/>
    <n v="3376.7538461538461"/>
    <n v="200"/>
    <n v="3576.7538461538461"/>
    <n v="3600"/>
    <n v="40181.500000000007"/>
    <n v="36604.746153846165"/>
    <s v="Paid"/>
    <s v="ICICI"/>
    <s v="687128885423"/>
    <s v="512812769310"/>
  </r>
  <r>
    <x v="1533"/>
    <x v="13"/>
    <x v="0"/>
    <n v="52"/>
    <x v="3"/>
    <x v="1"/>
    <x v="4"/>
    <s v="2023-04-17"/>
    <x v="0"/>
    <x v="0"/>
    <n v="26"/>
    <n v="21"/>
    <n v="5"/>
    <n v="2"/>
    <n v="33262"/>
    <n v="1279.3076923076924"/>
    <n v="26865.461538461539"/>
    <n v="5373.0923076923082"/>
    <n v="2686.5461538461541"/>
    <n v="3223.8553846153845"/>
    <n v="200"/>
    <n v="3423.8553846153845"/>
    <n v="400"/>
    <n v="35325.1"/>
    <n v="31901.244615384614"/>
    <s v="Paid"/>
    <s v="SBI"/>
    <s v="602715493615"/>
    <s v="293338916587"/>
  </r>
  <r>
    <x v="1534"/>
    <x v="14"/>
    <x v="1"/>
    <n v="32"/>
    <x v="5"/>
    <x v="1"/>
    <x v="0"/>
    <s v="2023-08-06"/>
    <x v="0"/>
    <x v="0"/>
    <n v="26"/>
    <n v="26"/>
    <n v="0"/>
    <n v="16"/>
    <n v="26252"/>
    <n v="1009.6923076923077"/>
    <n v="26252"/>
    <n v="5250.4000000000005"/>
    <n v="2625.2000000000003"/>
    <n v="3150.24"/>
    <n v="200"/>
    <n v="3350.24"/>
    <n v="3200"/>
    <n v="37327.599999999999"/>
    <n v="33977.360000000001"/>
    <s v="Paid"/>
    <s v="Axis"/>
    <s v="108332853168"/>
    <s v="204709618047"/>
  </r>
  <r>
    <x v="1535"/>
    <x v="176"/>
    <x v="1"/>
    <n v="41"/>
    <x v="2"/>
    <x v="1"/>
    <x v="3"/>
    <s v="2022-05-29"/>
    <x v="0"/>
    <x v="0"/>
    <n v="26"/>
    <n v="21"/>
    <n v="5"/>
    <n v="2"/>
    <n v="74642"/>
    <n v="2870.8461538461538"/>
    <n v="60287.769230769227"/>
    <n v="12057.553846153845"/>
    <n v="6028.7769230769227"/>
    <n v="7234.5323076923069"/>
    <n v="200"/>
    <n v="7434.5323076923069"/>
    <n v="400"/>
    <n v="78774.099999999991"/>
    <n v="71339.567692307683"/>
    <s v="Paid"/>
    <s v="Axis"/>
    <s v="556110885611"/>
    <s v="167640912657"/>
  </r>
  <r>
    <x v="1536"/>
    <x v="118"/>
    <x v="1"/>
    <n v="42"/>
    <x v="2"/>
    <x v="2"/>
    <x v="0"/>
    <s v="2023-09-19"/>
    <x v="0"/>
    <x v="0"/>
    <n v="26"/>
    <n v="24"/>
    <n v="2"/>
    <n v="10"/>
    <n v="79881"/>
    <n v="3072.3461538461538"/>
    <n v="73736.307692307688"/>
    <n v="14747.261538461538"/>
    <n v="7373.6307692307691"/>
    <n v="8848.3569230769226"/>
    <n v="200"/>
    <n v="9048.3569230769226"/>
    <n v="2000"/>
    <n v="97857.2"/>
    <n v="88808.843076923076"/>
    <s v="Paid"/>
    <s v="HDFC"/>
    <s v="476280211781"/>
    <s v="550779586911"/>
  </r>
  <r>
    <x v="1537"/>
    <x v="185"/>
    <x v="0"/>
    <n v="35"/>
    <x v="5"/>
    <x v="1"/>
    <x v="0"/>
    <s v="2025-02-19"/>
    <x v="0"/>
    <x v="0"/>
    <n v="26"/>
    <n v="23"/>
    <n v="3"/>
    <n v="1"/>
    <n v="57416"/>
    <n v="2208.3076923076924"/>
    <n v="50791.076923076922"/>
    <n v="10158.215384615385"/>
    <n v="5079.1076923076926"/>
    <n v="6094.9292307692303"/>
    <n v="200"/>
    <n v="6294.9292307692303"/>
    <n v="200"/>
    <n v="66228.399999999994"/>
    <n v="59933.470769230764"/>
    <s v="Paid"/>
    <s v="HDFC"/>
    <s v="209438736947"/>
    <s v="360103367235"/>
  </r>
  <r>
    <x v="1538"/>
    <x v="81"/>
    <x v="0"/>
    <n v="34"/>
    <x v="6"/>
    <x v="1"/>
    <x v="1"/>
    <s v="2020-12-25"/>
    <x v="0"/>
    <x v="0"/>
    <n v="26"/>
    <n v="25"/>
    <n v="1"/>
    <n v="6"/>
    <n v="42428"/>
    <n v="1631.8461538461538"/>
    <n v="40796.153846153844"/>
    <n v="8159.2307692307695"/>
    <n v="4079.6153846153848"/>
    <n v="4895.538461538461"/>
    <n v="200"/>
    <n v="5095.538461538461"/>
    <n v="1200"/>
    <n v="54234.999999999993"/>
    <n v="49139.461538461532"/>
    <s v="Paid"/>
    <s v="ICICI"/>
    <s v="556249234309"/>
    <s v="931923866226"/>
  </r>
  <r>
    <x v="1539"/>
    <x v="193"/>
    <x v="0"/>
    <n v="28"/>
    <x v="0"/>
    <x v="3"/>
    <x v="4"/>
    <s v="2021-08-14"/>
    <x v="0"/>
    <x v="0"/>
    <n v="26"/>
    <n v="25"/>
    <n v="1"/>
    <n v="3"/>
    <n v="53073"/>
    <n v="2041.2692307692307"/>
    <n v="51031.730769230766"/>
    <n v="10206.346153846154"/>
    <n v="5103.1730769230771"/>
    <n v="6123.8076923076915"/>
    <n v="200"/>
    <n v="6323.8076923076915"/>
    <n v="600"/>
    <n v="66941.25"/>
    <n v="60617.442307692312"/>
    <s v="Paid"/>
    <s v="SBI"/>
    <s v="664841290182"/>
    <s v="143315767316"/>
  </r>
  <r>
    <x v="1540"/>
    <x v="52"/>
    <x v="0"/>
    <n v="27"/>
    <x v="6"/>
    <x v="0"/>
    <x v="6"/>
    <s v="2021-12-28"/>
    <x v="0"/>
    <x v="0"/>
    <n v="26"/>
    <n v="26"/>
    <n v="0"/>
    <n v="5"/>
    <n v="45096"/>
    <n v="1734.4615384615386"/>
    <n v="45096"/>
    <n v="9019.2000000000007"/>
    <n v="4509.6000000000004"/>
    <n v="5411.5199999999995"/>
    <n v="200"/>
    <n v="5611.5199999999995"/>
    <n v="1000"/>
    <n v="59624.799999999996"/>
    <n v="54013.279999999999"/>
    <s v="Paid"/>
    <s v="SBI"/>
    <s v="635795190781"/>
    <s v="971420146672"/>
  </r>
  <r>
    <x v="1541"/>
    <x v="179"/>
    <x v="0"/>
    <n v="50"/>
    <x v="0"/>
    <x v="1"/>
    <x v="1"/>
    <s v="2021-11-20"/>
    <x v="0"/>
    <x v="0"/>
    <n v="26"/>
    <n v="24"/>
    <n v="2"/>
    <n v="2"/>
    <n v="44333"/>
    <n v="1705.1153846153845"/>
    <n v="40922.769230769227"/>
    <n v="8184.5538461538454"/>
    <n v="4092.2769230769227"/>
    <n v="4910.7323076923067"/>
    <n v="200"/>
    <n v="5110.7323076923067"/>
    <n v="400"/>
    <n v="53599.599999999991"/>
    <n v="48488.867692307686"/>
    <s v="Paid"/>
    <s v="SBI"/>
    <s v="122987960013"/>
    <s v="291888854426"/>
  </r>
  <r>
    <x v="1542"/>
    <x v="131"/>
    <x v="1"/>
    <n v="31"/>
    <x v="2"/>
    <x v="5"/>
    <x v="4"/>
    <s v="2023-01-15"/>
    <x v="0"/>
    <x v="0"/>
    <n v="26"/>
    <n v="26"/>
    <n v="0"/>
    <n v="0"/>
    <n v="64622"/>
    <n v="2485.4615384615386"/>
    <n v="64622"/>
    <n v="12924.400000000001"/>
    <n v="6462.2000000000007"/>
    <n v="7754.6399999999994"/>
    <n v="200"/>
    <n v="7954.6399999999994"/>
    <n v="0"/>
    <n v="84008.599999999991"/>
    <n v="76053.959999999992"/>
    <s v="Paid"/>
    <s v="ICICI"/>
    <s v="801534018098"/>
    <s v="964415157221"/>
  </r>
  <r>
    <x v="1543"/>
    <x v="136"/>
    <x v="0"/>
    <n v="28"/>
    <x v="2"/>
    <x v="1"/>
    <x v="1"/>
    <s v="2023-04-28"/>
    <x v="0"/>
    <x v="0"/>
    <n v="26"/>
    <n v="22"/>
    <n v="4"/>
    <n v="4"/>
    <n v="23696"/>
    <n v="911.38461538461536"/>
    <n v="20050.461538461539"/>
    <n v="4010.0923076923082"/>
    <n v="2005.0461538461541"/>
    <n v="2406.0553846153848"/>
    <n v="200"/>
    <n v="2606.0553846153848"/>
    <n v="800"/>
    <n v="26865.599999999999"/>
    <n v="24259.544615384613"/>
    <s v="Paid"/>
    <s v="HDFC"/>
    <s v="786454151036"/>
    <s v="379100894763"/>
  </r>
  <r>
    <x v="1544"/>
    <x v="67"/>
    <x v="1"/>
    <n v="40"/>
    <x v="2"/>
    <x v="4"/>
    <x v="2"/>
    <s v="2020-09-08"/>
    <x v="0"/>
    <x v="0"/>
    <n v="26"/>
    <n v="23"/>
    <n v="3"/>
    <n v="6"/>
    <n v="55407"/>
    <n v="2131.0384615384614"/>
    <n v="49013.88461538461"/>
    <n v="9802.7769230769227"/>
    <n v="4901.3884615384613"/>
    <n v="5881.6661538461531"/>
    <n v="200"/>
    <n v="6081.6661538461531"/>
    <n v="1200"/>
    <n v="64918.049999999988"/>
    <n v="58836.383846153833"/>
    <s v="Paid"/>
    <s v="SBI"/>
    <s v="751130739346"/>
    <s v="777507026178"/>
  </r>
  <r>
    <x v="1545"/>
    <x v="179"/>
    <x v="0"/>
    <n v="29"/>
    <x v="7"/>
    <x v="2"/>
    <x v="2"/>
    <s v="2025-06-20"/>
    <x v="0"/>
    <x v="0"/>
    <n v="26"/>
    <n v="21"/>
    <n v="5"/>
    <n v="11"/>
    <n v="29634"/>
    <n v="1139.7692307692307"/>
    <n v="23935.153846153844"/>
    <n v="4787.0307692307688"/>
    <n v="2393.5153846153844"/>
    <n v="2872.2184615384613"/>
    <n v="200"/>
    <n v="3072.2184615384613"/>
    <n v="2200"/>
    <n v="33315.699999999997"/>
    <n v="30243.481538461536"/>
    <s v="Paid"/>
    <s v="ICICI"/>
    <s v="896071513715"/>
    <s v="514605712015"/>
  </r>
  <r>
    <x v="1546"/>
    <x v="25"/>
    <x v="0"/>
    <n v="42"/>
    <x v="3"/>
    <x v="0"/>
    <x v="2"/>
    <s v="2025-08-12"/>
    <x v="0"/>
    <x v="0"/>
    <n v="26"/>
    <n v="22"/>
    <n v="4"/>
    <n v="0"/>
    <n v="59676"/>
    <n v="2295.2307692307691"/>
    <n v="50495.076923076922"/>
    <n v="10099.015384615384"/>
    <n v="5049.5076923076922"/>
    <n v="6059.4092307692308"/>
    <n v="200"/>
    <n v="6259.4092307692308"/>
    <n v="0"/>
    <n v="65643.600000000006"/>
    <n v="59384.190769230772"/>
    <s v="Paid"/>
    <s v="Axis"/>
    <s v="973855861324"/>
    <s v="385239135944"/>
  </r>
  <r>
    <x v="1547"/>
    <x v="67"/>
    <x v="1"/>
    <n v="55"/>
    <x v="6"/>
    <x v="5"/>
    <x v="5"/>
    <s v="2021-06-17"/>
    <x v="0"/>
    <x v="0"/>
    <n v="26"/>
    <n v="22"/>
    <n v="4"/>
    <n v="4"/>
    <n v="67898"/>
    <n v="2611.4615384615386"/>
    <n v="57452.153846153851"/>
    <n v="11490.43076923077"/>
    <n v="5745.2153846153851"/>
    <n v="6894.2584615384621"/>
    <n v="200"/>
    <n v="7094.2584615384621"/>
    <n v="800"/>
    <n v="75487.8"/>
    <n v="68393.541538461548"/>
    <s v="Paid"/>
    <s v="HDFC"/>
    <s v="460818520065"/>
    <s v="281037889593"/>
  </r>
  <r>
    <x v="1548"/>
    <x v="111"/>
    <x v="1"/>
    <n v="55"/>
    <x v="5"/>
    <x v="2"/>
    <x v="5"/>
    <s v="2024-12-16"/>
    <x v="0"/>
    <x v="0"/>
    <n v="26"/>
    <n v="23"/>
    <n v="3"/>
    <n v="2"/>
    <n v="48767"/>
    <n v="1875.6538461538462"/>
    <n v="43140.038461538461"/>
    <n v="8628.0076923076922"/>
    <n v="4314.0038461538461"/>
    <n v="5176.8046153846153"/>
    <n v="200"/>
    <n v="5376.8046153846153"/>
    <n v="400"/>
    <n v="56482.05"/>
    <n v="51105.245384615388"/>
    <s v="Paid"/>
    <s v="SBI"/>
    <s v="939365107202"/>
    <s v="969826387373"/>
  </r>
  <r>
    <x v="1549"/>
    <x v="134"/>
    <x v="0"/>
    <n v="39"/>
    <x v="5"/>
    <x v="0"/>
    <x v="5"/>
    <s v="2019-06-25"/>
    <x v="0"/>
    <x v="0"/>
    <n v="26"/>
    <n v="24"/>
    <n v="2"/>
    <n v="5"/>
    <n v="28134"/>
    <n v="1082.0769230769231"/>
    <n v="25969.846153846156"/>
    <n v="5193.9692307692312"/>
    <n v="2596.9846153846156"/>
    <n v="3116.3815384615386"/>
    <n v="200"/>
    <n v="3316.3815384615386"/>
    <n v="1000"/>
    <n v="34760.800000000003"/>
    <n v="31444.418461538466"/>
    <s v="Paid"/>
    <s v="ICICI"/>
    <s v="793282139654"/>
    <s v="773432539953"/>
  </r>
  <r>
    <x v="1550"/>
    <x v="65"/>
    <x v="1"/>
    <n v="30"/>
    <x v="7"/>
    <x v="1"/>
    <x v="3"/>
    <s v="2022-06-18"/>
    <x v="0"/>
    <x v="0"/>
    <n v="26"/>
    <n v="22"/>
    <n v="4"/>
    <n v="13"/>
    <n v="18547"/>
    <n v="713.34615384615381"/>
    <n v="15693.615384615383"/>
    <n v="3138.7230769230769"/>
    <n v="1569.3615384615384"/>
    <n v="1883.2338461538459"/>
    <n v="200"/>
    <n v="2083.2338461538457"/>
    <n v="2600"/>
    <n v="23001.699999999997"/>
    <n v="20918.466153846151"/>
    <s v="Paid"/>
    <s v="Axis"/>
    <s v="237735610763"/>
    <s v="339797056946"/>
  </r>
  <r>
    <x v="1551"/>
    <x v="176"/>
    <x v="0"/>
    <n v="42"/>
    <x v="3"/>
    <x v="1"/>
    <x v="2"/>
    <s v="2021-10-22"/>
    <x v="0"/>
    <x v="0"/>
    <n v="26"/>
    <n v="25"/>
    <n v="1"/>
    <n v="15"/>
    <n v="26030"/>
    <n v="1001.1538461538462"/>
    <n v="25028.846153846156"/>
    <n v="5005.7692307692314"/>
    <n v="2502.8846153846157"/>
    <n v="3003.4615384615386"/>
    <n v="200"/>
    <n v="3203.4615384615386"/>
    <n v="3000"/>
    <n v="35537.5"/>
    <n v="32334.038461538461"/>
    <s v="Paid"/>
    <s v="SBI"/>
    <s v="356794460046"/>
    <s v="214582716885"/>
  </r>
  <r>
    <x v="1552"/>
    <x v="63"/>
    <x v="0"/>
    <n v="42"/>
    <x v="1"/>
    <x v="4"/>
    <x v="5"/>
    <s v="2024-12-14"/>
    <x v="0"/>
    <x v="0"/>
    <n v="26"/>
    <n v="23"/>
    <n v="3"/>
    <n v="10"/>
    <n v="35400"/>
    <n v="1361.5384615384614"/>
    <n v="31315.384615384613"/>
    <n v="6263.0769230769229"/>
    <n v="3131.5384615384614"/>
    <n v="3757.8461538461534"/>
    <n v="200"/>
    <n v="3957.8461538461534"/>
    <n v="2000"/>
    <n v="42710"/>
    <n v="38752.153846153844"/>
    <s v="Paid"/>
    <s v="ICICI"/>
    <s v="718207266369"/>
    <s v="975049804508"/>
  </r>
  <r>
    <x v="1553"/>
    <x v="0"/>
    <x v="0"/>
    <n v="42"/>
    <x v="0"/>
    <x v="5"/>
    <x v="1"/>
    <s v="2025-02-23"/>
    <x v="0"/>
    <x v="0"/>
    <n v="26"/>
    <n v="24"/>
    <n v="2"/>
    <n v="19"/>
    <n v="29133"/>
    <n v="1120.5"/>
    <n v="26892"/>
    <n v="5378.4000000000005"/>
    <n v="2689.2000000000003"/>
    <n v="3227.04"/>
    <n v="200"/>
    <n v="3427.04"/>
    <n v="3800"/>
    <n v="38759.599999999999"/>
    <n v="35332.559999999998"/>
    <s v="Paid"/>
    <s v="ICICI"/>
    <s v="984849156986"/>
    <s v="429596265714"/>
  </r>
  <r>
    <x v="1554"/>
    <x v="125"/>
    <x v="1"/>
    <n v="39"/>
    <x v="6"/>
    <x v="5"/>
    <x v="4"/>
    <s v="2021-08-07"/>
    <x v="0"/>
    <x v="0"/>
    <n v="26"/>
    <n v="23"/>
    <n v="3"/>
    <n v="0"/>
    <n v="44424"/>
    <n v="1708.6153846153845"/>
    <n v="39298.153846153844"/>
    <n v="7859.6307692307691"/>
    <n v="3929.8153846153846"/>
    <n v="4715.7784615384608"/>
    <n v="200"/>
    <n v="4915.7784615384608"/>
    <n v="0"/>
    <n v="51087.6"/>
    <n v="46171.82153846154"/>
    <s v="Paid"/>
    <s v="HDFC"/>
    <s v="942921328559"/>
    <s v="525770843187"/>
  </r>
  <r>
    <x v="1555"/>
    <x v="114"/>
    <x v="1"/>
    <n v="34"/>
    <x v="5"/>
    <x v="5"/>
    <x v="2"/>
    <s v="2024-02-26"/>
    <x v="0"/>
    <x v="0"/>
    <n v="26"/>
    <n v="25"/>
    <n v="1"/>
    <n v="9"/>
    <n v="47468"/>
    <n v="1825.6923076923076"/>
    <n v="45642.307692307688"/>
    <n v="9128.4615384615372"/>
    <n v="4564.2307692307686"/>
    <n v="5477.076923076922"/>
    <n v="200"/>
    <n v="5677.076923076922"/>
    <n v="1800"/>
    <n v="61134.999999999993"/>
    <n v="55457.923076923071"/>
    <s v="Paid"/>
    <s v="HDFC"/>
    <s v="601318739447"/>
    <s v="693721211311"/>
  </r>
  <r>
    <x v="1556"/>
    <x v="115"/>
    <x v="0"/>
    <n v="31"/>
    <x v="4"/>
    <x v="3"/>
    <x v="6"/>
    <s v="2020-11-04"/>
    <x v="0"/>
    <x v="0"/>
    <n v="26"/>
    <n v="23"/>
    <n v="3"/>
    <n v="3"/>
    <n v="73677"/>
    <n v="2833.7307692307691"/>
    <n v="65175.807692307688"/>
    <n v="13035.161538461538"/>
    <n v="6517.580769230769"/>
    <n v="7821.0969230769224"/>
    <n v="200"/>
    <n v="8021.0969230769224"/>
    <n v="600"/>
    <n v="85328.55"/>
    <n v="77307.453076923077"/>
    <s v="Paid"/>
    <s v="HDFC"/>
    <s v="422944665343"/>
    <s v="928104947599"/>
  </r>
  <r>
    <x v="1557"/>
    <x v="136"/>
    <x v="0"/>
    <n v="53"/>
    <x v="7"/>
    <x v="2"/>
    <x v="0"/>
    <s v="2019-04-28"/>
    <x v="0"/>
    <x v="0"/>
    <n v="26"/>
    <n v="24"/>
    <n v="2"/>
    <n v="19"/>
    <n v="66300"/>
    <n v="2550"/>
    <n v="61200"/>
    <n v="12240"/>
    <n v="6120"/>
    <n v="7344"/>
    <n v="200"/>
    <n v="7544"/>
    <n v="3800"/>
    <n v="83360"/>
    <n v="75816"/>
    <s v="Paid"/>
    <s v="HDFC"/>
    <s v="302453031755"/>
    <s v="263077851890"/>
  </r>
  <r>
    <x v="1558"/>
    <x v="132"/>
    <x v="1"/>
    <n v="48"/>
    <x v="2"/>
    <x v="5"/>
    <x v="0"/>
    <s v="2025-10-06"/>
    <x v="0"/>
    <x v="0"/>
    <n v="26"/>
    <n v="25"/>
    <n v="1"/>
    <n v="12"/>
    <n v="45652"/>
    <n v="1755.8461538461538"/>
    <n v="43896.153846153844"/>
    <n v="8779.2307692307695"/>
    <n v="4389.6153846153848"/>
    <n v="5267.538461538461"/>
    <n v="200"/>
    <n v="5467.538461538461"/>
    <n v="2400"/>
    <n v="59464.999999999993"/>
    <n v="53997.461538461532"/>
    <s v="Paid"/>
    <s v="Axis"/>
    <s v="669684873951"/>
    <s v="314004386120"/>
  </r>
  <r>
    <x v="1559"/>
    <x v="151"/>
    <x v="1"/>
    <n v="23"/>
    <x v="3"/>
    <x v="3"/>
    <x v="5"/>
    <s v="2023-01-19"/>
    <x v="0"/>
    <x v="0"/>
    <n v="26"/>
    <n v="25"/>
    <n v="1"/>
    <n v="16"/>
    <n v="38947"/>
    <n v="1497.9615384615386"/>
    <n v="37449.038461538461"/>
    <n v="7489.8076923076924"/>
    <n v="3744.9038461538462"/>
    <n v="4493.8846153846152"/>
    <n v="200"/>
    <n v="4693.8846153846152"/>
    <n v="3200"/>
    <n v="51883.75"/>
    <n v="47189.865384615383"/>
    <s v="Paid"/>
    <s v="Axis"/>
    <s v="859855535425"/>
    <s v="738739427895"/>
  </r>
  <r>
    <x v="1560"/>
    <x v="57"/>
    <x v="0"/>
    <n v="34"/>
    <x v="4"/>
    <x v="5"/>
    <x v="6"/>
    <s v="2024-06-29"/>
    <x v="0"/>
    <x v="0"/>
    <n v="26"/>
    <n v="25"/>
    <n v="1"/>
    <n v="16"/>
    <n v="48923"/>
    <n v="1881.6538461538462"/>
    <n v="47041.346153846156"/>
    <n v="9408.2692307692323"/>
    <n v="4704.1346153846162"/>
    <n v="5644.9615384615381"/>
    <n v="200"/>
    <n v="5844.9615384615381"/>
    <n v="3200"/>
    <n v="64353.750000000007"/>
    <n v="58508.788461538468"/>
    <s v="Paid"/>
    <s v="ICICI"/>
    <s v="576469422188"/>
    <s v="430674393845"/>
  </r>
  <r>
    <x v="1561"/>
    <x v="105"/>
    <x v="1"/>
    <n v="44"/>
    <x v="4"/>
    <x v="0"/>
    <x v="3"/>
    <s v="2023-11-16"/>
    <x v="0"/>
    <x v="0"/>
    <n v="26"/>
    <n v="25"/>
    <n v="1"/>
    <n v="10"/>
    <n v="53455"/>
    <n v="2055.9615384615386"/>
    <n v="51399.038461538461"/>
    <n v="10279.807692307693"/>
    <n v="5139.9038461538466"/>
    <n v="6167.8846153846152"/>
    <n v="200"/>
    <n v="6367.8846153846152"/>
    <n v="2000"/>
    <n v="68818.75"/>
    <n v="62450.865384615383"/>
    <s v="Paid"/>
    <s v="ICICI"/>
    <s v="178977030064"/>
    <s v="925519291320"/>
  </r>
  <r>
    <x v="1562"/>
    <x v="27"/>
    <x v="0"/>
    <n v="31"/>
    <x v="1"/>
    <x v="3"/>
    <x v="5"/>
    <s v="2021-12-23"/>
    <x v="0"/>
    <x v="0"/>
    <n v="26"/>
    <n v="22"/>
    <n v="4"/>
    <n v="1"/>
    <n v="40766"/>
    <n v="1567.9230769230769"/>
    <n v="34494.307692307695"/>
    <n v="6898.8615384615396"/>
    <n v="3449.4307692307698"/>
    <n v="4139.3169230769236"/>
    <n v="200"/>
    <n v="4339.3169230769236"/>
    <n v="200"/>
    <n v="45042.600000000006"/>
    <n v="40703.283076923079"/>
    <s v="Paid"/>
    <s v="ICICI"/>
    <s v="652404778682"/>
    <s v="836219562155"/>
  </r>
  <r>
    <x v="1563"/>
    <x v="199"/>
    <x v="0"/>
    <n v="33"/>
    <x v="0"/>
    <x v="4"/>
    <x v="3"/>
    <s v="2021-12-14"/>
    <x v="0"/>
    <x v="0"/>
    <n v="26"/>
    <n v="25"/>
    <n v="1"/>
    <n v="15"/>
    <n v="19210"/>
    <n v="738.84615384615381"/>
    <n v="18471.153846153844"/>
    <n v="3694.2307692307691"/>
    <n v="1847.1153846153845"/>
    <n v="2216.538461538461"/>
    <n v="200"/>
    <n v="2416.538461538461"/>
    <n v="3000"/>
    <n v="27012.499999999996"/>
    <n v="24595.961538461535"/>
    <s v="Paid"/>
    <s v="SBI"/>
    <s v="131465868252"/>
    <s v="637411809578"/>
  </r>
  <r>
    <x v="1564"/>
    <x v="82"/>
    <x v="1"/>
    <n v="32"/>
    <x v="5"/>
    <x v="1"/>
    <x v="2"/>
    <s v="2021-03-28"/>
    <x v="0"/>
    <x v="0"/>
    <n v="26"/>
    <n v="22"/>
    <n v="4"/>
    <n v="11"/>
    <n v="68727"/>
    <n v="2643.3461538461538"/>
    <n v="58153.615384615383"/>
    <n v="11630.723076923077"/>
    <n v="5815.3615384615387"/>
    <n v="6978.4338461538455"/>
    <n v="200"/>
    <n v="7178.4338461538455"/>
    <n v="2200"/>
    <n v="77799.7"/>
    <n v="70621.266153846154"/>
    <s v="Paid"/>
    <s v="ICICI"/>
    <s v="759855385948"/>
    <s v="459445175502"/>
  </r>
  <r>
    <x v="1565"/>
    <x v="91"/>
    <x v="0"/>
    <n v="32"/>
    <x v="5"/>
    <x v="2"/>
    <x v="3"/>
    <s v="2019-10-28"/>
    <x v="0"/>
    <x v="0"/>
    <n v="26"/>
    <n v="26"/>
    <n v="0"/>
    <n v="18"/>
    <n v="43653"/>
    <n v="1678.9615384615386"/>
    <n v="43653"/>
    <n v="8730.6"/>
    <n v="4365.3"/>
    <n v="5238.3599999999997"/>
    <n v="200"/>
    <n v="5438.36"/>
    <n v="3600"/>
    <n v="60348.9"/>
    <n v="54910.54"/>
    <s v="Paid"/>
    <s v="ICICI"/>
    <s v="122791335239"/>
    <s v="583364723579"/>
  </r>
  <r>
    <x v="1566"/>
    <x v="162"/>
    <x v="0"/>
    <n v="23"/>
    <x v="1"/>
    <x v="2"/>
    <x v="5"/>
    <s v="2020-07-23"/>
    <x v="0"/>
    <x v="0"/>
    <n v="26"/>
    <n v="24"/>
    <n v="2"/>
    <n v="10"/>
    <n v="49927"/>
    <n v="1920.2692307692307"/>
    <n v="46086.461538461539"/>
    <n v="9217.2923076923089"/>
    <n v="4608.6461538461544"/>
    <n v="5530.3753846153841"/>
    <n v="200"/>
    <n v="5730.3753846153841"/>
    <n v="2000"/>
    <n v="61912.4"/>
    <n v="56182.024615384616"/>
    <s v="Paid"/>
    <s v="Axis"/>
    <s v="535646853720"/>
    <s v="830376686551"/>
  </r>
  <r>
    <x v="1567"/>
    <x v="138"/>
    <x v="1"/>
    <n v="28"/>
    <x v="4"/>
    <x v="5"/>
    <x v="3"/>
    <s v="2020-02-16"/>
    <x v="0"/>
    <x v="0"/>
    <n v="26"/>
    <n v="24"/>
    <n v="2"/>
    <n v="1"/>
    <n v="35394"/>
    <n v="1361.3076923076924"/>
    <n v="32671.384615384617"/>
    <n v="6534.2769230769236"/>
    <n v="3267.1384615384618"/>
    <n v="3920.5661538461541"/>
    <n v="200"/>
    <n v="4120.5661538461536"/>
    <n v="200"/>
    <n v="42672.800000000003"/>
    <n v="38552.233846153846"/>
    <s v="Paid"/>
    <s v="ICICI"/>
    <s v="741777845317"/>
    <s v="511847410351"/>
  </r>
  <r>
    <x v="1568"/>
    <x v="0"/>
    <x v="0"/>
    <n v="35"/>
    <x v="0"/>
    <x v="4"/>
    <x v="5"/>
    <s v="2022-09-09"/>
    <x v="0"/>
    <x v="0"/>
    <n v="26"/>
    <n v="22"/>
    <n v="4"/>
    <n v="5"/>
    <n v="57940"/>
    <n v="2228.4615384615386"/>
    <n v="49026.153846153851"/>
    <n v="9805.2307692307713"/>
    <n v="4902.6153846153857"/>
    <n v="5883.1384615384623"/>
    <n v="200"/>
    <n v="6083.1384615384623"/>
    <n v="1000"/>
    <n v="64734.000000000007"/>
    <n v="58650.861538461548"/>
    <s v="Paid"/>
    <s v="HDFC"/>
    <s v="691106746568"/>
    <s v="382327346460"/>
  </r>
  <r>
    <x v="1569"/>
    <x v="100"/>
    <x v="0"/>
    <n v="27"/>
    <x v="4"/>
    <x v="0"/>
    <x v="1"/>
    <s v="2021-03-30"/>
    <x v="0"/>
    <x v="0"/>
    <n v="26"/>
    <n v="23"/>
    <n v="3"/>
    <n v="12"/>
    <n v="58261"/>
    <n v="2240.8076923076924"/>
    <n v="51538.576923076922"/>
    <n v="10307.715384615385"/>
    <n v="5153.8576923076926"/>
    <n v="6184.6292307692302"/>
    <n v="200"/>
    <n v="6384.6292307692302"/>
    <n v="2400"/>
    <n v="69400.149999999994"/>
    <n v="63015.520769230767"/>
    <s v="Paid"/>
    <s v="ICICI"/>
    <s v="318694642061"/>
    <s v="668336938089"/>
  </r>
  <r>
    <x v="1570"/>
    <x v="31"/>
    <x v="0"/>
    <n v="37"/>
    <x v="6"/>
    <x v="0"/>
    <x v="2"/>
    <s v="2024-05-08"/>
    <x v="0"/>
    <x v="0"/>
    <n v="26"/>
    <n v="23"/>
    <n v="3"/>
    <n v="3"/>
    <n v="51499"/>
    <n v="1980.7307692307693"/>
    <n v="45556.807692307695"/>
    <n v="9111.3615384615387"/>
    <n v="4555.6807692307693"/>
    <n v="5466.8169230769236"/>
    <n v="200"/>
    <n v="5666.8169230769236"/>
    <n v="600"/>
    <n v="59823.850000000006"/>
    <n v="54157.033076923079"/>
    <s v="Paid"/>
    <s v="Axis"/>
    <s v="713624195543"/>
    <s v="637656166058"/>
  </r>
  <r>
    <x v="1571"/>
    <x v="129"/>
    <x v="1"/>
    <n v="35"/>
    <x v="5"/>
    <x v="1"/>
    <x v="0"/>
    <s v="2022-05-01"/>
    <x v="0"/>
    <x v="0"/>
    <n v="26"/>
    <n v="24"/>
    <n v="2"/>
    <n v="16"/>
    <n v="68942"/>
    <n v="2651.6153846153848"/>
    <n v="63638.769230769234"/>
    <n v="12727.753846153848"/>
    <n v="6363.876923076924"/>
    <n v="7636.6523076923077"/>
    <n v="200"/>
    <n v="7836.6523076923077"/>
    <n v="3200"/>
    <n v="85930.400000000009"/>
    <n v="78093.747692307705"/>
    <s v="Paid"/>
    <s v="SBI"/>
    <s v="348896542951"/>
    <s v="310673190007"/>
  </r>
  <r>
    <x v="1572"/>
    <x v="168"/>
    <x v="0"/>
    <n v="39"/>
    <x v="6"/>
    <x v="2"/>
    <x v="1"/>
    <s v="2021-10-29"/>
    <x v="0"/>
    <x v="0"/>
    <n v="26"/>
    <n v="24"/>
    <n v="2"/>
    <n v="7"/>
    <n v="56247"/>
    <n v="2163.3461538461538"/>
    <n v="51920.307692307688"/>
    <n v="10384.061538461538"/>
    <n v="5192.0307692307688"/>
    <n v="6230.4369230769225"/>
    <n v="200"/>
    <n v="6430.4369230769225"/>
    <n v="1400"/>
    <n v="68896.399999999994"/>
    <n v="62465.963076923072"/>
    <s v="Paid"/>
    <s v="Axis"/>
    <s v="652334486617"/>
    <s v="350907906703"/>
  </r>
  <r>
    <x v="1573"/>
    <x v="64"/>
    <x v="1"/>
    <n v="44"/>
    <x v="3"/>
    <x v="2"/>
    <x v="3"/>
    <s v="2019-01-17"/>
    <x v="0"/>
    <x v="0"/>
    <n v="26"/>
    <n v="24"/>
    <n v="2"/>
    <n v="20"/>
    <n v="60420"/>
    <n v="2323.8461538461538"/>
    <n v="55772.307692307688"/>
    <n v="11154.461538461539"/>
    <n v="5577.2307692307695"/>
    <n v="6692.6769230769223"/>
    <n v="200"/>
    <n v="6892.6769230769223"/>
    <n v="4000"/>
    <n v="76503.999999999985"/>
    <n v="69611.323076923058"/>
    <s v="Paid"/>
    <s v="HDFC"/>
    <s v="934367345306"/>
    <s v="152205663532"/>
  </r>
  <r>
    <x v="1574"/>
    <x v="148"/>
    <x v="0"/>
    <n v="49"/>
    <x v="6"/>
    <x v="1"/>
    <x v="6"/>
    <s v="2020-02-01"/>
    <x v="0"/>
    <x v="0"/>
    <n v="26"/>
    <n v="23"/>
    <n v="3"/>
    <n v="4"/>
    <n v="26451"/>
    <n v="1017.3461538461538"/>
    <n v="23398.961538461539"/>
    <n v="4679.792307692308"/>
    <n v="2339.896153846154"/>
    <n v="2807.8753846153845"/>
    <n v="200"/>
    <n v="3007.8753846153845"/>
    <n v="800"/>
    <n v="31218.65"/>
    <n v="28210.774615384616"/>
    <s v="Paid"/>
    <s v="SBI"/>
    <s v="916214096173"/>
    <s v="512143573435"/>
  </r>
  <r>
    <x v="1575"/>
    <x v="131"/>
    <x v="0"/>
    <n v="25"/>
    <x v="3"/>
    <x v="0"/>
    <x v="4"/>
    <s v="2020-10-21"/>
    <x v="0"/>
    <x v="0"/>
    <n v="26"/>
    <n v="23"/>
    <n v="3"/>
    <n v="1"/>
    <n v="70548"/>
    <n v="2713.3846153846152"/>
    <n v="62407.846153846149"/>
    <n v="12481.56923076923"/>
    <n v="6240.7846153846149"/>
    <n v="7488.9415384615377"/>
    <n v="200"/>
    <n v="7688.9415384615377"/>
    <n v="200"/>
    <n v="81330.2"/>
    <n v="73641.258461538455"/>
    <s v="Paid"/>
    <s v="Axis"/>
    <s v="338540753865"/>
    <s v="982819634988"/>
  </r>
  <r>
    <x v="1576"/>
    <x v="183"/>
    <x v="0"/>
    <n v="37"/>
    <x v="4"/>
    <x v="1"/>
    <x v="6"/>
    <s v="2019-11-19"/>
    <x v="0"/>
    <x v="0"/>
    <n v="26"/>
    <n v="23"/>
    <n v="3"/>
    <n v="14"/>
    <n v="52447"/>
    <n v="2017.1923076923076"/>
    <n v="46395.423076923078"/>
    <n v="9279.084615384616"/>
    <n v="4639.542307692308"/>
    <n v="5567.4507692307689"/>
    <n v="200"/>
    <n v="5767.4507692307689"/>
    <n v="2800"/>
    <n v="63114.05"/>
    <n v="57346.599230769236"/>
    <s v="Paid"/>
    <s v="SBI"/>
    <s v="486504905238"/>
    <s v="400627123672"/>
  </r>
  <r>
    <x v="1577"/>
    <x v="72"/>
    <x v="0"/>
    <n v="30"/>
    <x v="0"/>
    <x v="4"/>
    <x v="0"/>
    <s v="2022-01-20"/>
    <x v="0"/>
    <x v="0"/>
    <n v="26"/>
    <n v="24"/>
    <n v="2"/>
    <n v="15"/>
    <n v="62545"/>
    <n v="2405.5769230769229"/>
    <n v="57733.846153846149"/>
    <n v="11546.76923076923"/>
    <n v="5773.3846153846152"/>
    <n v="6928.0615384615376"/>
    <n v="200"/>
    <n v="7128.0615384615376"/>
    <n v="3000"/>
    <n v="78053.999999999985"/>
    <n v="70925.938461538448"/>
    <s v="Paid"/>
    <s v="ICICI"/>
    <s v="447579737572"/>
    <s v="144939656150"/>
  </r>
  <r>
    <x v="1578"/>
    <x v="167"/>
    <x v="1"/>
    <n v="47"/>
    <x v="1"/>
    <x v="4"/>
    <x v="1"/>
    <s v="2021-06-08"/>
    <x v="0"/>
    <x v="0"/>
    <n v="26"/>
    <n v="23"/>
    <n v="3"/>
    <n v="11"/>
    <n v="78523"/>
    <n v="3020.1153846153848"/>
    <n v="69462.653846153844"/>
    <n v="13892.530769230769"/>
    <n v="6946.2653846153844"/>
    <n v="8335.5184615384605"/>
    <n v="200"/>
    <n v="8535.5184615384605"/>
    <n v="2200"/>
    <n v="92501.45"/>
    <n v="83965.931538461533"/>
    <s v="Paid"/>
    <s v="SBI"/>
    <s v="320550861573"/>
    <s v="571992011392"/>
  </r>
  <r>
    <x v="1579"/>
    <x v="135"/>
    <x v="0"/>
    <n v="23"/>
    <x v="0"/>
    <x v="4"/>
    <x v="3"/>
    <s v="2023-05-03"/>
    <x v="0"/>
    <x v="0"/>
    <n v="26"/>
    <n v="23"/>
    <n v="3"/>
    <n v="1"/>
    <n v="71444"/>
    <n v="2747.8461538461538"/>
    <n v="63200.461538461539"/>
    <n v="12640.092307692308"/>
    <n v="6320.0461538461541"/>
    <n v="7584.0553846153844"/>
    <n v="200"/>
    <n v="7784.0553846153844"/>
    <n v="200"/>
    <n v="82360.600000000006"/>
    <n v="74576.544615384628"/>
    <s v="Paid"/>
    <s v="HDFC"/>
    <s v="276176759783"/>
    <s v="901145338862"/>
  </r>
  <r>
    <x v="1580"/>
    <x v="117"/>
    <x v="0"/>
    <n v="22"/>
    <x v="3"/>
    <x v="4"/>
    <x v="6"/>
    <s v="2019-05-21"/>
    <x v="0"/>
    <x v="0"/>
    <n v="26"/>
    <n v="25"/>
    <n v="1"/>
    <n v="16"/>
    <n v="74923"/>
    <n v="2881.6538461538462"/>
    <n v="72041.346153846156"/>
    <n v="14408.269230769232"/>
    <n v="7204.1346153846162"/>
    <n v="8644.961538461539"/>
    <n v="200"/>
    <n v="8844.961538461539"/>
    <n v="3200"/>
    <n v="96853.75"/>
    <n v="88008.788461538468"/>
    <s v="Paid"/>
    <s v="HDFC"/>
    <s v="349846108300"/>
    <s v="927044327147"/>
  </r>
  <r>
    <x v="1581"/>
    <x v="140"/>
    <x v="1"/>
    <n v="23"/>
    <x v="0"/>
    <x v="2"/>
    <x v="6"/>
    <s v="2020-07-31"/>
    <x v="0"/>
    <x v="0"/>
    <n v="26"/>
    <n v="22"/>
    <n v="4"/>
    <n v="11"/>
    <n v="53621"/>
    <n v="2062.3461538461538"/>
    <n v="45371.615384615383"/>
    <n v="9074.3230769230777"/>
    <n v="4537.1615384615388"/>
    <n v="5444.5938461538453"/>
    <n v="200"/>
    <n v="5644.5938461538453"/>
    <n v="2200"/>
    <n v="61183.1"/>
    <n v="55538.506153846152"/>
    <s v="Paid"/>
    <s v="ICICI"/>
    <s v="270613626394"/>
    <s v="441847691765"/>
  </r>
  <r>
    <x v="1582"/>
    <x v="78"/>
    <x v="1"/>
    <n v="33"/>
    <x v="6"/>
    <x v="2"/>
    <x v="4"/>
    <s v="2020-10-04"/>
    <x v="0"/>
    <x v="0"/>
    <n v="26"/>
    <n v="23"/>
    <n v="3"/>
    <n v="1"/>
    <n v="32644"/>
    <n v="1255.5384615384614"/>
    <n v="28877.384615384613"/>
    <n v="5775.4769230769234"/>
    <n v="2887.7384615384617"/>
    <n v="3465.2861538461534"/>
    <n v="200"/>
    <n v="3665.2861538461534"/>
    <n v="200"/>
    <n v="37740.600000000006"/>
    <n v="34075.313846153855"/>
    <s v="Paid"/>
    <s v="SBI"/>
    <s v="518654744388"/>
    <s v="876537742577"/>
  </r>
  <r>
    <x v="1583"/>
    <x v="38"/>
    <x v="0"/>
    <n v="33"/>
    <x v="4"/>
    <x v="5"/>
    <x v="4"/>
    <s v="2022-01-16"/>
    <x v="0"/>
    <x v="0"/>
    <n v="26"/>
    <n v="22"/>
    <n v="4"/>
    <n v="5"/>
    <n v="53693"/>
    <n v="2065.1153846153848"/>
    <n v="45432.538461538468"/>
    <n v="9086.507692307694"/>
    <n v="4543.253846153847"/>
    <n v="5451.9046153846157"/>
    <n v="200"/>
    <n v="5651.9046153846157"/>
    <n v="1000"/>
    <n v="60062.30000000001"/>
    <n v="54410.395384615396"/>
    <s v="Paid"/>
    <s v="Axis"/>
    <s v="387996341387"/>
    <s v="778923318784"/>
  </r>
  <r>
    <x v="1584"/>
    <x v="58"/>
    <x v="1"/>
    <n v="21"/>
    <x v="4"/>
    <x v="1"/>
    <x v="2"/>
    <s v="2024-04-02"/>
    <x v="0"/>
    <x v="0"/>
    <n v="26"/>
    <n v="22"/>
    <n v="4"/>
    <n v="1"/>
    <n v="29511"/>
    <n v="1135.0384615384614"/>
    <n v="24970.846153846152"/>
    <n v="4994.169230769231"/>
    <n v="2497.0846153846155"/>
    <n v="2996.5015384615381"/>
    <n v="200"/>
    <n v="3196.5015384615381"/>
    <n v="200"/>
    <n v="32662.1"/>
    <n v="29465.598461538459"/>
    <s v="Paid"/>
    <s v="Axis"/>
    <s v="819214614778"/>
    <s v="373755453905"/>
  </r>
  <r>
    <x v="1585"/>
    <x v="7"/>
    <x v="1"/>
    <n v="34"/>
    <x v="7"/>
    <x v="1"/>
    <x v="5"/>
    <s v="2019-03-27"/>
    <x v="0"/>
    <x v="0"/>
    <n v="26"/>
    <n v="24"/>
    <n v="2"/>
    <n v="0"/>
    <n v="21260"/>
    <n v="817.69230769230774"/>
    <n v="19624.615384615387"/>
    <n v="3924.9230769230776"/>
    <n v="1962.4615384615388"/>
    <n v="2354.9538461538464"/>
    <n v="200"/>
    <n v="2554.9538461538464"/>
    <n v="0"/>
    <n v="25512.000000000004"/>
    <n v="22957.046153846157"/>
    <s v="Paid"/>
    <s v="SBI"/>
    <s v="301928899806"/>
    <s v="318883620309"/>
  </r>
  <r>
    <x v="1586"/>
    <x v="88"/>
    <x v="0"/>
    <n v="39"/>
    <x v="2"/>
    <x v="0"/>
    <x v="0"/>
    <s v="2024-05-06"/>
    <x v="0"/>
    <x v="0"/>
    <n v="26"/>
    <n v="23"/>
    <n v="3"/>
    <n v="12"/>
    <n v="21732"/>
    <n v="835.84615384615381"/>
    <n v="19224.461538461539"/>
    <n v="3844.8923076923079"/>
    <n v="1922.4461538461539"/>
    <n v="2306.9353846153845"/>
    <n v="200"/>
    <n v="2506.9353846153845"/>
    <n v="2400"/>
    <n v="27391.800000000003"/>
    <n v="24884.86461538462"/>
    <s v="Paid"/>
    <s v="SBI"/>
    <s v="318291658329"/>
    <s v="266865347192"/>
  </r>
  <r>
    <x v="1587"/>
    <x v="173"/>
    <x v="0"/>
    <n v="48"/>
    <x v="4"/>
    <x v="3"/>
    <x v="2"/>
    <s v="2022-02-08"/>
    <x v="0"/>
    <x v="0"/>
    <n v="26"/>
    <n v="22"/>
    <n v="4"/>
    <n v="18"/>
    <n v="21380"/>
    <n v="822.30769230769226"/>
    <n v="18090.76923076923"/>
    <n v="3618.1538461538462"/>
    <n v="1809.0769230769231"/>
    <n v="2170.8923076923074"/>
    <n v="200"/>
    <n v="2370.8923076923074"/>
    <n v="3600"/>
    <n v="27118"/>
    <n v="24747.107692307691"/>
    <s v="Paid"/>
    <s v="HDFC"/>
    <s v="428796617040"/>
    <s v="732186559878"/>
  </r>
  <r>
    <x v="1588"/>
    <x v="52"/>
    <x v="1"/>
    <n v="43"/>
    <x v="0"/>
    <x v="2"/>
    <x v="3"/>
    <s v="2024-01-03"/>
    <x v="0"/>
    <x v="0"/>
    <n v="26"/>
    <n v="21"/>
    <n v="5"/>
    <n v="7"/>
    <n v="23947"/>
    <n v="921.03846153846155"/>
    <n v="19341.807692307691"/>
    <n v="3868.3615384615387"/>
    <n v="1934.1807692307693"/>
    <n v="2321.0169230769229"/>
    <n v="200"/>
    <n v="2521.0169230769229"/>
    <n v="1400"/>
    <n v="26544.35"/>
    <n v="24023.333076923074"/>
    <s v="Paid"/>
    <s v="SBI"/>
    <s v="550254016099"/>
    <s v="446903282312"/>
  </r>
  <r>
    <x v="1589"/>
    <x v="78"/>
    <x v="1"/>
    <n v="30"/>
    <x v="5"/>
    <x v="0"/>
    <x v="0"/>
    <s v="2022-09-02"/>
    <x v="0"/>
    <x v="0"/>
    <n v="26"/>
    <n v="23"/>
    <n v="3"/>
    <n v="13"/>
    <n v="30573"/>
    <n v="1175.8846153846155"/>
    <n v="27045.346153846156"/>
    <n v="5409.0692307692316"/>
    <n v="2704.5346153846158"/>
    <n v="3245.4415384615386"/>
    <n v="200"/>
    <n v="3445.4415384615386"/>
    <n v="2600"/>
    <n v="37758.950000000004"/>
    <n v="34313.508461538469"/>
    <s v="Paid"/>
    <s v="Axis"/>
    <s v="834469994441"/>
    <s v="677478069950"/>
  </r>
  <r>
    <x v="1590"/>
    <x v="142"/>
    <x v="1"/>
    <n v="29"/>
    <x v="1"/>
    <x v="0"/>
    <x v="3"/>
    <s v="2021-05-01"/>
    <x v="0"/>
    <x v="0"/>
    <n v="26"/>
    <n v="23"/>
    <n v="3"/>
    <n v="5"/>
    <n v="39778"/>
    <n v="1529.9230769230769"/>
    <n v="35188.230769230766"/>
    <n v="7037.6461538461535"/>
    <n v="3518.8230769230768"/>
    <n v="4222.5876923076921"/>
    <n v="200"/>
    <n v="4422.5876923076921"/>
    <n v="1000"/>
    <n v="46744.7"/>
    <n v="42322.112307692303"/>
    <s v="Paid"/>
    <s v="HDFC"/>
    <s v="756991126733"/>
    <s v="693210347118"/>
  </r>
  <r>
    <x v="1591"/>
    <x v="45"/>
    <x v="0"/>
    <n v="47"/>
    <x v="4"/>
    <x v="4"/>
    <x v="2"/>
    <s v="2022-04-29"/>
    <x v="0"/>
    <x v="0"/>
    <n v="26"/>
    <n v="23"/>
    <n v="3"/>
    <n v="10"/>
    <n v="29871"/>
    <n v="1148.8846153846155"/>
    <n v="26424.346153846156"/>
    <n v="5284.8692307692318"/>
    <n v="2642.4346153846159"/>
    <n v="3170.9215384615386"/>
    <n v="200"/>
    <n v="3370.9215384615386"/>
    <n v="2000"/>
    <n v="36351.65"/>
    <n v="32980.728461538463"/>
    <s v="Paid"/>
    <s v="HDFC"/>
    <s v="369017993994"/>
    <s v="654215999725"/>
  </r>
  <r>
    <x v="1592"/>
    <x v="168"/>
    <x v="0"/>
    <n v="30"/>
    <x v="6"/>
    <x v="1"/>
    <x v="1"/>
    <s v="2020-02-16"/>
    <x v="0"/>
    <x v="0"/>
    <n v="26"/>
    <n v="24"/>
    <n v="2"/>
    <n v="17"/>
    <n v="50749"/>
    <n v="1951.8846153846155"/>
    <n v="46845.230769230773"/>
    <n v="9369.046153846155"/>
    <n v="4684.5230769230775"/>
    <n v="5621.4276923076923"/>
    <n v="200"/>
    <n v="5821.4276923076923"/>
    <n v="3400"/>
    <n v="64298.8"/>
    <n v="58477.372307692312"/>
    <s v="Paid"/>
    <s v="Axis"/>
    <s v="207825069139"/>
    <s v="294931868388"/>
  </r>
  <r>
    <x v="1593"/>
    <x v="4"/>
    <x v="0"/>
    <n v="26"/>
    <x v="6"/>
    <x v="0"/>
    <x v="6"/>
    <s v="2023-03-18"/>
    <x v="0"/>
    <x v="0"/>
    <n v="26"/>
    <n v="25"/>
    <n v="1"/>
    <n v="5"/>
    <n v="55207"/>
    <n v="2123.3461538461538"/>
    <n v="53083.653846153844"/>
    <n v="10616.73076923077"/>
    <n v="5308.3653846153848"/>
    <n v="6370.038461538461"/>
    <n v="200"/>
    <n v="6570.038461538461"/>
    <n v="1000"/>
    <n v="70008.75"/>
    <n v="63438.711538461539"/>
    <s v="Paid"/>
    <s v="Axis"/>
    <s v="854959597041"/>
    <s v="855290453184"/>
  </r>
  <r>
    <x v="1594"/>
    <x v="74"/>
    <x v="0"/>
    <n v="54"/>
    <x v="0"/>
    <x v="1"/>
    <x v="6"/>
    <s v="2024-06-24"/>
    <x v="0"/>
    <x v="0"/>
    <n v="26"/>
    <n v="23"/>
    <n v="3"/>
    <n v="8"/>
    <n v="54053"/>
    <n v="2078.9615384615386"/>
    <n v="47816.11538461539"/>
    <n v="9563.2230769230791"/>
    <n v="4781.6115384615396"/>
    <n v="5737.9338461538464"/>
    <n v="200"/>
    <n v="5937.9338461538464"/>
    <n v="1600"/>
    <n v="63760.950000000012"/>
    <n v="57823.016153846169"/>
    <s v="Paid"/>
    <s v="HDFC"/>
    <s v="371015474907"/>
    <s v="235714086655"/>
  </r>
  <r>
    <x v="1595"/>
    <x v="107"/>
    <x v="0"/>
    <n v="35"/>
    <x v="5"/>
    <x v="5"/>
    <x v="3"/>
    <s v="2022-09-12"/>
    <x v="0"/>
    <x v="0"/>
    <n v="26"/>
    <n v="22"/>
    <n v="4"/>
    <n v="19"/>
    <n v="44829"/>
    <n v="1724.1923076923076"/>
    <n v="37932.230769230766"/>
    <n v="7586.4461538461537"/>
    <n v="3793.2230769230769"/>
    <n v="4551.8676923076919"/>
    <n v="200"/>
    <n v="4751.8676923076919"/>
    <n v="3800"/>
    <n v="53111.899999999994"/>
    <n v="48360.032307692301"/>
    <s v="Paid"/>
    <s v="HDFC"/>
    <s v="705199210301"/>
    <s v="698658891884"/>
  </r>
  <r>
    <x v="1596"/>
    <x v="162"/>
    <x v="0"/>
    <n v="42"/>
    <x v="6"/>
    <x v="2"/>
    <x v="3"/>
    <s v="2020-02-13"/>
    <x v="0"/>
    <x v="0"/>
    <n v="26"/>
    <n v="22"/>
    <n v="4"/>
    <n v="15"/>
    <n v="28624"/>
    <n v="1100.9230769230769"/>
    <n v="24220.307692307691"/>
    <n v="4844.0615384615385"/>
    <n v="2422.0307692307692"/>
    <n v="2906.436923076923"/>
    <n v="200"/>
    <n v="3106.436923076923"/>
    <n v="3000"/>
    <n v="34486.399999999994"/>
    <n v="31379.963076923072"/>
    <s v="Paid"/>
    <s v="Axis"/>
    <s v="427086721228"/>
    <s v="116835711224"/>
  </r>
  <r>
    <x v="1597"/>
    <x v="162"/>
    <x v="1"/>
    <n v="28"/>
    <x v="5"/>
    <x v="4"/>
    <x v="3"/>
    <s v="2020-09-28"/>
    <x v="0"/>
    <x v="0"/>
    <n v="26"/>
    <n v="24"/>
    <n v="2"/>
    <n v="9"/>
    <n v="61414"/>
    <n v="2362.0769230769229"/>
    <n v="56689.846153846149"/>
    <n v="11337.969230769231"/>
    <n v="5668.9846153846156"/>
    <n v="6802.7815384615378"/>
    <n v="200"/>
    <n v="7002.7815384615378"/>
    <n v="1800"/>
    <n v="75496.800000000003"/>
    <n v="68494.018461538464"/>
    <s v="Paid"/>
    <s v="ICICI"/>
    <s v="223360696959"/>
    <s v="741499214961"/>
  </r>
  <r>
    <x v="1598"/>
    <x v="195"/>
    <x v="0"/>
    <n v="25"/>
    <x v="2"/>
    <x v="3"/>
    <x v="0"/>
    <s v="2025-09-22"/>
    <x v="0"/>
    <x v="0"/>
    <n v="26"/>
    <n v="23"/>
    <n v="3"/>
    <n v="10"/>
    <n v="64028"/>
    <n v="2462.6153846153848"/>
    <n v="56640.153846153851"/>
    <n v="11328.030769230771"/>
    <n v="5664.0153846153853"/>
    <n v="6796.8184615384616"/>
    <n v="200"/>
    <n v="6996.8184615384616"/>
    <n v="2000"/>
    <n v="75632.200000000012"/>
    <n v="68635.381538461545"/>
    <s v="Paid"/>
    <s v="SBI"/>
    <s v="704925386883"/>
    <s v="253156147488"/>
  </r>
  <r>
    <x v="1599"/>
    <x v="168"/>
    <x v="0"/>
    <n v="32"/>
    <x v="4"/>
    <x v="1"/>
    <x v="4"/>
    <s v="2020-03-02"/>
    <x v="0"/>
    <x v="0"/>
    <n v="26"/>
    <n v="24"/>
    <n v="2"/>
    <n v="14"/>
    <n v="51397"/>
    <n v="1976.8076923076924"/>
    <n v="47443.384615384617"/>
    <n v="9488.6769230769241"/>
    <n v="4744.3384615384621"/>
    <n v="5693.2061538461539"/>
    <n v="200"/>
    <n v="5893.2061538461539"/>
    <n v="2800"/>
    <n v="64476.4"/>
    <n v="58583.193846153845"/>
    <s v="Paid"/>
    <s v="ICICI"/>
    <s v="240962637698"/>
    <s v="994462879638"/>
  </r>
  <r>
    <x v="1600"/>
    <x v="111"/>
    <x v="0"/>
    <n v="49"/>
    <x v="7"/>
    <x v="2"/>
    <x v="4"/>
    <s v="2025-10-10"/>
    <x v="0"/>
    <x v="0"/>
    <n v="26"/>
    <n v="23"/>
    <n v="3"/>
    <n v="4"/>
    <n v="61788"/>
    <n v="2376.4615384615386"/>
    <n v="54658.61538461539"/>
    <n v="10931.723076923079"/>
    <n v="5465.8615384615396"/>
    <n v="6559.0338461538468"/>
    <n v="200"/>
    <n v="6759.0338461538468"/>
    <n v="800"/>
    <n v="71856.200000000012"/>
    <n v="65097.166153846163"/>
    <s v="Paid"/>
    <s v="HDFC"/>
    <s v="959255460588"/>
    <s v="557264681975"/>
  </r>
  <r>
    <x v="1601"/>
    <x v="75"/>
    <x v="1"/>
    <n v="27"/>
    <x v="5"/>
    <x v="2"/>
    <x v="1"/>
    <s v="2025-10-25"/>
    <x v="0"/>
    <x v="0"/>
    <n v="26"/>
    <n v="23"/>
    <n v="3"/>
    <n v="16"/>
    <n v="24382"/>
    <n v="937.76923076923072"/>
    <n v="21568.692307692305"/>
    <n v="4313.7384615384608"/>
    <n v="2156.8692307692304"/>
    <n v="2588.2430769230764"/>
    <n v="200"/>
    <n v="2788.2430769230764"/>
    <n v="3200"/>
    <n v="31239.299999999996"/>
    <n v="28451.056923076918"/>
    <s v="Paid"/>
    <s v="Axis"/>
    <s v="996358734278"/>
    <s v="485071921511"/>
  </r>
  <r>
    <x v="1602"/>
    <x v="72"/>
    <x v="0"/>
    <n v="34"/>
    <x v="1"/>
    <x v="0"/>
    <x v="1"/>
    <s v="2025-06-12"/>
    <x v="0"/>
    <x v="0"/>
    <n v="26"/>
    <n v="25"/>
    <n v="1"/>
    <n v="12"/>
    <n v="45630"/>
    <n v="1755"/>
    <n v="43875"/>
    <n v="8775"/>
    <n v="4387.5"/>
    <n v="5265"/>
    <n v="200"/>
    <n v="5465"/>
    <n v="2400"/>
    <n v="59437.5"/>
    <n v="53972.5"/>
    <s v="Paid"/>
    <s v="Axis"/>
    <s v="799870247302"/>
    <s v="463471960801"/>
  </r>
  <r>
    <x v="1603"/>
    <x v="186"/>
    <x v="1"/>
    <n v="33"/>
    <x v="6"/>
    <x v="2"/>
    <x v="0"/>
    <s v="2020-10-28"/>
    <x v="0"/>
    <x v="0"/>
    <n v="26"/>
    <n v="23"/>
    <n v="3"/>
    <n v="6"/>
    <n v="57673"/>
    <n v="2218.1923076923076"/>
    <n v="51018.423076923078"/>
    <n v="10203.684615384616"/>
    <n v="5101.8423076923082"/>
    <n v="6122.2107692307691"/>
    <n v="200"/>
    <n v="6322.2107692307691"/>
    <n v="1200"/>
    <n v="67523.95"/>
    <n v="61201.739230769228"/>
    <s v="Paid"/>
    <s v="Axis"/>
    <s v="145514176327"/>
    <s v="950693777701"/>
  </r>
  <r>
    <x v="1604"/>
    <x v="97"/>
    <x v="1"/>
    <n v="36"/>
    <x v="6"/>
    <x v="5"/>
    <x v="5"/>
    <s v="2025-05-17"/>
    <x v="0"/>
    <x v="0"/>
    <n v="26"/>
    <n v="26"/>
    <n v="0"/>
    <n v="14"/>
    <n v="63579"/>
    <n v="2445.3461538461538"/>
    <n v="63579"/>
    <n v="12715.800000000001"/>
    <n v="6357.9000000000005"/>
    <n v="7629.48"/>
    <n v="200"/>
    <n v="7829.48"/>
    <n v="2800"/>
    <n v="85452.7"/>
    <n v="77623.22"/>
    <s v="Paid"/>
    <s v="Axis"/>
    <s v="983159894513"/>
    <s v="961467063930"/>
  </r>
  <r>
    <x v="1605"/>
    <x v="7"/>
    <x v="1"/>
    <n v="36"/>
    <x v="1"/>
    <x v="0"/>
    <x v="6"/>
    <s v="2023-09-13"/>
    <x v="0"/>
    <x v="0"/>
    <n v="26"/>
    <n v="21"/>
    <n v="5"/>
    <n v="3"/>
    <n v="48714"/>
    <n v="1873.6153846153845"/>
    <n v="39345.923076923078"/>
    <n v="7869.1846153846163"/>
    <n v="3934.5923076923082"/>
    <n v="4721.5107692307693"/>
    <n v="200"/>
    <n v="4921.5107692307693"/>
    <n v="600"/>
    <n v="51749.7"/>
    <n v="46828.189230769225"/>
    <s v="Paid"/>
    <s v="Axis"/>
    <s v="502881875112"/>
    <s v="958841800800"/>
  </r>
  <r>
    <x v="1606"/>
    <x v="10"/>
    <x v="1"/>
    <n v="33"/>
    <x v="2"/>
    <x v="5"/>
    <x v="5"/>
    <s v="2023-05-20"/>
    <x v="0"/>
    <x v="0"/>
    <n v="26"/>
    <n v="25"/>
    <n v="1"/>
    <n v="1"/>
    <n v="48972"/>
    <n v="1883.5384615384614"/>
    <n v="47088.461538461539"/>
    <n v="9417.6923076923085"/>
    <n v="4708.8461538461543"/>
    <n v="5650.6153846153848"/>
    <n v="200"/>
    <n v="5850.6153846153848"/>
    <n v="200"/>
    <n v="61415"/>
    <n v="55564.384615384617"/>
    <s v="Paid"/>
    <s v="SBI"/>
    <s v="151722432027"/>
    <s v="156219824133"/>
  </r>
  <r>
    <x v="1607"/>
    <x v="149"/>
    <x v="1"/>
    <n v="29"/>
    <x v="0"/>
    <x v="4"/>
    <x v="3"/>
    <s v="2025-08-29"/>
    <x v="0"/>
    <x v="0"/>
    <n v="26"/>
    <n v="25"/>
    <n v="1"/>
    <n v="4"/>
    <n v="33488"/>
    <n v="1288"/>
    <n v="32200"/>
    <n v="6440"/>
    <n v="3220"/>
    <n v="3864"/>
    <n v="200"/>
    <n v="4064"/>
    <n v="800"/>
    <n v="42660"/>
    <n v="38596"/>
    <s v="Paid"/>
    <s v="Axis"/>
    <s v="127040459730"/>
    <s v="929543641990"/>
  </r>
  <r>
    <x v="1608"/>
    <x v="29"/>
    <x v="0"/>
    <n v="41"/>
    <x v="6"/>
    <x v="4"/>
    <x v="6"/>
    <s v="2024-02-09"/>
    <x v="0"/>
    <x v="0"/>
    <n v="26"/>
    <n v="23"/>
    <n v="3"/>
    <n v="17"/>
    <n v="49040"/>
    <n v="1886.1538461538462"/>
    <n v="43381.538461538461"/>
    <n v="8676.3076923076933"/>
    <n v="4338.1538461538466"/>
    <n v="5205.7846153846149"/>
    <n v="200"/>
    <n v="5405.7846153846149"/>
    <n v="3400"/>
    <n v="59796"/>
    <n v="54390.215384615381"/>
    <s v="Paid"/>
    <s v="SBI"/>
    <s v="809388415537"/>
    <s v="169327007024"/>
  </r>
  <r>
    <x v="1609"/>
    <x v="0"/>
    <x v="1"/>
    <n v="48"/>
    <x v="7"/>
    <x v="4"/>
    <x v="4"/>
    <s v="2022-02-21"/>
    <x v="0"/>
    <x v="0"/>
    <n v="26"/>
    <n v="23"/>
    <n v="3"/>
    <n v="13"/>
    <n v="62052"/>
    <n v="2386.6153846153848"/>
    <n v="54892.153846153851"/>
    <n v="10978.43076923077"/>
    <n v="5489.2153846153851"/>
    <n v="6587.0584615384623"/>
    <n v="200"/>
    <n v="6787.0584615384623"/>
    <n v="2600"/>
    <n v="73959.8"/>
    <n v="67172.741538461545"/>
    <s v="Paid"/>
    <s v="Axis"/>
    <s v="185185549345"/>
    <s v="572643778472"/>
  </r>
  <r>
    <x v="1610"/>
    <x v="194"/>
    <x v="1"/>
    <n v="28"/>
    <x v="3"/>
    <x v="3"/>
    <x v="1"/>
    <s v="2024-07-10"/>
    <x v="0"/>
    <x v="0"/>
    <n v="26"/>
    <n v="24"/>
    <n v="2"/>
    <n v="13"/>
    <n v="19796"/>
    <n v="761.38461538461536"/>
    <n v="18273.23076923077"/>
    <n v="3654.646153846154"/>
    <n v="1827.323076923077"/>
    <n v="2192.7876923076924"/>
    <n v="200"/>
    <n v="2392.7876923076924"/>
    <n v="2600"/>
    <n v="26355.200000000001"/>
    <n v="23962.41230769231"/>
    <s v="Paid"/>
    <s v="HDFC"/>
    <s v="710942420361"/>
    <s v="107456346637"/>
  </r>
  <r>
    <x v="1611"/>
    <x v="49"/>
    <x v="1"/>
    <n v="48"/>
    <x v="1"/>
    <x v="0"/>
    <x v="5"/>
    <s v="2019-11-13"/>
    <x v="0"/>
    <x v="0"/>
    <n v="26"/>
    <n v="22"/>
    <n v="4"/>
    <n v="17"/>
    <n v="28607"/>
    <n v="1100.2692307692307"/>
    <n v="24205.923076923074"/>
    <n v="4841.1846153846154"/>
    <n v="2420.5923076923077"/>
    <n v="2904.7107692307686"/>
    <n v="200"/>
    <n v="3104.7107692307686"/>
    <n v="3400"/>
    <n v="34867.699999999997"/>
    <n v="31762.989230769228"/>
    <s v="Paid"/>
    <s v="ICICI"/>
    <s v="591618827186"/>
    <s v="666982441911"/>
  </r>
  <r>
    <x v="1612"/>
    <x v="17"/>
    <x v="0"/>
    <n v="22"/>
    <x v="7"/>
    <x v="0"/>
    <x v="2"/>
    <s v="2024-07-08"/>
    <x v="0"/>
    <x v="0"/>
    <n v="26"/>
    <n v="25"/>
    <n v="1"/>
    <n v="15"/>
    <n v="37101"/>
    <n v="1426.9615384615386"/>
    <n v="35674.038461538461"/>
    <n v="7134.8076923076924"/>
    <n v="3567.4038461538462"/>
    <n v="4280.8846153846152"/>
    <n v="200"/>
    <n v="4480.8846153846152"/>
    <n v="3000"/>
    <n v="49376.25"/>
    <n v="44895.365384615383"/>
    <s v="Paid"/>
    <s v="Axis"/>
    <s v="445758148424"/>
    <s v="908442218543"/>
  </r>
  <r>
    <x v="1613"/>
    <x v="156"/>
    <x v="0"/>
    <n v="45"/>
    <x v="5"/>
    <x v="1"/>
    <x v="3"/>
    <s v="2022-07-15"/>
    <x v="0"/>
    <x v="0"/>
    <n v="26"/>
    <n v="24"/>
    <n v="2"/>
    <n v="5"/>
    <n v="58234"/>
    <n v="2239.7692307692309"/>
    <n v="53754.461538461546"/>
    <n v="10750.892307692309"/>
    <n v="5375.4461538461546"/>
    <n v="6450.5353846153857"/>
    <n v="200"/>
    <n v="6650.5353846153857"/>
    <n v="1000"/>
    <n v="70880.800000000017"/>
    <n v="64230.264615384629"/>
    <s v="Paid"/>
    <s v="SBI"/>
    <s v="972984277239"/>
    <s v="270620692102"/>
  </r>
  <r>
    <x v="1614"/>
    <x v="183"/>
    <x v="1"/>
    <n v="32"/>
    <x v="1"/>
    <x v="0"/>
    <x v="3"/>
    <s v="2021-06-29"/>
    <x v="0"/>
    <x v="0"/>
    <n v="26"/>
    <n v="22"/>
    <n v="4"/>
    <n v="18"/>
    <n v="40402"/>
    <n v="1553.9230769230769"/>
    <n v="34186.307692307695"/>
    <n v="6837.2615384615392"/>
    <n v="3418.6307692307696"/>
    <n v="4102.3569230769235"/>
    <n v="200"/>
    <n v="4302.3569230769235"/>
    <n v="3600"/>
    <n v="48042.200000000004"/>
    <n v="43739.843076923084"/>
    <s v="Paid"/>
    <s v="ICICI"/>
    <s v="877169911102"/>
    <s v="130350850306"/>
  </r>
  <r>
    <x v="1615"/>
    <x v="180"/>
    <x v="0"/>
    <n v="24"/>
    <x v="2"/>
    <x v="0"/>
    <x v="0"/>
    <s v="2024-03-12"/>
    <x v="0"/>
    <x v="0"/>
    <n v="26"/>
    <n v="23"/>
    <n v="3"/>
    <n v="9"/>
    <n v="22962"/>
    <n v="883.15384615384619"/>
    <n v="20312.538461538461"/>
    <n v="4062.5076923076922"/>
    <n v="2031.2538461538461"/>
    <n v="2437.5046153846151"/>
    <n v="200"/>
    <n v="2637.5046153846151"/>
    <n v="1800"/>
    <n v="28206.3"/>
    <n v="25568.795384615383"/>
    <s v="Paid"/>
    <s v="Axis"/>
    <s v="132911173927"/>
    <s v="575762721600"/>
  </r>
  <r>
    <x v="1616"/>
    <x v="84"/>
    <x v="0"/>
    <n v="35"/>
    <x v="2"/>
    <x v="1"/>
    <x v="4"/>
    <s v="2024-06-08"/>
    <x v="0"/>
    <x v="0"/>
    <n v="26"/>
    <n v="23"/>
    <n v="3"/>
    <n v="12"/>
    <n v="58006"/>
    <n v="2231"/>
    <n v="51313"/>
    <n v="10262.6"/>
    <n v="5131.3"/>
    <n v="6157.5599999999995"/>
    <n v="200"/>
    <n v="6357.5599999999995"/>
    <n v="2400"/>
    <n v="69106.899999999994"/>
    <n v="62749.34"/>
    <s v="Paid"/>
    <s v="Axis"/>
    <s v="681297709940"/>
    <s v="433201610880"/>
  </r>
  <r>
    <x v="1617"/>
    <x v="159"/>
    <x v="0"/>
    <n v="24"/>
    <x v="6"/>
    <x v="0"/>
    <x v="2"/>
    <s v="2019-02-12"/>
    <x v="0"/>
    <x v="0"/>
    <n v="26"/>
    <n v="24"/>
    <n v="2"/>
    <n v="2"/>
    <n v="58977"/>
    <n v="2268.3461538461538"/>
    <n v="54440.307692307688"/>
    <n v="10888.061538461538"/>
    <n v="5444.0307692307688"/>
    <n v="6532.8369230769222"/>
    <n v="200"/>
    <n v="6732.8369230769222"/>
    <n v="400"/>
    <n v="71172.399999999994"/>
    <n v="64439.56307692307"/>
    <s v="Paid"/>
    <s v="SBI"/>
    <s v="498031582006"/>
    <s v="596452513733"/>
  </r>
  <r>
    <x v="1618"/>
    <x v="39"/>
    <x v="1"/>
    <n v="27"/>
    <x v="3"/>
    <x v="0"/>
    <x v="3"/>
    <s v="2020-02-20"/>
    <x v="0"/>
    <x v="0"/>
    <n v="26"/>
    <n v="22"/>
    <n v="4"/>
    <n v="16"/>
    <n v="63432"/>
    <n v="2439.6923076923076"/>
    <n v="53673.230769230766"/>
    <n v="10734.646153846154"/>
    <n v="5367.3230769230768"/>
    <n v="6440.7876923076919"/>
    <n v="200"/>
    <n v="6640.7876923076919"/>
    <n v="3200"/>
    <n v="72975.199999999997"/>
    <n v="66334.412307692299"/>
    <s v="Paid"/>
    <s v="ICICI"/>
    <s v="977797044076"/>
    <s v="208412544711"/>
  </r>
  <r>
    <x v="1619"/>
    <x v="23"/>
    <x v="1"/>
    <n v="38"/>
    <x v="3"/>
    <x v="3"/>
    <x v="0"/>
    <s v="2021-11-11"/>
    <x v="0"/>
    <x v="0"/>
    <n v="26"/>
    <n v="26"/>
    <n v="0"/>
    <n v="3"/>
    <n v="43177"/>
    <n v="1660.6538461538462"/>
    <n v="43177"/>
    <n v="8635.4"/>
    <n v="4317.7"/>
    <n v="5181.24"/>
    <n v="200"/>
    <n v="5381.24"/>
    <n v="600"/>
    <n v="56730.1"/>
    <n v="51348.86"/>
    <s v="Paid"/>
    <s v="ICICI"/>
    <s v="898974208223"/>
    <s v="196954459583"/>
  </r>
  <r>
    <x v="1620"/>
    <x v="159"/>
    <x v="1"/>
    <n v="25"/>
    <x v="0"/>
    <x v="0"/>
    <x v="6"/>
    <s v="2025-03-28"/>
    <x v="0"/>
    <x v="0"/>
    <n v="26"/>
    <n v="21"/>
    <n v="5"/>
    <n v="5"/>
    <n v="77746"/>
    <n v="2990.2307692307691"/>
    <n v="62794.846153846149"/>
    <n v="12558.969230769231"/>
    <n v="6279.4846153846156"/>
    <n v="7535.3815384615373"/>
    <n v="200"/>
    <n v="7735.3815384615373"/>
    <n v="1000"/>
    <n v="82633.3"/>
    <n v="74897.918461538473"/>
    <s v="Paid"/>
    <s v="SBI"/>
    <s v="602785798640"/>
    <s v="949319273913"/>
  </r>
  <r>
    <x v="1621"/>
    <x v="169"/>
    <x v="1"/>
    <n v="29"/>
    <x v="1"/>
    <x v="4"/>
    <x v="6"/>
    <s v="2020-02-18"/>
    <x v="0"/>
    <x v="0"/>
    <n v="26"/>
    <n v="23"/>
    <n v="3"/>
    <n v="17"/>
    <n v="26669"/>
    <n v="1025.7307692307693"/>
    <n v="23591.807692307695"/>
    <n v="4718.3615384615396"/>
    <n v="2359.1807692307698"/>
    <n v="2831.0169230769234"/>
    <n v="200"/>
    <n v="3031.0169230769234"/>
    <n v="3400"/>
    <n v="34069.350000000006"/>
    <n v="31038.333076923082"/>
    <s v="Paid"/>
    <s v="ICICI"/>
    <s v="765422029627"/>
    <s v="218169861335"/>
  </r>
  <r>
    <x v="1622"/>
    <x v="39"/>
    <x v="0"/>
    <n v="25"/>
    <x v="5"/>
    <x v="1"/>
    <x v="3"/>
    <s v="2025-04-14"/>
    <x v="0"/>
    <x v="0"/>
    <n v="26"/>
    <n v="23"/>
    <n v="3"/>
    <n v="0"/>
    <n v="18506"/>
    <n v="711.76923076923072"/>
    <n v="16370.692307692307"/>
    <n v="3274.1384615384613"/>
    <n v="1637.0692307692307"/>
    <n v="1964.4830769230766"/>
    <n v="200"/>
    <n v="2164.4830769230766"/>
    <n v="0"/>
    <n v="21281.899999999998"/>
    <n v="19117.416923076922"/>
    <s v="Paid"/>
    <s v="ICICI"/>
    <s v="449026959622"/>
    <s v="220905448436"/>
  </r>
  <r>
    <x v="1623"/>
    <x v="85"/>
    <x v="0"/>
    <n v="50"/>
    <x v="0"/>
    <x v="1"/>
    <x v="0"/>
    <s v="2022-07-03"/>
    <x v="0"/>
    <x v="0"/>
    <n v="26"/>
    <n v="23"/>
    <n v="3"/>
    <n v="13"/>
    <n v="45335"/>
    <n v="1743.6538461538462"/>
    <n v="40104.038461538461"/>
    <n v="8020.8076923076924"/>
    <n v="4010.4038461538462"/>
    <n v="4812.4846153846147"/>
    <n v="200"/>
    <n v="5012.4846153846147"/>
    <n v="2600"/>
    <n v="54735.25"/>
    <n v="49722.765384615384"/>
    <s v="Paid"/>
    <s v="ICICI"/>
    <s v="900025772604"/>
    <s v="759083652330"/>
  </r>
  <r>
    <x v="1624"/>
    <x v="73"/>
    <x v="0"/>
    <n v="21"/>
    <x v="1"/>
    <x v="1"/>
    <x v="4"/>
    <s v="2024-03-21"/>
    <x v="0"/>
    <x v="0"/>
    <n v="26"/>
    <n v="26"/>
    <n v="0"/>
    <n v="11"/>
    <n v="78405"/>
    <n v="3015.5769230769229"/>
    <n v="78405"/>
    <n v="15681"/>
    <n v="7840.5"/>
    <n v="9408.6"/>
    <n v="200"/>
    <n v="9608.6"/>
    <n v="2200"/>
    <n v="104126.5"/>
    <n v="94517.9"/>
    <s v="Paid"/>
    <s v="ICICI"/>
    <s v="949168017776"/>
    <s v="562373084257"/>
  </r>
  <r>
    <x v="1625"/>
    <x v="158"/>
    <x v="0"/>
    <n v="49"/>
    <x v="4"/>
    <x v="3"/>
    <x v="3"/>
    <s v="2020-02-22"/>
    <x v="0"/>
    <x v="0"/>
    <n v="26"/>
    <n v="22"/>
    <n v="4"/>
    <n v="16"/>
    <n v="56334"/>
    <n v="2166.6923076923076"/>
    <n v="47667.230769230766"/>
    <n v="9533.4461538461528"/>
    <n v="4766.7230769230764"/>
    <n v="5720.0676923076917"/>
    <n v="200"/>
    <n v="5920.0676923076917"/>
    <n v="3200"/>
    <n v="65167.399999999994"/>
    <n v="59247.332307692304"/>
    <s v="Paid"/>
    <s v="HDFC"/>
    <s v="800101281915"/>
    <s v="628429619071"/>
  </r>
  <r>
    <x v="1626"/>
    <x v="94"/>
    <x v="1"/>
    <n v="38"/>
    <x v="7"/>
    <x v="1"/>
    <x v="3"/>
    <s v="2020-10-31"/>
    <x v="0"/>
    <x v="0"/>
    <n v="26"/>
    <n v="22"/>
    <n v="4"/>
    <n v="6"/>
    <n v="19452"/>
    <n v="748.15384615384619"/>
    <n v="16459.384615384617"/>
    <n v="3291.8769230769235"/>
    <n v="1645.9384615384618"/>
    <n v="1975.126153846154"/>
    <n v="200"/>
    <n v="2175.126153846154"/>
    <n v="1200"/>
    <n v="22597.200000000004"/>
    <n v="20422.073846153849"/>
    <s v="Paid"/>
    <s v="HDFC"/>
    <s v="218429833122"/>
    <s v="697702992748"/>
  </r>
  <r>
    <x v="1627"/>
    <x v="58"/>
    <x v="1"/>
    <n v="32"/>
    <x v="1"/>
    <x v="4"/>
    <x v="3"/>
    <s v="2024-05-04"/>
    <x v="0"/>
    <x v="0"/>
    <n v="26"/>
    <n v="26"/>
    <n v="0"/>
    <n v="20"/>
    <n v="47006"/>
    <n v="1807.9230769230769"/>
    <n v="47006"/>
    <n v="9401.2000000000007"/>
    <n v="4700.6000000000004"/>
    <n v="5640.7199999999993"/>
    <n v="200"/>
    <n v="5840.7199999999993"/>
    <n v="4000"/>
    <n v="65107.799999999996"/>
    <n v="59267.079999999994"/>
    <s v="Paid"/>
    <s v="SBI"/>
    <s v="828755461532"/>
    <s v="600686891196"/>
  </r>
  <r>
    <x v="1628"/>
    <x v="118"/>
    <x v="0"/>
    <n v="46"/>
    <x v="2"/>
    <x v="2"/>
    <x v="1"/>
    <s v="2020-01-22"/>
    <x v="0"/>
    <x v="0"/>
    <n v="26"/>
    <n v="23"/>
    <n v="3"/>
    <n v="16"/>
    <n v="52950"/>
    <n v="2036.5384615384614"/>
    <n v="46840.38461538461"/>
    <n v="9368.076923076922"/>
    <n v="4684.038461538461"/>
    <n v="5620.8461538461534"/>
    <n v="200"/>
    <n v="5820.8461538461534"/>
    <n v="3200"/>
    <n v="64092.499999999993"/>
    <n v="58271.653846153837"/>
    <s v="Paid"/>
    <s v="ICICI"/>
    <s v="508222657057"/>
    <s v="445443778745"/>
  </r>
  <r>
    <x v="1629"/>
    <x v="132"/>
    <x v="1"/>
    <n v="35"/>
    <x v="2"/>
    <x v="0"/>
    <x v="6"/>
    <s v="2022-09-24"/>
    <x v="0"/>
    <x v="0"/>
    <n v="26"/>
    <n v="24"/>
    <n v="2"/>
    <n v="13"/>
    <n v="42226"/>
    <n v="1624.0769230769231"/>
    <n v="38977.846153846156"/>
    <n v="7795.5692307692316"/>
    <n v="3897.7846153846158"/>
    <n v="4677.3415384615382"/>
    <n v="200"/>
    <n v="4877.3415384615382"/>
    <n v="2600"/>
    <n v="53271.200000000004"/>
    <n v="48393.858461538468"/>
    <s v="Paid"/>
    <s v="ICICI"/>
    <s v="406836601168"/>
    <s v="355064151123"/>
  </r>
  <r>
    <x v="1630"/>
    <x v="120"/>
    <x v="1"/>
    <n v="45"/>
    <x v="4"/>
    <x v="1"/>
    <x v="1"/>
    <s v="2019-01-28"/>
    <x v="0"/>
    <x v="0"/>
    <n v="26"/>
    <n v="25"/>
    <n v="1"/>
    <n v="19"/>
    <n v="58764"/>
    <n v="2260.1538461538462"/>
    <n v="56503.846153846156"/>
    <n v="11300.769230769232"/>
    <n v="5650.3846153846162"/>
    <n v="6780.4615384615381"/>
    <n v="200"/>
    <n v="6980.4615384615381"/>
    <n v="3800"/>
    <n v="77255"/>
    <n v="70274.538461538468"/>
    <s v="Paid"/>
    <s v="Axis"/>
    <s v="694276652760"/>
    <s v="112523691846"/>
  </r>
  <r>
    <x v="1631"/>
    <x v="23"/>
    <x v="0"/>
    <n v="52"/>
    <x v="7"/>
    <x v="5"/>
    <x v="2"/>
    <s v="2021-06-06"/>
    <x v="0"/>
    <x v="0"/>
    <n v="26"/>
    <n v="22"/>
    <n v="4"/>
    <n v="18"/>
    <n v="73006"/>
    <n v="2807.9230769230771"/>
    <n v="61774.307692307695"/>
    <n v="12354.86153846154"/>
    <n v="6177.4307692307702"/>
    <n v="7412.916923076923"/>
    <n v="200"/>
    <n v="7612.916923076923"/>
    <n v="3600"/>
    <n v="83906.6"/>
    <n v="76293.683076923087"/>
    <s v="Paid"/>
    <s v="HDFC"/>
    <s v="763019063217"/>
    <s v="591282528270"/>
  </r>
  <r>
    <x v="1632"/>
    <x v="136"/>
    <x v="1"/>
    <n v="47"/>
    <x v="3"/>
    <x v="5"/>
    <x v="3"/>
    <s v="2023-09-02"/>
    <x v="0"/>
    <x v="0"/>
    <n v="26"/>
    <n v="24"/>
    <n v="2"/>
    <n v="4"/>
    <n v="26095"/>
    <n v="1003.6538461538462"/>
    <n v="24087.692307692309"/>
    <n v="4817.5384615384619"/>
    <n v="2408.7692307692309"/>
    <n v="2890.523076923077"/>
    <n v="200"/>
    <n v="3090.523076923077"/>
    <n v="800"/>
    <n v="32114"/>
    <n v="29023.476923076923"/>
    <s v="Paid"/>
    <s v="SBI"/>
    <s v="560917038882"/>
    <s v="698043925076"/>
  </r>
  <r>
    <x v="1633"/>
    <x v="124"/>
    <x v="0"/>
    <n v="41"/>
    <x v="0"/>
    <x v="3"/>
    <x v="3"/>
    <s v="2019-05-03"/>
    <x v="0"/>
    <x v="0"/>
    <n v="26"/>
    <n v="23"/>
    <n v="3"/>
    <n v="4"/>
    <n v="39797"/>
    <n v="1530.6538461538462"/>
    <n v="35205.038461538461"/>
    <n v="7041.0076923076922"/>
    <n v="3520.5038461538461"/>
    <n v="4224.6046153846155"/>
    <n v="200"/>
    <n v="4424.6046153846155"/>
    <n v="800"/>
    <n v="46566.55"/>
    <n v="42141.945384615385"/>
    <s v="Paid"/>
    <s v="ICICI"/>
    <s v="703935134974"/>
    <s v="178990176688"/>
  </r>
  <r>
    <x v="1634"/>
    <x v="75"/>
    <x v="0"/>
    <n v="52"/>
    <x v="3"/>
    <x v="5"/>
    <x v="2"/>
    <s v="2025-02-26"/>
    <x v="0"/>
    <x v="0"/>
    <n v="26"/>
    <n v="23"/>
    <n v="3"/>
    <n v="20"/>
    <n v="35116"/>
    <n v="1350.6153846153845"/>
    <n v="31064.153846153844"/>
    <n v="6212.830769230769"/>
    <n v="3106.4153846153845"/>
    <n v="3727.6984615384613"/>
    <n v="200"/>
    <n v="3927.6984615384613"/>
    <n v="4000"/>
    <n v="44383.4"/>
    <n v="40455.701538461537"/>
    <s v="Paid"/>
    <s v="HDFC"/>
    <s v="553629212517"/>
    <s v="340191669075"/>
  </r>
  <r>
    <x v="1635"/>
    <x v="112"/>
    <x v="0"/>
    <n v="29"/>
    <x v="0"/>
    <x v="0"/>
    <x v="5"/>
    <s v="2022-02-15"/>
    <x v="0"/>
    <x v="0"/>
    <n v="26"/>
    <n v="24"/>
    <n v="2"/>
    <n v="9"/>
    <n v="70416"/>
    <n v="2708.3076923076924"/>
    <n v="64999.384615384617"/>
    <n v="12999.876923076925"/>
    <n v="6499.9384615384624"/>
    <n v="7799.9261538461542"/>
    <n v="200"/>
    <n v="7999.9261538461542"/>
    <n v="1800"/>
    <n v="86299.200000000012"/>
    <n v="78299.273846153854"/>
    <s v="Paid"/>
    <s v="SBI"/>
    <s v="429492798005"/>
    <s v="342605116332"/>
  </r>
  <r>
    <x v="1636"/>
    <x v="71"/>
    <x v="0"/>
    <n v="52"/>
    <x v="0"/>
    <x v="0"/>
    <x v="3"/>
    <s v="2019-01-16"/>
    <x v="0"/>
    <x v="0"/>
    <n v="26"/>
    <n v="22"/>
    <n v="4"/>
    <n v="18"/>
    <n v="26116"/>
    <n v="1004.4615384615385"/>
    <n v="22098.153846153848"/>
    <n v="4419.6307692307701"/>
    <n v="2209.815384615385"/>
    <n v="2651.7784615384617"/>
    <n v="200"/>
    <n v="2851.7784615384617"/>
    <n v="3600"/>
    <n v="32327.600000000002"/>
    <n v="29475.82153846154"/>
    <s v="Paid"/>
    <s v="Axis"/>
    <s v="578264298331"/>
    <s v="920832628240"/>
  </r>
  <r>
    <x v="1637"/>
    <x v="9"/>
    <x v="1"/>
    <n v="25"/>
    <x v="1"/>
    <x v="3"/>
    <x v="4"/>
    <s v="2023-01-04"/>
    <x v="0"/>
    <x v="0"/>
    <n v="26"/>
    <n v="23"/>
    <n v="3"/>
    <n v="4"/>
    <n v="29538"/>
    <n v="1136.0769230769231"/>
    <n v="26129.76923076923"/>
    <n v="5225.9538461538468"/>
    <n v="2612.9769230769234"/>
    <n v="3135.5723076923077"/>
    <n v="200"/>
    <n v="3335.5723076923077"/>
    <n v="800"/>
    <n v="34768.699999999997"/>
    <n v="31433.127692307688"/>
    <s v="Paid"/>
    <s v="HDFC"/>
    <s v="222112149720"/>
    <s v="439533560706"/>
  </r>
  <r>
    <x v="1638"/>
    <x v="42"/>
    <x v="0"/>
    <n v="37"/>
    <x v="0"/>
    <x v="1"/>
    <x v="1"/>
    <s v="2023-03-23"/>
    <x v="0"/>
    <x v="0"/>
    <n v="26"/>
    <n v="25"/>
    <n v="1"/>
    <n v="10"/>
    <n v="20826"/>
    <n v="801"/>
    <n v="20025"/>
    <n v="4005"/>
    <n v="2002.5"/>
    <n v="2403"/>
    <n v="200"/>
    <n v="2603"/>
    <n v="2000"/>
    <n v="28032.5"/>
    <n v="25429.5"/>
    <s v="Paid"/>
    <s v="ICICI"/>
    <s v="337212723859"/>
    <s v="689265484669"/>
  </r>
  <r>
    <x v="1639"/>
    <x v="156"/>
    <x v="1"/>
    <n v="43"/>
    <x v="4"/>
    <x v="3"/>
    <x v="4"/>
    <s v="2022-12-29"/>
    <x v="0"/>
    <x v="0"/>
    <n v="26"/>
    <n v="24"/>
    <n v="2"/>
    <n v="4"/>
    <n v="45857"/>
    <n v="1763.7307692307693"/>
    <n v="42329.538461538461"/>
    <n v="8465.9076923076918"/>
    <n v="4232.9538461538459"/>
    <n v="5079.5446153846151"/>
    <n v="200"/>
    <n v="5279.5446153846151"/>
    <n v="800"/>
    <n v="55828.4"/>
    <n v="50548.855384615388"/>
    <s v="Paid"/>
    <s v="Axis"/>
    <s v="874662461120"/>
    <s v="987085938186"/>
  </r>
  <r>
    <x v="1640"/>
    <x v="114"/>
    <x v="1"/>
    <n v="35"/>
    <x v="4"/>
    <x v="1"/>
    <x v="6"/>
    <s v="2024-06-16"/>
    <x v="0"/>
    <x v="0"/>
    <n v="26"/>
    <n v="23"/>
    <n v="3"/>
    <n v="12"/>
    <n v="62074"/>
    <n v="2387.4615384615386"/>
    <n v="54911.61538461539"/>
    <n v="10982.323076923079"/>
    <n v="5491.1615384615397"/>
    <n v="6589.3938461538464"/>
    <n v="200"/>
    <n v="6789.3938461538464"/>
    <n v="2400"/>
    <n v="73785.100000000006"/>
    <n v="66995.706153846157"/>
    <s v="Paid"/>
    <s v="HDFC"/>
    <s v="606312591632"/>
    <s v="968619798934"/>
  </r>
  <r>
    <x v="1641"/>
    <x v="58"/>
    <x v="1"/>
    <n v="48"/>
    <x v="2"/>
    <x v="5"/>
    <x v="6"/>
    <s v="2022-03-13"/>
    <x v="0"/>
    <x v="0"/>
    <n v="26"/>
    <n v="22"/>
    <n v="4"/>
    <n v="10"/>
    <n v="74228"/>
    <n v="2854.9230769230771"/>
    <n v="62808.307692307695"/>
    <n v="12561.66153846154"/>
    <n v="6280.8307692307699"/>
    <n v="7536.9969230769229"/>
    <n v="200"/>
    <n v="7736.9969230769229"/>
    <n v="2000"/>
    <n v="83650.8"/>
    <n v="75913.803076923083"/>
    <s v="Paid"/>
    <s v="ICICI"/>
    <s v="297849977555"/>
    <s v="649983297055"/>
  </r>
  <r>
    <x v="1642"/>
    <x v="140"/>
    <x v="0"/>
    <n v="43"/>
    <x v="2"/>
    <x v="0"/>
    <x v="1"/>
    <s v="2022-06-12"/>
    <x v="0"/>
    <x v="0"/>
    <n v="26"/>
    <n v="24"/>
    <n v="2"/>
    <n v="1"/>
    <n v="33469"/>
    <n v="1287.2692307692307"/>
    <n v="30894.461538461539"/>
    <n v="6178.8923076923083"/>
    <n v="3089.4461538461542"/>
    <n v="3707.3353846153846"/>
    <n v="200"/>
    <n v="3907.3353846153846"/>
    <n v="200"/>
    <n v="40362.800000000003"/>
    <n v="36455.464615384619"/>
    <s v="Paid"/>
    <s v="SBI"/>
    <s v="700455232015"/>
    <s v="496178980276"/>
  </r>
  <r>
    <x v="1643"/>
    <x v="125"/>
    <x v="0"/>
    <n v="34"/>
    <x v="1"/>
    <x v="4"/>
    <x v="5"/>
    <s v="2023-03-22"/>
    <x v="0"/>
    <x v="0"/>
    <n v="26"/>
    <n v="25"/>
    <n v="1"/>
    <n v="5"/>
    <n v="62583"/>
    <n v="2407.0384615384614"/>
    <n v="60175.961538461539"/>
    <n v="12035.192307692309"/>
    <n v="6017.5961538461543"/>
    <n v="7221.1153846153848"/>
    <n v="200"/>
    <n v="7421.1153846153848"/>
    <n v="1000"/>
    <n v="79228.75"/>
    <n v="71807.63461538461"/>
    <s v="Paid"/>
    <s v="SBI"/>
    <s v="461942132656"/>
    <s v="335605702620"/>
  </r>
  <r>
    <x v="1644"/>
    <x v="162"/>
    <x v="1"/>
    <n v="34"/>
    <x v="0"/>
    <x v="2"/>
    <x v="3"/>
    <s v="2023-10-12"/>
    <x v="0"/>
    <x v="0"/>
    <n v="26"/>
    <n v="26"/>
    <n v="0"/>
    <n v="10"/>
    <n v="50827"/>
    <n v="1954.8846153846155"/>
    <n v="50827"/>
    <n v="10165.400000000001"/>
    <n v="5082.7000000000007"/>
    <n v="6099.24"/>
    <n v="200"/>
    <n v="6299.24"/>
    <n v="2000"/>
    <n v="68075.100000000006"/>
    <n v="61775.860000000008"/>
    <s v="Paid"/>
    <s v="Axis"/>
    <s v="923262610732"/>
    <s v="319830490616"/>
  </r>
  <r>
    <x v="1645"/>
    <x v="41"/>
    <x v="0"/>
    <n v="31"/>
    <x v="2"/>
    <x v="2"/>
    <x v="5"/>
    <s v="2023-12-19"/>
    <x v="0"/>
    <x v="0"/>
    <n v="26"/>
    <n v="23"/>
    <n v="3"/>
    <n v="13"/>
    <n v="36829"/>
    <n v="1416.5"/>
    <n v="32579.5"/>
    <n v="6515.9000000000005"/>
    <n v="3257.9500000000003"/>
    <n v="3909.54"/>
    <n v="200"/>
    <n v="4109.54"/>
    <n v="2600"/>
    <n v="44953.35"/>
    <n v="40843.81"/>
    <s v="Paid"/>
    <s v="HDFC"/>
    <s v="492552620803"/>
    <s v="751293886098"/>
  </r>
  <r>
    <x v="1646"/>
    <x v="174"/>
    <x v="1"/>
    <n v="28"/>
    <x v="1"/>
    <x v="5"/>
    <x v="2"/>
    <s v="2023-03-26"/>
    <x v="0"/>
    <x v="0"/>
    <n v="26"/>
    <n v="24"/>
    <n v="2"/>
    <n v="20"/>
    <n v="38130"/>
    <n v="1466.5384615384614"/>
    <n v="35196.923076923078"/>
    <n v="7039.3846153846162"/>
    <n v="3519.6923076923081"/>
    <n v="4223.6307692307691"/>
    <n v="200"/>
    <n v="4423.6307692307691"/>
    <n v="4000"/>
    <n v="49756"/>
    <n v="45332.369230769233"/>
    <s v="Paid"/>
    <s v="SBI"/>
    <s v="680983524380"/>
    <s v="949464417904"/>
  </r>
  <r>
    <x v="1647"/>
    <x v="23"/>
    <x v="1"/>
    <n v="48"/>
    <x v="6"/>
    <x v="1"/>
    <x v="0"/>
    <s v="2025-08-18"/>
    <x v="0"/>
    <x v="0"/>
    <n v="26"/>
    <n v="23"/>
    <n v="3"/>
    <n v="13"/>
    <n v="70272"/>
    <n v="2702.7692307692309"/>
    <n v="62163.692307692312"/>
    <n v="12432.738461538464"/>
    <n v="6216.3692307692318"/>
    <n v="7459.6430769230774"/>
    <n v="200"/>
    <n v="7659.6430769230774"/>
    <n v="2600"/>
    <n v="83412.800000000003"/>
    <n v="75753.156923076924"/>
    <s v="Paid"/>
    <s v="ICICI"/>
    <s v="952031400640"/>
    <s v="745891724723"/>
  </r>
  <r>
    <x v="1648"/>
    <x v="56"/>
    <x v="0"/>
    <n v="25"/>
    <x v="3"/>
    <x v="5"/>
    <x v="3"/>
    <s v="2023-05-06"/>
    <x v="0"/>
    <x v="0"/>
    <n v="26"/>
    <n v="24"/>
    <n v="2"/>
    <n v="11"/>
    <n v="60643"/>
    <n v="2332.4230769230771"/>
    <n v="55978.153846153851"/>
    <n v="11195.630769230771"/>
    <n v="5597.8153846153855"/>
    <n v="6717.378461538462"/>
    <n v="200"/>
    <n v="6917.378461538462"/>
    <n v="2200"/>
    <n v="74971.600000000006"/>
    <n v="68054.221538461541"/>
    <s v="Paid"/>
    <s v="HDFC"/>
    <s v="198904861315"/>
    <s v="746645821220"/>
  </r>
  <r>
    <x v="1649"/>
    <x v="12"/>
    <x v="1"/>
    <n v="41"/>
    <x v="4"/>
    <x v="2"/>
    <x v="0"/>
    <s v="2021-06-24"/>
    <x v="0"/>
    <x v="0"/>
    <n v="26"/>
    <n v="25"/>
    <n v="1"/>
    <n v="5"/>
    <n v="26043"/>
    <n v="1001.6538461538462"/>
    <n v="25041.346153846156"/>
    <n v="5008.2692307692314"/>
    <n v="2504.1346153846157"/>
    <n v="3004.9615384615386"/>
    <n v="200"/>
    <n v="3204.9615384615386"/>
    <n v="1000"/>
    <n v="33553.75"/>
    <n v="30348.788461538461"/>
    <s v="Paid"/>
    <s v="ICICI"/>
    <s v="784229495041"/>
    <s v="464022505456"/>
  </r>
  <r>
    <x v="1650"/>
    <x v="197"/>
    <x v="0"/>
    <n v="48"/>
    <x v="5"/>
    <x v="0"/>
    <x v="6"/>
    <s v="2025-06-10"/>
    <x v="0"/>
    <x v="0"/>
    <n v="26"/>
    <n v="25"/>
    <n v="1"/>
    <n v="1"/>
    <n v="63317"/>
    <n v="2435.2692307692309"/>
    <n v="60881.730769230773"/>
    <n v="12176.346153846156"/>
    <n v="6088.173076923078"/>
    <n v="7305.8076923076924"/>
    <n v="200"/>
    <n v="7505.8076923076924"/>
    <n v="200"/>
    <n v="79346.250000000015"/>
    <n v="71840.442307692327"/>
    <s v="Paid"/>
    <s v="HDFC"/>
    <s v="698132496175"/>
    <s v="755219504481"/>
  </r>
  <r>
    <x v="1651"/>
    <x v="151"/>
    <x v="1"/>
    <n v="35"/>
    <x v="6"/>
    <x v="1"/>
    <x v="6"/>
    <s v="2023-12-06"/>
    <x v="0"/>
    <x v="0"/>
    <n v="26"/>
    <n v="22"/>
    <n v="4"/>
    <n v="15"/>
    <n v="26271"/>
    <n v="1010.4230769230769"/>
    <n v="22229.307692307691"/>
    <n v="4445.8615384615387"/>
    <n v="2222.9307692307693"/>
    <n v="2667.5169230769229"/>
    <n v="200"/>
    <n v="2867.5169230769229"/>
    <n v="3000"/>
    <n v="31898.1"/>
    <n v="29030.583076923074"/>
    <s v="Paid"/>
    <s v="SBI"/>
    <s v="412324720069"/>
    <s v="712799560019"/>
  </r>
  <r>
    <x v="1652"/>
    <x v="60"/>
    <x v="0"/>
    <n v="41"/>
    <x v="6"/>
    <x v="2"/>
    <x v="5"/>
    <s v="2023-08-03"/>
    <x v="0"/>
    <x v="0"/>
    <n v="26"/>
    <n v="22"/>
    <n v="4"/>
    <n v="12"/>
    <n v="25641"/>
    <n v="986.19230769230774"/>
    <n v="21696.23076923077"/>
    <n v="4339.2461538461539"/>
    <n v="2169.623076923077"/>
    <n v="2603.5476923076922"/>
    <n v="200"/>
    <n v="2803.5476923076922"/>
    <n v="2400"/>
    <n v="30605.1"/>
    <n v="27801.552307692305"/>
    <s v="Paid"/>
    <s v="HDFC"/>
    <s v="219176169170"/>
    <s v="952205532529"/>
  </r>
  <r>
    <x v="1653"/>
    <x v="75"/>
    <x v="1"/>
    <n v="35"/>
    <x v="7"/>
    <x v="3"/>
    <x v="4"/>
    <s v="2020-07-30"/>
    <x v="0"/>
    <x v="0"/>
    <n v="26"/>
    <n v="24"/>
    <n v="2"/>
    <n v="15"/>
    <n v="33979"/>
    <n v="1306.8846153846155"/>
    <n v="31365.230769230773"/>
    <n v="6273.046153846155"/>
    <n v="3136.5230769230775"/>
    <n v="3763.8276923076928"/>
    <n v="200"/>
    <n v="3963.8276923076928"/>
    <n v="3000"/>
    <n v="43774.8"/>
    <n v="39810.972307692311"/>
    <s v="Paid"/>
    <s v="HDFC"/>
    <s v="811203136202"/>
    <s v="390440869700"/>
  </r>
  <r>
    <x v="1654"/>
    <x v="100"/>
    <x v="0"/>
    <n v="35"/>
    <x v="2"/>
    <x v="2"/>
    <x v="6"/>
    <s v="2019-10-13"/>
    <x v="0"/>
    <x v="0"/>
    <n v="26"/>
    <n v="24"/>
    <n v="2"/>
    <n v="6"/>
    <n v="29243"/>
    <n v="1124.7307692307693"/>
    <n v="26993.538461538461"/>
    <n v="5398.7076923076929"/>
    <n v="2699.3538461538465"/>
    <n v="3239.2246153846154"/>
    <n v="200"/>
    <n v="3439.2246153846154"/>
    <n v="1200"/>
    <n v="36291.599999999999"/>
    <n v="32852.375384615385"/>
    <s v="Paid"/>
    <s v="ICICI"/>
    <s v="565523198885"/>
    <s v="939707676194"/>
  </r>
  <r>
    <x v="1655"/>
    <x v="144"/>
    <x v="0"/>
    <n v="34"/>
    <x v="1"/>
    <x v="0"/>
    <x v="3"/>
    <s v="2020-03-12"/>
    <x v="0"/>
    <x v="0"/>
    <n v="26"/>
    <n v="22"/>
    <n v="4"/>
    <n v="5"/>
    <n v="29557"/>
    <n v="1136.8076923076924"/>
    <n v="25009.769230769234"/>
    <n v="5001.9538461538468"/>
    <n v="2500.9769230769234"/>
    <n v="3001.1723076923081"/>
    <n v="200"/>
    <n v="3201.1723076923081"/>
    <n v="1000"/>
    <n v="33512.700000000004"/>
    <n v="30311.527692307696"/>
    <s v="Paid"/>
    <s v="ICICI"/>
    <s v="994870498677"/>
    <s v="323328162547"/>
  </r>
  <r>
    <x v="1656"/>
    <x v="9"/>
    <x v="0"/>
    <n v="49"/>
    <x v="3"/>
    <x v="5"/>
    <x v="1"/>
    <s v="2019-09-07"/>
    <x v="0"/>
    <x v="0"/>
    <n v="26"/>
    <n v="25"/>
    <n v="1"/>
    <n v="12"/>
    <n v="51052"/>
    <n v="1963.5384615384614"/>
    <n v="49088.461538461539"/>
    <n v="9817.6923076923085"/>
    <n v="4908.8461538461543"/>
    <n v="5890.6153846153848"/>
    <n v="200"/>
    <n v="6090.6153846153848"/>
    <n v="2400"/>
    <n v="66215"/>
    <n v="60124.384615384617"/>
    <s v="Paid"/>
    <s v="SBI"/>
    <s v="810397839006"/>
    <s v="447691640167"/>
  </r>
  <r>
    <x v="1657"/>
    <x v="194"/>
    <x v="1"/>
    <n v="42"/>
    <x v="7"/>
    <x v="4"/>
    <x v="5"/>
    <s v="2022-02-15"/>
    <x v="0"/>
    <x v="0"/>
    <n v="26"/>
    <n v="25"/>
    <n v="1"/>
    <n v="5"/>
    <n v="60727"/>
    <n v="2335.6538461538462"/>
    <n v="58391.346153846156"/>
    <n v="11678.269230769232"/>
    <n v="5839.1346153846162"/>
    <n v="7006.9615384615381"/>
    <n v="200"/>
    <n v="7206.9615384615381"/>
    <n v="1000"/>
    <n v="76908.75"/>
    <n v="69701.788461538468"/>
    <s v="Paid"/>
    <s v="ICICI"/>
    <s v="178156236208"/>
    <s v="137215947802"/>
  </r>
  <r>
    <x v="1658"/>
    <x v="41"/>
    <x v="0"/>
    <n v="25"/>
    <x v="2"/>
    <x v="4"/>
    <x v="2"/>
    <s v="2025-08-07"/>
    <x v="0"/>
    <x v="0"/>
    <n v="26"/>
    <n v="24"/>
    <n v="2"/>
    <n v="14"/>
    <n v="75234"/>
    <n v="2893.6153846153848"/>
    <n v="69446.769230769234"/>
    <n v="13889.353846153848"/>
    <n v="6944.6769230769241"/>
    <n v="8333.6123076923086"/>
    <n v="200"/>
    <n v="8533.6123076923086"/>
    <n v="2800"/>
    <n v="93080.8"/>
    <n v="84547.187692307692"/>
    <s v="Paid"/>
    <s v="Axis"/>
    <s v="198205034746"/>
    <s v="463295410214"/>
  </r>
  <r>
    <x v="1659"/>
    <x v="0"/>
    <x v="1"/>
    <n v="40"/>
    <x v="1"/>
    <x v="5"/>
    <x v="6"/>
    <s v="2024-01-14"/>
    <x v="0"/>
    <x v="0"/>
    <n v="26"/>
    <n v="23"/>
    <n v="3"/>
    <n v="13"/>
    <n v="49578"/>
    <n v="1906.8461538461538"/>
    <n v="43857.461538461539"/>
    <n v="8771.4923076923078"/>
    <n v="4385.7461538461539"/>
    <n v="5262.8953846153845"/>
    <n v="200"/>
    <n v="5462.8953846153845"/>
    <n v="2600"/>
    <n v="59614.7"/>
    <n v="54151.804615384615"/>
    <s v="Paid"/>
    <s v="ICICI"/>
    <s v="358773504732"/>
    <s v="119746959286"/>
  </r>
  <r>
    <x v="1660"/>
    <x v="4"/>
    <x v="1"/>
    <n v="27"/>
    <x v="4"/>
    <x v="3"/>
    <x v="0"/>
    <s v="2020-12-02"/>
    <x v="0"/>
    <x v="0"/>
    <n v="26"/>
    <n v="25"/>
    <n v="1"/>
    <n v="11"/>
    <n v="79732"/>
    <n v="3066.6153846153848"/>
    <n v="76665.384615384624"/>
    <n v="15333.076923076926"/>
    <n v="7666.5384615384628"/>
    <n v="9199.8461538461543"/>
    <n v="200"/>
    <n v="9399.8461538461543"/>
    <n v="2200"/>
    <n v="101865.00000000001"/>
    <n v="92465.153846153858"/>
    <s v="Paid"/>
    <s v="ICICI"/>
    <s v="836313255341"/>
    <s v="749765117279"/>
  </r>
  <r>
    <x v="1661"/>
    <x v="170"/>
    <x v="1"/>
    <n v="25"/>
    <x v="0"/>
    <x v="4"/>
    <x v="2"/>
    <s v="2022-08-06"/>
    <x v="0"/>
    <x v="0"/>
    <n v="26"/>
    <n v="22"/>
    <n v="4"/>
    <n v="14"/>
    <n v="40702"/>
    <n v="1565.4615384615386"/>
    <n v="34440.153846153851"/>
    <n v="6888.0307692307706"/>
    <n v="3444.0153846153853"/>
    <n v="4132.8184615384616"/>
    <n v="200"/>
    <n v="4332.8184615384616"/>
    <n v="2800"/>
    <n v="47572.200000000004"/>
    <n v="43239.381538461545"/>
    <s v="Paid"/>
    <s v="HDFC"/>
    <s v="777237058004"/>
    <s v="896492551631"/>
  </r>
  <r>
    <x v="1662"/>
    <x v="18"/>
    <x v="1"/>
    <n v="48"/>
    <x v="7"/>
    <x v="2"/>
    <x v="3"/>
    <s v="2019-03-09"/>
    <x v="0"/>
    <x v="0"/>
    <n v="26"/>
    <n v="25"/>
    <n v="1"/>
    <n v="3"/>
    <n v="76073"/>
    <n v="2925.8846153846152"/>
    <n v="73147.115384615376"/>
    <n v="14629.423076923076"/>
    <n v="7314.7115384615381"/>
    <n v="8777.6538461538439"/>
    <n v="200"/>
    <n v="8977.6538461538439"/>
    <n v="600"/>
    <n v="95691.249999999985"/>
    <n v="86713.596153846142"/>
    <s v="Paid"/>
    <s v="ICICI"/>
    <s v="203146750876"/>
    <s v="257130470005"/>
  </r>
  <r>
    <x v="1663"/>
    <x v="176"/>
    <x v="0"/>
    <n v="51"/>
    <x v="1"/>
    <x v="4"/>
    <x v="6"/>
    <s v="2022-06-26"/>
    <x v="0"/>
    <x v="0"/>
    <n v="26"/>
    <n v="25"/>
    <n v="1"/>
    <n v="17"/>
    <n v="69025"/>
    <n v="2654.8076923076924"/>
    <n v="66370.192307692312"/>
    <n v="13274.038461538463"/>
    <n v="6637.0192307692314"/>
    <n v="7964.4230769230771"/>
    <n v="200"/>
    <n v="8164.4230769230771"/>
    <n v="3400"/>
    <n v="89681.250000000015"/>
    <n v="81516.826923076937"/>
    <s v="Paid"/>
    <s v="Axis"/>
    <s v="983621458589"/>
    <s v="328078445404"/>
  </r>
  <r>
    <x v="1664"/>
    <x v="68"/>
    <x v="0"/>
    <n v="47"/>
    <x v="1"/>
    <x v="3"/>
    <x v="3"/>
    <s v="2024-06-30"/>
    <x v="0"/>
    <x v="0"/>
    <n v="26"/>
    <n v="24"/>
    <n v="2"/>
    <n v="5"/>
    <n v="28440"/>
    <n v="1093.8461538461538"/>
    <n v="26252.307692307691"/>
    <n v="5250.461538461539"/>
    <n v="2625.2307692307695"/>
    <n v="3150.2769230769227"/>
    <n v="200"/>
    <n v="3350.2769230769227"/>
    <n v="1000"/>
    <n v="35128"/>
    <n v="31777.723076923077"/>
    <s v="Paid"/>
    <s v="ICICI"/>
    <s v="572438121903"/>
    <s v="949392176842"/>
  </r>
  <r>
    <x v="1665"/>
    <x v="144"/>
    <x v="1"/>
    <n v="28"/>
    <x v="2"/>
    <x v="1"/>
    <x v="5"/>
    <s v="2021-09-08"/>
    <x v="0"/>
    <x v="0"/>
    <n v="26"/>
    <n v="21"/>
    <n v="5"/>
    <n v="5"/>
    <n v="44170"/>
    <n v="1698.8461538461538"/>
    <n v="35675.769230769227"/>
    <n v="7135.1538461538457"/>
    <n v="3567.5769230769229"/>
    <n v="4281.0923076923073"/>
    <n v="200"/>
    <n v="4481.0923076923073"/>
    <n v="1000"/>
    <n v="47378.499999999993"/>
    <n v="42897.407692307686"/>
    <s v="Paid"/>
    <s v="Axis"/>
    <s v="146765578850"/>
    <s v="848440748767"/>
  </r>
  <r>
    <x v="1666"/>
    <x v="160"/>
    <x v="1"/>
    <n v="26"/>
    <x v="0"/>
    <x v="2"/>
    <x v="0"/>
    <s v="2024-09-11"/>
    <x v="0"/>
    <x v="0"/>
    <n v="26"/>
    <n v="22"/>
    <n v="4"/>
    <n v="0"/>
    <n v="62643"/>
    <n v="2409.3461538461538"/>
    <n v="53005.615384615383"/>
    <n v="10601.123076923077"/>
    <n v="5300.5615384615385"/>
    <n v="6360.6738461538462"/>
    <n v="200"/>
    <n v="6560.6738461538462"/>
    <n v="0"/>
    <n v="68907.3"/>
    <n v="62346.626153846155"/>
    <s v="Paid"/>
    <s v="SBI"/>
    <s v="988876104948"/>
    <s v="682418826953"/>
  </r>
  <r>
    <x v="1667"/>
    <x v="119"/>
    <x v="0"/>
    <n v="51"/>
    <x v="0"/>
    <x v="2"/>
    <x v="4"/>
    <s v="2021-05-16"/>
    <x v="0"/>
    <x v="0"/>
    <n v="26"/>
    <n v="24"/>
    <n v="2"/>
    <n v="10"/>
    <n v="32477"/>
    <n v="1249.1153846153845"/>
    <n v="29978.769230769227"/>
    <n v="5995.7538461538461"/>
    <n v="2997.876923076923"/>
    <n v="3597.4523076923069"/>
    <n v="200"/>
    <n v="3797.4523076923069"/>
    <n v="2000"/>
    <n v="40972.399999999994"/>
    <n v="37174.947692307687"/>
    <s v="Paid"/>
    <s v="HDFC"/>
    <s v="658554044251"/>
    <s v="881099508235"/>
  </r>
  <r>
    <x v="1668"/>
    <x v="73"/>
    <x v="0"/>
    <n v="25"/>
    <x v="1"/>
    <x v="4"/>
    <x v="1"/>
    <s v="2023-11-06"/>
    <x v="0"/>
    <x v="0"/>
    <n v="26"/>
    <n v="22"/>
    <n v="4"/>
    <n v="0"/>
    <n v="31403"/>
    <n v="1207.8076923076924"/>
    <n v="26571.769230769234"/>
    <n v="5314.3538461538474"/>
    <n v="2657.1769230769237"/>
    <n v="3188.6123076923081"/>
    <n v="200"/>
    <n v="3388.6123076923081"/>
    <n v="0"/>
    <n v="34543.300000000003"/>
    <n v="31154.687692307696"/>
    <s v="Paid"/>
    <s v="ICICI"/>
    <s v="142481109366"/>
    <s v="234548049203"/>
  </r>
  <r>
    <x v="1669"/>
    <x v="120"/>
    <x v="1"/>
    <n v="52"/>
    <x v="2"/>
    <x v="4"/>
    <x v="1"/>
    <s v="2023-02-10"/>
    <x v="0"/>
    <x v="0"/>
    <n v="26"/>
    <n v="25"/>
    <n v="1"/>
    <n v="1"/>
    <n v="40686"/>
    <n v="1564.8461538461538"/>
    <n v="39121.153846153844"/>
    <n v="7824.2307692307695"/>
    <n v="3912.1153846153848"/>
    <n v="4694.538461538461"/>
    <n v="200"/>
    <n v="4894.538461538461"/>
    <n v="200"/>
    <n v="51057.499999999993"/>
    <n v="46162.961538461532"/>
    <s v="Paid"/>
    <s v="SBI"/>
    <s v="269481708127"/>
    <s v="227925003465"/>
  </r>
  <r>
    <x v="1670"/>
    <x v="32"/>
    <x v="0"/>
    <n v="46"/>
    <x v="2"/>
    <x v="4"/>
    <x v="4"/>
    <s v="2022-03-29"/>
    <x v="0"/>
    <x v="0"/>
    <n v="26"/>
    <n v="22"/>
    <n v="4"/>
    <n v="14"/>
    <n v="58156"/>
    <n v="2236.7692307692309"/>
    <n v="49208.923076923078"/>
    <n v="9841.7846153846167"/>
    <n v="4920.8923076923083"/>
    <n v="5905.0707692307687"/>
    <n v="200"/>
    <n v="6105.0707692307687"/>
    <n v="2800"/>
    <n v="66771.600000000006"/>
    <n v="60666.529230769236"/>
    <s v="Paid"/>
    <s v="Axis"/>
    <s v="217991818900"/>
    <s v="348915888127"/>
  </r>
  <r>
    <x v="1671"/>
    <x v="171"/>
    <x v="1"/>
    <n v="53"/>
    <x v="6"/>
    <x v="1"/>
    <x v="0"/>
    <s v="2023-09-24"/>
    <x v="0"/>
    <x v="0"/>
    <n v="26"/>
    <n v="25"/>
    <n v="1"/>
    <n v="8"/>
    <n v="68608"/>
    <n v="2638.7692307692309"/>
    <n v="65969.23076923078"/>
    <n v="13193.846153846156"/>
    <n v="6596.923076923078"/>
    <n v="7916.3076923076933"/>
    <n v="200"/>
    <n v="8116.3076923076933"/>
    <n v="1600"/>
    <n v="87360.000000000015"/>
    <n v="79243.692307692327"/>
    <s v="Paid"/>
    <s v="HDFC"/>
    <s v="235830870011"/>
    <s v="325038620271"/>
  </r>
  <r>
    <x v="1672"/>
    <x v="50"/>
    <x v="1"/>
    <n v="41"/>
    <x v="1"/>
    <x v="1"/>
    <x v="5"/>
    <s v="2021-01-01"/>
    <x v="0"/>
    <x v="0"/>
    <n v="26"/>
    <n v="24"/>
    <n v="2"/>
    <n v="10"/>
    <n v="23173"/>
    <n v="891.26923076923072"/>
    <n v="21390.461538461539"/>
    <n v="4278.0923076923082"/>
    <n v="2139.0461538461541"/>
    <n v="2566.8553846153845"/>
    <n v="200"/>
    <n v="2766.8553846153845"/>
    <n v="2000"/>
    <n v="29807.599999999999"/>
    <n v="27040.744615384614"/>
    <s v="Paid"/>
    <s v="SBI"/>
    <s v="730664757374"/>
    <s v="315632567782"/>
  </r>
  <r>
    <x v="1673"/>
    <x v="182"/>
    <x v="1"/>
    <n v="47"/>
    <x v="7"/>
    <x v="2"/>
    <x v="2"/>
    <s v="2021-06-27"/>
    <x v="0"/>
    <x v="0"/>
    <n v="26"/>
    <n v="21"/>
    <n v="5"/>
    <n v="2"/>
    <n v="76536"/>
    <n v="2943.6923076923076"/>
    <n v="61817.538461538461"/>
    <n v="12363.507692307692"/>
    <n v="6181.7538461538461"/>
    <n v="7418.1046153846146"/>
    <n v="200"/>
    <n v="7618.1046153846146"/>
    <n v="400"/>
    <n v="80762.8"/>
    <n v="73144.695384615392"/>
    <s v="Paid"/>
    <s v="ICICI"/>
    <s v="920153139029"/>
    <s v="380279001282"/>
  </r>
  <r>
    <x v="1674"/>
    <x v="195"/>
    <x v="0"/>
    <n v="33"/>
    <x v="3"/>
    <x v="0"/>
    <x v="2"/>
    <s v="2023-08-20"/>
    <x v="0"/>
    <x v="0"/>
    <n v="26"/>
    <n v="23"/>
    <n v="3"/>
    <n v="9"/>
    <n v="42580"/>
    <n v="1637.6923076923076"/>
    <n v="37666.923076923078"/>
    <n v="7533.3846153846162"/>
    <n v="3766.6923076923081"/>
    <n v="4520.0307692307688"/>
    <n v="200"/>
    <n v="4720.0307692307688"/>
    <n v="1800"/>
    <n v="50767"/>
    <n v="46046.969230769231"/>
    <s v="Paid"/>
    <s v="Axis"/>
    <s v="746573889543"/>
    <s v="100461302999"/>
  </r>
  <r>
    <x v="1675"/>
    <x v="29"/>
    <x v="0"/>
    <n v="45"/>
    <x v="0"/>
    <x v="4"/>
    <x v="5"/>
    <s v="2021-06-07"/>
    <x v="0"/>
    <x v="0"/>
    <n v="26"/>
    <n v="24"/>
    <n v="2"/>
    <n v="10"/>
    <n v="69966"/>
    <n v="2691"/>
    <n v="64584"/>
    <n v="12916.800000000001"/>
    <n v="6458.4000000000005"/>
    <n v="7750.08"/>
    <n v="200"/>
    <n v="7950.08"/>
    <n v="2000"/>
    <n v="85959.2"/>
    <n v="78009.119999999995"/>
    <s v="Paid"/>
    <s v="ICICI"/>
    <s v="378968397265"/>
    <s v="478331246403"/>
  </r>
  <r>
    <x v="1676"/>
    <x v="91"/>
    <x v="0"/>
    <n v="33"/>
    <x v="3"/>
    <x v="3"/>
    <x v="2"/>
    <s v="2023-11-13"/>
    <x v="0"/>
    <x v="0"/>
    <n v="26"/>
    <n v="23"/>
    <n v="3"/>
    <n v="2"/>
    <n v="71474"/>
    <n v="2749"/>
    <n v="63227"/>
    <n v="12645.400000000001"/>
    <n v="6322.7000000000007"/>
    <n v="7587.24"/>
    <n v="200"/>
    <n v="7787.24"/>
    <n v="400"/>
    <n v="82595.099999999991"/>
    <n v="74807.859999999986"/>
    <s v="Paid"/>
    <s v="ICICI"/>
    <s v="679049766279"/>
    <s v="540572224393"/>
  </r>
  <r>
    <x v="1677"/>
    <x v="183"/>
    <x v="0"/>
    <n v="26"/>
    <x v="0"/>
    <x v="0"/>
    <x v="2"/>
    <s v="2023-01-06"/>
    <x v="0"/>
    <x v="0"/>
    <n v="26"/>
    <n v="24"/>
    <n v="2"/>
    <n v="5"/>
    <n v="71442"/>
    <n v="2747.7692307692309"/>
    <n v="65946.461538461546"/>
    <n v="13189.292307692311"/>
    <n v="6594.6461538461554"/>
    <n v="7913.5753846153857"/>
    <n v="200"/>
    <n v="8113.5753846153857"/>
    <n v="1000"/>
    <n v="86730.400000000009"/>
    <n v="78616.824615384627"/>
    <s v="Paid"/>
    <s v="HDFC"/>
    <s v="298156486151"/>
    <s v="620932176284"/>
  </r>
  <r>
    <x v="1678"/>
    <x v="90"/>
    <x v="1"/>
    <n v="22"/>
    <x v="2"/>
    <x v="5"/>
    <x v="6"/>
    <s v="2022-07-02"/>
    <x v="0"/>
    <x v="0"/>
    <n v="26"/>
    <n v="25"/>
    <n v="1"/>
    <n v="8"/>
    <n v="46573"/>
    <n v="1791.2692307692307"/>
    <n v="44781.730769230766"/>
    <n v="8956.3461538461543"/>
    <n v="4478.1730769230771"/>
    <n v="5373.8076923076915"/>
    <n v="200"/>
    <n v="5573.8076923076915"/>
    <n v="1600"/>
    <n v="59816.25"/>
    <n v="54242.442307692312"/>
    <s v="Paid"/>
    <s v="HDFC"/>
    <s v="440130832097"/>
    <s v="195054155906"/>
  </r>
  <r>
    <x v="1679"/>
    <x v="56"/>
    <x v="1"/>
    <n v="47"/>
    <x v="6"/>
    <x v="3"/>
    <x v="3"/>
    <s v="2019-05-08"/>
    <x v="0"/>
    <x v="0"/>
    <n v="26"/>
    <n v="23"/>
    <n v="3"/>
    <n v="16"/>
    <n v="66242"/>
    <n v="2547.7692307692309"/>
    <n v="58598.692307692312"/>
    <n v="11719.738461538464"/>
    <n v="5859.8692307692318"/>
    <n v="7031.8430769230772"/>
    <n v="200"/>
    <n v="7231.8430769230772"/>
    <n v="3200"/>
    <n v="79378.3"/>
    <n v="72146.456923076927"/>
    <s v="Paid"/>
    <s v="ICICI"/>
    <s v="566936929147"/>
    <s v="852900471899"/>
  </r>
  <r>
    <x v="1680"/>
    <x v="19"/>
    <x v="1"/>
    <n v="25"/>
    <x v="6"/>
    <x v="3"/>
    <x v="4"/>
    <s v="2022-02-09"/>
    <x v="0"/>
    <x v="0"/>
    <n v="26"/>
    <n v="26"/>
    <n v="0"/>
    <n v="6"/>
    <n v="56510"/>
    <n v="2173.4615384615386"/>
    <n v="56510"/>
    <n v="11302"/>
    <n v="5651"/>
    <n v="6781.2"/>
    <n v="200"/>
    <n v="6981.2"/>
    <n v="1200"/>
    <n v="74663"/>
    <n v="67681.8"/>
    <s v="Paid"/>
    <s v="ICICI"/>
    <s v="624559378360"/>
    <s v="314337821255"/>
  </r>
  <r>
    <x v="1681"/>
    <x v="34"/>
    <x v="1"/>
    <n v="24"/>
    <x v="1"/>
    <x v="5"/>
    <x v="1"/>
    <s v="2022-09-21"/>
    <x v="0"/>
    <x v="0"/>
    <n v="26"/>
    <n v="24"/>
    <n v="2"/>
    <n v="6"/>
    <n v="31989"/>
    <n v="1230.3461538461538"/>
    <n v="29528.307692307691"/>
    <n v="5905.6615384615388"/>
    <n v="2952.8307692307694"/>
    <n v="3543.396923076923"/>
    <n v="200"/>
    <n v="3743.396923076923"/>
    <n v="1200"/>
    <n v="39586.800000000003"/>
    <n v="35843.403076923081"/>
    <s v="Paid"/>
    <s v="SBI"/>
    <s v="752016006422"/>
    <s v="713852723488"/>
  </r>
  <r>
    <x v="1682"/>
    <x v="6"/>
    <x v="1"/>
    <n v="50"/>
    <x v="4"/>
    <x v="2"/>
    <x v="6"/>
    <s v="2022-02-08"/>
    <x v="0"/>
    <x v="0"/>
    <n v="26"/>
    <n v="24"/>
    <n v="2"/>
    <n v="15"/>
    <n v="25853"/>
    <n v="994.34615384615381"/>
    <n v="23864.307692307691"/>
    <n v="4772.8615384615387"/>
    <n v="2386.4307692307693"/>
    <n v="2863.7169230769227"/>
    <n v="200"/>
    <n v="3063.7169230769227"/>
    <n v="3000"/>
    <n v="34023.599999999999"/>
    <n v="30959.883076923077"/>
    <s v="Paid"/>
    <s v="HDFC"/>
    <s v="933406314330"/>
    <s v="728967184009"/>
  </r>
  <r>
    <x v="1683"/>
    <x v="186"/>
    <x v="0"/>
    <n v="50"/>
    <x v="2"/>
    <x v="4"/>
    <x v="5"/>
    <s v="2020-05-15"/>
    <x v="0"/>
    <x v="0"/>
    <n v="26"/>
    <n v="24"/>
    <n v="2"/>
    <n v="6"/>
    <n v="33208"/>
    <n v="1277.2307692307693"/>
    <n v="30653.538461538461"/>
    <n v="6130.7076923076929"/>
    <n v="3065.3538461538465"/>
    <n v="3678.4246153846152"/>
    <n v="200"/>
    <n v="3878.4246153846152"/>
    <n v="1200"/>
    <n v="41049.599999999999"/>
    <n v="37171.175384615381"/>
    <s v="Paid"/>
    <s v="Axis"/>
    <s v="174572560090"/>
    <s v="548664323151"/>
  </r>
  <r>
    <x v="1684"/>
    <x v="114"/>
    <x v="1"/>
    <n v="25"/>
    <x v="6"/>
    <x v="5"/>
    <x v="4"/>
    <s v="2024-06-30"/>
    <x v="0"/>
    <x v="0"/>
    <n v="26"/>
    <n v="23"/>
    <n v="3"/>
    <n v="12"/>
    <n v="24241"/>
    <n v="932.34615384615381"/>
    <n v="21443.961538461539"/>
    <n v="4288.792307692308"/>
    <n v="2144.396153846154"/>
    <n v="2573.2753846153846"/>
    <n v="200"/>
    <n v="2773.2753846153846"/>
    <n v="2400"/>
    <n v="30277.15"/>
    <n v="27503.874615384615"/>
    <s v="Paid"/>
    <s v="HDFC"/>
    <s v="222116909772"/>
    <s v="333038394382"/>
  </r>
  <r>
    <x v="1685"/>
    <x v="189"/>
    <x v="1"/>
    <n v="48"/>
    <x v="1"/>
    <x v="3"/>
    <x v="2"/>
    <s v="2019-01-15"/>
    <x v="0"/>
    <x v="0"/>
    <n v="26"/>
    <n v="26"/>
    <n v="0"/>
    <n v="3"/>
    <n v="18165"/>
    <n v="698.65384615384619"/>
    <n v="18165"/>
    <n v="3633"/>
    <n v="1816.5"/>
    <n v="2179.7999999999997"/>
    <n v="200"/>
    <n v="2379.7999999999997"/>
    <n v="600"/>
    <n v="24214.5"/>
    <n v="21834.7"/>
    <s v="Paid"/>
    <s v="SBI"/>
    <s v="473763800879"/>
    <s v="722521319105"/>
  </r>
  <r>
    <x v="1686"/>
    <x v="179"/>
    <x v="0"/>
    <n v="22"/>
    <x v="7"/>
    <x v="3"/>
    <x v="4"/>
    <s v="2023-12-19"/>
    <x v="0"/>
    <x v="0"/>
    <n v="26"/>
    <n v="22"/>
    <n v="4"/>
    <n v="4"/>
    <n v="49667"/>
    <n v="1910.2692307692307"/>
    <n v="42025.923076923078"/>
    <n v="8405.1846153846163"/>
    <n v="4202.5923076923082"/>
    <n v="5043.1107692307696"/>
    <n v="200"/>
    <n v="5243.1107692307696"/>
    <n v="800"/>
    <n v="55433.7"/>
    <n v="50190.589230769227"/>
    <s v="Paid"/>
    <s v="HDFC"/>
    <s v="508480464129"/>
    <s v="954384768530"/>
  </r>
  <r>
    <x v="1687"/>
    <x v="22"/>
    <x v="0"/>
    <n v="43"/>
    <x v="2"/>
    <x v="4"/>
    <x v="5"/>
    <s v="2023-03-07"/>
    <x v="0"/>
    <x v="0"/>
    <n v="26"/>
    <n v="25"/>
    <n v="1"/>
    <n v="6"/>
    <n v="61074"/>
    <n v="2349"/>
    <n v="58725"/>
    <n v="11745"/>
    <n v="5872.5"/>
    <n v="7047"/>
    <n v="200"/>
    <n v="7247"/>
    <n v="1200"/>
    <n v="77542.5"/>
    <n v="70295.5"/>
    <s v="Paid"/>
    <s v="Axis"/>
    <s v="748996810498"/>
    <s v="877705710012"/>
  </r>
  <r>
    <x v="1688"/>
    <x v="183"/>
    <x v="1"/>
    <n v="41"/>
    <x v="2"/>
    <x v="1"/>
    <x v="2"/>
    <s v="2022-11-08"/>
    <x v="0"/>
    <x v="0"/>
    <n v="26"/>
    <n v="24"/>
    <n v="2"/>
    <n v="19"/>
    <n v="19235"/>
    <n v="739.80769230769226"/>
    <n v="17755.384615384613"/>
    <n v="3551.0769230769229"/>
    <n v="1775.5384615384614"/>
    <n v="2130.6461538461535"/>
    <n v="200"/>
    <n v="2330.6461538461535"/>
    <n v="3800"/>
    <n v="26881.999999999996"/>
    <n v="24551.353846153841"/>
    <s v="Paid"/>
    <s v="HDFC"/>
    <s v="732469703746"/>
    <s v="836618199672"/>
  </r>
  <r>
    <x v="1689"/>
    <x v="94"/>
    <x v="1"/>
    <n v="39"/>
    <x v="1"/>
    <x v="4"/>
    <x v="0"/>
    <s v="2019-06-20"/>
    <x v="0"/>
    <x v="0"/>
    <n v="26"/>
    <n v="25"/>
    <n v="1"/>
    <n v="3"/>
    <n v="76417"/>
    <n v="2939.1153846153848"/>
    <n v="73477.884615384624"/>
    <n v="14695.576923076926"/>
    <n v="7347.7884615384628"/>
    <n v="8817.3461538461543"/>
    <n v="200"/>
    <n v="9017.3461538461543"/>
    <n v="600"/>
    <n v="96121.250000000015"/>
    <n v="87103.903846153858"/>
    <s v="Paid"/>
    <s v="HDFC"/>
    <s v="380475920531"/>
    <s v="965798027024"/>
  </r>
  <r>
    <x v="1690"/>
    <x v="127"/>
    <x v="1"/>
    <n v="44"/>
    <x v="5"/>
    <x v="5"/>
    <x v="5"/>
    <s v="2024-06-11"/>
    <x v="0"/>
    <x v="0"/>
    <n v="26"/>
    <n v="22"/>
    <n v="4"/>
    <n v="7"/>
    <n v="41048"/>
    <n v="1578.7692307692307"/>
    <n v="34732.923076923078"/>
    <n v="6946.584615384616"/>
    <n v="3473.292307692308"/>
    <n v="4167.9507692307689"/>
    <n v="200"/>
    <n v="4367.9507692307689"/>
    <n v="1400"/>
    <n v="46552.800000000003"/>
    <n v="42184.849230769236"/>
    <s v="Paid"/>
    <s v="Axis"/>
    <s v="789641201794"/>
    <s v="602193465906"/>
  </r>
  <r>
    <x v="1691"/>
    <x v="197"/>
    <x v="1"/>
    <n v="42"/>
    <x v="0"/>
    <x v="3"/>
    <x v="6"/>
    <s v="2022-07-06"/>
    <x v="0"/>
    <x v="0"/>
    <n v="26"/>
    <n v="24"/>
    <n v="2"/>
    <n v="19"/>
    <n v="77075"/>
    <n v="2964.4230769230771"/>
    <n v="71146.153846153844"/>
    <n v="14229.23076923077"/>
    <n v="7114.6153846153848"/>
    <n v="8537.538461538461"/>
    <n v="200"/>
    <n v="8737.538461538461"/>
    <n v="3800"/>
    <n v="96290"/>
    <n v="87552.461538461532"/>
    <s v="Paid"/>
    <s v="SBI"/>
    <s v="667930632715"/>
    <s v="783322814899"/>
  </r>
  <r>
    <x v="1692"/>
    <x v="91"/>
    <x v="1"/>
    <n v="38"/>
    <x v="5"/>
    <x v="4"/>
    <x v="3"/>
    <s v="2020-01-31"/>
    <x v="0"/>
    <x v="0"/>
    <n v="26"/>
    <n v="24"/>
    <n v="2"/>
    <n v="2"/>
    <n v="41627"/>
    <n v="1601.0384615384614"/>
    <n v="38424.923076923078"/>
    <n v="7684.9846153846156"/>
    <n v="3842.4923076923078"/>
    <n v="4610.9907692307688"/>
    <n v="200"/>
    <n v="4810.9907692307688"/>
    <n v="400"/>
    <n v="50352.4"/>
    <n v="45541.409230769234"/>
    <s v="Paid"/>
    <s v="SBI"/>
    <s v="319985568186"/>
    <s v="968722183553"/>
  </r>
  <r>
    <x v="1693"/>
    <x v="155"/>
    <x v="0"/>
    <n v="32"/>
    <x v="4"/>
    <x v="1"/>
    <x v="0"/>
    <s v="2021-08-19"/>
    <x v="0"/>
    <x v="0"/>
    <n v="26"/>
    <n v="24"/>
    <n v="2"/>
    <n v="1"/>
    <n v="36793"/>
    <n v="1415.1153846153845"/>
    <n v="33962.769230769227"/>
    <n v="6792.5538461538454"/>
    <n v="3396.2769230769227"/>
    <n v="4075.5323076923069"/>
    <n v="200"/>
    <n v="4275.5323076923069"/>
    <n v="200"/>
    <n v="44351.599999999991"/>
    <n v="40076.067692307683"/>
    <s v="Paid"/>
    <s v="ICICI"/>
    <s v="470714229174"/>
    <s v="307003740426"/>
  </r>
  <r>
    <x v="1694"/>
    <x v="93"/>
    <x v="1"/>
    <n v="25"/>
    <x v="4"/>
    <x v="5"/>
    <x v="2"/>
    <s v="2024-07-15"/>
    <x v="0"/>
    <x v="0"/>
    <n v="26"/>
    <n v="24"/>
    <n v="2"/>
    <n v="5"/>
    <n v="77291"/>
    <n v="2972.7307692307691"/>
    <n v="71345.538461538454"/>
    <n v="14269.107692307691"/>
    <n v="7134.5538461538454"/>
    <n v="8561.4646153846134"/>
    <n v="200"/>
    <n v="8761.4646153846134"/>
    <n v="1000"/>
    <n v="93749.199999999983"/>
    <n v="84987.735384615371"/>
    <s v="Paid"/>
    <s v="HDFC"/>
    <s v="470135586746"/>
    <s v="763368556490"/>
  </r>
  <r>
    <x v="1695"/>
    <x v="12"/>
    <x v="1"/>
    <n v="48"/>
    <x v="3"/>
    <x v="5"/>
    <x v="2"/>
    <s v="2023-11-19"/>
    <x v="0"/>
    <x v="0"/>
    <n v="26"/>
    <n v="23"/>
    <n v="3"/>
    <n v="9"/>
    <n v="25138"/>
    <n v="966.84615384615381"/>
    <n v="22237.461538461539"/>
    <n v="4447.4923076923078"/>
    <n v="2223.7461538461539"/>
    <n v="2668.4953846153844"/>
    <n v="200"/>
    <n v="2868.4953846153844"/>
    <n v="1800"/>
    <n v="30708.7"/>
    <n v="27840.204615384617"/>
    <s v="Paid"/>
    <s v="HDFC"/>
    <s v="231394490766"/>
    <s v="674524363639"/>
  </r>
  <r>
    <x v="1696"/>
    <x v="194"/>
    <x v="1"/>
    <n v="53"/>
    <x v="5"/>
    <x v="3"/>
    <x v="1"/>
    <s v="2023-12-21"/>
    <x v="0"/>
    <x v="0"/>
    <n v="26"/>
    <n v="25"/>
    <n v="1"/>
    <n v="7"/>
    <n v="22055"/>
    <n v="848.26923076923072"/>
    <n v="21206.73076923077"/>
    <n v="4241.3461538461543"/>
    <n v="2120.6730769230771"/>
    <n v="2544.8076923076924"/>
    <n v="200"/>
    <n v="2744.8076923076924"/>
    <n v="1400"/>
    <n v="28968.75"/>
    <n v="26223.942307692309"/>
    <s v="Paid"/>
    <s v="Axis"/>
    <s v="876900050435"/>
    <s v="676597149747"/>
  </r>
  <r>
    <x v="1697"/>
    <x v="185"/>
    <x v="0"/>
    <n v="50"/>
    <x v="6"/>
    <x v="5"/>
    <x v="6"/>
    <s v="2023-12-25"/>
    <x v="0"/>
    <x v="0"/>
    <n v="26"/>
    <n v="24"/>
    <n v="2"/>
    <n v="3"/>
    <n v="46299"/>
    <n v="1780.7307692307693"/>
    <n v="42737.538461538461"/>
    <n v="8547.5076923076922"/>
    <n v="4273.7538461538461"/>
    <n v="5128.5046153846151"/>
    <n v="200"/>
    <n v="5328.5046153846151"/>
    <n v="600"/>
    <n v="56158.8"/>
    <n v="50830.295384615391"/>
    <s v="Paid"/>
    <s v="Axis"/>
    <s v="317900499469"/>
    <s v="619466221863"/>
  </r>
  <r>
    <x v="1698"/>
    <x v="47"/>
    <x v="0"/>
    <n v="41"/>
    <x v="1"/>
    <x v="0"/>
    <x v="3"/>
    <s v="2025-08-08"/>
    <x v="0"/>
    <x v="0"/>
    <n v="26"/>
    <n v="23"/>
    <n v="3"/>
    <n v="9"/>
    <n v="34490"/>
    <n v="1326.5384615384614"/>
    <n v="30510.384615384613"/>
    <n v="6102.0769230769229"/>
    <n v="3051.0384615384614"/>
    <n v="3661.2461538461534"/>
    <n v="200"/>
    <n v="3861.2461538461534"/>
    <n v="1800"/>
    <n v="41463.5"/>
    <n v="37602.25384615385"/>
    <s v="Paid"/>
    <s v="SBI"/>
    <s v="965177284690"/>
    <s v="937127122197"/>
  </r>
  <r>
    <x v="1699"/>
    <x v="55"/>
    <x v="1"/>
    <n v="28"/>
    <x v="4"/>
    <x v="0"/>
    <x v="3"/>
    <s v="2024-04-26"/>
    <x v="0"/>
    <x v="0"/>
    <n v="26"/>
    <n v="22"/>
    <n v="4"/>
    <n v="7"/>
    <n v="58908"/>
    <n v="2265.6923076923076"/>
    <n v="49845.230769230766"/>
    <n v="9969.0461538461532"/>
    <n v="4984.5230769230766"/>
    <n v="5981.4276923076914"/>
    <n v="200"/>
    <n v="6181.4276923076914"/>
    <n v="1400"/>
    <n v="66198.799999999988"/>
    <n v="60017.372307692298"/>
    <s v="Paid"/>
    <s v="HDFC"/>
    <s v="625317422217"/>
    <s v="505081144017"/>
  </r>
  <r>
    <x v="1700"/>
    <x v="34"/>
    <x v="1"/>
    <n v="24"/>
    <x v="4"/>
    <x v="2"/>
    <x v="2"/>
    <s v="2024-01-14"/>
    <x v="0"/>
    <x v="0"/>
    <n v="26"/>
    <n v="26"/>
    <n v="0"/>
    <n v="20"/>
    <n v="27689"/>
    <n v="1064.9615384615386"/>
    <n v="27689.000000000004"/>
    <n v="5537.8000000000011"/>
    <n v="2768.9000000000005"/>
    <n v="3322.6800000000003"/>
    <n v="200"/>
    <n v="3522.6800000000003"/>
    <n v="4000"/>
    <n v="39995.700000000004"/>
    <n v="36473.020000000004"/>
    <s v="Paid"/>
    <s v="SBI"/>
    <s v="709946490302"/>
    <s v="688108564111"/>
  </r>
  <r>
    <x v="1701"/>
    <x v="74"/>
    <x v="1"/>
    <n v="36"/>
    <x v="6"/>
    <x v="5"/>
    <x v="0"/>
    <s v="2019-03-18"/>
    <x v="0"/>
    <x v="0"/>
    <n v="26"/>
    <n v="23"/>
    <n v="3"/>
    <n v="16"/>
    <n v="24986"/>
    <n v="961"/>
    <n v="22103"/>
    <n v="4420.6000000000004"/>
    <n v="2210.3000000000002"/>
    <n v="2652.36"/>
    <n v="200"/>
    <n v="2852.36"/>
    <n v="3200"/>
    <n v="31933.899999999998"/>
    <n v="29081.539999999997"/>
    <s v="Paid"/>
    <s v="SBI"/>
    <s v="241158459270"/>
    <s v="499792240092"/>
  </r>
  <r>
    <x v="1702"/>
    <x v="55"/>
    <x v="0"/>
    <n v="53"/>
    <x v="4"/>
    <x v="5"/>
    <x v="3"/>
    <s v="2021-05-15"/>
    <x v="0"/>
    <x v="0"/>
    <n v="26"/>
    <n v="26"/>
    <n v="0"/>
    <n v="7"/>
    <n v="22074"/>
    <n v="849"/>
    <n v="22074"/>
    <n v="4414.8"/>
    <n v="2207.4"/>
    <n v="2648.88"/>
    <n v="200"/>
    <n v="2848.88"/>
    <n v="1400"/>
    <n v="30096.2"/>
    <n v="27247.32"/>
    <s v="Paid"/>
    <s v="SBI"/>
    <s v="855161886228"/>
    <s v="205197225723"/>
  </r>
  <r>
    <x v="1703"/>
    <x v="160"/>
    <x v="1"/>
    <n v="33"/>
    <x v="5"/>
    <x v="2"/>
    <x v="1"/>
    <s v="2021-03-26"/>
    <x v="0"/>
    <x v="0"/>
    <n v="26"/>
    <n v="23"/>
    <n v="3"/>
    <n v="7"/>
    <n v="71519"/>
    <n v="2750.7307692307691"/>
    <n v="63266.807692307688"/>
    <n v="12653.361538461539"/>
    <n v="6326.6807692307693"/>
    <n v="7592.0169230769225"/>
    <n v="200"/>
    <n v="7792.0169230769225"/>
    <n v="1400"/>
    <n v="83646.849999999991"/>
    <n v="75854.833076923067"/>
    <s v="Paid"/>
    <s v="Axis"/>
    <s v="896156990804"/>
    <s v="427222443032"/>
  </r>
  <r>
    <x v="1704"/>
    <x v="109"/>
    <x v="0"/>
    <n v="23"/>
    <x v="2"/>
    <x v="4"/>
    <x v="4"/>
    <s v="2021-06-18"/>
    <x v="0"/>
    <x v="0"/>
    <n v="26"/>
    <n v="23"/>
    <n v="3"/>
    <n v="10"/>
    <n v="69514"/>
    <n v="2673.6153846153848"/>
    <n v="61493.153846153851"/>
    <n v="12298.630769230771"/>
    <n v="6149.3153846153855"/>
    <n v="7379.1784615384622"/>
    <n v="200"/>
    <n v="7579.1784615384622"/>
    <n v="2000"/>
    <n v="81941.100000000006"/>
    <n v="74361.921538461538"/>
    <s v="Paid"/>
    <s v="Axis"/>
    <s v="395379202665"/>
    <s v="106096702042"/>
  </r>
  <r>
    <x v="1705"/>
    <x v="78"/>
    <x v="1"/>
    <n v="44"/>
    <x v="1"/>
    <x v="4"/>
    <x v="2"/>
    <s v="2019-11-07"/>
    <x v="0"/>
    <x v="0"/>
    <n v="26"/>
    <n v="21"/>
    <n v="5"/>
    <n v="19"/>
    <n v="61608"/>
    <n v="2369.5384615384614"/>
    <n v="49760.307692307688"/>
    <n v="9952.0615384615376"/>
    <n v="4976.0307692307688"/>
    <n v="5971.2369230769227"/>
    <n v="200"/>
    <n v="6171.2369230769227"/>
    <n v="3800"/>
    <n v="68488.399999999994"/>
    <n v="62317.163076923069"/>
    <s v="Paid"/>
    <s v="HDFC"/>
    <s v="189926019070"/>
    <s v="771441719157"/>
  </r>
  <r>
    <x v="1706"/>
    <x v="74"/>
    <x v="1"/>
    <n v="52"/>
    <x v="0"/>
    <x v="3"/>
    <x v="0"/>
    <s v="2021-12-24"/>
    <x v="0"/>
    <x v="0"/>
    <n v="26"/>
    <n v="25"/>
    <n v="1"/>
    <n v="12"/>
    <n v="61068"/>
    <n v="2348.7692307692309"/>
    <n v="58719.230769230773"/>
    <n v="11743.846153846156"/>
    <n v="5871.923076923078"/>
    <n v="7046.3076923076924"/>
    <n v="200"/>
    <n v="7246.3076923076924"/>
    <n v="2400"/>
    <n v="78735.000000000015"/>
    <n v="71488.692307692327"/>
    <s v="Paid"/>
    <s v="SBI"/>
    <s v="874494353783"/>
    <s v="115160439408"/>
  </r>
  <r>
    <x v="1707"/>
    <x v="157"/>
    <x v="0"/>
    <n v="44"/>
    <x v="7"/>
    <x v="4"/>
    <x v="3"/>
    <s v="2021-12-12"/>
    <x v="0"/>
    <x v="0"/>
    <n v="26"/>
    <n v="23"/>
    <n v="3"/>
    <n v="1"/>
    <n v="39478"/>
    <n v="1518.3846153846155"/>
    <n v="34922.846153846156"/>
    <n v="6984.5692307692316"/>
    <n v="3492.2846153846158"/>
    <n v="4190.7415384615388"/>
    <n v="200"/>
    <n v="4390.7415384615388"/>
    <n v="200"/>
    <n v="45599.700000000004"/>
    <n v="41208.958461538467"/>
    <s v="Paid"/>
    <s v="ICICI"/>
    <s v="611030788490"/>
    <s v="104087183313"/>
  </r>
  <r>
    <x v="1708"/>
    <x v="61"/>
    <x v="0"/>
    <n v="54"/>
    <x v="7"/>
    <x v="2"/>
    <x v="0"/>
    <s v="2021-12-25"/>
    <x v="0"/>
    <x v="0"/>
    <n v="26"/>
    <n v="24"/>
    <n v="2"/>
    <n v="17"/>
    <n v="79104"/>
    <n v="3042.4615384615386"/>
    <n v="73019.076923076922"/>
    <n v="14603.815384615385"/>
    <n v="7301.9076923076927"/>
    <n v="8762.2892307692309"/>
    <n v="200"/>
    <n v="8962.2892307692309"/>
    <n v="3400"/>
    <n v="98324.800000000003"/>
    <n v="89362.510769230779"/>
    <s v="Paid"/>
    <s v="ICICI"/>
    <s v="918761559917"/>
    <s v="770857621610"/>
  </r>
  <r>
    <x v="1709"/>
    <x v="199"/>
    <x v="0"/>
    <n v="51"/>
    <x v="5"/>
    <x v="1"/>
    <x v="4"/>
    <s v="2019-07-05"/>
    <x v="0"/>
    <x v="0"/>
    <n v="26"/>
    <n v="26"/>
    <n v="0"/>
    <n v="19"/>
    <n v="65825"/>
    <n v="2531.7307692307691"/>
    <n v="65825"/>
    <n v="13165"/>
    <n v="6582.5"/>
    <n v="7899"/>
    <n v="200"/>
    <n v="8099"/>
    <n v="3800"/>
    <n v="89372.5"/>
    <n v="81273.5"/>
    <s v="Paid"/>
    <s v="HDFC"/>
    <s v="682339160208"/>
    <s v="836452288807"/>
  </r>
  <r>
    <x v="1710"/>
    <x v="69"/>
    <x v="0"/>
    <n v="42"/>
    <x v="7"/>
    <x v="3"/>
    <x v="4"/>
    <s v="2020-04-28"/>
    <x v="0"/>
    <x v="0"/>
    <n v="26"/>
    <n v="21"/>
    <n v="5"/>
    <n v="4"/>
    <n v="75429"/>
    <n v="2901.1153846153848"/>
    <n v="60923.423076923078"/>
    <n v="12184.684615384616"/>
    <n v="6092.3423076923082"/>
    <n v="7310.8107692307694"/>
    <n v="200"/>
    <n v="7510.8107692307694"/>
    <n v="800"/>
    <n v="80000.45"/>
    <n v="72489.639230769229"/>
    <s v="Paid"/>
    <s v="SBI"/>
    <s v="895494029436"/>
    <s v="118778024378"/>
  </r>
  <r>
    <x v="1711"/>
    <x v="165"/>
    <x v="1"/>
    <n v="25"/>
    <x v="5"/>
    <x v="5"/>
    <x v="2"/>
    <s v="2022-05-05"/>
    <x v="0"/>
    <x v="0"/>
    <n v="26"/>
    <n v="22"/>
    <n v="4"/>
    <n v="3"/>
    <n v="44184"/>
    <n v="1699.3846153846155"/>
    <n v="37386.461538461539"/>
    <n v="7477.292307692308"/>
    <n v="3738.646153846154"/>
    <n v="4486.3753846153841"/>
    <n v="200"/>
    <n v="4686.3753846153841"/>
    <n v="600"/>
    <n v="49202.400000000001"/>
    <n v="44516.024615384616"/>
    <s v="Paid"/>
    <s v="Axis"/>
    <s v="706098745095"/>
    <s v="628218225362"/>
  </r>
  <r>
    <x v="1712"/>
    <x v="191"/>
    <x v="1"/>
    <n v="53"/>
    <x v="1"/>
    <x v="4"/>
    <x v="2"/>
    <s v="2020-05-13"/>
    <x v="0"/>
    <x v="0"/>
    <n v="26"/>
    <n v="25"/>
    <n v="1"/>
    <n v="9"/>
    <n v="51550"/>
    <n v="1982.6923076923076"/>
    <n v="49567.307692307688"/>
    <n v="9913.461538461539"/>
    <n v="4956.7307692307695"/>
    <n v="5948.076923076922"/>
    <n v="200"/>
    <n v="6148.076923076922"/>
    <n v="1800"/>
    <n v="66237.5"/>
    <n v="60089.423076923078"/>
    <s v="Paid"/>
    <s v="HDFC"/>
    <s v="103471536229"/>
    <s v="128869509486"/>
  </r>
  <r>
    <x v="1713"/>
    <x v="73"/>
    <x v="0"/>
    <n v="48"/>
    <x v="2"/>
    <x v="2"/>
    <x v="4"/>
    <s v="2025-08-25"/>
    <x v="0"/>
    <x v="0"/>
    <n v="26"/>
    <n v="23"/>
    <n v="3"/>
    <n v="2"/>
    <n v="69937"/>
    <n v="2689.8846153846152"/>
    <n v="61867.346153846149"/>
    <n v="12373.469230769231"/>
    <n v="6186.7346153846156"/>
    <n v="7424.081538461538"/>
    <n v="200"/>
    <n v="7624.081538461538"/>
    <n v="400"/>
    <n v="80827.55"/>
    <n v="73203.468461538461"/>
    <s v="Paid"/>
    <s v="SBI"/>
    <s v="469679543313"/>
    <s v="702342033585"/>
  </r>
  <r>
    <x v="1714"/>
    <x v="19"/>
    <x v="0"/>
    <n v="44"/>
    <x v="4"/>
    <x v="5"/>
    <x v="1"/>
    <s v="2022-03-08"/>
    <x v="0"/>
    <x v="0"/>
    <n v="26"/>
    <n v="25"/>
    <n v="1"/>
    <n v="7"/>
    <n v="36561"/>
    <n v="1406.1923076923076"/>
    <n v="35154.807692307688"/>
    <n v="7030.9615384615381"/>
    <n v="3515.4807692307691"/>
    <n v="4218.576923076922"/>
    <n v="200"/>
    <n v="4418.576923076922"/>
    <n v="1400"/>
    <n v="47101.249999999993"/>
    <n v="42682.673076923071"/>
    <s v="Paid"/>
    <s v="SBI"/>
    <s v="190805360563"/>
    <s v="919563376646"/>
  </r>
  <r>
    <x v="1715"/>
    <x v="85"/>
    <x v="0"/>
    <n v="21"/>
    <x v="3"/>
    <x v="2"/>
    <x v="1"/>
    <s v="2024-03-03"/>
    <x v="0"/>
    <x v="0"/>
    <n v="26"/>
    <n v="22"/>
    <n v="4"/>
    <n v="11"/>
    <n v="53047"/>
    <n v="2040.2692307692307"/>
    <n v="44885.923076923078"/>
    <n v="8977.1846153846163"/>
    <n v="4488.5923076923082"/>
    <n v="5386.3107692307694"/>
    <n v="200"/>
    <n v="5586.3107692307694"/>
    <n v="2200"/>
    <n v="60551.7"/>
    <n v="54965.389230769229"/>
    <s v="Paid"/>
    <s v="SBI"/>
    <s v="322249411043"/>
    <s v="697596391243"/>
  </r>
  <r>
    <x v="1716"/>
    <x v="140"/>
    <x v="1"/>
    <n v="28"/>
    <x v="6"/>
    <x v="3"/>
    <x v="1"/>
    <s v="2021-01-13"/>
    <x v="0"/>
    <x v="0"/>
    <n v="26"/>
    <n v="22"/>
    <n v="4"/>
    <n v="9"/>
    <n v="23404"/>
    <n v="900.15384615384619"/>
    <n v="19803.384615384617"/>
    <n v="3960.6769230769237"/>
    <n v="1980.3384615384618"/>
    <n v="2376.4061538461538"/>
    <n v="200"/>
    <n v="2576.4061538461538"/>
    <n v="1800"/>
    <n v="27544.400000000001"/>
    <n v="24967.993846153848"/>
    <s v="Paid"/>
    <s v="Axis"/>
    <s v="713274469043"/>
    <s v="262635593593"/>
  </r>
  <r>
    <x v="1717"/>
    <x v="48"/>
    <x v="1"/>
    <n v="44"/>
    <x v="5"/>
    <x v="3"/>
    <x v="6"/>
    <s v="2021-02-09"/>
    <x v="0"/>
    <x v="0"/>
    <n v="26"/>
    <n v="22"/>
    <n v="4"/>
    <n v="4"/>
    <n v="31748"/>
    <n v="1221.0769230769231"/>
    <n v="26863.692307692309"/>
    <n v="5372.7384615384617"/>
    <n v="2686.3692307692309"/>
    <n v="3223.6430769230769"/>
    <n v="200"/>
    <n v="3423.6430769230769"/>
    <n v="800"/>
    <n v="35722.800000000003"/>
    <n v="32299.156923076927"/>
    <s v="Paid"/>
    <s v="Axis"/>
    <s v="975226216330"/>
    <s v="976582369053"/>
  </r>
  <r>
    <x v="1718"/>
    <x v="78"/>
    <x v="1"/>
    <n v="27"/>
    <x v="3"/>
    <x v="2"/>
    <x v="3"/>
    <s v="2020-01-16"/>
    <x v="0"/>
    <x v="0"/>
    <n v="26"/>
    <n v="23"/>
    <n v="3"/>
    <n v="7"/>
    <n v="20421"/>
    <n v="785.42307692307691"/>
    <n v="18064.73076923077"/>
    <n v="3612.9461538461542"/>
    <n v="1806.4730769230771"/>
    <n v="2167.7676923076924"/>
    <n v="200"/>
    <n v="2367.7676923076924"/>
    <n v="1400"/>
    <n v="24884.15"/>
    <n v="22516.382307692307"/>
    <s v="Paid"/>
    <s v="HDFC"/>
    <s v="250808575406"/>
    <s v="694423436733"/>
  </r>
  <r>
    <x v="1719"/>
    <x v="116"/>
    <x v="0"/>
    <n v="36"/>
    <x v="0"/>
    <x v="3"/>
    <x v="0"/>
    <s v="2021-09-22"/>
    <x v="0"/>
    <x v="0"/>
    <n v="26"/>
    <n v="21"/>
    <n v="5"/>
    <n v="14"/>
    <n v="21976"/>
    <n v="845.23076923076928"/>
    <n v="17749.846153846156"/>
    <n v="3549.9692307692312"/>
    <n v="1774.9846153846156"/>
    <n v="2129.9815384615385"/>
    <n v="200"/>
    <n v="2329.9815384615385"/>
    <n v="2800"/>
    <n v="25874.800000000003"/>
    <n v="23544.818461538463"/>
    <s v="Paid"/>
    <s v="Axis"/>
    <s v="780805316390"/>
    <s v="378419629893"/>
  </r>
  <r>
    <x v="1720"/>
    <x v="6"/>
    <x v="0"/>
    <n v="37"/>
    <x v="7"/>
    <x v="2"/>
    <x v="2"/>
    <s v="2024-12-16"/>
    <x v="0"/>
    <x v="0"/>
    <n v="26"/>
    <n v="23"/>
    <n v="3"/>
    <n v="6"/>
    <n v="23415"/>
    <n v="900.57692307692309"/>
    <n v="20713.26923076923"/>
    <n v="4142.6538461538466"/>
    <n v="2071.3269230769233"/>
    <n v="2485.5923076923077"/>
    <n v="200"/>
    <n v="2685.5923076923077"/>
    <n v="1200"/>
    <n v="28127.25"/>
    <n v="25441.657692307694"/>
    <s v="Paid"/>
    <s v="Axis"/>
    <s v="231096909778"/>
    <s v="205076025540"/>
  </r>
  <r>
    <x v="1721"/>
    <x v="54"/>
    <x v="0"/>
    <n v="52"/>
    <x v="4"/>
    <x v="4"/>
    <x v="5"/>
    <s v="2020-06-29"/>
    <x v="0"/>
    <x v="0"/>
    <n v="26"/>
    <n v="24"/>
    <n v="2"/>
    <n v="12"/>
    <n v="65982"/>
    <n v="2537.7692307692309"/>
    <n v="60906.461538461546"/>
    <n v="12181.292307692311"/>
    <n v="6090.6461538461554"/>
    <n v="7308.7753846153855"/>
    <n v="200"/>
    <n v="7508.7753846153855"/>
    <n v="2400"/>
    <n v="81578.400000000009"/>
    <n v="74069.62461538463"/>
    <s v="Paid"/>
    <s v="HDFC"/>
    <s v="276824129694"/>
    <s v="731312768975"/>
  </r>
  <r>
    <x v="1722"/>
    <x v="126"/>
    <x v="1"/>
    <n v="54"/>
    <x v="2"/>
    <x v="5"/>
    <x v="0"/>
    <s v="2023-03-25"/>
    <x v="0"/>
    <x v="0"/>
    <n v="26"/>
    <n v="23"/>
    <n v="3"/>
    <n v="16"/>
    <n v="69384"/>
    <n v="2668.6153846153848"/>
    <n v="61378.153846153851"/>
    <n v="12275.630769230771"/>
    <n v="6137.8153846153855"/>
    <n v="7365.378461538462"/>
    <n v="200"/>
    <n v="7565.378461538462"/>
    <n v="3200"/>
    <n v="82991.600000000006"/>
    <n v="75426.221538461541"/>
    <s v="Paid"/>
    <s v="HDFC"/>
    <s v="424784230089"/>
    <s v="780983453255"/>
  </r>
  <r>
    <x v="1723"/>
    <x v="157"/>
    <x v="0"/>
    <n v="22"/>
    <x v="1"/>
    <x v="5"/>
    <x v="4"/>
    <s v="2019-07-14"/>
    <x v="0"/>
    <x v="0"/>
    <n v="26"/>
    <n v="23"/>
    <n v="3"/>
    <n v="8"/>
    <n v="71865"/>
    <n v="2764.0384615384614"/>
    <n v="63572.88461538461"/>
    <n v="12714.576923076922"/>
    <n v="6357.288461538461"/>
    <n v="7628.746153846153"/>
    <n v="200"/>
    <n v="7828.746153846153"/>
    <n v="1600"/>
    <n v="84244.75"/>
    <n v="76416.00384615385"/>
    <s v="Paid"/>
    <s v="SBI"/>
    <s v="737213062979"/>
    <s v="718562009368"/>
  </r>
  <r>
    <x v="1724"/>
    <x v="124"/>
    <x v="0"/>
    <n v="28"/>
    <x v="1"/>
    <x v="1"/>
    <x v="3"/>
    <s v="2022-04-24"/>
    <x v="0"/>
    <x v="0"/>
    <n v="26"/>
    <n v="23"/>
    <n v="3"/>
    <n v="8"/>
    <n v="63340"/>
    <n v="2436.1538461538462"/>
    <n v="56031.538461538461"/>
    <n v="11206.307692307693"/>
    <n v="5603.1538461538466"/>
    <n v="6723.7846153846149"/>
    <n v="200"/>
    <n v="6923.7846153846149"/>
    <n v="1600"/>
    <n v="74441"/>
    <n v="67517.215384615381"/>
    <s v="Paid"/>
    <s v="Axis"/>
    <s v="234048119920"/>
    <s v="791846845213"/>
  </r>
  <r>
    <x v="1725"/>
    <x v="19"/>
    <x v="1"/>
    <n v="45"/>
    <x v="2"/>
    <x v="4"/>
    <x v="3"/>
    <s v="2021-06-26"/>
    <x v="0"/>
    <x v="0"/>
    <n v="26"/>
    <n v="25"/>
    <n v="1"/>
    <n v="14"/>
    <n v="68657"/>
    <n v="2640.6538461538462"/>
    <n v="66016.346153846156"/>
    <n v="13203.269230769232"/>
    <n v="6601.6346153846162"/>
    <n v="7921.9615384615381"/>
    <n v="200"/>
    <n v="8121.9615384615381"/>
    <n v="2800"/>
    <n v="88621.25"/>
    <n v="80499.288461538468"/>
    <s v="Paid"/>
    <s v="SBI"/>
    <s v="962122127247"/>
    <s v="453785534169"/>
  </r>
  <r>
    <x v="1726"/>
    <x v="74"/>
    <x v="1"/>
    <n v="38"/>
    <x v="1"/>
    <x v="1"/>
    <x v="5"/>
    <s v="2022-10-24"/>
    <x v="0"/>
    <x v="0"/>
    <n v="26"/>
    <n v="24"/>
    <n v="2"/>
    <n v="19"/>
    <n v="76861"/>
    <n v="2956.1923076923076"/>
    <n v="70948.615384615376"/>
    <n v="14189.723076923075"/>
    <n v="7094.8615384615377"/>
    <n v="8513.8338461538442"/>
    <n v="200"/>
    <n v="8713.8338461538442"/>
    <n v="3800"/>
    <n v="96033.2"/>
    <n v="87319.366153846146"/>
    <s v="Paid"/>
    <s v="HDFC"/>
    <s v="555723528306"/>
    <s v="216857446807"/>
  </r>
  <r>
    <x v="1727"/>
    <x v="56"/>
    <x v="0"/>
    <n v="41"/>
    <x v="5"/>
    <x v="3"/>
    <x v="2"/>
    <s v="2023-03-29"/>
    <x v="0"/>
    <x v="0"/>
    <n v="26"/>
    <n v="25"/>
    <n v="1"/>
    <n v="0"/>
    <n v="74180"/>
    <n v="2853.0769230769229"/>
    <n v="71326.923076923078"/>
    <n v="14265.384615384617"/>
    <n v="7132.6923076923085"/>
    <n v="8559.2307692307695"/>
    <n v="200"/>
    <n v="8759.2307692307695"/>
    <n v="0"/>
    <n v="92725"/>
    <n v="83965.769230769234"/>
    <s v="Paid"/>
    <s v="ICICI"/>
    <s v="586361810055"/>
    <s v="620286516877"/>
  </r>
  <r>
    <x v="1728"/>
    <x v="14"/>
    <x v="1"/>
    <n v="32"/>
    <x v="4"/>
    <x v="3"/>
    <x v="5"/>
    <s v="2023-05-22"/>
    <x v="0"/>
    <x v="0"/>
    <n v="26"/>
    <n v="25"/>
    <n v="1"/>
    <n v="0"/>
    <n v="61378"/>
    <n v="2360.6923076923076"/>
    <n v="59017.307692307688"/>
    <n v="11803.461538461539"/>
    <n v="5901.7307692307695"/>
    <n v="7082.076923076922"/>
    <n v="200"/>
    <n v="7282.076923076922"/>
    <n v="0"/>
    <n v="76722.499999999985"/>
    <n v="69440.423076923063"/>
    <s v="Paid"/>
    <s v="HDFC"/>
    <s v="284220048058"/>
    <s v="147277861245"/>
  </r>
  <r>
    <x v="1729"/>
    <x v="41"/>
    <x v="1"/>
    <n v="25"/>
    <x v="2"/>
    <x v="0"/>
    <x v="2"/>
    <s v="2025-02-25"/>
    <x v="0"/>
    <x v="0"/>
    <n v="26"/>
    <n v="24"/>
    <n v="2"/>
    <n v="12"/>
    <n v="63751"/>
    <n v="2451.9615384615386"/>
    <n v="58847.076923076922"/>
    <n v="11769.415384615386"/>
    <n v="5884.7076923076929"/>
    <n v="7061.6492307692306"/>
    <n v="200"/>
    <n v="7261.6492307692306"/>
    <n v="2400"/>
    <n v="78901.2"/>
    <n v="71639.550769230773"/>
    <s v="Paid"/>
    <s v="SBI"/>
    <s v="885813326701"/>
    <s v="624020287296"/>
  </r>
  <r>
    <x v="1730"/>
    <x v="88"/>
    <x v="1"/>
    <n v="23"/>
    <x v="3"/>
    <x v="0"/>
    <x v="0"/>
    <s v="2019-01-31"/>
    <x v="0"/>
    <x v="0"/>
    <n v="26"/>
    <n v="25"/>
    <n v="1"/>
    <n v="4"/>
    <n v="72450"/>
    <n v="2786.5384615384614"/>
    <n v="69663.461538461532"/>
    <n v="13932.692307692307"/>
    <n v="6966.3461538461534"/>
    <n v="8359.6153846153829"/>
    <n v="200"/>
    <n v="8559.6153846153829"/>
    <n v="800"/>
    <n v="91362.5"/>
    <n v="82802.884615384624"/>
    <s v="Paid"/>
    <s v="SBI"/>
    <s v="710808144666"/>
    <s v="173054251020"/>
  </r>
  <r>
    <x v="1731"/>
    <x v="132"/>
    <x v="1"/>
    <n v="33"/>
    <x v="5"/>
    <x v="4"/>
    <x v="5"/>
    <s v="2024-04-24"/>
    <x v="0"/>
    <x v="0"/>
    <n v="26"/>
    <n v="23"/>
    <n v="3"/>
    <n v="3"/>
    <n v="55063"/>
    <n v="2117.8076923076924"/>
    <n v="48709.576923076922"/>
    <n v="9741.915384615384"/>
    <n v="4870.957692307692"/>
    <n v="5845.1492307692306"/>
    <n v="200"/>
    <n v="6045.1492307692306"/>
    <n v="600"/>
    <n v="63922.45"/>
    <n v="57877.300769230766"/>
    <s v="Paid"/>
    <s v="HDFC"/>
    <s v="269096792999"/>
    <s v="312783777362"/>
  </r>
  <r>
    <x v="1732"/>
    <x v="144"/>
    <x v="0"/>
    <n v="38"/>
    <x v="7"/>
    <x v="1"/>
    <x v="4"/>
    <s v="2022-08-06"/>
    <x v="0"/>
    <x v="0"/>
    <n v="26"/>
    <n v="23"/>
    <n v="3"/>
    <n v="9"/>
    <n v="74719"/>
    <n v="2873.8076923076924"/>
    <n v="66097.576923076922"/>
    <n v="13219.515384615384"/>
    <n v="6609.7576923076922"/>
    <n v="7931.7092307692301"/>
    <n v="200"/>
    <n v="8131.7092307692301"/>
    <n v="1800"/>
    <n v="87726.85"/>
    <n v="79595.140769230769"/>
    <s v="Paid"/>
    <s v="ICICI"/>
    <s v="200432211481"/>
    <s v="307164046770"/>
  </r>
  <r>
    <x v="1733"/>
    <x v="163"/>
    <x v="1"/>
    <n v="43"/>
    <x v="5"/>
    <x v="2"/>
    <x v="4"/>
    <s v="2019-01-26"/>
    <x v="0"/>
    <x v="0"/>
    <n v="26"/>
    <n v="24"/>
    <n v="2"/>
    <n v="12"/>
    <n v="73671"/>
    <n v="2833.5"/>
    <n v="68004"/>
    <n v="13600.800000000001"/>
    <n v="6800.4000000000005"/>
    <n v="8160.48"/>
    <n v="200"/>
    <n v="8360.48"/>
    <n v="2400"/>
    <n v="90805.2"/>
    <n v="82444.72"/>
    <s v="Paid"/>
    <s v="Axis"/>
    <s v="380256050392"/>
    <s v="575597268356"/>
  </r>
  <r>
    <x v="1734"/>
    <x v="57"/>
    <x v="0"/>
    <n v="46"/>
    <x v="7"/>
    <x v="3"/>
    <x v="5"/>
    <s v="2021-10-25"/>
    <x v="0"/>
    <x v="0"/>
    <n v="26"/>
    <n v="22"/>
    <n v="4"/>
    <n v="7"/>
    <n v="64054"/>
    <n v="2463.6153846153848"/>
    <n v="54199.538461538468"/>
    <n v="10839.907692307694"/>
    <n v="5419.9538461538468"/>
    <n v="6503.9446153846156"/>
    <n v="200"/>
    <n v="6703.9446153846156"/>
    <n v="1400"/>
    <n v="71859.400000000009"/>
    <n v="65155.455384615394"/>
    <s v="Paid"/>
    <s v="HDFC"/>
    <s v="916122469809"/>
    <s v="531002528133"/>
  </r>
  <r>
    <x v="1735"/>
    <x v="182"/>
    <x v="0"/>
    <n v="52"/>
    <x v="3"/>
    <x v="4"/>
    <x v="5"/>
    <s v="2024-11-30"/>
    <x v="0"/>
    <x v="0"/>
    <n v="26"/>
    <n v="24"/>
    <n v="2"/>
    <n v="12"/>
    <n v="48425"/>
    <n v="1862.5"/>
    <n v="44700"/>
    <n v="8940"/>
    <n v="4470"/>
    <n v="5364"/>
    <n v="200"/>
    <n v="5564"/>
    <n v="2400"/>
    <n v="60510"/>
    <n v="54946"/>
    <s v="Paid"/>
    <s v="ICICI"/>
    <s v="394181585908"/>
    <s v="941077264223"/>
  </r>
  <r>
    <x v="1736"/>
    <x v="133"/>
    <x v="1"/>
    <n v="50"/>
    <x v="7"/>
    <x v="4"/>
    <x v="4"/>
    <s v="2023-01-16"/>
    <x v="0"/>
    <x v="0"/>
    <n v="26"/>
    <n v="22"/>
    <n v="4"/>
    <n v="19"/>
    <n v="18315"/>
    <n v="704.42307692307691"/>
    <n v="15497.307692307691"/>
    <n v="3099.4615384615386"/>
    <n v="1549.7307692307693"/>
    <n v="1859.676923076923"/>
    <n v="200"/>
    <n v="2059.6769230769232"/>
    <n v="3800"/>
    <n v="23946.5"/>
    <n v="21886.823076923076"/>
    <s v="Paid"/>
    <s v="HDFC"/>
    <s v="681440767966"/>
    <s v="836269358746"/>
  </r>
  <r>
    <x v="1737"/>
    <x v="128"/>
    <x v="1"/>
    <n v="36"/>
    <x v="0"/>
    <x v="4"/>
    <x v="1"/>
    <s v="2019-05-01"/>
    <x v="0"/>
    <x v="0"/>
    <n v="26"/>
    <n v="25"/>
    <n v="1"/>
    <n v="16"/>
    <n v="35059"/>
    <n v="1348.4230769230769"/>
    <n v="33710.576923076922"/>
    <n v="6742.1153846153848"/>
    <n v="3371.0576923076924"/>
    <n v="4045.2692307692305"/>
    <n v="200"/>
    <n v="4245.2692307692305"/>
    <n v="3200"/>
    <n v="47023.75"/>
    <n v="42778.480769230766"/>
    <s v="Paid"/>
    <s v="HDFC"/>
    <s v="613723665159"/>
    <s v="404030536990"/>
  </r>
  <r>
    <x v="1738"/>
    <x v="181"/>
    <x v="0"/>
    <n v="23"/>
    <x v="6"/>
    <x v="2"/>
    <x v="0"/>
    <s v="2020-11-29"/>
    <x v="0"/>
    <x v="0"/>
    <n v="26"/>
    <n v="22"/>
    <n v="4"/>
    <n v="19"/>
    <n v="38131"/>
    <n v="1466.5769230769231"/>
    <n v="32264.692307692309"/>
    <n v="6452.9384615384624"/>
    <n v="3226.4692307692312"/>
    <n v="3871.7630769230768"/>
    <n v="200"/>
    <n v="4071.7630769230768"/>
    <n v="3800"/>
    <n v="45744.100000000006"/>
    <n v="41672.336923076931"/>
    <s v="Paid"/>
    <s v="ICICI"/>
    <s v="807303893537"/>
    <s v="831412418121"/>
  </r>
  <r>
    <x v="1739"/>
    <x v="121"/>
    <x v="1"/>
    <n v="42"/>
    <x v="5"/>
    <x v="1"/>
    <x v="5"/>
    <s v="2024-06-13"/>
    <x v="0"/>
    <x v="0"/>
    <n v="26"/>
    <n v="22"/>
    <n v="4"/>
    <n v="15"/>
    <n v="59215"/>
    <n v="2277.5"/>
    <n v="50105"/>
    <n v="10021"/>
    <n v="5010.5"/>
    <n v="6012.5999999999995"/>
    <n v="200"/>
    <n v="6212.5999999999995"/>
    <n v="3000"/>
    <n v="68136.5"/>
    <n v="61923.9"/>
    <s v="Paid"/>
    <s v="Axis"/>
    <s v="585656056639"/>
    <s v="761497342968"/>
  </r>
  <r>
    <x v="1740"/>
    <x v="67"/>
    <x v="1"/>
    <n v="47"/>
    <x v="5"/>
    <x v="3"/>
    <x v="2"/>
    <s v="2024-04-04"/>
    <x v="0"/>
    <x v="0"/>
    <n v="26"/>
    <n v="24"/>
    <n v="2"/>
    <n v="15"/>
    <n v="34582"/>
    <n v="1330.0769230769231"/>
    <n v="31921.846153846156"/>
    <n v="6384.3692307692318"/>
    <n v="3192.1846153846159"/>
    <n v="3830.6215384615384"/>
    <n v="200"/>
    <n v="4030.6215384615384"/>
    <n v="3000"/>
    <n v="44498.400000000001"/>
    <n v="40467.778461538466"/>
    <s v="Paid"/>
    <s v="HDFC"/>
    <s v="522290815275"/>
    <s v="584651667449"/>
  </r>
  <r>
    <x v="1741"/>
    <x v="15"/>
    <x v="1"/>
    <n v="45"/>
    <x v="4"/>
    <x v="2"/>
    <x v="1"/>
    <s v="2022-10-26"/>
    <x v="0"/>
    <x v="0"/>
    <n v="26"/>
    <n v="23"/>
    <n v="3"/>
    <n v="19"/>
    <n v="27937"/>
    <n v="1074.5"/>
    <n v="24713.5"/>
    <n v="4942.7000000000007"/>
    <n v="2471.3500000000004"/>
    <n v="2965.62"/>
    <n v="200"/>
    <n v="3165.62"/>
    <n v="3800"/>
    <n v="35927.550000000003"/>
    <n v="32761.930000000004"/>
    <s v="Paid"/>
    <s v="ICICI"/>
    <s v="554048749542"/>
    <s v="728383249096"/>
  </r>
  <r>
    <x v="1742"/>
    <x v="114"/>
    <x v="1"/>
    <n v="32"/>
    <x v="6"/>
    <x v="2"/>
    <x v="5"/>
    <s v="2021-11-13"/>
    <x v="0"/>
    <x v="0"/>
    <n v="26"/>
    <n v="24"/>
    <n v="2"/>
    <n v="5"/>
    <n v="55855"/>
    <n v="2148.2692307692309"/>
    <n v="51558.461538461546"/>
    <n v="10311.69230769231"/>
    <n v="5155.8461538461552"/>
    <n v="6187.0153846153853"/>
    <n v="200"/>
    <n v="6387.0153846153853"/>
    <n v="1000"/>
    <n v="68026.000000000015"/>
    <n v="61638.98461538463"/>
    <s v="Paid"/>
    <s v="HDFC"/>
    <s v="515347257132"/>
    <s v="306259057702"/>
  </r>
  <r>
    <x v="1743"/>
    <x v="106"/>
    <x v="1"/>
    <n v="27"/>
    <x v="1"/>
    <x v="0"/>
    <x v="4"/>
    <s v="2022-11-15"/>
    <x v="0"/>
    <x v="0"/>
    <n v="26"/>
    <n v="23"/>
    <n v="3"/>
    <n v="3"/>
    <n v="18812"/>
    <n v="723.53846153846155"/>
    <n v="16641.384615384617"/>
    <n v="3328.2769230769236"/>
    <n v="1664.1384615384618"/>
    <n v="1996.9661538461539"/>
    <n v="200"/>
    <n v="2196.9661538461542"/>
    <n v="600"/>
    <n v="22233.800000000003"/>
    <n v="20036.833846153848"/>
    <s v="Paid"/>
    <s v="Axis"/>
    <s v="209727803113"/>
    <s v="951342591532"/>
  </r>
  <r>
    <x v="1744"/>
    <x v="174"/>
    <x v="0"/>
    <n v="38"/>
    <x v="3"/>
    <x v="1"/>
    <x v="6"/>
    <s v="2020-04-28"/>
    <x v="0"/>
    <x v="0"/>
    <n v="26"/>
    <n v="25"/>
    <n v="1"/>
    <n v="6"/>
    <n v="71069"/>
    <n v="2733.4230769230771"/>
    <n v="68335.576923076922"/>
    <n v="13667.115384615385"/>
    <n v="6833.5576923076924"/>
    <n v="8200.2692307692305"/>
    <n v="200"/>
    <n v="8400.2692307692305"/>
    <n v="1200"/>
    <n v="90036.25"/>
    <n v="81635.980769230766"/>
    <s v="Paid"/>
    <s v="ICICI"/>
    <s v="627226484960"/>
    <s v="802191010030"/>
  </r>
  <r>
    <x v="1745"/>
    <x v="114"/>
    <x v="0"/>
    <n v="40"/>
    <x v="4"/>
    <x v="5"/>
    <x v="2"/>
    <s v="2019-08-07"/>
    <x v="0"/>
    <x v="0"/>
    <n v="26"/>
    <n v="23"/>
    <n v="3"/>
    <n v="6"/>
    <n v="64120"/>
    <n v="2466.1538461538462"/>
    <n v="56721.538461538461"/>
    <n v="11344.307692307693"/>
    <n v="5672.1538461538466"/>
    <n v="6806.5846153846151"/>
    <n v="200"/>
    <n v="7006.5846153846151"/>
    <n v="1200"/>
    <n v="74938"/>
    <n v="67931.415384615379"/>
    <s v="Paid"/>
    <s v="SBI"/>
    <s v="366679411235"/>
    <s v="485517374876"/>
  </r>
  <r>
    <x v="1746"/>
    <x v="195"/>
    <x v="0"/>
    <n v="29"/>
    <x v="0"/>
    <x v="5"/>
    <x v="2"/>
    <s v="2020-08-27"/>
    <x v="0"/>
    <x v="0"/>
    <n v="26"/>
    <n v="23"/>
    <n v="3"/>
    <n v="2"/>
    <n v="55585"/>
    <n v="2137.8846153846152"/>
    <n v="49171.346153846149"/>
    <n v="9834.2692307692305"/>
    <n v="4917.1346153846152"/>
    <n v="5900.5615384615376"/>
    <n v="200"/>
    <n v="6100.5615384615376"/>
    <n v="400"/>
    <n v="64322.749999999993"/>
    <n v="58222.188461538455"/>
    <s v="Paid"/>
    <s v="SBI"/>
    <s v="876933654553"/>
    <s v="902462843422"/>
  </r>
  <r>
    <x v="1747"/>
    <x v="129"/>
    <x v="1"/>
    <n v="33"/>
    <x v="2"/>
    <x v="2"/>
    <x v="2"/>
    <s v="2019-09-11"/>
    <x v="0"/>
    <x v="0"/>
    <n v="26"/>
    <n v="23"/>
    <n v="3"/>
    <n v="6"/>
    <n v="75510"/>
    <n v="2904.2307692307691"/>
    <n v="66797.307692307688"/>
    <n v="13359.461538461539"/>
    <n v="6679.7307692307695"/>
    <n v="8015.6769230769223"/>
    <n v="200"/>
    <n v="8215.6769230769223"/>
    <n v="1200"/>
    <n v="88036.499999999985"/>
    <n v="79820.823076923058"/>
    <s v="Paid"/>
    <s v="Axis"/>
    <s v="402274123397"/>
    <s v="203877386947"/>
  </r>
  <r>
    <x v="1748"/>
    <x v="183"/>
    <x v="0"/>
    <n v="45"/>
    <x v="6"/>
    <x v="2"/>
    <x v="4"/>
    <s v="2019-09-19"/>
    <x v="0"/>
    <x v="0"/>
    <n v="26"/>
    <n v="22"/>
    <n v="4"/>
    <n v="2"/>
    <n v="71973"/>
    <n v="2768.1923076923076"/>
    <n v="60900.230769230766"/>
    <n v="12180.046153846153"/>
    <n v="6090.0230769230766"/>
    <n v="7308.0276923076917"/>
    <n v="200"/>
    <n v="7508.0276923076917"/>
    <n v="400"/>
    <n v="79570.299999999988"/>
    <n v="72062.272307692299"/>
    <s v="Paid"/>
    <s v="SBI"/>
    <s v="608345874802"/>
    <s v="840427970886"/>
  </r>
  <r>
    <x v="1749"/>
    <x v="1"/>
    <x v="1"/>
    <n v="37"/>
    <x v="3"/>
    <x v="0"/>
    <x v="3"/>
    <s v="2025-04-12"/>
    <x v="0"/>
    <x v="0"/>
    <n v="26"/>
    <n v="22"/>
    <n v="4"/>
    <n v="13"/>
    <n v="19466"/>
    <n v="748.69230769230774"/>
    <n v="16471.23076923077"/>
    <n v="3294.2461538461539"/>
    <n v="1647.123076923077"/>
    <n v="1976.5476923076922"/>
    <n v="200"/>
    <n v="2176.5476923076922"/>
    <n v="2600"/>
    <n v="24012.6"/>
    <n v="21836.052307692305"/>
    <s v="Paid"/>
    <s v="Axis"/>
    <s v="500377247824"/>
    <s v="491551030079"/>
  </r>
  <r>
    <x v="1750"/>
    <x v="131"/>
    <x v="0"/>
    <n v="45"/>
    <x v="5"/>
    <x v="3"/>
    <x v="6"/>
    <s v="2023-08-16"/>
    <x v="0"/>
    <x v="0"/>
    <n v="26"/>
    <n v="26"/>
    <n v="0"/>
    <n v="10"/>
    <n v="75945"/>
    <n v="2920.9615384615386"/>
    <n v="75945"/>
    <n v="15189"/>
    <n v="7594.5"/>
    <n v="9113.4"/>
    <n v="200"/>
    <n v="9313.4"/>
    <n v="2000"/>
    <n v="100728.5"/>
    <n v="91415.1"/>
    <s v="Paid"/>
    <s v="ICICI"/>
    <s v="741290683071"/>
    <s v="755126744811"/>
  </r>
  <r>
    <x v="1751"/>
    <x v="101"/>
    <x v="0"/>
    <n v="36"/>
    <x v="7"/>
    <x v="0"/>
    <x v="6"/>
    <s v="2022-08-31"/>
    <x v="0"/>
    <x v="0"/>
    <n v="26"/>
    <n v="25"/>
    <n v="1"/>
    <n v="20"/>
    <n v="71725"/>
    <n v="2758.6538461538462"/>
    <n v="68966.346153846156"/>
    <n v="13793.269230769232"/>
    <n v="6896.6346153846162"/>
    <n v="8275.961538461539"/>
    <n v="200"/>
    <n v="8475.961538461539"/>
    <n v="4000"/>
    <n v="93656.25"/>
    <n v="85180.288461538468"/>
    <s v="Paid"/>
    <s v="SBI"/>
    <s v="953053492471"/>
    <s v="278645585977"/>
  </r>
  <r>
    <x v="1752"/>
    <x v="86"/>
    <x v="1"/>
    <n v="33"/>
    <x v="7"/>
    <x v="5"/>
    <x v="3"/>
    <s v="2023-06-17"/>
    <x v="0"/>
    <x v="0"/>
    <n v="26"/>
    <n v="23"/>
    <n v="3"/>
    <n v="12"/>
    <n v="49007"/>
    <n v="1884.8846153846155"/>
    <n v="43352.346153846156"/>
    <n v="8670.4692307692312"/>
    <n v="4335.2346153846156"/>
    <n v="5202.2815384615387"/>
    <n v="200"/>
    <n v="5402.2815384615387"/>
    <n v="2400"/>
    <n v="58758.05"/>
    <n v="53355.768461538464"/>
    <s v="Paid"/>
    <s v="SBI"/>
    <s v="690117997455"/>
    <s v="199380274801"/>
  </r>
  <r>
    <x v="1753"/>
    <x v="79"/>
    <x v="0"/>
    <n v="30"/>
    <x v="5"/>
    <x v="2"/>
    <x v="0"/>
    <s v="2025-02-08"/>
    <x v="0"/>
    <x v="0"/>
    <n v="26"/>
    <n v="24"/>
    <n v="2"/>
    <n v="6"/>
    <n v="29567"/>
    <n v="1137.1923076923076"/>
    <n v="27292.615384615383"/>
    <n v="5458.5230769230766"/>
    <n v="2729.2615384615383"/>
    <n v="3275.1138461538458"/>
    <n v="200"/>
    <n v="3475.1138461538458"/>
    <n v="1200"/>
    <n v="36680.399999999994"/>
    <n v="33205.286153846151"/>
    <s v="Paid"/>
    <s v="Axis"/>
    <s v="770753437582"/>
    <s v="188911683838"/>
  </r>
  <r>
    <x v="1754"/>
    <x v="126"/>
    <x v="0"/>
    <n v="26"/>
    <x v="2"/>
    <x v="4"/>
    <x v="0"/>
    <s v="2025-02-14"/>
    <x v="0"/>
    <x v="0"/>
    <n v="26"/>
    <n v="23"/>
    <n v="3"/>
    <n v="20"/>
    <n v="49520"/>
    <n v="1904.6153846153845"/>
    <n v="43806.153846153844"/>
    <n v="8761.2307692307695"/>
    <n v="4380.6153846153848"/>
    <n v="5256.7384615384608"/>
    <n v="200"/>
    <n v="5456.7384615384608"/>
    <n v="4000"/>
    <n v="60947.999999999993"/>
    <n v="55491.261538461535"/>
    <s v="Paid"/>
    <s v="ICICI"/>
    <s v="918498559181"/>
    <s v="726223150380"/>
  </r>
  <r>
    <x v="1755"/>
    <x v="107"/>
    <x v="0"/>
    <n v="40"/>
    <x v="0"/>
    <x v="5"/>
    <x v="2"/>
    <s v="2019-12-29"/>
    <x v="0"/>
    <x v="0"/>
    <n v="26"/>
    <n v="24"/>
    <n v="2"/>
    <n v="0"/>
    <n v="65239"/>
    <n v="2509.1923076923076"/>
    <n v="60220.615384615383"/>
    <n v="12044.123076923077"/>
    <n v="6022.0615384615385"/>
    <n v="7226.4738461538454"/>
    <n v="200"/>
    <n v="7426.4738461538454"/>
    <n v="0"/>
    <n v="78286.8"/>
    <n v="70860.326153846152"/>
    <s v="Paid"/>
    <s v="Axis"/>
    <s v="532650984549"/>
    <s v="841012187127"/>
  </r>
  <r>
    <x v="1756"/>
    <x v="34"/>
    <x v="0"/>
    <n v="32"/>
    <x v="1"/>
    <x v="3"/>
    <x v="4"/>
    <s v="2020-02-29"/>
    <x v="0"/>
    <x v="0"/>
    <n v="26"/>
    <n v="24"/>
    <n v="2"/>
    <n v="12"/>
    <n v="55041"/>
    <n v="2116.9615384615386"/>
    <n v="50807.076923076922"/>
    <n v="10161.415384615386"/>
    <n v="5080.7076923076929"/>
    <n v="6096.8492307692304"/>
    <n v="200"/>
    <n v="6296.8492307692304"/>
    <n v="2400"/>
    <n v="68449.2"/>
    <n v="62152.350769230768"/>
    <s v="Paid"/>
    <s v="ICICI"/>
    <s v="844757471637"/>
    <s v="752681422059"/>
  </r>
  <r>
    <x v="1757"/>
    <x v="106"/>
    <x v="0"/>
    <n v="26"/>
    <x v="3"/>
    <x v="5"/>
    <x v="2"/>
    <s v="2023-05-30"/>
    <x v="0"/>
    <x v="0"/>
    <n v="26"/>
    <n v="23"/>
    <n v="3"/>
    <n v="14"/>
    <n v="59203"/>
    <n v="2277.0384615384614"/>
    <n v="52371.88461538461"/>
    <n v="10474.376923076923"/>
    <n v="5237.1884615384615"/>
    <n v="6284.6261538461531"/>
    <n v="200"/>
    <n v="6484.6261538461531"/>
    <n v="2800"/>
    <n v="70883.45"/>
    <n v="64398.823846153842"/>
    <s v="Paid"/>
    <s v="Axis"/>
    <s v="277559144750"/>
    <s v="586185884000"/>
  </r>
  <r>
    <x v="1758"/>
    <x v="104"/>
    <x v="1"/>
    <n v="36"/>
    <x v="0"/>
    <x v="3"/>
    <x v="0"/>
    <s v="2020-03-03"/>
    <x v="0"/>
    <x v="0"/>
    <n v="26"/>
    <n v="23"/>
    <n v="3"/>
    <n v="5"/>
    <n v="38006"/>
    <n v="1461.7692307692307"/>
    <n v="33620.692307692305"/>
    <n v="6724.1384615384613"/>
    <n v="3362.0692307692307"/>
    <n v="4034.4830769230766"/>
    <n v="200"/>
    <n v="4234.4830769230766"/>
    <n v="1000"/>
    <n v="44706.899999999994"/>
    <n v="40472.416923076918"/>
    <s v="Paid"/>
    <s v="ICICI"/>
    <s v="721592174575"/>
    <s v="275488009696"/>
  </r>
  <r>
    <x v="1759"/>
    <x v="32"/>
    <x v="1"/>
    <n v="43"/>
    <x v="5"/>
    <x v="0"/>
    <x v="1"/>
    <s v="2019-05-08"/>
    <x v="0"/>
    <x v="0"/>
    <n v="26"/>
    <n v="23"/>
    <n v="3"/>
    <n v="18"/>
    <n v="56667"/>
    <n v="2179.5"/>
    <n v="50128.5"/>
    <n v="10025.700000000001"/>
    <n v="5012.8500000000004"/>
    <n v="6015.42"/>
    <n v="200"/>
    <n v="6215.42"/>
    <n v="3600"/>
    <n v="68767.049999999988"/>
    <n v="62551.62999999999"/>
    <s v="Paid"/>
    <s v="Axis"/>
    <s v="839668342677"/>
    <s v="488432543383"/>
  </r>
  <r>
    <x v="1760"/>
    <x v="146"/>
    <x v="1"/>
    <n v="51"/>
    <x v="2"/>
    <x v="2"/>
    <x v="2"/>
    <s v="2019-05-31"/>
    <x v="0"/>
    <x v="0"/>
    <n v="26"/>
    <n v="21"/>
    <n v="5"/>
    <n v="16"/>
    <n v="70516"/>
    <n v="2712.1538461538462"/>
    <n v="56955.230769230773"/>
    <n v="11391.046153846155"/>
    <n v="5695.5230769230775"/>
    <n v="6834.6276923076921"/>
    <n v="200"/>
    <n v="7034.6276923076921"/>
    <n v="3200"/>
    <n v="77241.800000000017"/>
    <n v="70207.172307692323"/>
    <s v="Paid"/>
    <s v="HDFC"/>
    <s v="648305325438"/>
    <s v="682845348453"/>
  </r>
  <r>
    <x v="1761"/>
    <x v="4"/>
    <x v="0"/>
    <n v="32"/>
    <x v="7"/>
    <x v="5"/>
    <x v="6"/>
    <s v="2021-01-24"/>
    <x v="0"/>
    <x v="0"/>
    <n v="26"/>
    <n v="21"/>
    <n v="5"/>
    <n v="2"/>
    <n v="68733"/>
    <n v="2643.5769230769229"/>
    <n v="55515.115384615383"/>
    <n v="11103.023076923077"/>
    <n v="5551.5115384615383"/>
    <n v="6661.8138461538456"/>
    <n v="200"/>
    <n v="6861.8138461538456"/>
    <n v="400"/>
    <n v="72569.649999999994"/>
    <n v="65707.836153846147"/>
    <s v="Paid"/>
    <s v="HDFC"/>
    <s v="662837102870"/>
    <s v="421207106826"/>
  </r>
  <r>
    <x v="1762"/>
    <x v="168"/>
    <x v="1"/>
    <n v="36"/>
    <x v="3"/>
    <x v="4"/>
    <x v="4"/>
    <s v="2021-10-08"/>
    <x v="0"/>
    <x v="0"/>
    <n v="26"/>
    <n v="23"/>
    <n v="3"/>
    <n v="14"/>
    <n v="21594"/>
    <n v="830.53846153846155"/>
    <n v="19102.384615384617"/>
    <n v="3820.4769230769234"/>
    <n v="1910.2384615384617"/>
    <n v="2292.2861538461539"/>
    <n v="200"/>
    <n v="2492.2861538461539"/>
    <n v="2800"/>
    <n v="27633.100000000002"/>
    <n v="25140.813846153847"/>
    <s v="Paid"/>
    <s v="SBI"/>
    <s v="608766218768"/>
    <s v="643075369384"/>
  </r>
  <r>
    <x v="1763"/>
    <x v="19"/>
    <x v="0"/>
    <n v="42"/>
    <x v="3"/>
    <x v="1"/>
    <x v="4"/>
    <s v="2021-04-23"/>
    <x v="0"/>
    <x v="0"/>
    <n v="26"/>
    <n v="23"/>
    <n v="3"/>
    <n v="7"/>
    <n v="51774"/>
    <n v="1991.3076923076924"/>
    <n v="45800.076923076922"/>
    <n v="9160.0153846153844"/>
    <n v="4580.0076923076922"/>
    <n v="5496.0092307692303"/>
    <n v="200"/>
    <n v="5696.0092307692303"/>
    <n v="1400"/>
    <n v="60940.1"/>
    <n v="55244.090769230766"/>
    <s v="Paid"/>
    <s v="Axis"/>
    <s v="778855258992"/>
    <s v="935835643783"/>
  </r>
  <r>
    <x v="1764"/>
    <x v="80"/>
    <x v="0"/>
    <n v="48"/>
    <x v="4"/>
    <x v="2"/>
    <x v="0"/>
    <s v="2024-09-24"/>
    <x v="0"/>
    <x v="0"/>
    <n v="26"/>
    <n v="23"/>
    <n v="3"/>
    <n v="7"/>
    <n v="67177"/>
    <n v="2583.7307692307691"/>
    <n v="59425.807692307688"/>
    <n v="11885.161538461538"/>
    <n v="5942.580769230769"/>
    <n v="7131.0969230769224"/>
    <n v="200"/>
    <n v="7331.0969230769224"/>
    <n v="1400"/>
    <n v="78653.55"/>
    <n v="71322.453076923077"/>
    <s v="Paid"/>
    <s v="HDFC"/>
    <s v="391654883859"/>
    <s v="661975994168"/>
  </r>
  <r>
    <x v="1765"/>
    <x v="26"/>
    <x v="1"/>
    <n v="39"/>
    <x v="5"/>
    <x v="0"/>
    <x v="3"/>
    <s v="2021-11-28"/>
    <x v="0"/>
    <x v="0"/>
    <n v="26"/>
    <n v="25"/>
    <n v="1"/>
    <n v="6"/>
    <n v="35054"/>
    <n v="1348.2307692307693"/>
    <n v="33705.769230769234"/>
    <n v="6741.1538461538476"/>
    <n v="3370.5769230769238"/>
    <n v="4044.6923076923081"/>
    <n v="200"/>
    <n v="4244.6923076923085"/>
    <n v="1200"/>
    <n v="45017.5"/>
    <n v="40772.807692307688"/>
    <s v="Paid"/>
    <s v="SBI"/>
    <s v="649470751520"/>
    <s v="368782833862"/>
  </r>
  <r>
    <x v="1766"/>
    <x v="12"/>
    <x v="0"/>
    <n v="42"/>
    <x v="5"/>
    <x v="3"/>
    <x v="6"/>
    <s v="2022-02-20"/>
    <x v="0"/>
    <x v="0"/>
    <n v="26"/>
    <n v="24"/>
    <n v="2"/>
    <n v="5"/>
    <n v="45454"/>
    <n v="1748.2307692307693"/>
    <n v="41957.538461538461"/>
    <n v="8391.5076923076922"/>
    <n v="4195.7538461538461"/>
    <n v="5034.9046153846148"/>
    <n v="200"/>
    <n v="5234.9046153846148"/>
    <n v="1000"/>
    <n v="55544.800000000003"/>
    <n v="50309.895384615389"/>
    <s v="Paid"/>
    <s v="ICICI"/>
    <s v="358474336209"/>
    <s v="269686896804"/>
  </r>
  <r>
    <x v="1767"/>
    <x v="42"/>
    <x v="1"/>
    <n v="27"/>
    <x v="5"/>
    <x v="3"/>
    <x v="1"/>
    <s v="2024-04-24"/>
    <x v="0"/>
    <x v="0"/>
    <n v="26"/>
    <n v="26"/>
    <n v="0"/>
    <n v="6"/>
    <n v="54122"/>
    <n v="2081.6153846153848"/>
    <n v="54122"/>
    <n v="10824.400000000001"/>
    <n v="5412.2000000000007"/>
    <n v="6494.6399999999994"/>
    <n v="200"/>
    <n v="6694.6399999999994"/>
    <n v="1200"/>
    <n v="71558.600000000006"/>
    <n v="64863.960000000006"/>
    <s v="Paid"/>
    <s v="SBI"/>
    <s v="924060946340"/>
    <s v="595392099860"/>
  </r>
  <r>
    <x v="1768"/>
    <x v="114"/>
    <x v="1"/>
    <n v="43"/>
    <x v="2"/>
    <x v="1"/>
    <x v="0"/>
    <s v="2025-05-12"/>
    <x v="0"/>
    <x v="0"/>
    <n v="26"/>
    <n v="24"/>
    <n v="2"/>
    <n v="4"/>
    <n v="65605"/>
    <n v="2523.2692307692309"/>
    <n v="60558.461538461546"/>
    <n v="12111.69230769231"/>
    <n v="6055.8461538461552"/>
    <n v="7267.0153846153853"/>
    <n v="200"/>
    <n v="7467.0153846153853"/>
    <n v="800"/>
    <n v="79526.000000000015"/>
    <n v="72058.98461538463"/>
    <s v="Paid"/>
    <s v="SBI"/>
    <s v="756052675267"/>
    <s v="218314296911"/>
  </r>
  <r>
    <x v="1769"/>
    <x v="183"/>
    <x v="1"/>
    <n v="26"/>
    <x v="0"/>
    <x v="1"/>
    <x v="1"/>
    <s v="2022-11-20"/>
    <x v="0"/>
    <x v="0"/>
    <n v="26"/>
    <n v="24"/>
    <n v="2"/>
    <n v="12"/>
    <n v="25746"/>
    <n v="990.23076923076928"/>
    <n v="23765.538461538461"/>
    <n v="4753.1076923076926"/>
    <n v="2376.5538461538463"/>
    <n v="2851.8646153846153"/>
    <n v="200"/>
    <n v="3051.8646153846153"/>
    <n v="2400"/>
    <n v="33295.199999999997"/>
    <n v="30243.33538461538"/>
    <s v="Paid"/>
    <s v="ICICI"/>
    <s v="191099076956"/>
    <s v="865057189649"/>
  </r>
  <r>
    <x v="1770"/>
    <x v="46"/>
    <x v="0"/>
    <n v="53"/>
    <x v="6"/>
    <x v="4"/>
    <x v="3"/>
    <s v="2023-07-17"/>
    <x v="0"/>
    <x v="0"/>
    <n v="26"/>
    <n v="25"/>
    <n v="1"/>
    <n v="20"/>
    <n v="24877"/>
    <n v="956.80769230769226"/>
    <n v="23920.192307692305"/>
    <n v="4784.038461538461"/>
    <n v="2392.0192307692305"/>
    <n v="2870.4230769230767"/>
    <n v="200"/>
    <n v="3070.4230769230767"/>
    <n v="4000"/>
    <n v="35096.25"/>
    <n v="32025.826923076922"/>
    <s v="Paid"/>
    <s v="HDFC"/>
    <s v="331122661462"/>
    <s v="615086658635"/>
  </r>
  <r>
    <x v="1771"/>
    <x v="93"/>
    <x v="0"/>
    <n v="39"/>
    <x v="1"/>
    <x v="3"/>
    <x v="0"/>
    <s v="2020-12-15"/>
    <x v="0"/>
    <x v="0"/>
    <n v="26"/>
    <n v="25"/>
    <n v="1"/>
    <n v="13"/>
    <n v="57347"/>
    <n v="2205.6538461538462"/>
    <n v="55141.346153846156"/>
    <n v="11028.269230769232"/>
    <n v="5514.1346153846162"/>
    <n v="6616.9615384615381"/>
    <n v="200"/>
    <n v="6816.9615384615381"/>
    <n v="2600"/>
    <n v="74283.75"/>
    <n v="67466.788461538468"/>
    <s v="Paid"/>
    <s v="ICICI"/>
    <s v="583425257630"/>
    <s v="336311550994"/>
  </r>
  <r>
    <x v="1772"/>
    <x v="182"/>
    <x v="0"/>
    <n v="29"/>
    <x v="7"/>
    <x v="2"/>
    <x v="3"/>
    <s v="2023-04-19"/>
    <x v="0"/>
    <x v="0"/>
    <n v="26"/>
    <n v="24"/>
    <n v="2"/>
    <n v="9"/>
    <n v="22875"/>
    <n v="879.80769230769226"/>
    <n v="21115.384615384613"/>
    <n v="4223.0769230769229"/>
    <n v="2111.5384615384614"/>
    <n v="2533.8461538461534"/>
    <n v="200"/>
    <n v="2733.8461538461534"/>
    <n v="1800"/>
    <n v="29249.999999999996"/>
    <n v="26516.153846153844"/>
    <s v="Paid"/>
    <s v="Axis"/>
    <s v="968011298852"/>
    <s v="253283642441"/>
  </r>
  <r>
    <x v="1773"/>
    <x v="92"/>
    <x v="0"/>
    <n v="54"/>
    <x v="3"/>
    <x v="4"/>
    <x v="5"/>
    <s v="2024-05-28"/>
    <x v="0"/>
    <x v="0"/>
    <n v="26"/>
    <n v="22"/>
    <n v="4"/>
    <n v="10"/>
    <n v="48769"/>
    <n v="1875.7307692307693"/>
    <n v="41266.076923076922"/>
    <n v="8253.2153846153851"/>
    <n v="4126.6076923076926"/>
    <n v="4951.9292307692303"/>
    <n v="200"/>
    <n v="5151.9292307692303"/>
    <n v="2000"/>
    <n v="55645.899999999994"/>
    <n v="50493.970769230764"/>
    <s v="Paid"/>
    <s v="Axis"/>
    <s v="420209132845"/>
    <s v="550478991639"/>
  </r>
  <r>
    <x v="1774"/>
    <x v="1"/>
    <x v="1"/>
    <n v="35"/>
    <x v="7"/>
    <x v="0"/>
    <x v="2"/>
    <s v="2024-08-18"/>
    <x v="0"/>
    <x v="0"/>
    <n v="26"/>
    <n v="25"/>
    <n v="1"/>
    <n v="8"/>
    <n v="25264"/>
    <n v="971.69230769230774"/>
    <n v="24292.307692307695"/>
    <n v="4858.461538461539"/>
    <n v="2429.2307692307695"/>
    <n v="2915.0769230769233"/>
    <n v="200"/>
    <n v="3115.0769230769233"/>
    <n v="1600"/>
    <n v="33180"/>
    <n v="30064.923076923078"/>
    <s v="Paid"/>
    <s v="Axis"/>
    <s v="334842496687"/>
    <s v="688924433950"/>
  </r>
  <r>
    <x v="1775"/>
    <x v="132"/>
    <x v="1"/>
    <n v="44"/>
    <x v="5"/>
    <x v="5"/>
    <x v="3"/>
    <s v="2023-06-29"/>
    <x v="0"/>
    <x v="0"/>
    <n v="26"/>
    <n v="23"/>
    <n v="3"/>
    <n v="7"/>
    <n v="32406"/>
    <n v="1246.3846153846155"/>
    <n v="28666.846153846156"/>
    <n v="5733.3692307692318"/>
    <n v="2866.6846153846159"/>
    <n v="3440.0215384615385"/>
    <n v="200"/>
    <n v="3640.0215384615385"/>
    <n v="1400"/>
    <n v="38666.9"/>
    <n v="35026.878461538465"/>
    <s v="Paid"/>
    <s v="SBI"/>
    <s v="960651203913"/>
    <s v="770449788599"/>
  </r>
  <r>
    <x v="1776"/>
    <x v="180"/>
    <x v="0"/>
    <n v="55"/>
    <x v="0"/>
    <x v="3"/>
    <x v="3"/>
    <s v="2023-01-12"/>
    <x v="0"/>
    <x v="0"/>
    <n v="26"/>
    <n v="24"/>
    <n v="2"/>
    <n v="11"/>
    <n v="28063"/>
    <n v="1079.3461538461538"/>
    <n v="25904.307692307691"/>
    <n v="5180.8615384615387"/>
    <n v="2590.4307692307693"/>
    <n v="3108.5169230769229"/>
    <n v="200"/>
    <n v="3308.5169230769229"/>
    <n v="2200"/>
    <n v="35875.599999999999"/>
    <n v="32567.083076923074"/>
    <s v="Paid"/>
    <s v="Axis"/>
    <s v="962245281212"/>
    <s v="576283947692"/>
  </r>
  <r>
    <x v="1777"/>
    <x v="109"/>
    <x v="1"/>
    <n v="27"/>
    <x v="5"/>
    <x v="2"/>
    <x v="3"/>
    <s v="2020-08-29"/>
    <x v="0"/>
    <x v="0"/>
    <n v="26"/>
    <n v="26"/>
    <n v="0"/>
    <n v="6"/>
    <n v="26168"/>
    <n v="1006.4615384615385"/>
    <n v="26168"/>
    <n v="5233.6000000000004"/>
    <n v="2616.8000000000002"/>
    <n v="3140.16"/>
    <n v="200"/>
    <n v="3340.16"/>
    <n v="1200"/>
    <n v="35218.400000000001"/>
    <n v="31878.240000000002"/>
    <s v="Paid"/>
    <s v="Axis"/>
    <s v="427074381368"/>
    <s v="414969788875"/>
  </r>
  <r>
    <x v="1778"/>
    <x v="162"/>
    <x v="0"/>
    <n v="24"/>
    <x v="3"/>
    <x v="0"/>
    <x v="3"/>
    <s v="2020-01-05"/>
    <x v="0"/>
    <x v="0"/>
    <n v="26"/>
    <n v="22"/>
    <n v="4"/>
    <n v="19"/>
    <n v="42661"/>
    <n v="1640.8076923076924"/>
    <n v="36097.769230769234"/>
    <n v="7219.5538461538472"/>
    <n v="3609.7769230769236"/>
    <n v="4331.7323076923076"/>
    <n v="200"/>
    <n v="4531.7323076923076"/>
    <n v="3800"/>
    <n v="50727.100000000006"/>
    <n v="46195.3676923077"/>
    <s v="Paid"/>
    <s v="ICICI"/>
    <s v="302951465715"/>
    <s v="994124435283"/>
  </r>
  <r>
    <x v="1779"/>
    <x v="192"/>
    <x v="1"/>
    <n v="26"/>
    <x v="3"/>
    <x v="4"/>
    <x v="0"/>
    <s v="2019-10-21"/>
    <x v="0"/>
    <x v="0"/>
    <n v="26"/>
    <n v="22"/>
    <n v="4"/>
    <n v="2"/>
    <n v="59052"/>
    <n v="2271.2307692307691"/>
    <n v="49967.076923076922"/>
    <n v="9993.4153846153858"/>
    <n v="4996.7076923076929"/>
    <n v="5996.0492307692302"/>
    <n v="200"/>
    <n v="6196.0492307692302"/>
    <n v="400"/>
    <n v="65357.2"/>
    <n v="59161.150769230764"/>
    <s v="Paid"/>
    <s v="Axis"/>
    <s v="127790131369"/>
    <s v="659415379893"/>
  </r>
  <r>
    <x v="1780"/>
    <x v="47"/>
    <x v="1"/>
    <n v="55"/>
    <x v="6"/>
    <x v="0"/>
    <x v="4"/>
    <s v="2023-06-08"/>
    <x v="0"/>
    <x v="0"/>
    <n v="26"/>
    <n v="25"/>
    <n v="1"/>
    <n v="10"/>
    <n v="44299"/>
    <n v="1703.8076923076924"/>
    <n v="42595.192307692312"/>
    <n v="8519.0384615384628"/>
    <n v="4259.5192307692314"/>
    <n v="5111.4230769230771"/>
    <n v="200"/>
    <n v="5311.4230769230771"/>
    <n v="2000"/>
    <n v="57373.750000000007"/>
    <n v="52062.326923076929"/>
    <s v="Paid"/>
    <s v="ICICI"/>
    <s v="438696677494"/>
    <s v="340505779251"/>
  </r>
  <r>
    <x v="1781"/>
    <x v="93"/>
    <x v="0"/>
    <n v="48"/>
    <x v="6"/>
    <x v="5"/>
    <x v="3"/>
    <s v="2024-04-23"/>
    <x v="0"/>
    <x v="0"/>
    <n v="26"/>
    <n v="23"/>
    <n v="3"/>
    <n v="11"/>
    <n v="31290"/>
    <n v="1203.4615384615386"/>
    <n v="27679.615384615387"/>
    <n v="5535.923076923078"/>
    <n v="2767.961538461539"/>
    <n v="3321.5538461538463"/>
    <n v="200"/>
    <n v="3521.5538461538463"/>
    <n v="2200"/>
    <n v="38183.500000000007"/>
    <n v="34661.946153846162"/>
    <s v="Paid"/>
    <s v="HDFC"/>
    <s v="747933580976"/>
    <s v="915862812642"/>
  </r>
  <r>
    <x v="1782"/>
    <x v="15"/>
    <x v="1"/>
    <n v="33"/>
    <x v="1"/>
    <x v="5"/>
    <x v="4"/>
    <s v="2023-12-06"/>
    <x v="0"/>
    <x v="0"/>
    <n v="26"/>
    <n v="23"/>
    <n v="3"/>
    <n v="13"/>
    <n v="77389"/>
    <n v="2976.5"/>
    <n v="68459.5"/>
    <n v="13691.900000000001"/>
    <n v="6845.9500000000007"/>
    <n v="8215.14"/>
    <n v="200"/>
    <n v="8415.14"/>
    <n v="2600"/>
    <n v="91597.349999999991"/>
    <n v="83182.209999999992"/>
    <s v="Paid"/>
    <s v="HDFC"/>
    <s v="484420341724"/>
    <s v="264468382328"/>
  </r>
  <r>
    <x v="1783"/>
    <x v="62"/>
    <x v="1"/>
    <n v="47"/>
    <x v="1"/>
    <x v="1"/>
    <x v="3"/>
    <s v="2019-02-13"/>
    <x v="0"/>
    <x v="0"/>
    <n v="26"/>
    <n v="23"/>
    <n v="3"/>
    <n v="17"/>
    <n v="31159"/>
    <n v="1198.4230769230769"/>
    <n v="27563.73076923077"/>
    <n v="5512.7461538461539"/>
    <n v="2756.373076923077"/>
    <n v="3307.6476923076921"/>
    <n v="200"/>
    <n v="3507.6476923076921"/>
    <n v="3400"/>
    <n v="39232.85"/>
    <n v="35725.202307692307"/>
    <s v="Paid"/>
    <s v="HDFC"/>
    <s v="243206603088"/>
    <s v="487693421840"/>
  </r>
  <r>
    <x v="1784"/>
    <x v="185"/>
    <x v="0"/>
    <n v="55"/>
    <x v="5"/>
    <x v="3"/>
    <x v="3"/>
    <s v="2021-09-11"/>
    <x v="0"/>
    <x v="0"/>
    <n v="26"/>
    <n v="25"/>
    <n v="1"/>
    <n v="17"/>
    <n v="38981"/>
    <n v="1499.2692307692307"/>
    <n v="37481.730769230766"/>
    <n v="7496.3461538461534"/>
    <n v="3748.1730769230767"/>
    <n v="4497.8076923076915"/>
    <n v="200"/>
    <n v="4697.8076923076915"/>
    <n v="3400"/>
    <n v="52126.25"/>
    <n v="47428.442307692312"/>
    <s v="Paid"/>
    <s v="Axis"/>
    <s v="648816617521"/>
    <s v="507543446460"/>
  </r>
  <r>
    <x v="1785"/>
    <x v="28"/>
    <x v="1"/>
    <n v="29"/>
    <x v="5"/>
    <x v="3"/>
    <x v="0"/>
    <s v="2021-07-24"/>
    <x v="0"/>
    <x v="0"/>
    <n v="26"/>
    <n v="22"/>
    <n v="4"/>
    <n v="5"/>
    <n v="32817"/>
    <n v="1262.1923076923076"/>
    <n v="27768.230769230766"/>
    <n v="5553.6461538461535"/>
    <n v="2776.8230769230768"/>
    <n v="3332.1876923076916"/>
    <n v="200"/>
    <n v="3532.1876923076916"/>
    <n v="1000"/>
    <n v="37098.699999999997"/>
    <n v="33566.512307692305"/>
    <s v="Paid"/>
    <s v="ICICI"/>
    <s v="506760071216"/>
    <s v="878690188783"/>
  </r>
  <r>
    <x v="1786"/>
    <x v="102"/>
    <x v="1"/>
    <n v="54"/>
    <x v="7"/>
    <x v="5"/>
    <x v="6"/>
    <s v="2020-07-26"/>
    <x v="0"/>
    <x v="0"/>
    <n v="26"/>
    <n v="24"/>
    <n v="2"/>
    <n v="1"/>
    <n v="70148"/>
    <n v="2698"/>
    <n v="64752"/>
    <n v="12950.400000000001"/>
    <n v="6475.2000000000007"/>
    <n v="7770.24"/>
    <n v="200"/>
    <n v="7970.24"/>
    <n v="200"/>
    <n v="84377.599999999991"/>
    <n v="76407.359999999986"/>
    <s v="Paid"/>
    <s v="ICICI"/>
    <s v="204099316137"/>
    <s v="779673026137"/>
  </r>
  <r>
    <x v="1787"/>
    <x v="154"/>
    <x v="1"/>
    <n v="28"/>
    <x v="0"/>
    <x v="1"/>
    <x v="4"/>
    <s v="2022-04-29"/>
    <x v="0"/>
    <x v="0"/>
    <n v="26"/>
    <n v="24"/>
    <n v="2"/>
    <n v="9"/>
    <n v="55833"/>
    <n v="2147.4230769230771"/>
    <n v="51538.153846153851"/>
    <n v="10307.630769230771"/>
    <n v="5153.8153846153855"/>
    <n v="6184.5784615384619"/>
    <n v="200"/>
    <n v="6384.5784615384619"/>
    <n v="1800"/>
    <n v="68799.600000000006"/>
    <n v="62415.021538461544"/>
    <s v="Paid"/>
    <s v="HDFC"/>
    <s v="498916433121"/>
    <s v="839969102110"/>
  </r>
  <r>
    <x v="1788"/>
    <x v="153"/>
    <x v="0"/>
    <n v="36"/>
    <x v="4"/>
    <x v="5"/>
    <x v="2"/>
    <s v="2020-05-01"/>
    <x v="0"/>
    <x v="0"/>
    <n v="26"/>
    <n v="26"/>
    <n v="0"/>
    <n v="16"/>
    <n v="21220"/>
    <n v="816.15384615384619"/>
    <n v="21220"/>
    <n v="4244"/>
    <n v="2122"/>
    <n v="2546.4"/>
    <n v="200"/>
    <n v="2746.4"/>
    <n v="3200"/>
    <n v="30786"/>
    <n v="28039.599999999999"/>
    <s v="Paid"/>
    <s v="ICICI"/>
    <s v="381737649771"/>
    <s v="588080526060"/>
  </r>
  <r>
    <x v="1789"/>
    <x v="88"/>
    <x v="1"/>
    <n v="22"/>
    <x v="4"/>
    <x v="0"/>
    <x v="4"/>
    <s v="2025-09-13"/>
    <x v="0"/>
    <x v="0"/>
    <n v="26"/>
    <n v="25"/>
    <n v="1"/>
    <n v="3"/>
    <n v="53106"/>
    <n v="2042.5384615384614"/>
    <n v="51063.461538461539"/>
    <n v="10212.692307692309"/>
    <n v="5106.3461538461543"/>
    <n v="6127.6153846153848"/>
    <n v="200"/>
    <n v="6327.6153846153848"/>
    <n v="600"/>
    <n v="66982.5"/>
    <n v="60654.884615384617"/>
    <s v="Paid"/>
    <s v="SBI"/>
    <s v="747922796258"/>
    <s v="645182622467"/>
  </r>
  <r>
    <x v="1790"/>
    <x v="42"/>
    <x v="0"/>
    <n v="49"/>
    <x v="5"/>
    <x v="2"/>
    <x v="6"/>
    <s v="2021-11-12"/>
    <x v="0"/>
    <x v="0"/>
    <n v="26"/>
    <n v="24"/>
    <n v="2"/>
    <n v="10"/>
    <n v="22292"/>
    <n v="857.38461538461536"/>
    <n v="20577.23076923077"/>
    <n v="4115.4461538461537"/>
    <n v="2057.7230769230769"/>
    <n v="2469.2676923076924"/>
    <n v="200"/>
    <n v="2669.2676923076924"/>
    <n v="2000"/>
    <n v="28750.400000000001"/>
    <n v="26081.132307692307"/>
    <s v="Paid"/>
    <s v="Axis"/>
    <s v="535392676338"/>
    <s v="300106672664"/>
  </r>
  <r>
    <x v="1791"/>
    <x v="81"/>
    <x v="0"/>
    <n v="21"/>
    <x v="4"/>
    <x v="5"/>
    <x v="5"/>
    <s v="2020-09-06"/>
    <x v="0"/>
    <x v="0"/>
    <n v="26"/>
    <n v="23"/>
    <n v="3"/>
    <n v="18"/>
    <n v="48142"/>
    <n v="1851.6153846153845"/>
    <n v="42587.153846153844"/>
    <n v="8517.4307692307684"/>
    <n v="4258.7153846153842"/>
    <n v="5110.4584615384611"/>
    <n v="200"/>
    <n v="5310.4584615384611"/>
    <n v="3600"/>
    <n v="58963.299999999996"/>
    <n v="53652.841538461536"/>
    <s v="Paid"/>
    <s v="Axis"/>
    <s v="152169809381"/>
    <s v="986031617418"/>
  </r>
  <r>
    <x v="1792"/>
    <x v="191"/>
    <x v="0"/>
    <n v="49"/>
    <x v="7"/>
    <x v="0"/>
    <x v="1"/>
    <s v="2022-08-02"/>
    <x v="0"/>
    <x v="0"/>
    <n v="26"/>
    <n v="24"/>
    <n v="2"/>
    <n v="12"/>
    <n v="19325"/>
    <n v="743.26923076923072"/>
    <n v="17838.461538461539"/>
    <n v="3567.6923076923081"/>
    <n v="1783.846153846154"/>
    <n v="2140.6153846153848"/>
    <n v="200"/>
    <n v="2340.6153846153848"/>
    <n v="2400"/>
    <n v="25590"/>
    <n v="23249.384615384617"/>
    <s v="Paid"/>
    <s v="SBI"/>
    <s v="999230653743"/>
    <s v="344354485934"/>
  </r>
  <r>
    <x v="1793"/>
    <x v="145"/>
    <x v="1"/>
    <n v="49"/>
    <x v="1"/>
    <x v="2"/>
    <x v="3"/>
    <s v="2020-05-30"/>
    <x v="0"/>
    <x v="0"/>
    <n v="26"/>
    <n v="24"/>
    <n v="2"/>
    <n v="1"/>
    <n v="19444"/>
    <n v="747.84615384615381"/>
    <n v="17948.307692307691"/>
    <n v="3589.6615384615384"/>
    <n v="1794.8307692307692"/>
    <n v="2153.7969230769231"/>
    <n v="200"/>
    <n v="2353.7969230769231"/>
    <n v="200"/>
    <n v="23532.799999999999"/>
    <n v="21179.003076923076"/>
    <s v="Paid"/>
    <s v="SBI"/>
    <s v="117719047839"/>
    <s v="348926878809"/>
  </r>
  <r>
    <x v="1794"/>
    <x v="7"/>
    <x v="1"/>
    <n v="48"/>
    <x v="7"/>
    <x v="0"/>
    <x v="4"/>
    <s v="2020-12-25"/>
    <x v="0"/>
    <x v="0"/>
    <n v="26"/>
    <n v="23"/>
    <n v="3"/>
    <n v="20"/>
    <n v="29502"/>
    <n v="1134.6923076923076"/>
    <n v="26097.923076923074"/>
    <n v="5219.5846153846151"/>
    <n v="2609.7923076923075"/>
    <n v="3131.750769230769"/>
    <n v="200"/>
    <n v="3331.750769230769"/>
    <n v="4000"/>
    <n v="37927.299999999996"/>
    <n v="34595.549230769226"/>
    <s v="Paid"/>
    <s v="HDFC"/>
    <s v="559197021461"/>
    <s v="254644546927"/>
  </r>
  <r>
    <x v="1795"/>
    <x v="40"/>
    <x v="0"/>
    <n v="54"/>
    <x v="2"/>
    <x v="1"/>
    <x v="1"/>
    <s v="2019-09-25"/>
    <x v="0"/>
    <x v="0"/>
    <n v="26"/>
    <n v="23"/>
    <n v="3"/>
    <n v="0"/>
    <n v="69997"/>
    <n v="2692.1923076923076"/>
    <n v="61920.423076923078"/>
    <n v="12384.084615384616"/>
    <n v="6192.042307692308"/>
    <n v="7430.4507692307689"/>
    <n v="200"/>
    <n v="7630.4507692307689"/>
    <n v="0"/>
    <n v="80496.55"/>
    <n v="72866.099230769236"/>
    <s v="Paid"/>
    <s v="SBI"/>
    <s v="333481017882"/>
    <s v="657773028643"/>
  </r>
  <r>
    <x v="1796"/>
    <x v="155"/>
    <x v="1"/>
    <n v="26"/>
    <x v="0"/>
    <x v="2"/>
    <x v="1"/>
    <s v="2019-07-09"/>
    <x v="0"/>
    <x v="0"/>
    <n v="26"/>
    <n v="23"/>
    <n v="3"/>
    <n v="3"/>
    <n v="20500"/>
    <n v="788.46153846153845"/>
    <n v="18134.615384615383"/>
    <n v="3626.9230769230767"/>
    <n v="1813.4615384615383"/>
    <n v="2176.1538461538457"/>
    <n v="200"/>
    <n v="2376.1538461538457"/>
    <n v="600"/>
    <n v="24175"/>
    <n v="21798.846153846156"/>
    <s v="Paid"/>
    <s v="Axis"/>
    <s v="179127622886"/>
    <s v="959516246036"/>
  </r>
  <r>
    <x v="1797"/>
    <x v="135"/>
    <x v="1"/>
    <n v="46"/>
    <x v="3"/>
    <x v="5"/>
    <x v="4"/>
    <s v="2021-09-24"/>
    <x v="0"/>
    <x v="0"/>
    <n v="26"/>
    <n v="24"/>
    <n v="2"/>
    <n v="5"/>
    <n v="73434"/>
    <n v="2824.3846153846152"/>
    <n v="67785.230769230766"/>
    <n v="13557.046153846153"/>
    <n v="6778.5230769230766"/>
    <n v="8134.2276923076915"/>
    <n v="200"/>
    <n v="8334.2276923076915"/>
    <n v="1000"/>
    <n v="89120.799999999988"/>
    <n v="80786.572307692302"/>
    <s v="Paid"/>
    <s v="HDFC"/>
    <s v="639421917127"/>
    <s v="526452677048"/>
  </r>
  <r>
    <x v="1798"/>
    <x v="47"/>
    <x v="1"/>
    <n v="52"/>
    <x v="4"/>
    <x v="5"/>
    <x v="5"/>
    <s v="2021-03-11"/>
    <x v="0"/>
    <x v="0"/>
    <n v="26"/>
    <n v="24"/>
    <n v="2"/>
    <n v="18"/>
    <n v="26147"/>
    <n v="1005.6538461538462"/>
    <n v="24135.692307692309"/>
    <n v="4827.1384615384623"/>
    <n v="2413.5692307692311"/>
    <n v="2896.2830769230768"/>
    <n v="200"/>
    <n v="3096.2830769230768"/>
    <n v="3600"/>
    <n v="34976.400000000001"/>
    <n v="31880.116923076923"/>
    <s v="Paid"/>
    <s v="ICICI"/>
    <s v="241827344314"/>
    <s v="178294187133"/>
  </r>
  <r>
    <x v="1799"/>
    <x v="7"/>
    <x v="0"/>
    <n v="45"/>
    <x v="2"/>
    <x v="5"/>
    <x v="6"/>
    <s v="2020-12-15"/>
    <x v="0"/>
    <x v="0"/>
    <n v="26"/>
    <n v="24"/>
    <n v="2"/>
    <n v="11"/>
    <n v="71592"/>
    <n v="2753.5384615384614"/>
    <n v="66084.923076923078"/>
    <n v="13216.984615384616"/>
    <n v="6608.4923076923078"/>
    <n v="7930.1907692307686"/>
    <n v="200"/>
    <n v="8130.1907692307686"/>
    <n v="2200"/>
    <n v="88110.399999999994"/>
    <n v="79980.209230769222"/>
    <s v="Paid"/>
    <s v="Axis"/>
    <s v="896405605168"/>
    <s v="596010859634"/>
  </r>
  <r>
    <x v="1800"/>
    <x v="78"/>
    <x v="0"/>
    <n v="36"/>
    <x v="0"/>
    <x v="2"/>
    <x v="0"/>
    <s v="2024-10-17"/>
    <x v="0"/>
    <x v="0"/>
    <n v="26"/>
    <n v="24"/>
    <n v="2"/>
    <n v="19"/>
    <n v="44604"/>
    <n v="1715.5384615384614"/>
    <n v="41172.923076923078"/>
    <n v="8234.584615384616"/>
    <n v="4117.292307692308"/>
    <n v="4940.750769230769"/>
    <n v="200"/>
    <n v="5140.750769230769"/>
    <n v="3800"/>
    <n v="57324.800000000003"/>
    <n v="52184.049230769233"/>
    <s v="Paid"/>
    <s v="SBI"/>
    <s v="263286471756"/>
    <s v="292938815270"/>
  </r>
  <r>
    <x v="1801"/>
    <x v="187"/>
    <x v="0"/>
    <n v="28"/>
    <x v="3"/>
    <x v="3"/>
    <x v="2"/>
    <s v="2024-09-14"/>
    <x v="0"/>
    <x v="0"/>
    <n v="26"/>
    <n v="25"/>
    <n v="1"/>
    <n v="18"/>
    <n v="32008"/>
    <n v="1231.0769230769231"/>
    <n v="30776.923076923078"/>
    <n v="6155.3846153846162"/>
    <n v="3077.6923076923081"/>
    <n v="3693.2307692307691"/>
    <n v="200"/>
    <n v="3893.2307692307691"/>
    <n v="3600"/>
    <n v="43610"/>
    <n v="39716.769230769234"/>
    <s v="Paid"/>
    <s v="Axis"/>
    <s v="391537519429"/>
    <s v="780552437546"/>
  </r>
  <r>
    <x v="1802"/>
    <x v="109"/>
    <x v="1"/>
    <n v="35"/>
    <x v="5"/>
    <x v="5"/>
    <x v="4"/>
    <s v="2019-05-27"/>
    <x v="0"/>
    <x v="0"/>
    <n v="26"/>
    <n v="23"/>
    <n v="3"/>
    <n v="15"/>
    <n v="18427"/>
    <n v="708.73076923076928"/>
    <n v="16300.807692307693"/>
    <n v="3260.1615384615388"/>
    <n v="1630.0807692307694"/>
    <n v="1956.0969230769231"/>
    <n v="200"/>
    <n v="2156.0969230769233"/>
    <n v="3000"/>
    <n v="24191.05"/>
    <n v="22034.953076923077"/>
    <s v="Paid"/>
    <s v="ICICI"/>
    <s v="901397642549"/>
    <s v="193726574848"/>
  </r>
  <r>
    <x v="1803"/>
    <x v="30"/>
    <x v="1"/>
    <n v="50"/>
    <x v="6"/>
    <x v="4"/>
    <x v="6"/>
    <s v="2024-06-08"/>
    <x v="0"/>
    <x v="0"/>
    <n v="26"/>
    <n v="22"/>
    <n v="4"/>
    <n v="7"/>
    <n v="45772"/>
    <n v="1760.4615384615386"/>
    <n v="38730.153846153851"/>
    <n v="7746.0307692307706"/>
    <n v="3873.0153846153853"/>
    <n v="4647.6184615384618"/>
    <n v="200"/>
    <n v="4847.6184615384618"/>
    <n v="1400"/>
    <n v="51749.200000000004"/>
    <n v="46901.581538461542"/>
    <s v="Paid"/>
    <s v="Axis"/>
    <s v="550259617352"/>
    <s v="954223828552"/>
  </r>
  <r>
    <x v="1804"/>
    <x v="22"/>
    <x v="1"/>
    <n v="51"/>
    <x v="6"/>
    <x v="4"/>
    <x v="1"/>
    <s v="2025-06-11"/>
    <x v="0"/>
    <x v="0"/>
    <n v="26"/>
    <n v="24"/>
    <n v="2"/>
    <n v="4"/>
    <n v="71560"/>
    <n v="2752.3076923076924"/>
    <n v="66055.384615384624"/>
    <n v="13211.076923076926"/>
    <n v="6605.5384615384628"/>
    <n v="7926.6461538461544"/>
    <n v="200"/>
    <n v="8126.6461538461544"/>
    <n v="800"/>
    <n v="86672.000000000015"/>
    <n v="78545.353846153856"/>
    <s v="Paid"/>
    <s v="Axis"/>
    <s v="562500786447"/>
    <s v="996583522176"/>
  </r>
  <r>
    <x v="1805"/>
    <x v="20"/>
    <x v="0"/>
    <n v="22"/>
    <x v="1"/>
    <x v="2"/>
    <x v="2"/>
    <s v="2020-08-02"/>
    <x v="0"/>
    <x v="0"/>
    <n v="26"/>
    <n v="23"/>
    <n v="3"/>
    <n v="5"/>
    <n v="54846"/>
    <n v="2109.4615384615386"/>
    <n v="48517.61538461539"/>
    <n v="9703.5230769230784"/>
    <n v="4851.7615384615392"/>
    <n v="5822.1138461538467"/>
    <n v="200"/>
    <n v="6022.1138461538467"/>
    <n v="1000"/>
    <n v="64072.900000000009"/>
    <n v="58050.786153846158"/>
    <s v="Paid"/>
    <s v="SBI"/>
    <s v="944471723973"/>
    <s v="967829050214"/>
  </r>
  <r>
    <x v="1806"/>
    <x v="17"/>
    <x v="0"/>
    <n v="34"/>
    <x v="7"/>
    <x v="0"/>
    <x v="3"/>
    <s v="2020-09-25"/>
    <x v="0"/>
    <x v="0"/>
    <n v="26"/>
    <n v="22"/>
    <n v="4"/>
    <n v="20"/>
    <n v="23455"/>
    <n v="902.11538461538464"/>
    <n v="19846.538461538461"/>
    <n v="3969.3076923076924"/>
    <n v="1984.6538461538462"/>
    <n v="2381.5846153846151"/>
    <n v="200"/>
    <n v="2581.5846153846151"/>
    <n v="4000"/>
    <n v="29800.5"/>
    <n v="27218.915384615386"/>
    <s v="Paid"/>
    <s v="Axis"/>
    <s v="625495059264"/>
    <s v="461957285280"/>
  </r>
  <r>
    <x v="1807"/>
    <x v="185"/>
    <x v="0"/>
    <n v="26"/>
    <x v="6"/>
    <x v="0"/>
    <x v="0"/>
    <s v="2022-03-02"/>
    <x v="0"/>
    <x v="0"/>
    <n v="26"/>
    <n v="22"/>
    <n v="4"/>
    <n v="15"/>
    <n v="73063"/>
    <n v="2810.1153846153848"/>
    <n v="61822.538461538468"/>
    <n v="12364.507692307694"/>
    <n v="6182.253846153847"/>
    <n v="7418.7046153846159"/>
    <n v="200"/>
    <n v="7618.7046153846159"/>
    <n v="3000"/>
    <n v="83369.300000000017"/>
    <n v="75750.595384615401"/>
    <s v="Paid"/>
    <s v="HDFC"/>
    <s v="215774290468"/>
    <s v="564892530033"/>
  </r>
  <r>
    <x v="1808"/>
    <x v="143"/>
    <x v="0"/>
    <n v="41"/>
    <x v="3"/>
    <x v="3"/>
    <x v="5"/>
    <s v="2021-05-06"/>
    <x v="0"/>
    <x v="0"/>
    <n v="26"/>
    <n v="23"/>
    <n v="3"/>
    <n v="18"/>
    <n v="28443"/>
    <n v="1093.9615384615386"/>
    <n v="25161.115384615387"/>
    <n v="5032.2230769230773"/>
    <n v="2516.1115384615387"/>
    <n v="3019.3338461538465"/>
    <n v="200"/>
    <n v="3219.3338461538465"/>
    <n v="3600"/>
    <n v="36309.450000000004"/>
    <n v="33090.11615384616"/>
    <s v="Paid"/>
    <s v="Axis"/>
    <s v="959364735576"/>
    <s v="789108328339"/>
  </r>
  <r>
    <x v="1809"/>
    <x v="81"/>
    <x v="1"/>
    <n v="27"/>
    <x v="1"/>
    <x v="3"/>
    <x v="5"/>
    <s v="2020-03-07"/>
    <x v="0"/>
    <x v="0"/>
    <n v="26"/>
    <n v="21"/>
    <n v="5"/>
    <n v="19"/>
    <n v="79093"/>
    <n v="3042.0384615384614"/>
    <n v="63882.807692307688"/>
    <n v="12776.561538461538"/>
    <n v="6388.2807692307688"/>
    <n v="7665.9369230769225"/>
    <n v="200"/>
    <n v="7865.9369230769225"/>
    <n v="3800"/>
    <n v="86847.65"/>
    <n v="78981.713076923072"/>
    <s v="Paid"/>
    <s v="ICICI"/>
    <s v="501237994881"/>
    <s v="996632905732"/>
  </r>
  <r>
    <x v="1810"/>
    <x v="175"/>
    <x v="1"/>
    <n v="49"/>
    <x v="2"/>
    <x v="0"/>
    <x v="0"/>
    <s v="2024-02-04"/>
    <x v="0"/>
    <x v="0"/>
    <n v="26"/>
    <n v="23"/>
    <n v="3"/>
    <n v="10"/>
    <n v="32363"/>
    <n v="1244.7307692307693"/>
    <n v="28628.807692307695"/>
    <n v="5725.7615384615392"/>
    <n v="2862.8807692307696"/>
    <n v="3435.4569230769234"/>
    <n v="200"/>
    <n v="3635.4569230769234"/>
    <n v="2000"/>
    <n v="39217.450000000004"/>
    <n v="35581.993076923078"/>
    <s v="Paid"/>
    <s v="HDFC"/>
    <s v="424762706110"/>
    <s v="154234899588"/>
  </r>
  <r>
    <x v="1811"/>
    <x v="22"/>
    <x v="0"/>
    <n v="33"/>
    <x v="3"/>
    <x v="4"/>
    <x v="2"/>
    <s v="2019-01-08"/>
    <x v="0"/>
    <x v="0"/>
    <n v="26"/>
    <n v="23"/>
    <n v="3"/>
    <n v="14"/>
    <n v="32084"/>
    <n v="1234"/>
    <n v="28382"/>
    <n v="5676.4000000000005"/>
    <n v="2838.2000000000003"/>
    <n v="3405.8399999999997"/>
    <n v="200"/>
    <n v="3605.8399999999997"/>
    <n v="2800"/>
    <n v="39696.6"/>
    <n v="36090.76"/>
    <s v="Paid"/>
    <s v="HDFC"/>
    <s v="250777286837"/>
    <s v="369192782087"/>
  </r>
  <r>
    <x v="1812"/>
    <x v="164"/>
    <x v="0"/>
    <n v="27"/>
    <x v="7"/>
    <x v="2"/>
    <x v="0"/>
    <s v="2023-06-02"/>
    <x v="0"/>
    <x v="0"/>
    <n v="26"/>
    <n v="24"/>
    <n v="2"/>
    <n v="19"/>
    <n v="66539"/>
    <n v="2559.1923076923076"/>
    <n v="61420.615384615383"/>
    <n v="12284.123076923077"/>
    <n v="6142.0615384615385"/>
    <n v="7370.4738461538454"/>
    <n v="200"/>
    <n v="7570.4738461538454"/>
    <n v="3800"/>
    <n v="83646.8"/>
    <n v="76076.326153846152"/>
    <s v="Paid"/>
    <s v="Axis"/>
    <s v="387881104823"/>
    <s v="329101479541"/>
  </r>
  <r>
    <x v="1813"/>
    <x v="109"/>
    <x v="0"/>
    <n v="31"/>
    <x v="4"/>
    <x v="4"/>
    <x v="4"/>
    <s v="2024-06-25"/>
    <x v="0"/>
    <x v="0"/>
    <n v="26"/>
    <n v="24"/>
    <n v="2"/>
    <n v="3"/>
    <n v="29080"/>
    <n v="1118.4615384615386"/>
    <n v="26843.076923076926"/>
    <n v="5368.6153846153857"/>
    <n v="2684.3076923076928"/>
    <n v="3221.169230769231"/>
    <n v="200"/>
    <n v="3421.169230769231"/>
    <n v="600"/>
    <n v="35496.000000000007"/>
    <n v="32074.830769230775"/>
    <s v="Paid"/>
    <s v="HDFC"/>
    <s v="231896160063"/>
    <s v="616627054482"/>
  </r>
  <r>
    <x v="1814"/>
    <x v="72"/>
    <x v="0"/>
    <n v="32"/>
    <x v="3"/>
    <x v="5"/>
    <x v="6"/>
    <s v="2019-11-06"/>
    <x v="0"/>
    <x v="0"/>
    <n v="26"/>
    <n v="25"/>
    <n v="1"/>
    <n v="0"/>
    <n v="54304"/>
    <n v="2088.6153846153848"/>
    <n v="52215.384615384617"/>
    <n v="10443.076923076924"/>
    <n v="5221.5384615384619"/>
    <n v="6265.8461538461543"/>
    <n v="200"/>
    <n v="6465.8461538461543"/>
    <n v="0"/>
    <n v="67880"/>
    <n v="61414.153846153844"/>
    <s v="Paid"/>
    <s v="SBI"/>
    <s v="751287433813"/>
    <s v="108785882745"/>
  </r>
  <r>
    <x v="1815"/>
    <x v="158"/>
    <x v="0"/>
    <n v="24"/>
    <x v="0"/>
    <x v="3"/>
    <x v="3"/>
    <s v="2019-02-07"/>
    <x v="0"/>
    <x v="0"/>
    <n v="26"/>
    <n v="23"/>
    <n v="3"/>
    <n v="8"/>
    <n v="61788"/>
    <n v="2376.4615384615386"/>
    <n v="54658.61538461539"/>
    <n v="10931.723076923079"/>
    <n v="5465.8615384615396"/>
    <n v="6559.0338461538468"/>
    <n v="200"/>
    <n v="6759.0338461538468"/>
    <n v="1600"/>
    <n v="72656.200000000012"/>
    <n v="65897.166153846163"/>
    <s v="Paid"/>
    <s v="HDFC"/>
    <s v="896027870695"/>
    <s v="954880502845"/>
  </r>
  <r>
    <x v="1816"/>
    <x v="24"/>
    <x v="1"/>
    <n v="23"/>
    <x v="5"/>
    <x v="1"/>
    <x v="6"/>
    <s v="2021-05-04"/>
    <x v="0"/>
    <x v="0"/>
    <n v="26"/>
    <n v="23"/>
    <n v="3"/>
    <n v="0"/>
    <n v="50599"/>
    <n v="1946.1153846153845"/>
    <n v="44760.653846153844"/>
    <n v="8952.1307692307691"/>
    <n v="4476.0653846153846"/>
    <n v="5371.2784615384608"/>
    <n v="200"/>
    <n v="5571.2784615384608"/>
    <n v="0"/>
    <n v="58188.85"/>
    <n v="52617.57153846154"/>
    <s v="Paid"/>
    <s v="SBI"/>
    <s v="182842106976"/>
    <s v="583094060501"/>
  </r>
  <r>
    <x v="1817"/>
    <x v="22"/>
    <x v="1"/>
    <n v="28"/>
    <x v="7"/>
    <x v="2"/>
    <x v="1"/>
    <s v="2019-01-08"/>
    <x v="0"/>
    <x v="0"/>
    <n v="26"/>
    <n v="22"/>
    <n v="4"/>
    <n v="2"/>
    <n v="26146"/>
    <n v="1005.6153846153846"/>
    <n v="22123.538461538461"/>
    <n v="4424.707692307692"/>
    <n v="2212.353846153846"/>
    <n v="2654.8246153846153"/>
    <n v="200"/>
    <n v="2854.8246153846153"/>
    <n v="400"/>
    <n v="29160.6"/>
    <n v="26305.775384615383"/>
    <s v="Paid"/>
    <s v="HDFC"/>
    <s v="960768007393"/>
    <s v="755060604141"/>
  </r>
  <r>
    <x v="1818"/>
    <x v="159"/>
    <x v="1"/>
    <n v="30"/>
    <x v="0"/>
    <x v="3"/>
    <x v="0"/>
    <s v="2022-02-20"/>
    <x v="0"/>
    <x v="0"/>
    <n v="26"/>
    <n v="24"/>
    <n v="2"/>
    <n v="19"/>
    <n v="79915"/>
    <n v="3073.6538461538462"/>
    <n v="73767.692307692312"/>
    <n v="14753.538461538463"/>
    <n v="7376.7692307692314"/>
    <n v="8852.123076923077"/>
    <n v="200"/>
    <n v="9052.123076923077"/>
    <n v="3800"/>
    <n v="99698.000000000015"/>
    <n v="90645.876923076939"/>
    <s v="Paid"/>
    <s v="SBI"/>
    <s v="475258876689"/>
    <s v="804092264461"/>
  </r>
  <r>
    <x v="1819"/>
    <x v="171"/>
    <x v="1"/>
    <n v="41"/>
    <x v="7"/>
    <x v="4"/>
    <x v="5"/>
    <s v="2020-08-29"/>
    <x v="0"/>
    <x v="0"/>
    <n v="26"/>
    <n v="24"/>
    <n v="2"/>
    <n v="1"/>
    <n v="32769"/>
    <n v="1260.3461538461538"/>
    <n v="30248.307692307691"/>
    <n v="6049.6615384615388"/>
    <n v="3024.8307692307694"/>
    <n v="3629.7969230769227"/>
    <n v="200"/>
    <n v="3829.7969230769227"/>
    <n v="200"/>
    <n v="39522.800000000003"/>
    <n v="35693.00307692308"/>
    <s v="Paid"/>
    <s v="Axis"/>
    <s v="151635724310"/>
    <s v="720723966476"/>
  </r>
  <r>
    <x v="1820"/>
    <x v="166"/>
    <x v="1"/>
    <n v="37"/>
    <x v="6"/>
    <x v="1"/>
    <x v="0"/>
    <s v="2020-12-27"/>
    <x v="0"/>
    <x v="0"/>
    <n v="26"/>
    <n v="25"/>
    <n v="1"/>
    <n v="15"/>
    <n v="29928"/>
    <n v="1151.0769230769231"/>
    <n v="28776.923076923078"/>
    <n v="5755.3846153846162"/>
    <n v="2877.6923076923081"/>
    <n v="3453.2307692307691"/>
    <n v="200"/>
    <n v="3653.2307692307691"/>
    <n v="3000"/>
    <n v="40410"/>
    <n v="36756.769230769234"/>
    <s v="Paid"/>
    <s v="HDFC"/>
    <s v="312588372994"/>
    <s v="115443477193"/>
  </r>
  <r>
    <x v="1821"/>
    <x v="25"/>
    <x v="0"/>
    <n v="48"/>
    <x v="3"/>
    <x v="1"/>
    <x v="5"/>
    <s v="2023-04-15"/>
    <x v="0"/>
    <x v="0"/>
    <n v="26"/>
    <n v="25"/>
    <n v="1"/>
    <n v="16"/>
    <n v="53006"/>
    <n v="2038.6923076923076"/>
    <n v="50967.307692307688"/>
    <n v="10193.461538461539"/>
    <n v="5096.7307692307695"/>
    <n v="6116.076923076922"/>
    <n v="200"/>
    <n v="6316.076923076922"/>
    <n v="3200"/>
    <n v="69457.5"/>
    <n v="63141.423076923078"/>
    <s v="Paid"/>
    <s v="HDFC"/>
    <s v="586472774950"/>
    <s v="855795552619"/>
  </r>
  <r>
    <x v="1822"/>
    <x v="98"/>
    <x v="1"/>
    <n v="23"/>
    <x v="4"/>
    <x v="1"/>
    <x v="4"/>
    <s v="2025-02-14"/>
    <x v="0"/>
    <x v="0"/>
    <n v="26"/>
    <n v="23"/>
    <n v="3"/>
    <n v="20"/>
    <n v="49939"/>
    <n v="1920.7307692307693"/>
    <n v="44176.807692307695"/>
    <n v="8835.3615384615387"/>
    <n v="4417.6807692307693"/>
    <n v="5301.2169230769232"/>
    <n v="200"/>
    <n v="5501.2169230769232"/>
    <n v="4000"/>
    <n v="61429.850000000006"/>
    <n v="55928.633076923084"/>
    <s v="Paid"/>
    <s v="HDFC"/>
    <s v="342118626233"/>
    <s v="734889849957"/>
  </r>
  <r>
    <x v="1823"/>
    <x v="35"/>
    <x v="0"/>
    <n v="46"/>
    <x v="2"/>
    <x v="2"/>
    <x v="3"/>
    <s v="2021-06-06"/>
    <x v="0"/>
    <x v="0"/>
    <n v="26"/>
    <n v="21"/>
    <n v="5"/>
    <n v="1"/>
    <n v="44372"/>
    <n v="1706.6153846153845"/>
    <n v="35838.923076923078"/>
    <n v="7167.7846153846158"/>
    <n v="3583.8923076923079"/>
    <n v="4300.6707692307691"/>
    <n v="200"/>
    <n v="4500.6707692307691"/>
    <n v="200"/>
    <n v="46790.600000000006"/>
    <n v="42289.929230769238"/>
    <s v="Paid"/>
    <s v="ICICI"/>
    <s v="868776896211"/>
    <s v="493857161589"/>
  </r>
  <r>
    <x v="1824"/>
    <x v="134"/>
    <x v="1"/>
    <n v="44"/>
    <x v="6"/>
    <x v="3"/>
    <x v="3"/>
    <s v="2024-09-30"/>
    <x v="0"/>
    <x v="0"/>
    <n v="26"/>
    <n v="26"/>
    <n v="0"/>
    <n v="2"/>
    <n v="53231"/>
    <n v="2047.3461538461538"/>
    <n v="53231"/>
    <n v="10646.2"/>
    <n v="5323.1"/>
    <n v="6387.7199999999993"/>
    <n v="200"/>
    <n v="6587.7199999999993"/>
    <n v="400"/>
    <n v="69600.3"/>
    <n v="63012.58"/>
    <s v="Paid"/>
    <s v="SBI"/>
    <s v="836269277189"/>
    <s v="521785705250"/>
  </r>
  <r>
    <x v="1825"/>
    <x v="167"/>
    <x v="1"/>
    <n v="54"/>
    <x v="0"/>
    <x v="0"/>
    <x v="5"/>
    <s v="2024-09-29"/>
    <x v="0"/>
    <x v="0"/>
    <n v="26"/>
    <n v="22"/>
    <n v="4"/>
    <n v="16"/>
    <n v="20713"/>
    <n v="796.65384615384619"/>
    <n v="17526.384615384617"/>
    <n v="3505.2769230769236"/>
    <n v="1752.6384615384618"/>
    <n v="2103.166153846154"/>
    <n v="200"/>
    <n v="2303.166153846154"/>
    <n v="3200"/>
    <n v="25984.300000000003"/>
    <n v="23681.133846153847"/>
    <s v="Paid"/>
    <s v="SBI"/>
    <s v="442554956175"/>
    <s v="462167935156"/>
  </r>
  <r>
    <x v="1826"/>
    <x v="36"/>
    <x v="1"/>
    <n v="46"/>
    <x v="1"/>
    <x v="5"/>
    <x v="5"/>
    <s v="2023-01-20"/>
    <x v="0"/>
    <x v="0"/>
    <n v="26"/>
    <n v="23"/>
    <n v="3"/>
    <n v="6"/>
    <n v="30524"/>
    <n v="1174"/>
    <n v="27002"/>
    <n v="5400.4000000000005"/>
    <n v="2700.2000000000003"/>
    <n v="3240.24"/>
    <n v="200"/>
    <n v="3440.24"/>
    <n v="1200"/>
    <n v="36302.6"/>
    <n v="32862.36"/>
    <s v="Paid"/>
    <s v="ICICI"/>
    <s v="692845806428"/>
    <s v="567563040697"/>
  </r>
  <r>
    <x v="1827"/>
    <x v="86"/>
    <x v="1"/>
    <n v="36"/>
    <x v="5"/>
    <x v="0"/>
    <x v="3"/>
    <s v="2025-08-13"/>
    <x v="0"/>
    <x v="0"/>
    <n v="26"/>
    <n v="25"/>
    <n v="1"/>
    <n v="11"/>
    <n v="43337"/>
    <n v="1666.8076923076924"/>
    <n v="41670.192307692312"/>
    <n v="8334.0384615384628"/>
    <n v="4167.0192307692314"/>
    <n v="5000.4230769230771"/>
    <n v="200"/>
    <n v="5200.4230769230771"/>
    <n v="2200"/>
    <n v="56371.250000000007"/>
    <n v="51170.826923076929"/>
    <s v="Paid"/>
    <s v="HDFC"/>
    <s v="798456736904"/>
    <s v="665571393293"/>
  </r>
  <r>
    <x v="1828"/>
    <x v="155"/>
    <x v="0"/>
    <n v="49"/>
    <x v="6"/>
    <x v="1"/>
    <x v="2"/>
    <s v="2021-03-04"/>
    <x v="0"/>
    <x v="0"/>
    <n v="26"/>
    <n v="22"/>
    <n v="4"/>
    <n v="18"/>
    <n v="73615"/>
    <n v="2831.3461538461538"/>
    <n v="62289.615384615383"/>
    <n v="12457.923076923078"/>
    <n v="6228.961538461539"/>
    <n v="7474.7538461538461"/>
    <n v="200"/>
    <n v="7674.7538461538461"/>
    <n v="3600"/>
    <n v="84576.5"/>
    <n v="76901.74615384615"/>
    <s v="Paid"/>
    <s v="ICICI"/>
    <s v="392091431285"/>
    <s v="828577425761"/>
  </r>
  <r>
    <x v="1829"/>
    <x v="162"/>
    <x v="1"/>
    <n v="31"/>
    <x v="3"/>
    <x v="2"/>
    <x v="0"/>
    <s v="2022-05-25"/>
    <x v="0"/>
    <x v="0"/>
    <n v="26"/>
    <n v="24"/>
    <n v="2"/>
    <n v="12"/>
    <n v="69879"/>
    <n v="2687.6538461538462"/>
    <n v="64503.692307692312"/>
    <n v="12900.738461538464"/>
    <n v="6450.3692307692318"/>
    <n v="7740.4430769230776"/>
    <n v="200"/>
    <n v="7940.4430769230776"/>
    <n v="2400"/>
    <n v="86254.8"/>
    <n v="78314.356923076921"/>
    <s v="Paid"/>
    <s v="HDFC"/>
    <s v="324237428022"/>
    <s v="704659473263"/>
  </r>
  <r>
    <x v="1830"/>
    <x v="151"/>
    <x v="0"/>
    <n v="22"/>
    <x v="6"/>
    <x v="1"/>
    <x v="6"/>
    <s v="2023-12-21"/>
    <x v="0"/>
    <x v="0"/>
    <n v="26"/>
    <n v="23"/>
    <n v="3"/>
    <n v="5"/>
    <n v="69203"/>
    <n v="2661.6538461538462"/>
    <n v="61218.038461538461"/>
    <n v="12243.607692307693"/>
    <n v="6121.8038461538463"/>
    <n v="7346.164615384615"/>
    <n v="200"/>
    <n v="7546.164615384615"/>
    <n v="1000"/>
    <n v="80583.450000000012"/>
    <n v="73037.285384615403"/>
    <s v="Paid"/>
    <s v="SBI"/>
    <s v="763583193510"/>
    <s v="884797431273"/>
  </r>
  <r>
    <x v="1831"/>
    <x v="151"/>
    <x v="1"/>
    <n v="24"/>
    <x v="2"/>
    <x v="1"/>
    <x v="2"/>
    <s v="2025-06-28"/>
    <x v="0"/>
    <x v="0"/>
    <n v="26"/>
    <n v="21"/>
    <n v="5"/>
    <n v="10"/>
    <n v="19566"/>
    <n v="752.53846153846155"/>
    <n v="15803.307692307693"/>
    <n v="3160.6615384615388"/>
    <n v="1580.3307692307694"/>
    <n v="1896.396923076923"/>
    <n v="200"/>
    <n v="2096.396923076923"/>
    <n v="2000"/>
    <n v="22544.3"/>
    <n v="20447.903076923078"/>
    <s v="Paid"/>
    <s v="ICICI"/>
    <s v="213300998432"/>
    <s v="206590591162"/>
  </r>
  <r>
    <x v="1832"/>
    <x v="1"/>
    <x v="1"/>
    <n v="54"/>
    <x v="0"/>
    <x v="1"/>
    <x v="4"/>
    <s v="2019-12-23"/>
    <x v="0"/>
    <x v="0"/>
    <n v="26"/>
    <n v="23"/>
    <n v="3"/>
    <n v="19"/>
    <n v="25344"/>
    <n v="974.76923076923072"/>
    <n v="22419.692307692305"/>
    <n v="4483.9384615384615"/>
    <n v="2241.9692307692308"/>
    <n v="2690.3630769230763"/>
    <n v="200"/>
    <n v="2890.3630769230763"/>
    <n v="3800"/>
    <n v="32945.599999999999"/>
    <n v="30055.236923076922"/>
    <s v="Paid"/>
    <s v="HDFC"/>
    <s v="147034004149"/>
    <s v="813234424798"/>
  </r>
  <r>
    <x v="1833"/>
    <x v="195"/>
    <x v="1"/>
    <n v="37"/>
    <x v="5"/>
    <x v="1"/>
    <x v="4"/>
    <s v="2025-10-05"/>
    <x v="0"/>
    <x v="0"/>
    <n v="26"/>
    <n v="24"/>
    <n v="2"/>
    <n v="17"/>
    <n v="32811"/>
    <n v="1261.9615384615386"/>
    <n v="30287.076923076926"/>
    <n v="6057.4153846153858"/>
    <n v="3028.7076923076929"/>
    <n v="3634.4492307692308"/>
    <n v="200"/>
    <n v="3834.4492307692308"/>
    <n v="3400"/>
    <n v="42773.200000000012"/>
    <n v="38938.750769230784"/>
    <s v="Paid"/>
    <s v="SBI"/>
    <s v="940463064366"/>
    <s v="983679193852"/>
  </r>
  <r>
    <x v="1834"/>
    <x v="32"/>
    <x v="0"/>
    <n v="34"/>
    <x v="6"/>
    <x v="3"/>
    <x v="6"/>
    <s v="2020-06-03"/>
    <x v="0"/>
    <x v="0"/>
    <n v="26"/>
    <n v="23"/>
    <n v="3"/>
    <n v="18"/>
    <n v="55056"/>
    <n v="2117.5384615384614"/>
    <n v="48703.38461538461"/>
    <n v="9740.6769230769223"/>
    <n v="4870.3384615384612"/>
    <n v="5844.4061538461528"/>
    <n v="200"/>
    <n v="6044.4061538461528"/>
    <n v="3600"/>
    <n v="66914.399999999994"/>
    <n v="60869.99384615384"/>
    <s v="Paid"/>
    <s v="ICICI"/>
    <s v="698944702177"/>
    <s v="335042521550"/>
  </r>
  <r>
    <x v="1835"/>
    <x v="30"/>
    <x v="1"/>
    <n v="27"/>
    <x v="4"/>
    <x v="2"/>
    <x v="6"/>
    <s v="2024-12-01"/>
    <x v="0"/>
    <x v="0"/>
    <n v="26"/>
    <n v="22"/>
    <n v="4"/>
    <n v="0"/>
    <n v="68408"/>
    <n v="2631.0769230769229"/>
    <n v="57883.692307692305"/>
    <n v="11576.738461538462"/>
    <n v="5788.3692307692309"/>
    <n v="6946.0430769230761"/>
    <n v="200"/>
    <n v="7146.0430769230761"/>
    <n v="0"/>
    <n v="75248.799999999988"/>
    <n v="68102.756923076915"/>
    <s v="Paid"/>
    <s v="ICICI"/>
    <s v="951387051977"/>
    <s v="135087545594"/>
  </r>
  <r>
    <x v="1836"/>
    <x v="147"/>
    <x v="1"/>
    <n v="32"/>
    <x v="1"/>
    <x v="0"/>
    <x v="3"/>
    <s v="2022-08-24"/>
    <x v="0"/>
    <x v="0"/>
    <n v="26"/>
    <n v="23"/>
    <n v="3"/>
    <n v="7"/>
    <n v="27688"/>
    <n v="1064.9230769230769"/>
    <n v="24493.23076923077"/>
    <n v="4898.6461538461544"/>
    <n v="2449.3230769230772"/>
    <n v="2939.187692307692"/>
    <n v="200"/>
    <n v="3139.187692307692"/>
    <n v="1400"/>
    <n v="33241.199999999997"/>
    <n v="30102.012307692305"/>
    <s v="Paid"/>
    <s v="HDFC"/>
    <s v="337357203797"/>
    <s v="458453836859"/>
  </r>
  <r>
    <x v="1837"/>
    <x v="1"/>
    <x v="1"/>
    <n v="39"/>
    <x v="6"/>
    <x v="5"/>
    <x v="0"/>
    <s v="2023-12-15"/>
    <x v="0"/>
    <x v="0"/>
    <n v="26"/>
    <n v="21"/>
    <n v="5"/>
    <n v="5"/>
    <n v="43738"/>
    <n v="1682.2307692307693"/>
    <n v="35326.846153846156"/>
    <n v="7065.3692307692318"/>
    <n v="3532.6846153846159"/>
    <n v="4239.2215384615383"/>
    <n v="200"/>
    <n v="4439.2215384615383"/>
    <n v="1000"/>
    <n v="46924.9"/>
    <n v="42485.67846153846"/>
    <s v="Paid"/>
    <s v="HDFC"/>
    <s v="544904798734"/>
    <s v="556497160215"/>
  </r>
  <r>
    <x v="1838"/>
    <x v="0"/>
    <x v="0"/>
    <n v="35"/>
    <x v="3"/>
    <x v="2"/>
    <x v="3"/>
    <s v="2023-03-26"/>
    <x v="0"/>
    <x v="0"/>
    <n v="26"/>
    <n v="23"/>
    <n v="3"/>
    <n v="0"/>
    <n v="54100"/>
    <n v="2080.7692307692309"/>
    <n v="47857.692307692312"/>
    <n v="9571.5384615384628"/>
    <n v="4785.7692307692314"/>
    <n v="5742.9230769230771"/>
    <n v="200"/>
    <n v="5942.9230769230771"/>
    <n v="0"/>
    <n v="62215.000000000007"/>
    <n v="56272.076923076929"/>
    <s v="Paid"/>
    <s v="SBI"/>
    <s v="489362888663"/>
    <s v="112093070247"/>
  </r>
  <r>
    <x v="1839"/>
    <x v="66"/>
    <x v="1"/>
    <n v="42"/>
    <x v="1"/>
    <x v="3"/>
    <x v="2"/>
    <s v="2023-11-18"/>
    <x v="0"/>
    <x v="0"/>
    <n v="26"/>
    <n v="25"/>
    <n v="1"/>
    <n v="0"/>
    <n v="69911"/>
    <n v="2688.8846153846152"/>
    <n v="67222.115384615376"/>
    <n v="13444.423076923076"/>
    <n v="6722.2115384615381"/>
    <n v="8066.6538461538448"/>
    <n v="200"/>
    <n v="8266.6538461538439"/>
    <n v="0"/>
    <n v="87388.749999999985"/>
    <n v="79122.096153846142"/>
    <s v="Paid"/>
    <s v="Axis"/>
    <s v="274561738814"/>
    <s v="418436974980"/>
  </r>
  <r>
    <x v="1840"/>
    <x v="17"/>
    <x v="0"/>
    <n v="31"/>
    <x v="3"/>
    <x v="4"/>
    <x v="3"/>
    <s v="2022-03-05"/>
    <x v="0"/>
    <x v="0"/>
    <n v="26"/>
    <n v="24"/>
    <n v="2"/>
    <n v="12"/>
    <n v="18249"/>
    <n v="701.88461538461536"/>
    <n v="16845.23076923077"/>
    <n v="3369.0461538461541"/>
    <n v="1684.523076923077"/>
    <n v="2021.4276923076923"/>
    <n v="200"/>
    <n v="2221.4276923076923"/>
    <n v="2400"/>
    <n v="24298.799999999999"/>
    <n v="22077.372307692305"/>
    <s v="Paid"/>
    <s v="Axis"/>
    <s v="771893368475"/>
    <s v="993331482737"/>
  </r>
  <r>
    <x v="1841"/>
    <x v="17"/>
    <x v="0"/>
    <n v="38"/>
    <x v="0"/>
    <x v="5"/>
    <x v="3"/>
    <s v="2024-03-27"/>
    <x v="0"/>
    <x v="0"/>
    <n v="26"/>
    <n v="21"/>
    <n v="5"/>
    <n v="20"/>
    <n v="73963"/>
    <n v="2844.7307692307691"/>
    <n v="59739.346153846149"/>
    <n v="11947.869230769231"/>
    <n v="5973.9346153846154"/>
    <n v="7168.7215384615374"/>
    <n v="200"/>
    <n v="7368.7215384615374"/>
    <n v="4000"/>
    <n v="81661.149999999994"/>
    <n v="74292.428461538453"/>
    <s v="Paid"/>
    <s v="Axis"/>
    <s v="611527202793"/>
    <s v="438718201901"/>
  </r>
  <r>
    <x v="1842"/>
    <x v="101"/>
    <x v="0"/>
    <n v="52"/>
    <x v="7"/>
    <x v="5"/>
    <x v="1"/>
    <s v="2023-09-23"/>
    <x v="0"/>
    <x v="0"/>
    <n v="26"/>
    <n v="22"/>
    <n v="4"/>
    <n v="1"/>
    <n v="20739"/>
    <n v="797.65384615384619"/>
    <n v="17548.384615384617"/>
    <n v="3509.6769230769237"/>
    <n v="1754.8384615384618"/>
    <n v="2105.8061538461538"/>
    <n v="200"/>
    <n v="2305.8061538461538"/>
    <n v="200"/>
    <n v="23012.9"/>
    <n v="20707.093846153846"/>
    <s v="Paid"/>
    <s v="Axis"/>
    <s v="470044377592"/>
    <s v="155075609093"/>
  </r>
  <r>
    <x v="1843"/>
    <x v="44"/>
    <x v="0"/>
    <n v="44"/>
    <x v="5"/>
    <x v="5"/>
    <x v="1"/>
    <s v="2023-10-23"/>
    <x v="0"/>
    <x v="0"/>
    <n v="26"/>
    <n v="25"/>
    <n v="1"/>
    <n v="15"/>
    <n v="78765"/>
    <n v="3029.4230769230771"/>
    <n v="75735.576923076922"/>
    <n v="15147.115384615385"/>
    <n v="7573.5576923076924"/>
    <n v="9088.2692307692305"/>
    <n v="200"/>
    <n v="9288.2692307692305"/>
    <n v="3000"/>
    <n v="101456.25"/>
    <n v="92167.980769230766"/>
    <s v="Paid"/>
    <s v="Axis"/>
    <s v="780303148053"/>
    <s v="950425619997"/>
  </r>
  <r>
    <x v="1844"/>
    <x v="189"/>
    <x v="0"/>
    <n v="41"/>
    <x v="3"/>
    <x v="1"/>
    <x v="0"/>
    <s v="2023-04-21"/>
    <x v="0"/>
    <x v="0"/>
    <n v="26"/>
    <n v="25"/>
    <n v="1"/>
    <n v="0"/>
    <n v="18461"/>
    <n v="710.03846153846155"/>
    <n v="17750.961538461539"/>
    <n v="3550.1923076923081"/>
    <n v="1775.096153846154"/>
    <n v="2130.1153846153848"/>
    <n v="200"/>
    <n v="2330.1153846153848"/>
    <n v="0"/>
    <n v="23076.25"/>
    <n v="20746.134615384617"/>
    <s v="Paid"/>
    <s v="SBI"/>
    <s v="572842145052"/>
    <s v="487758317896"/>
  </r>
  <r>
    <x v="1845"/>
    <x v="53"/>
    <x v="1"/>
    <n v="23"/>
    <x v="2"/>
    <x v="1"/>
    <x v="1"/>
    <s v="2021-05-05"/>
    <x v="0"/>
    <x v="0"/>
    <n v="26"/>
    <n v="21"/>
    <n v="5"/>
    <n v="2"/>
    <n v="24649"/>
    <n v="948.03846153846155"/>
    <n v="19908.807692307691"/>
    <n v="3981.7615384615383"/>
    <n v="1990.8807692307691"/>
    <n v="2389.0569230769229"/>
    <n v="200"/>
    <n v="2589.0569230769229"/>
    <n v="400"/>
    <n v="26281.449999999997"/>
    <n v="23692.393076923076"/>
    <s v="Paid"/>
    <s v="Axis"/>
    <s v="500823308971"/>
    <s v="683796692006"/>
  </r>
  <r>
    <x v="1846"/>
    <x v="174"/>
    <x v="1"/>
    <n v="53"/>
    <x v="6"/>
    <x v="0"/>
    <x v="0"/>
    <s v="2025-10-30"/>
    <x v="0"/>
    <x v="0"/>
    <n v="26"/>
    <n v="24"/>
    <n v="2"/>
    <n v="18"/>
    <n v="42068"/>
    <n v="1618"/>
    <n v="38832"/>
    <n v="7766.4000000000005"/>
    <n v="3883.2000000000003"/>
    <n v="4659.84"/>
    <n v="200"/>
    <n v="4859.84"/>
    <n v="3600"/>
    <n v="54081.599999999999"/>
    <n v="49221.759999999995"/>
    <s v="Paid"/>
    <s v="ICICI"/>
    <s v="309818441795"/>
    <s v="111068051114"/>
  </r>
  <r>
    <x v="1847"/>
    <x v="66"/>
    <x v="0"/>
    <n v="35"/>
    <x v="6"/>
    <x v="0"/>
    <x v="0"/>
    <s v="2019-12-27"/>
    <x v="0"/>
    <x v="0"/>
    <n v="26"/>
    <n v="23"/>
    <n v="3"/>
    <n v="14"/>
    <n v="75424"/>
    <n v="2900.9230769230771"/>
    <n v="66721.23076923078"/>
    <n v="13344.246153846158"/>
    <n v="6672.1230769230788"/>
    <n v="8006.5476923076931"/>
    <n v="200"/>
    <n v="8206.5476923076931"/>
    <n v="2800"/>
    <n v="89537.600000000006"/>
    <n v="81331.052307692313"/>
    <s v="Paid"/>
    <s v="SBI"/>
    <s v="682113703017"/>
    <s v="762826151610"/>
  </r>
  <r>
    <x v="1848"/>
    <x v="184"/>
    <x v="1"/>
    <n v="55"/>
    <x v="2"/>
    <x v="2"/>
    <x v="5"/>
    <s v="2024-01-19"/>
    <x v="0"/>
    <x v="0"/>
    <n v="26"/>
    <n v="24"/>
    <n v="2"/>
    <n v="9"/>
    <n v="38092"/>
    <n v="1465.0769230769231"/>
    <n v="35161.846153846156"/>
    <n v="7032.3692307692318"/>
    <n v="3516.1846153846159"/>
    <n v="4219.4215384615381"/>
    <n v="200"/>
    <n v="4419.4215384615381"/>
    <n v="1800"/>
    <n v="47510.400000000001"/>
    <n v="43090.978461538463"/>
    <s v="Paid"/>
    <s v="SBI"/>
    <s v="984444148053"/>
    <s v="478603521006"/>
  </r>
  <r>
    <x v="1849"/>
    <x v="68"/>
    <x v="1"/>
    <n v="33"/>
    <x v="6"/>
    <x v="1"/>
    <x v="6"/>
    <s v="2020-04-23"/>
    <x v="0"/>
    <x v="0"/>
    <n v="26"/>
    <n v="22"/>
    <n v="4"/>
    <n v="6"/>
    <n v="50427"/>
    <n v="1939.5"/>
    <n v="42669"/>
    <n v="8533.8000000000011"/>
    <n v="4266.9000000000005"/>
    <n v="5120.28"/>
    <n v="200"/>
    <n v="5320.28"/>
    <n v="1200"/>
    <n v="56669.700000000004"/>
    <n v="51349.420000000006"/>
    <s v="Paid"/>
    <s v="HDFC"/>
    <s v="942542526007"/>
    <s v="306421202690"/>
  </r>
  <r>
    <x v="1850"/>
    <x v="8"/>
    <x v="0"/>
    <n v="21"/>
    <x v="7"/>
    <x v="3"/>
    <x v="6"/>
    <s v="2025-05-03"/>
    <x v="0"/>
    <x v="0"/>
    <n v="26"/>
    <n v="22"/>
    <n v="4"/>
    <n v="1"/>
    <n v="50599"/>
    <n v="1946.1153846153845"/>
    <n v="42814.538461538461"/>
    <n v="8562.9076923076918"/>
    <n v="4281.4538461538459"/>
    <n v="5137.7446153846149"/>
    <n v="200"/>
    <n v="5337.7446153846149"/>
    <n v="200"/>
    <n v="55858.9"/>
    <n v="50521.155384615384"/>
    <s v="Paid"/>
    <s v="HDFC"/>
    <s v="230119302074"/>
    <s v="521816438865"/>
  </r>
  <r>
    <x v="1851"/>
    <x v="125"/>
    <x v="1"/>
    <n v="30"/>
    <x v="6"/>
    <x v="3"/>
    <x v="3"/>
    <s v="2021-01-24"/>
    <x v="0"/>
    <x v="0"/>
    <n v="26"/>
    <n v="24"/>
    <n v="2"/>
    <n v="13"/>
    <n v="58695"/>
    <n v="2257.5"/>
    <n v="54180"/>
    <n v="10836"/>
    <n v="5418"/>
    <n v="6501.5999999999995"/>
    <n v="200"/>
    <n v="6701.5999999999995"/>
    <n v="2600"/>
    <n v="73034"/>
    <n v="66332.399999999994"/>
    <s v="Paid"/>
    <s v="ICICI"/>
    <s v="733044305738"/>
    <s v="112827686547"/>
  </r>
  <r>
    <x v="1852"/>
    <x v="125"/>
    <x v="0"/>
    <n v="51"/>
    <x v="0"/>
    <x v="0"/>
    <x v="6"/>
    <s v="2019-09-20"/>
    <x v="0"/>
    <x v="0"/>
    <n v="26"/>
    <n v="23"/>
    <n v="3"/>
    <n v="20"/>
    <n v="60366"/>
    <n v="2321.7692307692309"/>
    <n v="53400.692307692312"/>
    <n v="10680.138461538463"/>
    <n v="5340.0692307692316"/>
    <n v="6408.083076923077"/>
    <n v="200"/>
    <n v="6608.083076923077"/>
    <n v="4000"/>
    <n v="73420.900000000009"/>
    <n v="66812.816923076927"/>
    <s v="Paid"/>
    <s v="SBI"/>
    <s v="788942942797"/>
    <s v="823059298404"/>
  </r>
  <r>
    <x v="1853"/>
    <x v="21"/>
    <x v="1"/>
    <n v="31"/>
    <x v="6"/>
    <x v="0"/>
    <x v="0"/>
    <s v="2022-08-04"/>
    <x v="0"/>
    <x v="0"/>
    <n v="26"/>
    <n v="25"/>
    <n v="1"/>
    <n v="14"/>
    <n v="44425"/>
    <n v="1708.6538461538462"/>
    <n v="42716.346153846156"/>
    <n v="8543.2692307692323"/>
    <n v="4271.6346153846162"/>
    <n v="5125.9615384615381"/>
    <n v="200"/>
    <n v="5325.9615384615381"/>
    <n v="2800"/>
    <n v="58331.250000000007"/>
    <n v="53005.288461538468"/>
    <s v="Paid"/>
    <s v="Axis"/>
    <s v="206728168024"/>
    <s v="989388809712"/>
  </r>
  <r>
    <x v="1854"/>
    <x v="181"/>
    <x v="0"/>
    <n v="41"/>
    <x v="3"/>
    <x v="4"/>
    <x v="1"/>
    <s v="2019-09-17"/>
    <x v="0"/>
    <x v="0"/>
    <n v="26"/>
    <n v="23"/>
    <n v="3"/>
    <n v="20"/>
    <n v="44547"/>
    <n v="1713.3461538461538"/>
    <n v="39406.961538461539"/>
    <n v="7881.3923076923083"/>
    <n v="3940.6961538461542"/>
    <n v="4728.8353846153841"/>
    <n v="200"/>
    <n v="4928.8353846153841"/>
    <n v="4000"/>
    <n v="55229.05"/>
    <n v="50300.214615384619"/>
    <s v="Paid"/>
    <s v="Axis"/>
    <s v="143285022888"/>
    <s v="362906161463"/>
  </r>
  <r>
    <x v="1855"/>
    <x v="69"/>
    <x v="1"/>
    <n v="39"/>
    <x v="7"/>
    <x v="3"/>
    <x v="5"/>
    <s v="2024-07-01"/>
    <x v="0"/>
    <x v="0"/>
    <n v="26"/>
    <n v="24"/>
    <n v="2"/>
    <n v="11"/>
    <n v="30548"/>
    <n v="1174.9230769230769"/>
    <n v="28198.153846153844"/>
    <n v="5639.6307692307691"/>
    <n v="2819.8153846153846"/>
    <n v="3383.7784615384612"/>
    <n v="200"/>
    <n v="3583.7784615384612"/>
    <n v="2200"/>
    <n v="38857.599999999999"/>
    <n v="35273.82153846154"/>
    <s v="Paid"/>
    <s v="HDFC"/>
    <s v="800691408828"/>
    <s v="998985518478"/>
  </r>
  <r>
    <x v="1856"/>
    <x v="116"/>
    <x v="1"/>
    <n v="50"/>
    <x v="2"/>
    <x v="4"/>
    <x v="2"/>
    <s v="2025-07-08"/>
    <x v="0"/>
    <x v="0"/>
    <n v="26"/>
    <n v="26"/>
    <n v="0"/>
    <n v="7"/>
    <n v="41695"/>
    <n v="1603.6538461538462"/>
    <n v="41695"/>
    <n v="8339"/>
    <n v="4169.5"/>
    <n v="5003.3999999999996"/>
    <n v="200"/>
    <n v="5203.3999999999996"/>
    <n v="1400"/>
    <n v="55603.5"/>
    <n v="50400.1"/>
    <s v="Paid"/>
    <s v="Axis"/>
    <s v="998796968690"/>
    <s v="766939515223"/>
  </r>
  <r>
    <x v="1857"/>
    <x v="1"/>
    <x v="1"/>
    <n v="23"/>
    <x v="3"/>
    <x v="2"/>
    <x v="5"/>
    <s v="2021-01-18"/>
    <x v="0"/>
    <x v="0"/>
    <n v="26"/>
    <n v="22"/>
    <n v="4"/>
    <n v="0"/>
    <n v="65885"/>
    <n v="2534.0384615384614"/>
    <n v="55748.846153846149"/>
    <n v="11149.76923076923"/>
    <n v="5574.8846153846152"/>
    <n v="6689.8615384615377"/>
    <n v="200"/>
    <n v="6889.8615384615377"/>
    <n v="0"/>
    <n v="72473.499999999985"/>
    <n v="65583.638461538445"/>
    <s v="Paid"/>
    <s v="ICICI"/>
    <s v="617965111728"/>
    <s v="197621851340"/>
  </r>
  <r>
    <x v="1858"/>
    <x v="154"/>
    <x v="1"/>
    <n v="55"/>
    <x v="4"/>
    <x v="5"/>
    <x v="0"/>
    <s v="2019-05-16"/>
    <x v="0"/>
    <x v="0"/>
    <n v="26"/>
    <n v="24"/>
    <n v="2"/>
    <n v="15"/>
    <n v="35148"/>
    <n v="1351.8461538461538"/>
    <n v="32444.307692307691"/>
    <n v="6488.8615384615387"/>
    <n v="3244.4307692307693"/>
    <n v="3893.3169230769226"/>
    <n v="200"/>
    <n v="4093.3169230769226"/>
    <n v="3000"/>
    <n v="45177.599999999999"/>
    <n v="41084.283076923079"/>
    <s v="Paid"/>
    <s v="HDFC"/>
    <s v="507913959686"/>
    <s v="961703529089"/>
  </r>
  <r>
    <x v="1859"/>
    <x v="160"/>
    <x v="0"/>
    <n v="35"/>
    <x v="6"/>
    <x v="5"/>
    <x v="5"/>
    <s v="2019-05-31"/>
    <x v="0"/>
    <x v="0"/>
    <n v="26"/>
    <n v="23"/>
    <n v="3"/>
    <n v="8"/>
    <n v="58942"/>
    <n v="2267"/>
    <n v="52141"/>
    <n v="10428.200000000001"/>
    <n v="5214.1000000000004"/>
    <n v="6256.92"/>
    <n v="200"/>
    <n v="6456.92"/>
    <n v="1600"/>
    <n v="69383.3"/>
    <n v="62926.380000000005"/>
    <s v="Paid"/>
    <s v="SBI"/>
    <s v="181509058678"/>
    <s v="459174731069"/>
  </r>
  <r>
    <x v="1860"/>
    <x v="61"/>
    <x v="1"/>
    <n v="48"/>
    <x v="3"/>
    <x v="3"/>
    <x v="5"/>
    <s v="2024-08-06"/>
    <x v="0"/>
    <x v="0"/>
    <n v="26"/>
    <n v="21"/>
    <n v="5"/>
    <n v="19"/>
    <n v="60963"/>
    <n v="2344.7307692307691"/>
    <n v="49239.346153846149"/>
    <n v="9847.8692307692309"/>
    <n v="4923.9346153846154"/>
    <n v="5908.7215384615374"/>
    <n v="200"/>
    <n v="6108.7215384615374"/>
    <n v="3800"/>
    <n v="67811.149999999994"/>
    <n v="61702.428461538453"/>
    <s v="Paid"/>
    <s v="SBI"/>
    <s v="551922192708"/>
    <s v="983325441865"/>
  </r>
  <r>
    <x v="1861"/>
    <x v="113"/>
    <x v="1"/>
    <n v="29"/>
    <x v="5"/>
    <x v="4"/>
    <x v="3"/>
    <s v="2020-08-04"/>
    <x v="0"/>
    <x v="0"/>
    <n v="26"/>
    <n v="23"/>
    <n v="3"/>
    <n v="16"/>
    <n v="64895"/>
    <n v="2495.9615384615386"/>
    <n v="57407.11538461539"/>
    <n v="11481.423076923078"/>
    <n v="5740.711538461539"/>
    <n v="6888.8538461538465"/>
    <n v="200"/>
    <n v="7088.8538461538465"/>
    <n v="3200"/>
    <n v="77829.25"/>
    <n v="70740.396153846159"/>
    <s v="Paid"/>
    <s v="HDFC"/>
    <s v="509109072752"/>
    <s v="882418619621"/>
  </r>
  <r>
    <x v="1862"/>
    <x v="179"/>
    <x v="0"/>
    <n v="51"/>
    <x v="0"/>
    <x v="3"/>
    <x v="4"/>
    <s v="2025-01-24"/>
    <x v="0"/>
    <x v="0"/>
    <n v="26"/>
    <n v="23"/>
    <n v="3"/>
    <n v="3"/>
    <n v="38443"/>
    <n v="1478.5769230769231"/>
    <n v="34007.269230769234"/>
    <n v="6801.4538461538468"/>
    <n v="3400.7269230769234"/>
    <n v="4080.8723076923079"/>
    <n v="200"/>
    <n v="4280.8723076923079"/>
    <n v="600"/>
    <n v="44809.450000000004"/>
    <n v="40528.577692307699"/>
    <s v="Paid"/>
    <s v="SBI"/>
    <s v="935574948138"/>
    <s v="960323289160"/>
  </r>
  <r>
    <x v="1863"/>
    <x v="111"/>
    <x v="0"/>
    <n v="21"/>
    <x v="4"/>
    <x v="4"/>
    <x v="4"/>
    <s v="2025-01-29"/>
    <x v="0"/>
    <x v="0"/>
    <n v="26"/>
    <n v="23"/>
    <n v="3"/>
    <n v="11"/>
    <n v="61195"/>
    <n v="2353.6538461538462"/>
    <n v="54134.038461538461"/>
    <n v="10826.807692307693"/>
    <n v="5413.4038461538466"/>
    <n v="6496.0846153846151"/>
    <n v="200"/>
    <n v="6696.0846153846151"/>
    <n v="2200"/>
    <n v="72574.25"/>
    <n v="65878.165384615379"/>
    <s v="Paid"/>
    <s v="SBI"/>
    <s v="318666716255"/>
    <s v="275277443352"/>
  </r>
  <r>
    <x v="1864"/>
    <x v="152"/>
    <x v="0"/>
    <n v="38"/>
    <x v="4"/>
    <x v="1"/>
    <x v="6"/>
    <s v="2021-09-01"/>
    <x v="0"/>
    <x v="0"/>
    <n v="26"/>
    <n v="23"/>
    <n v="3"/>
    <n v="10"/>
    <n v="51351"/>
    <n v="1975.0384615384614"/>
    <n v="45425.88461538461"/>
    <n v="9085.1769230769223"/>
    <n v="4542.5884615384612"/>
    <n v="5451.1061538461527"/>
    <n v="200"/>
    <n v="5651.1061538461527"/>
    <n v="2000"/>
    <n v="61053.649999999994"/>
    <n v="55402.543846153843"/>
    <s v="Paid"/>
    <s v="ICICI"/>
    <s v="362694657204"/>
    <s v="368105979054"/>
  </r>
  <r>
    <x v="1865"/>
    <x v="194"/>
    <x v="1"/>
    <n v="45"/>
    <x v="2"/>
    <x v="5"/>
    <x v="5"/>
    <s v="2019-02-12"/>
    <x v="0"/>
    <x v="0"/>
    <n v="26"/>
    <n v="22"/>
    <n v="4"/>
    <n v="8"/>
    <n v="78389"/>
    <n v="3014.9615384615386"/>
    <n v="66329.153846153844"/>
    <n v="13265.83076923077"/>
    <n v="6632.9153846153849"/>
    <n v="7959.498461538461"/>
    <n v="200"/>
    <n v="8159.498461538461"/>
    <n v="1600"/>
    <n v="87827.9"/>
    <n v="79668.401538461534"/>
    <s v="Paid"/>
    <s v="Axis"/>
    <s v="925473796999"/>
    <s v="751820405363"/>
  </r>
  <r>
    <x v="1866"/>
    <x v="95"/>
    <x v="1"/>
    <n v="46"/>
    <x v="4"/>
    <x v="5"/>
    <x v="4"/>
    <s v="2020-02-03"/>
    <x v="0"/>
    <x v="0"/>
    <n v="26"/>
    <n v="24"/>
    <n v="2"/>
    <n v="11"/>
    <n v="21791"/>
    <n v="838.11538461538464"/>
    <n v="20114.76923076923"/>
    <n v="4022.9538461538464"/>
    <n v="2011.4769230769232"/>
    <n v="2413.7723076923075"/>
    <n v="200"/>
    <n v="2613.7723076923075"/>
    <n v="2200"/>
    <n v="28349.200000000001"/>
    <n v="25735.427692307694"/>
    <s v="Paid"/>
    <s v="HDFC"/>
    <s v="831205255451"/>
    <s v="693344944278"/>
  </r>
  <r>
    <x v="1867"/>
    <x v="197"/>
    <x v="0"/>
    <n v="48"/>
    <x v="3"/>
    <x v="1"/>
    <x v="1"/>
    <s v="2024-10-17"/>
    <x v="0"/>
    <x v="0"/>
    <n v="26"/>
    <n v="21"/>
    <n v="5"/>
    <n v="12"/>
    <n v="40814"/>
    <n v="1569.7692307692307"/>
    <n v="32965.153846153844"/>
    <n v="6593.0307692307688"/>
    <n v="3296.5153846153844"/>
    <n v="3955.8184615384612"/>
    <n v="200"/>
    <n v="4155.8184615384616"/>
    <n v="2400"/>
    <n v="45254.7"/>
    <n v="41098.881538461537"/>
    <s v="Paid"/>
    <s v="HDFC"/>
    <s v="227221700748"/>
    <s v="418786302629"/>
  </r>
  <r>
    <x v="1868"/>
    <x v="182"/>
    <x v="0"/>
    <n v="21"/>
    <x v="0"/>
    <x v="2"/>
    <x v="3"/>
    <s v="2023-05-23"/>
    <x v="0"/>
    <x v="0"/>
    <n v="26"/>
    <n v="23"/>
    <n v="3"/>
    <n v="17"/>
    <n v="38604"/>
    <n v="1484.7692307692307"/>
    <n v="34149.692307692305"/>
    <n v="6829.9384615384615"/>
    <n v="3414.9692307692308"/>
    <n v="4097.9630769230762"/>
    <n v="200"/>
    <n v="4297.9630769230762"/>
    <n v="3400"/>
    <n v="47794.6"/>
    <n v="43496.63692307692"/>
    <s v="Paid"/>
    <s v="ICICI"/>
    <s v="450344602151"/>
    <s v="613684236903"/>
  </r>
  <r>
    <x v="1869"/>
    <x v="69"/>
    <x v="1"/>
    <n v="37"/>
    <x v="4"/>
    <x v="4"/>
    <x v="4"/>
    <s v="2025-04-03"/>
    <x v="0"/>
    <x v="0"/>
    <n v="26"/>
    <n v="22"/>
    <n v="4"/>
    <n v="1"/>
    <n v="19425"/>
    <n v="747.11538461538464"/>
    <n v="16436.538461538461"/>
    <n v="3287.3076923076924"/>
    <n v="1643.6538461538462"/>
    <n v="1972.3846153846152"/>
    <n v="200"/>
    <n v="2172.3846153846152"/>
    <n v="200"/>
    <n v="21567.5"/>
    <n v="19395.115384615383"/>
    <s v="Paid"/>
    <s v="Axis"/>
    <s v="347147337850"/>
    <s v="256538463500"/>
  </r>
  <r>
    <x v="1870"/>
    <x v="174"/>
    <x v="1"/>
    <n v="41"/>
    <x v="1"/>
    <x v="3"/>
    <x v="3"/>
    <s v="2020-12-10"/>
    <x v="0"/>
    <x v="0"/>
    <n v="26"/>
    <n v="25"/>
    <n v="1"/>
    <n v="14"/>
    <n v="63246"/>
    <n v="2432.5384615384614"/>
    <n v="60813.461538461539"/>
    <n v="12162.692307692309"/>
    <n v="6081.3461538461543"/>
    <n v="7297.6153846153848"/>
    <n v="200"/>
    <n v="7497.6153846153848"/>
    <n v="2800"/>
    <n v="81857.5"/>
    <n v="74359.88461538461"/>
    <s v="Paid"/>
    <s v="Axis"/>
    <s v="679042113646"/>
    <s v="587660186809"/>
  </r>
  <r>
    <x v="1871"/>
    <x v="175"/>
    <x v="0"/>
    <n v="34"/>
    <x v="4"/>
    <x v="4"/>
    <x v="3"/>
    <s v="2022-09-12"/>
    <x v="0"/>
    <x v="0"/>
    <n v="26"/>
    <n v="23"/>
    <n v="3"/>
    <n v="19"/>
    <n v="30767"/>
    <n v="1183.3461538461538"/>
    <n v="27216.961538461539"/>
    <n v="5443.3923076923083"/>
    <n v="2721.6961538461542"/>
    <n v="3266.0353846153844"/>
    <n v="200"/>
    <n v="3466.0353846153844"/>
    <n v="3800"/>
    <n v="39182.050000000003"/>
    <n v="35716.014615384622"/>
    <s v="Paid"/>
    <s v="ICICI"/>
    <s v="182394453699"/>
    <s v="691668342117"/>
  </r>
  <r>
    <x v="1872"/>
    <x v="149"/>
    <x v="0"/>
    <n v="25"/>
    <x v="2"/>
    <x v="5"/>
    <x v="3"/>
    <s v="2023-12-21"/>
    <x v="0"/>
    <x v="0"/>
    <n v="26"/>
    <n v="21"/>
    <n v="5"/>
    <n v="13"/>
    <n v="44655"/>
    <n v="1717.5"/>
    <n v="36067.5"/>
    <n v="7213.5"/>
    <n v="3606.75"/>
    <n v="4328.0999999999995"/>
    <n v="200"/>
    <n v="4528.0999999999995"/>
    <n v="2600"/>
    <n v="49487.75"/>
    <n v="44959.65"/>
    <s v="Paid"/>
    <s v="ICICI"/>
    <s v="391523691245"/>
    <s v="824201789471"/>
  </r>
  <r>
    <x v="1873"/>
    <x v="115"/>
    <x v="1"/>
    <n v="52"/>
    <x v="1"/>
    <x v="2"/>
    <x v="2"/>
    <s v="2023-07-06"/>
    <x v="0"/>
    <x v="0"/>
    <n v="26"/>
    <n v="24"/>
    <n v="2"/>
    <n v="13"/>
    <n v="49321"/>
    <n v="1896.9615384615386"/>
    <n v="45527.076923076922"/>
    <n v="9105.415384615384"/>
    <n v="4552.707692307692"/>
    <n v="5463.2492307692301"/>
    <n v="200"/>
    <n v="5663.2492307692301"/>
    <n v="2600"/>
    <n v="61785.2"/>
    <n v="56121.950769230767"/>
    <s v="Paid"/>
    <s v="ICICI"/>
    <s v="105843089884"/>
    <s v="376617329906"/>
  </r>
  <r>
    <x v="1874"/>
    <x v="86"/>
    <x v="1"/>
    <n v="48"/>
    <x v="3"/>
    <x v="1"/>
    <x v="3"/>
    <s v="2021-01-08"/>
    <x v="0"/>
    <x v="0"/>
    <n v="26"/>
    <n v="21"/>
    <n v="5"/>
    <n v="11"/>
    <n v="62418"/>
    <n v="2400.6923076923076"/>
    <n v="50414.538461538461"/>
    <n v="10082.907692307694"/>
    <n v="5041.4538461538468"/>
    <n v="6049.7446153846149"/>
    <n v="200"/>
    <n v="6249.7446153846149"/>
    <n v="2200"/>
    <n v="67738.899999999994"/>
    <n v="61489.155384615377"/>
    <s v="Paid"/>
    <s v="ICICI"/>
    <s v="150284991400"/>
    <s v="726408080885"/>
  </r>
  <r>
    <x v="1875"/>
    <x v="88"/>
    <x v="0"/>
    <n v="41"/>
    <x v="4"/>
    <x v="5"/>
    <x v="6"/>
    <s v="2025-07-12"/>
    <x v="0"/>
    <x v="0"/>
    <n v="26"/>
    <n v="25"/>
    <n v="1"/>
    <n v="20"/>
    <n v="61420"/>
    <n v="2362.3076923076924"/>
    <n v="59057.692307692312"/>
    <n v="11811.538461538463"/>
    <n v="5905.7692307692314"/>
    <n v="7086.9230769230771"/>
    <n v="200"/>
    <n v="7286.9230769230771"/>
    <n v="4000"/>
    <n v="80775.000000000015"/>
    <n v="73488.076923076937"/>
    <s v="Paid"/>
    <s v="Axis"/>
    <s v="829888266442"/>
    <s v="636680006322"/>
  </r>
  <r>
    <x v="1876"/>
    <x v="102"/>
    <x v="0"/>
    <n v="48"/>
    <x v="3"/>
    <x v="0"/>
    <x v="3"/>
    <s v="2019-11-02"/>
    <x v="0"/>
    <x v="0"/>
    <n v="26"/>
    <n v="23"/>
    <n v="3"/>
    <n v="2"/>
    <n v="46296"/>
    <n v="1780.6153846153845"/>
    <n v="40954.153846153844"/>
    <n v="8190.830769230769"/>
    <n v="4095.4153846153845"/>
    <n v="4914.498461538461"/>
    <n v="200"/>
    <n v="5114.498461538461"/>
    <n v="400"/>
    <n v="53640.4"/>
    <n v="48525.901538461541"/>
    <s v="Paid"/>
    <s v="ICICI"/>
    <s v="804315732331"/>
    <s v="219651674190"/>
  </r>
  <r>
    <x v="1877"/>
    <x v="127"/>
    <x v="0"/>
    <n v="27"/>
    <x v="6"/>
    <x v="1"/>
    <x v="4"/>
    <s v="2022-04-11"/>
    <x v="0"/>
    <x v="0"/>
    <n v="26"/>
    <n v="24"/>
    <n v="2"/>
    <n v="8"/>
    <n v="45416"/>
    <n v="1746.7692307692307"/>
    <n v="41922.461538461539"/>
    <n v="8384.4923076923078"/>
    <n v="4192.2461538461539"/>
    <n v="5030.6953846153847"/>
    <n v="200"/>
    <n v="5230.6953846153847"/>
    <n v="1600"/>
    <n v="56099.199999999997"/>
    <n v="50868.504615384612"/>
    <s v="Paid"/>
    <s v="HDFC"/>
    <s v="776174527591"/>
    <s v="934368352530"/>
  </r>
  <r>
    <x v="1878"/>
    <x v="195"/>
    <x v="0"/>
    <n v="55"/>
    <x v="3"/>
    <x v="5"/>
    <x v="4"/>
    <s v="2021-03-02"/>
    <x v="0"/>
    <x v="0"/>
    <n v="26"/>
    <n v="22"/>
    <n v="4"/>
    <n v="1"/>
    <n v="67967"/>
    <n v="2614.1153846153848"/>
    <n v="57510.538461538468"/>
    <n v="11502.107692307694"/>
    <n v="5751.0538461538472"/>
    <n v="6901.2646153846163"/>
    <n v="200"/>
    <n v="7101.2646153846163"/>
    <n v="200"/>
    <n v="74963.700000000012"/>
    <n v="67862.435384615397"/>
    <s v="Paid"/>
    <s v="SBI"/>
    <s v="746821616107"/>
    <s v="761461817946"/>
  </r>
  <r>
    <x v="1879"/>
    <x v="79"/>
    <x v="1"/>
    <n v="48"/>
    <x v="0"/>
    <x v="0"/>
    <x v="5"/>
    <s v="2023-10-17"/>
    <x v="0"/>
    <x v="0"/>
    <n v="26"/>
    <n v="24"/>
    <n v="2"/>
    <n v="6"/>
    <n v="20063"/>
    <n v="771.65384615384619"/>
    <n v="18519.692307692309"/>
    <n v="3703.938461538462"/>
    <n v="1851.969230769231"/>
    <n v="2222.3630769230767"/>
    <n v="200"/>
    <n v="2422.3630769230767"/>
    <n v="1200"/>
    <n v="25275.600000000002"/>
    <n v="22853.236923076925"/>
    <s v="Paid"/>
    <s v="HDFC"/>
    <s v="326750750898"/>
    <s v="765457849100"/>
  </r>
  <r>
    <x v="1880"/>
    <x v="79"/>
    <x v="0"/>
    <n v="42"/>
    <x v="0"/>
    <x v="2"/>
    <x v="5"/>
    <s v="2019-09-15"/>
    <x v="0"/>
    <x v="0"/>
    <n v="26"/>
    <n v="24"/>
    <n v="2"/>
    <n v="12"/>
    <n v="75717"/>
    <n v="2912.1923076923076"/>
    <n v="69892.615384615376"/>
    <n v="13978.523076923077"/>
    <n v="6989.2615384615383"/>
    <n v="8387.1138461538449"/>
    <n v="200"/>
    <n v="8587.1138461538449"/>
    <n v="2400"/>
    <n v="93260.39999999998"/>
    <n v="84673.286153846129"/>
    <s v="Paid"/>
    <s v="Axis"/>
    <s v="813167758464"/>
    <s v="456128337291"/>
  </r>
  <r>
    <x v="1881"/>
    <x v="154"/>
    <x v="0"/>
    <n v="22"/>
    <x v="5"/>
    <x v="3"/>
    <x v="0"/>
    <s v="2025-01-09"/>
    <x v="0"/>
    <x v="0"/>
    <n v="26"/>
    <n v="23"/>
    <n v="3"/>
    <n v="0"/>
    <n v="49122"/>
    <n v="1889.3076923076924"/>
    <n v="43454.076923076922"/>
    <n v="8690.8153846153855"/>
    <n v="4345.4076923076927"/>
    <n v="5214.4892307692307"/>
    <n v="200"/>
    <n v="5414.4892307692307"/>
    <n v="0"/>
    <n v="56490.3"/>
    <n v="51075.810769230775"/>
    <s v="Paid"/>
    <s v="ICICI"/>
    <s v="547428459435"/>
    <s v="996021806870"/>
  </r>
  <r>
    <x v="1882"/>
    <x v="127"/>
    <x v="1"/>
    <n v="54"/>
    <x v="5"/>
    <x v="5"/>
    <x v="2"/>
    <s v="2019-05-15"/>
    <x v="0"/>
    <x v="0"/>
    <n v="26"/>
    <n v="24"/>
    <n v="2"/>
    <n v="5"/>
    <n v="22602"/>
    <n v="869.30769230769226"/>
    <n v="20863.384615384613"/>
    <n v="4172.6769230769232"/>
    <n v="2086.3384615384616"/>
    <n v="2503.6061538461536"/>
    <n v="200"/>
    <n v="2703.6061538461536"/>
    <n v="1000"/>
    <n v="28122.399999999998"/>
    <n v="25418.793846153843"/>
    <s v="Paid"/>
    <s v="SBI"/>
    <s v="183847812610"/>
    <s v="623693860051"/>
  </r>
  <r>
    <x v="1883"/>
    <x v="29"/>
    <x v="0"/>
    <n v="43"/>
    <x v="2"/>
    <x v="3"/>
    <x v="4"/>
    <s v="2019-01-10"/>
    <x v="0"/>
    <x v="0"/>
    <n v="26"/>
    <n v="21"/>
    <n v="5"/>
    <n v="14"/>
    <n v="72501"/>
    <n v="2788.5"/>
    <n v="58558.5"/>
    <n v="11711.7"/>
    <n v="5855.85"/>
    <n v="7027.0199999999995"/>
    <n v="200"/>
    <n v="7227.0199999999995"/>
    <n v="2800"/>
    <n v="78926.05"/>
    <n v="71699.03"/>
    <s v="Paid"/>
    <s v="Axis"/>
    <s v="726821150583"/>
    <s v="945700261517"/>
  </r>
  <r>
    <x v="1884"/>
    <x v="152"/>
    <x v="0"/>
    <n v="47"/>
    <x v="7"/>
    <x v="0"/>
    <x v="2"/>
    <s v="2021-07-02"/>
    <x v="0"/>
    <x v="0"/>
    <n v="26"/>
    <n v="26"/>
    <n v="0"/>
    <n v="10"/>
    <n v="22918"/>
    <n v="881.46153846153845"/>
    <n v="22918"/>
    <n v="4583.6000000000004"/>
    <n v="2291.8000000000002"/>
    <n v="2750.16"/>
    <n v="200"/>
    <n v="2950.16"/>
    <n v="2000"/>
    <n v="31793.399999999998"/>
    <n v="28843.239999999998"/>
    <s v="Paid"/>
    <s v="SBI"/>
    <s v="226530699410"/>
    <s v="201712669305"/>
  </r>
  <r>
    <x v="1885"/>
    <x v="170"/>
    <x v="1"/>
    <n v="50"/>
    <x v="4"/>
    <x v="4"/>
    <x v="3"/>
    <s v="2022-10-13"/>
    <x v="0"/>
    <x v="0"/>
    <n v="26"/>
    <n v="23"/>
    <n v="3"/>
    <n v="0"/>
    <n v="78911"/>
    <n v="3035.0384615384614"/>
    <n v="69805.88461538461"/>
    <n v="13961.176923076922"/>
    <n v="6980.5884615384612"/>
    <n v="8376.706153846153"/>
    <n v="200"/>
    <n v="8576.706153846153"/>
    <n v="0"/>
    <n v="90747.65"/>
    <n v="82170.943846153838"/>
    <s v="Paid"/>
    <s v="SBI"/>
    <s v="212833008693"/>
    <s v="541068438993"/>
  </r>
  <r>
    <x v="1886"/>
    <x v="2"/>
    <x v="0"/>
    <n v="24"/>
    <x v="6"/>
    <x v="4"/>
    <x v="3"/>
    <s v="2021-02-11"/>
    <x v="0"/>
    <x v="0"/>
    <n v="26"/>
    <n v="21"/>
    <n v="5"/>
    <n v="2"/>
    <n v="20984"/>
    <n v="807.07692307692309"/>
    <n v="16948.615384615387"/>
    <n v="3389.7230769230773"/>
    <n v="1694.8615384615387"/>
    <n v="2033.8338461538463"/>
    <n v="200"/>
    <n v="2233.833846153846"/>
    <n v="400"/>
    <n v="22433.200000000004"/>
    <n v="20199.36615384616"/>
    <s v="Paid"/>
    <s v="Axis"/>
    <s v="493267346761"/>
    <s v="821276833304"/>
  </r>
  <r>
    <x v="1887"/>
    <x v="168"/>
    <x v="1"/>
    <n v="48"/>
    <x v="4"/>
    <x v="4"/>
    <x v="0"/>
    <s v="2020-12-27"/>
    <x v="0"/>
    <x v="0"/>
    <n v="26"/>
    <n v="25"/>
    <n v="1"/>
    <n v="9"/>
    <n v="62019"/>
    <n v="2385.3461538461538"/>
    <n v="59633.653846153844"/>
    <n v="11926.73076923077"/>
    <n v="5963.3653846153848"/>
    <n v="7156.038461538461"/>
    <n v="200"/>
    <n v="7356.038461538461"/>
    <n v="1800"/>
    <n v="79323.75"/>
    <n v="71967.711538461532"/>
    <s v="Paid"/>
    <s v="Axis"/>
    <s v="798736277271"/>
    <s v="574590953382"/>
  </r>
  <r>
    <x v="1888"/>
    <x v="36"/>
    <x v="1"/>
    <n v="26"/>
    <x v="5"/>
    <x v="5"/>
    <x v="0"/>
    <s v="2025-05-29"/>
    <x v="0"/>
    <x v="0"/>
    <n v="26"/>
    <n v="24"/>
    <n v="2"/>
    <n v="13"/>
    <n v="48495"/>
    <n v="1865.1923076923076"/>
    <n v="44764.615384615383"/>
    <n v="8952.9230769230762"/>
    <n v="4476.4615384615381"/>
    <n v="5371.7538461538461"/>
    <n v="200"/>
    <n v="5571.7538461538461"/>
    <n v="2600"/>
    <n v="60794"/>
    <n v="55222.24615384615"/>
    <s v="Paid"/>
    <s v="HDFC"/>
    <s v="485095450732"/>
    <s v="189141327925"/>
  </r>
  <r>
    <x v="1889"/>
    <x v="105"/>
    <x v="1"/>
    <n v="49"/>
    <x v="4"/>
    <x v="1"/>
    <x v="3"/>
    <s v="2020-06-08"/>
    <x v="0"/>
    <x v="0"/>
    <n v="26"/>
    <n v="22"/>
    <n v="4"/>
    <n v="13"/>
    <n v="65013"/>
    <n v="2500.5"/>
    <n v="55011"/>
    <n v="11002.2"/>
    <n v="5501.1"/>
    <n v="6601.32"/>
    <n v="200"/>
    <n v="6801.32"/>
    <n v="2600"/>
    <n v="74114.3"/>
    <n v="67312.98000000001"/>
    <s v="Paid"/>
    <s v="SBI"/>
    <s v="154589048938"/>
    <s v="992327137619"/>
  </r>
  <r>
    <x v="1890"/>
    <x v="177"/>
    <x v="1"/>
    <n v="43"/>
    <x v="7"/>
    <x v="3"/>
    <x v="0"/>
    <s v="2019-08-24"/>
    <x v="0"/>
    <x v="0"/>
    <n v="26"/>
    <n v="21"/>
    <n v="5"/>
    <n v="12"/>
    <n v="50122"/>
    <n v="1927.7692307692307"/>
    <n v="40483.153846153844"/>
    <n v="8096.6307692307691"/>
    <n v="4048.3153846153846"/>
    <n v="4857.9784615384615"/>
    <n v="200"/>
    <n v="5057.9784615384615"/>
    <n v="2400"/>
    <n v="55028.1"/>
    <n v="49970.121538461535"/>
    <s v="Paid"/>
    <s v="SBI"/>
    <s v="993575479799"/>
    <s v="105874563669"/>
  </r>
  <r>
    <x v="1891"/>
    <x v="61"/>
    <x v="0"/>
    <n v="39"/>
    <x v="1"/>
    <x v="1"/>
    <x v="0"/>
    <s v="2025-01-17"/>
    <x v="0"/>
    <x v="0"/>
    <n v="26"/>
    <n v="23"/>
    <n v="3"/>
    <n v="20"/>
    <n v="19217"/>
    <n v="739.11538461538464"/>
    <n v="16999.653846153848"/>
    <n v="3399.9307692307698"/>
    <n v="1699.9653846153849"/>
    <n v="2039.9584615384617"/>
    <n v="200"/>
    <n v="2239.958461538462"/>
    <n v="4000"/>
    <n v="26099.550000000003"/>
    <n v="23859.59153846154"/>
    <s v="Paid"/>
    <s v="SBI"/>
    <s v="262191676932"/>
    <s v="746009184013"/>
  </r>
  <r>
    <x v="1892"/>
    <x v="169"/>
    <x v="1"/>
    <n v="35"/>
    <x v="0"/>
    <x v="3"/>
    <x v="2"/>
    <s v="2021-01-01"/>
    <x v="0"/>
    <x v="0"/>
    <n v="26"/>
    <n v="24"/>
    <n v="2"/>
    <n v="5"/>
    <n v="46328"/>
    <n v="1781.8461538461538"/>
    <n v="42764.307692307688"/>
    <n v="8552.8615384615387"/>
    <n v="4276.4307692307693"/>
    <n v="5131.7169230769223"/>
    <n v="200"/>
    <n v="5331.7169230769223"/>
    <n v="1000"/>
    <n v="56593.599999999999"/>
    <n v="51261.883076923077"/>
    <s v="Paid"/>
    <s v="Axis"/>
    <s v="996017434298"/>
    <s v="893905808012"/>
  </r>
  <r>
    <x v="1893"/>
    <x v="163"/>
    <x v="1"/>
    <n v="48"/>
    <x v="6"/>
    <x v="4"/>
    <x v="2"/>
    <s v="2021-03-06"/>
    <x v="0"/>
    <x v="0"/>
    <n v="26"/>
    <n v="24"/>
    <n v="2"/>
    <n v="13"/>
    <n v="72109"/>
    <n v="2773.4230769230771"/>
    <n v="66562.153846153844"/>
    <n v="13312.43076923077"/>
    <n v="6656.2153846153851"/>
    <n v="7987.4584615384611"/>
    <n v="200"/>
    <n v="8187.4584615384611"/>
    <n v="2600"/>
    <n v="89130.799999999988"/>
    <n v="80943.341538461522"/>
    <s v="Paid"/>
    <s v="ICICI"/>
    <s v="471273297155"/>
    <s v="895803661864"/>
  </r>
  <r>
    <x v="1894"/>
    <x v="3"/>
    <x v="0"/>
    <n v="27"/>
    <x v="2"/>
    <x v="0"/>
    <x v="5"/>
    <s v="2022-12-02"/>
    <x v="0"/>
    <x v="0"/>
    <n v="26"/>
    <n v="25"/>
    <n v="1"/>
    <n v="2"/>
    <n v="42618"/>
    <n v="1639.1538461538462"/>
    <n v="40978.846153846156"/>
    <n v="8195.7692307692323"/>
    <n v="4097.8846153846162"/>
    <n v="4917.4615384615381"/>
    <n v="200"/>
    <n v="5117.4615384615381"/>
    <n v="400"/>
    <n v="53672.500000000007"/>
    <n v="48555.038461538468"/>
    <s v="Paid"/>
    <s v="HDFC"/>
    <s v="498935052981"/>
    <s v="388184444101"/>
  </r>
  <r>
    <x v="1895"/>
    <x v="75"/>
    <x v="0"/>
    <n v="54"/>
    <x v="5"/>
    <x v="1"/>
    <x v="0"/>
    <s v="2024-06-18"/>
    <x v="0"/>
    <x v="0"/>
    <n v="26"/>
    <n v="26"/>
    <n v="0"/>
    <n v="15"/>
    <n v="72312"/>
    <n v="2781.2307692307691"/>
    <n v="72312"/>
    <n v="14462.400000000001"/>
    <n v="7231.2000000000007"/>
    <n v="8677.44"/>
    <n v="200"/>
    <n v="8877.44"/>
    <n v="3000"/>
    <n v="97005.599999999991"/>
    <n v="88128.159999999989"/>
    <s v="Paid"/>
    <s v="SBI"/>
    <s v="814281602048"/>
    <s v="554986048407"/>
  </r>
  <r>
    <x v="1896"/>
    <x v="161"/>
    <x v="0"/>
    <n v="44"/>
    <x v="6"/>
    <x v="3"/>
    <x v="6"/>
    <s v="2020-08-26"/>
    <x v="0"/>
    <x v="0"/>
    <n v="26"/>
    <n v="24"/>
    <n v="2"/>
    <n v="4"/>
    <n v="66109"/>
    <n v="2542.6538461538462"/>
    <n v="61023.692307692312"/>
    <n v="12204.738461538464"/>
    <n v="6102.3692307692318"/>
    <n v="7322.8430769230772"/>
    <n v="200"/>
    <n v="7522.8430769230772"/>
    <n v="800"/>
    <n v="80130.8"/>
    <n v="72607.956923076927"/>
    <s v="Paid"/>
    <s v="SBI"/>
    <s v="981687187700"/>
    <s v="343649305122"/>
  </r>
  <r>
    <x v="1897"/>
    <x v="45"/>
    <x v="0"/>
    <n v="23"/>
    <x v="3"/>
    <x v="0"/>
    <x v="2"/>
    <s v="2019-01-25"/>
    <x v="0"/>
    <x v="0"/>
    <n v="26"/>
    <n v="23"/>
    <n v="3"/>
    <n v="10"/>
    <n v="70858"/>
    <n v="2725.3076923076924"/>
    <n v="62682.076923076922"/>
    <n v="12536.415384615386"/>
    <n v="6268.2076923076929"/>
    <n v="7521.8492307692304"/>
    <n v="200"/>
    <n v="7721.8492307692304"/>
    <n v="2000"/>
    <n v="83486.7"/>
    <n v="75764.850769230761"/>
    <s v="Paid"/>
    <s v="SBI"/>
    <s v="408870267225"/>
    <s v="656814149890"/>
  </r>
  <r>
    <x v="1898"/>
    <x v="73"/>
    <x v="1"/>
    <n v="44"/>
    <x v="2"/>
    <x v="4"/>
    <x v="5"/>
    <s v="2022-09-17"/>
    <x v="0"/>
    <x v="0"/>
    <n v="26"/>
    <n v="24"/>
    <n v="2"/>
    <n v="5"/>
    <n v="66919"/>
    <n v="2573.8076923076924"/>
    <n v="61771.384615384617"/>
    <n v="12354.276923076925"/>
    <n v="6177.1384615384623"/>
    <n v="7412.5661538461536"/>
    <n v="200"/>
    <n v="7612.5661538461536"/>
    <n v="1000"/>
    <n v="81302.8"/>
    <n v="73690.233846153846"/>
    <s v="Paid"/>
    <s v="HDFC"/>
    <s v="103067869301"/>
    <s v="339448156158"/>
  </r>
  <r>
    <x v="1899"/>
    <x v="124"/>
    <x v="0"/>
    <n v="39"/>
    <x v="5"/>
    <x v="1"/>
    <x v="2"/>
    <s v="2022-08-15"/>
    <x v="0"/>
    <x v="0"/>
    <n v="26"/>
    <n v="25"/>
    <n v="1"/>
    <n v="1"/>
    <n v="57340"/>
    <n v="2205.3846153846152"/>
    <n v="55134.615384615383"/>
    <n v="11026.923076923078"/>
    <n v="5513.461538461539"/>
    <n v="6616.1538461538457"/>
    <n v="200"/>
    <n v="6816.1538461538457"/>
    <n v="200"/>
    <n v="71875"/>
    <n v="65058.846153846156"/>
    <s v="Paid"/>
    <s v="HDFC"/>
    <s v="947175465092"/>
    <s v="153754944331"/>
  </r>
  <r>
    <x v="1900"/>
    <x v="112"/>
    <x v="1"/>
    <n v="46"/>
    <x v="2"/>
    <x v="0"/>
    <x v="6"/>
    <s v="2022-10-03"/>
    <x v="0"/>
    <x v="0"/>
    <n v="26"/>
    <n v="24"/>
    <n v="2"/>
    <n v="8"/>
    <n v="23559"/>
    <n v="906.11538461538464"/>
    <n v="21746.76923076923"/>
    <n v="4349.3538461538465"/>
    <n v="2174.6769230769232"/>
    <n v="2609.6123076923077"/>
    <n v="200"/>
    <n v="2809.6123076923077"/>
    <n v="1600"/>
    <n v="29870.799999999999"/>
    <n v="27061.187692307692"/>
    <s v="Paid"/>
    <s v="SBI"/>
    <s v="681867668103"/>
    <s v="247673973766"/>
  </r>
  <r>
    <x v="1901"/>
    <x v="23"/>
    <x v="0"/>
    <n v="29"/>
    <x v="0"/>
    <x v="2"/>
    <x v="3"/>
    <s v="2020-11-21"/>
    <x v="0"/>
    <x v="0"/>
    <n v="26"/>
    <n v="25"/>
    <n v="1"/>
    <n v="6"/>
    <n v="24870"/>
    <n v="956.53846153846155"/>
    <n v="23913.461538461539"/>
    <n v="4782.6923076923076"/>
    <n v="2391.3461538461538"/>
    <n v="2869.6153846153848"/>
    <n v="200"/>
    <n v="3069.6153846153848"/>
    <n v="1200"/>
    <n v="32287.5"/>
    <n v="29217.884615384617"/>
    <s v="Paid"/>
    <s v="ICICI"/>
    <s v="383188330524"/>
    <s v="662984559178"/>
  </r>
  <r>
    <x v="1902"/>
    <x v="97"/>
    <x v="1"/>
    <n v="32"/>
    <x v="2"/>
    <x v="0"/>
    <x v="6"/>
    <s v="2024-02-14"/>
    <x v="0"/>
    <x v="0"/>
    <n v="26"/>
    <n v="22"/>
    <n v="4"/>
    <n v="11"/>
    <n v="24622"/>
    <n v="947"/>
    <n v="20834"/>
    <n v="4166.8"/>
    <n v="2083.4"/>
    <n v="2500.08"/>
    <n v="200"/>
    <n v="2700.08"/>
    <n v="2200"/>
    <n v="29284.2"/>
    <n v="26584.120000000003"/>
    <s v="Paid"/>
    <s v="Axis"/>
    <s v="891605441902"/>
    <s v="139745388399"/>
  </r>
  <r>
    <x v="1903"/>
    <x v="178"/>
    <x v="1"/>
    <n v="28"/>
    <x v="7"/>
    <x v="2"/>
    <x v="3"/>
    <s v="2020-03-03"/>
    <x v="0"/>
    <x v="0"/>
    <n v="26"/>
    <n v="21"/>
    <n v="5"/>
    <n v="1"/>
    <n v="71747"/>
    <n v="2759.5"/>
    <n v="57949.5"/>
    <n v="11589.900000000001"/>
    <n v="5794.9500000000007"/>
    <n v="6953.94"/>
    <n v="200"/>
    <n v="7153.94"/>
    <n v="200"/>
    <n v="75534.349999999991"/>
    <n v="68380.409999999989"/>
    <s v="Paid"/>
    <s v="HDFC"/>
    <s v="583325472276"/>
    <s v="948799732442"/>
  </r>
  <r>
    <x v="1904"/>
    <x v="97"/>
    <x v="0"/>
    <n v="47"/>
    <x v="3"/>
    <x v="4"/>
    <x v="0"/>
    <s v="2023-12-01"/>
    <x v="0"/>
    <x v="0"/>
    <n v="26"/>
    <n v="24"/>
    <n v="2"/>
    <n v="1"/>
    <n v="75425"/>
    <n v="2900.9615384615386"/>
    <n v="69623.076923076922"/>
    <n v="13924.615384615385"/>
    <n v="6962.3076923076924"/>
    <n v="8354.7692307692305"/>
    <n v="200"/>
    <n v="8554.7692307692305"/>
    <n v="200"/>
    <n v="90710"/>
    <n v="82155.230769230766"/>
    <s v="Paid"/>
    <s v="Axis"/>
    <s v="567659573954"/>
    <s v="217723801861"/>
  </r>
  <r>
    <x v="1905"/>
    <x v="175"/>
    <x v="0"/>
    <n v="24"/>
    <x v="2"/>
    <x v="2"/>
    <x v="5"/>
    <s v="2022-03-17"/>
    <x v="0"/>
    <x v="0"/>
    <n v="26"/>
    <n v="23"/>
    <n v="3"/>
    <n v="11"/>
    <n v="30901"/>
    <n v="1188.5"/>
    <n v="27335.5"/>
    <n v="5467.1"/>
    <n v="2733.55"/>
    <n v="3280.2599999999998"/>
    <n v="200"/>
    <n v="3480.2599999999998"/>
    <n v="2200"/>
    <n v="37736.15"/>
    <n v="34255.89"/>
    <s v="Paid"/>
    <s v="HDFC"/>
    <s v="682498438084"/>
    <s v="459191666043"/>
  </r>
  <r>
    <x v="1906"/>
    <x v="83"/>
    <x v="0"/>
    <n v="21"/>
    <x v="2"/>
    <x v="3"/>
    <x v="3"/>
    <s v="2025-06-05"/>
    <x v="0"/>
    <x v="0"/>
    <n v="26"/>
    <n v="25"/>
    <n v="1"/>
    <n v="20"/>
    <n v="64276"/>
    <n v="2472.1538461538462"/>
    <n v="61803.846153846156"/>
    <n v="12360.769230769232"/>
    <n v="6180.3846153846162"/>
    <n v="7416.4615384615381"/>
    <n v="200"/>
    <n v="7616.4615384615381"/>
    <n v="4000"/>
    <n v="84345"/>
    <n v="76728.538461538468"/>
    <s v="Paid"/>
    <s v="SBI"/>
    <s v="375354166013"/>
    <s v="143366622881"/>
  </r>
  <r>
    <x v="1907"/>
    <x v="71"/>
    <x v="0"/>
    <n v="30"/>
    <x v="0"/>
    <x v="5"/>
    <x v="5"/>
    <s v="2021-02-19"/>
    <x v="0"/>
    <x v="0"/>
    <n v="26"/>
    <n v="23"/>
    <n v="3"/>
    <n v="1"/>
    <n v="55549"/>
    <n v="2136.5"/>
    <n v="49139.5"/>
    <n v="9827.9000000000015"/>
    <n v="4913.9500000000007"/>
    <n v="5896.74"/>
    <n v="200"/>
    <n v="6096.74"/>
    <n v="200"/>
    <n v="64081.350000000006"/>
    <n v="57984.610000000008"/>
    <s v="Paid"/>
    <s v="HDFC"/>
    <s v="581012074935"/>
    <s v="538482317917"/>
  </r>
  <r>
    <x v="1908"/>
    <x v="3"/>
    <x v="1"/>
    <n v="30"/>
    <x v="3"/>
    <x v="4"/>
    <x v="1"/>
    <s v="2022-12-18"/>
    <x v="0"/>
    <x v="0"/>
    <n v="26"/>
    <n v="25"/>
    <n v="1"/>
    <n v="18"/>
    <n v="79335"/>
    <n v="3051.3461538461538"/>
    <n v="76283.653846153844"/>
    <n v="15256.73076923077"/>
    <n v="7628.3653846153848"/>
    <n v="9154.038461538461"/>
    <n v="200"/>
    <n v="9354.038461538461"/>
    <n v="3600"/>
    <n v="102768.75"/>
    <n v="93414.711538461532"/>
    <s v="Paid"/>
    <s v="HDFC"/>
    <s v="596861027767"/>
    <s v="422051456336"/>
  </r>
  <r>
    <x v="1909"/>
    <x v="100"/>
    <x v="1"/>
    <n v="42"/>
    <x v="3"/>
    <x v="4"/>
    <x v="4"/>
    <s v="2024-06-22"/>
    <x v="0"/>
    <x v="0"/>
    <n v="26"/>
    <n v="25"/>
    <n v="1"/>
    <n v="15"/>
    <n v="20086"/>
    <n v="772.53846153846155"/>
    <n v="19313.461538461539"/>
    <n v="3862.6923076923081"/>
    <n v="1931.346153846154"/>
    <n v="2317.6153846153848"/>
    <n v="200"/>
    <n v="2517.6153846153848"/>
    <n v="3000"/>
    <n v="28107.5"/>
    <n v="25589.884615384617"/>
    <s v="Paid"/>
    <s v="HDFC"/>
    <s v="849553884249"/>
    <s v="541510307581"/>
  </r>
  <r>
    <x v="1910"/>
    <x v="159"/>
    <x v="1"/>
    <n v="46"/>
    <x v="7"/>
    <x v="4"/>
    <x v="4"/>
    <s v="2023-11-09"/>
    <x v="0"/>
    <x v="0"/>
    <n v="26"/>
    <n v="21"/>
    <n v="5"/>
    <n v="8"/>
    <n v="50832"/>
    <n v="1955.0769230769231"/>
    <n v="41056.615384615383"/>
    <n v="8211.3230769230777"/>
    <n v="4105.6615384615388"/>
    <n v="4926.7938461538461"/>
    <n v="200"/>
    <n v="5126.7938461538461"/>
    <n v="1600"/>
    <n v="54973.599999999999"/>
    <n v="49846.806153846155"/>
    <s v="Paid"/>
    <s v="SBI"/>
    <s v="192317299870"/>
    <s v="192820311451"/>
  </r>
  <r>
    <x v="1911"/>
    <x v="184"/>
    <x v="1"/>
    <n v="33"/>
    <x v="7"/>
    <x v="0"/>
    <x v="1"/>
    <s v="2025-06-09"/>
    <x v="0"/>
    <x v="0"/>
    <n v="26"/>
    <n v="22"/>
    <n v="4"/>
    <n v="15"/>
    <n v="21513"/>
    <n v="827.42307692307691"/>
    <n v="18203.307692307691"/>
    <n v="3640.6615384615384"/>
    <n v="1820.3307692307692"/>
    <n v="2184.396923076923"/>
    <n v="200"/>
    <n v="2384.396923076923"/>
    <n v="3000"/>
    <n v="26664.3"/>
    <n v="24279.903076923078"/>
    <s v="Paid"/>
    <s v="ICICI"/>
    <s v="938939011675"/>
    <s v="292303545669"/>
  </r>
  <r>
    <x v="1912"/>
    <x v="82"/>
    <x v="1"/>
    <n v="27"/>
    <x v="1"/>
    <x v="5"/>
    <x v="3"/>
    <s v="2020-02-02"/>
    <x v="0"/>
    <x v="0"/>
    <n v="26"/>
    <n v="26"/>
    <n v="0"/>
    <n v="0"/>
    <n v="25658"/>
    <n v="986.84615384615381"/>
    <n v="25658"/>
    <n v="5131.6000000000004"/>
    <n v="2565.8000000000002"/>
    <n v="3078.96"/>
    <n v="200"/>
    <n v="3278.96"/>
    <n v="0"/>
    <n v="33355.4"/>
    <n v="30076.440000000002"/>
    <s v="Paid"/>
    <s v="Axis"/>
    <s v="760478764728"/>
    <s v="590234944852"/>
  </r>
  <r>
    <x v="1913"/>
    <x v="100"/>
    <x v="0"/>
    <n v="23"/>
    <x v="1"/>
    <x v="1"/>
    <x v="3"/>
    <s v="2021-06-05"/>
    <x v="0"/>
    <x v="0"/>
    <n v="26"/>
    <n v="22"/>
    <n v="4"/>
    <n v="16"/>
    <n v="50198"/>
    <n v="1930.6923076923076"/>
    <n v="42475.230769230766"/>
    <n v="8495.0461538461532"/>
    <n v="4247.5230769230766"/>
    <n v="5097.0276923076917"/>
    <n v="200"/>
    <n v="5297.0276923076917"/>
    <n v="3200"/>
    <n v="58417.799999999996"/>
    <n v="53120.772307692307"/>
    <s v="Paid"/>
    <s v="Axis"/>
    <s v="575145686166"/>
    <s v="907561497444"/>
  </r>
  <r>
    <x v="1914"/>
    <x v="75"/>
    <x v="1"/>
    <n v="24"/>
    <x v="4"/>
    <x v="0"/>
    <x v="5"/>
    <s v="2019-02-11"/>
    <x v="0"/>
    <x v="0"/>
    <n v="26"/>
    <n v="25"/>
    <n v="1"/>
    <n v="5"/>
    <n v="56360"/>
    <n v="2167.6923076923076"/>
    <n v="54192.307692307688"/>
    <n v="10838.461538461539"/>
    <n v="5419.2307692307695"/>
    <n v="6503.076923076922"/>
    <n v="200"/>
    <n v="6703.076923076922"/>
    <n v="1000"/>
    <n v="71450"/>
    <n v="64746.923076923078"/>
    <s v="Paid"/>
    <s v="ICICI"/>
    <s v="664354216130"/>
    <s v="611505391708"/>
  </r>
  <r>
    <x v="1915"/>
    <x v="45"/>
    <x v="0"/>
    <n v="37"/>
    <x v="6"/>
    <x v="2"/>
    <x v="0"/>
    <s v="2024-02-24"/>
    <x v="0"/>
    <x v="0"/>
    <n v="26"/>
    <n v="26"/>
    <n v="0"/>
    <n v="5"/>
    <n v="66359"/>
    <n v="2552.2692307692309"/>
    <n v="66359"/>
    <n v="13271.800000000001"/>
    <n v="6635.9000000000005"/>
    <n v="7963.08"/>
    <n v="200"/>
    <n v="8163.08"/>
    <n v="1000"/>
    <n v="87266.7"/>
    <n v="79103.62"/>
    <s v="Paid"/>
    <s v="Axis"/>
    <s v="856262756005"/>
    <s v="824168496779"/>
  </r>
  <r>
    <x v="1916"/>
    <x v="181"/>
    <x v="1"/>
    <n v="33"/>
    <x v="0"/>
    <x v="3"/>
    <x v="2"/>
    <s v="2023-08-17"/>
    <x v="0"/>
    <x v="0"/>
    <n v="26"/>
    <n v="23"/>
    <n v="3"/>
    <n v="20"/>
    <n v="26158"/>
    <n v="1006.0769230769231"/>
    <n v="23139.76923076923"/>
    <n v="4627.9538461538459"/>
    <n v="2313.976923076923"/>
    <n v="2776.7723076923075"/>
    <n v="200"/>
    <n v="2976.7723076923075"/>
    <n v="4000"/>
    <n v="34081.699999999997"/>
    <n v="31104.92769230769"/>
    <s v="Paid"/>
    <s v="SBI"/>
    <s v="227229726805"/>
    <s v="487827894379"/>
  </r>
  <r>
    <x v="1917"/>
    <x v="13"/>
    <x v="0"/>
    <n v="24"/>
    <x v="4"/>
    <x v="2"/>
    <x v="5"/>
    <s v="2024-10-09"/>
    <x v="0"/>
    <x v="0"/>
    <n v="26"/>
    <n v="23"/>
    <n v="3"/>
    <n v="19"/>
    <n v="65136"/>
    <n v="2505.2307692307691"/>
    <n v="57620.307692307688"/>
    <n v="11524.061538461538"/>
    <n v="5762.0307692307688"/>
    <n v="6914.4369230769225"/>
    <n v="200"/>
    <n v="7114.4369230769225"/>
    <n v="3800"/>
    <n v="78706.399999999994"/>
    <n v="71591.963076923072"/>
    <s v="Paid"/>
    <s v="SBI"/>
    <s v="775612447640"/>
    <s v="279158623812"/>
  </r>
  <r>
    <x v="1918"/>
    <x v="143"/>
    <x v="0"/>
    <n v="49"/>
    <x v="6"/>
    <x v="5"/>
    <x v="3"/>
    <s v="2020-01-29"/>
    <x v="0"/>
    <x v="0"/>
    <n v="26"/>
    <n v="21"/>
    <n v="5"/>
    <n v="5"/>
    <n v="59954"/>
    <n v="2305.9230769230771"/>
    <n v="48424.384615384617"/>
    <n v="9684.876923076923"/>
    <n v="4842.4384615384615"/>
    <n v="5810.9261538461542"/>
    <n v="200"/>
    <n v="6010.9261538461542"/>
    <n v="1000"/>
    <n v="63951.700000000004"/>
    <n v="57940.773846153854"/>
    <s v="Paid"/>
    <s v="ICICI"/>
    <s v="353300351554"/>
    <s v="154165471251"/>
  </r>
  <r>
    <x v="1919"/>
    <x v="47"/>
    <x v="0"/>
    <n v="52"/>
    <x v="1"/>
    <x v="0"/>
    <x v="6"/>
    <s v="2025-02-11"/>
    <x v="0"/>
    <x v="0"/>
    <n v="26"/>
    <n v="23"/>
    <n v="3"/>
    <n v="0"/>
    <n v="61400"/>
    <n v="2361.5384615384614"/>
    <n v="54315.38461538461"/>
    <n v="10863.076923076922"/>
    <n v="5431.538461538461"/>
    <n v="6517.8461538461534"/>
    <n v="200"/>
    <n v="6717.8461538461534"/>
    <n v="0"/>
    <n v="70610"/>
    <n v="63892.153846153844"/>
    <s v="Paid"/>
    <s v="Axis"/>
    <s v="414087619575"/>
    <s v="683577007675"/>
  </r>
  <r>
    <x v="1920"/>
    <x v="52"/>
    <x v="1"/>
    <n v="35"/>
    <x v="7"/>
    <x v="4"/>
    <x v="0"/>
    <s v="2019-10-25"/>
    <x v="0"/>
    <x v="0"/>
    <n v="26"/>
    <n v="25"/>
    <n v="1"/>
    <n v="19"/>
    <n v="64837"/>
    <n v="2493.7307692307691"/>
    <n v="62343.269230769227"/>
    <n v="12468.653846153846"/>
    <n v="6234.3269230769229"/>
    <n v="7481.1923076923067"/>
    <n v="200"/>
    <n v="7681.1923076923067"/>
    <n v="3800"/>
    <n v="84846.25"/>
    <n v="77165.057692307688"/>
    <s v="Paid"/>
    <s v="Axis"/>
    <s v="588175982830"/>
    <s v="698072917267"/>
  </r>
  <r>
    <x v="1921"/>
    <x v="193"/>
    <x v="0"/>
    <n v="37"/>
    <x v="5"/>
    <x v="2"/>
    <x v="4"/>
    <s v="2023-09-04"/>
    <x v="0"/>
    <x v="0"/>
    <n v="26"/>
    <n v="21"/>
    <n v="5"/>
    <n v="19"/>
    <n v="56806"/>
    <n v="2184.8461538461538"/>
    <n v="45881.769230769227"/>
    <n v="9176.3538461538465"/>
    <n v="4588.1769230769232"/>
    <n v="5505.8123076923066"/>
    <n v="200"/>
    <n v="5705.8123076923066"/>
    <n v="3800"/>
    <n v="63446.299999999996"/>
    <n v="57740.487692307688"/>
    <s v="Paid"/>
    <s v="ICICI"/>
    <s v="841174465965"/>
    <s v="463704373916"/>
  </r>
  <r>
    <x v="1922"/>
    <x v="147"/>
    <x v="1"/>
    <n v="42"/>
    <x v="6"/>
    <x v="2"/>
    <x v="6"/>
    <s v="2025-01-31"/>
    <x v="0"/>
    <x v="0"/>
    <n v="26"/>
    <n v="24"/>
    <n v="2"/>
    <n v="0"/>
    <n v="44678"/>
    <n v="1718.3846153846155"/>
    <n v="41241.230769230773"/>
    <n v="8248.2461538461557"/>
    <n v="4124.1230769230779"/>
    <n v="4948.9476923076927"/>
    <n v="200"/>
    <n v="5148.9476923076927"/>
    <n v="0"/>
    <n v="53613.600000000006"/>
    <n v="48464.652307692311"/>
    <s v="Paid"/>
    <s v="SBI"/>
    <s v="256098521343"/>
    <s v="258540714415"/>
  </r>
  <r>
    <x v="1923"/>
    <x v="177"/>
    <x v="0"/>
    <n v="48"/>
    <x v="4"/>
    <x v="4"/>
    <x v="5"/>
    <s v="2025-03-09"/>
    <x v="0"/>
    <x v="0"/>
    <n v="26"/>
    <n v="24"/>
    <n v="2"/>
    <n v="1"/>
    <n v="25223"/>
    <n v="970.11538461538464"/>
    <n v="23282.76923076923"/>
    <n v="4656.5538461538463"/>
    <n v="2328.2769230769231"/>
    <n v="2793.9323076923074"/>
    <n v="200"/>
    <n v="2993.9323076923074"/>
    <n v="200"/>
    <n v="30467.599999999999"/>
    <n v="27473.667692307692"/>
    <s v="Paid"/>
    <s v="HDFC"/>
    <s v="517820214496"/>
    <s v="228153847606"/>
  </r>
  <r>
    <x v="1924"/>
    <x v="29"/>
    <x v="1"/>
    <n v="29"/>
    <x v="7"/>
    <x v="1"/>
    <x v="0"/>
    <s v="2020-06-02"/>
    <x v="0"/>
    <x v="0"/>
    <n v="26"/>
    <n v="22"/>
    <n v="4"/>
    <n v="3"/>
    <n v="52885"/>
    <n v="2034.0384615384614"/>
    <n v="44748.846153846149"/>
    <n v="8949.7692307692305"/>
    <n v="4474.8846153846152"/>
    <n v="5369.8615384615377"/>
    <n v="200"/>
    <n v="5569.8615384615377"/>
    <n v="600"/>
    <n v="58773.499999999993"/>
    <n v="53203.638461538452"/>
    <s v="Paid"/>
    <s v="Axis"/>
    <s v="448971365791"/>
    <s v="176514078502"/>
  </r>
  <r>
    <x v="1925"/>
    <x v="61"/>
    <x v="0"/>
    <n v="25"/>
    <x v="6"/>
    <x v="2"/>
    <x v="4"/>
    <s v="2023-01-26"/>
    <x v="0"/>
    <x v="0"/>
    <n v="26"/>
    <n v="24"/>
    <n v="2"/>
    <n v="4"/>
    <n v="29864"/>
    <n v="1148.6153846153845"/>
    <n v="27566.769230769227"/>
    <n v="5513.3538461538456"/>
    <n v="2756.6769230769228"/>
    <n v="3308.0123076923069"/>
    <n v="200"/>
    <n v="3508.0123076923069"/>
    <n v="800"/>
    <n v="36636.799999999996"/>
    <n v="33128.787692307691"/>
    <s v="Paid"/>
    <s v="SBI"/>
    <s v="655187375665"/>
    <s v="903972380910"/>
  </r>
  <r>
    <x v="1926"/>
    <x v="109"/>
    <x v="0"/>
    <n v="38"/>
    <x v="5"/>
    <x v="3"/>
    <x v="4"/>
    <s v="2024-12-28"/>
    <x v="0"/>
    <x v="0"/>
    <n v="26"/>
    <n v="24"/>
    <n v="2"/>
    <n v="14"/>
    <n v="58606"/>
    <n v="2254.0769230769229"/>
    <n v="54097.846153846149"/>
    <n v="10819.56923076923"/>
    <n v="5409.7846153846149"/>
    <n v="6491.7415384615379"/>
    <n v="200"/>
    <n v="6691.7415384615379"/>
    <n v="2800"/>
    <n v="73127.199999999997"/>
    <n v="66435.458461538452"/>
    <s v="Paid"/>
    <s v="Axis"/>
    <s v="806041189740"/>
    <s v="589426931090"/>
  </r>
  <r>
    <x v="1927"/>
    <x v="174"/>
    <x v="1"/>
    <n v="54"/>
    <x v="5"/>
    <x v="1"/>
    <x v="1"/>
    <s v="2021-10-14"/>
    <x v="0"/>
    <x v="0"/>
    <n v="26"/>
    <n v="22"/>
    <n v="4"/>
    <n v="0"/>
    <n v="34815"/>
    <n v="1339.0384615384614"/>
    <n v="29458.846153846152"/>
    <n v="5891.7692307692305"/>
    <n v="2945.8846153846152"/>
    <n v="3535.061538461538"/>
    <n v="200"/>
    <n v="3735.061538461538"/>
    <n v="0"/>
    <n v="38296.5"/>
    <n v="34561.438461538462"/>
    <s v="Paid"/>
    <s v="HDFC"/>
    <s v="712963549479"/>
    <s v="462625964698"/>
  </r>
  <r>
    <x v="1928"/>
    <x v="162"/>
    <x v="0"/>
    <n v="37"/>
    <x v="7"/>
    <x v="1"/>
    <x v="2"/>
    <s v="2020-01-17"/>
    <x v="0"/>
    <x v="0"/>
    <n v="26"/>
    <n v="24"/>
    <n v="2"/>
    <n v="12"/>
    <n v="26529"/>
    <n v="1020.3461538461538"/>
    <n v="24488.307692307691"/>
    <n v="4897.6615384615388"/>
    <n v="2448.8307692307694"/>
    <n v="2938.5969230769228"/>
    <n v="200"/>
    <n v="3138.5969230769228"/>
    <n v="2400"/>
    <n v="34234.800000000003"/>
    <n v="31096.203076923081"/>
    <s v="Paid"/>
    <s v="Axis"/>
    <s v="273217609304"/>
    <s v="904251026618"/>
  </r>
  <r>
    <x v="1929"/>
    <x v="167"/>
    <x v="1"/>
    <n v="26"/>
    <x v="5"/>
    <x v="5"/>
    <x v="2"/>
    <s v="2023-01-01"/>
    <x v="0"/>
    <x v="0"/>
    <n v="26"/>
    <n v="23"/>
    <n v="3"/>
    <n v="9"/>
    <n v="20855"/>
    <n v="802.11538461538464"/>
    <n v="18448.653846153848"/>
    <n v="3689.7307692307695"/>
    <n v="1844.8653846153848"/>
    <n v="2213.8384615384616"/>
    <n v="200"/>
    <n v="2413.8384615384616"/>
    <n v="1800"/>
    <n v="25783.25"/>
    <n v="23369.41153846154"/>
    <s v="Paid"/>
    <s v="Axis"/>
    <s v="502163249252"/>
    <s v="988645594923"/>
  </r>
  <r>
    <x v="1930"/>
    <x v="170"/>
    <x v="1"/>
    <n v="51"/>
    <x v="2"/>
    <x v="1"/>
    <x v="1"/>
    <s v="2024-08-06"/>
    <x v="0"/>
    <x v="0"/>
    <n v="26"/>
    <n v="24"/>
    <n v="2"/>
    <n v="13"/>
    <n v="77756"/>
    <n v="2990.6153846153848"/>
    <n v="71774.769230769234"/>
    <n v="14354.953846153847"/>
    <n v="7177.4769230769234"/>
    <n v="8612.9723076923074"/>
    <n v="200"/>
    <n v="8812.9723076923074"/>
    <n v="2600"/>
    <n v="95907.200000000012"/>
    <n v="87094.227692307701"/>
    <s v="Paid"/>
    <s v="HDFC"/>
    <s v="819909240219"/>
    <s v="298089795832"/>
  </r>
  <r>
    <x v="1931"/>
    <x v="14"/>
    <x v="1"/>
    <n v="33"/>
    <x v="7"/>
    <x v="3"/>
    <x v="6"/>
    <s v="2024-08-30"/>
    <x v="0"/>
    <x v="0"/>
    <n v="26"/>
    <n v="22"/>
    <n v="4"/>
    <n v="5"/>
    <n v="47054"/>
    <n v="1809.7692307692307"/>
    <n v="39814.923076923078"/>
    <n v="7962.9846153846156"/>
    <n v="3981.4923076923078"/>
    <n v="4777.790769230769"/>
    <n v="200"/>
    <n v="4977.790769230769"/>
    <n v="1000"/>
    <n v="52759.4"/>
    <n v="47781.609230769231"/>
    <s v="Paid"/>
    <s v="SBI"/>
    <s v="245723208766"/>
    <s v="467565807235"/>
  </r>
  <r>
    <x v="1932"/>
    <x v="33"/>
    <x v="0"/>
    <n v="39"/>
    <x v="1"/>
    <x v="0"/>
    <x v="0"/>
    <s v="2023-05-10"/>
    <x v="0"/>
    <x v="0"/>
    <n v="26"/>
    <n v="25"/>
    <n v="1"/>
    <n v="13"/>
    <n v="41867"/>
    <n v="1610.2692307692307"/>
    <n v="40256.730769230766"/>
    <n v="8051.3461538461534"/>
    <n v="4025.6730769230767"/>
    <n v="4830.8076923076915"/>
    <n v="200"/>
    <n v="5030.8076923076915"/>
    <n v="2600"/>
    <n v="54933.75"/>
    <n v="49902.942307692312"/>
    <s v="Paid"/>
    <s v="SBI"/>
    <s v="449230289694"/>
    <s v="309196064570"/>
  </r>
  <r>
    <x v="1933"/>
    <x v="68"/>
    <x v="0"/>
    <n v="29"/>
    <x v="5"/>
    <x v="0"/>
    <x v="6"/>
    <s v="2024-11-01"/>
    <x v="0"/>
    <x v="0"/>
    <n v="26"/>
    <n v="21"/>
    <n v="5"/>
    <n v="17"/>
    <n v="71818"/>
    <n v="2762.2307692307691"/>
    <n v="58006.846153846149"/>
    <n v="11601.369230769231"/>
    <n v="5800.6846153846154"/>
    <n v="6960.8215384615378"/>
    <n v="200"/>
    <n v="7160.8215384615378"/>
    <n v="3400"/>
    <n v="78808.899999999994"/>
    <n v="71648.078461538462"/>
    <s v="Paid"/>
    <s v="ICICI"/>
    <s v="714036550565"/>
    <s v="693973546546"/>
  </r>
  <r>
    <x v="1934"/>
    <x v="194"/>
    <x v="1"/>
    <n v="42"/>
    <x v="2"/>
    <x v="1"/>
    <x v="2"/>
    <s v="2020-06-13"/>
    <x v="0"/>
    <x v="0"/>
    <n v="26"/>
    <n v="22"/>
    <n v="4"/>
    <n v="1"/>
    <n v="75619"/>
    <n v="2908.4230769230771"/>
    <n v="63985.307692307695"/>
    <n v="12797.061538461539"/>
    <n v="6398.5307692307697"/>
    <n v="7678.2369230769227"/>
    <n v="200"/>
    <n v="7878.2369230769227"/>
    <n v="200"/>
    <n v="83380.900000000009"/>
    <n v="75502.663076923083"/>
    <s v="Paid"/>
    <s v="HDFC"/>
    <s v="917416840230"/>
    <s v="736433145781"/>
  </r>
  <r>
    <x v="1935"/>
    <x v="172"/>
    <x v="1"/>
    <n v="31"/>
    <x v="4"/>
    <x v="0"/>
    <x v="3"/>
    <s v="2020-09-06"/>
    <x v="0"/>
    <x v="0"/>
    <n v="26"/>
    <n v="24"/>
    <n v="2"/>
    <n v="19"/>
    <n v="58522"/>
    <n v="2250.8461538461538"/>
    <n v="54020.307692307688"/>
    <n v="10804.061538461538"/>
    <n v="5402.0307692307688"/>
    <n v="6482.4369230769225"/>
    <n v="200"/>
    <n v="6682.4369230769225"/>
    <n v="3800"/>
    <n v="74026.399999999994"/>
    <n v="67343.963076923072"/>
    <s v="Paid"/>
    <s v="Axis"/>
    <s v="828743304175"/>
    <s v="642540281705"/>
  </r>
  <r>
    <x v="1936"/>
    <x v="90"/>
    <x v="1"/>
    <n v="22"/>
    <x v="7"/>
    <x v="3"/>
    <x v="2"/>
    <s v="2024-02-15"/>
    <x v="0"/>
    <x v="0"/>
    <n v="26"/>
    <n v="24"/>
    <n v="2"/>
    <n v="5"/>
    <n v="76907"/>
    <n v="2957.9615384615386"/>
    <n v="70991.076923076922"/>
    <n v="14198.215384615385"/>
    <n v="7099.1076923076926"/>
    <n v="8518.9292307692303"/>
    <n v="200"/>
    <n v="8718.9292307692303"/>
    <n v="1000"/>
    <n v="93288.4"/>
    <n v="84569.470769230771"/>
    <s v="Paid"/>
    <s v="Axis"/>
    <s v="897403492272"/>
    <s v="473623106942"/>
  </r>
  <r>
    <x v="1937"/>
    <x v="173"/>
    <x v="0"/>
    <n v="52"/>
    <x v="4"/>
    <x v="5"/>
    <x v="0"/>
    <s v="2024-08-05"/>
    <x v="0"/>
    <x v="0"/>
    <n v="26"/>
    <n v="21"/>
    <n v="5"/>
    <n v="6"/>
    <n v="58533"/>
    <n v="2251.2692307692309"/>
    <n v="47276.653846153851"/>
    <n v="9455.3307692307699"/>
    <n v="4727.6653846153849"/>
    <n v="5673.1984615384617"/>
    <n v="200"/>
    <n v="5873.1984615384617"/>
    <n v="1200"/>
    <n v="62659.650000000009"/>
    <n v="56786.451538461544"/>
    <s v="Paid"/>
    <s v="HDFC"/>
    <s v="513007433526"/>
    <s v="841920671320"/>
  </r>
  <r>
    <x v="1938"/>
    <x v="140"/>
    <x v="0"/>
    <n v="43"/>
    <x v="6"/>
    <x v="1"/>
    <x v="4"/>
    <s v="2019-08-13"/>
    <x v="0"/>
    <x v="0"/>
    <n v="26"/>
    <n v="24"/>
    <n v="2"/>
    <n v="12"/>
    <n v="34916"/>
    <n v="1342.9230769230769"/>
    <n v="32230.153846153844"/>
    <n v="6446.0307692307688"/>
    <n v="3223.0153846153844"/>
    <n v="3867.6184615384609"/>
    <n v="200"/>
    <n v="4067.6184615384609"/>
    <n v="2400"/>
    <n v="44299.199999999997"/>
    <n v="40231.581538461534"/>
    <s v="Paid"/>
    <s v="Axis"/>
    <s v="374810797814"/>
    <s v="905821766057"/>
  </r>
  <r>
    <x v="1939"/>
    <x v="172"/>
    <x v="1"/>
    <n v="53"/>
    <x v="2"/>
    <x v="0"/>
    <x v="6"/>
    <s v="2020-02-29"/>
    <x v="0"/>
    <x v="0"/>
    <n v="26"/>
    <n v="25"/>
    <n v="1"/>
    <n v="0"/>
    <n v="45627"/>
    <n v="1754.8846153846155"/>
    <n v="43872.11538461539"/>
    <n v="8774.423076923078"/>
    <n v="4387.211538461539"/>
    <n v="5264.6538461538466"/>
    <n v="200"/>
    <n v="5464.6538461538466"/>
    <n v="0"/>
    <n v="57033.750000000007"/>
    <n v="51569.096153846163"/>
    <s v="Paid"/>
    <s v="Axis"/>
    <s v="631036206639"/>
    <s v="666617899597"/>
  </r>
  <r>
    <x v="1940"/>
    <x v="32"/>
    <x v="0"/>
    <n v="28"/>
    <x v="5"/>
    <x v="4"/>
    <x v="5"/>
    <s v="2024-11-28"/>
    <x v="0"/>
    <x v="0"/>
    <n v="26"/>
    <n v="22"/>
    <n v="4"/>
    <n v="4"/>
    <n v="31393"/>
    <n v="1207.4230769230769"/>
    <n v="26563.307692307691"/>
    <n v="5312.6615384615388"/>
    <n v="2656.3307692307694"/>
    <n v="3187.5969230769228"/>
    <n v="200"/>
    <n v="3387.5969230769228"/>
    <n v="800"/>
    <n v="35332.300000000003"/>
    <n v="31944.703076923081"/>
    <s v="Paid"/>
    <s v="SBI"/>
    <s v="680990629427"/>
    <s v="913533193031"/>
  </r>
  <r>
    <x v="1941"/>
    <x v="161"/>
    <x v="0"/>
    <n v="40"/>
    <x v="4"/>
    <x v="1"/>
    <x v="2"/>
    <s v="2021-09-03"/>
    <x v="0"/>
    <x v="0"/>
    <n v="26"/>
    <n v="21"/>
    <n v="5"/>
    <n v="6"/>
    <n v="68496"/>
    <n v="2634.4615384615386"/>
    <n v="55323.692307692312"/>
    <n v="11064.738461538464"/>
    <n v="5532.3692307692318"/>
    <n v="6638.8430769230772"/>
    <n v="200"/>
    <n v="6838.8430769230772"/>
    <n v="1200"/>
    <n v="73120.800000000003"/>
    <n v="66281.956923076927"/>
    <s v="Paid"/>
    <s v="HDFC"/>
    <s v="844787876370"/>
    <s v="543087796994"/>
  </r>
  <r>
    <x v="1942"/>
    <x v="54"/>
    <x v="0"/>
    <n v="23"/>
    <x v="5"/>
    <x v="4"/>
    <x v="1"/>
    <s v="2019-06-26"/>
    <x v="0"/>
    <x v="0"/>
    <n v="26"/>
    <n v="21"/>
    <n v="5"/>
    <n v="13"/>
    <n v="78647"/>
    <n v="3024.8846153846152"/>
    <n v="63522.576923076922"/>
    <n v="12704.515384615384"/>
    <n v="6352.2576923076922"/>
    <n v="7622.7092307692301"/>
    <n v="200"/>
    <n v="7822.7092307692301"/>
    <n v="2600"/>
    <n v="85179.35"/>
    <n v="77356.640769230769"/>
    <s v="Paid"/>
    <s v="SBI"/>
    <s v="660848923672"/>
    <s v="166743337656"/>
  </r>
  <r>
    <x v="1943"/>
    <x v="89"/>
    <x v="1"/>
    <n v="33"/>
    <x v="4"/>
    <x v="4"/>
    <x v="0"/>
    <s v="2024-06-21"/>
    <x v="0"/>
    <x v="0"/>
    <n v="26"/>
    <n v="24"/>
    <n v="2"/>
    <n v="16"/>
    <n v="52028"/>
    <n v="2001.0769230769231"/>
    <n v="48025.846153846156"/>
    <n v="9605.1692307692319"/>
    <n v="4802.584615384616"/>
    <n v="5763.1015384615384"/>
    <n v="200"/>
    <n v="5963.1015384615384"/>
    <n v="3200"/>
    <n v="65633.600000000006"/>
    <n v="59670.498461538467"/>
    <s v="Paid"/>
    <s v="Axis"/>
    <s v="542261655614"/>
    <s v="330756828174"/>
  </r>
  <r>
    <x v="1944"/>
    <x v="60"/>
    <x v="1"/>
    <n v="53"/>
    <x v="4"/>
    <x v="5"/>
    <x v="3"/>
    <s v="2023-07-05"/>
    <x v="0"/>
    <x v="0"/>
    <n v="26"/>
    <n v="21"/>
    <n v="5"/>
    <n v="5"/>
    <n v="54120"/>
    <n v="2081.5384615384614"/>
    <n v="43712.307692307688"/>
    <n v="8742.4615384615372"/>
    <n v="4371.2307692307686"/>
    <n v="5245.4769230769225"/>
    <n v="200"/>
    <n v="5445.4769230769225"/>
    <n v="1000"/>
    <n v="57825.999999999993"/>
    <n v="52380.523076923069"/>
    <s v="Paid"/>
    <s v="HDFC"/>
    <s v="274996756696"/>
    <s v="873375155104"/>
  </r>
  <r>
    <x v="1945"/>
    <x v="153"/>
    <x v="0"/>
    <n v="54"/>
    <x v="1"/>
    <x v="1"/>
    <x v="2"/>
    <s v="2025-05-04"/>
    <x v="0"/>
    <x v="0"/>
    <n v="26"/>
    <n v="24"/>
    <n v="2"/>
    <n v="8"/>
    <n v="47518"/>
    <n v="1827.6153846153845"/>
    <n v="43862.769230769227"/>
    <n v="8772.5538461538454"/>
    <n v="4386.2769230769227"/>
    <n v="5263.5323076923069"/>
    <n v="200"/>
    <n v="5463.5323076923069"/>
    <n v="1600"/>
    <n v="58621.599999999991"/>
    <n v="53158.067692307683"/>
    <s v="Paid"/>
    <s v="SBI"/>
    <s v="141472019435"/>
    <s v="368127768203"/>
  </r>
  <r>
    <x v="1946"/>
    <x v="111"/>
    <x v="1"/>
    <n v="24"/>
    <x v="1"/>
    <x v="4"/>
    <x v="1"/>
    <s v="2021-07-01"/>
    <x v="0"/>
    <x v="0"/>
    <n v="26"/>
    <n v="24"/>
    <n v="2"/>
    <n v="18"/>
    <n v="21088"/>
    <n v="811.07692307692309"/>
    <n v="19465.846153846156"/>
    <n v="3893.1692307692315"/>
    <n v="1946.5846153846157"/>
    <n v="2335.9015384615386"/>
    <n v="200"/>
    <n v="2535.9015384615386"/>
    <n v="3600"/>
    <n v="28905.600000000002"/>
    <n v="26369.698461538464"/>
    <s v="Paid"/>
    <s v="Axis"/>
    <s v="658609858799"/>
    <s v="781199656129"/>
  </r>
  <r>
    <x v="1947"/>
    <x v="157"/>
    <x v="1"/>
    <n v="42"/>
    <x v="0"/>
    <x v="1"/>
    <x v="3"/>
    <s v="2023-09-26"/>
    <x v="0"/>
    <x v="0"/>
    <n v="26"/>
    <n v="23"/>
    <n v="3"/>
    <n v="7"/>
    <n v="19750"/>
    <n v="759.61538461538464"/>
    <n v="17471.153846153848"/>
    <n v="3494.2307692307695"/>
    <n v="1747.1153846153848"/>
    <n v="2096.5384615384614"/>
    <n v="200"/>
    <n v="2296.5384615384614"/>
    <n v="1400"/>
    <n v="24112.5"/>
    <n v="21815.961538461539"/>
    <s v="Paid"/>
    <s v="Axis"/>
    <s v="314574664391"/>
    <s v="414424903342"/>
  </r>
  <r>
    <x v="1948"/>
    <x v="97"/>
    <x v="0"/>
    <n v="46"/>
    <x v="6"/>
    <x v="4"/>
    <x v="6"/>
    <s v="2025-04-09"/>
    <x v="0"/>
    <x v="0"/>
    <n v="26"/>
    <n v="25"/>
    <n v="1"/>
    <n v="2"/>
    <n v="31619"/>
    <n v="1216.1153846153845"/>
    <n v="30402.884615384613"/>
    <n v="6080.5769230769229"/>
    <n v="3040.2884615384614"/>
    <n v="3648.3461538461534"/>
    <n v="200"/>
    <n v="3848.3461538461534"/>
    <n v="400"/>
    <n v="39923.75"/>
    <n v="36075.403846153844"/>
    <s v="Paid"/>
    <s v="HDFC"/>
    <s v="329182511368"/>
    <s v="632069776563"/>
  </r>
  <r>
    <x v="1949"/>
    <x v="86"/>
    <x v="0"/>
    <n v="24"/>
    <x v="7"/>
    <x v="5"/>
    <x v="4"/>
    <s v="2022-05-26"/>
    <x v="0"/>
    <x v="0"/>
    <n v="26"/>
    <n v="25"/>
    <n v="1"/>
    <n v="18"/>
    <n v="23530"/>
    <n v="905"/>
    <n v="22625"/>
    <n v="4525"/>
    <n v="2262.5"/>
    <n v="2715"/>
    <n v="200"/>
    <n v="2915"/>
    <n v="3600"/>
    <n v="33012.5"/>
    <n v="30097.5"/>
    <s v="Paid"/>
    <s v="HDFC"/>
    <s v="395549374238"/>
    <s v="954957370905"/>
  </r>
  <r>
    <x v="1950"/>
    <x v="6"/>
    <x v="0"/>
    <n v="52"/>
    <x v="4"/>
    <x v="0"/>
    <x v="2"/>
    <s v="2023-04-28"/>
    <x v="0"/>
    <x v="0"/>
    <n v="26"/>
    <n v="24"/>
    <n v="2"/>
    <n v="16"/>
    <n v="53943"/>
    <n v="2074.7307692307691"/>
    <n v="49793.538461538454"/>
    <n v="9958.7076923076911"/>
    <n v="4979.3538461538456"/>
    <n v="5975.2246153846145"/>
    <n v="200"/>
    <n v="6175.2246153846145"/>
    <n v="3200"/>
    <n v="67931.599999999991"/>
    <n v="61756.375384615378"/>
    <s v="Paid"/>
    <s v="HDFC"/>
    <s v="108479054372"/>
    <s v="927919983580"/>
  </r>
  <r>
    <x v="1951"/>
    <x v="166"/>
    <x v="0"/>
    <n v="26"/>
    <x v="4"/>
    <x v="3"/>
    <x v="0"/>
    <s v="2021-10-30"/>
    <x v="0"/>
    <x v="0"/>
    <n v="26"/>
    <n v="22"/>
    <n v="4"/>
    <n v="17"/>
    <n v="28624"/>
    <n v="1100.9230769230769"/>
    <n v="24220.307692307691"/>
    <n v="4844.0615384615385"/>
    <n v="2422.0307692307692"/>
    <n v="2906.436923076923"/>
    <n v="200"/>
    <n v="3106.436923076923"/>
    <n v="3400"/>
    <n v="34886.399999999994"/>
    <n v="31779.963076923072"/>
    <s v="Paid"/>
    <s v="HDFC"/>
    <s v="918367205114"/>
    <s v="981594521498"/>
  </r>
  <r>
    <x v="1952"/>
    <x v="63"/>
    <x v="0"/>
    <n v="34"/>
    <x v="2"/>
    <x v="4"/>
    <x v="4"/>
    <s v="2022-01-22"/>
    <x v="0"/>
    <x v="0"/>
    <n v="26"/>
    <n v="23"/>
    <n v="3"/>
    <n v="12"/>
    <n v="49945"/>
    <n v="1920.9615384615386"/>
    <n v="44182.11538461539"/>
    <n v="8836.423076923078"/>
    <n v="4418.211538461539"/>
    <n v="5301.8538461538465"/>
    <n v="200"/>
    <n v="5501.8538461538465"/>
    <n v="2400"/>
    <n v="59836.750000000007"/>
    <n v="54334.896153846159"/>
    <s v="Paid"/>
    <s v="ICICI"/>
    <s v="441471320644"/>
    <s v="453234807583"/>
  </r>
  <r>
    <x v="1953"/>
    <x v="26"/>
    <x v="1"/>
    <n v="41"/>
    <x v="3"/>
    <x v="1"/>
    <x v="0"/>
    <s v="2019-02-12"/>
    <x v="0"/>
    <x v="0"/>
    <n v="26"/>
    <n v="24"/>
    <n v="2"/>
    <n v="12"/>
    <n v="69621"/>
    <n v="2677.7307692307691"/>
    <n v="64265.538461538454"/>
    <n v="12853.107692307691"/>
    <n v="6426.5538461538454"/>
    <n v="7711.8646153846139"/>
    <n v="200"/>
    <n v="7911.8646153846139"/>
    <n v="2400"/>
    <n v="85945.199999999983"/>
    <n v="78033.335384615362"/>
    <s v="Paid"/>
    <s v="SBI"/>
    <s v="899665427022"/>
    <s v="697601662277"/>
  </r>
  <r>
    <x v="1954"/>
    <x v="8"/>
    <x v="1"/>
    <n v="36"/>
    <x v="7"/>
    <x v="0"/>
    <x v="3"/>
    <s v="2019-01-05"/>
    <x v="0"/>
    <x v="0"/>
    <n v="26"/>
    <n v="24"/>
    <n v="2"/>
    <n v="7"/>
    <n v="38213"/>
    <n v="1469.7307692307693"/>
    <n v="35273.538461538461"/>
    <n v="7054.7076923076929"/>
    <n v="3527.3538461538465"/>
    <n v="4232.8246153846148"/>
    <n v="200"/>
    <n v="4432.8246153846148"/>
    <n v="1400"/>
    <n v="47255.6"/>
    <n v="42822.775384615386"/>
    <s v="Paid"/>
    <s v="SBI"/>
    <s v="791033885727"/>
    <s v="702772929879"/>
  </r>
  <r>
    <x v="1955"/>
    <x v="121"/>
    <x v="0"/>
    <n v="42"/>
    <x v="6"/>
    <x v="0"/>
    <x v="6"/>
    <s v="2021-05-26"/>
    <x v="0"/>
    <x v="0"/>
    <n v="26"/>
    <n v="22"/>
    <n v="4"/>
    <n v="8"/>
    <n v="42700"/>
    <n v="1642.3076923076924"/>
    <n v="36130.769230769234"/>
    <n v="7226.1538461538476"/>
    <n v="3613.0769230769238"/>
    <n v="4335.6923076923076"/>
    <n v="200"/>
    <n v="4535.6923076923076"/>
    <n v="1600"/>
    <n v="48570"/>
    <n v="44034.307692307695"/>
    <s v="Paid"/>
    <s v="ICICI"/>
    <s v="628248453491"/>
    <s v="953906420139"/>
  </r>
  <r>
    <x v="1956"/>
    <x v="61"/>
    <x v="1"/>
    <n v="25"/>
    <x v="4"/>
    <x v="2"/>
    <x v="3"/>
    <s v="2025-04-23"/>
    <x v="0"/>
    <x v="0"/>
    <n v="26"/>
    <n v="23"/>
    <n v="3"/>
    <n v="12"/>
    <n v="60801"/>
    <n v="2338.5"/>
    <n v="53785.5"/>
    <n v="10757.1"/>
    <n v="5378.55"/>
    <n v="6454.2599999999993"/>
    <n v="200"/>
    <n v="6654.2599999999993"/>
    <n v="2400"/>
    <n v="72321.149999999994"/>
    <n v="65666.89"/>
    <s v="Paid"/>
    <s v="ICICI"/>
    <s v="965675217952"/>
    <s v="522896052033"/>
  </r>
  <r>
    <x v="1957"/>
    <x v="143"/>
    <x v="0"/>
    <n v="37"/>
    <x v="7"/>
    <x v="2"/>
    <x v="2"/>
    <s v="2020-04-24"/>
    <x v="0"/>
    <x v="0"/>
    <n v="26"/>
    <n v="22"/>
    <n v="4"/>
    <n v="2"/>
    <n v="20930"/>
    <n v="805"/>
    <n v="17710"/>
    <n v="3542"/>
    <n v="1771"/>
    <n v="2125.1999999999998"/>
    <n v="200"/>
    <n v="2325.1999999999998"/>
    <n v="400"/>
    <n v="23423"/>
    <n v="21097.8"/>
    <s v="Paid"/>
    <s v="HDFC"/>
    <s v="143231158317"/>
    <s v="281162050931"/>
  </r>
  <r>
    <x v="1958"/>
    <x v="81"/>
    <x v="0"/>
    <n v="45"/>
    <x v="4"/>
    <x v="1"/>
    <x v="4"/>
    <s v="2025-01-31"/>
    <x v="0"/>
    <x v="0"/>
    <n v="26"/>
    <n v="23"/>
    <n v="3"/>
    <n v="19"/>
    <n v="31466"/>
    <n v="1210.2307692307693"/>
    <n v="27835.307692307695"/>
    <n v="5567.0615384615394"/>
    <n v="2783.5307692307697"/>
    <n v="3340.2369230769232"/>
    <n v="200"/>
    <n v="3540.2369230769232"/>
    <n v="3800"/>
    <n v="39985.9"/>
    <n v="36445.663076923076"/>
    <s v="Paid"/>
    <s v="ICICI"/>
    <s v="344648577482"/>
    <s v="714085507830"/>
  </r>
  <r>
    <x v="1959"/>
    <x v="148"/>
    <x v="1"/>
    <n v="29"/>
    <x v="7"/>
    <x v="3"/>
    <x v="3"/>
    <s v="2025-01-19"/>
    <x v="0"/>
    <x v="0"/>
    <n v="26"/>
    <n v="24"/>
    <n v="2"/>
    <n v="18"/>
    <n v="49335"/>
    <n v="1897.5"/>
    <n v="45540"/>
    <n v="9108"/>
    <n v="4554"/>
    <n v="5464.8"/>
    <n v="200"/>
    <n v="5664.8"/>
    <n v="3600"/>
    <n v="62802"/>
    <n v="57137.2"/>
    <s v="Paid"/>
    <s v="ICICI"/>
    <s v="905292362705"/>
    <s v="178803973535"/>
  </r>
  <r>
    <x v="1960"/>
    <x v="142"/>
    <x v="1"/>
    <n v="26"/>
    <x v="6"/>
    <x v="2"/>
    <x v="5"/>
    <s v="2024-07-11"/>
    <x v="0"/>
    <x v="0"/>
    <n v="26"/>
    <n v="25"/>
    <n v="1"/>
    <n v="19"/>
    <n v="59254"/>
    <n v="2279"/>
    <n v="56975"/>
    <n v="11395"/>
    <n v="5697.5"/>
    <n v="6837"/>
    <n v="200"/>
    <n v="7037"/>
    <n v="3800"/>
    <n v="77867.5"/>
    <n v="70830.5"/>
    <s v="Paid"/>
    <s v="ICICI"/>
    <s v="328257158615"/>
    <s v="205759960427"/>
  </r>
  <r>
    <x v="1961"/>
    <x v="119"/>
    <x v="0"/>
    <n v="46"/>
    <x v="2"/>
    <x v="4"/>
    <x v="0"/>
    <s v="2023-11-01"/>
    <x v="0"/>
    <x v="0"/>
    <n v="26"/>
    <n v="25"/>
    <n v="1"/>
    <n v="16"/>
    <n v="26145"/>
    <n v="1005.5769230769231"/>
    <n v="25139.423076923078"/>
    <n v="5027.8846153846162"/>
    <n v="2513.9423076923081"/>
    <n v="3016.7307692307691"/>
    <n v="200"/>
    <n v="3216.7307692307691"/>
    <n v="3200"/>
    <n v="35881.25"/>
    <n v="32664.51923076923"/>
    <s v="Paid"/>
    <s v="Axis"/>
    <s v="121295554468"/>
    <s v="144720738418"/>
  </r>
  <r>
    <x v="1962"/>
    <x v="74"/>
    <x v="0"/>
    <n v="25"/>
    <x v="3"/>
    <x v="0"/>
    <x v="0"/>
    <s v="2020-07-20"/>
    <x v="0"/>
    <x v="0"/>
    <n v="26"/>
    <n v="22"/>
    <n v="4"/>
    <n v="10"/>
    <n v="72761"/>
    <n v="2798.5"/>
    <n v="61567"/>
    <n v="12313.400000000001"/>
    <n v="6156.7000000000007"/>
    <n v="7388.04"/>
    <n v="200"/>
    <n v="7588.04"/>
    <n v="2000"/>
    <n v="82037.099999999991"/>
    <n v="74449.06"/>
    <s v="Paid"/>
    <s v="HDFC"/>
    <s v="188484865734"/>
    <s v="892188037659"/>
  </r>
  <r>
    <x v="1963"/>
    <x v="56"/>
    <x v="0"/>
    <n v="35"/>
    <x v="6"/>
    <x v="5"/>
    <x v="5"/>
    <s v="2022-08-11"/>
    <x v="0"/>
    <x v="0"/>
    <n v="26"/>
    <n v="25"/>
    <n v="1"/>
    <n v="7"/>
    <n v="53728"/>
    <n v="2066.4615384615386"/>
    <n v="51661.538461538461"/>
    <n v="10332.307692307693"/>
    <n v="5166.1538461538466"/>
    <n v="6199.3846153846152"/>
    <n v="200"/>
    <n v="6399.3846153846152"/>
    <n v="1400"/>
    <n v="68560"/>
    <n v="62160.615384615383"/>
    <s v="Paid"/>
    <s v="SBI"/>
    <s v="159802062665"/>
    <s v="376170549902"/>
  </r>
  <r>
    <x v="1964"/>
    <x v="158"/>
    <x v="0"/>
    <n v="46"/>
    <x v="3"/>
    <x v="4"/>
    <x v="1"/>
    <s v="2024-07-03"/>
    <x v="0"/>
    <x v="0"/>
    <n v="26"/>
    <n v="23"/>
    <n v="3"/>
    <n v="18"/>
    <n v="23577"/>
    <n v="906.80769230769226"/>
    <n v="20856.576923076922"/>
    <n v="4171.3153846153846"/>
    <n v="2085.6576923076923"/>
    <n v="2502.7892307692305"/>
    <n v="200"/>
    <n v="2702.7892307692305"/>
    <n v="3600"/>
    <n v="30713.55"/>
    <n v="28010.760769230768"/>
    <s v="Paid"/>
    <s v="ICICI"/>
    <s v="244036908398"/>
    <s v="134316319219"/>
  </r>
  <r>
    <x v="1965"/>
    <x v="161"/>
    <x v="0"/>
    <n v="24"/>
    <x v="5"/>
    <x v="5"/>
    <x v="1"/>
    <s v="2023-12-13"/>
    <x v="0"/>
    <x v="0"/>
    <n v="26"/>
    <n v="23"/>
    <n v="3"/>
    <n v="19"/>
    <n v="78537"/>
    <n v="3020.6538461538462"/>
    <n v="69475.038461538468"/>
    <n v="13895.007692307694"/>
    <n v="6947.503846153847"/>
    <n v="8337.004615384616"/>
    <n v="200"/>
    <n v="8537.004615384616"/>
    <n v="3800"/>
    <n v="94117.550000000017"/>
    <n v="85580.545384615398"/>
    <s v="Paid"/>
    <s v="ICICI"/>
    <s v="644114367115"/>
    <s v="928951756380"/>
  </r>
  <r>
    <x v="1966"/>
    <x v="89"/>
    <x v="0"/>
    <n v="52"/>
    <x v="0"/>
    <x v="4"/>
    <x v="0"/>
    <s v="2024-09-08"/>
    <x v="0"/>
    <x v="0"/>
    <n v="26"/>
    <n v="22"/>
    <n v="4"/>
    <n v="17"/>
    <n v="53829"/>
    <n v="2070.3461538461538"/>
    <n v="45547.615384615383"/>
    <n v="9109.5230769230766"/>
    <n v="4554.7615384615383"/>
    <n v="5465.7138461538461"/>
    <n v="200"/>
    <n v="5665.7138461538461"/>
    <n v="3400"/>
    <n v="62611.899999999994"/>
    <n v="56946.186153846145"/>
    <s v="Paid"/>
    <s v="SBI"/>
    <s v="530349602061"/>
    <s v="479249353305"/>
  </r>
  <r>
    <x v="1967"/>
    <x v="88"/>
    <x v="0"/>
    <n v="40"/>
    <x v="6"/>
    <x v="5"/>
    <x v="1"/>
    <s v="2024-05-07"/>
    <x v="0"/>
    <x v="0"/>
    <n v="26"/>
    <n v="25"/>
    <n v="1"/>
    <n v="8"/>
    <n v="71285"/>
    <n v="2741.7307692307691"/>
    <n v="68543.26923076922"/>
    <n v="13708.653846153844"/>
    <n v="6854.326923076922"/>
    <n v="8225.1923076923067"/>
    <n v="200"/>
    <n v="8425.1923076923067"/>
    <n v="1600"/>
    <n v="90706.249999999985"/>
    <n v="82281.057692307673"/>
    <s v="Paid"/>
    <s v="Axis"/>
    <s v="543663913487"/>
    <s v="838985153427"/>
  </r>
  <r>
    <x v="1968"/>
    <x v="135"/>
    <x v="1"/>
    <n v="49"/>
    <x v="4"/>
    <x v="4"/>
    <x v="1"/>
    <s v="2024-07-16"/>
    <x v="0"/>
    <x v="0"/>
    <n v="26"/>
    <n v="25"/>
    <n v="1"/>
    <n v="3"/>
    <n v="66943"/>
    <n v="2574.7307692307691"/>
    <n v="64368.269230769227"/>
    <n v="12873.653846153846"/>
    <n v="6436.8269230769229"/>
    <n v="7724.1923076923067"/>
    <n v="200"/>
    <n v="7924.1923076923067"/>
    <n v="600"/>
    <n v="84278.75"/>
    <n v="76354.557692307688"/>
    <s v="Paid"/>
    <s v="HDFC"/>
    <s v="639859443995"/>
    <s v="989501484515"/>
  </r>
  <r>
    <x v="1969"/>
    <x v="105"/>
    <x v="0"/>
    <n v="45"/>
    <x v="2"/>
    <x v="5"/>
    <x v="6"/>
    <s v="2020-03-14"/>
    <x v="0"/>
    <x v="0"/>
    <n v="26"/>
    <n v="24"/>
    <n v="2"/>
    <n v="6"/>
    <n v="36804"/>
    <n v="1415.5384615384614"/>
    <n v="33972.923076923078"/>
    <n v="6794.584615384616"/>
    <n v="3397.292307692308"/>
    <n v="4076.750769230769"/>
    <n v="200"/>
    <n v="4276.750769230769"/>
    <n v="1200"/>
    <n v="45364.800000000003"/>
    <n v="41088.049230769233"/>
    <s v="Paid"/>
    <s v="ICICI"/>
    <s v="684628693539"/>
    <s v="391574028985"/>
  </r>
  <r>
    <x v="1970"/>
    <x v="111"/>
    <x v="0"/>
    <n v="40"/>
    <x v="6"/>
    <x v="0"/>
    <x v="2"/>
    <s v="2019-07-11"/>
    <x v="0"/>
    <x v="0"/>
    <n v="26"/>
    <n v="24"/>
    <n v="2"/>
    <n v="12"/>
    <n v="25978"/>
    <n v="999.15384615384619"/>
    <n v="23979.692307692309"/>
    <n v="4795.9384615384615"/>
    <n v="2397.9692307692308"/>
    <n v="2877.563076923077"/>
    <n v="200"/>
    <n v="3077.563076923077"/>
    <n v="2400"/>
    <n v="33573.600000000006"/>
    <n v="30496.036923076928"/>
    <s v="Paid"/>
    <s v="ICICI"/>
    <s v="266981008265"/>
    <s v="137294691704"/>
  </r>
  <r>
    <x v="1971"/>
    <x v="30"/>
    <x v="0"/>
    <n v="21"/>
    <x v="5"/>
    <x v="3"/>
    <x v="4"/>
    <s v="2020-11-22"/>
    <x v="0"/>
    <x v="0"/>
    <n v="26"/>
    <n v="26"/>
    <n v="0"/>
    <n v="20"/>
    <n v="78323"/>
    <n v="3012.4230769230771"/>
    <n v="78323"/>
    <n v="15664.6"/>
    <n v="7832.3"/>
    <n v="9398.76"/>
    <n v="200"/>
    <n v="9598.76"/>
    <n v="4000"/>
    <n v="105819.90000000001"/>
    <n v="96221.140000000014"/>
    <s v="Paid"/>
    <s v="HDFC"/>
    <s v="484825743396"/>
    <s v="485673267286"/>
  </r>
  <r>
    <x v="1972"/>
    <x v="10"/>
    <x v="1"/>
    <n v="40"/>
    <x v="3"/>
    <x v="2"/>
    <x v="6"/>
    <s v="2025-04-29"/>
    <x v="0"/>
    <x v="0"/>
    <n v="26"/>
    <n v="21"/>
    <n v="5"/>
    <n v="8"/>
    <n v="20221"/>
    <n v="777.73076923076928"/>
    <n v="16332.346153846154"/>
    <n v="3266.4692307692312"/>
    <n v="1633.2346153846156"/>
    <n v="1959.8815384615384"/>
    <n v="200"/>
    <n v="2159.8815384615382"/>
    <n v="1600"/>
    <n v="22832.050000000003"/>
    <n v="20672.168461538466"/>
    <s v="Paid"/>
    <s v="Axis"/>
    <s v="400373829834"/>
    <s v="672725300331"/>
  </r>
  <r>
    <x v="1973"/>
    <x v="155"/>
    <x v="1"/>
    <n v="38"/>
    <x v="5"/>
    <x v="0"/>
    <x v="3"/>
    <s v="2020-07-28"/>
    <x v="0"/>
    <x v="0"/>
    <n v="26"/>
    <n v="23"/>
    <n v="3"/>
    <n v="2"/>
    <n v="74063"/>
    <n v="2848.5769230769229"/>
    <n v="65517.269230769227"/>
    <n v="13103.453846153847"/>
    <n v="6551.7269230769234"/>
    <n v="7862.0723076923068"/>
    <n v="200"/>
    <n v="8062.0723076923068"/>
    <n v="400"/>
    <n v="85572.450000000012"/>
    <n v="77510.377692307709"/>
    <s v="Paid"/>
    <s v="Axis"/>
    <s v="546915354618"/>
    <s v="875213489724"/>
  </r>
  <r>
    <x v="1974"/>
    <x v="99"/>
    <x v="1"/>
    <n v="51"/>
    <x v="6"/>
    <x v="3"/>
    <x v="5"/>
    <s v="2020-03-08"/>
    <x v="0"/>
    <x v="0"/>
    <n v="26"/>
    <n v="22"/>
    <n v="4"/>
    <n v="9"/>
    <n v="51591"/>
    <n v="1984.2692307692307"/>
    <n v="43653.923076923078"/>
    <n v="8730.7846153846167"/>
    <n v="4365.3923076923083"/>
    <n v="5238.4707692307693"/>
    <n v="200"/>
    <n v="5438.4707692307693"/>
    <n v="1800"/>
    <n v="58550.100000000006"/>
    <n v="53111.629230769235"/>
    <s v="Paid"/>
    <s v="ICICI"/>
    <s v="105539541163"/>
    <s v="283838914582"/>
  </r>
  <r>
    <x v="1975"/>
    <x v="165"/>
    <x v="0"/>
    <n v="50"/>
    <x v="6"/>
    <x v="3"/>
    <x v="6"/>
    <s v="2019-05-26"/>
    <x v="0"/>
    <x v="0"/>
    <n v="26"/>
    <n v="23"/>
    <n v="3"/>
    <n v="16"/>
    <n v="48034"/>
    <n v="1847.4615384615386"/>
    <n v="42491.61538461539"/>
    <n v="8498.3230769230777"/>
    <n v="4249.1615384615388"/>
    <n v="5098.9938461538468"/>
    <n v="200"/>
    <n v="5298.9938461538468"/>
    <n v="3200"/>
    <n v="58439.100000000006"/>
    <n v="53140.106153846158"/>
    <s v="Paid"/>
    <s v="ICICI"/>
    <s v="593840191445"/>
    <s v="399071630963"/>
  </r>
  <r>
    <x v="1976"/>
    <x v="179"/>
    <x v="0"/>
    <n v="49"/>
    <x v="5"/>
    <x v="2"/>
    <x v="6"/>
    <s v="2019-11-19"/>
    <x v="0"/>
    <x v="0"/>
    <n v="26"/>
    <n v="25"/>
    <n v="1"/>
    <n v="1"/>
    <n v="74083"/>
    <n v="2849.3461538461538"/>
    <n v="71233.653846153844"/>
    <n v="14246.73076923077"/>
    <n v="7123.3653846153848"/>
    <n v="8548.038461538461"/>
    <n v="200"/>
    <n v="8748.038461538461"/>
    <n v="200"/>
    <n v="92803.75"/>
    <n v="84055.711538461532"/>
    <s v="Paid"/>
    <s v="Axis"/>
    <s v="611139011723"/>
    <s v="731193301115"/>
  </r>
  <r>
    <x v="1977"/>
    <x v="155"/>
    <x v="0"/>
    <n v="50"/>
    <x v="3"/>
    <x v="3"/>
    <x v="3"/>
    <s v="2022-11-07"/>
    <x v="0"/>
    <x v="0"/>
    <n v="26"/>
    <n v="22"/>
    <n v="4"/>
    <n v="7"/>
    <n v="19424"/>
    <n v="747.07692307692309"/>
    <n v="16435.692307692309"/>
    <n v="3287.1384615384618"/>
    <n v="1643.5692307692309"/>
    <n v="1972.283076923077"/>
    <n v="200"/>
    <n v="2172.2830769230768"/>
    <n v="1400"/>
    <n v="22766.400000000001"/>
    <n v="20594.116923076923"/>
    <s v="Paid"/>
    <s v="ICICI"/>
    <s v="256372880284"/>
    <s v="437347704061"/>
  </r>
  <r>
    <x v="1978"/>
    <x v="155"/>
    <x v="0"/>
    <n v="39"/>
    <x v="0"/>
    <x v="2"/>
    <x v="2"/>
    <s v="2023-05-26"/>
    <x v="0"/>
    <x v="0"/>
    <n v="26"/>
    <n v="24"/>
    <n v="2"/>
    <n v="10"/>
    <n v="62924"/>
    <n v="2420.1538461538462"/>
    <n v="58083.692307692312"/>
    <n v="11616.738461538464"/>
    <n v="5808.3692307692318"/>
    <n v="6970.043076923077"/>
    <n v="200"/>
    <n v="7170.043076923077"/>
    <n v="2000"/>
    <n v="77508.800000000003"/>
    <n v="70338.75692307693"/>
    <s v="Paid"/>
    <s v="HDFC"/>
    <s v="972408378112"/>
    <s v="254997844873"/>
  </r>
  <r>
    <x v="1979"/>
    <x v="71"/>
    <x v="0"/>
    <n v="52"/>
    <x v="6"/>
    <x v="2"/>
    <x v="0"/>
    <s v="2024-04-21"/>
    <x v="0"/>
    <x v="0"/>
    <n v="26"/>
    <n v="23"/>
    <n v="3"/>
    <n v="3"/>
    <n v="64713"/>
    <n v="2488.9615384615386"/>
    <n v="57246.11538461539"/>
    <n v="11449.223076923079"/>
    <n v="5724.6115384615396"/>
    <n v="6869.5338461538468"/>
    <n v="200"/>
    <n v="7069.5338461538468"/>
    <n v="600"/>
    <n v="75019.950000000012"/>
    <n v="67950.416153846163"/>
    <s v="Paid"/>
    <s v="SBI"/>
    <s v="150213800025"/>
    <s v="340584278906"/>
  </r>
  <r>
    <x v="1980"/>
    <x v="28"/>
    <x v="1"/>
    <n v="48"/>
    <x v="3"/>
    <x v="2"/>
    <x v="2"/>
    <s v="2022-03-18"/>
    <x v="0"/>
    <x v="0"/>
    <n v="26"/>
    <n v="24"/>
    <n v="2"/>
    <n v="1"/>
    <n v="70134"/>
    <n v="2697.4615384615386"/>
    <n v="64739.076923076922"/>
    <n v="12947.815384615385"/>
    <n v="6473.9076923076927"/>
    <n v="7768.6892307692306"/>
    <n v="200"/>
    <n v="7968.6892307692306"/>
    <n v="200"/>
    <n v="84360.8"/>
    <n v="76392.110769230771"/>
    <s v="Paid"/>
    <s v="ICICI"/>
    <s v="308964104186"/>
    <s v="528575560912"/>
  </r>
  <r>
    <x v="1981"/>
    <x v="112"/>
    <x v="1"/>
    <n v="26"/>
    <x v="6"/>
    <x v="1"/>
    <x v="6"/>
    <s v="2023-11-26"/>
    <x v="0"/>
    <x v="0"/>
    <n v="26"/>
    <n v="23"/>
    <n v="3"/>
    <n v="4"/>
    <n v="45438"/>
    <n v="1747.6153846153845"/>
    <n v="40195.153846153844"/>
    <n v="8039.0307692307688"/>
    <n v="4019.5153846153844"/>
    <n v="4823.4184615384611"/>
    <n v="200"/>
    <n v="5023.4184615384611"/>
    <n v="800"/>
    <n v="53053.7"/>
    <n v="48030.281538461539"/>
    <s v="Paid"/>
    <s v="ICICI"/>
    <s v="849015388614"/>
    <s v="617893400456"/>
  </r>
  <r>
    <x v="1982"/>
    <x v="19"/>
    <x v="1"/>
    <n v="55"/>
    <x v="3"/>
    <x v="1"/>
    <x v="3"/>
    <s v="2020-08-11"/>
    <x v="0"/>
    <x v="0"/>
    <n v="26"/>
    <n v="23"/>
    <n v="3"/>
    <n v="18"/>
    <n v="28649"/>
    <n v="1101.8846153846155"/>
    <n v="25343.346153846156"/>
    <n v="5068.6692307692319"/>
    <n v="2534.334615384616"/>
    <n v="3041.2015384615388"/>
    <n v="200"/>
    <n v="3241.2015384615388"/>
    <n v="3600"/>
    <n v="36546.350000000006"/>
    <n v="33305.148461538469"/>
    <s v="Paid"/>
    <s v="Axis"/>
    <s v="152043849160"/>
    <s v="802647848486"/>
  </r>
  <r>
    <x v="1983"/>
    <x v="70"/>
    <x v="1"/>
    <n v="54"/>
    <x v="1"/>
    <x v="5"/>
    <x v="3"/>
    <s v="2022-03-30"/>
    <x v="0"/>
    <x v="0"/>
    <n v="26"/>
    <n v="21"/>
    <n v="5"/>
    <n v="4"/>
    <n v="31030"/>
    <n v="1193.4615384615386"/>
    <n v="25062.692307692309"/>
    <n v="5012.5384615384619"/>
    <n v="2506.2692307692309"/>
    <n v="3007.523076923077"/>
    <n v="200"/>
    <n v="3207.523076923077"/>
    <n v="800"/>
    <n v="33381.5"/>
    <n v="30173.976923076923"/>
    <s v="Paid"/>
    <s v="SBI"/>
    <s v="702314938150"/>
    <s v="186346304410"/>
  </r>
  <r>
    <x v="1984"/>
    <x v="188"/>
    <x v="0"/>
    <n v="46"/>
    <x v="4"/>
    <x v="2"/>
    <x v="6"/>
    <s v="2020-09-13"/>
    <x v="0"/>
    <x v="0"/>
    <n v="26"/>
    <n v="22"/>
    <n v="4"/>
    <n v="2"/>
    <n v="62317"/>
    <n v="2396.8076923076924"/>
    <n v="52729.769230769234"/>
    <n v="10545.953846153847"/>
    <n v="5272.9769230769234"/>
    <n v="6327.5723076923077"/>
    <n v="200"/>
    <n v="6527.5723076923077"/>
    <n v="400"/>
    <n v="68948.700000000012"/>
    <n v="62421.127692307702"/>
    <s v="Paid"/>
    <s v="Axis"/>
    <s v="794708323129"/>
    <s v="622050809910"/>
  </r>
  <r>
    <x v="1985"/>
    <x v="121"/>
    <x v="1"/>
    <n v="43"/>
    <x v="0"/>
    <x v="0"/>
    <x v="2"/>
    <s v="2022-03-25"/>
    <x v="0"/>
    <x v="0"/>
    <n v="26"/>
    <n v="21"/>
    <n v="5"/>
    <n v="13"/>
    <n v="64825"/>
    <n v="2493.2692307692309"/>
    <n v="52358.653846153851"/>
    <n v="10471.730769230771"/>
    <n v="5235.8653846153857"/>
    <n v="6283.0384615384619"/>
    <n v="200"/>
    <n v="6483.0384615384619"/>
    <n v="2600"/>
    <n v="70666.250000000015"/>
    <n v="64183.211538461554"/>
    <s v="Paid"/>
    <s v="HDFC"/>
    <s v="140384835592"/>
    <s v="452028730570"/>
  </r>
  <r>
    <x v="1986"/>
    <x v="64"/>
    <x v="1"/>
    <n v="28"/>
    <x v="4"/>
    <x v="3"/>
    <x v="6"/>
    <s v="2024-09-17"/>
    <x v="0"/>
    <x v="0"/>
    <n v="26"/>
    <n v="21"/>
    <n v="5"/>
    <n v="2"/>
    <n v="53720"/>
    <n v="2066.1538461538462"/>
    <n v="43389.230769230773"/>
    <n v="8677.8461538461543"/>
    <n v="4338.9230769230771"/>
    <n v="5206.7076923076929"/>
    <n v="200"/>
    <n v="5406.7076923076929"/>
    <n v="400"/>
    <n v="56806.000000000007"/>
    <n v="51399.292307692318"/>
    <s v="Paid"/>
    <s v="SBI"/>
    <s v="770294629792"/>
    <s v="919954787472"/>
  </r>
  <r>
    <x v="1987"/>
    <x v="89"/>
    <x v="1"/>
    <n v="22"/>
    <x v="0"/>
    <x v="4"/>
    <x v="5"/>
    <s v="2020-08-23"/>
    <x v="0"/>
    <x v="0"/>
    <n v="26"/>
    <n v="24"/>
    <n v="2"/>
    <n v="11"/>
    <n v="59014"/>
    <n v="2269.7692307692309"/>
    <n v="54474.461538461546"/>
    <n v="10894.892307692309"/>
    <n v="5447.4461538461546"/>
    <n v="6536.9353846153854"/>
    <n v="200"/>
    <n v="6736.9353846153854"/>
    <n v="2200"/>
    <n v="73016.800000000017"/>
    <n v="66279.864615384635"/>
    <s v="Paid"/>
    <s v="SBI"/>
    <s v="268719627015"/>
    <s v="673311341327"/>
  </r>
  <r>
    <x v="1988"/>
    <x v="166"/>
    <x v="1"/>
    <n v="54"/>
    <x v="4"/>
    <x v="0"/>
    <x v="6"/>
    <s v="2019-04-26"/>
    <x v="0"/>
    <x v="0"/>
    <n v="26"/>
    <n v="23"/>
    <n v="3"/>
    <n v="14"/>
    <n v="68734"/>
    <n v="2643.6153846153848"/>
    <n v="60803.153846153851"/>
    <n v="12160.630769230771"/>
    <n v="6080.3153846153855"/>
    <n v="7296.378461538462"/>
    <n v="200"/>
    <n v="7496.378461538462"/>
    <n v="2800"/>
    <n v="81844.100000000006"/>
    <n v="74347.721538461541"/>
    <s v="Paid"/>
    <s v="HDFC"/>
    <s v="194866197027"/>
    <s v="416558046598"/>
  </r>
  <r>
    <x v="1989"/>
    <x v="34"/>
    <x v="1"/>
    <n v="21"/>
    <x v="6"/>
    <x v="2"/>
    <x v="5"/>
    <s v="2020-04-08"/>
    <x v="0"/>
    <x v="0"/>
    <n v="26"/>
    <n v="23"/>
    <n v="3"/>
    <n v="17"/>
    <n v="68027"/>
    <n v="2616.4230769230771"/>
    <n v="60177.730769230773"/>
    <n v="12035.546153846155"/>
    <n v="6017.7730769230775"/>
    <n v="7221.3276923076928"/>
    <n v="200"/>
    <n v="7421.3276923076928"/>
    <n v="3400"/>
    <n v="81631.050000000017"/>
    <n v="74209.722307692326"/>
    <s v="Paid"/>
    <s v="SBI"/>
    <s v="287160852999"/>
    <s v="867827912254"/>
  </r>
  <r>
    <x v="1990"/>
    <x v="190"/>
    <x v="0"/>
    <n v="25"/>
    <x v="4"/>
    <x v="5"/>
    <x v="6"/>
    <s v="2022-10-24"/>
    <x v="0"/>
    <x v="0"/>
    <n v="26"/>
    <n v="24"/>
    <n v="2"/>
    <n v="8"/>
    <n v="33407"/>
    <n v="1284.8846153846155"/>
    <n v="30837.230769230773"/>
    <n v="6167.4461538461546"/>
    <n v="3083.7230769230773"/>
    <n v="3700.4676923076927"/>
    <n v="200"/>
    <n v="3900.4676923076927"/>
    <n v="1600"/>
    <n v="41688.400000000009"/>
    <n v="37787.932307692317"/>
    <s v="Paid"/>
    <s v="SBI"/>
    <s v="398976795069"/>
    <s v="959679165115"/>
  </r>
  <r>
    <x v="1991"/>
    <x v="3"/>
    <x v="0"/>
    <n v="21"/>
    <x v="3"/>
    <x v="2"/>
    <x v="2"/>
    <s v="2025-03-24"/>
    <x v="0"/>
    <x v="0"/>
    <n v="26"/>
    <n v="25"/>
    <n v="1"/>
    <n v="7"/>
    <n v="79562"/>
    <n v="3060.0769230769229"/>
    <n v="76501.923076923078"/>
    <n v="15300.384615384617"/>
    <n v="7650.1923076923085"/>
    <n v="9180.2307692307695"/>
    <n v="200"/>
    <n v="9380.2307692307695"/>
    <n v="1400"/>
    <n v="100852.5"/>
    <n v="91472.269230769234"/>
    <s v="Paid"/>
    <s v="HDFC"/>
    <s v="307301174310"/>
    <s v="338353826988"/>
  </r>
  <r>
    <x v="1992"/>
    <x v="17"/>
    <x v="0"/>
    <n v="50"/>
    <x v="6"/>
    <x v="0"/>
    <x v="4"/>
    <s v="2022-06-30"/>
    <x v="0"/>
    <x v="0"/>
    <n v="26"/>
    <n v="24"/>
    <n v="2"/>
    <n v="17"/>
    <n v="38224"/>
    <n v="1470.1538461538462"/>
    <n v="35283.692307692312"/>
    <n v="7056.7384615384626"/>
    <n v="3528.3692307692313"/>
    <n v="4234.043076923077"/>
    <n v="200"/>
    <n v="4434.043076923077"/>
    <n v="3400"/>
    <n v="49268.80000000001"/>
    <n v="44834.75692307693"/>
    <s v="Paid"/>
    <s v="ICICI"/>
    <s v="663195730686"/>
    <s v="367605419906"/>
  </r>
  <r>
    <x v="1993"/>
    <x v="173"/>
    <x v="1"/>
    <n v="29"/>
    <x v="7"/>
    <x v="2"/>
    <x v="0"/>
    <s v="2022-07-27"/>
    <x v="0"/>
    <x v="0"/>
    <n v="26"/>
    <n v="25"/>
    <n v="1"/>
    <n v="9"/>
    <n v="26273"/>
    <n v="1010.5"/>
    <n v="25262.5"/>
    <n v="5052.5"/>
    <n v="2526.25"/>
    <n v="3031.5"/>
    <n v="200"/>
    <n v="3231.5"/>
    <n v="1800"/>
    <n v="34641.25"/>
    <n v="31409.75"/>
    <s v="Paid"/>
    <s v="ICICI"/>
    <s v="573436106613"/>
    <s v="348935840089"/>
  </r>
  <r>
    <x v="1994"/>
    <x v="47"/>
    <x v="0"/>
    <n v="45"/>
    <x v="1"/>
    <x v="4"/>
    <x v="3"/>
    <s v="2024-11-18"/>
    <x v="0"/>
    <x v="0"/>
    <n v="26"/>
    <n v="24"/>
    <n v="2"/>
    <n v="19"/>
    <n v="62900"/>
    <n v="2419.2307692307691"/>
    <n v="58061.538461538454"/>
    <n v="11612.307692307691"/>
    <n v="5806.1538461538457"/>
    <n v="6967.3846153846143"/>
    <n v="200"/>
    <n v="7167.3846153846143"/>
    <n v="3800"/>
    <n v="79279.999999999985"/>
    <n v="72112.615384615376"/>
    <s v="Paid"/>
    <s v="SBI"/>
    <s v="845418658727"/>
    <s v="670795600237"/>
  </r>
  <r>
    <x v="1995"/>
    <x v="174"/>
    <x v="0"/>
    <n v="25"/>
    <x v="6"/>
    <x v="4"/>
    <x v="0"/>
    <s v="2025-07-16"/>
    <x v="0"/>
    <x v="0"/>
    <n v="26"/>
    <n v="24"/>
    <n v="2"/>
    <n v="9"/>
    <n v="77698"/>
    <n v="2988.3846153846152"/>
    <n v="71721.230769230766"/>
    <n v="14344.246153846154"/>
    <n v="7172.123076923077"/>
    <n v="8606.5476923076912"/>
    <n v="200"/>
    <n v="8806.5476923076912"/>
    <n v="1800"/>
    <n v="95037.599999999991"/>
    <n v="86231.052307692298"/>
    <s v="Paid"/>
    <s v="HDFC"/>
    <s v="878460199877"/>
    <s v="608120624292"/>
  </r>
  <r>
    <x v="1996"/>
    <x v="151"/>
    <x v="0"/>
    <n v="25"/>
    <x v="4"/>
    <x v="3"/>
    <x v="4"/>
    <s v="2024-12-14"/>
    <x v="0"/>
    <x v="0"/>
    <n v="26"/>
    <n v="24"/>
    <n v="2"/>
    <n v="12"/>
    <n v="67361"/>
    <n v="2590.8076923076924"/>
    <n v="62179.384615384617"/>
    <n v="12435.876923076925"/>
    <n v="6217.9384615384624"/>
    <n v="7461.5261538461536"/>
    <n v="200"/>
    <n v="7661.5261538461536"/>
    <n v="2400"/>
    <n v="83233.200000000012"/>
    <n v="75571.673846153863"/>
    <s v="Paid"/>
    <s v="Axis"/>
    <s v="653006672015"/>
    <s v="686960704856"/>
  </r>
  <r>
    <x v="1997"/>
    <x v="18"/>
    <x v="1"/>
    <n v="22"/>
    <x v="1"/>
    <x v="5"/>
    <x v="2"/>
    <s v="2021-08-05"/>
    <x v="0"/>
    <x v="0"/>
    <n v="26"/>
    <n v="22"/>
    <n v="4"/>
    <n v="12"/>
    <n v="38672"/>
    <n v="1487.3846153846155"/>
    <n v="32722.461538461539"/>
    <n v="6544.4923076923078"/>
    <n v="3272.2461538461539"/>
    <n v="3926.6953846153847"/>
    <n v="200"/>
    <n v="4126.6953846153847"/>
    <n v="2400"/>
    <n v="44939.199999999997"/>
    <n v="40812.504615384612"/>
    <s v="Paid"/>
    <s v="SBI"/>
    <s v="718629125987"/>
    <s v="412921742837"/>
  </r>
  <r>
    <x v="1998"/>
    <x v="157"/>
    <x v="1"/>
    <n v="24"/>
    <x v="7"/>
    <x v="5"/>
    <x v="5"/>
    <s v="2019-11-28"/>
    <x v="0"/>
    <x v="0"/>
    <n v="26"/>
    <n v="24"/>
    <n v="2"/>
    <n v="18"/>
    <n v="47346"/>
    <n v="1821"/>
    <n v="43704"/>
    <n v="8740.8000000000011"/>
    <n v="4370.4000000000005"/>
    <n v="5244.48"/>
    <n v="200"/>
    <n v="5444.48"/>
    <n v="3600"/>
    <n v="60415.200000000004"/>
    <n v="54970.720000000001"/>
    <s v="Paid"/>
    <s v="Axis"/>
    <s v="430182698850"/>
    <s v="555604530324"/>
  </r>
  <r>
    <x v="1999"/>
    <x v="194"/>
    <x v="0"/>
    <n v="49"/>
    <x v="7"/>
    <x v="2"/>
    <x v="2"/>
    <s v="2024-09-14"/>
    <x v="0"/>
    <x v="0"/>
    <n v="26"/>
    <n v="24"/>
    <n v="2"/>
    <n v="1"/>
    <n v="61166"/>
    <n v="2352.5384615384614"/>
    <n v="56460.923076923078"/>
    <n v="11292.184615384616"/>
    <n v="5646.0923076923082"/>
    <n v="6775.3107692307694"/>
    <n v="200"/>
    <n v="6975.3107692307694"/>
    <n v="200"/>
    <n v="73599.199999999997"/>
    <n v="66623.889230769229"/>
    <s v="Paid"/>
    <s v="HDFC"/>
    <s v="108445116489"/>
    <s v="751753939427"/>
  </r>
  <r>
    <x v="2000"/>
    <x v="162"/>
    <x v="0"/>
    <n v="24"/>
    <x v="3"/>
    <x v="2"/>
    <x v="1"/>
    <s v="2020-03-16"/>
    <x v="0"/>
    <x v="0"/>
    <n v="26"/>
    <n v="23"/>
    <n v="3"/>
    <n v="9"/>
    <n v="52515"/>
    <n v="2019.8076923076924"/>
    <n v="46455.576923076922"/>
    <n v="9291.1153846153848"/>
    <n v="4645.5576923076924"/>
    <n v="5574.6692307692301"/>
    <n v="200"/>
    <n v="5774.6692307692301"/>
    <n v="1800"/>
    <n v="62192.25"/>
    <n v="56417.580769230772"/>
    <s v="Paid"/>
    <s v="ICICI"/>
    <s v="864653761997"/>
    <s v="248180004077"/>
  </r>
  <r>
    <x v="2001"/>
    <x v="88"/>
    <x v="0"/>
    <n v="52"/>
    <x v="3"/>
    <x v="2"/>
    <x v="5"/>
    <s v="2023-06-09"/>
    <x v="0"/>
    <x v="0"/>
    <n v="26"/>
    <n v="23"/>
    <n v="3"/>
    <n v="10"/>
    <n v="70407"/>
    <n v="2707.9615384615386"/>
    <n v="62283.11538461539"/>
    <n v="12456.623076923079"/>
    <n v="6228.3115384615394"/>
    <n v="7473.9738461538464"/>
    <n v="200"/>
    <n v="7673.9738461538464"/>
    <n v="2000"/>
    <n v="82968.05"/>
    <n v="75294.076153846152"/>
    <s v="Paid"/>
    <s v="HDFC"/>
    <s v="569434674778"/>
    <s v="620531206872"/>
  </r>
  <r>
    <x v="2002"/>
    <x v="121"/>
    <x v="0"/>
    <n v="52"/>
    <x v="0"/>
    <x v="2"/>
    <x v="6"/>
    <s v="2025-04-29"/>
    <x v="0"/>
    <x v="0"/>
    <n v="26"/>
    <n v="25"/>
    <n v="1"/>
    <n v="14"/>
    <n v="66146"/>
    <n v="2544.0769230769229"/>
    <n v="63601.923076923071"/>
    <n v="12720.384615384615"/>
    <n v="6360.1923076923076"/>
    <n v="7632.2307692307686"/>
    <n v="200"/>
    <n v="7832.2307692307686"/>
    <n v="2800"/>
    <n v="85482.5"/>
    <n v="77650.269230769234"/>
    <s v="Paid"/>
    <s v="Axis"/>
    <s v="112313091275"/>
    <s v="752480617866"/>
  </r>
  <r>
    <x v="2003"/>
    <x v="54"/>
    <x v="0"/>
    <n v="26"/>
    <x v="4"/>
    <x v="1"/>
    <x v="4"/>
    <s v="2019-01-28"/>
    <x v="0"/>
    <x v="0"/>
    <n v="26"/>
    <n v="22"/>
    <n v="4"/>
    <n v="17"/>
    <n v="79302"/>
    <n v="3050.0769230769229"/>
    <n v="67101.692307692298"/>
    <n v="13420.33846153846"/>
    <n v="6710.1692307692301"/>
    <n v="8052.2030769230751"/>
    <n v="200"/>
    <n v="8252.2030769230751"/>
    <n v="3400"/>
    <n v="90632.199999999983"/>
    <n v="82379.996923076906"/>
    <s v="Paid"/>
    <s v="HDFC"/>
    <s v="429420775786"/>
    <s v="914286172868"/>
  </r>
  <r>
    <x v="2004"/>
    <x v="126"/>
    <x v="1"/>
    <n v="44"/>
    <x v="1"/>
    <x v="0"/>
    <x v="3"/>
    <s v="2021-12-25"/>
    <x v="0"/>
    <x v="0"/>
    <n v="26"/>
    <n v="22"/>
    <n v="4"/>
    <n v="19"/>
    <n v="26507"/>
    <n v="1019.5"/>
    <n v="22429"/>
    <n v="4485.8"/>
    <n v="2242.9"/>
    <n v="2691.48"/>
    <n v="200"/>
    <n v="2891.48"/>
    <n v="3800"/>
    <n v="32957.699999999997"/>
    <n v="30066.219999999998"/>
    <s v="Paid"/>
    <s v="Axis"/>
    <s v="275618854143"/>
    <s v="366169334812"/>
  </r>
  <r>
    <x v="2005"/>
    <x v="1"/>
    <x v="0"/>
    <n v="53"/>
    <x v="1"/>
    <x v="2"/>
    <x v="0"/>
    <s v="2020-10-06"/>
    <x v="0"/>
    <x v="0"/>
    <n v="26"/>
    <n v="25"/>
    <n v="1"/>
    <n v="1"/>
    <n v="33518"/>
    <n v="1289.1538461538462"/>
    <n v="32228.846153846156"/>
    <n v="6445.7692307692314"/>
    <n v="3222.8846153846157"/>
    <n v="3867.4615384615386"/>
    <n v="200"/>
    <n v="4067.4615384615386"/>
    <n v="200"/>
    <n v="42097.500000000007"/>
    <n v="38030.038461538468"/>
    <s v="Paid"/>
    <s v="HDFC"/>
    <s v="872285450285"/>
    <s v="914654206278"/>
  </r>
  <r>
    <x v="2006"/>
    <x v="194"/>
    <x v="1"/>
    <n v="22"/>
    <x v="6"/>
    <x v="2"/>
    <x v="2"/>
    <s v="2023-07-13"/>
    <x v="0"/>
    <x v="0"/>
    <n v="26"/>
    <n v="24"/>
    <n v="2"/>
    <n v="14"/>
    <n v="23278"/>
    <n v="895.30769230769226"/>
    <n v="21487.384615384613"/>
    <n v="4297.4769230769225"/>
    <n v="2148.7384615384613"/>
    <n v="2578.4861538461537"/>
    <n v="200"/>
    <n v="2778.4861538461537"/>
    <n v="2800"/>
    <n v="30733.599999999999"/>
    <n v="27955.113846153843"/>
    <s v="Paid"/>
    <s v="ICICI"/>
    <s v="129654924058"/>
    <s v="201409588408"/>
  </r>
  <r>
    <x v="2007"/>
    <x v="164"/>
    <x v="1"/>
    <n v="24"/>
    <x v="3"/>
    <x v="4"/>
    <x v="5"/>
    <s v="2019-08-21"/>
    <x v="0"/>
    <x v="0"/>
    <n v="26"/>
    <n v="25"/>
    <n v="1"/>
    <n v="10"/>
    <n v="77523"/>
    <n v="2981.6538461538462"/>
    <n v="74541.346153846156"/>
    <n v="14908.269230769232"/>
    <n v="7454.1346153846162"/>
    <n v="8944.961538461539"/>
    <n v="200"/>
    <n v="9144.961538461539"/>
    <n v="2000"/>
    <n v="98903.75"/>
    <n v="89758.788461538468"/>
    <s v="Paid"/>
    <s v="HDFC"/>
    <s v="843837001599"/>
    <s v="769626666596"/>
  </r>
  <r>
    <x v="2008"/>
    <x v="2"/>
    <x v="0"/>
    <n v="25"/>
    <x v="2"/>
    <x v="5"/>
    <x v="4"/>
    <s v="2020-02-11"/>
    <x v="0"/>
    <x v="0"/>
    <n v="26"/>
    <n v="26"/>
    <n v="0"/>
    <n v="5"/>
    <n v="23715"/>
    <n v="912.11538461538464"/>
    <n v="23715"/>
    <n v="4743"/>
    <n v="2371.5"/>
    <n v="2845.7999999999997"/>
    <n v="200"/>
    <n v="3045.7999999999997"/>
    <n v="1000"/>
    <n v="31829.5"/>
    <n v="28783.7"/>
    <s v="Paid"/>
    <s v="HDFC"/>
    <s v="704734079603"/>
    <s v="425280096897"/>
  </r>
  <r>
    <x v="2009"/>
    <x v="82"/>
    <x v="1"/>
    <n v="28"/>
    <x v="0"/>
    <x v="5"/>
    <x v="4"/>
    <s v="2024-01-24"/>
    <x v="0"/>
    <x v="0"/>
    <n v="26"/>
    <n v="22"/>
    <n v="4"/>
    <n v="2"/>
    <n v="65439"/>
    <n v="2516.8846153846152"/>
    <n v="55371.461538461532"/>
    <n v="11074.292307692307"/>
    <n v="5537.1461538461535"/>
    <n v="6644.5753846153839"/>
    <n v="200"/>
    <n v="6844.5753846153839"/>
    <n v="400"/>
    <n v="72382.899999999994"/>
    <n v="65538.324615384612"/>
    <s v="Paid"/>
    <s v="SBI"/>
    <s v="185649253852"/>
    <s v="568701695756"/>
  </r>
  <r>
    <x v="2010"/>
    <x v="87"/>
    <x v="1"/>
    <n v="54"/>
    <x v="1"/>
    <x v="0"/>
    <x v="3"/>
    <s v="2021-09-17"/>
    <x v="0"/>
    <x v="0"/>
    <n v="26"/>
    <n v="22"/>
    <n v="4"/>
    <n v="11"/>
    <n v="42795"/>
    <n v="1645.9615384615386"/>
    <n v="36211.153846153851"/>
    <n v="7242.2307692307704"/>
    <n v="3621.1153846153852"/>
    <n v="4345.3384615384621"/>
    <n v="200"/>
    <n v="4545.3384615384621"/>
    <n v="2200"/>
    <n v="49274.500000000007"/>
    <n v="44729.161538461543"/>
    <s v="Paid"/>
    <s v="ICICI"/>
    <s v="366474401766"/>
    <s v="606464388899"/>
  </r>
  <r>
    <x v="2011"/>
    <x v="108"/>
    <x v="1"/>
    <n v="25"/>
    <x v="4"/>
    <x v="4"/>
    <x v="4"/>
    <s v="2022-03-14"/>
    <x v="0"/>
    <x v="0"/>
    <n v="26"/>
    <n v="26"/>
    <n v="0"/>
    <n v="18"/>
    <n v="43162"/>
    <n v="1660.0769230769231"/>
    <n v="43162"/>
    <n v="8632.4"/>
    <n v="4316.2"/>
    <n v="5179.4399999999996"/>
    <n v="200"/>
    <n v="5379.44"/>
    <n v="3600"/>
    <n v="59710.6"/>
    <n v="54331.159999999996"/>
    <s v="Paid"/>
    <s v="Axis"/>
    <s v="436423684200"/>
    <s v="926970257099"/>
  </r>
  <r>
    <x v="2012"/>
    <x v="33"/>
    <x v="1"/>
    <n v="36"/>
    <x v="6"/>
    <x v="1"/>
    <x v="2"/>
    <s v="2019-07-12"/>
    <x v="0"/>
    <x v="0"/>
    <n v="26"/>
    <n v="22"/>
    <n v="4"/>
    <n v="5"/>
    <n v="46017"/>
    <n v="1769.8846153846155"/>
    <n v="38937.461538461539"/>
    <n v="7787.4923076923078"/>
    <n v="3893.7461538461539"/>
    <n v="4672.4953846153849"/>
    <n v="200"/>
    <n v="4872.4953846153849"/>
    <n v="1000"/>
    <n v="51618.7"/>
    <n v="46746.204615384609"/>
    <s v="Paid"/>
    <s v="HDFC"/>
    <s v="912546482278"/>
    <s v="766331504921"/>
  </r>
  <r>
    <x v="2013"/>
    <x v="189"/>
    <x v="0"/>
    <n v="38"/>
    <x v="3"/>
    <x v="3"/>
    <x v="0"/>
    <s v="2019-04-20"/>
    <x v="0"/>
    <x v="0"/>
    <n v="26"/>
    <n v="21"/>
    <n v="5"/>
    <n v="9"/>
    <n v="28740"/>
    <n v="1105.3846153846155"/>
    <n v="23213.076923076926"/>
    <n v="4642.6153846153857"/>
    <n v="2321.3076923076928"/>
    <n v="2785.5692307692311"/>
    <n v="200"/>
    <n v="2985.5692307692311"/>
    <n v="1800"/>
    <n v="31977.000000000004"/>
    <n v="28991.430769230774"/>
    <s v="Paid"/>
    <s v="SBI"/>
    <s v="726748862140"/>
    <s v="115100188230"/>
  </r>
  <r>
    <x v="2014"/>
    <x v="195"/>
    <x v="0"/>
    <n v="27"/>
    <x v="2"/>
    <x v="1"/>
    <x v="2"/>
    <s v="2025-09-26"/>
    <x v="0"/>
    <x v="0"/>
    <n v="26"/>
    <n v="21"/>
    <n v="5"/>
    <n v="15"/>
    <n v="49894"/>
    <n v="1919"/>
    <n v="40299"/>
    <n v="8059.8"/>
    <n v="4029.9"/>
    <n v="4835.88"/>
    <n v="200"/>
    <n v="5035.88"/>
    <n v="3000"/>
    <n v="55388.700000000004"/>
    <n v="50352.820000000007"/>
    <s v="Paid"/>
    <s v="Axis"/>
    <s v="848592281113"/>
    <s v="340281703896"/>
  </r>
  <r>
    <x v="2015"/>
    <x v="10"/>
    <x v="0"/>
    <n v="23"/>
    <x v="0"/>
    <x v="3"/>
    <x v="2"/>
    <s v="2022-10-30"/>
    <x v="0"/>
    <x v="0"/>
    <n v="26"/>
    <n v="23"/>
    <n v="3"/>
    <n v="4"/>
    <n v="71971"/>
    <n v="2768.1153846153848"/>
    <n v="63666.653846153851"/>
    <n v="12733.330769230772"/>
    <n v="6366.6653846153858"/>
    <n v="7639.9984615384619"/>
    <n v="200"/>
    <n v="7839.9984615384619"/>
    <n v="800"/>
    <n v="83566.650000000023"/>
    <n v="75726.651538461563"/>
    <s v="Paid"/>
    <s v="ICICI"/>
    <s v="431536935260"/>
    <s v="909487601857"/>
  </r>
  <r>
    <x v="2016"/>
    <x v="119"/>
    <x v="0"/>
    <n v="53"/>
    <x v="2"/>
    <x v="1"/>
    <x v="6"/>
    <s v="2019-08-24"/>
    <x v="0"/>
    <x v="0"/>
    <n v="26"/>
    <n v="24"/>
    <n v="2"/>
    <n v="7"/>
    <n v="54089"/>
    <n v="2080.3461538461538"/>
    <n v="49928.307692307688"/>
    <n v="9985.6615384615379"/>
    <n v="4992.830769230769"/>
    <n v="5991.3969230769226"/>
    <n v="200"/>
    <n v="6191.3969230769226"/>
    <n v="1400"/>
    <n v="66306.799999999988"/>
    <n v="60115.403076923067"/>
    <s v="Paid"/>
    <s v="ICICI"/>
    <s v="711846943879"/>
    <s v="983025822371"/>
  </r>
  <r>
    <x v="2017"/>
    <x v="51"/>
    <x v="1"/>
    <n v="34"/>
    <x v="1"/>
    <x v="5"/>
    <x v="3"/>
    <s v="2019-04-10"/>
    <x v="0"/>
    <x v="0"/>
    <n v="26"/>
    <n v="25"/>
    <n v="1"/>
    <n v="17"/>
    <n v="21467"/>
    <n v="825.65384615384619"/>
    <n v="20641.346153846156"/>
    <n v="4128.2692307692314"/>
    <n v="2064.1346153846157"/>
    <n v="2476.9615384615386"/>
    <n v="200"/>
    <n v="2676.9615384615386"/>
    <n v="3400"/>
    <n v="30233.750000000004"/>
    <n v="27556.788461538465"/>
    <s v="Paid"/>
    <s v="Axis"/>
    <s v="964324454982"/>
    <s v="129291198728"/>
  </r>
  <r>
    <x v="2018"/>
    <x v="43"/>
    <x v="0"/>
    <n v="43"/>
    <x v="2"/>
    <x v="0"/>
    <x v="0"/>
    <s v="2021-01-25"/>
    <x v="0"/>
    <x v="0"/>
    <n v="26"/>
    <n v="25"/>
    <n v="1"/>
    <n v="19"/>
    <n v="75346"/>
    <n v="2897.9230769230771"/>
    <n v="72448.076923076922"/>
    <n v="14489.615384615385"/>
    <n v="7244.8076923076924"/>
    <n v="8693.7692307692305"/>
    <n v="200"/>
    <n v="8893.7692307692305"/>
    <n v="3800"/>
    <n v="97982.5"/>
    <n v="89088.730769230766"/>
    <s v="Paid"/>
    <s v="SBI"/>
    <s v="101528783550"/>
    <s v="366639815847"/>
  </r>
  <r>
    <x v="2019"/>
    <x v="103"/>
    <x v="0"/>
    <n v="49"/>
    <x v="4"/>
    <x v="5"/>
    <x v="4"/>
    <s v="2019-12-23"/>
    <x v="0"/>
    <x v="0"/>
    <n v="26"/>
    <n v="22"/>
    <n v="4"/>
    <n v="18"/>
    <n v="61603"/>
    <n v="2369.3461538461538"/>
    <n v="52125.615384615383"/>
    <n v="10425.123076923077"/>
    <n v="5212.5615384615385"/>
    <n v="6255.0738461538458"/>
    <n v="200"/>
    <n v="6455.0738461538458"/>
    <n v="3600"/>
    <n v="71363.3"/>
    <n v="64908.226153846161"/>
    <s v="Paid"/>
    <s v="ICICI"/>
    <s v="895201753712"/>
    <s v="226674600284"/>
  </r>
  <r>
    <x v="2020"/>
    <x v="160"/>
    <x v="1"/>
    <n v="40"/>
    <x v="0"/>
    <x v="0"/>
    <x v="1"/>
    <s v="2020-06-25"/>
    <x v="0"/>
    <x v="0"/>
    <n v="26"/>
    <n v="25"/>
    <n v="1"/>
    <n v="14"/>
    <n v="34212"/>
    <n v="1315.8461538461538"/>
    <n v="32896.153846153844"/>
    <n v="6579.2307692307695"/>
    <n v="3289.6153846153848"/>
    <n v="3947.538461538461"/>
    <n v="200"/>
    <n v="4147.538461538461"/>
    <n v="2800"/>
    <n v="45564.999999999993"/>
    <n v="41417.461538461532"/>
    <s v="Paid"/>
    <s v="HDFC"/>
    <s v="502694733608"/>
    <s v="353141222259"/>
  </r>
  <r>
    <x v="2021"/>
    <x v="131"/>
    <x v="1"/>
    <n v="22"/>
    <x v="5"/>
    <x v="1"/>
    <x v="0"/>
    <s v="2019-02-27"/>
    <x v="0"/>
    <x v="0"/>
    <n v="26"/>
    <n v="22"/>
    <n v="4"/>
    <n v="1"/>
    <n v="76829"/>
    <n v="2954.9615384615386"/>
    <n v="65009.153846153851"/>
    <n v="13001.830769230772"/>
    <n v="6500.9153846153858"/>
    <n v="7801.0984615384623"/>
    <n v="200"/>
    <n v="8001.0984615384623"/>
    <n v="200"/>
    <n v="84711.900000000023"/>
    <n v="76710.801538461557"/>
    <s v="Paid"/>
    <s v="SBI"/>
    <s v="384169424824"/>
    <s v="675310029612"/>
  </r>
  <r>
    <x v="2022"/>
    <x v="158"/>
    <x v="0"/>
    <n v="45"/>
    <x v="0"/>
    <x v="2"/>
    <x v="2"/>
    <s v="2021-10-12"/>
    <x v="0"/>
    <x v="0"/>
    <n v="26"/>
    <n v="23"/>
    <n v="3"/>
    <n v="5"/>
    <n v="52446"/>
    <n v="2017.1538461538462"/>
    <n v="46394.538461538461"/>
    <n v="9278.9076923076918"/>
    <n v="4639.4538461538459"/>
    <n v="5567.3446153846153"/>
    <n v="200"/>
    <n v="5767.3446153846153"/>
    <n v="1000"/>
    <n v="61312.9"/>
    <n v="55545.555384615385"/>
    <s v="Paid"/>
    <s v="Axis"/>
    <s v="671931148294"/>
    <s v="208970394102"/>
  </r>
  <r>
    <x v="2023"/>
    <x v="125"/>
    <x v="0"/>
    <n v="29"/>
    <x v="7"/>
    <x v="2"/>
    <x v="6"/>
    <s v="2021-05-15"/>
    <x v="0"/>
    <x v="0"/>
    <n v="26"/>
    <n v="23"/>
    <n v="3"/>
    <n v="16"/>
    <n v="18855"/>
    <n v="725.19230769230774"/>
    <n v="16679.423076923078"/>
    <n v="3335.8846153846157"/>
    <n v="1667.9423076923078"/>
    <n v="2001.5307692307692"/>
    <n v="200"/>
    <n v="2201.5307692307692"/>
    <n v="3200"/>
    <n v="24883.250000000004"/>
    <n v="22681.719230769235"/>
    <s v="Paid"/>
    <s v="Axis"/>
    <s v="113467057119"/>
    <s v="437905231033"/>
  </r>
  <r>
    <x v="2024"/>
    <x v="155"/>
    <x v="1"/>
    <n v="21"/>
    <x v="4"/>
    <x v="0"/>
    <x v="3"/>
    <s v="2022-03-10"/>
    <x v="0"/>
    <x v="0"/>
    <n v="26"/>
    <n v="23"/>
    <n v="3"/>
    <n v="15"/>
    <n v="42887"/>
    <n v="1649.5"/>
    <n v="37938.5"/>
    <n v="7587.7000000000007"/>
    <n v="3793.8500000000004"/>
    <n v="4552.62"/>
    <n v="200"/>
    <n v="4752.62"/>
    <n v="3000"/>
    <n v="52320.049999999996"/>
    <n v="47567.429999999993"/>
    <s v="Paid"/>
    <s v="Axis"/>
    <s v="493841483057"/>
    <s v="201144017088"/>
  </r>
  <r>
    <x v="2025"/>
    <x v="139"/>
    <x v="1"/>
    <n v="49"/>
    <x v="0"/>
    <x v="5"/>
    <x v="2"/>
    <s v="2025-06-25"/>
    <x v="0"/>
    <x v="0"/>
    <n v="26"/>
    <n v="25"/>
    <n v="1"/>
    <n v="8"/>
    <n v="43826"/>
    <n v="1685.6153846153845"/>
    <n v="42140.38461538461"/>
    <n v="8428.076923076922"/>
    <n v="4214.038461538461"/>
    <n v="5056.8461538461534"/>
    <n v="200"/>
    <n v="5256.8461538461534"/>
    <n v="1600"/>
    <n v="56382.499999999993"/>
    <n v="51125.653846153837"/>
    <s v="Paid"/>
    <s v="SBI"/>
    <s v="892531147284"/>
    <s v="197639543871"/>
  </r>
  <r>
    <x v="2026"/>
    <x v="82"/>
    <x v="0"/>
    <n v="40"/>
    <x v="3"/>
    <x v="4"/>
    <x v="4"/>
    <s v="2020-07-18"/>
    <x v="0"/>
    <x v="0"/>
    <n v="26"/>
    <n v="24"/>
    <n v="2"/>
    <n v="13"/>
    <n v="43852"/>
    <n v="1686.6153846153845"/>
    <n v="40478.769230769227"/>
    <n v="8095.7538461538461"/>
    <n v="4047.876923076923"/>
    <n v="4857.4523076923069"/>
    <n v="200"/>
    <n v="5057.4523076923069"/>
    <n v="2600"/>
    <n v="55222.399999999994"/>
    <n v="50164.947692307687"/>
    <s v="Paid"/>
    <s v="HDFC"/>
    <s v="229346123535"/>
    <s v="348343780637"/>
  </r>
  <r>
    <x v="2027"/>
    <x v="13"/>
    <x v="0"/>
    <n v="21"/>
    <x v="1"/>
    <x v="1"/>
    <x v="1"/>
    <s v="2025-03-23"/>
    <x v="0"/>
    <x v="0"/>
    <n v="26"/>
    <n v="22"/>
    <n v="4"/>
    <n v="4"/>
    <n v="55267"/>
    <n v="2125.6538461538462"/>
    <n v="46764.384615384617"/>
    <n v="9352.876923076923"/>
    <n v="4676.4384615384615"/>
    <n v="5611.7261538461535"/>
    <n v="200"/>
    <n v="5811.7261538461535"/>
    <n v="800"/>
    <n v="61593.700000000004"/>
    <n v="55781.973846153851"/>
    <s v="Paid"/>
    <s v="HDFC"/>
    <s v="300362915574"/>
    <s v="823918029862"/>
  </r>
  <r>
    <x v="2028"/>
    <x v="174"/>
    <x v="0"/>
    <n v="55"/>
    <x v="0"/>
    <x v="5"/>
    <x v="5"/>
    <s v="2021-08-20"/>
    <x v="0"/>
    <x v="0"/>
    <n v="26"/>
    <n v="22"/>
    <n v="4"/>
    <n v="20"/>
    <n v="79646"/>
    <n v="3063.3076923076924"/>
    <n v="67392.769230769234"/>
    <n v="13478.553846153847"/>
    <n v="6739.2769230769236"/>
    <n v="8087.1323076923081"/>
    <n v="200"/>
    <n v="8287.1323076923072"/>
    <n v="4000"/>
    <n v="91610.6"/>
    <n v="83323.467692307691"/>
    <s v="Paid"/>
    <s v="HDFC"/>
    <s v="217079752694"/>
    <s v="649609154244"/>
  </r>
  <r>
    <x v="2029"/>
    <x v="147"/>
    <x v="1"/>
    <n v="41"/>
    <x v="2"/>
    <x v="3"/>
    <x v="1"/>
    <s v="2024-07-14"/>
    <x v="0"/>
    <x v="0"/>
    <n v="26"/>
    <n v="25"/>
    <n v="1"/>
    <n v="12"/>
    <n v="72382"/>
    <n v="2783.9230769230771"/>
    <n v="69598.076923076922"/>
    <n v="13919.615384615385"/>
    <n v="6959.8076923076924"/>
    <n v="8351.7692307692305"/>
    <n v="200"/>
    <n v="8551.7692307692305"/>
    <n v="2400"/>
    <n v="92877.5"/>
    <n v="84325.730769230766"/>
    <s v="Paid"/>
    <s v="HDFC"/>
    <s v="471022810420"/>
    <s v="790618518101"/>
  </r>
  <r>
    <x v="2030"/>
    <x v="164"/>
    <x v="1"/>
    <n v="21"/>
    <x v="5"/>
    <x v="3"/>
    <x v="3"/>
    <s v="2021-07-23"/>
    <x v="0"/>
    <x v="0"/>
    <n v="26"/>
    <n v="23"/>
    <n v="3"/>
    <n v="3"/>
    <n v="36660"/>
    <n v="1410"/>
    <n v="32430"/>
    <n v="6486"/>
    <n v="3243"/>
    <n v="3891.6"/>
    <n v="200"/>
    <n v="4091.6"/>
    <n v="600"/>
    <n v="42759"/>
    <n v="38667.4"/>
    <s v="Paid"/>
    <s v="SBI"/>
    <s v="280542931290"/>
    <s v="302193179122"/>
  </r>
  <r>
    <x v="2031"/>
    <x v="181"/>
    <x v="1"/>
    <n v="29"/>
    <x v="1"/>
    <x v="4"/>
    <x v="2"/>
    <s v="2022-03-24"/>
    <x v="0"/>
    <x v="0"/>
    <n v="26"/>
    <n v="24"/>
    <n v="2"/>
    <n v="6"/>
    <n v="43169"/>
    <n v="1660.3461538461538"/>
    <n v="39848.307692307688"/>
    <n v="7969.6615384615379"/>
    <n v="3984.830769230769"/>
    <n v="4781.7969230769222"/>
    <n v="200"/>
    <n v="4981.7969230769222"/>
    <n v="1200"/>
    <n v="53002.799999999996"/>
    <n v="48021.003076923073"/>
    <s v="Paid"/>
    <s v="SBI"/>
    <s v="473190124254"/>
    <s v="736553367432"/>
  </r>
  <r>
    <x v="2032"/>
    <x v="63"/>
    <x v="0"/>
    <n v="21"/>
    <x v="3"/>
    <x v="5"/>
    <x v="3"/>
    <s v="2022-08-25"/>
    <x v="0"/>
    <x v="0"/>
    <n v="26"/>
    <n v="23"/>
    <n v="3"/>
    <n v="15"/>
    <n v="34550"/>
    <n v="1328.8461538461538"/>
    <n v="30563.461538461539"/>
    <n v="6112.6923076923085"/>
    <n v="3056.3461538461543"/>
    <n v="3667.6153846153848"/>
    <n v="200"/>
    <n v="3867.6153846153848"/>
    <n v="3000"/>
    <n v="42732.5"/>
    <n v="38864.884615384617"/>
    <s v="Paid"/>
    <s v="HDFC"/>
    <s v="542556582770"/>
    <s v="176356110209"/>
  </r>
  <r>
    <x v="2033"/>
    <x v="85"/>
    <x v="0"/>
    <n v="26"/>
    <x v="7"/>
    <x v="3"/>
    <x v="3"/>
    <s v="2021-09-15"/>
    <x v="0"/>
    <x v="0"/>
    <n v="26"/>
    <n v="24"/>
    <n v="2"/>
    <n v="4"/>
    <n v="34441"/>
    <n v="1324.6538461538462"/>
    <n v="31791.692307692309"/>
    <n v="6358.3384615384621"/>
    <n v="3179.169230769231"/>
    <n v="3815.0030769230771"/>
    <n v="200"/>
    <n v="4015.0030769230771"/>
    <n v="800"/>
    <n v="42129.2"/>
    <n v="38114.196923076917"/>
    <s v="Paid"/>
    <s v="Axis"/>
    <s v="591486987013"/>
    <s v="240345546511"/>
  </r>
  <r>
    <x v="2034"/>
    <x v="162"/>
    <x v="1"/>
    <n v="43"/>
    <x v="5"/>
    <x v="1"/>
    <x v="3"/>
    <s v="2020-07-10"/>
    <x v="0"/>
    <x v="0"/>
    <n v="26"/>
    <n v="24"/>
    <n v="2"/>
    <n v="7"/>
    <n v="44527"/>
    <n v="1712.5769230769231"/>
    <n v="41101.846153846156"/>
    <n v="8220.3692307692309"/>
    <n v="4110.1846153846154"/>
    <n v="4932.2215384615383"/>
    <n v="200"/>
    <n v="5132.2215384615383"/>
    <n v="1400"/>
    <n v="54832.4"/>
    <n v="49700.17846153846"/>
    <s v="Paid"/>
    <s v="ICICI"/>
    <s v="787546097490"/>
    <s v="265429321245"/>
  </r>
  <r>
    <x v="2035"/>
    <x v="110"/>
    <x v="0"/>
    <n v="37"/>
    <x v="1"/>
    <x v="1"/>
    <x v="6"/>
    <s v="2025-01-10"/>
    <x v="0"/>
    <x v="0"/>
    <n v="26"/>
    <n v="24"/>
    <n v="2"/>
    <n v="4"/>
    <n v="67661"/>
    <n v="2602.3461538461538"/>
    <n v="62456.307692307688"/>
    <n v="12491.261538461538"/>
    <n v="6245.6307692307691"/>
    <n v="7494.7569230769222"/>
    <n v="200"/>
    <n v="7694.7569230769222"/>
    <n v="800"/>
    <n v="81993.2"/>
    <n v="74298.443076923082"/>
    <s v="Paid"/>
    <s v="HDFC"/>
    <s v="720829550699"/>
    <s v="720133951288"/>
  </r>
  <r>
    <x v="2036"/>
    <x v="199"/>
    <x v="1"/>
    <n v="32"/>
    <x v="0"/>
    <x v="4"/>
    <x v="2"/>
    <s v="2023-05-18"/>
    <x v="0"/>
    <x v="0"/>
    <n v="26"/>
    <n v="24"/>
    <n v="2"/>
    <n v="9"/>
    <n v="32923"/>
    <n v="1266.2692307692307"/>
    <n v="30390.461538461539"/>
    <n v="6078.0923076923082"/>
    <n v="3039.0461538461541"/>
    <n v="3646.8553846153845"/>
    <n v="200"/>
    <n v="3846.8553846153845"/>
    <n v="1800"/>
    <n v="41307.599999999999"/>
    <n v="37460.74461538461"/>
    <s v="Paid"/>
    <s v="ICICI"/>
    <s v="985106292005"/>
    <s v="943643358673"/>
  </r>
  <r>
    <x v="2037"/>
    <x v="198"/>
    <x v="0"/>
    <n v="28"/>
    <x v="2"/>
    <x v="4"/>
    <x v="4"/>
    <s v="2022-01-20"/>
    <x v="0"/>
    <x v="0"/>
    <n v="26"/>
    <n v="24"/>
    <n v="2"/>
    <n v="11"/>
    <n v="69765"/>
    <n v="2683.2692307692309"/>
    <n v="64398.461538461546"/>
    <n v="12879.69230769231"/>
    <n v="6439.8461538461552"/>
    <n v="7727.8153846153855"/>
    <n v="200"/>
    <n v="7927.8153846153855"/>
    <n v="2200"/>
    <n v="85918.000000000015"/>
    <n v="77990.184615384627"/>
    <s v="Paid"/>
    <s v="ICICI"/>
    <s v="269292145901"/>
    <s v="101751157902"/>
  </r>
  <r>
    <x v="2038"/>
    <x v="141"/>
    <x v="1"/>
    <n v="51"/>
    <x v="3"/>
    <x v="3"/>
    <x v="3"/>
    <s v="2025-06-21"/>
    <x v="0"/>
    <x v="0"/>
    <n v="26"/>
    <n v="26"/>
    <n v="0"/>
    <n v="12"/>
    <n v="46816"/>
    <n v="1800.6153846153845"/>
    <n v="46816"/>
    <n v="9363.2000000000007"/>
    <n v="4681.6000000000004"/>
    <n v="5617.92"/>
    <n v="200"/>
    <n v="5817.92"/>
    <n v="2400"/>
    <n v="63260.799999999996"/>
    <n v="57442.879999999997"/>
    <s v="Paid"/>
    <s v="Axis"/>
    <s v="778621900006"/>
    <s v="723777574695"/>
  </r>
  <r>
    <x v="2039"/>
    <x v="190"/>
    <x v="1"/>
    <n v="26"/>
    <x v="1"/>
    <x v="1"/>
    <x v="4"/>
    <s v="2023-08-29"/>
    <x v="0"/>
    <x v="0"/>
    <n v="26"/>
    <n v="24"/>
    <n v="2"/>
    <n v="1"/>
    <n v="39989"/>
    <n v="1538.0384615384614"/>
    <n v="36912.923076923078"/>
    <n v="7382.584615384616"/>
    <n v="3691.292307692308"/>
    <n v="4429.5507692307692"/>
    <n v="200"/>
    <n v="4629.5507692307692"/>
    <n v="200"/>
    <n v="48186.8"/>
    <n v="43557.24923076923"/>
    <s v="Paid"/>
    <s v="ICICI"/>
    <s v="884281698969"/>
    <s v="577787997978"/>
  </r>
  <r>
    <x v="2040"/>
    <x v="158"/>
    <x v="1"/>
    <n v="41"/>
    <x v="3"/>
    <x v="2"/>
    <x v="5"/>
    <s v="2022-09-06"/>
    <x v="0"/>
    <x v="0"/>
    <n v="26"/>
    <n v="24"/>
    <n v="2"/>
    <n v="10"/>
    <n v="40246"/>
    <n v="1547.9230769230769"/>
    <n v="37150.153846153844"/>
    <n v="7430.0307692307688"/>
    <n v="3715.0153846153844"/>
    <n v="4458.0184615384615"/>
    <n v="200"/>
    <n v="4658.0184615384615"/>
    <n v="2000"/>
    <n v="50295.199999999997"/>
    <n v="45637.181538461533"/>
    <s v="Paid"/>
    <s v="ICICI"/>
    <s v="554051715096"/>
    <s v="617080038326"/>
  </r>
  <r>
    <x v="2041"/>
    <x v="88"/>
    <x v="1"/>
    <n v="23"/>
    <x v="3"/>
    <x v="4"/>
    <x v="4"/>
    <s v="2021-10-15"/>
    <x v="0"/>
    <x v="0"/>
    <n v="26"/>
    <n v="22"/>
    <n v="4"/>
    <n v="14"/>
    <n v="59560"/>
    <n v="2290.7692307692309"/>
    <n v="50396.923076923078"/>
    <n v="10079.384615384617"/>
    <n v="5039.6923076923085"/>
    <n v="6047.6307692307691"/>
    <n v="200"/>
    <n v="6247.6307692307691"/>
    <n v="2800"/>
    <n v="68316"/>
    <n v="62068.369230769233"/>
    <s v="Paid"/>
    <s v="HDFC"/>
    <s v="470970163466"/>
    <s v="795728882316"/>
  </r>
  <r>
    <x v="2042"/>
    <x v="190"/>
    <x v="1"/>
    <n v="24"/>
    <x v="5"/>
    <x v="1"/>
    <x v="2"/>
    <s v="2024-04-06"/>
    <x v="0"/>
    <x v="0"/>
    <n v="26"/>
    <n v="24"/>
    <n v="2"/>
    <n v="0"/>
    <n v="23528"/>
    <n v="904.92307692307691"/>
    <n v="21718.153846153844"/>
    <n v="4343.6307692307691"/>
    <n v="2171.8153846153846"/>
    <n v="2606.1784615384613"/>
    <n v="200"/>
    <n v="2806.1784615384613"/>
    <n v="0"/>
    <n v="28233.599999999995"/>
    <n v="25427.421538461535"/>
    <s v="Paid"/>
    <s v="ICICI"/>
    <s v="841047280608"/>
    <s v="578204477905"/>
  </r>
  <r>
    <x v="2043"/>
    <x v="178"/>
    <x v="0"/>
    <n v="26"/>
    <x v="7"/>
    <x v="5"/>
    <x v="3"/>
    <s v="2021-02-27"/>
    <x v="0"/>
    <x v="0"/>
    <n v="26"/>
    <n v="23"/>
    <n v="3"/>
    <n v="18"/>
    <n v="30907"/>
    <n v="1188.7307692307693"/>
    <n v="27340.807692307695"/>
    <n v="5468.1615384615397"/>
    <n v="2734.0807692307699"/>
    <n v="3280.8969230769235"/>
    <n v="200"/>
    <n v="3480.8969230769235"/>
    <n v="3600"/>
    <n v="39143.050000000003"/>
    <n v="35662.153076923081"/>
    <s v="Paid"/>
    <s v="HDFC"/>
    <s v="586803031446"/>
    <s v="216904879983"/>
  </r>
  <r>
    <x v="2044"/>
    <x v="95"/>
    <x v="0"/>
    <n v="36"/>
    <x v="1"/>
    <x v="5"/>
    <x v="2"/>
    <s v="2023-12-18"/>
    <x v="0"/>
    <x v="0"/>
    <n v="26"/>
    <n v="24"/>
    <n v="2"/>
    <n v="15"/>
    <n v="40830"/>
    <n v="1570.3846153846155"/>
    <n v="37689.230769230773"/>
    <n v="7537.8461538461552"/>
    <n v="3768.9230769230776"/>
    <n v="4522.7076923076929"/>
    <n v="200"/>
    <n v="4722.7076923076929"/>
    <n v="3000"/>
    <n v="51996.000000000007"/>
    <n v="47273.292307692318"/>
    <s v="Paid"/>
    <s v="SBI"/>
    <s v="832200804143"/>
    <s v="619277718606"/>
  </r>
  <r>
    <x v="2045"/>
    <x v="164"/>
    <x v="0"/>
    <n v="31"/>
    <x v="7"/>
    <x v="1"/>
    <x v="2"/>
    <s v="2019-03-06"/>
    <x v="0"/>
    <x v="0"/>
    <n v="26"/>
    <n v="23"/>
    <n v="3"/>
    <n v="18"/>
    <n v="62193"/>
    <n v="2392.0384615384614"/>
    <n v="55016.88461538461"/>
    <n v="11003.376923076923"/>
    <n v="5501.6884615384615"/>
    <n v="6602.0261538461527"/>
    <n v="200"/>
    <n v="6802.0261538461527"/>
    <n v="3600"/>
    <n v="75121.95"/>
    <n v="68319.923846153848"/>
    <s v="Paid"/>
    <s v="HDFC"/>
    <s v="263700872264"/>
    <s v="764082128810"/>
  </r>
  <r>
    <x v="2046"/>
    <x v="1"/>
    <x v="1"/>
    <n v="25"/>
    <x v="3"/>
    <x v="0"/>
    <x v="1"/>
    <s v="2021-04-24"/>
    <x v="0"/>
    <x v="0"/>
    <n v="26"/>
    <n v="25"/>
    <n v="1"/>
    <n v="8"/>
    <n v="75736"/>
    <n v="2912.9230769230771"/>
    <n v="72823.076923076922"/>
    <n v="14564.615384615385"/>
    <n v="7282.3076923076924"/>
    <n v="8738.7692307692305"/>
    <n v="200"/>
    <n v="8938.7692307692305"/>
    <n v="1600"/>
    <n v="96270"/>
    <n v="87331.230769230766"/>
    <s v="Paid"/>
    <s v="SBI"/>
    <s v="644828284791"/>
    <s v="426059255081"/>
  </r>
  <r>
    <x v="2047"/>
    <x v="116"/>
    <x v="0"/>
    <n v="25"/>
    <x v="1"/>
    <x v="3"/>
    <x v="0"/>
    <s v="2023-12-11"/>
    <x v="0"/>
    <x v="0"/>
    <n v="26"/>
    <n v="25"/>
    <n v="1"/>
    <n v="10"/>
    <n v="61241"/>
    <n v="2355.4230769230771"/>
    <n v="58885.576923076929"/>
    <n v="11777.115384615387"/>
    <n v="5888.5576923076933"/>
    <n v="7066.2692307692314"/>
    <n v="200"/>
    <n v="7266.2692307692314"/>
    <n v="2000"/>
    <n v="78551.25"/>
    <n v="71284.980769230766"/>
    <s v="Paid"/>
    <s v="Axis"/>
    <s v="590146950795"/>
    <s v="659038043083"/>
  </r>
  <r>
    <x v="2048"/>
    <x v="23"/>
    <x v="0"/>
    <n v="38"/>
    <x v="3"/>
    <x v="2"/>
    <x v="3"/>
    <s v="2021-11-07"/>
    <x v="0"/>
    <x v="0"/>
    <n v="26"/>
    <n v="22"/>
    <n v="4"/>
    <n v="7"/>
    <n v="50510"/>
    <n v="1942.6923076923076"/>
    <n v="42739.230769230766"/>
    <n v="8547.8461538461543"/>
    <n v="4273.9230769230771"/>
    <n v="5128.707692307692"/>
    <n v="200"/>
    <n v="5328.707692307692"/>
    <n v="1400"/>
    <n v="56961"/>
    <n v="51632.292307692311"/>
    <s v="Paid"/>
    <s v="Axis"/>
    <s v="691006253253"/>
    <s v="114959111311"/>
  </r>
  <r>
    <x v="2049"/>
    <x v="101"/>
    <x v="0"/>
    <n v="52"/>
    <x v="1"/>
    <x v="0"/>
    <x v="3"/>
    <s v="2025-01-02"/>
    <x v="0"/>
    <x v="0"/>
    <n v="26"/>
    <n v="23"/>
    <n v="3"/>
    <n v="0"/>
    <n v="63700"/>
    <n v="2450"/>
    <n v="56350"/>
    <n v="11270"/>
    <n v="5635"/>
    <n v="6762"/>
    <n v="200"/>
    <n v="6962"/>
    <n v="0"/>
    <n v="73255"/>
    <n v="66293"/>
    <s v="Paid"/>
    <s v="SBI"/>
    <s v="446546473103"/>
    <s v="822996395838"/>
  </r>
  <r>
    <x v="2050"/>
    <x v="89"/>
    <x v="1"/>
    <n v="33"/>
    <x v="0"/>
    <x v="0"/>
    <x v="0"/>
    <s v="2020-02-21"/>
    <x v="0"/>
    <x v="0"/>
    <n v="26"/>
    <n v="22"/>
    <n v="4"/>
    <n v="15"/>
    <n v="43661"/>
    <n v="1679.2692307692307"/>
    <n v="36943.923076923078"/>
    <n v="7388.7846153846158"/>
    <n v="3694.3923076923079"/>
    <n v="4433.2707692307695"/>
    <n v="200"/>
    <n v="4633.2707692307695"/>
    <n v="3000"/>
    <n v="51027.100000000006"/>
    <n v="46393.829230769239"/>
    <s v="Paid"/>
    <s v="SBI"/>
    <s v="219757336893"/>
    <s v="175982667776"/>
  </r>
  <r>
    <x v="2051"/>
    <x v="190"/>
    <x v="1"/>
    <n v="23"/>
    <x v="0"/>
    <x v="4"/>
    <x v="3"/>
    <s v="2024-04-30"/>
    <x v="0"/>
    <x v="0"/>
    <n v="26"/>
    <n v="24"/>
    <n v="2"/>
    <n v="9"/>
    <n v="40230"/>
    <n v="1547.3076923076924"/>
    <n v="37135.384615384617"/>
    <n v="7427.0769230769238"/>
    <n v="3713.5384615384619"/>
    <n v="4456.2461538461539"/>
    <n v="200"/>
    <n v="4656.2461538461539"/>
    <n v="1800"/>
    <n v="50076"/>
    <n v="45419.75384615385"/>
    <s v="Paid"/>
    <s v="SBI"/>
    <s v="274967201571"/>
    <s v="945745508184"/>
  </r>
  <r>
    <x v="2052"/>
    <x v="100"/>
    <x v="1"/>
    <n v="29"/>
    <x v="4"/>
    <x v="0"/>
    <x v="2"/>
    <s v="2024-08-30"/>
    <x v="0"/>
    <x v="0"/>
    <n v="26"/>
    <n v="23"/>
    <n v="3"/>
    <n v="5"/>
    <n v="24223"/>
    <n v="931.65384615384619"/>
    <n v="21428.038461538461"/>
    <n v="4285.6076923076926"/>
    <n v="2142.8038461538463"/>
    <n v="2571.3646153846153"/>
    <n v="200"/>
    <n v="2771.3646153846153"/>
    <n v="1000"/>
    <n v="28856.449999999997"/>
    <n v="26085.08538461538"/>
    <s v="Paid"/>
    <s v="HDFC"/>
    <s v="329613016863"/>
    <s v="687735881685"/>
  </r>
  <r>
    <x v="2053"/>
    <x v="42"/>
    <x v="0"/>
    <n v="46"/>
    <x v="3"/>
    <x v="4"/>
    <x v="4"/>
    <s v="2020-07-22"/>
    <x v="0"/>
    <x v="0"/>
    <n v="26"/>
    <n v="23"/>
    <n v="3"/>
    <n v="2"/>
    <n v="54399"/>
    <n v="2092.2692307692309"/>
    <n v="48122.192307692312"/>
    <n v="9624.4384615384624"/>
    <n v="4812.2192307692312"/>
    <n v="5774.6630769230769"/>
    <n v="200"/>
    <n v="5974.6630769230769"/>
    <n v="400"/>
    <n v="62958.850000000006"/>
    <n v="56984.18692307693"/>
    <s v="Paid"/>
    <s v="SBI"/>
    <s v="226782375003"/>
    <s v="862653530568"/>
  </r>
  <r>
    <x v="2054"/>
    <x v="91"/>
    <x v="0"/>
    <n v="53"/>
    <x v="3"/>
    <x v="4"/>
    <x v="2"/>
    <s v="2020-07-27"/>
    <x v="0"/>
    <x v="0"/>
    <n v="26"/>
    <n v="24"/>
    <n v="2"/>
    <n v="8"/>
    <n v="78435"/>
    <n v="3016.7307692307691"/>
    <n v="72401.538461538454"/>
    <n v="14480.307692307691"/>
    <n v="7240.1538461538457"/>
    <n v="8688.1846153846145"/>
    <n v="200"/>
    <n v="8888.1846153846145"/>
    <n v="1600"/>
    <n v="95721.999999999985"/>
    <n v="86833.815384615373"/>
    <s v="Paid"/>
    <s v="HDFC"/>
    <s v="570245014100"/>
    <s v="493202494068"/>
  </r>
  <r>
    <x v="2055"/>
    <x v="50"/>
    <x v="1"/>
    <n v="26"/>
    <x v="3"/>
    <x v="5"/>
    <x v="2"/>
    <s v="2020-07-06"/>
    <x v="0"/>
    <x v="0"/>
    <n v="26"/>
    <n v="23"/>
    <n v="3"/>
    <n v="5"/>
    <n v="47135"/>
    <n v="1812.8846153846155"/>
    <n v="41696.346153846156"/>
    <n v="8339.2692307692323"/>
    <n v="4169.6346153846162"/>
    <n v="5003.5615384615385"/>
    <n v="200"/>
    <n v="5203.5615384615385"/>
    <n v="1000"/>
    <n v="55205.250000000007"/>
    <n v="50001.68846153847"/>
    <s v="Paid"/>
    <s v="Axis"/>
    <s v="406849751232"/>
    <s v="830680799406"/>
  </r>
  <r>
    <x v="2056"/>
    <x v="156"/>
    <x v="1"/>
    <n v="42"/>
    <x v="2"/>
    <x v="4"/>
    <x v="0"/>
    <s v="2020-02-14"/>
    <x v="0"/>
    <x v="0"/>
    <n v="26"/>
    <n v="24"/>
    <n v="2"/>
    <n v="10"/>
    <n v="62566"/>
    <n v="2406.3846153846152"/>
    <n v="57753.230769230766"/>
    <n v="11550.646153846154"/>
    <n v="5775.3230769230768"/>
    <n v="6930.3876923076914"/>
    <n v="200"/>
    <n v="7130.3876923076914"/>
    <n v="2000"/>
    <n v="77079.199999999997"/>
    <n v="69948.812307692308"/>
    <s v="Paid"/>
    <s v="Axis"/>
    <s v="718298212465"/>
    <s v="899055254439"/>
  </r>
  <r>
    <x v="2057"/>
    <x v="68"/>
    <x v="1"/>
    <n v="39"/>
    <x v="6"/>
    <x v="1"/>
    <x v="0"/>
    <s v="2023-09-25"/>
    <x v="0"/>
    <x v="0"/>
    <n v="26"/>
    <n v="22"/>
    <n v="4"/>
    <n v="7"/>
    <n v="29369"/>
    <n v="1129.5769230769231"/>
    <n v="24850.692307692309"/>
    <n v="4970.1384615384623"/>
    <n v="2485.0692307692311"/>
    <n v="2982.083076923077"/>
    <n v="200"/>
    <n v="3182.083076923077"/>
    <n v="1400"/>
    <n v="33705.9"/>
    <n v="30523.816923076924"/>
    <s v="Paid"/>
    <s v="ICICI"/>
    <s v="935649477617"/>
    <s v="939278846253"/>
  </r>
  <r>
    <x v="2058"/>
    <x v="114"/>
    <x v="1"/>
    <n v="45"/>
    <x v="6"/>
    <x v="5"/>
    <x v="1"/>
    <s v="2025-02-16"/>
    <x v="0"/>
    <x v="0"/>
    <n v="26"/>
    <n v="23"/>
    <n v="3"/>
    <n v="17"/>
    <n v="61623"/>
    <n v="2370.1153846153848"/>
    <n v="54512.653846153851"/>
    <n v="10902.530769230771"/>
    <n v="5451.2653846153853"/>
    <n v="6541.5184615384615"/>
    <n v="200"/>
    <n v="6741.5184615384615"/>
    <n v="3400"/>
    <n v="74266.450000000012"/>
    <n v="67524.931538461547"/>
    <s v="Paid"/>
    <s v="HDFC"/>
    <s v="503962763957"/>
    <s v="262801558656"/>
  </r>
  <r>
    <x v="2059"/>
    <x v="134"/>
    <x v="0"/>
    <n v="26"/>
    <x v="6"/>
    <x v="5"/>
    <x v="1"/>
    <s v="2021-02-03"/>
    <x v="0"/>
    <x v="0"/>
    <n v="26"/>
    <n v="23"/>
    <n v="3"/>
    <n v="7"/>
    <n v="47888"/>
    <n v="1841.8461538461538"/>
    <n v="42362.461538461539"/>
    <n v="8472.4923076923078"/>
    <n v="4236.2461538461539"/>
    <n v="5083.4953846153849"/>
    <n v="200"/>
    <n v="5283.4953846153849"/>
    <n v="1400"/>
    <n v="56471.199999999997"/>
    <n v="51187.704615384609"/>
    <s v="Paid"/>
    <s v="SBI"/>
    <s v="376085070606"/>
    <s v="627436708421"/>
  </r>
  <r>
    <x v="2060"/>
    <x v="106"/>
    <x v="0"/>
    <n v="54"/>
    <x v="3"/>
    <x v="0"/>
    <x v="6"/>
    <s v="2020-04-03"/>
    <x v="0"/>
    <x v="0"/>
    <n v="26"/>
    <n v="23"/>
    <n v="3"/>
    <n v="4"/>
    <n v="51522"/>
    <n v="1981.6153846153845"/>
    <n v="45577.153846153844"/>
    <n v="9115.4307692307684"/>
    <n v="4557.7153846153842"/>
    <n v="5469.2584615384612"/>
    <n v="200"/>
    <n v="5669.2584615384612"/>
    <n v="800"/>
    <n v="60050.299999999996"/>
    <n v="54381.041538461533"/>
    <s v="Paid"/>
    <s v="ICICI"/>
    <s v="517376839149"/>
    <s v="259572159284"/>
  </r>
  <r>
    <x v="2061"/>
    <x v="138"/>
    <x v="0"/>
    <n v="31"/>
    <x v="5"/>
    <x v="1"/>
    <x v="1"/>
    <s v="2020-07-12"/>
    <x v="0"/>
    <x v="0"/>
    <n v="26"/>
    <n v="22"/>
    <n v="4"/>
    <n v="16"/>
    <n v="28361"/>
    <n v="1090.8076923076924"/>
    <n v="23997.769230769234"/>
    <n v="4799.5538461538472"/>
    <n v="2399.7769230769236"/>
    <n v="2879.732307692308"/>
    <n v="200"/>
    <n v="3079.732307692308"/>
    <n v="3200"/>
    <n v="34397.100000000006"/>
    <n v="31317.367692307696"/>
    <s v="Paid"/>
    <s v="SBI"/>
    <s v="351246006143"/>
    <s v="802969423417"/>
  </r>
  <r>
    <x v="2062"/>
    <x v="1"/>
    <x v="1"/>
    <n v="39"/>
    <x v="5"/>
    <x v="2"/>
    <x v="6"/>
    <s v="2021-09-01"/>
    <x v="0"/>
    <x v="0"/>
    <n v="26"/>
    <n v="23"/>
    <n v="3"/>
    <n v="16"/>
    <n v="48911"/>
    <n v="1881.1923076923076"/>
    <n v="43267.423076923078"/>
    <n v="8653.4846153846156"/>
    <n v="4326.7423076923078"/>
    <n v="5192.0907692307692"/>
    <n v="200"/>
    <n v="5392.0907692307692"/>
    <n v="3200"/>
    <n v="59447.65"/>
    <n v="54055.559230769235"/>
    <s v="Paid"/>
    <s v="HDFC"/>
    <s v="189025871423"/>
    <s v="589392877515"/>
  </r>
  <r>
    <x v="2063"/>
    <x v="164"/>
    <x v="0"/>
    <n v="50"/>
    <x v="7"/>
    <x v="5"/>
    <x v="2"/>
    <s v="2022-01-10"/>
    <x v="0"/>
    <x v="0"/>
    <n v="26"/>
    <n v="26"/>
    <n v="0"/>
    <n v="12"/>
    <n v="52661"/>
    <n v="2025.4230769230769"/>
    <n v="52661"/>
    <n v="10532.2"/>
    <n v="5266.1"/>
    <n v="6319.32"/>
    <n v="200"/>
    <n v="6519.32"/>
    <n v="2400"/>
    <n v="70859.3"/>
    <n v="64339.98"/>
    <s v="Paid"/>
    <s v="ICICI"/>
    <s v="444518610335"/>
    <s v="443631569428"/>
  </r>
  <r>
    <x v="2064"/>
    <x v="192"/>
    <x v="0"/>
    <n v="47"/>
    <x v="1"/>
    <x v="2"/>
    <x v="1"/>
    <s v="2024-09-11"/>
    <x v="0"/>
    <x v="0"/>
    <n v="26"/>
    <n v="22"/>
    <n v="4"/>
    <n v="15"/>
    <n v="22890"/>
    <n v="880.38461538461536"/>
    <n v="19368.461538461539"/>
    <n v="3873.6923076923081"/>
    <n v="1936.846153846154"/>
    <n v="2324.2153846153847"/>
    <n v="200"/>
    <n v="2524.2153846153847"/>
    <n v="3000"/>
    <n v="28179"/>
    <n v="25654.784615384615"/>
    <s v="Paid"/>
    <s v="ICICI"/>
    <s v="848546474985"/>
    <s v="547992706183"/>
  </r>
  <r>
    <x v="2065"/>
    <x v="158"/>
    <x v="0"/>
    <n v="37"/>
    <x v="2"/>
    <x v="2"/>
    <x v="3"/>
    <s v="2025-02-07"/>
    <x v="0"/>
    <x v="0"/>
    <n v="26"/>
    <n v="25"/>
    <n v="1"/>
    <n v="10"/>
    <n v="74392"/>
    <n v="2861.2307692307691"/>
    <n v="71530.76923076922"/>
    <n v="14306.153846153844"/>
    <n v="7153.076923076922"/>
    <n v="8583.6923076923067"/>
    <n v="200"/>
    <n v="8783.6923076923067"/>
    <n v="2000"/>
    <n v="94989.999999999985"/>
    <n v="86206.307692307673"/>
    <s v="Paid"/>
    <s v="SBI"/>
    <s v="986822984199"/>
    <s v="746613415478"/>
  </r>
  <r>
    <x v="2066"/>
    <x v="157"/>
    <x v="0"/>
    <n v="26"/>
    <x v="2"/>
    <x v="3"/>
    <x v="2"/>
    <s v="2019-12-21"/>
    <x v="0"/>
    <x v="0"/>
    <n v="26"/>
    <n v="25"/>
    <n v="1"/>
    <n v="11"/>
    <n v="79151"/>
    <n v="3044.2692307692309"/>
    <n v="76106.73076923078"/>
    <n v="15221.346153846156"/>
    <n v="7610.673076923078"/>
    <n v="9132.8076923076933"/>
    <n v="200"/>
    <n v="9332.8076923076933"/>
    <n v="2200"/>
    <n v="101138.75000000001"/>
    <n v="91805.942307692327"/>
    <s v="Paid"/>
    <s v="Axis"/>
    <s v="223738699430"/>
    <s v="769868142360"/>
  </r>
  <r>
    <x v="2067"/>
    <x v="12"/>
    <x v="1"/>
    <n v="42"/>
    <x v="7"/>
    <x v="5"/>
    <x v="1"/>
    <s v="2022-01-18"/>
    <x v="0"/>
    <x v="0"/>
    <n v="26"/>
    <n v="23"/>
    <n v="3"/>
    <n v="12"/>
    <n v="50807"/>
    <n v="1954.1153846153845"/>
    <n v="44944.653846153844"/>
    <n v="8988.9307692307684"/>
    <n v="4494.4653846153842"/>
    <n v="5393.3584615384607"/>
    <n v="200"/>
    <n v="5593.3584615384607"/>
    <n v="2400"/>
    <n v="60828.049999999996"/>
    <n v="55234.691538461535"/>
    <s v="Paid"/>
    <s v="SBI"/>
    <s v="502866126783"/>
    <s v="988712533576"/>
  </r>
  <r>
    <x v="2068"/>
    <x v="54"/>
    <x v="0"/>
    <n v="52"/>
    <x v="7"/>
    <x v="5"/>
    <x v="4"/>
    <s v="2021-09-20"/>
    <x v="0"/>
    <x v="0"/>
    <n v="26"/>
    <n v="24"/>
    <n v="2"/>
    <n v="11"/>
    <n v="43449"/>
    <n v="1671.1153846153845"/>
    <n v="40106.769230769227"/>
    <n v="8021.3538461538456"/>
    <n v="4010.6769230769228"/>
    <n v="4812.8123076923066"/>
    <n v="200"/>
    <n v="5012.8123076923066"/>
    <n v="2200"/>
    <n v="54338.799999999996"/>
    <n v="49325.987692307688"/>
    <s v="Paid"/>
    <s v="SBI"/>
    <s v="819079455226"/>
    <s v="977369878070"/>
  </r>
  <r>
    <x v="2069"/>
    <x v="170"/>
    <x v="1"/>
    <n v="35"/>
    <x v="6"/>
    <x v="3"/>
    <x v="3"/>
    <s v="2019-07-21"/>
    <x v="0"/>
    <x v="0"/>
    <n v="26"/>
    <n v="22"/>
    <n v="4"/>
    <n v="11"/>
    <n v="27981"/>
    <n v="1076.1923076923076"/>
    <n v="23676.230769230766"/>
    <n v="4735.246153846153"/>
    <n v="2367.6230769230765"/>
    <n v="2841.1476923076916"/>
    <n v="200"/>
    <n v="3041.1476923076916"/>
    <n v="2200"/>
    <n v="32979.099999999991"/>
    <n v="29937.9523076923"/>
    <s v="Paid"/>
    <s v="HDFC"/>
    <s v="253993142676"/>
    <s v="312814016810"/>
  </r>
  <r>
    <x v="2070"/>
    <x v="117"/>
    <x v="1"/>
    <n v="40"/>
    <x v="5"/>
    <x v="2"/>
    <x v="1"/>
    <s v="2022-06-25"/>
    <x v="0"/>
    <x v="0"/>
    <n v="26"/>
    <n v="24"/>
    <n v="2"/>
    <n v="9"/>
    <n v="77915"/>
    <n v="2996.7307692307691"/>
    <n v="71921.538461538454"/>
    <n v="14384.307692307691"/>
    <n v="7192.1538461538457"/>
    <n v="8630.5846153846142"/>
    <n v="200"/>
    <n v="8830.5846153846142"/>
    <n v="1800"/>
    <n v="95297.999999999985"/>
    <n v="86467.415384615364"/>
    <s v="Paid"/>
    <s v="HDFC"/>
    <s v="921332116994"/>
    <s v="613515249314"/>
  </r>
  <r>
    <x v="2071"/>
    <x v="0"/>
    <x v="1"/>
    <n v="54"/>
    <x v="4"/>
    <x v="3"/>
    <x v="3"/>
    <s v="2022-03-18"/>
    <x v="0"/>
    <x v="0"/>
    <n v="26"/>
    <n v="25"/>
    <n v="1"/>
    <n v="8"/>
    <n v="35489"/>
    <n v="1364.9615384615386"/>
    <n v="34124.038461538461"/>
    <n v="6824.8076923076924"/>
    <n v="3412.4038461538462"/>
    <n v="4094.8846153846152"/>
    <n v="200"/>
    <n v="4294.8846153846152"/>
    <n v="1600"/>
    <n v="45961.25"/>
    <n v="41666.365384615383"/>
    <s v="Paid"/>
    <s v="Axis"/>
    <s v="435674245421"/>
    <s v="361040093026"/>
  </r>
  <r>
    <x v="2072"/>
    <x v="40"/>
    <x v="1"/>
    <n v="45"/>
    <x v="0"/>
    <x v="5"/>
    <x v="5"/>
    <s v="2024-02-03"/>
    <x v="0"/>
    <x v="0"/>
    <n v="26"/>
    <n v="26"/>
    <n v="0"/>
    <n v="16"/>
    <n v="29774"/>
    <n v="1145.1538461538462"/>
    <n v="29774"/>
    <n v="5954.8"/>
    <n v="2977.4"/>
    <n v="3572.8799999999997"/>
    <n v="200"/>
    <n v="3772.8799999999997"/>
    <n v="3200"/>
    <n v="41906.200000000004"/>
    <n v="38133.320000000007"/>
    <s v="Paid"/>
    <s v="HDFC"/>
    <s v="959136920621"/>
    <s v="830552441180"/>
  </r>
  <r>
    <x v="2073"/>
    <x v="35"/>
    <x v="0"/>
    <n v="29"/>
    <x v="3"/>
    <x v="4"/>
    <x v="3"/>
    <s v="2023-08-13"/>
    <x v="0"/>
    <x v="0"/>
    <n v="26"/>
    <n v="23"/>
    <n v="3"/>
    <n v="5"/>
    <n v="22899"/>
    <n v="880.73076923076928"/>
    <n v="20256.807692307695"/>
    <n v="4051.3615384615391"/>
    <n v="2025.6807692307696"/>
    <n v="2430.8169230769231"/>
    <n v="200"/>
    <n v="2630.8169230769231"/>
    <n v="1000"/>
    <n v="27333.850000000006"/>
    <n v="24703.033076923082"/>
    <s v="Paid"/>
    <s v="SBI"/>
    <s v="347287021908"/>
    <s v="530097328043"/>
  </r>
  <r>
    <x v="2074"/>
    <x v="167"/>
    <x v="1"/>
    <n v="27"/>
    <x v="2"/>
    <x v="3"/>
    <x v="3"/>
    <s v="2025-04-08"/>
    <x v="0"/>
    <x v="0"/>
    <n v="26"/>
    <n v="23"/>
    <n v="3"/>
    <n v="2"/>
    <n v="63159"/>
    <n v="2429.1923076923076"/>
    <n v="55871.423076923078"/>
    <n v="11174.284615384617"/>
    <n v="5587.1423076923083"/>
    <n v="6704.5707692307687"/>
    <n v="200"/>
    <n v="6904.5707692307687"/>
    <n v="400"/>
    <n v="73032.850000000006"/>
    <n v="66128.279230769243"/>
    <s v="Paid"/>
    <s v="HDFC"/>
    <s v="547355429182"/>
    <s v="118992508274"/>
  </r>
  <r>
    <x v="2075"/>
    <x v="119"/>
    <x v="0"/>
    <n v="44"/>
    <x v="4"/>
    <x v="5"/>
    <x v="6"/>
    <s v="2020-06-18"/>
    <x v="0"/>
    <x v="0"/>
    <n v="26"/>
    <n v="24"/>
    <n v="2"/>
    <n v="10"/>
    <n v="61312"/>
    <n v="2358.1538461538462"/>
    <n v="56595.692307692312"/>
    <n v="11319.138461538463"/>
    <n v="5659.5692307692316"/>
    <n v="6791.4830769230775"/>
    <n v="200"/>
    <n v="6991.4830769230775"/>
    <n v="2000"/>
    <n v="75574.400000000009"/>
    <n v="68582.916923076933"/>
    <s v="Paid"/>
    <s v="SBI"/>
    <s v="333334481517"/>
    <s v="693579158158"/>
  </r>
  <r>
    <x v="2076"/>
    <x v="11"/>
    <x v="1"/>
    <n v="37"/>
    <x v="7"/>
    <x v="4"/>
    <x v="5"/>
    <s v="2019-09-09"/>
    <x v="0"/>
    <x v="0"/>
    <n v="26"/>
    <n v="24"/>
    <n v="2"/>
    <n v="13"/>
    <n v="79912"/>
    <n v="3073.5384615384614"/>
    <n v="73764.923076923078"/>
    <n v="14752.984615384616"/>
    <n v="7376.4923076923078"/>
    <n v="8851.790769230769"/>
    <n v="200"/>
    <n v="9051.790769230769"/>
    <n v="2600"/>
    <n v="98494.399999999994"/>
    <n v="89442.609230769231"/>
    <s v="Paid"/>
    <s v="SBI"/>
    <s v="413142976077"/>
    <s v="369717343562"/>
  </r>
  <r>
    <x v="2077"/>
    <x v="11"/>
    <x v="0"/>
    <n v="43"/>
    <x v="0"/>
    <x v="1"/>
    <x v="3"/>
    <s v="2020-06-30"/>
    <x v="0"/>
    <x v="0"/>
    <n v="26"/>
    <n v="25"/>
    <n v="1"/>
    <n v="10"/>
    <n v="37672"/>
    <n v="1448.9230769230769"/>
    <n v="36223.076923076922"/>
    <n v="7244.6153846153848"/>
    <n v="3622.3076923076924"/>
    <n v="4346.7692307692305"/>
    <n v="200"/>
    <n v="4546.7692307692305"/>
    <n v="2000"/>
    <n v="49090"/>
    <n v="44543.230769230766"/>
    <s v="Paid"/>
    <s v="ICICI"/>
    <s v="510321232900"/>
    <s v="993692565764"/>
  </r>
  <r>
    <x v="2078"/>
    <x v="127"/>
    <x v="0"/>
    <n v="51"/>
    <x v="3"/>
    <x v="4"/>
    <x v="3"/>
    <s v="2019-12-21"/>
    <x v="0"/>
    <x v="0"/>
    <n v="26"/>
    <n v="25"/>
    <n v="1"/>
    <n v="14"/>
    <n v="47340"/>
    <n v="1820.7692307692307"/>
    <n v="45519.230769230766"/>
    <n v="9103.8461538461543"/>
    <n v="4551.9230769230771"/>
    <n v="5462.3076923076915"/>
    <n v="200"/>
    <n v="5662.3076923076915"/>
    <n v="2800"/>
    <n v="61975"/>
    <n v="56312.692307692312"/>
    <s v="Paid"/>
    <s v="SBI"/>
    <s v="137875330747"/>
    <s v="281822425473"/>
  </r>
  <r>
    <x v="2079"/>
    <x v="67"/>
    <x v="1"/>
    <n v="22"/>
    <x v="2"/>
    <x v="3"/>
    <x v="2"/>
    <s v="2025-01-22"/>
    <x v="0"/>
    <x v="0"/>
    <n v="26"/>
    <n v="24"/>
    <n v="2"/>
    <n v="4"/>
    <n v="77613"/>
    <n v="2985.1153846153848"/>
    <n v="71642.769230769234"/>
    <n v="14328.553846153847"/>
    <n v="7164.2769230769236"/>
    <n v="8597.1323076923072"/>
    <n v="200"/>
    <n v="8797.1323076923072"/>
    <n v="800"/>
    <n v="93935.6"/>
    <n v="85138.467692307691"/>
    <s v="Paid"/>
    <s v="SBI"/>
    <s v="429838687608"/>
    <s v="208395212130"/>
  </r>
  <r>
    <x v="2080"/>
    <x v="176"/>
    <x v="1"/>
    <n v="46"/>
    <x v="7"/>
    <x v="5"/>
    <x v="4"/>
    <s v="2021-08-26"/>
    <x v="0"/>
    <x v="0"/>
    <n v="26"/>
    <n v="24"/>
    <n v="2"/>
    <n v="6"/>
    <n v="22921"/>
    <n v="881.57692307692309"/>
    <n v="21157.846153846156"/>
    <n v="4231.5692307692316"/>
    <n v="2115.7846153846158"/>
    <n v="2538.9415384615386"/>
    <n v="200"/>
    <n v="2738.9415384615386"/>
    <n v="1200"/>
    <n v="28705.200000000001"/>
    <n v="25966.258461538462"/>
    <s v="Paid"/>
    <s v="HDFC"/>
    <s v="628755172978"/>
    <s v="637870531714"/>
  </r>
  <r>
    <x v="2081"/>
    <x v="53"/>
    <x v="1"/>
    <n v="53"/>
    <x v="7"/>
    <x v="3"/>
    <x v="6"/>
    <s v="2022-07-29"/>
    <x v="0"/>
    <x v="0"/>
    <n v="26"/>
    <n v="23"/>
    <n v="3"/>
    <n v="17"/>
    <n v="33017"/>
    <n v="1269.8846153846155"/>
    <n v="29207.346153846156"/>
    <n v="5841.4692307692312"/>
    <n v="2920.7346153846156"/>
    <n v="3504.8815384615386"/>
    <n v="200"/>
    <n v="3704.8815384615386"/>
    <n v="3400"/>
    <n v="41369.550000000003"/>
    <n v="37664.668461538466"/>
    <s v="Paid"/>
    <s v="ICICI"/>
    <s v="752430535923"/>
    <s v="247441012324"/>
  </r>
  <r>
    <x v="2082"/>
    <x v="134"/>
    <x v="0"/>
    <n v="50"/>
    <x v="2"/>
    <x v="4"/>
    <x v="1"/>
    <s v="2022-07-06"/>
    <x v="0"/>
    <x v="0"/>
    <n v="26"/>
    <n v="23"/>
    <n v="3"/>
    <n v="12"/>
    <n v="49026"/>
    <n v="1885.6153846153845"/>
    <n v="43369.153846153844"/>
    <n v="8673.8307692307699"/>
    <n v="4336.9153846153849"/>
    <n v="5204.2984615384612"/>
    <n v="200"/>
    <n v="5404.2984615384612"/>
    <n v="2400"/>
    <n v="58779.9"/>
    <n v="53375.601538461538"/>
    <s v="Paid"/>
    <s v="SBI"/>
    <s v="477650165234"/>
    <s v="593617699652"/>
  </r>
  <r>
    <x v="2083"/>
    <x v="178"/>
    <x v="1"/>
    <n v="35"/>
    <x v="4"/>
    <x v="5"/>
    <x v="4"/>
    <s v="2021-06-14"/>
    <x v="0"/>
    <x v="0"/>
    <n v="26"/>
    <n v="25"/>
    <n v="1"/>
    <n v="2"/>
    <n v="45322"/>
    <n v="1743.1538461538462"/>
    <n v="43578.846153846156"/>
    <n v="8715.7692307692323"/>
    <n v="4357.8846153846162"/>
    <n v="5229.4615384615381"/>
    <n v="200"/>
    <n v="5429.4615384615381"/>
    <n v="400"/>
    <n v="57052.500000000007"/>
    <n v="51623.038461538468"/>
    <s v="Paid"/>
    <s v="ICICI"/>
    <s v="269908501808"/>
    <s v="742052175160"/>
  </r>
  <r>
    <x v="2084"/>
    <x v="99"/>
    <x v="1"/>
    <n v="44"/>
    <x v="7"/>
    <x v="3"/>
    <x v="1"/>
    <s v="2024-01-22"/>
    <x v="0"/>
    <x v="0"/>
    <n v="26"/>
    <n v="24"/>
    <n v="2"/>
    <n v="10"/>
    <n v="29064"/>
    <n v="1117.8461538461538"/>
    <n v="26828.307692307691"/>
    <n v="5365.6615384615388"/>
    <n v="2682.8307692307694"/>
    <n v="3219.396923076923"/>
    <n v="200"/>
    <n v="3419.396923076923"/>
    <n v="2000"/>
    <n v="36876.800000000003"/>
    <n v="33457.403076923081"/>
    <s v="Paid"/>
    <s v="SBI"/>
    <s v="514314634839"/>
    <s v="856396467507"/>
  </r>
  <r>
    <x v="2085"/>
    <x v="56"/>
    <x v="0"/>
    <n v="44"/>
    <x v="4"/>
    <x v="2"/>
    <x v="1"/>
    <s v="2021-09-16"/>
    <x v="0"/>
    <x v="0"/>
    <n v="26"/>
    <n v="23"/>
    <n v="3"/>
    <n v="16"/>
    <n v="64628"/>
    <n v="2485.6923076923076"/>
    <n v="57170.923076923078"/>
    <n v="11434.184615384616"/>
    <n v="5717.0923076923082"/>
    <n v="6860.5107692307693"/>
    <n v="200"/>
    <n v="7060.5107692307693"/>
    <n v="3200"/>
    <n v="77522.2"/>
    <n v="70461.689230769232"/>
    <s v="Paid"/>
    <s v="SBI"/>
    <s v="173524466958"/>
    <s v="819093802458"/>
  </r>
  <r>
    <x v="2086"/>
    <x v="181"/>
    <x v="1"/>
    <n v="30"/>
    <x v="6"/>
    <x v="4"/>
    <x v="1"/>
    <s v="2019-06-02"/>
    <x v="0"/>
    <x v="0"/>
    <n v="26"/>
    <n v="22"/>
    <n v="4"/>
    <n v="10"/>
    <n v="72485"/>
    <n v="2787.8846153846152"/>
    <n v="61333.461538461532"/>
    <n v="12266.692307692307"/>
    <n v="6133.3461538461534"/>
    <n v="7360.0153846153835"/>
    <n v="200"/>
    <n v="7560.0153846153835"/>
    <n v="2000"/>
    <n v="81733.5"/>
    <n v="74173.484615384616"/>
    <s v="Paid"/>
    <s v="SBI"/>
    <s v="117800399129"/>
    <s v="945100834439"/>
  </r>
  <r>
    <x v="2087"/>
    <x v="146"/>
    <x v="1"/>
    <n v="46"/>
    <x v="6"/>
    <x v="4"/>
    <x v="5"/>
    <s v="2021-08-12"/>
    <x v="0"/>
    <x v="0"/>
    <n v="26"/>
    <n v="24"/>
    <n v="2"/>
    <n v="9"/>
    <n v="65147"/>
    <n v="2505.6538461538462"/>
    <n v="60135.692307692312"/>
    <n v="12027.138461538463"/>
    <n v="6013.5692307692316"/>
    <n v="7216.2830769230768"/>
    <n v="200"/>
    <n v="7416.2830769230768"/>
    <n v="1800"/>
    <n v="79976.400000000009"/>
    <n v="72560.11692307693"/>
    <s v="Paid"/>
    <s v="Axis"/>
    <s v="855270869909"/>
    <s v="404774931271"/>
  </r>
  <r>
    <x v="2088"/>
    <x v="123"/>
    <x v="1"/>
    <n v="40"/>
    <x v="1"/>
    <x v="3"/>
    <x v="4"/>
    <s v="2021-01-28"/>
    <x v="0"/>
    <x v="0"/>
    <n v="26"/>
    <n v="23"/>
    <n v="3"/>
    <n v="16"/>
    <n v="34479"/>
    <n v="1326.1153846153845"/>
    <n v="30500.653846153844"/>
    <n v="6100.1307692307691"/>
    <n v="3050.0653846153846"/>
    <n v="3660.0784615384609"/>
    <n v="200"/>
    <n v="3860.0784615384609"/>
    <n v="3200"/>
    <n v="42850.85"/>
    <n v="38990.771538461537"/>
    <s v="Paid"/>
    <s v="HDFC"/>
    <s v="419284574948"/>
    <s v="894648175312"/>
  </r>
  <r>
    <x v="2089"/>
    <x v="18"/>
    <x v="1"/>
    <n v="33"/>
    <x v="1"/>
    <x v="5"/>
    <x v="5"/>
    <s v="2019-05-03"/>
    <x v="0"/>
    <x v="0"/>
    <n v="26"/>
    <n v="25"/>
    <n v="1"/>
    <n v="12"/>
    <n v="66552"/>
    <n v="2559.6923076923076"/>
    <n v="63992.307692307688"/>
    <n v="12798.461538461539"/>
    <n v="6399.2307692307695"/>
    <n v="7679.076923076922"/>
    <n v="200"/>
    <n v="7879.076923076922"/>
    <n v="2400"/>
    <n v="85589.999999999985"/>
    <n v="77710.923076923063"/>
    <s v="Paid"/>
    <s v="ICICI"/>
    <s v="214662506452"/>
    <s v="484581519375"/>
  </r>
  <r>
    <x v="2090"/>
    <x v="46"/>
    <x v="1"/>
    <n v="41"/>
    <x v="7"/>
    <x v="0"/>
    <x v="6"/>
    <s v="2020-02-08"/>
    <x v="0"/>
    <x v="0"/>
    <n v="26"/>
    <n v="22"/>
    <n v="4"/>
    <n v="6"/>
    <n v="38425"/>
    <n v="1477.8846153846155"/>
    <n v="32513.461538461539"/>
    <n v="6502.6923076923085"/>
    <n v="3251.3461538461543"/>
    <n v="3901.6153846153848"/>
    <n v="200"/>
    <n v="4101.6153846153848"/>
    <n v="1200"/>
    <n v="43467.5"/>
    <n v="39365.884615384617"/>
    <s v="Paid"/>
    <s v="HDFC"/>
    <s v="499512039723"/>
    <s v="103840001804"/>
  </r>
  <r>
    <x v="2091"/>
    <x v="197"/>
    <x v="0"/>
    <n v="43"/>
    <x v="0"/>
    <x v="3"/>
    <x v="0"/>
    <s v="2024-10-31"/>
    <x v="0"/>
    <x v="0"/>
    <n v="26"/>
    <n v="24"/>
    <n v="2"/>
    <n v="15"/>
    <n v="71721"/>
    <n v="2758.5"/>
    <n v="66204"/>
    <n v="13240.800000000001"/>
    <n v="6620.4000000000005"/>
    <n v="7944.48"/>
    <n v="200"/>
    <n v="8144.48"/>
    <n v="3000"/>
    <n v="89065.2"/>
    <n v="80920.72"/>
    <s v="Paid"/>
    <s v="SBI"/>
    <s v="321354625285"/>
    <s v="592152826712"/>
  </r>
  <r>
    <x v="2092"/>
    <x v="154"/>
    <x v="0"/>
    <n v="42"/>
    <x v="6"/>
    <x v="3"/>
    <x v="3"/>
    <s v="2019-04-24"/>
    <x v="0"/>
    <x v="0"/>
    <n v="26"/>
    <n v="21"/>
    <n v="5"/>
    <n v="9"/>
    <n v="21956"/>
    <n v="844.46153846153845"/>
    <n v="17733.692307692309"/>
    <n v="3546.7384615384617"/>
    <n v="1773.3692307692309"/>
    <n v="2128.043076923077"/>
    <n v="200"/>
    <n v="2328.043076923077"/>
    <n v="1800"/>
    <n v="24853.800000000003"/>
    <n v="22525.756923076926"/>
    <s v="Paid"/>
    <s v="SBI"/>
    <s v="699468220668"/>
    <s v="329329973991"/>
  </r>
  <r>
    <x v="2093"/>
    <x v="176"/>
    <x v="0"/>
    <n v="38"/>
    <x v="3"/>
    <x v="0"/>
    <x v="4"/>
    <s v="2019-02-03"/>
    <x v="0"/>
    <x v="0"/>
    <n v="26"/>
    <n v="26"/>
    <n v="0"/>
    <n v="12"/>
    <n v="36253"/>
    <n v="1394.3461538461538"/>
    <n v="36253"/>
    <n v="7250.6"/>
    <n v="3625.3"/>
    <n v="4350.3599999999997"/>
    <n v="200"/>
    <n v="4550.3599999999997"/>
    <n v="2400"/>
    <n v="49528.9"/>
    <n v="44978.54"/>
    <s v="Paid"/>
    <s v="HDFC"/>
    <s v="284865832830"/>
    <s v="981503820033"/>
  </r>
  <r>
    <x v="2094"/>
    <x v="121"/>
    <x v="0"/>
    <n v="43"/>
    <x v="5"/>
    <x v="2"/>
    <x v="6"/>
    <s v="2019-10-13"/>
    <x v="0"/>
    <x v="0"/>
    <n v="26"/>
    <n v="25"/>
    <n v="1"/>
    <n v="12"/>
    <n v="34109"/>
    <n v="1311.8846153846155"/>
    <n v="32797.11538461539"/>
    <n v="6559.423076923078"/>
    <n v="3279.711538461539"/>
    <n v="3935.6538461538466"/>
    <n v="200"/>
    <n v="4135.6538461538466"/>
    <n v="2400"/>
    <n v="45036.250000000007"/>
    <n v="40900.596153846163"/>
    <s v="Paid"/>
    <s v="ICICI"/>
    <s v="703784152721"/>
    <s v="781673036712"/>
  </r>
  <r>
    <x v="2095"/>
    <x v="110"/>
    <x v="0"/>
    <n v="28"/>
    <x v="1"/>
    <x v="1"/>
    <x v="4"/>
    <s v="2022-10-18"/>
    <x v="0"/>
    <x v="0"/>
    <n v="26"/>
    <n v="22"/>
    <n v="4"/>
    <n v="5"/>
    <n v="24533"/>
    <n v="943.57692307692309"/>
    <n v="20758.692307692309"/>
    <n v="4151.7384615384617"/>
    <n v="2075.8692307692309"/>
    <n v="2491.043076923077"/>
    <n v="200"/>
    <n v="2691.043076923077"/>
    <n v="1000"/>
    <n v="27986.300000000003"/>
    <n v="25295.256923076926"/>
    <s v="Paid"/>
    <s v="Axis"/>
    <s v="379890207036"/>
    <s v="156495646164"/>
  </r>
  <r>
    <x v="2096"/>
    <x v="19"/>
    <x v="1"/>
    <n v="36"/>
    <x v="2"/>
    <x v="3"/>
    <x v="6"/>
    <s v="2020-05-05"/>
    <x v="0"/>
    <x v="0"/>
    <n v="26"/>
    <n v="22"/>
    <n v="4"/>
    <n v="6"/>
    <n v="60232"/>
    <n v="2316.6153846153848"/>
    <n v="50965.538461538468"/>
    <n v="10193.107692307694"/>
    <n v="5096.5538461538472"/>
    <n v="6115.8646153846157"/>
    <n v="200"/>
    <n v="6315.8646153846157"/>
    <n v="1200"/>
    <n v="67455.200000000012"/>
    <n v="61139.335384615399"/>
    <s v="Paid"/>
    <s v="HDFC"/>
    <s v="176018084170"/>
    <s v="893037386084"/>
  </r>
  <r>
    <x v="2097"/>
    <x v="12"/>
    <x v="0"/>
    <n v="34"/>
    <x v="2"/>
    <x v="5"/>
    <x v="6"/>
    <s v="2025-05-04"/>
    <x v="0"/>
    <x v="0"/>
    <n v="26"/>
    <n v="26"/>
    <n v="0"/>
    <n v="16"/>
    <n v="75518"/>
    <n v="2904.5384615384614"/>
    <n v="75518"/>
    <n v="15103.6"/>
    <n v="7551.8"/>
    <n v="9062.16"/>
    <n v="200"/>
    <n v="9262.16"/>
    <n v="3200"/>
    <n v="101373.40000000001"/>
    <n v="92111.24"/>
    <s v="Paid"/>
    <s v="Axis"/>
    <s v="498802146067"/>
    <s v="797839760919"/>
  </r>
  <r>
    <x v="2098"/>
    <x v="185"/>
    <x v="1"/>
    <n v="42"/>
    <x v="3"/>
    <x v="3"/>
    <x v="2"/>
    <s v="2024-05-10"/>
    <x v="0"/>
    <x v="0"/>
    <n v="26"/>
    <n v="24"/>
    <n v="2"/>
    <n v="9"/>
    <n v="37844"/>
    <n v="1455.5384615384614"/>
    <n v="34932.923076923078"/>
    <n v="6986.584615384616"/>
    <n v="3493.292307692308"/>
    <n v="4191.9507692307689"/>
    <n v="200"/>
    <n v="4391.9507692307689"/>
    <n v="1800"/>
    <n v="47212.800000000003"/>
    <n v="42820.849230769236"/>
    <s v="Paid"/>
    <s v="Axis"/>
    <s v="253216675216"/>
    <s v="776091500088"/>
  </r>
  <r>
    <x v="2099"/>
    <x v="74"/>
    <x v="1"/>
    <n v="47"/>
    <x v="3"/>
    <x v="3"/>
    <x v="3"/>
    <s v="2023-06-28"/>
    <x v="0"/>
    <x v="0"/>
    <n v="26"/>
    <n v="23"/>
    <n v="3"/>
    <n v="20"/>
    <n v="50191"/>
    <n v="1930.4230769230769"/>
    <n v="44399.730769230766"/>
    <n v="8879.9461538461528"/>
    <n v="4439.9730769230764"/>
    <n v="5327.9676923076913"/>
    <n v="200"/>
    <n v="5527.9676923076913"/>
    <n v="4000"/>
    <n v="61719.649999999994"/>
    <n v="56191.682307692303"/>
    <s v="Paid"/>
    <s v="ICICI"/>
    <s v="538093990788"/>
    <s v="322386340072"/>
  </r>
  <r>
    <x v="2100"/>
    <x v="84"/>
    <x v="1"/>
    <n v="38"/>
    <x v="0"/>
    <x v="5"/>
    <x v="1"/>
    <s v="2022-06-10"/>
    <x v="0"/>
    <x v="0"/>
    <n v="26"/>
    <n v="23"/>
    <n v="3"/>
    <n v="10"/>
    <n v="49240"/>
    <n v="1893.8461538461538"/>
    <n v="43558.461538461539"/>
    <n v="8711.6923076923085"/>
    <n v="4355.8461538461543"/>
    <n v="5227.0153846153844"/>
    <n v="200"/>
    <n v="5427.0153846153844"/>
    <n v="2000"/>
    <n v="58626"/>
    <n v="53198.984615384616"/>
    <s v="Paid"/>
    <s v="ICICI"/>
    <s v="828882836438"/>
    <s v="998193374159"/>
  </r>
  <r>
    <x v="2101"/>
    <x v="155"/>
    <x v="1"/>
    <n v="32"/>
    <x v="5"/>
    <x v="0"/>
    <x v="3"/>
    <s v="2019-11-02"/>
    <x v="0"/>
    <x v="0"/>
    <n v="26"/>
    <n v="25"/>
    <n v="1"/>
    <n v="20"/>
    <n v="56895"/>
    <n v="2188.2692307692309"/>
    <n v="54706.730769230773"/>
    <n v="10941.346153846156"/>
    <n v="5470.673076923078"/>
    <n v="6564.8076923076924"/>
    <n v="200"/>
    <n v="6764.8076923076924"/>
    <n v="4000"/>
    <n v="75118.750000000015"/>
    <n v="68353.942307692327"/>
    <s v="Paid"/>
    <s v="HDFC"/>
    <s v="155867881176"/>
    <s v="678149626733"/>
  </r>
  <r>
    <x v="2102"/>
    <x v="45"/>
    <x v="1"/>
    <n v="27"/>
    <x v="3"/>
    <x v="0"/>
    <x v="2"/>
    <s v="2020-05-18"/>
    <x v="0"/>
    <x v="0"/>
    <n v="26"/>
    <n v="24"/>
    <n v="2"/>
    <n v="18"/>
    <n v="37964"/>
    <n v="1460.1538461538462"/>
    <n v="35043.692307692312"/>
    <n v="7008.7384615384626"/>
    <n v="3504.3692307692313"/>
    <n v="4205.2430769230778"/>
    <n v="200"/>
    <n v="4405.2430769230778"/>
    <n v="3600"/>
    <n v="49156.80000000001"/>
    <n v="44751.556923076932"/>
    <s v="Paid"/>
    <s v="HDFC"/>
    <s v="574931138942"/>
    <s v="223465945294"/>
  </r>
  <r>
    <x v="2103"/>
    <x v="117"/>
    <x v="1"/>
    <n v="34"/>
    <x v="3"/>
    <x v="4"/>
    <x v="0"/>
    <s v="2025-06-23"/>
    <x v="0"/>
    <x v="0"/>
    <n v="26"/>
    <n v="24"/>
    <n v="2"/>
    <n v="14"/>
    <n v="64076"/>
    <n v="2464.4615384615386"/>
    <n v="59147.076923076922"/>
    <n v="11829.415384615386"/>
    <n v="5914.7076923076929"/>
    <n v="7097.6492307692306"/>
    <n v="200"/>
    <n v="7297.6492307692306"/>
    <n v="2800"/>
    <n v="79691.199999999997"/>
    <n v="72393.550769230773"/>
    <s v="Paid"/>
    <s v="SBI"/>
    <s v="256199047544"/>
    <s v="326955726773"/>
  </r>
  <r>
    <x v="2104"/>
    <x v="45"/>
    <x v="1"/>
    <n v="54"/>
    <x v="7"/>
    <x v="4"/>
    <x v="1"/>
    <s v="2025-02-10"/>
    <x v="0"/>
    <x v="0"/>
    <n v="26"/>
    <n v="25"/>
    <n v="1"/>
    <n v="18"/>
    <n v="74852"/>
    <n v="2878.9230769230771"/>
    <n v="71973.076923076922"/>
    <n v="14394.615384615385"/>
    <n v="7197.3076923076924"/>
    <n v="8636.7692307692305"/>
    <n v="200"/>
    <n v="8836.7692307692305"/>
    <n v="3600"/>
    <n v="97165"/>
    <n v="88328.230769230766"/>
    <s v="Paid"/>
    <s v="ICICI"/>
    <s v="565915779316"/>
    <s v="159893377090"/>
  </r>
  <r>
    <x v="2105"/>
    <x v="63"/>
    <x v="0"/>
    <n v="47"/>
    <x v="6"/>
    <x v="3"/>
    <x v="0"/>
    <s v="2019-05-24"/>
    <x v="0"/>
    <x v="0"/>
    <n v="26"/>
    <n v="23"/>
    <n v="3"/>
    <n v="18"/>
    <n v="44339"/>
    <n v="1705.3461538461538"/>
    <n v="39222.961538461539"/>
    <n v="7844.5923076923082"/>
    <n v="3922.2961538461541"/>
    <n v="4706.7553846153842"/>
    <n v="200"/>
    <n v="4906.7553846153842"/>
    <n v="3600"/>
    <n v="54589.85"/>
    <n v="49683.094615384616"/>
    <s v="Paid"/>
    <s v="HDFC"/>
    <s v="441975981438"/>
    <s v="947122663031"/>
  </r>
  <r>
    <x v="2106"/>
    <x v="129"/>
    <x v="1"/>
    <n v="32"/>
    <x v="1"/>
    <x v="4"/>
    <x v="6"/>
    <s v="2023-06-27"/>
    <x v="0"/>
    <x v="0"/>
    <n v="26"/>
    <n v="22"/>
    <n v="4"/>
    <n v="4"/>
    <n v="52949"/>
    <n v="2036.5"/>
    <n v="44803"/>
    <n v="8960.6"/>
    <n v="4480.3"/>
    <n v="5376.36"/>
    <n v="200"/>
    <n v="5576.36"/>
    <n v="800"/>
    <n v="59043.9"/>
    <n v="53467.54"/>
    <s v="Paid"/>
    <s v="Axis"/>
    <s v="217306975550"/>
    <s v="407320798617"/>
  </r>
  <r>
    <x v="2107"/>
    <x v="195"/>
    <x v="1"/>
    <n v="42"/>
    <x v="4"/>
    <x v="4"/>
    <x v="3"/>
    <s v="2023-11-23"/>
    <x v="0"/>
    <x v="0"/>
    <n v="26"/>
    <n v="25"/>
    <n v="1"/>
    <n v="3"/>
    <n v="59415"/>
    <n v="2285.1923076923076"/>
    <n v="57129.807692307688"/>
    <n v="11425.961538461539"/>
    <n v="5712.9807692307695"/>
    <n v="6855.576923076922"/>
    <n v="200"/>
    <n v="7055.576923076922"/>
    <n v="600"/>
    <n v="74868.749999999985"/>
    <n v="67813.173076923063"/>
    <s v="Paid"/>
    <s v="Axis"/>
    <s v="967376109472"/>
    <s v="981724436299"/>
  </r>
  <r>
    <x v="2108"/>
    <x v="26"/>
    <x v="0"/>
    <n v="37"/>
    <x v="1"/>
    <x v="5"/>
    <x v="4"/>
    <s v="2020-08-13"/>
    <x v="0"/>
    <x v="0"/>
    <n v="26"/>
    <n v="22"/>
    <n v="4"/>
    <n v="17"/>
    <n v="62781"/>
    <n v="2414.6538461538462"/>
    <n v="53122.384615384617"/>
    <n v="10624.476923076923"/>
    <n v="5312.2384615384617"/>
    <n v="6374.6861538461535"/>
    <n v="200"/>
    <n v="6574.6861538461535"/>
    <n v="3400"/>
    <n v="72459.100000000006"/>
    <n v="65884.413846153853"/>
    <s v="Paid"/>
    <s v="ICICI"/>
    <s v="783089565222"/>
    <s v="344885932976"/>
  </r>
  <r>
    <x v="2109"/>
    <x v="20"/>
    <x v="1"/>
    <n v="45"/>
    <x v="2"/>
    <x v="0"/>
    <x v="6"/>
    <s v="2020-01-09"/>
    <x v="0"/>
    <x v="0"/>
    <n v="26"/>
    <n v="24"/>
    <n v="2"/>
    <n v="18"/>
    <n v="42723"/>
    <n v="1643.1923076923076"/>
    <n v="39436.615384615383"/>
    <n v="7887.3230769230768"/>
    <n v="3943.6615384615384"/>
    <n v="4732.3938461538455"/>
    <n v="200"/>
    <n v="4932.3938461538455"/>
    <n v="3600"/>
    <n v="54867.6"/>
    <n v="49935.206153846157"/>
    <s v="Paid"/>
    <s v="HDFC"/>
    <s v="266737232725"/>
    <s v="510333455259"/>
  </r>
  <r>
    <x v="2110"/>
    <x v="11"/>
    <x v="0"/>
    <n v="51"/>
    <x v="0"/>
    <x v="2"/>
    <x v="1"/>
    <s v="2024-03-25"/>
    <x v="0"/>
    <x v="0"/>
    <n v="26"/>
    <n v="23"/>
    <n v="3"/>
    <n v="18"/>
    <n v="30325"/>
    <n v="1166.3461538461538"/>
    <n v="26825.961538461539"/>
    <n v="5365.1923076923085"/>
    <n v="2682.5961538461543"/>
    <n v="3219.1153846153848"/>
    <n v="200"/>
    <n v="3419.1153846153848"/>
    <n v="3600"/>
    <n v="38473.75"/>
    <n v="35054.634615384617"/>
    <s v="Paid"/>
    <s v="Axis"/>
    <s v="297561383075"/>
    <s v="587922663410"/>
  </r>
  <r>
    <x v="2111"/>
    <x v="156"/>
    <x v="1"/>
    <n v="25"/>
    <x v="0"/>
    <x v="2"/>
    <x v="5"/>
    <s v="2025-09-02"/>
    <x v="0"/>
    <x v="0"/>
    <n v="26"/>
    <n v="21"/>
    <n v="5"/>
    <n v="19"/>
    <n v="43296"/>
    <n v="1665.2307692307693"/>
    <n v="34969.846153846156"/>
    <n v="6993.9692307692312"/>
    <n v="3496.9846153846156"/>
    <n v="4196.3815384615382"/>
    <n v="200"/>
    <n v="4396.3815384615382"/>
    <n v="3800"/>
    <n v="49260.800000000003"/>
    <n v="44864.418461538466"/>
    <s v="Paid"/>
    <s v="Axis"/>
    <s v="392171127764"/>
    <s v="458704098422"/>
  </r>
  <r>
    <x v="2112"/>
    <x v="129"/>
    <x v="1"/>
    <n v="30"/>
    <x v="7"/>
    <x v="0"/>
    <x v="3"/>
    <s v="2020-12-09"/>
    <x v="0"/>
    <x v="0"/>
    <n v="26"/>
    <n v="23"/>
    <n v="3"/>
    <n v="17"/>
    <n v="45772"/>
    <n v="1760.4615384615386"/>
    <n v="40490.61538461539"/>
    <n v="8098.1230769230788"/>
    <n v="4049.0615384615394"/>
    <n v="4858.8738461538469"/>
    <n v="200"/>
    <n v="5058.8738461538469"/>
    <n v="3400"/>
    <n v="56037.8"/>
    <n v="50978.926153846158"/>
    <s v="Paid"/>
    <s v="Axis"/>
    <s v="952447612963"/>
    <s v="411198907883"/>
  </r>
  <r>
    <x v="2113"/>
    <x v="94"/>
    <x v="0"/>
    <n v="40"/>
    <x v="7"/>
    <x v="0"/>
    <x v="5"/>
    <s v="2024-08-04"/>
    <x v="0"/>
    <x v="0"/>
    <n v="26"/>
    <n v="23"/>
    <n v="3"/>
    <n v="0"/>
    <n v="64122"/>
    <n v="2466.2307692307691"/>
    <n v="56723.307692307688"/>
    <n v="11344.661538461538"/>
    <n v="5672.330769230769"/>
    <n v="6806.7969230769222"/>
    <n v="200"/>
    <n v="7006.7969230769222"/>
    <n v="0"/>
    <n v="73740.3"/>
    <n v="66733.50307692308"/>
    <s v="Paid"/>
    <s v="Axis"/>
    <s v="409350654614"/>
    <s v="629025376675"/>
  </r>
  <r>
    <x v="2114"/>
    <x v="131"/>
    <x v="1"/>
    <n v="52"/>
    <x v="4"/>
    <x v="0"/>
    <x v="0"/>
    <s v="2022-10-20"/>
    <x v="0"/>
    <x v="0"/>
    <n v="26"/>
    <n v="23"/>
    <n v="3"/>
    <n v="11"/>
    <n v="41371"/>
    <n v="1591.1923076923076"/>
    <n v="36597.423076923078"/>
    <n v="7319.4846153846156"/>
    <n v="3659.7423076923078"/>
    <n v="4391.6907692307695"/>
    <n v="200"/>
    <n v="4591.6907692307695"/>
    <n v="2200"/>
    <n v="49776.65"/>
    <n v="45184.959230769229"/>
    <s v="Paid"/>
    <s v="HDFC"/>
    <s v="738197361399"/>
    <s v="258037397757"/>
  </r>
  <r>
    <x v="2115"/>
    <x v="179"/>
    <x v="1"/>
    <n v="35"/>
    <x v="6"/>
    <x v="5"/>
    <x v="1"/>
    <s v="2023-12-08"/>
    <x v="0"/>
    <x v="0"/>
    <n v="26"/>
    <n v="24"/>
    <n v="2"/>
    <n v="11"/>
    <n v="55452"/>
    <n v="2132.7692307692309"/>
    <n v="51186.461538461546"/>
    <n v="10237.292307692311"/>
    <n v="5118.6461538461554"/>
    <n v="6142.375384615385"/>
    <n v="200"/>
    <n v="6342.375384615385"/>
    <n v="2200"/>
    <n v="68742.400000000009"/>
    <n v="62400.024615384624"/>
    <s v="Paid"/>
    <s v="SBI"/>
    <s v="545940280208"/>
    <s v="151347812253"/>
  </r>
  <r>
    <x v="2116"/>
    <x v="144"/>
    <x v="0"/>
    <n v="52"/>
    <x v="5"/>
    <x v="4"/>
    <x v="0"/>
    <s v="2020-07-22"/>
    <x v="0"/>
    <x v="0"/>
    <n v="26"/>
    <n v="25"/>
    <n v="1"/>
    <n v="6"/>
    <n v="51541"/>
    <n v="1982.3461538461538"/>
    <n v="49558.653846153844"/>
    <n v="9911.7307692307695"/>
    <n v="4955.8653846153848"/>
    <n v="5947.038461538461"/>
    <n v="200"/>
    <n v="6147.038461538461"/>
    <n v="1200"/>
    <n v="65626.25"/>
    <n v="59479.211538461539"/>
    <s v="Paid"/>
    <s v="Axis"/>
    <s v="660737236438"/>
    <s v="389233375174"/>
  </r>
  <r>
    <x v="2117"/>
    <x v="108"/>
    <x v="1"/>
    <n v="22"/>
    <x v="7"/>
    <x v="1"/>
    <x v="3"/>
    <s v="2021-01-12"/>
    <x v="0"/>
    <x v="0"/>
    <n v="26"/>
    <n v="22"/>
    <n v="4"/>
    <n v="14"/>
    <n v="21110"/>
    <n v="811.92307692307691"/>
    <n v="17862.307692307691"/>
    <n v="3572.4615384615386"/>
    <n v="1786.2307692307693"/>
    <n v="2143.476923076923"/>
    <n v="200"/>
    <n v="2343.476923076923"/>
    <n v="2800"/>
    <n v="26021"/>
    <n v="23677.523076923077"/>
    <s v="Paid"/>
    <s v="SBI"/>
    <s v="951513778134"/>
    <s v="341932534166"/>
  </r>
  <r>
    <x v="2118"/>
    <x v="162"/>
    <x v="0"/>
    <n v="25"/>
    <x v="5"/>
    <x v="3"/>
    <x v="4"/>
    <s v="2022-06-09"/>
    <x v="0"/>
    <x v="0"/>
    <n v="26"/>
    <n v="24"/>
    <n v="2"/>
    <n v="8"/>
    <n v="73325"/>
    <n v="2820.1923076923076"/>
    <n v="67684.615384615376"/>
    <n v="13536.923076923076"/>
    <n v="6768.4615384615381"/>
    <n v="8122.1538461538448"/>
    <n v="200"/>
    <n v="8322.1538461538439"/>
    <n v="1600"/>
    <n v="89589.999999999985"/>
    <n v="81267.846153846142"/>
    <s v="Paid"/>
    <s v="ICICI"/>
    <s v="765341577283"/>
    <s v="263421592454"/>
  </r>
  <r>
    <x v="2119"/>
    <x v="100"/>
    <x v="0"/>
    <n v="38"/>
    <x v="4"/>
    <x v="5"/>
    <x v="6"/>
    <s v="2025-01-13"/>
    <x v="0"/>
    <x v="0"/>
    <n v="26"/>
    <n v="22"/>
    <n v="4"/>
    <n v="20"/>
    <n v="35323"/>
    <n v="1358.5769230769231"/>
    <n v="29888.692307692309"/>
    <n v="5977.7384615384617"/>
    <n v="2988.8692307692309"/>
    <n v="3586.6430769230769"/>
    <n v="200"/>
    <n v="3786.6430769230769"/>
    <n v="4000"/>
    <n v="42855.3"/>
    <n v="39068.656923076924"/>
    <s v="Paid"/>
    <s v="HDFC"/>
    <s v="686084306985"/>
    <s v="134615054419"/>
  </r>
  <r>
    <x v="2120"/>
    <x v="127"/>
    <x v="1"/>
    <n v="36"/>
    <x v="1"/>
    <x v="0"/>
    <x v="0"/>
    <s v="2021-01-06"/>
    <x v="0"/>
    <x v="0"/>
    <n v="26"/>
    <n v="24"/>
    <n v="2"/>
    <n v="13"/>
    <n v="75374"/>
    <n v="2899"/>
    <n v="69576"/>
    <n v="13915.2"/>
    <n v="6957.6"/>
    <n v="8349.119999999999"/>
    <n v="200"/>
    <n v="8549.119999999999"/>
    <n v="2600"/>
    <n v="93048.8"/>
    <n v="84499.680000000008"/>
    <s v="Paid"/>
    <s v="HDFC"/>
    <s v="452843810013"/>
    <s v="165529383986"/>
  </r>
  <r>
    <x v="2121"/>
    <x v="77"/>
    <x v="1"/>
    <n v="50"/>
    <x v="2"/>
    <x v="0"/>
    <x v="6"/>
    <s v="2020-11-07"/>
    <x v="0"/>
    <x v="0"/>
    <n v="26"/>
    <n v="25"/>
    <n v="1"/>
    <n v="0"/>
    <n v="76706"/>
    <n v="2950.2307692307691"/>
    <n v="73755.76923076922"/>
    <n v="14751.153846153844"/>
    <n v="7375.576923076922"/>
    <n v="8850.6923076923067"/>
    <n v="200"/>
    <n v="9050.6923076923067"/>
    <n v="0"/>
    <n v="95882.499999999985"/>
    <n v="86831.807692307673"/>
    <s v="Paid"/>
    <s v="Axis"/>
    <s v="748714713880"/>
    <s v="116891581308"/>
  </r>
  <r>
    <x v="2122"/>
    <x v="173"/>
    <x v="0"/>
    <n v="36"/>
    <x v="4"/>
    <x v="1"/>
    <x v="6"/>
    <s v="2023-06-06"/>
    <x v="0"/>
    <x v="0"/>
    <n v="26"/>
    <n v="25"/>
    <n v="1"/>
    <n v="2"/>
    <n v="59122"/>
    <n v="2273.9230769230771"/>
    <n v="56848.076923076929"/>
    <n v="11369.615384615387"/>
    <n v="5684.8076923076933"/>
    <n v="6821.7692307692314"/>
    <n v="200"/>
    <n v="7021.7692307692314"/>
    <n v="400"/>
    <n v="74302.5"/>
    <n v="67280.730769230766"/>
    <s v="Paid"/>
    <s v="ICICI"/>
    <s v="587125360657"/>
    <s v="992011309286"/>
  </r>
  <r>
    <x v="2123"/>
    <x v="136"/>
    <x v="0"/>
    <n v="27"/>
    <x v="5"/>
    <x v="1"/>
    <x v="5"/>
    <s v="2025-05-15"/>
    <x v="0"/>
    <x v="0"/>
    <n v="26"/>
    <n v="25"/>
    <n v="1"/>
    <n v="1"/>
    <n v="68306"/>
    <n v="2627.1538461538462"/>
    <n v="65678.846153846156"/>
    <n v="13135.769230769232"/>
    <n v="6567.8846153846162"/>
    <n v="7881.4615384615381"/>
    <n v="200"/>
    <n v="8081.4615384615381"/>
    <n v="200"/>
    <n v="85582.5"/>
    <n v="77501.038461538468"/>
    <s v="Paid"/>
    <s v="Axis"/>
    <s v="463994534622"/>
    <s v="353796042752"/>
  </r>
  <r>
    <x v="2124"/>
    <x v="41"/>
    <x v="0"/>
    <n v="46"/>
    <x v="7"/>
    <x v="3"/>
    <x v="5"/>
    <s v="2021-05-28"/>
    <x v="0"/>
    <x v="0"/>
    <n v="26"/>
    <n v="23"/>
    <n v="3"/>
    <n v="13"/>
    <n v="21903"/>
    <n v="842.42307692307691"/>
    <n v="19375.73076923077"/>
    <n v="3875.146153846154"/>
    <n v="1937.573076923077"/>
    <n v="2325.0876923076921"/>
    <n v="200"/>
    <n v="2525.0876923076921"/>
    <n v="2600"/>
    <n v="27788.45"/>
    <n v="25263.36230769231"/>
    <s v="Paid"/>
    <s v="SBI"/>
    <s v="960779281612"/>
    <s v="725431097282"/>
  </r>
  <r>
    <x v="2125"/>
    <x v="133"/>
    <x v="1"/>
    <n v="26"/>
    <x v="5"/>
    <x v="1"/>
    <x v="5"/>
    <s v="2025-09-14"/>
    <x v="0"/>
    <x v="0"/>
    <n v="26"/>
    <n v="26"/>
    <n v="0"/>
    <n v="7"/>
    <n v="78192"/>
    <n v="3007.3846153846152"/>
    <n v="78192"/>
    <n v="15638.400000000001"/>
    <n v="7819.2000000000007"/>
    <n v="9383.0399999999991"/>
    <n v="200"/>
    <n v="9583.0399999999991"/>
    <n v="1400"/>
    <n v="103049.59999999999"/>
    <n v="93466.559999999998"/>
    <s v="Paid"/>
    <s v="Axis"/>
    <s v="796769575234"/>
    <s v="767505855026"/>
  </r>
  <r>
    <x v="2126"/>
    <x v="89"/>
    <x v="0"/>
    <n v="46"/>
    <x v="5"/>
    <x v="2"/>
    <x v="4"/>
    <s v="2020-05-07"/>
    <x v="0"/>
    <x v="0"/>
    <n v="26"/>
    <n v="23"/>
    <n v="3"/>
    <n v="2"/>
    <n v="55907"/>
    <n v="2150.2692307692309"/>
    <n v="49456.192307692312"/>
    <n v="9891.2384615384635"/>
    <n v="4945.6192307692318"/>
    <n v="5934.7430769230768"/>
    <n v="200"/>
    <n v="6134.7430769230768"/>
    <n v="400"/>
    <n v="64693.05000000001"/>
    <n v="58558.306923076932"/>
    <s v="Paid"/>
    <s v="HDFC"/>
    <s v="774762240431"/>
    <s v="387614185943"/>
  </r>
  <r>
    <x v="2127"/>
    <x v="159"/>
    <x v="1"/>
    <n v="28"/>
    <x v="3"/>
    <x v="0"/>
    <x v="3"/>
    <s v="2022-03-10"/>
    <x v="0"/>
    <x v="0"/>
    <n v="26"/>
    <n v="22"/>
    <n v="4"/>
    <n v="6"/>
    <n v="52068"/>
    <n v="2002.6153846153845"/>
    <n v="44057.538461538461"/>
    <n v="8811.5076923076922"/>
    <n v="4405.7538461538461"/>
    <n v="5286.9046153846148"/>
    <n v="200"/>
    <n v="5486.9046153846148"/>
    <n v="1200"/>
    <n v="58474.8"/>
    <n v="52987.895384615389"/>
    <s v="Paid"/>
    <s v="SBI"/>
    <s v="768423751960"/>
    <s v="154934416108"/>
  </r>
  <r>
    <x v="2128"/>
    <x v="60"/>
    <x v="0"/>
    <n v="52"/>
    <x v="0"/>
    <x v="2"/>
    <x v="0"/>
    <s v="2021-06-07"/>
    <x v="0"/>
    <x v="0"/>
    <n v="26"/>
    <n v="23"/>
    <n v="3"/>
    <n v="2"/>
    <n v="75565"/>
    <n v="2906.3461538461538"/>
    <n v="66845.961538461532"/>
    <n v="13369.192307692307"/>
    <n v="6684.5961538461534"/>
    <n v="8021.5153846153835"/>
    <n v="200"/>
    <n v="8221.5153846153844"/>
    <n v="400"/>
    <n v="87299.75"/>
    <n v="79078.234615384616"/>
    <s v="Paid"/>
    <s v="Axis"/>
    <s v="556449566510"/>
    <s v="322723529314"/>
  </r>
  <r>
    <x v="2129"/>
    <x v="36"/>
    <x v="1"/>
    <n v="30"/>
    <x v="1"/>
    <x v="3"/>
    <x v="5"/>
    <s v="2019-09-16"/>
    <x v="0"/>
    <x v="0"/>
    <n v="26"/>
    <n v="23"/>
    <n v="3"/>
    <n v="13"/>
    <n v="51421"/>
    <n v="1977.7307692307693"/>
    <n v="45487.807692307695"/>
    <n v="9097.5615384615394"/>
    <n v="4548.7807692307697"/>
    <n v="5458.5369230769229"/>
    <n v="200"/>
    <n v="5658.5369230769229"/>
    <n v="2600"/>
    <n v="61734.15"/>
    <n v="56075.61307692308"/>
    <s v="Paid"/>
    <s v="HDFC"/>
    <s v="828744069259"/>
    <s v="875491362895"/>
  </r>
  <r>
    <x v="2130"/>
    <x v="97"/>
    <x v="1"/>
    <n v="35"/>
    <x v="6"/>
    <x v="1"/>
    <x v="5"/>
    <s v="2019-03-02"/>
    <x v="0"/>
    <x v="0"/>
    <n v="26"/>
    <n v="24"/>
    <n v="2"/>
    <n v="15"/>
    <n v="72535"/>
    <n v="2789.8076923076924"/>
    <n v="66955.384615384624"/>
    <n v="13391.076923076926"/>
    <n v="6695.5384615384628"/>
    <n v="8034.6461538461544"/>
    <n v="200"/>
    <n v="8234.6461538461554"/>
    <n v="3000"/>
    <n v="90042.000000000015"/>
    <n v="81807.353846153856"/>
    <s v="Paid"/>
    <s v="SBI"/>
    <s v="560290099331"/>
    <s v="200389714526"/>
  </r>
  <r>
    <x v="2131"/>
    <x v="13"/>
    <x v="0"/>
    <n v="40"/>
    <x v="4"/>
    <x v="4"/>
    <x v="0"/>
    <s v="2022-05-11"/>
    <x v="0"/>
    <x v="0"/>
    <n v="26"/>
    <n v="24"/>
    <n v="2"/>
    <n v="17"/>
    <n v="65993"/>
    <n v="2538.1923076923076"/>
    <n v="60916.615384615383"/>
    <n v="12183.323076923078"/>
    <n v="6091.6615384615388"/>
    <n v="7309.9938461538459"/>
    <n v="200"/>
    <n v="7509.9938461538459"/>
    <n v="3400"/>
    <n v="82591.600000000006"/>
    <n v="75081.606153846165"/>
    <s v="Paid"/>
    <s v="Axis"/>
    <s v="494892959854"/>
    <s v="431721253599"/>
  </r>
  <r>
    <x v="2132"/>
    <x v="31"/>
    <x v="0"/>
    <n v="49"/>
    <x v="3"/>
    <x v="3"/>
    <x v="1"/>
    <s v="2024-09-18"/>
    <x v="0"/>
    <x v="0"/>
    <n v="26"/>
    <n v="23"/>
    <n v="3"/>
    <n v="18"/>
    <n v="68360"/>
    <n v="2629.2307692307691"/>
    <n v="60472.307692307688"/>
    <n v="12094.461538461539"/>
    <n v="6047.2307692307695"/>
    <n v="7256.6769230769223"/>
    <n v="200"/>
    <n v="7456.6769230769223"/>
    <n v="3600"/>
    <n v="82213.999999999985"/>
    <n v="74757.323076923058"/>
    <s v="Paid"/>
    <s v="HDFC"/>
    <s v="964640060367"/>
    <s v="156661517973"/>
  </r>
  <r>
    <x v="2133"/>
    <x v="22"/>
    <x v="1"/>
    <n v="43"/>
    <x v="3"/>
    <x v="3"/>
    <x v="0"/>
    <s v="2025-08-26"/>
    <x v="0"/>
    <x v="0"/>
    <n v="26"/>
    <n v="25"/>
    <n v="1"/>
    <n v="5"/>
    <n v="79067"/>
    <n v="3041.0384615384614"/>
    <n v="76025.961538461532"/>
    <n v="15205.192307692307"/>
    <n v="7602.5961538461534"/>
    <n v="9123.1153846153829"/>
    <n v="200"/>
    <n v="9323.1153846153829"/>
    <n v="1000"/>
    <n v="99833.75"/>
    <n v="90510.634615384624"/>
    <s v="Paid"/>
    <s v="HDFC"/>
    <s v="151055023967"/>
    <s v="480350361889"/>
  </r>
  <r>
    <x v="2134"/>
    <x v="165"/>
    <x v="0"/>
    <n v="41"/>
    <x v="4"/>
    <x v="1"/>
    <x v="0"/>
    <s v="2021-05-14"/>
    <x v="0"/>
    <x v="0"/>
    <n v="26"/>
    <n v="22"/>
    <n v="4"/>
    <n v="20"/>
    <n v="40042"/>
    <n v="1540.0769230769231"/>
    <n v="33881.692307692305"/>
    <n v="6776.3384615384612"/>
    <n v="3388.1692307692306"/>
    <n v="4065.8030769230763"/>
    <n v="200"/>
    <n v="4265.8030769230763"/>
    <n v="4000"/>
    <n v="48046.2"/>
    <n v="43780.396923076922"/>
    <s v="Paid"/>
    <s v="Axis"/>
    <s v="746810337598"/>
    <s v="874784751832"/>
  </r>
  <r>
    <x v="2135"/>
    <x v="26"/>
    <x v="0"/>
    <n v="23"/>
    <x v="6"/>
    <x v="3"/>
    <x v="0"/>
    <s v="2021-09-05"/>
    <x v="0"/>
    <x v="0"/>
    <n v="26"/>
    <n v="24"/>
    <n v="2"/>
    <n v="11"/>
    <n v="38393"/>
    <n v="1476.6538461538462"/>
    <n v="35439.692307692312"/>
    <n v="7087.9384615384624"/>
    <n v="3543.9692307692312"/>
    <n v="4252.7630769230773"/>
    <n v="200"/>
    <n v="4452.7630769230773"/>
    <n v="2200"/>
    <n v="48271.600000000006"/>
    <n v="43818.836923076931"/>
    <s v="Paid"/>
    <s v="SBI"/>
    <s v="390090738295"/>
    <s v="893649208509"/>
  </r>
  <r>
    <x v="2136"/>
    <x v="11"/>
    <x v="1"/>
    <n v="37"/>
    <x v="7"/>
    <x v="3"/>
    <x v="0"/>
    <s v="2021-02-24"/>
    <x v="0"/>
    <x v="0"/>
    <n v="26"/>
    <n v="25"/>
    <n v="1"/>
    <n v="10"/>
    <n v="74472"/>
    <n v="2864.3076923076924"/>
    <n v="71607.692307692312"/>
    <n v="14321.538461538463"/>
    <n v="7160.7692307692314"/>
    <n v="8592.923076923078"/>
    <n v="200"/>
    <n v="8792.923076923078"/>
    <n v="2000"/>
    <n v="95090.000000000015"/>
    <n v="86297.076923076937"/>
    <s v="Paid"/>
    <s v="SBI"/>
    <s v="380748825613"/>
    <s v="126922603800"/>
  </r>
  <r>
    <x v="2137"/>
    <x v="163"/>
    <x v="1"/>
    <n v="46"/>
    <x v="6"/>
    <x v="0"/>
    <x v="0"/>
    <s v="2023-06-20"/>
    <x v="0"/>
    <x v="0"/>
    <n v="26"/>
    <n v="25"/>
    <n v="1"/>
    <n v="3"/>
    <n v="49626"/>
    <n v="1908.6923076923076"/>
    <n v="47717.307692307688"/>
    <n v="9543.4615384615372"/>
    <n v="4771.7307692307686"/>
    <n v="5726.076923076922"/>
    <n v="200"/>
    <n v="5926.076923076922"/>
    <n v="600"/>
    <n v="62632.499999999993"/>
    <n v="56706.423076923071"/>
    <s v="Paid"/>
    <s v="Axis"/>
    <s v="116277555142"/>
    <s v="600340374211"/>
  </r>
  <r>
    <x v="2138"/>
    <x v="154"/>
    <x v="1"/>
    <n v="44"/>
    <x v="1"/>
    <x v="0"/>
    <x v="0"/>
    <s v="2024-08-29"/>
    <x v="0"/>
    <x v="0"/>
    <n v="26"/>
    <n v="23"/>
    <n v="3"/>
    <n v="5"/>
    <n v="20951"/>
    <n v="805.80769230769226"/>
    <n v="18533.576923076922"/>
    <n v="3706.7153846153847"/>
    <n v="1853.3576923076923"/>
    <n v="2224.0292307692307"/>
    <n v="200"/>
    <n v="2424.0292307692307"/>
    <n v="1000"/>
    <n v="25093.649999999998"/>
    <n v="22669.620769230765"/>
    <s v="Paid"/>
    <s v="ICICI"/>
    <s v="258055572696"/>
    <s v="240178441440"/>
  </r>
  <r>
    <x v="2139"/>
    <x v="171"/>
    <x v="0"/>
    <n v="26"/>
    <x v="7"/>
    <x v="3"/>
    <x v="0"/>
    <s v="2025-09-19"/>
    <x v="0"/>
    <x v="0"/>
    <n v="26"/>
    <n v="24"/>
    <n v="2"/>
    <n v="2"/>
    <n v="35781"/>
    <n v="1376.1923076923076"/>
    <n v="33028.615384615383"/>
    <n v="6605.7230769230773"/>
    <n v="3302.8615384615387"/>
    <n v="3963.4338461538459"/>
    <n v="200"/>
    <n v="4163.4338461538464"/>
    <n v="400"/>
    <n v="43337.2"/>
    <n v="39173.766153846154"/>
    <s v="Paid"/>
    <s v="SBI"/>
    <s v="776402577282"/>
    <s v="243295407280"/>
  </r>
  <r>
    <x v="2140"/>
    <x v="151"/>
    <x v="0"/>
    <n v="23"/>
    <x v="4"/>
    <x v="5"/>
    <x v="1"/>
    <s v="2022-02-08"/>
    <x v="0"/>
    <x v="0"/>
    <n v="26"/>
    <n v="24"/>
    <n v="2"/>
    <n v="7"/>
    <n v="47875"/>
    <n v="1841.3461538461538"/>
    <n v="44192.307692307688"/>
    <n v="8838.4615384615372"/>
    <n v="4419.2307692307686"/>
    <n v="5303.076923076922"/>
    <n v="200"/>
    <n v="5503.076923076922"/>
    <n v="1400"/>
    <n v="58849.999999999993"/>
    <n v="53346.923076923071"/>
    <s v="Paid"/>
    <s v="HDFC"/>
    <s v="681145552026"/>
    <s v="259644001178"/>
  </r>
  <r>
    <x v="2141"/>
    <x v="39"/>
    <x v="1"/>
    <n v="39"/>
    <x v="4"/>
    <x v="0"/>
    <x v="5"/>
    <s v="2020-02-25"/>
    <x v="0"/>
    <x v="0"/>
    <n v="26"/>
    <n v="22"/>
    <n v="4"/>
    <n v="8"/>
    <n v="76155"/>
    <n v="2929.0384615384614"/>
    <n v="64438.846153846149"/>
    <n v="12887.76923076923"/>
    <n v="6443.8846153846152"/>
    <n v="7732.6615384615379"/>
    <n v="200"/>
    <n v="7932.6615384615379"/>
    <n v="1600"/>
    <n v="85370.499999999985"/>
    <n v="77437.838461538442"/>
    <s v="Paid"/>
    <s v="ICICI"/>
    <s v="852328531859"/>
    <s v="230547942932"/>
  </r>
  <r>
    <x v="2142"/>
    <x v="50"/>
    <x v="1"/>
    <n v="32"/>
    <x v="6"/>
    <x v="5"/>
    <x v="1"/>
    <s v="2022-11-23"/>
    <x v="0"/>
    <x v="0"/>
    <n v="26"/>
    <n v="22"/>
    <n v="4"/>
    <n v="14"/>
    <n v="24242"/>
    <n v="932.38461538461536"/>
    <n v="20512.461538461539"/>
    <n v="4102.4923076923078"/>
    <n v="2051.2461538461539"/>
    <n v="2461.4953846153844"/>
    <n v="200"/>
    <n v="2661.4953846153844"/>
    <n v="2800"/>
    <n v="29466.2"/>
    <n v="26804.704615384617"/>
    <s v="Paid"/>
    <s v="SBI"/>
    <s v="370812643408"/>
    <s v="644034300332"/>
  </r>
  <r>
    <x v="2143"/>
    <x v="94"/>
    <x v="1"/>
    <n v="39"/>
    <x v="0"/>
    <x v="2"/>
    <x v="5"/>
    <s v="2019-06-03"/>
    <x v="0"/>
    <x v="0"/>
    <n v="26"/>
    <n v="26"/>
    <n v="0"/>
    <n v="0"/>
    <n v="70996"/>
    <n v="2730.6153846153848"/>
    <n v="70996"/>
    <n v="14199.2"/>
    <n v="7099.6"/>
    <n v="8519.52"/>
    <n v="200"/>
    <n v="8719.52"/>
    <n v="0"/>
    <n v="92294.8"/>
    <n v="83575.28"/>
    <s v="Paid"/>
    <s v="Axis"/>
    <s v="379847805582"/>
    <s v="258519736623"/>
  </r>
  <r>
    <x v="2144"/>
    <x v="198"/>
    <x v="1"/>
    <n v="53"/>
    <x v="2"/>
    <x v="0"/>
    <x v="6"/>
    <s v="2019-07-21"/>
    <x v="0"/>
    <x v="0"/>
    <n v="26"/>
    <n v="23"/>
    <n v="3"/>
    <n v="16"/>
    <n v="24431"/>
    <n v="939.65384615384619"/>
    <n v="21612.038461538461"/>
    <n v="4322.4076923076927"/>
    <n v="2161.2038461538464"/>
    <n v="2593.4446153846152"/>
    <n v="200"/>
    <n v="2793.4446153846152"/>
    <n v="3200"/>
    <n v="31295.65"/>
    <n v="28502.205384615387"/>
    <s v="Paid"/>
    <s v="Axis"/>
    <s v="751484572427"/>
    <s v="943475949918"/>
  </r>
  <r>
    <x v="2145"/>
    <x v="121"/>
    <x v="0"/>
    <n v="31"/>
    <x v="3"/>
    <x v="0"/>
    <x v="6"/>
    <s v="2022-11-26"/>
    <x v="0"/>
    <x v="0"/>
    <n v="26"/>
    <n v="23"/>
    <n v="3"/>
    <n v="8"/>
    <n v="24828"/>
    <n v="954.92307692307691"/>
    <n v="21963.23076923077"/>
    <n v="4392.6461538461544"/>
    <n v="2196.3230769230772"/>
    <n v="2635.5876923076921"/>
    <n v="200"/>
    <n v="2835.5876923076921"/>
    <n v="1600"/>
    <n v="30152.2"/>
    <n v="27316.61230769231"/>
    <s v="Paid"/>
    <s v="ICICI"/>
    <s v="201595111302"/>
    <s v="234415625453"/>
  </r>
  <r>
    <x v="2146"/>
    <x v="127"/>
    <x v="0"/>
    <n v="46"/>
    <x v="3"/>
    <x v="1"/>
    <x v="2"/>
    <s v="2022-05-03"/>
    <x v="0"/>
    <x v="0"/>
    <n v="26"/>
    <n v="24"/>
    <n v="2"/>
    <n v="14"/>
    <n v="50396"/>
    <n v="1938.3076923076924"/>
    <n v="46519.384615384617"/>
    <n v="9303.876923076923"/>
    <n v="4651.9384615384615"/>
    <n v="5582.3261538461538"/>
    <n v="200"/>
    <n v="5782.3261538461538"/>
    <n v="2800"/>
    <n v="63275.200000000004"/>
    <n v="57492.873846153852"/>
    <s v="Paid"/>
    <s v="HDFC"/>
    <s v="648296724166"/>
    <s v="621051526316"/>
  </r>
  <r>
    <x v="2147"/>
    <x v="145"/>
    <x v="1"/>
    <n v="43"/>
    <x v="5"/>
    <x v="3"/>
    <x v="0"/>
    <s v="2021-02-22"/>
    <x v="0"/>
    <x v="0"/>
    <n v="26"/>
    <n v="24"/>
    <n v="2"/>
    <n v="15"/>
    <n v="62465"/>
    <n v="2402.5"/>
    <n v="57660"/>
    <n v="11532"/>
    <n v="5766"/>
    <n v="6919.2"/>
    <n v="200"/>
    <n v="7119.2"/>
    <n v="3000"/>
    <n v="77958"/>
    <n v="70838.8"/>
    <s v="Paid"/>
    <s v="Axis"/>
    <s v="382844768191"/>
    <s v="563592660065"/>
  </r>
  <r>
    <x v="2148"/>
    <x v="19"/>
    <x v="1"/>
    <n v="24"/>
    <x v="1"/>
    <x v="3"/>
    <x v="4"/>
    <s v="2023-09-20"/>
    <x v="0"/>
    <x v="0"/>
    <n v="26"/>
    <n v="23"/>
    <n v="3"/>
    <n v="8"/>
    <n v="18418"/>
    <n v="708.38461538461536"/>
    <n v="16292.846153846152"/>
    <n v="3258.5692307692307"/>
    <n v="1629.2846153846153"/>
    <n v="1955.1415384615382"/>
    <n v="200"/>
    <n v="2155.1415384615384"/>
    <n v="1600"/>
    <n v="22780.699999999997"/>
    <n v="20625.558461538458"/>
    <s v="Paid"/>
    <s v="ICICI"/>
    <s v="873427347698"/>
    <s v="634700694813"/>
  </r>
  <r>
    <x v="2149"/>
    <x v="111"/>
    <x v="0"/>
    <n v="30"/>
    <x v="6"/>
    <x v="4"/>
    <x v="1"/>
    <s v="2019-08-26"/>
    <x v="0"/>
    <x v="0"/>
    <n v="26"/>
    <n v="23"/>
    <n v="3"/>
    <n v="4"/>
    <n v="43775"/>
    <n v="1683.6538461538462"/>
    <n v="38724.038461538461"/>
    <n v="7744.8076923076924"/>
    <n v="3872.4038461538462"/>
    <n v="4646.8846153846152"/>
    <n v="200"/>
    <n v="4846.8846153846152"/>
    <n v="800"/>
    <n v="51141.25"/>
    <n v="46294.365384615383"/>
    <s v="Paid"/>
    <s v="Axis"/>
    <s v="613819271435"/>
    <s v="126051111677"/>
  </r>
  <r>
    <x v="2150"/>
    <x v="156"/>
    <x v="0"/>
    <n v="53"/>
    <x v="7"/>
    <x v="4"/>
    <x v="4"/>
    <s v="2023-08-21"/>
    <x v="0"/>
    <x v="0"/>
    <n v="26"/>
    <n v="23"/>
    <n v="3"/>
    <n v="3"/>
    <n v="70238"/>
    <n v="2701.4615384615386"/>
    <n v="62133.61538461539"/>
    <n v="12426.723076923079"/>
    <n v="6213.3615384615396"/>
    <n v="7456.0338461538468"/>
    <n v="200"/>
    <n v="7656.0338461538468"/>
    <n v="600"/>
    <n v="81373.700000000012"/>
    <n v="73717.666153846163"/>
    <s v="Paid"/>
    <s v="ICICI"/>
    <s v="640704576613"/>
    <s v="576971696273"/>
  </r>
  <r>
    <x v="2151"/>
    <x v="122"/>
    <x v="1"/>
    <n v="33"/>
    <x v="5"/>
    <x v="2"/>
    <x v="5"/>
    <s v="2021-10-25"/>
    <x v="0"/>
    <x v="0"/>
    <n v="26"/>
    <n v="23"/>
    <n v="3"/>
    <n v="8"/>
    <n v="78234"/>
    <n v="3009"/>
    <n v="69207"/>
    <n v="13841.400000000001"/>
    <n v="6920.7000000000007"/>
    <n v="8304.84"/>
    <n v="200"/>
    <n v="8504.84"/>
    <n v="1600"/>
    <n v="91569.099999999991"/>
    <n v="83064.259999999995"/>
    <s v="Paid"/>
    <s v="Axis"/>
    <s v="124077540615"/>
    <s v="285859384862"/>
  </r>
  <r>
    <x v="2152"/>
    <x v="140"/>
    <x v="0"/>
    <n v="25"/>
    <x v="0"/>
    <x v="1"/>
    <x v="2"/>
    <s v="2024-09-25"/>
    <x v="0"/>
    <x v="0"/>
    <n v="26"/>
    <n v="23"/>
    <n v="3"/>
    <n v="4"/>
    <n v="22451"/>
    <n v="863.5"/>
    <n v="19860.5"/>
    <n v="3972.1000000000004"/>
    <n v="1986.0500000000002"/>
    <n v="2383.2599999999998"/>
    <n v="200"/>
    <n v="2583.2599999999998"/>
    <n v="800"/>
    <n v="26618.649999999998"/>
    <n v="24035.39"/>
    <s v="Paid"/>
    <s v="SBI"/>
    <s v="263488617919"/>
    <s v="466121192159"/>
  </r>
  <r>
    <x v="2153"/>
    <x v="48"/>
    <x v="1"/>
    <n v="34"/>
    <x v="5"/>
    <x v="5"/>
    <x v="1"/>
    <s v="2025-04-14"/>
    <x v="0"/>
    <x v="0"/>
    <n v="26"/>
    <n v="23"/>
    <n v="3"/>
    <n v="0"/>
    <n v="32098"/>
    <n v="1234.5384615384614"/>
    <n v="28394.384615384613"/>
    <n v="5678.876923076923"/>
    <n v="2839.4384615384615"/>
    <n v="3407.3261538461534"/>
    <n v="200"/>
    <n v="3607.3261538461534"/>
    <n v="0"/>
    <n v="36912.699999999997"/>
    <n v="33305.373846153845"/>
    <s v="Paid"/>
    <s v="SBI"/>
    <s v="276505789492"/>
    <s v="533046413891"/>
  </r>
  <r>
    <x v="2154"/>
    <x v="94"/>
    <x v="1"/>
    <n v="34"/>
    <x v="7"/>
    <x v="1"/>
    <x v="3"/>
    <s v="2020-07-14"/>
    <x v="0"/>
    <x v="0"/>
    <n v="26"/>
    <n v="23"/>
    <n v="3"/>
    <n v="2"/>
    <n v="75547"/>
    <n v="2905.6538461538462"/>
    <n v="66830.038461538468"/>
    <n v="13366.007692307694"/>
    <n v="6683.003846153847"/>
    <n v="8019.6046153846155"/>
    <n v="200"/>
    <n v="8219.6046153846146"/>
    <n v="400"/>
    <n v="87279.050000000017"/>
    <n v="79059.445384615407"/>
    <s v="Paid"/>
    <s v="Axis"/>
    <s v="774147853030"/>
    <s v="310897560769"/>
  </r>
  <r>
    <x v="2155"/>
    <x v="132"/>
    <x v="1"/>
    <n v="33"/>
    <x v="0"/>
    <x v="5"/>
    <x v="4"/>
    <s v="2019-05-18"/>
    <x v="0"/>
    <x v="0"/>
    <n v="26"/>
    <n v="24"/>
    <n v="2"/>
    <n v="8"/>
    <n v="72387"/>
    <n v="2784.1153846153848"/>
    <n v="66818.769230769234"/>
    <n v="13363.753846153848"/>
    <n v="6681.876923076924"/>
    <n v="8018.252307692308"/>
    <n v="200"/>
    <n v="8218.252307692308"/>
    <n v="1600"/>
    <n v="88464.400000000009"/>
    <n v="80246.147692307699"/>
    <s v="Paid"/>
    <s v="HDFC"/>
    <s v="871378239672"/>
    <s v="802052275284"/>
  </r>
  <r>
    <x v="2156"/>
    <x v="67"/>
    <x v="1"/>
    <n v="28"/>
    <x v="6"/>
    <x v="0"/>
    <x v="2"/>
    <s v="2025-02-01"/>
    <x v="0"/>
    <x v="0"/>
    <n v="26"/>
    <n v="24"/>
    <n v="2"/>
    <n v="18"/>
    <n v="33066"/>
    <n v="1271.7692307692307"/>
    <n v="30522.461538461539"/>
    <n v="6104.4923076923078"/>
    <n v="3052.2461538461539"/>
    <n v="3662.6953846153847"/>
    <n v="200"/>
    <n v="3862.6953846153847"/>
    <n v="3600"/>
    <n v="43279.199999999997"/>
    <n v="39416.504615384612"/>
    <s v="Paid"/>
    <s v="HDFC"/>
    <s v="394118589919"/>
    <s v="437052495336"/>
  </r>
  <r>
    <x v="2157"/>
    <x v="38"/>
    <x v="1"/>
    <n v="55"/>
    <x v="5"/>
    <x v="1"/>
    <x v="5"/>
    <s v="2021-05-20"/>
    <x v="0"/>
    <x v="0"/>
    <n v="26"/>
    <n v="26"/>
    <n v="0"/>
    <n v="15"/>
    <n v="65096"/>
    <n v="2503.6923076923076"/>
    <n v="65096"/>
    <n v="13019.2"/>
    <n v="6509.6"/>
    <n v="7811.5199999999995"/>
    <n v="200"/>
    <n v="8011.5199999999995"/>
    <n v="3000"/>
    <n v="87624.8"/>
    <n v="79613.279999999999"/>
    <s v="Paid"/>
    <s v="ICICI"/>
    <s v="771088267708"/>
    <s v="295765113219"/>
  </r>
  <r>
    <x v="2158"/>
    <x v="195"/>
    <x v="0"/>
    <n v="28"/>
    <x v="6"/>
    <x v="1"/>
    <x v="6"/>
    <s v="2022-08-24"/>
    <x v="0"/>
    <x v="0"/>
    <n v="26"/>
    <n v="23"/>
    <n v="3"/>
    <n v="6"/>
    <n v="23643"/>
    <n v="909.34615384615381"/>
    <n v="20914.961538461539"/>
    <n v="4182.9923076923078"/>
    <n v="2091.4961538461539"/>
    <n v="2509.7953846153846"/>
    <n v="200"/>
    <n v="2709.7953846153846"/>
    <n v="1200"/>
    <n v="28389.45"/>
    <n v="25679.654615384618"/>
    <s v="Paid"/>
    <s v="ICICI"/>
    <s v="224868648159"/>
    <s v="820746337300"/>
  </r>
  <r>
    <x v="2159"/>
    <x v="10"/>
    <x v="1"/>
    <n v="21"/>
    <x v="5"/>
    <x v="2"/>
    <x v="3"/>
    <s v="2019-06-28"/>
    <x v="0"/>
    <x v="0"/>
    <n v="26"/>
    <n v="23"/>
    <n v="3"/>
    <n v="18"/>
    <n v="74902"/>
    <n v="2880.8461538461538"/>
    <n v="66259.461538461532"/>
    <n v="13251.892307692307"/>
    <n v="6625.9461538461537"/>
    <n v="7951.1353846153834"/>
    <n v="200"/>
    <n v="8151.1353846153834"/>
    <n v="3600"/>
    <n v="89737.299999999988"/>
    <n v="81586.164615384609"/>
    <s v="Paid"/>
    <s v="SBI"/>
    <s v="171853119931"/>
    <s v="495420956551"/>
  </r>
  <r>
    <x v="2160"/>
    <x v="103"/>
    <x v="1"/>
    <n v="34"/>
    <x v="7"/>
    <x v="3"/>
    <x v="1"/>
    <s v="2022-11-12"/>
    <x v="0"/>
    <x v="0"/>
    <n v="26"/>
    <n v="23"/>
    <n v="3"/>
    <n v="0"/>
    <n v="53538"/>
    <n v="2059.1538461538462"/>
    <n v="47360.538461538461"/>
    <n v="9472.1076923076926"/>
    <n v="4736.0538461538463"/>
    <n v="5683.2646153846154"/>
    <n v="200"/>
    <n v="5883.2646153846154"/>
    <n v="0"/>
    <n v="61568.7"/>
    <n v="55685.435384615383"/>
    <s v="Paid"/>
    <s v="Axis"/>
    <s v="967929634774"/>
    <s v="797828776093"/>
  </r>
  <r>
    <x v="2161"/>
    <x v="55"/>
    <x v="1"/>
    <n v="53"/>
    <x v="6"/>
    <x v="2"/>
    <x v="2"/>
    <s v="2025-09-12"/>
    <x v="0"/>
    <x v="0"/>
    <n v="26"/>
    <n v="24"/>
    <n v="2"/>
    <n v="1"/>
    <n v="69126"/>
    <n v="2658.6923076923076"/>
    <n v="63808.615384615383"/>
    <n v="12761.723076923077"/>
    <n v="6380.8615384615387"/>
    <n v="7657.0338461538458"/>
    <n v="200"/>
    <n v="7857.0338461538458"/>
    <n v="200"/>
    <n v="83151.199999999997"/>
    <n v="75294.166153846149"/>
    <s v="Paid"/>
    <s v="HDFC"/>
    <s v="959015984014"/>
    <s v="480034215812"/>
  </r>
  <r>
    <x v="2162"/>
    <x v="108"/>
    <x v="0"/>
    <n v="54"/>
    <x v="3"/>
    <x v="1"/>
    <x v="2"/>
    <s v="2020-10-12"/>
    <x v="0"/>
    <x v="0"/>
    <n v="26"/>
    <n v="25"/>
    <n v="1"/>
    <n v="10"/>
    <n v="76021"/>
    <n v="2923.8846153846152"/>
    <n v="73097.115384615376"/>
    <n v="14619.423076923076"/>
    <n v="7309.7115384615381"/>
    <n v="8771.6538461538439"/>
    <n v="200"/>
    <n v="8971.6538461538439"/>
    <n v="2000"/>
    <n v="97026.249999999985"/>
    <n v="88054.596153846142"/>
    <s v="Paid"/>
    <s v="SBI"/>
    <s v="385373191925"/>
    <s v="866210876854"/>
  </r>
  <r>
    <x v="2163"/>
    <x v="84"/>
    <x v="1"/>
    <n v="24"/>
    <x v="0"/>
    <x v="2"/>
    <x v="4"/>
    <s v="2023-03-29"/>
    <x v="0"/>
    <x v="0"/>
    <n v="26"/>
    <n v="24"/>
    <n v="2"/>
    <n v="3"/>
    <n v="62365"/>
    <n v="2398.6538461538462"/>
    <n v="57567.692307692312"/>
    <n v="11513.538461538463"/>
    <n v="5756.7692307692314"/>
    <n v="6908.123076923077"/>
    <n v="200"/>
    <n v="7108.123076923077"/>
    <n v="600"/>
    <n v="75438.000000000015"/>
    <n v="68329.876923076939"/>
    <s v="Paid"/>
    <s v="ICICI"/>
    <s v="134264602886"/>
    <s v="554832843379"/>
  </r>
  <r>
    <x v="2164"/>
    <x v="124"/>
    <x v="0"/>
    <n v="26"/>
    <x v="6"/>
    <x v="1"/>
    <x v="3"/>
    <s v="2020-11-20"/>
    <x v="0"/>
    <x v="0"/>
    <n v="26"/>
    <n v="22"/>
    <n v="4"/>
    <n v="11"/>
    <n v="43982"/>
    <n v="1691.6153846153845"/>
    <n v="37215.538461538461"/>
    <n v="7443.1076923076926"/>
    <n v="3721.5538461538463"/>
    <n v="4465.8646153846148"/>
    <n v="200"/>
    <n v="4665.8646153846148"/>
    <n v="2200"/>
    <n v="50580.2"/>
    <n v="45914.335384615384"/>
    <s v="Paid"/>
    <s v="ICICI"/>
    <s v="620478506672"/>
    <s v="772556047025"/>
  </r>
  <r>
    <x v="2165"/>
    <x v="96"/>
    <x v="0"/>
    <n v="36"/>
    <x v="3"/>
    <x v="5"/>
    <x v="5"/>
    <s v="2021-05-30"/>
    <x v="0"/>
    <x v="0"/>
    <n v="26"/>
    <n v="25"/>
    <n v="1"/>
    <n v="11"/>
    <n v="51007"/>
    <n v="1961.8076923076924"/>
    <n v="49045.192307692312"/>
    <n v="9809.0384615384628"/>
    <n v="4904.5192307692314"/>
    <n v="5885.4230769230771"/>
    <n v="200"/>
    <n v="6085.4230769230771"/>
    <n v="2200"/>
    <n v="65958.75"/>
    <n v="59873.326923076922"/>
    <s v="Paid"/>
    <s v="HDFC"/>
    <s v="209712029136"/>
    <s v="531668887471"/>
  </r>
  <r>
    <x v="2166"/>
    <x v="145"/>
    <x v="1"/>
    <n v="42"/>
    <x v="7"/>
    <x v="1"/>
    <x v="2"/>
    <s v="2020-03-30"/>
    <x v="0"/>
    <x v="0"/>
    <n v="26"/>
    <n v="24"/>
    <n v="2"/>
    <n v="5"/>
    <n v="32562"/>
    <n v="1252.3846153846155"/>
    <n v="30057.230769230773"/>
    <n v="6011.4461538461546"/>
    <n v="3005.7230769230773"/>
    <n v="3606.8676923076928"/>
    <n v="200"/>
    <n v="3806.8676923076928"/>
    <n v="1000"/>
    <n v="40074.400000000009"/>
    <n v="36267.532307692316"/>
    <s v="Paid"/>
    <s v="ICICI"/>
    <s v="844730187196"/>
    <s v="286250056524"/>
  </r>
  <r>
    <x v="2167"/>
    <x v="16"/>
    <x v="0"/>
    <n v="43"/>
    <x v="3"/>
    <x v="3"/>
    <x v="0"/>
    <s v="2025-09-03"/>
    <x v="0"/>
    <x v="0"/>
    <n v="26"/>
    <n v="21"/>
    <n v="5"/>
    <n v="15"/>
    <n v="51476"/>
    <n v="1979.8461538461538"/>
    <n v="41576.769230769227"/>
    <n v="8315.3538461538465"/>
    <n v="4157.6769230769232"/>
    <n v="4989.2123076923071"/>
    <n v="200"/>
    <n v="5189.2123076923071"/>
    <n v="3000"/>
    <n v="57049.799999999996"/>
    <n v="51860.587692307687"/>
    <s v="Paid"/>
    <s v="ICICI"/>
    <s v="294347369137"/>
    <s v="488367893740"/>
  </r>
  <r>
    <x v="2168"/>
    <x v="163"/>
    <x v="0"/>
    <n v="30"/>
    <x v="0"/>
    <x v="4"/>
    <x v="0"/>
    <s v="2024-04-24"/>
    <x v="0"/>
    <x v="0"/>
    <n v="26"/>
    <n v="26"/>
    <n v="0"/>
    <n v="18"/>
    <n v="25032"/>
    <n v="962.76923076923072"/>
    <n v="25032"/>
    <n v="5006.4000000000005"/>
    <n v="2503.2000000000003"/>
    <n v="3003.8399999999997"/>
    <n v="200"/>
    <n v="3203.8399999999997"/>
    <n v="3600"/>
    <n v="36141.600000000006"/>
    <n v="32937.760000000009"/>
    <s v="Paid"/>
    <s v="SBI"/>
    <s v="218723594929"/>
    <s v="428582555965"/>
  </r>
  <r>
    <x v="2169"/>
    <x v="33"/>
    <x v="0"/>
    <n v="49"/>
    <x v="5"/>
    <x v="4"/>
    <x v="4"/>
    <s v="2023-02-03"/>
    <x v="0"/>
    <x v="0"/>
    <n v="26"/>
    <n v="23"/>
    <n v="3"/>
    <n v="10"/>
    <n v="65814"/>
    <n v="2531.3076923076924"/>
    <n v="58220.076923076922"/>
    <n v="11644.015384615384"/>
    <n v="5822.0076923076922"/>
    <n v="6986.4092307692308"/>
    <n v="200"/>
    <n v="7186.4092307692308"/>
    <n v="2000"/>
    <n v="77686.100000000006"/>
    <n v="70499.690769230772"/>
    <s v="Paid"/>
    <s v="SBI"/>
    <s v="293481264439"/>
    <s v="490195326130"/>
  </r>
  <r>
    <x v="2170"/>
    <x v="20"/>
    <x v="0"/>
    <n v="40"/>
    <x v="3"/>
    <x v="2"/>
    <x v="6"/>
    <s v="2019-01-19"/>
    <x v="0"/>
    <x v="0"/>
    <n v="26"/>
    <n v="26"/>
    <n v="0"/>
    <n v="6"/>
    <n v="72762"/>
    <n v="2798.5384615384614"/>
    <n v="72762"/>
    <n v="14552.400000000001"/>
    <n v="7276.2000000000007"/>
    <n v="8731.44"/>
    <n v="200"/>
    <n v="8931.44"/>
    <n v="1200"/>
    <n v="95790.599999999991"/>
    <n v="86859.159999999989"/>
    <s v="Paid"/>
    <s v="HDFC"/>
    <s v="936305207125"/>
    <s v="218072894643"/>
  </r>
  <r>
    <x v="2171"/>
    <x v="144"/>
    <x v="1"/>
    <n v="50"/>
    <x v="3"/>
    <x v="2"/>
    <x v="5"/>
    <s v="2021-06-05"/>
    <x v="0"/>
    <x v="0"/>
    <n v="26"/>
    <n v="22"/>
    <n v="4"/>
    <n v="7"/>
    <n v="53709"/>
    <n v="2065.7307692307691"/>
    <n v="45446.076923076922"/>
    <n v="9089.2153846153851"/>
    <n v="4544.6076923076926"/>
    <n v="5453.5292307692307"/>
    <n v="200"/>
    <n v="5653.5292307692307"/>
    <n v="1400"/>
    <n v="60479.899999999994"/>
    <n v="54826.370769230765"/>
    <s v="Paid"/>
    <s v="SBI"/>
    <s v="965981528325"/>
    <s v="759267355340"/>
  </r>
  <r>
    <x v="2172"/>
    <x v="191"/>
    <x v="0"/>
    <n v="48"/>
    <x v="2"/>
    <x v="4"/>
    <x v="5"/>
    <s v="2019-07-28"/>
    <x v="0"/>
    <x v="0"/>
    <n v="26"/>
    <n v="23"/>
    <n v="3"/>
    <n v="0"/>
    <n v="18449"/>
    <n v="709.57692307692309"/>
    <n v="16320.26923076923"/>
    <n v="3264.0538461538463"/>
    <n v="1632.0269230769231"/>
    <n v="1958.4323076923076"/>
    <n v="200"/>
    <n v="2158.4323076923074"/>
    <n v="0"/>
    <n v="21216.35"/>
    <n v="19057.917692307692"/>
    <s v="Paid"/>
    <s v="SBI"/>
    <s v="518012242407"/>
    <s v="592596480538"/>
  </r>
  <r>
    <x v="2173"/>
    <x v="35"/>
    <x v="1"/>
    <n v="48"/>
    <x v="7"/>
    <x v="1"/>
    <x v="6"/>
    <s v="2023-10-10"/>
    <x v="0"/>
    <x v="0"/>
    <n v="26"/>
    <n v="23"/>
    <n v="3"/>
    <n v="15"/>
    <n v="78978"/>
    <n v="3037.6153846153848"/>
    <n v="69865.153846153844"/>
    <n v="13973.030769230769"/>
    <n v="6986.5153846153844"/>
    <n v="8383.8184615384616"/>
    <n v="200"/>
    <n v="8583.8184615384616"/>
    <n v="3000"/>
    <n v="93824.7"/>
    <n v="85240.88153846153"/>
    <s v="Paid"/>
    <s v="HDFC"/>
    <s v="535493883810"/>
    <s v="778734458204"/>
  </r>
  <r>
    <x v="2174"/>
    <x v="33"/>
    <x v="1"/>
    <n v="50"/>
    <x v="2"/>
    <x v="4"/>
    <x v="1"/>
    <s v="2020-03-23"/>
    <x v="0"/>
    <x v="0"/>
    <n v="26"/>
    <n v="23"/>
    <n v="3"/>
    <n v="17"/>
    <n v="56764"/>
    <n v="2183.2307692307691"/>
    <n v="50214.307692307688"/>
    <n v="10042.861538461539"/>
    <n v="5021.4307692307693"/>
    <n v="6025.7169230769223"/>
    <n v="200"/>
    <n v="6225.7169230769223"/>
    <n v="3400"/>
    <n v="68678.600000000006"/>
    <n v="62452.883076923084"/>
    <s v="Paid"/>
    <s v="ICICI"/>
    <s v="655970414484"/>
    <s v="453879433098"/>
  </r>
  <r>
    <x v="2175"/>
    <x v="129"/>
    <x v="0"/>
    <n v="53"/>
    <x v="3"/>
    <x v="2"/>
    <x v="0"/>
    <s v="2025-10-17"/>
    <x v="0"/>
    <x v="0"/>
    <n v="26"/>
    <n v="26"/>
    <n v="0"/>
    <n v="3"/>
    <n v="56944"/>
    <n v="2190.1538461538462"/>
    <n v="56944"/>
    <n v="11388.800000000001"/>
    <n v="5694.4000000000005"/>
    <n v="6833.28"/>
    <n v="200"/>
    <n v="7033.28"/>
    <n v="600"/>
    <n v="74627.199999999997"/>
    <n v="67593.919999999998"/>
    <s v="Paid"/>
    <s v="ICICI"/>
    <s v="827879791600"/>
    <s v="815425966405"/>
  </r>
  <r>
    <x v="2176"/>
    <x v="7"/>
    <x v="0"/>
    <n v="55"/>
    <x v="5"/>
    <x v="2"/>
    <x v="2"/>
    <s v="2019-05-24"/>
    <x v="0"/>
    <x v="0"/>
    <n v="26"/>
    <n v="24"/>
    <n v="2"/>
    <n v="6"/>
    <n v="33042"/>
    <n v="1270.8461538461538"/>
    <n v="30500.307692307691"/>
    <n v="6100.0615384615385"/>
    <n v="3050.0307692307692"/>
    <n v="3660.0369230769229"/>
    <n v="200"/>
    <n v="3860.0369230769229"/>
    <n v="1200"/>
    <n v="40850.400000000001"/>
    <n v="36990.36307692308"/>
    <s v="Paid"/>
    <s v="SBI"/>
    <s v="874935328802"/>
    <s v="308337909499"/>
  </r>
  <r>
    <x v="2177"/>
    <x v="83"/>
    <x v="0"/>
    <n v="43"/>
    <x v="7"/>
    <x v="4"/>
    <x v="4"/>
    <s v="2021-01-12"/>
    <x v="0"/>
    <x v="0"/>
    <n v="26"/>
    <n v="23"/>
    <n v="3"/>
    <n v="5"/>
    <n v="28684"/>
    <n v="1103.2307692307693"/>
    <n v="25374.307692307695"/>
    <n v="5074.8615384615396"/>
    <n v="2537.4307692307698"/>
    <n v="3044.9169230769235"/>
    <n v="200"/>
    <n v="3244.9169230769235"/>
    <n v="1000"/>
    <n v="33986.600000000006"/>
    <n v="30741.683076923084"/>
    <s v="Paid"/>
    <s v="Axis"/>
    <s v="297001474151"/>
    <s v="905258530741"/>
  </r>
  <r>
    <x v="2178"/>
    <x v="40"/>
    <x v="1"/>
    <n v="26"/>
    <x v="5"/>
    <x v="5"/>
    <x v="5"/>
    <s v="2019-12-28"/>
    <x v="0"/>
    <x v="0"/>
    <n v="26"/>
    <n v="22"/>
    <n v="4"/>
    <n v="12"/>
    <n v="47130"/>
    <n v="1812.6923076923076"/>
    <n v="39879.230769230766"/>
    <n v="7975.8461538461534"/>
    <n v="3987.9230769230767"/>
    <n v="4785.5076923076913"/>
    <n v="200"/>
    <n v="4985.5076923076913"/>
    <n v="2400"/>
    <n v="54243"/>
    <n v="49257.492307692308"/>
    <s v="Paid"/>
    <s v="ICICI"/>
    <s v="976626392828"/>
    <s v="371411097160"/>
  </r>
  <r>
    <x v="2179"/>
    <x v="3"/>
    <x v="0"/>
    <n v="52"/>
    <x v="2"/>
    <x v="5"/>
    <x v="0"/>
    <s v="2020-11-03"/>
    <x v="0"/>
    <x v="0"/>
    <n v="26"/>
    <n v="25"/>
    <n v="1"/>
    <n v="4"/>
    <n v="42766"/>
    <n v="1644.8461538461538"/>
    <n v="41121.153846153844"/>
    <n v="8224.2307692307695"/>
    <n v="4112.1153846153848"/>
    <n v="4934.538461538461"/>
    <n v="200"/>
    <n v="5134.538461538461"/>
    <n v="800"/>
    <n v="54257.499999999993"/>
    <n v="49122.961538461532"/>
    <s v="Paid"/>
    <s v="HDFC"/>
    <s v="533321344791"/>
    <s v="286328617396"/>
  </r>
  <r>
    <x v="2180"/>
    <x v="66"/>
    <x v="0"/>
    <n v="38"/>
    <x v="0"/>
    <x v="0"/>
    <x v="3"/>
    <s v="2025-05-06"/>
    <x v="0"/>
    <x v="0"/>
    <n v="26"/>
    <n v="24"/>
    <n v="2"/>
    <n v="17"/>
    <n v="26398"/>
    <n v="1015.3076923076923"/>
    <n v="24367.384615384613"/>
    <n v="4873.4769230769225"/>
    <n v="2436.7384615384613"/>
    <n v="2924.0861538461536"/>
    <n v="200"/>
    <n v="3124.0861538461536"/>
    <n v="3400"/>
    <n v="35077.599999999999"/>
    <n v="31953.513846153844"/>
    <s v="Paid"/>
    <s v="HDFC"/>
    <s v="295077202127"/>
    <s v="818046684149"/>
  </r>
  <r>
    <x v="2181"/>
    <x v="85"/>
    <x v="1"/>
    <n v="31"/>
    <x v="4"/>
    <x v="3"/>
    <x v="4"/>
    <s v="2019-09-18"/>
    <x v="0"/>
    <x v="0"/>
    <n v="26"/>
    <n v="24"/>
    <n v="2"/>
    <n v="14"/>
    <n v="43930"/>
    <n v="1689.6153846153845"/>
    <n v="40550.769230769227"/>
    <n v="8110.1538461538457"/>
    <n v="4055.0769230769229"/>
    <n v="4866.0923076923073"/>
    <n v="200"/>
    <n v="5066.0923076923073"/>
    <n v="2800"/>
    <n v="55515.999999999993"/>
    <n v="50449.907692307686"/>
    <s v="Paid"/>
    <s v="Axis"/>
    <s v="922206725938"/>
    <s v="863780376267"/>
  </r>
  <r>
    <x v="2182"/>
    <x v="107"/>
    <x v="1"/>
    <n v="29"/>
    <x v="6"/>
    <x v="1"/>
    <x v="4"/>
    <s v="2024-12-26"/>
    <x v="0"/>
    <x v="0"/>
    <n v="26"/>
    <n v="26"/>
    <n v="0"/>
    <n v="6"/>
    <n v="65721"/>
    <n v="2527.7307692307691"/>
    <n v="65721"/>
    <n v="13144.2"/>
    <n v="6572.1"/>
    <n v="7886.5199999999995"/>
    <n v="200"/>
    <n v="8086.5199999999995"/>
    <n v="1200"/>
    <n v="86637.3"/>
    <n v="78550.78"/>
    <s v="Paid"/>
    <s v="Axis"/>
    <s v="775950797206"/>
    <s v="963743923276"/>
  </r>
  <r>
    <x v="2183"/>
    <x v="89"/>
    <x v="1"/>
    <n v="42"/>
    <x v="7"/>
    <x v="3"/>
    <x v="0"/>
    <s v="2024-12-17"/>
    <x v="0"/>
    <x v="0"/>
    <n v="26"/>
    <n v="25"/>
    <n v="1"/>
    <n v="5"/>
    <n v="63457"/>
    <n v="2440.6538461538462"/>
    <n v="61016.346153846156"/>
    <n v="12203.269230769232"/>
    <n v="6101.6346153846162"/>
    <n v="7321.9615384615381"/>
    <n v="200"/>
    <n v="7521.9615384615381"/>
    <n v="1000"/>
    <n v="80321.25"/>
    <n v="72799.288461538468"/>
    <s v="Paid"/>
    <s v="SBI"/>
    <s v="630305506434"/>
    <s v="282795534078"/>
  </r>
  <r>
    <x v="2184"/>
    <x v="109"/>
    <x v="1"/>
    <n v="30"/>
    <x v="0"/>
    <x v="4"/>
    <x v="6"/>
    <s v="2024-02-05"/>
    <x v="0"/>
    <x v="0"/>
    <n v="26"/>
    <n v="25"/>
    <n v="1"/>
    <n v="11"/>
    <n v="67117"/>
    <n v="2581.4230769230771"/>
    <n v="64535.576923076929"/>
    <n v="12907.115384615387"/>
    <n v="6453.5576923076933"/>
    <n v="7744.2692307692314"/>
    <n v="200"/>
    <n v="7944.2692307692314"/>
    <n v="2200"/>
    <n v="86096.25"/>
    <n v="78151.980769230766"/>
    <s v="Paid"/>
    <s v="ICICI"/>
    <s v="400426809007"/>
    <s v="965232101972"/>
  </r>
  <r>
    <x v="2185"/>
    <x v="28"/>
    <x v="1"/>
    <n v="54"/>
    <x v="4"/>
    <x v="5"/>
    <x v="3"/>
    <s v="2022-09-19"/>
    <x v="0"/>
    <x v="0"/>
    <n v="26"/>
    <n v="23"/>
    <n v="3"/>
    <n v="19"/>
    <n v="59991"/>
    <n v="2307.3461538461538"/>
    <n v="53068.961538461539"/>
    <n v="10613.792307692309"/>
    <n v="5306.8961538461544"/>
    <n v="6368.2753846153846"/>
    <n v="200"/>
    <n v="6568.2753846153846"/>
    <n v="3800"/>
    <n v="72789.650000000009"/>
    <n v="66221.37461538463"/>
    <s v="Paid"/>
    <s v="SBI"/>
    <s v="384688457563"/>
    <s v="798456132927"/>
  </r>
  <r>
    <x v="2186"/>
    <x v="81"/>
    <x v="0"/>
    <n v="40"/>
    <x v="7"/>
    <x v="5"/>
    <x v="0"/>
    <s v="2019-09-27"/>
    <x v="0"/>
    <x v="0"/>
    <n v="26"/>
    <n v="24"/>
    <n v="2"/>
    <n v="8"/>
    <n v="26780"/>
    <n v="1030"/>
    <n v="24720"/>
    <n v="4944"/>
    <n v="2472"/>
    <n v="2966.4"/>
    <n v="200"/>
    <n v="3166.4"/>
    <n v="1600"/>
    <n v="33736"/>
    <n v="30569.599999999999"/>
    <s v="Paid"/>
    <s v="Axis"/>
    <s v="200967183896"/>
    <s v="476037537564"/>
  </r>
  <r>
    <x v="2187"/>
    <x v="113"/>
    <x v="1"/>
    <n v="30"/>
    <x v="7"/>
    <x v="5"/>
    <x v="2"/>
    <s v="2022-06-01"/>
    <x v="0"/>
    <x v="0"/>
    <n v="26"/>
    <n v="21"/>
    <n v="5"/>
    <n v="10"/>
    <n v="75263"/>
    <n v="2894.7307692307691"/>
    <n v="60789.346153846149"/>
    <n v="12157.869230769231"/>
    <n v="6078.9346153846154"/>
    <n v="7294.7215384615374"/>
    <n v="200"/>
    <n v="7494.7215384615374"/>
    <n v="2000"/>
    <n v="81026.149999999994"/>
    <n v="73531.428461538453"/>
    <s v="Paid"/>
    <s v="SBI"/>
    <s v="180507064556"/>
    <s v="618899520778"/>
  </r>
  <r>
    <x v="2188"/>
    <x v="164"/>
    <x v="1"/>
    <n v="25"/>
    <x v="0"/>
    <x v="2"/>
    <x v="3"/>
    <s v="2024-09-06"/>
    <x v="0"/>
    <x v="0"/>
    <n v="26"/>
    <n v="23"/>
    <n v="3"/>
    <n v="17"/>
    <n v="47021"/>
    <n v="1808.5"/>
    <n v="41595.5"/>
    <n v="8319.1"/>
    <n v="4159.55"/>
    <n v="4991.46"/>
    <n v="200"/>
    <n v="5191.46"/>
    <n v="3400"/>
    <n v="57474.15"/>
    <n v="52282.69"/>
    <s v="Paid"/>
    <s v="SBI"/>
    <s v="708566075072"/>
    <s v="824817411823"/>
  </r>
  <r>
    <x v="2189"/>
    <x v="90"/>
    <x v="0"/>
    <n v="24"/>
    <x v="4"/>
    <x v="3"/>
    <x v="2"/>
    <s v="2023-03-14"/>
    <x v="0"/>
    <x v="0"/>
    <n v="26"/>
    <n v="23"/>
    <n v="3"/>
    <n v="20"/>
    <n v="33471"/>
    <n v="1287.3461538461538"/>
    <n v="29608.961538461539"/>
    <n v="5921.792307692308"/>
    <n v="2960.896153846154"/>
    <n v="3553.0753846153843"/>
    <n v="200"/>
    <n v="3753.0753846153843"/>
    <n v="4000"/>
    <n v="42491.65"/>
    <n v="38738.574615384619"/>
    <s v="Paid"/>
    <s v="SBI"/>
    <s v="170273995735"/>
    <s v="390029116884"/>
  </r>
  <r>
    <x v="2190"/>
    <x v="133"/>
    <x v="0"/>
    <n v="44"/>
    <x v="0"/>
    <x v="3"/>
    <x v="6"/>
    <s v="2020-05-27"/>
    <x v="0"/>
    <x v="0"/>
    <n v="26"/>
    <n v="22"/>
    <n v="4"/>
    <n v="5"/>
    <n v="38610"/>
    <n v="1485"/>
    <n v="32670"/>
    <n v="6534"/>
    <n v="3267"/>
    <n v="3920.3999999999996"/>
    <n v="200"/>
    <n v="4120.3999999999996"/>
    <n v="1000"/>
    <n v="43471"/>
    <n v="39350.6"/>
    <s v="Paid"/>
    <s v="Axis"/>
    <s v="315800926947"/>
    <s v="588511487078"/>
  </r>
  <r>
    <x v="2191"/>
    <x v="13"/>
    <x v="1"/>
    <n v="54"/>
    <x v="7"/>
    <x v="1"/>
    <x v="4"/>
    <s v="2021-04-03"/>
    <x v="0"/>
    <x v="0"/>
    <n v="26"/>
    <n v="24"/>
    <n v="2"/>
    <n v="17"/>
    <n v="27996"/>
    <n v="1076.7692307692307"/>
    <n v="25842.461538461539"/>
    <n v="5168.4923076923078"/>
    <n v="2584.2461538461539"/>
    <n v="3101.0953846153848"/>
    <n v="200"/>
    <n v="3301.0953846153848"/>
    <n v="3400"/>
    <n v="36995.199999999997"/>
    <n v="33694.104615384611"/>
    <s v="Paid"/>
    <s v="Axis"/>
    <s v="332059943461"/>
    <s v="885946330912"/>
  </r>
  <r>
    <x v="2192"/>
    <x v="192"/>
    <x v="0"/>
    <n v="39"/>
    <x v="3"/>
    <x v="2"/>
    <x v="2"/>
    <s v="2020-11-22"/>
    <x v="0"/>
    <x v="0"/>
    <n v="26"/>
    <n v="21"/>
    <n v="5"/>
    <n v="19"/>
    <n v="31788"/>
    <n v="1222.6153846153845"/>
    <n v="25674.923076923074"/>
    <n v="5134.9846153846156"/>
    <n v="2567.4923076923078"/>
    <n v="3080.9907692307688"/>
    <n v="200"/>
    <n v="3280.9907692307688"/>
    <n v="3800"/>
    <n v="37177.399999999994"/>
    <n v="33896.409230769226"/>
    <s v="Paid"/>
    <s v="SBI"/>
    <s v="870068914155"/>
    <s v="728939490680"/>
  </r>
  <r>
    <x v="2193"/>
    <x v="139"/>
    <x v="0"/>
    <n v="23"/>
    <x v="1"/>
    <x v="5"/>
    <x v="2"/>
    <s v="2022-07-07"/>
    <x v="0"/>
    <x v="0"/>
    <n v="26"/>
    <n v="23"/>
    <n v="3"/>
    <n v="13"/>
    <n v="65427"/>
    <n v="2516.4230769230771"/>
    <n v="57877.730769230773"/>
    <n v="11575.546153846155"/>
    <n v="5787.7730769230775"/>
    <n v="6945.3276923076928"/>
    <n v="200"/>
    <n v="7145.3276923076928"/>
    <n v="2600"/>
    <n v="77841.050000000017"/>
    <n v="70695.722307692326"/>
    <s v="Paid"/>
    <s v="Axis"/>
    <s v="610073229686"/>
    <s v="492279222584"/>
  </r>
  <r>
    <x v="2194"/>
    <x v="192"/>
    <x v="0"/>
    <n v="46"/>
    <x v="7"/>
    <x v="0"/>
    <x v="6"/>
    <s v="2024-07-03"/>
    <x v="0"/>
    <x v="0"/>
    <n v="26"/>
    <n v="22"/>
    <n v="4"/>
    <n v="14"/>
    <n v="62327"/>
    <n v="2397.1923076923076"/>
    <n v="52738.230769230766"/>
    <n v="10547.646153846154"/>
    <n v="5273.8230769230768"/>
    <n v="6328.5876923076921"/>
    <n v="200"/>
    <n v="6528.5876923076921"/>
    <n v="2800"/>
    <n v="71359.7"/>
    <n v="64831.112307692303"/>
    <s v="Paid"/>
    <s v="Axis"/>
    <s v="791625007907"/>
    <s v="132860831313"/>
  </r>
  <r>
    <x v="2195"/>
    <x v="21"/>
    <x v="0"/>
    <n v="46"/>
    <x v="3"/>
    <x v="1"/>
    <x v="4"/>
    <s v="2021-05-10"/>
    <x v="0"/>
    <x v="0"/>
    <n v="26"/>
    <n v="23"/>
    <n v="3"/>
    <n v="10"/>
    <n v="38640"/>
    <n v="1486.1538461538462"/>
    <n v="34181.538461538461"/>
    <n v="6836.3076923076924"/>
    <n v="3418.1538461538462"/>
    <n v="4101.7846153846149"/>
    <n v="200"/>
    <n v="4301.7846153846149"/>
    <n v="2000"/>
    <n v="46436"/>
    <n v="42134.215384615381"/>
    <s v="Paid"/>
    <s v="HDFC"/>
    <s v="420075429551"/>
    <s v="347578820951"/>
  </r>
  <r>
    <x v="2196"/>
    <x v="52"/>
    <x v="1"/>
    <n v="41"/>
    <x v="4"/>
    <x v="5"/>
    <x v="6"/>
    <s v="2024-09-15"/>
    <x v="0"/>
    <x v="0"/>
    <n v="26"/>
    <n v="24"/>
    <n v="2"/>
    <n v="1"/>
    <n v="38742"/>
    <n v="1490.0769230769231"/>
    <n v="35761.846153846156"/>
    <n v="7152.3692307692318"/>
    <n v="3576.1846153846159"/>
    <n v="4291.4215384615381"/>
    <n v="200"/>
    <n v="4491.4215384615381"/>
    <n v="200"/>
    <n v="46690.400000000001"/>
    <n v="42198.978461538463"/>
    <s v="Paid"/>
    <s v="HDFC"/>
    <s v="708968930265"/>
    <s v="239841117748"/>
  </r>
  <r>
    <x v="2197"/>
    <x v="51"/>
    <x v="1"/>
    <n v="51"/>
    <x v="3"/>
    <x v="2"/>
    <x v="0"/>
    <s v="2025-09-13"/>
    <x v="0"/>
    <x v="0"/>
    <n v="26"/>
    <n v="24"/>
    <n v="2"/>
    <n v="11"/>
    <n v="31515"/>
    <n v="1212.1153846153845"/>
    <n v="29090.769230769227"/>
    <n v="5818.1538461538457"/>
    <n v="2909.0769230769229"/>
    <n v="3490.892307692307"/>
    <n v="200"/>
    <n v="3690.892307692307"/>
    <n v="2200"/>
    <n v="40017.999999999993"/>
    <n v="36327.107692307683"/>
    <s v="Paid"/>
    <s v="SBI"/>
    <s v="760405772431"/>
    <s v="746535494716"/>
  </r>
  <r>
    <x v="2198"/>
    <x v="56"/>
    <x v="1"/>
    <n v="34"/>
    <x v="1"/>
    <x v="5"/>
    <x v="1"/>
    <s v="2022-01-25"/>
    <x v="0"/>
    <x v="0"/>
    <n v="26"/>
    <n v="26"/>
    <n v="0"/>
    <n v="5"/>
    <n v="56585"/>
    <n v="2176.3461538461538"/>
    <n v="56585"/>
    <n v="11317"/>
    <n v="5658.5"/>
    <n v="6790.2"/>
    <n v="200"/>
    <n v="6990.2"/>
    <n v="1000"/>
    <n v="74560.5"/>
    <n v="67570.3"/>
    <s v="Paid"/>
    <s v="HDFC"/>
    <s v="728230283701"/>
    <s v="879693099959"/>
  </r>
  <r>
    <x v="2199"/>
    <x v="137"/>
    <x v="0"/>
    <n v="46"/>
    <x v="2"/>
    <x v="3"/>
    <x v="2"/>
    <s v="2020-06-06"/>
    <x v="0"/>
    <x v="0"/>
    <n v="26"/>
    <n v="25"/>
    <n v="1"/>
    <n v="2"/>
    <n v="40561"/>
    <n v="1560.0384615384614"/>
    <n v="39000.961538461539"/>
    <n v="7800.1923076923085"/>
    <n v="3900.0961538461543"/>
    <n v="4680.1153846153848"/>
    <n v="200"/>
    <n v="4880.1153846153848"/>
    <n v="400"/>
    <n v="51101.25"/>
    <n v="46221.134615384617"/>
    <s v="Paid"/>
    <s v="Axis"/>
    <s v="431443055088"/>
    <s v="889555048792"/>
  </r>
  <r>
    <x v="2200"/>
    <x v="107"/>
    <x v="1"/>
    <n v="42"/>
    <x v="7"/>
    <x v="1"/>
    <x v="1"/>
    <s v="2023-01-21"/>
    <x v="0"/>
    <x v="0"/>
    <n v="26"/>
    <n v="23"/>
    <n v="3"/>
    <n v="7"/>
    <n v="52103"/>
    <n v="2003.9615384615386"/>
    <n v="46091.11538461539"/>
    <n v="9218.2230769230791"/>
    <n v="4609.1115384615396"/>
    <n v="5530.9338461538464"/>
    <n v="200"/>
    <n v="5730.9338461538464"/>
    <n v="1400"/>
    <n v="61318.450000000012"/>
    <n v="55587.516153846169"/>
    <s v="Paid"/>
    <s v="HDFC"/>
    <s v="192718502041"/>
    <s v="397101170353"/>
  </r>
  <r>
    <x v="2201"/>
    <x v="187"/>
    <x v="0"/>
    <n v="42"/>
    <x v="2"/>
    <x v="2"/>
    <x v="5"/>
    <s v="2024-03-15"/>
    <x v="0"/>
    <x v="0"/>
    <n v="26"/>
    <n v="25"/>
    <n v="1"/>
    <n v="11"/>
    <n v="54929"/>
    <n v="2112.6538461538462"/>
    <n v="52816.346153846156"/>
    <n v="10563.269230769232"/>
    <n v="5281.6346153846162"/>
    <n v="6337.9615384615381"/>
    <n v="200"/>
    <n v="6537.9615384615381"/>
    <n v="2200"/>
    <n v="70861.25"/>
    <n v="64323.288461538461"/>
    <s v="Paid"/>
    <s v="SBI"/>
    <s v="619571185108"/>
    <s v="409531617639"/>
  </r>
  <r>
    <x v="2202"/>
    <x v="105"/>
    <x v="0"/>
    <n v="24"/>
    <x v="1"/>
    <x v="0"/>
    <x v="1"/>
    <s v="2020-06-24"/>
    <x v="0"/>
    <x v="0"/>
    <n v="26"/>
    <n v="24"/>
    <n v="2"/>
    <n v="5"/>
    <n v="78316"/>
    <n v="3012.1538461538462"/>
    <n v="72291.692307692312"/>
    <n v="14458.338461538464"/>
    <n v="7229.1692307692319"/>
    <n v="8675.003076923078"/>
    <n v="200"/>
    <n v="8875.003076923078"/>
    <n v="1000"/>
    <n v="94979.199999999997"/>
    <n v="86104.196923076917"/>
    <s v="Paid"/>
    <s v="ICICI"/>
    <s v="277344432091"/>
    <s v="333888989313"/>
  </r>
  <r>
    <x v="2203"/>
    <x v="130"/>
    <x v="1"/>
    <n v="35"/>
    <x v="7"/>
    <x v="3"/>
    <x v="3"/>
    <s v="2019-07-05"/>
    <x v="0"/>
    <x v="0"/>
    <n v="26"/>
    <n v="24"/>
    <n v="2"/>
    <n v="8"/>
    <n v="44394"/>
    <n v="1707.4615384615386"/>
    <n v="40979.076923076922"/>
    <n v="8195.8153846153855"/>
    <n v="4097.9076923076927"/>
    <n v="4917.4892307692307"/>
    <n v="200"/>
    <n v="5117.4892307692307"/>
    <n v="1600"/>
    <n v="54872.800000000003"/>
    <n v="49755.310769230775"/>
    <s v="Paid"/>
    <s v="ICICI"/>
    <s v="297014376056"/>
    <s v="638310229258"/>
  </r>
  <r>
    <x v="2204"/>
    <x v="106"/>
    <x v="1"/>
    <n v="41"/>
    <x v="7"/>
    <x v="1"/>
    <x v="3"/>
    <s v="2020-10-06"/>
    <x v="0"/>
    <x v="0"/>
    <n v="26"/>
    <n v="22"/>
    <n v="4"/>
    <n v="19"/>
    <n v="49405"/>
    <n v="1900.1923076923076"/>
    <n v="41804.230769230766"/>
    <n v="8360.8461538461543"/>
    <n v="4180.4230769230771"/>
    <n v="5016.5076923076913"/>
    <n v="200"/>
    <n v="5216.5076923076913"/>
    <n v="3800"/>
    <n v="58145.5"/>
    <n v="52928.992307692308"/>
    <s v="Paid"/>
    <s v="ICICI"/>
    <s v="229562898119"/>
    <s v="222002324982"/>
  </r>
  <r>
    <x v="2205"/>
    <x v="133"/>
    <x v="0"/>
    <n v="29"/>
    <x v="3"/>
    <x v="0"/>
    <x v="0"/>
    <s v="2019-10-31"/>
    <x v="0"/>
    <x v="0"/>
    <n v="26"/>
    <n v="26"/>
    <n v="0"/>
    <n v="8"/>
    <n v="79280"/>
    <n v="3049.2307692307691"/>
    <n v="79280"/>
    <n v="15856"/>
    <n v="7928"/>
    <n v="9513.6"/>
    <n v="200"/>
    <n v="9713.6"/>
    <n v="1600"/>
    <n v="104664"/>
    <n v="94950.399999999994"/>
    <s v="Paid"/>
    <s v="SBI"/>
    <s v="968177261636"/>
    <s v="833668244756"/>
  </r>
  <r>
    <x v="2206"/>
    <x v="21"/>
    <x v="0"/>
    <n v="37"/>
    <x v="6"/>
    <x v="2"/>
    <x v="2"/>
    <s v="2024-02-11"/>
    <x v="0"/>
    <x v="0"/>
    <n v="26"/>
    <n v="22"/>
    <n v="4"/>
    <n v="8"/>
    <n v="65195"/>
    <n v="2507.5"/>
    <n v="55165"/>
    <n v="11033"/>
    <n v="5516.5"/>
    <n v="6619.8"/>
    <n v="200"/>
    <n v="6819.8"/>
    <n v="1600"/>
    <n v="73314.5"/>
    <n v="66494.7"/>
    <s v="Paid"/>
    <s v="SBI"/>
    <s v="341406140004"/>
    <s v="629376424033"/>
  </r>
  <r>
    <x v="2207"/>
    <x v="8"/>
    <x v="1"/>
    <n v="47"/>
    <x v="4"/>
    <x v="5"/>
    <x v="4"/>
    <s v="2023-06-26"/>
    <x v="0"/>
    <x v="0"/>
    <n v="26"/>
    <n v="22"/>
    <n v="4"/>
    <n v="10"/>
    <n v="21463"/>
    <n v="825.5"/>
    <n v="18161"/>
    <n v="3632.2000000000003"/>
    <n v="1816.1000000000001"/>
    <n v="2179.3199999999997"/>
    <n v="200"/>
    <n v="2379.3199999999997"/>
    <n v="2000"/>
    <n v="25609.3"/>
    <n v="23229.98"/>
    <s v="Paid"/>
    <s v="ICICI"/>
    <s v="335872313471"/>
    <s v="102460777009"/>
  </r>
  <r>
    <x v="2208"/>
    <x v="73"/>
    <x v="0"/>
    <n v="38"/>
    <x v="2"/>
    <x v="5"/>
    <x v="0"/>
    <s v="2021-12-12"/>
    <x v="0"/>
    <x v="0"/>
    <n v="26"/>
    <n v="22"/>
    <n v="4"/>
    <n v="1"/>
    <n v="47522"/>
    <n v="1827.7692307692307"/>
    <n v="40210.923076923078"/>
    <n v="8042.1846153846163"/>
    <n v="4021.0923076923082"/>
    <n v="4825.3107692307694"/>
    <n v="200"/>
    <n v="5025.3107692307694"/>
    <n v="200"/>
    <n v="52474.2"/>
    <n v="47448.889230769229"/>
    <s v="Paid"/>
    <s v="SBI"/>
    <s v="489817453225"/>
    <s v="980866029188"/>
  </r>
  <r>
    <x v="2209"/>
    <x v="148"/>
    <x v="0"/>
    <n v="51"/>
    <x v="5"/>
    <x v="5"/>
    <x v="3"/>
    <s v="2020-04-07"/>
    <x v="0"/>
    <x v="0"/>
    <n v="26"/>
    <n v="22"/>
    <n v="4"/>
    <n v="6"/>
    <n v="30140"/>
    <n v="1159.2307692307693"/>
    <n v="25503.076923076926"/>
    <n v="5100.6153846153857"/>
    <n v="2550.3076923076928"/>
    <n v="3060.3692307692309"/>
    <n v="200"/>
    <n v="3260.3692307692309"/>
    <n v="1200"/>
    <n v="34354.000000000007"/>
    <n v="31093.630769230775"/>
    <s v="Paid"/>
    <s v="SBI"/>
    <s v="111864857205"/>
    <s v="133542558919"/>
  </r>
  <r>
    <x v="2210"/>
    <x v="4"/>
    <x v="0"/>
    <n v="42"/>
    <x v="1"/>
    <x v="2"/>
    <x v="1"/>
    <s v="2020-12-14"/>
    <x v="0"/>
    <x v="0"/>
    <n v="26"/>
    <n v="23"/>
    <n v="3"/>
    <n v="1"/>
    <n v="49851"/>
    <n v="1917.3461538461538"/>
    <n v="44098.961538461539"/>
    <n v="8819.7923076923089"/>
    <n v="4409.8961538461544"/>
    <n v="5291.8753846153841"/>
    <n v="200"/>
    <n v="5491.8753846153841"/>
    <n v="200"/>
    <n v="57528.65"/>
    <n v="52036.774615384616"/>
    <s v="Paid"/>
    <s v="ICICI"/>
    <s v="333775293818"/>
    <s v="736981175786"/>
  </r>
  <r>
    <x v="2211"/>
    <x v="127"/>
    <x v="0"/>
    <n v="33"/>
    <x v="1"/>
    <x v="3"/>
    <x v="0"/>
    <s v="2020-05-27"/>
    <x v="0"/>
    <x v="0"/>
    <n v="26"/>
    <n v="25"/>
    <n v="1"/>
    <n v="14"/>
    <n v="55053"/>
    <n v="2117.4230769230771"/>
    <n v="52935.576923076929"/>
    <n v="10587.115384615387"/>
    <n v="5293.5576923076933"/>
    <n v="6352.2692307692314"/>
    <n v="200"/>
    <n v="6552.2692307692314"/>
    <n v="2800"/>
    <n v="71616.25"/>
    <n v="65063.980769230766"/>
    <s v="Paid"/>
    <s v="HDFC"/>
    <s v="736186260521"/>
    <s v="730016048357"/>
  </r>
  <r>
    <x v="2212"/>
    <x v="133"/>
    <x v="0"/>
    <n v="23"/>
    <x v="0"/>
    <x v="3"/>
    <x v="0"/>
    <s v="2024-03-09"/>
    <x v="0"/>
    <x v="0"/>
    <n v="26"/>
    <n v="23"/>
    <n v="3"/>
    <n v="5"/>
    <n v="29705"/>
    <n v="1142.5"/>
    <n v="26277.5"/>
    <n v="5255.5"/>
    <n v="2627.75"/>
    <n v="3153.2999999999997"/>
    <n v="200"/>
    <n v="3353.2999999999997"/>
    <n v="1000"/>
    <n v="35160.75"/>
    <n v="31807.45"/>
    <s v="Paid"/>
    <s v="ICICI"/>
    <s v="819127561216"/>
    <s v="458615328885"/>
  </r>
  <r>
    <x v="2213"/>
    <x v="79"/>
    <x v="1"/>
    <n v="27"/>
    <x v="6"/>
    <x v="2"/>
    <x v="4"/>
    <s v="2024-06-10"/>
    <x v="0"/>
    <x v="0"/>
    <n v="26"/>
    <n v="23"/>
    <n v="3"/>
    <n v="13"/>
    <n v="43215"/>
    <n v="1662.1153846153845"/>
    <n v="38228.653846153844"/>
    <n v="7645.7307692307695"/>
    <n v="3822.8653846153848"/>
    <n v="4587.4384615384615"/>
    <n v="200"/>
    <n v="4787.4384615384615"/>
    <n v="2600"/>
    <n v="52297.249999999993"/>
    <n v="47509.81153846153"/>
    <s v="Paid"/>
    <s v="Axis"/>
    <s v="154586915787"/>
    <s v="834681294307"/>
  </r>
  <r>
    <x v="2214"/>
    <x v="2"/>
    <x v="1"/>
    <n v="52"/>
    <x v="5"/>
    <x v="3"/>
    <x v="2"/>
    <s v="2025-07-07"/>
    <x v="0"/>
    <x v="0"/>
    <n v="26"/>
    <n v="23"/>
    <n v="3"/>
    <n v="18"/>
    <n v="41040"/>
    <n v="1578.4615384615386"/>
    <n v="36304.61538461539"/>
    <n v="7260.923076923078"/>
    <n v="3630.461538461539"/>
    <n v="4356.5538461538463"/>
    <n v="200"/>
    <n v="4556.5538461538463"/>
    <n v="3600"/>
    <n v="50796.000000000007"/>
    <n v="46239.446153846162"/>
    <s v="Paid"/>
    <s v="Axis"/>
    <s v="325350682464"/>
    <s v="637740075353"/>
  </r>
  <r>
    <x v="2215"/>
    <x v="99"/>
    <x v="1"/>
    <n v="22"/>
    <x v="5"/>
    <x v="1"/>
    <x v="6"/>
    <s v="2020-11-08"/>
    <x v="0"/>
    <x v="0"/>
    <n v="26"/>
    <n v="25"/>
    <n v="1"/>
    <n v="4"/>
    <n v="57613"/>
    <n v="2215.8846153846152"/>
    <n v="55397.115384615383"/>
    <n v="11079.423076923078"/>
    <n v="5539.711538461539"/>
    <n v="6647.6538461538457"/>
    <n v="200"/>
    <n v="6847.6538461538457"/>
    <n v="800"/>
    <n v="72816.25"/>
    <n v="65968.596153846156"/>
    <s v="Paid"/>
    <s v="HDFC"/>
    <s v="685783171437"/>
    <s v="414051700944"/>
  </r>
  <r>
    <x v="2216"/>
    <x v="97"/>
    <x v="1"/>
    <n v="22"/>
    <x v="4"/>
    <x v="4"/>
    <x v="3"/>
    <s v="2019-09-11"/>
    <x v="0"/>
    <x v="0"/>
    <n v="26"/>
    <n v="25"/>
    <n v="1"/>
    <n v="18"/>
    <n v="63146"/>
    <n v="2428.6923076923076"/>
    <n v="60717.307692307688"/>
    <n v="12143.461538461539"/>
    <n v="6071.7307692307695"/>
    <n v="7286.076923076922"/>
    <n v="200"/>
    <n v="7486.076923076922"/>
    <n v="3600"/>
    <n v="82532.499999999985"/>
    <n v="75046.423076923063"/>
    <s v="Paid"/>
    <s v="Axis"/>
    <s v="213756832289"/>
    <s v="258830463398"/>
  </r>
  <r>
    <x v="2217"/>
    <x v="169"/>
    <x v="0"/>
    <n v="49"/>
    <x v="2"/>
    <x v="5"/>
    <x v="6"/>
    <s v="2021-01-04"/>
    <x v="0"/>
    <x v="0"/>
    <n v="26"/>
    <n v="22"/>
    <n v="4"/>
    <n v="18"/>
    <n v="64075"/>
    <n v="2464.4230769230771"/>
    <n v="54217.307692307695"/>
    <n v="10843.461538461539"/>
    <n v="5421.7307692307695"/>
    <n v="6506.0769230769229"/>
    <n v="200"/>
    <n v="6706.0769230769229"/>
    <n v="3600"/>
    <n v="74082.5"/>
    <n v="67376.423076923078"/>
    <s v="Paid"/>
    <s v="Axis"/>
    <s v="513056402706"/>
    <s v="678989041474"/>
  </r>
  <r>
    <x v="2218"/>
    <x v="173"/>
    <x v="1"/>
    <n v="53"/>
    <x v="2"/>
    <x v="4"/>
    <x v="4"/>
    <s v="2019-07-24"/>
    <x v="0"/>
    <x v="0"/>
    <n v="26"/>
    <n v="23"/>
    <n v="3"/>
    <n v="17"/>
    <n v="55751"/>
    <n v="2144.2692307692309"/>
    <n v="49318.192307692312"/>
    <n v="9863.6384615384632"/>
    <n v="4931.8192307692316"/>
    <n v="5918.1830769230774"/>
    <n v="200"/>
    <n v="6118.1830769230774"/>
    <n v="3400"/>
    <n v="67513.649999999994"/>
    <n v="61395.466923076914"/>
    <s v="Paid"/>
    <s v="SBI"/>
    <s v="850623123253"/>
    <s v="658479043108"/>
  </r>
  <r>
    <x v="2219"/>
    <x v="87"/>
    <x v="1"/>
    <n v="50"/>
    <x v="7"/>
    <x v="1"/>
    <x v="4"/>
    <s v="2023-03-18"/>
    <x v="0"/>
    <x v="0"/>
    <n v="26"/>
    <n v="22"/>
    <n v="4"/>
    <n v="5"/>
    <n v="46928"/>
    <n v="1804.9230769230769"/>
    <n v="39708.307692307695"/>
    <n v="7941.6615384615397"/>
    <n v="3970.8307692307699"/>
    <n v="4764.9969230769229"/>
    <n v="200"/>
    <n v="4964.9969230769229"/>
    <n v="1000"/>
    <n v="52620.800000000003"/>
    <n v="47655.803076923083"/>
    <s v="Paid"/>
    <s v="HDFC"/>
    <s v="296101532205"/>
    <s v="907136424150"/>
  </r>
  <r>
    <x v="2220"/>
    <x v="61"/>
    <x v="1"/>
    <n v="40"/>
    <x v="7"/>
    <x v="0"/>
    <x v="5"/>
    <s v="2024-10-08"/>
    <x v="0"/>
    <x v="0"/>
    <n v="26"/>
    <n v="23"/>
    <n v="3"/>
    <n v="12"/>
    <n v="61138"/>
    <n v="2351.4615384615386"/>
    <n v="54083.61538461539"/>
    <n v="10816.723076923079"/>
    <n v="5408.3615384615396"/>
    <n v="6490.0338461538468"/>
    <n v="200"/>
    <n v="6690.0338461538468"/>
    <n v="2400"/>
    <n v="72708.700000000012"/>
    <n v="66018.666153846163"/>
    <s v="Paid"/>
    <s v="SBI"/>
    <s v="726961788175"/>
    <s v="833860140673"/>
  </r>
  <r>
    <x v="2221"/>
    <x v="162"/>
    <x v="1"/>
    <n v="36"/>
    <x v="0"/>
    <x v="2"/>
    <x v="3"/>
    <s v="2023-12-21"/>
    <x v="0"/>
    <x v="0"/>
    <n v="26"/>
    <n v="23"/>
    <n v="3"/>
    <n v="13"/>
    <n v="73211"/>
    <n v="2815.8076923076924"/>
    <n v="64763.576923076922"/>
    <n v="12952.715384615385"/>
    <n v="6476.3576923076926"/>
    <n v="7771.6292307692302"/>
    <n v="200"/>
    <n v="7971.6292307692302"/>
    <n v="2600"/>
    <n v="86792.65"/>
    <n v="78821.020769230759"/>
    <s v="Paid"/>
    <s v="SBI"/>
    <s v="141523638593"/>
    <s v="225011514223"/>
  </r>
  <r>
    <x v="2222"/>
    <x v="101"/>
    <x v="1"/>
    <n v="45"/>
    <x v="6"/>
    <x v="1"/>
    <x v="0"/>
    <s v="2021-12-24"/>
    <x v="0"/>
    <x v="0"/>
    <n v="26"/>
    <n v="24"/>
    <n v="2"/>
    <n v="14"/>
    <n v="21498"/>
    <n v="826.84615384615381"/>
    <n v="19844.307692307691"/>
    <n v="3968.8615384615387"/>
    <n v="1984.4307692307693"/>
    <n v="2381.3169230769231"/>
    <n v="200"/>
    <n v="2581.3169230769231"/>
    <n v="2800"/>
    <n v="28597.599999999999"/>
    <n v="26016.283076923075"/>
    <s v="Paid"/>
    <s v="ICICI"/>
    <s v="686070687767"/>
    <s v="646889379174"/>
  </r>
  <r>
    <x v="2223"/>
    <x v="15"/>
    <x v="1"/>
    <n v="37"/>
    <x v="0"/>
    <x v="4"/>
    <x v="2"/>
    <s v="2025-03-29"/>
    <x v="0"/>
    <x v="0"/>
    <n v="26"/>
    <n v="23"/>
    <n v="3"/>
    <n v="1"/>
    <n v="72184"/>
    <n v="2776.3076923076924"/>
    <n v="63855.076923076922"/>
    <n v="12771.015384615384"/>
    <n v="6385.5076923076922"/>
    <n v="7662.6092307692306"/>
    <n v="200"/>
    <n v="7862.6092307692306"/>
    <n v="200"/>
    <n v="83211.600000000006"/>
    <n v="75348.990769230775"/>
    <s v="Paid"/>
    <s v="SBI"/>
    <s v="284372341950"/>
    <s v="509423474429"/>
  </r>
  <r>
    <x v="2224"/>
    <x v="77"/>
    <x v="0"/>
    <n v="38"/>
    <x v="0"/>
    <x v="1"/>
    <x v="0"/>
    <s v="2021-04-29"/>
    <x v="0"/>
    <x v="0"/>
    <n v="26"/>
    <n v="22"/>
    <n v="4"/>
    <n v="19"/>
    <n v="79091"/>
    <n v="3041.9615384615386"/>
    <n v="66923.153846153844"/>
    <n v="13384.630769230769"/>
    <n v="6692.3153846153846"/>
    <n v="8030.7784615384608"/>
    <n v="200"/>
    <n v="8230.7784615384608"/>
    <n v="3800"/>
    <n v="90800.1"/>
    <n v="82569.321538461547"/>
    <s v="Paid"/>
    <s v="ICICI"/>
    <s v="139668644016"/>
    <s v="455749756534"/>
  </r>
  <r>
    <x v="2225"/>
    <x v="129"/>
    <x v="0"/>
    <n v="39"/>
    <x v="1"/>
    <x v="5"/>
    <x v="4"/>
    <s v="2023-05-16"/>
    <x v="0"/>
    <x v="0"/>
    <n v="26"/>
    <n v="23"/>
    <n v="3"/>
    <n v="7"/>
    <n v="59592"/>
    <n v="2292"/>
    <n v="52716"/>
    <n v="10543.2"/>
    <n v="5271.6"/>
    <n v="6325.92"/>
    <n v="200"/>
    <n v="6525.92"/>
    <n v="1400"/>
    <n v="69930.8"/>
    <n v="63404.880000000005"/>
    <s v="Paid"/>
    <s v="HDFC"/>
    <s v="725484578377"/>
    <s v="253150588424"/>
  </r>
  <r>
    <x v="2226"/>
    <x v="136"/>
    <x v="1"/>
    <n v="33"/>
    <x v="0"/>
    <x v="5"/>
    <x v="0"/>
    <s v="2020-09-29"/>
    <x v="0"/>
    <x v="0"/>
    <n v="26"/>
    <n v="21"/>
    <n v="5"/>
    <n v="15"/>
    <n v="22887"/>
    <n v="880.26923076923072"/>
    <n v="18485.653846153844"/>
    <n v="3697.1307692307691"/>
    <n v="1848.5653846153846"/>
    <n v="2218.2784615384612"/>
    <n v="200"/>
    <n v="2418.2784615384612"/>
    <n v="3000"/>
    <n v="27031.349999999995"/>
    <n v="24613.071538461532"/>
    <s v="Paid"/>
    <s v="Axis"/>
    <s v="701128121385"/>
    <s v="525758698919"/>
  </r>
  <r>
    <x v="2227"/>
    <x v="103"/>
    <x v="0"/>
    <n v="53"/>
    <x v="0"/>
    <x v="1"/>
    <x v="6"/>
    <s v="2022-03-18"/>
    <x v="0"/>
    <x v="0"/>
    <n v="26"/>
    <n v="24"/>
    <n v="2"/>
    <n v="0"/>
    <n v="44712"/>
    <n v="1719.6923076923076"/>
    <n v="41272.615384615383"/>
    <n v="8254.5230769230766"/>
    <n v="4127.2615384615383"/>
    <n v="4952.7138461538461"/>
    <n v="200"/>
    <n v="5152.7138461538461"/>
    <n v="0"/>
    <n v="53654.399999999994"/>
    <n v="48501.686153846145"/>
    <s v="Paid"/>
    <s v="HDFC"/>
    <s v="830515109769"/>
    <s v="376906414361"/>
  </r>
  <r>
    <x v="2228"/>
    <x v="100"/>
    <x v="1"/>
    <n v="47"/>
    <x v="3"/>
    <x v="3"/>
    <x v="0"/>
    <s v="2019-03-14"/>
    <x v="0"/>
    <x v="0"/>
    <n v="26"/>
    <n v="25"/>
    <n v="1"/>
    <n v="15"/>
    <n v="71187"/>
    <n v="2737.9615384615386"/>
    <n v="68449.038461538468"/>
    <n v="13689.807692307695"/>
    <n v="6844.9038461538476"/>
    <n v="8213.8846153846152"/>
    <n v="200"/>
    <n v="8413.8846153846152"/>
    <n v="3000"/>
    <n v="91983.75"/>
    <n v="83569.86538461539"/>
    <s v="Paid"/>
    <s v="HDFC"/>
    <s v="725066018687"/>
    <s v="658737799772"/>
  </r>
  <r>
    <x v="2229"/>
    <x v="49"/>
    <x v="0"/>
    <n v="34"/>
    <x v="4"/>
    <x v="3"/>
    <x v="5"/>
    <s v="2024-12-22"/>
    <x v="0"/>
    <x v="0"/>
    <n v="26"/>
    <n v="24"/>
    <n v="2"/>
    <n v="1"/>
    <n v="52976"/>
    <n v="2037.5384615384614"/>
    <n v="48900.923076923078"/>
    <n v="9780.1846153846163"/>
    <n v="4890.0923076923082"/>
    <n v="5868.1107692307687"/>
    <n v="200"/>
    <n v="6068.1107692307687"/>
    <n v="200"/>
    <n v="63771.199999999997"/>
    <n v="57703.089230769227"/>
    <s v="Paid"/>
    <s v="Axis"/>
    <s v="761999523816"/>
    <s v="841989216184"/>
  </r>
  <r>
    <x v="2230"/>
    <x v="87"/>
    <x v="0"/>
    <n v="41"/>
    <x v="3"/>
    <x v="4"/>
    <x v="2"/>
    <s v="2021-01-10"/>
    <x v="0"/>
    <x v="0"/>
    <n v="26"/>
    <n v="23"/>
    <n v="3"/>
    <n v="15"/>
    <n v="65144"/>
    <n v="2505.5384615384614"/>
    <n v="57627.38461538461"/>
    <n v="11525.476923076923"/>
    <n v="5762.7384615384617"/>
    <n v="6915.286153846153"/>
    <n v="200"/>
    <n v="7115.286153846153"/>
    <n v="3000"/>
    <n v="77915.599999999991"/>
    <n v="70800.313846153833"/>
    <s v="Paid"/>
    <s v="SBI"/>
    <s v="841661954261"/>
    <s v="342013253206"/>
  </r>
  <r>
    <x v="2231"/>
    <x v="82"/>
    <x v="0"/>
    <n v="29"/>
    <x v="4"/>
    <x v="5"/>
    <x v="5"/>
    <s v="2020-12-18"/>
    <x v="0"/>
    <x v="0"/>
    <n v="26"/>
    <n v="26"/>
    <n v="0"/>
    <n v="11"/>
    <n v="49268"/>
    <n v="1894.9230769230769"/>
    <n v="49268"/>
    <n v="9853.6"/>
    <n v="4926.8"/>
    <n v="5912.16"/>
    <n v="200"/>
    <n v="6112.16"/>
    <n v="2200"/>
    <n v="66248.399999999994"/>
    <n v="60136.239999999991"/>
    <s v="Paid"/>
    <s v="ICICI"/>
    <s v="531086501985"/>
    <s v="198303187782"/>
  </r>
  <r>
    <x v="2232"/>
    <x v="55"/>
    <x v="1"/>
    <n v="50"/>
    <x v="7"/>
    <x v="3"/>
    <x v="0"/>
    <s v="2020-09-23"/>
    <x v="0"/>
    <x v="0"/>
    <n v="26"/>
    <n v="23"/>
    <n v="3"/>
    <n v="6"/>
    <n v="45722"/>
    <n v="1758.5384615384614"/>
    <n v="40446.38461538461"/>
    <n v="8089.2769230769227"/>
    <n v="4044.6384615384613"/>
    <n v="4853.5661538461527"/>
    <n v="200"/>
    <n v="5053.5661538461527"/>
    <n v="1200"/>
    <n v="53780.299999999988"/>
    <n v="48726.733846153838"/>
    <s v="Paid"/>
    <s v="HDFC"/>
    <s v="234339505212"/>
    <s v="234491741145"/>
  </r>
  <r>
    <x v="2233"/>
    <x v="90"/>
    <x v="1"/>
    <n v="31"/>
    <x v="0"/>
    <x v="5"/>
    <x v="0"/>
    <s v="2024-09-19"/>
    <x v="0"/>
    <x v="0"/>
    <n v="26"/>
    <n v="23"/>
    <n v="3"/>
    <n v="13"/>
    <n v="69237"/>
    <n v="2662.9615384615386"/>
    <n v="61248.11538461539"/>
    <n v="12249.623076923079"/>
    <n v="6124.8115384615394"/>
    <n v="7349.7738461538465"/>
    <n v="200"/>
    <n v="7549.7738461538465"/>
    <n v="2600"/>
    <n v="82222.55"/>
    <n v="74672.776153846149"/>
    <s v="Paid"/>
    <s v="Axis"/>
    <s v="750770492920"/>
    <s v="493084900025"/>
  </r>
  <r>
    <x v="2234"/>
    <x v="129"/>
    <x v="0"/>
    <n v="53"/>
    <x v="5"/>
    <x v="5"/>
    <x v="3"/>
    <s v="2022-10-06"/>
    <x v="0"/>
    <x v="0"/>
    <n v="26"/>
    <n v="25"/>
    <n v="1"/>
    <n v="3"/>
    <n v="36961"/>
    <n v="1421.5769230769231"/>
    <n v="35539.423076923078"/>
    <n v="7107.8846153846162"/>
    <n v="3553.9423076923081"/>
    <n v="4264.7307692307695"/>
    <n v="200"/>
    <n v="4464.7307692307695"/>
    <n v="600"/>
    <n v="46801.25"/>
    <n v="42336.519230769234"/>
    <s v="Paid"/>
    <s v="ICICI"/>
    <s v="665018396389"/>
    <s v="359966801937"/>
  </r>
  <r>
    <x v="2235"/>
    <x v="28"/>
    <x v="0"/>
    <n v="49"/>
    <x v="5"/>
    <x v="3"/>
    <x v="3"/>
    <s v="2021-06-28"/>
    <x v="0"/>
    <x v="0"/>
    <n v="26"/>
    <n v="24"/>
    <n v="2"/>
    <n v="3"/>
    <n v="36140"/>
    <n v="1390"/>
    <n v="33360"/>
    <n v="6672"/>
    <n v="3336"/>
    <n v="4003.2"/>
    <n v="200"/>
    <n v="4203.2"/>
    <n v="600"/>
    <n v="43968"/>
    <n v="39764.800000000003"/>
    <s v="Paid"/>
    <s v="HDFC"/>
    <s v="763815418493"/>
    <s v="298581214559"/>
  </r>
  <r>
    <x v="2236"/>
    <x v="143"/>
    <x v="0"/>
    <n v="50"/>
    <x v="1"/>
    <x v="3"/>
    <x v="6"/>
    <s v="2022-05-15"/>
    <x v="0"/>
    <x v="0"/>
    <n v="26"/>
    <n v="25"/>
    <n v="1"/>
    <n v="12"/>
    <n v="43272"/>
    <n v="1664.3076923076924"/>
    <n v="41607.692307692312"/>
    <n v="8321.5384615384628"/>
    <n v="4160.7692307692314"/>
    <n v="4992.9230769230771"/>
    <n v="200"/>
    <n v="5192.9230769230771"/>
    <n v="2400"/>
    <n v="56490.000000000007"/>
    <n v="51297.076923076929"/>
    <s v="Paid"/>
    <s v="HDFC"/>
    <s v="806047659359"/>
    <s v="373579303897"/>
  </r>
  <r>
    <x v="2237"/>
    <x v="68"/>
    <x v="1"/>
    <n v="45"/>
    <x v="5"/>
    <x v="5"/>
    <x v="5"/>
    <s v="2023-09-27"/>
    <x v="0"/>
    <x v="0"/>
    <n v="26"/>
    <n v="25"/>
    <n v="1"/>
    <n v="17"/>
    <n v="63554"/>
    <n v="2444.3846153846152"/>
    <n v="61109.615384615383"/>
    <n v="12221.923076923078"/>
    <n v="6110.961538461539"/>
    <n v="7333.1538461538457"/>
    <n v="200"/>
    <n v="7533.1538461538457"/>
    <n v="3400"/>
    <n v="82842.5"/>
    <n v="75309.346153846156"/>
    <s v="Paid"/>
    <s v="HDFC"/>
    <s v="563552745066"/>
    <s v="853848675172"/>
  </r>
  <r>
    <x v="2238"/>
    <x v="2"/>
    <x v="0"/>
    <n v="29"/>
    <x v="6"/>
    <x v="2"/>
    <x v="2"/>
    <s v="2021-11-03"/>
    <x v="0"/>
    <x v="0"/>
    <n v="26"/>
    <n v="25"/>
    <n v="1"/>
    <n v="7"/>
    <n v="48718"/>
    <n v="1873.7692307692307"/>
    <n v="46844.230769230766"/>
    <n v="9368.8461538461543"/>
    <n v="4684.4230769230771"/>
    <n v="5621.3076923076915"/>
    <n v="200"/>
    <n v="5821.3076923076915"/>
    <n v="1400"/>
    <n v="62297.5"/>
    <n v="56476.192307692312"/>
    <s v="Paid"/>
    <s v="HDFC"/>
    <s v="412422635434"/>
    <s v="476987464641"/>
  </r>
  <r>
    <x v="2239"/>
    <x v="48"/>
    <x v="1"/>
    <n v="37"/>
    <x v="3"/>
    <x v="0"/>
    <x v="2"/>
    <s v="2019-07-01"/>
    <x v="0"/>
    <x v="0"/>
    <n v="26"/>
    <n v="24"/>
    <n v="2"/>
    <n v="15"/>
    <n v="25753"/>
    <n v="990.5"/>
    <n v="23772"/>
    <n v="4754.4000000000005"/>
    <n v="2377.2000000000003"/>
    <n v="2852.64"/>
    <n v="200"/>
    <n v="3052.64"/>
    <n v="3000"/>
    <n v="33903.600000000006"/>
    <n v="30850.960000000006"/>
    <s v="Paid"/>
    <s v="ICICI"/>
    <s v="320260032150"/>
    <s v="277669392383"/>
  </r>
  <r>
    <x v="2240"/>
    <x v="12"/>
    <x v="1"/>
    <n v="33"/>
    <x v="4"/>
    <x v="1"/>
    <x v="4"/>
    <s v="2023-03-30"/>
    <x v="0"/>
    <x v="0"/>
    <n v="26"/>
    <n v="25"/>
    <n v="1"/>
    <n v="5"/>
    <n v="60122"/>
    <n v="2312.3846153846152"/>
    <n v="57809.615384615383"/>
    <n v="11561.923076923078"/>
    <n v="5780.961538461539"/>
    <n v="6937.1538461538457"/>
    <n v="200"/>
    <n v="7137.1538461538457"/>
    <n v="1000"/>
    <n v="76152.5"/>
    <n v="69015.346153846156"/>
    <s v="Paid"/>
    <s v="ICICI"/>
    <s v="946969316868"/>
    <s v="894948863429"/>
  </r>
  <r>
    <x v="2241"/>
    <x v="85"/>
    <x v="0"/>
    <n v="38"/>
    <x v="6"/>
    <x v="2"/>
    <x v="0"/>
    <s v="2025-02-10"/>
    <x v="0"/>
    <x v="0"/>
    <n v="26"/>
    <n v="25"/>
    <n v="1"/>
    <n v="1"/>
    <n v="34021"/>
    <n v="1308.5"/>
    <n v="32712.5"/>
    <n v="6542.5"/>
    <n v="3271.25"/>
    <n v="3925.5"/>
    <n v="200"/>
    <n v="4125.5"/>
    <n v="200"/>
    <n v="42726.25"/>
    <n v="38600.75"/>
    <s v="Paid"/>
    <s v="Axis"/>
    <s v="772580137837"/>
    <s v="389616440921"/>
  </r>
  <r>
    <x v="2242"/>
    <x v="45"/>
    <x v="1"/>
    <n v="21"/>
    <x v="5"/>
    <x v="4"/>
    <x v="0"/>
    <s v="2023-09-18"/>
    <x v="0"/>
    <x v="0"/>
    <n v="26"/>
    <n v="25"/>
    <n v="1"/>
    <n v="19"/>
    <n v="24295"/>
    <n v="934.42307692307691"/>
    <n v="23360.576923076922"/>
    <n v="4672.1153846153848"/>
    <n v="2336.0576923076924"/>
    <n v="2803.2692307692305"/>
    <n v="200"/>
    <n v="3003.2692307692305"/>
    <n v="3800"/>
    <n v="34168.75"/>
    <n v="31165.48076923077"/>
    <s v="Paid"/>
    <s v="HDFC"/>
    <s v="755332326091"/>
    <s v="692839007137"/>
  </r>
  <r>
    <x v="2243"/>
    <x v="138"/>
    <x v="0"/>
    <n v="34"/>
    <x v="5"/>
    <x v="3"/>
    <x v="4"/>
    <s v="2024-06-08"/>
    <x v="0"/>
    <x v="0"/>
    <n v="26"/>
    <n v="22"/>
    <n v="4"/>
    <n v="10"/>
    <n v="41097"/>
    <n v="1580.6538461538462"/>
    <n v="34774.384615384617"/>
    <n v="6954.876923076924"/>
    <n v="3477.438461538462"/>
    <n v="4172.9261538461542"/>
    <n v="200"/>
    <n v="4372.9261538461542"/>
    <n v="2000"/>
    <n v="47206.700000000004"/>
    <n v="42833.773846153854"/>
    <s v="Paid"/>
    <s v="SBI"/>
    <s v="150236736398"/>
    <s v="377185378102"/>
  </r>
  <r>
    <x v="2244"/>
    <x v="154"/>
    <x v="0"/>
    <n v="53"/>
    <x v="4"/>
    <x v="5"/>
    <x v="3"/>
    <s v="2022-11-28"/>
    <x v="0"/>
    <x v="0"/>
    <n v="26"/>
    <n v="23"/>
    <n v="3"/>
    <n v="8"/>
    <n v="21056"/>
    <n v="809.84615384615381"/>
    <n v="18626.461538461539"/>
    <n v="3725.292307692308"/>
    <n v="1862.646153846154"/>
    <n v="2235.1753846153847"/>
    <n v="200"/>
    <n v="2435.1753846153847"/>
    <n v="1600"/>
    <n v="25814.400000000001"/>
    <n v="23379.224615384617"/>
    <s v="Paid"/>
    <s v="ICICI"/>
    <s v="479089119345"/>
    <s v="799488482879"/>
  </r>
  <r>
    <x v="2245"/>
    <x v="48"/>
    <x v="0"/>
    <n v="34"/>
    <x v="6"/>
    <x v="5"/>
    <x v="6"/>
    <s v="2019-08-09"/>
    <x v="0"/>
    <x v="0"/>
    <n v="26"/>
    <n v="21"/>
    <n v="5"/>
    <n v="7"/>
    <n v="54037"/>
    <n v="2078.3461538461538"/>
    <n v="43645.269230769227"/>
    <n v="8729.0538461538454"/>
    <n v="4364.5269230769227"/>
    <n v="5237.4323076923074"/>
    <n v="200"/>
    <n v="5437.4323076923074"/>
    <n v="1400"/>
    <n v="58138.849999999991"/>
    <n v="52701.417692307681"/>
    <s v="Paid"/>
    <s v="ICICI"/>
    <s v="679683308219"/>
    <s v="964856089827"/>
  </r>
  <r>
    <x v="2246"/>
    <x v="39"/>
    <x v="1"/>
    <n v="36"/>
    <x v="4"/>
    <x v="1"/>
    <x v="1"/>
    <s v="2019-01-25"/>
    <x v="0"/>
    <x v="0"/>
    <n v="26"/>
    <n v="24"/>
    <n v="2"/>
    <n v="20"/>
    <n v="76536"/>
    <n v="2943.6923076923076"/>
    <n v="70648.615384615376"/>
    <n v="14129.723076923075"/>
    <n v="7064.8615384615377"/>
    <n v="8477.8338461538442"/>
    <n v="200"/>
    <n v="8677.8338461538442"/>
    <n v="4000"/>
    <n v="95843.199999999997"/>
    <n v="87165.366153846146"/>
    <s v="Paid"/>
    <s v="SBI"/>
    <s v="848753510224"/>
    <s v="761989038071"/>
  </r>
  <r>
    <x v="2247"/>
    <x v="133"/>
    <x v="0"/>
    <n v="33"/>
    <x v="6"/>
    <x v="4"/>
    <x v="5"/>
    <s v="2025-03-30"/>
    <x v="0"/>
    <x v="0"/>
    <n v="26"/>
    <n v="24"/>
    <n v="2"/>
    <n v="8"/>
    <n v="34206"/>
    <n v="1315.6153846153845"/>
    <n v="31574.769230769227"/>
    <n v="6314.9538461538459"/>
    <n v="3157.476923076923"/>
    <n v="3788.9723076923069"/>
    <n v="200"/>
    <n v="3988.9723076923069"/>
    <n v="1600"/>
    <n v="42647.199999999997"/>
    <n v="38658.227692307693"/>
    <s v="Paid"/>
    <s v="HDFC"/>
    <s v="949152038434"/>
    <s v="549836470330"/>
  </r>
  <r>
    <x v="2248"/>
    <x v="47"/>
    <x v="0"/>
    <n v="38"/>
    <x v="4"/>
    <x v="4"/>
    <x v="0"/>
    <s v="2020-09-19"/>
    <x v="0"/>
    <x v="0"/>
    <n v="26"/>
    <n v="22"/>
    <n v="4"/>
    <n v="8"/>
    <n v="21083"/>
    <n v="810.88461538461536"/>
    <n v="17839.461538461539"/>
    <n v="3567.8923076923079"/>
    <n v="1783.9461538461539"/>
    <n v="2140.7353846153846"/>
    <n v="200"/>
    <n v="2340.7353846153846"/>
    <n v="1600"/>
    <n v="24791.300000000003"/>
    <n v="22450.564615384617"/>
    <s v="Paid"/>
    <s v="SBI"/>
    <s v="894558455682"/>
    <s v="986886823177"/>
  </r>
  <r>
    <x v="2249"/>
    <x v="105"/>
    <x v="1"/>
    <n v="33"/>
    <x v="5"/>
    <x v="3"/>
    <x v="3"/>
    <s v="2022-11-25"/>
    <x v="0"/>
    <x v="0"/>
    <n v="26"/>
    <n v="24"/>
    <n v="2"/>
    <n v="18"/>
    <n v="70866"/>
    <n v="2725.6153846153848"/>
    <n v="65414.769230769234"/>
    <n v="13082.953846153847"/>
    <n v="6541.4769230769234"/>
    <n v="7849.7723076923075"/>
    <n v="200"/>
    <n v="8049.7723076923075"/>
    <n v="3600"/>
    <n v="88639.200000000012"/>
    <n v="80589.427692307698"/>
    <s v="Paid"/>
    <s v="HDFC"/>
    <s v="182912404123"/>
    <s v="630743042184"/>
  </r>
  <r>
    <x v="2250"/>
    <x v="149"/>
    <x v="0"/>
    <n v="31"/>
    <x v="5"/>
    <x v="4"/>
    <x v="5"/>
    <s v="2025-01-08"/>
    <x v="0"/>
    <x v="0"/>
    <n v="26"/>
    <n v="23"/>
    <n v="3"/>
    <n v="14"/>
    <n v="50564"/>
    <n v="1944.7692307692307"/>
    <n v="44729.692307692305"/>
    <n v="8945.9384615384606"/>
    <n v="4472.9692307692303"/>
    <n v="5367.5630769230766"/>
    <n v="200"/>
    <n v="5567.5630769230766"/>
    <n v="2800"/>
    <n v="60948.6"/>
    <n v="55381.036923076921"/>
    <s v="Paid"/>
    <s v="ICICI"/>
    <s v="552798582302"/>
    <s v="426896052083"/>
  </r>
  <r>
    <x v="2251"/>
    <x v="44"/>
    <x v="1"/>
    <n v="33"/>
    <x v="2"/>
    <x v="0"/>
    <x v="0"/>
    <s v="2021-06-30"/>
    <x v="0"/>
    <x v="0"/>
    <n v="26"/>
    <n v="24"/>
    <n v="2"/>
    <n v="14"/>
    <n v="57171"/>
    <n v="2198.8846153846152"/>
    <n v="52773.230769230766"/>
    <n v="10554.646153846154"/>
    <n v="5277.3230769230768"/>
    <n v="6332.7876923076919"/>
    <n v="200"/>
    <n v="6532.7876923076919"/>
    <n v="2800"/>
    <n v="71405.2"/>
    <n v="64872.412307692306"/>
    <s v="Paid"/>
    <s v="ICICI"/>
    <s v="311773878771"/>
    <s v="810541040370"/>
  </r>
  <r>
    <x v="2252"/>
    <x v="179"/>
    <x v="1"/>
    <n v="55"/>
    <x v="7"/>
    <x v="5"/>
    <x v="1"/>
    <s v="2023-08-25"/>
    <x v="0"/>
    <x v="0"/>
    <n v="26"/>
    <n v="26"/>
    <n v="0"/>
    <n v="2"/>
    <n v="79805"/>
    <n v="3069.4230769230771"/>
    <n v="79805"/>
    <n v="15961"/>
    <n v="7980.5"/>
    <n v="9576.6"/>
    <n v="200"/>
    <n v="9776.6"/>
    <n v="400"/>
    <n v="104146.5"/>
    <n v="94369.9"/>
    <s v="Paid"/>
    <s v="HDFC"/>
    <s v="526578449453"/>
    <s v="518564931478"/>
  </r>
  <r>
    <x v="2253"/>
    <x v="102"/>
    <x v="1"/>
    <n v="23"/>
    <x v="4"/>
    <x v="1"/>
    <x v="3"/>
    <s v="2020-06-05"/>
    <x v="0"/>
    <x v="0"/>
    <n v="26"/>
    <n v="23"/>
    <n v="3"/>
    <n v="0"/>
    <n v="25011"/>
    <n v="961.96153846153845"/>
    <n v="22125.115384615383"/>
    <n v="4425.0230769230766"/>
    <n v="2212.5115384615383"/>
    <n v="2655.0138461538459"/>
    <n v="200"/>
    <n v="2855.0138461538459"/>
    <n v="0"/>
    <n v="28762.649999999998"/>
    <n v="25907.636153846153"/>
    <s v="Paid"/>
    <s v="ICICI"/>
    <s v="971108297646"/>
    <s v="582691867245"/>
  </r>
  <r>
    <x v="2254"/>
    <x v="15"/>
    <x v="1"/>
    <n v="35"/>
    <x v="2"/>
    <x v="1"/>
    <x v="2"/>
    <s v="2025-02-09"/>
    <x v="0"/>
    <x v="0"/>
    <n v="26"/>
    <n v="24"/>
    <n v="2"/>
    <n v="6"/>
    <n v="63614"/>
    <n v="2446.6923076923076"/>
    <n v="58720.615384615383"/>
    <n v="11744.123076923077"/>
    <n v="5872.0615384615385"/>
    <n v="7046.4738461538454"/>
    <n v="200"/>
    <n v="7246.4738461538454"/>
    <n v="1200"/>
    <n v="77536.800000000003"/>
    <n v="70290.326153846152"/>
    <s v="Paid"/>
    <s v="ICICI"/>
    <s v="948101975969"/>
    <s v="157922638930"/>
  </r>
  <r>
    <x v="2255"/>
    <x v="152"/>
    <x v="1"/>
    <n v="25"/>
    <x v="5"/>
    <x v="3"/>
    <x v="1"/>
    <s v="2020-07-15"/>
    <x v="0"/>
    <x v="0"/>
    <n v="26"/>
    <n v="25"/>
    <n v="1"/>
    <n v="13"/>
    <n v="59759"/>
    <n v="2298.4230769230771"/>
    <n v="57460.576923076929"/>
    <n v="11492.115384615387"/>
    <n v="5746.0576923076933"/>
    <n v="6895.2692307692314"/>
    <n v="200"/>
    <n v="7095.2692307692314"/>
    <n v="2600"/>
    <n v="77298.75"/>
    <n v="70203.480769230766"/>
    <s v="Paid"/>
    <s v="SBI"/>
    <s v="401969081617"/>
    <s v="988998881369"/>
  </r>
  <r>
    <x v="2256"/>
    <x v="145"/>
    <x v="0"/>
    <n v="32"/>
    <x v="4"/>
    <x v="4"/>
    <x v="2"/>
    <s v="2020-12-01"/>
    <x v="0"/>
    <x v="0"/>
    <n v="26"/>
    <n v="23"/>
    <n v="3"/>
    <n v="13"/>
    <n v="29334"/>
    <n v="1128.2307692307693"/>
    <n v="25949.307692307695"/>
    <n v="5189.8615384615396"/>
    <n v="2594.9307692307698"/>
    <n v="3113.9169230769235"/>
    <n v="200"/>
    <n v="3313.9169230769235"/>
    <n v="2600"/>
    <n v="36334.100000000006"/>
    <n v="33020.18307692308"/>
    <s v="Paid"/>
    <s v="Axis"/>
    <s v="729854325525"/>
    <s v="891885485860"/>
  </r>
  <r>
    <x v="2257"/>
    <x v="9"/>
    <x v="1"/>
    <n v="25"/>
    <x v="2"/>
    <x v="5"/>
    <x v="0"/>
    <s v="2024-08-05"/>
    <x v="0"/>
    <x v="0"/>
    <n v="26"/>
    <n v="24"/>
    <n v="2"/>
    <n v="17"/>
    <n v="49450"/>
    <n v="1901.9230769230769"/>
    <n v="45646.153846153844"/>
    <n v="9129.2307692307695"/>
    <n v="4564.6153846153848"/>
    <n v="5477.538461538461"/>
    <n v="200"/>
    <n v="5677.538461538461"/>
    <n v="3400"/>
    <n v="62739.999999999993"/>
    <n v="57062.461538461532"/>
    <s v="Paid"/>
    <s v="SBI"/>
    <s v="279349947622"/>
    <s v="341905139874"/>
  </r>
  <r>
    <x v="2258"/>
    <x v="4"/>
    <x v="0"/>
    <n v="34"/>
    <x v="1"/>
    <x v="0"/>
    <x v="0"/>
    <s v="2021-07-09"/>
    <x v="0"/>
    <x v="0"/>
    <n v="26"/>
    <n v="25"/>
    <n v="1"/>
    <n v="9"/>
    <n v="47935"/>
    <n v="1843.6538461538462"/>
    <n v="46091.346153846156"/>
    <n v="9218.2692307692323"/>
    <n v="4609.1346153846162"/>
    <n v="5530.9615384615381"/>
    <n v="200"/>
    <n v="5730.9615384615381"/>
    <n v="1800"/>
    <n v="61718.750000000007"/>
    <n v="55987.788461538468"/>
    <s v="Paid"/>
    <s v="Axis"/>
    <s v="602346351060"/>
    <s v="976062101314"/>
  </r>
  <r>
    <x v="2259"/>
    <x v="68"/>
    <x v="1"/>
    <n v="51"/>
    <x v="5"/>
    <x v="4"/>
    <x v="2"/>
    <s v="2022-01-01"/>
    <x v="0"/>
    <x v="0"/>
    <n v="26"/>
    <n v="25"/>
    <n v="1"/>
    <n v="10"/>
    <n v="38474"/>
    <n v="1479.7692307692307"/>
    <n v="36994.230769230766"/>
    <n v="7398.8461538461534"/>
    <n v="3699.4230769230767"/>
    <n v="4439.3076923076915"/>
    <n v="200"/>
    <n v="4639.3076923076915"/>
    <n v="2000"/>
    <n v="50092.5"/>
    <n v="45453.192307692312"/>
    <s v="Paid"/>
    <s v="SBI"/>
    <s v="238122258573"/>
    <s v="570924121004"/>
  </r>
  <r>
    <x v="2260"/>
    <x v="102"/>
    <x v="1"/>
    <n v="44"/>
    <x v="3"/>
    <x v="3"/>
    <x v="2"/>
    <s v="2024-07-07"/>
    <x v="0"/>
    <x v="0"/>
    <n v="26"/>
    <n v="24"/>
    <n v="2"/>
    <n v="9"/>
    <n v="51761"/>
    <n v="1990.8076923076924"/>
    <n v="47779.384615384617"/>
    <n v="9555.876923076923"/>
    <n v="4777.9384615384615"/>
    <n v="5733.5261538461536"/>
    <n v="200"/>
    <n v="5933.5261538461536"/>
    <n v="1800"/>
    <n v="63913.200000000004"/>
    <n v="57979.673846153848"/>
    <s v="Paid"/>
    <s v="Axis"/>
    <s v="781291002164"/>
    <s v="861800622820"/>
  </r>
  <r>
    <x v="2261"/>
    <x v="44"/>
    <x v="1"/>
    <n v="33"/>
    <x v="0"/>
    <x v="4"/>
    <x v="1"/>
    <s v="2021-09-14"/>
    <x v="0"/>
    <x v="0"/>
    <n v="26"/>
    <n v="23"/>
    <n v="3"/>
    <n v="9"/>
    <n v="60285"/>
    <n v="2318.6538461538462"/>
    <n v="53329.038461538461"/>
    <n v="10665.807692307693"/>
    <n v="5332.9038461538466"/>
    <n v="6399.4846153846147"/>
    <n v="200"/>
    <n v="6599.4846153846147"/>
    <n v="1800"/>
    <n v="71127.75"/>
    <n v="64528.265384615384"/>
    <s v="Paid"/>
    <s v="HDFC"/>
    <s v="918076045935"/>
    <s v="416853136338"/>
  </r>
  <r>
    <x v="2262"/>
    <x v="76"/>
    <x v="1"/>
    <n v="40"/>
    <x v="6"/>
    <x v="3"/>
    <x v="2"/>
    <s v="2021-11-30"/>
    <x v="0"/>
    <x v="0"/>
    <n v="26"/>
    <n v="23"/>
    <n v="3"/>
    <n v="9"/>
    <n v="52849"/>
    <n v="2032.6538461538462"/>
    <n v="46751.038461538461"/>
    <n v="9350.2076923076929"/>
    <n v="4675.1038461538465"/>
    <n v="5610.124615384615"/>
    <n v="200"/>
    <n v="5810.124615384615"/>
    <n v="1800"/>
    <n v="62576.35"/>
    <n v="56766.225384615384"/>
    <s v="Paid"/>
    <s v="ICICI"/>
    <s v="281431872797"/>
    <s v="598408270328"/>
  </r>
  <r>
    <x v="2263"/>
    <x v="73"/>
    <x v="1"/>
    <n v="40"/>
    <x v="1"/>
    <x v="3"/>
    <x v="6"/>
    <s v="2025-04-19"/>
    <x v="0"/>
    <x v="0"/>
    <n v="26"/>
    <n v="23"/>
    <n v="3"/>
    <n v="13"/>
    <n v="67942"/>
    <n v="2613.1538461538462"/>
    <n v="60102.538461538461"/>
    <n v="12020.507692307692"/>
    <n v="6010.2538461538461"/>
    <n v="7212.3046153846153"/>
    <n v="200"/>
    <n v="7412.3046153846153"/>
    <n v="2600"/>
    <n v="80733.3"/>
    <n v="73320.99538461538"/>
    <s v="Paid"/>
    <s v="HDFC"/>
    <s v="834777714969"/>
    <s v="915075197381"/>
  </r>
  <r>
    <x v="2264"/>
    <x v="66"/>
    <x v="1"/>
    <n v="45"/>
    <x v="0"/>
    <x v="2"/>
    <x v="1"/>
    <s v="2025-11-04"/>
    <x v="0"/>
    <x v="0"/>
    <n v="26"/>
    <n v="23"/>
    <n v="3"/>
    <n v="11"/>
    <n v="54326"/>
    <n v="2089.4615384615386"/>
    <n v="48057.61538461539"/>
    <n v="9611.5230769230784"/>
    <n v="4805.7615384615392"/>
    <n v="5766.9138461538469"/>
    <n v="200"/>
    <n v="5966.9138461538469"/>
    <n v="2200"/>
    <n v="64674.900000000009"/>
    <n v="58707.986153846163"/>
    <s v="Paid"/>
    <s v="Axis"/>
    <s v="390546449940"/>
    <s v="704925709188"/>
  </r>
  <r>
    <x v="2265"/>
    <x v="99"/>
    <x v="1"/>
    <n v="24"/>
    <x v="1"/>
    <x v="4"/>
    <x v="1"/>
    <s v="2022-10-13"/>
    <x v="0"/>
    <x v="0"/>
    <n v="26"/>
    <n v="23"/>
    <n v="3"/>
    <n v="4"/>
    <n v="30291"/>
    <n v="1165.0384615384614"/>
    <n v="26795.884615384613"/>
    <n v="5359.1769230769232"/>
    <n v="2679.5884615384616"/>
    <n v="3215.5061538461537"/>
    <n v="200"/>
    <n v="3415.5061538461537"/>
    <n v="800"/>
    <n v="35634.65"/>
    <n v="32219.143846153849"/>
    <s v="Paid"/>
    <s v="SBI"/>
    <s v="437933778232"/>
    <s v="203354557614"/>
  </r>
  <r>
    <x v="2266"/>
    <x v="38"/>
    <x v="1"/>
    <n v="48"/>
    <x v="6"/>
    <x v="1"/>
    <x v="2"/>
    <s v="2024-01-25"/>
    <x v="0"/>
    <x v="0"/>
    <n v="26"/>
    <n v="22"/>
    <n v="4"/>
    <n v="13"/>
    <n v="65011"/>
    <n v="2500.4230769230771"/>
    <n v="55009.307692307695"/>
    <n v="11001.86153846154"/>
    <n v="5500.9307692307702"/>
    <n v="6601.1169230769228"/>
    <n v="200"/>
    <n v="6801.1169230769228"/>
    <n v="2600"/>
    <n v="74112.100000000006"/>
    <n v="67310.98307692309"/>
    <s v="Paid"/>
    <s v="SBI"/>
    <s v="604799227052"/>
    <s v="853867311683"/>
  </r>
  <r>
    <x v="2267"/>
    <x v="73"/>
    <x v="1"/>
    <n v="35"/>
    <x v="0"/>
    <x v="5"/>
    <x v="5"/>
    <s v="2023-01-25"/>
    <x v="0"/>
    <x v="0"/>
    <n v="26"/>
    <n v="26"/>
    <n v="0"/>
    <n v="14"/>
    <n v="36535"/>
    <n v="1405.1923076923076"/>
    <n v="36535"/>
    <n v="7307"/>
    <n v="3653.5"/>
    <n v="4384.2"/>
    <n v="200"/>
    <n v="4584.2"/>
    <n v="2800"/>
    <n v="50295.5"/>
    <n v="45711.3"/>
    <s v="Paid"/>
    <s v="SBI"/>
    <s v="816385187386"/>
    <s v="619140017174"/>
  </r>
  <r>
    <x v="2268"/>
    <x v="42"/>
    <x v="1"/>
    <n v="35"/>
    <x v="6"/>
    <x v="5"/>
    <x v="3"/>
    <s v="2021-12-09"/>
    <x v="0"/>
    <x v="0"/>
    <n v="26"/>
    <n v="25"/>
    <n v="1"/>
    <n v="13"/>
    <n v="78246"/>
    <n v="3009.4615384615386"/>
    <n v="75236.538461538468"/>
    <n v="15047.307692307695"/>
    <n v="7523.6538461538476"/>
    <n v="9028.3846153846152"/>
    <n v="200"/>
    <n v="9228.3846153846152"/>
    <n v="2600"/>
    <n v="100407.5"/>
    <n v="91179.11538461539"/>
    <s v="Paid"/>
    <s v="Axis"/>
    <s v="525336455447"/>
    <s v="383307099226"/>
  </r>
  <r>
    <x v="2269"/>
    <x v="38"/>
    <x v="0"/>
    <n v="24"/>
    <x v="6"/>
    <x v="3"/>
    <x v="6"/>
    <s v="2025-02-12"/>
    <x v="0"/>
    <x v="0"/>
    <n v="26"/>
    <n v="21"/>
    <n v="5"/>
    <n v="14"/>
    <n v="42117"/>
    <n v="1619.8846153846155"/>
    <n v="34017.576923076922"/>
    <n v="6803.5153846153844"/>
    <n v="3401.7576923076922"/>
    <n v="4082.1092307692306"/>
    <n v="200"/>
    <n v="4282.1092307692306"/>
    <n v="2800"/>
    <n v="47022.85"/>
    <n v="42740.740769230768"/>
    <s v="Paid"/>
    <s v="Axis"/>
    <s v="718209039787"/>
    <s v="585044415720"/>
  </r>
  <r>
    <x v="2270"/>
    <x v="2"/>
    <x v="1"/>
    <n v="49"/>
    <x v="4"/>
    <x v="0"/>
    <x v="0"/>
    <s v="2024-11-29"/>
    <x v="0"/>
    <x v="0"/>
    <n v="26"/>
    <n v="24"/>
    <n v="2"/>
    <n v="0"/>
    <n v="24759"/>
    <n v="952.26923076923072"/>
    <n v="22854.461538461539"/>
    <n v="4570.8923076923083"/>
    <n v="2285.4461538461542"/>
    <n v="2742.5353846153844"/>
    <n v="200"/>
    <n v="2942.5353846153844"/>
    <n v="0"/>
    <n v="29710.800000000003"/>
    <n v="26768.264615384618"/>
    <s v="Paid"/>
    <s v="ICICI"/>
    <s v="795917926497"/>
    <s v="225868323561"/>
  </r>
  <r>
    <x v="2271"/>
    <x v="105"/>
    <x v="1"/>
    <n v="25"/>
    <x v="0"/>
    <x v="1"/>
    <x v="3"/>
    <s v="2023-10-31"/>
    <x v="0"/>
    <x v="0"/>
    <n v="26"/>
    <n v="21"/>
    <n v="5"/>
    <n v="7"/>
    <n v="71846"/>
    <n v="2763.3076923076924"/>
    <n v="58029.461538461539"/>
    <n v="11605.892307692309"/>
    <n v="5802.9461538461546"/>
    <n v="6963.5353846153848"/>
    <n v="200"/>
    <n v="7163.5353846153848"/>
    <n v="1400"/>
    <n v="76838.300000000017"/>
    <n v="69674.764615384629"/>
    <s v="Paid"/>
    <s v="Axis"/>
    <s v="217178788347"/>
    <s v="740871383804"/>
  </r>
  <r>
    <x v="2272"/>
    <x v="58"/>
    <x v="1"/>
    <n v="49"/>
    <x v="3"/>
    <x v="3"/>
    <x v="5"/>
    <s v="2023-03-25"/>
    <x v="0"/>
    <x v="0"/>
    <n v="26"/>
    <n v="25"/>
    <n v="1"/>
    <n v="3"/>
    <n v="46035"/>
    <n v="1770.5769230769231"/>
    <n v="44264.423076923078"/>
    <n v="8852.8846153846152"/>
    <n v="4426.4423076923076"/>
    <n v="5311.7307692307695"/>
    <n v="200"/>
    <n v="5511.7307692307695"/>
    <n v="600"/>
    <n v="58143.75"/>
    <n v="52632.019230769234"/>
    <s v="Paid"/>
    <s v="Axis"/>
    <s v="996971421808"/>
    <s v="717764074304"/>
  </r>
  <r>
    <x v="2273"/>
    <x v="174"/>
    <x v="1"/>
    <n v="30"/>
    <x v="2"/>
    <x v="4"/>
    <x v="2"/>
    <s v="2021-08-02"/>
    <x v="0"/>
    <x v="0"/>
    <n v="26"/>
    <n v="23"/>
    <n v="3"/>
    <n v="2"/>
    <n v="26629"/>
    <n v="1024.1923076923076"/>
    <n v="23556.423076923074"/>
    <n v="4711.2846153846149"/>
    <n v="2355.6423076923074"/>
    <n v="2826.770769230769"/>
    <n v="200"/>
    <n v="3026.770769230769"/>
    <n v="400"/>
    <n v="31023.35"/>
    <n v="27996.579230769228"/>
    <s v="Paid"/>
    <s v="Axis"/>
    <s v="575965930397"/>
    <s v="197705436503"/>
  </r>
  <r>
    <x v="2274"/>
    <x v="31"/>
    <x v="0"/>
    <n v="25"/>
    <x v="4"/>
    <x v="0"/>
    <x v="6"/>
    <s v="2022-09-12"/>
    <x v="0"/>
    <x v="0"/>
    <n v="26"/>
    <n v="22"/>
    <n v="4"/>
    <n v="18"/>
    <n v="33053"/>
    <n v="1271.2692307692307"/>
    <n v="27967.923076923074"/>
    <n v="5593.5846153846151"/>
    <n v="2796.7923076923075"/>
    <n v="3356.1507692307687"/>
    <n v="200"/>
    <n v="3556.1507692307687"/>
    <n v="3600"/>
    <n v="39958.300000000003"/>
    <n v="36402.149230769232"/>
    <s v="Paid"/>
    <s v="HDFC"/>
    <s v="241131072455"/>
    <s v="371085041671"/>
  </r>
  <r>
    <x v="2275"/>
    <x v="42"/>
    <x v="1"/>
    <n v="21"/>
    <x v="4"/>
    <x v="2"/>
    <x v="2"/>
    <s v="2021-06-08"/>
    <x v="0"/>
    <x v="0"/>
    <n v="26"/>
    <n v="24"/>
    <n v="2"/>
    <n v="5"/>
    <n v="27964"/>
    <n v="1075.5384615384614"/>
    <n v="25812.923076923074"/>
    <n v="5162.5846153846151"/>
    <n v="2581.2923076923075"/>
    <n v="3097.5507692307688"/>
    <n v="200"/>
    <n v="3297.5507692307688"/>
    <n v="1000"/>
    <n v="34556.799999999996"/>
    <n v="31259.249230769226"/>
    <s v="Paid"/>
    <s v="ICICI"/>
    <s v="375866895122"/>
    <s v="640683823306"/>
  </r>
  <r>
    <x v="2276"/>
    <x v="11"/>
    <x v="0"/>
    <n v="50"/>
    <x v="0"/>
    <x v="1"/>
    <x v="6"/>
    <s v="2019-04-13"/>
    <x v="0"/>
    <x v="0"/>
    <n v="26"/>
    <n v="23"/>
    <n v="3"/>
    <n v="5"/>
    <n v="64246"/>
    <n v="2471"/>
    <n v="56833"/>
    <n v="11366.6"/>
    <n v="5683.3"/>
    <n v="6819.96"/>
    <n v="200"/>
    <n v="7019.96"/>
    <n v="1000"/>
    <n v="74882.900000000009"/>
    <n v="67862.94"/>
    <s v="Paid"/>
    <s v="ICICI"/>
    <s v="272910216326"/>
    <s v="521315854518"/>
  </r>
  <r>
    <x v="2277"/>
    <x v="106"/>
    <x v="0"/>
    <n v="41"/>
    <x v="1"/>
    <x v="2"/>
    <x v="4"/>
    <s v="2019-09-26"/>
    <x v="0"/>
    <x v="0"/>
    <n v="26"/>
    <n v="23"/>
    <n v="3"/>
    <n v="5"/>
    <n v="32207"/>
    <n v="1238.7307692307693"/>
    <n v="28490.807692307695"/>
    <n v="5698.1615384615397"/>
    <n v="2849.0807692307699"/>
    <n v="3418.8969230769235"/>
    <n v="200"/>
    <n v="3618.8969230769235"/>
    <n v="1000"/>
    <n v="38038.050000000003"/>
    <n v="34419.153076923081"/>
    <s v="Paid"/>
    <s v="HDFC"/>
    <s v="398275780988"/>
    <s v="163465399979"/>
  </r>
  <r>
    <x v="2278"/>
    <x v="47"/>
    <x v="1"/>
    <n v="45"/>
    <x v="5"/>
    <x v="5"/>
    <x v="4"/>
    <s v="2020-02-18"/>
    <x v="0"/>
    <x v="0"/>
    <n v="26"/>
    <n v="26"/>
    <n v="0"/>
    <n v="18"/>
    <n v="28999"/>
    <n v="1115.3461538461538"/>
    <n v="28999"/>
    <n v="5799.8"/>
    <n v="2899.9"/>
    <n v="3479.8799999999997"/>
    <n v="200"/>
    <n v="3679.8799999999997"/>
    <n v="3600"/>
    <n v="41298.700000000004"/>
    <n v="37618.820000000007"/>
    <s v="Paid"/>
    <s v="HDFC"/>
    <s v="370490253853"/>
    <s v="140825011815"/>
  </r>
  <r>
    <x v="2279"/>
    <x v="33"/>
    <x v="0"/>
    <n v="32"/>
    <x v="1"/>
    <x v="4"/>
    <x v="5"/>
    <s v="2024-08-02"/>
    <x v="0"/>
    <x v="0"/>
    <n v="26"/>
    <n v="23"/>
    <n v="3"/>
    <n v="3"/>
    <n v="18821"/>
    <n v="723.88461538461536"/>
    <n v="16649.346153846152"/>
    <n v="3329.8692307692309"/>
    <n v="1664.9346153846154"/>
    <n v="1997.9215384615381"/>
    <n v="200"/>
    <n v="2197.9215384615381"/>
    <n v="600"/>
    <n v="22244.149999999998"/>
    <n v="20046.22846153846"/>
    <s v="Paid"/>
    <s v="Axis"/>
    <s v="978829050901"/>
    <s v="675855346656"/>
  </r>
  <r>
    <x v="2280"/>
    <x v="46"/>
    <x v="0"/>
    <n v="55"/>
    <x v="0"/>
    <x v="5"/>
    <x v="1"/>
    <s v="2022-11-11"/>
    <x v="0"/>
    <x v="0"/>
    <n v="26"/>
    <n v="24"/>
    <n v="2"/>
    <n v="1"/>
    <n v="27381"/>
    <n v="1053.1153846153845"/>
    <n v="25274.769230769227"/>
    <n v="5054.9538461538459"/>
    <n v="2527.476923076923"/>
    <n v="3032.9723076923069"/>
    <n v="200"/>
    <n v="3232.9723076923069"/>
    <n v="200"/>
    <n v="33057.199999999997"/>
    <n v="29824.22769230769"/>
    <s v="Paid"/>
    <s v="HDFC"/>
    <s v="572051743581"/>
    <s v="835911580256"/>
  </r>
  <r>
    <x v="2281"/>
    <x v="47"/>
    <x v="0"/>
    <n v="26"/>
    <x v="0"/>
    <x v="4"/>
    <x v="3"/>
    <s v="2023-08-28"/>
    <x v="0"/>
    <x v="0"/>
    <n v="26"/>
    <n v="23"/>
    <n v="3"/>
    <n v="6"/>
    <n v="52014"/>
    <n v="2000.5384615384614"/>
    <n v="46012.38461538461"/>
    <n v="9202.4769230769216"/>
    <n v="4601.2384615384608"/>
    <n v="5521.4861538461528"/>
    <n v="200"/>
    <n v="5721.4861538461528"/>
    <n v="1200"/>
    <n v="61016.099999999991"/>
    <n v="55294.613846153836"/>
    <s v="Paid"/>
    <s v="ICICI"/>
    <s v="835546586946"/>
    <s v="832398300608"/>
  </r>
  <r>
    <x v="2282"/>
    <x v="141"/>
    <x v="0"/>
    <n v="25"/>
    <x v="4"/>
    <x v="2"/>
    <x v="5"/>
    <s v="2019-07-25"/>
    <x v="0"/>
    <x v="0"/>
    <n v="26"/>
    <n v="23"/>
    <n v="3"/>
    <n v="15"/>
    <n v="44851"/>
    <n v="1725.0384615384614"/>
    <n v="39675.88461538461"/>
    <n v="7935.1769230769223"/>
    <n v="3967.5884615384612"/>
    <n v="4761.1061538461527"/>
    <n v="200"/>
    <n v="4961.1061538461527"/>
    <n v="3000"/>
    <n v="54578.649999999994"/>
    <n v="49617.543846153843"/>
    <s v="Paid"/>
    <s v="SBI"/>
    <s v="382388728940"/>
    <s v="148851126493"/>
  </r>
  <r>
    <x v="2283"/>
    <x v="95"/>
    <x v="1"/>
    <n v="31"/>
    <x v="0"/>
    <x v="1"/>
    <x v="5"/>
    <s v="2021-01-11"/>
    <x v="0"/>
    <x v="0"/>
    <n v="26"/>
    <n v="25"/>
    <n v="1"/>
    <n v="3"/>
    <n v="48199"/>
    <n v="1853.8076923076924"/>
    <n v="46345.192307692312"/>
    <n v="9269.0384615384628"/>
    <n v="4634.5192307692314"/>
    <n v="5561.4230769230771"/>
    <n v="200"/>
    <n v="5761.4230769230771"/>
    <n v="600"/>
    <n v="60848.750000000007"/>
    <n v="55087.326923076929"/>
    <s v="Paid"/>
    <s v="HDFC"/>
    <s v="322681219965"/>
    <s v="858731603280"/>
  </r>
  <r>
    <x v="2284"/>
    <x v="94"/>
    <x v="1"/>
    <n v="27"/>
    <x v="1"/>
    <x v="0"/>
    <x v="6"/>
    <s v="2020-03-07"/>
    <x v="0"/>
    <x v="0"/>
    <n v="26"/>
    <n v="23"/>
    <n v="3"/>
    <n v="10"/>
    <n v="72552"/>
    <n v="2790.4615384615386"/>
    <n v="64180.61538461539"/>
    <n v="12836.123076923079"/>
    <n v="6418.0615384615394"/>
    <n v="7701.6738461538462"/>
    <n v="200"/>
    <n v="7901.6738461538462"/>
    <n v="2000"/>
    <n v="85434.8"/>
    <n v="77533.126153846155"/>
    <s v="Paid"/>
    <s v="ICICI"/>
    <s v="645486246809"/>
    <s v="106027229245"/>
  </r>
  <r>
    <x v="2285"/>
    <x v="48"/>
    <x v="1"/>
    <n v="55"/>
    <x v="1"/>
    <x v="4"/>
    <x v="3"/>
    <s v="2024-06-11"/>
    <x v="0"/>
    <x v="0"/>
    <n v="26"/>
    <n v="23"/>
    <n v="3"/>
    <n v="0"/>
    <n v="49275"/>
    <n v="1895.1923076923076"/>
    <n v="43589.423076923078"/>
    <n v="8717.8846153846152"/>
    <n v="4358.9423076923076"/>
    <n v="5230.7307692307695"/>
    <n v="200"/>
    <n v="5430.7307692307695"/>
    <n v="0"/>
    <n v="56666.25"/>
    <n v="51235.519230769234"/>
    <s v="Paid"/>
    <s v="ICICI"/>
    <s v="676955110645"/>
    <s v="174963495581"/>
  </r>
  <r>
    <x v="2286"/>
    <x v="26"/>
    <x v="0"/>
    <n v="36"/>
    <x v="5"/>
    <x v="1"/>
    <x v="5"/>
    <s v="2020-07-07"/>
    <x v="0"/>
    <x v="0"/>
    <n v="26"/>
    <n v="23"/>
    <n v="3"/>
    <n v="6"/>
    <n v="28067"/>
    <n v="1079.5"/>
    <n v="24828.5"/>
    <n v="4965.7000000000007"/>
    <n v="2482.8500000000004"/>
    <n v="2979.42"/>
    <n v="200"/>
    <n v="3179.42"/>
    <n v="1200"/>
    <n v="33477.050000000003"/>
    <n v="30297.630000000005"/>
    <s v="Paid"/>
    <s v="HDFC"/>
    <s v="257091110069"/>
    <s v="652950513516"/>
  </r>
  <r>
    <x v="2287"/>
    <x v="164"/>
    <x v="0"/>
    <n v="31"/>
    <x v="6"/>
    <x v="1"/>
    <x v="0"/>
    <s v="2023-02-20"/>
    <x v="0"/>
    <x v="0"/>
    <n v="26"/>
    <n v="24"/>
    <n v="2"/>
    <n v="20"/>
    <n v="73886"/>
    <n v="2841.7692307692309"/>
    <n v="68202.461538461546"/>
    <n v="13640.49230769231"/>
    <n v="6820.2461538461548"/>
    <n v="8184.295384615385"/>
    <n v="200"/>
    <n v="8384.295384615385"/>
    <n v="4000"/>
    <n v="92663.200000000012"/>
    <n v="84278.904615384628"/>
    <s v="Paid"/>
    <s v="SBI"/>
    <s v="531936913441"/>
    <s v="992394531868"/>
  </r>
  <r>
    <x v="2288"/>
    <x v="81"/>
    <x v="1"/>
    <n v="49"/>
    <x v="6"/>
    <x v="2"/>
    <x v="3"/>
    <s v="2019-04-09"/>
    <x v="0"/>
    <x v="0"/>
    <n v="26"/>
    <n v="26"/>
    <n v="0"/>
    <n v="4"/>
    <n v="54447"/>
    <n v="2094.1153846153848"/>
    <n v="54447"/>
    <n v="10889.400000000001"/>
    <n v="5444.7000000000007"/>
    <n v="6533.6399999999994"/>
    <n v="200"/>
    <n v="6733.6399999999994"/>
    <n v="800"/>
    <n v="71581.100000000006"/>
    <n v="64847.460000000006"/>
    <s v="Paid"/>
    <s v="ICICI"/>
    <s v="675562483514"/>
    <s v="289158115869"/>
  </r>
  <r>
    <x v="2289"/>
    <x v="65"/>
    <x v="1"/>
    <n v="28"/>
    <x v="4"/>
    <x v="4"/>
    <x v="0"/>
    <s v="2022-05-08"/>
    <x v="0"/>
    <x v="0"/>
    <n v="26"/>
    <n v="24"/>
    <n v="2"/>
    <n v="5"/>
    <n v="46252"/>
    <n v="1778.9230769230769"/>
    <n v="42694.153846153844"/>
    <n v="8538.8307692307699"/>
    <n v="4269.4153846153849"/>
    <n v="5123.2984615384612"/>
    <n v="200"/>
    <n v="5323.2984615384612"/>
    <n v="1000"/>
    <n v="56502.400000000001"/>
    <n v="51179.101538461538"/>
    <s v="Paid"/>
    <s v="HDFC"/>
    <s v="152626856334"/>
    <s v="309085085837"/>
  </r>
  <r>
    <x v="2290"/>
    <x v="150"/>
    <x v="0"/>
    <n v="25"/>
    <x v="3"/>
    <x v="0"/>
    <x v="6"/>
    <s v="2020-05-09"/>
    <x v="0"/>
    <x v="0"/>
    <n v="26"/>
    <n v="22"/>
    <n v="4"/>
    <n v="10"/>
    <n v="41975"/>
    <n v="1614.4230769230769"/>
    <n v="35517.307692307695"/>
    <n v="7103.461538461539"/>
    <n v="3551.7307692307695"/>
    <n v="4262.0769230769229"/>
    <n v="200"/>
    <n v="4462.0769230769229"/>
    <n v="2000"/>
    <n v="48172.5"/>
    <n v="43710.423076923078"/>
    <s v="Paid"/>
    <s v="SBI"/>
    <s v="123579403750"/>
    <s v="410155495217"/>
  </r>
  <r>
    <x v="2291"/>
    <x v="145"/>
    <x v="1"/>
    <n v="30"/>
    <x v="3"/>
    <x v="4"/>
    <x v="4"/>
    <s v="2020-06-14"/>
    <x v="0"/>
    <x v="0"/>
    <n v="26"/>
    <n v="25"/>
    <n v="1"/>
    <n v="11"/>
    <n v="26345"/>
    <n v="1013.2692307692307"/>
    <n v="25331.73076923077"/>
    <n v="5066.3461538461543"/>
    <n v="2533.1730769230771"/>
    <n v="3039.8076923076924"/>
    <n v="200"/>
    <n v="3239.8076923076924"/>
    <n v="2200"/>
    <n v="35131.25"/>
    <n v="31891.442307692309"/>
    <s v="Paid"/>
    <s v="SBI"/>
    <s v="335263324328"/>
    <s v="431860407094"/>
  </r>
  <r>
    <x v="2292"/>
    <x v="180"/>
    <x v="0"/>
    <n v="38"/>
    <x v="2"/>
    <x v="2"/>
    <x v="1"/>
    <s v="2019-05-12"/>
    <x v="0"/>
    <x v="0"/>
    <n v="26"/>
    <n v="21"/>
    <n v="5"/>
    <n v="7"/>
    <n v="76853"/>
    <n v="2955.8846153846152"/>
    <n v="62073.576923076922"/>
    <n v="12414.715384615385"/>
    <n v="6207.3576923076926"/>
    <n v="7448.82923076923"/>
    <n v="200"/>
    <n v="7648.82923076923"/>
    <n v="1400"/>
    <n v="82095.649999999994"/>
    <n v="74446.820769230762"/>
    <s v="Paid"/>
    <s v="HDFC"/>
    <s v="696269739333"/>
    <s v="421430144356"/>
  </r>
  <r>
    <x v="2293"/>
    <x v="80"/>
    <x v="1"/>
    <n v="51"/>
    <x v="7"/>
    <x v="5"/>
    <x v="1"/>
    <s v="2025-04-30"/>
    <x v="0"/>
    <x v="0"/>
    <n v="26"/>
    <n v="25"/>
    <n v="1"/>
    <n v="4"/>
    <n v="36107"/>
    <n v="1388.7307692307693"/>
    <n v="34718.269230769234"/>
    <n v="6943.6538461538476"/>
    <n v="3471.8269230769238"/>
    <n v="4166.1923076923076"/>
    <n v="200"/>
    <n v="4366.1923076923076"/>
    <n v="800"/>
    <n v="45933.75"/>
    <n v="41567.557692307695"/>
    <s v="Paid"/>
    <s v="SBI"/>
    <s v="444808912982"/>
    <s v="943438685888"/>
  </r>
  <r>
    <x v="2294"/>
    <x v="163"/>
    <x v="1"/>
    <n v="44"/>
    <x v="4"/>
    <x v="2"/>
    <x v="1"/>
    <s v="2020-08-22"/>
    <x v="0"/>
    <x v="0"/>
    <n v="26"/>
    <n v="26"/>
    <n v="0"/>
    <n v="17"/>
    <n v="69142"/>
    <n v="2659.3076923076924"/>
    <n v="69142"/>
    <n v="13828.400000000001"/>
    <n v="6914.2000000000007"/>
    <n v="8297.0399999999991"/>
    <n v="200"/>
    <n v="8497.0399999999991"/>
    <n v="3400"/>
    <n v="93284.599999999991"/>
    <n v="84787.56"/>
    <s v="Paid"/>
    <s v="HDFC"/>
    <s v="376681702108"/>
    <s v="515012741430"/>
  </r>
  <r>
    <x v="2295"/>
    <x v="100"/>
    <x v="0"/>
    <n v="32"/>
    <x v="3"/>
    <x v="4"/>
    <x v="4"/>
    <s v="2020-05-24"/>
    <x v="0"/>
    <x v="0"/>
    <n v="26"/>
    <n v="25"/>
    <n v="1"/>
    <n v="11"/>
    <n v="52660"/>
    <n v="2025.3846153846155"/>
    <n v="50634.61538461539"/>
    <n v="10126.923076923078"/>
    <n v="5063.461538461539"/>
    <n v="6076.1538461538466"/>
    <n v="200"/>
    <n v="6276.1538461538466"/>
    <n v="2200"/>
    <n v="68025"/>
    <n v="61748.846153846156"/>
    <s v="Paid"/>
    <s v="Axis"/>
    <s v="498165170566"/>
    <s v="208560370954"/>
  </r>
  <r>
    <x v="2296"/>
    <x v="41"/>
    <x v="1"/>
    <n v="43"/>
    <x v="5"/>
    <x v="2"/>
    <x v="3"/>
    <s v="2023-12-01"/>
    <x v="0"/>
    <x v="0"/>
    <n v="26"/>
    <n v="21"/>
    <n v="5"/>
    <n v="2"/>
    <n v="71378"/>
    <n v="2745.3076923076924"/>
    <n v="57651.461538461539"/>
    <n v="11530.292307692309"/>
    <n v="5765.1461538461544"/>
    <n v="6918.1753846153842"/>
    <n v="200"/>
    <n v="7118.1753846153842"/>
    <n v="400"/>
    <n v="75346.900000000009"/>
    <n v="68228.724615384621"/>
    <s v="Paid"/>
    <s v="SBI"/>
    <s v="175698616498"/>
    <s v="314642984870"/>
  </r>
  <r>
    <x v="2297"/>
    <x v="162"/>
    <x v="0"/>
    <n v="50"/>
    <x v="7"/>
    <x v="5"/>
    <x v="0"/>
    <s v="2022-02-20"/>
    <x v="0"/>
    <x v="0"/>
    <n v="26"/>
    <n v="22"/>
    <n v="4"/>
    <n v="13"/>
    <n v="18873"/>
    <n v="725.88461538461536"/>
    <n v="15969.461538461537"/>
    <n v="3193.8923076923074"/>
    <n v="1596.9461538461537"/>
    <n v="1916.3353846153843"/>
    <n v="200"/>
    <n v="2116.3353846153841"/>
    <n v="2600"/>
    <n v="23360.3"/>
    <n v="21243.964615384615"/>
    <s v="Paid"/>
    <s v="Axis"/>
    <s v="672758638837"/>
    <s v="143671143031"/>
  </r>
  <r>
    <x v="2298"/>
    <x v="132"/>
    <x v="1"/>
    <n v="42"/>
    <x v="6"/>
    <x v="4"/>
    <x v="6"/>
    <s v="2023-04-08"/>
    <x v="0"/>
    <x v="0"/>
    <n v="26"/>
    <n v="23"/>
    <n v="3"/>
    <n v="5"/>
    <n v="49915"/>
    <n v="1919.8076923076924"/>
    <n v="44155.576923076922"/>
    <n v="8831.1153846153848"/>
    <n v="4415.5576923076924"/>
    <n v="5298.6692307692301"/>
    <n v="200"/>
    <n v="5498.6692307692301"/>
    <n v="1000"/>
    <n v="58402.25"/>
    <n v="52903.580769230772"/>
    <s v="Paid"/>
    <s v="HDFC"/>
    <s v="390823852875"/>
    <s v="141338940787"/>
  </r>
  <r>
    <x v="2299"/>
    <x v="14"/>
    <x v="1"/>
    <n v="36"/>
    <x v="7"/>
    <x v="5"/>
    <x v="5"/>
    <s v="2023-10-19"/>
    <x v="0"/>
    <x v="0"/>
    <n v="26"/>
    <n v="24"/>
    <n v="2"/>
    <n v="13"/>
    <n v="21931"/>
    <n v="843.5"/>
    <n v="20244"/>
    <n v="4048.8"/>
    <n v="2024.4"/>
    <n v="2429.2799999999997"/>
    <n v="200"/>
    <n v="2629.2799999999997"/>
    <n v="2600"/>
    <n v="28917.200000000001"/>
    <n v="26287.920000000002"/>
    <s v="Paid"/>
    <s v="ICICI"/>
    <s v="639355086657"/>
    <s v="970149102722"/>
  </r>
  <r>
    <x v="2300"/>
    <x v="187"/>
    <x v="1"/>
    <n v="36"/>
    <x v="2"/>
    <x v="1"/>
    <x v="5"/>
    <s v="2020-01-08"/>
    <x v="0"/>
    <x v="0"/>
    <n v="26"/>
    <n v="23"/>
    <n v="3"/>
    <n v="10"/>
    <n v="62557"/>
    <n v="2406.0384615384614"/>
    <n v="55338.88461538461"/>
    <n v="11067.776923076923"/>
    <n v="5533.8884615384613"/>
    <n v="6640.6661538461531"/>
    <n v="200"/>
    <n v="6840.6661538461531"/>
    <n v="2000"/>
    <n v="73940.549999999988"/>
    <n v="67099.88384615384"/>
    <s v="Paid"/>
    <s v="SBI"/>
    <s v="658340441335"/>
    <s v="588848430687"/>
  </r>
  <r>
    <x v="2301"/>
    <x v="9"/>
    <x v="1"/>
    <n v="40"/>
    <x v="7"/>
    <x v="0"/>
    <x v="3"/>
    <s v="2022-12-24"/>
    <x v="0"/>
    <x v="0"/>
    <n v="26"/>
    <n v="22"/>
    <n v="4"/>
    <n v="17"/>
    <n v="34689"/>
    <n v="1334.1923076923076"/>
    <n v="29352.230769230766"/>
    <n v="5870.4461538461537"/>
    <n v="2935.2230769230769"/>
    <n v="3522.267692307692"/>
    <n v="200"/>
    <n v="3722.267692307692"/>
    <n v="3400"/>
    <n v="41557.899999999994"/>
    <n v="37835.6323076923"/>
    <s v="Paid"/>
    <s v="SBI"/>
    <s v="461239674592"/>
    <s v="111351162688"/>
  </r>
  <r>
    <x v="2302"/>
    <x v="3"/>
    <x v="1"/>
    <n v="42"/>
    <x v="7"/>
    <x v="1"/>
    <x v="3"/>
    <s v="2022-07-05"/>
    <x v="0"/>
    <x v="0"/>
    <n v="26"/>
    <n v="24"/>
    <n v="2"/>
    <n v="13"/>
    <n v="42790"/>
    <n v="1645.7692307692307"/>
    <n v="39498.461538461539"/>
    <n v="7899.6923076923085"/>
    <n v="3949.8461538461543"/>
    <n v="4739.8153846153846"/>
    <n v="200"/>
    <n v="4939.8153846153846"/>
    <n v="2600"/>
    <n v="53948"/>
    <n v="49008.184615384613"/>
    <s v="Paid"/>
    <s v="SBI"/>
    <s v="286208106640"/>
    <s v="612488977444"/>
  </r>
  <r>
    <x v="2303"/>
    <x v="14"/>
    <x v="0"/>
    <n v="30"/>
    <x v="4"/>
    <x v="1"/>
    <x v="5"/>
    <s v="2020-03-06"/>
    <x v="0"/>
    <x v="0"/>
    <n v="26"/>
    <n v="26"/>
    <n v="0"/>
    <n v="13"/>
    <n v="25814"/>
    <n v="992.84615384615381"/>
    <n v="25814"/>
    <n v="5162.8"/>
    <n v="2581.4"/>
    <n v="3097.68"/>
    <n v="200"/>
    <n v="3297.68"/>
    <n v="2600"/>
    <n v="36158.199999999997"/>
    <n v="32860.519999999997"/>
    <s v="Paid"/>
    <s v="SBI"/>
    <s v="685839864383"/>
    <s v="831031838976"/>
  </r>
  <r>
    <x v="2304"/>
    <x v="85"/>
    <x v="1"/>
    <n v="46"/>
    <x v="7"/>
    <x v="1"/>
    <x v="6"/>
    <s v="2020-07-19"/>
    <x v="0"/>
    <x v="0"/>
    <n v="26"/>
    <n v="22"/>
    <n v="4"/>
    <n v="12"/>
    <n v="29289"/>
    <n v="1126.5"/>
    <n v="24783"/>
    <n v="4956.6000000000004"/>
    <n v="2478.3000000000002"/>
    <n v="2973.96"/>
    <n v="200"/>
    <n v="3173.96"/>
    <n v="2400"/>
    <n v="34617.899999999994"/>
    <n v="31443.939999999995"/>
    <s v="Paid"/>
    <s v="ICICI"/>
    <s v="972480098682"/>
    <s v="317339036249"/>
  </r>
  <r>
    <x v="2305"/>
    <x v="14"/>
    <x v="0"/>
    <n v="33"/>
    <x v="5"/>
    <x v="1"/>
    <x v="4"/>
    <s v="2020-05-17"/>
    <x v="0"/>
    <x v="0"/>
    <n v="26"/>
    <n v="23"/>
    <n v="3"/>
    <n v="16"/>
    <n v="45716"/>
    <n v="1758.3076923076924"/>
    <n v="40441.076923076922"/>
    <n v="8088.2153846153851"/>
    <n v="4044.1076923076926"/>
    <n v="4852.9292307692303"/>
    <n v="200"/>
    <n v="5052.9292307692303"/>
    <n v="3200"/>
    <n v="55773.399999999994"/>
    <n v="50720.470769230764"/>
    <s v="Paid"/>
    <s v="SBI"/>
    <s v="340711487581"/>
    <s v="832639678079"/>
  </r>
  <r>
    <x v="2306"/>
    <x v="54"/>
    <x v="1"/>
    <n v="27"/>
    <x v="1"/>
    <x v="3"/>
    <x v="6"/>
    <s v="2025-01-27"/>
    <x v="0"/>
    <x v="0"/>
    <n v="26"/>
    <n v="22"/>
    <n v="4"/>
    <n v="14"/>
    <n v="66499"/>
    <n v="2557.6538461538462"/>
    <n v="56268.384615384617"/>
    <n v="11253.676923076924"/>
    <n v="5626.8384615384621"/>
    <n v="6752.2061538461539"/>
    <n v="200"/>
    <n v="6952.2061538461539"/>
    <n v="2800"/>
    <n v="75948.899999999994"/>
    <n v="68996.693846153838"/>
    <s v="Paid"/>
    <s v="SBI"/>
    <s v="629843608559"/>
    <s v="817370288048"/>
  </r>
  <r>
    <x v="2307"/>
    <x v="27"/>
    <x v="1"/>
    <n v="27"/>
    <x v="5"/>
    <x v="5"/>
    <x v="2"/>
    <s v="2025-08-08"/>
    <x v="0"/>
    <x v="0"/>
    <n v="26"/>
    <n v="24"/>
    <n v="2"/>
    <n v="10"/>
    <n v="24111"/>
    <n v="927.34615384615381"/>
    <n v="22256.307692307691"/>
    <n v="4451.2615384615383"/>
    <n v="2225.6307692307691"/>
    <n v="2670.7569230769227"/>
    <n v="200"/>
    <n v="2870.7569230769227"/>
    <n v="2000"/>
    <n v="30933.199999999997"/>
    <n v="28062.443076923075"/>
    <s v="Paid"/>
    <s v="SBI"/>
    <s v="209284325787"/>
    <s v="478180281411"/>
  </r>
  <r>
    <x v="2308"/>
    <x v="53"/>
    <x v="1"/>
    <n v="34"/>
    <x v="3"/>
    <x v="3"/>
    <x v="5"/>
    <s v="2023-07-04"/>
    <x v="0"/>
    <x v="0"/>
    <n v="26"/>
    <n v="24"/>
    <n v="2"/>
    <n v="13"/>
    <n v="25834"/>
    <n v="993.61538461538464"/>
    <n v="23846.76923076923"/>
    <n v="4769.3538461538465"/>
    <n v="2384.6769230769232"/>
    <n v="2861.6123076923077"/>
    <n v="200"/>
    <n v="3061.6123076923077"/>
    <n v="2600"/>
    <n v="33600.800000000003"/>
    <n v="30539.187692307696"/>
    <s v="Paid"/>
    <s v="SBI"/>
    <s v="680948892231"/>
    <s v="716073842431"/>
  </r>
  <r>
    <x v="2309"/>
    <x v="155"/>
    <x v="0"/>
    <n v="34"/>
    <x v="4"/>
    <x v="4"/>
    <x v="6"/>
    <s v="2019-08-15"/>
    <x v="0"/>
    <x v="0"/>
    <n v="26"/>
    <n v="25"/>
    <n v="1"/>
    <n v="17"/>
    <n v="27112"/>
    <n v="1042.7692307692307"/>
    <n v="26069.23076923077"/>
    <n v="5213.8461538461543"/>
    <n v="2606.9230769230771"/>
    <n v="3128.3076923076924"/>
    <n v="200"/>
    <n v="3328.3076923076924"/>
    <n v="3400"/>
    <n v="37290"/>
    <n v="33961.692307692305"/>
    <s v="Paid"/>
    <s v="HDFC"/>
    <s v="468746535530"/>
    <s v="154024256855"/>
  </r>
  <r>
    <x v="2310"/>
    <x v="4"/>
    <x v="0"/>
    <n v="55"/>
    <x v="4"/>
    <x v="1"/>
    <x v="6"/>
    <s v="2023-10-21"/>
    <x v="0"/>
    <x v="0"/>
    <n v="26"/>
    <n v="25"/>
    <n v="1"/>
    <n v="13"/>
    <n v="18991"/>
    <n v="730.42307692307691"/>
    <n v="18260.576923076922"/>
    <n v="3652.1153846153848"/>
    <n v="1826.0576923076924"/>
    <n v="2191.2692307692305"/>
    <n v="200"/>
    <n v="2391.2692307692305"/>
    <n v="2600"/>
    <n v="26338.749999999996"/>
    <n v="23947.480769230766"/>
    <s v="Paid"/>
    <s v="ICICI"/>
    <s v="860678660551"/>
    <s v="359927444832"/>
  </r>
  <r>
    <x v="2311"/>
    <x v="171"/>
    <x v="1"/>
    <n v="43"/>
    <x v="3"/>
    <x v="0"/>
    <x v="0"/>
    <s v="2021-04-11"/>
    <x v="0"/>
    <x v="0"/>
    <n v="26"/>
    <n v="23"/>
    <n v="3"/>
    <n v="19"/>
    <n v="54828"/>
    <n v="2108.7692307692309"/>
    <n v="48501.692307692312"/>
    <n v="9700.3384615384621"/>
    <n v="4850.169230769231"/>
    <n v="5820.2030769230769"/>
    <n v="200"/>
    <n v="6020.2030769230769"/>
    <n v="3800"/>
    <n v="66852.200000000012"/>
    <n v="60831.996923076935"/>
    <s v="Paid"/>
    <s v="ICICI"/>
    <s v="785772845147"/>
    <s v="177204963170"/>
  </r>
  <r>
    <x v="2312"/>
    <x v="123"/>
    <x v="1"/>
    <n v="42"/>
    <x v="3"/>
    <x v="0"/>
    <x v="4"/>
    <s v="2024-09-08"/>
    <x v="0"/>
    <x v="0"/>
    <n v="26"/>
    <n v="22"/>
    <n v="4"/>
    <n v="5"/>
    <n v="65052"/>
    <n v="2502"/>
    <n v="55044"/>
    <n v="11008.800000000001"/>
    <n v="5504.4000000000005"/>
    <n v="6605.28"/>
    <n v="200"/>
    <n v="6805.28"/>
    <n v="1000"/>
    <n v="72557.2"/>
    <n v="65751.92"/>
    <s v="Paid"/>
    <s v="ICICI"/>
    <s v="871329310483"/>
    <s v="527985192638"/>
  </r>
  <r>
    <x v="2313"/>
    <x v="148"/>
    <x v="0"/>
    <n v="42"/>
    <x v="0"/>
    <x v="4"/>
    <x v="0"/>
    <s v="2024-01-11"/>
    <x v="0"/>
    <x v="0"/>
    <n v="26"/>
    <n v="26"/>
    <n v="0"/>
    <n v="9"/>
    <n v="63747"/>
    <n v="2451.8076923076924"/>
    <n v="63747"/>
    <n v="12749.400000000001"/>
    <n v="6374.7000000000007"/>
    <n v="7649.6399999999994"/>
    <n v="200"/>
    <n v="7849.6399999999994"/>
    <n v="1800"/>
    <n v="84671.099999999991"/>
    <n v="76821.459999999992"/>
    <s v="Paid"/>
    <s v="HDFC"/>
    <s v="673627826692"/>
    <s v="236256770552"/>
  </r>
  <r>
    <x v="2314"/>
    <x v="192"/>
    <x v="1"/>
    <n v="51"/>
    <x v="4"/>
    <x v="3"/>
    <x v="0"/>
    <s v="2025-04-22"/>
    <x v="0"/>
    <x v="0"/>
    <n v="26"/>
    <n v="23"/>
    <n v="3"/>
    <n v="10"/>
    <n v="45318"/>
    <n v="1743"/>
    <n v="40089"/>
    <n v="8017.8"/>
    <n v="4008.9"/>
    <n v="4810.6799999999994"/>
    <n v="200"/>
    <n v="5010.6799999999994"/>
    <n v="2000"/>
    <n v="54115.700000000004"/>
    <n v="49105.020000000004"/>
    <s v="Paid"/>
    <s v="SBI"/>
    <s v="246807988278"/>
    <s v="988444006253"/>
  </r>
  <r>
    <x v="2315"/>
    <x v="33"/>
    <x v="1"/>
    <n v="36"/>
    <x v="4"/>
    <x v="1"/>
    <x v="3"/>
    <s v="2021-03-26"/>
    <x v="0"/>
    <x v="0"/>
    <n v="26"/>
    <n v="24"/>
    <n v="2"/>
    <n v="6"/>
    <n v="61410"/>
    <n v="2361.9230769230771"/>
    <n v="56686.153846153851"/>
    <n v="11337.230769230771"/>
    <n v="5668.6153846153857"/>
    <n v="6802.3384615384621"/>
    <n v="200"/>
    <n v="7002.3384615384621"/>
    <n v="1200"/>
    <n v="74892.000000000015"/>
    <n v="67889.661538461558"/>
    <s v="Paid"/>
    <s v="ICICI"/>
    <s v="272280838230"/>
    <s v="703366565347"/>
  </r>
  <r>
    <x v="2316"/>
    <x v="17"/>
    <x v="1"/>
    <n v="42"/>
    <x v="3"/>
    <x v="2"/>
    <x v="0"/>
    <s v="2020-10-16"/>
    <x v="0"/>
    <x v="0"/>
    <n v="26"/>
    <n v="23"/>
    <n v="3"/>
    <n v="9"/>
    <n v="56984"/>
    <n v="2191.6923076923076"/>
    <n v="50408.923076923078"/>
    <n v="10081.784615384617"/>
    <n v="5040.8923076923083"/>
    <n v="6049.0707692307687"/>
    <n v="200"/>
    <n v="6249.0707692307687"/>
    <n v="1800"/>
    <n v="67331.600000000006"/>
    <n v="61082.529230769236"/>
    <s v="Paid"/>
    <s v="Axis"/>
    <s v="361637580330"/>
    <s v="671130733897"/>
  </r>
  <r>
    <x v="2317"/>
    <x v="140"/>
    <x v="1"/>
    <n v="29"/>
    <x v="0"/>
    <x v="4"/>
    <x v="4"/>
    <s v="2021-04-01"/>
    <x v="0"/>
    <x v="0"/>
    <n v="26"/>
    <n v="24"/>
    <n v="2"/>
    <n v="7"/>
    <n v="45400"/>
    <n v="1746.1538461538462"/>
    <n v="41907.692307692312"/>
    <n v="8381.5384615384628"/>
    <n v="4190.7692307692314"/>
    <n v="5028.9230769230771"/>
    <n v="200"/>
    <n v="5228.9230769230771"/>
    <n v="1400"/>
    <n v="55880.000000000007"/>
    <n v="50651.076923076929"/>
    <s v="Paid"/>
    <s v="Axis"/>
    <s v="780070432883"/>
    <s v="277933496704"/>
  </r>
  <r>
    <x v="2318"/>
    <x v="108"/>
    <x v="1"/>
    <n v="29"/>
    <x v="7"/>
    <x v="3"/>
    <x v="0"/>
    <s v="2020-11-26"/>
    <x v="0"/>
    <x v="0"/>
    <n v="26"/>
    <n v="23"/>
    <n v="3"/>
    <n v="5"/>
    <n v="62035"/>
    <n v="2385.9615384615386"/>
    <n v="54877.11538461539"/>
    <n v="10975.423076923078"/>
    <n v="5487.711538461539"/>
    <n v="6585.253846153847"/>
    <n v="200"/>
    <n v="6785.253846153847"/>
    <n v="1000"/>
    <n v="72340.25"/>
    <n v="65554.99615384615"/>
    <s v="Paid"/>
    <s v="SBI"/>
    <s v="857342917220"/>
    <s v="167408476353"/>
  </r>
  <r>
    <x v="2319"/>
    <x v="30"/>
    <x v="1"/>
    <n v="28"/>
    <x v="0"/>
    <x v="0"/>
    <x v="6"/>
    <s v="2023-11-13"/>
    <x v="0"/>
    <x v="0"/>
    <n v="26"/>
    <n v="21"/>
    <n v="5"/>
    <n v="2"/>
    <n v="27567"/>
    <n v="1060.2692307692307"/>
    <n v="22265.653846153844"/>
    <n v="4453.1307692307691"/>
    <n v="2226.5653846153846"/>
    <n v="2671.8784615384611"/>
    <n v="200"/>
    <n v="2871.8784615384611"/>
    <n v="400"/>
    <n v="29345.349999999995"/>
    <n v="26473.471538461534"/>
    <s v="Paid"/>
    <s v="Axis"/>
    <s v="520740976958"/>
    <s v="287490425764"/>
  </r>
  <r>
    <x v="2320"/>
    <x v="19"/>
    <x v="0"/>
    <n v="32"/>
    <x v="5"/>
    <x v="0"/>
    <x v="0"/>
    <s v="2019-10-15"/>
    <x v="0"/>
    <x v="0"/>
    <n v="26"/>
    <n v="24"/>
    <n v="2"/>
    <n v="7"/>
    <n v="77723"/>
    <n v="2989.3461538461538"/>
    <n v="71744.307692307688"/>
    <n v="14348.861538461539"/>
    <n v="7174.4307692307693"/>
    <n v="8609.3169230769217"/>
    <n v="200"/>
    <n v="8809.3169230769217"/>
    <n v="1400"/>
    <n v="94667.599999999991"/>
    <n v="85858.283076923064"/>
    <s v="Paid"/>
    <s v="HDFC"/>
    <s v="960109584136"/>
    <s v="299951243187"/>
  </r>
  <r>
    <x v="2321"/>
    <x v="23"/>
    <x v="1"/>
    <n v="33"/>
    <x v="0"/>
    <x v="5"/>
    <x v="0"/>
    <s v="2025-04-30"/>
    <x v="0"/>
    <x v="0"/>
    <n v="26"/>
    <n v="23"/>
    <n v="3"/>
    <n v="19"/>
    <n v="43519"/>
    <n v="1673.8076923076924"/>
    <n v="38497.576923076922"/>
    <n v="7699.5153846153844"/>
    <n v="3849.7576923076922"/>
    <n v="4619.7092307692301"/>
    <n v="200"/>
    <n v="4819.7092307692301"/>
    <n v="3800"/>
    <n v="53846.85"/>
    <n v="49027.140769230769"/>
    <s v="Paid"/>
    <s v="SBI"/>
    <s v="623017532925"/>
    <s v="604384663767"/>
  </r>
  <r>
    <x v="2322"/>
    <x v="152"/>
    <x v="1"/>
    <n v="22"/>
    <x v="2"/>
    <x v="2"/>
    <x v="0"/>
    <s v="2020-05-10"/>
    <x v="0"/>
    <x v="0"/>
    <n v="26"/>
    <n v="21"/>
    <n v="5"/>
    <n v="16"/>
    <n v="19202"/>
    <n v="738.53846153846155"/>
    <n v="15509.307692307693"/>
    <n v="3101.8615384615387"/>
    <n v="1550.9307692307693"/>
    <n v="1861.1169230769231"/>
    <n v="200"/>
    <n v="2061.1169230769228"/>
    <n v="3200"/>
    <n v="23362.100000000002"/>
    <n v="21300.983076923079"/>
    <s v="Paid"/>
    <s v="SBI"/>
    <s v="289029562596"/>
    <s v="332961972469"/>
  </r>
  <r>
    <x v="2323"/>
    <x v="80"/>
    <x v="0"/>
    <n v="27"/>
    <x v="4"/>
    <x v="5"/>
    <x v="3"/>
    <s v="2025-01-30"/>
    <x v="0"/>
    <x v="0"/>
    <n v="26"/>
    <n v="23"/>
    <n v="3"/>
    <n v="17"/>
    <n v="76366"/>
    <n v="2937.1538461538462"/>
    <n v="67554.538461538468"/>
    <n v="13510.907692307694"/>
    <n v="6755.4538461538468"/>
    <n v="8106.544615384616"/>
    <n v="200"/>
    <n v="8306.5446153846169"/>
    <n v="3400"/>
    <n v="91220.900000000009"/>
    <n v="82914.355384615395"/>
    <s v="Paid"/>
    <s v="SBI"/>
    <s v="351497563260"/>
    <s v="222207079718"/>
  </r>
  <r>
    <x v="2324"/>
    <x v="191"/>
    <x v="0"/>
    <n v="36"/>
    <x v="3"/>
    <x v="5"/>
    <x v="0"/>
    <s v="2019-11-18"/>
    <x v="0"/>
    <x v="0"/>
    <n v="26"/>
    <n v="21"/>
    <n v="5"/>
    <n v="5"/>
    <n v="66466"/>
    <n v="2556.3846153846152"/>
    <n v="53684.076923076922"/>
    <n v="10736.815384615385"/>
    <n v="5368.4076923076927"/>
    <n v="6442.0892307692302"/>
    <n v="200"/>
    <n v="6642.0892307692302"/>
    <n v="1000"/>
    <n v="70789.3"/>
    <n v="64147.210769230776"/>
    <s v="Paid"/>
    <s v="HDFC"/>
    <s v="405220773469"/>
    <s v="244294755872"/>
  </r>
  <r>
    <x v="2325"/>
    <x v="77"/>
    <x v="1"/>
    <n v="22"/>
    <x v="0"/>
    <x v="3"/>
    <x v="5"/>
    <s v="2020-08-25"/>
    <x v="0"/>
    <x v="0"/>
    <n v="26"/>
    <n v="23"/>
    <n v="3"/>
    <n v="13"/>
    <n v="66524"/>
    <n v="2558.6153846153848"/>
    <n v="58848.153846153851"/>
    <n v="11769.630769230771"/>
    <n v="5884.8153846153855"/>
    <n v="7061.7784615384617"/>
    <n v="200"/>
    <n v="7261.7784615384617"/>
    <n v="2600"/>
    <n v="79102.600000000006"/>
    <n v="71840.821538461547"/>
    <s v="Paid"/>
    <s v="ICICI"/>
    <s v="487964003871"/>
    <s v="134731878533"/>
  </r>
  <r>
    <x v="2326"/>
    <x v="20"/>
    <x v="0"/>
    <n v="50"/>
    <x v="2"/>
    <x v="0"/>
    <x v="5"/>
    <s v="2023-09-22"/>
    <x v="0"/>
    <x v="0"/>
    <n v="26"/>
    <n v="23"/>
    <n v="3"/>
    <n v="6"/>
    <n v="58221"/>
    <n v="2239.2692307692309"/>
    <n v="51503.192307692312"/>
    <n v="10300.638461538463"/>
    <n v="5150.3192307692316"/>
    <n v="6180.3830769230772"/>
    <n v="200"/>
    <n v="6380.3830769230772"/>
    <n v="1200"/>
    <n v="68154.150000000009"/>
    <n v="61773.766923076932"/>
    <s v="Paid"/>
    <s v="ICICI"/>
    <s v="300590084322"/>
    <s v="852938822165"/>
  </r>
  <r>
    <x v="2327"/>
    <x v="78"/>
    <x v="0"/>
    <n v="51"/>
    <x v="7"/>
    <x v="1"/>
    <x v="6"/>
    <s v="2025-03-05"/>
    <x v="0"/>
    <x v="0"/>
    <n v="26"/>
    <n v="23"/>
    <n v="3"/>
    <n v="1"/>
    <n v="77875"/>
    <n v="2995.1923076923076"/>
    <n v="68889.423076923078"/>
    <n v="13777.884615384617"/>
    <n v="6888.9423076923085"/>
    <n v="8266.7307692307695"/>
    <n v="200"/>
    <n v="8466.7307692307695"/>
    <n v="200"/>
    <n v="89756.25"/>
    <n v="81289.519230769234"/>
    <s v="Paid"/>
    <s v="HDFC"/>
    <s v="799486701848"/>
    <s v="253229991572"/>
  </r>
  <r>
    <x v="2328"/>
    <x v="137"/>
    <x v="1"/>
    <n v="34"/>
    <x v="6"/>
    <x v="2"/>
    <x v="0"/>
    <s v="2019-05-15"/>
    <x v="0"/>
    <x v="0"/>
    <n v="26"/>
    <n v="22"/>
    <n v="4"/>
    <n v="14"/>
    <n v="62474"/>
    <n v="2402.8461538461538"/>
    <n v="52862.615384615383"/>
    <n v="10572.523076923077"/>
    <n v="5286.2615384615383"/>
    <n v="6343.5138461538454"/>
    <n v="200"/>
    <n v="6543.5138461538454"/>
    <n v="2800"/>
    <n v="71521.399999999994"/>
    <n v="64977.88615384615"/>
    <s v="Paid"/>
    <s v="Axis"/>
    <s v="275209999692"/>
    <s v="206443166225"/>
  </r>
  <r>
    <x v="2329"/>
    <x v="44"/>
    <x v="0"/>
    <n v="50"/>
    <x v="7"/>
    <x v="4"/>
    <x v="5"/>
    <s v="2023-08-02"/>
    <x v="0"/>
    <x v="0"/>
    <n v="26"/>
    <n v="24"/>
    <n v="2"/>
    <n v="11"/>
    <n v="22032"/>
    <n v="847.38461538461536"/>
    <n v="20337.23076923077"/>
    <n v="4067.4461538461542"/>
    <n v="2033.7230769230771"/>
    <n v="2440.4676923076922"/>
    <n v="200"/>
    <n v="2640.4676923076922"/>
    <n v="2200"/>
    <n v="28638.400000000001"/>
    <n v="25997.93230769231"/>
    <s v="Paid"/>
    <s v="SBI"/>
    <s v="403710103336"/>
    <s v="547370317250"/>
  </r>
  <r>
    <x v="2330"/>
    <x v="141"/>
    <x v="1"/>
    <n v="41"/>
    <x v="2"/>
    <x v="0"/>
    <x v="1"/>
    <s v="2019-11-22"/>
    <x v="0"/>
    <x v="0"/>
    <n v="26"/>
    <n v="23"/>
    <n v="3"/>
    <n v="13"/>
    <n v="35734"/>
    <n v="1374.3846153846155"/>
    <n v="31610.846153846156"/>
    <n v="6322.1692307692319"/>
    <n v="3161.084615384616"/>
    <n v="3793.3015384615387"/>
    <n v="200"/>
    <n v="3993.3015384615387"/>
    <n v="2600"/>
    <n v="43694.1"/>
    <n v="39700.798461538463"/>
    <s v="Paid"/>
    <s v="Axis"/>
    <s v="492030753690"/>
    <s v="615802853411"/>
  </r>
  <r>
    <x v="2331"/>
    <x v="137"/>
    <x v="1"/>
    <n v="30"/>
    <x v="2"/>
    <x v="2"/>
    <x v="1"/>
    <s v="2025-02-07"/>
    <x v="0"/>
    <x v="0"/>
    <n v="26"/>
    <n v="24"/>
    <n v="2"/>
    <n v="2"/>
    <n v="59237"/>
    <n v="2278.3461538461538"/>
    <n v="54680.307692307688"/>
    <n v="10936.061538461538"/>
    <n v="5468.0307692307688"/>
    <n v="6561.6369230769224"/>
    <n v="200"/>
    <n v="6761.6369230769224"/>
    <n v="400"/>
    <n v="71484.399999999994"/>
    <n v="64722.763076923075"/>
    <s v="Paid"/>
    <s v="SBI"/>
    <s v="303939155086"/>
    <s v="162669598387"/>
  </r>
  <r>
    <x v="2332"/>
    <x v="64"/>
    <x v="0"/>
    <n v="27"/>
    <x v="2"/>
    <x v="1"/>
    <x v="0"/>
    <s v="2024-09-13"/>
    <x v="0"/>
    <x v="0"/>
    <n v="26"/>
    <n v="25"/>
    <n v="1"/>
    <n v="18"/>
    <n v="70192"/>
    <n v="2699.6923076923076"/>
    <n v="67492.307692307688"/>
    <n v="13498.461538461539"/>
    <n v="6749.2307692307695"/>
    <n v="8099.076923076922"/>
    <n v="200"/>
    <n v="8299.076923076922"/>
    <n v="3600"/>
    <n v="91339.999999999985"/>
    <n v="83040.923076923063"/>
    <s v="Paid"/>
    <s v="HDFC"/>
    <s v="178684831837"/>
    <s v="571863180780"/>
  </r>
  <r>
    <x v="2333"/>
    <x v="4"/>
    <x v="1"/>
    <n v="38"/>
    <x v="0"/>
    <x v="2"/>
    <x v="6"/>
    <s v="2024-11-19"/>
    <x v="0"/>
    <x v="0"/>
    <n v="26"/>
    <n v="21"/>
    <n v="5"/>
    <n v="2"/>
    <n v="69204"/>
    <n v="2661.6923076923076"/>
    <n v="55895.538461538461"/>
    <n v="11179.107692307693"/>
    <n v="5589.5538461538463"/>
    <n v="6707.4646153846152"/>
    <n v="200"/>
    <n v="6907.4646153846152"/>
    <n v="400"/>
    <n v="73064.200000000012"/>
    <n v="66156.7353846154"/>
    <s v="Paid"/>
    <s v="ICICI"/>
    <s v="365902130686"/>
    <s v="202678646096"/>
  </r>
  <r>
    <x v="2334"/>
    <x v="111"/>
    <x v="1"/>
    <n v="34"/>
    <x v="5"/>
    <x v="0"/>
    <x v="0"/>
    <s v="2025-02-11"/>
    <x v="0"/>
    <x v="0"/>
    <n v="26"/>
    <n v="22"/>
    <n v="4"/>
    <n v="0"/>
    <n v="30223"/>
    <n v="1162.4230769230769"/>
    <n v="25573.307692307691"/>
    <n v="5114.6615384615388"/>
    <n v="2557.3307692307694"/>
    <n v="3068.7969230769227"/>
    <n v="200"/>
    <n v="3268.7969230769227"/>
    <n v="0"/>
    <n v="33245.300000000003"/>
    <n v="29976.50307692308"/>
    <s v="Paid"/>
    <s v="Axis"/>
    <s v="484131313979"/>
    <s v="592330923368"/>
  </r>
  <r>
    <x v="2335"/>
    <x v="44"/>
    <x v="1"/>
    <n v="42"/>
    <x v="5"/>
    <x v="3"/>
    <x v="5"/>
    <s v="2022-03-29"/>
    <x v="0"/>
    <x v="0"/>
    <n v="26"/>
    <n v="24"/>
    <n v="2"/>
    <n v="18"/>
    <n v="74683"/>
    <n v="2872.4230769230771"/>
    <n v="68938.153846153844"/>
    <n v="13787.630769230769"/>
    <n v="6893.8153846153846"/>
    <n v="8272.5784615384619"/>
    <n v="200"/>
    <n v="8472.5784615384619"/>
    <n v="3600"/>
    <n v="93219.6"/>
    <n v="84747.021538461544"/>
    <s v="Paid"/>
    <s v="Axis"/>
    <s v="167390256335"/>
    <s v="393665870493"/>
  </r>
  <r>
    <x v="2336"/>
    <x v="79"/>
    <x v="1"/>
    <n v="21"/>
    <x v="6"/>
    <x v="1"/>
    <x v="6"/>
    <s v="2020-11-03"/>
    <x v="0"/>
    <x v="0"/>
    <n v="26"/>
    <n v="21"/>
    <n v="5"/>
    <n v="17"/>
    <n v="73992"/>
    <n v="2845.8461538461538"/>
    <n v="59762.769230769227"/>
    <n v="11952.553846153845"/>
    <n v="5976.2769230769227"/>
    <n v="7171.5323076923069"/>
    <n v="200"/>
    <n v="7371.5323076923069"/>
    <n v="3400"/>
    <n v="81091.599999999991"/>
    <n v="73720.067692307683"/>
    <s v="Paid"/>
    <s v="SBI"/>
    <s v="125795898276"/>
    <s v="312285872690"/>
  </r>
  <r>
    <x v="2337"/>
    <x v="93"/>
    <x v="0"/>
    <n v="29"/>
    <x v="2"/>
    <x v="2"/>
    <x v="3"/>
    <s v="2019-11-27"/>
    <x v="0"/>
    <x v="0"/>
    <n v="26"/>
    <n v="25"/>
    <n v="1"/>
    <n v="18"/>
    <n v="59111"/>
    <n v="2273.5"/>
    <n v="56837.5"/>
    <n v="11367.5"/>
    <n v="5683.75"/>
    <n v="6820.5"/>
    <n v="200"/>
    <n v="7020.5"/>
    <n v="3600"/>
    <n v="77488.75"/>
    <n v="70468.25"/>
    <s v="Paid"/>
    <s v="SBI"/>
    <s v="282228794985"/>
    <s v="498780796523"/>
  </r>
  <r>
    <x v="2338"/>
    <x v="96"/>
    <x v="1"/>
    <n v="40"/>
    <x v="4"/>
    <x v="5"/>
    <x v="3"/>
    <s v="2022-04-11"/>
    <x v="0"/>
    <x v="0"/>
    <n v="26"/>
    <n v="22"/>
    <n v="4"/>
    <n v="20"/>
    <n v="45696"/>
    <n v="1757.5384615384614"/>
    <n v="38665.846153846149"/>
    <n v="7733.1692307692301"/>
    <n v="3866.5846153846151"/>
    <n v="4639.9015384615377"/>
    <n v="200"/>
    <n v="4839.9015384615377"/>
    <n v="4000"/>
    <n v="54265.599999999991"/>
    <n v="49425.698461538457"/>
    <s v="Paid"/>
    <s v="SBI"/>
    <s v="551158767956"/>
    <s v="643079166732"/>
  </r>
  <r>
    <x v="2339"/>
    <x v="24"/>
    <x v="0"/>
    <n v="36"/>
    <x v="2"/>
    <x v="0"/>
    <x v="5"/>
    <s v="2025-10-06"/>
    <x v="0"/>
    <x v="0"/>
    <n v="26"/>
    <n v="26"/>
    <n v="0"/>
    <n v="20"/>
    <n v="55010"/>
    <n v="2115.7692307692309"/>
    <n v="55010.000000000007"/>
    <n v="11002.000000000002"/>
    <n v="5501.0000000000009"/>
    <n v="6601.2000000000007"/>
    <n v="200"/>
    <n v="6801.2000000000007"/>
    <n v="4000"/>
    <n v="75513.000000000015"/>
    <n v="68711.800000000017"/>
    <s v="Paid"/>
    <s v="SBI"/>
    <s v="257863460390"/>
    <s v="438579618544"/>
  </r>
  <r>
    <x v="2340"/>
    <x v="100"/>
    <x v="0"/>
    <n v="53"/>
    <x v="2"/>
    <x v="2"/>
    <x v="5"/>
    <s v="2022-12-27"/>
    <x v="0"/>
    <x v="0"/>
    <n v="26"/>
    <n v="26"/>
    <n v="0"/>
    <n v="16"/>
    <n v="58724"/>
    <n v="2258.6153846153848"/>
    <n v="58724"/>
    <n v="11744.800000000001"/>
    <n v="5872.4000000000005"/>
    <n v="7046.88"/>
    <n v="200"/>
    <n v="7246.88"/>
    <n v="3200"/>
    <n v="79541.2"/>
    <n v="72294.319999999992"/>
    <s v="Paid"/>
    <s v="ICICI"/>
    <s v="705765972042"/>
    <s v="189738959239"/>
  </r>
  <r>
    <x v="2341"/>
    <x v="64"/>
    <x v="1"/>
    <n v="34"/>
    <x v="0"/>
    <x v="5"/>
    <x v="6"/>
    <s v="2024-07-12"/>
    <x v="0"/>
    <x v="0"/>
    <n v="26"/>
    <n v="23"/>
    <n v="3"/>
    <n v="2"/>
    <n v="64147"/>
    <n v="2467.1923076923076"/>
    <n v="56745.423076923078"/>
    <n v="11349.084615384616"/>
    <n v="5674.542307692308"/>
    <n v="6809.4507692307689"/>
    <n v="200"/>
    <n v="7009.4507692307689"/>
    <n v="400"/>
    <n v="74169.05"/>
    <n v="67159.599230769236"/>
    <s v="Paid"/>
    <s v="HDFC"/>
    <s v="303331322080"/>
    <s v="746734698691"/>
  </r>
  <r>
    <x v="2342"/>
    <x v="114"/>
    <x v="1"/>
    <n v="35"/>
    <x v="7"/>
    <x v="0"/>
    <x v="2"/>
    <s v="2022-05-30"/>
    <x v="0"/>
    <x v="0"/>
    <n v="26"/>
    <n v="24"/>
    <n v="2"/>
    <n v="3"/>
    <n v="36614"/>
    <n v="1408.2307692307693"/>
    <n v="33797.538461538461"/>
    <n v="6759.5076923076922"/>
    <n v="3379.7538461538461"/>
    <n v="4055.704615384615"/>
    <n v="200"/>
    <n v="4255.704615384615"/>
    <n v="600"/>
    <n v="44536.800000000003"/>
    <n v="40281.095384615386"/>
    <s v="Paid"/>
    <s v="Axis"/>
    <s v="679509777534"/>
    <s v="801883849772"/>
  </r>
  <r>
    <x v="2343"/>
    <x v="195"/>
    <x v="0"/>
    <n v="45"/>
    <x v="0"/>
    <x v="4"/>
    <x v="4"/>
    <s v="2022-01-06"/>
    <x v="0"/>
    <x v="0"/>
    <n v="26"/>
    <n v="22"/>
    <n v="4"/>
    <n v="7"/>
    <n v="34854"/>
    <n v="1340.5384615384614"/>
    <n v="29491.846153846152"/>
    <n v="5898.3692307692309"/>
    <n v="2949.1846153846154"/>
    <n v="3539.0215384615381"/>
    <n v="200"/>
    <n v="3739.0215384615381"/>
    <n v="1400"/>
    <n v="39739.399999999994"/>
    <n v="36000.378461538457"/>
    <s v="Paid"/>
    <s v="SBI"/>
    <s v="219053429755"/>
    <s v="479512895609"/>
  </r>
  <r>
    <x v="2344"/>
    <x v="49"/>
    <x v="0"/>
    <n v="29"/>
    <x v="6"/>
    <x v="5"/>
    <x v="2"/>
    <s v="2024-07-30"/>
    <x v="0"/>
    <x v="0"/>
    <n v="26"/>
    <n v="22"/>
    <n v="4"/>
    <n v="2"/>
    <n v="75128"/>
    <n v="2889.5384615384614"/>
    <n v="63569.846153846149"/>
    <n v="12713.969230769231"/>
    <n v="6356.9846153846156"/>
    <n v="7628.3815384615373"/>
    <n v="200"/>
    <n v="7828.3815384615373"/>
    <n v="400"/>
    <n v="83040.800000000003"/>
    <n v="75212.418461538473"/>
    <s v="Paid"/>
    <s v="SBI"/>
    <s v="888834361675"/>
    <s v="123150827994"/>
  </r>
  <r>
    <x v="2345"/>
    <x v="146"/>
    <x v="1"/>
    <n v="33"/>
    <x v="4"/>
    <x v="3"/>
    <x v="3"/>
    <s v="2019-09-04"/>
    <x v="0"/>
    <x v="0"/>
    <n v="26"/>
    <n v="22"/>
    <n v="4"/>
    <n v="19"/>
    <n v="31868"/>
    <n v="1225.6923076923076"/>
    <n v="26965.230769230766"/>
    <n v="5393.0461538461532"/>
    <n v="2696.5230769230766"/>
    <n v="3235.8276923076919"/>
    <n v="200"/>
    <n v="3435.8276923076919"/>
    <n v="3800"/>
    <n v="38854.799999999996"/>
    <n v="35418.972307692304"/>
    <s v="Paid"/>
    <s v="HDFC"/>
    <s v="641271120030"/>
    <s v="668994946163"/>
  </r>
  <r>
    <x v="2346"/>
    <x v="146"/>
    <x v="0"/>
    <n v="47"/>
    <x v="1"/>
    <x v="3"/>
    <x v="6"/>
    <s v="2024-06-04"/>
    <x v="0"/>
    <x v="0"/>
    <n v="26"/>
    <n v="24"/>
    <n v="2"/>
    <n v="12"/>
    <n v="66302"/>
    <n v="2550.0769230769229"/>
    <n v="61201.846153846149"/>
    <n v="12240.369230769231"/>
    <n v="6120.1846153846154"/>
    <n v="7344.2215384615374"/>
    <n v="200"/>
    <n v="7544.2215384615374"/>
    <n v="2400"/>
    <n v="81962.399999999994"/>
    <n v="74418.178461538453"/>
    <s v="Paid"/>
    <s v="Axis"/>
    <s v="300516894862"/>
    <s v="281998533133"/>
  </r>
  <r>
    <x v="2347"/>
    <x v="58"/>
    <x v="1"/>
    <n v="49"/>
    <x v="7"/>
    <x v="1"/>
    <x v="4"/>
    <s v="2019-11-14"/>
    <x v="0"/>
    <x v="0"/>
    <n v="26"/>
    <n v="24"/>
    <n v="2"/>
    <n v="4"/>
    <n v="39286"/>
    <n v="1511"/>
    <n v="36264"/>
    <n v="7252.8"/>
    <n v="3626.4"/>
    <n v="4351.68"/>
    <n v="200"/>
    <n v="4551.68"/>
    <n v="800"/>
    <n v="47943.200000000004"/>
    <n v="43391.520000000004"/>
    <s v="Paid"/>
    <s v="ICICI"/>
    <s v="214345421247"/>
    <s v="143189073930"/>
  </r>
  <r>
    <x v="2348"/>
    <x v="90"/>
    <x v="0"/>
    <n v="33"/>
    <x v="5"/>
    <x v="5"/>
    <x v="5"/>
    <s v="2020-04-08"/>
    <x v="0"/>
    <x v="0"/>
    <n v="26"/>
    <n v="23"/>
    <n v="3"/>
    <n v="7"/>
    <n v="52683"/>
    <n v="2026.2692307692307"/>
    <n v="46604.192307692305"/>
    <n v="9320.8384615384621"/>
    <n v="4660.419230769231"/>
    <n v="5592.5030769230762"/>
    <n v="200"/>
    <n v="5792.5030769230762"/>
    <n v="1400"/>
    <n v="61985.45"/>
    <n v="56192.946923076917"/>
    <s v="Paid"/>
    <s v="Axis"/>
    <s v="653215026730"/>
    <s v="435598399576"/>
  </r>
  <r>
    <x v="2349"/>
    <x v="171"/>
    <x v="0"/>
    <n v="23"/>
    <x v="3"/>
    <x v="5"/>
    <x v="3"/>
    <s v="2019-10-22"/>
    <x v="0"/>
    <x v="0"/>
    <n v="26"/>
    <n v="23"/>
    <n v="3"/>
    <n v="1"/>
    <n v="29822"/>
    <n v="1147"/>
    <n v="26381"/>
    <n v="5276.2000000000007"/>
    <n v="2638.1000000000004"/>
    <n v="3165.72"/>
    <n v="200"/>
    <n v="3365.72"/>
    <n v="200"/>
    <n v="34495.300000000003"/>
    <n v="31129.58"/>
    <s v="Paid"/>
    <s v="HDFC"/>
    <s v="170306917985"/>
    <s v="938311966531"/>
  </r>
  <r>
    <x v="2350"/>
    <x v="55"/>
    <x v="1"/>
    <n v="48"/>
    <x v="7"/>
    <x v="2"/>
    <x v="5"/>
    <s v="2020-12-14"/>
    <x v="0"/>
    <x v="0"/>
    <n v="26"/>
    <n v="23"/>
    <n v="3"/>
    <n v="8"/>
    <n v="31509"/>
    <n v="1211.8846153846155"/>
    <n v="27873.346153846156"/>
    <n v="5574.6692307692319"/>
    <n v="2787.334615384616"/>
    <n v="3344.8015384615387"/>
    <n v="200"/>
    <n v="3544.8015384615387"/>
    <n v="1600"/>
    <n v="37835.35"/>
    <n v="34290.548461538463"/>
    <s v="Paid"/>
    <s v="ICICI"/>
    <s v="802252197915"/>
    <s v="258064491978"/>
  </r>
  <r>
    <x v="2351"/>
    <x v="40"/>
    <x v="1"/>
    <n v="23"/>
    <x v="4"/>
    <x v="3"/>
    <x v="6"/>
    <s v="2024-01-10"/>
    <x v="0"/>
    <x v="0"/>
    <n v="26"/>
    <n v="23"/>
    <n v="3"/>
    <n v="7"/>
    <n v="34144"/>
    <n v="1313.2307692307693"/>
    <n v="30204.307692307695"/>
    <n v="6040.8615384615396"/>
    <n v="3020.4307692307698"/>
    <n v="3624.5169230769234"/>
    <n v="200"/>
    <n v="3824.5169230769234"/>
    <n v="1400"/>
    <n v="40665.600000000006"/>
    <n v="36841.083076923082"/>
    <s v="Paid"/>
    <s v="Axis"/>
    <s v="163878033982"/>
    <s v="736041569322"/>
  </r>
  <r>
    <x v="2352"/>
    <x v="45"/>
    <x v="1"/>
    <n v="47"/>
    <x v="5"/>
    <x v="5"/>
    <x v="4"/>
    <s v="2025-09-28"/>
    <x v="0"/>
    <x v="0"/>
    <n v="26"/>
    <n v="25"/>
    <n v="1"/>
    <n v="6"/>
    <n v="54423"/>
    <n v="2093.1923076923076"/>
    <n v="52329.807692307688"/>
    <n v="10465.961538461539"/>
    <n v="5232.9807692307695"/>
    <n v="6279.576923076922"/>
    <n v="200"/>
    <n v="6479.576923076922"/>
    <n v="1200"/>
    <n v="69228.75"/>
    <n v="62749.173076923078"/>
    <s v="Paid"/>
    <s v="HDFC"/>
    <s v="629193618687"/>
    <s v="332680306121"/>
  </r>
  <r>
    <x v="2353"/>
    <x v="30"/>
    <x v="0"/>
    <n v="24"/>
    <x v="5"/>
    <x v="1"/>
    <x v="5"/>
    <s v="2025-01-14"/>
    <x v="0"/>
    <x v="0"/>
    <n v="26"/>
    <n v="25"/>
    <n v="1"/>
    <n v="4"/>
    <n v="78735"/>
    <n v="3028.2692307692309"/>
    <n v="75706.73076923078"/>
    <n v="15141.346153846156"/>
    <n v="7570.673076923078"/>
    <n v="9084.8076923076933"/>
    <n v="200"/>
    <n v="9284.8076923076933"/>
    <n v="800"/>
    <n v="99218.750000000015"/>
    <n v="89933.942307692327"/>
    <s v="Paid"/>
    <s v="HDFC"/>
    <s v="595651257465"/>
    <s v="155667401676"/>
  </r>
  <r>
    <x v="2354"/>
    <x v="91"/>
    <x v="0"/>
    <n v="45"/>
    <x v="5"/>
    <x v="3"/>
    <x v="1"/>
    <s v="2024-10-28"/>
    <x v="0"/>
    <x v="0"/>
    <n v="26"/>
    <n v="23"/>
    <n v="3"/>
    <n v="16"/>
    <n v="37763"/>
    <n v="1452.4230769230769"/>
    <n v="33405.730769230766"/>
    <n v="6681.1461538461535"/>
    <n v="3340.5730769230768"/>
    <n v="4008.6876923076916"/>
    <n v="200"/>
    <n v="4208.6876923076916"/>
    <n v="3200"/>
    <n v="46627.45"/>
    <n v="42418.762307692305"/>
    <s v="Paid"/>
    <s v="HDFC"/>
    <s v="238329650703"/>
    <s v="549009658060"/>
  </r>
  <r>
    <x v="2355"/>
    <x v="181"/>
    <x v="1"/>
    <n v="22"/>
    <x v="3"/>
    <x v="1"/>
    <x v="1"/>
    <s v="2025-06-02"/>
    <x v="0"/>
    <x v="0"/>
    <n v="26"/>
    <n v="25"/>
    <n v="1"/>
    <n v="13"/>
    <n v="69781"/>
    <n v="2683.8846153846152"/>
    <n v="67097.115384615376"/>
    <n v="13419.423076923076"/>
    <n v="6709.7115384615381"/>
    <n v="8051.6538461538448"/>
    <n v="200"/>
    <n v="8251.6538461538439"/>
    <n v="2600"/>
    <n v="89826.249999999985"/>
    <n v="81574.596153846142"/>
    <s v="Paid"/>
    <s v="Axis"/>
    <s v="251275944758"/>
    <s v="433714310065"/>
  </r>
  <r>
    <x v="2356"/>
    <x v="181"/>
    <x v="1"/>
    <n v="41"/>
    <x v="6"/>
    <x v="2"/>
    <x v="3"/>
    <s v="2023-06-26"/>
    <x v="0"/>
    <x v="0"/>
    <n v="26"/>
    <n v="22"/>
    <n v="4"/>
    <n v="13"/>
    <n v="70080"/>
    <n v="2695.3846153846152"/>
    <n v="59298.461538461532"/>
    <n v="11859.692307692307"/>
    <n v="5929.8461538461534"/>
    <n v="7115.8153846153837"/>
    <n v="200"/>
    <n v="7315.8153846153837"/>
    <n v="2600"/>
    <n v="79688"/>
    <n v="72372.184615384613"/>
    <s v="Paid"/>
    <s v="Axis"/>
    <s v="349530667423"/>
    <s v="529090757448"/>
  </r>
  <r>
    <x v="2357"/>
    <x v="156"/>
    <x v="1"/>
    <n v="37"/>
    <x v="7"/>
    <x v="0"/>
    <x v="4"/>
    <s v="2025-08-01"/>
    <x v="0"/>
    <x v="0"/>
    <n v="26"/>
    <n v="25"/>
    <n v="1"/>
    <n v="19"/>
    <n v="45721"/>
    <n v="1758.5"/>
    <n v="43962.5"/>
    <n v="8792.5"/>
    <n v="4396.25"/>
    <n v="5275.5"/>
    <n v="200"/>
    <n v="5475.5"/>
    <n v="3800"/>
    <n v="60951.25"/>
    <n v="55475.75"/>
    <s v="Paid"/>
    <s v="Axis"/>
    <s v="430826191913"/>
    <s v="798247784904"/>
  </r>
  <r>
    <x v="2358"/>
    <x v="64"/>
    <x v="0"/>
    <n v="38"/>
    <x v="6"/>
    <x v="0"/>
    <x v="0"/>
    <s v="2024-10-24"/>
    <x v="0"/>
    <x v="0"/>
    <n v="26"/>
    <n v="22"/>
    <n v="4"/>
    <n v="2"/>
    <n v="52212"/>
    <n v="2008.1538461538462"/>
    <n v="44179.384615384617"/>
    <n v="8835.876923076923"/>
    <n v="4417.9384615384615"/>
    <n v="5301.5261538461536"/>
    <n v="200"/>
    <n v="5501.5261538461536"/>
    <n v="400"/>
    <n v="57833.200000000004"/>
    <n v="52331.673846153848"/>
    <s v="Paid"/>
    <s v="Axis"/>
    <s v="446840143753"/>
    <s v="424382999489"/>
  </r>
  <r>
    <x v="2359"/>
    <x v="173"/>
    <x v="1"/>
    <n v="40"/>
    <x v="2"/>
    <x v="5"/>
    <x v="4"/>
    <s v="2019-12-09"/>
    <x v="0"/>
    <x v="0"/>
    <n v="26"/>
    <n v="23"/>
    <n v="3"/>
    <n v="16"/>
    <n v="24409"/>
    <n v="938.80769230769226"/>
    <n v="21592.576923076922"/>
    <n v="4318.5153846153844"/>
    <n v="2159.2576923076922"/>
    <n v="2591.1092307692306"/>
    <n v="200"/>
    <n v="2791.1092307692306"/>
    <n v="3200"/>
    <n v="31270.35"/>
    <n v="28479.240769230768"/>
    <s v="Paid"/>
    <s v="HDFC"/>
    <s v="224182235239"/>
    <s v="750234205119"/>
  </r>
  <r>
    <x v="2360"/>
    <x v="184"/>
    <x v="1"/>
    <n v="53"/>
    <x v="0"/>
    <x v="2"/>
    <x v="1"/>
    <s v="2021-06-23"/>
    <x v="0"/>
    <x v="0"/>
    <n v="26"/>
    <n v="24"/>
    <n v="2"/>
    <n v="16"/>
    <n v="38010"/>
    <n v="1461.9230769230769"/>
    <n v="35086.153846153844"/>
    <n v="7017.2307692307695"/>
    <n v="3508.6153846153848"/>
    <n v="4210.3384615384612"/>
    <n v="200"/>
    <n v="4410.3384615384612"/>
    <n v="3200"/>
    <n v="48811.999999999993"/>
    <n v="44401.661538461529"/>
    <s v="Paid"/>
    <s v="ICICI"/>
    <s v="196593160364"/>
    <s v="660247871011"/>
  </r>
  <r>
    <x v="2361"/>
    <x v="107"/>
    <x v="1"/>
    <n v="23"/>
    <x v="1"/>
    <x v="0"/>
    <x v="0"/>
    <s v="2021-06-09"/>
    <x v="0"/>
    <x v="0"/>
    <n v="26"/>
    <n v="21"/>
    <n v="5"/>
    <n v="18"/>
    <n v="59766"/>
    <n v="2298.6923076923076"/>
    <n v="48272.538461538461"/>
    <n v="9654.5076923076922"/>
    <n v="4827.2538461538461"/>
    <n v="5792.704615384615"/>
    <n v="200"/>
    <n v="5992.704615384615"/>
    <n v="3600"/>
    <n v="66354.3"/>
    <n v="60361.595384615386"/>
    <s v="Paid"/>
    <s v="HDFC"/>
    <s v="824245637211"/>
    <s v="981353756373"/>
  </r>
  <r>
    <x v="2362"/>
    <x v="127"/>
    <x v="1"/>
    <n v="45"/>
    <x v="4"/>
    <x v="2"/>
    <x v="5"/>
    <s v="2023-06-04"/>
    <x v="0"/>
    <x v="0"/>
    <n v="26"/>
    <n v="24"/>
    <n v="2"/>
    <n v="19"/>
    <n v="35184"/>
    <n v="1353.2307692307693"/>
    <n v="32477.538461538461"/>
    <n v="6495.5076923076922"/>
    <n v="3247.7538461538461"/>
    <n v="3897.3046153846153"/>
    <n v="200"/>
    <n v="4097.3046153846153"/>
    <n v="3800"/>
    <n v="46020.800000000003"/>
    <n v="41923.495384615388"/>
    <s v="Paid"/>
    <s v="Axis"/>
    <s v="826001526631"/>
    <s v="694695839860"/>
  </r>
  <r>
    <x v="2363"/>
    <x v="154"/>
    <x v="1"/>
    <n v="25"/>
    <x v="7"/>
    <x v="0"/>
    <x v="0"/>
    <s v="2024-07-29"/>
    <x v="0"/>
    <x v="0"/>
    <n v="26"/>
    <n v="23"/>
    <n v="3"/>
    <n v="19"/>
    <n v="40300"/>
    <n v="1550"/>
    <n v="35650"/>
    <n v="7130"/>
    <n v="3565"/>
    <n v="4278"/>
    <n v="200"/>
    <n v="4478"/>
    <n v="3800"/>
    <n v="50145"/>
    <n v="45667"/>
    <s v="Paid"/>
    <s v="ICICI"/>
    <s v="906671694721"/>
    <s v="614384365445"/>
  </r>
  <r>
    <x v="2364"/>
    <x v="61"/>
    <x v="0"/>
    <n v="32"/>
    <x v="2"/>
    <x v="5"/>
    <x v="1"/>
    <s v="2023-05-27"/>
    <x v="0"/>
    <x v="0"/>
    <n v="26"/>
    <n v="23"/>
    <n v="3"/>
    <n v="20"/>
    <n v="46833"/>
    <n v="1801.2692307692307"/>
    <n v="41429.192307692305"/>
    <n v="8285.8384615384621"/>
    <n v="4142.919230769231"/>
    <n v="4971.5030769230762"/>
    <n v="200"/>
    <n v="5171.5030769230762"/>
    <n v="4000"/>
    <n v="57857.95"/>
    <n v="52686.446923076917"/>
    <s v="Paid"/>
    <s v="ICICI"/>
    <s v="887125430606"/>
    <s v="695170516826"/>
  </r>
  <r>
    <x v="2365"/>
    <x v="130"/>
    <x v="0"/>
    <n v="23"/>
    <x v="1"/>
    <x v="0"/>
    <x v="1"/>
    <s v="2020-08-15"/>
    <x v="0"/>
    <x v="0"/>
    <n v="26"/>
    <n v="25"/>
    <n v="1"/>
    <n v="16"/>
    <n v="51117"/>
    <n v="1966.0384615384614"/>
    <n v="49150.961538461539"/>
    <n v="9830.1923076923085"/>
    <n v="4915.0961538461543"/>
    <n v="5898.1153846153848"/>
    <n v="200"/>
    <n v="6098.1153846153848"/>
    <n v="3200"/>
    <n v="67096.25"/>
    <n v="60998.134615384617"/>
    <s v="Paid"/>
    <s v="ICICI"/>
    <s v="721961939208"/>
    <s v="535624284525"/>
  </r>
  <r>
    <x v="2366"/>
    <x v="146"/>
    <x v="0"/>
    <n v="30"/>
    <x v="1"/>
    <x v="0"/>
    <x v="2"/>
    <s v="2024-10-20"/>
    <x v="0"/>
    <x v="0"/>
    <n v="26"/>
    <n v="23"/>
    <n v="3"/>
    <n v="1"/>
    <n v="33263"/>
    <n v="1279.3461538461538"/>
    <n v="29424.961538461539"/>
    <n v="5884.9923076923078"/>
    <n v="2942.4961538461539"/>
    <n v="3530.9953846153844"/>
    <n v="200"/>
    <n v="3730.9953846153844"/>
    <n v="200"/>
    <n v="38452.449999999997"/>
    <n v="34721.454615384609"/>
    <s v="Paid"/>
    <s v="ICICI"/>
    <s v="906018401751"/>
    <s v="496179965673"/>
  </r>
  <r>
    <x v="2367"/>
    <x v="129"/>
    <x v="0"/>
    <n v="26"/>
    <x v="6"/>
    <x v="4"/>
    <x v="2"/>
    <s v="2022-12-16"/>
    <x v="0"/>
    <x v="0"/>
    <n v="26"/>
    <n v="24"/>
    <n v="2"/>
    <n v="6"/>
    <n v="40478"/>
    <n v="1556.8461538461538"/>
    <n v="37364.307692307688"/>
    <n v="7472.8615384615377"/>
    <n v="3736.4307692307689"/>
    <n v="4483.7169230769223"/>
    <n v="200"/>
    <n v="4683.7169230769223"/>
    <n v="1200"/>
    <n v="49773.599999999999"/>
    <n v="45089.883076923077"/>
    <s v="Paid"/>
    <s v="ICICI"/>
    <s v="160713263279"/>
    <s v="647466582016"/>
  </r>
  <r>
    <x v="2368"/>
    <x v="140"/>
    <x v="1"/>
    <n v="24"/>
    <x v="3"/>
    <x v="5"/>
    <x v="4"/>
    <s v="2021-02-28"/>
    <x v="0"/>
    <x v="0"/>
    <n v="26"/>
    <n v="25"/>
    <n v="1"/>
    <n v="4"/>
    <n v="47287"/>
    <n v="1818.7307692307693"/>
    <n v="45468.269230769234"/>
    <n v="9093.6538461538476"/>
    <n v="4546.8269230769238"/>
    <n v="5456.1923076923076"/>
    <n v="200"/>
    <n v="5656.1923076923076"/>
    <n v="800"/>
    <n v="59908.75"/>
    <n v="54252.557692307695"/>
    <s v="Paid"/>
    <s v="ICICI"/>
    <s v="340904138335"/>
    <s v="626531778880"/>
  </r>
  <r>
    <x v="2369"/>
    <x v="140"/>
    <x v="1"/>
    <n v="38"/>
    <x v="6"/>
    <x v="2"/>
    <x v="5"/>
    <s v="2025-10-08"/>
    <x v="0"/>
    <x v="0"/>
    <n v="26"/>
    <n v="24"/>
    <n v="2"/>
    <n v="8"/>
    <n v="73948"/>
    <n v="2844.1538461538462"/>
    <n v="68259.692307692312"/>
    <n v="13651.938461538462"/>
    <n v="6825.9692307692312"/>
    <n v="8191.1630769230769"/>
    <n v="200"/>
    <n v="8391.163076923076"/>
    <n v="1600"/>
    <n v="90337.600000000006"/>
    <n v="81946.436923076923"/>
    <s v="Paid"/>
    <s v="SBI"/>
    <s v="363553685208"/>
    <s v="305375869411"/>
  </r>
  <r>
    <x v="2370"/>
    <x v="60"/>
    <x v="0"/>
    <n v="29"/>
    <x v="2"/>
    <x v="3"/>
    <x v="5"/>
    <s v="2020-06-05"/>
    <x v="0"/>
    <x v="0"/>
    <n v="26"/>
    <n v="26"/>
    <n v="0"/>
    <n v="18"/>
    <n v="47795"/>
    <n v="1838.2692307692307"/>
    <n v="47795"/>
    <n v="9559"/>
    <n v="4779.5"/>
    <n v="5735.4"/>
    <n v="200"/>
    <n v="5935.4"/>
    <n v="3600"/>
    <n v="65733.5"/>
    <n v="59798.1"/>
    <s v="Paid"/>
    <s v="HDFC"/>
    <s v="758028021265"/>
    <s v="446340319239"/>
  </r>
  <r>
    <x v="2371"/>
    <x v="25"/>
    <x v="1"/>
    <n v="27"/>
    <x v="5"/>
    <x v="0"/>
    <x v="5"/>
    <s v="2023-05-11"/>
    <x v="0"/>
    <x v="0"/>
    <n v="26"/>
    <n v="24"/>
    <n v="2"/>
    <n v="0"/>
    <n v="31349"/>
    <n v="1205.7307692307693"/>
    <n v="28937.538461538461"/>
    <n v="5787.5076923076922"/>
    <n v="2893.7538461538461"/>
    <n v="3472.5046153846151"/>
    <n v="200"/>
    <n v="3672.5046153846151"/>
    <n v="0"/>
    <n v="37618.800000000003"/>
    <n v="33946.295384615391"/>
    <s v="Paid"/>
    <s v="SBI"/>
    <s v="836196602781"/>
    <s v="802696610579"/>
  </r>
  <r>
    <x v="2372"/>
    <x v="166"/>
    <x v="0"/>
    <n v="35"/>
    <x v="0"/>
    <x v="2"/>
    <x v="0"/>
    <s v="2022-02-11"/>
    <x v="0"/>
    <x v="0"/>
    <n v="26"/>
    <n v="22"/>
    <n v="4"/>
    <n v="6"/>
    <n v="51765"/>
    <n v="1990.9615384615386"/>
    <n v="43801.153846153851"/>
    <n v="8760.2307692307713"/>
    <n v="4380.1153846153857"/>
    <n v="5256.1384615384623"/>
    <n v="200"/>
    <n v="5456.1384615384623"/>
    <n v="1200"/>
    <n v="58141.500000000007"/>
    <n v="52685.361538461548"/>
    <s v="Paid"/>
    <s v="Axis"/>
    <s v="474698641912"/>
    <s v="904246398510"/>
  </r>
  <r>
    <x v="2373"/>
    <x v="35"/>
    <x v="1"/>
    <n v="55"/>
    <x v="3"/>
    <x v="2"/>
    <x v="3"/>
    <s v="2024-08-18"/>
    <x v="0"/>
    <x v="0"/>
    <n v="26"/>
    <n v="22"/>
    <n v="4"/>
    <n v="20"/>
    <n v="35852"/>
    <n v="1378.9230769230769"/>
    <n v="30336.307692307691"/>
    <n v="6067.2615384615383"/>
    <n v="3033.6307692307691"/>
    <n v="3640.3569230769231"/>
    <n v="200"/>
    <n v="3840.3569230769231"/>
    <n v="4000"/>
    <n v="43437.2"/>
    <n v="39596.843076923076"/>
    <s v="Paid"/>
    <s v="HDFC"/>
    <s v="872760593348"/>
    <s v="708550925406"/>
  </r>
  <r>
    <x v="2374"/>
    <x v="161"/>
    <x v="1"/>
    <n v="31"/>
    <x v="0"/>
    <x v="0"/>
    <x v="5"/>
    <s v="2020-01-01"/>
    <x v="0"/>
    <x v="0"/>
    <n v="26"/>
    <n v="25"/>
    <n v="1"/>
    <n v="0"/>
    <n v="54868"/>
    <n v="2110.3076923076924"/>
    <n v="52757.692307692312"/>
    <n v="10551.538461538463"/>
    <n v="5275.7692307692314"/>
    <n v="6330.9230769230771"/>
    <n v="200"/>
    <n v="6530.9230769230771"/>
    <n v="0"/>
    <n v="68585"/>
    <n v="62054.076923076922"/>
    <s v="Paid"/>
    <s v="HDFC"/>
    <s v="357795184608"/>
    <s v="813859465375"/>
  </r>
  <r>
    <x v="2375"/>
    <x v="75"/>
    <x v="1"/>
    <n v="21"/>
    <x v="2"/>
    <x v="4"/>
    <x v="6"/>
    <s v="2024-11-14"/>
    <x v="0"/>
    <x v="0"/>
    <n v="26"/>
    <n v="22"/>
    <n v="4"/>
    <n v="4"/>
    <n v="35130"/>
    <n v="1351.1538461538462"/>
    <n v="29725.384615384617"/>
    <n v="5945.0769230769238"/>
    <n v="2972.5384615384619"/>
    <n v="3567.0461538461541"/>
    <n v="200"/>
    <n v="3767.0461538461541"/>
    <n v="800"/>
    <n v="39443"/>
    <n v="35675.953846153847"/>
    <s v="Paid"/>
    <s v="Axis"/>
    <s v="857489021152"/>
    <s v="518959478655"/>
  </r>
  <r>
    <x v="2376"/>
    <x v="75"/>
    <x v="0"/>
    <n v="55"/>
    <x v="3"/>
    <x v="0"/>
    <x v="0"/>
    <s v="2022-02-09"/>
    <x v="0"/>
    <x v="0"/>
    <n v="26"/>
    <n v="24"/>
    <n v="2"/>
    <n v="15"/>
    <n v="69946"/>
    <n v="2690.2307692307691"/>
    <n v="64565.538461538454"/>
    <n v="12913.107692307691"/>
    <n v="6456.5538461538454"/>
    <n v="7747.8646153846139"/>
    <n v="200"/>
    <n v="7947.8646153846139"/>
    <n v="3000"/>
    <n v="86935.199999999983"/>
    <n v="78987.335384615362"/>
    <s v="Paid"/>
    <s v="HDFC"/>
    <s v="413402805880"/>
    <s v="259191619771"/>
  </r>
  <r>
    <x v="2377"/>
    <x v="39"/>
    <x v="0"/>
    <n v="30"/>
    <x v="0"/>
    <x v="1"/>
    <x v="1"/>
    <s v="2023-04-03"/>
    <x v="0"/>
    <x v="0"/>
    <n v="26"/>
    <n v="24"/>
    <n v="2"/>
    <n v="19"/>
    <n v="51879"/>
    <n v="1995.3461538461538"/>
    <n v="47888.307692307688"/>
    <n v="9577.6615384615379"/>
    <n v="4788.830769230769"/>
    <n v="5746.5969230769224"/>
    <n v="200"/>
    <n v="5946.5969230769224"/>
    <n v="3800"/>
    <n v="66054.799999999988"/>
    <n v="60108.203076923062"/>
    <s v="Paid"/>
    <s v="SBI"/>
    <s v="217717871818"/>
    <s v="494819618540"/>
  </r>
  <r>
    <x v="2378"/>
    <x v="45"/>
    <x v="1"/>
    <n v="42"/>
    <x v="2"/>
    <x v="0"/>
    <x v="3"/>
    <s v="2020-04-02"/>
    <x v="0"/>
    <x v="0"/>
    <n v="26"/>
    <n v="23"/>
    <n v="3"/>
    <n v="10"/>
    <n v="71375"/>
    <n v="2745.1923076923076"/>
    <n v="63139.423076923078"/>
    <n v="12627.884615384617"/>
    <n v="6313.9423076923085"/>
    <n v="7576.7307692307695"/>
    <n v="200"/>
    <n v="7776.7307692307695"/>
    <n v="2000"/>
    <n v="84081.25"/>
    <n v="76304.519230769234"/>
    <s v="Paid"/>
    <s v="HDFC"/>
    <s v="778928015920"/>
    <s v="102466782225"/>
  </r>
  <r>
    <x v="2379"/>
    <x v="104"/>
    <x v="1"/>
    <n v="29"/>
    <x v="6"/>
    <x v="3"/>
    <x v="5"/>
    <s v="2025-07-19"/>
    <x v="0"/>
    <x v="0"/>
    <n v="26"/>
    <n v="24"/>
    <n v="2"/>
    <n v="6"/>
    <n v="48722"/>
    <n v="1873.9230769230769"/>
    <n v="44974.153846153844"/>
    <n v="8994.8307692307699"/>
    <n v="4497.4153846153849"/>
    <n v="5396.8984615384607"/>
    <n v="200"/>
    <n v="5596.8984615384607"/>
    <n v="1200"/>
    <n v="59666.400000000001"/>
    <n v="54069.50153846154"/>
    <s v="Paid"/>
    <s v="ICICI"/>
    <s v="780429925483"/>
    <s v="188461861657"/>
  </r>
  <r>
    <x v="2380"/>
    <x v="46"/>
    <x v="0"/>
    <n v="41"/>
    <x v="5"/>
    <x v="4"/>
    <x v="1"/>
    <s v="2024-08-26"/>
    <x v="0"/>
    <x v="0"/>
    <n v="26"/>
    <n v="23"/>
    <n v="3"/>
    <n v="3"/>
    <n v="42833"/>
    <n v="1647.4230769230769"/>
    <n v="37890.730769230766"/>
    <n v="7578.1461538461535"/>
    <n v="3789.0730769230768"/>
    <n v="4546.8876923076914"/>
    <n v="200"/>
    <n v="4746.8876923076914"/>
    <n v="600"/>
    <n v="49857.95"/>
    <n v="45111.062307692308"/>
    <s v="Paid"/>
    <s v="ICICI"/>
    <s v="182620625130"/>
    <s v="199644931867"/>
  </r>
  <r>
    <x v="2381"/>
    <x v="181"/>
    <x v="1"/>
    <n v="35"/>
    <x v="4"/>
    <x v="0"/>
    <x v="5"/>
    <s v="2020-03-04"/>
    <x v="0"/>
    <x v="0"/>
    <n v="26"/>
    <n v="26"/>
    <n v="0"/>
    <n v="7"/>
    <n v="48717"/>
    <n v="1873.7307692307693"/>
    <n v="48717"/>
    <n v="9743.4"/>
    <n v="4871.7"/>
    <n v="5846.04"/>
    <n v="200"/>
    <n v="6046.04"/>
    <n v="1400"/>
    <n v="64732.1"/>
    <n v="58686.06"/>
    <s v="Paid"/>
    <s v="HDFC"/>
    <s v="566100661411"/>
    <s v="865195366863"/>
  </r>
  <r>
    <x v="2382"/>
    <x v="137"/>
    <x v="0"/>
    <n v="50"/>
    <x v="1"/>
    <x v="1"/>
    <x v="2"/>
    <s v="2025-09-04"/>
    <x v="0"/>
    <x v="0"/>
    <n v="26"/>
    <n v="24"/>
    <n v="2"/>
    <n v="3"/>
    <n v="47245"/>
    <n v="1817.1153846153845"/>
    <n v="43610.769230769227"/>
    <n v="8722.1538461538457"/>
    <n v="4361.0769230769229"/>
    <n v="5233.2923076923071"/>
    <n v="200"/>
    <n v="5433.2923076923071"/>
    <n v="600"/>
    <n v="57293.999999999993"/>
    <n v="51860.707692307682"/>
    <s v="Paid"/>
    <s v="HDFC"/>
    <s v="391358809968"/>
    <s v="214964475767"/>
  </r>
  <r>
    <x v="2383"/>
    <x v="20"/>
    <x v="1"/>
    <n v="33"/>
    <x v="7"/>
    <x v="3"/>
    <x v="6"/>
    <s v="2022-06-27"/>
    <x v="0"/>
    <x v="0"/>
    <n v="26"/>
    <n v="24"/>
    <n v="2"/>
    <n v="16"/>
    <n v="52553"/>
    <n v="2021.2692307692307"/>
    <n v="48510.461538461539"/>
    <n v="9702.0923076923082"/>
    <n v="4851.0461538461541"/>
    <n v="5821.2553846153842"/>
    <n v="200"/>
    <n v="6021.2553846153842"/>
    <n v="3200"/>
    <n v="66263.600000000006"/>
    <n v="60242.344615384623"/>
    <s v="Paid"/>
    <s v="ICICI"/>
    <s v="977975575134"/>
    <s v="656391178638"/>
  </r>
  <r>
    <x v="2384"/>
    <x v="16"/>
    <x v="0"/>
    <n v="33"/>
    <x v="4"/>
    <x v="4"/>
    <x v="2"/>
    <s v="2020-04-25"/>
    <x v="0"/>
    <x v="0"/>
    <n v="26"/>
    <n v="24"/>
    <n v="2"/>
    <n v="8"/>
    <n v="23000"/>
    <n v="884.61538461538464"/>
    <n v="21230.76923076923"/>
    <n v="4246.1538461538466"/>
    <n v="2123.0769230769233"/>
    <n v="2547.6923076923076"/>
    <n v="200"/>
    <n v="2747.6923076923076"/>
    <n v="1600"/>
    <n v="29200"/>
    <n v="26452.307692307691"/>
    <s v="Paid"/>
    <s v="Axis"/>
    <s v="691410006876"/>
    <s v="824205199518"/>
  </r>
  <r>
    <x v="2385"/>
    <x v="98"/>
    <x v="0"/>
    <n v="53"/>
    <x v="4"/>
    <x v="5"/>
    <x v="6"/>
    <s v="2024-11-30"/>
    <x v="0"/>
    <x v="0"/>
    <n v="26"/>
    <n v="21"/>
    <n v="5"/>
    <n v="4"/>
    <n v="73149"/>
    <n v="2813.4230769230771"/>
    <n v="59081.884615384617"/>
    <n v="11816.376923076925"/>
    <n v="5908.1884615384624"/>
    <n v="7089.8261538461538"/>
    <n v="200"/>
    <n v="7289.8261538461538"/>
    <n v="800"/>
    <n v="77606.450000000012"/>
    <n v="70316.62384615386"/>
    <s v="Paid"/>
    <s v="ICICI"/>
    <s v="890238816313"/>
    <s v="184814337009"/>
  </r>
  <r>
    <x v="2386"/>
    <x v="86"/>
    <x v="0"/>
    <n v="51"/>
    <x v="1"/>
    <x v="5"/>
    <x v="0"/>
    <s v="2024-10-31"/>
    <x v="0"/>
    <x v="0"/>
    <n v="26"/>
    <n v="22"/>
    <n v="4"/>
    <n v="0"/>
    <n v="20315"/>
    <n v="781.34615384615381"/>
    <n v="17189.615384615383"/>
    <n v="3437.9230769230767"/>
    <n v="1718.9615384615383"/>
    <n v="2062.7538461538461"/>
    <n v="200"/>
    <n v="2262.7538461538461"/>
    <n v="0"/>
    <n v="22346.5"/>
    <n v="20083.746153846154"/>
    <s v="Paid"/>
    <s v="SBI"/>
    <s v="609903241177"/>
    <s v="592774851031"/>
  </r>
  <r>
    <x v="2387"/>
    <x v="185"/>
    <x v="0"/>
    <n v="23"/>
    <x v="3"/>
    <x v="1"/>
    <x v="2"/>
    <s v="2020-02-09"/>
    <x v="0"/>
    <x v="0"/>
    <n v="26"/>
    <n v="21"/>
    <n v="5"/>
    <n v="9"/>
    <n v="36872"/>
    <n v="1418.1538461538462"/>
    <n v="29781.23076923077"/>
    <n v="5956.2461538461539"/>
    <n v="2978.123076923077"/>
    <n v="3573.7476923076924"/>
    <n v="200"/>
    <n v="3773.7476923076924"/>
    <n v="1800"/>
    <n v="40515.599999999999"/>
    <n v="36741.852307692308"/>
    <s v="Paid"/>
    <s v="HDFC"/>
    <s v="725475979204"/>
    <s v="605848865950"/>
  </r>
  <r>
    <x v="2388"/>
    <x v="195"/>
    <x v="0"/>
    <n v="46"/>
    <x v="5"/>
    <x v="5"/>
    <x v="5"/>
    <s v="2024-06-21"/>
    <x v="0"/>
    <x v="0"/>
    <n v="26"/>
    <n v="24"/>
    <n v="2"/>
    <n v="0"/>
    <n v="50176"/>
    <n v="1929.8461538461538"/>
    <n v="46316.307692307688"/>
    <n v="9263.2615384615383"/>
    <n v="4631.6307692307691"/>
    <n v="5557.9569230769221"/>
    <n v="200"/>
    <n v="5757.9569230769221"/>
    <n v="0"/>
    <n v="60211.19999999999"/>
    <n v="54453.24307692307"/>
    <s v="Paid"/>
    <s v="Axis"/>
    <s v="163362024883"/>
    <s v="837544079042"/>
  </r>
  <r>
    <x v="2389"/>
    <x v="110"/>
    <x v="1"/>
    <n v="28"/>
    <x v="0"/>
    <x v="1"/>
    <x v="1"/>
    <s v="2020-05-19"/>
    <x v="0"/>
    <x v="0"/>
    <n v="26"/>
    <n v="23"/>
    <n v="3"/>
    <n v="19"/>
    <n v="53465"/>
    <n v="2056.3461538461538"/>
    <n v="47295.961538461539"/>
    <n v="9459.1923076923085"/>
    <n v="4729.5961538461543"/>
    <n v="5675.5153846153844"/>
    <n v="200"/>
    <n v="5875.5153846153844"/>
    <n v="3800"/>
    <n v="65284.75"/>
    <n v="59409.234615384616"/>
    <s v="Paid"/>
    <s v="SBI"/>
    <s v="803698051353"/>
    <s v="120819920963"/>
  </r>
  <r>
    <x v="2390"/>
    <x v="55"/>
    <x v="0"/>
    <n v="36"/>
    <x v="6"/>
    <x v="1"/>
    <x v="2"/>
    <s v="2025-06-16"/>
    <x v="0"/>
    <x v="0"/>
    <n v="26"/>
    <n v="23"/>
    <n v="3"/>
    <n v="17"/>
    <n v="39530"/>
    <n v="1520.3846153846155"/>
    <n v="34968.846153846156"/>
    <n v="6993.7692307692314"/>
    <n v="3496.8846153846157"/>
    <n v="4196.2615384615383"/>
    <n v="200"/>
    <n v="4396.2615384615383"/>
    <n v="3400"/>
    <n v="48859.500000000007"/>
    <n v="44463.238461538465"/>
    <s v="Paid"/>
    <s v="HDFC"/>
    <s v="957116462585"/>
    <s v="199613368621"/>
  </r>
  <r>
    <x v="2391"/>
    <x v="157"/>
    <x v="1"/>
    <n v="25"/>
    <x v="1"/>
    <x v="2"/>
    <x v="2"/>
    <s v="2022-01-19"/>
    <x v="0"/>
    <x v="0"/>
    <n v="26"/>
    <n v="24"/>
    <n v="2"/>
    <n v="16"/>
    <n v="57435"/>
    <n v="2209.0384615384614"/>
    <n v="53016.923076923078"/>
    <n v="10603.384615384617"/>
    <n v="5301.6923076923085"/>
    <n v="6362.0307692307688"/>
    <n v="200"/>
    <n v="6562.0307692307688"/>
    <n v="3200"/>
    <n v="72122"/>
    <n v="65559.969230769231"/>
    <s v="Paid"/>
    <s v="HDFC"/>
    <s v="841225840949"/>
    <s v="630555677703"/>
  </r>
  <r>
    <x v="2392"/>
    <x v="39"/>
    <x v="1"/>
    <n v="39"/>
    <x v="0"/>
    <x v="5"/>
    <x v="0"/>
    <s v="2025-08-05"/>
    <x v="0"/>
    <x v="0"/>
    <n v="26"/>
    <n v="24"/>
    <n v="2"/>
    <n v="7"/>
    <n v="26528"/>
    <n v="1020.3076923076923"/>
    <n v="24487.384615384613"/>
    <n v="4897.4769230769225"/>
    <n v="2448.7384615384613"/>
    <n v="2938.4861538461537"/>
    <n v="200"/>
    <n v="3138.4861538461537"/>
    <n v="1400"/>
    <n v="33233.599999999999"/>
    <n v="30095.113846153843"/>
    <s v="Paid"/>
    <s v="SBI"/>
    <s v="639265049920"/>
    <s v="255486355059"/>
  </r>
  <r>
    <x v="2393"/>
    <x v="60"/>
    <x v="1"/>
    <n v="42"/>
    <x v="0"/>
    <x v="1"/>
    <x v="2"/>
    <s v="2020-06-08"/>
    <x v="0"/>
    <x v="0"/>
    <n v="26"/>
    <n v="22"/>
    <n v="4"/>
    <n v="3"/>
    <n v="50909"/>
    <n v="1958.0384615384614"/>
    <n v="43076.846153846149"/>
    <n v="8615.3692307692309"/>
    <n v="4307.6846153846154"/>
    <n v="5169.2215384615374"/>
    <n v="200"/>
    <n v="5369.2215384615374"/>
    <n v="600"/>
    <n v="56599.899999999994"/>
    <n v="51230.678461538453"/>
    <s v="Paid"/>
    <s v="SBI"/>
    <s v="825182194300"/>
    <s v="810283003003"/>
  </r>
  <r>
    <x v="2394"/>
    <x v="49"/>
    <x v="0"/>
    <n v="21"/>
    <x v="5"/>
    <x v="1"/>
    <x v="2"/>
    <s v="2025-08-07"/>
    <x v="0"/>
    <x v="0"/>
    <n v="26"/>
    <n v="23"/>
    <n v="3"/>
    <n v="15"/>
    <n v="78085"/>
    <n v="3003.2692307692309"/>
    <n v="69075.192307692312"/>
    <n v="13815.038461538463"/>
    <n v="6907.5192307692314"/>
    <n v="8289.0230769230766"/>
    <n v="200"/>
    <n v="8489.0230769230766"/>
    <n v="3000"/>
    <n v="92797.750000000015"/>
    <n v="84308.726923076931"/>
    <s v="Paid"/>
    <s v="Axis"/>
    <s v="483636499467"/>
    <s v="937435895481"/>
  </r>
  <r>
    <x v="2395"/>
    <x v="77"/>
    <x v="0"/>
    <n v="54"/>
    <x v="3"/>
    <x v="1"/>
    <x v="1"/>
    <s v="2020-11-15"/>
    <x v="0"/>
    <x v="0"/>
    <n v="26"/>
    <n v="25"/>
    <n v="1"/>
    <n v="19"/>
    <n v="41436"/>
    <n v="1593.6923076923076"/>
    <n v="39842.307692307688"/>
    <n v="7968.4615384615381"/>
    <n v="3984.2307692307691"/>
    <n v="4781.076923076922"/>
    <n v="200"/>
    <n v="4981.076923076922"/>
    <n v="3800"/>
    <n v="55594.999999999993"/>
    <n v="50613.923076923071"/>
    <s v="Paid"/>
    <s v="SBI"/>
    <s v="853739995277"/>
    <s v="378535339625"/>
  </r>
  <r>
    <x v="2396"/>
    <x v="97"/>
    <x v="1"/>
    <n v="49"/>
    <x v="3"/>
    <x v="4"/>
    <x v="0"/>
    <s v="2019-04-23"/>
    <x v="0"/>
    <x v="0"/>
    <n v="26"/>
    <n v="25"/>
    <n v="1"/>
    <n v="0"/>
    <n v="28366"/>
    <n v="1091"/>
    <n v="27275"/>
    <n v="5455"/>
    <n v="2727.5"/>
    <n v="3273"/>
    <n v="200"/>
    <n v="3473"/>
    <n v="0"/>
    <n v="35457.5"/>
    <n v="31984.5"/>
    <s v="Paid"/>
    <s v="HDFC"/>
    <s v="214097940239"/>
    <s v="847611264661"/>
  </r>
  <r>
    <x v="2397"/>
    <x v="176"/>
    <x v="1"/>
    <n v="27"/>
    <x v="6"/>
    <x v="0"/>
    <x v="5"/>
    <s v="2019-08-24"/>
    <x v="0"/>
    <x v="0"/>
    <n v="26"/>
    <n v="22"/>
    <n v="4"/>
    <n v="0"/>
    <n v="23798"/>
    <n v="915.30769230769226"/>
    <n v="20136.76923076923"/>
    <n v="4027.3538461538465"/>
    <n v="2013.6769230769232"/>
    <n v="2416.4123076923074"/>
    <n v="200"/>
    <n v="2616.4123076923074"/>
    <n v="0"/>
    <n v="26177.8"/>
    <n v="23561.387692307693"/>
    <s v="Paid"/>
    <s v="HDFC"/>
    <s v="184351718265"/>
    <s v="704078756270"/>
  </r>
  <r>
    <x v="2398"/>
    <x v="117"/>
    <x v="0"/>
    <n v="48"/>
    <x v="1"/>
    <x v="4"/>
    <x v="3"/>
    <s v="2024-01-17"/>
    <x v="0"/>
    <x v="0"/>
    <n v="26"/>
    <n v="22"/>
    <n v="4"/>
    <n v="3"/>
    <n v="27878"/>
    <n v="1072.2307692307693"/>
    <n v="23589.076923076926"/>
    <n v="4717.8153846153855"/>
    <n v="2358.9076923076927"/>
    <n v="2830.689230769231"/>
    <n v="200"/>
    <n v="3030.689230769231"/>
    <n v="600"/>
    <n v="31265.800000000003"/>
    <n v="28235.110769230771"/>
    <s v="Paid"/>
    <s v="ICICI"/>
    <s v="906275555160"/>
    <s v="810933818437"/>
  </r>
  <r>
    <x v="2399"/>
    <x v="31"/>
    <x v="0"/>
    <n v="29"/>
    <x v="3"/>
    <x v="1"/>
    <x v="4"/>
    <s v="2024-10-25"/>
    <x v="0"/>
    <x v="0"/>
    <n v="26"/>
    <n v="24"/>
    <n v="2"/>
    <n v="7"/>
    <n v="31069"/>
    <n v="1194.9615384615386"/>
    <n v="28679.076923076926"/>
    <n v="5735.8153846153855"/>
    <n v="2867.9076923076927"/>
    <n v="3441.4892307692307"/>
    <n v="200"/>
    <n v="3641.4892307692307"/>
    <n v="1400"/>
    <n v="38682.800000000003"/>
    <n v="35041.310769230775"/>
    <s v="Paid"/>
    <s v="Axis"/>
    <s v="573731932542"/>
    <s v="905283429923"/>
  </r>
  <r>
    <x v="2400"/>
    <x v="171"/>
    <x v="0"/>
    <n v="25"/>
    <x v="7"/>
    <x v="1"/>
    <x v="3"/>
    <s v="2023-10-18"/>
    <x v="0"/>
    <x v="0"/>
    <n v="26"/>
    <n v="21"/>
    <n v="5"/>
    <n v="11"/>
    <n v="31716"/>
    <n v="1219.8461538461538"/>
    <n v="25616.76923076923"/>
    <n v="5123.3538461538465"/>
    <n v="2561.6769230769232"/>
    <n v="3074.0123076923073"/>
    <n v="200"/>
    <n v="3274.0123076923073"/>
    <n v="2200"/>
    <n v="35501.799999999996"/>
    <n v="32227.787692307687"/>
    <s v="Paid"/>
    <s v="SBI"/>
    <s v="772599957398"/>
    <s v="759583841106"/>
  </r>
  <r>
    <x v="2401"/>
    <x v="69"/>
    <x v="1"/>
    <n v="40"/>
    <x v="0"/>
    <x v="2"/>
    <x v="0"/>
    <s v="2021-02-17"/>
    <x v="0"/>
    <x v="0"/>
    <n v="26"/>
    <n v="22"/>
    <n v="4"/>
    <n v="19"/>
    <n v="19335"/>
    <n v="743.65384615384619"/>
    <n v="16360.384615384617"/>
    <n v="3272.0769230769238"/>
    <n v="1636.0384615384619"/>
    <n v="1963.2461538461539"/>
    <n v="200"/>
    <n v="2163.2461538461539"/>
    <n v="3800"/>
    <n v="25068.5"/>
    <n v="22905.253846153846"/>
    <s v="Paid"/>
    <s v="SBI"/>
    <s v="853618888016"/>
    <s v="512624287950"/>
  </r>
  <r>
    <x v="2402"/>
    <x v="190"/>
    <x v="0"/>
    <n v="51"/>
    <x v="5"/>
    <x v="5"/>
    <x v="4"/>
    <s v="2022-05-04"/>
    <x v="0"/>
    <x v="0"/>
    <n v="26"/>
    <n v="21"/>
    <n v="5"/>
    <n v="15"/>
    <n v="45387"/>
    <n v="1745.6538461538462"/>
    <n v="36658.730769230773"/>
    <n v="7331.7461538461548"/>
    <n v="3665.8730769230774"/>
    <n v="4399.0476923076931"/>
    <n v="200"/>
    <n v="4599.0476923076931"/>
    <n v="3000"/>
    <n v="50656.350000000006"/>
    <n v="46057.302307692313"/>
    <s v="Paid"/>
    <s v="SBI"/>
    <s v="672435284587"/>
    <s v="285573812305"/>
  </r>
  <r>
    <x v="2403"/>
    <x v="174"/>
    <x v="1"/>
    <n v="51"/>
    <x v="1"/>
    <x v="4"/>
    <x v="1"/>
    <s v="2022-03-23"/>
    <x v="0"/>
    <x v="0"/>
    <n v="26"/>
    <n v="23"/>
    <n v="3"/>
    <n v="6"/>
    <n v="48849"/>
    <n v="1878.8076923076924"/>
    <n v="43212.576923076922"/>
    <n v="8642.5153846153844"/>
    <n v="4321.2576923076922"/>
    <n v="5185.5092307692303"/>
    <n v="200"/>
    <n v="5385.5092307692303"/>
    <n v="1200"/>
    <n v="57376.35"/>
    <n v="51990.840769230766"/>
    <s v="Paid"/>
    <s v="ICICI"/>
    <s v="913504688194"/>
    <s v="102314178664"/>
  </r>
  <r>
    <x v="2404"/>
    <x v="133"/>
    <x v="1"/>
    <n v="45"/>
    <x v="7"/>
    <x v="1"/>
    <x v="1"/>
    <s v="2022-06-02"/>
    <x v="0"/>
    <x v="0"/>
    <n v="26"/>
    <n v="25"/>
    <n v="1"/>
    <n v="5"/>
    <n v="19269"/>
    <n v="741.11538461538464"/>
    <n v="18527.884615384617"/>
    <n v="3705.5769230769238"/>
    <n v="1852.7884615384619"/>
    <n v="2223.3461538461538"/>
    <n v="200"/>
    <n v="2423.3461538461538"/>
    <n v="1000"/>
    <n v="25086.25"/>
    <n v="22662.903846153848"/>
    <s v="Paid"/>
    <s v="Axis"/>
    <s v="557241015408"/>
    <s v="218004371110"/>
  </r>
  <r>
    <x v="2405"/>
    <x v="47"/>
    <x v="0"/>
    <n v="49"/>
    <x v="1"/>
    <x v="1"/>
    <x v="6"/>
    <s v="2022-10-14"/>
    <x v="0"/>
    <x v="0"/>
    <n v="26"/>
    <n v="23"/>
    <n v="3"/>
    <n v="6"/>
    <n v="50683"/>
    <n v="1949.3461538461538"/>
    <n v="44834.961538461539"/>
    <n v="8966.9923076923078"/>
    <n v="4483.4961538461539"/>
    <n v="5380.1953846153847"/>
    <n v="200"/>
    <n v="5580.1953846153847"/>
    <n v="1200"/>
    <n v="59485.45"/>
    <n v="53905.254615384612"/>
    <s v="Paid"/>
    <s v="SBI"/>
    <s v="783782215008"/>
    <s v="347152819528"/>
  </r>
  <r>
    <x v="2406"/>
    <x v="122"/>
    <x v="1"/>
    <n v="31"/>
    <x v="6"/>
    <x v="5"/>
    <x v="1"/>
    <s v="2021-01-06"/>
    <x v="0"/>
    <x v="0"/>
    <n v="26"/>
    <n v="24"/>
    <n v="2"/>
    <n v="9"/>
    <n v="46691"/>
    <n v="1795.8076923076924"/>
    <n v="43099.384615384617"/>
    <n v="8619.876923076923"/>
    <n v="4309.9384615384615"/>
    <n v="5171.9261538461542"/>
    <n v="200"/>
    <n v="5371.9261538461542"/>
    <n v="1800"/>
    <n v="57829.200000000004"/>
    <n v="52457.273846153854"/>
    <s v="Paid"/>
    <s v="HDFC"/>
    <s v="411614752038"/>
    <s v="326684680056"/>
  </r>
  <r>
    <x v="2407"/>
    <x v="21"/>
    <x v="1"/>
    <n v="42"/>
    <x v="3"/>
    <x v="4"/>
    <x v="2"/>
    <s v="2019-10-25"/>
    <x v="0"/>
    <x v="0"/>
    <n v="26"/>
    <n v="22"/>
    <n v="4"/>
    <n v="11"/>
    <n v="47330"/>
    <n v="1820.3846153846155"/>
    <n v="40048.461538461539"/>
    <n v="8009.6923076923085"/>
    <n v="4004.8461538461543"/>
    <n v="4805.8153846153846"/>
    <n v="200"/>
    <n v="5005.8153846153846"/>
    <n v="2200"/>
    <n v="54263"/>
    <n v="49257.184615384613"/>
    <s v="Paid"/>
    <s v="SBI"/>
    <s v="477405364695"/>
    <s v="771391799984"/>
  </r>
  <r>
    <x v="2408"/>
    <x v="112"/>
    <x v="1"/>
    <n v="31"/>
    <x v="7"/>
    <x v="3"/>
    <x v="0"/>
    <s v="2021-01-13"/>
    <x v="0"/>
    <x v="0"/>
    <n v="26"/>
    <n v="24"/>
    <n v="2"/>
    <n v="4"/>
    <n v="45242"/>
    <n v="1740.0769230769231"/>
    <n v="41761.846153846156"/>
    <n v="8352.3692307692309"/>
    <n v="4176.1846153846154"/>
    <n v="5011.4215384615381"/>
    <n v="200"/>
    <n v="5211.4215384615381"/>
    <n v="800"/>
    <n v="55090.400000000001"/>
    <n v="49878.978461538463"/>
    <s v="Paid"/>
    <s v="ICICI"/>
    <s v="666941211440"/>
    <s v="353676388504"/>
  </r>
  <r>
    <x v="2409"/>
    <x v="59"/>
    <x v="0"/>
    <n v="26"/>
    <x v="1"/>
    <x v="5"/>
    <x v="2"/>
    <s v="2025-01-24"/>
    <x v="0"/>
    <x v="0"/>
    <n v="26"/>
    <n v="21"/>
    <n v="5"/>
    <n v="1"/>
    <n v="33129"/>
    <n v="1274.1923076923076"/>
    <n v="26758.038461538461"/>
    <n v="5351.6076923076926"/>
    <n v="2675.8038461538463"/>
    <n v="3210.9646153846152"/>
    <n v="200"/>
    <n v="3410.9646153846152"/>
    <n v="200"/>
    <n v="34985.449999999997"/>
    <n v="31574.485384615382"/>
    <s v="Paid"/>
    <s v="Axis"/>
    <s v="219422146505"/>
    <s v="349616511313"/>
  </r>
  <r>
    <x v="2410"/>
    <x v="173"/>
    <x v="1"/>
    <n v="42"/>
    <x v="3"/>
    <x v="5"/>
    <x v="5"/>
    <s v="2019-07-29"/>
    <x v="0"/>
    <x v="0"/>
    <n v="26"/>
    <n v="23"/>
    <n v="3"/>
    <n v="4"/>
    <n v="75854"/>
    <n v="2917.4615384615386"/>
    <n v="67101.61538461539"/>
    <n v="13420.323076923079"/>
    <n v="6710.1615384615397"/>
    <n v="8052.1938461538466"/>
    <n v="200"/>
    <n v="8252.1938461538466"/>
    <n v="800"/>
    <n v="88032.1"/>
    <n v="79779.906153846154"/>
    <s v="Paid"/>
    <s v="HDFC"/>
    <s v="307907067035"/>
    <s v="775096252365"/>
  </r>
  <r>
    <x v="2411"/>
    <x v="106"/>
    <x v="0"/>
    <n v="52"/>
    <x v="6"/>
    <x v="2"/>
    <x v="6"/>
    <s v="2019-04-15"/>
    <x v="0"/>
    <x v="0"/>
    <n v="26"/>
    <n v="22"/>
    <n v="4"/>
    <n v="0"/>
    <n v="38418"/>
    <n v="1477.6153846153845"/>
    <n v="32507.538461538461"/>
    <n v="6501.5076923076922"/>
    <n v="3250.7538461538461"/>
    <n v="3900.9046153846152"/>
    <n v="200"/>
    <n v="4100.9046153846157"/>
    <n v="0"/>
    <n v="42259.8"/>
    <n v="38158.895384615389"/>
    <s v="Paid"/>
    <s v="ICICI"/>
    <s v="197072169213"/>
    <s v="717130293718"/>
  </r>
  <r>
    <x v="2412"/>
    <x v="59"/>
    <x v="1"/>
    <n v="29"/>
    <x v="2"/>
    <x v="4"/>
    <x v="4"/>
    <s v="2023-02-04"/>
    <x v="0"/>
    <x v="0"/>
    <n v="26"/>
    <n v="24"/>
    <n v="2"/>
    <n v="14"/>
    <n v="36569"/>
    <n v="1406.5"/>
    <n v="33756"/>
    <n v="6751.2000000000007"/>
    <n v="3375.6000000000004"/>
    <n v="4050.72"/>
    <n v="200"/>
    <n v="4250.7199999999993"/>
    <n v="2800"/>
    <n v="46682.799999999996"/>
    <n v="42432.079999999994"/>
    <s v="Paid"/>
    <s v="Axis"/>
    <s v="726268174816"/>
    <s v="560766677845"/>
  </r>
  <r>
    <x v="2413"/>
    <x v="169"/>
    <x v="1"/>
    <n v="44"/>
    <x v="0"/>
    <x v="5"/>
    <x v="5"/>
    <s v="2023-05-05"/>
    <x v="0"/>
    <x v="0"/>
    <n v="26"/>
    <n v="25"/>
    <n v="1"/>
    <n v="3"/>
    <n v="65719"/>
    <n v="2527.6538461538462"/>
    <n v="63191.346153846156"/>
    <n v="12638.269230769232"/>
    <n v="6319.1346153846162"/>
    <n v="7582.9615384615381"/>
    <n v="200"/>
    <n v="7782.9615384615381"/>
    <n v="600"/>
    <n v="82748.75"/>
    <n v="74965.788461538468"/>
    <s v="Paid"/>
    <s v="Axis"/>
    <s v="864054292397"/>
    <s v="709377909411"/>
  </r>
  <r>
    <x v="2414"/>
    <x v="15"/>
    <x v="0"/>
    <n v="43"/>
    <x v="2"/>
    <x v="5"/>
    <x v="6"/>
    <s v="2020-11-12"/>
    <x v="0"/>
    <x v="0"/>
    <n v="26"/>
    <n v="24"/>
    <n v="2"/>
    <n v="15"/>
    <n v="74265"/>
    <n v="2856.3461538461538"/>
    <n v="68552.307692307688"/>
    <n v="13710.461538461539"/>
    <n v="6855.2307692307695"/>
    <n v="8226.2769230769227"/>
    <n v="200"/>
    <n v="8426.2769230769227"/>
    <n v="3000"/>
    <n v="92117.999999999985"/>
    <n v="83691.723076923066"/>
    <s v="Paid"/>
    <s v="ICICI"/>
    <s v="760586381267"/>
    <s v="988627463989"/>
  </r>
  <r>
    <x v="2415"/>
    <x v="52"/>
    <x v="1"/>
    <n v="40"/>
    <x v="3"/>
    <x v="0"/>
    <x v="0"/>
    <s v="2024-12-17"/>
    <x v="0"/>
    <x v="0"/>
    <n v="26"/>
    <n v="24"/>
    <n v="2"/>
    <n v="10"/>
    <n v="69061"/>
    <n v="2656.1923076923076"/>
    <n v="63748.615384615383"/>
    <n v="12749.723076923077"/>
    <n v="6374.8615384615387"/>
    <n v="7649.833846153846"/>
    <n v="200"/>
    <n v="7849.833846153846"/>
    <n v="2000"/>
    <n v="84873.2"/>
    <n v="77023.366153846146"/>
    <s v="Paid"/>
    <s v="HDFC"/>
    <s v="939141336669"/>
    <s v="945417318633"/>
  </r>
  <r>
    <x v="2416"/>
    <x v="160"/>
    <x v="0"/>
    <n v="44"/>
    <x v="1"/>
    <x v="3"/>
    <x v="4"/>
    <s v="2022-10-04"/>
    <x v="0"/>
    <x v="0"/>
    <n v="26"/>
    <n v="24"/>
    <n v="2"/>
    <n v="3"/>
    <n v="70509"/>
    <n v="2711.8846153846152"/>
    <n v="65085.230769230766"/>
    <n v="13017.046153846153"/>
    <n v="6508.5230769230766"/>
    <n v="7810.2276923076915"/>
    <n v="200"/>
    <n v="8010.2276923076915"/>
    <n v="600"/>
    <n v="85210.799999999988"/>
    <n v="77200.572307692302"/>
    <s v="Paid"/>
    <s v="ICICI"/>
    <s v="453286036848"/>
    <s v="325056241215"/>
  </r>
  <r>
    <x v="2417"/>
    <x v="194"/>
    <x v="0"/>
    <n v="49"/>
    <x v="5"/>
    <x v="4"/>
    <x v="6"/>
    <s v="2022-03-15"/>
    <x v="0"/>
    <x v="0"/>
    <n v="26"/>
    <n v="22"/>
    <n v="4"/>
    <n v="20"/>
    <n v="37742"/>
    <n v="1451.6153846153845"/>
    <n v="31935.538461538461"/>
    <n v="6387.1076923076926"/>
    <n v="3193.5538461538463"/>
    <n v="3832.2646153846154"/>
    <n v="200"/>
    <n v="4032.2646153846154"/>
    <n v="4000"/>
    <n v="45516.2"/>
    <n v="41483.935384615383"/>
    <s v="Paid"/>
    <s v="SBI"/>
    <s v="402646628071"/>
    <s v="632177252284"/>
  </r>
  <r>
    <x v="2418"/>
    <x v="183"/>
    <x v="0"/>
    <n v="49"/>
    <x v="7"/>
    <x v="5"/>
    <x v="2"/>
    <s v="2021-06-01"/>
    <x v="0"/>
    <x v="0"/>
    <n v="26"/>
    <n v="22"/>
    <n v="4"/>
    <n v="10"/>
    <n v="30343"/>
    <n v="1167.0384615384614"/>
    <n v="25674.846153846152"/>
    <n v="5134.9692307692312"/>
    <n v="2567.4846153846156"/>
    <n v="3080.9815384615381"/>
    <n v="200"/>
    <n v="3280.9815384615381"/>
    <n v="2000"/>
    <n v="35377.300000000003"/>
    <n v="32096.318461538463"/>
    <s v="Paid"/>
    <s v="SBI"/>
    <s v="487181809926"/>
    <s v="220633182282"/>
  </r>
  <r>
    <x v="2419"/>
    <x v="79"/>
    <x v="0"/>
    <n v="33"/>
    <x v="5"/>
    <x v="3"/>
    <x v="5"/>
    <s v="2023-06-06"/>
    <x v="0"/>
    <x v="0"/>
    <n v="26"/>
    <n v="21"/>
    <n v="5"/>
    <n v="15"/>
    <n v="55245"/>
    <n v="2124.8076923076924"/>
    <n v="44620.961538461539"/>
    <n v="8924.1923076923085"/>
    <n v="4462.0961538461543"/>
    <n v="5354.5153846153844"/>
    <n v="200"/>
    <n v="5554.5153846153844"/>
    <n v="3000"/>
    <n v="61007.25"/>
    <n v="55452.734615384616"/>
    <s v="Paid"/>
    <s v="ICICI"/>
    <s v="889256016157"/>
    <s v="796988413108"/>
  </r>
  <r>
    <x v="2420"/>
    <x v="116"/>
    <x v="0"/>
    <n v="43"/>
    <x v="7"/>
    <x v="4"/>
    <x v="0"/>
    <s v="2022-02-15"/>
    <x v="0"/>
    <x v="0"/>
    <n v="26"/>
    <n v="23"/>
    <n v="3"/>
    <n v="14"/>
    <n v="23812"/>
    <n v="915.84615384615381"/>
    <n v="21064.461538461539"/>
    <n v="4212.8923076923083"/>
    <n v="2106.4461538461542"/>
    <n v="2527.7353846153846"/>
    <n v="200"/>
    <n v="2727.7353846153846"/>
    <n v="2800"/>
    <n v="30183.800000000003"/>
    <n v="27456.064615384617"/>
    <s v="Paid"/>
    <s v="ICICI"/>
    <s v="631681965811"/>
    <s v="711409704405"/>
  </r>
  <r>
    <x v="2421"/>
    <x v="111"/>
    <x v="0"/>
    <n v="54"/>
    <x v="1"/>
    <x v="4"/>
    <x v="0"/>
    <s v="2024-02-05"/>
    <x v="0"/>
    <x v="0"/>
    <n v="26"/>
    <n v="22"/>
    <n v="4"/>
    <n v="18"/>
    <n v="65261"/>
    <n v="2510.0384615384614"/>
    <n v="55220.846153846149"/>
    <n v="11044.16923076923"/>
    <n v="5522.0846153846151"/>
    <n v="6626.5015384615372"/>
    <n v="200"/>
    <n v="6826.5015384615372"/>
    <n v="3600"/>
    <n v="75387.100000000006"/>
    <n v="68560.598461538466"/>
    <s v="Paid"/>
    <s v="Axis"/>
    <s v="255269967041"/>
    <s v="176065178840"/>
  </r>
  <r>
    <x v="2422"/>
    <x v="152"/>
    <x v="0"/>
    <n v="21"/>
    <x v="5"/>
    <x v="1"/>
    <x v="5"/>
    <s v="2019-07-21"/>
    <x v="0"/>
    <x v="0"/>
    <n v="26"/>
    <n v="22"/>
    <n v="4"/>
    <n v="9"/>
    <n v="53395"/>
    <n v="2053.6538461538462"/>
    <n v="45180.384615384617"/>
    <n v="9036.0769230769238"/>
    <n v="4518.0384615384619"/>
    <n v="5421.6461538461535"/>
    <n v="200"/>
    <n v="5621.6461538461535"/>
    <n v="1800"/>
    <n v="60534.5"/>
    <n v="54912.853846153848"/>
    <s v="Paid"/>
    <s v="HDFC"/>
    <s v="712252018110"/>
    <s v="159535398581"/>
  </r>
  <r>
    <x v="2423"/>
    <x v="162"/>
    <x v="0"/>
    <n v="25"/>
    <x v="6"/>
    <x v="4"/>
    <x v="1"/>
    <s v="2020-04-05"/>
    <x v="0"/>
    <x v="0"/>
    <n v="26"/>
    <n v="23"/>
    <n v="3"/>
    <n v="9"/>
    <n v="50736"/>
    <n v="1951.3846153846155"/>
    <n v="44881.846153846156"/>
    <n v="8976.3692307692309"/>
    <n v="4488.1846153846154"/>
    <n v="5385.8215384615387"/>
    <n v="200"/>
    <n v="5585.8215384615387"/>
    <n v="1800"/>
    <n v="60146.400000000001"/>
    <n v="54560.578461538462"/>
    <s v="Paid"/>
    <s v="ICICI"/>
    <s v="952117018815"/>
    <s v="123408661973"/>
  </r>
  <r>
    <x v="2424"/>
    <x v="47"/>
    <x v="0"/>
    <n v="33"/>
    <x v="1"/>
    <x v="0"/>
    <x v="5"/>
    <s v="2021-11-17"/>
    <x v="0"/>
    <x v="0"/>
    <n v="26"/>
    <n v="25"/>
    <n v="1"/>
    <n v="15"/>
    <n v="43177"/>
    <n v="1660.6538461538462"/>
    <n v="41516.346153846156"/>
    <n v="8303.2692307692323"/>
    <n v="4151.6346153846162"/>
    <n v="4981.9615384615381"/>
    <n v="200"/>
    <n v="5181.9615384615381"/>
    <n v="3000"/>
    <n v="56971.250000000007"/>
    <n v="51789.288461538468"/>
    <s v="Paid"/>
    <s v="ICICI"/>
    <s v="320015565594"/>
    <s v="952602459689"/>
  </r>
  <r>
    <x v="2425"/>
    <x v="23"/>
    <x v="1"/>
    <n v="26"/>
    <x v="1"/>
    <x v="2"/>
    <x v="2"/>
    <s v="2021-06-08"/>
    <x v="0"/>
    <x v="0"/>
    <n v="26"/>
    <n v="23"/>
    <n v="3"/>
    <n v="3"/>
    <n v="68447"/>
    <n v="2632.5769230769229"/>
    <n v="60549.269230769227"/>
    <n v="12109.853846153846"/>
    <n v="6054.9269230769232"/>
    <n v="7265.912307692307"/>
    <n v="200"/>
    <n v="7465.912307692307"/>
    <n v="600"/>
    <n v="79314.05"/>
    <n v="71848.13769230769"/>
    <s v="Paid"/>
    <s v="Axis"/>
    <s v="328788707053"/>
    <s v="282344877315"/>
  </r>
  <r>
    <x v="2426"/>
    <x v="174"/>
    <x v="0"/>
    <n v="33"/>
    <x v="1"/>
    <x v="0"/>
    <x v="4"/>
    <s v="2024-07-01"/>
    <x v="0"/>
    <x v="0"/>
    <n v="26"/>
    <n v="23"/>
    <n v="3"/>
    <n v="6"/>
    <n v="56862"/>
    <n v="2187"/>
    <n v="50301"/>
    <n v="10060.200000000001"/>
    <n v="5030.1000000000004"/>
    <n v="6036.12"/>
    <n v="200"/>
    <n v="6236.12"/>
    <n v="1200"/>
    <n v="66591.299999999988"/>
    <n v="60355.179999999986"/>
    <s v="Paid"/>
    <s v="SBI"/>
    <s v="367532497328"/>
    <s v="827408774663"/>
  </r>
  <r>
    <x v="2427"/>
    <x v="148"/>
    <x v="1"/>
    <n v="28"/>
    <x v="6"/>
    <x v="2"/>
    <x v="6"/>
    <s v="2023-10-04"/>
    <x v="0"/>
    <x v="0"/>
    <n v="26"/>
    <n v="22"/>
    <n v="4"/>
    <n v="0"/>
    <n v="63440"/>
    <n v="2440"/>
    <n v="53680"/>
    <n v="10736"/>
    <n v="5368"/>
    <n v="6441.5999999999995"/>
    <n v="200"/>
    <n v="6641.5999999999995"/>
    <n v="0"/>
    <n v="69784"/>
    <n v="63142.400000000001"/>
    <s v="Paid"/>
    <s v="ICICI"/>
    <s v="816176301736"/>
    <s v="347158503188"/>
  </r>
  <r>
    <x v="2428"/>
    <x v="186"/>
    <x v="0"/>
    <n v="38"/>
    <x v="7"/>
    <x v="3"/>
    <x v="4"/>
    <s v="2022-11-17"/>
    <x v="0"/>
    <x v="0"/>
    <n v="26"/>
    <n v="23"/>
    <n v="3"/>
    <n v="5"/>
    <n v="44814"/>
    <n v="1723.6153846153845"/>
    <n v="39643.153846153844"/>
    <n v="7928.6307692307691"/>
    <n v="3964.3153846153846"/>
    <n v="4757.1784615384613"/>
    <n v="200"/>
    <n v="4957.1784615384613"/>
    <n v="1000"/>
    <n v="52536.1"/>
    <n v="47578.921538461538"/>
    <s v="Paid"/>
    <s v="Axis"/>
    <s v="636831993181"/>
    <s v="587415394812"/>
  </r>
  <r>
    <x v="2429"/>
    <x v="166"/>
    <x v="1"/>
    <n v="33"/>
    <x v="1"/>
    <x v="2"/>
    <x v="1"/>
    <s v="2025-05-30"/>
    <x v="0"/>
    <x v="0"/>
    <n v="26"/>
    <n v="23"/>
    <n v="3"/>
    <n v="12"/>
    <n v="40240"/>
    <n v="1547.6923076923076"/>
    <n v="35596.923076923078"/>
    <n v="7119.3846153846162"/>
    <n v="3559.6923076923081"/>
    <n v="4271.6307692307691"/>
    <n v="200"/>
    <n v="4471.6307692307691"/>
    <n v="2400"/>
    <n v="48676"/>
    <n v="44204.369230769233"/>
    <s v="Paid"/>
    <s v="Axis"/>
    <s v="325644118621"/>
    <s v="796646271142"/>
  </r>
  <r>
    <x v="2430"/>
    <x v="59"/>
    <x v="0"/>
    <n v="32"/>
    <x v="7"/>
    <x v="3"/>
    <x v="5"/>
    <s v="2019-11-07"/>
    <x v="0"/>
    <x v="0"/>
    <n v="26"/>
    <n v="24"/>
    <n v="2"/>
    <n v="13"/>
    <n v="34789"/>
    <n v="1338.0384615384614"/>
    <n v="32112.923076923074"/>
    <n v="6422.5846153846151"/>
    <n v="3211.2923076923075"/>
    <n v="3853.5507692307688"/>
    <n v="200"/>
    <n v="4053.5507692307688"/>
    <n v="2600"/>
    <n v="44346.8"/>
    <n v="40293.249230769237"/>
    <s v="Paid"/>
    <s v="Axis"/>
    <s v="235053909405"/>
    <s v="690343351522"/>
  </r>
  <r>
    <x v="2431"/>
    <x v="46"/>
    <x v="1"/>
    <n v="45"/>
    <x v="3"/>
    <x v="3"/>
    <x v="0"/>
    <s v="2021-03-29"/>
    <x v="0"/>
    <x v="0"/>
    <n v="26"/>
    <n v="22"/>
    <n v="4"/>
    <n v="4"/>
    <n v="64643"/>
    <n v="2486.2692307692309"/>
    <n v="54697.923076923078"/>
    <n v="10939.584615384616"/>
    <n v="5469.792307692308"/>
    <n v="6563.750769230769"/>
    <n v="200"/>
    <n v="6763.750769230769"/>
    <n v="800"/>
    <n v="71907.3"/>
    <n v="65143.549230769233"/>
    <s v="Paid"/>
    <s v="ICICI"/>
    <s v="413688626123"/>
    <s v="210362946326"/>
  </r>
  <r>
    <x v="2432"/>
    <x v="34"/>
    <x v="0"/>
    <n v="38"/>
    <x v="6"/>
    <x v="5"/>
    <x v="0"/>
    <s v="2019-12-05"/>
    <x v="0"/>
    <x v="0"/>
    <n v="26"/>
    <n v="23"/>
    <n v="3"/>
    <n v="16"/>
    <n v="47558"/>
    <n v="1829.1538461538462"/>
    <n v="42070.538461538461"/>
    <n v="8414.1076923076926"/>
    <n v="4207.0538461538463"/>
    <n v="5048.4646153846152"/>
    <n v="200"/>
    <n v="5248.4646153846152"/>
    <n v="3200"/>
    <n v="57891.7"/>
    <n v="52643.235384615386"/>
    <s v="Paid"/>
    <s v="Axis"/>
    <s v="999922298244"/>
    <s v="883681007532"/>
  </r>
  <r>
    <x v="2433"/>
    <x v="37"/>
    <x v="1"/>
    <n v="48"/>
    <x v="2"/>
    <x v="5"/>
    <x v="2"/>
    <s v="2022-03-31"/>
    <x v="0"/>
    <x v="0"/>
    <n v="26"/>
    <n v="24"/>
    <n v="2"/>
    <n v="16"/>
    <n v="32086"/>
    <n v="1234.0769230769231"/>
    <n v="29617.846153846156"/>
    <n v="5923.5692307692316"/>
    <n v="2961.7846153846158"/>
    <n v="3554.1415384615384"/>
    <n v="200"/>
    <n v="3754.1415384615384"/>
    <n v="3200"/>
    <n v="41703.200000000004"/>
    <n v="37949.058461538465"/>
    <s v="Paid"/>
    <s v="Axis"/>
    <s v="772591280422"/>
    <s v="758344316079"/>
  </r>
  <r>
    <x v="2434"/>
    <x v="97"/>
    <x v="1"/>
    <n v="39"/>
    <x v="6"/>
    <x v="1"/>
    <x v="0"/>
    <s v="2025-01-05"/>
    <x v="0"/>
    <x v="0"/>
    <n v="26"/>
    <n v="25"/>
    <n v="1"/>
    <n v="1"/>
    <n v="71626"/>
    <n v="2754.8461538461538"/>
    <n v="68871.153846153844"/>
    <n v="13774.23076923077"/>
    <n v="6887.1153846153848"/>
    <n v="8264.538461538461"/>
    <n v="200"/>
    <n v="8464.538461538461"/>
    <n v="200"/>
    <n v="89732.5"/>
    <n v="81267.961538461532"/>
    <s v="Paid"/>
    <s v="ICICI"/>
    <s v="972294518262"/>
    <s v="567236462166"/>
  </r>
  <r>
    <x v="2435"/>
    <x v="31"/>
    <x v="1"/>
    <n v="48"/>
    <x v="2"/>
    <x v="3"/>
    <x v="5"/>
    <s v="2023-11-12"/>
    <x v="0"/>
    <x v="0"/>
    <n v="26"/>
    <n v="25"/>
    <n v="1"/>
    <n v="0"/>
    <n v="37144"/>
    <n v="1428.6153846153845"/>
    <n v="35715.38461538461"/>
    <n v="7143.076923076922"/>
    <n v="3571.538461538461"/>
    <n v="4285.8461538461534"/>
    <n v="200"/>
    <n v="4485.8461538461534"/>
    <n v="0"/>
    <n v="46429.999999999993"/>
    <n v="41944.153846153837"/>
    <s v="Paid"/>
    <s v="ICICI"/>
    <s v="791924732038"/>
    <s v="848807954220"/>
  </r>
  <r>
    <x v="2436"/>
    <x v="140"/>
    <x v="1"/>
    <n v="49"/>
    <x v="6"/>
    <x v="1"/>
    <x v="1"/>
    <s v="2023-09-12"/>
    <x v="0"/>
    <x v="0"/>
    <n v="26"/>
    <n v="23"/>
    <n v="3"/>
    <n v="0"/>
    <n v="62202"/>
    <n v="2392.3846153846152"/>
    <n v="55024.846153846149"/>
    <n v="11004.969230769231"/>
    <n v="5502.4846153846156"/>
    <n v="6602.9815384615376"/>
    <n v="200"/>
    <n v="6802.9815384615376"/>
    <n v="0"/>
    <n v="71532.3"/>
    <n v="64729.318461538467"/>
    <s v="Paid"/>
    <s v="HDFC"/>
    <s v="128914993456"/>
    <s v="244909643119"/>
  </r>
  <r>
    <x v="2437"/>
    <x v="196"/>
    <x v="0"/>
    <n v="51"/>
    <x v="1"/>
    <x v="4"/>
    <x v="0"/>
    <s v="2024-01-09"/>
    <x v="0"/>
    <x v="0"/>
    <n v="26"/>
    <n v="25"/>
    <n v="1"/>
    <n v="18"/>
    <n v="26074"/>
    <n v="1002.8461538461538"/>
    <n v="25071.153846153844"/>
    <n v="5014.2307692307695"/>
    <n v="2507.1153846153848"/>
    <n v="3008.538461538461"/>
    <n v="200"/>
    <n v="3208.538461538461"/>
    <n v="3600"/>
    <n v="36192.5"/>
    <n v="32983.961538461539"/>
    <s v="Paid"/>
    <s v="SBI"/>
    <s v="575688653601"/>
    <s v="447874773596"/>
  </r>
  <r>
    <x v="2438"/>
    <x v="166"/>
    <x v="0"/>
    <n v="22"/>
    <x v="6"/>
    <x v="2"/>
    <x v="1"/>
    <s v="2025-03-29"/>
    <x v="0"/>
    <x v="0"/>
    <n v="26"/>
    <n v="26"/>
    <n v="0"/>
    <n v="1"/>
    <n v="37754"/>
    <n v="1452.0769230769231"/>
    <n v="37754"/>
    <n v="7550.8"/>
    <n v="3775.4"/>
    <n v="4530.4799999999996"/>
    <n v="200"/>
    <n v="4730.4799999999996"/>
    <n v="200"/>
    <n v="49280.200000000004"/>
    <n v="44549.72"/>
    <s v="Paid"/>
    <s v="SBI"/>
    <s v="641671187891"/>
    <s v="334561699446"/>
  </r>
  <r>
    <x v="2439"/>
    <x v="24"/>
    <x v="0"/>
    <n v="40"/>
    <x v="5"/>
    <x v="5"/>
    <x v="4"/>
    <s v="2024-05-19"/>
    <x v="0"/>
    <x v="0"/>
    <n v="26"/>
    <n v="24"/>
    <n v="2"/>
    <n v="15"/>
    <n v="72357"/>
    <n v="2782.9615384615386"/>
    <n v="66791.076923076922"/>
    <n v="13358.215384615385"/>
    <n v="6679.1076923076926"/>
    <n v="8014.9292307692303"/>
    <n v="200"/>
    <n v="8214.9292307692303"/>
    <n v="3000"/>
    <n v="89828.4"/>
    <n v="81613.470769230771"/>
    <s v="Paid"/>
    <s v="Axis"/>
    <s v="244318354079"/>
    <s v="630744772495"/>
  </r>
  <r>
    <x v="2440"/>
    <x v="102"/>
    <x v="1"/>
    <n v="33"/>
    <x v="0"/>
    <x v="1"/>
    <x v="2"/>
    <s v="2019-10-19"/>
    <x v="0"/>
    <x v="0"/>
    <n v="26"/>
    <n v="23"/>
    <n v="3"/>
    <n v="0"/>
    <n v="48528"/>
    <n v="1866.4615384615386"/>
    <n v="42928.61538461539"/>
    <n v="8585.7230769230791"/>
    <n v="4292.8615384615396"/>
    <n v="5151.4338461538464"/>
    <n v="200"/>
    <n v="5351.4338461538464"/>
    <n v="0"/>
    <n v="55807.200000000012"/>
    <n v="50455.766153846169"/>
    <s v="Paid"/>
    <s v="Axis"/>
    <s v="422133183309"/>
    <s v="323667239340"/>
  </r>
  <r>
    <x v="2441"/>
    <x v="169"/>
    <x v="1"/>
    <n v="49"/>
    <x v="1"/>
    <x v="4"/>
    <x v="1"/>
    <s v="2024-07-29"/>
    <x v="0"/>
    <x v="0"/>
    <n v="26"/>
    <n v="22"/>
    <n v="4"/>
    <n v="2"/>
    <n v="55987"/>
    <n v="2153.3461538461538"/>
    <n v="47373.615384615383"/>
    <n v="9474.7230769230773"/>
    <n v="4737.3615384615387"/>
    <n v="5684.833846153846"/>
    <n v="200"/>
    <n v="5884.833846153846"/>
    <n v="400"/>
    <n v="61985.7"/>
    <n v="56100.866153846153"/>
    <s v="Paid"/>
    <s v="ICICI"/>
    <s v="448103832879"/>
    <s v="364490317564"/>
  </r>
  <r>
    <x v="2442"/>
    <x v="51"/>
    <x v="1"/>
    <n v="53"/>
    <x v="3"/>
    <x v="0"/>
    <x v="1"/>
    <s v="2025-08-15"/>
    <x v="0"/>
    <x v="0"/>
    <n v="26"/>
    <n v="23"/>
    <n v="3"/>
    <n v="7"/>
    <n v="59896"/>
    <n v="2303.6923076923076"/>
    <n v="52984.923076923078"/>
    <n v="10596.984615384616"/>
    <n v="5298.4923076923078"/>
    <n v="6358.1907692307695"/>
    <n v="200"/>
    <n v="6558.1907692307695"/>
    <n v="1400"/>
    <n v="70280.399999999994"/>
    <n v="63722.209230769222"/>
    <s v="Paid"/>
    <s v="SBI"/>
    <s v="411095951763"/>
    <s v="194659959957"/>
  </r>
  <r>
    <x v="2443"/>
    <x v="117"/>
    <x v="1"/>
    <n v="47"/>
    <x v="3"/>
    <x v="0"/>
    <x v="2"/>
    <s v="2020-11-01"/>
    <x v="0"/>
    <x v="0"/>
    <n v="26"/>
    <n v="25"/>
    <n v="1"/>
    <n v="19"/>
    <n v="24794"/>
    <n v="953.61538461538464"/>
    <n v="23840.384615384617"/>
    <n v="4768.0769230769238"/>
    <n v="2384.0384615384619"/>
    <n v="2860.8461538461538"/>
    <n v="200"/>
    <n v="3060.8461538461538"/>
    <n v="3800"/>
    <n v="34792.5"/>
    <n v="31731.653846153848"/>
    <s v="Paid"/>
    <s v="Axis"/>
    <s v="518403982695"/>
    <s v="304190038907"/>
  </r>
  <r>
    <x v="2444"/>
    <x v="84"/>
    <x v="0"/>
    <n v="48"/>
    <x v="2"/>
    <x v="3"/>
    <x v="6"/>
    <s v="2022-09-15"/>
    <x v="0"/>
    <x v="0"/>
    <n v="26"/>
    <n v="22"/>
    <n v="4"/>
    <n v="5"/>
    <n v="54071"/>
    <n v="2079.6538461538462"/>
    <n v="45752.384615384617"/>
    <n v="9150.4769230769234"/>
    <n v="4575.2384615384617"/>
    <n v="5490.2861538461539"/>
    <n v="200"/>
    <n v="5690.2861538461539"/>
    <n v="1000"/>
    <n v="60478.100000000006"/>
    <n v="54787.813846153855"/>
    <s v="Paid"/>
    <s v="HDFC"/>
    <s v="130350329483"/>
    <s v="855190322937"/>
  </r>
  <r>
    <x v="2445"/>
    <x v="110"/>
    <x v="0"/>
    <n v="35"/>
    <x v="3"/>
    <x v="5"/>
    <x v="2"/>
    <s v="2020-05-04"/>
    <x v="0"/>
    <x v="0"/>
    <n v="26"/>
    <n v="25"/>
    <n v="1"/>
    <n v="18"/>
    <n v="60608"/>
    <n v="2331.0769230769229"/>
    <n v="58276.923076923071"/>
    <n v="11655.384615384615"/>
    <n v="5827.6923076923076"/>
    <n v="6993.2307692307686"/>
    <n v="200"/>
    <n v="7193.2307692307686"/>
    <n v="3600"/>
    <n v="79360"/>
    <n v="72166.769230769234"/>
    <s v="Paid"/>
    <s v="HDFC"/>
    <s v="446747029213"/>
    <s v="137750681893"/>
  </r>
  <r>
    <x v="2446"/>
    <x v="29"/>
    <x v="1"/>
    <n v="47"/>
    <x v="7"/>
    <x v="5"/>
    <x v="3"/>
    <s v="2021-06-10"/>
    <x v="0"/>
    <x v="0"/>
    <n v="26"/>
    <n v="23"/>
    <n v="3"/>
    <n v="15"/>
    <n v="57786"/>
    <n v="2222.5384615384614"/>
    <n v="51118.38461538461"/>
    <n v="10223.676923076922"/>
    <n v="5111.8384615384612"/>
    <n v="6134.206153846153"/>
    <n v="200"/>
    <n v="6334.206153846153"/>
    <n v="3000"/>
    <n v="69453.899999999994"/>
    <n v="63119.693846153838"/>
    <s v="Paid"/>
    <s v="SBI"/>
    <s v="319518056418"/>
    <s v="786792910614"/>
  </r>
  <r>
    <x v="2447"/>
    <x v="42"/>
    <x v="0"/>
    <n v="50"/>
    <x v="7"/>
    <x v="4"/>
    <x v="3"/>
    <s v="2020-10-31"/>
    <x v="0"/>
    <x v="0"/>
    <n v="26"/>
    <n v="25"/>
    <n v="1"/>
    <n v="4"/>
    <n v="67935"/>
    <n v="2612.8846153846152"/>
    <n v="65322.115384615383"/>
    <n v="13064.423076923078"/>
    <n v="6532.211538461539"/>
    <n v="7838.6538461538457"/>
    <n v="200"/>
    <n v="8038.6538461538457"/>
    <n v="800"/>
    <n v="85718.75"/>
    <n v="77680.096153846156"/>
    <s v="Paid"/>
    <s v="Axis"/>
    <s v="794493883998"/>
    <s v="201527199251"/>
  </r>
  <r>
    <x v="2448"/>
    <x v="101"/>
    <x v="0"/>
    <n v="53"/>
    <x v="1"/>
    <x v="4"/>
    <x v="4"/>
    <s v="2022-12-04"/>
    <x v="0"/>
    <x v="0"/>
    <n v="26"/>
    <n v="25"/>
    <n v="1"/>
    <n v="5"/>
    <n v="55059"/>
    <n v="2117.6538461538462"/>
    <n v="52941.346153846156"/>
    <n v="10588.269230769232"/>
    <n v="5294.1346153846162"/>
    <n v="6352.9615384615381"/>
    <n v="200"/>
    <n v="6552.9615384615381"/>
    <n v="1000"/>
    <n v="69823.75"/>
    <n v="63270.788461538461"/>
    <s v="Paid"/>
    <s v="Axis"/>
    <s v="319315618375"/>
    <s v="837311897424"/>
  </r>
  <r>
    <x v="2449"/>
    <x v="181"/>
    <x v="0"/>
    <n v="52"/>
    <x v="1"/>
    <x v="2"/>
    <x v="2"/>
    <s v="2024-07-03"/>
    <x v="0"/>
    <x v="0"/>
    <n v="26"/>
    <n v="22"/>
    <n v="4"/>
    <n v="7"/>
    <n v="47498"/>
    <n v="1826.8461538461538"/>
    <n v="40190.615384615383"/>
    <n v="8038.123076923077"/>
    <n v="4019.0615384615385"/>
    <n v="4822.873846153846"/>
    <n v="200"/>
    <n v="5022.873846153846"/>
    <n v="1400"/>
    <n v="53647.799999999996"/>
    <n v="48624.926153846151"/>
    <s v="Paid"/>
    <s v="HDFC"/>
    <s v="760654519378"/>
    <s v="248096026990"/>
  </r>
  <r>
    <x v="2450"/>
    <x v="17"/>
    <x v="1"/>
    <n v="52"/>
    <x v="3"/>
    <x v="2"/>
    <x v="5"/>
    <s v="2025-03-13"/>
    <x v="0"/>
    <x v="0"/>
    <n v="26"/>
    <n v="24"/>
    <n v="2"/>
    <n v="16"/>
    <n v="55079"/>
    <n v="2118.4230769230771"/>
    <n v="50842.153846153851"/>
    <n v="10168.43076923077"/>
    <n v="5084.2153846153851"/>
    <n v="6101.0584615384623"/>
    <n v="200"/>
    <n v="6301.0584615384623"/>
    <n v="3200"/>
    <n v="69294.8"/>
    <n v="62993.741538461538"/>
    <s v="Paid"/>
    <s v="SBI"/>
    <s v="882872328986"/>
    <s v="227059950077"/>
  </r>
  <r>
    <x v="2451"/>
    <x v="180"/>
    <x v="0"/>
    <n v="21"/>
    <x v="1"/>
    <x v="4"/>
    <x v="5"/>
    <s v="2021-09-03"/>
    <x v="0"/>
    <x v="0"/>
    <n v="26"/>
    <n v="21"/>
    <n v="5"/>
    <n v="1"/>
    <n v="54926"/>
    <n v="2112.5384615384614"/>
    <n v="44363.307692307688"/>
    <n v="8872.6615384615379"/>
    <n v="4436.330769230769"/>
    <n v="5323.5969230769224"/>
    <n v="200"/>
    <n v="5523.5969230769224"/>
    <n v="200"/>
    <n v="57872.299999999996"/>
    <n v="52348.703076923077"/>
    <s v="Paid"/>
    <s v="ICICI"/>
    <s v="839465620480"/>
    <s v="725761796475"/>
  </r>
  <r>
    <x v="2452"/>
    <x v="59"/>
    <x v="1"/>
    <n v="41"/>
    <x v="5"/>
    <x v="4"/>
    <x v="0"/>
    <s v="2022-05-09"/>
    <x v="0"/>
    <x v="0"/>
    <n v="26"/>
    <n v="24"/>
    <n v="2"/>
    <n v="8"/>
    <n v="65824"/>
    <n v="2531.6923076923076"/>
    <n v="60760.615384615383"/>
    <n v="12152.123076923077"/>
    <n v="6076.0615384615385"/>
    <n v="7291.2738461538456"/>
    <n v="200"/>
    <n v="7491.2738461538456"/>
    <n v="1600"/>
    <n v="80588.800000000003"/>
    <n v="73097.526153846164"/>
    <s v="Paid"/>
    <s v="SBI"/>
    <s v="900393649768"/>
    <s v="260939359998"/>
  </r>
  <r>
    <x v="2453"/>
    <x v="55"/>
    <x v="1"/>
    <n v="34"/>
    <x v="3"/>
    <x v="4"/>
    <x v="3"/>
    <s v="2019-09-03"/>
    <x v="0"/>
    <x v="0"/>
    <n v="26"/>
    <n v="23"/>
    <n v="3"/>
    <n v="0"/>
    <n v="33742"/>
    <n v="1297.7692307692307"/>
    <n v="29848.692307692305"/>
    <n v="5969.7384615384617"/>
    <n v="2984.8692307692309"/>
    <n v="3581.8430769230763"/>
    <n v="200"/>
    <n v="3781.8430769230763"/>
    <n v="0"/>
    <n v="38803.299999999996"/>
    <n v="35021.456923076919"/>
    <s v="Paid"/>
    <s v="ICICI"/>
    <s v="764372829320"/>
    <s v="647654391954"/>
  </r>
  <r>
    <x v="2454"/>
    <x v="122"/>
    <x v="1"/>
    <n v="40"/>
    <x v="1"/>
    <x v="5"/>
    <x v="2"/>
    <s v="2025-07-23"/>
    <x v="0"/>
    <x v="0"/>
    <n v="26"/>
    <n v="22"/>
    <n v="4"/>
    <n v="1"/>
    <n v="69320"/>
    <n v="2666.1538461538462"/>
    <n v="58655.384615384617"/>
    <n v="11731.076923076924"/>
    <n v="5865.5384615384619"/>
    <n v="7038.6461538461535"/>
    <n v="200"/>
    <n v="7238.6461538461535"/>
    <n v="200"/>
    <n v="76452.000000000015"/>
    <n v="69213.353846153856"/>
    <s v="Paid"/>
    <s v="SBI"/>
    <s v="286603206705"/>
    <s v="588563038952"/>
  </r>
  <r>
    <x v="2455"/>
    <x v="197"/>
    <x v="0"/>
    <n v="44"/>
    <x v="0"/>
    <x v="0"/>
    <x v="2"/>
    <s v="2019-07-08"/>
    <x v="0"/>
    <x v="0"/>
    <n v="26"/>
    <n v="23"/>
    <n v="3"/>
    <n v="20"/>
    <n v="48353"/>
    <n v="1859.7307692307693"/>
    <n v="42773.807692307695"/>
    <n v="8554.7615384615401"/>
    <n v="4277.3807692307701"/>
    <n v="5132.8569230769235"/>
    <n v="200"/>
    <n v="5332.8569230769235"/>
    <n v="4000"/>
    <n v="59605.950000000004"/>
    <n v="54273.093076923084"/>
    <s v="Paid"/>
    <s v="ICICI"/>
    <s v="360765257393"/>
    <s v="174839729121"/>
  </r>
  <r>
    <x v="2456"/>
    <x v="198"/>
    <x v="1"/>
    <n v="47"/>
    <x v="6"/>
    <x v="0"/>
    <x v="5"/>
    <s v="2021-05-20"/>
    <x v="0"/>
    <x v="0"/>
    <n v="26"/>
    <n v="26"/>
    <n v="0"/>
    <n v="12"/>
    <n v="23525"/>
    <n v="904.80769230769226"/>
    <n v="23525"/>
    <n v="4705"/>
    <n v="2352.5"/>
    <n v="2823"/>
    <n v="200"/>
    <n v="3023"/>
    <n v="2400"/>
    <n v="32982.5"/>
    <n v="29959.5"/>
    <s v="Paid"/>
    <s v="Axis"/>
    <s v="717612790096"/>
    <s v="791058432210"/>
  </r>
  <r>
    <x v="2457"/>
    <x v="26"/>
    <x v="1"/>
    <n v="46"/>
    <x v="1"/>
    <x v="1"/>
    <x v="3"/>
    <s v="2020-08-23"/>
    <x v="0"/>
    <x v="0"/>
    <n v="26"/>
    <n v="22"/>
    <n v="4"/>
    <n v="2"/>
    <n v="68988"/>
    <n v="2653.3846153846152"/>
    <n v="58374.461538461532"/>
    <n v="11674.892307692307"/>
    <n v="5837.4461538461537"/>
    <n v="7004.9353846153836"/>
    <n v="200"/>
    <n v="7204.9353846153836"/>
    <n v="400"/>
    <n v="76286.799999999988"/>
    <n v="69081.864615384606"/>
    <s v="Paid"/>
    <s v="Axis"/>
    <s v="771473069777"/>
    <s v="315544924284"/>
  </r>
  <r>
    <x v="2458"/>
    <x v="134"/>
    <x v="1"/>
    <n v="55"/>
    <x v="4"/>
    <x v="2"/>
    <x v="4"/>
    <s v="2021-08-11"/>
    <x v="0"/>
    <x v="0"/>
    <n v="26"/>
    <n v="22"/>
    <n v="4"/>
    <n v="12"/>
    <n v="43084"/>
    <n v="1657.0769230769231"/>
    <n v="36455.692307692305"/>
    <n v="7291.1384615384613"/>
    <n v="3645.5692307692307"/>
    <n v="4374.6830769230764"/>
    <n v="200"/>
    <n v="4574.6830769230764"/>
    <n v="2400"/>
    <n v="49792.399999999994"/>
    <n v="45217.716923076921"/>
    <s v="Paid"/>
    <s v="ICICI"/>
    <s v="826314277560"/>
    <s v="336112813221"/>
  </r>
  <r>
    <x v="2459"/>
    <x v="98"/>
    <x v="0"/>
    <n v="23"/>
    <x v="3"/>
    <x v="1"/>
    <x v="4"/>
    <s v="2020-11-06"/>
    <x v="0"/>
    <x v="0"/>
    <n v="26"/>
    <n v="24"/>
    <n v="2"/>
    <n v="20"/>
    <n v="43294"/>
    <n v="1665.1538461538462"/>
    <n v="39963.692307692312"/>
    <n v="7992.7384615384626"/>
    <n v="3996.3692307692313"/>
    <n v="4795.6430769230774"/>
    <n v="200"/>
    <n v="4995.6430769230774"/>
    <n v="4000"/>
    <n v="55952.80000000001"/>
    <n v="50957.156923076931"/>
    <s v="Paid"/>
    <s v="SBI"/>
    <s v="802831392351"/>
    <s v="304922361949"/>
  </r>
  <r>
    <x v="2460"/>
    <x v="183"/>
    <x v="1"/>
    <n v="21"/>
    <x v="6"/>
    <x v="0"/>
    <x v="6"/>
    <s v="2022-03-03"/>
    <x v="0"/>
    <x v="0"/>
    <n v="26"/>
    <n v="22"/>
    <n v="4"/>
    <n v="11"/>
    <n v="23837"/>
    <n v="916.80769230769226"/>
    <n v="20169.76923076923"/>
    <n v="4033.9538461538464"/>
    <n v="2016.9769230769232"/>
    <n v="2420.3723076923075"/>
    <n v="200"/>
    <n v="2620.3723076923075"/>
    <n v="2200"/>
    <n v="28420.7"/>
    <n v="25800.327692307692"/>
    <s v="Paid"/>
    <s v="SBI"/>
    <s v="474625958895"/>
    <s v="430429610083"/>
  </r>
  <r>
    <x v="2461"/>
    <x v="39"/>
    <x v="1"/>
    <n v="45"/>
    <x v="0"/>
    <x v="2"/>
    <x v="3"/>
    <s v="2025-03-21"/>
    <x v="0"/>
    <x v="0"/>
    <n v="26"/>
    <n v="24"/>
    <n v="2"/>
    <n v="7"/>
    <n v="75013"/>
    <n v="2885.1153846153848"/>
    <n v="69242.769230769234"/>
    <n v="13848.553846153847"/>
    <n v="6924.2769230769236"/>
    <n v="8309.1323076923072"/>
    <n v="200"/>
    <n v="8509.1323076923072"/>
    <n v="1400"/>
    <n v="91415.6"/>
    <n v="82906.467692307691"/>
    <s v="Paid"/>
    <s v="SBI"/>
    <s v="833377675897"/>
    <s v="844166150182"/>
  </r>
  <r>
    <x v="2462"/>
    <x v="173"/>
    <x v="0"/>
    <n v="45"/>
    <x v="3"/>
    <x v="4"/>
    <x v="0"/>
    <s v="2025-07-03"/>
    <x v="0"/>
    <x v="0"/>
    <n v="26"/>
    <n v="22"/>
    <n v="4"/>
    <n v="0"/>
    <n v="59209"/>
    <n v="2277.2692307692309"/>
    <n v="50099.923076923078"/>
    <n v="10019.984615384616"/>
    <n v="5009.9923076923078"/>
    <n v="6011.9907692307688"/>
    <n v="200"/>
    <n v="6211.9907692307688"/>
    <n v="0"/>
    <n v="65129.9"/>
    <n v="58917.909230769234"/>
    <s v="Paid"/>
    <s v="HDFC"/>
    <s v="229395799176"/>
    <s v="625331979453"/>
  </r>
  <r>
    <x v="2463"/>
    <x v="5"/>
    <x v="0"/>
    <n v="29"/>
    <x v="0"/>
    <x v="3"/>
    <x v="5"/>
    <s v="2024-04-20"/>
    <x v="0"/>
    <x v="0"/>
    <n v="26"/>
    <n v="24"/>
    <n v="2"/>
    <n v="2"/>
    <n v="75443"/>
    <n v="2901.6538461538462"/>
    <n v="69639.692307692312"/>
    <n v="13927.938461538462"/>
    <n v="6963.9692307692312"/>
    <n v="8356.7630769230764"/>
    <n v="200"/>
    <n v="8556.7630769230764"/>
    <n v="400"/>
    <n v="90931.6"/>
    <n v="82374.836923076931"/>
    <s v="Paid"/>
    <s v="Axis"/>
    <s v="930147185394"/>
    <s v="478263552084"/>
  </r>
  <r>
    <x v="2464"/>
    <x v="55"/>
    <x v="0"/>
    <n v="39"/>
    <x v="2"/>
    <x v="4"/>
    <x v="4"/>
    <s v="2024-01-16"/>
    <x v="0"/>
    <x v="0"/>
    <n v="26"/>
    <n v="24"/>
    <n v="2"/>
    <n v="15"/>
    <n v="19651"/>
    <n v="755.80769230769226"/>
    <n v="18139.384615384613"/>
    <n v="3627.876923076923"/>
    <n v="1813.9384615384615"/>
    <n v="2176.7261538461535"/>
    <n v="200"/>
    <n v="2376.7261538461535"/>
    <n v="3000"/>
    <n v="26581.199999999997"/>
    <n v="24204.473846153844"/>
    <s v="Paid"/>
    <s v="HDFC"/>
    <s v="819006817202"/>
    <s v="720670078819"/>
  </r>
  <r>
    <x v="2465"/>
    <x v="68"/>
    <x v="1"/>
    <n v="30"/>
    <x v="0"/>
    <x v="2"/>
    <x v="0"/>
    <s v="2025-07-16"/>
    <x v="0"/>
    <x v="0"/>
    <n v="26"/>
    <n v="24"/>
    <n v="2"/>
    <n v="3"/>
    <n v="69745"/>
    <n v="2682.5"/>
    <n v="64380"/>
    <n v="12876"/>
    <n v="6438"/>
    <n v="7725.5999999999995"/>
    <n v="200"/>
    <n v="7925.5999999999995"/>
    <n v="600"/>
    <n v="84294"/>
    <n v="76368.399999999994"/>
    <s v="Paid"/>
    <s v="HDFC"/>
    <s v="408573758862"/>
    <s v="445513898712"/>
  </r>
  <r>
    <x v="2466"/>
    <x v="168"/>
    <x v="0"/>
    <n v="51"/>
    <x v="6"/>
    <x v="5"/>
    <x v="4"/>
    <s v="2020-04-20"/>
    <x v="0"/>
    <x v="0"/>
    <n v="26"/>
    <n v="25"/>
    <n v="1"/>
    <n v="19"/>
    <n v="45327"/>
    <n v="1743.3461538461538"/>
    <n v="43583.653846153844"/>
    <n v="8716.7307692307695"/>
    <n v="4358.3653846153848"/>
    <n v="5230.038461538461"/>
    <n v="200"/>
    <n v="5430.038461538461"/>
    <n v="3800"/>
    <n v="60458.749999999993"/>
    <n v="55028.711538461532"/>
    <s v="Paid"/>
    <s v="ICICI"/>
    <s v="415442530755"/>
    <s v="794244994745"/>
  </r>
  <r>
    <x v="2467"/>
    <x v="190"/>
    <x v="1"/>
    <n v="42"/>
    <x v="3"/>
    <x v="5"/>
    <x v="4"/>
    <s v="2023-09-09"/>
    <x v="0"/>
    <x v="0"/>
    <n v="26"/>
    <n v="24"/>
    <n v="2"/>
    <n v="11"/>
    <n v="66228"/>
    <n v="2547.2307692307691"/>
    <n v="61133.538461538454"/>
    <n v="12226.707692307691"/>
    <n v="6113.3538461538456"/>
    <n v="7336.0246153846138"/>
    <n v="200"/>
    <n v="7536.0246153846138"/>
    <n v="2200"/>
    <n v="81673.599999999991"/>
    <n v="74137.575384615382"/>
    <s v="Paid"/>
    <s v="Axis"/>
    <s v="793619434874"/>
    <s v="638129499205"/>
  </r>
  <r>
    <x v="2468"/>
    <x v="190"/>
    <x v="1"/>
    <n v="31"/>
    <x v="4"/>
    <x v="3"/>
    <x v="6"/>
    <s v="2024-01-07"/>
    <x v="0"/>
    <x v="0"/>
    <n v="26"/>
    <n v="24"/>
    <n v="2"/>
    <n v="16"/>
    <n v="73913"/>
    <n v="2842.8076923076924"/>
    <n v="68227.384615384624"/>
    <n v="13645.476923076925"/>
    <n v="6822.7384615384626"/>
    <n v="8187.2861538461548"/>
    <n v="200"/>
    <n v="8387.2861538461548"/>
    <n v="3200"/>
    <n v="91895.60000000002"/>
    <n v="83508.313846153862"/>
    <s v="Paid"/>
    <s v="HDFC"/>
    <s v="365413182016"/>
    <s v="112497913648"/>
  </r>
  <r>
    <x v="2469"/>
    <x v="4"/>
    <x v="1"/>
    <n v="37"/>
    <x v="3"/>
    <x v="3"/>
    <x v="1"/>
    <s v="2019-01-02"/>
    <x v="0"/>
    <x v="0"/>
    <n v="26"/>
    <n v="25"/>
    <n v="1"/>
    <n v="12"/>
    <n v="62572"/>
    <n v="2406.6153846153848"/>
    <n v="60165.384615384617"/>
    <n v="12033.076923076924"/>
    <n v="6016.5384615384619"/>
    <n v="7219.8461538461534"/>
    <n v="200"/>
    <n v="7419.8461538461534"/>
    <n v="2400"/>
    <n v="80615.000000000015"/>
    <n v="73195.153846153858"/>
    <s v="Paid"/>
    <s v="ICICI"/>
    <s v="633588230605"/>
    <s v="325990620253"/>
  </r>
  <r>
    <x v="2470"/>
    <x v="184"/>
    <x v="0"/>
    <n v="46"/>
    <x v="1"/>
    <x v="2"/>
    <x v="5"/>
    <s v="2025-07-30"/>
    <x v="0"/>
    <x v="0"/>
    <n v="26"/>
    <n v="24"/>
    <n v="2"/>
    <n v="6"/>
    <n v="35878"/>
    <n v="1379.9230769230769"/>
    <n v="33118.153846153844"/>
    <n v="6623.6307692307691"/>
    <n v="3311.8153846153846"/>
    <n v="3974.1784615384613"/>
    <n v="200"/>
    <n v="4174.1784615384613"/>
    <n v="1200"/>
    <n v="44253.599999999999"/>
    <n v="40079.421538461538"/>
    <s v="Paid"/>
    <s v="SBI"/>
    <s v="461985077415"/>
    <s v="210160380156"/>
  </r>
  <r>
    <x v="2471"/>
    <x v="76"/>
    <x v="0"/>
    <n v="40"/>
    <x v="0"/>
    <x v="1"/>
    <x v="3"/>
    <s v="2022-03-20"/>
    <x v="0"/>
    <x v="0"/>
    <n v="26"/>
    <n v="24"/>
    <n v="2"/>
    <n v="10"/>
    <n v="73089"/>
    <n v="2811.1153846153848"/>
    <n v="67466.769230769234"/>
    <n v="13493.353846153848"/>
    <n v="6746.6769230769241"/>
    <n v="8096.0123076923082"/>
    <n v="200"/>
    <n v="8296.0123076923082"/>
    <n v="2000"/>
    <n v="89706.8"/>
    <n v="81410.787692307698"/>
    <s v="Paid"/>
    <s v="SBI"/>
    <s v="163900985482"/>
    <s v="917654034687"/>
  </r>
  <r>
    <x v="2472"/>
    <x v="103"/>
    <x v="1"/>
    <n v="47"/>
    <x v="6"/>
    <x v="5"/>
    <x v="6"/>
    <s v="2024-10-23"/>
    <x v="0"/>
    <x v="0"/>
    <n v="26"/>
    <n v="23"/>
    <n v="3"/>
    <n v="6"/>
    <n v="58544"/>
    <n v="2251.6923076923076"/>
    <n v="51788.923076923078"/>
    <n v="10357.784615384617"/>
    <n v="5178.8923076923083"/>
    <n v="6214.6707692307691"/>
    <n v="200"/>
    <n v="6414.6707692307691"/>
    <n v="1200"/>
    <n v="68525.600000000006"/>
    <n v="62110.929230769238"/>
    <s v="Paid"/>
    <s v="SBI"/>
    <s v="139676568114"/>
    <s v="257509104325"/>
  </r>
  <r>
    <x v="2473"/>
    <x v="92"/>
    <x v="0"/>
    <n v="36"/>
    <x v="2"/>
    <x v="4"/>
    <x v="4"/>
    <s v="2021-02-02"/>
    <x v="0"/>
    <x v="0"/>
    <n v="26"/>
    <n v="22"/>
    <n v="4"/>
    <n v="19"/>
    <n v="23238"/>
    <n v="893.76923076923072"/>
    <n v="19662.923076923074"/>
    <n v="3932.5846153846151"/>
    <n v="1966.2923076923075"/>
    <n v="2359.5507692307688"/>
    <n v="200"/>
    <n v="2559.5507692307688"/>
    <n v="3800"/>
    <n v="29361.799999999996"/>
    <n v="26802.249230769226"/>
    <s v="Paid"/>
    <s v="Axis"/>
    <s v="592257090979"/>
    <s v="904081476466"/>
  </r>
  <r>
    <x v="2474"/>
    <x v="42"/>
    <x v="0"/>
    <n v="24"/>
    <x v="3"/>
    <x v="0"/>
    <x v="6"/>
    <s v="2019-06-06"/>
    <x v="0"/>
    <x v="0"/>
    <n v="26"/>
    <n v="23"/>
    <n v="3"/>
    <n v="19"/>
    <n v="53049"/>
    <n v="2040.3461538461538"/>
    <n v="46927.961538461539"/>
    <n v="9385.5923076923082"/>
    <n v="4692.7961538461541"/>
    <n v="5631.3553846153845"/>
    <n v="200"/>
    <n v="5831.3553846153845"/>
    <n v="3800"/>
    <n v="64806.35"/>
    <n v="58974.99461538461"/>
    <s v="Paid"/>
    <s v="SBI"/>
    <s v="303749985937"/>
    <s v="603207027521"/>
  </r>
  <r>
    <x v="2475"/>
    <x v="155"/>
    <x v="1"/>
    <n v="22"/>
    <x v="2"/>
    <x v="1"/>
    <x v="2"/>
    <s v="2021-06-28"/>
    <x v="0"/>
    <x v="0"/>
    <n v="26"/>
    <n v="22"/>
    <n v="4"/>
    <n v="18"/>
    <n v="46741"/>
    <n v="1797.7307692307693"/>
    <n v="39550.076923076922"/>
    <n v="7910.0153846153844"/>
    <n v="3955.0076923076922"/>
    <n v="4746.0092307692303"/>
    <n v="200"/>
    <n v="4946.0092307692303"/>
    <n v="3600"/>
    <n v="55015.1"/>
    <n v="50069.090769230766"/>
    <s v="Paid"/>
    <s v="HDFC"/>
    <s v="832238603664"/>
    <s v="320298214743"/>
  </r>
  <r>
    <x v="2476"/>
    <x v="118"/>
    <x v="0"/>
    <n v="52"/>
    <x v="5"/>
    <x v="0"/>
    <x v="0"/>
    <s v="2024-02-12"/>
    <x v="0"/>
    <x v="0"/>
    <n v="26"/>
    <n v="22"/>
    <n v="4"/>
    <n v="4"/>
    <n v="26167"/>
    <n v="1006.4230769230769"/>
    <n v="22141.307692307691"/>
    <n v="4428.2615384615383"/>
    <n v="2214.1307692307691"/>
    <n v="2656.956923076923"/>
    <n v="200"/>
    <n v="2856.956923076923"/>
    <n v="800"/>
    <n v="29583.699999999997"/>
    <n v="26726.743076923074"/>
    <s v="Paid"/>
    <s v="HDFC"/>
    <s v="402051512915"/>
    <s v="780892466566"/>
  </r>
  <r>
    <x v="2477"/>
    <x v="55"/>
    <x v="0"/>
    <n v="22"/>
    <x v="1"/>
    <x v="0"/>
    <x v="0"/>
    <s v="2022-12-11"/>
    <x v="0"/>
    <x v="0"/>
    <n v="26"/>
    <n v="24"/>
    <n v="2"/>
    <n v="20"/>
    <n v="22905"/>
    <n v="880.96153846153845"/>
    <n v="21143.076923076922"/>
    <n v="4228.6153846153848"/>
    <n v="2114.3076923076924"/>
    <n v="2537.1692307692306"/>
    <n v="200"/>
    <n v="2737.1692307692306"/>
    <n v="4000"/>
    <n v="31485.999999999996"/>
    <n v="28748.830769230764"/>
    <s v="Paid"/>
    <s v="Axis"/>
    <s v="266275096283"/>
    <s v="539277716793"/>
  </r>
  <r>
    <x v="2478"/>
    <x v="19"/>
    <x v="0"/>
    <n v="44"/>
    <x v="7"/>
    <x v="0"/>
    <x v="6"/>
    <s v="2024-06-03"/>
    <x v="0"/>
    <x v="0"/>
    <n v="26"/>
    <n v="25"/>
    <n v="1"/>
    <n v="16"/>
    <n v="45432"/>
    <n v="1747.3846153846155"/>
    <n v="43684.61538461539"/>
    <n v="8736.923076923078"/>
    <n v="4368.461538461539"/>
    <n v="5242.1538461538466"/>
    <n v="200"/>
    <n v="5442.1538461538466"/>
    <n v="3200"/>
    <n v="59990.000000000007"/>
    <n v="54547.846153846163"/>
    <s v="Paid"/>
    <s v="Axis"/>
    <s v="277217956986"/>
    <s v="802492713932"/>
  </r>
  <r>
    <x v="2479"/>
    <x v="108"/>
    <x v="1"/>
    <n v="42"/>
    <x v="4"/>
    <x v="2"/>
    <x v="6"/>
    <s v="2022-10-22"/>
    <x v="0"/>
    <x v="0"/>
    <n v="26"/>
    <n v="22"/>
    <n v="4"/>
    <n v="4"/>
    <n v="56946"/>
    <n v="2190.2307692307691"/>
    <n v="48185.076923076922"/>
    <n v="9637.0153846153844"/>
    <n v="4818.5076923076922"/>
    <n v="5782.2092307692301"/>
    <n v="200"/>
    <n v="5982.2092307692301"/>
    <n v="800"/>
    <n v="63440.6"/>
    <n v="57458.390769230769"/>
    <s v="Paid"/>
    <s v="Axis"/>
    <s v="538338086097"/>
    <s v="806735144949"/>
  </r>
  <r>
    <x v="2480"/>
    <x v="185"/>
    <x v="1"/>
    <n v="52"/>
    <x v="5"/>
    <x v="2"/>
    <x v="6"/>
    <s v="2024-05-13"/>
    <x v="0"/>
    <x v="0"/>
    <n v="26"/>
    <n v="24"/>
    <n v="2"/>
    <n v="17"/>
    <n v="72007"/>
    <n v="2769.5"/>
    <n v="66468"/>
    <n v="13293.6"/>
    <n v="6646.8"/>
    <n v="7976.16"/>
    <n v="200"/>
    <n v="8176.16"/>
    <n v="3400"/>
    <n v="89808.400000000009"/>
    <n v="81632.240000000005"/>
    <s v="Paid"/>
    <s v="ICICI"/>
    <s v="603627382310"/>
    <s v="984889584455"/>
  </r>
  <r>
    <x v="2481"/>
    <x v="148"/>
    <x v="1"/>
    <n v="50"/>
    <x v="1"/>
    <x v="0"/>
    <x v="5"/>
    <s v="2024-09-29"/>
    <x v="0"/>
    <x v="0"/>
    <n v="26"/>
    <n v="24"/>
    <n v="2"/>
    <n v="3"/>
    <n v="56032"/>
    <n v="2155.0769230769229"/>
    <n v="51721.846153846149"/>
    <n v="10344.369230769231"/>
    <n v="5172.1846153846154"/>
    <n v="6206.621538461538"/>
    <n v="200"/>
    <n v="6406.621538461538"/>
    <n v="600"/>
    <n v="67838.399999999994"/>
    <n v="61431.778461538459"/>
    <s v="Paid"/>
    <s v="Axis"/>
    <s v="621307302053"/>
    <s v="837729887723"/>
  </r>
  <r>
    <x v="2482"/>
    <x v="107"/>
    <x v="0"/>
    <n v="45"/>
    <x v="1"/>
    <x v="5"/>
    <x v="6"/>
    <s v="2019-10-04"/>
    <x v="0"/>
    <x v="0"/>
    <n v="26"/>
    <n v="24"/>
    <n v="2"/>
    <n v="12"/>
    <n v="44124"/>
    <n v="1697.0769230769231"/>
    <n v="40729.846153846156"/>
    <n v="8145.9692307692312"/>
    <n v="4072.9846153846156"/>
    <n v="4887.5815384615389"/>
    <n v="200"/>
    <n v="5087.5815384615389"/>
    <n v="2400"/>
    <n v="55348.800000000003"/>
    <n v="50261.218461538461"/>
    <s v="Paid"/>
    <s v="Axis"/>
    <s v="444799256189"/>
    <s v="394590976946"/>
  </r>
  <r>
    <x v="2483"/>
    <x v="24"/>
    <x v="1"/>
    <n v="48"/>
    <x v="1"/>
    <x v="5"/>
    <x v="3"/>
    <s v="2022-01-15"/>
    <x v="0"/>
    <x v="0"/>
    <n v="26"/>
    <n v="23"/>
    <n v="3"/>
    <n v="5"/>
    <n v="28639"/>
    <n v="1101.5"/>
    <n v="25334.5"/>
    <n v="5066.9000000000005"/>
    <n v="2533.4500000000003"/>
    <n v="3040.14"/>
    <n v="200"/>
    <n v="3240.14"/>
    <n v="1000"/>
    <n v="33934.85"/>
    <n v="30694.71"/>
    <s v="Paid"/>
    <s v="HDFC"/>
    <s v="860861538174"/>
    <s v="415997746831"/>
  </r>
  <r>
    <x v="2484"/>
    <x v="7"/>
    <x v="1"/>
    <n v="43"/>
    <x v="7"/>
    <x v="5"/>
    <x v="3"/>
    <s v="2020-06-22"/>
    <x v="0"/>
    <x v="0"/>
    <n v="26"/>
    <n v="24"/>
    <n v="2"/>
    <n v="0"/>
    <n v="71173"/>
    <n v="2737.4230769230771"/>
    <n v="65698.153846153844"/>
    <n v="13139.630769230769"/>
    <n v="6569.8153846153846"/>
    <n v="7883.7784615384608"/>
    <n v="200"/>
    <n v="8083.7784615384608"/>
    <n v="0"/>
    <n v="85407.6"/>
    <n v="77323.821538461547"/>
    <s v="Paid"/>
    <s v="SBI"/>
    <s v="526655443153"/>
    <s v="396053370733"/>
  </r>
  <r>
    <x v="2485"/>
    <x v="2"/>
    <x v="0"/>
    <n v="28"/>
    <x v="3"/>
    <x v="0"/>
    <x v="2"/>
    <s v="2021-10-30"/>
    <x v="0"/>
    <x v="0"/>
    <n v="26"/>
    <n v="24"/>
    <n v="2"/>
    <n v="7"/>
    <n v="70171"/>
    <n v="2698.8846153846152"/>
    <n v="64773.230769230766"/>
    <n v="12954.646153846154"/>
    <n v="6477.3230769230768"/>
    <n v="7772.7876923076919"/>
    <n v="200"/>
    <n v="7972.7876923076919"/>
    <n v="1400"/>
    <n v="85605.2"/>
    <n v="77632.412307692299"/>
    <s v="Paid"/>
    <s v="SBI"/>
    <s v="458399954656"/>
    <s v="835684833595"/>
  </r>
  <r>
    <x v="2486"/>
    <x v="121"/>
    <x v="0"/>
    <n v="48"/>
    <x v="2"/>
    <x v="1"/>
    <x v="4"/>
    <s v="2020-11-10"/>
    <x v="0"/>
    <x v="0"/>
    <n v="26"/>
    <n v="24"/>
    <n v="2"/>
    <n v="6"/>
    <n v="23222"/>
    <n v="893.15384615384619"/>
    <n v="21435.692307692309"/>
    <n v="4287.1384615384623"/>
    <n v="2143.5692307692311"/>
    <n v="2572.2830769230768"/>
    <n v="200"/>
    <n v="2772.2830769230768"/>
    <n v="1200"/>
    <n v="29066.400000000001"/>
    <n v="26294.116923076923"/>
    <s v="Paid"/>
    <s v="HDFC"/>
    <s v="726130310328"/>
    <s v="267798987840"/>
  </r>
  <r>
    <x v="2487"/>
    <x v="77"/>
    <x v="1"/>
    <n v="34"/>
    <x v="0"/>
    <x v="4"/>
    <x v="0"/>
    <s v="2025-04-24"/>
    <x v="0"/>
    <x v="0"/>
    <n v="26"/>
    <n v="23"/>
    <n v="3"/>
    <n v="8"/>
    <n v="18298"/>
    <n v="703.76923076923072"/>
    <n v="16186.692307692307"/>
    <n v="3237.3384615384616"/>
    <n v="1618.6692307692308"/>
    <n v="1942.4030769230767"/>
    <n v="200"/>
    <n v="2142.4030769230767"/>
    <n v="1600"/>
    <n v="22642.7"/>
    <n v="20500.296923076923"/>
    <s v="Paid"/>
    <s v="HDFC"/>
    <s v="486205331357"/>
    <s v="543166255589"/>
  </r>
  <r>
    <x v="2488"/>
    <x v="21"/>
    <x v="1"/>
    <n v="40"/>
    <x v="5"/>
    <x v="2"/>
    <x v="1"/>
    <s v="2020-08-23"/>
    <x v="0"/>
    <x v="0"/>
    <n v="26"/>
    <n v="25"/>
    <n v="1"/>
    <n v="9"/>
    <n v="54575"/>
    <n v="2099.0384615384614"/>
    <n v="52475.961538461539"/>
    <n v="10495.192307692309"/>
    <n v="5247.5961538461543"/>
    <n v="6297.1153846153848"/>
    <n v="200"/>
    <n v="6497.1153846153848"/>
    <n v="1800"/>
    <n v="70018.75"/>
    <n v="63521.634615384617"/>
    <s v="Paid"/>
    <s v="Axis"/>
    <s v="889804281688"/>
    <s v="832141320123"/>
  </r>
  <r>
    <x v="2489"/>
    <x v="114"/>
    <x v="1"/>
    <n v="50"/>
    <x v="5"/>
    <x v="4"/>
    <x v="0"/>
    <s v="2020-01-26"/>
    <x v="0"/>
    <x v="0"/>
    <n v="26"/>
    <n v="23"/>
    <n v="3"/>
    <n v="9"/>
    <n v="49422"/>
    <n v="1900.8461538461538"/>
    <n v="43719.461538461539"/>
    <n v="8743.8923076923074"/>
    <n v="4371.9461538461537"/>
    <n v="5246.3353846153841"/>
    <n v="200"/>
    <n v="5446.3353846153841"/>
    <n v="1800"/>
    <n v="58635.3"/>
    <n v="53188.964615384619"/>
    <s v="Paid"/>
    <s v="ICICI"/>
    <s v="936875543154"/>
    <s v="189321696972"/>
  </r>
  <r>
    <x v="2490"/>
    <x v="1"/>
    <x v="1"/>
    <n v="30"/>
    <x v="4"/>
    <x v="1"/>
    <x v="3"/>
    <s v="2022-01-05"/>
    <x v="0"/>
    <x v="0"/>
    <n v="26"/>
    <n v="22"/>
    <n v="4"/>
    <n v="19"/>
    <n v="34309"/>
    <n v="1319.5769230769231"/>
    <n v="29030.692307692309"/>
    <n v="5806.1384615384623"/>
    <n v="2903.0692307692311"/>
    <n v="3483.6830769230769"/>
    <n v="200"/>
    <n v="3683.6830769230769"/>
    <n v="3800"/>
    <n v="41539.9"/>
    <n v="37856.216923076921"/>
    <s v="Paid"/>
    <s v="ICICI"/>
    <s v="945894533147"/>
    <s v="492623363898"/>
  </r>
  <r>
    <x v="2491"/>
    <x v="124"/>
    <x v="0"/>
    <n v="26"/>
    <x v="0"/>
    <x v="5"/>
    <x v="1"/>
    <s v="2024-03-10"/>
    <x v="0"/>
    <x v="0"/>
    <n v="26"/>
    <n v="25"/>
    <n v="1"/>
    <n v="4"/>
    <n v="72715"/>
    <n v="2796.7307692307691"/>
    <n v="69918.26923076922"/>
    <n v="13983.653846153844"/>
    <n v="6991.826923076922"/>
    <n v="8390.1923076923067"/>
    <n v="200"/>
    <n v="8590.1923076923067"/>
    <n v="800"/>
    <n v="91693.749999999985"/>
    <n v="83103.557692307673"/>
    <s v="Paid"/>
    <s v="SBI"/>
    <s v="809131149673"/>
    <s v="892916449614"/>
  </r>
  <r>
    <x v="2492"/>
    <x v="186"/>
    <x v="1"/>
    <n v="48"/>
    <x v="4"/>
    <x v="4"/>
    <x v="1"/>
    <s v="2025-02-17"/>
    <x v="0"/>
    <x v="0"/>
    <n v="26"/>
    <n v="21"/>
    <n v="5"/>
    <n v="4"/>
    <n v="75590"/>
    <n v="2907.3076923076924"/>
    <n v="61053.461538461539"/>
    <n v="12210.692307692309"/>
    <n v="6105.3461538461543"/>
    <n v="7326.415384615384"/>
    <n v="200"/>
    <n v="7526.415384615384"/>
    <n v="800"/>
    <n v="80169.5"/>
    <n v="72643.084615384621"/>
    <s v="Paid"/>
    <s v="SBI"/>
    <s v="580393414125"/>
    <s v="376450405843"/>
  </r>
  <r>
    <x v="2493"/>
    <x v="166"/>
    <x v="1"/>
    <n v="30"/>
    <x v="2"/>
    <x v="2"/>
    <x v="2"/>
    <s v="2025-04-23"/>
    <x v="0"/>
    <x v="0"/>
    <n v="26"/>
    <n v="23"/>
    <n v="3"/>
    <n v="11"/>
    <n v="41807"/>
    <n v="1607.9615384615386"/>
    <n v="36983.11538461539"/>
    <n v="7396.6230769230788"/>
    <n v="3698.3115384615394"/>
    <n v="4437.9738461538464"/>
    <n v="200"/>
    <n v="4637.9738461538464"/>
    <n v="2200"/>
    <n v="50278.05"/>
    <n v="45640.076153846159"/>
    <s v="Paid"/>
    <s v="HDFC"/>
    <s v="883850980836"/>
    <s v="330613379130"/>
  </r>
  <r>
    <x v="2494"/>
    <x v="166"/>
    <x v="1"/>
    <n v="26"/>
    <x v="6"/>
    <x v="1"/>
    <x v="4"/>
    <s v="2020-08-04"/>
    <x v="0"/>
    <x v="0"/>
    <n v="26"/>
    <n v="24"/>
    <n v="2"/>
    <n v="13"/>
    <n v="59114"/>
    <n v="2273.6153846153848"/>
    <n v="54566.769230769234"/>
    <n v="10913.353846153848"/>
    <n v="5456.6769230769241"/>
    <n v="6548.0123076923082"/>
    <n v="200"/>
    <n v="6748.0123076923082"/>
    <n v="2600"/>
    <n v="73536.800000000003"/>
    <n v="66788.787692307698"/>
    <s v="Paid"/>
    <s v="SBI"/>
    <s v="150684312858"/>
    <s v="592236009939"/>
  </r>
  <r>
    <x v="2495"/>
    <x v="185"/>
    <x v="0"/>
    <n v="51"/>
    <x v="7"/>
    <x v="4"/>
    <x v="6"/>
    <s v="2025-06-23"/>
    <x v="0"/>
    <x v="0"/>
    <n v="26"/>
    <n v="25"/>
    <n v="1"/>
    <n v="11"/>
    <n v="47405"/>
    <n v="1823.2692307692307"/>
    <n v="45581.730769230766"/>
    <n v="9116.3461538461543"/>
    <n v="4558.1730769230771"/>
    <n v="5469.8076923076915"/>
    <n v="200"/>
    <n v="5669.8076923076915"/>
    <n v="2200"/>
    <n v="61456.25"/>
    <n v="55786.442307692312"/>
    <s v="Paid"/>
    <s v="HDFC"/>
    <s v="112640802862"/>
    <s v="599006969273"/>
  </r>
  <r>
    <x v="2496"/>
    <x v="33"/>
    <x v="0"/>
    <n v="43"/>
    <x v="2"/>
    <x v="2"/>
    <x v="2"/>
    <s v="2020-05-29"/>
    <x v="0"/>
    <x v="0"/>
    <n v="26"/>
    <n v="22"/>
    <n v="4"/>
    <n v="11"/>
    <n v="19160"/>
    <n v="736.92307692307691"/>
    <n v="16212.307692307691"/>
    <n v="3242.4615384615386"/>
    <n v="1621.2307692307693"/>
    <n v="1945.476923076923"/>
    <n v="200"/>
    <n v="2145.476923076923"/>
    <n v="2200"/>
    <n v="23276"/>
    <n v="21130.523076923077"/>
    <s v="Paid"/>
    <s v="Axis"/>
    <s v="380444550041"/>
    <s v="892276738732"/>
  </r>
  <r>
    <x v="2497"/>
    <x v="30"/>
    <x v="1"/>
    <n v="55"/>
    <x v="4"/>
    <x v="2"/>
    <x v="3"/>
    <s v="2024-12-20"/>
    <x v="0"/>
    <x v="0"/>
    <n v="26"/>
    <n v="25"/>
    <n v="1"/>
    <n v="19"/>
    <n v="77322"/>
    <n v="2973.9230769230771"/>
    <n v="74348.076923076922"/>
    <n v="14869.615384615385"/>
    <n v="7434.8076923076924"/>
    <n v="8921.7692307692305"/>
    <n v="200"/>
    <n v="9121.7692307692305"/>
    <n v="3800"/>
    <n v="100452.5"/>
    <n v="91330.730769230766"/>
    <s v="Paid"/>
    <s v="ICICI"/>
    <s v="527631974275"/>
    <s v="803840086310"/>
  </r>
  <r>
    <x v="2498"/>
    <x v="26"/>
    <x v="1"/>
    <n v="41"/>
    <x v="5"/>
    <x v="5"/>
    <x v="2"/>
    <s v="2021-01-09"/>
    <x v="0"/>
    <x v="0"/>
    <n v="26"/>
    <n v="24"/>
    <n v="2"/>
    <n v="4"/>
    <n v="38997"/>
    <n v="1499.8846153846155"/>
    <n v="35997.230769230773"/>
    <n v="7199.4461538461546"/>
    <n v="3599.7230769230773"/>
    <n v="4319.667692307693"/>
    <n v="200"/>
    <n v="4519.667692307693"/>
    <n v="800"/>
    <n v="47596.400000000009"/>
    <n v="43076.732307692313"/>
    <s v="Paid"/>
    <s v="SBI"/>
    <s v="286659970556"/>
    <s v="216677657657"/>
  </r>
  <r>
    <x v="2499"/>
    <x v="199"/>
    <x v="1"/>
    <n v="50"/>
    <x v="3"/>
    <x v="2"/>
    <x v="1"/>
    <s v="2023-01-28"/>
    <x v="0"/>
    <x v="0"/>
    <n v="26"/>
    <n v="24"/>
    <n v="2"/>
    <n v="14"/>
    <n v="51085"/>
    <n v="1964.8076923076924"/>
    <n v="47155.384615384617"/>
    <n v="9431.0769230769238"/>
    <n v="4715.5384615384619"/>
    <n v="5658.6461538461535"/>
    <n v="200"/>
    <n v="5858.6461538461535"/>
    <n v="2800"/>
    <n v="64102"/>
    <n v="58243.353846153848"/>
    <s v="Paid"/>
    <s v="SBI"/>
    <s v="713085480290"/>
    <s v="451110115619"/>
  </r>
  <r>
    <x v="2500"/>
    <x v="47"/>
    <x v="0"/>
    <n v="44"/>
    <x v="7"/>
    <x v="1"/>
    <x v="5"/>
    <s v="2022-10-04"/>
    <x v="0"/>
    <x v="0"/>
    <n v="26"/>
    <n v="24"/>
    <n v="2"/>
    <n v="2"/>
    <n v="22707"/>
    <n v="873.34615384615381"/>
    <n v="20960.307692307691"/>
    <n v="4192.0615384615385"/>
    <n v="2096.0307692307692"/>
    <n v="2515.2369230769227"/>
    <n v="200"/>
    <n v="2715.2369230769227"/>
    <n v="400"/>
    <n v="27648.399999999998"/>
    <n v="24933.163076923076"/>
    <s v="Paid"/>
    <s v="ICICI"/>
    <s v="502768879599"/>
    <s v="984113860541"/>
  </r>
  <r>
    <x v="2501"/>
    <x v="136"/>
    <x v="1"/>
    <n v="21"/>
    <x v="4"/>
    <x v="2"/>
    <x v="1"/>
    <s v="2020-06-10"/>
    <x v="0"/>
    <x v="0"/>
    <n v="26"/>
    <n v="25"/>
    <n v="1"/>
    <n v="14"/>
    <n v="35945"/>
    <n v="1382.5"/>
    <n v="34562.5"/>
    <n v="6912.5"/>
    <n v="3456.25"/>
    <n v="4147.5"/>
    <n v="200"/>
    <n v="4347.5"/>
    <n v="2800"/>
    <n v="47731.25"/>
    <n v="43383.75"/>
    <s v="Paid"/>
    <s v="ICICI"/>
    <s v="495140641122"/>
    <s v="644063513390"/>
  </r>
  <r>
    <x v="2502"/>
    <x v="91"/>
    <x v="0"/>
    <n v="50"/>
    <x v="3"/>
    <x v="2"/>
    <x v="0"/>
    <s v="2024-08-31"/>
    <x v="0"/>
    <x v="0"/>
    <n v="26"/>
    <n v="24"/>
    <n v="2"/>
    <n v="15"/>
    <n v="28511"/>
    <n v="1096.5769230769231"/>
    <n v="26317.846153846156"/>
    <n v="5263.5692307692316"/>
    <n v="2631.7846153846158"/>
    <n v="3158.1415384615384"/>
    <n v="200"/>
    <n v="3358.1415384615384"/>
    <n v="3000"/>
    <n v="37213.200000000004"/>
    <n v="33855.058461538465"/>
    <s v="Paid"/>
    <s v="ICICI"/>
    <s v="236962106383"/>
    <s v="178606314565"/>
  </r>
  <r>
    <x v="2503"/>
    <x v="39"/>
    <x v="1"/>
    <n v="53"/>
    <x v="1"/>
    <x v="0"/>
    <x v="6"/>
    <s v="2023-01-07"/>
    <x v="0"/>
    <x v="0"/>
    <n v="26"/>
    <n v="23"/>
    <n v="3"/>
    <n v="18"/>
    <n v="53707"/>
    <n v="2065.6538461538462"/>
    <n v="47510.038461538461"/>
    <n v="9502.0076923076922"/>
    <n v="4751.0038461538461"/>
    <n v="5701.204615384615"/>
    <n v="200"/>
    <n v="5901.204615384615"/>
    <n v="3600"/>
    <n v="65363.05"/>
    <n v="59461.845384615386"/>
    <s v="Paid"/>
    <s v="Axis"/>
    <s v="704669186175"/>
    <s v="811506474202"/>
  </r>
  <r>
    <x v="2504"/>
    <x v="198"/>
    <x v="0"/>
    <n v="33"/>
    <x v="2"/>
    <x v="2"/>
    <x v="1"/>
    <s v="2019-07-20"/>
    <x v="0"/>
    <x v="0"/>
    <n v="26"/>
    <n v="22"/>
    <n v="4"/>
    <n v="6"/>
    <n v="51644"/>
    <n v="1986.3076923076924"/>
    <n v="43698.769230769234"/>
    <n v="8739.7538461538479"/>
    <n v="4369.876923076924"/>
    <n v="5243.8523076923075"/>
    <n v="200"/>
    <n v="5443.8523076923075"/>
    <n v="1200"/>
    <n v="58008.400000000009"/>
    <n v="52564.5476923077"/>
    <s v="Paid"/>
    <s v="SBI"/>
    <s v="820982315374"/>
    <s v="422750331202"/>
  </r>
  <r>
    <x v="2505"/>
    <x v="193"/>
    <x v="1"/>
    <n v="38"/>
    <x v="2"/>
    <x v="0"/>
    <x v="2"/>
    <s v="2024-05-31"/>
    <x v="0"/>
    <x v="0"/>
    <n v="26"/>
    <n v="22"/>
    <n v="4"/>
    <n v="11"/>
    <n v="75974"/>
    <n v="2922.0769230769229"/>
    <n v="64285.692307692305"/>
    <n v="12857.138461538461"/>
    <n v="6428.5692307692307"/>
    <n v="7714.2830769230759"/>
    <n v="200"/>
    <n v="7914.2830769230759"/>
    <n v="2200"/>
    <n v="85771.400000000009"/>
    <n v="77857.11692307693"/>
    <s v="Paid"/>
    <s v="ICICI"/>
    <s v="998421132153"/>
    <s v="340097573417"/>
  </r>
  <r>
    <x v="2506"/>
    <x v="19"/>
    <x v="0"/>
    <n v="24"/>
    <x v="3"/>
    <x v="2"/>
    <x v="4"/>
    <s v="2020-06-04"/>
    <x v="0"/>
    <x v="0"/>
    <n v="26"/>
    <n v="22"/>
    <n v="4"/>
    <n v="13"/>
    <n v="71763"/>
    <n v="2760.1153846153848"/>
    <n v="60722.538461538468"/>
    <n v="12144.507692307694"/>
    <n v="6072.253846153847"/>
    <n v="7286.7046153846159"/>
    <n v="200"/>
    <n v="7486.7046153846159"/>
    <n v="2600"/>
    <n v="81539.300000000017"/>
    <n v="74052.595384615401"/>
    <s v="Paid"/>
    <s v="SBI"/>
    <s v="982031797566"/>
    <s v="372471462368"/>
  </r>
  <r>
    <x v="2507"/>
    <x v="99"/>
    <x v="0"/>
    <n v="52"/>
    <x v="5"/>
    <x v="3"/>
    <x v="3"/>
    <s v="2023-03-16"/>
    <x v="0"/>
    <x v="0"/>
    <n v="26"/>
    <n v="24"/>
    <n v="2"/>
    <n v="1"/>
    <n v="62648"/>
    <n v="2409.5384615384614"/>
    <n v="57828.923076923078"/>
    <n v="11565.784615384617"/>
    <n v="5782.8923076923083"/>
    <n v="6939.4707692307693"/>
    <n v="200"/>
    <n v="7139.4707692307693"/>
    <n v="200"/>
    <n v="75377.600000000006"/>
    <n v="68238.129230769235"/>
    <s v="Paid"/>
    <s v="Axis"/>
    <s v="353713171518"/>
    <s v="230670051796"/>
  </r>
  <r>
    <x v="2508"/>
    <x v="172"/>
    <x v="0"/>
    <n v="33"/>
    <x v="3"/>
    <x v="5"/>
    <x v="3"/>
    <s v="2020-04-10"/>
    <x v="0"/>
    <x v="0"/>
    <n v="26"/>
    <n v="24"/>
    <n v="2"/>
    <n v="16"/>
    <n v="34893"/>
    <n v="1342.0384615384614"/>
    <n v="32208.923076923074"/>
    <n v="6441.7846153846149"/>
    <n v="3220.8923076923074"/>
    <n v="3865.0707692307687"/>
    <n v="200"/>
    <n v="4065.0707692307687"/>
    <n v="3200"/>
    <n v="45071.6"/>
    <n v="41006.529230769229"/>
    <s v="Paid"/>
    <s v="HDFC"/>
    <s v="568344217441"/>
    <s v="783604461854"/>
  </r>
  <r>
    <x v="2509"/>
    <x v="79"/>
    <x v="1"/>
    <n v="51"/>
    <x v="0"/>
    <x v="0"/>
    <x v="3"/>
    <s v="2022-04-24"/>
    <x v="0"/>
    <x v="0"/>
    <n v="26"/>
    <n v="25"/>
    <n v="1"/>
    <n v="20"/>
    <n v="24445"/>
    <n v="940.19230769230774"/>
    <n v="23504.807692307695"/>
    <n v="4700.961538461539"/>
    <n v="2350.4807692307695"/>
    <n v="2820.5769230769233"/>
    <n v="200"/>
    <n v="3020.5769230769233"/>
    <n v="4000"/>
    <n v="34556.25"/>
    <n v="31535.673076923078"/>
    <s v="Paid"/>
    <s v="SBI"/>
    <s v="771365322289"/>
    <s v="561634197237"/>
  </r>
  <r>
    <x v="2510"/>
    <x v="0"/>
    <x v="1"/>
    <n v="28"/>
    <x v="0"/>
    <x v="4"/>
    <x v="2"/>
    <s v="2019-05-20"/>
    <x v="0"/>
    <x v="0"/>
    <n v="26"/>
    <n v="24"/>
    <n v="2"/>
    <n v="1"/>
    <n v="34944"/>
    <n v="1344"/>
    <n v="32256"/>
    <n v="6451.2000000000007"/>
    <n v="3225.6000000000004"/>
    <n v="3870.72"/>
    <n v="200"/>
    <n v="4070.72"/>
    <n v="200"/>
    <n v="42132.799999999996"/>
    <n v="38062.079999999994"/>
    <s v="Paid"/>
    <s v="ICICI"/>
    <s v="707279462926"/>
    <s v="444073436790"/>
  </r>
  <r>
    <x v="2511"/>
    <x v="120"/>
    <x v="0"/>
    <n v="51"/>
    <x v="2"/>
    <x v="1"/>
    <x v="2"/>
    <s v="2024-05-29"/>
    <x v="0"/>
    <x v="0"/>
    <n v="26"/>
    <n v="23"/>
    <n v="3"/>
    <n v="11"/>
    <n v="79799"/>
    <n v="3069.1923076923076"/>
    <n v="70591.423076923078"/>
    <n v="14118.284615384617"/>
    <n v="7059.1423076923083"/>
    <n v="8470.9707692307693"/>
    <n v="200"/>
    <n v="8670.9707692307693"/>
    <n v="2200"/>
    <n v="93968.85"/>
    <n v="85297.879230769235"/>
    <s v="Paid"/>
    <s v="HDFC"/>
    <s v="934581980116"/>
    <s v="818416664527"/>
  </r>
  <r>
    <x v="2512"/>
    <x v="45"/>
    <x v="0"/>
    <n v="24"/>
    <x v="5"/>
    <x v="0"/>
    <x v="0"/>
    <s v="2023-07-03"/>
    <x v="0"/>
    <x v="0"/>
    <n v="26"/>
    <n v="22"/>
    <n v="4"/>
    <n v="6"/>
    <n v="27454"/>
    <n v="1055.9230769230769"/>
    <n v="23230.307692307691"/>
    <n v="4646.0615384615385"/>
    <n v="2323.0307692307692"/>
    <n v="2787.6369230769228"/>
    <n v="200"/>
    <n v="2987.6369230769228"/>
    <n v="1200"/>
    <n v="31399.399999999998"/>
    <n v="28411.763076923075"/>
    <s v="Paid"/>
    <s v="SBI"/>
    <s v="243057126990"/>
    <s v="941389639306"/>
  </r>
  <r>
    <x v="2513"/>
    <x v="2"/>
    <x v="1"/>
    <n v="37"/>
    <x v="1"/>
    <x v="1"/>
    <x v="6"/>
    <s v="2020-12-19"/>
    <x v="0"/>
    <x v="0"/>
    <n v="26"/>
    <n v="24"/>
    <n v="2"/>
    <n v="0"/>
    <n v="67218"/>
    <n v="2585.3076923076924"/>
    <n v="62047.384615384617"/>
    <n v="12409.476923076923"/>
    <n v="6204.7384615384617"/>
    <n v="7445.6861538461535"/>
    <n v="200"/>
    <n v="7645.6861538461535"/>
    <n v="0"/>
    <n v="80661.600000000006"/>
    <n v="73015.913846153853"/>
    <s v="Paid"/>
    <s v="Axis"/>
    <s v="761872782863"/>
    <s v="449849105635"/>
  </r>
  <r>
    <x v="2514"/>
    <x v="11"/>
    <x v="0"/>
    <n v="25"/>
    <x v="6"/>
    <x v="1"/>
    <x v="3"/>
    <s v="2021-07-17"/>
    <x v="0"/>
    <x v="0"/>
    <n v="26"/>
    <n v="25"/>
    <n v="1"/>
    <n v="13"/>
    <n v="20635"/>
    <n v="793.65384615384619"/>
    <n v="19841.346153846156"/>
    <n v="3968.2692307692314"/>
    <n v="1984.1346153846157"/>
    <n v="2380.9615384615386"/>
    <n v="200"/>
    <n v="2580.9615384615386"/>
    <n v="2600"/>
    <n v="28393.750000000004"/>
    <n v="25812.788461538465"/>
    <s v="Paid"/>
    <s v="ICICI"/>
    <s v="407766939645"/>
    <s v="170927011434"/>
  </r>
  <r>
    <x v="2515"/>
    <x v="111"/>
    <x v="0"/>
    <n v="50"/>
    <x v="3"/>
    <x v="2"/>
    <x v="2"/>
    <s v="2022-07-18"/>
    <x v="0"/>
    <x v="0"/>
    <n v="26"/>
    <n v="22"/>
    <n v="4"/>
    <n v="15"/>
    <n v="69327"/>
    <n v="2666.4230769230771"/>
    <n v="58661.307692307695"/>
    <n v="11732.26153846154"/>
    <n v="5866.1307692307701"/>
    <n v="7039.3569230769235"/>
    <n v="200"/>
    <n v="7239.3569230769235"/>
    <n v="3000"/>
    <n v="79259.700000000012"/>
    <n v="72020.343076923091"/>
    <s v="Paid"/>
    <s v="ICICI"/>
    <s v="825865687121"/>
    <s v="470216018902"/>
  </r>
  <r>
    <x v="2516"/>
    <x v="34"/>
    <x v="0"/>
    <n v="53"/>
    <x v="0"/>
    <x v="5"/>
    <x v="3"/>
    <s v="2025-05-31"/>
    <x v="0"/>
    <x v="0"/>
    <n v="26"/>
    <n v="24"/>
    <n v="2"/>
    <n v="20"/>
    <n v="22475"/>
    <n v="864.42307692307691"/>
    <n v="20746.153846153844"/>
    <n v="4149.2307692307686"/>
    <n v="2074.6153846153843"/>
    <n v="2489.538461538461"/>
    <n v="200"/>
    <n v="2689.538461538461"/>
    <n v="4000"/>
    <n v="30969.999999999996"/>
    <n v="28280.461538461535"/>
    <s v="Paid"/>
    <s v="HDFC"/>
    <s v="372979931366"/>
    <s v="519166390645"/>
  </r>
  <r>
    <x v="2517"/>
    <x v="38"/>
    <x v="1"/>
    <n v="52"/>
    <x v="2"/>
    <x v="4"/>
    <x v="0"/>
    <s v="2020-09-26"/>
    <x v="0"/>
    <x v="0"/>
    <n v="26"/>
    <n v="22"/>
    <n v="4"/>
    <n v="10"/>
    <n v="44117"/>
    <n v="1696.8076923076924"/>
    <n v="37329.769230769234"/>
    <n v="7465.9538461538468"/>
    <n v="3732.9769230769234"/>
    <n v="4479.5723076923077"/>
    <n v="200"/>
    <n v="4679.5723076923077"/>
    <n v="2000"/>
    <n v="50528.700000000004"/>
    <n v="45849.127692307695"/>
    <s v="Paid"/>
    <s v="HDFC"/>
    <s v="425959132803"/>
    <s v="580151197502"/>
  </r>
  <r>
    <x v="2518"/>
    <x v="74"/>
    <x v="0"/>
    <n v="27"/>
    <x v="0"/>
    <x v="1"/>
    <x v="3"/>
    <s v="2020-04-15"/>
    <x v="0"/>
    <x v="0"/>
    <n v="26"/>
    <n v="26"/>
    <n v="0"/>
    <n v="20"/>
    <n v="70190"/>
    <n v="2699.6153846153848"/>
    <n v="70190"/>
    <n v="14038"/>
    <n v="7019"/>
    <n v="8422.7999999999993"/>
    <n v="200"/>
    <n v="8622.7999999999993"/>
    <n v="4000"/>
    <n v="95247"/>
    <n v="86624.2"/>
    <s v="Paid"/>
    <s v="HDFC"/>
    <s v="188165318214"/>
    <s v="895862260558"/>
  </r>
  <r>
    <x v="2519"/>
    <x v="83"/>
    <x v="1"/>
    <n v="21"/>
    <x v="5"/>
    <x v="2"/>
    <x v="2"/>
    <s v="2023-01-10"/>
    <x v="0"/>
    <x v="0"/>
    <n v="26"/>
    <n v="22"/>
    <n v="4"/>
    <n v="8"/>
    <n v="76495"/>
    <n v="2942.1153846153848"/>
    <n v="64726.538461538468"/>
    <n v="12945.307692307695"/>
    <n v="6472.6538461538476"/>
    <n v="7767.1846153846163"/>
    <n v="200"/>
    <n v="7967.1846153846163"/>
    <n v="1600"/>
    <n v="85744.5"/>
    <n v="77777.315384615387"/>
    <s v="Paid"/>
    <s v="HDFC"/>
    <s v="975850827429"/>
    <s v="565159623902"/>
  </r>
  <r>
    <x v="2520"/>
    <x v="67"/>
    <x v="1"/>
    <n v="45"/>
    <x v="2"/>
    <x v="5"/>
    <x v="6"/>
    <s v="2022-08-29"/>
    <x v="0"/>
    <x v="0"/>
    <n v="26"/>
    <n v="24"/>
    <n v="2"/>
    <n v="7"/>
    <n v="45188"/>
    <n v="1738"/>
    <n v="41712"/>
    <n v="8342.4"/>
    <n v="4171.2"/>
    <n v="5005.4399999999996"/>
    <n v="200"/>
    <n v="5205.4399999999996"/>
    <n v="1400"/>
    <n v="55625.599999999999"/>
    <n v="50420.159999999996"/>
    <s v="Paid"/>
    <s v="SBI"/>
    <s v="821924618033"/>
    <s v="653493808138"/>
  </r>
  <r>
    <x v="2521"/>
    <x v="21"/>
    <x v="1"/>
    <n v="45"/>
    <x v="4"/>
    <x v="0"/>
    <x v="1"/>
    <s v="2024-12-03"/>
    <x v="0"/>
    <x v="0"/>
    <n v="26"/>
    <n v="23"/>
    <n v="3"/>
    <n v="20"/>
    <n v="42082"/>
    <n v="1618.5384615384614"/>
    <n v="37226.38461538461"/>
    <n v="7445.2769230769227"/>
    <n v="3722.6384615384613"/>
    <n v="4467.1661538461531"/>
    <n v="200"/>
    <n v="4667.1661538461531"/>
    <n v="4000"/>
    <n v="52394.299999999988"/>
    <n v="47727.133846153833"/>
    <s v="Paid"/>
    <s v="ICICI"/>
    <s v="174213105930"/>
    <s v="470531702381"/>
  </r>
  <r>
    <x v="2522"/>
    <x v="7"/>
    <x v="1"/>
    <n v="33"/>
    <x v="4"/>
    <x v="2"/>
    <x v="5"/>
    <s v="2020-02-01"/>
    <x v="0"/>
    <x v="0"/>
    <n v="26"/>
    <n v="26"/>
    <n v="0"/>
    <n v="14"/>
    <n v="64186"/>
    <n v="2468.6923076923076"/>
    <n v="64186"/>
    <n v="12837.2"/>
    <n v="6418.6"/>
    <n v="7702.32"/>
    <n v="200"/>
    <n v="7902.32"/>
    <n v="2800"/>
    <n v="86241.8"/>
    <n v="78339.48000000001"/>
    <s v="Paid"/>
    <s v="Axis"/>
    <s v="199230501712"/>
    <s v="419523393212"/>
  </r>
  <r>
    <x v="2523"/>
    <x v="145"/>
    <x v="1"/>
    <n v="40"/>
    <x v="5"/>
    <x v="2"/>
    <x v="1"/>
    <s v="2019-04-28"/>
    <x v="0"/>
    <x v="0"/>
    <n v="26"/>
    <n v="25"/>
    <n v="1"/>
    <n v="2"/>
    <n v="33922"/>
    <n v="1304.6923076923076"/>
    <n v="32617.307692307691"/>
    <n v="6523.461538461539"/>
    <n v="3261.7307692307695"/>
    <n v="3914.0769230769229"/>
    <n v="200"/>
    <n v="4114.0769230769229"/>
    <n v="400"/>
    <n v="42802.5"/>
    <n v="38688.423076923078"/>
    <s v="Paid"/>
    <s v="ICICI"/>
    <s v="300920129781"/>
    <s v="385412786010"/>
  </r>
  <r>
    <x v="2524"/>
    <x v="40"/>
    <x v="0"/>
    <n v="54"/>
    <x v="5"/>
    <x v="3"/>
    <x v="2"/>
    <s v="2023-03-30"/>
    <x v="0"/>
    <x v="0"/>
    <n v="26"/>
    <n v="25"/>
    <n v="1"/>
    <n v="18"/>
    <n v="39202"/>
    <n v="1507.7692307692307"/>
    <n v="37694.230769230766"/>
    <n v="7538.8461538461534"/>
    <n v="3769.4230769230767"/>
    <n v="4523.3076923076915"/>
    <n v="200"/>
    <n v="4723.3076923076915"/>
    <n v="3600"/>
    <n v="52602.5"/>
    <n v="47879.192307692312"/>
    <s v="Paid"/>
    <s v="SBI"/>
    <s v="676518300301"/>
    <s v="869441573419"/>
  </r>
  <r>
    <x v="2525"/>
    <x v="101"/>
    <x v="1"/>
    <n v="44"/>
    <x v="1"/>
    <x v="2"/>
    <x v="4"/>
    <s v="2019-01-20"/>
    <x v="0"/>
    <x v="0"/>
    <n v="26"/>
    <n v="22"/>
    <n v="4"/>
    <n v="0"/>
    <n v="60980"/>
    <n v="2345.3846153846152"/>
    <n v="51598.461538461532"/>
    <n v="10319.692307692307"/>
    <n v="5159.8461538461534"/>
    <n v="6191.8153846153837"/>
    <n v="200"/>
    <n v="6391.8153846153837"/>
    <n v="0"/>
    <n v="67077.999999999985"/>
    <n v="60686.184615384598"/>
    <s v="Paid"/>
    <s v="HDFC"/>
    <s v="600720582121"/>
    <s v="285919340777"/>
  </r>
  <r>
    <x v="2526"/>
    <x v="20"/>
    <x v="0"/>
    <n v="38"/>
    <x v="4"/>
    <x v="0"/>
    <x v="6"/>
    <s v="2021-08-15"/>
    <x v="0"/>
    <x v="0"/>
    <n v="26"/>
    <n v="25"/>
    <n v="1"/>
    <n v="8"/>
    <n v="46638"/>
    <n v="1793.7692307692307"/>
    <n v="44844.230769230766"/>
    <n v="8968.8461538461543"/>
    <n v="4484.4230769230771"/>
    <n v="5381.3076923076915"/>
    <n v="200"/>
    <n v="5581.3076923076915"/>
    <n v="1600"/>
    <n v="59897.5"/>
    <n v="54316.192307692312"/>
    <s v="Paid"/>
    <s v="ICICI"/>
    <s v="981341873210"/>
    <s v="921085296084"/>
  </r>
  <r>
    <x v="2527"/>
    <x v="124"/>
    <x v="0"/>
    <n v="26"/>
    <x v="1"/>
    <x v="5"/>
    <x v="0"/>
    <s v="2021-12-15"/>
    <x v="0"/>
    <x v="0"/>
    <n v="26"/>
    <n v="22"/>
    <n v="4"/>
    <n v="7"/>
    <n v="74791"/>
    <n v="2876.5769230769229"/>
    <n v="63284.692307692305"/>
    <n v="12656.938461538462"/>
    <n v="6328.4692307692312"/>
    <n v="7594.163076923076"/>
    <n v="200"/>
    <n v="7794.163076923076"/>
    <n v="1400"/>
    <n v="83670.100000000006"/>
    <n v="75875.936923076923"/>
    <s v="Paid"/>
    <s v="Axis"/>
    <s v="809216999726"/>
    <s v="247114654459"/>
  </r>
  <r>
    <x v="2528"/>
    <x v="50"/>
    <x v="0"/>
    <n v="46"/>
    <x v="2"/>
    <x v="1"/>
    <x v="1"/>
    <s v="2025-01-10"/>
    <x v="0"/>
    <x v="0"/>
    <n v="26"/>
    <n v="23"/>
    <n v="3"/>
    <n v="9"/>
    <n v="36581"/>
    <n v="1406.9615384615386"/>
    <n v="32360.115384615387"/>
    <n v="6472.0230769230775"/>
    <n v="3236.0115384615387"/>
    <n v="3883.2138461538461"/>
    <n v="200"/>
    <n v="4083.2138461538461"/>
    <n v="1800"/>
    <n v="43868.150000000009"/>
    <n v="39784.93615384616"/>
    <s v="Paid"/>
    <s v="ICICI"/>
    <s v="823466967644"/>
    <s v="144876781394"/>
  </r>
  <r>
    <x v="2529"/>
    <x v="186"/>
    <x v="0"/>
    <n v="38"/>
    <x v="7"/>
    <x v="0"/>
    <x v="4"/>
    <s v="2024-09-19"/>
    <x v="0"/>
    <x v="0"/>
    <n v="26"/>
    <n v="23"/>
    <n v="3"/>
    <n v="3"/>
    <n v="49727"/>
    <n v="1912.5769230769231"/>
    <n v="43989.269230769234"/>
    <n v="8797.8538461538465"/>
    <n v="4398.9269230769232"/>
    <n v="5278.7123076923081"/>
    <n v="200"/>
    <n v="5478.7123076923081"/>
    <n v="600"/>
    <n v="57786.05"/>
    <n v="52307.337692307694"/>
    <s v="Paid"/>
    <s v="ICICI"/>
    <s v="284425470310"/>
    <s v="587686791695"/>
  </r>
  <r>
    <x v="2530"/>
    <x v="7"/>
    <x v="1"/>
    <n v="43"/>
    <x v="2"/>
    <x v="2"/>
    <x v="6"/>
    <s v="2023-06-09"/>
    <x v="0"/>
    <x v="0"/>
    <n v="26"/>
    <n v="23"/>
    <n v="3"/>
    <n v="7"/>
    <n v="67876"/>
    <n v="2610.6153846153848"/>
    <n v="60044.153846153851"/>
    <n v="12008.830769230772"/>
    <n v="6004.4153846153858"/>
    <n v="7205.2984615384621"/>
    <n v="200"/>
    <n v="7405.2984615384621"/>
    <n v="1400"/>
    <n v="79457.400000000023"/>
    <n v="72052.10153846156"/>
    <s v="Paid"/>
    <s v="HDFC"/>
    <s v="838740679513"/>
    <s v="410805448765"/>
  </r>
  <r>
    <x v="2531"/>
    <x v="4"/>
    <x v="0"/>
    <n v="27"/>
    <x v="2"/>
    <x v="3"/>
    <x v="5"/>
    <s v="2019-07-03"/>
    <x v="0"/>
    <x v="0"/>
    <n v="26"/>
    <n v="23"/>
    <n v="3"/>
    <n v="3"/>
    <n v="75703"/>
    <n v="2911.6538461538462"/>
    <n v="66968.038461538468"/>
    <n v="13393.607692307694"/>
    <n v="6696.8038461538472"/>
    <n v="8036.1646153846159"/>
    <n v="200"/>
    <n v="8236.1646153846159"/>
    <n v="600"/>
    <n v="87658.450000000012"/>
    <n v="79422.285384615388"/>
    <s v="Paid"/>
    <s v="ICICI"/>
    <s v="280349744844"/>
    <s v="140247707959"/>
  </r>
  <r>
    <x v="2532"/>
    <x v="94"/>
    <x v="0"/>
    <n v="37"/>
    <x v="5"/>
    <x v="4"/>
    <x v="4"/>
    <s v="2023-04-16"/>
    <x v="0"/>
    <x v="0"/>
    <n v="26"/>
    <n v="23"/>
    <n v="3"/>
    <n v="2"/>
    <n v="41107"/>
    <n v="1581.0384615384614"/>
    <n v="36363.88461538461"/>
    <n v="7272.7769230769227"/>
    <n v="3636.3884615384613"/>
    <n v="4363.6661538461531"/>
    <n v="200"/>
    <n v="4563.6661538461531"/>
    <n v="400"/>
    <n v="47673.049999999988"/>
    <n v="43109.383846153833"/>
    <s v="Paid"/>
    <s v="Axis"/>
    <s v="414041083494"/>
    <s v="553558292639"/>
  </r>
  <r>
    <x v="2533"/>
    <x v="135"/>
    <x v="1"/>
    <n v="54"/>
    <x v="4"/>
    <x v="1"/>
    <x v="5"/>
    <s v="2025-05-26"/>
    <x v="0"/>
    <x v="0"/>
    <n v="26"/>
    <n v="23"/>
    <n v="3"/>
    <n v="7"/>
    <n v="59653"/>
    <n v="2294.3461538461538"/>
    <n v="52769.961538461539"/>
    <n v="10553.992307692308"/>
    <n v="5276.9961538461539"/>
    <n v="6332.3953846153845"/>
    <n v="200"/>
    <n v="6532.3953846153845"/>
    <n v="1400"/>
    <n v="70000.95"/>
    <n v="63468.554615384615"/>
    <s v="Paid"/>
    <s v="ICICI"/>
    <s v="599327124093"/>
    <s v="210893077512"/>
  </r>
  <r>
    <x v="2534"/>
    <x v="142"/>
    <x v="0"/>
    <n v="28"/>
    <x v="7"/>
    <x v="1"/>
    <x v="4"/>
    <s v="2023-01-15"/>
    <x v="0"/>
    <x v="0"/>
    <n v="26"/>
    <n v="21"/>
    <n v="5"/>
    <n v="10"/>
    <n v="46092"/>
    <n v="1772.7692307692307"/>
    <n v="37228.153846153844"/>
    <n v="7445.6307692307691"/>
    <n v="3722.8153846153846"/>
    <n v="4467.3784615384611"/>
    <n v="200"/>
    <n v="4667.3784615384611"/>
    <n v="2000"/>
    <n v="50396.6"/>
    <n v="45729.221538461541"/>
    <s v="Paid"/>
    <s v="ICICI"/>
    <s v="517954715599"/>
    <s v="569066853880"/>
  </r>
  <r>
    <x v="2535"/>
    <x v="112"/>
    <x v="0"/>
    <n v="29"/>
    <x v="1"/>
    <x v="2"/>
    <x v="0"/>
    <s v="2023-04-05"/>
    <x v="0"/>
    <x v="0"/>
    <n v="26"/>
    <n v="25"/>
    <n v="1"/>
    <n v="16"/>
    <n v="62888"/>
    <n v="2418.7692307692309"/>
    <n v="60469.230769230773"/>
    <n v="12093.846153846156"/>
    <n v="6046.923076923078"/>
    <n v="7256.3076923076924"/>
    <n v="200"/>
    <n v="7456.3076923076924"/>
    <n v="3200"/>
    <n v="81810.000000000015"/>
    <n v="74353.692307692327"/>
    <s v="Paid"/>
    <s v="ICICI"/>
    <s v="532907618514"/>
    <s v="417360725159"/>
  </r>
  <r>
    <x v="2536"/>
    <x v="31"/>
    <x v="1"/>
    <n v="41"/>
    <x v="0"/>
    <x v="1"/>
    <x v="6"/>
    <s v="2025-06-21"/>
    <x v="0"/>
    <x v="0"/>
    <n v="26"/>
    <n v="23"/>
    <n v="3"/>
    <n v="8"/>
    <n v="27924"/>
    <n v="1074"/>
    <n v="24702"/>
    <n v="4940.4000000000005"/>
    <n v="2470.2000000000003"/>
    <n v="2964.24"/>
    <n v="200"/>
    <n v="3164.24"/>
    <n v="1600"/>
    <n v="33712.600000000006"/>
    <n v="30548.360000000008"/>
    <s v="Paid"/>
    <s v="SBI"/>
    <s v="921276916071"/>
    <s v="794698195949"/>
  </r>
  <r>
    <x v="2537"/>
    <x v="72"/>
    <x v="0"/>
    <n v="22"/>
    <x v="4"/>
    <x v="1"/>
    <x v="6"/>
    <s v="2023-03-06"/>
    <x v="0"/>
    <x v="0"/>
    <n v="26"/>
    <n v="24"/>
    <n v="2"/>
    <n v="4"/>
    <n v="59049"/>
    <n v="2271.1153846153848"/>
    <n v="54506.769230769234"/>
    <n v="10901.353846153848"/>
    <n v="5450.6769230769241"/>
    <n v="6540.8123076923075"/>
    <n v="200"/>
    <n v="6740.8123076923075"/>
    <n v="800"/>
    <n v="71658.8"/>
    <n v="64917.987692307695"/>
    <s v="Paid"/>
    <s v="ICICI"/>
    <s v="797260064570"/>
    <s v="936953090918"/>
  </r>
  <r>
    <x v="2538"/>
    <x v="71"/>
    <x v="0"/>
    <n v="39"/>
    <x v="1"/>
    <x v="4"/>
    <x v="0"/>
    <s v="2024-02-25"/>
    <x v="0"/>
    <x v="0"/>
    <n v="26"/>
    <n v="22"/>
    <n v="4"/>
    <n v="5"/>
    <n v="65099"/>
    <n v="2503.8076923076924"/>
    <n v="55083.769230769234"/>
    <n v="11016.753846153848"/>
    <n v="5508.376923076924"/>
    <n v="6610.0523076923082"/>
    <n v="200"/>
    <n v="6810.0523076923082"/>
    <n v="1000"/>
    <n v="72608.900000000009"/>
    <n v="65798.847692307696"/>
    <s v="Paid"/>
    <s v="Axis"/>
    <s v="400106792185"/>
    <s v="890447201443"/>
  </r>
  <r>
    <x v="2539"/>
    <x v="120"/>
    <x v="1"/>
    <n v="33"/>
    <x v="7"/>
    <x v="1"/>
    <x v="5"/>
    <s v="2021-06-25"/>
    <x v="0"/>
    <x v="0"/>
    <n v="26"/>
    <n v="24"/>
    <n v="2"/>
    <n v="3"/>
    <n v="73549"/>
    <n v="2828.8076923076924"/>
    <n v="67891.384615384624"/>
    <n v="13578.276923076926"/>
    <n v="6789.1384615384632"/>
    <n v="8146.9661538461551"/>
    <n v="200"/>
    <n v="8346.9661538461551"/>
    <n v="600"/>
    <n v="88858.8"/>
    <n v="80511.833846153851"/>
    <s v="Paid"/>
    <s v="Axis"/>
    <s v="597794721951"/>
    <s v="618761277797"/>
  </r>
  <r>
    <x v="2540"/>
    <x v="155"/>
    <x v="1"/>
    <n v="52"/>
    <x v="0"/>
    <x v="2"/>
    <x v="6"/>
    <s v="2025-09-06"/>
    <x v="0"/>
    <x v="0"/>
    <n v="26"/>
    <n v="25"/>
    <n v="1"/>
    <n v="12"/>
    <n v="79395"/>
    <n v="3053.6538461538462"/>
    <n v="76341.346153846156"/>
    <n v="15268.269230769232"/>
    <n v="7634.1346153846162"/>
    <n v="9160.961538461539"/>
    <n v="200"/>
    <n v="9360.961538461539"/>
    <n v="2400"/>
    <n v="101643.75"/>
    <n v="92282.788461538468"/>
    <s v="Paid"/>
    <s v="SBI"/>
    <s v="311068334903"/>
    <s v="177409069224"/>
  </r>
  <r>
    <x v="2541"/>
    <x v="163"/>
    <x v="0"/>
    <n v="26"/>
    <x v="4"/>
    <x v="2"/>
    <x v="6"/>
    <s v="2019-02-26"/>
    <x v="0"/>
    <x v="0"/>
    <n v="26"/>
    <n v="24"/>
    <n v="2"/>
    <n v="10"/>
    <n v="79538"/>
    <n v="3059.1538461538462"/>
    <n v="73419.692307692312"/>
    <n v="14683.938461538462"/>
    <n v="7341.9692307692312"/>
    <n v="8810.3630769230767"/>
    <n v="200"/>
    <n v="9010.3630769230767"/>
    <n v="2000"/>
    <n v="97445.6"/>
    <n v="88435.236923076925"/>
    <s v="Paid"/>
    <s v="Axis"/>
    <s v="461437755050"/>
    <s v="651970584951"/>
  </r>
  <r>
    <x v="2542"/>
    <x v="197"/>
    <x v="0"/>
    <n v="30"/>
    <x v="1"/>
    <x v="1"/>
    <x v="6"/>
    <s v="2024-04-19"/>
    <x v="0"/>
    <x v="0"/>
    <n v="26"/>
    <n v="24"/>
    <n v="2"/>
    <n v="9"/>
    <n v="68371"/>
    <n v="2629.6538461538462"/>
    <n v="63111.692307692312"/>
    <n v="12622.338461538464"/>
    <n v="6311.1692307692319"/>
    <n v="7573.4030769230776"/>
    <n v="200"/>
    <n v="7773.4030769230776"/>
    <n v="1800"/>
    <n v="83845.2"/>
    <n v="76071.796923076923"/>
    <s v="Paid"/>
    <s v="ICICI"/>
    <s v="224622622310"/>
    <s v="461414039672"/>
  </r>
  <r>
    <x v="2543"/>
    <x v="181"/>
    <x v="0"/>
    <n v="40"/>
    <x v="7"/>
    <x v="2"/>
    <x v="0"/>
    <s v="2022-08-12"/>
    <x v="0"/>
    <x v="0"/>
    <n v="26"/>
    <n v="23"/>
    <n v="3"/>
    <n v="4"/>
    <n v="56444"/>
    <n v="2170.9230769230771"/>
    <n v="49931.230769230773"/>
    <n v="9986.2461538461557"/>
    <n v="4993.1230769230779"/>
    <n v="5991.7476923076929"/>
    <n v="200"/>
    <n v="6191.7476923076929"/>
    <n v="800"/>
    <n v="65710.600000000006"/>
    <n v="59518.852307692316"/>
    <s v="Paid"/>
    <s v="HDFC"/>
    <s v="558130383746"/>
    <s v="509421826408"/>
  </r>
  <r>
    <x v="2544"/>
    <x v="108"/>
    <x v="0"/>
    <n v="37"/>
    <x v="5"/>
    <x v="1"/>
    <x v="2"/>
    <s v="2025-06-05"/>
    <x v="0"/>
    <x v="0"/>
    <n v="26"/>
    <n v="23"/>
    <n v="3"/>
    <n v="17"/>
    <n v="68983"/>
    <n v="2653.1923076923076"/>
    <n v="61023.423076923078"/>
    <n v="12204.684615384616"/>
    <n v="6102.3423076923082"/>
    <n v="7322.8107692307694"/>
    <n v="200"/>
    <n v="7522.8107692307694"/>
    <n v="3400"/>
    <n v="82730.45"/>
    <n v="75207.639230769229"/>
    <s v="Paid"/>
    <s v="SBI"/>
    <s v="265879624028"/>
    <s v="360412465584"/>
  </r>
  <r>
    <x v="2545"/>
    <x v="34"/>
    <x v="0"/>
    <n v="25"/>
    <x v="4"/>
    <x v="3"/>
    <x v="4"/>
    <s v="2021-06-23"/>
    <x v="0"/>
    <x v="0"/>
    <n v="26"/>
    <n v="22"/>
    <n v="4"/>
    <n v="0"/>
    <n v="56555"/>
    <n v="2175.1923076923076"/>
    <n v="47854.230769230766"/>
    <n v="9570.8461538461543"/>
    <n v="4785.4230769230771"/>
    <n v="5742.5076923076913"/>
    <n v="200"/>
    <n v="5942.5076923076913"/>
    <n v="0"/>
    <n v="62210.5"/>
    <n v="56267.992307692308"/>
    <s v="Paid"/>
    <s v="HDFC"/>
    <s v="209280789388"/>
    <s v="583937927045"/>
  </r>
  <r>
    <x v="2546"/>
    <x v="74"/>
    <x v="0"/>
    <n v="36"/>
    <x v="7"/>
    <x v="1"/>
    <x v="4"/>
    <s v="2023-10-26"/>
    <x v="0"/>
    <x v="0"/>
    <n v="26"/>
    <n v="25"/>
    <n v="1"/>
    <n v="19"/>
    <n v="30537"/>
    <n v="1174.5"/>
    <n v="29362.5"/>
    <n v="5872.5"/>
    <n v="2936.25"/>
    <n v="3523.5"/>
    <n v="200"/>
    <n v="3723.5"/>
    <n v="3800"/>
    <n v="41971.25"/>
    <n v="38247.75"/>
    <s v="Paid"/>
    <s v="ICICI"/>
    <s v="544886476165"/>
    <s v="274557408075"/>
  </r>
  <r>
    <x v="2547"/>
    <x v="14"/>
    <x v="0"/>
    <n v="40"/>
    <x v="1"/>
    <x v="3"/>
    <x v="5"/>
    <s v="2019-12-05"/>
    <x v="0"/>
    <x v="0"/>
    <n v="26"/>
    <n v="25"/>
    <n v="1"/>
    <n v="16"/>
    <n v="56953"/>
    <n v="2190.5"/>
    <n v="54762.5"/>
    <n v="10952.5"/>
    <n v="5476.25"/>
    <n v="6571.5"/>
    <n v="200"/>
    <n v="6771.5"/>
    <n v="3200"/>
    <n v="74391.25"/>
    <n v="67619.75"/>
    <s v="Paid"/>
    <s v="Axis"/>
    <s v="707425105480"/>
    <s v="225189233524"/>
  </r>
  <r>
    <x v="2548"/>
    <x v="163"/>
    <x v="0"/>
    <n v="24"/>
    <x v="4"/>
    <x v="0"/>
    <x v="6"/>
    <s v="2019-12-18"/>
    <x v="0"/>
    <x v="0"/>
    <n v="26"/>
    <n v="23"/>
    <n v="3"/>
    <n v="1"/>
    <n v="71832"/>
    <n v="2762.7692307692309"/>
    <n v="63543.692307692312"/>
    <n v="12708.738461538464"/>
    <n v="6354.3692307692318"/>
    <n v="7625.2430769230768"/>
    <n v="200"/>
    <n v="7825.2430769230768"/>
    <n v="200"/>
    <n v="82806.8"/>
    <n v="74981.556923076932"/>
    <s v="Paid"/>
    <s v="ICICI"/>
    <s v="133605453175"/>
    <s v="390863949469"/>
  </r>
  <r>
    <x v="2549"/>
    <x v="69"/>
    <x v="1"/>
    <n v="30"/>
    <x v="4"/>
    <x v="5"/>
    <x v="5"/>
    <s v="2021-10-20"/>
    <x v="0"/>
    <x v="0"/>
    <n v="26"/>
    <n v="23"/>
    <n v="3"/>
    <n v="11"/>
    <n v="47274"/>
    <n v="1818.2307692307693"/>
    <n v="41819.307692307695"/>
    <n v="8363.8615384615387"/>
    <n v="4181.9307692307693"/>
    <n v="5018.3169230769236"/>
    <n v="200"/>
    <n v="5218.3169230769236"/>
    <n v="2200"/>
    <n v="56565.100000000006"/>
    <n v="51346.783076923079"/>
    <s v="Paid"/>
    <s v="SBI"/>
    <s v="546188082396"/>
    <s v="362888493525"/>
  </r>
  <r>
    <x v="2550"/>
    <x v="195"/>
    <x v="1"/>
    <n v="39"/>
    <x v="7"/>
    <x v="5"/>
    <x v="3"/>
    <s v="2019-04-28"/>
    <x v="0"/>
    <x v="0"/>
    <n v="26"/>
    <n v="22"/>
    <n v="4"/>
    <n v="10"/>
    <n v="28382"/>
    <n v="1091.6153846153845"/>
    <n v="24015.538461538461"/>
    <n v="4803.1076923076926"/>
    <n v="2401.5538461538463"/>
    <n v="2881.8646153846153"/>
    <n v="200"/>
    <n v="3081.8646153846153"/>
    <n v="2000"/>
    <n v="33220.199999999997"/>
    <n v="30138.33538461538"/>
    <s v="Paid"/>
    <s v="Axis"/>
    <s v="438969317208"/>
    <s v="586759289888"/>
  </r>
  <r>
    <x v="2551"/>
    <x v="165"/>
    <x v="1"/>
    <n v="25"/>
    <x v="3"/>
    <x v="3"/>
    <x v="6"/>
    <s v="2019-02-05"/>
    <x v="0"/>
    <x v="0"/>
    <n v="26"/>
    <n v="21"/>
    <n v="5"/>
    <n v="8"/>
    <n v="74982"/>
    <n v="2883.9230769230771"/>
    <n v="60562.384615384617"/>
    <n v="12112.476923076923"/>
    <n v="6056.2384615384617"/>
    <n v="7267.4861538461537"/>
    <n v="200"/>
    <n v="7467.4861538461537"/>
    <n v="1600"/>
    <n v="80331.100000000006"/>
    <n v="72863.61384615385"/>
    <s v="Paid"/>
    <s v="HDFC"/>
    <s v="244774977321"/>
    <s v="748552135150"/>
  </r>
  <r>
    <x v="2552"/>
    <x v="70"/>
    <x v="1"/>
    <n v="30"/>
    <x v="4"/>
    <x v="3"/>
    <x v="3"/>
    <s v="2025-08-23"/>
    <x v="0"/>
    <x v="0"/>
    <n v="26"/>
    <n v="24"/>
    <n v="2"/>
    <n v="14"/>
    <n v="54145"/>
    <n v="2082.5"/>
    <n v="49980"/>
    <n v="9996"/>
    <n v="4998"/>
    <n v="5997.5999999999995"/>
    <n v="200"/>
    <n v="6197.5999999999995"/>
    <n v="2800"/>
    <n v="67774"/>
    <n v="61576.4"/>
    <s v="Paid"/>
    <s v="ICICI"/>
    <s v="212640914044"/>
    <s v="467489042539"/>
  </r>
  <r>
    <x v="2553"/>
    <x v="194"/>
    <x v="0"/>
    <n v="50"/>
    <x v="6"/>
    <x v="5"/>
    <x v="3"/>
    <s v="2019-07-30"/>
    <x v="0"/>
    <x v="0"/>
    <n v="26"/>
    <n v="24"/>
    <n v="2"/>
    <n v="7"/>
    <n v="27846"/>
    <n v="1071"/>
    <n v="25704"/>
    <n v="5140.8"/>
    <n v="2570.4"/>
    <n v="3084.48"/>
    <n v="200"/>
    <n v="3284.48"/>
    <n v="1400"/>
    <n v="34815.199999999997"/>
    <n v="31530.719999999998"/>
    <s v="Paid"/>
    <s v="ICICI"/>
    <s v="786676484206"/>
    <s v="532453160355"/>
  </r>
  <r>
    <x v="2554"/>
    <x v="13"/>
    <x v="0"/>
    <n v="44"/>
    <x v="7"/>
    <x v="2"/>
    <x v="0"/>
    <s v="2022-08-26"/>
    <x v="0"/>
    <x v="0"/>
    <n v="26"/>
    <n v="26"/>
    <n v="0"/>
    <n v="20"/>
    <n v="58263"/>
    <n v="2240.8846153846152"/>
    <n v="58263"/>
    <n v="11652.6"/>
    <n v="5826.3"/>
    <n v="6991.5599999999995"/>
    <n v="200"/>
    <n v="7191.5599999999995"/>
    <n v="4000"/>
    <n v="79741.900000000009"/>
    <n v="72550.340000000011"/>
    <s v="Paid"/>
    <s v="HDFC"/>
    <s v="492292594747"/>
    <s v="402212099117"/>
  </r>
  <r>
    <x v="2555"/>
    <x v="1"/>
    <x v="1"/>
    <n v="53"/>
    <x v="3"/>
    <x v="4"/>
    <x v="4"/>
    <s v="2021-10-13"/>
    <x v="0"/>
    <x v="0"/>
    <n v="26"/>
    <n v="25"/>
    <n v="1"/>
    <n v="5"/>
    <n v="70406"/>
    <n v="2707.9230769230771"/>
    <n v="67698.076923076922"/>
    <n v="13539.615384615385"/>
    <n v="6769.8076923076924"/>
    <n v="8123.7692307692305"/>
    <n v="200"/>
    <n v="8323.7692307692305"/>
    <n v="1000"/>
    <n v="89007.5"/>
    <n v="80683.730769230766"/>
    <s v="Paid"/>
    <s v="SBI"/>
    <s v="828577799661"/>
    <s v="962717407319"/>
  </r>
  <r>
    <x v="2556"/>
    <x v="132"/>
    <x v="0"/>
    <n v="52"/>
    <x v="6"/>
    <x v="4"/>
    <x v="5"/>
    <s v="2020-10-13"/>
    <x v="0"/>
    <x v="0"/>
    <n v="26"/>
    <n v="23"/>
    <n v="3"/>
    <n v="17"/>
    <n v="42506"/>
    <n v="1634.8461538461538"/>
    <n v="37601.461538461539"/>
    <n v="7520.292307692308"/>
    <n v="3760.146153846154"/>
    <n v="4512.1753846153842"/>
    <n v="200"/>
    <n v="4712.1753846153842"/>
    <n v="3400"/>
    <n v="52281.9"/>
    <n v="47569.724615384621"/>
    <s v="Paid"/>
    <s v="SBI"/>
    <s v="913961945262"/>
    <s v="145842194185"/>
  </r>
  <r>
    <x v="2557"/>
    <x v="191"/>
    <x v="0"/>
    <n v="46"/>
    <x v="0"/>
    <x v="4"/>
    <x v="1"/>
    <s v="2019-01-11"/>
    <x v="0"/>
    <x v="0"/>
    <n v="26"/>
    <n v="24"/>
    <n v="2"/>
    <n v="12"/>
    <n v="58753"/>
    <n v="2259.7307692307691"/>
    <n v="54233.538461538454"/>
    <n v="10846.707692307691"/>
    <n v="5423.3538461538456"/>
    <n v="6508.0246153846138"/>
    <n v="200"/>
    <n v="6708.0246153846138"/>
    <n v="2400"/>
    <n v="72903.599999999991"/>
    <n v="66195.575384615382"/>
    <s v="Paid"/>
    <s v="ICICI"/>
    <s v="299218636369"/>
    <s v="587755717007"/>
  </r>
  <r>
    <x v="2558"/>
    <x v="182"/>
    <x v="1"/>
    <n v="39"/>
    <x v="4"/>
    <x v="2"/>
    <x v="4"/>
    <s v="2023-11-17"/>
    <x v="0"/>
    <x v="0"/>
    <n v="26"/>
    <n v="23"/>
    <n v="3"/>
    <n v="4"/>
    <n v="57797"/>
    <n v="2222.9615384615386"/>
    <n v="51128.11538461539"/>
    <n v="10225.623076923079"/>
    <n v="5112.8115384615394"/>
    <n v="6135.3738461538469"/>
    <n v="200"/>
    <n v="6335.3738461538469"/>
    <n v="800"/>
    <n v="67266.55"/>
    <n v="60931.176153846158"/>
    <s v="Paid"/>
    <s v="SBI"/>
    <s v="135848325882"/>
    <s v="641902772715"/>
  </r>
  <r>
    <x v="2559"/>
    <x v="191"/>
    <x v="1"/>
    <n v="51"/>
    <x v="0"/>
    <x v="4"/>
    <x v="2"/>
    <s v="2025-04-03"/>
    <x v="0"/>
    <x v="0"/>
    <n v="26"/>
    <n v="23"/>
    <n v="3"/>
    <n v="8"/>
    <n v="62676"/>
    <n v="2410.6153846153848"/>
    <n v="55444.153846153851"/>
    <n v="11088.830769230772"/>
    <n v="5544.4153846153858"/>
    <n v="6653.2984615384621"/>
    <n v="200"/>
    <n v="6853.2984615384621"/>
    <n v="1600"/>
    <n v="73677.400000000023"/>
    <n v="66824.10153846156"/>
    <s v="Paid"/>
    <s v="ICICI"/>
    <s v="196630968516"/>
    <s v="457609580348"/>
  </r>
  <r>
    <x v="2560"/>
    <x v="89"/>
    <x v="0"/>
    <n v="52"/>
    <x v="4"/>
    <x v="5"/>
    <x v="5"/>
    <s v="2021-09-24"/>
    <x v="0"/>
    <x v="0"/>
    <n v="26"/>
    <n v="21"/>
    <n v="5"/>
    <n v="16"/>
    <n v="31949"/>
    <n v="1228.8076923076924"/>
    <n v="25804.961538461539"/>
    <n v="5160.9923076923078"/>
    <n v="2580.4961538461539"/>
    <n v="3096.5953846153848"/>
    <n v="200"/>
    <n v="3296.5953846153848"/>
    <n v="3200"/>
    <n v="36746.449999999997"/>
    <n v="33449.854615384611"/>
    <s v="Paid"/>
    <s v="ICICI"/>
    <s v="434484744082"/>
    <s v="734932323941"/>
  </r>
  <r>
    <x v="2561"/>
    <x v="91"/>
    <x v="1"/>
    <n v="51"/>
    <x v="6"/>
    <x v="1"/>
    <x v="3"/>
    <s v="2025-08-12"/>
    <x v="0"/>
    <x v="0"/>
    <n v="26"/>
    <n v="22"/>
    <n v="4"/>
    <n v="9"/>
    <n v="36627"/>
    <n v="1408.7307692307693"/>
    <n v="30992.076923076926"/>
    <n v="6198.4153846153858"/>
    <n v="3099.2076923076929"/>
    <n v="3719.0492307692311"/>
    <n v="200"/>
    <n v="3919.0492307692311"/>
    <n v="1800"/>
    <n v="42089.700000000012"/>
    <n v="38170.650769230779"/>
    <s v="Paid"/>
    <s v="SBI"/>
    <s v="619786478042"/>
    <s v="551235441294"/>
  </r>
  <r>
    <x v="2562"/>
    <x v="43"/>
    <x v="1"/>
    <n v="42"/>
    <x v="0"/>
    <x v="3"/>
    <x v="1"/>
    <s v="2020-12-20"/>
    <x v="0"/>
    <x v="0"/>
    <n v="26"/>
    <n v="23"/>
    <n v="3"/>
    <n v="4"/>
    <n v="33789"/>
    <n v="1299.5769230769231"/>
    <n v="29890.26923076923"/>
    <n v="5978.0538461538463"/>
    <n v="2989.0269230769231"/>
    <n v="3586.8323076923075"/>
    <n v="200"/>
    <n v="3786.8323076923075"/>
    <n v="800"/>
    <n v="39657.350000000006"/>
    <n v="35870.517692307702"/>
    <s v="Paid"/>
    <s v="ICICI"/>
    <s v="139120615686"/>
    <s v="859599991583"/>
  </r>
  <r>
    <x v="2563"/>
    <x v="180"/>
    <x v="1"/>
    <n v="50"/>
    <x v="7"/>
    <x v="0"/>
    <x v="0"/>
    <s v="2024-07-24"/>
    <x v="0"/>
    <x v="0"/>
    <n v="26"/>
    <n v="26"/>
    <n v="0"/>
    <n v="5"/>
    <n v="44782"/>
    <n v="1722.3846153846155"/>
    <n v="44782"/>
    <n v="8956.4"/>
    <n v="4478.2"/>
    <n v="5373.84"/>
    <n v="200"/>
    <n v="5573.84"/>
    <n v="1000"/>
    <n v="59216.6"/>
    <n v="53642.759999999995"/>
    <s v="Paid"/>
    <s v="HDFC"/>
    <s v="938582599837"/>
    <s v="238760857605"/>
  </r>
  <r>
    <x v="2564"/>
    <x v="119"/>
    <x v="0"/>
    <n v="43"/>
    <x v="5"/>
    <x v="3"/>
    <x v="3"/>
    <s v="2022-03-05"/>
    <x v="0"/>
    <x v="0"/>
    <n v="26"/>
    <n v="22"/>
    <n v="4"/>
    <n v="3"/>
    <n v="77466"/>
    <n v="2979.4615384615386"/>
    <n v="65548.153846153844"/>
    <n v="13109.630769230769"/>
    <n v="6554.8153846153846"/>
    <n v="7865.7784615384608"/>
    <n v="200"/>
    <n v="8065.7784615384608"/>
    <n v="600"/>
    <n v="85812.6"/>
    <n v="77746.821538461547"/>
    <s v="Paid"/>
    <s v="Axis"/>
    <s v="244987262836"/>
    <s v="948241907412"/>
  </r>
  <r>
    <x v="2565"/>
    <x v="12"/>
    <x v="0"/>
    <n v="43"/>
    <x v="7"/>
    <x v="0"/>
    <x v="2"/>
    <s v="2022-08-25"/>
    <x v="0"/>
    <x v="0"/>
    <n v="26"/>
    <n v="24"/>
    <n v="2"/>
    <n v="9"/>
    <n v="44292"/>
    <n v="1703.5384615384614"/>
    <n v="40884.923076923078"/>
    <n v="8176.9846153846156"/>
    <n v="4088.4923076923078"/>
    <n v="4906.1907692307695"/>
    <n v="200"/>
    <n v="5106.1907692307695"/>
    <n v="1800"/>
    <n v="54950.400000000001"/>
    <n v="49844.209230769229"/>
    <s v="Paid"/>
    <s v="ICICI"/>
    <s v="846980690227"/>
    <s v="298474289945"/>
  </r>
  <r>
    <x v="2566"/>
    <x v="114"/>
    <x v="1"/>
    <n v="36"/>
    <x v="6"/>
    <x v="4"/>
    <x v="2"/>
    <s v="2020-01-05"/>
    <x v="0"/>
    <x v="0"/>
    <n v="26"/>
    <n v="23"/>
    <n v="3"/>
    <n v="18"/>
    <n v="76240"/>
    <n v="2932.3076923076924"/>
    <n v="67443.076923076922"/>
    <n v="13488.615384615385"/>
    <n v="6744.3076923076924"/>
    <n v="8093.1692307692301"/>
    <n v="200"/>
    <n v="8293.1692307692301"/>
    <n v="3600"/>
    <n v="91276"/>
    <n v="82982.830769230772"/>
    <s v="Paid"/>
    <s v="ICICI"/>
    <s v="799861407756"/>
    <s v="904405716577"/>
  </r>
  <r>
    <x v="2567"/>
    <x v="11"/>
    <x v="0"/>
    <n v="51"/>
    <x v="7"/>
    <x v="3"/>
    <x v="4"/>
    <s v="2022-09-05"/>
    <x v="0"/>
    <x v="0"/>
    <n v="26"/>
    <n v="22"/>
    <n v="4"/>
    <n v="2"/>
    <n v="67919"/>
    <n v="2612.2692307692309"/>
    <n v="57469.923076923078"/>
    <n v="11493.984615384616"/>
    <n v="5746.9923076923078"/>
    <n v="6896.3907692307694"/>
    <n v="200"/>
    <n v="7096.3907692307694"/>
    <n v="400"/>
    <n v="75110.899999999994"/>
    <n v="68014.509230769225"/>
    <s v="Paid"/>
    <s v="SBI"/>
    <s v="398425778103"/>
    <s v="938764170694"/>
  </r>
  <r>
    <x v="2568"/>
    <x v="173"/>
    <x v="0"/>
    <n v="34"/>
    <x v="7"/>
    <x v="0"/>
    <x v="2"/>
    <s v="2024-01-08"/>
    <x v="0"/>
    <x v="0"/>
    <n v="26"/>
    <n v="24"/>
    <n v="2"/>
    <n v="18"/>
    <n v="18692"/>
    <n v="718.92307692307691"/>
    <n v="17254.153846153844"/>
    <n v="3450.830769230769"/>
    <n v="1725.4153846153845"/>
    <n v="2070.498461538461"/>
    <n v="200"/>
    <n v="2270.498461538461"/>
    <n v="3600"/>
    <n v="26030.399999999998"/>
    <n v="23759.901538461538"/>
    <s v="Paid"/>
    <s v="ICICI"/>
    <s v="544609188047"/>
    <s v="507260559214"/>
  </r>
  <r>
    <x v="2569"/>
    <x v="183"/>
    <x v="0"/>
    <n v="42"/>
    <x v="5"/>
    <x v="3"/>
    <x v="5"/>
    <s v="2023-06-27"/>
    <x v="0"/>
    <x v="0"/>
    <n v="26"/>
    <n v="26"/>
    <n v="0"/>
    <n v="16"/>
    <n v="22153"/>
    <n v="852.03846153846155"/>
    <n v="22153"/>
    <n v="4430.6000000000004"/>
    <n v="2215.3000000000002"/>
    <n v="2658.36"/>
    <n v="200"/>
    <n v="2858.36"/>
    <n v="3200"/>
    <n v="31998.899999999998"/>
    <n v="29140.539999999997"/>
    <s v="Paid"/>
    <s v="SBI"/>
    <s v="278252561009"/>
    <s v="682427066650"/>
  </r>
  <r>
    <x v="2570"/>
    <x v="57"/>
    <x v="1"/>
    <n v="54"/>
    <x v="5"/>
    <x v="1"/>
    <x v="6"/>
    <s v="2023-03-06"/>
    <x v="0"/>
    <x v="0"/>
    <n v="26"/>
    <n v="23"/>
    <n v="3"/>
    <n v="15"/>
    <n v="19847"/>
    <n v="763.34615384615381"/>
    <n v="17556.961538461539"/>
    <n v="3511.3923076923079"/>
    <n v="1755.6961538461539"/>
    <n v="2106.8353846153846"/>
    <n v="200"/>
    <n v="2306.8353846153846"/>
    <n v="3000"/>
    <n v="25824.050000000003"/>
    <n v="23517.214615384619"/>
    <s v="Paid"/>
    <s v="ICICI"/>
    <s v="350531924599"/>
    <s v="537071328396"/>
  </r>
  <r>
    <x v="2571"/>
    <x v="117"/>
    <x v="0"/>
    <n v="54"/>
    <x v="7"/>
    <x v="1"/>
    <x v="5"/>
    <s v="2024-05-14"/>
    <x v="0"/>
    <x v="0"/>
    <n v="26"/>
    <n v="24"/>
    <n v="2"/>
    <n v="17"/>
    <n v="52066"/>
    <n v="2002.5384615384614"/>
    <n v="48060.923076923078"/>
    <n v="9612.1846153846163"/>
    <n v="4806.0923076923082"/>
    <n v="5767.3107692307694"/>
    <n v="200"/>
    <n v="5967.3107692307694"/>
    <n v="3400"/>
    <n v="65879.199999999997"/>
    <n v="59911.889230769229"/>
    <s v="Paid"/>
    <s v="ICICI"/>
    <s v="468404851034"/>
    <s v="821852941323"/>
  </r>
  <r>
    <x v="2572"/>
    <x v="39"/>
    <x v="1"/>
    <n v="54"/>
    <x v="6"/>
    <x v="4"/>
    <x v="3"/>
    <s v="2020-11-12"/>
    <x v="0"/>
    <x v="0"/>
    <n v="26"/>
    <n v="24"/>
    <n v="2"/>
    <n v="2"/>
    <n v="36638"/>
    <n v="1409.1538461538462"/>
    <n v="33819.692307692312"/>
    <n v="6763.9384615384624"/>
    <n v="3381.9692307692312"/>
    <n v="4058.3630769230772"/>
    <n v="200"/>
    <n v="4258.3630769230767"/>
    <n v="400"/>
    <n v="44365.600000000006"/>
    <n v="40107.236923076925"/>
    <s v="Paid"/>
    <s v="Axis"/>
    <s v="300001732564"/>
    <s v="767204189145"/>
  </r>
  <r>
    <x v="2573"/>
    <x v="181"/>
    <x v="0"/>
    <n v="31"/>
    <x v="6"/>
    <x v="1"/>
    <x v="0"/>
    <s v="2019-09-19"/>
    <x v="0"/>
    <x v="0"/>
    <n v="26"/>
    <n v="24"/>
    <n v="2"/>
    <n v="16"/>
    <n v="61053"/>
    <n v="2348.1923076923076"/>
    <n v="56356.615384615383"/>
    <n v="11271.323076923078"/>
    <n v="5635.6615384615388"/>
    <n v="6762.7938461538461"/>
    <n v="200"/>
    <n v="6962.7938461538461"/>
    <n v="3200"/>
    <n v="76463.600000000006"/>
    <n v="69500.806153846162"/>
    <s v="Paid"/>
    <s v="HDFC"/>
    <s v="377536022086"/>
    <s v="925411250178"/>
  </r>
  <r>
    <x v="2574"/>
    <x v="46"/>
    <x v="0"/>
    <n v="21"/>
    <x v="3"/>
    <x v="5"/>
    <x v="2"/>
    <s v="2024-12-27"/>
    <x v="0"/>
    <x v="0"/>
    <n v="26"/>
    <n v="24"/>
    <n v="2"/>
    <n v="0"/>
    <n v="60665"/>
    <n v="2333.2692307692309"/>
    <n v="55998.461538461546"/>
    <n v="11199.69230769231"/>
    <n v="5599.8461538461552"/>
    <n v="6719.8153846153855"/>
    <n v="200"/>
    <n v="6919.8153846153855"/>
    <n v="0"/>
    <n v="72798.000000000015"/>
    <n v="65878.184615384627"/>
    <s v="Paid"/>
    <s v="Axis"/>
    <s v="174088439830"/>
    <s v="777975056501"/>
  </r>
  <r>
    <x v="2575"/>
    <x v="64"/>
    <x v="0"/>
    <n v="23"/>
    <x v="2"/>
    <x v="2"/>
    <x v="3"/>
    <s v="2020-12-16"/>
    <x v="0"/>
    <x v="0"/>
    <n v="26"/>
    <n v="24"/>
    <n v="2"/>
    <n v="6"/>
    <n v="63514"/>
    <n v="2442.8461538461538"/>
    <n v="58628.307692307688"/>
    <n v="11725.661538461538"/>
    <n v="5862.830769230769"/>
    <n v="7035.3969230769226"/>
    <n v="200"/>
    <n v="7235.3969230769226"/>
    <n v="1200"/>
    <n v="77416.800000000003"/>
    <n v="70181.403076923074"/>
    <s v="Paid"/>
    <s v="Axis"/>
    <s v="639837298849"/>
    <s v="564592489453"/>
  </r>
  <r>
    <x v="2576"/>
    <x v="178"/>
    <x v="0"/>
    <n v="51"/>
    <x v="3"/>
    <x v="3"/>
    <x v="5"/>
    <s v="2023-01-08"/>
    <x v="0"/>
    <x v="0"/>
    <n v="26"/>
    <n v="25"/>
    <n v="1"/>
    <n v="5"/>
    <n v="59111"/>
    <n v="2273.5"/>
    <n v="56837.5"/>
    <n v="11367.5"/>
    <n v="5683.75"/>
    <n v="6820.5"/>
    <n v="200"/>
    <n v="7020.5"/>
    <n v="1000"/>
    <n v="74888.75"/>
    <n v="67868.25"/>
    <s v="Paid"/>
    <s v="ICICI"/>
    <s v="651810122980"/>
    <s v="222439460524"/>
  </r>
  <r>
    <x v="2577"/>
    <x v="82"/>
    <x v="1"/>
    <n v="37"/>
    <x v="3"/>
    <x v="3"/>
    <x v="2"/>
    <s v="2024-07-27"/>
    <x v="0"/>
    <x v="0"/>
    <n v="26"/>
    <n v="24"/>
    <n v="2"/>
    <n v="0"/>
    <n v="50895"/>
    <n v="1957.5"/>
    <n v="46980"/>
    <n v="9396"/>
    <n v="4698"/>
    <n v="5637.5999999999995"/>
    <n v="200"/>
    <n v="5837.5999999999995"/>
    <n v="0"/>
    <n v="61074"/>
    <n v="55236.4"/>
    <s v="Paid"/>
    <s v="ICICI"/>
    <s v="186775650200"/>
    <s v="531282614685"/>
  </r>
  <r>
    <x v="2578"/>
    <x v="38"/>
    <x v="1"/>
    <n v="32"/>
    <x v="4"/>
    <x v="1"/>
    <x v="1"/>
    <s v="2021-08-02"/>
    <x v="0"/>
    <x v="0"/>
    <n v="26"/>
    <n v="24"/>
    <n v="2"/>
    <n v="2"/>
    <n v="38619"/>
    <n v="1485.3461538461538"/>
    <n v="35648.307692307688"/>
    <n v="7129.6615384615379"/>
    <n v="3564.830769230769"/>
    <n v="4277.7969230769222"/>
    <n v="200"/>
    <n v="4477.7969230769222"/>
    <n v="400"/>
    <n v="46742.799999999996"/>
    <n v="42265.003076923073"/>
    <s v="Paid"/>
    <s v="SBI"/>
    <s v="651257490127"/>
    <s v="678376492403"/>
  </r>
  <r>
    <x v="2579"/>
    <x v="59"/>
    <x v="1"/>
    <n v="40"/>
    <x v="6"/>
    <x v="1"/>
    <x v="6"/>
    <s v="2022-01-24"/>
    <x v="0"/>
    <x v="0"/>
    <n v="26"/>
    <n v="21"/>
    <n v="5"/>
    <n v="16"/>
    <n v="51842"/>
    <n v="1993.9230769230769"/>
    <n v="41872.384615384617"/>
    <n v="8374.4769230769234"/>
    <n v="4187.2384615384617"/>
    <n v="5024.6861538461535"/>
    <n v="200"/>
    <n v="5224.6861538461535"/>
    <n v="3200"/>
    <n v="57634.100000000006"/>
    <n v="52409.413846153853"/>
    <s v="Paid"/>
    <s v="SBI"/>
    <s v="822581974901"/>
    <s v="473091673499"/>
  </r>
  <r>
    <x v="2580"/>
    <x v="145"/>
    <x v="0"/>
    <n v="42"/>
    <x v="5"/>
    <x v="1"/>
    <x v="2"/>
    <s v="2019-11-17"/>
    <x v="0"/>
    <x v="0"/>
    <n v="26"/>
    <n v="24"/>
    <n v="2"/>
    <n v="5"/>
    <n v="44383"/>
    <n v="1707.0384615384614"/>
    <n v="40968.923076923078"/>
    <n v="8193.7846153846167"/>
    <n v="4096.8923076923083"/>
    <n v="4916.2707692307695"/>
    <n v="200"/>
    <n v="5116.2707692307695"/>
    <n v="1000"/>
    <n v="54259.600000000006"/>
    <n v="49143.329230769239"/>
    <s v="Paid"/>
    <s v="SBI"/>
    <s v="815641023520"/>
    <s v="310282067610"/>
  </r>
  <r>
    <x v="2581"/>
    <x v="62"/>
    <x v="1"/>
    <n v="38"/>
    <x v="1"/>
    <x v="2"/>
    <x v="3"/>
    <s v="2020-02-15"/>
    <x v="0"/>
    <x v="0"/>
    <n v="26"/>
    <n v="23"/>
    <n v="3"/>
    <n v="12"/>
    <n v="57615"/>
    <n v="2215.9615384615386"/>
    <n v="50967.11538461539"/>
    <n v="10193.423076923078"/>
    <n v="5096.711538461539"/>
    <n v="6116.0538461538463"/>
    <n v="200"/>
    <n v="6316.0538461538463"/>
    <n v="2400"/>
    <n v="68657.25"/>
    <n v="62341.196153846155"/>
    <s v="Paid"/>
    <s v="HDFC"/>
    <s v="307977367382"/>
    <s v="357015156999"/>
  </r>
  <r>
    <x v="2582"/>
    <x v="53"/>
    <x v="0"/>
    <n v="34"/>
    <x v="4"/>
    <x v="1"/>
    <x v="5"/>
    <s v="2022-04-16"/>
    <x v="0"/>
    <x v="0"/>
    <n v="26"/>
    <n v="23"/>
    <n v="3"/>
    <n v="19"/>
    <n v="72361"/>
    <n v="2783.1153846153848"/>
    <n v="64011.653846153851"/>
    <n v="12802.330769230772"/>
    <n v="6401.1653846153858"/>
    <n v="7681.3984615384616"/>
    <n v="200"/>
    <n v="7881.3984615384616"/>
    <n v="3800"/>
    <n v="87015.150000000023"/>
    <n v="79133.751538461569"/>
    <s v="Paid"/>
    <s v="ICICI"/>
    <s v="753420255323"/>
    <s v="593629690933"/>
  </r>
  <r>
    <x v="2583"/>
    <x v="181"/>
    <x v="0"/>
    <n v="26"/>
    <x v="7"/>
    <x v="4"/>
    <x v="3"/>
    <s v="2025-04-09"/>
    <x v="0"/>
    <x v="0"/>
    <n v="26"/>
    <n v="24"/>
    <n v="2"/>
    <n v="7"/>
    <n v="19633"/>
    <n v="755.11538461538464"/>
    <n v="18122.76923076923"/>
    <n v="3624.5538461538463"/>
    <n v="1812.2769230769231"/>
    <n v="2174.7323076923076"/>
    <n v="200"/>
    <n v="2374.7323076923076"/>
    <n v="1400"/>
    <n v="24959.599999999999"/>
    <n v="22584.867692307693"/>
    <s v="Paid"/>
    <s v="ICICI"/>
    <s v="864491460067"/>
    <s v="619276454711"/>
  </r>
  <r>
    <x v="2584"/>
    <x v="16"/>
    <x v="0"/>
    <n v="28"/>
    <x v="4"/>
    <x v="5"/>
    <x v="3"/>
    <s v="2020-04-15"/>
    <x v="0"/>
    <x v="0"/>
    <n v="26"/>
    <n v="25"/>
    <n v="1"/>
    <n v="3"/>
    <n v="39888"/>
    <n v="1534.1538461538462"/>
    <n v="38353.846153846156"/>
    <n v="7670.7692307692314"/>
    <n v="3835.3846153846157"/>
    <n v="4602.4615384615381"/>
    <n v="200"/>
    <n v="4802.4615384615381"/>
    <n v="600"/>
    <n v="50460.000000000007"/>
    <n v="45657.538461538468"/>
    <s v="Paid"/>
    <s v="ICICI"/>
    <s v="764586671221"/>
    <s v="594841450472"/>
  </r>
  <r>
    <x v="2585"/>
    <x v="38"/>
    <x v="0"/>
    <n v="51"/>
    <x v="1"/>
    <x v="2"/>
    <x v="0"/>
    <s v="2025-08-15"/>
    <x v="0"/>
    <x v="0"/>
    <n v="26"/>
    <n v="23"/>
    <n v="3"/>
    <n v="20"/>
    <n v="43627"/>
    <n v="1677.9615384615386"/>
    <n v="38593.11538461539"/>
    <n v="7718.6230769230788"/>
    <n v="3859.3115384615394"/>
    <n v="4631.1738461538471"/>
    <n v="200"/>
    <n v="4831.1738461538471"/>
    <n v="4000"/>
    <n v="54171.05"/>
    <n v="49339.876153846155"/>
    <s v="Paid"/>
    <s v="HDFC"/>
    <s v="289088019651"/>
    <s v="544958525101"/>
  </r>
  <r>
    <x v="2586"/>
    <x v="50"/>
    <x v="1"/>
    <n v="53"/>
    <x v="6"/>
    <x v="2"/>
    <x v="1"/>
    <s v="2024-05-09"/>
    <x v="0"/>
    <x v="0"/>
    <n v="26"/>
    <n v="24"/>
    <n v="2"/>
    <n v="4"/>
    <n v="43173"/>
    <n v="1660.5"/>
    <n v="39852"/>
    <n v="7970.4000000000005"/>
    <n v="3985.2000000000003"/>
    <n v="4782.24"/>
    <n v="200"/>
    <n v="4982.24"/>
    <n v="800"/>
    <n v="52607.6"/>
    <n v="47625.36"/>
    <s v="Paid"/>
    <s v="HDFC"/>
    <s v="996048155825"/>
    <s v="893816969952"/>
  </r>
  <r>
    <x v="2587"/>
    <x v="33"/>
    <x v="1"/>
    <n v="48"/>
    <x v="2"/>
    <x v="4"/>
    <x v="6"/>
    <s v="2022-10-27"/>
    <x v="0"/>
    <x v="0"/>
    <n v="26"/>
    <n v="24"/>
    <n v="2"/>
    <n v="7"/>
    <n v="20348"/>
    <n v="782.61538461538464"/>
    <n v="18782.76923076923"/>
    <n v="3756.5538461538463"/>
    <n v="1878.2769230769231"/>
    <n v="2253.9323076923074"/>
    <n v="200"/>
    <n v="2453.9323076923074"/>
    <n v="1400"/>
    <n v="25817.599999999999"/>
    <n v="23363.667692307692"/>
    <s v="Paid"/>
    <s v="Axis"/>
    <s v="858878270573"/>
    <s v="874282512407"/>
  </r>
  <r>
    <x v="2588"/>
    <x v="26"/>
    <x v="1"/>
    <n v="38"/>
    <x v="4"/>
    <x v="1"/>
    <x v="5"/>
    <s v="2021-07-22"/>
    <x v="0"/>
    <x v="0"/>
    <n v="26"/>
    <n v="23"/>
    <n v="3"/>
    <n v="9"/>
    <n v="54769"/>
    <n v="2106.5"/>
    <n v="48449.5"/>
    <n v="9689.9"/>
    <n v="4844.95"/>
    <n v="5813.94"/>
    <n v="200"/>
    <n v="6013.94"/>
    <n v="1800"/>
    <n v="64784.35"/>
    <n v="58770.409999999996"/>
    <s v="Paid"/>
    <s v="SBI"/>
    <s v="441962158456"/>
    <s v="687524910739"/>
  </r>
  <r>
    <x v="2589"/>
    <x v="178"/>
    <x v="1"/>
    <n v="52"/>
    <x v="3"/>
    <x v="0"/>
    <x v="2"/>
    <s v="2024-03-06"/>
    <x v="0"/>
    <x v="0"/>
    <n v="26"/>
    <n v="23"/>
    <n v="3"/>
    <n v="10"/>
    <n v="28135"/>
    <n v="1082.1153846153845"/>
    <n v="24888.653846153844"/>
    <n v="4977.7307692307695"/>
    <n v="2488.8653846153848"/>
    <n v="2986.6384615384613"/>
    <n v="200"/>
    <n v="3186.6384615384613"/>
    <n v="2000"/>
    <n v="34355.25"/>
    <n v="31168.61153846154"/>
    <s v="Paid"/>
    <s v="Axis"/>
    <s v="515499214908"/>
    <s v="399627410919"/>
  </r>
  <r>
    <x v="2590"/>
    <x v="144"/>
    <x v="0"/>
    <n v="40"/>
    <x v="7"/>
    <x v="0"/>
    <x v="5"/>
    <s v="2019-08-20"/>
    <x v="0"/>
    <x v="0"/>
    <n v="26"/>
    <n v="25"/>
    <n v="1"/>
    <n v="17"/>
    <n v="34653"/>
    <n v="1332.8076923076924"/>
    <n v="33320.192307692312"/>
    <n v="6664.0384615384628"/>
    <n v="3332.0192307692314"/>
    <n v="3998.4230769230771"/>
    <n v="200"/>
    <n v="4198.4230769230771"/>
    <n v="3400"/>
    <n v="46716.250000000007"/>
    <n v="42517.826923076929"/>
    <s v="Paid"/>
    <s v="ICICI"/>
    <s v="185005567546"/>
    <s v="816527765335"/>
  </r>
  <r>
    <x v="2591"/>
    <x v="94"/>
    <x v="0"/>
    <n v="36"/>
    <x v="3"/>
    <x v="1"/>
    <x v="6"/>
    <s v="2022-09-28"/>
    <x v="0"/>
    <x v="0"/>
    <n v="26"/>
    <n v="22"/>
    <n v="4"/>
    <n v="12"/>
    <n v="42792"/>
    <n v="1645.8461538461538"/>
    <n v="36208.615384615383"/>
    <n v="7241.7230769230773"/>
    <n v="3620.8615384615387"/>
    <n v="4345.0338461538458"/>
    <n v="200"/>
    <n v="4545.0338461538458"/>
    <n v="2400"/>
    <n v="49471.199999999997"/>
    <n v="44926.166153846149"/>
    <s v="Paid"/>
    <s v="SBI"/>
    <s v="926879136060"/>
    <s v="434921536870"/>
  </r>
  <r>
    <x v="2592"/>
    <x v="134"/>
    <x v="1"/>
    <n v="23"/>
    <x v="1"/>
    <x v="3"/>
    <x v="5"/>
    <s v="2020-06-05"/>
    <x v="0"/>
    <x v="0"/>
    <n v="26"/>
    <n v="22"/>
    <n v="4"/>
    <n v="6"/>
    <n v="34034"/>
    <n v="1309"/>
    <n v="28798"/>
    <n v="5759.6"/>
    <n v="2879.8"/>
    <n v="3455.7599999999998"/>
    <n v="200"/>
    <n v="3655.7599999999998"/>
    <n v="1200"/>
    <n v="38637.4"/>
    <n v="34981.64"/>
    <s v="Paid"/>
    <s v="Axis"/>
    <s v="949517268145"/>
    <s v="963471533952"/>
  </r>
  <r>
    <x v="2593"/>
    <x v="154"/>
    <x v="1"/>
    <n v="25"/>
    <x v="5"/>
    <x v="1"/>
    <x v="6"/>
    <s v="2021-06-13"/>
    <x v="0"/>
    <x v="0"/>
    <n v="26"/>
    <n v="25"/>
    <n v="1"/>
    <n v="2"/>
    <n v="72482"/>
    <n v="2787.7692307692309"/>
    <n v="69694.23076923078"/>
    <n v="13938.846153846156"/>
    <n v="6969.423076923078"/>
    <n v="8363.3076923076933"/>
    <n v="200"/>
    <n v="8563.3076923076933"/>
    <n v="400"/>
    <n v="91002.500000000015"/>
    <n v="82439.192307692327"/>
    <s v="Paid"/>
    <s v="HDFC"/>
    <s v="425793767882"/>
    <s v="405354603478"/>
  </r>
  <r>
    <x v="2594"/>
    <x v="158"/>
    <x v="1"/>
    <n v="33"/>
    <x v="6"/>
    <x v="1"/>
    <x v="5"/>
    <s v="2022-02-03"/>
    <x v="0"/>
    <x v="0"/>
    <n v="26"/>
    <n v="21"/>
    <n v="5"/>
    <n v="11"/>
    <n v="32860"/>
    <n v="1263.8461538461538"/>
    <n v="26540.76923076923"/>
    <n v="5308.1538461538466"/>
    <n v="2654.0769230769233"/>
    <n v="3184.8923076923074"/>
    <n v="200"/>
    <n v="3384.8923076923074"/>
    <n v="2200"/>
    <n v="36703"/>
    <n v="33318.107692307691"/>
    <s v="Paid"/>
    <s v="SBI"/>
    <s v="742549334929"/>
    <s v="222035675643"/>
  </r>
  <r>
    <x v="2595"/>
    <x v="102"/>
    <x v="1"/>
    <n v="54"/>
    <x v="3"/>
    <x v="5"/>
    <x v="3"/>
    <s v="2020-12-26"/>
    <x v="0"/>
    <x v="0"/>
    <n v="26"/>
    <n v="23"/>
    <n v="3"/>
    <n v="9"/>
    <n v="49622"/>
    <n v="1908.5384615384614"/>
    <n v="43896.38461538461"/>
    <n v="8779.2769230769227"/>
    <n v="4389.6384615384613"/>
    <n v="5267.5661538461527"/>
    <n v="200"/>
    <n v="5467.5661538461527"/>
    <n v="1800"/>
    <n v="58865.299999999988"/>
    <n v="53397.733846153838"/>
    <s v="Paid"/>
    <s v="SBI"/>
    <s v="345824659043"/>
    <s v="676276877427"/>
  </r>
  <r>
    <x v="2596"/>
    <x v="197"/>
    <x v="0"/>
    <n v="43"/>
    <x v="7"/>
    <x v="3"/>
    <x v="0"/>
    <s v="2024-07-02"/>
    <x v="0"/>
    <x v="0"/>
    <n v="26"/>
    <n v="22"/>
    <n v="4"/>
    <n v="17"/>
    <n v="75070"/>
    <n v="2887.3076923076924"/>
    <n v="63520.769230769234"/>
    <n v="12704.153846153848"/>
    <n v="6352.0769230769238"/>
    <n v="7622.4923076923078"/>
    <n v="200"/>
    <n v="7822.4923076923078"/>
    <n v="3400"/>
    <n v="85977"/>
    <n v="78154.507692307699"/>
    <s v="Paid"/>
    <s v="HDFC"/>
    <s v="668734026645"/>
    <s v="971265124465"/>
  </r>
  <r>
    <x v="2597"/>
    <x v="78"/>
    <x v="1"/>
    <n v="45"/>
    <x v="3"/>
    <x v="2"/>
    <x v="5"/>
    <s v="2020-11-30"/>
    <x v="0"/>
    <x v="0"/>
    <n v="26"/>
    <n v="26"/>
    <n v="0"/>
    <n v="17"/>
    <n v="23213"/>
    <n v="892.80769230769226"/>
    <n v="23213"/>
    <n v="4642.6000000000004"/>
    <n v="2321.3000000000002"/>
    <n v="2785.56"/>
    <n v="200"/>
    <n v="2985.56"/>
    <n v="3400"/>
    <n v="33576.899999999994"/>
    <n v="30591.339999999993"/>
    <s v="Paid"/>
    <s v="ICICI"/>
    <s v="266043451526"/>
    <s v="609173678169"/>
  </r>
  <r>
    <x v="2598"/>
    <x v="87"/>
    <x v="1"/>
    <n v="30"/>
    <x v="2"/>
    <x v="3"/>
    <x v="1"/>
    <s v="2022-10-26"/>
    <x v="0"/>
    <x v="0"/>
    <n v="26"/>
    <n v="25"/>
    <n v="1"/>
    <n v="14"/>
    <n v="51542"/>
    <n v="1982.3846153846155"/>
    <n v="49559.61538461539"/>
    <n v="9911.923076923078"/>
    <n v="4955.961538461539"/>
    <n v="5947.1538461538466"/>
    <n v="200"/>
    <n v="6147.1538461538466"/>
    <n v="2800"/>
    <n v="67227.5"/>
    <n v="61080.346153846156"/>
    <s v="Paid"/>
    <s v="HDFC"/>
    <s v="664187954615"/>
    <s v="369490287560"/>
  </r>
  <r>
    <x v="2599"/>
    <x v="138"/>
    <x v="0"/>
    <n v="27"/>
    <x v="4"/>
    <x v="0"/>
    <x v="3"/>
    <s v="2019-05-08"/>
    <x v="0"/>
    <x v="0"/>
    <n v="26"/>
    <n v="22"/>
    <n v="4"/>
    <n v="13"/>
    <n v="64049"/>
    <n v="2463.4230769230771"/>
    <n v="54195.307692307695"/>
    <n v="10839.061538461539"/>
    <n v="5419.5307692307697"/>
    <n v="6503.4369230769234"/>
    <n v="200"/>
    <n v="6703.4369230769234"/>
    <n v="2600"/>
    <n v="73053.900000000009"/>
    <n v="66350.463076923086"/>
    <s v="Paid"/>
    <s v="SBI"/>
    <s v="305397867000"/>
    <s v="563237755069"/>
  </r>
  <r>
    <x v="2600"/>
    <x v="99"/>
    <x v="0"/>
    <n v="51"/>
    <x v="5"/>
    <x v="5"/>
    <x v="1"/>
    <s v="2022-05-21"/>
    <x v="0"/>
    <x v="0"/>
    <n v="26"/>
    <n v="21"/>
    <n v="5"/>
    <n v="20"/>
    <n v="57199"/>
    <n v="2199.9615384615386"/>
    <n v="46199.192307692312"/>
    <n v="9239.8384615384621"/>
    <n v="4619.919230769231"/>
    <n v="5543.9030769230776"/>
    <n v="200"/>
    <n v="5743.9030769230776"/>
    <n v="4000"/>
    <n v="64058.950000000004"/>
    <n v="58315.046923076923"/>
    <s v="Paid"/>
    <s v="ICICI"/>
    <s v="827324319923"/>
    <s v="826742688510"/>
  </r>
  <r>
    <x v="2601"/>
    <x v="164"/>
    <x v="1"/>
    <n v="24"/>
    <x v="3"/>
    <x v="3"/>
    <x v="3"/>
    <s v="2021-06-14"/>
    <x v="0"/>
    <x v="0"/>
    <n v="26"/>
    <n v="22"/>
    <n v="4"/>
    <n v="9"/>
    <n v="53804"/>
    <n v="2069.3846153846152"/>
    <n v="45526.461538461532"/>
    <n v="9105.2923076923071"/>
    <n v="4552.6461538461535"/>
    <n v="5463.1753846153833"/>
    <n v="200"/>
    <n v="5663.1753846153833"/>
    <n v="1800"/>
    <n v="60984.399999999987"/>
    <n v="55321.224615384606"/>
    <s v="Paid"/>
    <s v="ICICI"/>
    <s v="200782097772"/>
    <s v="156156503153"/>
  </r>
  <r>
    <x v="2602"/>
    <x v="115"/>
    <x v="0"/>
    <n v="39"/>
    <x v="7"/>
    <x v="4"/>
    <x v="3"/>
    <s v="2025-04-05"/>
    <x v="0"/>
    <x v="0"/>
    <n v="26"/>
    <n v="24"/>
    <n v="2"/>
    <n v="11"/>
    <n v="28550"/>
    <n v="1098.0769230769231"/>
    <n v="26353.846153846156"/>
    <n v="5270.7692307692314"/>
    <n v="2635.3846153846157"/>
    <n v="3162.4615384615386"/>
    <n v="200"/>
    <n v="3362.4615384615386"/>
    <n v="2200"/>
    <n v="36460"/>
    <n v="33097.538461538461"/>
    <s v="Paid"/>
    <s v="SBI"/>
    <s v="445686416630"/>
    <s v="174514461714"/>
  </r>
  <r>
    <x v="2603"/>
    <x v="69"/>
    <x v="0"/>
    <n v="31"/>
    <x v="5"/>
    <x v="3"/>
    <x v="4"/>
    <s v="2020-07-20"/>
    <x v="0"/>
    <x v="0"/>
    <n v="26"/>
    <n v="23"/>
    <n v="3"/>
    <n v="14"/>
    <n v="48988"/>
    <n v="1884.1538461538462"/>
    <n v="43335.538461538461"/>
    <n v="8667.1076923076926"/>
    <n v="4333.5538461538463"/>
    <n v="5200.2646153846154"/>
    <n v="200"/>
    <n v="5400.2646153846154"/>
    <n v="2800"/>
    <n v="59136.2"/>
    <n v="53735.935384615383"/>
    <s v="Paid"/>
    <s v="ICICI"/>
    <s v="664701517082"/>
    <s v="622751695068"/>
  </r>
  <r>
    <x v="2604"/>
    <x v="107"/>
    <x v="1"/>
    <n v="35"/>
    <x v="3"/>
    <x v="5"/>
    <x v="4"/>
    <s v="2025-10-07"/>
    <x v="0"/>
    <x v="0"/>
    <n v="26"/>
    <n v="24"/>
    <n v="2"/>
    <n v="12"/>
    <n v="61341"/>
    <n v="2359.2692307692309"/>
    <n v="56622.461538461546"/>
    <n v="11324.49230769231"/>
    <n v="5662.2461538461548"/>
    <n v="6794.6953846153856"/>
    <n v="200"/>
    <n v="6994.6953846153856"/>
    <n v="2400"/>
    <n v="76009.200000000012"/>
    <n v="69014.50461538462"/>
    <s v="Paid"/>
    <s v="SBI"/>
    <s v="604439162955"/>
    <s v="808027996444"/>
  </r>
  <r>
    <x v="2605"/>
    <x v="183"/>
    <x v="1"/>
    <n v="22"/>
    <x v="7"/>
    <x v="2"/>
    <x v="2"/>
    <s v="2021-05-26"/>
    <x v="0"/>
    <x v="0"/>
    <n v="26"/>
    <n v="22"/>
    <n v="4"/>
    <n v="10"/>
    <n v="58906"/>
    <n v="2265.6153846153848"/>
    <n v="49843.538461538468"/>
    <n v="9968.7076923076947"/>
    <n v="4984.3538461538474"/>
    <n v="5981.2246153846163"/>
    <n v="200"/>
    <n v="6181.2246153846163"/>
    <n v="2000"/>
    <n v="66796.600000000006"/>
    <n v="60615.375384615392"/>
    <s v="Paid"/>
    <s v="Axis"/>
    <s v="592226653202"/>
    <s v="675298958837"/>
  </r>
  <r>
    <x v="2606"/>
    <x v="51"/>
    <x v="1"/>
    <n v="35"/>
    <x v="0"/>
    <x v="5"/>
    <x v="3"/>
    <s v="2021-11-11"/>
    <x v="0"/>
    <x v="0"/>
    <n v="26"/>
    <n v="21"/>
    <n v="5"/>
    <n v="13"/>
    <n v="33868"/>
    <n v="1302.6153846153845"/>
    <n v="27354.923076923074"/>
    <n v="5470.9846153846156"/>
    <n v="2735.4923076923078"/>
    <n v="3282.5907692307687"/>
    <n v="200"/>
    <n v="3482.5907692307687"/>
    <n v="2600"/>
    <n v="38161.4"/>
    <n v="34678.809230769235"/>
    <s v="Paid"/>
    <s v="SBI"/>
    <s v="235017414117"/>
    <s v="566665511944"/>
  </r>
  <r>
    <x v="2607"/>
    <x v="172"/>
    <x v="1"/>
    <n v="42"/>
    <x v="1"/>
    <x v="1"/>
    <x v="3"/>
    <s v="2022-09-25"/>
    <x v="0"/>
    <x v="0"/>
    <n v="26"/>
    <n v="25"/>
    <n v="1"/>
    <n v="16"/>
    <n v="62749"/>
    <n v="2413.4230769230771"/>
    <n v="60335.576923076929"/>
    <n v="12067.115384615387"/>
    <n v="6033.5576923076933"/>
    <n v="7240.2692307692314"/>
    <n v="200"/>
    <n v="7440.2692307692314"/>
    <n v="3200"/>
    <n v="81636.25"/>
    <n v="74195.980769230766"/>
    <s v="Paid"/>
    <s v="ICICI"/>
    <s v="416484675195"/>
    <s v="565201262488"/>
  </r>
  <r>
    <x v="2608"/>
    <x v="82"/>
    <x v="0"/>
    <n v="55"/>
    <x v="1"/>
    <x v="2"/>
    <x v="5"/>
    <s v="2019-04-22"/>
    <x v="0"/>
    <x v="0"/>
    <n v="26"/>
    <n v="22"/>
    <n v="4"/>
    <n v="1"/>
    <n v="72073"/>
    <n v="2772.0384615384614"/>
    <n v="60984.846153846149"/>
    <n v="12196.969230769231"/>
    <n v="6098.4846153846156"/>
    <n v="7318.1815384615375"/>
    <n v="200"/>
    <n v="7518.1815384615375"/>
    <n v="200"/>
    <n v="79480.3"/>
    <n v="71962.11846153847"/>
    <s v="Paid"/>
    <s v="SBI"/>
    <s v="939852422501"/>
    <s v="783122819585"/>
  </r>
  <r>
    <x v="2609"/>
    <x v="164"/>
    <x v="0"/>
    <n v="31"/>
    <x v="7"/>
    <x v="5"/>
    <x v="6"/>
    <s v="2024-11-25"/>
    <x v="0"/>
    <x v="0"/>
    <n v="26"/>
    <n v="23"/>
    <n v="3"/>
    <n v="3"/>
    <n v="46687"/>
    <n v="1795.6538461538462"/>
    <n v="41300.038461538461"/>
    <n v="8260.0076923076922"/>
    <n v="4130.0038461538461"/>
    <n v="4956.0046153846151"/>
    <n v="200"/>
    <n v="5156.0046153846151"/>
    <n v="600"/>
    <n v="54290.05"/>
    <n v="49134.045384615391"/>
    <s v="Paid"/>
    <s v="ICICI"/>
    <s v="705794002009"/>
    <s v="904855424937"/>
  </r>
  <r>
    <x v="2610"/>
    <x v="63"/>
    <x v="1"/>
    <n v="29"/>
    <x v="6"/>
    <x v="2"/>
    <x v="3"/>
    <s v="2023-03-10"/>
    <x v="0"/>
    <x v="0"/>
    <n v="26"/>
    <n v="26"/>
    <n v="0"/>
    <n v="18"/>
    <n v="29936"/>
    <n v="1151.3846153846155"/>
    <n v="29936.000000000004"/>
    <n v="5987.2000000000007"/>
    <n v="2993.6000000000004"/>
    <n v="3592.32"/>
    <n v="200"/>
    <n v="3792.32"/>
    <n v="3600"/>
    <n v="42516.800000000003"/>
    <n v="38724.480000000003"/>
    <s v="Paid"/>
    <s v="SBI"/>
    <s v="599606280468"/>
    <s v="728203256251"/>
  </r>
  <r>
    <x v="2611"/>
    <x v="69"/>
    <x v="0"/>
    <n v="28"/>
    <x v="4"/>
    <x v="0"/>
    <x v="0"/>
    <s v="2021-03-31"/>
    <x v="0"/>
    <x v="0"/>
    <n v="26"/>
    <n v="23"/>
    <n v="3"/>
    <n v="4"/>
    <n v="59519"/>
    <n v="2289.1923076923076"/>
    <n v="52651.423076923078"/>
    <n v="10530.284615384617"/>
    <n v="5265.1423076923083"/>
    <n v="6318.1707692307691"/>
    <n v="200"/>
    <n v="6518.1707692307691"/>
    <n v="800"/>
    <n v="69246.850000000006"/>
    <n v="62728.679230769238"/>
    <s v="Paid"/>
    <s v="ICICI"/>
    <s v="607381180861"/>
    <s v="363784754178"/>
  </r>
  <r>
    <x v="2612"/>
    <x v="60"/>
    <x v="1"/>
    <n v="25"/>
    <x v="4"/>
    <x v="1"/>
    <x v="3"/>
    <s v="2020-11-08"/>
    <x v="0"/>
    <x v="0"/>
    <n v="26"/>
    <n v="24"/>
    <n v="2"/>
    <n v="16"/>
    <n v="21719"/>
    <n v="835.34615384615381"/>
    <n v="20048.307692307691"/>
    <n v="4009.6615384615384"/>
    <n v="2004.8307692307692"/>
    <n v="2405.7969230769227"/>
    <n v="200"/>
    <n v="2605.7969230769227"/>
    <n v="3200"/>
    <n v="29262.799999999999"/>
    <n v="26657.003076923076"/>
    <s v="Paid"/>
    <s v="HDFC"/>
    <s v="650910372433"/>
    <s v="345742140046"/>
  </r>
  <r>
    <x v="2613"/>
    <x v="124"/>
    <x v="0"/>
    <n v="53"/>
    <x v="3"/>
    <x v="0"/>
    <x v="4"/>
    <s v="2024-07-21"/>
    <x v="0"/>
    <x v="0"/>
    <n v="26"/>
    <n v="22"/>
    <n v="4"/>
    <n v="9"/>
    <n v="31965"/>
    <n v="1229.4230769230769"/>
    <n v="27047.307692307691"/>
    <n v="5409.461538461539"/>
    <n v="2704.7307692307695"/>
    <n v="3245.6769230769228"/>
    <n v="200"/>
    <n v="3445.6769230769228"/>
    <n v="1800"/>
    <n v="36961.5"/>
    <n v="33515.823076923079"/>
    <s v="Paid"/>
    <s v="Axis"/>
    <s v="740877796912"/>
    <s v="832341120768"/>
  </r>
  <r>
    <x v="2614"/>
    <x v="24"/>
    <x v="0"/>
    <n v="55"/>
    <x v="0"/>
    <x v="2"/>
    <x v="5"/>
    <s v="2022-04-25"/>
    <x v="0"/>
    <x v="0"/>
    <n v="26"/>
    <n v="24"/>
    <n v="2"/>
    <n v="10"/>
    <n v="19012"/>
    <n v="731.23076923076928"/>
    <n v="17549.538461538461"/>
    <n v="3509.9076923076923"/>
    <n v="1754.9538461538461"/>
    <n v="2105.9446153846152"/>
    <n v="200"/>
    <n v="2305.9446153846152"/>
    <n v="2000"/>
    <n v="24814.400000000001"/>
    <n v="22508.455384615387"/>
    <s v="Paid"/>
    <s v="Axis"/>
    <s v="651911736806"/>
    <s v="800577940491"/>
  </r>
  <r>
    <x v="2615"/>
    <x v="76"/>
    <x v="1"/>
    <n v="49"/>
    <x v="6"/>
    <x v="5"/>
    <x v="1"/>
    <s v="2025-10-11"/>
    <x v="0"/>
    <x v="0"/>
    <n v="26"/>
    <n v="23"/>
    <n v="3"/>
    <n v="10"/>
    <n v="62014"/>
    <n v="2385.1538461538462"/>
    <n v="54858.538461538461"/>
    <n v="10971.707692307693"/>
    <n v="5485.8538461538465"/>
    <n v="6583.0246153846147"/>
    <n v="200"/>
    <n v="6783.0246153846147"/>
    <n v="2000"/>
    <n v="73316.099999999991"/>
    <n v="66533.075384615382"/>
    <s v="Paid"/>
    <s v="HDFC"/>
    <s v="228741949434"/>
    <s v="247845215220"/>
  </r>
  <r>
    <x v="2616"/>
    <x v="78"/>
    <x v="1"/>
    <n v="28"/>
    <x v="7"/>
    <x v="4"/>
    <x v="0"/>
    <s v="2025-04-24"/>
    <x v="0"/>
    <x v="0"/>
    <n v="26"/>
    <n v="22"/>
    <n v="4"/>
    <n v="15"/>
    <n v="73242"/>
    <n v="2817"/>
    <n v="61974"/>
    <n v="12394.800000000001"/>
    <n v="6197.4000000000005"/>
    <n v="7436.88"/>
    <n v="200"/>
    <n v="7636.88"/>
    <n v="3000"/>
    <n v="83566.2"/>
    <n v="75929.319999999992"/>
    <s v="Paid"/>
    <s v="SBI"/>
    <s v="222760355242"/>
    <s v="976144405671"/>
  </r>
  <r>
    <x v="2617"/>
    <x v="138"/>
    <x v="0"/>
    <n v="32"/>
    <x v="7"/>
    <x v="2"/>
    <x v="0"/>
    <s v="2023-02-04"/>
    <x v="0"/>
    <x v="0"/>
    <n v="26"/>
    <n v="22"/>
    <n v="4"/>
    <n v="9"/>
    <n v="69642"/>
    <n v="2678.5384615384614"/>
    <n v="58927.846153846149"/>
    <n v="11785.56923076923"/>
    <n v="5892.7846153846149"/>
    <n v="7071.3415384615373"/>
    <n v="200"/>
    <n v="7271.3415384615373"/>
    <n v="1800"/>
    <n v="78406.2"/>
    <n v="71134.858461538461"/>
    <s v="Paid"/>
    <s v="SBI"/>
    <s v="734484399148"/>
    <s v="947135722915"/>
  </r>
  <r>
    <x v="2618"/>
    <x v="26"/>
    <x v="1"/>
    <n v="37"/>
    <x v="4"/>
    <x v="0"/>
    <x v="3"/>
    <s v="2024-09-25"/>
    <x v="0"/>
    <x v="0"/>
    <n v="26"/>
    <n v="25"/>
    <n v="1"/>
    <n v="19"/>
    <n v="44348"/>
    <n v="1705.6923076923076"/>
    <n v="42642.307692307688"/>
    <n v="8528.4615384615372"/>
    <n v="4264.2307692307686"/>
    <n v="5117.076923076922"/>
    <n v="200"/>
    <n v="5317.076923076922"/>
    <n v="3800"/>
    <n v="59234.999999999993"/>
    <n v="53917.923076923071"/>
    <s v="Paid"/>
    <s v="Axis"/>
    <s v="362127655397"/>
    <s v="162347492887"/>
  </r>
  <r>
    <x v="2619"/>
    <x v="52"/>
    <x v="1"/>
    <n v="53"/>
    <x v="0"/>
    <x v="1"/>
    <x v="3"/>
    <s v="2020-11-23"/>
    <x v="0"/>
    <x v="0"/>
    <n v="26"/>
    <n v="21"/>
    <n v="5"/>
    <n v="6"/>
    <n v="77207"/>
    <n v="2969.5"/>
    <n v="62359.5"/>
    <n v="12471.900000000001"/>
    <n v="6235.9500000000007"/>
    <n v="7483.1399999999994"/>
    <n v="200"/>
    <n v="7683.1399999999994"/>
    <n v="1200"/>
    <n v="82267.349999999991"/>
    <n v="74584.209999999992"/>
    <s v="Paid"/>
    <s v="HDFC"/>
    <s v="221662084557"/>
    <s v="676278112774"/>
  </r>
  <r>
    <x v="2620"/>
    <x v="118"/>
    <x v="1"/>
    <n v="38"/>
    <x v="2"/>
    <x v="0"/>
    <x v="1"/>
    <s v="2023-01-08"/>
    <x v="0"/>
    <x v="0"/>
    <n v="26"/>
    <n v="23"/>
    <n v="3"/>
    <n v="0"/>
    <n v="39018"/>
    <n v="1500.6923076923076"/>
    <n v="34515.923076923078"/>
    <n v="6903.1846153846163"/>
    <n v="3451.5923076923082"/>
    <n v="4141.9107692307689"/>
    <n v="200"/>
    <n v="4341.9107692307689"/>
    <n v="0"/>
    <n v="44870.7"/>
    <n v="40528.789230769231"/>
    <s v="Paid"/>
    <s v="HDFC"/>
    <s v="910902226728"/>
    <s v="339489336771"/>
  </r>
  <r>
    <x v="2621"/>
    <x v="149"/>
    <x v="1"/>
    <n v="21"/>
    <x v="2"/>
    <x v="1"/>
    <x v="0"/>
    <s v="2020-03-08"/>
    <x v="0"/>
    <x v="0"/>
    <n v="26"/>
    <n v="26"/>
    <n v="0"/>
    <n v="13"/>
    <n v="28338"/>
    <n v="1089.9230769230769"/>
    <n v="28338"/>
    <n v="5667.6"/>
    <n v="2833.8"/>
    <n v="3400.56"/>
    <n v="200"/>
    <n v="3600.56"/>
    <n v="2600"/>
    <n v="39439.4"/>
    <n v="35838.840000000004"/>
    <s v="Paid"/>
    <s v="HDFC"/>
    <s v="748538379932"/>
    <s v="753899910628"/>
  </r>
  <r>
    <x v="2622"/>
    <x v="144"/>
    <x v="0"/>
    <n v="37"/>
    <x v="4"/>
    <x v="3"/>
    <x v="0"/>
    <s v="2021-03-30"/>
    <x v="0"/>
    <x v="0"/>
    <n v="26"/>
    <n v="24"/>
    <n v="2"/>
    <n v="10"/>
    <n v="61164"/>
    <n v="2352.4615384615386"/>
    <n v="56459.076923076922"/>
    <n v="11291.815384615385"/>
    <n v="5645.9076923076927"/>
    <n v="6775.0892307692302"/>
    <n v="200"/>
    <n v="6975.0892307692302"/>
    <n v="2000"/>
    <n v="75396.800000000003"/>
    <n v="68421.710769230776"/>
    <s v="Paid"/>
    <s v="HDFC"/>
    <s v="173660317873"/>
    <s v="761975205601"/>
  </r>
  <r>
    <x v="2623"/>
    <x v="85"/>
    <x v="0"/>
    <n v="48"/>
    <x v="4"/>
    <x v="1"/>
    <x v="5"/>
    <s v="2020-10-20"/>
    <x v="0"/>
    <x v="0"/>
    <n v="26"/>
    <n v="24"/>
    <n v="2"/>
    <n v="7"/>
    <n v="22480"/>
    <n v="864.61538461538464"/>
    <n v="20750.76923076923"/>
    <n v="4150.1538461538466"/>
    <n v="2075.0769230769233"/>
    <n v="2490.0923076923077"/>
    <n v="200"/>
    <n v="2690.0923076923077"/>
    <n v="1400"/>
    <n v="28376"/>
    <n v="25685.907692307694"/>
    <s v="Paid"/>
    <s v="HDFC"/>
    <s v="390413469769"/>
    <s v="961993064639"/>
  </r>
  <r>
    <x v="2624"/>
    <x v="18"/>
    <x v="0"/>
    <n v="25"/>
    <x v="6"/>
    <x v="4"/>
    <x v="1"/>
    <s v="2020-09-14"/>
    <x v="0"/>
    <x v="0"/>
    <n v="26"/>
    <n v="25"/>
    <n v="1"/>
    <n v="2"/>
    <n v="21482"/>
    <n v="826.23076923076928"/>
    <n v="20655.76923076923"/>
    <n v="4131.1538461538466"/>
    <n v="2065.5769230769233"/>
    <n v="2478.6923076923076"/>
    <n v="200"/>
    <n v="2678.6923076923076"/>
    <n v="400"/>
    <n v="27252.5"/>
    <n v="24573.807692307691"/>
    <s v="Paid"/>
    <s v="HDFC"/>
    <s v="606572108002"/>
    <s v="448230956532"/>
  </r>
  <r>
    <x v="2625"/>
    <x v="34"/>
    <x v="1"/>
    <n v="31"/>
    <x v="6"/>
    <x v="1"/>
    <x v="0"/>
    <s v="2022-10-07"/>
    <x v="0"/>
    <x v="0"/>
    <n v="26"/>
    <n v="22"/>
    <n v="4"/>
    <n v="17"/>
    <n v="64716"/>
    <n v="2489.0769230769229"/>
    <n v="54759.692307692305"/>
    <n v="10951.938461538462"/>
    <n v="5475.9692307692312"/>
    <n v="6571.163076923076"/>
    <n v="200"/>
    <n v="6771.163076923076"/>
    <n v="3400"/>
    <n v="74587.600000000006"/>
    <n v="67816.436923076923"/>
    <s v="Paid"/>
    <s v="Axis"/>
    <s v="917229571869"/>
    <s v="904808361343"/>
  </r>
  <r>
    <x v="2626"/>
    <x v="112"/>
    <x v="1"/>
    <n v="49"/>
    <x v="4"/>
    <x v="2"/>
    <x v="3"/>
    <s v="2024-08-04"/>
    <x v="0"/>
    <x v="0"/>
    <n v="26"/>
    <n v="25"/>
    <n v="1"/>
    <n v="6"/>
    <n v="79277"/>
    <n v="3049.1153846153848"/>
    <n v="76227.884615384624"/>
    <n v="15245.576923076926"/>
    <n v="7622.7884615384628"/>
    <n v="9147.3461538461543"/>
    <n v="200"/>
    <n v="9347.3461538461543"/>
    <n v="1200"/>
    <n v="100296.25000000001"/>
    <n v="90948.903846153858"/>
    <s v="Paid"/>
    <s v="Axis"/>
    <s v="818279324495"/>
    <s v="104737735215"/>
  </r>
  <r>
    <x v="2627"/>
    <x v="192"/>
    <x v="0"/>
    <n v="28"/>
    <x v="7"/>
    <x v="5"/>
    <x v="4"/>
    <s v="2024-06-20"/>
    <x v="0"/>
    <x v="0"/>
    <n v="26"/>
    <n v="21"/>
    <n v="5"/>
    <n v="9"/>
    <n v="65548"/>
    <n v="2521.0769230769229"/>
    <n v="52942.615384615383"/>
    <n v="10588.523076923077"/>
    <n v="5294.2615384615383"/>
    <n v="6353.1138461538458"/>
    <n v="200"/>
    <n v="6553.1138461538458"/>
    <n v="1800"/>
    <n v="70625.399999999994"/>
    <n v="64072.286153846151"/>
    <s v="Paid"/>
    <s v="HDFC"/>
    <s v="523584086459"/>
    <s v="680346997667"/>
  </r>
  <r>
    <x v="2628"/>
    <x v="173"/>
    <x v="0"/>
    <n v="35"/>
    <x v="0"/>
    <x v="4"/>
    <x v="4"/>
    <s v="2020-11-06"/>
    <x v="0"/>
    <x v="0"/>
    <n v="26"/>
    <n v="24"/>
    <n v="2"/>
    <n v="20"/>
    <n v="65687"/>
    <n v="2526.4230769230771"/>
    <n v="60634.153846153851"/>
    <n v="12126.830769230772"/>
    <n v="6063.4153846153858"/>
    <n v="7276.0984615384623"/>
    <n v="200"/>
    <n v="7476.0984615384623"/>
    <n v="4000"/>
    <n v="82824.400000000023"/>
    <n v="75348.301538461557"/>
    <s v="Paid"/>
    <s v="SBI"/>
    <s v="792150264913"/>
    <s v="118765465240"/>
  </r>
  <r>
    <x v="2629"/>
    <x v="53"/>
    <x v="1"/>
    <n v="32"/>
    <x v="0"/>
    <x v="0"/>
    <x v="2"/>
    <s v="2019-07-13"/>
    <x v="0"/>
    <x v="0"/>
    <n v="26"/>
    <n v="21"/>
    <n v="5"/>
    <n v="4"/>
    <n v="41724"/>
    <n v="1604.7692307692307"/>
    <n v="33700.153846153844"/>
    <n v="6740.0307692307688"/>
    <n v="3370.0153846153844"/>
    <n v="4044.018461538461"/>
    <n v="200"/>
    <n v="4244.0184615384605"/>
    <n v="800"/>
    <n v="44610.2"/>
    <n v="40366.181538461533"/>
    <s v="Paid"/>
    <s v="Axis"/>
    <s v="227282960140"/>
    <s v="601146766966"/>
  </r>
  <r>
    <x v="2630"/>
    <x v="13"/>
    <x v="1"/>
    <n v="52"/>
    <x v="6"/>
    <x v="4"/>
    <x v="6"/>
    <s v="2025-08-25"/>
    <x v="0"/>
    <x v="0"/>
    <n v="26"/>
    <n v="24"/>
    <n v="2"/>
    <n v="20"/>
    <n v="76814"/>
    <n v="2954.3846153846152"/>
    <n v="70905.230769230766"/>
    <n v="14181.046153846153"/>
    <n v="7090.5230769230766"/>
    <n v="8508.6276923076912"/>
    <n v="200"/>
    <n v="8708.6276923076912"/>
    <n v="4000"/>
    <n v="96176.799999999988"/>
    <n v="87468.172307692294"/>
    <s v="Paid"/>
    <s v="SBI"/>
    <s v="193516987597"/>
    <s v="980239581107"/>
  </r>
  <r>
    <x v="2631"/>
    <x v="124"/>
    <x v="1"/>
    <n v="54"/>
    <x v="0"/>
    <x v="5"/>
    <x v="5"/>
    <s v="2019-07-07"/>
    <x v="0"/>
    <x v="0"/>
    <n v="26"/>
    <n v="25"/>
    <n v="1"/>
    <n v="17"/>
    <n v="77932"/>
    <n v="2997.3846153846152"/>
    <n v="74934.615384615376"/>
    <n v="14986.923076923076"/>
    <n v="7493.4615384615381"/>
    <n v="8992.1538461538439"/>
    <n v="200"/>
    <n v="9192.1538461538439"/>
    <n v="3400"/>
    <n v="100814.99999999999"/>
    <n v="91622.846153846142"/>
    <s v="Paid"/>
    <s v="SBI"/>
    <s v="744406756008"/>
    <s v="610954893730"/>
  </r>
  <r>
    <x v="2632"/>
    <x v="166"/>
    <x v="0"/>
    <n v="35"/>
    <x v="5"/>
    <x v="0"/>
    <x v="5"/>
    <s v="2023-05-17"/>
    <x v="0"/>
    <x v="0"/>
    <n v="26"/>
    <n v="25"/>
    <n v="1"/>
    <n v="17"/>
    <n v="59964"/>
    <n v="2306.3076923076924"/>
    <n v="57657.692307692312"/>
    <n v="11531.538461538463"/>
    <n v="5765.7692307692314"/>
    <n v="6918.9230769230771"/>
    <n v="200"/>
    <n v="7118.9230769230771"/>
    <n v="3400"/>
    <n v="78355.000000000015"/>
    <n v="71236.076923076937"/>
    <s v="Paid"/>
    <s v="HDFC"/>
    <s v="433745985774"/>
    <s v="100890689136"/>
  </r>
  <r>
    <x v="2633"/>
    <x v="172"/>
    <x v="0"/>
    <n v="54"/>
    <x v="4"/>
    <x v="0"/>
    <x v="3"/>
    <s v="2023-07-13"/>
    <x v="0"/>
    <x v="0"/>
    <n v="26"/>
    <n v="23"/>
    <n v="3"/>
    <n v="1"/>
    <n v="27600"/>
    <n v="1061.5384615384614"/>
    <n v="24415.384615384613"/>
    <n v="4883.0769230769229"/>
    <n v="2441.5384615384614"/>
    <n v="2929.8461538461534"/>
    <n v="200"/>
    <n v="3129.8461538461534"/>
    <n v="200"/>
    <n v="31939.999999999996"/>
    <n v="28810.153846153844"/>
    <s v="Paid"/>
    <s v="Axis"/>
    <s v="636528879543"/>
    <s v="730547191037"/>
  </r>
  <r>
    <x v="2634"/>
    <x v="172"/>
    <x v="1"/>
    <n v="55"/>
    <x v="3"/>
    <x v="4"/>
    <x v="0"/>
    <s v="2020-02-21"/>
    <x v="0"/>
    <x v="0"/>
    <n v="26"/>
    <n v="22"/>
    <n v="4"/>
    <n v="9"/>
    <n v="76979"/>
    <n v="2960.7307692307691"/>
    <n v="65136.076923076922"/>
    <n v="13027.215384615385"/>
    <n v="6513.6076923076926"/>
    <n v="7816.32923076923"/>
    <n v="200"/>
    <n v="8016.32923076923"/>
    <n v="1800"/>
    <n v="86476.9"/>
    <n v="78460.570769230762"/>
    <s v="Paid"/>
    <s v="Axis"/>
    <s v="465097360978"/>
    <s v="477783672163"/>
  </r>
  <r>
    <x v="2635"/>
    <x v="70"/>
    <x v="1"/>
    <n v="52"/>
    <x v="0"/>
    <x v="2"/>
    <x v="2"/>
    <s v="2024-10-16"/>
    <x v="0"/>
    <x v="0"/>
    <n v="26"/>
    <n v="24"/>
    <n v="2"/>
    <n v="3"/>
    <n v="32884"/>
    <n v="1264.7692307692307"/>
    <n v="30354.461538461539"/>
    <n v="6070.8923076923083"/>
    <n v="3035.4461538461542"/>
    <n v="3642.5353846153844"/>
    <n v="200"/>
    <n v="3842.5353846153844"/>
    <n v="600"/>
    <n v="40060.800000000003"/>
    <n v="36218.264615384622"/>
    <s v="Paid"/>
    <s v="ICICI"/>
    <s v="658148266629"/>
    <s v="553288946332"/>
  </r>
  <r>
    <x v="2636"/>
    <x v="68"/>
    <x v="1"/>
    <n v="30"/>
    <x v="0"/>
    <x v="2"/>
    <x v="4"/>
    <s v="2019-10-26"/>
    <x v="0"/>
    <x v="0"/>
    <n v="26"/>
    <n v="23"/>
    <n v="3"/>
    <n v="4"/>
    <n v="29323"/>
    <n v="1127.8076923076924"/>
    <n v="25939.576923076926"/>
    <n v="5187.9153846153858"/>
    <n v="2593.9576923076929"/>
    <n v="3112.749230769231"/>
    <n v="200"/>
    <n v="3312.749230769231"/>
    <n v="800"/>
    <n v="34521.450000000004"/>
    <n v="31208.700769230774"/>
    <s v="Paid"/>
    <s v="HDFC"/>
    <s v="515513612854"/>
    <s v="950218278137"/>
  </r>
  <r>
    <x v="2637"/>
    <x v="149"/>
    <x v="0"/>
    <n v="25"/>
    <x v="1"/>
    <x v="0"/>
    <x v="1"/>
    <s v="2020-11-17"/>
    <x v="0"/>
    <x v="0"/>
    <n v="26"/>
    <n v="24"/>
    <n v="2"/>
    <n v="18"/>
    <n v="51100"/>
    <n v="1965.3846153846155"/>
    <n v="47169.230769230773"/>
    <n v="9433.8461538461543"/>
    <n v="4716.9230769230771"/>
    <n v="5660.3076923076924"/>
    <n v="200"/>
    <n v="5860.3076923076924"/>
    <n v="3600"/>
    <n v="64920.000000000007"/>
    <n v="59059.692307692312"/>
    <s v="Paid"/>
    <s v="ICICI"/>
    <s v="642971923343"/>
    <s v="144382637877"/>
  </r>
  <r>
    <x v="2638"/>
    <x v="86"/>
    <x v="0"/>
    <n v="35"/>
    <x v="3"/>
    <x v="1"/>
    <x v="3"/>
    <s v="2020-11-11"/>
    <x v="0"/>
    <x v="0"/>
    <n v="26"/>
    <n v="21"/>
    <n v="5"/>
    <n v="15"/>
    <n v="21723"/>
    <n v="835.5"/>
    <n v="17545.5"/>
    <n v="3509.1000000000004"/>
    <n v="1754.5500000000002"/>
    <n v="2105.46"/>
    <n v="200"/>
    <n v="2305.46"/>
    <n v="3000"/>
    <n v="25809.149999999998"/>
    <n v="23503.69"/>
    <s v="Paid"/>
    <s v="ICICI"/>
    <s v="104136161796"/>
    <s v="202672095810"/>
  </r>
  <r>
    <x v="2639"/>
    <x v="41"/>
    <x v="1"/>
    <n v="29"/>
    <x v="0"/>
    <x v="4"/>
    <x v="1"/>
    <s v="2021-02-17"/>
    <x v="0"/>
    <x v="0"/>
    <n v="26"/>
    <n v="23"/>
    <n v="3"/>
    <n v="13"/>
    <n v="67228"/>
    <n v="2585.6923076923076"/>
    <n v="59470.923076923078"/>
    <n v="11894.184615384616"/>
    <n v="5947.0923076923082"/>
    <n v="7136.5107692307693"/>
    <n v="200"/>
    <n v="7336.5107692307693"/>
    <n v="2600"/>
    <n v="79912.2"/>
    <n v="72575.689230769232"/>
    <s v="Paid"/>
    <s v="Axis"/>
    <s v="160052492780"/>
    <s v="110064660317"/>
  </r>
  <r>
    <x v="2640"/>
    <x v="192"/>
    <x v="1"/>
    <n v="29"/>
    <x v="0"/>
    <x v="0"/>
    <x v="2"/>
    <s v="2019-06-01"/>
    <x v="0"/>
    <x v="0"/>
    <n v="26"/>
    <n v="26"/>
    <n v="0"/>
    <n v="14"/>
    <n v="74891"/>
    <n v="2880.4230769230771"/>
    <n v="74891"/>
    <n v="14978.2"/>
    <n v="7489.1"/>
    <n v="8986.92"/>
    <n v="200"/>
    <n v="9186.92"/>
    <n v="2800"/>
    <n v="100158.3"/>
    <n v="90971.38"/>
    <s v="Paid"/>
    <s v="HDFC"/>
    <s v="402781917286"/>
    <s v="527272175667"/>
  </r>
  <r>
    <x v="2641"/>
    <x v="81"/>
    <x v="0"/>
    <n v="24"/>
    <x v="3"/>
    <x v="0"/>
    <x v="2"/>
    <s v="2023-08-02"/>
    <x v="0"/>
    <x v="0"/>
    <n v="26"/>
    <n v="26"/>
    <n v="0"/>
    <n v="14"/>
    <n v="79411"/>
    <n v="3054.2692307692309"/>
    <n v="79411"/>
    <n v="15882.2"/>
    <n v="7941.1"/>
    <n v="9529.32"/>
    <n v="200"/>
    <n v="9729.32"/>
    <n v="2800"/>
    <n v="106034.3"/>
    <n v="96304.98000000001"/>
    <s v="Paid"/>
    <s v="ICICI"/>
    <s v="139229445611"/>
    <s v="529617568222"/>
  </r>
  <r>
    <x v="2642"/>
    <x v="182"/>
    <x v="0"/>
    <n v="35"/>
    <x v="3"/>
    <x v="0"/>
    <x v="4"/>
    <s v="2024-09-05"/>
    <x v="0"/>
    <x v="0"/>
    <n v="26"/>
    <n v="21"/>
    <n v="5"/>
    <n v="15"/>
    <n v="27777"/>
    <n v="1068.3461538461538"/>
    <n v="22435.26923076923"/>
    <n v="4487.0538461538463"/>
    <n v="2243.5269230769231"/>
    <n v="2692.2323076923076"/>
    <n v="200"/>
    <n v="2892.2323076923076"/>
    <n v="3000"/>
    <n v="32165.85"/>
    <n v="29273.617692307693"/>
    <s v="Paid"/>
    <s v="SBI"/>
    <s v="861177995380"/>
    <s v="422120334241"/>
  </r>
  <r>
    <x v="2643"/>
    <x v="114"/>
    <x v="0"/>
    <n v="29"/>
    <x v="0"/>
    <x v="4"/>
    <x v="3"/>
    <s v="2020-12-13"/>
    <x v="0"/>
    <x v="0"/>
    <n v="26"/>
    <n v="26"/>
    <n v="0"/>
    <n v="20"/>
    <n v="68087"/>
    <n v="2618.7307692307691"/>
    <n v="68087"/>
    <n v="13617.400000000001"/>
    <n v="6808.7000000000007"/>
    <n v="8170.44"/>
    <n v="200"/>
    <n v="8370.4399999999987"/>
    <n v="4000"/>
    <n v="92513.099999999991"/>
    <n v="84142.659999999989"/>
    <s v="Paid"/>
    <s v="ICICI"/>
    <s v="449104664903"/>
    <s v="440412932541"/>
  </r>
  <r>
    <x v="2644"/>
    <x v="196"/>
    <x v="0"/>
    <n v="32"/>
    <x v="1"/>
    <x v="2"/>
    <x v="4"/>
    <s v="2023-05-13"/>
    <x v="0"/>
    <x v="0"/>
    <n v="26"/>
    <n v="23"/>
    <n v="3"/>
    <n v="3"/>
    <n v="66568"/>
    <n v="2560.3076923076924"/>
    <n v="58887.076923076922"/>
    <n v="11777.415384615386"/>
    <n v="5888.7076923076929"/>
    <n v="7066.4492307692308"/>
    <n v="200"/>
    <n v="7266.4492307692308"/>
    <n v="600"/>
    <n v="77153.2"/>
    <n v="69886.75076923077"/>
    <s v="Paid"/>
    <s v="SBI"/>
    <s v="400512150798"/>
    <s v="719140826604"/>
  </r>
  <r>
    <x v="2645"/>
    <x v="93"/>
    <x v="0"/>
    <n v="30"/>
    <x v="2"/>
    <x v="5"/>
    <x v="3"/>
    <s v="2021-03-16"/>
    <x v="0"/>
    <x v="0"/>
    <n v="26"/>
    <n v="26"/>
    <n v="0"/>
    <n v="4"/>
    <n v="71261"/>
    <n v="2740.8076923076924"/>
    <n v="71261"/>
    <n v="14252.2"/>
    <n v="7126.1"/>
    <n v="8551.32"/>
    <n v="200"/>
    <n v="8751.32"/>
    <n v="800"/>
    <n v="93439.3"/>
    <n v="84687.98000000001"/>
    <s v="Paid"/>
    <s v="HDFC"/>
    <s v="628009926429"/>
    <s v="316707286688"/>
  </r>
  <r>
    <x v="2646"/>
    <x v="22"/>
    <x v="0"/>
    <n v="28"/>
    <x v="3"/>
    <x v="4"/>
    <x v="3"/>
    <s v="2023-05-07"/>
    <x v="0"/>
    <x v="0"/>
    <n v="26"/>
    <n v="24"/>
    <n v="2"/>
    <n v="17"/>
    <n v="56631"/>
    <n v="2178.1153846153848"/>
    <n v="52274.769230769234"/>
    <n v="10454.953846153847"/>
    <n v="5227.4769230769234"/>
    <n v="6272.9723076923083"/>
    <n v="200"/>
    <n v="6472.9723076923083"/>
    <n v="3400"/>
    <n v="71357.200000000012"/>
    <n v="64884.227692307701"/>
    <s v="Paid"/>
    <s v="SBI"/>
    <s v="168807279650"/>
    <s v="763414070441"/>
  </r>
  <r>
    <x v="2647"/>
    <x v="12"/>
    <x v="1"/>
    <n v="27"/>
    <x v="5"/>
    <x v="2"/>
    <x v="4"/>
    <s v="2022-03-15"/>
    <x v="0"/>
    <x v="0"/>
    <n v="26"/>
    <n v="25"/>
    <n v="1"/>
    <n v="17"/>
    <n v="56844"/>
    <n v="2186.3076923076924"/>
    <n v="54657.692307692312"/>
    <n v="10931.538461538463"/>
    <n v="5465.7692307692314"/>
    <n v="6558.9230769230771"/>
    <n v="200"/>
    <n v="6758.9230769230771"/>
    <n v="3400"/>
    <n v="74455.000000000015"/>
    <n v="67696.076923076937"/>
    <s v="Paid"/>
    <s v="SBI"/>
    <s v="459894120634"/>
    <s v="848695105204"/>
  </r>
  <r>
    <x v="2648"/>
    <x v="64"/>
    <x v="1"/>
    <n v="45"/>
    <x v="7"/>
    <x v="1"/>
    <x v="5"/>
    <s v="2024-02-14"/>
    <x v="0"/>
    <x v="0"/>
    <n v="26"/>
    <n v="23"/>
    <n v="3"/>
    <n v="6"/>
    <n v="60434"/>
    <n v="2324.3846153846152"/>
    <n v="53460.846153846149"/>
    <n v="10692.16923076923"/>
    <n v="5346.0846153846151"/>
    <n v="6415.3015384615373"/>
    <n v="200"/>
    <n v="6615.3015384615373"/>
    <n v="1200"/>
    <n v="70699.099999999991"/>
    <n v="64083.798461538456"/>
    <s v="Paid"/>
    <s v="ICICI"/>
    <s v="718588706415"/>
    <s v="380230223143"/>
  </r>
  <r>
    <x v="2649"/>
    <x v="111"/>
    <x v="1"/>
    <n v="30"/>
    <x v="2"/>
    <x v="4"/>
    <x v="4"/>
    <s v="2020-04-08"/>
    <x v="0"/>
    <x v="0"/>
    <n v="26"/>
    <n v="24"/>
    <n v="2"/>
    <n v="14"/>
    <n v="53458"/>
    <n v="2056.0769230769229"/>
    <n v="49345.846153846149"/>
    <n v="9869.1692307692301"/>
    <n v="4934.5846153846151"/>
    <n v="5921.5015384615381"/>
    <n v="200"/>
    <n v="6121.5015384615381"/>
    <n v="2800"/>
    <n v="66949.599999999991"/>
    <n v="60828.098461538451"/>
    <s v="Paid"/>
    <s v="HDFC"/>
    <s v="858246660105"/>
    <s v="622746122315"/>
  </r>
  <r>
    <x v="2650"/>
    <x v="157"/>
    <x v="0"/>
    <n v="37"/>
    <x v="5"/>
    <x v="0"/>
    <x v="2"/>
    <s v="2025-08-13"/>
    <x v="0"/>
    <x v="0"/>
    <n v="26"/>
    <n v="24"/>
    <n v="2"/>
    <n v="6"/>
    <n v="72754"/>
    <n v="2798.2307692307691"/>
    <n v="67157.538461538454"/>
    <n v="13431.507692307692"/>
    <n v="6715.7538461538461"/>
    <n v="8058.9046153846139"/>
    <n v="200"/>
    <n v="8258.9046153846139"/>
    <n v="1200"/>
    <n v="88504.799999999988"/>
    <n v="80245.895384615374"/>
    <s v="Paid"/>
    <s v="ICICI"/>
    <s v="800847345135"/>
    <s v="495728796268"/>
  </r>
  <r>
    <x v="2651"/>
    <x v="165"/>
    <x v="0"/>
    <n v="25"/>
    <x v="6"/>
    <x v="2"/>
    <x v="2"/>
    <s v="2024-10-19"/>
    <x v="0"/>
    <x v="0"/>
    <n v="26"/>
    <n v="23"/>
    <n v="3"/>
    <n v="16"/>
    <n v="25439"/>
    <n v="978.42307692307691"/>
    <n v="22503.73076923077"/>
    <n v="4500.7461538461539"/>
    <n v="2250.373076923077"/>
    <n v="2700.4476923076923"/>
    <n v="200"/>
    <n v="2900.4476923076923"/>
    <n v="3200"/>
    <n v="32454.85"/>
    <n v="29554.402307692308"/>
    <s v="Paid"/>
    <s v="ICICI"/>
    <s v="962905741210"/>
    <s v="734908723720"/>
  </r>
  <r>
    <x v="2652"/>
    <x v="120"/>
    <x v="1"/>
    <n v="25"/>
    <x v="5"/>
    <x v="2"/>
    <x v="4"/>
    <s v="2023-09-10"/>
    <x v="0"/>
    <x v="0"/>
    <n v="26"/>
    <n v="24"/>
    <n v="2"/>
    <n v="13"/>
    <n v="62572"/>
    <n v="2406.6153846153848"/>
    <n v="57758.769230769234"/>
    <n v="11551.753846153848"/>
    <n v="5775.876923076924"/>
    <n v="6931.0523076923082"/>
    <n v="200"/>
    <n v="7131.0523076923082"/>
    <n v="2600"/>
    <n v="77686.400000000009"/>
    <n v="70555.347692307696"/>
    <s v="Paid"/>
    <s v="SBI"/>
    <s v="707602407899"/>
    <s v="176068917645"/>
  </r>
  <r>
    <x v="2653"/>
    <x v="180"/>
    <x v="0"/>
    <n v="45"/>
    <x v="4"/>
    <x v="2"/>
    <x v="0"/>
    <s v="2020-04-18"/>
    <x v="0"/>
    <x v="0"/>
    <n v="26"/>
    <n v="24"/>
    <n v="2"/>
    <n v="15"/>
    <n v="38932"/>
    <n v="1497.3846153846155"/>
    <n v="35937.230769230773"/>
    <n v="7187.4461538461546"/>
    <n v="3593.7230769230773"/>
    <n v="4312.4676923076922"/>
    <n v="200"/>
    <n v="4512.4676923076922"/>
    <n v="3000"/>
    <n v="49718.400000000009"/>
    <n v="45205.932307692317"/>
    <s v="Paid"/>
    <s v="SBI"/>
    <s v="497868147246"/>
    <s v="638982284418"/>
  </r>
  <r>
    <x v="2654"/>
    <x v="75"/>
    <x v="1"/>
    <n v="41"/>
    <x v="0"/>
    <x v="3"/>
    <x v="0"/>
    <s v="2020-06-10"/>
    <x v="0"/>
    <x v="0"/>
    <n v="26"/>
    <n v="24"/>
    <n v="2"/>
    <n v="18"/>
    <n v="22355"/>
    <n v="859.80769230769226"/>
    <n v="20635.384615384613"/>
    <n v="4127.0769230769229"/>
    <n v="2063.5384615384614"/>
    <n v="2476.2461538461534"/>
    <n v="200"/>
    <n v="2676.2461538461534"/>
    <n v="3600"/>
    <n v="30425.999999999996"/>
    <n v="27749.753846153842"/>
    <s v="Paid"/>
    <s v="SBI"/>
    <s v="909009986751"/>
    <s v="508017049306"/>
  </r>
  <r>
    <x v="2655"/>
    <x v="79"/>
    <x v="1"/>
    <n v="45"/>
    <x v="0"/>
    <x v="1"/>
    <x v="5"/>
    <s v="2021-08-18"/>
    <x v="0"/>
    <x v="0"/>
    <n v="26"/>
    <n v="22"/>
    <n v="4"/>
    <n v="11"/>
    <n v="77493"/>
    <n v="2980.5"/>
    <n v="65571"/>
    <n v="13114.2"/>
    <n v="6557.1"/>
    <n v="7868.5199999999995"/>
    <n v="200"/>
    <n v="8068.5199999999995"/>
    <n v="2200"/>
    <n v="87442.3"/>
    <n v="79373.78"/>
    <s v="Paid"/>
    <s v="ICICI"/>
    <s v="796712941528"/>
    <s v="308762105848"/>
  </r>
  <r>
    <x v="2656"/>
    <x v="49"/>
    <x v="0"/>
    <n v="50"/>
    <x v="3"/>
    <x v="3"/>
    <x v="3"/>
    <s v="2025-09-24"/>
    <x v="0"/>
    <x v="0"/>
    <n v="26"/>
    <n v="24"/>
    <n v="2"/>
    <n v="15"/>
    <n v="37514"/>
    <n v="1442.8461538461538"/>
    <n v="34628.307692307688"/>
    <n v="6925.6615384615379"/>
    <n v="3462.830769230769"/>
    <n v="4155.3969230769226"/>
    <n v="200"/>
    <n v="4355.3969230769226"/>
    <n v="3000"/>
    <n v="48016.799999999996"/>
    <n v="43661.403076923074"/>
    <s v="Paid"/>
    <s v="HDFC"/>
    <s v="333155733554"/>
    <s v="217093355480"/>
  </r>
  <r>
    <x v="2657"/>
    <x v="90"/>
    <x v="1"/>
    <n v="40"/>
    <x v="3"/>
    <x v="3"/>
    <x v="2"/>
    <s v="2024-09-17"/>
    <x v="0"/>
    <x v="0"/>
    <n v="26"/>
    <n v="25"/>
    <n v="1"/>
    <n v="13"/>
    <n v="79853"/>
    <n v="3071.2692307692309"/>
    <n v="76781.73076923078"/>
    <n v="15356.346153846156"/>
    <n v="7678.173076923078"/>
    <n v="9213.8076923076933"/>
    <n v="200"/>
    <n v="9413.8076923076933"/>
    <n v="2600"/>
    <n v="102416.25000000001"/>
    <n v="93002.442307692327"/>
    <s v="Paid"/>
    <s v="HDFC"/>
    <s v="229289886593"/>
    <s v="142215805053"/>
  </r>
  <r>
    <x v="2658"/>
    <x v="38"/>
    <x v="0"/>
    <n v="32"/>
    <x v="0"/>
    <x v="0"/>
    <x v="0"/>
    <s v="2025-08-14"/>
    <x v="0"/>
    <x v="0"/>
    <n v="26"/>
    <n v="24"/>
    <n v="2"/>
    <n v="7"/>
    <n v="77757"/>
    <n v="2990.6538461538462"/>
    <n v="71775.692307692312"/>
    <n v="14355.138461538463"/>
    <n v="7177.5692307692316"/>
    <n v="8613.0830769230779"/>
    <n v="200"/>
    <n v="8813.0830769230779"/>
    <n v="1400"/>
    <n v="94708.400000000009"/>
    <n v="85895.316923076927"/>
    <s v="Paid"/>
    <s v="HDFC"/>
    <s v="377792215522"/>
    <s v="523239470704"/>
  </r>
  <r>
    <x v="2659"/>
    <x v="98"/>
    <x v="0"/>
    <n v="26"/>
    <x v="0"/>
    <x v="4"/>
    <x v="0"/>
    <s v="2022-12-25"/>
    <x v="0"/>
    <x v="0"/>
    <n v="26"/>
    <n v="23"/>
    <n v="3"/>
    <n v="0"/>
    <n v="71532"/>
    <n v="2751.2307692307691"/>
    <n v="63278.307692307688"/>
    <n v="12655.661538461538"/>
    <n v="6327.830769230769"/>
    <n v="7593.3969230769226"/>
    <n v="200"/>
    <n v="7793.3969230769226"/>
    <n v="0"/>
    <n v="82261.8"/>
    <n v="74468.403076923074"/>
    <s v="Paid"/>
    <s v="SBI"/>
    <s v="475222987005"/>
    <s v="710718375232"/>
  </r>
  <r>
    <x v="2660"/>
    <x v="193"/>
    <x v="0"/>
    <n v="50"/>
    <x v="4"/>
    <x v="4"/>
    <x v="0"/>
    <s v="2020-02-15"/>
    <x v="0"/>
    <x v="0"/>
    <n v="26"/>
    <n v="25"/>
    <n v="1"/>
    <n v="14"/>
    <n v="64094"/>
    <n v="2465.1538461538462"/>
    <n v="61628.846153846156"/>
    <n v="12325.769230769232"/>
    <n v="6162.8846153846162"/>
    <n v="7395.4615384615381"/>
    <n v="200"/>
    <n v="7595.4615384615381"/>
    <n v="2800"/>
    <n v="82917.5"/>
    <n v="75322.038461538468"/>
    <s v="Paid"/>
    <s v="ICICI"/>
    <s v="810088442941"/>
    <s v="697801557853"/>
  </r>
  <r>
    <x v="2661"/>
    <x v="186"/>
    <x v="0"/>
    <n v="21"/>
    <x v="2"/>
    <x v="0"/>
    <x v="1"/>
    <s v="2019-09-15"/>
    <x v="0"/>
    <x v="0"/>
    <n v="26"/>
    <n v="25"/>
    <n v="1"/>
    <n v="9"/>
    <n v="25916"/>
    <n v="996.76923076923072"/>
    <n v="24919.23076923077"/>
    <n v="4983.8461538461543"/>
    <n v="2491.9230769230771"/>
    <n v="2990.3076923076924"/>
    <n v="200"/>
    <n v="3190.3076923076924"/>
    <n v="1800"/>
    <n v="34195"/>
    <n v="31004.692307692309"/>
    <s v="Paid"/>
    <s v="SBI"/>
    <s v="838114216462"/>
    <s v="324220877506"/>
  </r>
  <r>
    <x v="2662"/>
    <x v="20"/>
    <x v="1"/>
    <n v="30"/>
    <x v="2"/>
    <x v="1"/>
    <x v="3"/>
    <s v="2024-07-17"/>
    <x v="0"/>
    <x v="0"/>
    <n v="26"/>
    <n v="24"/>
    <n v="2"/>
    <n v="0"/>
    <n v="52825"/>
    <n v="2031.7307692307693"/>
    <n v="48761.538461538461"/>
    <n v="9752.3076923076933"/>
    <n v="4876.1538461538466"/>
    <n v="5851.3846153846152"/>
    <n v="200"/>
    <n v="6051.3846153846152"/>
    <n v="0"/>
    <n v="63390"/>
    <n v="57338.615384615383"/>
    <s v="Paid"/>
    <s v="ICICI"/>
    <s v="101219442818"/>
    <s v="452374730549"/>
  </r>
  <r>
    <x v="2663"/>
    <x v="1"/>
    <x v="1"/>
    <n v="23"/>
    <x v="1"/>
    <x v="5"/>
    <x v="0"/>
    <s v="2023-02-08"/>
    <x v="0"/>
    <x v="0"/>
    <n v="26"/>
    <n v="24"/>
    <n v="2"/>
    <n v="10"/>
    <n v="37661"/>
    <n v="1448.5"/>
    <n v="34764"/>
    <n v="6952.8"/>
    <n v="3476.4"/>
    <n v="4171.68"/>
    <n v="200"/>
    <n v="4371.68"/>
    <n v="2000"/>
    <n v="47193.200000000004"/>
    <n v="42821.520000000004"/>
    <s v="Paid"/>
    <s v="Axis"/>
    <s v="945659715959"/>
    <s v="572493531198"/>
  </r>
  <r>
    <x v="2664"/>
    <x v="162"/>
    <x v="1"/>
    <n v="53"/>
    <x v="0"/>
    <x v="3"/>
    <x v="2"/>
    <s v="2024-12-24"/>
    <x v="0"/>
    <x v="0"/>
    <n v="26"/>
    <n v="26"/>
    <n v="0"/>
    <n v="12"/>
    <n v="48765"/>
    <n v="1875.5769230769231"/>
    <n v="48765"/>
    <n v="9753"/>
    <n v="4876.5"/>
    <n v="5851.8"/>
    <n v="200"/>
    <n v="6051.8"/>
    <n v="2400"/>
    <n v="65794.5"/>
    <n v="59742.7"/>
    <s v="Paid"/>
    <s v="Axis"/>
    <s v="227434819046"/>
    <s v="824632991455"/>
  </r>
  <r>
    <x v="2665"/>
    <x v="7"/>
    <x v="0"/>
    <n v="44"/>
    <x v="1"/>
    <x v="3"/>
    <x v="4"/>
    <s v="2025-04-26"/>
    <x v="0"/>
    <x v="0"/>
    <n v="26"/>
    <n v="23"/>
    <n v="3"/>
    <n v="4"/>
    <n v="37547"/>
    <n v="1444.1153846153845"/>
    <n v="33214.653846153844"/>
    <n v="6642.9307692307693"/>
    <n v="3321.4653846153847"/>
    <n v="3985.7584615384612"/>
    <n v="200"/>
    <n v="4185.7584615384612"/>
    <n v="800"/>
    <n v="43979.049999999996"/>
    <n v="39793.291538461533"/>
    <s v="Paid"/>
    <s v="ICICI"/>
    <s v="610365800733"/>
    <s v="589177832012"/>
  </r>
  <r>
    <x v="2666"/>
    <x v="124"/>
    <x v="0"/>
    <n v="22"/>
    <x v="2"/>
    <x v="2"/>
    <x v="0"/>
    <s v="2024-10-08"/>
    <x v="0"/>
    <x v="0"/>
    <n v="26"/>
    <n v="22"/>
    <n v="4"/>
    <n v="3"/>
    <n v="19692"/>
    <n v="757.38461538461536"/>
    <n v="16662.461538461539"/>
    <n v="3332.4923076923078"/>
    <n v="1666.2461538461539"/>
    <n v="1999.4953846153846"/>
    <n v="200"/>
    <n v="2199.4953846153849"/>
    <n v="600"/>
    <n v="22261.200000000001"/>
    <n v="20061.704615384617"/>
    <s v="Paid"/>
    <s v="ICICI"/>
    <s v="849381375499"/>
    <s v="706924579823"/>
  </r>
  <r>
    <x v="2667"/>
    <x v="115"/>
    <x v="1"/>
    <n v="21"/>
    <x v="0"/>
    <x v="1"/>
    <x v="6"/>
    <s v="2022-04-29"/>
    <x v="0"/>
    <x v="0"/>
    <n v="26"/>
    <n v="23"/>
    <n v="3"/>
    <n v="17"/>
    <n v="49340"/>
    <n v="1897.6923076923076"/>
    <n v="43646.923076923078"/>
    <n v="8729.3846153846152"/>
    <n v="4364.6923076923076"/>
    <n v="5237.6307692307691"/>
    <n v="200"/>
    <n v="5437.6307692307691"/>
    <n v="3400"/>
    <n v="60141"/>
    <n v="54703.369230769233"/>
    <s v="Paid"/>
    <s v="Axis"/>
    <s v="368133769534"/>
    <s v="925039384546"/>
  </r>
  <r>
    <x v="2668"/>
    <x v="23"/>
    <x v="1"/>
    <n v="25"/>
    <x v="2"/>
    <x v="4"/>
    <x v="2"/>
    <s v="2023-10-27"/>
    <x v="0"/>
    <x v="0"/>
    <n v="26"/>
    <n v="23"/>
    <n v="3"/>
    <n v="6"/>
    <n v="58541"/>
    <n v="2251.5769230769229"/>
    <n v="51786.269230769227"/>
    <n v="10357.253846153846"/>
    <n v="5178.626923076923"/>
    <n v="6214.3523076923066"/>
    <n v="200"/>
    <n v="6414.3523076923066"/>
    <n v="1200"/>
    <n v="68522.149999999994"/>
    <n v="62107.797692307686"/>
    <s v="Paid"/>
    <s v="ICICI"/>
    <s v="979718127269"/>
    <s v="510648694314"/>
  </r>
  <r>
    <x v="2669"/>
    <x v="118"/>
    <x v="1"/>
    <n v="35"/>
    <x v="6"/>
    <x v="5"/>
    <x v="0"/>
    <s v="2023-11-10"/>
    <x v="0"/>
    <x v="0"/>
    <n v="26"/>
    <n v="24"/>
    <n v="2"/>
    <n v="16"/>
    <n v="77529"/>
    <n v="2981.8846153846152"/>
    <n v="71565.230769230766"/>
    <n v="14313.046153846153"/>
    <n v="7156.5230769230766"/>
    <n v="8587.8276923076919"/>
    <n v="200"/>
    <n v="8787.8276923076919"/>
    <n v="3200"/>
    <n v="96234.799999999988"/>
    <n v="87446.972307692296"/>
    <s v="Paid"/>
    <s v="SBI"/>
    <s v="957819514693"/>
    <s v="429478795931"/>
  </r>
  <r>
    <x v="2670"/>
    <x v="193"/>
    <x v="0"/>
    <n v="49"/>
    <x v="1"/>
    <x v="5"/>
    <x v="1"/>
    <s v="2021-01-11"/>
    <x v="0"/>
    <x v="0"/>
    <n v="26"/>
    <n v="25"/>
    <n v="1"/>
    <n v="19"/>
    <n v="39271"/>
    <n v="1510.4230769230769"/>
    <n v="37760.576923076922"/>
    <n v="7552.1153846153848"/>
    <n v="3776.0576923076924"/>
    <n v="4531.2692307692305"/>
    <n v="200"/>
    <n v="4731.2692307692305"/>
    <n v="3800"/>
    <n v="52888.75"/>
    <n v="48157.480769230766"/>
    <s v="Paid"/>
    <s v="SBI"/>
    <s v="248351400827"/>
    <s v="588045520012"/>
  </r>
  <r>
    <x v="2671"/>
    <x v="157"/>
    <x v="1"/>
    <n v="31"/>
    <x v="2"/>
    <x v="1"/>
    <x v="5"/>
    <s v="2022-01-01"/>
    <x v="0"/>
    <x v="0"/>
    <n v="26"/>
    <n v="25"/>
    <n v="1"/>
    <n v="1"/>
    <n v="60564"/>
    <n v="2329.3846153846152"/>
    <n v="58234.615384615383"/>
    <n v="11646.923076923078"/>
    <n v="5823.461538461539"/>
    <n v="6988.1538461538457"/>
    <n v="200"/>
    <n v="7188.1538461538457"/>
    <n v="200"/>
    <n v="75905"/>
    <n v="68716.846153846156"/>
    <s v="Paid"/>
    <s v="SBI"/>
    <s v="885260615506"/>
    <s v="264606523993"/>
  </r>
  <r>
    <x v="2672"/>
    <x v="147"/>
    <x v="0"/>
    <n v="25"/>
    <x v="5"/>
    <x v="5"/>
    <x v="6"/>
    <s v="2019-06-27"/>
    <x v="0"/>
    <x v="0"/>
    <n v="26"/>
    <n v="23"/>
    <n v="3"/>
    <n v="19"/>
    <n v="61340"/>
    <n v="2359.2307692307691"/>
    <n v="54262.307692307688"/>
    <n v="10852.461538461539"/>
    <n v="5426.2307692307695"/>
    <n v="6511.4769230769225"/>
    <n v="200"/>
    <n v="6711.4769230769225"/>
    <n v="3800"/>
    <n v="74341"/>
    <n v="67629.523076923084"/>
    <s v="Paid"/>
    <s v="ICICI"/>
    <s v="383695748230"/>
    <s v="907199902174"/>
  </r>
  <r>
    <x v="2673"/>
    <x v="166"/>
    <x v="1"/>
    <n v="43"/>
    <x v="2"/>
    <x v="3"/>
    <x v="3"/>
    <s v="2025-09-29"/>
    <x v="0"/>
    <x v="0"/>
    <n v="26"/>
    <n v="23"/>
    <n v="3"/>
    <n v="15"/>
    <n v="73772"/>
    <n v="2837.3846153846152"/>
    <n v="65259.846153846149"/>
    <n v="13051.969230769231"/>
    <n v="6525.9846153846156"/>
    <n v="7831.1815384615375"/>
    <n v="200"/>
    <n v="8031.1815384615375"/>
    <n v="3000"/>
    <n v="87837.8"/>
    <n v="79806.61846153847"/>
    <s v="Paid"/>
    <s v="HDFC"/>
    <s v="627561607925"/>
    <s v="154813900571"/>
  </r>
  <r>
    <x v="2674"/>
    <x v="53"/>
    <x v="0"/>
    <n v="24"/>
    <x v="5"/>
    <x v="5"/>
    <x v="1"/>
    <s v="2024-04-04"/>
    <x v="0"/>
    <x v="0"/>
    <n v="26"/>
    <n v="23"/>
    <n v="3"/>
    <n v="11"/>
    <n v="28280"/>
    <n v="1087.6923076923076"/>
    <n v="25016.923076923074"/>
    <n v="5003.3846153846152"/>
    <n v="2501.6923076923076"/>
    <n v="3002.0307692307688"/>
    <n v="200"/>
    <n v="3202.0307692307688"/>
    <n v="2200"/>
    <n v="34722"/>
    <n v="31519.969230769231"/>
    <s v="Paid"/>
    <s v="SBI"/>
    <s v="437928008557"/>
    <s v="517932144219"/>
  </r>
  <r>
    <x v="2675"/>
    <x v="89"/>
    <x v="1"/>
    <n v="33"/>
    <x v="0"/>
    <x v="4"/>
    <x v="4"/>
    <s v="2022-05-25"/>
    <x v="0"/>
    <x v="0"/>
    <n v="26"/>
    <n v="23"/>
    <n v="3"/>
    <n v="10"/>
    <n v="57650"/>
    <n v="2217.3076923076924"/>
    <n v="50998.076923076922"/>
    <n v="10199.615384615385"/>
    <n v="5099.8076923076924"/>
    <n v="6119.7692307692305"/>
    <n v="200"/>
    <n v="6319.7692307692305"/>
    <n v="2000"/>
    <n v="68297.5"/>
    <n v="61977.730769230766"/>
    <s v="Paid"/>
    <s v="Axis"/>
    <s v="522930418843"/>
    <s v="953579959089"/>
  </r>
  <r>
    <x v="2676"/>
    <x v="60"/>
    <x v="0"/>
    <n v="44"/>
    <x v="7"/>
    <x v="3"/>
    <x v="3"/>
    <s v="2021-04-16"/>
    <x v="0"/>
    <x v="0"/>
    <n v="26"/>
    <n v="25"/>
    <n v="1"/>
    <n v="12"/>
    <n v="18957"/>
    <n v="729.11538461538464"/>
    <n v="18227.884615384617"/>
    <n v="3645.5769230769238"/>
    <n v="1822.7884615384619"/>
    <n v="2187.3461538461538"/>
    <n v="200"/>
    <n v="2387.3461538461538"/>
    <n v="2400"/>
    <n v="26096.25"/>
    <n v="23708.903846153848"/>
    <s v="Paid"/>
    <s v="ICICI"/>
    <s v="487906511132"/>
    <s v="265137784827"/>
  </r>
  <r>
    <x v="2677"/>
    <x v="107"/>
    <x v="1"/>
    <n v="38"/>
    <x v="5"/>
    <x v="1"/>
    <x v="3"/>
    <s v="2021-08-31"/>
    <x v="0"/>
    <x v="0"/>
    <n v="26"/>
    <n v="21"/>
    <n v="5"/>
    <n v="17"/>
    <n v="32757"/>
    <n v="1259.8846153846155"/>
    <n v="26457.576923076926"/>
    <n v="5291.5153846153853"/>
    <n v="2645.7576923076927"/>
    <n v="3174.9092307692308"/>
    <n v="200"/>
    <n v="3374.9092307692308"/>
    <n v="3400"/>
    <n v="37794.850000000006"/>
    <n v="34419.940769230772"/>
    <s v="Paid"/>
    <s v="ICICI"/>
    <s v="192477348863"/>
    <s v="981516965353"/>
  </r>
  <r>
    <x v="2678"/>
    <x v="21"/>
    <x v="0"/>
    <n v="33"/>
    <x v="3"/>
    <x v="4"/>
    <x v="6"/>
    <s v="2019-03-11"/>
    <x v="0"/>
    <x v="0"/>
    <n v="26"/>
    <n v="22"/>
    <n v="4"/>
    <n v="11"/>
    <n v="79562"/>
    <n v="3060.0769230769229"/>
    <n v="67321.692307692298"/>
    <n v="13464.33846153846"/>
    <n v="6732.1692307692301"/>
    <n v="8078.6030769230756"/>
    <n v="200"/>
    <n v="8278.6030769230747"/>
    <n v="2200"/>
    <n v="89718.199999999983"/>
    <n v="81439.596923076911"/>
    <s v="Paid"/>
    <s v="Axis"/>
    <s v="174993220544"/>
    <s v="680121866178"/>
  </r>
  <r>
    <x v="2679"/>
    <x v="190"/>
    <x v="1"/>
    <n v="43"/>
    <x v="4"/>
    <x v="2"/>
    <x v="1"/>
    <s v="2023-11-14"/>
    <x v="0"/>
    <x v="0"/>
    <n v="26"/>
    <n v="25"/>
    <n v="1"/>
    <n v="1"/>
    <n v="38920"/>
    <n v="1496.9230769230769"/>
    <n v="37423.076923076922"/>
    <n v="7484.6153846153848"/>
    <n v="3742.3076923076924"/>
    <n v="4490.7692307692305"/>
    <n v="200"/>
    <n v="4690.7692307692305"/>
    <n v="200"/>
    <n v="48850"/>
    <n v="44159.230769230766"/>
    <s v="Paid"/>
    <s v="ICICI"/>
    <s v="876238697722"/>
    <s v="252111755821"/>
  </r>
  <r>
    <x v="2680"/>
    <x v="83"/>
    <x v="0"/>
    <n v="51"/>
    <x v="7"/>
    <x v="3"/>
    <x v="6"/>
    <s v="2023-02-10"/>
    <x v="0"/>
    <x v="0"/>
    <n v="26"/>
    <n v="23"/>
    <n v="3"/>
    <n v="16"/>
    <n v="38050"/>
    <n v="1463.4615384615386"/>
    <n v="33659.61538461539"/>
    <n v="6731.923076923078"/>
    <n v="3365.961538461539"/>
    <n v="4039.1538461538466"/>
    <n v="200"/>
    <n v="4239.1538461538466"/>
    <n v="3200"/>
    <n v="46957.500000000007"/>
    <n v="42718.346153846163"/>
    <s v="Paid"/>
    <s v="HDFC"/>
    <s v="247416922271"/>
    <s v="408333747474"/>
  </r>
  <r>
    <x v="2681"/>
    <x v="117"/>
    <x v="1"/>
    <n v="26"/>
    <x v="2"/>
    <x v="3"/>
    <x v="5"/>
    <s v="2023-09-24"/>
    <x v="0"/>
    <x v="0"/>
    <n v="26"/>
    <n v="23"/>
    <n v="3"/>
    <n v="10"/>
    <n v="43174"/>
    <n v="1660.5384615384614"/>
    <n v="38192.38461538461"/>
    <n v="7638.4769230769225"/>
    <n v="3819.2384615384613"/>
    <n v="4583.0861538461531"/>
    <n v="200"/>
    <n v="4783.0861538461531"/>
    <n v="2000"/>
    <n v="51650.099999999991"/>
    <n v="46867.013846153837"/>
    <s v="Paid"/>
    <s v="Axis"/>
    <s v="930706677031"/>
    <s v="782939214594"/>
  </r>
  <r>
    <x v="2682"/>
    <x v="191"/>
    <x v="1"/>
    <n v="23"/>
    <x v="5"/>
    <x v="0"/>
    <x v="5"/>
    <s v="2024-05-04"/>
    <x v="0"/>
    <x v="0"/>
    <n v="26"/>
    <n v="25"/>
    <n v="1"/>
    <n v="5"/>
    <n v="50168"/>
    <n v="1929.5384615384614"/>
    <n v="48238.461538461539"/>
    <n v="9647.6923076923085"/>
    <n v="4823.8461538461543"/>
    <n v="5788.6153846153848"/>
    <n v="200"/>
    <n v="5988.6153846153848"/>
    <n v="1000"/>
    <n v="63710"/>
    <n v="57721.384615384617"/>
    <s v="Paid"/>
    <s v="SBI"/>
    <s v="559875379783"/>
    <s v="837503357308"/>
  </r>
  <r>
    <x v="2683"/>
    <x v="36"/>
    <x v="0"/>
    <n v="34"/>
    <x v="3"/>
    <x v="0"/>
    <x v="5"/>
    <s v="2020-10-10"/>
    <x v="0"/>
    <x v="0"/>
    <n v="26"/>
    <n v="23"/>
    <n v="3"/>
    <n v="16"/>
    <n v="39748"/>
    <n v="1528.7692307692307"/>
    <n v="35161.692307692305"/>
    <n v="7032.3384615384612"/>
    <n v="3516.1692307692306"/>
    <n v="4219.4030769230767"/>
    <n v="200"/>
    <n v="4419.4030769230767"/>
    <n v="3200"/>
    <n v="48910.2"/>
    <n v="44490.796923076923"/>
    <s v="Paid"/>
    <s v="Axis"/>
    <s v="212251316579"/>
    <s v="853584519703"/>
  </r>
  <r>
    <x v="2684"/>
    <x v="195"/>
    <x v="1"/>
    <n v="47"/>
    <x v="1"/>
    <x v="4"/>
    <x v="3"/>
    <s v="2024-10-24"/>
    <x v="0"/>
    <x v="0"/>
    <n v="26"/>
    <n v="24"/>
    <n v="2"/>
    <n v="6"/>
    <n v="24933"/>
    <n v="958.96153846153845"/>
    <n v="23015.076923076922"/>
    <n v="4603.0153846153844"/>
    <n v="2301.5076923076922"/>
    <n v="2761.8092307692305"/>
    <n v="200"/>
    <n v="2961.8092307692305"/>
    <n v="1200"/>
    <n v="31119.599999999999"/>
    <n v="28157.790769230767"/>
    <s v="Paid"/>
    <s v="SBI"/>
    <s v="615876870328"/>
    <s v="872434909511"/>
  </r>
  <r>
    <x v="2685"/>
    <x v="197"/>
    <x v="1"/>
    <n v="52"/>
    <x v="4"/>
    <x v="2"/>
    <x v="3"/>
    <s v="2020-04-27"/>
    <x v="0"/>
    <x v="0"/>
    <n v="26"/>
    <n v="24"/>
    <n v="2"/>
    <n v="18"/>
    <n v="60519"/>
    <n v="2327.6538461538462"/>
    <n v="55863.692307692312"/>
    <n v="11172.738461538464"/>
    <n v="5586.3692307692318"/>
    <n v="6703.6430769230774"/>
    <n v="200"/>
    <n v="6903.6430769230774"/>
    <n v="3600"/>
    <n v="76222.8"/>
    <n v="69319.156923076924"/>
    <s v="Paid"/>
    <s v="HDFC"/>
    <s v="126842201840"/>
    <s v="179114137462"/>
  </r>
  <r>
    <x v="2686"/>
    <x v="3"/>
    <x v="1"/>
    <n v="42"/>
    <x v="4"/>
    <x v="4"/>
    <x v="0"/>
    <s v="2019-10-29"/>
    <x v="0"/>
    <x v="0"/>
    <n v="26"/>
    <n v="21"/>
    <n v="5"/>
    <n v="17"/>
    <n v="24713"/>
    <n v="950.5"/>
    <n v="19960.5"/>
    <n v="3992.1000000000004"/>
    <n v="1996.0500000000002"/>
    <n v="2395.2599999999998"/>
    <n v="200"/>
    <n v="2595.2599999999998"/>
    <n v="3400"/>
    <n v="29348.649999999998"/>
    <n v="26753.39"/>
    <s v="Paid"/>
    <s v="SBI"/>
    <s v="981284388823"/>
    <s v="894278288974"/>
  </r>
  <r>
    <x v="2687"/>
    <x v="63"/>
    <x v="1"/>
    <n v="47"/>
    <x v="4"/>
    <x v="2"/>
    <x v="2"/>
    <s v="2020-01-01"/>
    <x v="0"/>
    <x v="0"/>
    <n v="26"/>
    <n v="23"/>
    <n v="3"/>
    <n v="5"/>
    <n v="21683"/>
    <n v="833.96153846153845"/>
    <n v="19181.115384615383"/>
    <n v="3836.2230769230769"/>
    <n v="1918.1115384615384"/>
    <n v="2301.7338461538457"/>
    <n v="200"/>
    <n v="2501.7338461538457"/>
    <n v="1000"/>
    <n v="25935.449999999997"/>
    <n v="23433.716153846151"/>
    <s v="Paid"/>
    <s v="SBI"/>
    <s v="714598290887"/>
    <s v="514133887520"/>
  </r>
  <r>
    <x v="2688"/>
    <x v="144"/>
    <x v="0"/>
    <n v="43"/>
    <x v="3"/>
    <x v="0"/>
    <x v="1"/>
    <s v="2025-02-01"/>
    <x v="0"/>
    <x v="0"/>
    <n v="26"/>
    <n v="24"/>
    <n v="2"/>
    <n v="3"/>
    <n v="28532"/>
    <n v="1097.3846153846155"/>
    <n v="26337.230769230773"/>
    <n v="5267.4461538461546"/>
    <n v="2633.7230769230773"/>
    <n v="3160.4676923076927"/>
    <n v="200"/>
    <n v="3360.4676923076927"/>
    <n v="600"/>
    <n v="34838.400000000009"/>
    <n v="31477.932307692317"/>
    <s v="Paid"/>
    <s v="HDFC"/>
    <s v="967606106022"/>
    <s v="406114609890"/>
  </r>
  <r>
    <x v="2689"/>
    <x v="178"/>
    <x v="0"/>
    <n v="40"/>
    <x v="1"/>
    <x v="0"/>
    <x v="5"/>
    <s v="2023-11-09"/>
    <x v="0"/>
    <x v="0"/>
    <n v="26"/>
    <n v="24"/>
    <n v="2"/>
    <n v="19"/>
    <n v="36578"/>
    <n v="1406.8461538461538"/>
    <n v="33764.307692307688"/>
    <n v="6752.8615384615377"/>
    <n v="3376.4307692307689"/>
    <n v="4051.7169230769223"/>
    <n v="200"/>
    <n v="4251.7169230769223"/>
    <n v="3800"/>
    <n v="47693.599999999999"/>
    <n v="43441.883076923077"/>
    <s v="Paid"/>
    <s v="ICICI"/>
    <s v="114586335818"/>
    <s v="651612317128"/>
  </r>
  <r>
    <x v="2690"/>
    <x v="64"/>
    <x v="0"/>
    <n v="30"/>
    <x v="0"/>
    <x v="4"/>
    <x v="6"/>
    <s v="2024-02-05"/>
    <x v="0"/>
    <x v="0"/>
    <n v="26"/>
    <n v="21"/>
    <n v="5"/>
    <n v="6"/>
    <n v="67228"/>
    <n v="2585.6923076923076"/>
    <n v="54299.538461538461"/>
    <n v="10859.907692307694"/>
    <n v="5429.9538461538468"/>
    <n v="6515.9446153846147"/>
    <n v="200"/>
    <n v="6715.9446153846147"/>
    <n v="1200"/>
    <n v="71789.399999999994"/>
    <n v="65073.455384615379"/>
    <s v="Paid"/>
    <s v="SBI"/>
    <s v="229199364197"/>
    <s v="875533970918"/>
  </r>
  <r>
    <x v="2691"/>
    <x v="53"/>
    <x v="0"/>
    <n v="55"/>
    <x v="5"/>
    <x v="1"/>
    <x v="6"/>
    <s v="2024-04-08"/>
    <x v="0"/>
    <x v="0"/>
    <n v="26"/>
    <n v="23"/>
    <n v="3"/>
    <n v="7"/>
    <n v="22732"/>
    <n v="874.30769230769226"/>
    <n v="20109.076923076922"/>
    <n v="4021.8153846153846"/>
    <n v="2010.9076923076923"/>
    <n v="2413.0892307692307"/>
    <n v="200"/>
    <n v="2613.0892307692307"/>
    <n v="1400"/>
    <n v="27541.8"/>
    <n v="24928.710769230769"/>
    <s v="Paid"/>
    <s v="ICICI"/>
    <s v="347104161773"/>
    <s v="617022253208"/>
  </r>
  <r>
    <x v="2692"/>
    <x v="42"/>
    <x v="1"/>
    <n v="28"/>
    <x v="3"/>
    <x v="4"/>
    <x v="0"/>
    <s v="2021-11-15"/>
    <x v="0"/>
    <x v="0"/>
    <n v="26"/>
    <n v="21"/>
    <n v="5"/>
    <n v="15"/>
    <n v="65792"/>
    <n v="2530.4615384615386"/>
    <n v="53139.692307692312"/>
    <n v="10627.938461538462"/>
    <n v="5313.9692307692312"/>
    <n v="6376.7630769230773"/>
    <n v="200"/>
    <n v="6576.7630769230773"/>
    <n v="3000"/>
    <n v="72081.600000000006"/>
    <n v="65504.836923076931"/>
    <s v="Paid"/>
    <s v="HDFC"/>
    <s v="433372164910"/>
    <s v="854197920989"/>
  </r>
  <r>
    <x v="2693"/>
    <x v="96"/>
    <x v="1"/>
    <n v="49"/>
    <x v="7"/>
    <x v="3"/>
    <x v="3"/>
    <s v="2019-04-23"/>
    <x v="0"/>
    <x v="0"/>
    <n v="26"/>
    <n v="25"/>
    <n v="1"/>
    <n v="20"/>
    <n v="71065"/>
    <n v="2733.2692307692309"/>
    <n v="68331.73076923078"/>
    <n v="13666.346153846156"/>
    <n v="6833.173076923078"/>
    <n v="8199.8076923076933"/>
    <n v="200"/>
    <n v="8399.8076923076933"/>
    <n v="4000"/>
    <n v="92831.250000000015"/>
    <n v="84431.442307692327"/>
    <s v="Paid"/>
    <s v="ICICI"/>
    <s v="682418728466"/>
    <s v="278979089597"/>
  </r>
  <r>
    <x v="2694"/>
    <x v="3"/>
    <x v="0"/>
    <n v="36"/>
    <x v="6"/>
    <x v="5"/>
    <x v="5"/>
    <s v="2024-04-30"/>
    <x v="0"/>
    <x v="0"/>
    <n v="26"/>
    <n v="22"/>
    <n v="4"/>
    <n v="17"/>
    <n v="65999"/>
    <n v="2538.4230769230771"/>
    <n v="55845.307692307695"/>
    <n v="11169.061538461539"/>
    <n v="5584.5307692307697"/>
    <n v="6701.4369230769234"/>
    <n v="200"/>
    <n v="6901.4369230769234"/>
    <n v="3400"/>
    <n v="75998.900000000009"/>
    <n v="69097.463076923086"/>
    <s v="Paid"/>
    <s v="HDFC"/>
    <s v="775216046420"/>
    <s v="972209961199"/>
  </r>
  <r>
    <x v="2695"/>
    <x v="5"/>
    <x v="1"/>
    <n v="43"/>
    <x v="6"/>
    <x v="5"/>
    <x v="1"/>
    <s v="2021-10-14"/>
    <x v="0"/>
    <x v="0"/>
    <n v="26"/>
    <n v="24"/>
    <n v="2"/>
    <n v="17"/>
    <n v="73526"/>
    <n v="2827.9230769230771"/>
    <n v="67870.153846153844"/>
    <n v="13574.030769230769"/>
    <n v="6787.0153846153844"/>
    <n v="8144.4184615384611"/>
    <n v="200"/>
    <n v="8344.418461538462"/>
    <n v="3400"/>
    <n v="91631.2"/>
    <n v="83286.781538461539"/>
    <s v="Paid"/>
    <s v="Axis"/>
    <s v="528296097113"/>
    <s v="952852357901"/>
  </r>
  <r>
    <x v="2696"/>
    <x v="70"/>
    <x v="0"/>
    <n v="22"/>
    <x v="0"/>
    <x v="0"/>
    <x v="0"/>
    <s v="2022-11-16"/>
    <x v="0"/>
    <x v="0"/>
    <n v="26"/>
    <n v="25"/>
    <n v="1"/>
    <n v="10"/>
    <n v="30449"/>
    <n v="1171.1153846153845"/>
    <n v="29277.884615384613"/>
    <n v="5855.5769230769229"/>
    <n v="2927.7884615384614"/>
    <n v="3513.3461538461534"/>
    <n v="200"/>
    <n v="3713.3461538461534"/>
    <n v="2000"/>
    <n v="40061.25"/>
    <n v="36347.903846153844"/>
    <s v="Paid"/>
    <s v="SBI"/>
    <s v="566809971033"/>
    <s v="240627859155"/>
  </r>
  <r>
    <x v="2697"/>
    <x v="39"/>
    <x v="0"/>
    <n v="24"/>
    <x v="1"/>
    <x v="3"/>
    <x v="5"/>
    <s v="2021-08-22"/>
    <x v="0"/>
    <x v="0"/>
    <n v="26"/>
    <n v="23"/>
    <n v="3"/>
    <n v="7"/>
    <n v="75544"/>
    <n v="2905.5384615384614"/>
    <n v="66827.38461538461"/>
    <n v="13365.476923076923"/>
    <n v="6682.7384615384617"/>
    <n v="8019.286153846153"/>
    <n v="200"/>
    <n v="8219.286153846153"/>
    <n v="1400"/>
    <n v="88275.599999999991"/>
    <n v="80056.313846153833"/>
    <s v="Paid"/>
    <s v="HDFC"/>
    <s v="888983149593"/>
    <s v="669412168371"/>
  </r>
  <r>
    <x v="2698"/>
    <x v="125"/>
    <x v="1"/>
    <n v="52"/>
    <x v="0"/>
    <x v="2"/>
    <x v="1"/>
    <s v="2022-11-24"/>
    <x v="0"/>
    <x v="0"/>
    <n v="26"/>
    <n v="21"/>
    <n v="5"/>
    <n v="2"/>
    <n v="35645"/>
    <n v="1370.9615384615386"/>
    <n v="28790.192307692309"/>
    <n v="5758.0384615384619"/>
    <n v="2879.0192307692309"/>
    <n v="3454.8230769230768"/>
    <n v="200"/>
    <n v="3654.8230769230768"/>
    <n v="400"/>
    <n v="37827.250000000007"/>
    <n v="34172.426923076928"/>
    <s v="Paid"/>
    <s v="HDFC"/>
    <s v="491669609129"/>
    <s v="168710356098"/>
  </r>
  <r>
    <x v="2699"/>
    <x v="26"/>
    <x v="0"/>
    <n v="46"/>
    <x v="6"/>
    <x v="2"/>
    <x v="0"/>
    <s v="2024-07-02"/>
    <x v="0"/>
    <x v="0"/>
    <n v="26"/>
    <n v="25"/>
    <n v="1"/>
    <n v="7"/>
    <n v="69470"/>
    <n v="2671.9230769230771"/>
    <n v="66798.076923076922"/>
    <n v="13359.615384615385"/>
    <n v="6679.8076923076924"/>
    <n v="8015.7692307692305"/>
    <n v="200"/>
    <n v="8215.7692307692305"/>
    <n v="1400"/>
    <n v="88237.5"/>
    <n v="80021.730769230766"/>
    <s v="Paid"/>
    <s v="Axis"/>
    <s v="610015372431"/>
    <s v="513865812598"/>
  </r>
  <r>
    <x v="2700"/>
    <x v="33"/>
    <x v="1"/>
    <n v="29"/>
    <x v="1"/>
    <x v="0"/>
    <x v="2"/>
    <s v="2025-01-20"/>
    <x v="0"/>
    <x v="0"/>
    <n v="26"/>
    <n v="24"/>
    <n v="2"/>
    <n v="14"/>
    <n v="67512"/>
    <n v="2596.6153846153848"/>
    <n v="62318.769230769234"/>
    <n v="12463.753846153848"/>
    <n v="6231.876923076924"/>
    <n v="7478.252307692308"/>
    <n v="200"/>
    <n v="7678.252307692308"/>
    <n v="2800"/>
    <n v="83814.400000000009"/>
    <n v="76136.147692307699"/>
    <s v="Paid"/>
    <s v="Axis"/>
    <s v="138747864182"/>
    <s v="865840977623"/>
  </r>
  <r>
    <x v="2701"/>
    <x v="63"/>
    <x v="0"/>
    <n v="33"/>
    <x v="1"/>
    <x v="5"/>
    <x v="0"/>
    <s v="2024-05-19"/>
    <x v="0"/>
    <x v="0"/>
    <n v="26"/>
    <n v="23"/>
    <n v="3"/>
    <n v="8"/>
    <n v="73536"/>
    <n v="2828.3076923076924"/>
    <n v="65051.076923076922"/>
    <n v="13010.215384615385"/>
    <n v="6505.1076923076926"/>
    <n v="7806.1292307692302"/>
    <n v="200"/>
    <n v="8006.1292307692302"/>
    <n v="1600"/>
    <n v="86166.399999999994"/>
    <n v="78160.270769230759"/>
    <s v="Paid"/>
    <s v="SBI"/>
    <s v="964190236566"/>
    <s v="480861553098"/>
  </r>
  <r>
    <x v="2702"/>
    <x v="162"/>
    <x v="0"/>
    <n v="52"/>
    <x v="1"/>
    <x v="0"/>
    <x v="4"/>
    <s v="2023-02-06"/>
    <x v="0"/>
    <x v="0"/>
    <n v="26"/>
    <n v="21"/>
    <n v="5"/>
    <n v="17"/>
    <n v="33855"/>
    <n v="1302.1153846153845"/>
    <n v="27344.423076923074"/>
    <n v="5468.8846153846152"/>
    <n v="2734.4423076923076"/>
    <n v="3281.330769230769"/>
    <n v="200"/>
    <n v="3481.330769230769"/>
    <n v="3400"/>
    <n v="38947.749999999993"/>
    <n v="35466.419230769221"/>
    <s v="Paid"/>
    <s v="SBI"/>
    <s v="592608808481"/>
    <s v="444264902603"/>
  </r>
  <r>
    <x v="2703"/>
    <x v="24"/>
    <x v="0"/>
    <n v="51"/>
    <x v="2"/>
    <x v="2"/>
    <x v="0"/>
    <s v="2020-03-02"/>
    <x v="0"/>
    <x v="0"/>
    <n v="26"/>
    <n v="26"/>
    <n v="0"/>
    <n v="13"/>
    <n v="53824"/>
    <n v="2070.1538461538462"/>
    <n v="53824"/>
    <n v="10764.800000000001"/>
    <n v="5382.4000000000005"/>
    <n v="6458.88"/>
    <n v="200"/>
    <n v="6658.88"/>
    <n v="2600"/>
    <n v="72571.199999999997"/>
    <n v="65912.319999999992"/>
    <s v="Paid"/>
    <s v="HDFC"/>
    <s v="610983068447"/>
    <s v="668000740783"/>
  </r>
  <r>
    <x v="2704"/>
    <x v="67"/>
    <x v="0"/>
    <n v="55"/>
    <x v="3"/>
    <x v="3"/>
    <x v="1"/>
    <s v="2022-10-24"/>
    <x v="0"/>
    <x v="0"/>
    <n v="26"/>
    <n v="24"/>
    <n v="2"/>
    <n v="9"/>
    <n v="41138"/>
    <n v="1582.2307692307693"/>
    <n v="37973.538461538461"/>
    <n v="7594.7076923076929"/>
    <n v="3797.3538461538465"/>
    <n v="4556.8246153846148"/>
    <n v="200"/>
    <n v="4756.8246153846148"/>
    <n v="1800"/>
    <n v="51165.599999999999"/>
    <n v="46408.775384615386"/>
    <s v="Paid"/>
    <s v="ICICI"/>
    <s v="994131091508"/>
    <s v="273952774781"/>
  </r>
  <r>
    <x v="2705"/>
    <x v="64"/>
    <x v="0"/>
    <n v="52"/>
    <x v="4"/>
    <x v="4"/>
    <x v="1"/>
    <s v="2019-01-06"/>
    <x v="0"/>
    <x v="0"/>
    <n v="26"/>
    <n v="24"/>
    <n v="2"/>
    <n v="5"/>
    <n v="25115"/>
    <n v="965.96153846153845"/>
    <n v="23183.076923076922"/>
    <n v="4636.6153846153848"/>
    <n v="2318.3076923076924"/>
    <n v="2781.9692307692303"/>
    <n v="200"/>
    <n v="2981.9692307692303"/>
    <n v="1000"/>
    <n v="31137.999999999996"/>
    <n v="28156.030769230765"/>
    <s v="Paid"/>
    <s v="HDFC"/>
    <s v="285079723270"/>
    <s v="147888821912"/>
  </r>
  <r>
    <x v="2706"/>
    <x v="67"/>
    <x v="0"/>
    <n v="36"/>
    <x v="6"/>
    <x v="1"/>
    <x v="5"/>
    <s v="2024-11-28"/>
    <x v="0"/>
    <x v="0"/>
    <n v="26"/>
    <n v="24"/>
    <n v="2"/>
    <n v="8"/>
    <n v="59718"/>
    <n v="2296.8461538461538"/>
    <n v="55124.307692307688"/>
    <n v="11024.861538461539"/>
    <n v="5512.4307692307693"/>
    <n v="6614.9169230769221"/>
    <n v="200"/>
    <n v="6814.9169230769221"/>
    <n v="1600"/>
    <n v="73261.599999999991"/>
    <n v="66446.683076923073"/>
    <s v="Paid"/>
    <s v="HDFC"/>
    <s v="386489939184"/>
    <s v="629741074846"/>
  </r>
  <r>
    <x v="2707"/>
    <x v="13"/>
    <x v="0"/>
    <n v="22"/>
    <x v="4"/>
    <x v="2"/>
    <x v="5"/>
    <s v="2020-08-07"/>
    <x v="0"/>
    <x v="0"/>
    <n v="26"/>
    <n v="25"/>
    <n v="1"/>
    <n v="5"/>
    <n v="19698"/>
    <n v="757.61538461538464"/>
    <n v="18940.384615384617"/>
    <n v="3788.0769230769238"/>
    <n v="1894.0384615384619"/>
    <n v="2272.8461538461538"/>
    <n v="200"/>
    <n v="2472.8461538461538"/>
    <n v="1000"/>
    <n v="25622.5"/>
    <n v="23149.653846153848"/>
    <s v="Paid"/>
    <s v="HDFC"/>
    <s v="157912209576"/>
    <s v="904594541383"/>
  </r>
  <r>
    <x v="2708"/>
    <x v="89"/>
    <x v="1"/>
    <n v="41"/>
    <x v="7"/>
    <x v="4"/>
    <x v="0"/>
    <s v="2023-09-30"/>
    <x v="0"/>
    <x v="0"/>
    <n v="26"/>
    <n v="25"/>
    <n v="1"/>
    <n v="15"/>
    <n v="74220"/>
    <n v="2854.6153846153848"/>
    <n v="71365.384615384624"/>
    <n v="14273.076923076926"/>
    <n v="7136.5384615384628"/>
    <n v="8563.8461538461543"/>
    <n v="200"/>
    <n v="8763.8461538461543"/>
    <n v="3000"/>
    <n v="95775.000000000015"/>
    <n v="87011.153846153858"/>
    <s v="Paid"/>
    <s v="ICICI"/>
    <s v="990187811835"/>
    <s v="762739065449"/>
  </r>
  <r>
    <x v="2709"/>
    <x v="46"/>
    <x v="1"/>
    <n v="51"/>
    <x v="2"/>
    <x v="4"/>
    <x v="1"/>
    <s v="2024-10-26"/>
    <x v="0"/>
    <x v="0"/>
    <n v="26"/>
    <n v="25"/>
    <n v="1"/>
    <n v="16"/>
    <n v="21861"/>
    <n v="840.80769230769226"/>
    <n v="21020.192307692305"/>
    <n v="4204.038461538461"/>
    <n v="2102.0192307692305"/>
    <n v="2522.4230769230767"/>
    <n v="200"/>
    <n v="2722.4230769230767"/>
    <n v="3200"/>
    <n v="30526.249999999996"/>
    <n v="27803.826923076918"/>
    <s v="Paid"/>
    <s v="HDFC"/>
    <s v="497992203367"/>
    <s v="645365108274"/>
  </r>
  <r>
    <x v="2710"/>
    <x v="26"/>
    <x v="1"/>
    <n v="51"/>
    <x v="6"/>
    <x v="4"/>
    <x v="1"/>
    <s v="2024-07-18"/>
    <x v="0"/>
    <x v="0"/>
    <n v="26"/>
    <n v="24"/>
    <n v="2"/>
    <n v="2"/>
    <n v="33722"/>
    <n v="1297"/>
    <n v="31128"/>
    <n v="6225.6"/>
    <n v="3112.8"/>
    <n v="3735.3599999999997"/>
    <n v="200"/>
    <n v="3935.3599999999997"/>
    <n v="400"/>
    <n v="40866.400000000001"/>
    <n v="36931.040000000001"/>
    <s v="Paid"/>
    <s v="HDFC"/>
    <s v="585506655425"/>
    <s v="296719321994"/>
  </r>
  <r>
    <x v="2711"/>
    <x v="110"/>
    <x v="1"/>
    <n v="29"/>
    <x v="3"/>
    <x v="0"/>
    <x v="0"/>
    <s v="2024-12-14"/>
    <x v="0"/>
    <x v="0"/>
    <n v="26"/>
    <n v="23"/>
    <n v="3"/>
    <n v="19"/>
    <n v="62014"/>
    <n v="2385.1538461538462"/>
    <n v="54858.538461538461"/>
    <n v="10971.707692307693"/>
    <n v="5485.8538461538465"/>
    <n v="6583.0246153846147"/>
    <n v="200"/>
    <n v="6783.0246153846147"/>
    <n v="3800"/>
    <n v="75116.099999999991"/>
    <n v="68333.075384615382"/>
    <s v="Paid"/>
    <s v="ICICI"/>
    <s v="788152287302"/>
    <s v="349354707999"/>
  </r>
  <r>
    <x v="2712"/>
    <x v="118"/>
    <x v="0"/>
    <n v="41"/>
    <x v="6"/>
    <x v="1"/>
    <x v="4"/>
    <s v="2019-05-28"/>
    <x v="0"/>
    <x v="0"/>
    <n v="26"/>
    <n v="26"/>
    <n v="0"/>
    <n v="13"/>
    <n v="37832"/>
    <n v="1455.0769230769231"/>
    <n v="37832"/>
    <n v="7566.4000000000005"/>
    <n v="3783.2000000000003"/>
    <n v="4539.84"/>
    <n v="200"/>
    <n v="4739.84"/>
    <n v="2600"/>
    <n v="51781.599999999999"/>
    <n v="47041.759999999995"/>
    <s v="Paid"/>
    <s v="SBI"/>
    <s v="250063845932"/>
    <s v="388913136174"/>
  </r>
  <r>
    <x v="2713"/>
    <x v="25"/>
    <x v="1"/>
    <n v="41"/>
    <x v="6"/>
    <x v="0"/>
    <x v="5"/>
    <s v="2025-06-26"/>
    <x v="0"/>
    <x v="0"/>
    <n v="26"/>
    <n v="25"/>
    <n v="1"/>
    <n v="14"/>
    <n v="42259"/>
    <n v="1625.3461538461538"/>
    <n v="40633.653846153844"/>
    <n v="8126.7307692307695"/>
    <n v="4063.3653846153848"/>
    <n v="4876.038461538461"/>
    <n v="200"/>
    <n v="5076.038461538461"/>
    <n v="2800"/>
    <n v="55623.749999999993"/>
    <n v="50547.711538461532"/>
    <s v="Paid"/>
    <s v="Axis"/>
    <s v="254794211300"/>
    <s v="616941772862"/>
  </r>
  <r>
    <x v="2714"/>
    <x v="140"/>
    <x v="1"/>
    <n v="27"/>
    <x v="6"/>
    <x v="1"/>
    <x v="6"/>
    <s v="2022-05-31"/>
    <x v="0"/>
    <x v="0"/>
    <n v="26"/>
    <n v="23"/>
    <n v="3"/>
    <n v="7"/>
    <n v="18168"/>
    <n v="698.76923076923072"/>
    <n v="16071.692307692307"/>
    <n v="3214.3384615384616"/>
    <n v="1607.1692307692308"/>
    <n v="1928.6030769230767"/>
    <n v="200"/>
    <n v="2128.6030769230765"/>
    <n v="1400"/>
    <n v="22293.200000000001"/>
    <n v="20164.596923076926"/>
    <s v="Paid"/>
    <s v="HDFC"/>
    <s v="806754970704"/>
    <s v="356997507204"/>
  </r>
  <r>
    <x v="2715"/>
    <x v="33"/>
    <x v="1"/>
    <n v="35"/>
    <x v="5"/>
    <x v="3"/>
    <x v="0"/>
    <s v="2025-06-05"/>
    <x v="0"/>
    <x v="0"/>
    <n v="26"/>
    <n v="24"/>
    <n v="2"/>
    <n v="19"/>
    <n v="34377"/>
    <n v="1322.1923076923076"/>
    <n v="31732.615384615383"/>
    <n v="6346.5230769230766"/>
    <n v="3173.2615384615383"/>
    <n v="3807.913846153846"/>
    <n v="200"/>
    <n v="4007.913846153846"/>
    <n v="3800"/>
    <n v="45052.399999999994"/>
    <n v="41044.486153846148"/>
    <s v="Paid"/>
    <s v="ICICI"/>
    <s v="223597608789"/>
    <s v="495510796102"/>
  </r>
  <r>
    <x v="2716"/>
    <x v="72"/>
    <x v="1"/>
    <n v="50"/>
    <x v="7"/>
    <x v="5"/>
    <x v="1"/>
    <s v="2025-09-20"/>
    <x v="0"/>
    <x v="0"/>
    <n v="26"/>
    <n v="24"/>
    <n v="2"/>
    <n v="0"/>
    <n v="58118"/>
    <n v="2235.3076923076924"/>
    <n v="53647.384615384617"/>
    <n v="10729.476923076923"/>
    <n v="5364.7384615384617"/>
    <n v="6437.6861538461535"/>
    <n v="200"/>
    <n v="6637.6861538461535"/>
    <n v="0"/>
    <n v="69741.600000000006"/>
    <n v="63103.913846153853"/>
    <s v="Paid"/>
    <s v="Axis"/>
    <s v="405737559024"/>
    <s v="611754064951"/>
  </r>
  <r>
    <x v="2717"/>
    <x v="190"/>
    <x v="1"/>
    <n v="32"/>
    <x v="1"/>
    <x v="0"/>
    <x v="5"/>
    <s v="2019-01-22"/>
    <x v="0"/>
    <x v="0"/>
    <n v="26"/>
    <n v="25"/>
    <n v="1"/>
    <n v="19"/>
    <n v="49079"/>
    <n v="1887.6538461538462"/>
    <n v="47191.346153846156"/>
    <n v="9438.2692307692323"/>
    <n v="4719.1346153846162"/>
    <n v="5662.9615384615381"/>
    <n v="200"/>
    <n v="5862.9615384615381"/>
    <n v="3800"/>
    <n v="65148.750000000007"/>
    <n v="59285.788461538468"/>
    <s v="Paid"/>
    <s v="SBI"/>
    <s v="902395177457"/>
    <s v="927503526055"/>
  </r>
  <r>
    <x v="2718"/>
    <x v="161"/>
    <x v="0"/>
    <n v="40"/>
    <x v="4"/>
    <x v="1"/>
    <x v="1"/>
    <s v="2019-03-14"/>
    <x v="0"/>
    <x v="0"/>
    <n v="26"/>
    <n v="24"/>
    <n v="2"/>
    <n v="19"/>
    <n v="52341"/>
    <n v="2013.1153846153845"/>
    <n v="48314.769230769227"/>
    <n v="9662.953846153845"/>
    <n v="4831.4769230769225"/>
    <n v="5797.7723076923066"/>
    <n v="200"/>
    <n v="5997.7723076923066"/>
    <n v="3800"/>
    <n v="66609.2"/>
    <n v="60611.42769230769"/>
    <s v="Paid"/>
    <s v="HDFC"/>
    <s v="934548400190"/>
    <s v="940019573281"/>
  </r>
  <r>
    <x v="2719"/>
    <x v="103"/>
    <x v="1"/>
    <n v="36"/>
    <x v="4"/>
    <x v="0"/>
    <x v="3"/>
    <s v="2024-08-30"/>
    <x v="0"/>
    <x v="0"/>
    <n v="26"/>
    <n v="23"/>
    <n v="3"/>
    <n v="2"/>
    <n v="53794"/>
    <n v="2069"/>
    <n v="47587"/>
    <n v="9517.4"/>
    <n v="4758.7"/>
    <n v="5710.44"/>
    <n v="200"/>
    <n v="5910.44"/>
    <n v="400"/>
    <n v="62263.1"/>
    <n v="56352.659999999996"/>
    <s v="Paid"/>
    <s v="SBI"/>
    <s v="594332635785"/>
    <s v="786941407447"/>
  </r>
  <r>
    <x v="2720"/>
    <x v="198"/>
    <x v="1"/>
    <n v="24"/>
    <x v="5"/>
    <x v="3"/>
    <x v="4"/>
    <s v="2022-08-19"/>
    <x v="0"/>
    <x v="0"/>
    <n v="26"/>
    <n v="23"/>
    <n v="3"/>
    <n v="8"/>
    <n v="31891"/>
    <n v="1226.5769230769231"/>
    <n v="28211.26923076923"/>
    <n v="5642.2538461538461"/>
    <n v="2821.126923076923"/>
    <n v="3385.3523076923075"/>
    <n v="200"/>
    <n v="3585.3523076923075"/>
    <n v="1600"/>
    <n v="38274.65"/>
    <n v="34689.297692307693"/>
    <s v="Paid"/>
    <s v="HDFC"/>
    <s v="257515610588"/>
    <s v="187565056297"/>
  </r>
  <r>
    <x v="2721"/>
    <x v="104"/>
    <x v="0"/>
    <n v="41"/>
    <x v="2"/>
    <x v="2"/>
    <x v="3"/>
    <s v="2023-12-17"/>
    <x v="0"/>
    <x v="0"/>
    <n v="26"/>
    <n v="23"/>
    <n v="3"/>
    <n v="18"/>
    <n v="32356"/>
    <n v="1244.4615384615386"/>
    <n v="28622.615384615387"/>
    <n v="5724.5230769230775"/>
    <n v="2862.2615384615387"/>
    <n v="3434.7138461538461"/>
    <n v="200"/>
    <n v="3634.7138461538461"/>
    <n v="3600"/>
    <n v="40809.400000000009"/>
    <n v="37174.68615384616"/>
    <s v="Paid"/>
    <s v="ICICI"/>
    <s v="452196777284"/>
    <s v="177744503489"/>
  </r>
  <r>
    <x v="2722"/>
    <x v="35"/>
    <x v="0"/>
    <n v="48"/>
    <x v="5"/>
    <x v="1"/>
    <x v="0"/>
    <s v="2024-08-31"/>
    <x v="0"/>
    <x v="0"/>
    <n v="26"/>
    <n v="23"/>
    <n v="3"/>
    <n v="18"/>
    <n v="38426"/>
    <n v="1477.9230769230769"/>
    <n v="33992.230769230766"/>
    <n v="6798.4461538461537"/>
    <n v="3399.2230769230769"/>
    <n v="4079.0676923076917"/>
    <n v="200"/>
    <n v="4279.0676923076917"/>
    <n v="3600"/>
    <n v="47789.899999999994"/>
    <n v="43510.832307692304"/>
    <s v="Paid"/>
    <s v="SBI"/>
    <s v="407329558260"/>
    <s v="531273927609"/>
  </r>
  <r>
    <x v="2723"/>
    <x v="39"/>
    <x v="0"/>
    <n v="42"/>
    <x v="2"/>
    <x v="2"/>
    <x v="2"/>
    <s v="2023-12-13"/>
    <x v="0"/>
    <x v="0"/>
    <n v="26"/>
    <n v="23"/>
    <n v="3"/>
    <n v="17"/>
    <n v="47642"/>
    <n v="1832.3846153846155"/>
    <n v="42144.846153846156"/>
    <n v="8428.9692307692312"/>
    <n v="4214.4846153846156"/>
    <n v="5057.3815384615382"/>
    <n v="200"/>
    <n v="5257.3815384615382"/>
    <n v="3400"/>
    <n v="58188.3"/>
    <n v="52930.918461538466"/>
    <s v="Paid"/>
    <s v="SBI"/>
    <s v="528798838968"/>
    <s v="960025447623"/>
  </r>
  <r>
    <x v="2724"/>
    <x v="178"/>
    <x v="1"/>
    <n v="47"/>
    <x v="3"/>
    <x v="5"/>
    <x v="3"/>
    <s v="2021-07-31"/>
    <x v="0"/>
    <x v="0"/>
    <n v="26"/>
    <n v="22"/>
    <n v="4"/>
    <n v="11"/>
    <n v="27425"/>
    <n v="1054.8076923076924"/>
    <n v="23205.769230769234"/>
    <n v="4641.1538461538466"/>
    <n v="2320.5769230769233"/>
    <n v="2784.6923076923081"/>
    <n v="200"/>
    <n v="2984.6923076923081"/>
    <n v="2200"/>
    <n v="32367.500000000004"/>
    <n v="29382.807692307695"/>
    <s v="Paid"/>
    <s v="SBI"/>
    <s v="613463749888"/>
    <s v="576548437776"/>
  </r>
  <r>
    <x v="2725"/>
    <x v="175"/>
    <x v="1"/>
    <n v="29"/>
    <x v="7"/>
    <x v="3"/>
    <x v="5"/>
    <s v="2025-07-19"/>
    <x v="0"/>
    <x v="0"/>
    <n v="26"/>
    <n v="22"/>
    <n v="4"/>
    <n v="4"/>
    <n v="77965"/>
    <n v="2998.6538461538462"/>
    <n v="65970.38461538461"/>
    <n v="13194.076923076922"/>
    <n v="6597.038461538461"/>
    <n v="7916.4461538461528"/>
    <n v="200"/>
    <n v="8116.4461538461528"/>
    <n v="800"/>
    <n v="86561.5"/>
    <n v="78445.053846153853"/>
    <s v="Paid"/>
    <s v="HDFC"/>
    <s v="314260168489"/>
    <s v="888597592115"/>
  </r>
  <r>
    <x v="2726"/>
    <x v="22"/>
    <x v="1"/>
    <n v="51"/>
    <x v="2"/>
    <x v="3"/>
    <x v="6"/>
    <s v="2022-03-18"/>
    <x v="0"/>
    <x v="0"/>
    <n v="26"/>
    <n v="23"/>
    <n v="3"/>
    <n v="18"/>
    <n v="36500"/>
    <n v="1403.8461538461538"/>
    <n v="32288.461538461539"/>
    <n v="6457.6923076923085"/>
    <n v="3228.8461538461543"/>
    <n v="3874.6153846153848"/>
    <n v="200"/>
    <n v="4074.6153846153848"/>
    <n v="3600"/>
    <n v="45575"/>
    <n v="41500.384615384617"/>
    <s v="Paid"/>
    <s v="Axis"/>
    <s v="445747910388"/>
    <s v="772068090318"/>
  </r>
  <r>
    <x v="2727"/>
    <x v="141"/>
    <x v="0"/>
    <n v="48"/>
    <x v="6"/>
    <x v="4"/>
    <x v="1"/>
    <s v="2024-01-09"/>
    <x v="0"/>
    <x v="0"/>
    <n v="26"/>
    <n v="22"/>
    <n v="4"/>
    <n v="4"/>
    <n v="69782"/>
    <n v="2683.9230769230771"/>
    <n v="59046.307692307695"/>
    <n v="11809.26153846154"/>
    <n v="5904.6307692307701"/>
    <n v="7085.5569230769233"/>
    <n v="200"/>
    <n v="7285.5569230769233"/>
    <n v="800"/>
    <n v="77560.200000000012"/>
    <n v="70274.643076923094"/>
    <s v="Paid"/>
    <s v="SBI"/>
    <s v="933639511164"/>
    <s v="951508582121"/>
  </r>
  <r>
    <x v="2728"/>
    <x v="23"/>
    <x v="0"/>
    <n v="55"/>
    <x v="5"/>
    <x v="4"/>
    <x v="1"/>
    <s v="2023-07-11"/>
    <x v="0"/>
    <x v="0"/>
    <n v="26"/>
    <n v="23"/>
    <n v="3"/>
    <n v="4"/>
    <n v="60330"/>
    <n v="2320.3846153846152"/>
    <n v="53368.846153846149"/>
    <n v="10673.76923076923"/>
    <n v="5336.8846153846152"/>
    <n v="6404.2615384615374"/>
    <n v="200"/>
    <n v="6604.2615384615374"/>
    <n v="800"/>
    <n v="70179.499999999985"/>
    <n v="63575.238461538451"/>
    <s v="Paid"/>
    <s v="Axis"/>
    <s v="344406851371"/>
    <s v="349840845648"/>
  </r>
  <r>
    <x v="2729"/>
    <x v="193"/>
    <x v="1"/>
    <n v="55"/>
    <x v="1"/>
    <x v="3"/>
    <x v="3"/>
    <s v="2022-05-18"/>
    <x v="0"/>
    <x v="0"/>
    <n v="26"/>
    <n v="23"/>
    <n v="3"/>
    <n v="19"/>
    <n v="51127"/>
    <n v="1966.4230769230769"/>
    <n v="45227.730769230766"/>
    <n v="9045.5461538461532"/>
    <n v="4522.7730769230766"/>
    <n v="5427.3276923076919"/>
    <n v="200"/>
    <n v="5627.3276923076919"/>
    <n v="3800"/>
    <n v="62596.049999999996"/>
    <n v="56968.722307692304"/>
    <s v="Paid"/>
    <s v="ICICI"/>
    <s v="369644272574"/>
    <s v="235406161307"/>
  </r>
  <r>
    <x v="2730"/>
    <x v="64"/>
    <x v="1"/>
    <n v="49"/>
    <x v="4"/>
    <x v="1"/>
    <x v="2"/>
    <s v="2023-11-30"/>
    <x v="0"/>
    <x v="0"/>
    <n v="26"/>
    <n v="26"/>
    <n v="0"/>
    <n v="9"/>
    <n v="77826"/>
    <n v="2993.3076923076924"/>
    <n v="77826"/>
    <n v="15565.2"/>
    <n v="7782.6"/>
    <n v="9339.119999999999"/>
    <n v="200"/>
    <n v="9539.119999999999"/>
    <n v="1800"/>
    <n v="102973.8"/>
    <n v="93434.680000000008"/>
    <s v="Paid"/>
    <s v="HDFC"/>
    <s v="994849689690"/>
    <s v="785740816887"/>
  </r>
  <r>
    <x v="2731"/>
    <x v="87"/>
    <x v="1"/>
    <n v="54"/>
    <x v="7"/>
    <x v="3"/>
    <x v="1"/>
    <s v="2024-07-18"/>
    <x v="0"/>
    <x v="0"/>
    <n v="26"/>
    <n v="22"/>
    <n v="4"/>
    <n v="14"/>
    <n v="50598"/>
    <n v="1946.0769230769231"/>
    <n v="42813.692307692305"/>
    <n v="8562.7384615384617"/>
    <n v="4281.3692307692309"/>
    <n v="5137.6430769230765"/>
    <n v="200"/>
    <n v="5337.6430769230765"/>
    <n v="2800"/>
    <n v="58457.799999999996"/>
    <n v="53120.156923076916"/>
    <s v="Paid"/>
    <s v="ICICI"/>
    <s v="430955006832"/>
    <s v="169217964414"/>
  </r>
  <r>
    <x v="2732"/>
    <x v="143"/>
    <x v="0"/>
    <n v="28"/>
    <x v="6"/>
    <x v="0"/>
    <x v="0"/>
    <s v="2023-04-24"/>
    <x v="0"/>
    <x v="0"/>
    <n v="26"/>
    <n v="24"/>
    <n v="2"/>
    <n v="17"/>
    <n v="27313"/>
    <n v="1050.5"/>
    <n v="25212"/>
    <n v="5042.4000000000005"/>
    <n v="2521.2000000000003"/>
    <n v="3025.44"/>
    <n v="200"/>
    <n v="3225.44"/>
    <n v="3400"/>
    <n v="36175.599999999999"/>
    <n v="32950.159999999996"/>
    <s v="Paid"/>
    <s v="HDFC"/>
    <s v="269057217768"/>
    <s v="374861557282"/>
  </r>
  <r>
    <x v="2733"/>
    <x v="34"/>
    <x v="1"/>
    <n v="48"/>
    <x v="3"/>
    <x v="0"/>
    <x v="3"/>
    <s v="2023-02-21"/>
    <x v="0"/>
    <x v="0"/>
    <n v="26"/>
    <n v="23"/>
    <n v="3"/>
    <n v="16"/>
    <n v="36208"/>
    <n v="1392.6153846153845"/>
    <n v="32030.153846153844"/>
    <n v="6406.0307692307688"/>
    <n v="3203.0153846153844"/>
    <n v="3843.6184615384609"/>
    <n v="200"/>
    <n v="4043.6184615384609"/>
    <n v="3200"/>
    <n v="44839.199999999997"/>
    <n v="40795.581538461534"/>
    <s v="Paid"/>
    <s v="Axis"/>
    <s v="933610928295"/>
    <s v="763368633444"/>
  </r>
  <r>
    <x v="2734"/>
    <x v="65"/>
    <x v="1"/>
    <n v="32"/>
    <x v="1"/>
    <x v="2"/>
    <x v="4"/>
    <s v="2020-01-10"/>
    <x v="0"/>
    <x v="0"/>
    <n v="26"/>
    <n v="24"/>
    <n v="2"/>
    <n v="19"/>
    <n v="24574"/>
    <n v="945.15384615384619"/>
    <n v="22683.692307692309"/>
    <n v="4536.7384615384617"/>
    <n v="2268.3692307692309"/>
    <n v="2722.043076923077"/>
    <n v="200"/>
    <n v="2922.043076923077"/>
    <n v="3800"/>
    <n v="33288.800000000003"/>
    <n v="30366.756923076926"/>
    <s v="Paid"/>
    <s v="SBI"/>
    <s v="237192381781"/>
    <s v="869595650356"/>
  </r>
  <r>
    <x v="2735"/>
    <x v="8"/>
    <x v="0"/>
    <n v="24"/>
    <x v="1"/>
    <x v="3"/>
    <x v="3"/>
    <s v="2021-11-18"/>
    <x v="0"/>
    <x v="0"/>
    <n v="26"/>
    <n v="21"/>
    <n v="5"/>
    <n v="8"/>
    <n v="28402"/>
    <n v="1092.3846153846155"/>
    <n v="22940.076923076926"/>
    <n v="4588.0153846153853"/>
    <n v="2294.0076923076927"/>
    <n v="2752.8092307692309"/>
    <n v="200"/>
    <n v="2952.8092307692309"/>
    <n v="1600"/>
    <n v="31422.100000000002"/>
    <n v="28469.290769230771"/>
    <s v="Paid"/>
    <s v="HDFC"/>
    <s v="344288126963"/>
    <s v="319041379413"/>
  </r>
  <r>
    <x v="2736"/>
    <x v="188"/>
    <x v="1"/>
    <n v="54"/>
    <x v="4"/>
    <x v="3"/>
    <x v="1"/>
    <s v="2022-07-24"/>
    <x v="0"/>
    <x v="0"/>
    <n v="26"/>
    <n v="23"/>
    <n v="3"/>
    <n v="14"/>
    <n v="23030"/>
    <n v="885.76923076923072"/>
    <n v="20372.692307692305"/>
    <n v="4074.538461538461"/>
    <n v="2037.2692307692305"/>
    <n v="2444.7230769230764"/>
    <n v="200"/>
    <n v="2644.7230769230764"/>
    <n v="2800"/>
    <n v="29284.499999999996"/>
    <n v="26639.776923076919"/>
    <s v="Paid"/>
    <s v="HDFC"/>
    <s v="366857378625"/>
    <s v="738165586998"/>
  </r>
  <r>
    <x v="2737"/>
    <x v="1"/>
    <x v="0"/>
    <n v="49"/>
    <x v="2"/>
    <x v="5"/>
    <x v="3"/>
    <s v="2019-02-25"/>
    <x v="0"/>
    <x v="0"/>
    <n v="26"/>
    <n v="24"/>
    <n v="2"/>
    <n v="8"/>
    <n v="36440"/>
    <n v="1401.5384615384614"/>
    <n v="33636.923076923078"/>
    <n v="6727.3846153846162"/>
    <n v="3363.6923076923081"/>
    <n v="4036.4307692307693"/>
    <n v="200"/>
    <n v="4236.4307692307693"/>
    <n v="1600"/>
    <n v="45328"/>
    <n v="41091.56923076923"/>
    <s v="Paid"/>
    <s v="Axis"/>
    <s v="506314325291"/>
    <s v="737883010639"/>
  </r>
  <r>
    <x v="2738"/>
    <x v="125"/>
    <x v="0"/>
    <n v="40"/>
    <x v="7"/>
    <x v="3"/>
    <x v="2"/>
    <s v="2023-04-11"/>
    <x v="0"/>
    <x v="0"/>
    <n v="26"/>
    <n v="24"/>
    <n v="2"/>
    <n v="19"/>
    <n v="22729"/>
    <n v="874.19230769230774"/>
    <n v="20980.615384615387"/>
    <n v="4196.1230769230779"/>
    <n v="2098.0615384615389"/>
    <n v="2517.6738461538462"/>
    <n v="200"/>
    <n v="2717.6738461538462"/>
    <n v="3800"/>
    <n v="31074.800000000003"/>
    <n v="28357.126153846155"/>
    <s v="Paid"/>
    <s v="HDFC"/>
    <s v="768327715542"/>
    <s v="560765502260"/>
  </r>
  <r>
    <x v="2739"/>
    <x v="22"/>
    <x v="1"/>
    <n v="54"/>
    <x v="6"/>
    <x v="3"/>
    <x v="0"/>
    <s v="2024-05-05"/>
    <x v="0"/>
    <x v="0"/>
    <n v="26"/>
    <n v="22"/>
    <n v="4"/>
    <n v="20"/>
    <n v="79648"/>
    <n v="3063.3846153846152"/>
    <n v="67394.461538461532"/>
    <n v="13478.892307692307"/>
    <n v="6739.4461538461537"/>
    <n v="8087.3353846153832"/>
    <n v="200"/>
    <n v="8287.3353846153841"/>
    <n v="4000"/>
    <n v="91612.799999999988"/>
    <n v="83325.464615384612"/>
    <s v="Paid"/>
    <s v="SBI"/>
    <s v="196335000383"/>
    <s v="586090556534"/>
  </r>
  <r>
    <x v="2740"/>
    <x v="196"/>
    <x v="1"/>
    <n v="47"/>
    <x v="6"/>
    <x v="5"/>
    <x v="3"/>
    <s v="2022-10-09"/>
    <x v="0"/>
    <x v="0"/>
    <n v="26"/>
    <n v="23"/>
    <n v="3"/>
    <n v="0"/>
    <n v="79407"/>
    <n v="3054.1153846153848"/>
    <n v="70244.653846153844"/>
    <n v="14048.93076923077"/>
    <n v="7024.4653846153851"/>
    <n v="8429.3584615384607"/>
    <n v="200"/>
    <n v="8629.3584615384607"/>
    <n v="0"/>
    <n v="91318.049999999988"/>
    <n v="82688.691538461528"/>
    <s v="Paid"/>
    <s v="HDFC"/>
    <s v="171640056476"/>
    <s v="688748318113"/>
  </r>
  <r>
    <x v="2741"/>
    <x v="181"/>
    <x v="1"/>
    <n v="39"/>
    <x v="0"/>
    <x v="4"/>
    <x v="1"/>
    <s v="2019-01-05"/>
    <x v="0"/>
    <x v="0"/>
    <n v="26"/>
    <n v="24"/>
    <n v="2"/>
    <n v="12"/>
    <n v="74215"/>
    <n v="2854.4230769230771"/>
    <n v="68506.153846153844"/>
    <n v="13701.23076923077"/>
    <n v="6850.6153846153848"/>
    <n v="8220.7384615384617"/>
    <n v="200"/>
    <n v="8420.7384615384617"/>
    <n v="2400"/>
    <n v="91458"/>
    <n v="83037.261538461535"/>
    <s v="Paid"/>
    <s v="HDFC"/>
    <s v="180287713462"/>
    <s v="568854456429"/>
  </r>
  <r>
    <x v="2742"/>
    <x v="199"/>
    <x v="1"/>
    <n v="29"/>
    <x v="3"/>
    <x v="2"/>
    <x v="4"/>
    <s v="2025-03-29"/>
    <x v="0"/>
    <x v="0"/>
    <n v="26"/>
    <n v="23"/>
    <n v="3"/>
    <n v="6"/>
    <n v="79787"/>
    <n v="3068.7307692307691"/>
    <n v="70580.807692307688"/>
    <n v="14116.161538461538"/>
    <n v="7058.080769230769"/>
    <n v="8469.6969230769228"/>
    <n v="200"/>
    <n v="8669.6969230769228"/>
    <n v="1200"/>
    <n v="92955.05"/>
    <n v="84285.353076923086"/>
    <s v="Paid"/>
    <s v="Axis"/>
    <s v="418725559346"/>
    <s v="228649685451"/>
  </r>
  <r>
    <x v="2743"/>
    <x v="0"/>
    <x v="0"/>
    <n v="37"/>
    <x v="2"/>
    <x v="0"/>
    <x v="4"/>
    <s v="2024-11-01"/>
    <x v="0"/>
    <x v="0"/>
    <n v="26"/>
    <n v="24"/>
    <n v="2"/>
    <n v="13"/>
    <n v="61911"/>
    <n v="2381.1923076923076"/>
    <n v="57148.615384615383"/>
    <n v="11429.723076923077"/>
    <n v="5714.8615384615387"/>
    <n v="6857.833846153846"/>
    <n v="200"/>
    <n v="7057.833846153846"/>
    <n v="2600"/>
    <n v="76893.2"/>
    <n v="69835.366153846146"/>
    <s v="Paid"/>
    <s v="HDFC"/>
    <s v="553392052500"/>
    <s v="775867852734"/>
  </r>
  <r>
    <x v="2744"/>
    <x v="57"/>
    <x v="1"/>
    <n v="31"/>
    <x v="0"/>
    <x v="2"/>
    <x v="3"/>
    <s v="2019-11-26"/>
    <x v="0"/>
    <x v="0"/>
    <n v="26"/>
    <n v="22"/>
    <n v="4"/>
    <n v="17"/>
    <n v="72105"/>
    <n v="2773.2692307692309"/>
    <n v="61011.923076923078"/>
    <n v="12202.384615384617"/>
    <n v="6101.1923076923085"/>
    <n v="7321.4307692307693"/>
    <n v="200"/>
    <n v="7521.4307692307693"/>
    <n v="3400"/>
    <n v="82715.5"/>
    <n v="75194.069230769237"/>
    <s v="Paid"/>
    <s v="Axis"/>
    <s v="530371521406"/>
    <s v="954947519330"/>
  </r>
  <r>
    <x v="2745"/>
    <x v="189"/>
    <x v="0"/>
    <n v="22"/>
    <x v="5"/>
    <x v="4"/>
    <x v="6"/>
    <s v="2022-04-03"/>
    <x v="0"/>
    <x v="0"/>
    <n v="26"/>
    <n v="25"/>
    <n v="1"/>
    <n v="16"/>
    <n v="75580"/>
    <n v="2906.9230769230771"/>
    <n v="72673.076923076922"/>
    <n v="14534.615384615385"/>
    <n v="7267.3076923076924"/>
    <n v="8720.7692307692305"/>
    <n v="200"/>
    <n v="8920.7692307692305"/>
    <n v="3200"/>
    <n v="97675"/>
    <n v="88754.230769230766"/>
    <s v="Paid"/>
    <s v="HDFC"/>
    <s v="975995182826"/>
    <s v="488569325112"/>
  </r>
  <r>
    <x v="2746"/>
    <x v="17"/>
    <x v="1"/>
    <n v="40"/>
    <x v="6"/>
    <x v="5"/>
    <x v="5"/>
    <s v="2023-01-02"/>
    <x v="0"/>
    <x v="0"/>
    <n v="26"/>
    <n v="23"/>
    <n v="3"/>
    <n v="17"/>
    <n v="54113"/>
    <n v="2081.2692307692309"/>
    <n v="47869.192307692312"/>
    <n v="9573.8384615384621"/>
    <n v="4786.919230769231"/>
    <n v="5744.3030769230772"/>
    <n v="200"/>
    <n v="5944.3030769230772"/>
    <n v="3400"/>
    <n v="65629.950000000012"/>
    <n v="59685.646923076936"/>
    <s v="Paid"/>
    <s v="SBI"/>
    <s v="641764756339"/>
    <s v="695156597810"/>
  </r>
  <r>
    <x v="2747"/>
    <x v="105"/>
    <x v="0"/>
    <n v="24"/>
    <x v="0"/>
    <x v="0"/>
    <x v="3"/>
    <s v="2021-04-12"/>
    <x v="0"/>
    <x v="0"/>
    <n v="26"/>
    <n v="21"/>
    <n v="5"/>
    <n v="1"/>
    <n v="55691"/>
    <n v="2141.9615384615386"/>
    <n v="44981.192307692312"/>
    <n v="8996.2384615384635"/>
    <n v="4498.1192307692318"/>
    <n v="5397.7430769230768"/>
    <n v="200"/>
    <n v="5597.7430769230768"/>
    <n v="200"/>
    <n v="58675.55000000001"/>
    <n v="53077.806923076932"/>
    <s v="Paid"/>
    <s v="HDFC"/>
    <s v="690325862317"/>
    <s v="582995829400"/>
  </r>
  <r>
    <x v="2748"/>
    <x v="181"/>
    <x v="0"/>
    <n v="38"/>
    <x v="6"/>
    <x v="5"/>
    <x v="4"/>
    <s v="2022-11-03"/>
    <x v="0"/>
    <x v="0"/>
    <n v="26"/>
    <n v="21"/>
    <n v="5"/>
    <n v="18"/>
    <n v="52474"/>
    <n v="2018.2307692307693"/>
    <n v="42382.846153846156"/>
    <n v="8476.5692307692316"/>
    <n v="4238.2846153846158"/>
    <n v="5085.9415384615386"/>
    <n v="200"/>
    <n v="5285.9415384615386"/>
    <n v="3600"/>
    <n v="58697.700000000004"/>
    <n v="53411.758461538469"/>
    <s v="Paid"/>
    <s v="SBI"/>
    <s v="363322964189"/>
    <s v="550353967803"/>
  </r>
  <r>
    <x v="2749"/>
    <x v="93"/>
    <x v="0"/>
    <n v="54"/>
    <x v="4"/>
    <x v="3"/>
    <x v="6"/>
    <s v="2022-03-11"/>
    <x v="0"/>
    <x v="0"/>
    <n v="26"/>
    <n v="25"/>
    <n v="1"/>
    <n v="13"/>
    <n v="74123"/>
    <n v="2850.8846153846152"/>
    <n v="71272.115384615376"/>
    <n v="14254.423076923076"/>
    <n v="7127.2115384615381"/>
    <n v="8552.6538461538439"/>
    <n v="200"/>
    <n v="8752.6538461538439"/>
    <n v="2600"/>
    <n v="95253.749999999985"/>
    <n v="86501.096153846142"/>
    <s v="Paid"/>
    <s v="ICICI"/>
    <s v="956233040704"/>
    <s v="844831848616"/>
  </r>
  <r>
    <x v="2750"/>
    <x v="7"/>
    <x v="1"/>
    <n v="55"/>
    <x v="3"/>
    <x v="4"/>
    <x v="5"/>
    <s v="2022-06-12"/>
    <x v="0"/>
    <x v="0"/>
    <n v="26"/>
    <n v="23"/>
    <n v="3"/>
    <n v="3"/>
    <n v="37797"/>
    <n v="1453.7307692307693"/>
    <n v="33435.807692307695"/>
    <n v="6687.1615384615397"/>
    <n v="3343.5807692307699"/>
    <n v="4012.2969230769231"/>
    <n v="200"/>
    <n v="4212.2969230769231"/>
    <n v="600"/>
    <n v="44066.55"/>
    <n v="39854.25307692308"/>
    <s v="Paid"/>
    <s v="HDFC"/>
    <s v="284127302421"/>
    <s v="251114308529"/>
  </r>
  <r>
    <x v="2751"/>
    <x v="39"/>
    <x v="1"/>
    <n v="37"/>
    <x v="7"/>
    <x v="2"/>
    <x v="2"/>
    <s v="2022-09-20"/>
    <x v="0"/>
    <x v="0"/>
    <n v="26"/>
    <n v="26"/>
    <n v="0"/>
    <n v="16"/>
    <n v="39474"/>
    <n v="1518.2307692307693"/>
    <n v="39474"/>
    <n v="7894.8"/>
    <n v="3947.4"/>
    <n v="4736.88"/>
    <n v="200"/>
    <n v="4936.88"/>
    <n v="3200"/>
    <n v="54516.200000000004"/>
    <n v="49579.320000000007"/>
    <s v="Paid"/>
    <s v="ICICI"/>
    <s v="453839895553"/>
    <s v="788848850452"/>
  </r>
  <r>
    <x v="2752"/>
    <x v="20"/>
    <x v="0"/>
    <n v="43"/>
    <x v="6"/>
    <x v="4"/>
    <x v="5"/>
    <s v="2021-03-20"/>
    <x v="0"/>
    <x v="0"/>
    <n v="26"/>
    <n v="23"/>
    <n v="3"/>
    <n v="0"/>
    <n v="71253"/>
    <n v="2740.5"/>
    <n v="63031.5"/>
    <n v="12606.300000000001"/>
    <n v="6303.1500000000005"/>
    <n v="7563.78"/>
    <n v="200"/>
    <n v="7763.78"/>
    <n v="0"/>
    <n v="81940.95"/>
    <n v="74177.17"/>
    <s v="Paid"/>
    <s v="HDFC"/>
    <s v="969576730279"/>
    <s v="631430144565"/>
  </r>
  <r>
    <x v="2753"/>
    <x v="145"/>
    <x v="0"/>
    <n v="24"/>
    <x v="1"/>
    <x v="3"/>
    <x v="0"/>
    <s v="2024-02-15"/>
    <x v="0"/>
    <x v="0"/>
    <n v="26"/>
    <n v="24"/>
    <n v="2"/>
    <n v="10"/>
    <n v="75320"/>
    <n v="2896.9230769230771"/>
    <n v="69526.153846153844"/>
    <n v="13905.23076923077"/>
    <n v="6952.6153846153848"/>
    <n v="8343.1384615384613"/>
    <n v="200"/>
    <n v="8543.1384615384613"/>
    <n v="2000"/>
    <n v="92384"/>
    <n v="83840.86153846154"/>
    <s v="Paid"/>
    <s v="SBI"/>
    <s v="783948353839"/>
    <s v="550816546199"/>
  </r>
  <r>
    <x v="2754"/>
    <x v="68"/>
    <x v="0"/>
    <n v="48"/>
    <x v="1"/>
    <x v="2"/>
    <x v="3"/>
    <s v="2019-12-14"/>
    <x v="0"/>
    <x v="0"/>
    <n v="26"/>
    <n v="22"/>
    <n v="4"/>
    <n v="1"/>
    <n v="39721"/>
    <n v="1527.7307692307693"/>
    <n v="33610.076923076922"/>
    <n v="6722.0153846153844"/>
    <n v="3361.0076923076922"/>
    <n v="4033.2092307692305"/>
    <n v="200"/>
    <n v="4233.209230769231"/>
    <n v="200"/>
    <n v="43893.1"/>
    <n v="39659.890769230769"/>
    <s v="Paid"/>
    <s v="SBI"/>
    <s v="705105667482"/>
    <s v="784019322390"/>
  </r>
  <r>
    <x v="2755"/>
    <x v="108"/>
    <x v="0"/>
    <n v="41"/>
    <x v="6"/>
    <x v="2"/>
    <x v="3"/>
    <s v="2022-08-21"/>
    <x v="0"/>
    <x v="0"/>
    <n v="26"/>
    <n v="21"/>
    <n v="5"/>
    <n v="8"/>
    <n v="44271"/>
    <n v="1702.7307692307693"/>
    <n v="35757.346153846156"/>
    <n v="7151.4692307692312"/>
    <n v="3575.7346153846156"/>
    <n v="4290.8815384615382"/>
    <n v="200"/>
    <n v="4490.8815384615382"/>
    <n v="1600"/>
    <n v="48084.55"/>
    <n v="43593.668461538466"/>
    <s v="Paid"/>
    <s v="HDFC"/>
    <s v="872111260487"/>
    <s v="247404713270"/>
  </r>
  <r>
    <x v="2756"/>
    <x v="39"/>
    <x v="1"/>
    <n v="44"/>
    <x v="2"/>
    <x v="3"/>
    <x v="4"/>
    <s v="2024-07-21"/>
    <x v="0"/>
    <x v="0"/>
    <n v="26"/>
    <n v="23"/>
    <n v="3"/>
    <n v="4"/>
    <n v="32827"/>
    <n v="1262.5769230769231"/>
    <n v="29039.26923076923"/>
    <n v="5807.8538461538465"/>
    <n v="2903.9269230769232"/>
    <n v="3484.7123076923076"/>
    <n v="200"/>
    <n v="3684.7123076923076"/>
    <n v="800"/>
    <n v="38551.049999999996"/>
    <n v="34866.337692307687"/>
    <s v="Paid"/>
    <s v="Axis"/>
    <s v="713566825590"/>
    <s v="394690449585"/>
  </r>
  <r>
    <x v="2757"/>
    <x v="46"/>
    <x v="1"/>
    <n v="38"/>
    <x v="1"/>
    <x v="3"/>
    <x v="2"/>
    <s v="2021-04-17"/>
    <x v="0"/>
    <x v="0"/>
    <n v="26"/>
    <n v="24"/>
    <n v="2"/>
    <n v="6"/>
    <n v="75530"/>
    <n v="2905"/>
    <n v="69720"/>
    <n v="13944"/>
    <n v="6972"/>
    <n v="8366.4"/>
    <n v="200"/>
    <n v="8566.4"/>
    <n v="1200"/>
    <n v="91836"/>
    <n v="83269.600000000006"/>
    <s v="Paid"/>
    <s v="SBI"/>
    <s v="601588214341"/>
    <s v="149981968665"/>
  </r>
  <r>
    <x v="2758"/>
    <x v="149"/>
    <x v="0"/>
    <n v="45"/>
    <x v="6"/>
    <x v="0"/>
    <x v="1"/>
    <s v="2021-06-04"/>
    <x v="0"/>
    <x v="0"/>
    <n v="26"/>
    <n v="22"/>
    <n v="4"/>
    <n v="7"/>
    <n v="78458"/>
    <n v="3017.6153846153848"/>
    <n v="66387.538461538468"/>
    <n v="13277.507692307694"/>
    <n v="6638.753846153847"/>
    <n v="7966.504615384616"/>
    <n v="200"/>
    <n v="8166.504615384616"/>
    <n v="1400"/>
    <n v="87703.800000000017"/>
    <n v="79537.295384615398"/>
    <s v="Paid"/>
    <s v="SBI"/>
    <s v="305855437790"/>
    <s v="713019691788"/>
  </r>
  <r>
    <x v="2759"/>
    <x v="138"/>
    <x v="0"/>
    <n v="27"/>
    <x v="5"/>
    <x v="4"/>
    <x v="0"/>
    <s v="2019-09-05"/>
    <x v="0"/>
    <x v="0"/>
    <n v="26"/>
    <n v="24"/>
    <n v="2"/>
    <n v="5"/>
    <n v="56877"/>
    <n v="2187.5769230769229"/>
    <n v="52501.846153846149"/>
    <n v="10500.369230769231"/>
    <n v="5250.1846153846154"/>
    <n v="6300.2215384615374"/>
    <n v="200"/>
    <n v="6500.2215384615374"/>
    <n v="1000"/>
    <n v="69252.399999999994"/>
    <n v="62752.178461538453"/>
    <s v="Paid"/>
    <s v="SBI"/>
    <s v="134525593707"/>
    <s v="149520719166"/>
  </r>
  <r>
    <x v="2760"/>
    <x v="187"/>
    <x v="1"/>
    <n v="37"/>
    <x v="2"/>
    <x v="2"/>
    <x v="4"/>
    <s v="2021-06-30"/>
    <x v="0"/>
    <x v="0"/>
    <n v="26"/>
    <n v="24"/>
    <n v="2"/>
    <n v="8"/>
    <n v="40090"/>
    <n v="1541.9230769230769"/>
    <n v="37006.153846153844"/>
    <n v="7401.2307692307695"/>
    <n v="3700.6153846153848"/>
    <n v="4440.7384615384608"/>
    <n v="200"/>
    <n v="4640.7384615384608"/>
    <n v="1600"/>
    <n v="49707.999999999993"/>
    <n v="45067.261538461535"/>
    <s v="Paid"/>
    <s v="ICICI"/>
    <s v="292678184955"/>
    <s v="230612866152"/>
  </r>
  <r>
    <x v="2761"/>
    <x v="105"/>
    <x v="0"/>
    <n v="28"/>
    <x v="4"/>
    <x v="0"/>
    <x v="4"/>
    <s v="2025-03-13"/>
    <x v="0"/>
    <x v="0"/>
    <n v="26"/>
    <n v="23"/>
    <n v="3"/>
    <n v="6"/>
    <n v="27985"/>
    <n v="1076.3461538461538"/>
    <n v="24755.961538461539"/>
    <n v="4951.1923076923085"/>
    <n v="2475.5961538461543"/>
    <n v="2970.7153846153847"/>
    <n v="200"/>
    <n v="3170.7153846153847"/>
    <n v="1200"/>
    <n v="33382.75"/>
    <n v="30212.034615384615"/>
    <s v="Paid"/>
    <s v="ICICI"/>
    <s v="777939926554"/>
    <s v="176035294238"/>
  </r>
  <r>
    <x v="2762"/>
    <x v="197"/>
    <x v="1"/>
    <n v="52"/>
    <x v="1"/>
    <x v="5"/>
    <x v="2"/>
    <s v="2019-08-08"/>
    <x v="0"/>
    <x v="0"/>
    <n v="26"/>
    <n v="24"/>
    <n v="2"/>
    <n v="14"/>
    <n v="60502"/>
    <n v="2327"/>
    <n v="55848"/>
    <n v="11169.6"/>
    <n v="5584.8"/>
    <n v="6701.7599999999993"/>
    <n v="200"/>
    <n v="6901.7599999999993"/>
    <n v="2800"/>
    <n v="75402.400000000009"/>
    <n v="68500.640000000014"/>
    <s v="Paid"/>
    <s v="HDFC"/>
    <s v="148751341594"/>
    <s v="113116702061"/>
  </r>
  <r>
    <x v="2763"/>
    <x v="90"/>
    <x v="0"/>
    <n v="32"/>
    <x v="4"/>
    <x v="5"/>
    <x v="0"/>
    <s v="2020-04-04"/>
    <x v="0"/>
    <x v="0"/>
    <n v="26"/>
    <n v="23"/>
    <n v="3"/>
    <n v="17"/>
    <n v="41334"/>
    <n v="1589.7692307692307"/>
    <n v="36564.692307692305"/>
    <n v="7312.9384615384615"/>
    <n v="3656.4692307692308"/>
    <n v="4387.7630769230764"/>
    <n v="200"/>
    <n v="4587.7630769230764"/>
    <n v="3400"/>
    <n v="50934.1"/>
    <n v="46346.336923076924"/>
    <s v="Paid"/>
    <s v="SBI"/>
    <s v="753557002895"/>
    <s v="272410638210"/>
  </r>
  <r>
    <x v="2764"/>
    <x v="177"/>
    <x v="1"/>
    <n v="47"/>
    <x v="5"/>
    <x v="1"/>
    <x v="5"/>
    <s v="2023-11-30"/>
    <x v="0"/>
    <x v="0"/>
    <n v="26"/>
    <n v="23"/>
    <n v="3"/>
    <n v="1"/>
    <n v="34221"/>
    <n v="1316.1923076923076"/>
    <n v="30272.423076923074"/>
    <n v="6054.4846153846156"/>
    <n v="3027.2423076923078"/>
    <n v="3632.6907692307686"/>
    <n v="200"/>
    <n v="3832.6907692307686"/>
    <n v="200"/>
    <n v="39554.15"/>
    <n v="35721.459230769236"/>
    <s v="Paid"/>
    <s v="HDFC"/>
    <s v="183071503843"/>
    <s v="733280210645"/>
  </r>
  <r>
    <x v="2765"/>
    <x v="56"/>
    <x v="1"/>
    <n v="54"/>
    <x v="6"/>
    <x v="5"/>
    <x v="4"/>
    <s v="2024-09-16"/>
    <x v="0"/>
    <x v="0"/>
    <n v="26"/>
    <n v="24"/>
    <n v="2"/>
    <n v="10"/>
    <n v="27166"/>
    <n v="1044.8461538461538"/>
    <n v="25076.307692307691"/>
    <n v="5015.2615384615383"/>
    <n v="2507.6307692307691"/>
    <n v="3009.1569230769228"/>
    <n v="200"/>
    <n v="3209.1569230769228"/>
    <n v="2000"/>
    <n v="34599.199999999997"/>
    <n v="31390.043076923073"/>
    <s v="Paid"/>
    <s v="HDFC"/>
    <s v="205035901465"/>
    <s v="487420060916"/>
  </r>
  <r>
    <x v="2766"/>
    <x v="199"/>
    <x v="0"/>
    <n v="37"/>
    <x v="1"/>
    <x v="3"/>
    <x v="0"/>
    <s v="2025-10-07"/>
    <x v="0"/>
    <x v="0"/>
    <n v="26"/>
    <n v="22"/>
    <n v="4"/>
    <n v="3"/>
    <n v="40084"/>
    <n v="1541.6923076923076"/>
    <n v="33917.230769230766"/>
    <n v="6783.4461538461537"/>
    <n v="3391.7230769230769"/>
    <n v="4070.0676923076917"/>
    <n v="200"/>
    <n v="4270.0676923076917"/>
    <n v="600"/>
    <n v="44692.399999999994"/>
    <n v="40422.332307692304"/>
    <s v="Paid"/>
    <s v="HDFC"/>
    <s v="674319466976"/>
    <s v="254212939656"/>
  </r>
  <r>
    <x v="2767"/>
    <x v="49"/>
    <x v="0"/>
    <n v="34"/>
    <x v="4"/>
    <x v="5"/>
    <x v="2"/>
    <s v="2024-08-13"/>
    <x v="0"/>
    <x v="0"/>
    <n v="26"/>
    <n v="23"/>
    <n v="3"/>
    <n v="13"/>
    <n v="28162"/>
    <n v="1083.1538461538462"/>
    <n v="24912.538461538461"/>
    <n v="4982.5076923076922"/>
    <n v="2491.2538461538461"/>
    <n v="2989.5046153846151"/>
    <n v="200"/>
    <n v="3189.5046153846151"/>
    <n v="2600"/>
    <n v="34986.300000000003"/>
    <n v="31796.795384615387"/>
    <s v="Paid"/>
    <s v="HDFC"/>
    <s v="190350841820"/>
    <s v="185032122799"/>
  </r>
  <r>
    <x v="2768"/>
    <x v="106"/>
    <x v="1"/>
    <n v="36"/>
    <x v="4"/>
    <x v="5"/>
    <x v="3"/>
    <s v="2024-07-22"/>
    <x v="0"/>
    <x v="0"/>
    <n v="26"/>
    <n v="23"/>
    <n v="3"/>
    <n v="4"/>
    <n v="77474"/>
    <n v="2979.7692307692309"/>
    <n v="68534.692307692312"/>
    <n v="13706.938461538462"/>
    <n v="6853.4692307692312"/>
    <n v="8224.1630769230778"/>
    <n v="200"/>
    <n v="8424.1630769230778"/>
    <n v="800"/>
    <n v="89895.1"/>
    <n v="81470.936923076923"/>
    <s v="Paid"/>
    <s v="HDFC"/>
    <s v="695491360452"/>
    <s v="309434465651"/>
  </r>
  <r>
    <x v="2769"/>
    <x v="123"/>
    <x v="0"/>
    <n v="44"/>
    <x v="1"/>
    <x v="1"/>
    <x v="1"/>
    <s v="2025-03-31"/>
    <x v="0"/>
    <x v="0"/>
    <n v="26"/>
    <n v="24"/>
    <n v="2"/>
    <n v="6"/>
    <n v="75985"/>
    <n v="2922.5"/>
    <n v="70140"/>
    <n v="14028"/>
    <n v="7014"/>
    <n v="8416.7999999999993"/>
    <n v="200"/>
    <n v="8616.7999999999993"/>
    <n v="1200"/>
    <n v="92382"/>
    <n v="83765.2"/>
    <s v="Paid"/>
    <s v="HDFC"/>
    <s v="659631623879"/>
    <s v="606108949683"/>
  </r>
  <r>
    <x v="2770"/>
    <x v="3"/>
    <x v="0"/>
    <n v="26"/>
    <x v="3"/>
    <x v="2"/>
    <x v="6"/>
    <s v="2023-08-10"/>
    <x v="0"/>
    <x v="0"/>
    <n v="26"/>
    <n v="22"/>
    <n v="4"/>
    <n v="18"/>
    <n v="20349"/>
    <n v="782.65384615384619"/>
    <n v="17218.384615384617"/>
    <n v="3443.6769230769237"/>
    <n v="1721.8384615384618"/>
    <n v="2066.2061538461539"/>
    <n v="200"/>
    <n v="2266.2061538461539"/>
    <n v="3600"/>
    <n v="25983.9"/>
    <n v="23717.693846153848"/>
    <s v="Paid"/>
    <s v="Axis"/>
    <s v="946673095259"/>
    <s v="976294080534"/>
  </r>
  <r>
    <x v="2771"/>
    <x v="174"/>
    <x v="0"/>
    <n v="53"/>
    <x v="0"/>
    <x v="0"/>
    <x v="0"/>
    <s v="2025-04-04"/>
    <x v="0"/>
    <x v="0"/>
    <n v="26"/>
    <n v="23"/>
    <n v="3"/>
    <n v="4"/>
    <n v="19113"/>
    <n v="735.11538461538464"/>
    <n v="16907.653846153848"/>
    <n v="3381.5307692307697"/>
    <n v="1690.7653846153848"/>
    <n v="2028.9184615384615"/>
    <n v="200"/>
    <n v="2228.9184615384615"/>
    <n v="800"/>
    <n v="22779.95"/>
    <n v="20551.031538461539"/>
    <s v="Paid"/>
    <s v="Axis"/>
    <s v="888538239776"/>
    <s v="502964956361"/>
  </r>
  <r>
    <x v="2772"/>
    <x v="86"/>
    <x v="0"/>
    <n v="25"/>
    <x v="7"/>
    <x v="0"/>
    <x v="2"/>
    <s v="2024-12-27"/>
    <x v="0"/>
    <x v="0"/>
    <n v="26"/>
    <n v="24"/>
    <n v="2"/>
    <n v="19"/>
    <n v="71359"/>
    <n v="2744.5769230769229"/>
    <n v="65869.846153846156"/>
    <n v="13173.969230769231"/>
    <n v="6586.9846153846156"/>
    <n v="7904.3815384615382"/>
    <n v="200"/>
    <n v="8104.3815384615382"/>
    <n v="3800"/>
    <n v="89430.8"/>
    <n v="81326.418461538458"/>
    <s v="Paid"/>
    <s v="Axis"/>
    <s v="553958231420"/>
    <s v="688289432331"/>
  </r>
  <r>
    <x v="2773"/>
    <x v="169"/>
    <x v="0"/>
    <n v="45"/>
    <x v="5"/>
    <x v="3"/>
    <x v="4"/>
    <s v="2025-01-02"/>
    <x v="0"/>
    <x v="0"/>
    <n v="26"/>
    <n v="24"/>
    <n v="2"/>
    <n v="7"/>
    <n v="21038"/>
    <n v="809.15384615384619"/>
    <n v="19419.692307692309"/>
    <n v="3883.938461538462"/>
    <n v="1941.969230769231"/>
    <n v="2330.3630769230767"/>
    <n v="200"/>
    <n v="2530.3630769230767"/>
    <n v="1400"/>
    <n v="26645.600000000002"/>
    <n v="24115.236923076925"/>
    <s v="Paid"/>
    <s v="HDFC"/>
    <s v="946103938485"/>
    <s v="965774886198"/>
  </r>
  <r>
    <x v="2774"/>
    <x v="2"/>
    <x v="1"/>
    <n v="45"/>
    <x v="1"/>
    <x v="2"/>
    <x v="5"/>
    <s v="2023-04-15"/>
    <x v="0"/>
    <x v="0"/>
    <n v="26"/>
    <n v="26"/>
    <n v="0"/>
    <n v="20"/>
    <n v="18982"/>
    <n v="730.07692307692309"/>
    <n v="18982"/>
    <n v="3796.4"/>
    <n v="1898.2"/>
    <n v="2277.8399999999997"/>
    <n v="200"/>
    <n v="2477.8399999999997"/>
    <n v="4000"/>
    <n v="28676.600000000002"/>
    <n v="26198.760000000002"/>
    <s v="Paid"/>
    <s v="Axis"/>
    <s v="151737627980"/>
    <s v="343847366332"/>
  </r>
  <r>
    <x v="2775"/>
    <x v="128"/>
    <x v="1"/>
    <n v="21"/>
    <x v="5"/>
    <x v="1"/>
    <x v="3"/>
    <s v="2022-11-03"/>
    <x v="0"/>
    <x v="0"/>
    <n v="26"/>
    <n v="25"/>
    <n v="1"/>
    <n v="19"/>
    <n v="37063"/>
    <n v="1425.5"/>
    <n v="35637.5"/>
    <n v="7127.5"/>
    <n v="3563.75"/>
    <n v="4276.5"/>
    <n v="200"/>
    <n v="4476.5"/>
    <n v="3800"/>
    <n v="50128.75"/>
    <n v="45652.25"/>
    <s v="Paid"/>
    <s v="SBI"/>
    <s v="439368479071"/>
    <s v="149972423262"/>
  </r>
  <r>
    <x v="2776"/>
    <x v="183"/>
    <x v="0"/>
    <n v="54"/>
    <x v="6"/>
    <x v="5"/>
    <x v="0"/>
    <s v="2024-01-23"/>
    <x v="0"/>
    <x v="0"/>
    <n v="26"/>
    <n v="22"/>
    <n v="4"/>
    <n v="6"/>
    <n v="64645"/>
    <n v="2486.3461538461538"/>
    <n v="54699.615384615383"/>
    <n v="10939.923076923078"/>
    <n v="5469.961538461539"/>
    <n v="6563.9538461538459"/>
    <n v="200"/>
    <n v="6763.9538461538459"/>
    <n v="1200"/>
    <n v="72309.5"/>
    <n v="65545.546153846153"/>
    <s v="Paid"/>
    <s v="Axis"/>
    <s v="340096211469"/>
    <s v="260989813558"/>
  </r>
  <r>
    <x v="2777"/>
    <x v="121"/>
    <x v="0"/>
    <n v="34"/>
    <x v="5"/>
    <x v="4"/>
    <x v="0"/>
    <s v="2019-06-03"/>
    <x v="0"/>
    <x v="0"/>
    <n v="26"/>
    <n v="25"/>
    <n v="1"/>
    <n v="5"/>
    <n v="68417"/>
    <n v="2631.4230769230771"/>
    <n v="65785.576923076922"/>
    <n v="13157.115384615385"/>
    <n v="6578.5576923076924"/>
    <n v="7894.2692307692305"/>
    <n v="200"/>
    <n v="8094.2692307692305"/>
    <n v="1000"/>
    <n v="86521.25"/>
    <n v="78426.980769230766"/>
    <s v="Paid"/>
    <s v="ICICI"/>
    <s v="881888991128"/>
    <s v="383506167008"/>
  </r>
  <r>
    <x v="2778"/>
    <x v="192"/>
    <x v="0"/>
    <n v="32"/>
    <x v="0"/>
    <x v="5"/>
    <x v="4"/>
    <s v="2023-08-28"/>
    <x v="0"/>
    <x v="0"/>
    <n v="26"/>
    <n v="23"/>
    <n v="3"/>
    <n v="3"/>
    <n v="49787"/>
    <n v="1914.8846153846155"/>
    <n v="44042.346153846156"/>
    <n v="8808.4692307692312"/>
    <n v="4404.2346153846156"/>
    <n v="5285.0815384615389"/>
    <n v="200"/>
    <n v="5485.0815384615389"/>
    <n v="600"/>
    <n v="57855.05"/>
    <n v="52369.968461538461"/>
    <s v="Paid"/>
    <s v="HDFC"/>
    <s v="473046718098"/>
    <s v="787772644132"/>
  </r>
  <r>
    <x v="2779"/>
    <x v="99"/>
    <x v="1"/>
    <n v="50"/>
    <x v="3"/>
    <x v="3"/>
    <x v="5"/>
    <s v="2022-11-09"/>
    <x v="0"/>
    <x v="0"/>
    <n v="26"/>
    <n v="23"/>
    <n v="3"/>
    <n v="0"/>
    <n v="42361"/>
    <n v="1629.2692307692307"/>
    <n v="37473.192307692305"/>
    <n v="7494.6384615384613"/>
    <n v="3747.3192307692307"/>
    <n v="4496.7830769230768"/>
    <n v="200"/>
    <n v="4696.7830769230768"/>
    <n v="0"/>
    <n v="48715.149999999994"/>
    <n v="44018.366923076916"/>
    <s v="Paid"/>
    <s v="SBI"/>
    <s v="407203976277"/>
    <s v="376903925263"/>
  </r>
  <r>
    <x v="2780"/>
    <x v="104"/>
    <x v="1"/>
    <n v="35"/>
    <x v="7"/>
    <x v="5"/>
    <x v="6"/>
    <s v="2024-07-17"/>
    <x v="0"/>
    <x v="0"/>
    <n v="26"/>
    <n v="23"/>
    <n v="3"/>
    <n v="9"/>
    <n v="78026"/>
    <n v="3001"/>
    <n v="69023"/>
    <n v="13804.6"/>
    <n v="6902.3"/>
    <n v="8282.76"/>
    <n v="200"/>
    <n v="8482.76"/>
    <n v="1800"/>
    <n v="91529.900000000009"/>
    <n v="83047.140000000014"/>
    <s v="Paid"/>
    <s v="Axis"/>
    <s v="265522591559"/>
    <s v="901325986142"/>
  </r>
  <r>
    <x v="2781"/>
    <x v="81"/>
    <x v="0"/>
    <n v="37"/>
    <x v="4"/>
    <x v="2"/>
    <x v="5"/>
    <s v="2023-01-12"/>
    <x v="0"/>
    <x v="0"/>
    <n v="26"/>
    <n v="23"/>
    <n v="3"/>
    <n v="10"/>
    <n v="73428"/>
    <n v="2824.1538461538462"/>
    <n v="64955.538461538461"/>
    <n v="12991.107692307693"/>
    <n v="6495.5538461538463"/>
    <n v="7794.664615384615"/>
    <n v="200"/>
    <n v="7994.664615384615"/>
    <n v="2000"/>
    <n v="86442.200000000012"/>
    <n v="78447.535384615403"/>
    <s v="Paid"/>
    <s v="ICICI"/>
    <s v="493096447326"/>
    <s v="784643439679"/>
  </r>
  <r>
    <x v="2782"/>
    <x v="70"/>
    <x v="1"/>
    <n v="53"/>
    <x v="3"/>
    <x v="5"/>
    <x v="6"/>
    <s v="2022-02-11"/>
    <x v="0"/>
    <x v="0"/>
    <n v="26"/>
    <n v="22"/>
    <n v="4"/>
    <n v="8"/>
    <n v="18912"/>
    <n v="727.38461538461536"/>
    <n v="16002.461538461537"/>
    <n v="3200.4923076923078"/>
    <n v="1600.2461538461539"/>
    <n v="1920.2953846153844"/>
    <n v="200"/>
    <n v="2120.2953846153841"/>
    <n v="1600"/>
    <n v="22403.200000000001"/>
    <n v="20282.904615384618"/>
    <s v="Paid"/>
    <s v="HDFC"/>
    <s v="842665412108"/>
    <s v="971389211201"/>
  </r>
  <r>
    <x v="2783"/>
    <x v="102"/>
    <x v="0"/>
    <n v="52"/>
    <x v="2"/>
    <x v="2"/>
    <x v="2"/>
    <s v="2025-10-26"/>
    <x v="0"/>
    <x v="0"/>
    <n v="26"/>
    <n v="24"/>
    <n v="2"/>
    <n v="6"/>
    <n v="21014"/>
    <n v="808.23076923076928"/>
    <n v="19397.538461538461"/>
    <n v="3879.5076923076922"/>
    <n v="1939.7538461538461"/>
    <n v="2327.7046153846154"/>
    <n v="200"/>
    <n v="2527.7046153846154"/>
    <n v="1200"/>
    <n v="26416.799999999999"/>
    <n v="23889.095384615382"/>
    <s v="Paid"/>
    <s v="HDFC"/>
    <s v="814407897249"/>
    <s v="430093551212"/>
  </r>
  <r>
    <x v="2784"/>
    <x v="56"/>
    <x v="1"/>
    <n v="50"/>
    <x v="3"/>
    <x v="3"/>
    <x v="1"/>
    <s v="2024-12-18"/>
    <x v="0"/>
    <x v="0"/>
    <n v="26"/>
    <n v="23"/>
    <n v="3"/>
    <n v="17"/>
    <n v="49698"/>
    <n v="1911.4615384615386"/>
    <n v="43963.61538461539"/>
    <n v="8792.7230769230791"/>
    <n v="4396.3615384615396"/>
    <n v="5275.6338461538462"/>
    <n v="200"/>
    <n v="5475.6338461538462"/>
    <n v="3400"/>
    <n v="60552.700000000012"/>
    <n v="55077.066153846165"/>
    <s v="Paid"/>
    <s v="ICICI"/>
    <s v="445513564967"/>
    <s v="407436401100"/>
  </r>
  <r>
    <x v="2785"/>
    <x v="162"/>
    <x v="1"/>
    <n v="43"/>
    <x v="0"/>
    <x v="1"/>
    <x v="3"/>
    <s v="2019-07-13"/>
    <x v="0"/>
    <x v="0"/>
    <n v="26"/>
    <n v="21"/>
    <n v="5"/>
    <n v="15"/>
    <n v="20409"/>
    <n v="784.96153846153845"/>
    <n v="16484.192307692309"/>
    <n v="3296.8384615384621"/>
    <n v="1648.419230769231"/>
    <n v="1978.103076923077"/>
    <n v="200"/>
    <n v="2178.103076923077"/>
    <n v="3000"/>
    <n v="24429.45"/>
    <n v="22251.346923076922"/>
    <s v="Paid"/>
    <s v="HDFC"/>
    <s v="486911358975"/>
    <s v="382509094117"/>
  </r>
  <r>
    <x v="2786"/>
    <x v="87"/>
    <x v="0"/>
    <n v="54"/>
    <x v="7"/>
    <x v="3"/>
    <x v="1"/>
    <s v="2025-07-19"/>
    <x v="0"/>
    <x v="0"/>
    <n v="26"/>
    <n v="25"/>
    <n v="1"/>
    <n v="2"/>
    <n v="65340"/>
    <n v="2513.0769230769229"/>
    <n v="62826.923076923071"/>
    <n v="12565.384615384615"/>
    <n v="6282.6923076923076"/>
    <n v="7539.2307692307686"/>
    <n v="200"/>
    <n v="7739.2307692307686"/>
    <n v="400"/>
    <n v="82075"/>
    <n v="74335.769230769234"/>
    <s v="Paid"/>
    <s v="SBI"/>
    <s v="286540180590"/>
    <s v="766655474320"/>
  </r>
  <r>
    <x v="2787"/>
    <x v="0"/>
    <x v="0"/>
    <n v="34"/>
    <x v="2"/>
    <x v="4"/>
    <x v="0"/>
    <s v="2022-04-26"/>
    <x v="0"/>
    <x v="0"/>
    <n v="26"/>
    <n v="24"/>
    <n v="2"/>
    <n v="11"/>
    <n v="35371"/>
    <n v="1360.4230769230769"/>
    <n v="32650.153846153844"/>
    <n v="6530.0307692307688"/>
    <n v="3265.0153846153844"/>
    <n v="3918.018461538461"/>
    <n v="200"/>
    <n v="4118.0184615384605"/>
    <n v="2200"/>
    <n v="44645.2"/>
    <n v="40527.181538461533"/>
    <s v="Paid"/>
    <s v="Axis"/>
    <s v="281337582161"/>
    <s v="127315630319"/>
  </r>
  <r>
    <x v="2788"/>
    <x v="26"/>
    <x v="0"/>
    <n v="41"/>
    <x v="6"/>
    <x v="2"/>
    <x v="3"/>
    <s v="2022-08-06"/>
    <x v="0"/>
    <x v="0"/>
    <n v="26"/>
    <n v="21"/>
    <n v="5"/>
    <n v="4"/>
    <n v="23732"/>
    <n v="912.76923076923072"/>
    <n v="19168.153846153844"/>
    <n v="3833.6307692307691"/>
    <n v="1916.8153846153846"/>
    <n v="2300.1784615384613"/>
    <n v="200"/>
    <n v="2500.1784615384613"/>
    <n v="800"/>
    <n v="25718.599999999995"/>
    <n v="23218.421538461535"/>
    <s v="Paid"/>
    <s v="HDFC"/>
    <s v="352269472627"/>
    <s v="631242086921"/>
  </r>
  <r>
    <x v="2789"/>
    <x v="176"/>
    <x v="1"/>
    <n v="46"/>
    <x v="7"/>
    <x v="5"/>
    <x v="3"/>
    <s v="2020-02-28"/>
    <x v="0"/>
    <x v="0"/>
    <n v="26"/>
    <n v="24"/>
    <n v="2"/>
    <n v="20"/>
    <n v="26109"/>
    <n v="1004.1923076923077"/>
    <n v="24100.615384615387"/>
    <n v="4820.1230769230779"/>
    <n v="2410.0615384615389"/>
    <n v="2892.0738461538463"/>
    <n v="200"/>
    <n v="3092.0738461538463"/>
    <n v="4000"/>
    <n v="35330.800000000003"/>
    <n v="32238.726153846157"/>
    <s v="Paid"/>
    <s v="ICICI"/>
    <s v="709091321856"/>
    <s v="311138134406"/>
  </r>
  <r>
    <x v="2790"/>
    <x v="193"/>
    <x v="0"/>
    <n v="36"/>
    <x v="5"/>
    <x v="4"/>
    <x v="3"/>
    <s v="2021-08-03"/>
    <x v="0"/>
    <x v="0"/>
    <n v="26"/>
    <n v="25"/>
    <n v="1"/>
    <n v="2"/>
    <n v="48248"/>
    <n v="1855.6923076923076"/>
    <n v="46392.307692307688"/>
    <n v="9278.4615384615372"/>
    <n v="4639.2307692307686"/>
    <n v="5567.076923076922"/>
    <n v="200"/>
    <n v="5767.076923076922"/>
    <n v="400"/>
    <n v="60709.999999999993"/>
    <n v="54942.923076923071"/>
    <s v="Paid"/>
    <s v="SBI"/>
    <s v="192564850206"/>
    <s v="480711734103"/>
  </r>
  <r>
    <x v="2791"/>
    <x v="176"/>
    <x v="1"/>
    <n v="23"/>
    <x v="0"/>
    <x v="1"/>
    <x v="5"/>
    <s v="2024-03-09"/>
    <x v="0"/>
    <x v="0"/>
    <n v="26"/>
    <n v="24"/>
    <n v="2"/>
    <n v="18"/>
    <n v="20398"/>
    <n v="784.53846153846155"/>
    <n v="18828.923076923078"/>
    <n v="3765.7846153846158"/>
    <n v="1882.8923076923079"/>
    <n v="2259.4707692307693"/>
    <n v="200"/>
    <n v="2459.4707692307693"/>
    <n v="3600"/>
    <n v="28077.600000000002"/>
    <n v="25618.129230769235"/>
    <s v="Paid"/>
    <s v="SBI"/>
    <s v="773616949348"/>
    <s v="223435436449"/>
  </r>
  <r>
    <x v="2792"/>
    <x v="141"/>
    <x v="0"/>
    <n v="47"/>
    <x v="6"/>
    <x v="2"/>
    <x v="1"/>
    <s v="2020-07-18"/>
    <x v="0"/>
    <x v="0"/>
    <n v="26"/>
    <n v="24"/>
    <n v="2"/>
    <n v="9"/>
    <n v="57155"/>
    <n v="2198.2692307692309"/>
    <n v="52758.461538461546"/>
    <n v="10551.69230769231"/>
    <n v="5275.8461538461552"/>
    <n v="6331.0153846153853"/>
    <n v="200"/>
    <n v="6531.0153846153853"/>
    <n v="1800"/>
    <n v="70386.000000000015"/>
    <n v="63854.98461538463"/>
    <s v="Paid"/>
    <s v="HDFC"/>
    <s v="495503357305"/>
    <s v="265139044087"/>
  </r>
  <r>
    <x v="2793"/>
    <x v="125"/>
    <x v="1"/>
    <n v="53"/>
    <x v="2"/>
    <x v="3"/>
    <x v="6"/>
    <s v="2025-02-27"/>
    <x v="0"/>
    <x v="0"/>
    <n v="26"/>
    <n v="24"/>
    <n v="2"/>
    <n v="1"/>
    <n v="51874"/>
    <n v="1995.1538461538462"/>
    <n v="47883.692307692312"/>
    <n v="9576.7384615384635"/>
    <n v="4788.3692307692318"/>
    <n v="5746.043076923077"/>
    <n v="200"/>
    <n v="5946.043076923077"/>
    <n v="200"/>
    <n v="62448.80000000001"/>
    <n v="56502.75692307693"/>
    <s v="Paid"/>
    <s v="ICICI"/>
    <s v="582155227326"/>
    <s v="324580270693"/>
  </r>
  <r>
    <x v="2794"/>
    <x v="94"/>
    <x v="0"/>
    <n v="22"/>
    <x v="7"/>
    <x v="1"/>
    <x v="6"/>
    <s v="2020-10-05"/>
    <x v="0"/>
    <x v="0"/>
    <n v="26"/>
    <n v="24"/>
    <n v="2"/>
    <n v="15"/>
    <n v="41359"/>
    <n v="1590.7307692307693"/>
    <n v="38177.538461538461"/>
    <n v="7635.5076923076922"/>
    <n v="3817.7538461538461"/>
    <n v="4581.3046153846153"/>
    <n v="200"/>
    <n v="4781.3046153846153"/>
    <n v="3000"/>
    <n v="52630.8"/>
    <n v="47849.495384615388"/>
    <s v="Paid"/>
    <s v="Axis"/>
    <s v="736082390352"/>
    <s v="433505919897"/>
  </r>
  <r>
    <x v="2795"/>
    <x v="185"/>
    <x v="1"/>
    <n v="27"/>
    <x v="1"/>
    <x v="3"/>
    <x v="4"/>
    <s v="2019-02-24"/>
    <x v="0"/>
    <x v="0"/>
    <n v="26"/>
    <n v="23"/>
    <n v="3"/>
    <n v="6"/>
    <n v="29054"/>
    <n v="1117.4615384615386"/>
    <n v="25701.615384615387"/>
    <n v="5140.3230769230777"/>
    <n v="2570.1615384615388"/>
    <n v="3084.1938461538462"/>
    <n v="200"/>
    <n v="3284.1938461538462"/>
    <n v="1200"/>
    <n v="34612.1"/>
    <n v="31327.906153846154"/>
    <s v="Paid"/>
    <s v="ICICI"/>
    <s v="772625266214"/>
    <s v="360271996590"/>
  </r>
  <r>
    <x v="2796"/>
    <x v="79"/>
    <x v="0"/>
    <n v="35"/>
    <x v="5"/>
    <x v="1"/>
    <x v="2"/>
    <s v="2020-02-07"/>
    <x v="0"/>
    <x v="0"/>
    <n v="26"/>
    <n v="22"/>
    <n v="4"/>
    <n v="18"/>
    <n v="42373"/>
    <n v="1629.7307692307693"/>
    <n v="35854.076923076922"/>
    <n v="7170.8153846153846"/>
    <n v="3585.4076923076923"/>
    <n v="4302.4892307692307"/>
    <n v="200"/>
    <n v="4502.4892307692307"/>
    <n v="3600"/>
    <n v="50210.3"/>
    <n v="45707.810769230775"/>
    <s v="Paid"/>
    <s v="HDFC"/>
    <s v="547078849499"/>
    <s v="215867571110"/>
  </r>
  <r>
    <x v="2797"/>
    <x v="54"/>
    <x v="1"/>
    <n v="35"/>
    <x v="3"/>
    <x v="1"/>
    <x v="5"/>
    <s v="2022-03-07"/>
    <x v="0"/>
    <x v="0"/>
    <n v="26"/>
    <n v="23"/>
    <n v="3"/>
    <n v="11"/>
    <n v="62598"/>
    <n v="2407.6153846153848"/>
    <n v="55375.153846153851"/>
    <n v="11075.030769230771"/>
    <n v="5537.5153846153853"/>
    <n v="6645.0184615384615"/>
    <n v="200"/>
    <n v="6845.0184615384615"/>
    <n v="2200"/>
    <n v="74187.700000000012"/>
    <n v="67342.681538461547"/>
    <s v="Paid"/>
    <s v="HDFC"/>
    <s v="749809519729"/>
    <s v="567502244373"/>
  </r>
  <r>
    <x v="2798"/>
    <x v="82"/>
    <x v="1"/>
    <n v="39"/>
    <x v="6"/>
    <x v="2"/>
    <x v="1"/>
    <s v="2023-10-07"/>
    <x v="0"/>
    <x v="0"/>
    <n v="26"/>
    <n v="26"/>
    <n v="0"/>
    <n v="0"/>
    <n v="62381"/>
    <n v="2399.2692307692309"/>
    <n v="62381.000000000007"/>
    <n v="12476.200000000003"/>
    <n v="6238.1000000000013"/>
    <n v="7485.72"/>
    <n v="200"/>
    <n v="7685.72"/>
    <n v="0"/>
    <n v="81095.300000000017"/>
    <n v="73409.580000000016"/>
    <s v="Paid"/>
    <s v="Axis"/>
    <s v="516894809924"/>
    <s v="510807206798"/>
  </r>
  <r>
    <x v="2799"/>
    <x v="150"/>
    <x v="0"/>
    <n v="32"/>
    <x v="5"/>
    <x v="5"/>
    <x v="1"/>
    <s v="2020-08-02"/>
    <x v="0"/>
    <x v="0"/>
    <n v="26"/>
    <n v="24"/>
    <n v="2"/>
    <n v="6"/>
    <n v="79351"/>
    <n v="3051.9615384615386"/>
    <n v="73247.076923076922"/>
    <n v="14649.415384615386"/>
    <n v="7324.7076923076929"/>
    <n v="8789.6492307692297"/>
    <n v="200"/>
    <n v="8989.6492307692297"/>
    <n v="1200"/>
    <n v="96421.2"/>
    <n v="87431.550769230773"/>
    <s v="Paid"/>
    <s v="ICICI"/>
    <s v="747251768310"/>
    <s v="604409523463"/>
  </r>
  <r>
    <x v="2800"/>
    <x v="165"/>
    <x v="1"/>
    <n v="36"/>
    <x v="7"/>
    <x v="0"/>
    <x v="1"/>
    <s v="2023-07-31"/>
    <x v="0"/>
    <x v="0"/>
    <n v="26"/>
    <n v="24"/>
    <n v="2"/>
    <n v="15"/>
    <n v="31283"/>
    <n v="1203.1923076923076"/>
    <n v="28876.615384615383"/>
    <n v="5775.3230769230768"/>
    <n v="2887.6615384615384"/>
    <n v="3465.1938461538457"/>
    <n v="200"/>
    <n v="3665.1938461538457"/>
    <n v="3000"/>
    <n v="40539.599999999999"/>
    <n v="36874.406153846154"/>
    <s v="Paid"/>
    <s v="SBI"/>
    <s v="107121478887"/>
    <s v="455847732248"/>
  </r>
  <r>
    <x v="2801"/>
    <x v="13"/>
    <x v="1"/>
    <n v="48"/>
    <x v="1"/>
    <x v="2"/>
    <x v="0"/>
    <s v="2022-10-26"/>
    <x v="0"/>
    <x v="0"/>
    <n v="26"/>
    <n v="25"/>
    <n v="1"/>
    <n v="3"/>
    <n v="40220"/>
    <n v="1546.9230769230769"/>
    <n v="38673.076923076922"/>
    <n v="7734.6153846153848"/>
    <n v="3867.3076923076924"/>
    <n v="4640.7692307692305"/>
    <n v="200"/>
    <n v="4840.7692307692305"/>
    <n v="600"/>
    <n v="50875"/>
    <n v="46034.230769230766"/>
    <s v="Paid"/>
    <s v="ICICI"/>
    <s v="714738758370"/>
    <s v="912263154969"/>
  </r>
  <r>
    <x v="2802"/>
    <x v="14"/>
    <x v="0"/>
    <n v="53"/>
    <x v="0"/>
    <x v="0"/>
    <x v="6"/>
    <s v="2019-07-09"/>
    <x v="0"/>
    <x v="0"/>
    <n v="26"/>
    <n v="22"/>
    <n v="4"/>
    <n v="15"/>
    <n v="57398"/>
    <n v="2207.6153846153848"/>
    <n v="48567.538461538468"/>
    <n v="9713.507692307694"/>
    <n v="4856.753846153847"/>
    <n v="5828.1046153846164"/>
    <n v="200"/>
    <n v="6028.1046153846164"/>
    <n v="3000"/>
    <n v="66137.800000000017"/>
    <n v="60109.695384615399"/>
    <s v="Paid"/>
    <s v="ICICI"/>
    <s v="765963733571"/>
    <s v="649838313619"/>
  </r>
  <r>
    <x v="2803"/>
    <x v="191"/>
    <x v="1"/>
    <n v="50"/>
    <x v="0"/>
    <x v="5"/>
    <x v="4"/>
    <s v="2024-01-04"/>
    <x v="0"/>
    <x v="0"/>
    <n v="26"/>
    <n v="23"/>
    <n v="3"/>
    <n v="8"/>
    <n v="21919"/>
    <n v="843.03846153846155"/>
    <n v="19389.884615384617"/>
    <n v="3877.9769230769234"/>
    <n v="1938.9884615384617"/>
    <n v="2326.7861538461539"/>
    <n v="200"/>
    <n v="2526.7861538461539"/>
    <n v="1600"/>
    <n v="26806.850000000002"/>
    <n v="24280.063846153847"/>
    <s v="Paid"/>
    <s v="Axis"/>
    <s v="842042265813"/>
    <s v="446860409077"/>
  </r>
  <r>
    <x v="2804"/>
    <x v="84"/>
    <x v="1"/>
    <n v="41"/>
    <x v="4"/>
    <x v="3"/>
    <x v="5"/>
    <s v="2024-12-06"/>
    <x v="0"/>
    <x v="0"/>
    <n v="26"/>
    <n v="22"/>
    <n v="4"/>
    <n v="1"/>
    <n v="69258"/>
    <n v="2663.7692307692309"/>
    <n v="58602.923076923078"/>
    <n v="11720.584615384616"/>
    <n v="5860.292307692308"/>
    <n v="7032.3507692307694"/>
    <n v="200"/>
    <n v="7232.3507692307694"/>
    <n v="200"/>
    <n v="76383.8"/>
    <n v="69151.449230769227"/>
    <s v="Paid"/>
    <s v="ICICI"/>
    <s v="229833297914"/>
    <s v="315463583836"/>
  </r>
  <r>
    <x v="2805"/>
    <x v="175"/>
    <x v="0"/>
    <n v="30"/>
    <x v="1"/>
    <x v="3"/>
    <x v="6"/>
    <s v="2025-06-30"/>
    <x v="0"/>
    <x v="0"/>
    <n v="26"/>
    <n v="22"/>
    <n v="4"/>
    <n v="8"/>
    <n v="77858"/>
    <n v="2994.5384615384614"/>
    <n v="65879.846153846156"/>
    <n v="13175.969230769231"/>
    <n v="6587.9846153846156"/>
    <n v="7905.581538461538"/>
    <n v="200"/>
    <n v="8105.581538461538"/>
    <n v="1600"/>
    <n v="87243.8"/>
    <n v="79138.218461538461"/>
    <s v="Paid"/>
    <s v="Axis"/>
    <s v="590820009842"/>
    <s v="641215980369"/>
  </r>
  <r>
    <x v="2806"/>
    <x v="189"/>
    <x v="0"/>
    <n v="37"/>
    <x v="1"/>
    <x v="4"/>
    <x v="5"/>
    <s v="2023-11-13"/>
    <x v="0"/>
    <x v="0"/>
    <n v="26"/>
    <n v="24"/>
    <n v="2"/>
    <n v="8"/>
    <n v="45859"/>
    <n v="1763.8076923076924"/>
    <n v="42331.384615384617"/>
    <n v="8466.2769230769245"/>
    <n v="4233.1384615384623"/>
    <n v="5079.7661538461534"/>
    <n v="200"/>
    <n v="5279.7661538461534"/>
    <n v="1600"/>
    <n v="56630.8"/>
    <n v="51351.033846153849"/>
    <s v="Paid"/>
    <s v="ICICI"/>
    <s v="809802137548"/>
    <s v="217114087186"/>
  </r>
  <r>
    <x v="2807"/>
    <x v="17"/>
    <x v="0"/>
    <n v="22"/>
    <x v="7"/>
    <x v="1"/>
    <x v="5"/>
    <s v="2020-05-13"/>
    <x v="0"/>
    <x v="0"/>
    <n v="26"/>
    <n v="22"/>
    <n v="4"/>
    <n v="20"/>
    <n v="22661"/>
    <n v="871.57692307692309"/>
    <n v="19174.692307692309"/>
    <n v="3834.938461538462"/>
    <n v="1917.469230769231"/>
    <n v="2300.9630769230771"/>
    <n v="200"/>
    <n v="2500.9630769230771"/>
    <n v="4000"/>
    <n v="28927.100000000002"/>
    <n v="26426.136923076927"/>
    <s v="Paid"/>
    <s v="Axis"/>
    <s v="329730410004"/>
    <s v="340586992311"/>
  </r>
  <r>
    <x v="2808"/>
    <x v="89"/>
    <x v="1"/>
    <n v="55"/>
    <x v="5"/>
    <x v="1"/>
    <x v="6"/>
    <s v="2020-08-26"/>
    <x v="0"/>
    <x v="0"/>
    <n v="26"/>
    <n v="24"/>
    <n v="2"/>
    <n v="18"/>
    <n v="76613"/>
    <n v="2946.6538461538462"/>
    <n v="70719.692307692312"/>
    <n v="14143.938461538462"/>
    <n v="7071.9692307692312"/>
    <n v="8486.3630769230767"/>
    <n v="200"/>
    <n v="8686.3630769230767"/>
    <n v="3600"/>
    <n v="95535.6"/>
    <n v="86849.236923076925"/>
    <s v="Paid"/>
    <s v="SBI"/>
    <s v="879398841960"/>
    <s v="559905791977"/>
  </r>
  <r>
    <x v="2809"/>
    <x v="82"/>
    <x v="1"/>
    <n v="39"/>
    <x v="0"/>
    <x v="2"/>
    <x v="5"/>
    <s v="2024-01-02"/>
    <x v="0"/>
    <x v="0"/>
    <n v="26"/>
    <n v="26"/>
    <n v="0"/>
    <n v="6"/>
    <n v="25768"/>
    <n v="991.07692307692309"/>
    <n v="25768"/>
    <n v="5153.6000000000004"/>
    <n v="2576.8000000000002"/>
    <n v="3092.16"/>
    <n v="200"/>
    <n v="3292.16"/>
    <n v="1200"/>
    <n v="34698.400000000001"/>
    <n v="31406.240000000002"/>
    <s v="Paid"/>
    <s v="Axis"/>
    <s v="368923957960"/>
    <s v="904501312335"/>
  </r>
  <r>
    <x v="2810"/>
    <x v="138"/>
    <x v="0"/>
    <n v="41"/>
    <x v="4"/>
    <x v="0"/>
    <x v="0"/>
    <s v="2023-02-10"/>
    <x v="0"/>
    <x v="0"/>
    <n v="26"/>
    <n v="24"/>
    <n v="2"/>
    <n v="17"/>
    <n v="74737"/>
    <n v="2874.5"/>
    <n v="68988"/>
    <n v="13797.6"/>
    <n v="6898.8"/>
    <n v="8278.56"/>
    <n v="200"/>
    <n v="8478.56"/>
    <n v="3400"/>
    <n v="93084.400000000009"/>
    <n v="84605.840000000011"/>
    <s v="Paid"/>
    <s v="ICICI"/>
    <s v="758205505314"/>
    <s v="362866443783"/>
  </r>
  <r>
    <x v="2811"/>
    <x v="149"/>
    <x v="0"/>
    <n v="21"/>
    <x v="7"/>
    <x v="1"/>
    <x v="3"/>
    <s v="2024-11-07"/>
    <x v="0"/>
    <x v="0"/>
    <n v="26"/>
    <n v="24"/>
    <n v="2"/>
    <n v="18"/>
    <n v="50310"/>
    <n v="1935"/>
    <n v="46440"/>
    <n v="9288"/>
    <n v="4644"/>
    <n v="5572.8"/>
    <n v="200"/>
    <n v="5772.8"/>
    <n v="3600"/>
    <n v="63972"/>
    <n v="58199.199999999997"/>
    <s v="Paid"/>
    <s v="HDFC"/>
    <s v="108052330175"/>
    <s v="972694337136"/>
  </r>
  <r>
    <x v="2812"/>
    <x v="0"/>
    <x v="1"/>
    <n v="52"/>
    <x v="6"/>
    <x v="3"/>
    <x v="2"/>
    <s v="2023-04-24"/>
    <x v="0"/>
    <x v="0"/>
    <n v="26"/>
    <n v="22"/>
    <n v="4"/>
    <n v="9"/>
    <n v="51085"/>
    <n v="1964.8076923076924"/>
    <n v="43225.769230769234"/>
    <n v="8645.1538461538476"/>
    <n v="4322.5769230769238"/>
    <n v="5187.0923076923082"/>
    <n v="200"/>
    <n v="5387.0923076923082"/>
    <n v="1800"/>
    <n v="57993.5"/>
    <n v="52606.407692307694"/>
    <s v="Paid"/>
    <s v="HDFC"/>
    <s v="793404015642"/>
    <s v="473287750531"/>
  </r>
  <r>
    <x v="2813"/>
    <x v="103"/>
    <x v="0"/>
    <n v="33"/>
    <x v="1"/>
    <x v="0"/>
    <x v="4"/>
    <s v="2024-10-31"/>
    <x v="0"/>
    <x v="0"/>
    <n v="26"/>
    <n v="22"/>
    <n v="4"/>
    <n v="17"/>
    <n v="70080"/>
    <n v="2695.3846153846152"/>
    <n v="59298.461538461532"/>
    <n v="11859.692307692307"/>
    <n v="5929.8461538461534"/>
    <n v="7115.8153846153837"/>
    <n v="200"/>
    <n v="7315.8153846153837"/>
    <n v="3400"/>
    <n v="80488"/>
    <n v="73172.184615384613"/>
    <s v="Paid"/>
    <s v="ICICI"/>
    <s v="145406646548"/>
    <s v="195176628839"/>
  </r>
  <r>
    <x v="2814"/>
    <x v="75"/>
    <x v="1"/>
    <n v="45"/>
    <x v="5"/>
    <x v="0"/>
    <x v="3"/>
    <s v="2019-05-31"/>
    <x v="0"/>
    <x v="0"/>
    <n v="26"/>
    <n v="24"/>
    <n v="2"/>
    <n v="17"/>
    <n v="72772"/>
    <n v="2798.9230769230771"/>
    <n v="67174.153846153844"/>
    <n v="13434.83076923077"/>
    <n v="6717.4153846153849"/>
    <n v="8060.8984615384607"/>
    <n v="200"/>
    <n v="8260.8984615384616"/>
    <n v="3400"/>
    <n v="90726.399999999994"/>
    <n v="82465.50153846154"/>
    <s v="Paid"/>
    <s v="HDFC"/>
    <s v="272859355125"/>
    <s v="282129195998"/>
  </r>
  <r>
    <x v="2815"/>
    <x v="113"/>
    <x v="1"/>
    <n v="21"/>
    <x v="6"/>
    <x v="1"/>
    <x v="5"/>
    <s v="2025-02-03"/>
    <x v="0"/>
    <x v="0"/>
    <n v="26"/>
    <n v="24"/>
    <n v="2"/>
    <n v="19"/>
    <n v="63233"/>
    <n v="2432.0384615384614"/>
    <n v="58368.923076923078"/>
    <n v="11673.784615384617"/>
    <n v="5836.8923076923083"/>
    <n v="7004.2707692307695"/>
    <n v="200"/>
    <n v="7204.2707692307695"/>
    <n v="3800"/>
    <n v="79679.600000000006"/>
    <n v="72475.329230769232"/>
    <s v="Paid"/>
    <s v="ICICI"/>
    <s v="748674050631"/>
    <s v="539268446802"/>
  </r>
  <r>
    <x v="2816"/>
    <x v="185"/>
    <x v="0"/>
    <n v="35"/>
    <x v="5"/>
    <x v="3"/>
    <x v="0"/>
    <s v="2021-09-09"/>
    <x v="0"/>
    <x v="0"/>
    <n v="26"/>
    <n v="23"/>
    <n v="3"/>
    <n v="7"/>
    <n v="62199"/>
    <n v="2392.2692307692309"/>
    <n v="55022.192307692312"/>
    <n v="11004.438461538462"/>
    <n v="5502.2192307692312"/>
    <n v="6602.6630769230769"/>
    <n v="200"/>
    <n v="6802.6630769230769"/>
    <n v="1400"/>
    <n v="72928.850000000006"/>
    <n v="66126.186923076923"/>
    <s v="Paid"/>
    <s v="SBI"/>
    <s v="892118818260"/>
    <s v="804332566569"/>
  </r>
  <r>
    <x v="2817"/>
    <x v="109"/>
    <x v="1"/>
    <n v="49"/>
    <x v="7"/>
    <x v="4"/>
    <x v="2"/>
    <s v="2019-09-02"/>
    <x v="0"/>
    <x v="0"/>
    <n v="26"/>
    <n v="23"/>
    <n v="3"/>
    <n v="8"/>
    <n v="55018"/>
    <n v="2116.0769230769229"/>
    <n v="48669.769230769227"/>
    <n v="9733.953846153845"/>
    <n v="4866.9769230769225"/>
    <n v="5840.372307692307"/>
    <n v="200"/>
    <n v="6040.372307692307"/>
    <n v="1600"/>
    <n v="64870.7"/>
    <n v="58830.327692307692"/>
    <s v="Paid"/>
    <s v="Axis"/>
    <s v="460986085284"/>
    <s v="835473673197"/>
  </r>
  <r>
    <x v="2818"/>
    <x v="111"/>
    <x v="0"/>
    <n v="45"/>
    <x v="7"/>
    <x v="2"/>
    <x v="3"/>
    <s v="2024-06-15"/>
    <x v="0"/>
    <x v="0"/>
    <n v="26"/>
    <n v="22"/>
    <n v="4"/>
    <n v="14"/>
    <n v="78464"/>
    <n v="3017.8461538461538"/>
    <n v="66392.61538461539"/>
    <n v="13278.523076923078"/>
    <n v="6639.2615384615392"/>
    <n v="7967.1138461538467"/>
    <n v="200"/>
    <n v="8167.1138461538467"/>
    <n v="2800"/>
    <n v="89110.400000000009"/>
    <n v="80943.286153846158"/>
    <s v="Paid"/>
    <s v="SBI"/>
    <s v="961349157604"/>
    <s v="872573682475"/>
  </r>
  <r>
    <x v="2819"/>
    <x v="66"/>
    <x v="1"/>
    <n v="48"/>
    <x v="0"/>
    <x v="4"/>
    <x v="6"/>
    <s v="2023-11-20"/>
    <x v="0"/>
    <x v="0"/>
    <n v="26"/>
    <n v="22"/>
    <n v="4"/>
    <n v="19"/>
    <n v="70234"/>
    <n v="2701.3076923076924"/>
    <n v="59428.769230769234"/>
    <n v="11885.753846153848"/>
    <n v="5942.876923076924"/>
    <n v="7131.4523076923078"/>
    <n v="200"/>
    <n v="7331.4523076923078"/>
    <n v="3800"/>
    <n v="81057.400000000009"/>
    <n v="73725.947692307702"/>
    <s v="Paid"/>
    <s v="SBI"/>
    <s v="421167754397"/>
    <s v="302618682542"/>
  </r>
  <r>
    <x v="2820"/>
    <x v="30"/>
    <x v="1"/>
    <n v="31"/>
    <x v="5"/>
    <x v="4"/>
    <x v="5"/>
    <s v="2023-04-26"/>
    <x v="0"/>
    <x v="0"/>
    <n v="26"/>
    <n v="24"/>
    <n v="2"/>
    <n v="14"/>
    <n v="73342"/>
    <n v="2820.8461538461538"/>
    <n v="67700.307692307688"/>
    <n v="13540.061538461538"/>
    <n v="6770.0307692307688"/>
    <n v="8124.036923076922"/>
    <n v="200"/>
    <n v="8324.0369230769211"/>
    <n v="2800"/>
    <n v="90810.4"/>
    <n v="82486.363076923066"/>
    <s v="Paid"/>
    <s v="Axis"/>
    <s v="999325993017"/>
    <s v="932389300404"/>
  </r>
  <r>
    <x v="2821"/>
    <x v="172"/>
    <x v="1"/>
    <n v="40"/>
    <x v="6"/>
    <x v="2"/>
    <x v="3"/>
    <s v="2019-01-31"/>
    <x v="0"/>
    <x v="0"/>
    <n v="26"/>
    <n v="22"/>
    <n v="4"/>
    <n v="18"/>
    <n v="57942"/>
    <n v="2228.5384615384614"/>
    <n v="49027.846153846149"/>
    <n v="9805.5692307692298"/>
    <n v="4902.7846153846149"/>
    <n v="5883.3415384615373"/>
    <n v="200"/>
    <n v="6083.3415384615373"/>
    <n v="3600"/>
    <n v="67336.2"/>
    <n v="61252.858461538461"/>
    <s v="Paid"/>
    <s v="Axis"/>
    <s v="724661047215"/>
    <s v="909764414275"/>
  </r>
  <r>
    <x v="2822"/>
    <x v="111"/>
    <x v="1"/>
    <n v="29"/>
    <x v="0"/>
    <x v="5"/>
    <x v="3"/>
    <s v="2023-05-08"/>
    <x v="0"/>
    <x v="0"/>
    <n v="26"/>
    <n v="23"/>
    <n v="3"/>
    <n v="20"/>
    <n v="52096"/>
    <n v="2003.6923076923076"/>
    <n v="46084.923076923078"/>
    <n v="9216.9846153846156"/>
    <n v="4608.4923076923078"/>
    <n v="5530.1907692307695"/>
    <n v="200"/>
    <n v="5730.1907692307695"/>
    <n v="4000"/>
    <n v="63910.400000000001"/>
    <n v="58180.209230769229"/>
    <s v="Paid"/>
    <s v="HDFC"/>
    <s v="453087822465"/>
    <s v="914931809448"/>
  </r>
  <r>
    <x v="2823"/>
    <x v="8"/>
    <x v="0"/>
    <n v="45"/>
    <x v="0"/>
    <x v="0"/>
    <x v="1"/>
    <s v="2025-02-06"/>
    <x v="0"/>
    <x v="0"/>
    <n v="26"/>
    <n v="23"/>
    <n v="3"/>
    <n v="3"/>
    <n v="53115"/>
    <n v="2042.8846153846155"/>
    <n v="46986.346153846156"/>
    <n v="9397.2692307692323"/>
    <n v="4698.6346153846162"/>
    <n v="5638.3615384615387"/>
    <n v="200"/>
    <n v="5838.3615384615387"/>
    <n v="600"/>
    <n v="61682.250000000007"/>
    <n v="55843.888461538467"/>
    <s v="Paid"/>
    <s v="ICICI"/>
    <s v="137497199942"/>
    <s v="736606936769"/>
  </r>
  <r>
    <x v="2824"/>
    <x v="184"/>
    <x v="1"/>
    <n v="49"/>
    <x v="5"/>
    <x v="5"/>
    <x v="2"/>
    <s v="2024-07-28"/>
    <x v="0"/>
    <x v="0"/>
    <n v="26"/>
    <n v="23"/>
    <n v="3"/>
    <n v="18"/>
    <n v="25552"/>
    <n v="982.76923076923072"/>
    <n v="22603.692307692305"/>
    <n v="4520.7384615384608"/>
    <n v="2260.3692307692304"/>
    <n v="2712.4430769230767"/>
    <n v="200"/>
    <n v="2912.4430769230767"/>
    <n v="3600"/>
    <n v="32984.799999999996"/>
    <n v="30072.356923076921"/>
    <s v="Paid"/>
    <s v="Axis"/>
    <s v="377564333553"/>
    <s v="626907741071"/>
  </r>
  <r>
    <x v="2825"/>
    <x v="61"/>
    <x v="1"/>
    <n v="37"/>
    <x v="0"/>
    <x v="3"/>
    <x v="6"/>
    <s v="2021-02-13"/>
    <x v="0"/>
    <x v="0"/>
    <n v="26"/>
    <n v="23"/>
    <n v="3"/>
    <n v="19"/>
    <n v="71551"/>
    <n v="2751.9615384615386"/>
    <n v="63295.11538461539"/>
    <n v="12659.023076923078"/>
    <n v="6329.5115384615392"/>
    <n v="7595.4138461538469"/>
    <n v="200"/>
    <n v="7795.4138461538469"/>
    <n v="3800"/>
    <n v="86083.650000000009"/>
    <n v="78288.236153846156"/>
    <s v="Paid"/>
    <s v="SBI"/>
    <s v="219915168985"/>
    <s v="402168564231"/>
  </r>
  <r>
    <x v="2826"/>
    <x v="144"/>
    <x v="1"/>
    <n v="38"/>
    <x v="1"/>
    <x v="2"/>
    <x v="3"/>
    <s v="2020-11-01"/>
    <x v="0"/>
    <x v="0"/>
    <n v="26"/>
    <n v="24"/>
    <n v="2"/>
    <n v="7"/>
    <n v="30811"/>
    <n v="1185.0384615384614"/>
    <n v="28440.923076923074"/>
    <n v="5688.1846153846154"/>
    <n v="2844.0923076923077"/>
    <n v="3412.9107692307689"/>
    <n v="200"/>
    <n v="3612.9107692307689"/>
    <n v="1400"/>
    <n v="38373.199999999997"/>
    <n v="34760.289230769231"/>
    <s v="Paid"/>
    <s v="SBI"/>
    <s v="171218310577"/>
    <s v="433334355776"/>
  </r>
  <r>
    <x v="2827"/>
    <x v="44"/>
    <x v="0"/>
    <n v="51"/>
    <x v="1"/>
    <x v="2"/>
    <x v="1"/>
    <s v="2022-12-01"/>
    <x v="0"/>
    <x v="0"/>
    <n v="26"/>
    <n v="26"/>
    <n v="0"/>
    <n v="19"/>
    <n v="54277"/>
    <n v="2087.5769230769229"/>
    <n v="54276.999999999993"/>
    <n v="10855.4"/>
    <n v="5427.7"/>
    <n v="6513.2399999999989"/>
    <n v="200"/>
    <n v="6713.2399999999989"/>
    <n v="3800"/>
    <n v="74360.099999999991"/>
    <n v="67646.859999999986"/>
    <s v="Paid"/>
    <s v="HDFC"/>
    <s v="464250592466"/>
    <s v="643191232253"/>
  </r>
  <r>
    <x v="2828"/>
    <x v="22"/>
    <x v="1"/>
    <n v="46"/>
    <x v="7"/>
    <x v="2"/>
    <x v="1"/>
    <s v="2024-08-04"/>
    <x v="0"/>
    <x v="0"/>
    <n v="26"/>
    <n v="22"/>
    <n v="4"/>
    <n v="19"/>
    <n v="36592"/>
    <n v="1407.3846153846155"/>
    <n v="30962.461538461539"/>
    <n v="6192.4923076923078"/>
    <n v="3096.2461538461539"/>
    <n v="3715.4953846153844"/>
    <n v="200"/>
    <n v="3915.4953846153844"/>
    <n v="3800"/>
    <n v="44051.199999999997"/>
    <n v="40135.704615384609"/>
    <s v="Paid"/>
    <s v="ICICI"/>
    <s v="826001573416"/>
    <s v="994997416646"/>
  </r>
  <r>
    <x v="2829"/>
    <x v="91"/>
    <x v="1"/>
    <n v="32"/>
    <x v="5"/>
    <x v="0"/>
    <x v="6"/>
    <s v="2025-07-14"/>
    <x v="0"/>
    <x v="0"/>
    <n v="26"/>
    <n v="25"/>
    <n v="1"/>
    <n v="6"/>
    <n v="79781"/>
    <n v="3068.5"/>
    <n v="76712.5"/>
    <n v="15342.5"/>
    <n v="7671.25"/>
    <n v="9205.5"/>
    <n v="200"/>
    <n v="9405.5"/>
    <n v="1200"/>
    <n v="100926.25"/>
    <n v="91520.75"/>
    <s v="Paid"/>
    <s v="HDFC"/>
    <s v="349159000452"/>
    <s v="901318502998"/>
  </r>
  <r>
    <x v="2830"/>
    <x v="156"/>
    <x v="0"/>
    <n v="29"/>
    <x v="4"/>
    <x v="4"/>
    <x v="3"/>
    <s v="2024-12-31"/>
    <x v="0"/>
    <x v="0"/>
    <n v="26"/>
    <n v="22"/>
    <n v="4"/>
    <n v="7"/>
    <n v="32247"/>
    <n v="1240.2692307692307"/>
    <n v="27285.923076923074"/>
    <n v="5457.1846153846154"/>
    <n v="2728.5923076923077"/>
    <n v="3274.310769230769"/>
    <n v="200"/>
    <n v="3474.310769230769"/>
    <n v="1400"/>
    <n v="36871.699999999997"/>
    <n v="33397.389230769229"/>
    <s v="Paid"/>
    <s v="Axis"/>
    <s v="558536286212"/>
    <s v="181641398536"/>
  </r>
  <r>
    <x v="2831"/>
    <x v="84"/>
    <x v="0"/>
    <n v="38"/>
    <x v="7"/>
    <x v="0"/>
    <x v="4"/>
    <s v="2024-02-22"/>
    <x v="0"/>
    <x v="0"/>
    <n v="26"/>
    <n v="22"/>
    <n v="4"/>
    <n v="7"/>
    <n v="34991"/>
    <n v="1345.8076923076924"/>
    <n v="29607.769230769234"/>
    <n v="5921.5538461538472"/>
    <n v="2960.7769230769236"/>
    <n v="3552.9323076923079"/>
    <n v="200"/>
    <n v="3752.9323076923079"/>
    <n v="1400"/>
    <n v="39890.100000000006"/>
    <n v="36137.167692307696"/>
    <s v="Paid"/>
    <s v="Axis"/>
    <s v="638092154887"/>
    <s v="277201974106"/>
  </r>
  <r>
    <x v="2832"/>
    <x v="87"/>
    <x v="0"/>
    <n v="54"/>
    <x v="2"/>
    <x v="1"/>
    <x v="4"/>
    <s v="2022-03-29"/>
    <x v="0"/>
    <x v="0"/>
    <n v="26"/>
    <n v="24"/>
    <n v="2"/>
    <n v="9"/>
    <n v="66116"/>
    <n v="2542.9230769230771"/>
    <n v="61030.153846153851"/>
    <n v="12206.030769230771"/>
    <n v="6103.0153846153853"/>
    <n v="7323.6184615384618"/>
    <n v="200"/>
    <n v="7523.6184615384618"/>
    <n v="1800"/>
    <n v="81139.200000000012"/>
    <n v="73615.581538461556"/>
    <s v="Paid"/>
    <s v="ICICI"/>
    <s v="271036736482"/>
    <s v="544006831092"/>
  </r>
  <r>
    <x v="2833"/>
    <x v="129"/>
    <x v="0"/>
    <n v="52"/>
    <x v="2"/>
    <x v="3"/>
    <x v="0"/>
    <s v="2024-10-27"/>
    <x v="0"/>
    <x v="0"/>
    <n v="26"/>
    <n v="26"/>
    <n v="0"/>
    <n v="2"/>
    <n v="60942"/>
    <n v="2343.9230769230771"/>
    <n v="60942.000000000007"/>
    <n v="12188.400000000001"/>
    <n v="6094.2000000000007"/>
    <n v="7313.0400000000009"/>
    <n v="200"/>
    <n v="7513.0400000000009"/>
    <n v="400"/>
    <n v="79624.600000000006"/>
    <n v="72111.56"/>
    <s v="Paid"/>
    <s v="SBI"/>
    <s v="280825346764"/>
    <s v="658679390351"/>
  </r>
  <r>
    <x v="2834"/>
    <x v="71"/>
    <x v="1"/>
    <n v="38"/>
    <x v="0"/>
    <x v="1"/>
    <x v="2"/>
    <s v="2020-03-20"/>
    <x v="0"/>
    <x v="0"/>
    <n v="26"/>
    <n v="22"/>
    <n v="4"/>
    <n v="19"/>
    <n v="26017"/>
    <n v="1000.6538461538462"/>
    <n v="22014.384615384617"/>
    <n v="4402.876923076924"/>
    <n v="2201.438461538462"/>
    <n v="2641.7261538461539"/>
    <n v="200"/>
    <n v="2841.7261538461539"/>
    <n v="3800"/>
    <n v="32418.700000000004"/>
    <n v="29576.973846153851"/>
    <s v="Paid"/>
    <s v="HDFC"/>
    <s v="264547013730"/>
    <s v="544822786950"/>
  </r>
  <r>
    <x v="2835"/>
    <x v="118"/>
    <x v="1"/>
    <n v="23"/>
    <x v="0"/>
    <x v="0"/>
    <x v="6"/>
    <s v="2025-10-05"/>
    <x v="0"/>
    <x v="0"/>
    <n v="26"/>
    <n v="22"/>
    <n v="4"/>
    <n v="4"/>
    <n v="55703"/>
    <n v="2142.4230769230771"/>
    <n v="47133.307692307695"/>
    <n v="9426.6615384615397"/>
    <n v="4713.3307692307699"/>
    <n v="5655.9969230769229"/>
    <n v="200"/>
    <n v="5855.9969230769229"/>
    <n v="800"/>
    <n v="62073.3"/>
    <n v="56217.303076923083"/>
    <s v="Paid"/>
    <s v="Axis"/>
    <s v="522658570299"/>
    <s v="353903811138"/>
  </r>
  <r>
    <x v="2836"/>
    <x v="132"/>
    <x v="1"/>
    <n v="52"/>
    <x v="1"/>
    <x v="1"/>
    <x v="6"/>
    <s v="2021-01-19"/>
    <x v="0"/>
    <x v="0"/>
    <n v="26"/>
    <n v="25"/>
    <n v="1"/>
    <n v="13"/>
    <n v="59184"/>
    <n v="2276.3076923076924"/>
    <n v="56907.692307692312"/>
    <n v="11381.538461538463"/>
    <n v="5690.7692307692314"/>
    <n v="6828.9230769230771"/>
    <n v="200"/>
    <n v="7028.9230769230771"/>
    <n v="2600"/>
    <n v="76580.000000000015"/>
    <n v="69551.076923076937"/>
    <s v="Paid"/>
    <s v="ICICI"/>
    <s v="332627358122"/>
    <s v="993838940368"/>
  </r>
  <r>
    <x v="2837"/>
    <x v="192"/>
    <x v="0"/>
    <n v="38"/>
    <x v="1"/>
    <x v="5"/>
    <x v="3"/>
    <s v="2021-07-10"/>
    <x v="0"/>
    <x v="0"/>
    <n v="26"/>
    <n v="24"/>
    <n v="2"/>
    <n v="18"/>
    <n v="36156"/>
    <n v="1390.6153846153845"/>
    <n v="33374.769230769227"/>
    <n v="6674.9538461538459"/>
    <n v="3337.476923076923"/>
    <n v="4004.9723076923069"/>
    <n v="200"/>
    <n v="4204.9723076923074"/>
    <n v="3600"/>
    <n v="46987.199999999997"/>
    <n v="42782.227692307686"/>
    <s v="Paid"/>
    <s v="HDFC"/>
    <s v="915078747622"/>
    <s v="317180965902"/>
  </r>
  <r>
    <x v="2838"/>
    <x v="168"/>
    <x v="1"/>
    <n v="34"/>
    <x v="3"/>
    <x v="0"/>
    <x v="3"/>
    <s v="2020-02-18"/>
    <x v="0"/>
    <x v="0"/>
    <n v="26"/>
    <n v="23"/>
    <n v="3"/>
    <n v="10"/>
    <n v="32637"/>
    <n v="1255.2692307692307"/>
    <n v="28871.192307692305"/>
    <n v="5774.2384615384617"/>
    <n v="2887.1192307692309"/>
    <n v="3464.5430769230766"/>
    <n v="200"/>
    <n v="3664.5430769230766"/>
    <n v="2000"/>
    <n v="39532.549999999996"/>
    <n v="35868.006923076922"/>
    <s v="Paid"/>
    <s v="SBI"/>
    <s v="102657312601"/>
    <s v="905956393460"/>
  </r>
  <r>
    <x v="2839"/>
    <x v="129"/>
    <x v="1"/>
    <n v="27"/>
    <x v="1"/>
    <x v="2"/>
    <x v="3"/>
    <s v="2024-06-18"/>
    <x v="0"/>
    <x v="0"/>
    <n v="26"/>
    <n v="23"/>
    <n v="3"/>
    <n v="5"/>
    <n v="62329"/>
    <n v="2397.2692307692309"/>
    <n v="55137.192307692312"/>
    <n v="11027.438461538462"/>
    <n v="5513.7192307692312"/>
    <n v="6616.4630769230771"/>
    <n v="200"/>
    <n v="6816.4630769230771"/>
    <n v="1000"/>
    <n v="72678.350000000006"/>
    <n v="65861.886923076934"/>
    <s v="Paid"/>
    <s v="HDFC"/>
    <s v="951032571813"/>
    <s v="306749112366"/>
  </r>
  <r>
    <x v="2840"/>
    <x v="9"/>
    <x v="1"/>
    <n v="43"/>
    <x v="3"/>
    <x v="0"/>
    <x v="3"/>
    <s v="2023-03-24"/>
    <x v="0"/>
    <x v="0"/>
    <n v="26"/>
    <n v="23"/>
    <n v="3"/>
    <n v="1"/>
    <n v="24933"/>
    <n v="958.96153846153845"/>
    <n v="22056.115384615383"/>
    <n v="4411.2230769230764"/>
    <n v="2205.6115384615382"/>
    <n v="2646.7338461538457"/>
    <n v="200"/>
    <n v="2846.7338461538457"/>
    <n v="200"/>
    <n v="28872.949999999997"/>
    <n v="26026.216153846151"/>
    <s v="Paid"/>
    <s v="HDFC"/>
    <s v="870797799752"/>
    <s v="716538335323"/>
  </r>
  <r>
    <x v="2841"/>
    <x v="106"/>
    <x v="1"/>
    <n v="41"/>
    <x v="6"/>
    <x v="0"/>
    <x v="4"/>
    <s v="2019-06-05"/>
    <x v="0"/>
    <x v="0"/>
    <n v="26"/>
    <n v="23"/>
    <n v="3"/>
    <n v="17"/>
    <n v="18286"/>
    <n v="703.30769230769226"/>
    <n v="16176.076923076922"/>
    <n v="3235.2153846153847"/>
    <n v="1617.6076923076923"/>
    <n v="1941.1292307692306"/>
    <n v="200"/>
    <n v="2141.1292307692306"/>
    <n v="3400"/>
    <n v="24428.899999999998"/>
    <n v="22287.770769230767"/>
    <s v="Paid"/>
    <s v="Axis"/>
    <s v="745253769693"/>
    <s v="227812442109"/>
  </r>
  <r>
    <x v="2842"/>
    <x v="35"/>
    <x v="1"/>
    <n v="30"/>
    <x v="1"/>
    <x v="0"/>
    <x v="6"/>
    <s v="2021-04-22"/>
    <x v="0"/>
    <x v="0"/>
    <n v="26"/>
    <n v="24"/>
    <n v="2"/>
    <n v="14"/>
    <n v="35675"/>
    <n v="1372.1153846153845"/>
    <n v="32930.769230769227"/>
    <n v="6586.1538461538457"/>
    <n v="3293.0769230769229"/>
    <n v="3951.6923076923072"/>
    <n v="200"/>
    <n v="4151.6923076923067"/>
    <n v="2800"/>
    <n v="45609.999999999993"/>
    <n v="41458.307692307688"/>
    <s v="Paid"/>
    <s v="HDFC"/>
    <s v="219499767538"/>
    <s v="561546703015"/>
  </r>
  <r>
    <x v="2843"/>
    <x v="173"/>
    <x v="0"/>
    <n v="55"/>
    <x v="1"/>
    <x v="5"/>
    <x v="4"/>
    <s v="2020-07-25"/>
    <x v="0"/>
    <x v="0"/>
    <n v="26"/>
    <n v="24"/>
    <n v="2"/>
    <n v="8"/>
    <n v="46977"/>
    <n v="1806.8076923076924"/>
    <n v="43363.384615384617"/>
    <n v="8672.6769230769241"/>
    <n v="4336.3384615384621"/>
    <n v="5203.6061538461536"/>
    <n v="200"/>
    <n v="5403.6061538461536"/>
    <n v="1600"/>
    <n v="57972.4"/>
    <n v="52568.793846153851"/>
    <s v="Paid"/>
    <s v="ICICI"/>
    <s v="906781949403"/>
    <s v="395736386922"/>
  </r>
  <r>
    <x v="2844"/>
    <x v="168"/>
    <x v="0"/>
    <n v="44"/>
    <x v="1"/>
    <x v="1"/>
    <x v="2"/>
    <s v="2025-02-06"/>
    <x v="0"/>
    <x v="0"/>
    <n v="26"/>
    <n v="21"/>
    <n v="5"/>
    <n v="9"/>
    <n v="28841"/>
    <n v="1109.2692307692307"/>
    <n v="23294.653846153844"/>
    <n v="4658.9307692307693"/>
    <n v="2329.4653846153847"/>
    <n v="2795.3584615384611"/>
    <n v="200"/>
    <n v="2995.3584615384611"/>
    <n v="1800"/>
    <n v="32083.05"/>
    <n v="29087.691538461539"/>
    <s v="Paid"/>
    <s v="HDFC"/>
    <s v="880328798123"/>
    <s v="164031955447"/>
  </r>
  <r>
    <x v="2845"/>
    <x v="174"/>
    <x v="0"/>
    <n v="42"/>
    <x v="5"/>
    <x v="4"/>
    <x v="2"/>
    <s v="2019-11-29"/>
    <x v="0"/>
    <x v="0"/>
    <n v="26"/>
    <n v="23"/>
    <n v="3"/>
    <n v="5"/>
    <n v="32008"/>
    <n v="1231.0769230769231"/>
    <n v="28314.76923076923"/>
    <n v="5662.9538461538468"/>
    <n v="2831.4769230769234"/>
    <n v="3397.7723076923075"/>
    <n v="200"/>
    <n v="3597.7723076923075"/>
    <n v="1000"/>
    <n v="37809.200000000004"/>
    <n v="34211.427692307698"/>
    <s v="Paid"/>
    <s v="HDFC"/>
    <s v="819953702672"/>
    <s v="917222171712"/>
  </r>
  <r>
    <x v="2846"/>
    <x v="4"/>
    <x v="1"/>
    <n v="49"/>
    <x v="1"/>
    <x v="4"/>
    <x v="5"/>
    <s v="2020-06-04"/>
    <x v="0"/>
    <x v="0"/>
    <n v="26"/>
    <n v="26"/>
    <n v="0"/>
    <n v="10"/>
    <n v="73252"/>
    <n v="2817.3846153846152"/>
    <n v="73252"/>
    <n v="14650.400000000001"/>
    <n v="7325.2000000000007"/>
    <n v="8790.24"/>
    <n v="200"/>
    <n v="8990.24"/>
    <n v="2000"/>
    <n v="97227.599999999991"/>
    <n v="88237.359999999986"/>
    <s v="Paid"/>
    <s v="ICICI"/>
    <s v="418407289930"/>
    <s v="264310429642"/>
  </r>
  <r>
    <x v="2847"/>
    <x v="118"/>
    <x v="0"/>
    <n v="43"/>
    <x v="3"/>
    <x v="0"/>
    <x v="6"/>
    <s v="2024-05-12"/>
    <x v="0"/>
    <x v="0"/>
    <n v="26"/>
    <n v="23"/>
    <n v="3"/>
    <n v="12"/>
    <n v="46724"/>
    <n v="1797.0769230769231"/>
    <n v="41332.769230769234"/>
    <n v="8266.5538461538472"/>
    <n v="4133.2769230769236"/>
    <n v="4959.9323076923083"/>
    <n v="200"/>
    <n v="5159.9323076923083"/>
    <n v="2400"/>
    <n v="56132.600000000006"/>
    <n v="50972.667692307696"/>
    <s v="Paid"/>
    <s v="ICICI"/>
    <s v="606502144735"/>
    <s v="990752691319"/>
  </r>
  <r>
    <x v="2848"/>
    <x v="194"/>
    <x v="0"/>
    <n v="29"/>
    <x v="7"/>
    <x v="2"/>
    <x v="4"/>
    <s v="2023-11-26"/>
    <x v="0"/>
    <x v="0"/>
    <n v="26"/>
    <n v="22"/>
    <n v="4"/>
    <n v="6"/>
    <n v="77311"/>
    <n v="2973.5"/>
    <n v="65417"/>
    <n v="13083.400000000001"/>
    <n v="6541.7000000000007"/>
    <n v="7850.04"/>
    <n v="200"/>
    <n v="8050.04"/>
    <n v="1200"/>
    <n v="86242.099999999991"/>
    <n v="78192.06"/>
    <s v="Paid"/>
    <s v="Axis"/>
    <s v="570243490000"/>
    <s v="519182629576"/>
  </r>
  <r>
    <x v="2849"/>
    <x v="82"/>
    <x v="0"/>
    <n v="45"/>
    <x v="5"/>
    <x v="0"/>
    <x v="1"/>
    <s v="2021-03-10"/>
    <x v="0"/>
    <x v="0"/>
    <n v="26"/>
    <n v="24"/>
    <n v="2"/>
    <n v="6"/>
    <n v="40018"/>
    <n v="1539.1538461538462"/>
    <n v="36939.692307692312"/>
    <n v="7387.9384615384624"/>
    <n v="3693.9692307692312"/>
    <n v="4432.7630769230773"/>
    <n v="200"/>
    <n v="4632.7630769230773"/>
    <n v="1200"/>
    <n v="49221.600000000006"/>
    <n v="44588.836923076931"/>
    <s v="Paid"/>
    <s v="HDFC"/>
    <s v="658513267409"/>
    <s v="977530410978"/>
  </r>
  <r>
    <x v="2850"/>
    <x v="9"/>
    <x v="1"/>
    <n v="30"/>
    <x v="6"/>
    <x v="3"/>
    <x v="0"/>
    <s v="2024-09-11"/>
    <x v="0"/>
    <x v="0"/>
    <n v="26"/>
    <n v="22"/>
    <n v="4"/>
    <n v="5"/>
    <n v="48579"/>
    <n v="1868.4230769230769"/>
    <n v="41105.307692307695"/>
    <n v="8221.0615384615394"/>
    <n v="4110.5307692307697"/>
    <n v="4932.6369230769233"/>
    <n v="200"/>
    <n v="5132.6369230769233"/>
    <n v="1000"/>
    <n v="54436.9"/>
    <n v="49304.263076923075"/>
    <s v="Paid"/>
    <s v="SBI"/>
    <s v="429231846335"/>
    <s v="287274698303"/>
  </r>
  <r>
    <x v="2851"/>
    <x v="187"/>
    <x v="1"/>
    <n v="37"/>
    <x v="0"/>
    <x v="1"/>
    <x v="1"/>
    <s v="2024-04-01"/>
    <x v="0"/>
    <x v="0"/>
    <n v="26"/>
    <n v="25"/>
    <n v="1"/>
    <n v="19"/>
    <n v="32774"/>
    <n v="1260.5384615384614"/>
    <n v="31513.461538461535"/>
    <n v="6302.6923076923076"/>
    <n v="3151.3461538461538"/>
    <n v="3781.6153846153843"/>
    <n v="200"/>
    <n v="3981.6153846153843"/>
    <n v="3800"/>
    <n v="44767.5"/>
    <n v="40785.884615384617"/>
    <s v="Paid"/>
    <s v="ICICI"/>
    <s v="706450099633"/>
    <s v="590992028267"/>
  </r>
  <r>
    <x v="2852"/>
    <x v="114"/>
    <x v="1"/>
    <n v="27"/>
    <x v="2"/>
    <x v="2"/>
    <x v="2"/>
    <s v="2020-07-25"/>
    <x v="0"/>
    <x v="0"/>
    <n v="26"/>
    <n v="22"/>
    <n v="4"/>
    <n v="16"/>
    <n v="76371"/>
    <n v="2937.3461538461538"/>
    <n v="64621.615384615383"/>
    <n v="12924.323076923078"/>
    <n v="6462.1615384615388"/>
    <n v="7754.5938461538453"/>
    <n v="200"/>
    <n v="7954.5938461538453"/>
    <n v="3200"/>
    <n v="87208.1"/>
    <n v="79253.50615384616"/>
    <s v="Paid"/>
    <s v="Axis"/>
    <s v="784708619523"/>
    <s v="282772669792"/>
  </r>
  <r>
    <x v="2853"/>
    <x v="12"/>
    <x v="0"/>
    <n v="24"/>
    <x v="1"/>
    <x v="1"/>
    <x v="1"/>
    <s v="2024-08-15"/>
    <x v="0"/>
    <x v="0"/>
    <n v="26"/>
    <n v="23"/>
    <n v="3"/>
    <n v="10"/>
    <n v="27442"/>
    <n v="1055.4615384615386"/>
    <n v="24275.615384615387"/>
    <n v="4855.1230769230779"/>
    <n v="2427.5615384615389"/>
    <n v="2913.0738461538463"/>
    <n v="200"/>
    <n v="3113.0738461538463"/>
    <n v="2000"/>
    <n v="33558.300000000003"/>
    <n v="30445.226153846157"/>
    <s v="Paid"/>
    <s v="ICICI"/>
    <s v="421847853525"/>
    <s v="825200321211"/>
  </r>
  <r>
    <x v="2854"/>
    <x v="102"/>
    <x v="1"/>
    <n v="33"/>
    <x v="6"/>
    <x v="4"/>
    <x v="3"/>
    <s v="2022-08-11"/>
    <x v="0"/>
    <x v="0"/>
    <n v="26"/>
    <n v="21"/>
    <n v="5"/>
    <n v="20"/>
    <n v="51525"/>
    <n v="1981.7307692307693"/>
    <n v="41616.346153846156"/>
    <n v="8323.2692307692323"/>
    <n v="4161.6346153846162"/>
    <n v="4993.9615384615381"/>
    <n v="200"/>
    <n v="5193.9615384615381"/>
    <n v="4000"/>
    <n v="58101.250000000007"/>
    <n v="52907.288461538468"/>
    <s v="Paid"/>
    <s v="SBI"/>
    <s v="925763965256"/>
    <s v="215517535406"/>
  </r>
  <r>
    <x v="2855"/>
    <x v="174"/>
    <x v="1"/>
    <n v="55"/>
    <x v="7"/>
    <x v="2"/>
    <x v="4"/>
    <s v="2023-01-11"/>
    <x v="0"/>
    <x v="0"/>
    <n v="26"/>
    <n v="25"/>
    <n v="1"/>
    <n v="18"/>
    <n v="35217"/>
    <n v="1354.5"/>
    <n v="33862.5"/>
    <n v="6772.5"/>
    <n v="3386.25"/>
    <n v="4063.5"/>
    <n v="200"/>
    <n v="4263.5"/>
    <n v="3600"/>
    <n v="47621.25"/>
    <n v="43357.75"/>
    <s v="Paid"/>
    <s v="ICICI"/>
    <s v="665566678450"/>
    <s v="201594049933"/>
  </r>
  <r>
    <x v="2856"/>
    <x v="23"/>
    <x v="0"/>
    <n v="30"/>
    <x v="0"/>
    <x v="2"/>
    <x v="3"/>
    <s v="2021-03-07"/>
    <x v="0"/>
    <x v="0"/>
    <n v="26"/>
    <n v="21"/>
    <n v="5"/>
    <n v="14"/>
    <n v="24619"/>
    <n v="946.88461538461536"/>
    <n v="19884.576923076922"/>
    <n v="3976.9153846153845"/>
    <n v="1988.4576923076922"/>
    <n v="2386.1492307692306"/>
    <n v="200"/>
    <n v="2586.1492307692306"/>
    <n v="2800"/>
    <n v="28649.95"/>
    <n v="26063.800769230769"/>
    <s v="Paid"/>
    <s v="HDFC"/>
    <s v="610821815050"/>
    <s v="957561254323"/>
  </r>
  <r>
    <x v="2857"/>
    <x v="73"/>
    <x v="0"/>
    <n v="54"/>
    <x v="2"/>
    <x v="4"/>
    <x v="4"/>
    <s v="2019-06-09"/>
    <x v="0"/>
    <x v="0"/>
    <n v="26"/>
    <n v="24"/>
    <n v="2"/>
    <n v="18"/>
    <n v="62806"/>
    <n v="2415.6153846153848"/>
    <n v="57974.769230769234"/>
    <n v="11594.953846153847"/>
    <n v="5797.4769230769234"/>
    <n v="6956.9723076923083"/>
    <n v="200"/>
    <n v="7156.9723076923083"/>
    <n v="3600"/>
    <n v="78967.200000000012"/>
    <n v="71810.227692307701"/>
    <s v="Paid"/>
    <s v="HDFC"/>
    <s v="695681239194"/>
    <s v="481603775056"/>
  </r>
  <r>
    <x v="2858"/>
    <x v="0"/>
    <x v="0"/>
    <n v="26"/>
    <x v="3"/>
    <x v="4"/>
    <x v="2"/>
    <s v="2021-11-29"/>
    <x v="0"/>
    <x v="0"/>
    <n v="26"/>
    <n v="23"/>
    <n v="3"/>
    <n v="19"/>
    <n v="75436"/>
    <n v="2901.3846153846152"/>
    <n v="66731.846153846156"/>
    <n v="13346.369230769233"/>
    <n v="6673.1846153846163"/>
    <n v="8007.8215384615387"/>
    <n v="200"/>
    <n v="8207.8215384615396"/>
    <n v="3800"/>
    <n v="90551.4"/>
    <n v="82343.578461538447"/>
    <s v="Paid"/>
    <s v="Axis"/>
    <s v="422569779791"/>
    <s v="659127026005"/>
  </r>
  <r>
    <x v="2859"/>
    <x v="24"/>
    <x v="0"/>
    <n v="39"/>
    <x v="5"/>
    <x v="3"/>
    <x v="3"/>
    <s v="2025-05-06"/>
    <x v="0"/>
    <x v="0"/>
    <n v="26"/>
    <n v="23"/>
    <n v="3"/>
    <n v="15"/>
    <n v="31409"/>
    <n v="1208.0384615384614"/>
    <n v="27784.884615384613"/>
    <n v="5556.9769230769234"/>
    <n v="2778.4884615384617"/>
    <n v="3334.1861538461535"/>
    <n v="200"/>
    <n v="3534.1861538461535"/>
    <n v="3000"/>
    <n v="39120.350000000006"/>
    <n v="35586.163846153853"/>
    <s v="Paid"/>
    <s v="HDFC"/>
    <s v="106566209175"/>
    <s v="725645239219"/>
  </r>
  <r>
    <x v="2860"/>
    <x v="86"/>
    <x v="1"/>
    <n v="37"/>
    <x v="1"/>
    <x v="4"/>
    <x v="3"/>
    <s v="2023-11-24"/>
    <x v="0"/>
    <x v="0"/>
    <n v="26"/>
    <n v="24"/>
    <n v="2"/>
    <n v="15"/>
    <n v="23151"/>
    <n v="890.42307692307691"/>
    <n v="21370.153846153844"/>
    <n v="4274.0307692307688"/>
    <n v="2137.0153846153844"/>
    <n v="2564.4184615384611"/>
    <n v="200"/>
    <n v="2764.4184615384611"/>
    <n v="3000"/>
    <n v="30781.199999999997"/>
    <n v="28016.781538461535"/>
    <s v="Paid"/>
    <s v="Axis"/>
    <s v="288211156271"/>
    <s v="695673651763"/>
  </r>
  <r>
    <x v="2861"/>
    <x v="185"/>
    <x v="1"/>
    <n v="48"/>
    <x v="3"/>
    <x v="1"/>
    <x v="5"/>
    <s v="2020-08-18"/>
    <x v="0"/>
    <x v="0"/>
    <n v="26"/>
    <n v="26"/>
    <n v="0"/>
    <n v="16"/>
    <n v="32442"/>
    <n v="1247.7692307692307"/>
    <n v="32442"/>
    <n v="6488.4000000000005"/>
    <n v="3244.2000000000003"/>
    <n v="3893.04"/>
    <n v="200"/>
    <n v="4093.04"/>
    <n v="3200"/>
    <n v="45374.6"/>
    <n v="41281.56"/>
    <s v="Paid"/>
    <s v="Axis"/>
    <s v="812934271360"/>
    <s v="979187324748"/>
  </r>
  <r>
    <x v="2862"/>
    <x v="147"/>
    <x v="0"/>
    <n v="36"/>
    <x v="6"/>
    <x v="2"/>
    <x v="4"/>
    <s v="2021-09-17"/>
    <x v="0"/>
    <x v="0"/>
    <n v="26"/>
    <n v="25"/>
    <n v="1"/>
    <n v="14"/>
    <n v="71605"/>
    <n v="2754.0384615384614"/>
    <n v="68850.961538461532"/>
    <n v="13770.192307692307"/>
    <n v="6885.0961538461534"/>
    <n v="8262.1153846153829"/>
    <n v="200"/>
    <n v="8462.1153846153829"/>
    <n v="2800"/>
    <n v="92306.25"/>
    <n v="83844.134615384624"/>
    <s v="Paid"/>
    <s v="HDFC"/>
    <s v="210356061239"/>
    <s v="877790434956"/>
  </r>
  <r>
    <x v="2863"/>
    <x v="29"/>
    <x v="1"/>
    <n v="53"/>
    <x v="4"/>
    <x v="3"/>
    <x v="0"/>
    <s v="2019-06-02"/>
    <x v="0"/>
    <x v="0"/>
    <n v="26"/>
    <n v="22"/>
    <n v="4"/>
    <n v="17"/>
    <n v="58695"/>
    <n v="2257.5"/>
    <n v="49665"/>
    <n v="9933"/>
    <n v="4966.5"/>
    <n v="5959.8"/>
    <n v="200"/>
    <n v="6159.8"/>
    <n v="3400"/>
    <n v="67964.5"/>
    <n v="61804.7"/>
    <s v="Paid"/>
    <s v="ICICI"/>
    <s v="662025954061"/>
    <s v="106963534600"/>
  </r>
  <r>
    <x v="2864"/>
    <x v="38"/>
    <x v="0"/>
    <n v="37"/>
    <x v="2"/>
    <x v="0"/>
    <x v="0"/>
    <s v="2023-08-01"/>
    <x v="0"/>
    <x v="0"/>
    <n v="26"/>
    <n v="24"/>
    <n v="2"/>
    <n v="12"/>
    <n v="47964"/>
    <n v="1844.7692307692307"/>
    <n v="44274.461538461539"/>
    <n v="8854.8923076923074"/>
    <n v="4427.4461538461537"/>
    <n v="5312.9353846153845"/>
    <n v="200"/>
    <n v="5512.9353846153845"/>
    <n v="2400"/>
    <n v="59956.800000000003"/>
    <n v="54443.86461538462"/>
    <s v="Paid"/>
    <s v="HDFC"/>
    <s v="549422914199"/>
    <s v="135534110226"/>
  </r>
  <r>
    <x v="2865"/>
    <x v="139"/>
    <x v="1"/>
    <n v="53"/>
    <x v="4"/>
    <x v="3"/>
    <x v="0"/>
    <s v="2022-04-29"/>
    <x v="0"/>
    <x v="0"/>
    <n v="26"/>
    <n v="24"/>
    <n v="2"/>
    <n v="8"/>
    <n v="52914"/>
    <n v="2035.1538461538462"/>
    <n v="48843.692307692312"/>
    <n v="9768.7384615384635"/>
    <n v="4884.3692307692318"/>
    <n v="5861.2430769230768"/>
    <n v="200"/>
    <n v="6061.2430769230768"/>
    <n v="1600"/>
    <n v="65096.80000000001"/>
    <n v="59035.556923076932"/>
    <s v="Paid"/>
    <s v="ICICI"/>
    <s v="675559039579"/>
    <s v="834583497482"/>
  </r>
  <r>
    <x v="2866"/>
    <x v="77"/>
    <x v="1"/>
    <n v="52"/>
    <x v="1"/>
    <x v="0"/>
    <x v="6"/>
    <s v="2022-08-02"/>
    <x v="0"/>
    <x v="0"/>
    <n v="26"/>
    <n v="25"/>
    <n v="1"/>
    <n v="15"/>
    <n v="79375"/>
    <n v="3052.8846153846152"/>
    <n v="76322.115384615376"/>
    <n v="15264.423076923076"/>
    <n v="7632.2115384615381"/>
    <n v="9158.6538461538439"/>
    <n v="200"/>
    <n v="9358.6538461538439"/>
    <n v="3000"/>
    <n v="102218.74999999999"/>
    <n v="92860.096153846142"/>
    <s v="Paid"/>
    <s v="ICICI"/>
    <s v="804070371683"/>
    <s v="700579488162"/>
  </r>
  <r>
    <x v="2867"/>
    <x v="184"/>
    <x v="1"/>
    <n v="43"/>
    <x v="7"/>
    <x v="1"/>
    <x v="5"/>
    <s v="2019-04-23"/>
    <x v="0"/>
    <x v="0"/>
    <n v="26"/>
    <n v="21"/>
    <n v="5"/>
    <n v="18"/>
    <n v="43236"/>
    <n v="1662.9230769230769"/>
    <n v="34921.384615384617"/>
    <n v="6984.2769230769236"/>
    <n v="3492.1384615384618"/>
    <n v="4190.5661538461536"/>
    <n v="200"/>
    <n v="4390.5661538461536"/>
    <n v="3600"/>
    <n v="48997.8"/>
    <n v="44607.233846153846"/>
    <s v="Paid"/>
    <s v="ICICI"/>
    <s v="828475464933"/>
    <s v="376592389071"/>
  </r>
  <r>
    <x v="2868"/>
    <x v="128"/>
    <x v="1"/>
    <n v="31"/>
    <x v="3"/>
    <x v="0"/>
    <x v="6"/>
    <s v="2019-03-08"/>
    <x v="0"/>
    <x v="0"/>
    <n v="26"/>
    <n v="26"/>
    <n v="0"/>
    <n v="3"/>
    <n v="20214"/>
    <n v="777.46153846153845"/>
    <n v="20214"/>
    <n v="4042.8"/>
    <n v="2021.4"/>
    <n v="2425.6799999999998"/>
    <n v="200"/>
    <n v="2625.68"/>
    <n v="600"/>
    <n v="26878.2"/>
    <n v="24252.52"/>
    <s v="Paid"/>
    <s v="ICICI"/>
    <s v="723832703440"/>
    <s v="500369587614"/>
  </r>
  <r>
    <x v="2869"/>
    <x v="188"/>
    <x v="0"/>
    <n v="29"/>
    <x v="3"/>
    <x v="5"/>
    <x v="5"/>
    <s v="2022-08-21"/>
    <x v="0"/>
    <x v="0"/>
    <n v="26"/>
    <n v="22"/>
    <n v="4"/>
    <n v="1"/>
    <n v="57213"/>
    <n v="2200.5"/>
    <n v="48411"/>
    <n v="9682.2000000000007"/>
    <n v="4841.1000000000004"/>
    <n v="5809.32"/>
    <n v="200"/>
    <n v="6009.32"/>
    <n v="200"/>
    <n v="63134.299999999996"/>
    <n v="57124.979999999996"/>
    <s v="Paid"/>
    <s v="Axis"/>
    <s v="467348597272"/>
    <s v="886198557521"/>
  </r>
  <r>
    <x v="2870"/>
    <x v="165"/>
    <x v="0"/>
    <n v="50"/>
    <x v="1"/>
    <x v="2"/>
    <x v="4"/>
    <s v="2019-12-19"/>
    <x v="0"/>
    <x v="0"/>
    <n v="26"/>
    <n v="25"/>
    <n v="1"/>
    <n v="4"/>
    <n v="53010"/>
    <n v="2038.8461538461538"/>
    <n v="50971.153846153844"/>
    <n v="10194.23076923077"/>
    <n v="5097.1153846153848"/>
    <n v="6116.538461538461"/>
    <n v="200"/>
    <n v="6316.538461538461"/>
    <n v="800"/>
    <n v="67062.5"/>
    <n v="60745.961538461539"/>
    <s v="Paid"/>
    <s v="SBI"/>
    <s v="716757513385"/>
    <s v="891238872140"/>
  </r>
  <r>
    <x v="2871"/>
    <x v="131"/>
    <x v="0"/>
    <n v="24"/>
    <x v="6"/>
    <x v="2"/>
    <x v="5"/>
    <s v="2021-02-23"/>
    <x v="0"/>
    <x v="0"/>
    <n v="26"/>
    <n v="25"/>
    <n v="1"/>
    <n v="18"/>
    <n v="19302"/>
    <n v="742.38461538461536"/>
    <n v="18559.615384615383"/>
    <n v="3711.9230769230767"/>
    <n v="1855.9615384615383"/>
    <n v="2227.1538461538457"/>
    <n v="200"/>
    <n v="2427.1538461538457"/>
    <n v="3600"/>
    <n v="27727.5"/>
    <n v="25300.346153846156"/>
    <s v="Paid"/>
    <s v="HDFC"/>
    <s v="774608259956"/>
    <s v="769208349136"/>
  </r>
  <r>
    <x v="2872"/>
    <x v="78"/>
    <x v="1"/>
    <n v="54"/>
    <x v="3"/>
    <x v="4"/>
    <x v="1"/>
    <s v="2021-12-07"/>
    <x v="0"/>
    <x v="0"/>
    <n v="26"/>
    <n v="25"/>
    <n v="1"/>
    <n v="5"/>
    <n v="35277"/>
    <n v="1356.8076923076924"/>
    <n v="33920.192307692312"/>
    <n v="6784.0384615384628"/>
    <n v="3392.0192307692314"/>
    <n v="4070.4230769230771"/>
    <n v="200"/>
    <n v="4270.4230769230771"/>
    <n v="1000"/>
    <n v="45096.250000000007"/>
    <n v="40825.826923076929"/>
    <s v="Paid"/>
    <s v="ICICI"/>
    <s v="688094996996"/>
    <s v="659471245297"/>
  </r>
  <r>
    <x v="2873"/>
    <x v="190"/>
    <x v="1"/>
    <n v="55"/>
    <x v="3"/>
    <x v="4"/>
    <x v="3"/>
    <s v="2022-03-08"/>
    <x v="0"/>
    <x v="0"/>
    <n v="26"/>
    <n v="23"/>
    <n v="3"/>
    <n v="15"/>
    <n v="35944"/>
    <n v="1382.4615384615386"/>
    <n v="31796.615384615387"/>
    <n v="6359.3230769230777"/>
    <n v="3179.6615384615388"/>
    <n v="3815.5938461538462"/>
    <n v="200"/>
    <n v="4015.5938461538462"/>
    <n v="3000"/>
    <n v="44335.6"/>
    <n v="40320.006153846152"/>
    <s v="Paid"/>
    <s v="ICICI"/>
    <s v="389118918305"/>
    <s v="244022852878"/>
  </r>
  <r>
    <x v="2874"/>
    <x v="14"/>
    <x v="1"/>
    <n v="36"/>
    <x v="1"/>
    <x v="0"/>
    <x v="5"/>
    <s v="2024-12-22"/>
    <x v="0"/>
    <x v="0"/>
    <n v="26"/>
    <n v="23"/>
    <n v="3"/>
    <n v="20"/>
    <n v="76102"/>
    <n v="2927"/>
    <n v="67321"/>
    <n v="13464.2"/>
    <n v="6732.1"/>
    <n v="8078.5199999999995"/>
    <n v="200"/>
    <n v="8278.52"/>
    <n v="4000"/>
    <n v="91517.3"/>
    <n v="83238.78"/>
    <s v="Paid"/>
    <s v="HDFC"/>
    <s v="139386375923"/>
    <s v="937926999521"/>
  </r>
  <r>
    <x v="2875"/>
    <x v="42"/>
    <x v="0"/>
    <n v="46"/>
    <x v="3"/>
    <x v="4"/>
    <x v="2"/>
    <s v="2023-12-03"/>
    <x v="0"/>
    <x v="0"/>
    <n v="26"/>
    <n v="25"/>
    <n v="1"/>
    <n v="11"/>
    <n v="31056"/>
    <n v="1194.4615384615386"/>
    <n v="29861.538461538465"/>
    <n v="5972.3076923076933"/>
    <n v="2986.1538461538466"/>
    <n v="3583.3846153846157"/>
    <n v="200"/>
    <n v="3783.3846153846157"/>
    <n v="2200"/>
    <n v="41020"/>
    <n v="37236.615384615383"/>
    <s v="Paid"/>
    <s v="Axis"/>
    <s v="125730719692"/>
    <s v="128186423440"/>
  </r>
  <r>
    <x v="2876"/>
    <x v="49"/>
    <x v="1"/>
    <n v="45"/>
    <x v="5"/>
    <x v="3"/>
    <x v="6"/>
    <s v="2025-08-28"/>
    <x v="0"/>
    <x v="0"/>
    <n v="26"/>
    <n v="21"/>
    <n v="5"/>
    <n v="12"/>
    <n v="39754"/>
    <n v="1529"/>
    <n v="32109"/>
    <n v="6421.8"/>
    <n v="3210.9"/>
    <n v="3853.08"/>
    <n v="200"/>
    <n v="4053.08"/>
    <n v="2400"/>
    <n v="44141.700000000004"/>
    <n v="40088.620000000003"/>
    <s v="Paid"/>
    <s v="Axis"/>
    <s v="501602103244"/>
    <s v="859851060227"/>
  </r>
  <r>
    <x v="2877"/>
    <x v="184"/>
    <x v="0"/>
    <n v="33"/>
    <x v="4"/>
    <x v="5"/>
    <x v="0"/>
    <s v="2019-02-17"/>
    <x v="0"/>
    <x v="0"/>
    <n v="26"/>
    <n v="22"/>
    <n v="4"/>
    <n v="13"/>
    <n v="54363"/>
    <n v="2090.8846153846152"/>
    <n v="45999.461538461532"/>
    <n v="9199.8923076923074"/>
    <n v="4599.9461538461537"/>
    <n v="5519.9353846153836"/>
    <n v="200"/>
    <n v="5719.9353846153836"/>
    <n v="2600"/>
    <n v="62399.299999999996"/>
    <n v="56679.364615384613"/>
    <s v="Paid"/>
    <s v="ICICI"/>
    <s v="256913142026"/>
    <s v="559861524445"/>
  </r>
  <r>
    <x v="2878"/>
    <x v="103"/>
    <x v="0"/>
    <n v="28"/>
    <x v="1"/>
    <x v="5"/>
    <x v="6"/>
    <s v="2025-03-31"/>
    <x v="0"/>
    <x v="0"/>
    <n v="26"/>
    <n v="23"/>
    <n v="3"/>
    <n v="19"/>
    <n v="29483"/>
    <n v="1133.9615384615386"/>
    <n v="26081.115384615387"/>
    <n v="5216.2230769230773"/>
    <n v="2608.1115384615387"/>
    <n v="3129.7338461538461"/>
    <n v="200"/>
    <n v="3329.7338461538461"/>
    <n v="3800"/>
    <n v="37705.450000000004"/>
    <n v="34375.716153846159"/>
    <s v="Paid"/>
    <s v="HDFC"/>
    <s v="259960996241"/>
    <s v="867398755367"/>
  </r>
  <r>
    <x v="2879"/>
    <x v="92"/>
    <x v="1"/>
    <n v="21"/>
    <x v="5"/>
    <x v="4"/>
    <x v="0"/>
    <s v="2022-09-17"/>
    <x v="0"/>
    <x v="0"/>
    <n v="26"/>
    <n v="25"/>
    <n v="1"/>
    <n v="6"/>
    <n v="79793"/>
    <n v="3068.9615384615386"/>
    <n v="76724.038461538468"/>
    <n v="15344.807692307695"/>
    <n v="7672.4038461538476"/>
    <n v="9206.8846153846152"/>
    <n v="200"/>
    <n v="9406.8846153846152"/>
    <n v="1200"/>
    <n v="100941.25"/>
    <n v="91534.36538461539"/>
    <s v="Paid"/>
    <s v="Axis"/>
    <s v="196055475919"/>
    <s v="986863043743"/>
  </r>
  <r>
    <x v="2880"/>
    <x v="122"/>
    <x v="0"/>
    <n v="50"/>
    <x v="1"/>
    <x v="1"/>
    <x v="0"/>
    <s v="2025-04-13"/>
    <x v="0"/>
    <x v="0"/>
    <n v="26"/>
    <n v="23"/>
    <n v="3"/>
    <n v="15"/>
    <n v="53835"/>
    <n v="2070.5769230769229"/>
    <n v="47623.269230769227"/>
    <n v="9524.6538461538457"/>
    <n v="4762.3269230769229"/>
    <n v="5714.7923076923071"/>
    <n v="200"/>
    <n v="5914.7923076923071"/>
    <n v="3000"/>
    <n v="64910.249999999993"/>
    <n v="58995.457692307682"/>
    <s v="Paid"/>
    <s v="SBI"/>
    <s v="790912783477"/>
    <s v="904249303212"/>
  </r>
  <r>
    <x v="2881"/>
    <x v="97"/>
    <x v="1"/>
    <n v="25"/>
    <x v="4"/>
    <x v="0"/>
    <x v="0"/>
    <s v="2020-10-07"/>
    <x v="0"/>
    <x v="0"/>
    <n v="26"/>
    <n v="23"/>
    <n v="3"/>
    <n v="12"/>
    <n v="68472"/>
    <n v="2633.5384615384614"/>
    <n v="60571.38461538461"/>
    <n v="12114.276923076923"/>
    <n v="6057.1384615384613"/>
    <n v="7268.5661538461527"/>
    <n v="200"/>
    <n v="7468.5661538461527"/>
    <n v="2400"/>
    <n v="81142.799999999988"/>
    <n v="73674.233846153831"/>
    <s v="Paid"/>
    <s v="SBI"/>
    <s v="207900951839"/>
    <s v="958109516702"/>
  </r>
  <r>
    <x v="2882"/>
    <x v="185"/>
    <x v="0"/>
    <n v="25"/>
    <x v="6"/>
    <x v="0"/>
    <x v="2"/>
    <s v="2024-07-08"/>
    <x v="0"/>
    <x v="0"/>
    <n v="26"/>
    <n v="26"/>
    <n v="0"/>
    <n v="14"/>
    <n v="72160"/>
    <n v="2775.3846153846152"/>
    <n v="72160"/>
    <n v="14432"/>
    <n v="7216"/>
    <n v="8659.1999999999989"/>
    <n v="200"/>
    <n v="8859.1999999999989"/>
    <n v="2800"/>
    <n v="96608"/>
    <n v="87748.800000000003"/>
    <s v="Paid"/>
    <s v="Axis"/>
    <s v="172746405452"/>
    <s v="317389849645"/>
  </r>
  <r>
    <x v="2883"/>
    <x v="99"/>
    <x v="1"/>
    <n v="38"/>
    <x v="4"/>
    <x v="5"/>
    <x v="5"/>
    <s v="2019-07-10"/>
    <x v="0"/>
    <x v="0"/>
    <n v="26"/>
    <n v="23"/>
    <n v="3"/>
    <n v="16"/>
    <n v="58270"/>
    <n v="2241.1538461538462"/>
    <n v="51546.538461538461"/>
    <n v="10309.307692307693"/>
    <n v="5154.6538461538466"/>
    <n v="6185.5846153846151"/>
    <n v="200"/>
    <n v="6385.5846153846151"/>
    <n v="3200"/>
    <n v="70210.5"/>
    <n v="63824.915384615386"/>
    <s v="Paid"/>
    <s v="ICICI"/>
    <s v="168092462740"/>
    <s v="327306016456"/>
  </r>
  <r>
    <x v="2884"/>
    <x v="84"/>
    <x v="1"/>
    <n v="42"/>
    <x v="6"/>
    <x v="4"/>
    <x v="6"/>
    <s v="2020-01-15"/>
    <x v="0"/>
    <x v="0"/>
    <n v="26"/>
    <n v="25"/>
    <n v="1"/>
    <n v="15"/>
    <n v="25844"/>
    <n v="994"/>
    <n v="24850"/>
    <n v="4970"/>
    <n v="2485"/>
    <n v="2982"/>
    <n v="200"/>
    <n v="3182"/>
    <n v="3000"/>
    <n v="35305"/>
    <n v="32123"/>
    <s v="Paid"/>
    <s v="HDFC"/>
    <s v="792251642137"/>
    <s v="357563189661"/>
  </r>
  <r>
    <x v="2885"/>
    <x v="31"/>
    <x v="0"/>
    <n v="23"/>
    <x v="2"/>
    <x v="3"/>
    <x v="5"/>
    <s v="2025-02-27"/>
    <x v="0"/>
    <x v="0"/>
    <n v="26"/>
    <n v="24"/>
    <n v="2"/>
    <n v="19"/>
    <n v="36276"/>
    <n v="1395.2307692307693"/>
    <n v="33485.538461538461"/>
    <n v="6697.1076923076926"/>
    <n v="3348.5538461538463"/>
    <n v="4018.2646153846154"/>
    <n v="200"/>
    <n v="4218.2646153846154"/>
    <n v="3800"/>
    <n v="47331.199999999997"/>
    <n v="43112.935384615383"/>
    <s v="Paid"/>
    <s v="ICICI"/>
    <s v="576259596027"/>
    <s v="126852269299"/>
  </r>
  <r>
    <x v="2886"/>
    <x v="182"/>
    <x v="1"/>
    <n v="29"/>
    <x v="3"/>
    <x v="5"/>
    <x v="5"/>
    <s v="2019-03-12"/>
    <x v="0"/>
    <x v="0"/>
    <n v="26"/>
    <n v="22"/>
    <n v="4"/>
    <n v="19"/>
    <n v="23445"/>
    <n v="901.73076923076928"/>
    <n v="19838.076923076926"/>
    <n v="3967.6153846153852"/>
    <n v="1983.8076923076926"/>
    <n v="2380.5692307692311"/>
    <n v="200"/>
    <n v="2580.5692307692311"/>
    <n v="3800"/>
    <n v="29589.500000000004"/>
    <n v="27008.930769230774"/>
    <s v="Paid"/>
    <s v="HDFC"/>
    <s v="981450241872"/>
    <s v="257134927529"/>
  </r>
  <r>
    <x v="2887"/>
    <x v="37"/>
    <x v="1"/>
    <n v="33"/>
    <x v="2"/>
    <x v="0"/>
    <x v="2"/>
    <s v="2024-07-24"/>
    <x v="0"/>
    <x v="0"/>
    <n v="26"/>
    <n v="23"/>
    <n v="3"/>
    <n v="2"/>
    <n v="27276"/>
    <n v="1049.0769230769231"/>
    <n v="24128.76923076923"/>
    <n v="4825.7538461538461"/>
    <n v="2412.876923076923"/>
    <n v="2895.4523076923074"/>
    <n v="200"/>
    <n v="3095.4523076923074"/>
    <n v="400"/>
    <n v="31767.4"/>
    <n v="28671.947692307695"/>
    <s v="Paid"/>
    <s v="Axis"/>
    <s v="283554889995"/>
    <s v="243094165799"/>
  </r>
  <r>
    <x v="2888"/>
    <x v="167"/>
    <x v="1"/>
    <n v="40"/>
    <x v="2"/>
    <x v="2"/>
    <x v="4"/>
    <s v="2021-02-09"/>
    <x v="0"/>
    <x v="0"/>
    <n v="26"/>
    <n v="25"/>
    <n v="1"/>
    <n v="10"/>
    <n v="27380"/>
    <n v="1053.0769230769231"/>
    <n v="26326.923076923078"/>
    <n v="5265.3846153846162"/>
    <n v="2632.6923076923081"/>
    <n v="3159.2307692307691"/>
    <n v="200"/>
    <n v="3359.2307692307691"/>
    <n v="2000"/>
    <n v="36225"/>
    <n v="32865.769230769234"/>
    <s v="Paid"/>
    <s v="SBI"/>
    <s v="586045768098"/>
    <s v="536180396760"/>
  </r>
  <r>
    <x v="2889"/>
    <x v="79"/>
    <x v="1"/>
    <n v="44"/>
    <x v="0"/>
    <x v="0"/>
    <x v="0"/>
    <s v="2019-03-23"/>
    <x v="0"/>
    <x v="0"/>
    <n v="26"/>
    <n v="23"/>
    <n v="3"/>
    <n v="11"/>
    <n v="66064"/>
    <n v="2540.9230769230771"/>
    <n v="58441.230769230773"/>
    <n v="11688.246153846156"/>
    <n v="5844.1230769230779"/>
    <n v="7012.9476923076927"/>
    <n v="200"/>
    <n v="7212.9476923076927"/>
    <n v="2200"/>
    <n v="78173.600000000006"/>
    <n v="70960.652307692319"/>
    <s v="Paid"/>
    <s v="ICICI"/>
    <s v="491046938063"/>
    <s v="692444604603"/>
  </r>
  <r>
    <x v="2890"/>
    <x v="68"/>
    <x v="0"/>
    <n v="43"/>
    <x v="3"/>
    <x v="0"/>
    <x v="1"/>
    <s v="2024-08-02"/>
    <x v="0"/>
    <x v="0"/>
    <n v="26"/>
    <n v="25"/>
    <n v="1"/>
    <n v="10"/>
    <n v="31813"/>
    <n v="1223.5769230769231"/>
    <n v="30589.423076923078"/>
    <n v="6117.8846153846162"/>
    <n v="3058.9423076923081"/>
    <n v="3670.7307692307691"/>
    <n v="200"/>
    <n v="3870.7307692307691"/>
    <n v="2000"/>
    <n v="41766.25"/>
    <n v="37895.519230769234"/>
    <s v="Paid"/>
    <s v="Axis"/>
    <s v="331213714079"/>
    <s v="787969728497"/>
  </r>
  <r>
    <x v="2891"/>
    <x v="132"/>
    <x v="0"/>
    <n v="21"/>
    <x v="0"/>
    <x v="1"/>
    <x v="4"/>
    <s v="2025-08-06"/>
    <x v="0"/>
    <x v="0"/>
    <n v="26"/>
    <n v="25"/>
    <n v="1"/>
    <n v="17"/>
    <n v="38995"/>
    <n v="1499.8076923076924"/>
    <n v="37495.192307692312"/>
    <n v="7499.0384615384628"/>
    <n v="3749.5192307692314"/>
    <n v="4499.4230769230771"/>
    <n v="200"/>
    <n v="4699.4230769230771"/>
    <n v="3400"/>
    <n v="52143.750000000007"/>
    <n v="47444.326923076929"/>
    <s v="Paid"/>
    <s v="Axis"/>
    <s v="837929438597"/>
    <s v="116294683891"/>
  </r>
  <r>
    <x v="2892"/>
    <x v="57"/>
    <x v="1"/>
    <n v="29"/>
    <x v="6"/>
    <x v="4"/>
    <x v="6"/>
    <s v="2021-06-05"/>
    <x v="0"/>
    <x v="0"/>
    <n v="26"/>
    <n v="25"/>
    <n v="1"/>
    <n v="8"/>
    <n v="56220"/>
    <n v="2162.3076923076924"/>
    <n v="54057.692307692312"/>
    <n v="10811.538461538463"/>
    <n v="5405.7692307692314"/>
    <n v="6486.9230769230771"/>
    <n v="200"/>
    <n v="6686.9230769230771"/>
    <n v="1600"/>
    <n v="71875"/>
    <n v="65188.076923076922"/>
    <s v="Paid"/>
    <s v="HDFC"/>
    <s v="522365259584"/>
    <s v="410798799589"/>
  </r>
  <r>
    <x v="2893"/>
    <x v="87"/>
    <x v="1"/>
    <n v="22"/>
    <x v="1"/>
    <x v="4"/>
    <x v="6"/>
    <s v="2023-04-21"/>
    <x v="0"/>
    <x v="0"/>
    <n v="26"/>
    <n v="25"/>
    <n v="1"/>
    <n v="15"/>
    <n v="38441"/>
    <n v="1478.5"/>
    <n v="36962.5"/>
    <n v="7392.5"/>
    <n v="3696.25"/>
    <n v="4435.5"/>
    <n v="200"/>
    <n v="4635.5"/>
    <n v="3000"/>
    <n v="51051.25"/>
    <n v="46415.75"/>
    <s v="Paid"/>
    <s v="HDFC"/>
    <s v="143975273511"/>
    <s v="222668529940"/>
  </r>
  <r>
    <x v="2894"/>
    <x v="144"/>
    <x v="1"/>
    <n v="42"/>
    <x v="6"/>
    <x v="4"/>
    <x v="6"/>
    <s v="2022-10-05"/>
    <x v="0"/>
    <x v="0"/>
    <n v="26"/>
    <n v="24"/>
    <n v="2"/>
    <n v="10"/>
    <n v="38513"/>
    <n v="1481.2692307692307"/>
    <n v="35550.461538461539"/>
    <n v="7110.0923076923082"/>
    <n v="3555.0461538461541"/>
    <n v="4266.0553846153844"/>
    <n v="200"/>
    <n v="4466.0553846153844"/>
    <n v="2000"/>
    <n v="48215.6"/>
    <n v="43749.544615384613"/>
    <s v="Paid"/>
    <s v="Axis"/>
    <s v="103432679932"/>
    <s v="881499286337"/>
  </r>
  <r>
    <x v="2895"/>
    <x v="36"/>
    <x v="1"/>
    <n v="47"/>
    <x v="7"/>
    <x v="3"/>
    <x v="1"/>
    <s v="2020-05-26"/>
    <x v="0"/>
    <x v="0"/>
    <n v="26"/>
    <n v="24"/>
    <n v="2"/>
    <n v="3"/>
    <n v="70473"/>
    <n v="2710.5"/>
    <n v="65052"/>
    <n v="13010.400000000001"/>
    <n v="6505.2000000000007"/>
    <n v="7806.24"/>
    <n v="200"/>
    <n v="8006.24"/>
    <n v="600"/>
    <n v="85167.599999999991"/>
    <n v="77161.359999999986"/>
    <s v="Paid"/>
    <s v="Axis"/>
    <s v="230856755285"/>
    <s v="529915550772"/>
  </r>
  <r>
    <x v="2896"/>
    <x v="179"/>
    <x v="0"/>
    <n v="38"/>
    <x v="7"/>
    <x v="3"/>
    <x v="0"/>
    <s v="2020-09-13"/>
    <x v="0"/>
    <x v="0"/>
    <n v="26"/>
    <n v="24"/>
    <n v="2"/>
    <n v="3"/>
    <n v="69549"/>
    <n v="2674.9615384615386"/>
    <n v="64199.076923076922"/>
    <n v="12839.815384615385"/>
    <n v="6419.9076923076927"/>
    <n v="7703.8892307692304"/>
    <n v="200"/>
    <n v="7903.8892307692304"/>
    <n v="600"/>
    <n v="84058.8"/>
    <n v="76154.910769230773"/>
    <s v="Paid"/>
    <s v="SBI"/>
    <s v="575980348655"/>
    <s v="343618036868"/>
  </r>
  <r>
    <x v="2897"/>
    <x v="191"/>
    <x v="0"/>
    <n v="28"/>
    <x v="7"/>
    <x v="1"/>
    <x v="3"/>
    <s v="2020-03-08"/>
    <x v="0"/>
    <x v="0"/>
    <n v="26"/>
    <n v="26"/>
    <n v="0"/>
    <n v="20"/>
    <n v="24725"/>
    <n v="950.96153846153845"/>
    <n v="24725"/>
    <n v="4945"/>
    <n v="2472.5"/>
    <n v="2967"/>
    <n v="200"/>
    <n v="3167"/>
    <n v="4000"/>
    <n v="36142.5"/>
    <n v="32975.5"/>
    <s v="Paid"/>
    <s v="ICICI"/>
    <s v="169753218424"/>
    <s v="134138363407"/>
  </r>
  <r>
    <x v="2898"/>
    <x v="112"/>
    <x v="0"/>
    <n v="24"/>
    <x v="6"/>
    <x v="0"/>
    <x v="2"/>
    <s v="2024-07-13"/>
    <x v="0"/>
    <x v="0"/>
    <n v="26"/>
    <n v="25"/>
    <n v="1"/>
    <n v="20"/>
    <n v="70818"/>
    <n v="2723.7692307692309"/>
    <n v="68094.23076923078"/>
    <n v="13618.846153846156"/>
    <n v="6809.423076923078"/>
    <n v="8171.3076923076933"/>
    <n v="200"/>
    <n v="8371.3076923076933"/>
    <n v="4000"/>
    <n v="92522.500000000015"/>
    <n v="84151.192307692327"/>
    <s v="Paid"/>
    <s v="Axis"/>
    <s v="396847169466"/>
    <s v="807052759207"/>
  </r>
  <r>
    <x v="2899"/>
    <x v="2"/>
    <x v="0"/>
    <n v="29"/>
    <x v="5"/>
    <x v="4"/>
    <x v="3"/>
    <s v="2020-08-26"/>
    <x v="0"/>
    <x v="0"/>
    <n v="26"/>
    <n v="23"/>
    <n v="3"/>
    <n v="18"/>
    <n v="50713"/>
    <n v="1950.5"/>
    <n v="44861.5"/>
    <n v="8972.3000000000011"/>
    <n v="4486.1500000000005"/>
    <n v="5383.38"/>
    <n v="200"/>
    <n v="5583.38"/>
    <n v="3600"/>
    <n v="61919.950000000004"/>
    <n v="56336.570000000007"/>
    <s v="Paid"/>
    <s v="HDFC"/>
    <s v="991532633874"/>
    <s v="133453910482"/>
  </r>
  <r>
    <x v="2900"/>
    <x v="183"/>
    <x v="1"/>
    <n v="27"/>
    <x v="3"/>
    <x v="5"/>
    <x v="3"/>
    <s v="2025-02-14"/>
    <x v="0"/>
    <x v="0"/>
    <n v="26"/>
    <n v="25"/>
    <n v="1"/>
    <n v="6"/>
    <n v="52851"/>
    <n v="2032.7307692307693"/>
    <n v="50818.269230769234"/>
    <n v="10163.653846153848"/>
    <n v="5081.8269230769238"/>
    <n v="6098.1923076923076"/>
    <n v="200"/>
    <n v="6298.1923076923076"/>
    <n v="1200"/>
    <n v="67263.75"/>
    <n v="60965.557692307695"/>
    <s v="Paid"/>
    <s v="HDFC"/>
    <s v="740811789941"/>
    <s v="110254366621"/>
  </r>
  <r>
    <x v="2901"/>
    <x v="100"/>
    <x v="1"/>
    <n v="55"/>
    <x v="1"/>
    <x v="5"/>
    <x v="4"/>
    <s v="2020-01-18"/>
    <x v="0"/>
    <x v="0"/>
    <n v="26"/>
    <n v="22"/>
    <n v="4"/>
    <n v="20"/>
    <n v="54045"/>
    <n v="2078.6538461538462"/>
    <n v="45730.384615384617"/>
    <n v="9146.0769230769238"/>
    <n v="4573.0384615384619"/>
    <n v="5487.6461538461535"/>
    <n v="200"/>
    <n v="5687.6461538461535"/>
    <n v="4000"/>
    <n v="63449.5"/>
    <n v="57761.853846153848"/>
    <s v="Paid"/>
    <s v="SBI"/>
    <s v="767793588285"/>
    <s v="162092820567"/>
  </r>
  <r>
    <x v="2902"/>
    <x v="142"/>
    <x v="0"/>
    <n v="24"/>
    <x v="7"/>
    <x v="4"/>
    <x v="4"/>
    <s v="2024-02-26"/>
    <x v="0"/>
    <x v="0"/>
    <n v="26"/>
    <n v="25"/>
    <n v="1"/>
    <n v="13"/>
    <n v="19500"/>
    <n v="750"/>
    <n v="18750"/>
    <n v="3750"/>
    <n v="1875"/>
    <n v="2250"/>
    <n v="200"/>
    <n v="2450"/>
    <n v="2600"/>
    <n v="26975"/>
    <n v="24525"/>
    <s v="Paid"/>
    <s v="ICICI"/>
    <s v="526876380482"/>
    <s v="669691452697"/>
  </r>
  <r>
    <x v="2903"/>
    <x v="38"/>
    <x v="1"/>
    <n v="33"/>
    <x v="7"/>
    <x v="1"/>
    <x v="5"/>
    <s v="2020-02-18"/>
    <x v="0"/>
    <x v="0"/>
    <n v="26"/>
    <n v="25"/>
    <n v="1"/>
    <n v="7"/>
    <n v="34057"/>
    <n v="1309.8846153846155"/>
    <n v="32747.115384615387"/>
    <n v="6549.423076923078"/>
    <n v="3274.711538461539"/>
    <n v="3929.6538461538462"/>
    <n v="200"/>
    <n v="4129.6538461538457"/>
    <n v="1400"/>
    <n v="43971.250000000007"/>
    <n v="39841.596153846163"/>
    <s v="Paid"/>
    <s v="Axis"/>
    <s v="287509225972"/>
    <s v="813207184488"/>
  </r>
  <r>
    <x v="2904"/>
    <x v="127"/>
    <x v="1"/>
    <n v="53"/>
    <x v="3"/>
    <x v="0"/>
    <x v="5"/>
    <s v="2025-05-09"/>
    <x v="0"/>
    <x v="0"/>
    <n v="26"/>
    <n v="24"/>
    <n v="2"/>
    <n v="5"/>
    <n v="64677"/>
    <n v="2487.5769230769229"/>
    <n v="59701.846153846149"/>
    <n v="11940.369230769231"/>
    <n v="5970.1846153846154"/>
    <n v="7164.2215384615374"/>
    <n v="200"/>
    <n v="7364.2215384615374"/>
    <n v="1000"/>
    <n v="78612.399999999994"/>
    <n v="71248.178461538453"/>
    <s v="Paid"/>
    <s v="Axis"/>
    <s v="424261219337"/>
    <s v="979726882057"/>
  </r>
  <r>
    <x v="2905"/>
    <x v="67"/>
    <x v="0"/>
    <n v="52"/>
    <x v="3"/>
    <x v="2"/>
    <x v="6"/>
    <s v="2024-08-03"/>
    <x v="0"/>
    <x v="0"/>
    <n v="26"/>
    <n v="25"/>
    <n v="1"/>
    <n v="19"/>
    <n v="37138"/>
    <n v="1428.3846153846155"/>
    <n v="35709.61538461539"/>
    <n v="7141.923076923078"/>
    <n v="3570.961538461539"/>
    <n v="4285.1538461538466"/>
    <n v="200"/>
    <n v="4485.1538461538466"/>
    <n v="3800"/>
    <n v="50222.500000000007"/>
    <n v="45737.346153846163"/>
    <s v="Paid"/>
    <s v="SBI"/>
    <s v="731234739002"/>
    <s v="812875825053"/>
  </r>
  <r>
    <x v="2906"/>
    <x v="45"/>
    <x v="0"/>
    <n v="29"/>
    <x v="6"/>
    <x v="5"/>
    <x v="3"/>
    <s v="2021-01-22"/>
    <x v="0"/>
    <x v="0"/>
    <n v="26"/>
    <n v="24"/>
    <n v="2"/>
    <n v="2"/>
    <n v="27848"/>
    <n v="1071.0769230769231"/>
    <n v="25705.846153846156"/>
    <n v="5141.1692307692319"/>
    <n v="2570.584615384616"/>
    <n v="3084.7015384615388"/>
    <n v="200"/>
    <n v="3284.7015384615388"/>
    <n v="400"/>
    <n v="33817.600000000006"/>
    <n v="30532.898461538469"/>
    <s v="Paid"/>
    <s v="SBI"/>
    <s v="193486040666"/>
    <s v="732503432843"/>
  </r>
  <r>
    <x v="2907"/>
    <x v="114"/>
    <x v="1"/>
    <n v="50"/>
    <x v="0"/>
    <x v="5"/>
    <x v="5"/>
    <s v="2021-03-28"/>
    <x v="0"/>
    <x v="0"/>
    <n v="26"/>
    <n v="23"/>
    <n v="3"/>
    <n v="7"/>
    <n v="49500"/>
    <n v="1903.8461538461538"/>
    <n v="43788.461538461539"/>
    <n v="8757.6923076923085"/>
    <n v="4378.8461538461543"/>
    <n v="5254.6153846153848"/>
    <n v="200"/>
    <n v="5454.6153846153848"/>
    <n v="1400"/>
    <n v="58325"/>
    <n v="52870.384615384617"/>
    <s v="Paid"/>
    <s v="SBI"/>
    <s v="170873069948"/>
    <s v="907143883092"/>
  </r>
  <r>
    <x v="2908"/>
    <x v="154"/>
    <x v="0"/>
    <n v="41"/>
    <x v="7"/>
    <x v="3"/>
    <x v="1"/>
    <s v="2021-12-26"/>
    <x v="0"/>
    <x v="0"/>
    <n v="26"/>
    <n v="25"/>
    <n v="1"/>
    <n v="3"/>
    <n v="29721"/>
    <n v="1143.1153846153845"/>
    <n v="28577.884615384613"/>
    <n v="5715.5769230769229"/>
    <n v="2857.7884615384614"/>
    <n v="3429.3461538461534"/>
    <n v="200"/>
    <n v="3629.3461538461534"/>
    <n v="600"/>
    <n v="37751.25"/>
    <n v="34121.903846153844"/>
    <s v="Paid"/>
    <s v="HDFC"/>
    <s v="125157367984"/>
    <s v="809711188802"/>
  </r>
  <r>
    <x v="2909"/>
    <x v="45"/>
    <x v="1"/>
    <n v="26"/>
    <x v="1"/>
    <x v="5"/>
    <x v="2"/>
    <s v="2021-07-27"/>
    <x v="0"/>
    <x v="0"/>
    <n v="26"/>
    <n v="24"/>
    <n v="2"/>
    <n v="5"/>
    <n v="70091"/>
    <n v="2695.8076923076924"/>
    <n v="64699.384615384617"/>
    <n v="12939.876923076925"/>
    <n v="6469.9384615384624"/>
    <n v="7763.9261538461542"/>
    <n v="200"/>
    <n v="7963.9261538461542"/>
    <n v="1000"/>
    <n v="85109.200000000012"/>
    <n v="77145.273846153854"/>
    <s v="Paid"/>
    <s v="ICICI"/>
    <s v="260058771104"/>
    <s v="452948277893"/>
  </r>
  <r>
    <x v="2910"/>
    <x v="160"/>
    <x v="1"/>
    <n v="51"/>
    <x v="0"/>
    <x v="0"/>
    <x v="5"/>
    <s v="2020-08-16"/>
    <x v="0"/>
    <x v="0"/>
    <n v="26"/>
    <n v="25"/>
    <n v="1"/>
    <n v="1"/>
    <n v="30232"/>
    <n v="1162.7692307692307"/>
    <n v="29069.23076923077"/>
    <n v="5813.8461538461543"/>
    <n v="2906.9230769230771"/>
    <n v="3488.3076923076924"/>
    <n v="200"/>
    <n v="3688.3076923076924"/>
    <n v="200"/>
    <n v="37990"/>
    <n v="34301.692307692305"/>
    <s v="Paid"/>
    <s v="ICICI"/>
    <s v="747717386594"/>
    <s v="272464089539"/>
  </r>
  <r>
    <x v="2911"/>
    <x v="39"/>
    <x v="0"/>
    <n v="37"/>
    <x v="0"/>
    <x v="0"/>
    <x v="2"/>
    <s v="2020-11-10"/>
    <x v="0"/>
    <x v="0"/>
    <n v="26"/>
    <n v="24"/>
    <n v="2"/>
    <n v="15"/>
    <n v="71587"/>
    <n v="2753.3461538461538"/>
    <n v="66080.307692307688"/>
    <n v="13216.061538461538"/>
    <n v="6608.0307692307688"/>
    <n v="7929.6369230769224"/>
    <n v="200"/>
    <n v="8129.6369230769224"/>
    <n v="3000"/>
    <n v="88904.4"/>
    <n v="80774.763076923075"/>
    <s v="Paid"/>
    <s v="Axis"/>
    <s v="370375773659"/>
    <s v="814941826996"/>
  </r>
  <r>
    <x v="2912"/>
    <x v="83"/>
    <x v="1"/>
    <n v="31"/>
    <x v="0"/>
    <x v="2"/>
    <x v="5"/>
    <s v="2024-09-16"/>
    <x v="0"/>
    <x v="0"/>
    <n v="26"/>
    <n v="23"/>
    <n v="3"/>
    <n v="8"/>
    <n v="69214"/>
    <n v="2662.0769230769229"/>
    <n v="61227.769230769227"/>
    <n v="12245.553846153845"/>
    <n v="6122.7769230769227"/>
    <n v="7347.332307692307"/>
    <n v="200"/>
    <n v="7547.332307692307"/>
    <n v="1600"/>
    <n v="81196.099999999991"/>
    <n v="73648.76769230768"/>
    <s v="Paid"/>
    <s v="SBI"/>
    <s v="851691296118"/>
    <s v="121147832701"/>
  </r>
  <r>
    <x v="2913"/>
    <x v="114"/>
    <x v="0"/>
    <n v="42"/>
    <x v="3"/>
    <x v="1"/>
    <x v="1"/>
    <s v="2019-09-29"/>
    <x v="0"/>
    <x v="0"/>
    <n v="26"/>
    <n v="22"/>
    <n v="4"/>
    <n v="3"/>
    <n v="47041"/>
    <n v="1809.2692307692307"/>
    <n v="39803.923076923078"/>
    <n v="7960.7846153846158"/>
    <n v="3980.3923076923079"/>
    <n v="4776.4707692307693"/>
    <n v="200"/>
    <n v="4976.4707692307693"/>
    <n v="600"/>
    <n v="52345.100000000006"/>
    <n v="47368.629230769235"/>
    <s v="Paid"/>
    <s v="HDFC"/>
    <s v="117798968332"/>
    <s v="740295314022"/>
  </r>
  <r>
    <x v="2914"/>
    <x v="161"/>
    <x v="1"/>
    <n v="27"/>
    <x v="7"/>
    <x v="1"/>
    <x v="1"/>
    <s v="2021-11-09"/>
    <x v="0"/>
    <x v="0"/>
    <n v="26"/>
    <n v="24"/>
    <n v="2"/>
    <n v="2"/>
    <n v="33479"/>
    <n v="1287.6538461538462"/>
    <n v="30903.692307692309"/>
    <n v="6180.7384615384617"/>
    <n v="3090.3692307692309"/>
    <n v="3708.4430769230767"/>
    <n v="200"/>
    <n v="3908.4430769230767"/>
    <n v="400"/>
    <n v="40574.800000000003"/>
    <n v="36666.356923076928"/>
    <s v="Paid"/>
    <s v="ICICI"/>
    <s v="275356312229"/>
    <s v="710946000008"/>
  </r>
  <r>
    <x v="2915"/>
    <x v="39"/>
    <x v="0"/>
    <n v="25"/>
    <x v="4"/>
    <x v="4"/>
    <x v="2"/>
    <s v="2020-11-27"/>
    <x v="0"/>
    <x v="0"/>
    <n v="26"/>
    <n v="23"/>
    <n v="3"/>
    <n v="9"/>
    <n v="59438"/>
    <n v="2286.0769230769229"/>
    <n v="52579.769230769227"/>
    <n v="10515.953846153847"/>
    <n v="5257.9769230769234"/>
    <n v="6309.5723076923068"/>
    <n v="200"/>
    <n v="6509.5723076923068"/>
    <n v="1800"/>
    <n v="70153.7"/>
    <n v="63644.127692307688"/>
    <s v="Paid"/>
    <s v="SBI"/>
    <s v="764604401757"/>
    <s v="345905481921"/>
  </r>
  <r>
    <x v="2916"/>
    <x v="120"/>
    <x v="1"/>
    <n v="47"/>
    <x v="2"/>
    <x v="5"/>
    <x v="4"/>
    <s v="2021-01-25"/>
    <x v="0"/>
    <x v="0"/>
    <n v="26"/>
    <n v="24"/>
    <n v="2"/>
    <n v="13"/>
    <n v="29696"/>
    <n v="1142.1538461538462"/>
    <n v="27411.692307692309"/>
    <n v="5482.3384615384621"/>
    <n v="2741.169230769231"/>
    <n v="3289.4030769230767"/>
    <n v="200"/>
    <n v="3489.4030769230767"/>
    <n v="2600"/>
    <n v="38235.199999999997"/>
    <n v="34745.796923076923"/>
    <s v="Paid"/>
    <s v="ICICI"/>
    <s v="895398695077"/>
    <s v="315766209173"/>
  </r>
  <r>
    <x v="2917"/>
    <x v="66"/>
    <x v="1"/>
    <n v="23"/>
    <x v="1"/>
    <x v="4"/>
    <x v="1"/>
    <s v="2025-10-27"/>
    <x v="0"/>
    <x v="0"/>
    <n v="26"/>
    <n v="23"/>
    <n v="3"/>
    <n v="16"/>
    <n v="76754"/>
    <n v="2952.0769230769229"/>
    <n v="67897.76923076922"/>
    <n v="13579.553846153845"/>
    <n v="6789.7769230769227"/>
    <n v="8147.7323076923058"/>
    <n v="200"/>
    <n v="8347.7323076923058"/>
    <n v="3200"/>
    <n v="91467.099999999977"/>
    <n v="83119.367692307671"/>
    <s v="Paid"/>
    <s v="ICICI"/>
    <s v="468966318850"/>
    <s v="863341960261"/>
  </r>
  <r>
    <x v="2918"/>
    <x v="63"/>
    <x v="0"/>
    <n v="48"/>
    <x v="4"/>
    <x v="5"/>
    <x v="0"/>
    <s v="2021-04-24"/>
    <x v="0"/>
    <x v="0"/>
    <n v="26"/>
    <n v="24"/>
    <n v="2"/>
    <n v="20"/>
    <n v="78418"/>
    <n v="3016.0769230769229"/>
    <n v="72385.846153846156"/>
    <n v="14477.169230769232"/>
    <n v="7238.584615384616"/>
    <n v="8686.3015384615392"/>
    <n v="200"/>
    <n v="8886.3015384615392"/>
    <n v="4000"/>
    <n v="98101.6"/>
    <n v="89215.298461538463"/>
    <s v="Paid"/>
    <s v="SBI"/>
    <s v="813184111754"/>
    <s v="637173099417"/>
  </r>
  <r>
    <x v="2919"/>
    <x v="2"/>
    <x v="0"/>
    <n v="46"/>
    <x v="2"/>
    <x v="0"/>
    <x v="3"/>
    <s v="2024-05-19"/>
    <x v="0"/>
    <x v="0"/>
    <n v="26"/>
    <n v="21"/>
    <n v="5"/>
    <n v="7"/>
    <n v="44857"/>
    <n v="1725.2692307692307"/>
    <n v="36230.653846153844"/>
    <n v="7246.1307692307691"/>
    <n v="3623.0653846153846"/>
    <n v="4347.6784615384613"/>
    <n v="200"/>
    <n v="4547.6784615384613"/>
    <n v="1400"/>
    <n v="48499.85"/>
    <n v="43952.171538461538"/>
    <s v="Paid"/>
    <s v="ICICI"/>
    <s v="703659016387"/>
    <s v="368806897639"/>
  </r>
  <r>
    <x v="2920"/>
    <x v="21"/>
    <x v="1"/>
    <n v="48"/>
    <x v="6"/>
    <x v="5"/>
    <x v="1"/>
    <s v="2023-08-19"/>
    <x v="0"/>
    <x v="0"/>
    <n v="26"/>
    <n v="22"/>
    <n v="4"/>
    <n v="18"/>
    <n v="65079"/>
    <n v="2503.0384615384614"/>
    <n v="55066.846153846149"/>
    <n v="11013.369230769231"/>
    <n v="5506.6846153846154"/>
    <n v="6608.0215384615376"/>
    <n v="200"/>
    <n v="6808.0215384615376"/>
    <n v="3600"/>
    <n v="75186.899999999994"/>
    <n v="68378.87846153845"/>
    <s v="Paid"/>
    <s v="SBI"/>
    <s v="959568126616"/>
    <s v="941337490565"/>
  </r>
  <r>
    <x v="2921"/>
    <x v="77"/>
    <x v="1"/>
    <n v="25"/>
    <x v="1"/>
    <x v="2"/>
    <x v="4"/>
    <s v="2024-05-15"/>
    <x v="0"/>
    <x v="0"/>
    <n v="26"/>
    <n v="23"/>
    <n v="3"/>
    <n v="7"/>
    <n v="53597"/>
    <n v="2061.4230769230771"/>
    <n v="47412.730769230773"/>
    <n v="9482.546153846155"/>
    <n v="4741.2730769230775"/>
    <n v="5689.5276923076926"/>
    <n v="200"/>
    <n v="5889.5276923076926"/>
    <n v="1400"/>
    <n v="63036.55"/>
    <n v="57147.022307692314"/>
    <s v="Paid"/>
    <s v="ICICI"/>
    <s v="970148236314"/>
    <s v="247611203594"/>
  </r>
  <r>
    <x v="2922"/>
    <x v="77"/>
    <x v="0"/>
    <n v="33"/>
    <x v="0"/>
    <x v="1"/>
    <x v="3"/>
    <s v="2025-02-04"/>
    <x v="0"/>
    <x v="0"/>
    <n v="26"/>
    <n v="23"/>
    <n v="3"/>
    <n v="0"/>
    <n v="34724"/>
    <n v="1335.5384615384614"/>
    <n v="30717.384615384613"/>
    <n v="6143.4769230769234"/>
    <n v="3071.7384615384617"/>
    <n v="3686.0861538461536"/>
    <n v="200"/>
    <n v="3886.0861538461536"/>
    <n v="0"/>
    <n v="39932.600000000006"/>
    <n v="36046.513846153852"/>
    <s v="Paid"/>
    <s v="ICICI"/>
    <s v="123987542480"/>
    <s v="831515032075"/>
  </r>
  <r>
    <x v="2923"/>
    <x v="194"/>
    <x v="0"/>
    <n v="44"/>
    <x v="3"/>
    <x v="2"/>
    <x v="5"/>
    <s v="2025-02-25"/>
    <x v="0"/>
    <x v="0"/>
    <n v="26"/>
    <n v="25"/>
    <n v="1"/>
    <n v="3"/>
    <n v="27350"/>
    <n v="1051.9230769230769"/>
    <n v="26298.076923076922"/>
    <n v="5259.6153846153848"/>
    <n v="2629.8076923076924"/>
    <n v="3155.7692307692305"/>
    <n v="200"/>
    <n v="3355.7692307692305"/>
    <n v="600"/>
    <n v="34787.5"/>
    <n v="31431.73076923077"/>
    <s v="Paid"/>
    <s v="Axis"/>
    <s v="225189726765"/>
    <s v="787840303030"/>
  </r>
  <r>
    <x v="2924"/>
    <x v="193"/>
    <x v="1"/>
    <n v="53"/>
    <x v="3"/>
    <x v="2"/>
    <x v="6"/>
    <s v="2020-01-14"/>
    <x v="0"/>
    <x v="0"/>
    <n v="26"/>
    <n v="24"/>
    <n v="2"/>
    <n v="17"/>
    <n v="48793"/>
    <n v="1876.6538461538462"/>
    <n v="45039.692307692312"/>
    <n v="9007.9384615384624"/>
    <n v="4503.9692307692312"/>
    <n v="5404.7630769230773"/>
    <n v="200"/>
    <n v="5604.7630769230773"/>
    <n v="3400"/>
    <n v="61951.600000000006"/>
    <n v="56346.836923076931"/>
    <s v="Paid"/>
    <s v="Axis"/>
    <s v="533304472588"/>
    <s v="759293072737"/>
  </r>
  <r>
    <x v="2925"/>
    <x v="199"/>
    <x v="0"/>
    <n v="33"/>
    <x v="1"/>
    <x v="0"/>
    <x v="6"/>
    <s v="2019-08-26"/>
    <x v="0"/>
    <x v="0"/>
    <n v="26"/>
    <n v="23"/>
    <n v="3"/>
    <n v="3"/>
    <n v="33932"/>
    <n v="1305.0769230769231"/>
    <n v="30016.76923076923"/>
    <n v="6003.3538461538465"/>
    <n v="3001.6769230769232"/>
    <n v="3602.0123076923073"/>
    <n v="200"/>
    <n v="3802.0123076923073"/>
    <n v="600"/>
    <n v="39621.799999999996"/>
    <n v="35819.787692307691"/>
    <s v="Paid"/>
    <s v="Axis"/>
    <s v="473064673979"/>
    <s v="458257617764"/>
  </r>
  <r>
    <x v="2926"/>
    <x v="55"/>
    <x v="1"/>
    <n v="33"/>
    <x v="6"/>
    <x v="2"/>
    <x v="6"/>
    <s v="2024-09-16"/>
    <x v="0"/>
    <x v="0"/>
    <n v="26"/>
    <n v="22"/>
    <n v="4"/>
    <n v="9"/>
    <n v="38024"/>
    <n v="1462.4615384615386"/>
    <n v="32174.153846153848"/>
    <n v="6434.8307692307699"/>
    <n v="3217.4153846153849"/>
    <n v="3860.8984615384616"/>
    <n v="200"/>
    <n v="4060.8984615384616"/>
    <n v="1800"/>
    <n v="43626.400000000001"/>
    <n v="39565.50153846154"/>
    <s v="Paid"/>
    <s v="HDFC"/>
    <s v="585389254035"/>
    <s v="131388951004"/>
  </r>
  <r>
    <x v="2927"/>
    <x v="99"/>
    <x v="1"/>
    <n v="41"/>
    <x v="0"/>
    <x v="1"/>
    <x v="0"/>
    <s v="2025-04-05"/>
    <x v="0"/>
    <x v="0"/>
    <n v="26"/>
    <n v="24"/>
    <n v="2"/>
    <n v="11"/>
    <n v="50905"/>
    <n v="1957.8846153846155"/>
    <n v="46989.230769230773"/>
    <n v="9397.8461538461543"/>
    <n v="4698.9230769230771"/>
    <n v="5638.7076923076929"/>
    <n v="200"/>
    <n v="5838.7076923076929"/>
    <n v="2200"/>
    <n v="63286.000000000007"/>
    <n v="57447.292307692318"/>
    <s v="Paid"/>
    <s v="ICICI"/>
    <s v="904906839990"/>
    <s v="979275333018"/>
  </r>
  <r>
    <x v="2928"/>
    <x v="70"/>
    <x v="0"/>
    <n v="24"/>
    <x v="3"/>
    <x v="0"/>
    <x v="4"/>
    <s v="2024-02-06"/>
    <x v="0"/>
    <x v="0"/>
    <n v="26"/>
    <n v="26"/>
    <n v="0"/>
    <n v="14"/>
    <n v="69017"/>
    <n v="2654.5"/>
    <n v="69017"/>
    <n v="13803.400000000001"/>
    <n v="6901.7000000000007"/>
    <n v="8282.0399999999991"/>
    <n v="200"/>
    <n v="8482.0399999999991"/>
    <n v="2800"/>
    <n v="92522.099999999991"/>
    <n v="84040.06"/>
    <s v="Paid"/>
    <s v="SBI"/>
    <s v="135806845246"/>
    <s v="959403721846"/>
  </r>
  <r>
    <x v="2929"/>
    <x v="179"/>
    <x v="0"/>
    <n v="28"/>
    <x v="4"/>
    <x v="3"/>
    <x v="6"/>
    <s v="2019-11-25"/>
    <x v="0"/>
    <x v="0"/>
    <n v="26"/>
    <n v="25"/>
    <n v="1"/>
    <n v="12"/>
    <n v="75340"/>
    <n v="2897.6923076923076"/>
    <n v="72442.307692307688"/>
    <n v="14488.461538461539"/>
    <n v="7244.2307692307695"/>
    <n v="8693.076923076922"/>
    <n v="200"/>
    <n v="8893.076923076922"/>
    <n v="2400"/>
    <n v="96574.999999999985"/>
    <n v="87681.923076923063"/>
    <s v="Paid"/>
    <s v="HDFC"/>
    <s v="488587246626"/>
    <s v="397175637257"/>
  </r>
  <r>
    <x v="2930"/>
    <x v="67"/>
    <x v="1"/>
    <n v="51"/>
    <x v="4"/>
    <x v="2"/>
    <x v="2"/>
    <s v="2024-01-05"/>
    <x v="0"/>
    <x v="0"/>
    <n v="26"/>
    <n v="23"/>
    <n v="3"/>
    <n v="15"/>
    <n v="61138"/>
    <n v="2351.4615384615386"/>
    <n v="54083.61538461539"/>
    <n v="10816.723076923079"/>
    <n v="5408.3615384615396"/>
    <n v="6490.0338461538468"/>
    <n v="200"/>
    <n v="6690.0338461538468"/>
    <n v="3000"/>
    <n v="73308.700000000012"/>
    <n v="66618.666153846163"/>
    <s v="Paid"/>
    <s v="ICICI"/>
    <s v="282353995159"/>
    <s v="381870216302"/>
  </r>
  <r>
    <x v="2931"/>
    <x v="198"/>
    <x v="1"/>
    <n v="51"/>
    <x v="7"/>
    <x v="4"/>
    <x v="3"/>
    <s v="2022-08-15"/>
    <x v="0"/>
    <x v="0"/>
    <n v="26"/>
    <n v="23"/>
    <n v="3"/>
    <n v="1"/>
    <n v="76759"/>
    <n v="2952.2692307692309"/>
    <n v="67902.192307692312"/>
    <n v="13580.438461538462"/>
    <n v="6790.2192307692312"/>
    <n v="8148.2630769230773"/>
    <n v="200"/>
    <n v="8348.2630769230782"/>
    <n v="200"/>
    <n v="88472.85"/>
    <n v="80124.586923076931"/>
    <s v="Paid"/>
    <s v="Axis"/>
    <s v="804715622130"/>
    <s v="617072627246"/>
  </r>
  <r>
    <x v="2932"/>
    <x v="5"/>
    <x v="0"/>
    <n v="51"/>
    <x v="7"/>
    <x v="0"/>
    <x v="0"/>
    <s v="2019-01-21"/>
    <x v="0"/>
    <x v="0"/>
    <n v="26"/>
    <n v="25"/>
    <n v="1"/>
    <n v="13"/>
    <n v="18372"/>
    <n v="706.61538461538464"/>
    <n v="17665.384615384617"/>
    <n v="3533.0769230769238"/>
    <n v="1766.5384615384619"/>
    <n v="2119.8461538461538"/>
    <n v="200"/>
    <n v="2319.8461538461538"/>
    <n v="2600"/>
    <n v="25565"/>
    <n v="23245.153846153848"/>
    <s v="Paid"/>
    <s v="SBI"/>
    <s v="335962883071"/>
    <s v="777344206565"/>
  </r>
  <r>
    <x v="2933"/>
    <x v="162"/>
    <x v="0"/>
    <n v="22"/>
    <x v="4"/>
    <x v="0"/>
    <x v="3"/>
    <s v="2022-08-24"/>
    <x v="0"/>
    <x v="0"/>
    <n v="26"/>
    <n v="24"/>
    <n v="2"/>
    <n v="20"/>
    <n v="71389"/>
    <n v="2745.7307692307691"/>
    <n v="65897.538461538454"/>
    <n v="13179.507692307692"/>
    <n v="6589.7538461538461"/>
    <n v="7907.704615384614"/>
    <n v="200"/>
    <n v="8107.704615384614"/>
    <n v="4000"/>
    <n v="89666.799999999988"/>
    <n v="81559.095384615372"/>
    <s v="Paid"/>
    <s v="HDFC"/>
    <s v="555434739610"/>
    <s v="444800344333"/>
  </r>
  <r>
    <x v="2934"/>
    <x v="31"/>
    <x v="0"/>
    <n v="33"/>
    <x v="3"/>
    <x v="0"/>
    <x v="0"/>
    <s v="2022-01-05"/>
    <x v="0"/>
    <x v="0"/>
    <n v="26"/>
    <n v="23"/>
    <n v="3"/>
    <n v="16"/>
    <n v="24514"/>
    <n v="942.84615384615381"/>
    <n v="21685.461538461539"/>
    <n v="4337.0923076923082"/>
    <n v="2168.5461538461541"/>
    <n v="2602.2553846153846"/>
    <n v="200"/>
    <n v="2802.2553846153846"/>
    <n v="3200"/>
    <n v="31391.1"/>
    <n v="28588.844615384613"/>
    <s v="Paid"/>
    <s v="SBI"/>
    <s v="198883702151"/>
    <s v="544770104762"/>
  </r>
  <r>
    <x v="2935"/>
    <x v="115"/>
    <x v="1"/>
    <n v="38"/>
    <x v="1"/>
    <x v="4"/>
    <x v="6"/>
    <s v="2024-10-11"/>
    <x v="0"/>
    <x v="0"/>
    <n v="26"/>
    <n v="24"/>
    <n v="2"/>
    <n v="10"/>
    <n v="55398"/>
    <n v="2130.6923076923076"/>
    <n v="51136.615384615383"/>
    <n v="10227.323076923078"/>
    <n v="5113.6615384615388"/>
    <n v="6136.3938461538455"/>
    <n v="200"/>
    <n v="6336.3938461538455"/>
    <n v="2000"/>
    <n v="68477.600000000006"/>
    <n v="62141.206153846157"/>
    <s v="Paid"/>
    <s v="HDFC"/>
    <s v="833236340400"/>
    <s v="310530969168"/>
  </r>
  <r>
    <x v="2936"/>
    <x v="158"/>
    <x v="1"/>
    <n v="27"/>
    <x v="3"/>
    <x v="0"/>
    <x v="4"/>
    <s v="2025-07-08"/>
    <x v="0"/>
    <x v="0"/>
    <n v="26"/>
    <n v="24"/>
    <n v="2"/>
    <n v="8"/>
    <n v="41628"/>
    <n v="1601.0769230769231"/>
    <n v="38425.846153846156"/>
    <n v="7685.1692307692319"/>
    <n v="3842.584615384616"/>
    <n v="4611.1015384615384"/>
    <n v="200"/>
    <n v="4811.1015384615384"/>
    <n v="1600"/>
    <n v="51553.599999999999"/>
    <n v="46742.49846153846"/>
    <s v="Paid"/>
    <s v="Axis"/>
    <s v="321317000407"/>
    <s v="285866775326"/>
  </r>
  <r>
    <x v="2937"/>
    <x v="35"/>
    <x v="0"/>
    <n v="53"/>
    <x v="2"/>
    <x v="1"/>
    <x v="3"/>
    <s v="2020-12-30"/>
    <x v="0"/>
    <x v="0"/>
    <n v="26"/>
    <n v="22"/>
    <n v="4"/>
    <n v="8"/>
    <n v="37865"/>
    <n v="1456.3461538461538"/>
    <n v="32039.615384615383"/>
    <n v="6407.9230769230771"/>
    <n v="3203.9615384615386"/>
    <n v="3844.7538461538456"/>
    <n v="200"/>
    <n v="4044.7538461538456"/>
    <n v="1600"/>
    <n v="43251.5"/>
    <n v="39206.746153846158"/>
    <s v="Paid"/>
    <s v="Axis"/>
    <s v="328021872594"/>
    <s v="879856565018"/>
  </r>
  <r>
    <x v="2938"/>
    <x v="32"/>
    <x v="0"/>
    <n v="53"/>
    <x v="2"/>
    <x v="5"/>
    <x v="2"/>
    <s v="2021-08-16"/>
    <x v="0"/>
    <x v="0"/>
    <n v="26"/>
    <n v="24"/>
    <n v="2"/>
    <n v="19"/>
    <n v="47445"/>
    <n v="1824.8076923076924"/>
    <n v="43795.384615384617"/>
    <n v="8759.0769230769238"/>
    <n v="4379.5384615384619"/>
    <n v="5255.4461538461537"/>
    <n v="200"/>
    <n v="5455.4461538461537"/>
    <n v="3800"/>
    <n v="60734"/>
    <n v="55278.553846153845"/>
    <s v="Paid"/>
    <s v="HDFC"/>
    <s v="168045527344"/>
    <s v="599497509868"/>
  </r>
  <r>
    <x v="2939"/>
    <x v="3"/>
    <x v="0"/>
    <n v="46"/>
    <x v="4"/>
    <x v="1"/>
    <x v="2"/>
    <s v="2023-01-26"/>
    <x v="0"/>
    <x v="0"/>
    <n v="26"/>
    <n v="23"/>
    <n v="3"/>
    <n v="16"/>
    <n v="35803"/>
    <n v="1377.0384615384614"/>
    <n v="31671.884615384613"/>
    <n v="6334.376923076923"/>
    <n v="3167.1884615384615"/>
    <n v="3800.6261538461536"/>
    <n v="200"/>
    <n v="4000.6261538461536"/>
    <n v="3200"/>
    <n v="44373.45"/>
    <n v="40372.823846153842"/>
    <s v="Paid"/>
    <s v="SBI"/>
    <s v="667238449714"/>
    <s v="443906577721"/>
  </r>
  <r>
    <x v="2940"/>
    <x v="106"/>
    <x v="0"/>
    <n v="45"/>
    <x v="7"/>
    <x v="2"/>
    <x v="6"/>
    <s v="2020-04-17"/>
    <x v="0"/>
    <x v="0"/>
    <n v="26"/>
    <n v="24"/>
    <n v="2"/>
    <n v="20"/>
    <n v="42522"/>
    <n v="1635.4615384615386"/>
    <n v="39251.076923076922"/>
    <n v="7850.2153846153851"/>
    <n v="3925.1076923076926"/>
    <n v="4710.1292307692302"/>
    <n v="200"/>
    <n v="4910.1292307692302"/>
    <n v="4000"/>
    <n v="55026.399999999994"/>
    <n v="50116.270769230767"/>
    <s v="Paid"/>
    <s v="SBI"/>
    <s v="284911083952"/>
    <s v="109529026672"/>
  </r>
  <r>
    <x v="2941"/>
    <x v="100"/>
    <x v="1"/>
    <n v="28"/>
    <x v="6"/>
    <x v="3"/>
    <x v="0"/>
    <s v="2024-04-11"/>
    <x v="0"/>
    <x v="0"/>
    <n v="26"/>
    <n v="25"/>
    <n v="1"/>
    <n v="20"/>
    <n v="54281"/>
    <n v="2087.7307692307691"/>
    <n v="52193.269230769227"/>
    <n v="10438.653846153846"/>
    <n v="5219.3269230769229"/>
    <n v="6263.1923076923067"/>
    <n v="200"/>
    <n v="6463.1923076923067"/>
    <n v="4000"/>
    <n v="71851.25"/>
    <n v="65388.057692307695"/>
    <s v="Paid"/>
    <s v="SBI"/>
    <s v="838169727537"/>
    <s v="767424983061"/>
  </r>
  <r>
    <x v="2942"/>
    <x v="32"/>
    <x v="0"/>
    <n v="48"/>
    <x v="3"/>
    <x v="2"/>
    <x v="6"/>
    <s v="2019-08-15"/>
    <x v="0"/>
    <x v="0"/>
    <n v="26"/>
    <n v="23"/>
    <n v="3"/>
    <n v="19"/>
    <n v="71369"/>
    <n v="2744.9615384615386"/>
    <n v="63134.11538461539"/>
    <n v="12626.823076923079"/>
    <n v="6313.4115384615397"/>
    <n v="7576.0938461538462"/>
    <n v="200"/>
    <n v="7776.0938461538462"/>
    <n v="3800"/>
    <n v="85874.35"/>
    <n v="78098.25615384616"/>
    <s v="Paid"/>
    <s v="ICICI"/>
    <s v="216454940618"/>
    <s v="777781798790"/>
  </r>
  <r>
    <x v="2943"/>
    <x v="155"/>
    <x v="0"/>
    <n v="35"/>
    <x v="3"/>
    <x v="0"/>
    <x v="6"/>
    <s v="2019-09-03"/>
    <x v="0"/>
    <x v="0"/>
    <n v="26"/>
    <n v="25"/>
    <n v="1"/>
    <n v="19"/>
    <n v="51694"/>
    <n v="1988.2307692307693"/>
    <n v="49705.769230769234"/>
    <n v="9941.1538461538476"/>
    <n v="4970.5769230769238"/>
    <n v="5964.6923076923076"/>
    <n v="200"/>
    <n v="6164.6923076923076"/>
    <n v="3800"/>
    <n v="68417.5"/>
    <n v="62252.807692307695"/>
    <s v="Paid"/>
    <s v="ICICI"/>
    <s v="978807359522"/>
    <s v="240345155202"/>
  </r>
  <r>
    <x v="2944"/>
    <x v="95"/>
    <x v="0"/>
    <n v="50"/>
    <x v="0"/>
    <x v="4"/>
    <x v="0"/>
    <s v="2025-08-27"/>
    <x v="0"/>
    <x v="0"/>
    <n v="26"/>
    <n v="26"/>
    <n v="0"/>
    <n v="16"/>
    <n v="32223"/>
    <n v="1239.3461538461538"/>
    <n v="32223"/>
    <n v="6444.6"/>
    <n v="3222.3"/>
    <n v="3866.7599999999998"/>
    <n v="200"/>
    <n v="4066.7599999999998"/>
    <n v="3200"/>
    <n v="45089.9"/>
    <n v="41023.14"/>
    <s v="Paid"/>
    <s v="ICICI"/>
    <s v="649126625215"/>
    <s v="314804705578"/>
  </r>
  <r>
    <x v="2945"/>
    <x v="38"/>
    <x v="1"/>
    <n v="52"/>
    <x v="5"/>
    <x v="0"/>
    <x v="5"/>
    <s v="2024-12-20"/>
    <x v="0"/>
    <x v="0"/>
    <n v="26"/>
    <n v="22"/>
    <n v="4"/>
    <n v="4"/>
    <n v="72797"/>
    <n v="2799.8846153846152"/>
    <n v="61597.461538461532"/>
    <n v="12319.492307692308"/>
    <n v="6159.7461538461539"/>
    <n v="7391.6953846153838"/>
    <n v="200"/>
    <n v="7591.6953846153838"/>
    <n v="800"/>
    <n v="80876.699999999983"/>
    <n v="73285.004615384605"/>
    <s v="Paid"/>
    <s v="Axis"/>
    <s v="516521996439"/>
    <s v="195688386001"/>
  </r>
  <r>
    <x v="2946"/>
    <x v="138"/>
    <x v="1"/>
    <n v="42"/>
    <x v="0"/>
    <x v="4"/>
    <x v="6"/>
    <s v="2021-12-30"/>
    <x v="0"/>
    <x v="0"/>
    <n v="26"/>
    <n v="26"/>
    <n v="0"/>
    <n v="2"/>
    <n v="51612"/>
    <n v="1985.0769230769231"/>
    <n v="51612"/>
    <n v="10322.400000000001"/>
    <n v="5161.2000000000007"/>
    <n v="6193.44"/>
    <n v="200"/>
    <n v="6393.44"/>
    <n v="400"/>
    <n v="67495.600000000006"/>
    <n v="61102.16"/>
    <s v="Paid"/>
    <s v="SBI"/>
    <s v="744852591029"/>
    <s v="621697860648"/>
  </r>
  <r>
    <x v="2947"/>
    <x v="123"/>
    <x v="0"/>
    <n v="53"/>
    <x v="2"/>
    <x v="2"/>
    <x v="1"/>
    <s v="2024-05-26"/>
    <x v="0"/>
    <x v="0"/>
    <n v="26"/>
    <n v="24"/>
    <n v="2"/>
    <n v="9"/>
    <n v="68217"/>
    <n v="2623.7307692307691"/>
    <n v="62969.538461538454"/>
    <n v="12593.907692307692"/>
    <n v="6296.9538461538459"/>
    <n v="7556.3446153846144"/>
    <n v="200"/>
    <n v="7756.3446153846144"/>
    <n v="1800"/>
    <n v="83660.399999999994"/>
    <n v="75904.055384615378"/>
    <s v="Paid"/>
    <s v="ICICI"/>
    <s v="210278629419"/>
    <s v="161495167140"/>
  </r>
  <r>
    <x v="2948"/>
    <x v="94"/>
    <x v="1"/>
    <n v="22"/>
    <x v="2"/>
    <x v="3"/>
    <x v="4"/>
    <s v="2025-06-18"/>
    <x v="0"/>
    <x v="0"/>
    <n v="26"/>
    <n v="22"/>
    <n v="4"/>
    <n v="12"/>
    <n v="54352"/>
    <n v="2090.4615384615386"/>
    <n v="45990.153846153851"/>
    <n v="9198.0307692307706"/>
    <n v="4599.0153846153853"/>
    <n v="5518.8184615384616"/>
    <n v="200"/>
    <n v="5718.8184615384616"/>
    <n v="2400"/>
    <n v="62187.200000000004"/>
    <n v="56468.381538461545"/>
    <s v="Paid"/>
    <s v="ICICI"/>
    <s v="111343475176"/>
    <s v="826203389630"/>
  </r>
  <r>
    <x v="2949"/>
    <x v="118"/>
    <x v="1"/>
    <n v="25"/>
    <x v="5"/>
    <x v="0"/>
    <x v="3"/>
    <s v="2025-05-18"/>
    <x v="0"/>
    <x v="0"/>
    <n v="26"/>
    <n v="25"/>
    <n v="1"/>
    <n v="5"/>
    <n v="23112"/>
    <n v="888.92307692307691"/>
    <n v="22223.076923076922"/>
    <n v="4444.6153846153848"/>
    <n v="2222.3076923076924"/>
    <n v="2666.7692307692305"/>
    <n v="200"/>
    <n v="2866.7692307692305"/>
    <n v="1000"/>
    <n v="29889.999999999996"/>
    <n v="27023.230769230766"/>
    <s v="Paid"/>
    <s v="HDFC"/>
    <s v="740007971384"/>
    <s v="233618487150"/>
  </r>
  <r>
    <x v="2950"/>
    <x v="81"/>
    <x v="0"/>
    <n v="43"/>
    <x v="1"/>
    <x v="0"/>
    <x v="0"/>
    <s v="2022-10-09"/>
    <x v="0"/>
    <x v="0"/>
    <n v="26"/>
    <n v="23"/>
    <n v="3"/>
    <n v="17"/>
    <n v="50061"/>
    <n v="1925.4230769230769"/>
    <n v="44284.730769230766"/>
    <n v="8856.9461538461528"/>
    <n v="4428.4730769230764"/>
    <n v="5314.1676923076921"/>
    <n v="200"/>
    <n v="5514.1676923076921"/>
    <n v="3400"/>
    <n v="60970.149999999994"/>
    <n v="55455.982307692306"/>
    <s v="Paid"/>
    <s v="SBI"/>
    <s v="129363753406"/>
    <s v="287810954657"/>
  </r>
  <r>
    <x v="2951"/>
    <x v="162"/>
    <x v="1"/>
    <n v="26"/>
    <x v="4"/>
    <x v="1"/>
    <x v="5"/>
    <s v="2019-12-03"/>
    <x v="0"/>
    <x v="0"/>
    <n v="26"/>
    <n v="25"/>
    <n v="1"/>
    <n v="20"/>
    <n v="65823"/>
    <n v="2531.6538461538462"/>
    <n v="63291.346153846156"/>
    <n v="12658.269230769232"/>
    <n v="6329.1346153846162"/>
    <n v="7594.9615384615381"/>
    <n v="200"/>
    <n v="7794.9615384615381"/>
    <n v="4000"/>
    <n v="86278.75"/>
    <n v="78483.788461538468"/>
    <s v="Paid"/>
    <s v="HDFC"/>
    <s v="180291837514"/>
    <s v="347860075275"/>
  </r>
  <r>
    <x v="2952"/>
    <x v="141"/>
    <x v="0"/>
    <n v="51"/>
    <x v="0"/>
    <x v="1"/>
    <x v="4"/>
    <s v="2019-10-20"/>
    <x v="0"/>
    <x v="0"/>
    <n v="26"/>
    <n v="24"/>
    <n v="2"/>
    <n v="12"/>
    <n v="36466"/>
    <n v="1402.5384615384614"/>
    <n v="33660.923076923078"/>
    <n v="6732.1846153846163"/>
    <n v="3366.0923076923082"/>
    <n v="4039.3107692307694"/>
    <n v="200"/>
    <n v="4239.3107692307694"/>
    <n v="2400"/>
    <n v="46159.199999999997"/>
    <n v="41919.889230769229"/>
    <s v="Paid"/>
    <s v="Axis"/>
    <s v="754257468245"/>
    <s v="168572662420"/>
  </r>
  <r>
    <x v="2953"/>
    <x v="4"/>
    <x v="0"/>
    <n v="43"/>
    <x v="3"/>
    <x v="1"/>
    <x v="3"/>
    <s v="2020-10-24"/>
    <x v="0"/>
    <x v="0"/>
    <n v="26"/>
    <n v="24"/>
    <n v="2"/>
    <n v="7"/>
    <n v="34894"/>
    <n v="1342.0769230769231"/>
    <n v="32209.846153846156"/>
    <n v="6441.9692307692312"/>
    <n v="3220.9846153846156"/>
    <n v="3865.1815384615384"/>
    <n v="200"/>
    <n v="4065.1815384615384"/>
    <n v="1400"/>
    <n v="43272.800000000003"/>
    <n v="39207.618461538463"/>
    <s v="Paid"/>
    <s v="HDFC"/>
    <s v="951236988177"/>
    <s v="965504387300"/>
  </r>
  <r>
    <x v="2954"/>
    <x v="127"/>
    <x v="1"/>
    <n v="32"/>
    <x v="3"/>
    <x v="1"/>
    <x v="1"/>
    <s v="2022-01-09"/>
    <x v="0"/>
    <x v="0"/>
    <n v="26"/>
    <n v="24"/>
    <n v="2"/>
    <n v="15"/>
    <n v="70528"/>
    <n v="2712.6153846153848"/>
    <n v="65102.769230769234"/>
    <n v="13020.553846153847"/>
    <n v="6510.2769230769236"/>
    <n v="7812.3323076923079"/>
    <n v="200"/>
    <n v="8012.3323076923079"/>
    <n v="3000"/>
    <n v="87633.600000000006"/>
    <n v="79621.267692307694"/>
    <s v="Paid"/>
    <s v="ICICI"/>
    <s v="695053565993"/>
    <s v="866985245843"/>
  </r>
  <r>
    <x v="2955"/>
    <x v="28"/>
    <x v="0"/>
    <n v="43"/>
    <x v="1"/>
    <x v="2"/>
    <x v="6"/>
    <s v="2019-07-15"/>
    <x v="0"/>
    <x v="0"/>
    <n v="26"/>
    <n v="24"/>
    <n v="2"/>
    <n v="7"/>
    <n v="69496"/>
    <n v="2672.9230769230771"/>
    <n v="64150.153846153851"/>
    <n v="12830.030769230771"/>
    <n v="6415.0153846153853"/>
    <n v="7698.0184615384615"/>
    <n v="200"/>
    <n v="7898.0184615384615"/>
    <n v="1400"/>
    <n v="84795.200000000012"/>
    <n v="76897.181538461547"/>
    <s v="Paid"/>
    <s v="HDFC"/>
    <s v="435375511701"/>
    <s v="896867476370"/>
  </r>
  <r>
    <x v="2956"/>
    <x v="20"/>
    <x v="0"/>
    <n v="39"/>
    <x v="4"/>
    <x v="2"/>
    <x v="2"/>
    <s v="2025-09-04"/>
    <x v="0"/>
    <x v="0"/>
    <n v="26"/>
    <n v="24"/>
    <n v="2"/>
    <n v="15"/>
    <n v="28556"/>
    <n v="1098.3076923076924"/>
    <n v="26359.384615384617"/>
    <n v="5271.876923076924"/>
    <n v="2635.938461538462"/>
    <n v="3163.126153846154"/>
    <n v="200"/>
    <n v="3363.126153846154"/>
    <n v="3000"/>
    <n v="37267.200000000004"/>
    <n v="33904.073846153849"/>
    <s v="Paid"/>
    <s v="Axis"/>
    <s v="955598854922"/>
    <s v="526660963220"/>
  </r>
  <r>
    <x v="2957"/>
    <x v="131"/>
    <x v="0"/>
    <n v="45"/>
    <x v="4"/>
    <x v="1"/>
    <x v="3"/>
    <s v="2023-07-01"/>
    <x v="0"/>
    <x v="0"/>
    <n v="26"/>
    <n v="24"/>
    <n v="2"/>
    <n v="1"/>
    <n v="64809"/>
    <n v="2492.6538461538462"/>
    <n v="59823.692307692312"/>
    <n v="11964.738461538464"/>
    <n v="5982.3692307692318"/>
    <n v="7178.8430769230772"/>
    <n v="200"/>
    <n v="7378.8430769230772"/>
    <n v="200"/>
    <n v="77970.8"/>
    <n v="70591.956923076927"/>
    <s v="Paid"/>
    <s v="Axis"/>
    <s v="583063690199"/>
    <s v="738783668970"/>
  </r>
  <r>
    <x v="2958"/>
    <x v="145"/>
    <x v="1"/>
    <n v="47"/>
    <x v="1"/>
    <x v="4"/>
    <x v="6"/>
    <s v="2023-06-23"/>
    <x v="0"/>
    <x v="0"/>
    <n v="26"/>
    <n v="23"/>
    <n v="3"/>
    <n v="9"/>
    <n v="65852"/>
    <n v="2532.7692307692309"/>
    <n v="58253.692307692312"/>
    <n v="11650.738461538464"/>
    <n v="5825.3692307692318"/>
    <n v="6990.4430769230776"/>
    <n v="200"/>
    <n v="7190.4430769230776"/>
    <n v="1800"/>
    <n v="77529.8"/>
    <n v="70339.356923076921"/>
    <s v="Paid"/>
    <s v="Axis"/>
    <s v="722310910284"/>
    <s v="879174341536"/>
  </r>
  <r>
    <x v="2959"/>
    <x v="13"/>
    <x v="0"/>
    <n v="51"/>
    <x v="0"/>
    <x v="1"/>
    <x v="1"/>
    <s v="2019-09-22"/>
    <x v="0"/>
    <x v="0"/>
    <n v="26"/>
    <n v="25"/>
    <n v="1"/>
    <n v="7"/>
    <n v="65624"/>
    <n v="2524"/>
    <n v="63100"/>
    <n v="12620"/>
    <n v="6310"/>
    <n v="7572"/>
    <n v="200"/>
    <n v="7772"/>
    <n v="1400"/>
    <n v="83430"/>
    <n v="75658"/>
    <s v="Paid"/>
    <s v="Axis"/>
    <s v="422005181498"/>
    <s v="277451478545"/>
  </r>
  <r>
    <x v="2960"/>
    <x v="68"/>
    <x v="1"/>
    <n v="44"/>
    <x v="7"/>
    <x v="1"/>
    <x v="4"/>
    <s v="2020-08-12"/>
    <x v="0"/>
    <x v="0"/>
    <n v="26"/>
    <n v="23"/>
    <n v="3"/>
    <n v="13"/>
    <n v="28559"/>
    <n v="1098.4230769230769"/>
    <n v="25263.73076923077"/>
    <n v="5052.7461538461539"/>
    <n v="2526.373076923077"/>
    <n v="3031.6476923076921"/>
    <n v="200"/>
    <n v="3231.6476923076921"/>
    <n v="2600"/>
    <n v="35442.85"/>
    <n v="32211.202307692307"/>
    <s v="Paid"/>
    <s v="SBI"/>
    <s v="217815878092"/>
    <s v="924291968766"/>
  </r>
  <r>
    <x v="2961"/>
    <x v="145"/>
    <x v="0"/>
    <n v="47"/>
    <x v="5"/>
    <x v="4"/>
    <x v="4"/>
    <s v="2023-10-26"/>
    <x v="0"/>
    <x v="0"/>
    <n v="26"/>
    <n v="24"/>
    <n v="2"/>
    <n v="19"/>
    <n v="27882"/>
    <n v="1072.3846153846155"/>
    <n v="25737.230769230773"/>
    <n v="5147.4461538461546"/>
    <n v="2573.7230769230773"/>
    <n v="3088.4676923076927"/>
    <n v="200"/>
    <n v="3288.4676923076927"/>
    <n v="3800"/>
    <n v="37258.400000000009"/>
    <n v="33969.932307692317"/>
    <s v="Paid"/>
    <s v="HDFC"/>
    <s v="966572470277"/>
    <s v="679863870406"/>
  </r>
  <r>
    <x v="2962"/>
    <x v="149"/>
    <x v="0"/>
    <n v="24"/>
    <x v="6"/>
    <x v="0"/>
    <x v="4"/>
    <s v="2021-01-13"/>
    <x v="0"/>
    <x v="0"/>
    <n v="26"/>
    <n v="22"/>
    <n v="4"/>
    <n v="3"/>
    <n v="37177"/>
    <n v="1429.8846153846155"/>
    <n v="31457.461538461539"/>
    <n v="6291.4923076923078"/>
    <n v="3145.7461538461539"/>
    <n v="3774.8953846153845"/>
    <n v="200"/>
    <n v="3974.8953846153845"/>
    <n v="600"/>
    <n v="41494.699999999997"/>
    <n v="37519.804615384615"/>
    <s v="Paid"/>
    <s v="HDFC"/>
    <s v="515219279889"/>
    <s v="166293468918"/>
  </r>
  <r>
    <x v="2963"/>
    <x v="34"/>
    <x v="0"/>
    <n v="49"/>
    <x v="0"/>
    <x v="0"/>
    <x v="5"/>
    <s v="2024-10-30"/>
    <x v="0"/>
    <x v="0"/>
    <n v="26"/>
    <n v="22"/>
    <n v="4"/>
    <n v="16"/>
    <n v="20863"/>
    <n v="802.42307692307691"/>
    <n v="17653.307692307691"/>
    <n v="3530.6615384615384"/>
    <n v="1765.3307692307692"/>
    <n v="2118.396923076923"/>
    <n v="200"/>
    <n v="2318.396923076923"/>
    <n v="3200"/>
    <n v="26149.3"/>
    <n v="23830.903076923078"/>
    <s v="Paid"/>
    <s v="SBI"/>
    <s v="783666600544"/>
    <s v="386741930992"/>
  </r>
  <r>
    <x v="2964"/>
    <x v="170"/>
    <x v="1"/>
    <n v="41"/>
    <x v="6"/>
    <x v="2"/>
    <x v="1"/>
    <s v="2021-01-13"/>
    <x v="0"/>
    <x v="0"/>
    <n v="26"/>
    <n v="21"/>
    <n v="5"/>
    <n v="19"/>
    <n v="31768"/>
    <n v="1221.8461538461538"/>
    <n v="25658.76923076923"/>
    <n v="5131.7538461538461"/>
    <n v="2565.876923076923"/>
    <n v="3079.0523076923077"/>
    <n v="200"/>
    <n v="3279.0523076923077"/>
    <n v="3800"/>
    <n v="37156.400000000001"/>
    <n v="33877.347692307696"/>
    <s v="Paid"/>
    <s v="Axis"/>
    <s v="424012349361"/>
    <s v="299179196302"/>
  </r>
  <r>
    <x v="2965"/>
    <x v="165"/>
    <x v="0"/>
    <n v="50"/>
    <x v="4"/>
    <x v="4"/>
    <x v="3"/>
    <s v="2020-11-20"/>
    <x v="0"/>
    <x v="0"/>
    <n v="26"/>
    <n v="22"/>
    <n v="4"/>
    <n v="20"/>
    <n v="60968"/>
    <n v="2344.9230769230771"/>
    <n v="51588.307692307695"/>
    <n v="10317.66153846154"/>
    <n v="5158.8307692307699"/>
    <n v="6190.5969230769233"/>
    <n v="200"/>
    <n v="6390.5969230769233"/>
    <n v="4000"/>
    <n v="71064.800000000003"/>
    <n v="64674.203076923077"/>
    <s v="Paid"/>
    <s v="ICICI"/>
    <s v="903574282159"/>
    <s v="209747530481"/>
  </r>
  <r>
    <x v="2966"/>
    <x v="14"/>
    <x v="0"/>
    <n v="44"/>
    <x v="1"/>
    <x v="4"/>
    <x v="2"/>
    <s v="2022-01-23"/>
    <x v="0"/>
    <x v="0"/>
    <n v="26"/>
    <n v="23"/>
    <n v="3"/>
    <n v="10"/>
    <n v="72701"/>
    <n v="2796.1923076923076"/>
    <n v="64312.423076923078"/>
    <n v="12862.484615384616"/>
    <n v="6431.2423076923078"/>
    <n v="7717.4907692307688"/>
    <n v="200"/>
    <n v="7917.4907692307688"/>
    <n v="2000"/>
    <n v="85606.15"/>
    <n v="77688.659230769219"/>
    <s v="Paid"/>
    <s v="Axis"/>
    <s v="555455251999"/>
    <s v="619187787018"/>
  </r>
  <r>
    <x v="2967"/>
    <x v="20"/>
    <x v="0"/>
    <n v="44"/>
    <x v="1"/>
    <x v="2"/>
    <x v="4"/>
    <s v="2022-07-16"/>
    <x v="0"/>
    <x v="0"/>
    <n v="26"/>
    <n v="23"/>
    <n v="3"/>
    <n v="16"/>
    <n v="26147"/>
    <n v="1005.6538461538462"/>
    <n v="23130.038461538461"/>
    <n v="4626.0076923076922"/>
    <n v="2313.0038461538461"/>
    <n v="2775.604615384615"/>
    <n v="200"/>
    <n v="2975.604615384615"/>
    <n v="3200"/>
    <n v="33269.050000000003"/>
    <n v="30293.445384615388"/>
    <s v="Paid"/>
    <s v="Axis"/>
    <s v="261480593607"/>
    <s v="496546646526"/>
  </r>
  <r>
    <x v="2968"/>
    <x v="54"/>
    <x v="0"/>
    <n v="33"/>
    <x v="2"/>
    <x v="5"/>
    <x v="2"/>
    <s v="2023-06-13"/>
    <x v="0"/>
    <x v="0"/>
    <n v="26"/>
    <n v="23"/>
    <n v="3"/>
    <n v="5"/>
    <n v="66478"/>
    <n v="2556.8461538461538"/>
    <n v="58807.461538461539"/>
    <n v="11761.492307692308"/>
    <n v="5880.7461538461539"/>
    <n v="7056.8953846153845"/>
    <n v="200"/>
    <n v="7256.8953846153845"/>
    <n v="1000"/>
    <n v="77449.7"/>
    <n v="70192.804615384608"/>
    <s v="Paid"/>
    <s v="SBI"/>
    <s v="575648272969"/>
    <s v="764198201389"/>
  </r>
  <r>
    <x v="2969"/>
    <x v="156"/>
    <x v="1"/>
    <n v="39"/>
    <x v="7"/>
    <x v="5"/>
    <x v="6"/>
    <s v="2024-01-12"/>
    <x v="0"/>
    <x v="0"/>
    <n v="26"/>
    <n v="23"/>
    <n v="3"/>
    <n v="5"/>
    <n v="64199"/>
    <n v="2469.1923076923076"/>
    <n v="56791.423076923078"/>
    <n v="11358.284615384617"/>
    <n v="5679.1423076923083"/>
    <n v="6814.9707692307693"/>
    <n v="200"/>
    <n v="7014.9707692307693"/>
    <n v="1000"/>
    <n v="74828.850000000006"/>
    <n v="67813.879230769235"/>
    <s v="Paid"/>
    <s v="ICICI"/>
    <s v="399585907974"/>
    <s v="100131170558"/>
  </r>
  <r>
    <x v="2970"/>
    <x v="68"/>
    <x v="0"/>
    <n v="55"/>
    <x v="7"/>
    <x v="1"/>
    <x v="3"/>
    <s v="2024-08-06"/>
    <x v="0"/>
    <x v="0"/>
    <n v="26"/>
    <n v="22"/>
    <n v="4"/>
    <n v="18"/>
    <n v="19163"/>
    <n v="737.03846153846155"/>
    <n v="16214.846153846154"/>
    <n v="3242.9692307692312"/>
    <n v="1621.4846153846156"/>
    <n v="1945.7815384615385"/>
    <n v="200"/>
    <n v="2145.7815384615387"/>
    <n v="3600"/>
    <n v="24679.300000000003"/>
    <n v="22533.518461538464"/>
    <s v="Paid"/>
    <s v="Axis"/>
    <s v="658566260991"/>
    <s v="861715223402"/>
  </r>
  <r>
    <x v="2971"/>
    <x v="184"/>
    <x v="1"/>
    <n v="45"/>
    <x v="2"/>
    <x v="3"/>
    <x v="3"/>
    <s v="2024-09-01"/>
    <x v="0"/>
    <x v="0"/>
    <n v="26"/>
    <n v="23"/>
    <n v="3"/>
    <n v="13"/>
    <n v="36906"/>
    <n v="1419.4615384615386"/>
    <n v="32647.615384615387"/>
    <n v="6529.5230769230775"/>
    <n v="3264.7615384615387"/>
    <n v="3917.7138461538461"/>
    <n v="200"/>
    <n v="4117.7138461538461"/>
    <n v="2600"/>
    <n v="45041.900000000009"/>
    <n v="40924.18615384616"/>
    <s v="Paid"/>
    <s v="ICICI"/>
    <s v="715680793294"/>
    <s v="988196682849"/>
  </r>
  <r>
    <x v="2972"/>
    <x v="24"/>
    <x v="0"/>
    <n v="27"/>
    <x v="2"/>
    <x v="5"/>
    <x v="2"/>
    <s v="2021-07-15"/>
    <x v="0"/>
    <x v="0"/>
    <n v="26"/>
    <n v="26"/>
    <n v="0"/>
    <n v="11"/>
    <n v="71905"/>
    <n v="2765.5769230769229"/>
    <n v="71905"/>
    <n v="14381"/>
    <n v="7190.5"/>
    <n v="8628.6"/>
    <n v="200"/>
    <n v="8828.6"/>
    <n v="2200"/>
    <n v="95676.5"/>
    <n v="86847.9"/>
    <s v="Paid"/>
    <s v="ICICI"/>
    <s v="599847254512"/>
    <s v="831100543182"/>
  </r>
  <r>
    <x v="2973"/>
    <x v="28"/>
    <x v="1"/>
    <n v="23"/>
    <x v="0"/>
    <x v="3"/>
    <x v="4"/>
    <s v="2019-08-25"/>
    <x v="0"/>
    <x v="0"/>
    <n v="26"/>
    <n v="24"/>
    <n v="2"/>
    <n v="18"/>
    <n v="40636"/>
    <n v="1562.9230769230769"/>
    <n v="37510.153846153844"/>
    <n v="7502.0307692307688"/>
    <n v="3751.0153846153844"/>
    <n v="4501.2184615384613"/>
    <n v="200"/>
    <n v="4701.2184615384613"/>
    <n v="3600"/>
    <n v="52363.199999999997"/>
    <n v="47661.981538461536"/>
    <s v="Paid"/>
    <s v="HDFC"/>
    <s v="781319259029"/>
    <s v="361613994981"/>
  </r>
  <r>
    <x v="2974"/>
    <x v="109"/>
    <x v="0"/>
    <n v="39"/>
    <x v="4"/>
    <x v="0"/>
    <x v="2"/>
    <s v="2025-09-17"/>
    <x v="0"/>
    <x v="0"/>
    <n v="26"/>
    <n v="23"/>
    <n v="3"/>
    <n v="20"/>
    <n v="21108"/>
    <n v="811.84615384615381"/>
    <n v="18672.461538461539"/>
    <n v="3734.4923076923078"/>
    <n v="1867.2461538461539"/>
    <n v="2240.6953846153847"/>
    <n v="200"/>
    <n v="2440.6953846153847"/>
    <n v="4000"/>
    <n v="28274.2"/>
    <n v="25833.504615384616"/>
    <s v="Paid"/>
    <s v="HDFC"/>
    <s v="873874979532"/>
    <s v="664943210368"/>
  </r>
  <r>
    <x v="2975"/>
    <x v="135"/>
    <x v="1"/>
    <n v="35"/>
    <x v="6"/>
    <x v="0"/>
    <x v="1"/>
    <s v="2021-10-21"/>
    <x v="0"/>
    <x v="0"/>
    <n v="26"/>
    <n v="22"/>
    <n v="4"/>
    <n v="3"/>
    <n v="23241"/>
    <n v="893.88461538461536"/>
    <n v="19665.461538461539"/>
    <n v="3933.0923076923082"/>
    <n v="1966.5461538461541"/>
    <n v="2359.8553846153845"/>
    <n v="200"/>
    <n v="2559.8553846153845"/>
    <n v="600"/>
    <n v="26165.1"/>
    <n v="23605.244615384614"/>
    <s v="Paid"/>
    <s v="SBI"/>
    <s v="551608067323"/>
    <s v="636978491914"/>
  </r>
  <r>
    <x v="2976"/>
    <x v="16"/>
    <x v="1"/>
    <n v="46"/>
    <x v="6"/>
    <x v="1"/>
    <x v="4"/>
    <s v="2024-06-25"/>
    <x v="0"/>
    <x v="0"/>
    <n v="26"/>
    <n v="24"/>
    <n v="2"/>
    <n v="13"/>
    <n v="34034"/>
    <n v="1309"/>
    <n v="31416"/>
    <n v="6283.2000000000007"/>
    <n v="3141.6000000000004"/>
    <n v="3769.92"/>
    <n v="200"/>
    <n v="3969.92"/>
    <n v="2600"/>
    <n v="43440.799999999996"/>
    <n v="39470.879999999997"/>
    <s v="Paid"/>
    <s v="ICICI"/>
    <s v="510296640322"/>
    <s v="871307276216"/>
  </r>
  <r>
    <x v="2977"/>
    <x v="57"/>
    <x v="1"/>
    <n v="45"/>
    <x v="5"/>
    <x v="5"/>
    <x v="1"/>
    <s v="2022-05-17"/>
    <x v="0"/>
    <x v="0"/>
    <n v="26"/>
    <n v="23"/>
    <n v="3"/>
    <n v="0"/>
    <n v="32590"/>
    <n v="1253.4615384615386"/>
    <n v="28829.615384615387"/>
    <n v="5765.923076923078"/>
    <n v="2882.961538461539"/>
    <n v="3459.5538461538463"/>
    <n v="200"/>
    <n v="3659.5538461538463"/>
    <n v="0"/>
    <n v="37478.500000000007"/>
    <n v="33818.946153846162"/>
    <s v="Paid"/>
    <s v="ICICI"/>
    <s v="656666473971"/>
    <s v="480629740705"/>
  </r>
  <r>
    <x v="2978"/>
    <x v="104"/>
    <x v="0"/>
    <n v="35"/>
    <x v="2"/>
    <x v="1"/>
    <x v="2"/>
    <s v="2024-11-11"/>
    <x v="0"/>
    <x v="0"/>
    <n v="26"/>
    <n v="24"/>
    <n v="2"/>
    <n v="19"/>
    <n v="23006"/>
    <n v="884.84615384615381"/>
    <n v="21236.307692307691"/>
    <n v="4247.2615384615383"/>
    <n v="2123.6307692307691"/>
    <n v="2548.3569230769231"/>
    <n v="200"/>
    <n v="2748.3569230769231"/>
    <n v="3800"/>
    <n v="31407.199999999997"/>
    <n v="28658.843076923073"/>
    <s v="Paid"/>
    <s v="SBI"/>
    <s v="388288959762"/>
    <s v="870778128417"/>
  </r>
  <r>
    <x v="2979"/>
    <x v="66"/>
    <x v="0"/>
    <n v="23"/>
    <x v="4"/>
    <x v="3"/>
    <x v="1"/>
    <s v="2019-09-15"/>
    <x v="0"/>
    <x v="0"/>
    <n v="26"/>
    <n v="22"/>
    <n v="4"/>
    <n v="16"/>
    <n v="33517"/>
    <n v="1289.1153846153845"/>
    <n v="28360.538461538461"/>
    <n v="5672.1076923076926"/>
    <n v="2836.0538461538463"/>
    <n v="3403.2646153846154"/>
    <n v="200"/>
    <n v="3603.2646153846154"/>
    <n v="3200"/>
    <n v="40068.699999999997"/>
    <n v="36465.435384615383"/>
    <s v="Paid"/>
    <s v="ICICI"/>
    <s v="496332035088"/>
    <s v="739783683404"/>
  </r>
  <r>
    <x v="2980"/>
    <x v="72"/>
    <x v="1"/>
    <n v="23"/>
    <x v="7"/>
    <x v="3"/>
    <x v="0"/>
    <s v="2025-06-24"/>
    <x v="0"/>
    <x v="0"/>
    <n v="26"/>
    <n v="22"/>
    <n v="4"/>
    <n v="14"/>
    <n v="30607"/>
    <n v="1177.1923076923076"/>
    <n v="25898.230769230766"/>
    <n v="5179.6461538461535"/>
    <n v="2589.8230769230768"/>
    <n v="3107.7876923076919"/>
    <n v="200"/>
    <n v="3307.7876923076919"/>
    <n v="2800"/>
    <n v="36467.699999999997"/>
    <n v="33159.912307692306"/>
    <s v="Paid"/>
    <s v="Axis"/>
    <s v="394193789115"/>
    <s v="200135493602"/>
  </r>
  <r>
    <x v="2981"/>
    <x v="126"/>
    <x v="0"/>
    <n v="34"/>
    <x v="7"/>
    <x v="0"/>
    <x v="4"/>
    <s v="2024-03-05"/>
    <x v="0"/>
    <x v="0"/>
    <n v="26"/>
    <n v="24"/>
    <n v="2"/>
    <n v="1"/>
    <n v="42269"/>
    <n v="1625.7307692307693"/>
    <n v="39017.538461538461"/>
    <n v="7803.5076923076922"/>
    <n v="3901.7538461538461"/>
    <n v="4682.1046153846155"/>
    <n v="200"/>
    <n v="4882.1046153846155"/>
    <n v="200"/>
    <n v="50922.8"/>
    <n v="46040.695384615385"/>
    <s v="Paid"/>
    <s v="Axis"/>
    <s v="206209197375"/>
    <s v="921303713303"/>
  </r>
  <r>
    <x v="2982"/>
    <x v="194"/>
    <x v="0"/>
    <n v="51"/>
    <x v="4"/>
    <x v="3"/>
    <x v="4"/>
    <s v="2024-04-17"/>
    <x v="0"/>
    <x v="0"/>
    <n v="26"/>
    <n v="22"/>
    <n v="4"/>
    <n v="20"/>
    <n v="39205"/>
    <n v="1507.8846153846155"/>
    <n v="33173.461538461539"/>
    <n v="6634.6923076923085"/>
    <n v="3317.3461538461543"/>
    <n v="3980.8153846153846"/>
    <n v="200"/>
    <n v="4180.8153846153846"/>
    <n v="4000"/>
    <n v="47125.5"/>
    <n v="42944.684615384613"/>
    <s v="Paid"/>
    <s v="SBI"/>
    <s v="520340677263"/>
    <s v="879618400719"/>
  </r>
  <r>
    <x v="2983"/>
    <x v="159"/>
    <x v="0"/>
    <n v="45"/>
    <x v="3"/>
    <x v="3"/>
    <x v="1"/>
    <s v="2020-12-08"/>
    <x v="0"/>
    <x v="0"/>
    <n v="26"/>
    <n v="22"/>
    <n v="4"/>
    <n v="16"/>
    <n v="58200"/>
    <n v="2238.4615384615386"/>
    <n v="49246.153846153851"/>
    <n v="9849.2307692307713"/>
    <n v="4924.6153846153857"/>
    <n v="5909.5384615384619"/>
    <n v="200"/>
    <n v="6109.5384615384619"/>
    <n v="3200"/>
    <n v="67220"/>
    <n v="61110.461538461539"/>
    <s v="Paid"/>
    <s v="SBI"/>
    <s v="736206919992"/>
    <s v="907657499956"/>
  </r>
  <r>
    <x v="2984"/>
    <x v="20"/>
    <x v="0"/>
    <n v="50"/>
    <x v="4"/>
    <x v="0"/>
    <x v="6"/>
    <s v="2020-12-01"/>
    <x v="0"/>
    <x v="0"/>
    <n v="26"/>
    <n v="25"/>
    <n v="1"/>
    <n v="19"/>
    <n v="36128"/>
    <n v="1389.5384615384614"/>
    <n v="34738.461538461539"/>
    <n v="6947.6923076923085"/>
    <n v="3473.8461538461543"/>
    <n v="4168.6153846153848"/>
    <n v="200"/>
    <n v="4368.6153846153848"/>
    <n v="3800"/>
    <n v="48960"/>
    <n v="44591.384615384617"/>
    <s v="Paid"/>
    <s v="Axis"/>
    <s v="643598904664"/>
    <s v="704257616883"/>
  </r>
  <r>
    <x v="2985"/>
    <x v="13"/>
    <x v="0"/>
    <n v="38"/>
    <x v="2"/>
    <x v="5"/>
    <x v="6"/>
    <s v="2023-03-11"/>
    <x v="0"/>
    <x v="0"/>
    <n v="26"/>
    <n v="24"/>
    <n v="2"/>
    <n v="6"/>
    <n v="51929"/>
    <n v="1997.2692307692307"/>
    <n v="47934.461538461539"/>
    <n v="9586.8923076923074"/>
    <n v="4793.4461538461537"/>
    <n v="5752.1353846153843"/>
    <n v="200"/>
    <n v="5952.1353846153843"/>
    <n v="1200"/>
    <n v="63514.8"/>
    <n v="57562.664615384616"/>
    <s v="Paid"/>
    <s v="ICICI"/>
    <s v="742724373847"/>
    <s v="231881002038"/>
  </r>
  <r>
    <x v="2986"/>
    <x v="73"/>
    <x v="1"/>
    <n v="23"/>
    <x v="6"/>
    <x v="3"/>
    <x v="4"/>
    <s v="2019-02-03"/>
    <x v="0"/>
    <x v="0"/>
    <n v="26"/>
    <n v="24"/>
    <n v="2"/>
    <n v="19"/>
    <n v="71069"/>
    <n v="2733.4230769230771"/>
    <n v="65602.153846153844"/>
    <n v="13120.43076923077"/>
    <n v="6560.2153846153851"/>
    <n v="7872.2584615384612"/>
    <n v="200"/>
    <n v="8072.2584615384612"/>
    <n v="3800"/>
    <n v="89082.799999999988"/>
    <n v="81010.541538461533"/>
    <s v="Paid"/>
    <s v="SBI"/>
    <s v="949728233442"/>
    <s v="755909558302"/>
  </r>
  <r>
    <x v="2987"/>
    <x v="13"/>
    <x v="0"/>
    <n v="37"/>
    <x v="1"/>
    <x v="1"/>
    <x v="2"/>
    <s v="2020-01-24"/>
    <x v="0"/>
    <x v="0"/>
    <n v="26"/>
    <n v="22"/>
    <n v="4"/>
    <n v="15"/>
    <n v="70829"/>
    <n v="2724.1923076923076"/>
    <n v="59932.230769230766"/>
    <n v="11986.446153846155"/>
    <n v="5993.2230769230773"/>
    <n v="7191.8676923076919"/>
    <n v="200"/>
    <n v="7391.8676923076919"/>
    <n v="3000"/>
    <n v="80911.899999999994"/>
    <n v="73520.032307692309"/>
    <s v="Paid"/>
    <s v="Axis"/>
    <s v="800887136234"/>
    <s v="348970222783"/>
  </r>
  <r>
    <x v="2988"/>
    <x v="23"/>
    <x v="1"/>
    <n v="45"/>
    <x v="1"/>
    <x v="1"/>
    <x v="4"/>
    <s v="2023-05-26"/>
    <x v="0"/>
    <x v="0"/>
    <n v="26"/>
    <n v="24"/>
    <n v="2"/>
    <n v="3"/>
    <n v="57941"/>
    <n v="2228.5"/>
    <n v="53484"/>
    <n v="10696.800000000001"/>
    <n v="5348.4000000000005"/>
    <n v="6418.08"/>
    <n v="200"/>
    <n v="6618.08"/>
    <n v="600"/>
    <n v="70129.2"/>
    <n v="63511.119999999995"/>
    <s v="Paid"/>
    <s v="ICICI"/>
    <s v="162193338104"/>
    <s v="222039488546"/>
  </r>
  <r>
    <x v="2989"/>
    <x v="125"/>
    <x v="1"/>
    <n v="31"/>
    <x v="4"/>
    <x v="2"/>
    <x v="4"/>
    <s v="2025-08-15"/>
    <x v="0"/>
    <x v="0"/>
    <n v="26"/>
    <n v="23"/>
    <n v="3"/>
    <n v="11"/>
    <n v="23643"/>
    <n v="909.34615384615381"/>
    <n v="20914.961538461539"/>
    <n v="4182.9923076923078"/>
    <n v="2091.4961538461539"/>
    <n v="2509.7953846153846"/>
    <n v="200"/>
    <n v="2709.7953846153846"/>
    <n v="2200"/>
    <n v="29389.45"/>
    <n v="26679.654615384618"/>
    <s v="Paid"/>
    <s v="Axis"/>
    <s v="144799539748"/>
    <s v="769255054622"/>
  </r>
  <r>
    <x v="2990"/>
    <x v="116"/>
    <x v="1"/>
    <n v="38"/>
    <x v="0"/>
    <x v="1"/>
    <x v="2"/>
    <s v="2024-06-18"/>
    <x v="0"/>
    <x v="0"/>
    <n v="26"/>
    <n v="22"/>
    <n v="4"/>
    <n v="2"/>
    <n v="18231"/>
    <n v="701.19230769230774"/>
    <n v="15426.23076923077"/>
    <n v="3085.2461538461539"/>
    <n v="1542.623076923077"/>
    <n v="1851.1476923076923"/>
    <n v="200"/>
    <n v="2051.1476923076925"/>
    <n v="400"/>
    <n v="20454.099999999999"/>
    <n v="18402.952307692307"/>
    <s v="Paid"/>
    <s v="SBI"/>
    <s v="550328496441"/>
    <s v="392561240868"/>
  </r>
  <r>
    <x v="2991"/>
    <x v="124"/>
    <x v="1"/>
    <n v="36"/>
    <x v="5"/>
    <x v="3"/>
    <x v="4"/>
    <s v="2025-03-12"/>
    <x v="0"/>
    <x v="0"/>
    <n v="26"/>
    <n v="24"/>
    <n v="2"/>
    <n v="19"/>
    <n v="51635"/>
    <n v="1985.9615384615386"/>
    <n v="47663.076923076922"/>
    <n v="9532.6153846153848"/>
    <n v="4766.3076923076924"/>
    <n v="5719.5692307692307"/>
    <n v="200"/>
    <n v="5919.5692307692307"/>
    <n v="3800"/>
    <n v="65762"/>
    <n v="59842.43076923077"/>
    <s v="Paid"/>
    <s v="SBI"/>
    <s v="399582193725"/>
    <s v="636052718692"/>
  </r>
  <r>
    <x v="2992"/>
    <x v="132"/>
    <x v="0"/>
    <n v="23"/>
    <x v="6"/>
    <x v="3"/>
    <x v="3"/>
    <s v="2024-10-07"/>
    <x v="0"/>
    <x v="0"/>
    <n v="26"/>
    <n v="24"/>
    <n v="2"/>
    <n v="1"/>
    <n v="70824"/>
    <n v="2724"/>
    <n v="65376"/>
    <n v="13075.2"/>
    <n v="6537.6"/>
    <n v="7845.12"/>
    <n v="200"/>
    <n v="8045.12"/>
    <n v="200"/>
    <n v="85188.800000000003"/>
    <n v="77143.680000000008"/>
    <s v="Paid"/>
    <s v="ICICI"/>
    <s v="869485623126"/>
    <s v="937689806673"/>
  </r>
  <r>
    <x v="2993"/>
    <x v="110"/>
    <x v="0"/>
    <n v="21"/>
    <x v="0"/>
    <x v="3"/>
    <x v="2"/>
    <s v="2019-05-26"/>
    <x v="0"/>
    <x v="0"/>
    <n v="26"/>
    <n v="23"/>
    <n v="3"/>
    <n v="16"/>
    <n v="66741"/>
    <n v="2566.9615384615386"/>
    <n v="59040.11538461539"/>
    <n v="11808.023076923078"/>
    <n v="5904.0115384615392"/>
    <n v="7084.8138461538465"/>
    <n v="200"/>
    <n v="7284.8138461538465"/>
    <n v="3200"/>
    <n v="79952.150000000009"/>
    <n v="72667.336153846161"/>
    <s v="Paid"/>
    <s v="ICICI"/>
    <s v="211477970493"/>
    <s v="528259407267"/>
  </r>
  <r>
    <x v="2994"/>
    <x v="136"/>
    <x v="1"/>
    <n v="52"/>
    <x v="7"/>
    <x v="2"/>
    <x v="4"/>
    <s v="2019-12-06"/>
    <x v="0"/>
    <x v="0"/>
    <n v="26"/>
    <n v="24"/>
    <n v="2"/>
    <n v="11"/>
    <n v="50557"/>
    <n v="1944.5"/>
    <n v="46668"/>
    <n v="9333.6"/>
    <n v="4666.8"/>
    <n v="5600.16"/>
    <n v="200"/>
    <n v="5800.16"/>
    <n v="2200"/>
    <n v="62868.4"/>
    <n v="57068.240000000005"/>
    <s v="Paid"/>
    <s v="ICICI"/>
    <s v="964325220932"/>
    <s v="373767839652"/>
  </r>
  <r>
    <x v="2995"/>
    <x v="114"/>
    <x v="1"/>
    <n v="52"/>
    <x v="4"/>
    <x v="1"/>
    <x v="6"/>
    <s v="2024-01-18"/>
    <x v="0"/>
    <x v="0"/>
    <n v="26"/>
    <n v="24"/>
    <n v="2"/>
    <n v="19"/>
    <n v="78594"/>
    <n v="3022.8461538461538"/>
    <n v="72548.307692307688"/>
    <n v="14509.661538461538"/>
    <n v="7254.830769230769"/>
    <n v="8705.7969230769231"/>
    <n v="200"/>
    <n v="8905.7969230769231"/>
    <n v="3800"/>
    <n v="98112.8"/>
    <n v="89207.00307692308"/>
    <s v="Paid"/>
    <s v="ICICI"/>
    <s v="115380664123"/>
    <s v="820973059280"/>
  </r>
  <r>
    <x v="2996"/>
    <x v="122"/>
    <x v="0"/>
    <n v="29"/>
    <x v="2"/>
    <x v="1"/>
    <x v="1"/>
    <s v="2021-11-08"/>
    <x v="0"/>
    <x v="0"/>
    <n v="26"/>
    <n v="24"/>
    <n v="2"/>
    <n v="2"/>
    <n v="61240"/>
    <n v="2355.3846153846152"/>
    <n v="56529.230769230766"/>
    <n v="11305.846153846154"/>
    <n v="5652.9230769230771"/>
    <n v="6783.5076923076913"/>
    <n v="200"/>
    <n v="6983.5076923076913"/>
    <n v="400"/>
    <n v="73888"/>
    <n v="66904.492307692315"/>
    <s v="Paid"/>
    <s v="ICICI"/>
    <s v="288644092608"/>
    <s v="798240268487"/>
  </r>
  <r>
    <x v="2997"/>
    <x v="74"/>
    <x v="1"/>
    <n v="30"/>
    <x v="1"/>
    <x v="3"/>
    <x v="0"/>
    <s v="2021-09-28"/>
    <x v="0"/>
    <x v="0"/>
    <n v="26"/>
    <n v="23"/>
    <n v="3"/>
    <n v="7"/>
    <n v="61469"/>
    <n v="2364.1923076923076"/>
    <n v="54376.423076923078"/>
    <n v="10875.284615384617"/>
    <n v="5437.6423076923083"/>
    <n v="6525.1707692307691"/>
    <n v="200"/>
    <n v="6725.1707692307691"/>
    <n v="1400"/>
    <n v="72089.350000000006"/>
    <n v="65364.179230769238"/>
    <s v="Paid"/>
    <s v="ICICI"/>
    <s v="773514971299"/>
    <s v="354228285514"/>
  </r>
  <r>
    <x v="2998"/>
    <x v="35"/>
    <x v="1"/>
    <n v="29"/>
    <x v="4"/>
    <x v="5"/>
    <x v="2"/>
    <s v="2021-01-18"/>
    <x v="0"/>
    <x v="0"/>
    <n v="26"/>
    <n v="22"/>
    <n v="4"/>
    <n v="2"/>
    <n v="20222"/>
    <n v="777.76923076923072"/>
    <n v="17110.923076923074"/>
    <n v="3422.184615384615"/>
    <n v="1711.0923076923075"/>
    <n v="2053.310769230769"/>
    <n v="200"/>
    <n v="2253.310769230769"/>
    <n v="400"/>
    <n v="22644.199999999997"/>
    <n v="20390.889230769229"/>
    <s v="Paid"/>
    <s v="HDFC"/>
    <s v="348262236044"/>
    <s v="925248293009"/>
  </r>
  <r>
    <x v="2999"/>
    <x v="166"/>
    <x v="1"/>
    <n v="30"/>
    <x v="0"/>
    <x v="3"/>
    <x v="5"/>
    <s v="2022-12-14"/>
    <x v="0"/>
    <x v="0"/>
    <n v="26"/>
    <n v="25"/>
    <n v="1"/>
    <n v="7"/>
    <n v="59164"/>
    <n v="2275.5384615384614"/>
    <n v="56888.461538461539"/>
    <n v="11377.692307692309"/>
    <n v="5688.8461538461543"/>
    <n v="6826.6153846153848"/>
    <n v="200"/>
    <n v="7026.6153846153848"/>
    <n v="1400"/>
    <n v="75355"/>
    <n v="68328.38461538461"/>
    <s v="Paid"/>
    <s v="Axis"/>
    <s v="501346814762"/>
    <s v="909869506666"/>
  </r>
  <r>
    <x v="3000"/>
    <x v="184"/>
    <x v="1"/>
    <n v="31"/>
    <x v="2"/>
    <x v="0"/>
    <x v="1"/>
    <s v="2020-09-10"/>
    <x v="0"/>
    <x v="0"/>
    <n v="26"/>
    <n v="25"/>
    <n v="1"/>
    <n v="9"/>
    <n v="22382"/>
    <n v="860.84615384615381"/>
    <n v="21521.153846153844"/>
    <n v="4304.2307692307686"/>
    <n v="2152.1153846153843"/>
    <n v="2582.538461538461"/>
    <n v="200"/>
    <n v="2782.538461538461"/>
    <n v="1800"/>
    <n v="29777.499999999996"/>
    <n v="26994.961538461535"/>
    <s v="Paid"/>
    <s v="HDFC"/>
    <s v="359125117913"/>
    <s v="441565849164"/>
  </r>
  <r>
    <x v="3001"/>
    <x v="18"/>
    <x v="0"/>
    <n v="50"/>
    <x v="7"/>
    <x v="4"/>
    <x v="1"/>
    <s v="2023-05-04"/>
    <x v="0"/>
    <x v="0"/>
    <n v="26"/>
    <n v="21"/>
    <n v="5"/>
    <n v="5"/>
    <n v="66647"/>
    <n v="2563.3461538461538"/>
    <n v="53830.269230769227"/>
    <n v="10766.053846153845"/>
    <n v="5383.0269230769227"/>
    <n v="6459.6323076923072"/>
    <n v="200"/>
    <n v="6659.6323076923072"/>
    <n v="1000"/>
    <n v="70979.349999999991"/>
    <n v="64319.717692307684"/>
    <s v="Paid"/>
    <s v="SBI"/>
    <s v="103587615883"/>
    <s v="308087458126"/>
  </r>
  <r>
    <x v="3002"/>
    <x v="54"/>
    <x v="1"/>
    <n v="22"/>
    <x v="5"/>
    <x v="3"/>
    <x v="0"/>
    <s v="2019-09-10"/>
    <x v="0"/>
    <x v="0"/>
    <n v="26"/>
    <n v="22"/>
    <n v="4"/>
    <n v="8"/>
    <n v="44674"/>
    <n v="1718.2307692307693"/>
    <n v="37801.076923076922"/>
    <n v="7560.2153846153851"/>
    <n v="3780.1076923076926"/>
    <n v="4536.1292307692302"/>
    <n v="200"/>
    <n v="4736.1292307692302"/>
    <n v="1600"/>
    <n v="50741.399999999994"/>
    <n v="46005.270769230767"/>
    <s v="Paid"/>
    <s v="ICICI"/>
    <s v="946947851969"/>
    <s v="965729073102"/>
  </r>
  <r>
    <x v="3003"/>
    <x v="94"/>
    <x v="0"/>
    <n v="43"/>
    <x v="0"/>
    <x v="3"/>
    <x v="1"/>
    <s v="2020-04-19"/>
    <x v="0"/>
    <x v="0"/>
    <n v="26"/>
    <n v="23"/>
    <n v="3"/>
    <n v="14"/>
    <n v="31950"/>
    <n v="1228.8461538461538"/>
    <n v="28263.461538461539"/>
    <n v="5652.6923076923085"/>
    <n v="2826.3461538461543"/>
    <n v="3391.6153846153848"/>
    <n v="200"/>
    <n v="3591.6153846153848"/>
    <n v="2800"/>
    <n v="39542.5"/>
    <n v="35950.884615384617"/>
    <s v="Paid"/>
    <s v="SBI"/>
    <s v="757500350724"/>
    <s v="621105535523"/>
  </r>
  <r>
    <x v="3004"/>
    <x v="113"/>
    <x v="0"/>
    <n v="40"/>
    <x v="7"/>
    <x v="3"/>
    <x v="2"/>
    <s v="2021-09-03"/>
    <x v="0"/>
    <x v="0"/>
    <n v="26"/>
    <n v="24"/>
    <n v="2"/>
    <n v="13"/>
    <n v="64575"/>
    <n v="2483.6538461538462"/>
    <n v="59607.692307692312"/>
    <n v="11921.538461538463"/>
    <n v="5960.7692307692314"/>
    <n v="7152.9230769230771"/>
    <n v="200"/>
    <n v="7352.9230769230771"/>
    <n v="2600"/>
    <n v="80090.000000000015"/>
    <n v="72737.076923076937"/>
    <s v="Paid"/>
    <s v="ICICI"/>
    <s v="317207853625"/>
    <s v="396284071409"/>
  </r>
  <r>
    <x v="3005"/>
    <x v="101"/>
    <x v="1"/>
    <n v="39"/>
    <x v="3"/>
    <x v="1"/>
    <x v="1"/>
    <s v="2019-11-09"/>
    <x v="0"/>
    <x v="0"/>
    <n v="26"/>
    <n v="25"/>
    <n v="1"/>
    <n v="17"/>
    <n v="22454"/>
    <n v="863.61538461538464"/>
    <n v="21590.384615384617"/>
    <n v="4318.0769230769238"/>
    <n v="2159.0384615384619"/>
    <n v="2590.8461538461538"/>
    <n v="200"/>
    <n v="2790.8461538461538"/>
    <n v="3400"/>
    <n v="31467.5"/>
    <n v="28676.653846153848"/>
    <s v="Paid"/>
    <s v="HDFC"/>
    <s v="550026723563"/>
    <s v="335200165551"/>
  </r>
  <r>
    <x v="3006"/>
    <x v="2"/>
    <x v="1"/>
    <n v="34"/>
    <x v="2"/>
    <x v="3"/>
    <x v="3"/>
    <s v="2020-07-08"/>
    <x v="0"/>
    <x v="0"/>
    <n v="26"/>
    <n v="24"/>
    <n v="2"/>
    <n v="18"/>
    <n v="26398"/>
    <n v="1015.3076923076923"/>
    <n v="24367.384615384613"/>
    <n v="4873.4769230769225"/>
    <n v="2436.7384615384613"/>
    <n v="2924.0861538461536"/>
    <n v="200"/>
    <n v="3124.0861538461536"/>
    <n v="3600"/>
    <n v="35277.599999999999"/>
    <n v="32153.513846153844"/>
    <s v="Paid"/>
    <s v="HDFC"/>
    <s v="482767461472"/>
    <s v="586462415336"/>
  </r>
  <r>
    <x v="3007"/>
    <x v="167"/>
    <x v="1"/>
    <n v="38"/>
    <x v="1"/>
    <x v="0"/>
    <x v="6"/>
    <s v="2020-01-11"/>
    <x v="0"/>
    <x v="0"/>
    <n v="26"/>
    <n v="25"/>
    <n v="1"/>
    <n v="16"/>
    <n v="71232"/>
    <n v="2739.6923076923076"/>
    <n v="68492.307692307688"/>
    <n v="13698.461538461539"/>
    <n v="6849.2307692307695"/>
    <n v="8219.076923076922"/>
    <n v="200"/>
    <n v="8419.076923076922"/>
    <n v="3200"/>
    <n v="92239.999999999985"/>
    <n v="83820.923076923063"/>
    <s v="Paid"/>
    <s v="ICICI"/>
    <s v="491353359140"/>
    <s v="170252405272"/>
  </r>
  <r>
    <x v="3008"/>
    <x v="64"/>
    <x v="0"/>
    <n v="40"/>
    <x v="3"/>
    <x v="5"/>
    <x v="6"/>
    <s v="2021-08-08"/>
    <x v="0"/>
    <x v="0"/>
    <n v="26"/>
    <n v="23"/>
    <n v="3"/>
    <n v="19"/>
    <n v="72382"/>
    <n v="2783.9230769230771"/>
    <n v="64030.230769230773"/>
    <n v="12806.046153846155"/>
    <n v="6403.0230769230775"/>
    <n v="7683.6276923076921"/>
    <n v="200"/>
    <n v="7883.6276923076921"/>
    <n v="3800"/>
    <n v="87039.300000000017"/>
    <n v="79155.672307692323"/>
    <s v="Paid"/>
    <s v="ICICI"/>
    <s v="985489666083"/>
    <s v="347671813953"/>
  </r>
  <r>
    <x v="3009"/>
    <x v="136"/>
    <x v="1"/>
    <n v="22"/>
    <x v="3"/>
    <x v="3"/>
    <x v="1"/>
    <s v="2021-09-04"/>
    <x v="0"/>
    <x v="0"/>
    <n v="26"/>
    <n v="24"/>
    <n v="2"/>
    <n v="8"/>
    <n v="59930"/>
    <n v="2305"/>
    <n v="55320"/>
    <n v="11064"/>
    <n v="5532"/>
    <n v="6638.4"/>
    <n v="200"/>
    <n v="6838.4"/>
    <n v="1600"/>
    <n v="73516"/>
    <n v="66677.600000000006"/>
    <s v="Paid"/>
    <s v="SBI"/>
    <s v="514636990909"/>
    <s v="298751518203"/>
  </r>
  <r>
    <x v="3010"/>
    <x v="146"/>
    <x v="1"/>
    <n v="50"/>
    <x v="2"/>
    <x v="2"/>
    <x v="2"/>
    <s v="2019-09-20"/>
    <x v="0"/>
    <x v="0"/>
    <n v="26"/>
    <n v="24"/>
    <n v="2"/>
    <n v="11"/>
    <n v="74448"/>
    <n v="2863.3846153846152"/>
    <n v="68721.230769230766"/>
    <n v="13744.246153846154"/>
    <n v="6872.123076923077"/>
    <n v="8246.5476923076912"/>
    <n v="200"/>
    <n v="8446.5476923076912"/>
    <n v="2200"/>
    <n v="91537.599999999991"/>
    <n v="83091.052307692298"/>
    <s v="Paid"/>
    <s v="HDFC"/>
    <s v="661518599539"/>
    <s v="297753612430"/>
  </r>
  <r>
    <x v="3011"/>
    <x v="157"/>
    <x v="0"/>
    <n v="29"/>
    <x v="3"/>
    <x v="4"/>
    <x v="1"/>
    <s v="2019-03-29"/>
    <x v="0"/>
    <x v="0"/>
    <n v="26"/>
    <n v="23"/>
    <n v="3"/>
    <n v="19"/>
    <n v="38282"/>
    <n v="1472.3846153846155"/>
    <n v="33864.846153846156"/>
    <n v="6772.9692307692312"/>
    <n v="3386.4846153846156"/>
    <n v="4063.7815384615387"/>
    <n v="200"/>
    <n v="4263.7815384615387"/>
    <n v="3800"/>
    <n v="47824.3"/>
    <n v="43560.518461538464"/>
    <s v="Paid"/>
    <s v="ICICI"/>
    <s v="361023761027"/>
    <s v="271829779932"/>
  </r>
  <r>
    <x v="3012"/>
    <x v="85"/>
    <x v="1"/>
    <n v="30"/>
    <x v="0"/>
    <x v="5"/>
    <x v="4"/>
    <s v="2019-10-25"/>
    <x v="0"/>
    <x v="0"/>
    <n v="26"/>
    <n v="23"/>
    <n v="3"/>
    <n v="2"/>
    <n v="41000"/>
    <n v="1576.9230769230769"/>
    <n v="36269.230769230766"/>
    <n v="7253.8461538461534"/>
    <n v="3626.9230769230767"/>
    <n v="4352.3076923076915"/>
    <n v="200"/>
    <n v="4552.3076923076915"/>
    <n v="400"/>
    <n v="47550"/>
    <n v="42997.692307692312"/>
    <s v="Paid"/>
    <s v="ICICI"/>
    <s v="741139967737"/>
    <s v="249853867842"/>
  </r>
  <r>
    <x v="3013"/>
    <x v="22"/>
    <x v="0"/>
    <n v="53"/>
    <x v="4"/>
    <x v="3"/>
    <x v="1"/>
    <s v="2022-02-05"/>
    <x v="0"/>
    <x v="0"/>
    <n v="26"/>
    <n v="23"/>
    <n v="3"/>
    <n v="11"/>
    <n v="48591"/>
    <n v="1868.8846153846155"/>
    <n v="42984.346153846156"/>
    <n v="8596.8692307692309"/>
    <n v="4298.4346153846154"/>
    <n v="5158.1215384615389"/>
    <n v="200"/>
    <n v="5358.1215384615389"/>
    <n v="2200"/>
    <n v="58079.65"/>
    <n v="52721.528461538459"/>
    <s v="Paid"/>
    <s v="Axis"/>
    <s v="497468897066"/>
    <s v="141328732559"/>
  </r>
  <r>
    <x v="3014"/>
    <x v="118"/>
    <x v="1"/>
    <n v="31"/>
    <x v="6"/>
    <x v="2"/>
    <x v="6"/>
    <s v="2022-02-15"/>
    <x v="0"/>
    <x v="0"/>
    <n v="26"/>
    <n v="24"/>
    <n v="2"/>
    <n v="20"/>
    <n v="66964"/>
    <n v="2575.5384615384614"/>
    <n v="61812.923076923078"/>
    <n v="12362.584615384616"/>
    <n v="6181.292307692308"/>
    <n v="7417.5507692307692"/>
    <n v="200"/>
    <n v="7617.5507692307692"/>
    <n v="4000"/>
    <n v="84356.800000000003"/>
    <n v="76739.24923076923"/>
    <s v="Paid"/>
    <s v="SBI"/>
    <s v="493532130917"/>
    <s v="413108619329"/>
  </r>
  <r>
    <x v="3015"/>
    <x v="190"/>
    <x v="1"/>
    <n v="37"/>
    <x v="5"/>
    <x v="0"/>
    <x v="3"/>
    <s v="2019-02-23"/>
    <x v="0"/>
    <x v="0"/>
    <n v="26"/>
    <n v="24"/>
    <n v="2"/>
    <n v="13"/>
    <n v="30773"/>
    <n v="1183.5769230769231"/>
    <n v="28405.846153846156"/>
    <n v="5681.1692307692319"/>
    <n v="2840.584615384616"/>
    <n v="3408.7015384615388"/>
    <n v="200"/>
    <n v="3608.7015384615388"/>
    <n v="2600"/>
    <n v="39527.599999999999"/>
    <n v="35918.898461538462"/>
    <s v="Paid"/>
    <s v="ICICI"/>
    <s v="551777856271"/>
    <s v="931492842622"/>
  </r>
  <r>
    <x v="3016"/>
    <x v="60"/>
    <x v="1"/>
    <n v="21"/>
    <x v="5"/>
    <x v="5"/>
    <x v="1"/>
    <s v="2022-08-26"/>
    <x v="0"/>
    <x v="0"/>
    <n v="26"/>
    <n v="25"/>
    <n v="1"/>
    <n v="13"/>
    <n v="40721"/>
    <n v="1566.1923076923076"/>
    <n v="39154.807692307688"/>
    <n v="7830.9615384615381"/>
    <n v="3915.4807692307691"/>
    <n v="4698.576923076922"/>
    <n v="200"/>
    <n v="4898.576923076922"/>
    <n v="2600"/>
    <n v="53501.249999999993"/>
    <n v="48602.673076923071"/>
    <s v="Paid"/>
    <s v="ICICI"/>
    <s v="234074449557"/>
    <s v="151236650285"/>
  </r>
  <r>
    <x v="3017"/>
    <x v="179"/>
    <x v="0"/>
    <n v="24"/>
    <x v="5"/>
    <x v="5"/>
    <x v="5"/>
    <s v="2019-10-05"/>
    <x v="0"/>
    <x v="0"/>
    <n v="26"/>
    <n v="24"/>
    <n v="2"/>
    <n v="10"/>
    <n v="32687"/>
    <n v="1257.1923076923076"/>
    <n v="30172.615384615383"/>
    <n v="6034.5230769230766"/>
    <n v="3017.2615384615383"/>
    <n v="3620.7138461538457"/>
    <n v="200"/>
    <n v="3820.7138461538457"/>
    <n v="2000"/>
    <n v="41224.399999999994"/>
    <n v="37403.686153846145"/>
    <s v="Paid"/>
    <s v="SBI"/>
    <s v="321936126386"/>
    <s v="234672643110"/>
  </r>
  <r>
    <x v="3018"/>
    <x v="110"/>
    <x v="0"/>
    <n v="21"/>
    <x v="2"/>
    <x v="3"/>
    <x v="4"/>
    <s v="2025-09-03"/>
    <x v="0"/>
    <x v="0"/>
    <n v="26"/>
    <n v="22"/>
    <n v="4"/>
    <n v="15"/>
    <n v="32073"/>
    <n v="1233.5769230769231"/>
    <n v="27138.692307692309"/>
    <n v="5427.7384615384617"/>
    <n v="2713.8692307692309"/>
    <n v="3256.6430769230769"/>
    <n v="200"/>
    <n v="3456.6430769230769"/>
    <n v="3000"/>
    <n v="38280.300000000003"/>
    <n v="34823.656923076924"/>
    <s v="Paid"/>
    <s v="HDFC"/>
    <s v="677362132926"/>
    <s v="498810956831"/>
  </r>
  <r>
    <x v="3019"/>
    <x v="54"/>
    <x v="1"/>
    <n v="33"/>
    <x v="7"/>
    <x v="4"/>
    <x v="1"/>
    <s v="2023-05-06"/>
    <x v="0"/>
    <x v="0"/>
    <n v="26"/>
    <n v="23"/>
    <n v="3"/>
    <n v="13"/>
    <n v="21537"/>
    <n v="828.34615384615381"/>
    <n v="19051.961538461539"/>
    <n v="3810.3923076923079"/>
    <n v="1905.1961538461539"/>
    <n v="2286.2353846153846"/>
    <n v="200"/>
    <n v="2486.2353846153846"/>
    <n v="2600"/>
    <n v="27367.550000000003"/>
    <n v="24881.314615384617"/>
    <s v="Paid"/>
    <s v="ICICI"/>
    <s v="539661189511"/>
    <s v="464947532316"/>
  </r>
  <r>
    <x v="3020"/>
    <x v="191"/>
    <x v="0"/>
    <n v="41"/>
    <x v="0"/>
    <x v="1"/>
    <x v="2"/>
    <s v="2019-11-26"/>
    <x v="0"/>
    <x v="0"/>
    <n v="26"/>
    <n v="22"/>
    <n v="4"/>
    <n v="10"/>
    <n v="72377"/>
    <n v="2783.7307692307691"/>
    <n v="61242.076923076922"/>
    <n v="12248.415384615386"/>
    <n v="6124.2076923076929"/>
    <n v="7349.0492307692302"/>
    <n v="200"/>
    <n v="7549.0492307692302"/>
    <n v="2000"/>
    <n v="81614.7"/>
    <n v="74065.650769230764"/>
    <s v="Paid"/>
    <s v="Axis"/>
    <s v="583238642072"/>
    <s v="145232792591"/>
  </r>
  <r>
    <x v="3021"/>
    <x v="168"/>
    <x v="0"/>
    <n v="45"/>
    <x v="0"/>
    <x v="0"/>
    <x v="3"/>
    <s v="2022-12-27"/>
    <x v="0"/>
    <x v="0"/>
    <n v="26"/>
    <n v="25"/>
    <n v="1"/>
    <n v="17"/>
    <n v="26417"/>
    <n v="1016.0384615384615"/>
    <n v="25400.961538461539"/>
    <n v="5080.1923076923085"/>
    <n v="2540.0961538461543"/>
    <n v="3048.1153846153848"/>
    <n v="200"/>
    <n v="3248.1153846153848"/>
    <n v="3400"/>
    <n v="36421.25"/>
    <n v="33173.134615384617"/>
    <s v="Paid"/>
    <s v="HDFC"/>
    <s v="436122913449"/>
    <s v="700538197084"/>
  </r>
  <r>
    <x v="3022"/>
    <x v="17"/>
    <x v="0"/>
    <n v="50"/>
    <x v="3"/>
    <x v="5"/>
    <x v="1"/>
    <s v="2024-03-14"/>
    <x v="0"/>
    <x v="0"/>
    <n v="26"/>
    <n v="24"/>
    <n v="2"/>
    <n v="19"/>
    <n v="45127"/>
    <n v="1735.6538461538462"/>
    <n v="41655.692307692312"/>
    <n v="8331.1384615384632"/>
    <n v="4165.5692307692316"/>
    <n v="4998.6830769230774"/>
    <n v="200"/>
    <n v="5198.6830769230774"/>
    <n v="3800"/>
    <n v="57952.4"/>
    <n v="52753.716923076921"/>
    <s v="Paid"/>
    <s v="SBI"/>
    <s v="217207911572"/>
    <s v="208712240350"/>
  </r>
  <r>
    <x v="3023"/>
    <x v="196"/>
    <x v="1"/>
    <n v="53"/>
    <x v="1"/>
    <x v="4"/>
    <x v="3"/>
    <s v="2021-02-26"/>
    <x v="0"/>
    <x v="0"/>
    <n v="26"/>
    <n v="24"/>
    <n v="2"/>
    <n v="0"/>
    <n v="47407"/>
    <n v="1823.3461538461538"/>
    <n v="43760.307692307688"/>
    <n v="8752.0615384615376"/>
    <n v="4376.0307692307688"/>
    <n v="5251.2369230769227"/>
    <n v="200"/>
    <n v="5451.2369230769227"/>
    <n v="0"/>
    <n v="56888.399999999994"/>
    <n v="51437.163076923069"/>
    <s v="Paid"/>
    <s v="HDFC"/>
    <s v="344212336825"/>
    <s v="101444073804"/>
  </r>
  <r>
    <x v="3024"/>
    <x v="116"/>
    <x v="0"/>
    <n v="39"/>
    <x v="3"/>
    <x v="4"/>
    <x v="1"/>
    <s v="2022-01-01"/>
    <x v="0"/>
    <x v="0"/>
    <n v="26"/>
    <n v="25"/>
    <n v="1"/>
    <n v="16"/>
    <n v="53463"/>
    <n v="2056.2692307692309"/>
    <n v="51406.730769230773"/>
    <n v="10281.346153846156"/>
    <n v="5140.673076923078"/>
    <n v="6168.8076923076924"/>
    <n v="200"/>
    <n v="6368.8076923076924"/>
    <n v="3200"/>
    <n v="70028.75"/>
    <n v="63659.942307692305"/>
    <s v="Paid"/>
    <s v="Axis"/>
    <s v="114603351174"/>
    <s v="687110366007"/>
  </r>
  <r>
    <x v="3025"/>
    <x v="84"/>
    <x v="1"/>
    <n v="23"/>
    <x v="5"/>
    <x v="0"/>
    <x v="2"/>
    <s v="2021-02-09"/>
    <x v="0"/>
    <x v="0"/>
    <n v="26"/>
    <n v="24"/>
    <n v="2"/>
    <n v="11"/>
    <n v="41864"/>
    <n v="1610.1538461538462"/>
    <n v="38643.692307692312"/>
    <n v="7728.7384615384626"/>
    <n v="3864.3692307692313"/>
    <n v="4637.2430769230768"/>
    <n v="200"/>
    <n v="4837.2430769230768"/>
    <n v="2200"/>
    <n v="52436.80000000001"/>
    <n v="47599.556923076932"/>
    <s v="Paid"/>
    <s v="Axis"/>
    <s v="130257176505"/>
    <s v="846033514743"/>
  </r>
  <r>
    <x v="3026"/>
    <x v="115"/>
    <x v="0"/>
    <n v="43"/>
    <x v="7"/>
    <x v="5"/>
    <x v="5"/>
    <s v="2019-12-29"/>
    <x v="0"/>
    <x v="0"/>
    <n v="26"/>
    <n v="22"/>
    <n v="4"/>
    <n v="1"/>
    <n v="73361"/>
    <n v="2821.5769230769229"/>
    <n v="62074.692307692305"/>
    <n v="12414.938461538462"/>
    <n v="6207.4692307692312"/>
    <n v="7448.9630769230762"/>
    <n v="200"/>
    <n v="7648.9630769230762"/>
    <n v="200"/>
    <n v="80897.100000000006"/>
    <n v="73248.136923076934"/>
    <s v="Paid"/>
    <s v="SBI"/>
    <s v="493805276773"/>
    <s v="803635049365"/>
  </r>
  <r>
    <x v="3027"/>
    <x v="99"/>
    <x v="0"/>
    <n v="30"/>
    <x v="6"/>
    <x v="2"/>
    <x v="0"/>
    <s v="2021-03-31"/>
    <x v="0"/>
    <x v="0"/>
    <n v="26"/>
    <n v="24"/>
    <n v="2"/>
    <n v="9"/>
    <n v="47827"/>
    <n v="1839.5"/>
    <n v="44148"/>
    <n v="8829.6"/>
    <n v="4414.8"/>
    <n v="5297.76"/>
    <n v="200"/>
    <n v="5497.76"/>
    <n v="1800"/>
    <n v="59192.4"/>
    <n v="53694.64"/>
    <s v="Paid"/>
    <s v="SBI"/>
    <s v="735433501555"/>
    <s v="540489721883"/>
  </r>
  <r>
    <x v="3028"/>
    <x v="128"/>
    <x v="1"/>
    <n v="32"/>
    <x v="4"/>
    <x v="3"/>
    <x v="4"/>
    <s v="2019-02-22"/>
    <x v="0"/>
    <x v="0"/>
    <n v="26"/>
    <n v="25"/>
    <n v="1"/>
    <n v="13"/>
    <n v="67119"/>
    <n v="2581.5"/>
    <n v="64537.5"/>
    <n v="12907.5"/>
    <n v="6453.75"/>
    <n v="7744.5"/>
    <n v="200"/>
    <n v="7944.5"/>
    <n v="2600"/>
    <n v="86498.75"/>
    <n v="78554.25"/>
    <s v="Paid"/>
    <s v="HDFC"/>
    <s v="687222019933"/>
    <s v="353709617242"/>
  </r>
  <r>
    <x v="3029"/>
    <x v="145"/>
    <x v="0"/>
    <n v="49"/>
    <x v="3"/>
    <x v="0"/>
    <x v="3"/>
    <s v="2024-04-09"/>
    <x v="0"/>
    <x v="0"/>
    <n v="26"/>
    <n v="23"/>
    <n v="3"/>
    <n v="19"/>
    <n v="37799"/>
    <n v="1453.8076923076924"/>
    <n v="33437.576923076922"/>
    <n v="6687.5153846153844"/>
    <n v="3343.7576923076922"/>
    <n v="4012.5092307692303"/>
    <n v="200"/>
    <n v="4212.5092307692303"/>
    <n v="3800"/>
    <n v="47268.85"/>
    <n v="43056.340769230766"/>
    <s v="Paid"/>
    <s v="SBI"/>
    <s v="864960764987"/>
    <s v="594808775903"/>
  </r>
  <r>
    <x v="3030"/>
    <x v="32"/>
    <x v="1"/>
    <n v="42"/>
    <x v="2"/>
    <x v="1"/>
    <x v="6"/>
    <s v="2023-03-04"/>
    <x v="0"/>
    <x v="0"/>
    <n v="26"/>
    <n v="25"/>
    <n v="1"/>
    <n v="16"/>
    <n v="72198"/>
    <n v="2776.8461538461538"/>
    <n v="69421.153846153844"/>
    <n v="13884.23076923077"/>
    <n v="6942.1153846153848"/>
    <n v="8330.538461538461"/>
    <n v="200"/>
    <n v="8530.538461538461"/>
    <n v="3200"/>
    <n v="93447.5"/>
    <n v="84916.961538461532"/>
    <s v="Paid"/>
    <s v="SBI"/>
    <s v="779991280193"/>
    <s v="704421792859"/>
  </r>
  <r>
    <x v="3031"/>
    <x v="25"/>
    <x v="0"/>
    <n v="54"/>
    <x v="5"/>
    <x v="3"/>
    <x v="5"/>
    <s v="2025-07-18"/>
    <x v="0"/>
    <x v="0"/>
    <n v="26"/>
    <n v="25"/>
    <n v="1"/>
    <n v="17"/>
    <n v="71357"/>
    <n v="2744.5"/>
    <n v="68612.5"/>
    <n v="13722.5"/>
    <n v="6861.25"/>
    <n v="8233.5"/>
    <n v="200"/>
    <n v="8433.5"/>
    <n v="3400"/>
    <n v="92596.25"/>
    <n v="84162.75"/>
    <s v="Paid"/>
    <s v="ICICI"/>
    <s v="642810591609"/>
    <s v="804752814114"/>
  </r>
  <r>
    <x v="3032"/>
    <x v="198"/>
    <x v="0"/>
    <n v="32"/>
    <x v="3"/>
    <x v="4"/>
    <x v="6"/>
    <s v="2020-01-11"/>
    <x v="0"/>
    <x v="0"/>
    <n v="26"/>
    <n v="23"/>
    <n v="3"/>
    <n v="4"/>
    <n v="76226"/>
    <n v="2931.7692307692309"/>
    <n v="67430.692307692312"/>
    <n v="13486.138461538463"/>
    <n v="6743.0692307692316"/>
    <n v="8091.6830769230774"/>
    <n v="200"/>
    <n v="8291.6830769230764"/>
    <n v="800"/>
    <n v="88459.900000000009"/>
    <n v="80168.216923076936"/>
    <s v="Paid"/>
    <s v="HDFC"/>
    <s v="985853344342"/>
    <s v="438088780599"/>
  </r>
  <r>
    <x v="3033"/>
    <x v="87"/>
    <x v="1"/>
    <n v="43"/>
    <x v="0"/>
    <x v="1"/>
    <x v="5"/>
    <s v="2023-08-17"/>
    <x v="0"/>
    <x v="0"/>
    <n v="26"/>
    <n v="24"/>
    <n v="2"/>
    <n v="17"/>
    <n v="34880"/>
    <n v="1341.5384615384614"/>
    <n v="32196.923076923074"/>
    <n v="6439.3846153846152"/>
    <n v="3219.6923076923076"/>
    <n v="3863.6307692307687"/>
    <n v="200"/>
    <n v="4063.6307692307687"/>
    <n v="3400"/>
    <n v="45255.999999999993"/>
    <n v="41192.369230769225"/>
    <s v="Paid"/>
    <s v="HDFC"/>
    <s v="835023771701"/>
    <s v="682832594060"/>
  </r>
  <r>
    <x v="3034"/>
    <x v="112"/>
    <x v="1"/>
    <n v="51"/>
    <x v="4"/>
    <x v="1"/>
    <x v="4"/>
    <s v="2024-10-30"/>
    <x v="0"/>
    <x v="0"/>
    <n v="26"/>
    <n v="23"/>
    <n v="3"/>
    <n v="3"/>
    <n v="53833"/>
    <n v="2070.5"/>
    <n v="47621.5"/>
    <n v="9524.3000000000011"/>
    <n v="4762.1500000000005"/>
    <n v="5714.58"/>
    <n v="200"/>
    <n v="5914.58"/>
    <n v="600"/>
    <n v="62507.950000000004"/>
    <n v="56593.37"/>
    <s v="Paid"/>
    <s v="Axis"/>
    <s v="823764351847"/>
    <s v="467702724737"/>
  </r>
  <r>
    <x v="3035"/>
    <x v="134"/>
    <x v="0"/>
    <n v="55"/>
    <x v="1"/>
    <x v="5"/>
    <x v="0"/>
    <s v="2020-04-11"/>
    <x v="0"/>
    <x v="0"/>
    <n v="26"/>
    <n v="22"/>
    <n v="4"/>
    <n v="11"/>
    <n v="63185"/>
    <n v="2430.1923076923076"/>
    <n v="53464.230769230766"/>
    <n v="10692.846153846154"/>
    <n v="5346.4230769230771"/>
    <n v="6415.707692307692"/>
    <n v="200"/>
    <n v="6615.707692307692"/>
    <n v="2200"/>
    <n v="71703.5"/>
    <n v="65087.792307692311"/>
    <s v="Paid"/>
    <s v="HDFC"/>
    <s v="883453683706"/>
    <s v="994545214125"/>
  </r>
  <r>
    <x v="3036"/>
    <x v="95"/>
    <x v="1"/>
    <n v="52"/>
    <x v="7"/>
    <x v="0"/>
    <x v="6"/>
    <s v="2023-02-01"/>
    <x v="0"/>
    <x v="0"/>
    <n v="26"/>
    <n v="23"/>
    <n v="3"/>
    <n v="9"/>
    <n v="34973"/>
    <n v="1345.1153846153845"/>
    <n v="30937.653846153844"/>
    <n v="6187.5307692307688"/>
    <n v="3093.7653846153844"/>
    <n v="3712.518461538461"/>
    <n v="200"/>
    <n v="3912.518461538461"/>
    <n v="1800"/>
    <n v="42018.95"/>
    <n v="38106.431538461533"/>
    <s v="Paid"/>
    <s v="HDFC"/>
    <s v="443309138081"/>
    <s v="684705872369"/>
  </r>
  <r>
    <x v="3037"/>
    <x v="3"/>
    <x v="0"/>
    <n v="50"/>
    <x v="1"/>
    <x v="1"/>
    <x v="4"/>
    <s v="2021-08-16"/>
    <x v="0"/>
    <x v="0"/>
    <n v="26"/>
    <n v="23"/>
    <n v="3"/>
    <n v="16"/>
    <n v="37863"/>
    <n v="1456.2692307692307"/>
    <n v="33494.192307692305"/>
    <n v="6698.8384615384612"/>
    <n v="3349.4192307692306"/>
    <n v="4019.3030769230763"/>
    <n v="200"/>
    <n v="4219.3030769230763"/>
    <n v="3200"/>
    <n v="46742.45"/>
    <n v="42523.146923076922"/>
    <s v="Paid"/>
    <s v="Axis"/>
    <s v="210811439362"/>
    <s v="673629812151"/>
  </r>
  <r>
    <x v="3038"/>
    <x v="52"/>
    <x v="0"/>
    <n v="37"/>
    <x v="7"/>
    <x v="1"/>
    <x v="3"/>
    <s v="2019-03-11"/>
    <x v="0"/>
    <x v="0"/>
    <n v="26"/>
    <n v="22"/>
    <n v="4"/>
    <n v="17"/>
    <n v="36886"/>
    <n v="1418.6923076923076"/>
    <n v="31211.230769230766"/>
    <n v="6242.2461538461539"/>
    <n v="3121.123076923077"/>
    <n v="3745.3476923076919"/>
    <n v="200"/>
    <n v="3945.3476923076919"/>
    <n v="3400"/>
    <n v="43974.599999999991"/>
    <n v="40029.252307692303"/>
    <s v="Paid"/>
    <s v="HDFC"/>
    <s v="471472304763"/>
    <s v="252942775695"/>
  </r>
  <r>
    <x v="3039"/>
    <x v="156"/>
    <x v="0"/>
    <n v="24"/>
    <x v="0"/>
    <x v="5"/>
    <x v="3"/>
    <s v="2021-04-14"/>
    <x v="0"/>
    <x v="0"/>
    <n v="26"/>
    <n v="24"/>
    <n v="2"/>
    <n v="4"/>
    <n v="33992"/>
    <n v="1307.3846153846155"/>
    <n v="31377.230769230773"/>
    <n v="6275.4461538461546"/>
    <n v="3137.7230769230773"/>
    <n v="3765.2676923076924"/>
    <n v="200"/>
    <n v="3965.2676923076924"/>
    <n v="800"/>
    <n v="41590.400000000009"/>
    <n v="37625.132307692314"/>
    <s v="Paid"/>
    <s v="SBI"/>
    <s v="722923487650"/>
    <s v="916349615833"/>
  </r>
  <r>
    <x v="3040"/>
    <x v="53"/>
    <x v="1"/>
    <n v="37"/>
    <x v="2"/>
    <x v="5"/>
    <x v="4"/>
    <s v="2025-01-07"/>
    <x v="0"/>
    <x v="0"/>
    <n v="26"/>
    <n v="25"/>
    <n v="1"/>
    <n v="2"/>
    <n v="19466"/>
    <n v="748.69230769230774"/>
    <n v="18717.307692307695"/>
    <n v="3743.461538461539"/>
    <n v="1871.7307692307695"/>
    <n v="2246.0769230769233"/>
    <n v="200"/>
    <n v="2446.0769230769233"/>
    <n v="400"/>
    <n v="24732.500000000004"/>
    <n v="22286.423076923082"/>
    <s v="Paid"/>
    <s v="Axis"/>
    <s v="176560284269"/>
    <s v="738657781672"/>
  </r>
  <r>
    <x v="3041"/>
    <x v="118"/>
    <x v="1"/>
    <n v="32"/>
    <x v="3"/>
    <x v="5"/>
    <x v="5"/>
    <s v="2024-03-01"/>
    <x v="0"/>
    <x v="0"/>
    <n v="26"/>
    <n v="23"/>
    <n v="3"/>
    <n v="1"/>
    <n v="55951"/>
    <n v="2151.9615384615386"/>
    <n v="49495.11538461539"/>
    <n v="9899.0230769230784"/>
    <n v="4949.5115384615392"/>
    <n v="5939.4138461538469"/>
    <n v="200"/>
    <n v="6139.4138461538469"/>
    <n v="200"/>
    <n v="64543.650000000009"/>
    <n v="58404.236153846163"/>
    <s v="Paid"/>
    <s v="ICICI"/>
    <s v="175918958467"/>
    <s v="196257512908"/>
  </r>
  <r>
    <x v="3042"/>
    <x v="93"/>
    <x v="1"/>
    <n v="37"/>
    <x v="3"/>
    <x v="2"/>
    <x v="1"/>
    <s v="2023-03-27"/>
    <x v="0"/>
    <x v="0"/>
    <n v="26"/>
    <n v="25"/>
    <n v="1"/>
    <n v="15"/>
    <n v="66144"/>
    <n v="2544"/>
    <n v="63600"/>
    <n v="12720"/>
    <n v="6360"/>
    <n v="7632"/>
    <n v="200"/>
    <n v="7832"/>
    <n v="3000"/>
    <n v="85680"/>
    <n v="77848"/>
    <s v="Paid"/>
    <s v="SBI"/>
    <s v="493111517884"/>
    <s v="506887988440"/>
  </r>
  <r>
    <x v="3043"/>
    <x v="173"/>
    <x v="0"/>
    <n v="53"/>
    <x v="2"/>
    <x v="1"/>
    <x v="5"/>
    <s v="2020-03-13"/>
    <x v="0"/>
    <x v="0"/>
    <n v="26"/>
    <n v="22"/>
    <n v="4"/>
    <n v="7"/>
    <n v="27275"/>
    <n v="1049.0384615384614"/>
    <n v="23078.846153846152"/>
    <n v="4615.7692307692305"/>
    <n v="2307.8846153846152"/>
    <n v="2769.4615384615381"/>
    <n v="200"/>
    <n v="2969.4615384615381"/>
    <n v="1400"/>
    <n v="31402.5"/>
    <n v="28433.038461538461"/>
    <s v="Paid"/>
    <s v="ICICI"/>
    <s v="564086595302"/>
    <s v="462995802081"/>
  </r>
  <r>
    <x v="3044"/>
    <x v="146"/>
    <x v="1"/>
    <n v="47"/>
    <x v="7"/>
    <x v="3"/>
    <x v="5"/>
    <s v="2022-02-05"/>
    <x v="0"/>
    <x v="0"/>
    <n v="26"/>
    <n v="22"/>
    <n v="4"/>
    <n v="3"/>
    <n v="45744"/>
    <n v="1759.3846153846155"/>
    <n v="38706.461538461539"/>
    <n v="7741.292307692308"/>
    <n v="3870.646153846154"/>
    <n v="4644.7753846153846"/>
    <n v="200"/>
    <n v="4844.7753846153846"/>
    <n v="600"/>
    <n v="50918.400000000001"/>
    <n v="46073.624615384615"/>
    <s v="Paid"/>
    <s v="SBI"/>
    <s v="632337137517"/>
    <s v="420096850533"/>
  </r>
  <r>
    <x v="3045"/>
    <x v="169"/>
    <x v="0"/>
    <n v="40"/>
    <x v="6"/>
    <x v="3"/>
    <x v="3"/>
    <s v="2024-05-29"/>
    <x v="0"/>
    <x v="0"/>
    <n v="26"/>
    <n v="23"/>
    <n v="3"/>
    <n v="1"/>
    <n v="56521"/>
    <n v="2173.8846153846152"/>
    <n v="49999.346153846149"/>
    <n v="9999.8692307692309"/>
    <n v="4999.9346153846154"/>
    <n v="5999.9215384615372"/>
    <n v="200"/>
    <n v="6199.9215384615372"/>
    <n v="200"/>
    <n v="65199.149999999994"/>
    <n v="58999.228461538456"/>
    <s v="Paid"/>
    <s v="ICICI"/>
    <s v="591963910092"/>
    <s v="256169321982"/>
  </r>
  <r>
    <x v="3046"/>
    <x v="11"/>
    <x v="0"/>
    <n v="28"/>
    <x v="5"/>
    <x v="2"/>
    <x v="3"/>
    <s v="2024-02-03"/>
    <x v="0"/>
    <x v="0"/>
    <n v="26"/>
    <n v="23"/>
    <n v="3"/>
    <n v="4"/>
    <n v="19151"/>
    <n v="736.57692307692309"/>
    <n v="16941.26923076923"/>
    <n v="3388.2538461538461"/>
    <n v="1694.126923076923"/>
    <n v="2032.9523076923076"/>
    <n v="200"/>
    <n v="2232.9523076923078"/>
    <n v="800"/>
    <n v="22823.65"/>
    <n v="20590.697692307695"/>
    <s v="Paid"/>
    <s v="HDFC"/>
    <s v="861832636401"/>
    <s v="603968034097"/>
  </r>
  <r>
    <x v="3047"/>
    <x v="7"/>
    <x v="0"/>
    <n v="31"/>
    <x v="0"/>
    <x v="3"/>
    <x v="1"/>
    <s v="2025-02-02"/>
    <x v="0"/>
    <x v="0"/>
    <n v="26"/>
    <n v="23"/>
    <n v="3"/>
    <n v="7"/>
    <n v="22202"/>
    <n v="853.92307692307691"/>
    <n v="19640.23076923077"/>
    <n v="3928.0461538461541"/>
    <n v="1964.023076923077"/>
    <n v="2356.8276923076924"/>
    <n v="200"/>
    <n v="2556.8276923076924"/>
    <n v="1400"/>
    <n v="26932.3"/>
    <n v="24375.472307692307"/>
    <s v="Paid"/>
    <s v="HDFC"/>
    <s v="436389912419"/>
    <s v="868760694718"/>
  </r>
  <r>
    <x v="3048"/>
    <x v="58"/>
    <x v="1"/>
    <n v="22"/>
    <x v="6"/>
    <x v="5"/>
    <x v="6"/>
    <s v="2020-08-10"/>
    <x v="0"/>
    <x v="0"/>
    <n v="26"/>
    <n v="22"/>
    <n v="4"/>
    <n v="14"/>
    <n v="29520"/>
    <n v="1135.3846153846155"/>
    <n v="24978.461538461539"/>
    <n v="4995.6923076923085"/>
    <n v="2497.8461538461543"/>
    <n v="2997.4153846153845"/>
    <n v="200"/>
    <n v="3197.4153846153845"/>
    <n v="2800"/>
    <n v="35272"/>
    <n v="32074.584615384614"/>
    <s v="Paid"/>
    <s v="Axis"/>
    <s v="311019247437"/>
    <s v="313698562686"/>
  </r>
  <r>
    <x v="3049"/>
    <x v="52"/>
    <x v="0"/>
    <n v="44"/>
    <x v="5"/>
    <x v="0"/>
    <x v="4"/>
    <s v="2022-05-23"/>
    <x v="0"/>
    <x v="0"/>
    <n v="26"/>
    <n v="22"/>
    <n v="4"/>
    <n v="19"/>
    <n v="29897"/>
    <n v="1149.8846153846155"/>
    <n v="25297.461538461539"/>
    <n v="5059.4923076923078"/>
    <n v="2529.7461538461539"/>
    <n v="3035.6953846153847"/>
    <n v="200"/>
    <n v="3235.6953846153847"/>
    <n v="3800"/>
    <n v="36686.699999999997"/>
    <n v="33451.004615384612"/>
    <s v="Paid"/>
    <s v="HDFC"/>
    <s v="243818226682"/>
    <s v="722970571140"/>
  </r>
  <r>
    <x v="3050"/>
    <x v="171"/>
    <x v="1"/>
    <n v="21"/>
    <x v="1"/>
    <x v="0"/>
    <x v="2"/>
    <s v="2021-02-27"/>
    <x v="0"/>
    <x v="0"/>
    <n v="26"/>
    <n v="25"/>
    <n v="1"/>
    <n v="16"/>
    <n v="19725"/>
    <n v="758.65384615384619"/>
    <n v="18966.346153846156"/>
    <n v="3793.2692307692314"/>
    <n v="1896.6346153846157"/>
    <n v="2275.9615384615386"/>
    <n v="200"/>
    <n v="2475.9615384615386"/>
    <n v="3200"/>
    <n v="27856.250000000004"/>
    <n v="25380.288461538465"/>
    <s v="Paid"/>
    <s v="Axis"/>
    <s v="156348686366"/>
    <s v="253499801431"/>
  </r>
  <r>
    <x v="3051"/>
    <x v="162"/>
    <x v="1"/>
    <n v="22"/>
    <x v="1"/>
    <x v="0"/>
    <x v="4"/>
    <s v="2020-04-11"/>
    <x v="0"/>
    <x v="0"/>
    <n v="26"/>
    <n v="23"/>
    <n v="3"/>
    <n v="13"/>
    <n v="43934"/>
    <n v="1689.7692307692307"/>
    <n v="38864.692307692305"/>
    <n v="7772.9384615384615"/>
    <n v="3886.4692307692308"/>
    <n v="4663.7630769230764"/>
    <n v="200"/>
    <n v="4863.7630769230764"/>
    <n v="2600"/>
    <n v="53124.1"/>
    <n v="48260.336923076924"/>
    <s v="Paid"/>
    <s v="ICICI"/>
    <s v="126987480901"/>
    <s v="707826984498"/>
  </r>
  <r>
    <x v="3052"/>
    <x v="14"/>
    <x v="0"/>
    <n v="32"/>
    <x v="5"/>
    <x v="0"/>
    <x v="6"/>
    <s v="2023-10-02"/>
    <x v="0"/>
    <x v="0"/>
    <n v="26"/>
    <n v="24"/>
    <n v="2"/>
    <n v="2"/>
    <n v="38964"/>
    <n v="1498.6153846153845"/>
    <n v="35966.769230769227"/>
    <n v="7193.3538461538456"/>
    <n v="3596.6769230769228"/>
    <n v="4316.0123076923073"/>
    <n v="200"/>
    <n v="4516.0123076923073"/>
    <n v="400"/>
    <n v="47156.799999999996"/>
    <n v="42640.787692307691"/>
    <s v="Paid"/>
    <s v="HDFC"/>
    <s v="783311055648"/>
    <s v="170873519035"/>
  </r>
  <r>
    <x v="3053"/>
    <x v="10"/>
    <x v="1"/>
    <n v="38"/>
    <x v="4"/>
    <x v="5"/>
    <x v="0"/>
    <s v="2020-10-29"/>
    <x v="0"/>
    <x v="0"/>
    <n v="26"/>
    <n v="22"/>
    <n v="4"/>
    <n v="13"/>
    <n v="37062"/>
    <n v="1425.4615384615386"/>
    <n v="31360.153846153848"/>
    <n v="6272.0307692307697"/>
    <n v="3136.0153846153848"/>
    <n v="3763.2184615384617"/>
    <n v="200"/>
    <n v="3963.2184615384617"/>
    <n v="2600"/>
    <n v="43368.200000000004"/>
    <n v="39404.981538461543"/>
    <s v="Paid"/>
    <s v="Axis"/>
    <s v="887835024022"/>
    <s v="916677941575"/>
  </r>
  <r>
    <x v="3054"/>
    <x v="191"/>
    <x v="1"/>
    <n v="30"/>
    <x v="7"/>
    <x v="4"/>
    <x v="4"/>
    <s v="2021-10-22"/>
    <x v="0"/>
    <x v="0"/>
    <n v="26"/>
    <n v="24"/>
    <n v="2"/>
    <n v="8"/>
    <n v="46824"/>
    <n v="1800.9230769230769"/>
    <n v="43222.153846153844"/>
    <n v="8644.4307692307684"/>
    <n v="4322.2153846153842"/>
    <n v="5186.6584615384609"/>
    <n v="200"/>
    <n v="5386.6584615384609"/>
    <n v="1600"/>
    <n v="57788.799999999996"/>
    <n v="52402.141538461532"/>
    <s v="Paid"/>
    <s v="HDFC"/>
    <s v="752682974758"/>
    <s v="264238214726"/>
  </r>
  <r>
    <x v="3055"/>
    <x v="95"/>
    <x v="0"/>
    <n v="25"/>
    <x v="2"/>
    <x v="0"/>
    <x v="0"/>
    <s v="2024-06-08"/>
    <x v="0"/>
    <x v="0"/>
    <n v="26"/>
    <n v="23"/>
    <n v="3"/>
    <n v="8"/>
    <n v="64772"/>
    <n v="2491.2307692307691"/>
    <n v="57298.307692307688"/>
    <n v="11459.661538461538"/>
    <n v="5729.830769230769"/>
    <n v="6875.7969230769222"/>
    <n v="200"/>
    <n v="7075.7969230769222"/>
    <n v="1600"/>
    <n v="76087.8"/>
    <n v="69012.00307692308"/>
    <s v="Paid"/>
    <s v="ICICI"/>
    <s v="563851212627"/>
    <s v="778690343616"/>
  </r>
  <r>
    <x v="3056"/>
    <x v="136"/>
    <x v="1"/>
    <n v="45"/>
    <x v="0"/>
    <x v="4"/>
    <x v="3"/>
    <s v="2020-08-03"/>
    <x v="0"/>
    <x v="0"/>
    <n v="26"/>
    <n v="23"/>
    <n v="3"/>
    <n v="0"/>
    <n v="69053"/>
    <n v="2655.8846153846152"/>
    <n v="61085.346153846149"/>
    <n v="12217.06923076923"/>
    <n v="6108.5346153846149"/>
    <n v="7330.2415384615379"/>
    <n v="200"/>
    <n v="7530.2415384615379"/>
    <n v="0"/>
    <n v="79410.95"/>
    <n v="71880.708461538452"/>
    <s v="Paid"/>
    <s v="HDFC"/>
    <s v="390510579961"/>
    <s v="466650869918"/>
  </r>
  <r>
    <x v="3057"/>
    <x v="102"/>
    <x v="0"/>
    <n v="47"/>
    <x v="1"/>
    <x v="5"/>
    <x v="6"/>
    <s v="2022-03-14"/>
    <x v="0"/>
    <x v="0"/>
    <n v="26"/>
    <n v="23"/>
    <n v="3"/>
    <n v="0"/>
    <n v="46496"/>
    <n v="1788.3076923076924"/>
    <n v="41131.076923076922"/>
    <n v="8226.2153846153851"/>
    <n v="4113.1076923076926"/>
    <n v="4935.7292307692305"/>
    <n v="200"/>
    <n v="5135.7292307692305"/>
    <n v="0"/>
    <n v="53470.399999999994"/>
    <n v="48334.670769230761"/>
    <s v="Paid"/>
    <s v="Axis"/>
    <s v="431698492680"/>
    <s v="646560136910"/>
  </r>
  <r>
    <x v="3058"/>
    <x v="137"/>
    <x v="0"/>
    <n v="53"/>
    <x v="5"/>
    <x v="0"/>
    <x v="1"/>
    <s v="2024-01-08"/>
    <x v="0"/>
    <x v="0"/>
    <n v="26"/>
    <n v="23"/>
    <n v="3"/>
    <n v="13"/>
    <n v="45690"/>
    <n v="1757.3076923076924"/>
    <n v="40418.076923076922"/>
    <n v="8083.6153846153848"/>
    <n v="4041.8076923076924"/>
    <n v="4850.1692307692301"/>
    <n v="200"/>
    <n v="5050.1692307692301"/>
    <n v="2600"/>
    <n v="55143.5"/>
    <n v="50093.330769230772"/>
    <s v="Paid"/>
    <s v="SBI"/>
    <s v="761542145153"/>
    <s v="127585261766"/>
  </r>
  <r>
    <x v="3059"/>
    <x v="64"/>
    <x v="0"/>
    <n v="24"/>
    <x v="1"/>
    <x v="3"/>
    <x v="6"/>
    <s v="2024-03-25"/>
    <x v="0"/>
    <x v="0"/>
    <n v="26"/>
    <n v="22"/>
    <n v="4"/>
    <n v="3"/>
    <n v="65524"/>
    <n v="2520.1538461538462"/>
    <n v="55443.384615384617"/>
    <n v="11088.676923076924"/>
    <n v="5544.3384615384621"/>
    <n v="6653.2061538461539"/>
    <n v="200"/>
    <n v="6853.2061538461539"/>
    <n v="600"/>
    <n v="72676.399999999994"/>
    <n v="65823.193846153838"/>
    <s v="Paid"/>
    <s v="SBI"/>
    <s v="773654671804"/>
    <s v="842719963464"/>
  </r>
  <r>
    <x v="3060"/>
    <x v="196"/>
    <x v="0"/>
    <n v="21"/>
    <x v="2"/>
    <x v="0"/>
    <x v="2"/>
    <s v="2024-11-16"/>
    <x v="0"/>
    <x v="0"/>
    <n v="26"/>
    <n v="22"/>
    <n v="4"/>
    <n v="12"/>
    <n v="24356"/>
    <n v="936.76923076923072"/>
    <n v="20608.923076923074"/>
    <n v="4121.7846153846149"/>
    <n v="2060.8923076923074"/>
    <n v="2473.0707692307687"/>
    <n v="200"/>
    <n v="2673.0707692307687"/>
    <n v="2400"/>
    <n v="29191.599999999999"/>
    <n v="26518.529230769229"/>
    <s v="Paid"/>
    <s v="ICICI"/>
    <s v="563113176997"/>
    <s v="263350285551"/>
  </r>
  <r>
    <x v="3061"/>
    <x v="137"/>
    <x v="0"/>
    <n v="23"/>
    <x v="7"/>
    <x v="2"/>
    <x v="5"/>
    <s v="2019-03-09"/>
    <x v="0"/>
    <x v="0"/>
    <n v="26"/>
    <n v="22"/>
    <n v="4"/>
    <n v="3"/>
    <n v="60125"/>
    <n v="2312.5"/>
    <n v="50875"/>
    <n v="10175"/>
    <n v="5087.5"/>
    <n v="6105"/>
    <n v="200"/>
    <n v="6305"/>
    <n v="600"/>
    <n v="66737.5"/>
    <n v="60432.5"/>
    <s v="Paid"/>
    <s v="Axis"/>
    <s v="534709505470"/>
    <s v="617886669989"/>
  </r>
  <r>
    <x v="3062"/>
    <x v="16"/>
    <x v="1"/>
    <n v="36"/>
    <x v="4"/>
    <x v="3"/>
    <x v="2"/>
    <s v="2024-02-01"/>
    <x v="0"/>
    <x v="0"/>
    <n v="26"/>
    <n v="24"/>
    <n v="2"/>
    <n v="9"/>
    <n v="43174"/>
    <n v="1660.5384615384614"/>
    <n v="39852.923076923078"/>
    <n v="7970.584615384616"/>
    <n v="3985.292307692308"/>
    <n v="4782.3507692307694"/>
    <n v="200"/>
    <n v="4982.3507692307694"/>
    <n v="1800"/>
    <n v="53608.800000000003"/>
    <n v="48626.449230769234"/>
    <s v="Paid"/>
    <s v="Axis"/>
    <s v="719858875552"/>
    <s v="444458530512"/>
  </r>
  <r>
    <x v="3063"/>
    <x v="1"/>
    <x v="1"/>
    <n v="34"/>
    <x v="6"/>
    <x v="5"/>
    <x v="3"/>
    <s v="2023-01-20"/>
    <x v="0"/>
    <x v="0"/>
    <n v="26"/>
    <n v="23"/>
    <n v="3"/>
    <n v="3"/>
    <n v="52186"/>
    <n v="2007.1538461538462"/>
    <n v="46164.538461538461"/>
    <n v="9232.9076923076918"/>
    <n v="4616.4538461538459"/>
    <n v="5539.7446153846149"/>
    <n v="200"/>
    <n v="5739.7446153846149"/>
    <n v="600"/>
    <n v="60613.9"/>
    <n v="54874.155384615384"/>
    <s v="Paid"/>
    <s v="HDFC"/>
    <s v="388117034987"/>
    <s v="996431449513"/>
  </r>
  <r>
    <x v="3064"/>
    <x v="185"/>
    <x v="1"/>
    <n v="46"/>
    <x v="1"/>
    <x v="2"/>
    <x v="6"/>
    <s v="2021-11-06"/>
    <x v="0"/>
    <x v="0"/>
    <n v="26"/>
    <n v="26"/>
    <n v="0"/>
    <n v="2"/>
    <n v="20709"/>
    <n v="796.5"/>
    <n v="20709"/>
    <n v="4141.8"/>
    <n v="2070.9"/>
    <n v="2485.08"/>
    <n v="200"/>
    <n v="2685.08"/>
    <n v="400"/>
    <n v="27321.7"/>
    <n v="24636.620000000003"/>
    <s v="Paid"/>
    <s v="ICICI"/>
    <s v="160326396907"/>
    <s v="176503741943"/>
  </r>
  <r>
    <x v="3065"/>
    <x v="10"/>
    <x v="1"/>
    <n v="32"/>
    <x v="5"/>
    <x v="5"/>
    <x v="0"/>
    <s v="2021-12-03"/>
    <x v="0"/>
    <x v="0"/>
    <n v="26"/>
    <n v="26"/>
    <n v="0"/>
    <n v="16"/>
    <n v="44509"/>
    <n v="1711.8846153846155"/>
    <n v="44509"/>
    <n v="8901.8000000000011"/>
    <n v="4450.9000000000005"/>
    <n v="5341.08"/>
    <n v="200"/>
    <n v="5541.08"/>
    <n v="3200"/>
    <n v="61061.700000000004"/>
    <n v="55520.62"/>
    <s v="Paid"/>
    <s v="Axis"/>
    <s v="498638096849"/>
    <s v="775996895232"/>
  </r>
  <r>
    <x v="3066"/>
    <x v="70"/>
    <x v="0"/>
    <n v="40"/>
    <x v="0"/>
    <x v="1"/>
    <x v="4"/>
    <s v="2019-01-08"/>
    <x v="0"/>
    <x v="0"/>
    <n v="26"/>
    <n v="23"/>
    <n v="3"/>
    <n v="13"/>
    <n v="48419"/>
    <n v="1862.2692307692307"/>
    <n v="42832.192307692305"/>
    <n v="8566.4384615384606"/>
    <n v="4283.2192307692303"/>
    <n v="5139.8630769230767"/>
    <n v="200"/>
    <n v="5339.8630769230767"/>
    <n v="2600"/>
    <n v="58281.85"/>
    <n v="52941.986923076925"/>
    <s v="Paid"/>
    <s v="HDFC"/>
    <s v="938482224895"/>
    <s v="569220639519"/>
  </r>
  <r>
    <x v="3067"/>
    <x v="78"/>
    <x v="0"/>
    <n v="29"/>
    <x v="3"/>
    <x v="2"/>
    <x v="3"/>
    <s v="2022-01-14"/>
    <x v="0"/>
    <x v="0"/>
    <n v="26"/>
    <n v="22"/>
    <n v="4"/>
    <n v="20"/>
    <n v="21623"/>
    <n v="831.65384615384619"/>
    <n v="18296.384615384617"/>
    <n v="3659.2769230769236"/>
    <n v="1829.6384615384618"/>
    <n v="2195.5661538461541"/>
    <n v="200"/>
    <n v="2395.5661538461541"/>
    <n v="4000"/>
    <n v="27785.300000000003"/>
    <n v="25389.733846153849"/>
    <s v="Paid"/>
    <s v="ICICI"/>
    <s v="166332196060"/>
    <s v="172605080557"/>
  </r>
  <r>
    <x v="3068"/>
    <x v="3"/>
    <x v="0"/>
    <n v="33"/>
    <x v="7"/>
    <x v="4"/>
    <x v="6"/>
    <s v="2022-02-09"/>
    <x v="0"/>
    <x v="0"/>
    <n v="26"/>
    <n v="22"/>
    <n v="4"/>
    <n v="18"/>
    <n v="26525"/>
    <n v="1020.1923076923077"/>
    <n v="22444.23076923077"/>
    <n v="4488.8461538461543"/>
    <n v="2244.4230769230771"/>
    <n v="2693.3076923076924"/>
    <n v="200"/>
    <n v="2893.3076923076924"/>
    <n v="3600"/>
    <n v="32777.5"/>
    <n v="29884.192307692309"/>
    <s v="Paid"/>
    <s v="SBI"/>
    <s v="971956060900"/>
    <s v="539486733219"/>
  </r>
  <r>
    <x v="3069"/>
    <x v="168"/>
    <x v="0"/>
    <n v="43"/>
    <x v="2"/>
    <x v="0"/>
    <x v="6"/>
    <s v="2024-03-08"/>
    <x v="0"/>
    <x v="0"/>
    <n v="26"/>
    <n v="24"/>
    <n v="2"/>
    <n v="5"/>
    <n v="24049"/>
    <n v="924.96153846153845"/>
    <n v="22199.076923076922"/>
    <n v="4439.8153846153846"/>
    <n v="2219.9076923076923"/>
    <n v="2663.8892307692304"/>
    <n v="200"/>
    <n v="2863.8892307692304"/>
    <n v="1000"/>
    <n v="29858.799999999999"/>
    <n v="26994.91076923077"/>
    <s v="Paid"/>
    <s v="ICICI"/>
    <s v="666474769591"/>
    <s v="988350374704"/>
  </r>
  <r>
    <x v="3070"/>
    <x v="140"/>
    <x v="1"/>
    <n v="21"/>
    <x v="0"/>
    <x v="4"/>
    <x v="3"/>
    <s v="2021-03-04"/>
    <x v="0"/>
    <x v="0"/>
    <n v="26"/>
    <n v="25"/>
    <n v="1"/>
    <n v="2"/>
    <n v="29973"/>
    <n v="1152.8076923076924"/>
    <n v="28820.192307692309"/>
    <n v="5764.0384615384619"/>
    <n v="2882.0192307692309"/>
    <n v="3458.4230769230767"/>
    <n v="200"/>
    <n v="3658.4230769230767"/>
    <n v="400"/>
    <n v="37866.250000000007"/>
    <n v="34207.826923076929"/>
    <s v="Paid"/>
    <s v="Axis"/>
    <s v="530979665178"/>
    <s v="177085451671"/>
  </r>
  <r>
    <x v="3071"/>
    <x v="178"/>
    <x v="1"/>
    <n v="32"/>
    <x v="7"/>
    <x v="3"/>
    <x v="0"/>
    <s v="2021-02-13"/>
    <x v="0"/>
    <x v="0"/>
    <n v="26"/>
    <n v="23"/>
    <n v="3"/>
    <n v="12"/>
    <n v="48490"/>
    <n v="1865"/>
    <n v="42895"/>
    <n v="8579"/>
    <n v="4289.5"/>
    <n v="5147.3999999999996"/>
    <n v="200"/>
    <n v="5347.4"/>
    <n v="2400"/>
    <n v="58163.5"/>
    <n v="52816.1"/>
    <s v="Paid"/>
    <s v="ICICI"/>
    <s v="154174598600"/>
    <s v="798788290806"/>
  </r>
  <r>
    <x v="3072"/>
    <x v="108"/>
    <x v="1"/>
    <n v="22"/>
    <x v="5"/>
    <x v="0"/>
    <x v="2"/>
    <s v="2022-12-08"/>
    <x v="0"/>
    <x v="0"/>
    <n v="26"/>
    <n v="24"/>
    <n v="2"/>
    <n v="9"/>
    <n v="33775"/>
    <n v="1299.0384615384614"/>
    <n v="31176.923076923074"/>
    <n v="6235.3846153846152"/>
    <n v="3117.6923076923076"/>
    <n v="3741.2307692307686"/>
    <n v="200"/>
    <n v="3941.2307692307686"/>
    <n v="1800"/>
    <n v="42329.999999999993"/>
    <n v="38388.769230769227"/>
    <s v="Paid"/>
    <s v="SBI"/>
    <s v="623292135294"/>
    <s v="850904274363"/>
  </r>
  <r>
    <x v="3073"/>
    <x v="94"/>
    <x v="1"/>
    <n v="48"/>
    <x v="0"/>
    <x v="2"/>
    <x v="5"/>
    <s v="2021-05-12"/>
    <x v="0"/>
    <x v="0"/>
    <n v="26"/>
    <n v="25"/>
    <n v="1"/>
    <n v="16"/>
    <n v="48071"/>
    <n v="1848.8846153846155"/>
    <n v="46222.11538461539"/>
    <n v="9244.423076923078"/>
    <n v="4622.211538461539"/>
    <n v="5546.6538461538466"/>
    <n v="200"/>
    <n v="5746.6538461538466"/>
    <n v="3200"/>
    <n v="63288.750000000007"/>
    <n v="57542.096153846163"/>
    <s v="Paid"/>
    <s v="SBI"/>
    <s v="107597477935"/>
    <s v="545832538198"/>
  </r>
  <r>
    <x v="3074"/>
    <x v="104"/>
    <x v="1"/>
    <n v="30"/>
    <x v="2"/>
    <x v="2"/>
    <x v="5"/>
    <s v="2022-01-26"/>
    <x v="0"/>
    <x v="0"/>
    <n v="26"/>
    <n v="24"/>
    <n v="2"/>
    <n v="14"/>
    <n v="22282"/>
    <n v="857"/>
    <n v="20568"/>
    <n v="4113.6000000000004"/>
    <n v="2056.8000000000002"/>
    <n v="2468.16"/>
    <n v="200"/>
    <n v="2668.16"/>
    <n v="2800"/>
    <n v="29538.399999999998"/>
    <n v="26870.239999999998"/>
    <s v="Paid"/>
    <s v="Axis"/>
    <s v="331166049025"/>
    <s v="240648448393"/>
  </r>
  <r>
    <x v="3075"/>
    <x v="87"/>
    <x v="0"/>
    <n v="38"/>
    <x v="1"/>
    <x v="1"/>
    <x v="6"/>
    <s v="2024-05-16"/>
    <x v="0"/>
    <x v="0"/>
    <n v="26"/>
    <n v="23"/>
    <n v="3"/>
    <n v="1"/>
    <n v="78546"/>
    <n v="3021"/>
    <n v="69483"/>
    <n v="13896.6"/>
    <n v="6948.3"/>
    <n v="8337.9599999999991"/>
    <n v="200"/>
    <n v="8537.9599999999991"/>
    <n v="200"/>
    <n v="90527.900000000009"/>
    <n v="81989.94"/>
    <s v="Paid"/>
    <s v="SBI"/>
    <s v="461533624208"/>
    <s v="372600223890"/>
  </r>
  <r>
    <x v="3076"/>
    <x v="164"/>
    <x v="0"/>
    <n v="25"/>
    <x v="5"/>
    <x v="1"/>
    <x v="6"/>
    <s v="2020-05-15"/>
    <x v="0"/>
    <x v="0"/>
    <n v="26"/>
    <n v="23"/>
    <n v="3"/>
    <n v="5"/>
    <n v="31554"/>
    <n v="1213.6153846153845"/>
    <n v="27913.153846153844"/>
    <n v="5582.6307692307691"/>
    <n v="2791.3153846153846"/>
    <n v="3349.5784615384609"/>
    <n v="200"/>
    <n v="3549.5784615384609"/>
    <n v="1000"/>
    <n v="37287.1"/>
    <n v="33737.521538461537"/>
    <s v="Paid"/>
    <s v="ICICI"/>
    <s v="368309231183"/>
    <s v="446215965401"/>
  </r>
  <r>
    <x v="3077"/>
    <x v="164"/>
    <x v="1"/>
    <n v="36"/>
    <x v="2"/>
    <x v="3"/>
    <x v="6"/>
    <s v="2021-12-31"/>
    <x v="0"/>
    <x v="0"/>
    <n v="26"/>
    <n v="24"/>
    <n v="2"/>
    <n v="10"/>
    <n v="72054"/>
    <n v="2771.3076923076924"/>
    <n v="66511.384615384624"/>
    <n v="13302.276923076926"/>
    <n v="6651.1384615384632"/>
    <n v="7981.3661538461547"/>
    <n v="200"/>
    <n v="8181.3661538461547"/>
    <n v="2000"/>
    <n v="88464.8"/>
    <n v="80283.433846153843"/>
    <s v="Paid"/>
    <s v="HDFC"/>
    <s v="741370707024"/>
    <s v="573396419407"/>
  </r>
  <r>
    <x v="3078"/>
    <x v="73"/>
    <x v="0"/>
    <n v="27"/>
    <x v="3"/>
    <x v="2"/>
    <x v="5"/>
    <s v="2023-07-20"/>
    <x v="0"/>
    <x v="0"/>
    <n v="26"/>
    <n v="23"/>
    <n v="3"/>
    <n v="12"/>
    <n v="27823"/>
    <n v="1070.1153846153845"/>
    <n v="24612.653846153844"/>
    <n v="4922.5307692307688"/>
    <n v="2461.2653846153844"/>
    <n v="2953.518461538461"/>
    <n v="200"/>
    <n v="3153.518461538461"/>
    <n v="2400"/>
    <n v="34396.449999999997"/>
    <n v="31242.931538461537"/>
    <s v="Paid"/>
    <s v="ICICI"/>
    <s v="703726974252"/>
    <s v="316003193817"/>
  </r>
  <r>
    <x v="3079"/>
    <x v="149"/>
    <x v="1"/>
    <n v="50"/>
    <x v="1"/>
    <x v="2"/>
    <x v="1"/>
    <s v="2019-08-26"/>
    <x v="0"/>
    <x v="0"/>
    <n v="26"/>
    <n v="22"/>
    <n v="4"/>
    <n v="16"/>
    <n v="29966"/>
    <n v="1152.5384615384614"/>
    <n v="25355.846153846152"/>
    <n v="5071.169230769231"/>
    <n v="2535.5846153846155"/>
    <n v="3042.7015384615383"/>
    <n v="200"/>
    <n v="3242.7015384615383"/>
    <n v="3200"/>
    <n v="36162.6"/>
    <n v="32919.898461538462"/>
    <s v="Paid"/>
    <s v="ICICI"/>
    <s v="676887816775"/>
    <s v="400472231874"/>
  </r>
  <r>
    <x v="3080"/>
    <x v="161"/>
    <x v="0"/>
    <n v="51"/>
    <x v="5"/>
    <x v="1"/>
    <x v="2"/>
    <s v="2025-10-01"/>
    <x v="0"/>
    <x v="0"/>
    <n v="26"/>
    <n v="24"/>
    <n v="2"/>
    <n v="17"/>
    <n v="70945"/>
    <n v="2728.6538461538462"/>
    <n v="65487.692307692312"/>
    <n v="13097.538461538463"/>
    <n v="6548.7692307692314"/>
    <n v="7858.5230769230775"/>
    <n v="200"/>
    <n v="8058.5230769230775"/>
    <n v="3400"/>
    <n v="88534.000000000015"/>
    <n v="80475.476923076931"/>
    <s v="Paid"/>
    <s v="ICICI"/>
    <s v="863015558109"/>
    <s v="662291563129"/>
  </r>
  <r>
    <x v="3081"/>
    <x v="179"/>
    <x v="1"/>
    <n v="33"/>
    <x v="3"/>
    <x v="1"/>
    <x v="4"/>
    <s v="2023-01-19"/>
    <x v="0"/>
    <x v="0"/>
    <n v="26"/>
    <n v="25"/>
    <n v="1"/>
    <n v="2"/>
    <n v="73302"/>
    <n v="2819.3076923076924"/>
    <n v="70482.692307692312"/>
    <n v="14096.538461538463"/>
    <n v="7048.2692307692314"/>
    <n v="8457.923076923078"/>
    <n v="200"/>
    <n v="8657.923076923078"/>
    <n v="400"/>
    <n v="92027.500000000015"/>
    <n v="83369.576923076937"/>
    <s v="Paid"/>
    <s v="ICICI"/>
    <s v="566130167932"/>
    <s v="592828734260"/>
  </r>
  <r>
    <x v="3082"/>
    <x v="24"/>
    <x v="1"/>
    <n v="37"/>
    <x v="2"/>
    <x v="4"/>
    <x v="3"/>
    <s v="2020-05-20"/>
    <x v="0"/>
    <x v="0"/>
    <n v="26"/>
    <n v="23"/>
    <n v="3"/>
    <n v="1"/>
    <n v="41158"/>
    <n v="1583"/>
    <n v="36409"/>
    <n v="7281.8"/>
    <n v="3640.9"/>
    <n v="4369.08"/>
    <n v="200"/>
    <n v="4569.08"/>
    <n v="200"/>
    <n v="47531.700000000004"/>
    <n v="42962.62"/>
    <s v="Paid"/>
    <s v="HDFC"/>
    <s v="604403716361"/>
    <s v="308554267187"/>
  </r>
  <r>
    <x v="3083"/>
    <x v="64"/>
    <x v="1"/>
    <n v="36"/>
    <x v="2"/>
    <x v="1"/>
    <x v="5"/>
    <s v="2023-02-09"/>
    <x v="0"/>
    <x v="0"/>
    <n v="26"/>
    <n v="24"/>
    <n v="2"/>
    <n v="11"/>
    <n v="23669"/>
    <n v="910.34615384615381"/>
    <n v="21848.307692307691"/>
    <n v="4369.6615384615388"/>
    <n v="2184.8307692307694"/>
    <n v="2621.7969230769227"/>
    <n v="200"/>
    <n v="2821.7969230769227"/>
    <n v="2200"/>
    <n v="30602.799999999999"/>
    <n v="27781.003076923076"/>
    <s v="Paid"/>
    <s v="SBI"/>
    <s v="171652550720"/>
    <s v="359663634151"/>
  </r>
  <r>
    <x v="3084"/>
    <x v="128"/>
    <x v="1"/>
    <n v="23"/>
    <x v="6"/>
    <x v="0"/>
    <x v="0"/>
    <s v="2021-03-13"/>
    <x v="0"/>
    <x v="0"/>
    <n v="26"/>
    <n v="23"/>
    <n v="3"/>
    <n v="12"/>
    <n v="22805"/>
    <n v="877.11538461538464"/>
    <n v="20173.653846153848"/>
    <n v="4034.7307692307695"/>
    <n v="2017.3653846153848"/>
    <n v="2420.8384615384616"/>
    <n v="200"/>
    <n v="2620.8384615384616"/>
    <n v="2400"/>
    <n v="28625.75"/>
    <n v="26004.91153846154"/>
    <s v="Paid"/>
    <s v="HDFC"/>
    <s v="310529298147"/>
    <s v="636650876380"/>
  </r>
  <r>
    <x v="3085"/>
    <x v="70"/>
    <x v="0"/>
    <n v="49"/>
    <x v="6"/>
    <x v="4"/>
    <x v="1"/>
    <s v="2024-08-07"/>
    <x v="0"/>
    <x v="0"/>
    <n v="26"/>
    <n v="22"/>
    <n v="4"/>
    <n v="20"/>
    <n v="38930"/>
    <n v="1497.3076923076924"/>
    <n v="32940.769230769234"/>
    <n v="6588.1538461538476"/>
    <n v="3294.0769230769238"/>
    <n v="3952.8923076923079"/>
    <n v="200"/>
    <n v="4152.8923076923074"/>
    <n v="4000"/>
    <n v="46823"/>
    <n v="42670.107692307691"/>
    <s v="Paid"/>
    <s v="Axis"/>
    <s v="580344035674"/>
    <s v="817168216886"/>
  </r>
  <r>
    <x v="3086"/>
    <x v="8"/>
    <x v="0"/>
    <n v="21"/>
    <x v="2"/>
    <x v="3"/>
    <x v="0"/>
    <s v="2019-09-12"/>
    <x v="0"/>
    <x v="0"/>
    <n v="26"/>
    <n v="24"/>
    <n v="2"/>
    <n v="15"/>
    <n v="61335"/>
    <n v="2359.0384615384614"/>
    <n v="56616.923076923078"/>
    <n v="11323.384615384617"/>
    <n v="5661.6923076923085"/>
    <n v="6794.0307692307688"/>
    <n v="200"/>
    <n v="6994.0307692307688"/>
    <n v="3000"/>
    <n v="76602"/>
    <n v="69607.969230769231"/>
    <s v="Paid"/>
    <s v="HDFC"/>
    <s v="268075953392"/>
    <s v="465996825823"/>
  </r>
  <r>
    <x v="3087"/>
    <x v="147"/>
    <x v="0"/>
    <n v="23"/>
    <x v="1"/>
    <x v="4"/>
    <x v="5"/>
    <s v="2020-12-21"/>
    <x v="0"/>
    <x v="0"/>
    <n v="26"/>
    <n v="25"/>
    <n v="1"/>
    <n v="15"/>
    <n v="72612"/>
    <n v="2792.7692307692309"/>
    <n v="69819.23076923078"/>
    <n v="13963.846153846156"/>
    <n v="6981.923076923078"/>
    <n v="8378.3076923076933"/>
    <n v="200"/>
    <n v="8578.3076923076933"/>
    <n v="3000"/>
    <n v="93765.000000000015"/>
    <n v="85186.692307692327"/>
    <s v="Paid"/>
    <s v="Axis"/>
    <s v="834101883955"/>
    <s v="644578462072"/>
  </r>
  <r>
    <x v="3088"/>
    <x v="160"/>
    <x v="1"/>
    <n v="44"/>
    <x v="2"/>
    <x v="2"/>
    <x v="5"/>
    <s v="2021-10-13"/>
    <x v="0"/>
    <x v="0"/>
    <n v="26"/>
    <n v="25"/>
    <n v="1"/>
    <n v="2"/>
    <n v="76608"/>
    <n v="2946.4615384615386"/>
    <n v="73661.538461538468"/>
    <n v="14732.307692307695"/>
    <n v="7366.1538461538476"/>
    <n v="8839.3846153846152"/>
    <n v="200"/>
    <n v="9039.3846153846152"/>
    <n v="400"/>
    <n v="96160"/>
    <n v="87120.61538461539"/>
    <s v="Paid"/>
    <s v="Axis"/>
    <s v="987860867222"/>
    <s v="910172836067"/>
  </r>
  <r>
    <x v="3089"/>
    <x v="110"/>
    <x v="1"/>
    <n v="32"/>
    <x v="2"/>
    <x v="1"/>
    <x v="5"/>
    <s v="2023-06-08"/>
    <x v="0"/>
    <x v="0"/>
    <n v="26"/>
    <n v="23"/>
    <n v="3"/>
    <n v="4"/>
    <n v="40864"/>
    <n v="1571.6923076923076"/>
    <n v="36148.923076923078"/>
    <n v="7229.7846153846158"/>
    <n v="3614.8923076923079"/>
    <n v="4337.8707692307689"/>
    <n v="200"/>
    <n v="4537.8707692307689"/>
    <n v="800"/>
    <n v="47793.600000000006"/>
    <n v="43255.729230769241"/>
    <s v="Paid"/>
    <s v="Axis"/>
    <s v="982459535334"/>
    <s v="266921825958"/>
  </r>
  <r>
    <x v="3090"/>
    <x v="50"/>
    <x v="1"/>
    <n v="31"/>
    <x v="2"/>
    <x v="1"/>
    <x v="4"/>
    <s v="2023-12-26"/>
    <x v="0"/>
    <x v="0"/>
    <n v="26"/>
    <n v="25"/>
    <n v="1"/>
    <n v="19"/>
    <n v="45640"/>
    <n v="1755.3846153846155"/>
    <n v="43884.61538461539"/>
    <n v="8776.923076923078"/>
    <n v="4388.461538461539"/>
    <n v="5266.1538461538466"/>
    <n v="200"/>
    <n v="5466.1538461538466"/>
    <n v="3800"/>
    <n v="60850.000000000007"/>
    <n v="55383.846153846163"/>
    <s v="Paid"/>
    <s v="Axis"/>
    <s v="253839008860"/>
    <s v="758990401439"/>
  </r>
  <r>
    <x v="3091"/>
    <x v="198"/>
    <x v="0"/>
    <n v="33"/>
    <x v="2"/>
    <x v="5"/>
    <x v="2"/>
    <s v="2021-09-17"/>
    <x v="0"/>
    <x v="0"/>
    <n v="26"/>
    <n v="23"/>
    <n v="3"/>
    <n v="17"/>
    <n v="42587"/>
    <n v="1637.9615384615386"/>
    <n v="37673.11538461539"/>
    <n v="7534.6230769230788"/>
    <n v="3767.3115384615394"/>
    <n v="4520.7738461538465"/>
    <n v="200"/>
    <n v="4720.7738461538465"/>
    <n v="3400"/>
    <n v="52375.05"/>
    <n v="47654.276153846156"/>
    <s v="Paid"/>
    <s v="ICICI"/>
    <s v="973566041570"/>
    <s v="452509639572"/>
  </r>
  <r>
    <x v="3092"/>
    <x v="27"/>
    <x v="1"/>
    <n v="43"/>
    <x v="3"/>
    <x v="4"/>
    <x v="0"/>
    <s v="2025-07-02"/>
    <x v="0"/>
    <x v="0"/>
    <n v="26"/>
    <n v="21"/>
    <n v="5"/>
    <n v="1"/>
    <n v="67322"/>
    <n v="2589.3076923076924"/>
    <n v="54375.461538461539"/>
    <n v="10875.092307692308"/>
    <n v="5437.5461538461541"/>
    <n v="6525.0553846153844"/>
    <n v="200"/>
    <n v="6725.0553846153844"/>
    <n v="200"/>
    <n v="70888.100000000006"/>
    <n v="64163.044615384621"/>
    <s v="Paid"/>
    <s v="HDFC"/>
    <s v="683078129475"/>
    <s v="687469001515"/>
  </r>
  <r>
    <x v="3093"/>
    <x v="37"/>
    <x v="0"/>
    <n v="26"/>
    <x v="3"/>
    <x v="4"/>
    <x v="0"/>
    <s v="2022-09-22"/>
    <x v="0"/>
    <x v="0"/>
    <n v="26"/>
    <n v="23"/>
    <n v="3"/>
    <n v="5"/>
    <n v="67256"/>
    <n v="2586.7692307692309"/>
    <n v="59495.692307692312"/>
    <n v="11899.138461538463"/>
    <n v="5949.5692307692316"/>
    <n v="7139.4830769230775"/>
    <n v="200"/>
    <n v="7339.4830769230775"/>
    <n v="1000"/>
    <n v="78344.400000000009"/>
    <n v="71004.916923076933"/>
    <s v="Paid"/>
    <s v="Axis"/>
    <s v="491418052594"/>
    <s v="626717003412"/>
  </r>
  <r>
    <x v="3094"/>
    <x v="99"/>
    <x v="1"/>
    <n v="54"/>
    <x v="7"/>
    <x v="4"/>
    <x v="0"/>
    <s v="2022-10-07"/>
    <x v="0"/>
    <x v="0"/>
    <n v="26"/>
    <n v="25"/>
    <n v="1"/>
    <n v="1"/>
    <n v="42854"/>
    <n v="1648.2307692307693"/>
    <n v="41205.769230769234"/>
    <n v="8241.1538461538476"/>
    <n v="4120.5769230769238"/>
    <n v="4944.6923076923076"/>
    <n v="200"/>
    <n v="5144.6923076923076"/>
    <n v="200"/>
    <n v="53767.5"/>
    <n v="48622.807692307695"/>
    <s v="Paid"/>
    <s v="ICICI"/>
    <s v="104868258202"/>
    <s v="523846451243"/>
  </r>
  <r>
    <x v="3095"/>
    <x v="5"/>
    <x v="0"/>
    <n v="28"/>
    <x v="6"/>
    <x v="3"/>
    <x v="1"/>
    <s v="2019-04-27"/>
    <x v="0"/>
    <x v="0"/>
    <n v="26"/>
    <n v="23"/>
    <n v="3"/>
    <n v="19"/>
    <n v="45200"/>
    <n v="1738.4615384615386"/>
    <n v="39984.61538461539"/>
    <n v="7996.923076923078"/>
    <n v="3998.461538461539"/>
    <n v="4798.1538461538466"/>
    <n v="200"/>
    <n v="4998.1538461538466"/>
    <n v="3800"/>
    <n v="55780.000000000007"/>
    <n v="50781.846153846163"/>
    <s v="Paid"/>
    <s v="Axis"/>
    <s v="890560351192"/>
    <s v="744467030335"/>
  </r>
  <r>
    <x v="3096"/>
    <x v="168"/>
    <x v="1"/>
    <n v="33"/>
    <x v="0"/>
    <x v="4"/>
    <x v="2"/>
    <s v="2020-04-24"/>
    <x v="0"/>
    <x v="0"/>
    <n v="26"/>
    <n v="24"/>
    <n v="2"/>
    <n v="13"/>
    <n v="31410"/>
    <n v="1208.0769230769231"/>
    <n v="28993.846153846156"/>
    <n v="5798.7692307692314"/>
    <n v="2899.3846153846157"/>
    <n v="3479.2615384615387"/>
    <n v="200"/>
    <n v="3679.2615384615387"/>
    <n v="2600"/>
    <n v="40292.000000000007"/>
    <n v="36612.738461538465"/>
    <s v="Paid"/>
    <s v="HDFC"/>
    <s v="852867373954"/>
    <s v="884297932716"/>
  </r>
  <r>
    <x v="3097"/>
    <x v="129"/>
    <x v="1"/>
    <n v="39"/>
    <x v="6"/>
    <x v="3"/>
    <x v="5"/>
    <s v="2023-04-06"/>
    <x v="0"/>
    <x v="0"/>
    <n v="26"/>
    <n v="23"/>
    <n v="3"/>
    <n v="5"/>
    <n v="68260"/>
    <n v="2625.3846153846152"/>
    <n v="60383.846153846149"/>
    <n v="12076.76923076923"/>
    <n v="6038.3846153846152"/>
    <n v="7246.0615384615376"/>
    <n v="200"/>
    <n v="7446.0615384615376"/>
    <n v="1000"/>
    <n v="79498.999999999985"/>
    <n v="72052.938461538448"/>
    <s v="Paid"/>
    <s v="HDFC"/>
    <s v="151992039626"/>
    <s v="171402159142"/>
  </r>
  <r>
    <x v="3098"/>
    <x v="11"/>
    <x v="1"/>
    <n v="21"/>
    <x v="7"/>
    <x v="3"/>
    <x v="5"/>
    <s v="2024-02-01"/>
    <x v="0"/>
    <x v="0"/>
    <n v="26"/>
    <n v="25"/>
    <n v="1"/>
    <n v="1"/>
    <n v="48387"/>
    <n v="1861.0384615384614"/>
    <n v="46525.961538461539"/>
    <n v="9305.1923076923085"/>
    <n v="4652.5961538461543"/>
    <n v="5583.1153846153848"/>
    <n v="200"/>
    <n v="5783.1153846153848"/>
    <n v="200"/>
    <n v="60683.75"/>
    <n v="54900.634615384617"/>
    <s v="Paid"/>
    <s v="Axis"/>
    <s v="929321107370"/>
    <s v="672985921922"/>
  </r>
  <r>
    <x v="3099"/>
    <x v="5"/>
    <x v="1"/>
    <n v="53"/>
    <x v="6"/>
    <x v="1"/>
    <x v="5"/>
    <s v="2019-10-29"/>
    <x v="0"/>
    <x v="0"/>
    <n v="26"/>
    <n v="24"/>
    <n v="2"/>
    <n v="17"/>
    <n v="69427"/>
    <n v="2670.2692307692309"/>
    <n v="64086.461538461546"/>
    <n v="12817.292307692311"/>
    <n v="6408.6461538461554"/>
    <n v="7690.375384615385"/>
    <n v="200"/>
    <n v="7890.375384615385"/>
    <n v="3400"/>
    <n v="86712.400000000009"/>
    <n v="78822.024615384624"/>
    <s v="Paid"/>
    <s v="ICICI"/>
    <s v="511190363724"/>
    <s v="892781535241"/>
  </r>
  <r>
    <x v="3100"/>
    <x v="11"/>
    <x v="1"/>
    <n v="33"/>
    <x v="5"/>
    <x v="0"/>
    <x v="0"/>
    <s v="2021-06-18"/>
    <x v="0"/>
    <x v="0"/>
    <n v="26"/>
    <n v="23"/>
    <n v="3"/>
    <n v="19"/>
    <n v="29537"/>
    <n v="1136.0384615384614"/>
    <n v="26128.884615384613"/>
    <n v="5225.7769230769227"/>
    <n v="2612.8884615384613"/>
    <n v="3135.4661538461537"/>
    <n v="200"/>
    <n v="3335.4661538461537"/>
    <n v="3800"/>
    <n v="37767.549999999996"/>
    <n v="34432.083846153844"/>
    <s v="Paid"/>
    <s v="HDFC"/>
    <s v="632675958343"/>
    <s v="848038819774"/>
  </r>
  <r>
    <x v="3101"/>
    <x v="100"/>
    <x v="0"/>
    <n v="54"/>
    <x v="0"/>
    <x v="5"/>
    <x v="6"/>
    <s v="2022-09-19"/>
    <x v="0"/>
    <x v="0"/>
    <n v="26"/>
    <n v="25"/>
    <n v="1"/>
    <n v="20"/>
    <n v="57201"/>
    <n v="2200.0384615384614"/>
    <n v="55000.961538461539"/>
    <n v="11000.192307692309"/>
    <n v="5500.0961538461543"/>
    <n v="6600.1153846153848"/>
    <n v="200"/>
    <n v="6800.1153846153848"/>
    <n v="4000"/>
    <n v="75501.25"/>
    <n v="68701.13461538461"/>
    <s v="Paid"/>
    <s v="ICICI"/>
    <s v="435322406121"/>
    <s v="763987467998"/>
  </r>
  <r>
    <x v="3102"/>
    <x v="171"/>
    <x v="0"/>
    <n v="47"/>
    <x v="4"/>
    <x v="3"/>
    <x v="4"/>
    <s v="2022-10-06"/>
    <x v="0"/>
    <x v="0"/>
    <n v="26"/>
    <n v="22"/>
    <n v="4"/>
    <n v="18"/>
    <n v="58605"/>
    <n v="2254.0384615384614"/>
    <n v="49588.846153846149"/>
    <n v="9917.7692307692305"/>
    <n v="4958.8846153846152"/>
    <n v="5950.6615384615379"/>
    <n v="200"/>
    <n v="6150.6615384615379"/>
    <n v="3600"/>
    <n v="68065.5"/>
    <n v="61914.838461538464"/>
    <s v="Paid"/>
    <s v="ICICI"/>
    <s v="794035325504"/>
    <s v="299037573281"/>
  </r>
  <r>
    <x v="3103"/>
    <x v="79"/>
    <x v="1"/>
    <n v="39"/>
    <x v="2"/>
    <x v="3"/>
    <x v="4"/>
    <s v="2025-08-04"/>
    <x v="0"/>
    <x v="0"/>
    <n v="26"/>
    <n v="24"/>
    <n v="2"/>
    <n v="5"/>
    <n v="28662"/>
    <n v="1102.3846153846155"/>
    <n v="26457.230769230773"/>
    <n v="5291.4461538461546"/>
    <n v="2645.7230769230773"/>
    <n v="3174.8676923076928"/>
    <n v="200"/>
    <n v="3374.8676923076928"/>
    <n v="1000"/>
    <n v="35394.400000000009"/>
    <n v="32019.532307692316"/>
    <s v="Paid"/>
    <s v="HDFC"/>
    <s v="326051037597"/>
    <s v="947378035529"/>
  </r>
  <r>
    <x v="3104"/>
    <x v="38"/>
    <x v="0"/>
    <n v="35"/>
    <x v="2"/>
    <x v="3"/>
    <x v="6"/>
    <s v="2021-02-12"/>
    <x v="0"/>
    <x v="0"/>
    <n v="26"/>
    <n v="24"/>
    <n v="2"/>
    <n v="12"/>
    <n v="24587"/>
    <n v="945.65384615384619"/>
    <n v="22695.692307692309"/>
    <n v="4539.1384615384623"/>
    <n v="2269.5692307692311"/>
    <n v="2723.4830769230771"/>
    <n v="200"/>
    <n v="2923.4830769230771"/>
    <n v="2400"/>
    <n v="31904.400000000001"/>
    <n v="28980.916923076926"/>
    <s v="Paid"/>
    <s v="ICICI"/>
    <s v="344644072215"/>
    <s v="981408451544"/>
  </r>
  <r>
    <x v="3105"/>
    <x v="75"/>
    <x v="1"/>
    <n v="52"/>
    <x v="1"/>
    <x v="2"/>
    <x v="3"/>
    <s v="2022-05-08"/>
    <x v="0"/>
    <x v="0"/>
    <n v="26"/>
    <n v="22"/>
    <n v="4"/>
    <n v="2"/>
    <n v="42722"/>
    <n v="1643.1538461538462"/>
    <n v="36149.384615384617"/>
    <n v="7229.876923076924"/>
    <n v="3614.938461538462"/>
    <n v="4337.9261538461542"/>
    <n v="200"/>
    <n v="4537.9261538461542"/>
    <n v="400"/>
    <n v="47394.200000000004"/>
    <n v="42856.273846153854"/>
    <s v="Paid"/>
    <s v="HDFC"/>
    <s v="909919416291"/>
    <s v="809283892950"/>
  </r>
  <r>
    <x v="3106"/>
    <x v="166"/>
    <x v="1"/>
    <n v="35"/>
    <x v="0"/>
    <x v="2"/>
    <x v="0"/>
    <s v="2019-09-24"/>
    <x v="0"/>
    <x v="0"/>
    <n v="26"/>
    <n v="25"/>
    <n v="1"/>
    <n v="13"/>
    <n v="56190"/>
    <n v="2161.1538461538462"/>
    <n v="54028.846153846156"/>
    <n v="10805.769230769232"/>
    <n v="5402.8846153846162"/>
    <n v="6483.4615384615381"/>
    <n v="200"/>
    <n v="6683.4615384615381"/>
    <n v="2600"/>
    <n v="72837.5"/>
    <n v="66154.038461538468"/>
    <s v="Paid"/>
    <s v="SBI"/>
    <s v="641117668897"/>
    <s v="357433453245"/>
  </r>
  <r>
    <x v="3107"/>
    <x v="50"/>
    <x v="1"/>
    <n v="30"/>
    <x v="2"/>
    <x v="3"/>
    <x v="2"/>
    <s v="2025-01-14"/>
    <x v="0"/>
    <x v="0"/>
    <n v="26"/>
    <n v="24"/>
    <n v="2"/>
    <n v="9"/>
    <n v="73722"/>
    <n v="2835.4615384615386"/>
    <n v="68051.076923076922"/>
    <n v="13610.215384615385"/>
    <n v="6805.1076923076926"/>
    <n v="8166.1292307692302"/>
    <n v="200"/>
    <n v="8366.1292307692311"/>
    <n v="1800"/>
    <n v="90266.4"/>
    <n v="81900.270769230759"/>
    <s v="Paid"/>
    <s v="ICICI"/>
    <s v="528954086014"/>
    <s v="470505899194"/>
  </r>
  <r>
    <x v="3108"/>
    <x v="136"/>
    <x v="0"/>
    <n v="23"/>
    <x v="1"/>
    <x v="4"/>
    <x v="6"/>
    <s v="2020-01-24"/>
    <x v="0"/>
    <x v="0"/>
    <n v="26"/>
    <n v="25"/>
    <n v="1"/>
    <n v="17"/>
    <n v="19607"/>
    <n v="754.11538461538464"/>
    <n v="18852.884615384617"/>
    <n v="3770.5769230769238"/>
    <n v="1885.2884615384619"/>
    <n v="2262.3461538461538"/>
    <n v="200"/>
    <n v="2462.3461538461538"/>
    <n v="3400"/>
    <n v="27908.75"/>
    <n v="25446.403846153848"/>
    <s v="Paid"/>
    <s v="SBI"/>
    <s v="484463280097"/>
    <s v="997378951809"/>
  </r>
  <r>
    <x v="3109"/>
    <x v="28"/>
    <x v="1"/>
    <n v="31"/>
    <x v="2"/>
    <x v="1"/>
    <x v="5"/>
    <s v="2020-07-09"/>
    <x v="0"/>
    <x v="0"/>
    <n v="26"/>
    <n v="22"/>
    <n v="4"/>
    <n v="19"/>
    <n v="23936"/>
    <n v="920.61538461538464"/>
    <n v="20253.538461538461"/>
    <n v="4050.7076923076925"/>
    <n v="2025.3538461538462"/>
    <n v="2430.4246153846152"/>
    <n v="200"/>
    <n v="2630.4246153846152"/>
    <n v="3800"/>
    <n v="30129.599999999999"/>
    <n v="27499.175384615384"/>
    <s v="Paid"/>
    <s v="ICICI"/>
    <s v="295747842551"/>
    <s v="698124364584"/>
  </r>
  <r>
    <x v="3110"/>
    <x v="75"/>
    <x v="1"/>
    <n v="54"/>
    <x v="1"/>
    <x v="2"/>
    <x v="1"/>
    <s v="2019-09-28"/>
    <x v="0"/>
    <x v="0"/>
    <n v="26"/>
    <n v="25"/>
    <n v="1"/>
    <n v="2"/>
    <n v="64076"/>
    <n v="2464.4615384615386"/>
    <n v="61611.538461538461"/>
    <n v="12322.307692307693"/>
    <n v="6161.1538461538466"/>
    <n v="7393.3846153846152"/>
    <n v="200"/>
    <n v="7593.3846153846152"/>
    <n v="400"/>
    <n v="80495"/>
    <n v="72901.61538461539"/>
    <s v="Paid"/>
    <s v="SBI"/>
    <s v="189451895526"/>
    <s v="487440887628"/>
  </r>
  <r>
    <x v="3111"/>
    <x v="54"/>
    <x v="1"/>
    <n v="35"/>
    <x v="0"/>
    <x v="1"/>
    <x v="1"/>
    <s v="2021-08-29"/>
    <x v="0"/>
    <x v="0"/>
    <n v="26"/>
    <n v="22"/>
    <n v="4"/>
    <n v="8"/>
    <n v="78350"/>
    <n v="3013.4615384615386"/>
    <n v="66296.153846153844"/>
    <n v="13259.23076923077"/>
    <n v="6629.6153846153848"/>
    <n v="7955.538461538461"/>
    <n v="200"/>
    <n v="8155.538461538461"/>
    <n v="1600"/>
    <n v="87785"/>
    <n v="79629.461538461532"/>
    <s v="Paid"/>
    <s v="ICICI"/>
    <s v="684545876789"/>
    <s v="339756657569"/>
  </r>
  <r>
    <x v="3112"/>
    <x v="34"/>
    <x v="1"/>
    <n v="33"/>
    <x v="2"/>
    <x v="5"/>
    <x v="6"/>
    <s v="2019-04-10"/>
    <x v="0"/>
    <x v="0"/>
    <n v="26"/>
    <n v="24"/>
    <n v="2"/>
    <n v="16"/>
    <n v="47957"/>
    <n v="1844.5"/>
    <n v="44268"/>
    <n v="8853.6"/>
    <n v="4426.8"/>
    <n v="5312.16"/>
    <n v="200"/>
    <n v="5512.16"/>
    <n v="3200"/>
    <n v="60748.4"/>
    <n v="55236.240000000005"/>
    <s v="Paid"/>
    <s v="ICICI"/>
    <s v="285056185737"/>
    <s v="448244926731"/>
  </r>
  <r>
    <x v="3113"/>
    <x v="157"/>
    <x v="1"/>
    <n v="21"/>
    <x v="6"/>
    <x v="4"/>
    <x v="6"/>
    <s v="2023-05-23"/>
    <x v="0"/>
    <x v="0"/>
    <n v="26"/>
    <n v="22"/>
    <n v="4"/>
    <n v="10"/>
    <n v="71892"/>
    <n v="2765.0769230769229"/>
    <n v="60831.692307692305"/>
    <n v="12166.338461538462"/>
    <n v="6083.169230769231"/>
    <n v="7299.8030769230763"/>
    <n v="200"/>
    <n v="7499.8030769230763"/>
    <n v="2000"/>
    <n v="81081.2"/>
    <n v="73581.396923076914"/>
    <s v="Paid"/>
    <s v="SBI"/>
    <s v="660884814955"/>
    <s v="267732848440"/>
  </r>
  <r>
    <x v="3114"/>
    <x v="134"/>
    <x v="0"/>
    <n v="33"/>
    <x v="1"/>
    <x v="1"/>
    <x v="6"/>
    <s v="2021-03-29"/>
    <x v="0"/>
    <x v="0"/>
    <n v="26"/>
    <n v="22"/>
    <n v="4"/>
    <n v="0"/>
    <n v="74863"/>
    <n v="2879.3461538461538"/>
    <n v="63345.615384615383"/>
    <n v="12669.123076923077"/>
    <n v="6334.5615384615385"/>
    <n v="7601.4738461538454"/>
    <n v="200"/>
    <n v="7801.4738461538454"/>
    <n v="0"/>
    <n v="82349.3"/>
    <n v="74547.826153846152"/>
    <s v="Paid"/>
    <s v="HDFC"/>
    <s v="816413977182"/>
    <s v="721077306230"/>
  </r>
  <r>
    <x v="3115"/>
    <x v="15"/>
    <x v="1"/>
    <n v="25"/>
    <x v="3"/>
    <x v="4"/>
    <x v="6"/>
    <s v="2020-03-11"/>
    <x v="0"/>
    <x v="0"/>
    <n v="26"/>
    <n v="26"/>
    <n v="0"/>
    <n v="10"/>
    <n v="30724"/>
    <n v="1181.6923076923076"/>
    <n v="30724"/>
    <n v="6144.8"/>
    <n v="3072.4"/>
    <n v="3686.8799999999997"/>
    <n v="200"/>
    <n v="3886.8799999999997"/>
    <n v="2000"/>
    <n v="41941.200000000004"/>
    <n v="38054.320000000007"/>
    <s v="Paid"/>
    <s v="HDFC"/>
    <s v="850522645516"/>
    <s v="662766048644"/>
  </r>
  <r>
    <x v="3116"/>
    <x v="150"/>
    <x v="1"/>
    <n v="52"/>
    <x v="1"/>
    <x v="1"/>
    <x v="5"/>
    <s v="2024-06-15"/>
    <x v="0"/>
    <x v="0"/>
    <n v="26"/>
    <n v="25"/>
    <n v="1"/>
    <n v="2"/>
    <n v="29257"/>
    <n v="1125.2692307692307"/>
    <n v="28131.73076923077"/>
    <n v="5626.3461538461543"/>
    <n v="2813.1730769230771"/>
    <n v="3375.8076923076924"/>
    <n v="200"/>
    <n v="3575.8076923076924"/>
    <n v="400"/>
    <n v="36971.25"/>
    <n v="33395.442307692305"/>
    <s v="Paid"/>
    <s v="HDFC"/>
    <s v="997731872942"/>
    <s v="824921826452"/>
  </r>
  <r>
    <x v="3117"/>
    <x v="55"/>
    <x v="1"/>
    <n v="42"/>
    <x v="4"/>
    <x v="2"/>
    <x v="0"/>
    <s v="2022-09-27"/>
    <x v="0"/>
    <x v="0"/>
    <n v="26"/>
    <n v="23"/>
    <n v="3"/>
    <n v="1"/>
    <n v="54674"/>
    <n v="2102.8461538461538"/>
    <n v="48365.461538461539"/>
    <n v="9673.0923076923082"/>
    <n v="4836.5461538461541"/>
    <n v="5803.8553846153845"/>
    <n v="200"/>
    <n v="6003.8553846153845"/>
    <n v="200"/>
    <n v="63075.1"/>
    <n v="57071.24461538461"/>
    <s v="Paid"/>
    <s v="Axis"/>
    <s v="802196692785"/>
    <s v="103275073640"/>
  </r>
  <r>
    <x v="3118"/>
    <x v="96"/>
    <x v="0"/>
    <n v="55"/>
    <x v="4"/>
    <x v="5"/>
    <x v="0"/>
    <s v="2022-01-30"/>
    <x v="0"/>
    <x v="0"/>
    <n v="26"/>
    <n v="26"/>
    <n v="0"/>
    <n v="10"/>
    <n v="73343"/>
    <n v="2820.8846153846152"/>
    <n v="73343"/>
    <n v="14668.6"/>
    <n v="7334.3"/>
    <n v="8801.16"/>
    <n v="200"/>
    <n v="9001.16"/>
    <n v="2000"/>
    <n v="97345.900000000009"/>
    <n v="88344.74"/>
    <s v="Paid"/>
    <s v="HDFC"/>
    <s v="721382322574"/>
    <s v="550653418134"/>
  </r>
  <r>
    <x v="3119"/>
    <x v="124"/>
    <x v="1"/>
    <n v="45"/>
    <x v="4"/>
    <x v="4"/>
    <x v="2"/>
    <s v="2022-05-09"/>
    <x v="0"/>
    <x v="0"/>
    <n v="26"/>
    <n v="22"/>
    <n v="4"/>
    <n v="14"/>
    <n v="27699"/>
    <n v="1065.3461538461538"/>
    <n v="23437.615384615383"/>
    <n v="4687.5230769230766"/>
    <n v="2343.7615384615383"/>
    <n v="2812.5138461538459"/>
    <n v="200"/>
    <n v="3012.5138461538459"/>
    <n v="2800"/>
    <n v="33268.899999999994"/>
    <n v="30256.38615384615"/>
    <s v="Paid"/>
    <s v="ICICI"/>
    <s v="312388360297"/>
    <s v="949871712034"/>
  </r>
  <r>
    <x v="3120"/>
    <x v="78"/>
    <x v="1"/>
    <n v="52"/>
    <x v="5"/>
    <x v="4"/>
    <x v="2"/>
    <s v="2021-08-04"/>
    <x v="0"/>
    <x v="0"/>
    <n v="26"/>
    <n v="25"/>
    <n v="1"/>
    <n v="9"/>
    <n v="66599"/>
    <n v="2561.5"/>
    <n v="64037.5"/>
    <n v="12807.5"/>
    <n v="6403.75"/>
    <n v="7684.5"/>
    <n v="200"/>
    <n v="7884.5"/>
    <n v="1800"/>
    <n v="85048.75"/>
    <n v="77164.25"/>
    <s v="Paid"/>
    <s v="HDFC"/>
    <s v="309853347200"/>
    <s v="608846814711"/>
  </r>
  <r>
    <x v="3121"/>
    <x v="74"/>
    <x v="1"/>
    <n v="25"/>
    <x v="3"/>
    <x v="5"/>
    <x v="3"/>
    <s v="2024-05-04"/>
    <x v="0"/>
    <x v="0"/>
    <n v="26"/>
    <n v="24"/>
    <n v="2"/>
    <n v="13"/>
    <n v="38702"/>
    <n v="1488.5384615384614"/>
    <n v="35724.923076923078"/>
    <n v="7144.9846153846156"/>
    <n v="3572.4923076923078"/>
    <n v="4286.9907692307688"/>
    <n v="200"/>
    <n v="4486.9907692307688"/>
    <n v="2600"/>
    <n v="49042.400000000001"/>
    <n v="44555.409230769234"/>
    <s v="Paid"/>
    <s v="ICICI"/>
    <s v="647893844298"/>
    <s v="501863566346"/>
  </r>
  <r>
    <x v="3122"/>
    <x v="189"/>
    <x v="0"/>
    <n v="28"/>
    <x v="0"/>
    <x v="2"/>
    <x v="1"/>
    <s v="2024-07-11"/>
    <x v="0"/>
    <x v="0"/>
    <n v="26"/>
    <n v="24"/>
    <n v="2"/>
    <n v="10"/>
    <n v="72354"/>
    <n v="2782.8461538461538"/>
    <n v="66788.307692307688"/>
    <n v="13357.661538461538"/>
    <n v="6678.830769230769"/>
    <n v="8014.5969230769224"/>
    <n v="200"/>
    <n v="8214.5969230769224"/>
    <n v="2000"/>
    <n v="88824.8"/>
    <n v="80610.203076923077"/>
    <s v="Paid"/>
    <s v="HDFC"/>
    <s v="386133051739"/>
    <s v="320576590234"/>
  </r>
  <r>
    <x v="3123"/>
    <x v="101"/>
    <x v="1"/>
    <n v="27"/>
    <x v="1"/>
    <x v="1"/>
    <x v="1"/>
    <s v="2024-05-25"/>
    <x v="0"/>
    <x v="0"/>
    <n v="26"/>
    <n v="22"/>
    <n v="4"/>
    <n v="9"/>
    <n v="76507"/>
    <n v="2942.5769230769229"/>
    <n v="64736.692307692305"/>
    <n v="12947.338461538462"/>
    <n v="6473.669230769231"/>
    <n v="7768.4030769230767"/>
    <n v="200"/>
    <n v="7968.4030769230767"/>
    <n v="1800"/>
    <n v="85957.7"/>
    <n v="77989.296923076923"/>
    <s v="Paid"/>
    <s v="ICICI"/>
    <s v="735564012633"/>
    <s v="363799178096"/>
  </r>
  <r>
    <x v="3124"/>
    <x v="147"/>
    <x v="0"/>
    <n v="47"/>
    <x v="7"/>
    <x v="1"/>
    <x v="5"/>
    <s v="2020-09-21"/>
    <x v="0"/>
    <x v="0"/>
    <n v="26"/>
    <n v="24"/>
    <n v="2"/>
    <n v="13"/>
    <n v="34765"/>
    <n v="1337.1153846153845"/>
    <n v="32090.769230769227"/>
    <n v="6418.1538461538457"/>
    <n v="3209.0769230769229"/>
    <n v="3850.892307692307"/>
    <n v="200"/>
    <n v="4050.892307692307"/>
    <n v="2600"/>
    <n v="44317.999999999993"/>
    <n v="40267.107692307683"/>
    <s v="Paid"/>
    <s v="SBI"/>
    <s v="990270860107"/>
    <s v="200775763763"/>
  </r>
  <r>
    <x v="3125"/>
    <x v="186"/>
    <x v="0"/>
    <n v="22"/>
    <x v="1"/>
    <x v="3"/>
    <x v="1"/>
    <s v="2021-01-25"/>
    <x v="0"/>
    <x v="0"/>
    <n v="26"/>
    <n v="24"/>
    <n v="2"/>
    <n v="15"/>
    <n v="26049"/>
    <n v="1001.8846153846154"/>
    <n v="24045.23076923077"/>
    <n v="4809.0461538461541"/>
    <n v="2404.523076923077"/>
    <n v="2885.4276923076923"/>
    <n v="200"/>
    <n v="3085.4276923076923"/>
    <n v="3000"/>
    <n v="34258.800000000003"/>
    <n v="31173.372307692312"/>
    <s v="Paid"/>
    <s v="SBI"/>
    <s v="389339198810"/>
    <s v="600238955254"/>
  </r>
  <r>
    <x v="3126"/>
    <x v="181"/>
    <x v="1"/>
    <n v="41"/>
    <x v="7"/>
    <x v="5"/>
    <x v="2"/>
    <s v="2022-06-03"/>
    <x v="0"/>
    <x v="0"/>
    <n v="26"/>
    <n v="21"/>
    <n v="5"/>
    <n v="20"/>
    <n v="21576"/>
    <n v="829.84615384615381"/>
    <n v="17426.76923076923"/>
    <n v="3485.3538461538465"/>
    <n v="1742.6769230769232"/>
    <n v="2091.2123076923076"/>
    <n v="200"/>
    <n v="2291.2123076923076"/>
    <n v="4000"/>
    <n v="26654.799999999999"/>
    <n v="24363.58769230769"/>
    <s v="Paid"/>
    <s v="Axis"/>
    <s v="225022847232"/>
    <s v="524758331122"/>
  </r>
  <r>
    <x v="3127"/>
    <x v="26"/>
    <x v="1"/>
    <n v="38"/>
    <x v="7"/>
    <x v="4"/>
    <x v="4"/>
    <s v="2024-02-29"/>
    <x v="0"/>
    <x v="0"/>
    <n v="26"/>
    <n v="22"/>
    <n v="4"/>
    <n v="1"/>
    <n v="76276"/>
    <n v="2933.6923076923076"/>
    <n v="64541.230769230766"/>
    <n v="12908.246153846154"/>
    <n v="6454.123076923077"/>
    <n v="7744.9476923076918"/>
    <n v="200"/>
    <n v="7944.9476923076918"/>
    <n v="200"/>
    <n v="84103.599999999991"/>
    <n v="76158.652307692304"/>
    <s v="Paid"/>
    <s v="HDFC"/>
    <s v="535453342125"/>
    <s v="640467254642"/>
  </r>
  <r>
    <x v="3128"/>
    <x v="17"/>
    <x v="1"/>
    <n v="46"/>
    <x v="5"/>
    <x v="0"/>
    <x v="5"/>
    <s v="2019-04-10"/>
    <x v="0"/>
    <x v="0"/>
    <n v="26"/>
    <n v="24"/>
    <n v="2"/>
    <n v="20"/>
    <n v="75211"/>
    <n v="2892.7307692307691"/>
    <n v="69425.538461538454"/>
    <n v="13885.107692307691"/>
    <n v="6942.5538461538454"/>
    <n v="8331.0646153846137"/>
    <n v="200"/>
    <n v="8531.0646153846137"/>
    <n v="4000"/>
    <n v="94253.199999999983"/>
    <n v="85722.135384615365"/>
    <s v="Paid"/>
    <s v="HDFC"/>
    <s v="443968405912"/>
    <s v="105784915193"/>
  </r>
  <r>
    <x v="3129"/>
    <x v="118"/>
    <x v="0"/>
    <n v="28"/>
    <x v="6"/>
    <x v="1"/>
    <x v="1"/>
    <s v="2019-02-28"/>
    <x v="0"/>
    <x v="0"/>
    <n v="26"/>
    <n v="24"/>
    <n v="2"/>
    <n v="8"/>
    <n v="24236"/>
    <n v="932.15384615384619"/>
    <n v="22371.692307692309"/>
    <n v="4474.3384615384621"/>
    <n v="2237.169230769231"/>
    <n v="2684.603076923077"/>
    <n v="200"/>
    <n v="2884.603076923077"/>
    <n v="1600"/>
    <n v="30683.200000000001"/>
    <n v="27798.596923076922"/>
    <s v="Paid"/>
    <s v="SBI"/>
    <s v="673211134605"/>
    <s v="760793346432"/>
  </r>
  <r>
    <x v="3130"/>
    <x v="84"/>
    <x v="1"/>
    <n v="26"/>
    <x v="0"/>
    <x v="3"/>
    <x v="6"/>
    <s v="2022-09-18"/>
    <x v="0"/>
    <x v="0"/>
    <n v="26"/>
    <n v="24"/>
    <n v="2"/>
    <n v="15"/>
    <n v="39333"/>
    <n v="1512.8076923076924"/>
    <n v="36307.384615384617"/>
    <n v="7261.4769230769234"/>
    <n v="3630.7384615384617"/>
    <n v="4356.8861538461542"/>
    <n v="200"/>
    <n v="4556.8861538461542"/>
    <n v="3000"/>
    <n v="50199.600000000006"/>
    <n v="45642.713846153849"/>
    <s v="Paid"/>
    <s v="Axis"/>
    <s v="948760627222"/>
    <s v="593209129240"/>
  </r>
  <r>
    <x v="3131"/>
    <x v="6"/>
    <x v="1"/>
    <n v="52"/>
    <x v="0"/>
    <x v="0"/>
    <x v="3"/>
    <s v="2023-05-07"/>
    <x v="0"/>
    <x v="0"/>
    <n v="26"/>
    <n v="23"/>
    <n v="3"/>
    <n v="1"/>
    <n v="79469"/>
    <n v="3056.5"/>
    <n v="70299.5"/>
    <n v="14059.900000000001"/>
    <n v="7029.9500000000007"/>
    <n v="8435.94"/>
    <n v="200"/>
    <n v="8635.94"/>
    <n v="200"/>
    <n v="91589.349999999991"/>
    <n v="82953.409999999989"/>
    <s v="Paid"/>
    <s v="HDFC"/>
    <s v="390015639275"/>
    <s v="898266112413"/>
  </r>
  <r>
    <x v="3132"/>
    <x v="142"/>
    <x v="1"/>
    <n v="52"/>
    <x v="1"/>
    <x v="2"/>
    <x v="4"/>
    <s v="2019-03-03"/>
    <x v="0"/>
    <x v="0"/>
    <n v="26"/>
    <n v="23"/>
    <n v="3"/>
    <n v="14"/>
    <n v="60492"/>
    <n v="2326.6153846153848"/>
    <n v="53512.153846153851"/>
    <n v="10702.43076923077"/>
    <n v="5351.2153846153851"/>
    <n v="6421.458461538462"/>
    <n v="200"/>
    <n v="6621.458461538462"/>
    <n v="2800"/>
    <n v="72365.8"/>
    <n v="65744.341538461536"/>
    <s v="Paid"/>
    <s v="ICICI"/>
    <s v="634862993171"/>
    <s v="208958403618"/>
  </r>
  <r>
    <x v="3133"/>
    <x v="83"/>
    <x v="1"/>
    <n v="51"/>
    <x v="5"/>
    <x v="2"/>
    <x v="3"/>
    <s v="2019-07-12"/>
    <x v="0"/>
    <x v="0"/>
    <n v="26"/>
    <n v="24"/>
    <n v="2"/>
    <n v="10"/>
    <n v="72800"/>
    <n v="2800"/>
    <n v="67200"/>
    <n v="13440"/>
    <n v="6720"/>
    <n v="8064"/>
    <n v="200"/>
    <n v="8264"/>
    <n v="2000"/>
    <n v="89360"/>
    <n v="81096"/>
    <s v="Paid"/>
    <s v="Axis"/>
    <s v="218648879082"/>
    <s v="793072569480"/>
  </r>
  <r>
    <x v="3134"/>
    <x v="27"/>
    <x v="0"/>
    <n v="37"/>
    <x v="6"/>
    <x v="5"/>
    <x v="4"/>
    <s v="2019-11-23"/>
    <x v="0"/>
    <x v="0"/>
    <n v="26"/>
    <n v="23"/>
    <n v="3"/>
    <n v="19"/>
    <n v="32052"/>
    <n v="1232.7692307692307"/>
    <n v="28353.692307692305"/>
    <n v="5670.7384615384617"/>
    <n v="2835.3692307692309"/>
    <n v="3402.4430769230767"/>
    <n v="200"/>
    <n v="3602.4430769230767"/>
    <n v="3800"/>
    <n v="40659.799999999996"/>
    <n v="37057.356923076921"/>
    <s v="Paid"/>
    <s v="SBI"/>
    <s v="411998915940"/>
    <s v="911152311193"/>
  </r>
  <r>
    <x v="3135"/>
    <x v="94"/>
    <x v="0"/>
    <n v="32"/>
    <x v="7"/>
    <x v="0"/>
    <x v="6"/>
    <s v="2020-09-11"/>
    <x v="0"/>
    <x v="0"/>
    <n v="26"/>
    <n v="22"/>
    <n v="4"/>
    <n v="11"/>
    <n v="46563"/>
    <n v="1790.8846153846155"/>
    <n v="39399.461538461539"/>
    <n v="7879.8923076923083"/>
    <n v="3939.9461538461542"/>
    <n v="4727.9353846153845"/>
    <n v="200"/>
    <n v="4927.9353846153845"/>
    <n v="2200"/>
    <n v="53419.3"/>
    <n v="48491.36461538462"/>
    <s v="Paid"/>
    <s v="HDFC"/>
    <s v="121159295986"/>
    <s v="439364304909"/>
  </r>
  <r>
    <x v="3136"/>
    <x v="36"/>
    <x v="1"/>
    <n v="33"/>
    <x v="5"/>
    <x v="2"/>
    <x v="1"/>
    <s v="2024-04-29"/>
    <x v="0"/>
    <x v="0"/>
    <n v="26"/>
    <n v="22"/>
    <n v="4"/>
    <n v="5"/>
    <n v="65324"/>
    <n v="2512.4615384615386"/>
    <n v="55274.153846153851"/>
    <n v="11054.830769230772"/>
    <n v="5527.4153846153858"/>
    <n v="6632.8984615384616"/>
    <n v="200"/>
    <n v="6832.8984615384616"/>
    <n v="1000"/>
    <n v="72856.400000000023"/>
    <n v="66023.501538461569"/>
    <s v="Paid"/>
    <s v="SBI"/>
    <s v="213062116923"/>
    <s v="174986135695"/>
  </r>
  <r>
    <x v="3137"/>
    <x v="12"/>
    <x v="1"/>
    <n v="24"/>
    <x v="2"/>
    <x v="3"/>
    <x v="2"/>
    <s v="2020-08-01"/>
    <x v="0"/>
    <x v="0"/>
    <n v="26"/>
    <n v="22"/>
    <n v="4"/>
    <n v="6"/>
    <n v="71032"/>
    <n v="2732"/>
    <n v="60104"/>
    <n v="12020.800000000001"/>
    <n v="6010.4000000000005"/>
    <n v="7212.48"/>
    <n v="200"/>
    <n v="7412.48"/>
    <n v="1200"/>
    <n v="79335.199999999997"/>
    <n v="71922.720000000001"/>
    <s v="Paid"/>
    <s v="Axis"/>
    <s v="841983843130"/>
    <s v="576096307096"/>
  </r>
  <r>
    <x v="3138"/>
    <x v="25"/>
    <x v="0"/>
    <n v="31"/>
    <x v="7"/>
    <x v="1"/>
    <x v="5"/>
    <s v="2022-12-28"/>
    <x v="0"/>
    <x v="0"/>
    <n v="26"/>
    <n v="22"/>
    <n v="4"/>
    <n v="14"/>
    <n v="77240"/>
    <n v="2970.7692307692309"/>
    <n v="65356.923076923078"/>
    <n v="13071.384615384617"/>
    <n v="6535.6923076923085"/>
    <n v="7842.830769230769"/>
    <n v="200"/>
    <n v="8042.830769230769"/>
    <n v="2800"/>
    <n v="87764"/>
    <n v="79721.169230769228"/>
    <s v="Paid"/>
    <s v="ICICI"/>
    <s v="139383672641"/>
    <s v="181107973906"/>
  </r>
  <r>
    <x v="3139"/>
    <x v="17"/>
    <x v="1"/>
    <n v="39"/>
    <x v="2"/>
    <x v="5"/>
    <x v="4"/>
    <s v="2020-02-08"/>
    <x v="0"/>
    <x v="0"/>
    <n v="26"/>
    <n v="24"/>
    <n v="2"/>
    <n v="5"/>
    <n v="75086"/>
    <n v="2887.9230769230771"/>
    <n v="69310.153846153844"/>
    <n v="13862.030769230769"/>
    <n v="6931.0153846153844"/>
    <n v="8317.2184615384613"/>
    <n v="200"/>
    <n v="8517.2184615384613"/>
    <n v="1000"/>
    <n v="91103.2"/>
    <n v="82585.981538461536"/>
    <s v="Paid"/>
    <s v="Axis"/>
    <s v="317634008650"/>
    <s v="971606298082"/>
  </r>
  <r>
    <x v="3140"/>
    <x v="14"/>
    <x v="1"/>
    <n v="38"/>
    <x v="2"/>
    <x v="4"/>
    <x v="4"/>
    <s v="2021-06-12"/>
    <x v="0"/>
    <x v="0"/>
    <n v="26"/>
    <n v="23"/>
    <n v="3"/>
    <n v="11"/>
    <n v="65446"/>
    <n v="2517.1538461538462"/>
    <n v="57894.538461538461"/>
    <n v="11578.907692307694"/>
    <n v="5789.4538461538468"/>
    <n v="6947.3446153846153"/>
    <n v="200"/>
    <n v="7147.3446153846153"/>
    <n v="2200"/>
    <n v="77462.900000000009"/>
    <n v="70315.555384615393"/>
    <s v="Paid"/>
    <s v="ICICI"/>
    <s v="261575190581"/>
    <s v="354179348242"/>
  </r>
  <r>
    <x v="3141"/>
    <x v="22"/>
    <x v="0"/>
    <n v="53"/>
    <x v="5"/>
    <x v="1"/>
    <x v="2"/>
    <s v="2020-12-27"/>
    <x v="0"/>
    <x v="0"/>
    <n v="26"/>
    <n v="24"/>
    <n v="2"/>
    <n v="15"/>
    <n v="25074"/>
    <n v="964.38461538461536"/>
    <n v="23145.23076923077"/>
    <n v="4629.0461538461541"/>
    <n v="2314.523076923077"/>
    <n v="2777.4276923076923"/>
    <n v="200"/>
    <n v="2977.4276923076923"/>
    <n v="3000"/>
    <n v="33088.800000000003"/>
    <n v="30111.372307692312"/>
    <s v="Paid"/>
    <s v="SBI"/>
    <s v="592871176313"/>
    <s v="130313137540"/>
  </r>
  <r>
    <x v="3142"/>
    <x v="20"/>
    <x v="1"/>
    <n v="44"/>
    <x v="3"/>
    <x v="5"/>
    <x v="4"/>
    <s v="2020-04-29"/>
    <x v="0"/>
    <x v="0"/>
    <n v="26"/>
    <n v="25"/>
    <n v="1"/>
    <n v="3"/>
    <n v="64081"/>
    <n v="2464.6538461538462"/>
    <n v="61616.346153846156"/>
    <n v="12323.269230769232"/>
    <n v="6161.6346153846162"/>
    <n v="7393.9615384615381"/>
    <n v="200"/>
    <n v="7593.9615384615381"/>
    <n v="600"/>
    <n v="80701.25"/>
    <n v="73107.288461538468"/>
    <s v="Paid"/>
    <s v="HDFC"/>
    <s v="725184465858"/>
    <s v="776752425765"/>
  </r>
  <r>
    <x v="3143"/>
    <x v="190"/>
    <x v="0"/>
    <n v="41"/>
    <x v="4"/>
    <x v="3"/>
    <x v="4"/>
    <s v="2021-03-15"/>
    <x v="0"/>
    <x v="0"/>
    <n v="26"/>
    <n v="22"/>
    <n v="4"/>
    <n v="18"/>
    <n v="49861"/>
    <n v="1917.7307692307693"/>
    <n v="42190.076923076922"/>
    <n v="8438.0153846153844"/>
    <n v="4219.0076923076922"/>
    <n v="5062.8092307692305"/>
    <n v="200"/>
    <n v="5262.8092307692305"/>
    <n v="3600"/>
    <n v="58447.1"/>
    <n v="53184.290769230771"/>
    <s v="Paid"/>
    <s v="HDFC"/>
    <s v="459172585221"/>
    <s v="308970469205"/>
  </r>
  <r>
    <x v="3144"/>
    <x v="59"/>
    <x v="0"/>
    <n v="42"/>
    <x v="3"/>
    <x v="5"/>
    <x v="0"/>
    <s v="2023-09-15"/>
    <x v="0"/>
    <x v="0"/>
    <n v="26"/>
    <n v="26"/>
    <n v="0"/>
    <n v="9"/>
    <n v="58384"/>
    <n v="2245.5384615384614"/>
    <n v="58384"/>
    <n v="11676.800000000001"/>
    <n v="5838.4000000000005"/>
    <n v="7006.08"/>
    <n v="200"/>
    <n v="7206.08"/>
    <n v="1800"/>
    <n v="77699.199999999997"/>
    <n v="70493.119999999995"/>
    <s v="Paid"/>
    <s v="ICICI"/>
    <s v="943043197101"/>
    <s v="685406508793"/>
  </r>
  <r>
    <x v="3145"/>
    <x v="122"/>
    <x v="1"/>
    <n v="47"/>
    <x v="2"/>
    <x v="0"/>
    <x v="4"/>
    <s v="2024-09-17"/>
    <x v="0"/>
    <x v="0"/>
    <n v="26"/>
    <n v="21"/>
    <n v="5"/>
    <n v="17"/>
    <n v="54372"/>
    <n v="2091.2307692307691"/>
    <n v="43915.846153846149"/>
    <n v="8783.1692307692301"/>
    <n v="4391.5846153846151"/>
    <n v="5269.9015384615377"/>
    <n v="200"/>
    <n v="5469.9015384615377"/>
    <n v="3400"/>
    <n v="60490.599999999991"/>
    <n v="55020.698461538457"/>
    <s v="Paid"/>
    <s v="HDFC"/>
    <s v="618444297694"/>
    <s v="737683350587"/>
  </r>
  <r>
    <x v="3146"/>
    <x v="156"/>
    <x v="1"/>
    <n v="26"/>
    <x v="6"/>
    <x v="0"/>
    <x v="3"/>
    <s v="2023-04-17"/>
    <x v="0"/>
    <x v="0"/>
    <n v="26"/>
    <n v="23"/>
    <n v="3"/>
    <n v="8"/>
    <n v="57167"/>
    <n v="2198.7307692307691"/>
    <n v="50570.807692307688"/>
    <n v="10114.161538461538"/>
    <n v="5057.080769230769"/>
    <n v="6068.496923076922"/>
    <n v="200"/>
    <n v="6268.496923076922"/>
    <n v="1600"/>
    <n v="67342.049999999988"/>
    <n v="61073.553076923068"/>
    <s v="Paid"/>
    <s v="Axis"/>
    <s v="975786950470"/>
    <s v="488521014412"/>
  </r>
  <r>
    <x v="3147"/>
    <x v="33"/>
    <x v="1"/>
    <n v="45"/>
    <x v="5"/>
    <x v="5"/>
    <x v="1"/>
    <s v="2025-10-14"/>
    <x v="0"/>
    <x v="0"/>
    <n v="26"/>
    <n v="25"/>
    <n v="1"/>
    <n v="0"/>
    <n v="25074"/>
    <n v="964.38461538461536"/>
    <n v="24109.615384615383"/>
    <n v="4821.9230769230771"/>
    <n v="2410.9615384615386"/>
    <n v="2893.1538461538457"/>
    <n v="200"/>
    <n v="3093.1538461538457"/>
    <n v="0"/>
    <n v="31342.5"/>
    <n v="28249.346153846156"/>
    <s v="Paid"/>
    <s v="SBI"/>
    <s v="178825261016"/>
    <s v="235130957997"/>
  </r>
  <r>
    <x v="3148"/>
    <x v="181"/>
    <x v="1"/>
    <n v="41"/>
    <x v="4"/>
    <x v="5"/>
    <x v="6"/>
    <s v="2021-09-18"/>
    <x v="0"/>
    <x v="0"/>
    <n v="26"/>
    <n v="25"/>
    <n v="1"/>
    <n v="19"/>
    <n v="59229"/>
    <n v="2278.0384615384614"/>
    <n v="56950.961538461539"/>
    <n v="11390.192307692309"/>
    <n v="5695.0961538461543"/>
    <n v="6834.1153846153848"/>
    <n v="200"/>
    <n v="7034.1153846153848"/>
    <n v="3800"/>
    <n v="77836.25"/>
    <n v="70802.13461538461"/>
    <s v="Paid"/>
    <s v="SBI"/>
    <s v="110078539312"/>
    <s v="963711100340"/>
  </r>
  <r>
    <x v="3149"/>
    <x v="137"/>
    <x v="1"/>
    <n v="53"/>
    <x v="7"/>
    <x v="0"/>
    <x v="0"/>
    <s v="2021-06-12"/>
    <x v="0"/>
    <x v="0"/>
    <n v="26"/>
    <n v="23"/>
    <n v="3"/>
    <n v="15"/>
    <n v="65507"/>
    <n v="2519.5"/>
    <n v="57948.5"/>
    <n v="11589.7"/>
    <n v="5794.85"/>
    <n v="6953.82"/>
    <n v="200"/>
    <n v="7153.82"/>
    <n v="3000"/>
    <n v="78333.05"/>
    <n v="71179.23000000001"/>
    <s v="Paid"/>
    <s v="HDFC"/>
    <s v="611647489916"/>
    <s v="874567319766"/>
  </r>
  <r>
    <x v="3150"/>
    <x v="199"/>
    <x v="1"/>
    <n v="37"/>
    <x v="3"/>
    <x v="2"/>
    <x v="6"/>
    <s v="2022-11-16"/>
    <x v="0"/>
    <x v="0"/>
    <n v="26"/>
    <n v="24"/>
    <n v="2"/>
    <n v="11"/>
    <n v="63977"/>
    <n v="2460.6538461538462"/>
    <n v="59055.692307692312"/>
    <n v="11811.138461538463"/>
    <n v="5905.5692307692316"/>
    <n v="7086.6830769230774"/>
    <n v="200"/>
    <n v="7286.6830769230774"/>
    <n v="2200"/>
    <n v="78972.400000000009"/>
    <n v="71685.716923076936"/>
    <s v="Paid"/>
    <s v="ICICI"/>
    <s v="220654789284"/>
    <s v="493451044211"/>
  </r>
  <r>
    <x v="3151"/>
    <x v="34"/>
    <x v="1"/>
    <n v="43"/>
    <x v="3"/>
    <x v="5"/>
    <x v="3"/>
    <s v="2022-08-26"/>
    <x v="0"/>
    <x v="0"/>
    <n v="26"/>
    <n v="23"/>
    <n v="3"/>
    <n v="13"/>
    <n v="45812"/>
    <n v="1762"/>
    <n v="40526"/>
    <n v="8105.2000000000007"/>
    <n v="4052.6000000000004"/>
    <n v="4863.12"/>
    <n v="200"/>
    <n v="5063.12"/>
    <n v="2600"/>
    <n v="55283.799999999996"/>
    <n v="50220.679999999993"/>
    <s v="Paid"/>
    <s v="ICICI"/>
    <s v="825143266495"/>
    <s v="561262905045"/>
  </r>
  <r>
    <x v="3152"/>
    <x v="70"/>
    <x v="1"/>
    <n v="45"/>
    <x v="2"/>
    <x v="4"/>
    <x v="1"/>
    <s v="2021-01-30"/>
    <x v="0"/>
    <x v="0"/>
    <n v="26"/>
    <n v="22"/>
    <n v="4"/>
    <n v="8"/>
    <n v="53058"/>
    <n v="2040.6923076923076"/>
    <n v="44895.230769230766"/>
    <n v="8979.0461538461532"/>
    <n v="4489.5230769230766"/>
    <n v="5387.4276923076914"/>
    <n v="200"/>
    <n v="5587.4276923076914"/>
    <n v="1600"/>
    <n v="59963.799999999996"/>
    <n v="54376.372307692305"/>
    <s v="Paid"/>
    <s v="Axis"/>
    <s v="331018144633"/>
    <s v="317629305450"/>
  </r>
  <r>
    <x v="3153"/>
    <x v="187"/>
    <x v="1"/>
    <n v="46"/>
    <x v="5"/>
    <x v="2"/>
    <x v="1"/>
    <s v="2023-10-11"/>
    <x v="0"/>
    <x v="0"/>
    <n v="26"/>
    <n v="25"/>
    <n v="1"/>
    <n v="19"/>
    <n v="46372"/>
    <n v="1783.5384615384614"/>
    <n v="44588.461538461539"/>
    <n v="8917.6923076923085"/>
    <n v="4458.8461538461543"/>
    <n v="5350.6153846153848"/>
    <n v="200"/>
    <n v="5550.6153846153848"/>
    <n v="3800"/>
    <n v="61765"/>
    <n v="56214.384615384617"/>
    <s v="Paid"/>
    <s v="SBI"/>
    <s v="233811049354"/>
    <s v="701821152457"/>
  </r>
  <r>
    <x v="3154"/>
    <x v="95"/>
    <x v="1"/>
    <n v="38"/>
    <x v="7"/>
    <x v="5"/>
    <x v="1"/>
    <s v="2024-08-19"/>
    <x v="0"/>
    <x v="0"/>
    <n v="26"/>
    <n v="24"/>
    <n v="2"/>
    <n v="15"/>
    <n v="75250"/>
    <n v="2894.2307692307691"/>
    <n v="69461.538461538454"/>
    <n v="13892.307692307691"/>
    <n v="6946.1538461538457"/>
    <n v="8335.3846153846134"/>
    <n v="200"/>
    <n v="8535.3846153846134"/>
    <n v="3000"/>
    <n v="93299.999999999985"/>
    <n v="84764.615384615376"/>
    <s v="Paid"/>
    <s v="HDFC"/>
    <s v="759097981255"/>
    <s v="226858912416"/>
  </r>
  <r>
    <x v="3155"/>
    <x v="91"/>
    <x v="0"/>
    <n v="52"/>
    <x v="0"/>
    <x v="2"/>
    <x v="1"/>
    <s v="2020-06-16"/>
    <x v="0"/>
    <x v="0"/>
    <n v="26"/>
    <n v="22"/>
    <n v="4"/>
    <n v="7"/>
    <n v="62448"/>
    <n v="2401.8461538461538"/>
    <n v="52840.615384615383"/>
    <n v="10568.123076923077"/>
    <n v="5284.0615384615385"/>
    <n v="6340.873846153846"/>
    <n v="200"/>
    <n v="6540.873846153846"/>
    <n v="1400"/>
    <n v="70092.800000000003"/>
    <n v="63551.926153846158"/>
    <s v="Paid"/>
    <s v="SBI"/>
    <s v="713044158111"/>
    <s v="447025225325"/>
  </r>
  <r>
    <x v="3156"/>
    <x v="175"/>
    <x v="1"/>
    <n v="50"/>
    <x v="1"/>
    <x v="0"/>
    <x v="4"/>
    <s v="2019-02-03"/>
    <x v="0"/>
    <x v="0"/>
    <n v="26"/>
    <n v="25"/>
    <n v="1"/>
    <n v="8"/>
    <n v="64332"/>
    <n v="2474.3076923076924"/>
    <n v="61857.692307692312"/>
    <n v="12371.538461538463"/>
    <n v="6185.7692307692314"/>
    <n v="7422.9230769230771"/>
    <n v="200"/>
    <n v="7622.9230769230771"/>
    <n v="1600"/>
    <n v="82015.000000000015"/>
    <n v="74392.076923076937"/>
    <s v="Paid"/>
    <s v="HDFC"/>
    <s v="801472904119"/>
    <s v="970342069373"/>
  </r>
  <r>
    <x v="3157"/>
    <x v="51"/>
    <x v="1"/>
    <n v="30"/>
    <x v="6"/>
    <x v="4"/>
    <x v="1"/>
    <s v="2024-05-19"/>
    <x v="0"/>
    <x v="0"/>
    <n v="26"/>
    <n v="23"/>
    <n v="3"/>
    <n v="16"/>
    <n v="44384"/>
    <n v="1707.0769230769231"/>
    <n v="39262.769230769234"/>
    <n v="7852.5538461538472"/>
    <n v="3926.2769230769236"/>
    <n v="4711.5323076923078"/>
    <n v="200"/>
    <n v="4911.5323076923078"/>
    <n v="3200"/>
    <n v="54241.600000000006"/>
    <n v="49330.067692307697"/>
    <s v="Paid"/>
    <s v="Axis"/>
    <s v="984484586719"/>
    <s v="537730767382"/>
  </r>
  <r>
    <x v="3158"/>
    <x v="118"/>
    <x v="1"/>
    <n v="29"/>
    <x v="7"/>
    <x v="2"/>
    <x v="4"/>
    <s v="2023-05-15"/>
    <x v="0"/>
    <x v="0"/>
    <n v="26"/>
    <n v="26"/>
    <n v="0"/>
    <n v="4"/>
    <n v="45130"/>
    <n v="1735.7692307692307"/>
    <n v="45130"/>
    <n v="9026"/>
    <n v="4513"/>
    <n v="5415.5999999999995"/>
    <n v="200"/>
    <n v="5615.5999999999995"/>
    <n v="800"/>
    <n v="59469"/>
    <n v="53853.4"/>
    <s v="Paid"/>
    <s v="SBI"/>
    <s v="622626462800"/>
    <s v="699232811817"/>
  </r>
  <r>
    <x v="3159"/>
    <x v="166"/>
    <x v="0"/>
    <n v="38"/>
    <x v="7"/>
    <x v="2"/>
    <x v="3"/>
    <s v="2020-10-16"/>
    <x v="0"/>
    <x v="0"/>
    <n v="26"/>
    <n v="23"/>
    <n v="3"/>
    <n v="5"/>
    <n v="18745"/>
    <n v="720.96153846153845"/>
    <n v="16582.115384615383"/>
    <n v="3316.4230769230767"/>
    <n v="1658.2115384615383"/>
    <n v="1989.8538461538458"/>
    <n v="200"/>
    <n v="2189.8538461538456"/>
    <n v="1000"/>
    <n v="22556.75"/>
    <n v="20366.896153846155"/>
    <s v="Paid"/>
    <s v="HDFC"/>
    <s v="938526709921"/>
    <s v="572951990233"/>
  </r>
  <r>
    <x v="3160"/>
    <x v="88"/>
    <x v="1"/>
    <n v="53"/>
    <x v="1"/>
    <x v="2"/>
    <x v="2"/>
    <s v="2019-04-08"/>
    <x v="0"/>
    <x v="0"/>
    <n v="26"/>
    <n v="24"/>
    <n v="2"/>
    <n v="7"/>
    <n v="60747"/>
    <n v="2336.4230769230771"/>
    <n v="56074.153846153851"/>
    <n v="11214.830769230772"/>
    <n v="5607.4153846153858"/>
    <n v="6728.8984615384616"/>
    <n v="200"/>
    <n v="6928.8984615384616"/>
    <n v="1400"/>
    <n v="74296.400000000023"/>
    <n v="67367.501538461569"/>
    <s v="Paid"/>
    <s v="ICICI"/>
    <s v="128779969277"/>
    <s v="551679828169"/>
  </r>
  <r>
    <x v="3161"/>
    <x v="83"/>
    <x v="1"/>
    <n v="42"/>
    <x v="1"/>
    <x v="3"/>
    <x v="5"/>
    <s v="2020-04-22"/>
    <x v="0"/>
    <x v="0"/>
    <n v="26"/>
    <n v="24"/>
    <n v="2"/>
    <n v="3"/>
    <n v="78025"/>
    <n v="3000.9615384615386"/>
    <n v="72023.076923076922"/>
    <n v="14404.615384615385"/>
    <n v="7202.3076923076924"/>
    <n v="8642.7692307692305"/>
    <n v="200"/>
    <n v="8842.7692307692305"/>
    <n v="600"/>
    <n v="94230"/>
    <n v="85387.230769230766"/>
    <s v="Paid"/>
    <s v="Axis"/>
    <s v="686655366910"/>
    <s v="551618961794"/>
  </r>
  <r>
    <x v="3162"/>
    <x v="59"/>
    <x v="1"/>
    <n v="24"/>
    <x v="1"/>
    <x v="0"/>
    <x v="1"/>
    <s v="2020-04-23"/>
    <x v="0"/>
    <x v="0"/>
    <n v="26"/>
    <n v="24"/>
    <n v="2"/>
    <n v="15"/>
    <n v="71206"/>
    <n v="2738.6923076923076"/>
    <n v="65728.615384615376"/>
    <n v="13145.723076923075"/>
    <n v="6572.8615384615377"/>
    <n v="7887.4338461538446"/>
    <n v="200"/>
    <n v="8087.4338461538446"/>
    <n v="3000"/>
    <n v="88447.2"/>
    <n v="80359.766153846154"/>
    <s v="Paid"/>
    <s v="ICICI"/>
    <s v="410110766335"/>
    <s v="193239468399"/>
  </r>
  <r>
    <x v="3163"/>
    <x v="97"/>
    <x v="0"/>
    <n v="41"/>
    <x v="6"/>
    <x v="3"/>
    <x v="5"/>
    <s v="2021-11-06"/>
    <x v="0"/>
    <x v="0"/>
    <n v="26"/>
    <n v="25"/>
    <n v="1"/>
    <n v="13"/>
    <n v="21196"/>
    <n v="815.23076923076928"/>
    <n v="20380.76923076923"/>
    <n v="4076.1538461538462"/>
    <n v="2038.0769230769231"/>
    <n v="2445.6923076923076"/>
    <n v="200"/>
    <n v="2645.6923076923076"/>
    <n v="2600"/>
    <n v="29095"/>
    <n v="26449.307692307691"/>
    <s v="Paid"/>
    <s v="SBI"/>
    <s v="664000892150"/>
    <s v="659363506004"/>
  </r>
  <r>
    <x v="3164"/>
    <x v="119"/>
    <x v="0"/>
    <n v="51"/>
    <x v="4"/>
    <x v="2"/>
    <x v="5"/>
    <s v="2021-10-13"/>
    <x v="0"/>
    <x v="0"/>
    <n v="26"/>
    <n v="23"/>
    <n v="3"/>
    <n v="2"/>
    <n v="79569"/>
    <n v="3060.3461538461538"/>
    <n v="70387.961538461532"/>
    <n v="14077.592307692306"/>
    <n v="7038.7961538461532"/>
    <n v="8446.5553846153834"/>
    <n v="200"/>
    <n v="8646.5553846153834"/>
    <n v="400"/>
    <n v="91904.349999999991"/>
    <n v="83257.794615384613"/>
    <s v="Paid"/>
    <s v="ICICI"/>
    <s v="952056587691"/>
    <s v="550208094479"/>
  </r>
  <r>
    <x v="3165"/>
    <x v="192"/>
    <x v="0"/>
    <n v="21"/>
    <x v="0"/>
    <x v="1"/>
    <x v="3"/>
    <s v="2025-03-30"/>
    <x v="0"/>
    <x v="0"/>
    <n v="26"/>
    <n v="25"/>
    <n v="1"/>
    <n v="9"/>
    <n v="19143"/>
    <n v="736.26923076923072"/>
    <n v="18406.73076923077"/>
    <n v="3681.3461538461543"/>
    <n v="1840.6730769230771"/>
    <n v="2208.8076923076924"/>
    <n v="200"/>
    <n v="2408.8076923076924"/>
    <n v="1800"/>
    <n v="25728.75"/>
    <n v="23319.942307692309"/>
    <s v="Paid"/>
    <s v="HDFC"/>
    <s v="121444288014"/>
    <s v="216808594685"/>
  </r>
  <r>
    <x v="3166"/>
    <x v="17"/>
    <x v="1"/>
    <n v="33"/>
    <x v="7"/>
    <x v="3"/>
    <x v="3"/>
    <s v="2024-02-13"/>
    <x v="0"/>
    <x v="0"/>
    <n v="26"/>
    <n v="23"/>
    <n v="3"/>
    <n v="10"/>
    <n v="59427"/>
    <n v="2285.6538461538462"/>
    <n v="52570.038461538461"/>
    <n v="10514.007692307692"/>
    <n v="5257.0038461538461"/>
    <n v="6308.4046153846148"/>
    <n v="200"/>
    <n v="6508.4046153846148"/>
    <n v="2000"/>
    <n v="70341.05"/>
    <n v="63832.645384615389"/>
    <s v="Paid"/>
    <s v="Axis"/>
    <s v="863086802999"/>
    <s v="635497561388"/>
  </r>
  <r>
    <x v="3167"/>
    <x v="171"/>
    <x v="1"/>
    <n v="54"/>
    <x v="3"/>
    <x v="1"/>
    <x v="1"/>
    <s v="2021-09-22"/>
    <x v="0"/>
    <x v="0"/>
    <n v="26"/>
    <n v="25"/>
    <n v="1"/>
    <n v="15"/>
    <n v="72424"/>
    <n v="2785.5384615384614"/>
    <n v="69638.461538461532"/>
    <n v="13927.692307692307"/>
    <n v="6963.8461538461534"/>
    <n v="8356.6153846153829"/>
    <n v="200"/>
    <n v="8556.6153846153829"/>
    <n v="3000"/>
    <n v="93530"/>
    <n v="84973.384615384624"/>
    <s v="Paid"/>
    <s v="ICICI"/>
    <s v="428846867290"/>
    <s v="417423695599"/>
  </r>
  <r>
    <x v="3168"/>
    <x v="87"/>
    <x v="0"/>
    <n v="43"/>
    <x v="6"/>
    <x v="4"/>
    <x v="2"/>
    <s v="2023-11-04"/>
    <x v="0"/>
    <x v="0"/>
    <n v="26"/>
    <n v="22"/>
    <n v="4"/>
    <n v="2"/>
    <n v="49185"/>
    <n v="1891.7307692307693"/>
    <n v="41618.076923076922"/>
    <n v="8323.6153846153848"/>
    <n v="4161.8076923076924"/>
    <n v="4994.1692307692301"/>
    <n v="200"/>
    <n v="5194.1692307692301"/>
    <n v="400"/>
    <n v="54503.5"/>
    <n v="49309.330769230772"/>
    <s v="Paid"/>
    <s v="ICICI"/>
    <s v="737983142745"/>
    <s v="886458596843"/>
  </r>
  <r>
    <x v="3169"/>
    <x v="7"/>
    <x v="0"/>
    <n v="51"/>
    <x v="5"/>
    <x v="4"/>
    <x v="1"/>
    <s v="2023-05-28"/>
    <x v="0"/>
    <x v="0"/>
    <n v="26"/>
    <n v="26"/>
    <n v="0"/>
    <n v="2"/>
    <n v="38063"/>
    <n v="1463.9615384615386"/>
    <n v="38063"/>
    <n v="7612.6"/>
    <n v="3806.3"/>
    <n v="4567.5599999999995"/>
    <n v="200"/>
    <n v="4767.5599999999995"/>
    <n v="400"/>
    <n v="49881.9"/>
    <n v="45114.340000000004"/>
    <s v="Paid"/>
    <s v="HDFC"/>
    <s v="668457869168"/>
    <s v="342159702103"/>
  </r>
  <r>
    <x v="3170"/>
    <x v="34"/>
    <x v="1"/>
    <n v="25"/>
    <x v="1"/>
    <x v="0"/>
    <x v="4"/>
    <s v="2023-06-05"/>
    <x v="0"/>
    <x v="0"/>
    <n v="26"/>
    <n v="21"/>
    <n v="5"/>
    <n v="17"/>
    <n v="30761"/>
    <n v="1183.1153846153845"/>
    <n v="24845.423076923074"/>
    <n v="4969.0846153846151"/>
    <n v="2484.5423076923075"/>
    <n v="2981.4507692307689"/>
    <n v="200"/>
    <n v="3181.4507692307689"/>
    <n v="3400"/>
    <n v="35699.049999999996"/>
    <n v="32517.599230769229"/>
    <s v="Paid"/>
    <s v="ICICI"/>
    <s v="778090568147"/>
    <s v="838183867066"/>
  </r>
  <r>
    <x v="3171"/>
    <x v="75"/>
    <x v="0"/>
    <n v="51"/>
    <x v="7"/>
    <x v="3"/>
    <x v="2"/>
    <s v="2020-07-17"/>
    <x v="0"/>
    <x v="0"/>
    <n v="26"/>
    <n v="25"/>
    <n v="1"/>
    <n v="0"/>
    <n v="45194"/>
    <n v="1738.2307692307693"/>
    <n v="43455.769230769234"/>
    <n v="8691.1538461538476"/>
    <n v="4345.5769230769238"/>
    <n v="5214.6923076923076"/>
    <n v="200"/>
    <n v="5414.6923076923076"/>
    <n v="0"/>
    <n v="56492.5"/>
    <n v="51077.807692307695"/>
    <s v="Paid"/>
    <s v="SBI"/>
    <s v="950520388750"/>
    <s v="880783467818"/>
  </r>
  <r>
    <x v="3172"/>
    <x v="168"/>
    <x v="0"/>
    <n v="40"/>
    <x v="2"/>
    <x v="3"/>
    <x v="1"/>
    <s v="2025-08-24"/>
    <x v="0"/>
    <x v="0"/>
    <n v="26"/>
    <n v="22"/>
    <n v="4"/>
    <n v="18"/>
    <n v="25111"/>
    <n v="965.80769230769226"/>
    <n v="21247.76923076923"/>
    <n v="4249.5538461538463"/>
    <n v="2124.7769230769231"/>
    <n v="2549.7323076923076"/>
    <n v="200"/>
    <n v="2749.7323076923076"/>
    <n v="3600"/>
    <n v="31222.1"/>
    <n v="28472.367692307693"/>
    <s v="Paid"/>
    <s v="Axis"/>
    <s v="434005400550"/>
    <s v="431672263355"/>
  </r>
  <r>
    <x v="3173"/>
    <x v="135"/>
    <x v="1"/>
    <n v="43"/>
    <x v="6"/>
    <x v="2"/>
    <x v="3"/>
    <s v="2023-03-29"/>
    <x v="0"/>
    <x v="0"/>
    <n v="26"/>
    <n v="23"/>
    <n v="3"/>
    <n v="5"/>
    <n v="79746"/>
    <n v="3067.1538461538462"/>
    <n v="70544.538461538468"/>
    <n v="14108.907692307694"/>
    <n v="7054.4538461538468"/>
    <n v="8465.3446153846162"/>
    <n v="200"/>
    <n v="8665.3446153846162"/>
    <n v="1000"/>
    <n v="92707.900000000009"/>
    <n v="84042.555384615393"/>
    <s v="Paid"/>
    <s v="Axis"/>
    <s v="568152725409"/>
    <s v="286329301920"/>
  </r>
  <r>
    <x v="3174"/>
    <x v="66"/>
    <x v="1"/>
    <n v="31"/>
    <x v="2"/>
    <x v="1"/>
    <x v="4"/>
    <s v="2023-09-15"/>
    <x v="0"/>
    <x v="0"/>
    <n v="26"/>
    <n v="25"/>
    <n v="1"/>
    <n v="5"/>
    <n v="56287"/>
    <n v="2164.8846153846152"/>
    <n v="54122.115384615383"/>
    <n v="10824.423076923078"/>
    <n v="5412.211538461539"/>
    <n v="6494.6538461538457"/>
    <n v="200"/>
    <n v="6694.6538461538457"/>
    <n v="1000"/>
    <n v="71358.75"/>
    <n v="64664.096153846156"/>
    <s v="Paid"/>
    <s v="SBI"/>
    <s v="728337214268"/>
    <s v="766883670739"/>
  </r>
  <r>
    <x v="3175"/>
    <x v="70"/>
    <x v="1"/>
    <n v="40"/>
    <x v="6"/>
    <x v="3"/>
    <x v="4"/>
    <s v="2020-05-20"/>
    <x v="0"/>
    <x v="0"/>
    <n v="26"/>
    <n v="25"/>
    <n v="1"/>
    <n v="4"/>
    <n v="37033"/>
    <n v="1424.3461538461538"/>
    <n v="35608.653846153844"/>
    <n v="7121.7307692307695"/>
    <n v="3560.8653846153848"/>
    <n v="4273.038461538461"/>
    <n v="200"/>
    <n v="4473.038461538461"/>
    <n v="800"/>
    <n v="47091.249999999993"/>
    <n v="42618.211538461532"/>
    <s v="Paid"/>
    <s v="ICICI"/>
    <s v="288037164697"/>
    <s v="464069746209"/>
  </r>
  <r>
    <x v="3176"/>
    <x v="181"/>
    <x v="0"/>
    <n v="55"/>
    <x v="5"/>
    <x v="4"/>
    <x v="5"/>
    <s v="2024-04-26"/>
    <x v="0"/>
    <x v="0"/>
    <n v="26"/>
    <n v="24"/>
    <n v="2"/>
    <n v="11"/>
    <n v="47848"/>
    <n v="1840.3076923076924"/>
    <n v="44167.384615384617"/>
    <n v="8833.4769230769234"/>
    <n v="4416.7384615384617"/>
    <n v="5300.086153846154"/>
    <n v="200"/>
    <n v="5500.086153846154"/>
    <n v="2200"/>
    <n v="59617.600000000006"/>
    <n v="54117.513846153852"/>
    <s v="Paid"/>
    <s v="HDFC"/>
    <s v="695216999284"/>
    <s v="429522527851"/>
  </r>
  <r>
    <x v="3177"/>
    <x v="130"/>
    <x v="0"/>
    <n v="37"/>
    <x v="7"/>
    <x v="1"/>
    <x v="1"/>
    <s v="2023-01-27"/>
    <x v="0"/>
    <x v="0"/>
    <n v="26"/>
    <n v="23"/>
    <n v="3"/>
    <n v="12"/>
    <n v="41222"/>
    <n v="1585.4615384615386"/>
    <n v="36465.61538461539"/>
    <n v="7293.1230769230788"/>
    <n v="3646.5615384615394"/>
    <n v="4375.8738461538469"/>
    <n v="200"/>
    <n v="4575.8738461538469"/>
    <n v="2400"/>
    <n v="49805.3"/>
    <n v="45229.426153846158"/>
    <s v="Paid"/>
    <s v="HDFC"/>
    <s v="147733048727"/>
    <s v="328803143353"/>
  </r>
  <r>
    <x v="3178"/>
    <x v="41"/>
    <x v="1"/>
    <n v="25"/>
    <x v="2"/>
    <x v="1"/>
    <x v="4"/>
    <s v="2022-02-15"/>
    <x v="0"/>
    <x v="0"/>
    <n v="26"/>
    <n v="24"/>
    <n v="2"/>
    <n v="4"/>
    <n v="54873"/>
    <n v="2110.5"/>
    <n v="50652"/>
    <n v="10130.400000000001"/>
    <n v="5065.2000000000007"/>
    <n v="6078.24"/>
    <n v="200"/>
    <n v="6278.24"/>
    <n v="800"/>
    <n v="66647.600000000006"/>
    <n v="60369.360000000008"/>
    <s v="Paid"/>
    <s v="ICICI"/>
    <s v="465304732832"/>
    <s v="781595634599"/>
  </r>
  <r>
    <x v="3179"/>
    <x v="123"/>
    <x v="1"/>
    <n v="22"/>
    <x v="0"/>
    <x v="5"/>
    <x v="4"/>
    <s v="2021-06-19"/>
    <x v="0"/>
    <x v="0"/>
    <n v="26"/>
    <n v="23"/>
    <n v="3"/>
    <n v="8"/>
    <n v="41037"/>
    <n v="1578.3461538461538"/>
    <n v="36301.961538461539"/>
    <n v="7260.3923076923083"/>
    <n v="3630.1961538461542"/>
    <n v="4356.2353846153846"/>
    <n v="200"/>
    <n v="4556.2353846153846"/>
    <n v="1600"/>
    <n v="48792.55"/>
    <n v="44236.314615384617"/>
    <s v="Paid"/>
    <s v="HDFC"/>
    <s v="211704548046"/>
    <s v="858688177672"/>
  </r>
  <r>
    <x v="3180"/>
    <x v="56"/>
    <x v="1"/>
    <n v="24"/>
    <x v="3"/>
    <x v="1"/>
    <x v="3"/>
    <s v="2020-09-22"/>
    <x v="0"/>
    <x v="0"/>
    <n v="26"/>
    <n v="23"/>
    <n v="3"/>
    <n v="1"/>
    <n v="76817"/>
    <n v="2954.5"/>
    <n v="67953.5"/>
    <n v="13590.7"/>
    <n v="6795.35"/>
    <n v="8154.42"/>
    <n v="200"/>
    <n v="8354.42"/>
    <n v="200"/>
    <n v="88539.55"/>
    <n v="80185.13"/>
    <s v="Paid"/>
    <s v="SBI"/>
    <s v="403749747888"/>
    <s v="126949776644"/>
  </r>
  <r>
    <x v="3181"/>
    <x v="172"/>
    <x v="0"/>
    <n v="26"/>
    <x v="6"/>
    <x v="5"/>
    <x v="4"/>
    <s v="2021-01-10"/>
    <x v="0"/>
    <x v="0"/>
    <n v="26"/>
    <n v="24"/>
    <n v="2"/>
    <n v="4"/>
    <n v="51783"/>
    <n v="1991.6538461538462"/>
    <n v="47799.692307692312"/>
    <n v="9559.9384615384624"/>
    <n v="4779.9692307692312"/>
    <n v="5735.9630769230771"/>
    <n v="200"/>
    <n v="5935.9630769230771"/>
    <n v="800"/>
    <n v="62939.600000000006"/>
    <n v="57003.636923076927"/>
    <s v="Paid"/>
    <s v="Axis"/>
    <s v="651251581424"/>
    <s v="650032023754"/>
  </r>
  <r>
    <x v="3182"/>
    <x v="29"/>
    <x v="0"/>
    <n v="33"/>
    <x v="1"/>
    <x v="5"/>
    <x v="4"/>
    <s v="2019-06-04"/>
    <x v="0"/>
    <x v="0"/>
    <n v="26"/>
    <n v="24"/>
    <n v="2"/>
    <n v="2"/>
    <n v="59433"/>
    <n v="2285.8846153846152"/>
    <n v="54861.230769230766"/>
    <n v="10972.246153846154"/>
    <n v="5486.123076923077"/>
    <n v="6583.3476923076914"/>
    <n v="200"/>
    <n v="6783.3476923076914"/>
    <n v="400"/>
    <n v="71719.599999999991"/>
    <n v="64936.252307692303"/>
    <s v="Paid"/>
    <s v="SBI"/>
    <s v="821389090538"/>
    <s v="897019178668"/>
  </r>
  <r>
    <x v="3183"/>
    <x v="142"/>
    <x v="0"/>
    <n v="52"/>
    <x v="1"/>
    <x v="1"/>
    <x v="2"/>
    <s v="2023-05-06"/>
    <x v="0"/>
    <x v="0"/>
    <n v="26"/>
    <n v="22"/>
    <n v="4"/>
    <n v="15"/>
    <n v="58699"/>
    <n v="2257.6538461538462"/>
    <n v="49668.384615384617"/>
    <n v="9933.6769230769241"/>
    <n v="4966.8384615384621"/>
    <n v="5960.2061538461539"/>
    <n v="200"/>
    <n v="6160.2061538461539"/>
    <n v="3000"/>
    <n v="67568.899999999994"/>
    <n v="61408.693846153838"/>
    <s v="Paid"/>
    <s v="HDFC"/>
    <s v="910802658518"/>
    <s v="341426155430"/>
  </r>
  <r>
    <x v="3184"/>
    <x v="119"/>
    <x v="0"/>
    <n v="42"/>
    <x v="4"/>
    <x v="1"/>
    <x v="1"/>
    <s v="2021-09-06"/>
    <x v="0"/>
    <x v="0"/>
    <n v="26"/>
    <n v="23"/>
    <n v="3"/>
    <n v="2"/>
    <n v="24117"/>
    <n v="927.57692307692309"/>
    <n v="21334.26923076923"/>
    <n v="4266.8538461538465"/>
    <n v="2133.4269230769232"/>
    <n v="2560.1123076923077"/>
    <n v="200"/>
    <n v="2760.1123076923077"/>
    <n v="400"/>
    <n v="28134.55"/>
    <n v="25374.437692307692"/>
    <s v="Paid"/>
    <s v="HDFC"/>
    <s v="547334664409"/>
    <s v="732467172435"/>
  </r>
  <r>
    <x v="3185"/>
    <x v="22"/>
    <x v="1"/>
    <n v="36"/>
    <x v="5"/>
    <x v="4"/>
    <x v="0"/>
    <s v="2019-12-14"/>
    <x v="0"/>
    <x v="0"/>
    <n v="26"/>
    <n v="23"/>
    <n v="3"/>
    <n v="8"/>
    <n v="22627"/>
    <n v="870.26923076923072"/>
    <n v="20016.192307692305"/>
    <n v="4003.2384615384613"/>
    <n v="2001.6192307692306"/>
    <n v="2401.9430769230767"/>
    <n v="200"/>
    <n v="2601.9430769230767"/>
    <n v="1600"/>
    <n v="27621.049999999996"/>
    <n v="25019.106923076921"/>
    <s v="Paid"/>
    <s v="ICICI"/>
    <s v="176421971184"/>
    <s v="660700103416"/>
  </r>
  <r>
    <x v="3186"/>
    <x v="5"/>
    <x v="1"/>
    <n v="42"/>
    <x v="7"/>
    <x v="0"/>
    <x v="4"/>
    <s v="2025-03-26"/>
    <x v="0"/>
    <x v="0"/>
    <n v="26"/>
    <n v="26"/>
    <n v="0"/>
    <n v="4"/>
    <n v="27823"/>
    <n v="1070.1153846153845"/>
    <n v="27822.999999999996"/>
    <n v="5564.5999999999995"/>
    <n v="2782.2999999999997"/>
    <n v="3338.7599999999993"/>
    <n v="200"/>
    <n v="3538.7599999999993"/>
    <n v="800"/>
    <n v="36969.9"/>
    <n v="33431.14"/>
    <s v="Paid"/>
    <s v="Axis"/>
    <s v="363191416818"/>
    <s v="349731683836"/>
  </r>
  <r>
    <x v="3187"/>
    <x v="180"/>
    <x v="0"/>
    <n v="42"/>
    <x v="0"/>
    <x v="4"/>
    <x v="0"/>
    <s v="2019-12-30"/>
    <x v="0"/>
    <x v="0"/>
    <n v="26"/>
    <n v="25"/>
    <n v="1"/>
    <n v="2"/>
    <n v="78775"/>
    <n v="3029.8076923076924"/>
    <n v="75745.192307692312"/>
    <n v="15149.038461538463"/>
    <n v="7574.5192307692314"/>
    <n v="9089.4230769230762"/>
    <n v="200"/>
    <n v="9289.4230769230762"/>
    <n v="400"/>
    <n v="98868.750000000015"/>
    <n v="89579.326923076937"/>
    <s v="Paid"/>
    <s v="Axis"/>
    <s v="769717449525"/>
    <s v="828325713020"/>
  </r>
  <r>
    <x v="3188"/>
    <x v="122"/>
    <x v="0"/>
    <n v="39"/>
    <x v="6"/>
    <x v="1"/>
    <x v="1"/>
    <s v="2023-07-17"/>
    <x v="0"/>
    <x v="0"/>
    <n v="26"/>
    <n v="22"/>
    <n v="4"/>
    <n v="4"/>
    <n v="79620"/>
    <n v="3062.3076923076924"/>
    <n v="67370.769230769234"/>
    <n v="13474.153846153848"/>
    <n v="6737.0769230769238"/>
    <n v="8084.4923076923078"/>
    <n v="200"/>
    <n v="8284.4923076923078"/>
    <n v="800"/>
    <n v="88382"/>
    <n v="80097.507692307699"/>
    <s v="Paid"/>
    <s v="Axis"/>
    <s v="488245040971"/>
    <s v="255215512625"/>
  </r>
  <r>
    <x v="3189"/>
    <x v="185"/>
    <x v="0"/>
    <n v="24"/>
    <x v="4"/>
    <x v="5"/>
    <x v="5"/>
    <s v="2020-11-12"/>
    <x v="0"/>
    <x v="0"/>
    <n v="26"/>
    <n v="23"/>
    <n v="3"/>
    <n v="1"/>
    <n v="74337"/>
    <n v="2859.1153846153848"/>
    <n v="65759.653846153844"/>
    <n v="13151.93076923077"/>
    <n v="6575.9653846153851"/>
    <n v="7891.1584615384609"/>
    <n v="200"/>
    <n v="8091.1584615384609"/>
    <n v="200"/>
    <n v="85687.549999999988"/>
    <n v="77596.391538461525"/>
    <s v="Paid"/>
    <s v="HDFC"/>
    <s v="539820496293"/>
    <s v="927569187392"/>
  </r>
  <r>
    <x v="3190"/>
    <x v="34"/>
    <x v="1"/>
    <n v="29"/>
    <x v="2"/>
    <x v="1"/>
    <x v="3"/>
    <s v="2020-10-24"/>
    <x v="0"/>
    <x v="0"/>
    <n v="26"/>
    <n v="24"/>
    <n v="2"/>
    <n v="0"/>
    <n v="49700"/>
    <n v="1911.5384615384614"/>
    <n v="45876.923076923078"/>
    <n v="9175.3846153846152"/>
    <n v="4587.6923076923076"/>
    <n v="5505.2307692307695"/>
    <n v="200"/>
    <n v="5705.2307692307695"/>
    <n v="0"/>
    <n v="59640"/>
    <n v="53934.769230769234"/>
    <s v="Paid"/>
    <s v="ICICI"/>
    <s v="384588735705"/>
    <s v="277342549892"/>
  </r>
  <r>
    <x v="3191"/>
    <x v="6"/>
    <x v="0"/>
    <n v="31"/>
    <x v="1"/>
    <x v="3"/>
    <x v="2"/>
    <s v="2024-09-23"/>
    <x v="0"/>
    <x v="0"/>
    <n v="26"/>
    <n v="23"/>
    <n v="3"/>
    <n v="11"/>
    <n v="40573"/>
    <n v="1560.5"/>
    <n v="35891.5"/>
    <n v="7178.3"/>
    <n v="3589.15"/>
    <n v="4306.9799999999996"/>
    <n v="200"/>
    <n v="4506.9799999999996"/>
    <n v="2200"/>
    <n v="48858.950000000004"/>
    <n v="44351.97"/>
    <s v="Paid"/>
    <s v="Axis"/>
    <s v="881930268559"/>
    <s v="154636385379"/>
  </r>
  <r>
    <x v="3192"/>
    <x v="1"/>
    <x v="1"/>
    <n v="32"/>
    <x v="2"/>
    <x v="1"/>
    <x v="2"/>
    <s v="2022-09-04"/>
    <x v="0"/>
    <x v="0"/>
    <n v="26"/>
    <n v="23"/>
    <n v="3"/>
    <n v="13"/>
    <n v="24101"/>
    <n v="926.96153846153845"/>
    <n v="21320.115384615383"/>
    <n v="4264.0230769230766"/>
    <n v="2132.0115384615383"/>
    <n v="2558.413846153846"/>
    <n v="200"/>
    <n v="2758.413846153846"/>
    <n v="2600"/>
    <n v="30316.149999999998"/>
    <n v="27557.736153846152"/>
    <s v="Paid"/>
    <s v="ICICI"/>
    <s v="312420387177"/>
    <s v="629715737743"/>
  </r>
  <r>
    <x v="3193"/>
    <x v="138"/>
    <x v="1"/>
    <n v="36"/>
    <x v="4"/>
    <x v="1"/>
    <x v="6"/>
    <s v="2025-01-01"/>
    <x v="0"/>
    <x v="0"/>
    <n v="26"/>
    <n v="23"/>
    <n v="3"/>
    <n v="6"/>
    <n v="66441"/>
    <n v="2555.4230769230771"/>
    <n v="58774.730769230773"/>
    <n v="11754.946153846155"/>
    <n v="5877.4730769230773"/>
    <n v="7052.9676923076922"/>
    <n v="200"/>
    <n v="7252.9676923076922"/>
    <n v="1200"/>
    <n v="77607.150000000009"/>
    <n v="70354.182307692317"/>
    <s v="Paid"/>
    <s v="ICICI"/>
    <s v="411545368589"/>
    <s v="874716354797"/>
  </r>
  <r>
    <x v="3194"/>
    <x v="96"/>
    <x v="1"/>
    <n v="52"/>
    <x v="6"/>
    <x v="1"/>
    <x v="3"/>
    <s v="2025-05-01"/>
    <x v="0"/>
    <x v="0"/>
    <n v="26"/>
    <n v="24"/>
    <n v="2"/>
    <n v="6"/>
    <n v="19644"/>
    <n v="755.53846153846155"/>
    <n v="18132.923076923078"/>
    <n v="3626.584615384616"/>
    <n v="1813.292307692308"/>
    <n v="2175.9507692307693"/>
    <n v="200"/>
    <n v="2375.9507692307693"/>
    <n v="1200"/>
    <n v="24772.799999999999"/>
    <n v="22396.849230769229"/>
    <s v="Paid"/>
    <s v="HDFC"/>
    <s v="707245402263"/>
    <s v="247060888369"/>
  </r>
  <r>
    <x v="3195"/>
    <x v="141"/>
    <x v="0"/>
    <n v="51"/>
    <x v="7"/>
    <x v="1"/>
    <x v="2"/>
    <s v="2024-01-07"/>
    <x v="0"/>
    <x v="0"/>
    <n v="26"/>
    <n v="24"/>
    <n v="2"/>
    <n v="11"/>
    <n v="76039"/>
    <n v="2924.5769230769229"/>
    <n v="70189.846153846156"/>
    <n v="14037.969230769231"/>
    <n v="7018.9846153846156"/>
    <n v="8422.7815384615387"/>
    <n v="200"/>
    <n v="8622.7815384615387"/>
    <n v="2200"/>
    <n v="93446.8"/>
    <n v="84824.018461538464"/>
    <s v="Paid"/>
    <s v="ICICI"/>
    <s v="359744045025"/>
    <s v="382128719806"/>
  </r>
  <r>
    <x v="3196"/>
    <x v="94"/>
    <x v="1"/>
    <n v="40"/>
    <x v="3"/>
    <x v="2"/>
    <x v="3"/>
    <s v="2025-10-07"/>
    <x v="0"/>
    <x v="0"/>
    <n v="26"/>
    <n v="24"/>
    <n v="2"/>
    <n v="8"/>
    <n v="71670"/>
    <n v="2756.5384615384614"/>
    <n v="66156.923076923078"/>
    <n v="13231.384615384617"/>
    <n v="6615.6923076923085"/>
    <n v="7938.830769230769"/>
    <n v="200"/>
    <n v="8138.830769230769"/>
    <n v="1600"/>
    <n v="87604"/>
    <n v="79465.169230769228"/>
    <s v="Paid"/>
    <s v="Axis"/>
    <s v="654061724498"/>
    <s v="494519763248"/>
  </r>
  <r>
    <x v="3197"/>
    <x v="97"/>
    <x v="0"/>
    <n v="50"/>
    <x v="5"/>
    <x v="1"/>
    <x v="6"/>
    <s v="2019-12-31"/>
    <x v="0"/>
    <x v="0"/>
    <n v="26"/>
    <n v="24"/>
    <n v="2"/>
    <n v="8"/>
    <n v="52953"/>
    <n v="2036.6538461538462"/>
    <n v="48879.692307692312"/>
    <n v="9775.9384615384624"/>
    <n v="4887.9692307692312"/>
    <n v="5865.5630769230775"/>
    <n v="200"/>
    <n v="6065.5630769230775"/>
    <n v="1600"/>
    <n v="65143.600000000006"/>
    <n v="59078.036923076928"/>
    <s v="Paid"/>
    <s v="SBI"/>
    <s v="742741930791"/>
    <s v="263184045385"/>
  </r>
  <r>
    <x v="3198"/>
    <x v="184"/>
    <x v="0"/>
    <n v="46"/>
    <x v="4"/>
    <x v="5"/>
    <x v="5"/>
    <s v="2021-09-10"/>
    <x v="0"/>
    <x v="0"/>
    <n v="26"/>
    <n v="24"/>
    <n v="2"/>
    <n v="10"/>
    <n v="42577"/>
    <n v="1637.5769230769231"/>
    <n v="39301.846153846156"/>
    <n v="7860.3692307692318"/>
    <n v="3930.1846153846159"/>
    <n v="4716.2215384615383"/>
    <n v="200"/>
    <n v="4916.2215384615383"/>
    <n v="2000"/>
    <n v="53092.4"/>
    <n v="48176.17846153846"/>
    <s v="Paid"/>
    <s v="HDFC"/>
    <s v="126294508495"/>
    <s v="168059745878"/>
  </r>
  <r>
    <x v="3199"/>
    <x v="164"/>
    <x v="0"/>
    <n v="30"/>
    <x v="5"/>
    <x v="3"/>
    <x v="5"/>
    <s v="2020-02-19"/>
    <x v="0"/>
    <x v="0"/>
    <n v="26"/>
    <n v="23"/>
    <n v="3"/>
    <n v="12"/>
    <n v="39401"/>
    <n v="1515.4230769230769"/>
    <n v="34854.730769230766"/>
    <n v="6970.9461538461537"/>
    <n v="3485.4730769230769"/>
    <n v="4182.5676923076917"/>
    <n v="200"/>
    <n v="4382.5676923076917"/>
    <n v="2400"/>
    <n v="47711.149999999994"/>
    <n v="43328.582307692304"/>
    <s v="Paid"/>
    <s v="ICICI"/>
    <s v="584230939114"/>
    <s v="590175972815"/>
  </r>
  <r>
    <x v="3200"/>
    <x v="95"/>
    <x v="0"/>
    <n v="22"/>
    <x v="7"/>
    <x v="1"/>
    <x v="3"/>
    <s v="2019-09-18"/>
    <x v="0"/>
    <x v="0"/>
    <n v="26"/>
    <n v="23"/>
    <n v="3"/>
    <n v="9"/>
    <n v="77304"/>
    <n v="2973.2307692307691"/>
    <n v="68384.307692307688"/>
    <n v="13676.861538461539"/>
    <n v="6838.4307692307693"/>
    <n v="8206.1169230769228"/>
    <n v="200"/>
    <n v="8406.1169230769228"/>
    <n v="1800"/>
    <n v="90699.599999999991"/>
    <n v="82293.483076923061"/>
    <s v="Paid"/>
    <s v="Axis"/>
    <s v="559509725435"/>
    <s v="873441356321"/>
  </r>
  <r>
    <x v="3201"/>
    <x v="168"/>
    <x v="1"/>
    <n v="49"/>
    <x v="4"/>
    <x v="1"/>
    <x v="3"/>
    <s v="2024-09-08"/>
    <x v="0"/>
    <x v="0"/>
    <n v="26"/>
    <n v="25"/>
    <n v="1"/>
    <n v="15"/>
    <n v="68425"/>
    <n v="2631.7307692307691"/>
    <n v="65793.26923076922"/>
    <n v="13158.653846153844"/>
    <n v="6579.326923076922"/>
    <n v="7895.1923076923058"/>
    <n v="200"/>
    <n v="8095.1923076923058"/>
    <n v="3000"/>
    <n v="88531.249999999985"/>
    <n v="80436.057692307673"/>
    <s v="Paid"/>
    <s v="HDFC"/>
    <s v="201752986650"/>
    <s v="433426241157"/>
  </r>
  <r>
    <x v="3202"/>
    <x v="138"/>
    <x v="1"/>
    <n v="46"/>
    <x v="7"/>
    <x v="5"/>
    <x v="5"/>
    <s v="2025-10-05"/>
    <x v="0"/>
    <x v="0"/>
    <n v="26"/>
    <n v="24"/>
    <n v="2"/>
    <n v="20"/>
    <n v="48530"/>
    <n v="1866.5384615384614"/>
    <n v="44796.923076923078"/>
    <n v="8959.3846153846152"/>
    <n v="4479.6923076923076"/>
    <n v="5375.6307692307691"/>
    <n v="200"/>
    <n v="5575.6307692307691"/>
    <n v="4000"/>
    <n v="62236"/>
    <n v="56660.369230769233"/>
    <s v="Paid"/>
    <s v="Axis"/>
    <s v="149537292743"/>
    <s v="329083912922"/>
  </r>
  <r>
    <x v="3203"/>
    <x v="35"/>
    <x v="0"/>
    <n v="27"/>
    <x v="4"/>
    <x v="3"/>
    <x v="1"/>
    <s v="2019-09-26"/>
    <x v="0"/>
    <x v="0"/>
    <n v="26"/>
    <n v="23"/>
    <n v="3"/>
    <n v="3"/>
    <n v="23645"/>
    <n v="909.42307692307691"/>
    <n v="20916.73076923077"/>
    <n v="4183.3461538461543"/>
    <n v="2091.6730769230771"/>
    <n v="2510.0076923076922"/>
    <n v="200"/>
    <n v="2710.0076923076922"/>
    <n v="600"/>
    <n v="27791.75"/>
    <n v="25081.742307692308"/>
    <s v="Paid"/>
    <s v="Axis"/>
    <s v="988627321806"/>
    <s v="813503016016"/>
  </r>
  <r>
    <x v="3204"/>
    <x v="33"/>
    <x v="1"/>
    <n v="35"/>
    <x v="6"/>
    <x v="4"/>
    <x v="5"/>
    <s v="2021-07-25"/>
    <x v="0"/>
    <x v="0"/>
    <n v="26"/>
    <n v="24"/>
    <n v="2"/>
    <n v="15"/>
    <n v="43037"/>
    <n v="1655.2692307692307"/>
    <n v="39726.461538461539"/>
    <n v="7945.292307692308"/>
    <n v="3972.646153846154"/>
    <n v="4767.1753846153842"/>
    <n v="200"/>
    <n v="4967.1753846153842"/>
    <n v="3000"/>
    <n v="54644.4"/>
    <n v="49677.224615384621"/>
    <s v="Paid"/>
    <s v="ICICI"/>
    <s v="461266822454"/>
    <s v="102310295742"/>
  </r>
  <r>
    <x v="3205"/>
    <x v="122"/>
    <x v="0"/>
    <n v="21"/>
    <x v="0"/>
    <x v="2"/>
    <x v="2"/>
    <s v="2023-06-14"/>
    <x v="0"/>
    <x v="0"/>
    <n v="26"/>
    <n v="23"/>
    <n v="3"/>
    <n v="5"/>
    <n v="42822"/>
    <n v="1647"/>
    <n v="37881"/>
    <n v="7576.2000000000007"/>
    <n v="3788.1000000000004"/>
    <n v="4545.72"/>
    <n v="200"/>
    <n v="4745.72"/>
    <n v="1000"/>
    <n v="50245.299999999996"/>
    <n v="45499.579999999994"/>
    <s v="Paid"/>
    <s v="SBI"/>
    <s v="747208692070"/>
    <s v="829131359708"/>
  </r>
  <r>
    <x v="3206"/>
    <x v="37"/>
    <x v="0"/>
    <n v="44"/>
    <x v="0"/>
    <x v="0"/>
    <x v="1"/>
    <s v="2024-08-16"/>
    <x v="0"/>
    <x v="0"/>
    <n v="26"/>
    <n v="23"/>
    <n v="3"/>
    <n v="5"/>
    <n v="63822"/>
    <n v="2454.6923076923076"/>
    <n v="56457.923076923078"/>
    <n v="11291.584615384616"/>
    <n v="5645.792307692308"/>
    <n v="6774.9507692307689"/>
    <n v="200"/>
    <n v="6974.9507692307689"/>
    <n v="1000"/>
    <n v="74395.3"/>
    <n v="67420.349230769236"/>
    <s v="Paid"/>
    <s v="SBI"/>
    <s v="831744548919"/>
    <s v="686330863807"/>
  </r>
  <r>
    <x v="3207"/>
    <x v="138"/>
    <x v="1"/>
    <n v="45"/>
    <x v="2"/>
    <x v="0"/>
    <x v="3"/>
    <s v="2022-06-15"/>
    <x v="0"/>
    <x v="0"/>
    <n v="26"/>
    <n v="23"/>
    <n v="3"/>
    <n v="4"/>
    <n v="71487"/>
    <n v="2749.5"/>
    <n v="63238.5"/>
    <n v="12647.7"/>
    <n v="6323.85"/>
    <n v="7588.62"/>
    <n v="200"/>
    <n v="7788.62"/>
    <n v="800"/>
    <n v="83010.05"/>
    <n v="75221.430000000008"/>
    <s v="Paid"/>
    <s v="SBI"/>
    <s v="154676204366"/>
    <s v="599661928000"/>
  </r>
  <r>
    <x v="3208"/>
    <x v="108"/>
    <x v="1"/>
    <n v="40"/>
    <x v="3"/>
    <x v="2"/>
    <x v="3"/>
    <s v="2023-01-05"/>
    <x v="0"/>
    <x v="0"/>
    <n v="26"/>
    <n v="25"/>
    <n v="1"/>
    <n v="13"/>
    <n v="71723"/>
    <n v="2758.5769230769229"/>
    <n v="68964.423076923078"/>
    <n v="13792.884615384617"/>
    <n v="6896.4423076923085"/>
    <n v="8275.7307692307695"/>
    <n v="200"/>
    <n v="8475.7307692307695"/>
    <n v="2600"/>
    <n v="92253.75"/>
    <n v="83778.019230769234"/>
    <s v="Paid"/>
    <s v="Axis"/>
    <s v="355551462463"/>
    <s v="968773796725"/>
  </r>
  <r>
    <x v="3209"/>
    <x v="29"/>
    <x v="1"/>
    <n v="41"/>
    <x v="0"/>
    <x v="5"/>
    <x v="4"/>
    <s v="2019-01-11"/>
    <x v="0"/>
    <x v="0"/>
    <n v="26"/>
    <n v="25"/>
    <n v="1"/>
    <n v="10"/>
    <n v="55339"/>
    <n v="2128.4230769230771"/>
    <n v="53210.576923076929"/>
    <n v="10642.115384615387"/>
    <n v="5321.0576923076933"/>
    <n v="6385.2692307692314"/>
    <n v="200"/>
    <n v="6585.2692307692314"/>
    <n v="2000"/>
    <n v="71173.75"/>
    <n v="64588.480769230766"/>
    <s v="Paid"/>
    <s v="SBI"/>
    <s v="721129414027"/>
    <s v="590100301428"/>
  </r>
  <r>
    <x v="3210"/>
    <x v="60"/>
    <x v="0"/>
    <n v="43"/>
    <x v="0"/>
    <x v="5"/>
    <x v="3"/>
    <s v="2020-10-17"/>
    <x v="0"/>
    <x v="0"/>
    <n v="26"/>
    <n v="25"/>
    <n v="1"/>
    <n v="3"/>
    <n v="42574"/>
    <n v="1637.4615384615386"/>
    <n v="40936.538461538461"/>
    <n v="8187.3076923076924"/>
    <n v="4093.6538461538462"/>
    <n v="4912.3846153846152"/>
    <n v="200"/>
    <n v="5112.3846153846152"/>
    <n v="600"/>
    <n v="53817.5"/>
    <n v="48705.115384615383"/>
    <s v="Paid"/>
    <s v="ICICI"/>
    <s v="792362071458"/>
    <s v="967973181173"/>
  </r>
  <r>
    <x v="3211"/>
    <x v="44"/>
    <x v="0"/>
    <n v="29"/>
    <x v="7"/>
    <x v="0"/>
    <x v="3"/>
    <s v="2019-09-01"/>
    <x v="0"/>
    <x v="0"/>
    <n v="26"/>
    <n v="22"/>
    <n v="4"/>
    <n v="20"/>
    <n v="63855"/>
    <n v="2455.9615384615386"/>
    <n v="54031.153846153851"/>
    <n v="10806.230769230771"/>
    <n v="5403.1153846153857"/>
    <n v="6483.7384615384617"/>
    <n v="200"/>
    <n v="6683.7384615384617"/>
    <n v="4000"/>
    <n v="74240.500000000015"/>
    <n v="67556.761538461549"/>
    <s v="Paid"/>
    <s v="Axis"/>
    <s v="435890867704"/>
    <s v="358584317869"/>
  </r>
  <r>
    <x v="3212"/>
    <x v="67"/>
    <x v="1"/>
    <n v="51"/>
    <x v="4"/>
    <x v="2"/>
    <x v="1"/>
    <s v="2024-07-15"/>
    <x v="0"/>
    <x v="0"/>
    <n v="26"/>
    <n v="23"/>
    <n v="3"/>
    <n v="7"/>
    <n v="23125"/>
    <n v="889.42307692307691"/>
    <n v="20456.73076923077"/>
    <n v="4091.3461538461543"/>
    <n v="2045.6730769230771"/>
    <n v="2454.8076923076924"/>
    <n v="200"/>
    <n v="2654.8076923076924"/>
    <n v="1400"/>
    <n v="27993.75"/>
    <n v="25338.942307692309"/>
    <s v="Paid"/>
    <s v="Axis"/>
    <s v="842944270410"/>
    <s v="816062387097"/>
  </r>
  <r>
    <x v="3213"/>
    <x v="27"/>
    <x v="1"/>
    <n v="42"/>
    <x v="5"/>
    <x v="0"/>
    <x v="0"/>
    <s v="2019-12-10"/>
    <x v="0"/>
    <x v="0"/>
    <n v="26"/>
    <n v="24"/>
    <n v="2"/>
    <n v="15"/>
    <n v="41060"/>
    <n v="1579.2307692307693"/>
    <n v="37901.538461538461"/>
    <n v="7580.3076923076924"/>
    <n v="3790.1538461538462"/>
    <n v="4548.1846153846154"/>
    <n v="200"/>
    <n v="4748.1846153846154"/>
    <n v="3000"/>
    <n v="52272"/>
    <n v="47523.815384615387"/>
    <s v="Paid"/>
    <s v="ICICI"/>
    <s v="696394575766"/>
    <s v="347413710466"/>
  </r>
  <r>
    <x v="3214"/>
    <x v="24"/>
    <x v="0"/>
    <n v="43"/>
    <x v="0"/>
    <x v="0"/>
    <x v="4"/>
    <s v="2021-11-24"/>
    <x v="0"/>
    <x v="0"/>
    <n v="26"/>
    <n v="24"/>
    <n v="2"/>
    <n v="8"/>
    <n v="56636"/>
    <n v="2178.3076923076924"/>
    <n v="52279.384615384617"/>
    <n v="10455.876923076925"/>
    <n v="5227.9384615384624"/>
    <n v="6273.5261538461536"/>
    <n v="200"/>
    <n v="6473.5261538461536"/>
    <n v="1600"/>
    <n v="69563.200000000012"/>
    <n v="63089.673846153855"/>
    <s v="Paid"/>
    <s v="SBI"/>
    <s v="354760244183"/>
    <s v="904163117907"/>
  </r>
  <r>
    <x v="3215"/>
    <x v="197"/>
    <x v="0"/>
    <n v="48"/>
    <x v="6"/>
    <x v="1"/>
    <x v="0"/>
    <s v="2021-11-04"/>
    <x v="0"/>
    <x v="0"/>
    <n v="26"/>
    <n v="24"/>
    <n v="2"/>
    <n v="16"/>
    <n v="75632"/>
    <n v="2908.9230769230771"/>
    <n v="69814.153846153844"/>
    <n v="13962.83076923077"/>
    <n v="6981.4153846153849"/>
    <n v="8377.6984615384608"/>
    <n v="200"/>
    <n v="8577.6984615384608"/>
    <n v="3200"/>
    <n v="93958.399999999994"/>
    <n v="85380.701538461537"/>
    <s v="Paid"/>
    <s v="Axis"/>
    <s v="532495678091"/>
    <s v="287440819908"/>
  </r>
  <r>
    <x v="3216"/>
    <x v="126"/>
    <x v="0"/>
    <n v="21"/>
    <x v="0"/>
    <x v="1"/>
    <x v="4"/>
    <s v="2021-05-25"/>
    <x v="0"/>
    <x v="0"/>
    <n v="26"/>
    <n v="22"/>
    <n v="4"/>
    <n v="6"/>
    <n v="70265"/>
    <n v="2702.5"/>
    <n v="59455"/>
    <n v="11891"/>
    <n v="5945.5"/>
    <n v="7134.5999999999995"/>
    <n v="200"/>
    <n v="7334.5999999999995"/>
    <n v="1200"/>
    <n v="78491.5"/>
    <n v="71156.899999999994"/>
    <s v="Paid"/>
    <s v="Axis"/>
    <s v="329504584981"/>
    <s v="778473305752"/>
  </r>
  <r>
    <x v="3217"/>
    <x v="36"/>
    <x v="0"/>
    <n v="53"/>
    <x v="7"/>
    <x v="0"/>
    <x v="5"/>
    <s v="2024-03-22"/>
    <x v="0"/>
    <x v="0"/>
    <n v="26"/>
    <n v="22"/>
    <n v="4"/>
    <n v="12"/>
    <n v="45416"/>
    <n v="1746.7692307692307"/>
    <n v="38428.923076923078"/>
    <n v="7685.7846153846158"/>
    <n v="3842.8923076923079"/>
    <n v="4611.4707692307693"/>
    <n v="200"/>
    <n v="4811.4707692307693"/>
    <n v="2400"/>
    <n v="52357.600000000006"/>
    <n v="47546.129230769235"/>
    <s v="Paid"/>
    <s v="Axis"/>
    <s v="723163101358"/>
    <s v="253147177073"/>
  </r>
  <r>
    <x v="3218"/>
    <x v="177"/>
    <x v="0"/>
    <n v="27"/>
    <x v="6"/>
    <x v="3"/>
    <x v="4"/>
    <s v="2024-06-06"/>
    <x v="0"/>
    <x v="0"/>
    <n v="26"/>
    <n v="24"/>
    <n v="2"/>
    <n v="4"/>
    <n v="30449"/>
    <n v="1171.1153846153845"/>
    <n v="28106.769230769227"/>
    <n v="5621.3538461538456"/>
    <n v="2810.6769230769228"/>
    <n v="3372.8123076923071"/>
    <n v="200"/>
    <n v="3572.8123076923071"/>
    <n v="800"/>
    <n v="37338.799999999996"/>
    <n v="33765.987692307688"/>
    <s v="Paid"/>
    <s v="ICICI"/>
    <s v="897839478477"/>
    <s v="811936069050"/>
  </r>
  <r>
    <x v="3219"/>
    <x v="193"/>
    <x v="0"/>
    <n v="39"/>
    <x v="7"/>
    <x v="5"/>
    <x v="1"/>
    <s v="2021-01-03"/>
    <x v="0"/>
    <x v="0"/>
    <n v="26"/>
    <n v="25"/>
    <n v="1"/>
    <n v="12"/>
    <n v="37142"/>
    <n v="1428.5384615384614"/>
    <n v="35713.461538461539"/>
    <n v="7142.6923076923085"/>
    <n v="3571.3461538461543"/>
    <n v="4285.6153846153848"/>
    <n v="200"/>
    <n v="4485.6153846153848"/>
    <n v="2400"/>
    <n v="48827.5"/>
    <n v="44341.884615384617"/>
    <s v="Paid"/>
    <s v="HDFC"/>
    <s v="610515723299"/>
    <s v="417554116367"/>
  </r>
  <r>
    <x v="3220"/>
    <x v="196"/>
    <x v="0"/>
    <n v="27"/>
    <x v="6"/>
    <x v="2"/>
    <x v="2"/>
    <s v="2025-09-12"/>
    <x v="0"/>
    <x v="0"/>
    <n v="26"/>
    <n v="22"/>
    <n v="4"/>
    <n v="4"/>
    <n v="46264"/>
    <n v="1779.3846153846155"/>
    <n v="39146.461538461539"/>
    <n v="7829.292307692308"/>
    <n v="3914.646153846154"/>
    <n v="4697.5753846153848"/>
    <n v="200"/>
    <n v="4897.5753846153848"/>
    <n v="800"/>
    <n v="51690.400000000001"/>
    <n v="46792.824615384619"/>
    <s v="Paid"/>
    <s v="HDFC"/>
    <s v="823710050808"/>
    <s v="396408174003"/>
  </r>
  <r>
    <x v="3221"/>
    <x v="108"/>
    <x v="1"/>
    <n v="21"/>
    <x v="0"/>
    <x v="2"/>
    <x v="6"/>
    <s v="2022-07-09"/>
    <x v="0"/>
    <x v="0"/>
    <n v="26"/>
    <n v="23"/>
    <n v="3"/>
    <n v="17"/>
    <n v="46382"/>
    <n v="1783.9230769230769"/>
    <n v="41030.230769230766"/>
    <n v="8206.0461538461532"/>
    <n v="4103.0230769230766"/>
    <n v="4923.6276923076921"/>
    <n v="200"/>
    <n v="5123.6276923076921"/>
    <n v="3400"/>
    <n v="56739.299999999996"/>
    <n v="51615.672307692301"/>
    <s v="Paid"/>
    <s v="SBI"/>
    <s v="377559220944"/>
    <s v="875708852545"/>
  </r>
  <r>
    <x v="3222"/>
    <x v="68"/>
    <x v="1"/>
    <n v="44"/>
    <x v="6"/>
    <x v="1"/>
    <x v="0"/>
    <s v="2025-07-20"/>
    <x v="0"/>
    <x v="0"/>
    <n v="26"/>
    <n v="26"/>
    <n v="0"/>
    <n v="18"/>
    <n v="52143"/>
    <n v="2005.5"/>
    <n v="52143"/>
    <n v="10428.6"/>
    <n v="5214.3"/>
    <n v="6257.16"/>
    <n v="200"/>
    <n v="6457.16"/>
    <n v="3600"/>
    <n v="71385.899999999994"/>
    <n v="64928.739999999991"/>
    <s v="Paid"/>
    <s v="ICICI"/>
    <s v="273966488102"/>
    <s v="390855137816"/>
  </r>
  <r>
    <x v="3223"/>
    <x v="173"/>
    <x v="1"/>
    <n v="48"/>
    <x v="5"/>
    <x v="0"/>
    <x v="6"/>
    <s v="2023-10-31"/>
    <x v="0"/>
    <x v="0"/>
    <n v="26"/>
    <n v="24"/>
    <n v="2"/>
    <n v="19"/>
    <n v="60623"/>
    <n v="2331.6538461538462"/>
    <n v="55959.692307692312"/>
    <n v="11191.938461538462"/>
    <n v="5595.9692307692312"/>
    <n v="6715.1630769230769"/>
    <n v="200"/>
    <n v="6915.1630769230769"/>
    <n v="3800"/>
    <n v="76547.600000000006"/>
    <n v="69632.436923076923"/>
    <s v="Paid"/>
    <s v="ICICI"/>
    <s v="204989548061"/>
    <s v="129079457476"/>
  </r>
  <r>
    <x v="3224"/>
    <x v="67"/>
    <x v="0"/>
    <n v="29"/>
    <x v="3"/>
    <x v="0"/>
    <x v="4"/>
    <s v="2025-03-26"/>
    <x v="0"/>
    <x v="0"/>
    <n v="26"/>
    <n v="24"/>
    <n v="2"/>
    <n v="17"/>
    <n v="20061"/>
    <n v="771.57692307692309"/>
    <n v="18517.846153846156"/>
    <n v="3703.5692307692316"/>
    <n v="1851.7846153846158"/>
    <n v="2222.1415384615389"/>
    <n v="200"/>
    <n v="2422.1415384615389"/>
    <n v="3400"/>
    <n v="27473.200000000001"/>
    <n v="25051.058461538461"/>
    <s v="Paid"/>
    <s v="Axis"/>
    <s v="251504698262"/>
    <s v="108394922300"/>
  </r>
  <r>
    <x v="3225"/>
    <x v="158"/>
    <x v="0"/>
    <n v="33"/>
    <x v="7"/>
    <x v="2"/>
    <x v="5"/>
    <s v="2020-09-05"/>
    <x v="0"/>
    <x v="0"/>
    <n v="26"/>
    <n v="25"/>
    <n v="1"/>
    <n v="12"/>
    <n v="62851"/>
    <n v="2417.3461538461538"/>
    <n v="60433.653846153844"/>
    <n v="12086.73076923077"/>
    <n v="6043.3653846153848"/>
    <n v="7252.038461538461"/>
    <n v="200"/>
    <n v="7452.038461538461"/>
    <n v="2400"/>
    <n v="80963.75"/>
    <n v="73511.711538461532"/>
    <s v="Paid"/>
    <s v="ICICI"/>
    <s v="263815990691"/>
    <s v="112802534929"/>
  </r>
  <r>
    <x v="3226"/>
    <x v="166"/>
    <x v="1"/>
    <n v="21"/>
    <x v="1"/>
    <x v="3"/>
    <x v="3"/>
    <s v="2019-08-15"/>
    <x v="0"/>
    <x v="0"/>
    <n v="26"/>
    <n v="24"/>
    <n v="2"/>
    <n v="13"/>
    <n v="60535"/>
    <n v="2328.2692307692309"/>
    <n v="55878.461538461546"/>
    <n v="11175.69230769231"/>
    <n v="5587.8461538461552"/>
    <n v="6705.4153846153849"/>
    <n v="200"/>
    <n v="6905.4153846153849"/>
    <n v="2600"/>
    <n v="75242.000000000015"/>
    <n v="68336.584615384636"/>
    <s v="Paid"/>
    <s v="HDFC"/>
    <s v="814227920208"/>
    <s v="694979104683"/>
  </r>
  <r>
    <x v="3227"/>
    <x v="27"/>
    <x v="0"/>
    <n v="24"/>
    <x v="3"/>
    <x v="3"/>
    <x v="6"/>
    <s v="2019-05-25"/>
    <x v="0"/>
    <x v="0"/>
    <n v="26"/>
    <n v="22"/>
    <n v="4"/>
    <n v="2"/>
    <n v="31573"/>
    <n v="1214.3461538461538"/>
    <n v="26715.615384615383"/>
    <n v="5343.123076923077"/>
    <n v="2671.5615384615385"/>
    <n v="3205.873846153846"/>
    <n v="200"/>
    <n v="3405.873846153846"/>
    <n v="400"/>
    <n v="35130.299999999996"/>
    <n v="31724.426153846151"/>
    <s v="Paid"/>
    <s v="SBI"/>
    <s v="552769696485"/>
    <s v="821309702998"/>
  </r>
  <r>
    <x v="3228"/>
    <x v="133"/>
    <x v="0"/>
    <n v="41"/>
    <x v="6"/>
    <x v="4"/>
    <x v="2"/>
    <s v="2020-07-22"/>
    <x v="0"/>
    <x v="0"/>
    <n v="26"/>
    <n v="22"/>
    <n v="4"/>
    <n v="1"/>
    <n v="48424"/>
    <n v="1862.4615384615386"/>
    <n v="40974.153846153851"/>
    <n v="8194.8307692307699"/>
    <n v="4097.4153846153849"/>
    <n v="4916.8984615384616"/>
    <n v="200"/>
    <n v="5116.8984615384616"/>
    <n v="200"/>
    <n v="53466.400000000009"/>
    <n v="48349.501538461547"/>
    <s v="Paid"/>
    <s v="Axis"/>
    <s v="881658628967"/>
    <s v="529469165300"/>
  </r>
  <r>
    <x v="3229"/>
    <x v="37"/>
    <x v="0"/>
    <n v="53"/>
    <x v="1"/>
    <x v="4"/>
    <x v="0"/>
    <s v="2022-08-20"/>
    <x v="0"/>
    <x v="0"/>
    <n v="26"/>
    <n v="21"/>
    <n v="5"/>
    <n v="9"/>
    <n v="31117"/>
    <n v="1196.8076923076924"/>
    <n v="25132.961538461539"/>
    <n v="5026.5923076923082"/>
    <n v="2513.2961538461541"/>
    <n v="3015.9553846153844"/>
    <n v="200"/>
    <n v="3215.9553846153844"/>
    <n v="1800"/>
    <n v="34472.85"/>
    <n v="31256.894615384615"/>
    <s v="Paid"/>
    <s v="HDFC"/>
    <s v="281250669643"/>
    <s v="492043958387"/>
  </r>
  <r>
    <x v="3230"/>
    <x v="66"/>
    <x v="1"/>
    <n v="39"/>
    <x v="6"/>
    <x v="0"/>
    <x v="2"/>
    <s v="2024-04-05"/>
    <x v="0"/>
    <x v="0"/>
    <n v="26"/>
    <n v="25"/>
    <n v="1"/>
    <n v="16"/>
    <n v="61359"/>
    <n v="2359.9615384615386"/>
    <n v="58999.038461538461"/>
    <n v="11799.807692307693"/>
    <n v="5899.9038461538466"/>
    <n v="7079.8846153846152"/>
    <n v="200"/>
    <n v="7279.8846153846152"/>
    <n v="3200"/>
    <n v="79898.75"/>
    <n v="72618.86538461539"/>
    <s v="Paid"/>
    <s v="ICICI"/>
    <s v="601363451864"/>
    <s v="447745939863"/>
  </r>
  <r>
    <x v="3231"/>
    <x v="5"/>
    <x v="1"/>
    <n v="52"/>
    <x v="6"/>
    <x v="1"/>
    <x v="0"/>
    <s v="2023-12-02"/>
    <x v="0"/>
    <x v="0"/>
    <n v="26"/>
    <n v="23"/>
    <n v="3"/>
    <n v="18"/>
    <n v="39385"/>
    <n v="1514.8076923076924"/>
    <n v="34840.576923076922"/>
    <n v="6968.1153846153848"/>
    <n v="3484.0576923076924"/>
    <n v="4180.8692307692309"/>
    <n v="200"/>
    <n v="4380.8692307692309"/>
    <n v="3600"/>
    <n v="48892.75"/>
    <n v="44511.880769230767"/>
    <s v="Paid"/>
    <s v="HDFC"/>
    <s v="940340448903"/>
    <s v="149415769041"/>
  </r>
  <r>
    <x v="3232"/>
    <x v="8"/>
    <x v="1"/>
    <n v="25"/>
    <x v="0"/>
    <x v="2"/>
    <x v="2"/>
    <s v="2025-03-23"/>
    <x v="0"/>
    <x v="0"/>
    <n v="26"/>
    <n v="22"/>
    <n v="4"/>
    <n v="10"/>
    <n v="58279"/>
    <n v="2241.5"/>
    <n v="49313"/>
    <n v="9862.6"/>
    <n v="4931.3"/>
    <n v="5917.5599999999995"/>
    <n v="200"/>
    <n v="6117.5599999999995"/>
    <n v="2000"/>
    <n v="66106.899999999994"/>
    <n v="59989.34"/>
    <s v="Paid"/>
    <s v="ICICI"/>
    <s v="771084012867"/>
    <s v="905770406379"/>
  </r>
  <r>
    <x v="3233"/>
    <x v="95"/>
    <x v="1"/>
    <n v="44"/>
    <x v="3"/>
    <x v="2"/>
    <x v="1"/>
    <s v="2019-12-11"/>
    <x v="0"/>
    <x v="0"/>
    <n v="26"/>
    <n v="22"/>
    <n v="4"/>
    <n v="9"/>
    <n v="70597"/>
    <n v="2715.2692307692309"/>
    <n v="59735.923076923078"/>
    <n v="11947.184615384616"/>
    <n v="5973.5923076923082"/>
    <n v="7168.3107692307694"/>
    <n v="200"/>
    <n v="7368.3107692307694"/>
    <n v="1800"/>
    <n v="79456.7"/>
    <n v="72088.389230769229"/>
    <s v="Paid"/>
    <s v="HDFC"/>
    <s v="567153663264"/>
    <s v="663679661651"/>
  </r>
  <r>
    <x v="3234"/>
    <x v="91"/>
    <x v="0"/>
    <n v="29"/>
    <x v="7"/>
    <x v="3"/>
    <x v="1"/>
    <s v="2021-11-29"/>
    <x v="0"/>
    <x v="0"/>
    <n v="26"/>
    <n v="23"/>
    <n v="3"/>
    <n v="18"/>
    <n v="57462"/>
    <n v="2210.0769230769229"/>
    <n v="50831.769230769227"/>
    <n v="10166.353846153846"/>
    <n v="5083.1769230769232"/>
    <n v="6099.8123076923066"/>
    <n v="200"/>
    <n v="6299.8123076923066"/>
    <n v="3600"/>
    <n v="69681.3"/>
    <n v="63381.487692307695"/>
    <s v="Paid"/>
    <s v="Axis"/>
    <s v="455589431192"/>
    <s v="414289497780"/>
  </r>
  <r>
    <x v="3235"/>
    <x v="76"/>
    <x v="0"/>
    <n v="31"/>
    <x v="5"/>
    <x v="0"/>
    <x v="3"/>
    <s v="2020-04-01"/>
    <x v="0"/>
    <x v="0"/>
    <n v="26"/>
    <n v="24"/>
    <n v="2"/>
    <n v="14"/>
    <n v="73700"/>
    <n v="2834.6153846153848"/>
    <n v="68030.769230769234"/>
    <n v="13606.153846153848"/>
    <n v="6803.0769230769238"/>
    <n v="8163.6923076923076"/>
    <n v="200"/>
    <n v="8363.6923076923085"/>
    <n v="2800"/>
    <n v="91240"/>
    <n v="82876.307692307688"/>
    <s v="Paid"/>
    <s v="SBI"/>
    <s v="574293858330"/>
    <s v="397221680804"/>
  </r>
  <r>
    <x v="3236"/>
    <x v="75"/>
    <x v="0"/>
    <n v="38"/>
    <x v="0"/>
    <x v="4"/>
    <x v="2"/>
    <s v="2021-06-05"/>
    <x v="0"/>
    <x v="0"/>
    <n v="26"/>
    <n v="24"/>
    <n v="2"/>
    <n v="20"/>
    <n v="28408"/>
    <n v="1092.6153846153845"/>
    <n v="26222.769230769227"/>
    <n v="5244.5538461538454"/>
    <n v="2622.2769230769227"/>
    <n v="3146.7323076923071"/>
    <n v="200"/>
    <n v="3346.7323076923071"/>
    <n v="4000"/>
    <n v="38089.599999999991"/>
    <n v="34742.867692307686"/>
    <s v="Paid"/>
    <s v="HDFC"/>
    <s v="614756747437"/>
    <s v="724436176949"/>
  </r>
  <r>
    <x v="3237"/>
    <x v="41"/>
    <x v="1"/>
    <n v="29"/>
    <x v="3"/>
    <x v="5"/>
    <x v="3"/>
    <s v="2025-04-30"/>
    <x v="0"/>
    <x v="0"/>
    <n v="26"/>
    <n v="22"/>
    <n v="4"/>
    <n v="12"/>
    <n v="64443"/>
    <n v="2478.5769230769229"/>
    <n v="54528.692307692305"/>
    <n v="10905.738461538462"/>
    <n v="5452.8692307692309"/>
    <n v="6543.4430769230767"/>
    <n v="200"/>
    <n v="6743.4430769230767"/>
    <n v="2400"/>
    <n v="73287.299999999988"/>
    <n v="66543.856923076906"/>
    <s v="Paid"/>
    <s v="HDFC"/>
    <s v="763878652817"/>
    <s v="473258454540"/>
  </r>
  <r>
    <x v="3238"/>
    <x v="16"/>
    <x v="0"/>
    <n v="55"/>
    <x v="1"/>
    <x v="4"/>
    <x v="2"/>
    <s v="2021-02-04"/>
    <x v="0"/>
    <x v="0"/>
    <n v="26"/>
    <n v="23"/>
    <n v="3"/>
    <n v="17"/>
    <n v="25010"/>
    <n v="961.92307692307691"/>
    <n v="22124.23076923077"/>
    <n v="4424.8461538461543"/>
    <n v="2212.4230769230771"/>
    <n v="2654.9076923076923"/>
    <n v="200"/>
    <n v="2854.9076923076923"/>
    <n v="3400"/>
    <n v="32161.5"/>
    <n v="29306.592307692306"/>
    <s v="Paid"/>
    <s v="ICICI"/>
    <s v="692827565912"/>
    <s v="366495748969"/>
  </r>
  <r>
    <x v="3239"/>
    <x v="168"/>
    <x v="1"/>
    <n v="50"/>
    <x v="0"/>
    <x v="3"/>
    <x v="4"/>
    <s v="2022-09-17"/>
    <x v="0"/>
    <x v="0"/>
    <n v="26"/>
    <n v="24"/>
    <n v="2"/>
    <n v="20"/>
    <n v="63147"/>
    <n v="2428.7307692307691"/>
    <n v="58289.538461538454"/>
    <n v="11657.907692307692"/>
    <n v="5828.9538461538459"/>
    <n v="6994.744615384614"/>
    <n v="200"/>
    <n v="7194.744615384614"/>
    <n v="4000"/>
    <n v="79776.399999999994"/>
    <n v="72581.655384615384"/>
    <s v="Paid"/>
    <s v="HDFC"/>
    <s v="300445138491"/>
    <s v="156722303589"/>
  </r>
  <r>
    <x v="3240"/>
    <x v="71"/>
    <x v="0"/>
    <n v="54"/>
    <x v="6"/>
    <x v="4"/>
    <x v="3"/>
    <s v="2020-02-14"/>
    <x v="0"/>
    <x v="0"/>
    <n v="26"/>
    <n v="26"/>
    <n v="0"/>
    <n v="16"/>
    <n v="23349"/>
    <n v="898.03846153846155"/>
    <n v="23349"/>
    <n v="4669.8"/>
    <n v="2334.9"/>
    <n v="2801.88"/>
    <n v="200"/>
    <n v="3001.88"/>
    <n v="3200"/>
    <n v="33553.699999999997"/>
    <n v="30551.819999999996"/>
    <s v="Paid"/>
    <s v="ICICI"/>
    <s v="104287955317"/>
    <s v="110725183544"/>
  </r>
  <r>
    <x v="3241"/>
    <x v="198"/>
    <x v="0"/>
    <n v="47"/>
    <x v="4"/>
    <x v="5"/>
    <x v="2"/>
    <s v="2023-08-06"/>
    <x v="0"/>
    <x v="0"/>
    <n v="26"/>
    <n v="22"/>
    <n v="4"/>
    <n v="8"/>
    <n v="72368"/>
    <n v="2783.3846153846152"/>
    <n v="61234.461538461532"/>
    <n v="12246.892307692307"/>
    <n v="6123.4461538461537"/>
    <n v="7348.1353846153834"/>
    <n v="200"/>
    <n v="7548.1353846153834"/>
    <n v="1600"/>
    <n v="81204.799999999988"/>
    <n v="73656.664615384609"/>
    <s v="Paid"/>
    <s v="ICICI"/>
    <s v="341560259176"/>
    <s v="440742715592"/>
  </r>
  <r>
    <x v="3242"/>
    <x v="174"/>
    <x v="1"/>
    <n v="42"/>
    <x v="3"/>
    <x v="5"/>
    <x v="2"/>
    <s v="2024-06-11"/>
    <x v="0"/>
    <x v="0"/>
    <n v="26"/>
    <n v="23"/>
    <n v="3"/>
    <n v="17"/>
    <n v="45818"/>
    <n v="1762.2307692307693"/>
    <n v="40531.307692307695"/>
    <n v="8106.2615384615392"/>
    <n v="4053.1307692307696"/>
    <n v="4863.7569230769232"/>
    <n v="200"/>
    <n v="5063.7569230769232"/>
    <n v="3400"/>
    <n v="56090.700000000004"/>
    <n v="51026.943076923082"/>
    <s v="Paid"/>
    <s v="HDFC"/>
    <s v="160194493169"/>
    <s v="962773402173"/>
  </r>
  <r>
    <x v="3243"/>
    <x v="174"/>
    <x v="1"/>
    <n v="48"/>
    <x v="2"/>
    <x v="2"/>
    <x v="4"/>
    <s v="2023-04-02"/>
    <x v="0"/>
    <x v="0"/>
    <n v="26"/>
    <n v="23"/>
    <n v="3"/>
    <n v="16"/>
    <n v="30900"/>
    <n v="1188.4615384615386"/>
    <n v="27334.615384615387"/>
    <n v="5466.923076923078"/>
    <n v="2733.461538461539"/>
    <n v="3280.1538461538462"/>
    <n v="200"/>
    <n v="3480.1538461538462"/>
    <n v="3200"/>
    <n v="38735.000000000007"/>
    <n v="35254.846153846163"/>
    <s v="Paid"/>
    <s v="SBI"/>
    <s v="711072185113"/>
    <s v="962184790929"/>
  </r>
  <r>
    <x v="3244"/>
    <x v="118"/>
    <x v="1"/>
    <n v="34"/>
    <x v="5"/>
    <x v="1"/>
    <x v="2"/>
    <s v="2022-05-30"/>
    <x v="0"/>
    <x v="0"/>
    <n v="26"/>
    <n v="23"/>
    <n v="3"/>
    <n v="9"/>
    <n v="64588"/>
    <n v="2484.1538461538462"/>
    <n v="57135.538461538461"/>
    <n v="11427.107692307693"/>
    <n v="5713.5538461538463"/>
    <n v="6856.2646153846154"/>
    <n v="200"/>
    <n v="7056.2646153846154"/>
    <n v="1800"/>
    <n v="76076.200000000012"/>
    <n v="69019.935384615397"/>
    <s v="Paid"/>
    <s v="HDFC"/>
    <s v="565002511521"/>
    <s v="135054030410"/>
  </r>
  <r>
    <x v="3245"/>
    <x v="106"/>
    <x v="0"/>
    <n v="45"/>
    <x v="4"/>
    <x v="4"/>
    <x v="6"/>
    <s v="2020-12-03"/>
    <x v="0"/>
    <x v="0"/>
    <n v="26"/>
    <n v="23"/>
    <n v="3"/>
    <n v="1"/>
    <n v="74319"/>
    <n v="2858.4230769230771"/>
    <n v="65743.73076923078"/>
    <n v="13148.746153846158"/>
    <n v="6574.3730769230788"/>
    <n v="7889.2476923076938"/>
    <n v="200"/>
    <n v="8089.2476923076938"/>
    <n v="200"/>
    <n v="85666.85"/>
    <n v="77577.602307692316"/>
    <s v="Paid"/>
    <s v="ICICI"/>
    <s v="703002313623"/>
    <s v="812467484360"/>
  </r>
  <r>
    <x v="3246"/>
    <x v="50"/>
    <x v="0"/>
    <n v="43"/>
    <x v="3"/>
    <x v="3"/>
    <x v="4"/>
    <s v="2021-01-26"/>
    <x v="0"/>
    <x v="0"/>
    <n v="26"/>
    <n v="25"/>
    <n v="1"/>
    <n v="9"/>
    <n v="56629"/>
    <n v="2178.0384615384614"/>
    <n v="54450.961538461539"/>
    <n v="10890.192307692309"/>
    <n v="5445.0961538461543"/>
    <n v="6534.1153846153848"/>
    <n v="200"/>
    <n v="6734.1153846153848"/>
    <n v="1800"/>
    <n v="72586.25"/>
    <n v="65852.13461538461"/>
    <s v="Paid"/>
    <s v="SBI"/>
    <s v="909429241354"/>
    <s v="276714673158"/>
  </r>
  <r>
    <x v="3247"/>
    <x v="77"/>
    <x v="0"/>
    <n v="48"/>
    <x v="1"/>
    <x v="2"/>
    <x v="0"/>
    <s v="2024-06-13"/>
    <x v="0"/>
    <x v="0"/>
    <n v="26"/>
    <n v="23"/>
    <n v="3"/>
    <n v="4"/>
    <n v="46462"/>
    <n v="1787"/>
    <n v="41101"/>
    <n v="8220.2000000000007"/>
    <n v="4110.1000000000004"/>
    <n v="4932.12"/>
    <n v="200"/>
    <n v="5132.12"/>
    <n v="800"/>
    <n v="54231.299999999996"/>
    <n v="49099.179999999993"/>
    <s v="Paid"/>
    <s v="SBI"/>
    <s v="632517363676"/>
    <s v="952373862514"/>
  </r>
  <r>
    <x v="3248"/>
    <x v="47"/>
    <x v="1"/>
    <n v="26"/>
    <x v="2"/>
    <x v="2"/>
    <x v="6"/>
    <s v="2021-08-20"/>
    <x v="0"/>
    <x v="0"/>
    <n v="26"/>
    <n v="23"/>
    <n v="3"/>
    <n v="10"/>
    <n v="37622"/>
    <n v="1447"/>
    <n v="33281"/>
    <n v="6656.2000000000007"/>
    <n v="3328.1000000000004"/>
    <n v="3993.72"/>
    <n v="200"/>
    <n v="4193.7199999999993"/>
    <n v="2000"/>
    <n v="45265.299999999996"/>
    <n v="41071.579999999994"/>
    <s v="Paid"/>
    <s v="ICICI"/>
    <s v="783331441980"/>
    <s v="509337425896"/>
  </r>
  <r>
    <x v="3249"/>
    <x v="145"/>
    <x v="1"/>
    <n v="40"/>
    <x v="0"/>
    <x v="0"/>
    <x v="6"/>
    <s v="2022-06-28"/>
    <x v="0"/>
    <x v="0"/>
    <n v="26"/>
    <n v="26"/>
    <n v="0"/>
    <n v="9"/>
    <n v="34337"/>
    <n v="1320.6538461538462"/>
    <n v="34337"/>
    <n v="6867.4000000000005"/>
    <n v="3433.7000000000003"/>
    <n v="4120.4399999999996"/>
    <n v="200"/>
    <n v="4320.4399999999996"/>
    <n v="1800"/>
    <n v="46438.1"/>
    <n v="42117.659999999996"/>
    <s v="Paid"/>
    <s v="Axis"/>
    <s v="908512331233"/>
    <s v="589180786165"/>
  </r>
  <r>
    <x v="3250"/>
    <x v="20"/>
    <x v="0"/>
    <n v="44"/>
    <x v="5"/>
    <x v="4"/>
    <x v="3"/>
    <s v="2022-12-08"/>
    <x v="0"/>
    <x v="0"/>
    <n v="26"/>
    <n v="23"/>
    <n v="3"/>
    <n v="16"/>
    <n v="29816"/>
    <n v="1146.7692307692307"/>
    <n v="26375.692307692305"/>
    <n v="5275.1384615384613"/>
    <n v="2637.5692307692307"/>
    <n v="3165.0830769230765"/>
    <n v="200"/>
    <n v="3365.0830769230765"/>
    <n v="3200"/>
    <n v="37488.399999999994"/>
    <n v="34123.31692307692"/>
    <s v="Paid"/>
    <s v="HDFC"/>
    <s v="254405751026"/>
    <s v="437840146629"/>
  </r>
  <r>
    <x v="3251"/>
    <x v="106"/>
    <x v="1"/>
    <n v="43"/>
    <x v="2"/>
    <x v="4"/>
    <x v="5"/>
    <s v="2020-08-20"/>
    <x v="0"/>
    <x v="0"/>
    <n v="26"/>
    <n v="23"/>
    <n v="3"/>
    <n v="8"/>
    <n v="34813"/>
    <n v="1338.9615384615386"/>
    <n v="30796.115384615387"/>
    <n v="6159.2230769230773"/>
    <n v="3079.6115384615387"/>
    <n v="3695.5338461538463"/>
    <n v="200"/>
    <n v="3895.5338461538463"/>
    <n v="1600"/>
    <n v="41634.950000000004"/>
    <n v="37739.416153846156"/>
    <s v="Paid"/>
    <s v="SBI"/>
    <s v="211893886761"/>
    <s v="881940402296"/>
  </r>
  <r>
    <x v="3252"/>
    <x v="176"/>
    <x v="1"/>
    <n v="42"/>
    <x v="1"/>
    <x v="5"/>
    <x v="3"/>
    <s v="2024-07-24"/>
    <x v="0"/>
    <x v="0"/>
    <n v="26"/>
    <n v="24"/>
    <n v="2"/>
    <n v="11"/>
    <n v="44069"/>
    <n v="1694.9615384615386"/>
    <n v="40679.076923076922"/>
    <n v="8135.8153846153846"/>
    <n v="4067.9076923076923"/>
    <n v="4881.4892307692307"/>
    <n v="200"/>
    <n v="5081.4892307692307"/>
    <n v="2200"/>
    <n v="55082.8"/>
    <n v="50001.310769230775"/>
    <s v="Paid"/>
    <s v="HDFC"/>
    <s v="798886945787"/>
    <s v="224397880926"/>
  </r>
  <r>
    <x v="3253"/>
    <x v="138"/>
    <x v="0"/>
    <n v="29"/>
    <x v="5"/>
    <x v="4"/>
    <x v="0"/>
    <s v="2025-01-12"/>
    <x v="0"/>
    <x v="0"/>
    <n v="26"/>
    <n v="22"/>
    <n v="4"/>
    <n v="18"/>
    <n v="24019"/>
    <n v="923.80769230769226"/>
    <n v="20323.76923076923"/>
    <n v="4064.7538461538461"/>
    <n v="2032.376923076923"/>
    <n v="2438.8523076923075"/>
    <n v="200"/>
    <n v="2638.8523076923075"/>
    <n v="3600"/>
    <n v="30020.9"/>
    <n v="27382.047692307693"/>
    <s v="Paid"/>
    <s v="ICICI"/>
    <s v="467752208454"/>
    <s v="720232950622"/>
  </r>
  <r>
    <x v="3254"/>
    <x v="44"/>
    <x v="0"/>
    <n v="36"/>
    <x v="0"/>
    <x v="3"/>
    <x v="6"/>
    <s v="2020-01-29"/>
    <x v="0"/>
    <x v="0"/>
    <n v="26"/>
    <n v="22"/>
    <n v="4"/>
    <n v="15"/>
    <n v="62854"/>
    <n v="2417.4615384615386"/>
    <n v="53184.153846153851"/>
    <n v="10636.830769230772"/>
    <n v="5318.4153846153858"/>
    <n v="6382.0984615384623"/>
    <n v="200"/>
    <n v="6582.0984615384623"/>
    <n v="3000"/>
    <n v="72139.400000000009"/>
    <n v="65557.301538461543"/>
    <s v="Paid"/>
    <s v="ICICI"/>
    <s v="705336632503"/>
    <s v="525651525528"/>
  </r>
  <r>
    <x v="3255"/>
    <x v="144"/>
    <x v="0"/>
    <n v="54"/>
    <x v="5"/>
    <x v="1"/>
    <x v="6"/>
    <s v="2023-04-05"/>
    <x v="0"/>
    <x v="0"/>
    <n v="26"/>
    <n v="25"/>
    <n v="1"/>
    <n v="14"/>
    <n v="34580"/>
    <n v="1330"/>
    <n v="33250"/>
    <n v="6650"/>
    <n v="3325"/>
    <n v="3990"/>
    <n v="200"/>
    <n v="4190"/>
    <n v="2800"/>
    <n v="46025"/>
    <n v="41835"/>
    <s v="Paid"/>
    <s v="HDFC"/>
    <s v="437471294211"/>
    <s v="995765932605"/>
  </r>
  <r>
    <x v="3256"/>
    <x v="41"/>
    <x v="0"/>
    <n v="52"/>
    <x v="6"/>
    <x v="1"/>
    <x v="0"/>
    <s v="2024-03-14"/>
    <x v="0"/>
    <x v="0"/>
    <n v="26"/>
    <n v="24"/>
    <n v="2"/>
    <n v="17"/>
    <n v="32055"/>
    <n v="1232.8846153846155"/>
    <n v="29589.230769230773"/>
    <n v="5917.8461538461552"/>
    <n v="2958.9230769230776"/>
    <n v="3550.7076923076925"/>
    <n v="200"/>
    <n v="3750.7076923076925"/>
    <n v="3400"/>
    <n v="41866.000000000007"/>
    <n v="38115.292307692318"/>
    <s v="Paid"/>
    <s v="HDFC"/>
    <s v="286390996198"/>
    <s v="229835467316"/>
  </r>
  <r>
    <x v="3257"/>
    <x v="104"/>
    <x v="0"/>
    <n v="26"/>
    <x v="6"/>
    <x v="3"/>
    <x v="0"/>
    <s v="2020-01-01"/>
    <x v="0"/>
    <x v="0"/>
    <n v="26"/>
    <n v="23"/>
    <n v="3"/>
    <n v="4"/>
    <n v="61611"/>
    <n v="2369.6538461538462"/>
    <n v="54502.038461538461"/>
    <n v="10900.407692307694"/>
    <n v="5450.2038461538468"/>
    <n v="6540.2446153846149"/>
    <n v="200"/>
    <n v="6740.2446153846149"/>
    <n v="800"/>
    <n v="71652.649999999994"/>
    <n v="64912.405384615377"/>
    <s v="Paid"/>
    <s v="SBI"/>
    <s v="299790337548"/>
    <s v="771455928152"/>
  </r>
  <r>
    <x v="3258"/>
    <x v="3"/>
    <x v="0"/>
    <n v="39"/>
    <x v="2"/>
    <x v="5"/>
    <x v="5"/>
    <s v="2021-08-01"/>
    <x v="0"/>
    <x v="0"/>
    <n v="26"/>
    <n v="24"/>
    <n v="2"/>
    <n v="20"/>
    <n v="19630"/>
    <n v="755"/>
    <n v="18120"/>
    <n v="3624"/>
    <n v="1812"/>
    <n v="2174.4"/>
    <n v="200"/>
    <n v="2374.4"/>
    <n v="4000"/>
    <n v="27556"/>
    <n v="25181.599999999999"/>
    <s v="Paid"/>
    <s v="ICICI"/>
    <s v="100323569348"/>
    <s v="354253241765"/>
  </r>
  <r>
    <x v="3259"/>
    <x v="33"/>
    <x v="1"/>
    <n v="38"/>
    <x v="1"/>
    <x v="2"/>
    <x v="0"/>
    <s v="2021-09-03"/>
    <x v="0"/>
    <x v="0"/>
    <n v="26"/>
    <n v="25"/>
    <n v="1"/>
    <n v="0"/>
    <n v="29275"/>
    <n v="1125.9615384615386"/>
    <n v="28149.038461538465"/>
    <n v="5629.8076923076933"/>
    <n v="2814.9038461538466"/>
    <n v="3377.8846153846157"/>
    <n v="200"/>
    <n v="3577.8846153846157"/>
    <n v="0"/>
    <n v="36593.75"/>
    <n v="33015.865384615383"/>
    <s v="Paid"/>
    <s v="Axis"/>
    <s v="133452577670"/>
    <s v="187380540889"/>
  </r>
  <r>
    <x v="3260"/>
    <x v="18"/>
    <x v="0"/>
    <n v="44"/>
    <x v="7"/>
    <x v="2"/>
    <x v="6"/>
    <s v="2022-03-20"/>
    <x v="0"/>
    <x v="0"/>
    <n v="26"/>
    <n v="22"/>
    <n v="4"/>
    <n v="7"/>
    <n v="32879"/>
    <n v="1264.5769230769231"/>
    <n v="27820.692307692309"/>
    <n v="5564.1384615384623"/>
    <n v="2782.0692307692311"/>
    <n v="3338.4830769230771"/>
    <n v="200"/>
    <n v="3538.4830769230771"/>
    <n v="1400"/>
    <n v="37566.9"/>
    <n v="34028.416923076926"/>
    <s v="Paid"/>
    <s v="HDFC"/>
    <s v="871434129407"/>
    <s v="395933327364"/>
  </r>
  <r>
    <x v="3261"/>
    <x v="16"/>
    <x v="1"/>
    <n v="51"/>
    <x v="4"/>
    <x v="4"/>
    <x v="5"/>
    <s v="2020-02-22"/>
    <x v="0"/>
    <x v="0"/>
    <n v="26"/>
    <n v="24"/>
    <n v="2"/>
    <n v="20"/>
    <n v="48682"/>
    <n v="1872.3846153846155"/>
    <n v="44937.230769230773"/>
    <n v="8987.4461538461546"/>
    <n v="4493.7230769230773"/>
    <n v="5392.4676923076922"/>
    <n v="200"/>
    <n v="5592.4676923076922"/>
    <n v="4000"/>
    <n v="62418.400000000009"/>
    <n v="56825.932307692317"/>
    <s v="Paid"/>
    <s v="HDFC"/>
    <s v="924504133113"/>
    <s v="530947565970"/>
  </r>
  <r>
    <x v="3262"/>
    <x v="5"/>
    <x v="0"/>
    <n v="55"/>
    <x v="0"/>
    <x v="5"/>
    <x v="1"/>
    <s v="2021-11-23"/>
    <x v="0"/>
    <x v="0"/>
    <n v="26"/>
    <n v="24"/>
    <n v="2"/>
    <n v="2"/>
    <n v="41975"/>
    <n v="1614.4230769230769"/>
    <n v="38746.153846153844"/>
    <n v="7749.2307692307695"/>
    <n v="3874.6153846153848"/>
    <n v="4649.538461538461"/>
    <n v="200"/>
    <n v="4849.538461538461"/>
    <n v="400"/>
    <n v="50769.999999999993"/>
    <n v="45920.461538461532"/>
    <s v="Paid"/>
    <s v="Axis"/>
    <s v="779521420323"/>
    <s v="530839510189"/>
  </r>
  <r>
    <x v="3263"/>
    <x v="123"/>
    <x v="1"/>
    <n v="22"/>
    <x v="3"/>
    <x v="4"/>
    <x v="1"/>
    <s v="2021-04-28"/>
    <x v="0"/>
    <x v="0"/>
    <n v="26"/>
    <n v="26"/>
    <n v="0"/>
    <n v="3"/>
    <n v="48351"/>
    <n v="1859.6538461538462"/>
    <n v="48351"/>
    <n v="9670.2000000000007"/>
    <n v="4835.1000000000004"/>
    <n v="5802.12"/>
    <n v="200"/>
    <n v="6002.12"/>
    <n v="600"/>
    <n v="63456.299999999996"/>
    <n v="57454.179999999993"/>
    <s v="Paid"/>
    <s v="HDFC"/>
    <s v="260918146278"/>
    <s v="194820269846"/>
  </r>
  <r>
    <x v="3264"/>
    <x v="23"/>
    <x v="1"/>
    <n v="35"/>
    <x v="0"/>
    <x v="4"/>
    <x v="2"/>
    <s v="2019-08-25"/>
    <x v="0"/>
    <x v="0"/>
    <n v="26"/>
    <n v="24"/>
    <n v="2"/>
    <n v="0"/>
    <n v="67622"/>
    <n v="2600.8461538461538"/>
    <n v="62420.307692307688"/>
    <n v="12484.061538461538"/>
    <n v="6242.0307692307688"/>
    <n v="7490.4369230769225"/>
    <n v="200"/>
    <n v="7690.4369230769225"/>
    <n v="0"/>
    <n v="81146.399999999994"/>
    <n v="73455.963076923072"/>
    <s v="Paid"/>
    <s v="HDFC"/>
    <s v="461422729684"/>
    <s v="406572134236"/>
  </r>
  <r>
    <x v="3265"/>
    <x v="43"/>
    <x v="1"/>
    <n v="34"/>
    <x v="6"/>
    <x v="3"/>
    <x v="3"/>
    <s v="2020-02-28"/>
    <x v="0"/>
    <x v="0"/>
    <n v="26"/>
    <n v="23"/>
    <n v="3"/>
    <n v="18"/>
    <n v="31681"/>
    <n v="1218.5"/>
    <n v="28025.5"/>
    <n v="5605.1"/>
    <n v="2802.55"/>
    <n v="3363.06"/>
    <n v="200"/>
    <n v="3563.06"/>
    <n v="3600"/>
    <n v="40033.15"/>
    <n v="36470.090000000004"/>
    <s v="Paid"/>
    <s v="Axis"/>
    <s v="994331735328"/>
    <s v="261819766807"/>
  </r>
  <r>
    <x v="3266"/>
    <x v="15"/>
    <x v="1"/>
    <n v="34"/>
    <x v="5"/>
    <x v="3"/>
    <x v="2"/>
    <s v="2022-10-07"/>
    <x v="0"/>
    <x v="0"/>
    <n v="26"/>
    <n v="24"/>
    <n v="2"/>
    <n v="1"/>
    <n v="35996"/>
    <n v="1384.4615384615386"/>
    <n v="33227.076923076922"/>
    <n v="6645.4153846153849"/>
    <n v="3322.7076923076925"/>
    <n v="3987.2492307692305"/>
    <n v="200"/>
    <n v="4187.2492307692301"/>
    <n v="200"/>
    <n v="43395.199999999997"/>
    <n v="39207.950769230767"/>
    <s v="Paid"/>
    <s v="ICICI"/>
    <s v="485551034767"/>
    <s v="902326854365"/>
  </r>
  <r>
    <x v="3267"/>
    <x v="0"/>
    <x v="1"/>
    <n v="55"/>
    <x v="6"/>
    <x v="3"/>
    <x v="2"/>
    <s v="2020-10-13"/>
    <x v="0"/>
    <x v="0"/>
    <n v="26"/>
    <n v="24"/>
    <n v="2"/>
    <n v="18"/>
    <n v="24972"/>
    <n v="960.46153846153845"/>
    <n v="23051.076923076922"/>
    <n v="4610.2153846153842"/>
    <n v="2305.1076923076921"/>
    <n v="2766.1292307692306"/>
    <n v="200"/>
    <n v="2966.1292307692306"/>
    <n v="3600"/>
    <n v="33566.399999999994"/>
    <n v="30600.270769230763"/>
    <s v="Paid"/>
    <s v="SBI"/>
    <s v="968877543942"/>
    <s v="865959736495"/>
  </r>
  <r>
    <x v="3268"/>
    <x v="45"/>
    <x v="1"/>
    <n v="50"/>
    <x v="7"/>
    <x v="2"/>
    <x v="2"/>
    <s v="2025-05-04"/>
    <x v="0"/>
    <x v="0"/>
    <n v="26"/>
    <n v="26"/>
    <n v="0"/>
    <n v="16"/>
    <n v="48638"/>
    <n v="1870.6923076923076"/>
    <n v="48638"/>
    <n v="9727.6"/>
    <n v="4863.8"/>
    <n v="5836.5599999999995"/>
    <n v="200"/>
    <n v="6036.5599999999995"/>
    <n v="3200"/>
    <n v="66429.399999999994"/>
    <n v="60392.84"/>
    <s v="Paid"/>
    <s v="SBI"/>
    <s v="913572832462"/>
    <s v="500197739964"/>
  </r>
  <r>
    <x v="3269"/>
    <x v="146"/>
    <x v="0"/>
    <n v="22"/>
    <x v="0"/>
    <x v="4"/>
    <x v="2"/>
    <s v="2024-12-25"/>
    <x v="0"/>
    <x v="0"/>
    <n v="26"/>
    <n v="21"/>
    <n v="5"/>
    <n v="4"/>
    <n v="42931"/>
    <n v="1651.1923076923076"/>
    <n v="34675.038461538461"/>
    <n v="6935.0076923076922"/>
    <n v="3467.5038461538461"/>
    <n v="4161.0046153846151"/>
    <n v="200"/>
    <n v="4361.0046153846151"/>
    <n v="800"/>
    <n v="45877.55"/>
    <n v="41516.545384615391"/>
    <s v="Paid"/>
    <s v="SBI"/>
    <s v="473980640863"/>
    <s v="737818151335"/>
  </r>
  <r>
    <x v="3270"/>
    <x v="89"/>
    <x v="1"/>
    <n v="37"/>
    <x v="7"/>
    <x v="0"/>
    <x v="5"/>
    <s v="2020-04-18"/>
    <x v="0"/>
    <x v="0"/>
    <n v="26"/>
    <n v="25"/>
    <n v="1"/>
    <n v="17"/>
    <n v="24871"/>
    <n v="956.57692307692309"/>
    <n v="23914.423076923078"/>
    <n v="4782.8846153846162"/>
    <n v="2391.4423076923081"/>
    <n v="2869.7307692307691"/>
    <n v="200"/>
    <n v="3069.7307692307691"/>
    <n v="3400"/>
    <n v="34488.75"/>
    <n v="31419.01923076923"/>
    <s v="Paid"/>
    <s v="HDFC"/>
    <s v="338636747338"/>
    <s v="434998124538"/>
  </r>
  <r>
    <x v="3271"/>
    <x v="10"/>
    <x v="0"/>
    <n v="45"/>
    <x v="5"/>
    <x v="0"/>
    <x v="6"/>
    <s v="2020-01-01"/>
    <x v="0"/>
    <x v="0"/>
    <n v="26"/>
    <n v="22"/>
    <n v="4"/>
    <n v="16"/>
    <n v="42018"/>
    <n v="1616.0769230769231"/>
    <n v="35553.692307692305"/>
    <n v="7110.7384615384617"/>
    <n v="3555.3692307692309"/>
    <n v="4266.4430769230767"/>
    <n v="200"/>
    <n v="4466.4430769230767"/>
    <n v="3200"/>
    <n v="49419.799999999996"/>
    <n v="44953.356923076921"/>
    <s v="Paid"/>
    <s v="HDFC"/>
    <s v="723474530272"/>
    <s v="899644922073"/>
  </r>
  <r>
    <x v="3272"/>
    <x v="183"/>
    <x v="0"/>
    <n v="35"/>
    <x v="1"/>
    <x v="5"/>
    <x v="4"/>
    <s v="2020-03-15"/>
    <x v="0"/>
    <x v="0"/>
    <n v="26"/>
    <n v="24"/>
    <n v="2"/>
    <n v="17"/>
    <n v="63372"/>
    <n v="2437.3846153846152"/>
    <n v="58497.230769230766"/>
    <n v="11699.446153846155"/>
    <n v="5849.7230769230773"/>
    <n v="7019.6676923076921"/>
    <n v="200"/>
    <n v="7219.6676923076921"/>
    <n v="3400"/>
    <n v="79446.399999999994"/>
    <n v="72226.732307692306"/>
    <s v="Paid"/>
    <s v="HDFC"/>
    <s v="677174663163"/>
    <s v="605677372992"/>
  </r>
  <r>
    <x v="3273"/>
    <x v="101"/>
    <x v="0"/>
    <n v="47"/>
    <x v="7"/>
    <x v="3"/>
    <x v="3"/>
    <s v="2024-05-17"/>
    <x v="0"/>
    <x v="0"/>
    <n v="26"/>
    <n v="25"/>
    <n v="1"/>
    <n v="17"/>
    <n v="46421"/>
    <n v="1785.4230769230769"/>
    <n v="44635.576923076922"/>
    <n v="8927.1153846153848"/>
    <n v="4463.5576923076924"/>
    <n v="5356.2692307692305"/>
    <n v="200"/>
    <n v="5556.2692307692305"/>
    <n v="3400"/>
    <n v="61426.25"/>
    <n v="55869.980769230766"/>
    <s v="Paid"/>
    <s v="HDFC"/>
    <s v="389185776987"/>
    <s v="712405111188"/>
  </r>
  <r>
    <x v="3274"/>
    <x v="137"/>
    <x v="1"/>
    <n v="41"/>
    <x v="6"/>
    <x v="2"/>
    <x v="1"/>
    <s v="2019-06-08"/>
    <x v="0"/>
    <x v="0"/>
    <n v="26"/>
    <n v="24"/>
    <n v="2"/>
    <n v="20"/>
    <n v="41205"/>
    <n v="1584.8076923076924"/>
    <n v="38035.384615384617"/>
    <n v="7607.0769230769238"/>
    <n v="3803.5384615384619"/>
    <n v="4564.2461538461539"/>
    <n v="200"/>
    <n v="4764.2461538461539"/>
    <n v="4000"/>
    <n v="53446"/>
    <n v="48681.75384615385"/>
    <s v="Paid"/>
    <s v="HDFC"/>
    <s v="403865257961"/>
    <s v="607882220561"/>
  </r>
  <r>
    <x v="3275"/>
    <x v="105"/>
    <x v="1"/>
    <n v="39"/>
    <x v="4"/>
    <x v="5"/>
    <x v="1"/>
    <s v="2025-02-14"/>
    <x v="0"/>
    <x v="0"/>
    <n v="26"/>
    <n v="25"/>
    <n v="1"/>
    <n v="11"/>
    <n v="32147"/>
    <n v="1236.4230769230769"/>
    <n v="30910.576923076922"/>
    <n v="6182.1153846153848"/>
    <n v="3091.0576923076924"/>
    <n v="3709.2692307692305"/>
    <n v="200"/>
    <n v="3909.2692307692305"/>
    <n v="2200"/>
    <n v="42383.75"/>
    <n v="38474.480769230766"/>
    <s v="Paid"/>
    <s v="ICICI"/>
    <s v="865438030531"/>
    <s v="813247232600"/>
  </r>
  <r>
    <x v="3276"/>
    <x v="129"/>
    <x v="0"/>
    <n v="42"/>
    <x v="3"/>
    <x v="4"/>
    <x v="6"/>
    <s v="2019-06-21"/>
    <x v="0"/>
    <x v="0"/>
    <n v="26"/>
    <n v="25"/>
    <n v="1"/>
    <n v="11"/>
    <n v="32056"/>
    <n v="1232.9230769230769"/>
    <n v="30823.076923076922"/>
    <n v="6164.6153846153848"/>
    <n v="3082.3076923076924"/>
    <n v="3698.7692307692305"/>
    <n v="200"/>
    <n v="3898.7692307692305"/>
    <n v="2200"/>
    <n v="42270"/>
    <n v="38371.230769230766"/>
    <s v="Paid"/>
    <s v="Axis"/>
    <s v="655775873551"/>
    <s v="126295278835"/>
  </r>
  <r>
    <x v="3277"/>
    <x v="148"/>
    <x v="0"/>
    <n v="25"/>
    <x v="0"/>
    <x v="4"/>
    <x v="2"/>
    <s v="2024-05-16"/>
    <x v="0"/>
    <x v="0"/>
    <n v="26"/>
    <n v="25"/>
    <n v="1"/>
    <n v="4"/>
    <n v="52393"/>
    <n v="2015.1153846153845"/>
    <n v="50377.88461538461"/>
    <n v="10075.576923076922"/>
    <n v="5037.788461538461"/>
    <n v="6045.3461538461534"/>
    <n v="200"/>
    <n v="6245.3461538461534"/>
    <n v="800"/>
    <n v="66291.25"/>
    <n v="60045.903846153844"/>
    <s v="Paid"/>
    <s v="HDFC"/>
    <s v="632844191393"/>
    <s v="119551163505"/>
  </r>
  <r>
    <x v="3278"/>
    <x v="44"/>
    <x v="1"/>
    <n v="43"/>
    <x v="5"/>
    <x v="2"/>
    <x v="6"/>
    <s v="2024-09-17"/>
    <x v="0"/>
    <x v="0"/>
    <n v="26"/>
    <n v="23"/>
    <n v="3"/>
    <n v="9"/>
    <n v="42701"/>
    <n v="1642.3461538461538"/>
    <n v="37773.961538461539"/>
    <n v="7554.792307692308"/>
    <n v="3777.396153846154"/>
    <n v="4532.8753846153841"/>
    <n v="200"/>
    <n v="4732.8753846153841"/>
    <n v="1800"/>
    <n v="50906.15"/>
    <n v="46173.274615384616"/>
    <s v="Paid"/>
    <s v="ICICI"/>
    <s v="533738313698"/>
    <s v="768704958839"/>
  </r>
  <r>
    <x v="3279"/>
    <x v="100"/>
    <x v="0"/>
    <n v="41"/>
    <x v="5"/>
    <x v="5"/>
    <x v="0"/>
    <s v="2019-01-03"/>
    <x v="0"/>
    <x v="0"/>
    <n v="26"/>
    <n v="25"/>
    <n v="1"/>
    <n v="4"/>
    <n v="55558"/>
    <n v="2136.8461538461538"/>
    <n v="53421.153846153844"/>
    <n v="10684.23076923077"/>
    <n v="5342.1153846153848"/>
    <n v="6410.538461538461"/>
    <n v="200"/>
    <n v="6610.538461538461"/>
    <n v="800"/>
    <n v="70247.5"/>
    <n v="63636.961538461539"/>
    <s v="Paid"/>
    <s v="HDFC"/>
    <s v="606920236151"/>
    <s v="592435437310"/>
  </r>
  <r>
    <x v="3280"/>
    <x v="136"/>
    <x v="1"/>
    <n v="51"/>
    <x v="2"/>
    <x v="5"/>
    <x v="2"/>
    <s v="2023-01-19"/>
    <x v="0"/>
    <x v="0"/>
    <n v="26"/>
    <n v="23"/>
    <n v="3"/>
    <n v="16"/>
    <n v="74458"/>
    <n v="2863.7692307692309"/>
    <n v="65866.692307692312"/>
    <n v="13173.338461538464"/>
    <n v="6586.6692307692319"/>
    <n v="7904.0030769230771"/>
    <n v="200"/>
    <n v="8104.0030769230771"/>
    <n v="3200"/>
    <n v="88826.7"/>
    <n v="80722.696923076917"/>
    <s v="Paid"/>
    <s v="Axis"/>
    <s v="854391048543"/>
    <s v="433750058999"/>
  </r>
  <r>
    <x v="3281"/>
    <x v="199"/>
    <x v="1"/>
    <n v="48"/>
    <x v="5"/>
    <x v="1"/>
    <x v="0"/>
    <s v="2019-02-12"/>
    <x v="0"/>
    <x v="0"/>
    <n v="26"/>
    <n v="26"/>
    <n v="0"/>
    <n v="12"/>
    <n v="70477"/>
    <n v="2710.6538461538462"/>
    <n v="70477"/>
    <n v="14095.400000000001"/>
    <n v="7047.7000000000007"/>
    <n v="8457.24"/>
    <n v="200"/>
    <n v="8657.24"/>
    <n v="2400"/>
    <n v="94020.099999999991"/>
    <n v="85362.859999999986"/>
    <s v="Paid"/>
    <s v="HDFC"/>
    <s v="971599847300"/>
    <s v="735765978828"/>
  </r>
  <r>
    <x v="3282"/>
    <x v="143"/>
    <x v="1"/>
    <n v="32"/>
    <x v="5"/>
    <x v="5"/>
    <x v="1"/>
    <s v="2024-06-05"/>
    <x v="0"/>
    <x v="0"/>
    <n v="26"/>
    <n v="25"/>
    <n v="1"/>
    <n v="6"/>
    <n v="77931"/>
    <n v="2997.3461538461538"/>
    <n v="74933.653846153844"/>
    <n v="14986.73076923077"/>
    <n v="7493.3653846153848"/>
    <n v="8992.038461538461"/>
    <n v="200"/>
    <n v="9192.038461538461"/>
    <n v="1200"/>
    <n v="98613.75"/>
    <n v="89421.711538461532"/>
    <s v="Paid"/>
    <s v="SBI"/>
    <s v="690624312441"/>
    <s v="389769305446"/>
  </r>
  <r>
    <x v="3283"/>
    <x v="54"/>
    <x v="1"/>
    <n v="31"/>
    <x v="6"/>
    <x v="5"/>
    <x v="3"/>
    <s v="2025-01-07"/>
    <x v="0"/>
    <x v="0"/>
    <n v="26"/>
    <n v="24"/>
    <n v="2"/>
    <n v="2"/>
    <n v="59942"/>
    <n v="2305.4615384615386"/>
    <n v="55331.076923076922"/>
    <n v="11066.215384615385"/>
    <n v="5533.1076923076926"/>
    <n v="6639.7292307692305"/>
    <n v="200"/>
    <n v="6839.7292307692305"/>
    <n v="400"/>
    <n v="72330.399999999994"/>
    <n v="65490.670769230761"/>
    <s v="Paid"/>
    <s v="Axis"/>
    <s v="200470260087"/>
    <s v="404915074441"/>
  </r>
  <r>
    <x v="3284"/>
    <x v="173"/>
    <x v="1"/>
    <n v="38"/>
    <x v="3"/>
    <x v="0"/>
    <x v="0"/>
    <s v="2024-05-16"/>
    <x v="0"/>
    <x v="0"/>
    <n v="26"/>
    <n v="24"/>
    <n v="2"/>
    <n v="15"/>
    <n v="53984"/>
    <n v="2076.3076923076924"/>
    <n v="49831.384615384617"/>
    <n v="9966.2769230769245"/>
    <n v="4983.1384615384623"/>
    <n v="5979.7661538461534"/>
    <n v="200"/>
    <n v="6179.7661538461534"/>
    <n v="3000"/>
    <n v="67780.800000000003"/>
    <n v="61601.033846153849"/>
    <s v="Paid"/>
    <s v="HDFC"/>
    <s v="761655314511"/>
    <s v="548239113600"/>
  </r>
  <r>
    <x v="3285"/>
    <x v="64"/>
    <x v="1"/>
    <n v="39"/>
    <x v="2"/>
    <x v="1"/>
    <x v="4"/>
    <s v="2022-09-25"/>
    <x v="0"/>
    <x v="0"/>
    <n v="26"/>
    <n v="22"/>
    <n v="4"/>
    <n v="7"/>
    <n v="22606"/>
    <n v="869.46153846153845"/>
    <n v="19128.153846153848"/>
    <n v="3825.6307692307696"/>
    <n v="1912.8153846153848"/>
    <n v="2295.3784615384616"/>
    <n v="200"/>
    <n v="2495.3784615384616"/>
    <n v="1400"/>
    <n v="26266.600000000002"/>
    <n v="23771.221538461541"/>
    <s v="Paid"/>
    <s v="HDFC"/>
    <s v="928459062547"/>
    <s v="812563154497"/>
  </r>
  <r>
    <x v="3286"/>
    <x v="181"/>
    <x v="0"/>
    <n v="39"/>
    <x v="0"/>
    <x v="1"/>
    <x v="1"/>
    <s v="2022-12-07"/>
    <x v="0"/>
    <x v="0"/>
    <n v="26"/>
    <n v="22"/>
    <n v="4"/>
    <n v="8"/>
    <n v="67854"/>
    <n v="2609.7692307692309"/>
    <n v="57414.923076923078"/>
    <n v="11482.984615384616"/>
    <n v="5741.4923076923078"/>
    <n v="6889.790769230769"/>
    <n v="200"/>
    <n v="7089.790769230769"/>
    <n v="1600"/>
    <n v="76239.399999999994"/>
    <n v="69149.609230769231"/>
    <s v="Paid"/>
    <s v="HDFC"/>
    <s v="918496393420"/>
    <s v="344155105350"/>
  </r>
  <r>
    <x v="3287"/>
    <x v="84"/>
    <x v="1"/>
    <n v="37"/>
    <x v="7"/>
    <x v="1"/>
    <x v="0"/>
    <s v="2023-08-22"/>
    <x v="0"/>
    <x v="0"/>
    <n v="26"/>
    <n v="23"/>
    <n v="3"/>
    <n v="5"/>
    <n v="76430"/>
    <n v="2939.6153846153848"/>
    <n v="67611.153846153844"/>
    <n v="13522.23076923077"/>
    <n v="6761.1153846153848"/>
    <n v="8113.3384615384612"/>
    <n v="200"/>
    <n v="8313.3384615384603"/>
    <n v="1000"/>
    <n v="88894.5"/>
    <n v="80581.161538461543"/>
    <s v="Paid"/>
    <s v="HDFC"/>
    <s v="903884711323"/>
    <s v="414920274265"/>
  </r>
  <r>
    <x v="3288"/>
    <x v="28"/>
    <x v="0"/>
    <n v="28"/>
    <x v="3"/>
    <x v="4"/>
    <x v="4"/>
    <s v="2024-03-27"/>
    <x v="0"/>
    <x v="0"/>
    <n v="26"/>
    <n v="22"/>
    <n v="4"/>
    <n v="12"/>
    <n v="44358"/>
    <n v="1706.0769230769231"/>
    <n v="37533.692307692305"/>
    <n v="7506.7384615384617"/>
    <n v="3753.3692307692309"/>
    <n v="4504.0430769230761"/>
    <n v="200"/>
    <n v="4704.0430769230761"/>
    <n v="2400"/>
    <n v="51193.799999999996"/>
    <n v="46489.756923076922"/>
    <s v="Paid"/>
    <s v="Axis"/>
    <s v="481249424620"/>
    <s v="792325887925"/>
  </r>
  <r>
    <x v="3289"/>
    <x v="183"/>
    <x v="0"/>
    <n v="42"/>
    <x v="1"/>
    <x v="5"/>
    <x v="5"/>
    <s v="2023-10-09"/>
    <x v="0"/>
    <x v="0"/>
    <n v="26"/>
    <n v="22"/>
    <n v="4"/>
    <n v="4"/>
    <n v="50680"/>
    <n v="1949.2307692307693"/>
    <n v="42883.076923076922"/>
    <n v="8576.6153846153848"/>
    <n v="4288.3076923076924"/>
    <n v="5145.9692307692303"/>
    <n v="200"/>
    <n v="5345.9692307692303"/>
    <n v="800"/>
    <n v="56548"/>
    <n v="51202.030769230769"/>
    <s v="Paid"/>
    <s v="HDFC"/>
    <s v="711896434771"/>
    <s v="854557244882"/>
  </r>
  <r>
    <x v="3290"/>
    <x v="56"/>
    <x v="1"/>
    <n v="47"/>
    <x v="0"/>
    <x v="1"/>
    <x v="1"/>
    <s v="2020-07-03"/>
    <x v="0"/>
    <x v="0"/>
    <n v="26"/>
    <n v="22"/>
    <n v="4"/>
    <n v="19"/>
    <n v="53515"/>
    <n v="2058.2692307692309"/>
    <n v="45281.923076923078"/>
    <n v="9056.3846153846152"/>
    <n v="4528.1923076923076"/>
    <n v="5433.830769230769"/>
    <n v="200"/>
    <n v="5633.830769230769"/>
    <n v="3800"/>
    <n v="62666.5"/>
    <n v="57032.669230769228"/>
    <s v="Paid"/>
    <s v="SBI"/>
    <s v="283884021875"/>
    <s v="605291274803"/>
  </r>
  <r>
    <x v="3291"/>
    <x v="195"/>
    <x v="0"/>
    <n v="38"/>
    <x v="3"/>
    <x v="3"/>
    <x v="0"/>
    <s v="2023-04-21"/>
    <x v="0"/>
    <x v="0"/>
    <n v="26"/>
    <n v="26"/>
    <n v="0"/>
    <n v="4"/>
    <n v="68499"/>
    <n v="2634.5769230769229"/>
    <n v="68499"/>
    <n v="13699.800000000001"/>
    <n v="6849.9000000000005"/>
    <n v="8219.8799999999992"/>
    <n v="200"/>
    <n v="8419.8799999999992"/>
    <n v="800"/>
    <n v="89848.7"/>
    <n v="81428.819999999992"/>
    <s v="Paid"/>
    <s v="Axis"/>
    <s v="903446644727"/>
    <s v="659562873395"/>
  </r>
  <r>
    <x v="3292"/>
    <x v="60"/>
    <x v="1"/>
    <n v="23"/>
    <x v="6"/>
    <x v="4"/>
    <x v="1"/>
    <s v="2025-02-16"/>
    <x v="0"/>
    <x v="0"/>
    <n v="26"/>
    <n v="22"/>
    <n v="4"/>
    <n v="16"/>
    <n v="67042"/>
    <n v="2578.5384615384614"/>
    <n v="56727.846153846149"/>
    <n v="11345.56923076923"/>
    <n v="5672.7846153846149"/>
    <n v="6807.3415384615373"/>
    <n v="200"/>
    <n v="7007.3415384615373"/>
    <n v="3200"/>
    <n v="76946.2"/>
    <n v="69938.858461538461"/>
    <s v="Paid"/>
    <s v="ICICI"/>
    <s v="922075582280"/>
    <s v="279781684877"/>
  </r>
  <r>
    <x v="3293"/>
    <x v="63"/>
    <x v="1"/>
    <n v="48"/>
    <x v="1"/>
    <x v="4"/>
    <x v="2"/>
    <s v="2020-04-13"/>
    <x v="0"/>
    <x v="0"/>
    <n v="26"/>
    <n v="23"/>
    <n v="3"/>
    <n v="19"/>
    <n v="38908"/>
    <n v="1496.4615384615386"/>
    <n v="34418.61538461539"/>
    <n v="6883.7230769230782"/>
    <n v="3441.8615384615391"/>
    <n v="4130.2338461538466"/>
    <n v="200"/>
    <n v="4330.2338461538466"/>
    <n v="3800"/>
    <n v="48544.200000000012"/>
    <n v="44213.966153846166"/>
    <s v="Paid"/>
    <s v="Axis"/>
    <s v="718296482024"/>
    <s v="429646199716"/>
  </r>
  <r>
    <x v="3294"/>
    <x v="73"/>
    <x v="1"/>
    <n v="30"/>
    <x v="6"/>
    <x v="4"/>
    <x v="4"/>
    <s v="2020-07-20"/>
    <x v="0"/>
    <x v="0"/>
    <n v="26"/>
    <n v="25"/>
    <n v="1"/>
    <n v="11"/>
    <n v="40918"/>
    <n v="1573.7692307692307"/>
    <n v="39344.230769230766"/>
    <n v="7868.8461538461534"/>
    <n v="3934.4230769230767"/>
    <n v="4721.3076923076915"/>
    <n v="200"/>
    <n v="4921.3076923076915"/>
    <n v="2200"/>
    <n v="53347.5"/>
    <n v="48426.192307692312"/>
    <s v="Paid"/>
    <s v="ICICI"/>
    <s v="905145180437"/>
    <s v="772780141694"/>
  </r>
  <r>
    <x v="3295"/>
    <x v="99"/>
    <x v="1"/>
    <n v="32"/>
    <x v="6"/>
    <x v="1"/>
    <x v="0"/>
    <s v="2025-03-15"/>
    <x v="0"/>
    <x v="0"/>
    <n v="26"/>
    <n v="22"/>
    <n v="4"/>
    <n v="2"/>
    <n v="50628"/>
    <n v="1947.2307692307693"/>
    <n v="42839.076923076922"/>
    <n v="8567.8153846153855"/>
    <n v="4283.9076923076927"/>
    <n v="5140.6892307692306"/>
    <n v="200"/>
    <n v="5340.6892307692306"/>
    <n v="400"/>
    <n v="56090.8"/>
    <n v="50750.110769230771"/>
    <s v="Paid"/>
    <s v="Axis"/>
    <s v="324858943968"/>
    <s v="663718706912"/>
  </r>
  <r>
    <x v="3296"/>
    <x v="107"/>
    <x v="0"/>
    <n v="52"/>
    <x v="2"/>
    <x v="5"/>
    <x v="1"/>
    <s v="2021-04-12"/>
    <x v="0"/>
    <x v="0"/>
    <n v="26"/>
    <n v="25"/>
    <n v="1"/>
    <n v="18"/>
    <n v="77172"/>
    <n v="2968.1538461538462"/>
    <n v="74203.846153846156"/>
    <n v="14840.769230769232"/>
    <n v="7420.3846153846162"/>
    <n v="8904.461538461539"/>
    <n v="200"/>
    <n v="9104.461538461539"/>
    <n v="3600"/>
    <n v="100065"/>
    <n v="90960.538461538468"/>
    <s v="Paid"/>
    <s v="SBI"/>
    <s v="911830299019"/>
    <s v="233521607651"/>
  </r>
  <r>
    <x v="3297"/>
    <x v="99"/>
    <x v="1"/>
    <n v="54"/>
    <x v="4"/>
    <x v="0"/>
    <x v="3"/>
    <s v="2019-11-04"/>
    <x v="0"/>
    <x v="0"/>
    <n v="26"/>
    <n v="24"/>
    <n v="2"/>
    <n v="1"/>
    <n v="37942"/>
    <n v="1459.3076923076924"/>
    <n v="35023.384615384617"/>
    <n v="7004.6769230769241"/>
    <n v="3502.3384615384621"/>
    <n v="4202.8061538461543"/>
    <n v="200"/>
    <n v="4402.8061538461543"/>
    <n v="200"/>
    <n v="45730.400000000001"/>
    <n v="41327.593846153846"/>
    <s v="Paid"/>
    <s v="HDFC"/>
    <s v="147438120633"/>
    <s v="190237627609"/>
  </r>
  <r>
    <x v="3298"/>
    <x v="136"/>
    <x v="1"/>
    <n v="41"/>
    <x v="2"/>
    <x v="2"/>
    <x v="4"/>
    <s v="2023-04-12"/>
    <x v="0"/>
    <x v="0"/>
    <n v="26"/>
    <n v="23"/>
    <n v="3"/>
    <n v="0"/>
    <n v="27253"/>
    <n v="1048.1923076923076"/>
    <n v="24108.423076923074"/>
    <n v="4821.6846153846154"/>
    <n v="2410.8423076923077"/>
    <n v="2893.0107692307688"/>
    <n v="200"/>
    <n v="3093.0107692307688"/>
    <n v="0"/>
    <n v="31340.949999999997"/>
    <n v="28247.939230769229"/>
    <s v="Paid"/>
    <s v="Axis"/>
    <s v="669834418284"/>
    <s v="178093243311"/>
  </r>
  <r>
    <x v="3299"/>
    <x v="148"/>
    <x v="0"/>
    <n v="21"/>
    <x v="4"/>
    <x v="2"/>
    <x v="0"/>
    <s v="2023-07-05"/>
    <x v="0"/>
    <x v="0"/>
    <n v="26"/>
    <n v="25"/>
    <n v="1"/>
    <n v="17"/>
    <n v="39820"/>
    <n v="1531.5384615384614"/>
    <n v="38288.461538461539"/>
    <n v="7657.6923076923085"/>
    <n v="3828.8461538461543"/>
    <n v="4594.6153846153848"/>
    <n v="200"/>
    <n v="4794.6153846153848"/>
    <n v="3400"/>
    <n v="53175"/>
    <n v="48380.384615384617"/>
    <s v="Paid"/>
    <s v="HDFC"/>
    <s v="417774761026"/>
    <s v="501360402279"/>
  </r>
  <r>
    <x v="3300"/>
    <x v="173"/>
    <x v="1"/>
    <n v="53"/>
    <x v="6"/>
    <x v="2"/>
    <x v="6"/>
    <s v="2024-03-26"/>
    <x v="0"/>
    <x v="0"/>
    <n v="26"/>
    <n v="23"/>
    <n v="3"/>
    <n v="15"/>
    <n v="60453"/>
    <n v="2325.1153846153848"/>
    <n v="53477.653846153851"/>
    <n v="10695.530769230771"/>
    <n v="5347.7653846153853"/>
    <n v="6417.3184615384616"/>
    <n v="200"/>
    <n v="6617.3184615384616"/>
    <n v="3000"/>
    <n v="72520.950000000012"/>
    <n v="65903.631538461545"/>
    <s v="Paid"/>
    <s v="SBI"/>
    <s v="719117930922"/>
    <s v="850723088492"/>
  </r>
  <r>
    <x v="3301"/>
    <x v="30"/>
    <x v="1"/>
    <n v="28"/>
    <x v="5"/>
    <x v="4"/>
    <x v="6"/>
    <s v="2020-06-06"/>
    <x v="0"/>
    <x v="0"/>
    <n v="26"/>
    <n v="25"/>
    <n v="1"/>
    <n v="6"/>
    <n v="70012"/>
    <n v="2692.7692307692309"/>
    <n v="67319.23076923078"/>
    <n v="13463.846153846156"/>
    <n v="6731.923076923078"/>
    <n v="8078.3076923076933"/>
    <n v="200"/>
    <n v="8278.3076923076933"/>
    <n v="1200"/>
    <n v="88715.000000000015"/>
    <n v="80436.692307692327"/>
    <s v="Paid"/>
    <s v="SBI"/>
    <s v="678389648794"/>
    <s v="836743168591"/>
  </r>
  <r>
    <x v="3302"/>
    <x v="54"/>
    <x v="0"/>
    <n v="51"/>
    <x v="4"/>
    <x v="5"/>
    <x v="5"/>
    <s v="2022-11-23"/>
    <x v="0"/>
    <x v="0"/>
    <n v="26"/>
    <n v="22"/>
    <n v="4"/>
    <n v="20"/>
    <n v="19032"/>
    <n v="732"/>
    <n v="16104"/>
    <n v="3220.8"/>
    <n v="1610.4"/>
    <n v="1932.48"/>
    <n v="200"/>
    <n v="2132.48"/>
    <n v="4000"/>
    <n v="24935.200000000001"/>
    <n v="22802.720000000001"/>
    <s v="Paid"/>
    <s v="Axis"/>
    <s v="894324088802"/>
    <s v="858145232665"/>
  </r>
  <r>
    <x v="3303"/>
    <x v="106"/>
    <x v="1"/>
    <n v="30"/>
    <x v="4"/>
    <x v="5"/>
    <x v="1"/>
    <s v="2022-07-30"/>
    <x v="0"/>
    <x v="0"/>
    <n v="26"/>
    <n v="23"/>
    <n v="3"/>
    <n v="17"/>
    <n v="29049"/>
    <n v="1117.2692307692307"/>
    <n v="25697.192307692305"/>
    <n v="5139.4384615384615"/>
    <n v="2569.7192307692308"/>
    <n v="3083.6630769230765"/>
    <n v="200"/>
    <n v="3283.6630769230765"/>
    <n v="3400"/>
    <n v="36806.35"/>
    <n v="33522.686923076923"/>
    <s v="Paid"/>
    <s v="SBI"/>
    <s v="561881763252"/>
    <s v="104340218323"/>
  </r>
  <r>
    <x v="3304"/>
    <x v="197"/>
    <x v="0"/>
    <n v="40"/>
    <x v="5"/>
    <x v="4"/>
    <x v="4"/>
    <s v="2024-03-16"/>
    <x v="0"/>
    <x v="0"/>
    <n v="26"/>
    <n v="24"/>
    <n v="2"/>
    <n v="0"/>
    <n v="45971"/>
    <n v="1768.1153846153845"/>
    <n v="42434.769230769227"/>
    <n v="8486.953846153845"/>
    <n v="4243.4769230769225"/>
    <n v="5092.1723076923072"/>
    <n v="200"/>
    <n v="5292.1723076923072"/>
    <n v="0"/>
    <n v="55165.2"/>
    <n v="49873.027692307689"/>
    <s v="Paid"/>
    <s v="HDFC"/>
    <s v="268185950107"/>
    <s v="702771059822"/>
  </r>
  <r>
    <x v="3305"/>
    <x v="190"/>
    <x v="0"/>
    <n v="55"/>
    <x v="6"/>
    <x v="3"/>
    <x v="3"/>
    <s v="2025-10-12"/>
    <x v="0"/>
    <x v="0"/>
    <n v="26"/>
    <n v="24"/>
    <n v="2"/>
    <n v="20"/>
    <n v="26198"/>
    <n v="1007.6153846153846"/>
    <n v="24182.76923076923"/>
    <n v="4836.5538461538463"/>
    <n v="2418.2769230769231"/>
    <n v="2901.9323076923074"/>
    <n v="200"/>
    <n v="3101.9323076923074"/>
    <n v="4000"/>
    <n v="35437.599999999999"/>
    <n v="32335.667692307692"/>
    <s v="Paid"/>
    <s v="ICICI"/>
    <s v="989573319579"/>
    <s v="442229459771"/>
  </r>
  <r>
    <x v="3306"/>
    <x v="191"/>
    <x v="1"/>
    <n v="39"/>
    <x v="5"/>
    <x v="4"/>
    <x v="1"/>
    <s v="2020-06-19"/>
    <x v="0"/>
    <x v="0"/>
    <n v="26"/>
    <n v="24"/>
    <n v="2"/>
    <n v="18"/>
    <n v="25422"/>
    <n v="977.76923076923072"/>
    <n v="23466.461538461539"/>
    <n v="4693.292307692308"/>
    <n v="2346.646153846154"/>
    <n v="2815.9753846153844"/>
    <n v="200"/>
    <n v="3015.9753846153844"/>
    <n v="3600"/>
    <n v="34106.400000000001"/>
    <n v="31090.424615384618"/>
    <s v="Paid"/>
    <s v="SBI"/>
    <s v="395083359863"/>
    <s v="970481240988"/>
  </r>
  <r>
    <x v="3307"/>
    <x v="97"/>
    <x v="0"/>
    <n v="23"/>
    <x v="3"/>
    <x v="5"/>
    <x v="1"/>
    <s v="2019-08-01"/>
    <x v="0"/>
    <x v="0"/>
    <n v="26"/>
    <n v="24"/>
    <n v="2"/>
    <n v="13"/>
    <n v="62871"/>
    <n v="2418.1153846153848"/>
    <n v="58034.769230769234"/>
    <n v="11606.953846153847"/>
    <n v="5803.4769230769234"/>
    <n v="6964.1723076923081"/>
    <n v="200"/>
    <n v="7164.1723076923081"/>
    <n v="2600"/>
    <n v="78045.200000000012"/>
    <n v="70881.027692307704"/>
    <s v="Paid"/>
    <s v="ICICI"/>
    <s v="280305047743"/>
    <s v="234347624577"/>
  </r>
  <r>
    <x v="3308"/>
    <x v="108"/>
    <x v="0"/>
    <n v="34"/>
    <x v="7"/>
    <x v="4"/>
    <x v="0"/>
    <s v="2021-06-07"/>
    <x v="0"/>
    <x v="0"/>
    <n v="26"/>
    <n v="25"/>
    <n v="1"/>
    <n v="6"/>
    <n v="49230"/>
    <n v="1893.4615384615386"/>
    <n v="47336.538461538461"/>
    <n v="9467.3076923076933"/>
    <n v="4733.6538461538466"/>
    <n v="5680.3846153846152"/>
    <n v="200"/>
    <n v="5880.3846153846152"/>
    <n v="1200"/>
    <n v="62737.5"/>
    <n v="56857.115384615383"/>
    <s v="Paid"/>
    <s v="SBI"/>
    <s v="361248072653"/>
    <s v="863513183563"/>
  </r>
  <r>
    <x v="3309"/>
    <x v="115"/>
    <x v="0"/>
    <n v="46"/>
    <x v="3"/>
    <x v="1"/>
    <x v="4"/>
    <s v="2023-12-02"/>
    <x v="0"/>
    <x v="0"/>
    <n v="26"/>
    <n v="23"/>
    <n v="3"/>
    <n v="8"/>
    <n v="61826"/>
    <n v="2377.9230769230771"/>
    <n v="54692.230769230773"/>
    <n v="10938.446153846155"/>
    <n v="5469.2230769230773"/>
    <n v="6563.0676923076926"/>
    <n v="200"/>
    <n v="6763.0676923076926"/>
    <n v="1600"/>
    <n v="72699.900000000009"/>
    <n v="65936.832307692312"/>
    <s v="Paid"/>
    <s v="ICICI"/>
    <s v="395706670906"/>
    <s v="649530592384"/>
  </r>
  <r>
    <x v="3310"/>
    <x v="193"/>
    <x v="0"/>
    <n v="50"/>
    <x v="6"/>
    <x v="3"/>
    <x v="6"/>
    <s v="2019-12-20"/>
    <x v="0"/>
    <x v="0"/>
    <n v="26"/>
    <n v="25"/>
    <n v="1"/>
    <n v="7"/>
    <n v="41688"/>
    <n v="1603.3846153846155"/>
    <n v="40084.61538461539"/>
    <n v="8016.923076923078"/>
    <n v="4008.461538461539"/>
    <n v="4810.1538461538466"/>
    <n v="200"/>
    <n v="5010.1538461538466"/>
    <n v="1400"/>
    <n v="53510.000000000007"/>
    <n v="48499.846153846163"/>
    <s v="Paid"/>
    <s v="ICICI"/>
    <s v="455911576231"/>
    <s v="944778408039"/>
  </r>
  <r>
    <x v="3311"/>
    <x v="198"/>
    <x v="0"/>
    <n v="42"/>
    <x v="6"/>
    <x v="0"/>
    <x v="0"/>
    <s v="2022-09-15"/>
    <x v="0"/>
    <x v="0"/>
    <n v="26"/>
    <n v="25"/>
    <n v="1"/>
    <n v="20"/>
    <n v="52288"/>
    <n v="2011.0769230769231"/>
    <n v="50276.923076923078"/>
    <n v="10055.384615384617"/>
    <n v="5027.6923076923085"/>
    <n v="6033.2307692307695"/>
    <n v="200"/>
    <n v="6233.2307692307695"/>
    <n v="4000"/>
    <n v="69360"/>
    <n v="63126.769230769234"/>
    <s v="Paid"/>
    <s v="ICICI"/>
    <s v="462972310819"/>
    <s v="835209514017"/>
  </r>
  <r>
    <x v="3312"/>
    <x v="29"/>
    <x v="1"/>
    <n v="55"/>
    <x v="6"/>
    <x v="5"/>
    <x v="4"/>
    <s v="2019-04-15"/>
    <x v="0"/>
    <x v="0"/>
    <n v="26"/>
    <n v="24"/>
    <n v="2"/>
    <n v="1"/>
    <n v="46028"/>
    <n v="1770.3076923076924"/>
    <n v="42487.384615384617"/>
    <n v="8497.4769230769234"/>
    <n v="4248.7384615384617"/>
    <n v="5098.4861538461537"/>
    <n v="200"/>
    <n v="5298.4861538461537"/>
    <n v="200"/>
    <n v="55433.600000000006"/>
    <n v="50135.11384615385"/>
    <s v="Paid"/>
    <s v="ICICI"/>
    <s v="112855684383"/>
    <s v="694433281255"/>
  </r>
  <r>
    <x v="3313"/>
    <x v="72"/>
    <x v="1"/>
    <n v="55"/>
    <x v="7"/>
    <x v="5"/>
    <x v="0"/>
    <s v="2024-07-29"/>
    <x v="0"/>
    <x v="0"/>
    <n v="26"/>
    <n v="24"/>
    <n v="2"/>
    <n v="17"/>
    <n v="71945"/>
    <n v="2767.1153846153848"/>
    <n v="66410.769230769234"/>
    <n v="13282.153846153848"/>
    <n v="6641.0769230769238"/>
    <n v="7969.292307692308"/>
    <n v="200"/>
    <n v="8169.292307692308"/>
    <n v="3400"/>
    <n v="89734"/>
    <n v="81564.707692307697"/>
    <s v="Paid"/>
    <s v="Axis"/>
    <s v="775915044236"/>
    <s v="329214189021"/>
  </r>
  <r>
    <x v="3314"/>
    <x v="185"/>
    <x v="1"/>
    <n v="51"/>
    <x v="4"/>
    <x v="0"/>
    <x v="4"/>
    <s v="2022-03-16"/>
    <x v="0"/>
    <x v="0"/>
    <n v="26"/>
    <n v="24"/>
    <n v="2"/>
    <n v="8"/>
    <n v="41648"/>
    <n v="1601.8461538461538"/>
    <n v="38444.307692307688"/>
    <n v="7688.8615384615377"/>
    <n v="3844.4307692307689"/>
    <n v="4613.3169230769226"/>
    <n v="200"/>
    <n v="4813.3169230769226"/>
    <n v="1600"/>
    <n v="51577.599999999999"/>
    <n v="46764.283076923079"/>
    <s v="Paid"/>
    <s v="HDFC"/>
    <s v="558996319882"/>
    <s v="997150836543"/>
  </r>
  <r>
    <x v="3315"/>
    <x v="128"/>
    <x v="1"/>
    <n v="39"/>
    <x v="1"/>
    <x v="2"/>
    <x v="1"/>
    <s v="2022-12-13"/>
    <x v="0"/>
    <x v="0"/>
    <n v="26"/>
    <n v="23"/>
    <n v="3"/>
    <n v="12"/>
    <n v="63404"/>
    <n v="2438.6153846153848"/>
    <n v="56088.153846153851"/>
    <n v="11217.630769230771"/>
    <n v="5608.8153846153855"/>
    <n v="6730.5784615384619"/>
    <n v="200"/>
    <n v="6930.5784615384619"/>
    <n v="2400"/>
    <n v="75314.600000000006"/>
    <n v="68384.021538461544"/>
    <s v="Paid"/>
    <s v="Axis"/>
    <s v="788385054334"/>
    <s v="353858376618"/>
  </r>
  <r>
    <x v="3316"/>
    <x v="25"/>
    <x v="0"/>
    <n v="46"/>
    <x v="3"/>
    <x v="0"/>
    <x v="3"/>
    <s v="2022-10-24"/>
    <x v="0"/>
    <x v="0"/>
    <n v="26"/>
    <n v="22"/>
    <n v="4"/>
    <n v="17"/>
    <n v="53247"/>
    <n v="2047.9615384615386"/>
    <n v="45055.153846153851"/>
    <n v="9011.0307692307706"/>
    <n v="4505.5153846153853"/>
    <n v="5406.6184615384618"/>
    <n v="200"/>
    <n v="5606.6184615384618"/>
    <n v="3400"/>
    <n v="61971.700000000004"/>
    <n v="56365.081538461542"/>
    <s v="Paid"/>
    <s v="ICICI"/>
    <s v="779634410745"/>
    <s v="486055282622"/>
  </r>
  <r>
    <x v="3317"/>
    <x v="110"/>
    <x v="0"/>
    <n v="25"/>
    <x v="3"/>
    <x v="2"/>
    <x v="2"/>
    <s v="2023-06-08"/>
    <x v="0"/>
    <x v="0"/>
    <n v="26"/>
    <n v="23"/>
    <n v="3"/>
    <n v="10"/>
    <n v="49771"/>
    <n v="1914.2692307692307"/>
    <n v="44028.192307692305"/>
    <n v="8805.6384615384613"/>
    <n v="4402.8192307692307"/>
    <n v="5283.3830769230763"/>
    <n v="200"/>
    <n v="5483.3830769230763"/>
    <n v="2000"/>
    <n v="59236.649999999994"/>
    <n v="53753.266923076917"/>
    <s v="Paid"/>
    <s v="SBI"/>
    <s v="921338067721"/>
    <s v="562665933925"/>
  </r>
  <r>
    <x v="3318"/>
    <x v="192"/>
    <x v="0"/>
    <n v="41"/>
    <x v="5"/>
    <x v="4"/>
    <x v="4"/>
    <s v="2024-05-01"/>
    <x v="0"/>
    <x v="0"/>
    <n v="26"/>
    <n v="23"/>
    <n v="3"/>
    <n v="3"/>
    <n v="37885"/>
    <n v="1457.1153846153845"/>
    <n v="33513.653846153844"/>
    <n v="6702.7307692307695"/>
    <n v="3351.3653846153848"/>
    <n v="4021.6384615384613"/>
    <n v="200"/>
    <n v="4221.6384615384613"/>
    <n v="600"/>
    <n v="44167.749999999993"/>
    <n v="39946.111538461533"/>
    <s v="Paid"/>
    <s v="Axis"/>
    <s v="869874897454"/>
    <s v="498748282713"/>
  </r>
  <r>
    <x v="3319"/>
    <x v="172"/>
    <x v="0"/>
    <n v="54"/>
    <x v="3"/>
    <x v="3"/>
    <x v="4"/>
    <s v="2023-05-29"/>
    <x v="0"/>
    <x v="0"/>
    <n v="26"/>
    <n v="24"/>
    <n v="2"/>
    <n v="12"/>
    <n v="50441"/>
    <n v="1940.0384615384614"/>
    <n v="46560.923076923078"/>
    <n v="9312.1846153846163"/>
    <n v="4656.0923076923082"/>
    <n v="5587.3107692307694"/>
    <n v="200"/>
    <n v="5787.3107692307694"/>
    <n v="2400"/>
    <n v="62929.2"/>
    <n v="57141.889230769229"/>
    <s v="Paid"/>
    <s v="SBI"/>
    <s v="336413263979"/>
    <s v="986553926882"/>
  </r>
  <r>
    <x v="3320"/>
    <x v="3"/>
    <x v="1"/>
    <n v="37"/>
    <x v="7"/>
    <x v="2"/>
    <x v="4"/>
    <s v="2023-06-06"/>
    <x v="0"/>
    <x v="0"/>
    <n v="26"/>
    <n v="21"/>
    <n v="5"/>
    <n v="7"/>
    <n v="33003"/>
    <n v="1269.3461538461538"/>
    <n v="26656.26923076923"/>
    <n v="5331.2538461538461"/>
    <n v="2665.626923076923"/>
    <n v="3198.7523076923076"/>
    <n v="200"/>
    <n v="3398.7523076923076"/>
    <n v="1400"/>
    <n v="36053.15"/>
    <n v="32654.397692307695"/>
    <s v="Paid"/>
    <s v="SBI"/>
    <s v="522133250253"/>
    <s v="467577184800"/>
  </r>
  <r>
    <x v="3321"/>
    <x v="154"/>
    <x v="1"/>
    <n v="52"/>
    <x v="4"/>
    <x v="1"/>
    <x v="0"/>
    <s v="2025-10-12"/>
    <x v="0"/>
    <x v="0"/>
    <n v="26"/>
    <n v="22"/>
    <n v="4"/>
    <n v="6"/>
    <n v="54503"/>
    <n v="2096.2692307692309"/>
    <n v="46117.923076923078"/>
    <n v="9223.584615384616"/>
    <n v="4611.792307692308"/>
    <n v="5534.1507692307696"/>
    <n v="200"/>
    <n v="5734.1507692307696"/>
    <n v="1200"/>
    <n v="61153.3"/>
    <n v="55419.149230769232"/>
    <s v="Paid"/>
    <s v="ICICI"/>
    <s v="666067484512"/>
    <s v="297050015714"/>
  </r>
  <r>
    <x v="3322"/>
    <x v="198"/>
    <x v="0"/>
    <n v="35"/>
    <x v="2"/>
    <x v="0"/>
    <x v="6"/>
    <s v="2023-04-29"/>
    <x v="0"/>
    <x v="0"/>
    <n v="26"/>
    <n v="24"/>
    <n v="2"/>
    <n v="20"/>
    <n v="71177"/>
    <n v="2737.5769230769229"/>
    <n v="65701.846153846156"/>
    <n v="13140.369230769233"/>
    <n v="6570.1846153846163"/>
    <n v="7884.2215384615383"/>
    <n v="200"/>
    <n v="8084.2215384615383"/>
    <n v="4000"/>
    <n v="89412.4"/>
    <n v="81328.178461538453"/>
    <s v="Paid"/>
    <s v="ICICI"/>
    <s v="329816488649"/>
    <s v="314678440448"/>
  </r>
  <r>
    <x v="3323"/>
    <x v="94"/>
    <x v="0"/>
    <n v="53"/>
    <x v="6"/>
    <x v="4"/>
    <x v="1"/>
    <s v="2023-11-22"/>
    <x v="0"/>
    <x v="0"/>
    <n v="26"/>
    <n v="23"/>
    <n v="3"/>
    <n v="8"/>
    <n v="53857"/>
    <n v="2071.4230769230771"/>
    <n v="47642.730769230773"/>
    <n v="9528.546153846155"/>
    <n v="4764.2730769230775"/>
    <n v="5717.127692307693"/>
    <n v="200"/>
    <n v="5917.127692307693"/>
    <n v="1600"/>
    <n v="63535.55"/>
    <n v="57618.422307692308"/>
    <s v="Paid"/>
    <s v="SBI"/>
    <s v="410910133807"/>
    <s v="205607293570"/>
  </r>
  <r>
    <x v="3324"/>
    <x v="46"/>
    <x v="1"/>
    <n v="43"/>
    <x v="0"/>
    <x v="5"/>
    <x v="2"/>
    <s v="2025-09-07"/>
    <x v="0"/>
    <x v="0"/>
    <n v="26"/>
    <n v="22"/>
    <n v="4"/>
    <n v="11"/>
    <n v="23327"/>
    <n v="897.19230769230774"/>
    <n v="19738.23076923077"/>
    <n v="3947.646153846154"/>
    <n v="1973.823076923077"/>
    <n v="2368.5876923076921"/>
    <n v="200"/>
    <n v="2568.5876923076921"/>
    <n v="2200"/>
    <n v="27859.7"/>
    <n v="25291.11230769231"/>
    <s v="Paid"/>
    <s v="Axis"/>
    <s v="726167698318"/>
    <s v="124879013685"/>
  </r>
  <r>
    <x v="3325"/>
    <x v="157"/>
    <x v="0"/>
    <n v="53"/>
    <x v="7"/>
    <x v="5"/>
    <x v="4"/>
    <s v="2020-10-30"/>
    <x v="0"/>
    <x v="0"/>
    <n v="26"/>
    <n v="24"/>
    <n v="2"/>
    <n v="10"/>
    <n v="23996"/>
    <n v="922.92307692307691"/>
    <n v="22150.153846153844"/>
    <n v="4430.0307692307688"/>
    <n v="2215.0153846153844"/>
    <n v="2658.018461538461"/>
    <n v="200"/>
    <n v="2858.018461538461"/>
    <n v="2000"/>
    <n v="30795.199999999997"/>
    <n v="27937.181538461537"/>
    <s v="Paid"/>
    <s v="Axis"/>
    <s v="268576259939"/>
    <s v="189561673322"/>
  </r>
  <r>
    <x v="3326"/>
    <x v="29"/>
    <x v="0"/>
    <n v="52"/>
    <x v="5"/>
    <x v="4"/>
    <x v="4"/>
    <s v="2021-12-27"/>
    <x v="0"/>
    <x v="0"/>
    <n v="26"/>
    <n v="23"/>
    <n v="3"/>
    <n v="18"/>
    <n v="73653"/>
    <n v="2832.8076923076924"/>
    <n v="65154.576923076922"/>
    <n v="13030.915384615386"/>
    <n v="6515.4576923076929"/>
    <n v="7818.5492307692302"/>
    <n v="200"/>
    <n v="8018.5492307692302"/>
    <n v="3600"/>
    <n v="88300.95"/>
    <n v="80282.400769230764"/>
    <s v="Paid"/>
    <s v="SBI"/>
    <s v="488448341240"/>
    <s v="831080660768"/>
  </r>
  <r>
    <x v="3327"/>
    <x v="3"/>
    <x v="1"/>
    <n v="28"/>
    <x v="6"/>
    <x v="1"/>
    <x v="4"/>
    <s v="2023-06-25"/>
    <x v="0"/>
    <x v="0"/>
    <n v="26"/>
    <n v="22"/>
    <n v="4"/>
    <n v="7"/>
    <n v="45463"/>
    <n v="1748.5769230769231"/>
    <n v="38468.692307692305"/>
    <n v="7693.7384615384617"/>
    <n v="3846.8692307692309"/>
    <n v="4616.2430769230768"/>
    <n v="200"/>
    <n v="4816.2430769230768"/>
    <n v="1400"/>
    <n v="51409.299999999996"/>
    <n v="46593.056923076918"/>
    <s v="Paid"/>
    <s v="ICICI"/>
    <s v="385371947104"/>
    <s v="434124128253"/>
  </r>
  <r>
    <x v="3328"/>
    <x v="148"/>
    <x v="0"/>
    <n v="38"/>
    <x v="4"/>
    <x v="3"/>
    <x v="3"/>
    <s v="2024-08-22"/>
    <x v="0"/>
    <x v="0"/>
    <n v="26"/>
    <n v="25"/>
    <n v="1"/>
    <n v="9"/>
    <n v="27560"/>
    <n v="1060"/>
    <n v="26500"/>
    <n v="5300"/>
    <n v="2650"/>
    <n v="3180"/>
    <n v="200"/>
    <n v="3380"/>
    <n v="1800"/>
    <n v="36250"/>
    <n v="32870"/>
    <s v="Paid"/>
    <s v="HDFC"/>
    <s v="429108792295"/>
    <s v="685834319623"/>
  </r>
  <r>
    <x v="3329"/>
    <x v="14"/>
    <x v="1"/>
    <n v="24"/>
    <x v="7"/>
    <x v="5"/>
    <x v="4"/>
    <s v="2021-03-03"/>
    <x v="0"/>
    <x v="0"/>
    <n v="26"/>
    <n v="25"/>
    <n v="1"/>
    <n v="14"/>
    <n v="65487"/>
    <n v="2518.7307692307691"/>
    <n v="62968.269230769227"/>
    <n v="12593.653846153846"/>
    <n v="6296.8269230769229"/>
    <n v="7556.1923076923067"/>
    <n v="200"/>
    <n v="7756.1923076923067"/>
    <n v="2800"/>
    <n v="84658.75"/>
    <n v="76902.557692307688"/>
    <s v="Paid"/>
    <s v="SBI"/>
    <s v="497121356545"/>
    <s v="527555582819"/>
  </r>
  <r>
    <x v="3330"/>
    <x v="42"/>
    <x v="1"/>
    <n v="37"/>
    <x v="1"/>
    <x v="0"/>
    <x v="4"/>
    <s v="2023-09-26"/>
    <x v="0"/>
    <x v="0"/>
    <n v="26"/>
    <n v="24"/>
    <n v="2"/>
    <n v="19"/>
    <n v="26726"/>
    <n v="1027.9230769230769"/>
    <n v="24670.153846153844"/>
    <n v="4934.0307692307688"/>
    <n v="2467.0153846153844"/>
    <n v="2960.4184615384611"/>
    <n v="200"/>
    <n v="3160.4184615384611"/>
    <n v="3800"/>
    <n v="35871.199999999997"/>
    <n v="32710.781538461535"/>
    <s v="Paid"/>
    <s v="SBI"/>
    <s v="337986941256"/>
    <s v="441208027666"/>
  </r>
  <r>
    <x v="3331"/>
    <x v="37"/>
    <x v="1"/>
    <n v="31"/>
    <x v="6"/>
    <x v="5"/>
    <x v="2"/>
    <s v="2023-03-07"/>
    <x v="0"/>
    <x v="0"/>
    <n v="26"/>
    <n v="26"/>
    <n v="0"/>
    <n v="10"/>
    <n v="45834"/>
    <n v="1762.8461538461538"/>
    <n v="45834"/>
    <n v="9166.8000000000011"/>
    <n v="4583.4000000000005"/>
    <n v="5500.08"/>
    <n v="200"/>
    <n v="5700.08"/>
    <n v="2000"/>
    <n v="61584.200000000004"/>
    <n v="55884.12"/>
    <s v="Paid"/>
    <s v="Axis"/>
    <s v="162946344976"/>
    <s v="922375927022"/>
  </r>
  <r>
    <x v="3332"/>
    <x v="170"/>
    <x v="0"/>
    <n v="41"/>
    <x v="5"/>
    <x v="0"/>
    <x v="6"/>
    <s v="2021-11-04"/>
    <x v="0"/>
    <x v="0"/>
    <n v="26"/>
    <n v="25"/>
    <n v="1"/>
    <n v="8"/>
    <n v="61979"/>
    <n v="2383.8076923076924"/>
    <n v="59595.192307692312"/>
    <n v="11919.038461538463"/>
    <n v="5959.5192307692314"/>
    <n v="7151.4230769230771"/>
    <n v="200"/>
    <n v="7351.4230769230771"/>
    <n v="1600"/>
    <n v="79073.750000000015"/>
    <n v="71722.326923076937"/>
    <s v="Paid"/>
    <s v="Axis"/>
    <s v="455478211204"/>
    <s v="313690016671"/>
  </r>
  <r>
    <x v="3333"/>
    <x v="69"/>
    <x v="0"/>
    <n v="46"/>
    <x v="6"/>
    <x v="5"/>
    <x v="6"/>
    <s v="2020-05-13"/>
    <x v="0"/>
    <x v="0"/>
    <n v="26"/>
    <n v="25"/>
    <n v="1"/>
    <n v="13"/>
    <n v="68712"/>
    <n v="2642.7692307692309"/>
    <n v="66069.23076923078"/>
    <n v="13213.846153846156"/>
    <n v="6606.923076923078"/>
    <n v="7928.3076923076933"/>
    <n v="200"/>
    <n v="8128.3076923076933"/>
    <n v="2600"/>
    <n v="88490.000000000015"/>
    <n v="80361.692307692327"/>
    <s v="Paid"/>
    <s v="HDFC"/>
    <s v="933832388603"/>
    <s v="434812816867"/>
  </r>
  <r>
    <x v="3334"/>
    <x v="132"/>
    <x v="0"/>
    <n v="26"/>
    <x v="2"/>
    <x v="3"/>
    <x v="1"/>
    <s v="2019-04-25"/>
    <x v="0"/>
    <x v="0"/>
    <n v="26"/>
    <n v="24"/>
    <n v="2"/>
    <n v="18"/>
    <n v="73742"/>
    <n v="2836.2307692307691"/>
    <n v="68069.538461538454"/>
    <n v="13613.907692307692"/>
    <n v="6806.9538461538459"/>
    <n v="8168.3446153846144"/>
    <n v="200"/>
    <n v="8368.3446153846144"/>
    <n v="3600"/>
    <n v="92090.4"/>
    <n v="83722.055384615378"/>
    <s v="Paid"/>
    <s v="Axis"/>
    <s v="374571223526"/>
    <s v="804899193614"/>
  </r>
  <r>
    <x v="3335"/>
    <x v="145"/>
    <x v="1"/>
    <n v="48"/>
    <x v="0"/>
    <x v="5"/>
    <x v="6"/>
    <s v="2019-01-10"/>
    <x v="0"/>
    <x v="0"/>
    <n v="26"/>
    <n v="22"/>
    <n v="4"/>
    <n v="4"/>
    <n v="56967"/>
    <n v="2191.0384615384614"/>
    <n v="48202.846153846149"/>
    <n v="9640.5692307692298"/>
    <n v="4820.2846153846149"/>
    <n v="5784.3415384615373"/>
    <n v="200"/>
    <n v="5984.3415384615373"/>
    <n v="800"/>
    <n v="63463.7"/>
    <n v="57479.358461538461"/>
    <s v="Paid"/>
    <s v="SBI"/>
    <s v="112677719664"/>
    <s v="902413764827"/>
  </r>
  <r>
    <x v="3336"/>
    <x v="112"/>
    <x v="0"/>
    <n v="33"/>
    <x v="5"/>
    <x v="4"/>
    <x v="6"/>
    <s v="2024-08-24"/>
    <x v="0"/>
    <x v="0"/>
    <n v="26"/>
    <n v="22"/>
    <n v="4"/>
    <n v="0"/>
    <n v="64230"/>
    <n v="2470.3846153846152"/>
    <n v="54348.461538461532"/>
    <n v="10869.692307692307"/>
    <n v="5434.8461538461534"/>
    <n v="6521.8153846153837"/>
    <n v="200"/>
    <n v="6721.8153846153837"/>
    <n v="0"/>
    <n v="70652.999999999985"/>
    <n v="63931.184615384598"/>
    <s v="Paid"/>
    <s v="ICICI"/>
    <s v="813713679777"/>
    <s v="702363122553"/>
  </r>
  <r>
    <x v="3337"/>
    <x v="170"/>
    <x v="1"/>
    <n v="43"/>
    <x v="6"/>
    <x v="4"/>
    <x v="1"/>
    <s v="2021-09-01"/>
    <x v="0"/>
    <x v="0"/>
    <n v="26"/>
    <n v="25"/>
    <n v="1"/>
    <n v="17"/>
    <n v="38106"/>
    <n v="1465.6153846153845"/>
    <n v="36640.38461538461"/>
    <n v="7328.076923076922"/>
    <n v="3664.038461538461"/>
    <n v="4396.8461538461534"/>
    <n v="200"/>
    <n v="4596.8461538461534"/>
    <n v="3400"/>
    <n v="51032.499999999993"/>
    <n v="46435.653846153837"/>
    <s v="Paid"/>
    <s v="ICICI"/>
    <s v="613641211587"/>
    <s v="740007525171"/>
  </r>
  <r>
    <x v="3338"/>
    <x v="173"/>
    <x v="1"/>
    <n v="51"/>
    <x v="6"/>
    <x v="4"/>
    <x v="1"/>
    <s v="2023-04-19"/>
    <x v="0"/>
    <x v="0"/>
    <n v="26"/>
    <n v="23"/>
    <n v="3"/>
    <n v="5"/>
    <n v="37565"/>
    <n v="1444.8076923076924"/>
    <n v="33230.576923076922"/>
    <n v="6646.1153846153848"/>
    <n v="3323.0576923076924"/>
    <n v="3987.6692307692306"/>
    <n v="200"/>
    <n v="4187.6692307692301"/>
    <n v="1000"/>
    <n v="44199.75"/>
    <n v="40012.080769230772"/>
    <s v="Paid"/>
    <s v="SBI"/>
    <s v="593822823928"/>
    <s v="939287672230"/>
  </r>
  <r>
    <x v="3339"/>
    <x v="27"/>
    <x v="0"/>
    <n v="51"/>
    <x v="7"/>
    <x v="3"/>
    <x v="1"/>
    <s v="2021-06-20"/>
    <x v="0"/>
    <x v="0"/>
    <n v="26"/>
    <n v="23"/>
    <n v="3"/>
    <n v="4"/>
    <n v="18198"/>
    <n v="699.92307692307691"/>
    <n v="16098.23076923077"/>
    <n v="3219.646153846154"/>
    <n v="1609.823076923077"/>
    <n v="1931.7876923076922"/>
    <n v="200"/>
    <n v="2131.7876923076919"/>
    <n v="800"/>
    <n v="21727.7"/>
    <n v="19595.91230769231"/>
    <s v="Paid"/>
    <s v="SBI"/>
    <s v="663933540201"/>
    <s v="249189097713"/>
  </r>
  <r>
    <x v="3340"/>
    <x v="102"/>
    <x v="0"/>
    <n v="49"/>
    <x v="2"/>
    <x v="0"/>
    <x v="3"/>
    <s v="2023-07-02"/>
    <x v="0"/>
    <x v="0"/>
    <n v="26"/>
    <n v="24"/>
    <n v="2"/>
    <n v="6"/>
    <n v="57126"/>
    <n v="2197.1538461538462"/>
    <n v="52731.692307692312"/>
    <n v="10546.338461538464"/>
    <n v="5273.1692307692319"/>
    <n v="6327.8030769230772"/>
    <n v="200"/>
    <n v="6527.8030769230772"/>
    <n v="1200"/>
    <n v="69751.200000000012"/>
    <n v="63223.396923076936"/>
    <s v="Paid"/>
    <s v="SBI"/>
    <s v="585709631275"/>
    <s v="934681034152"/>
  </r>
  <r>
    <x v="3341"/>
    <x v="165"/>
    <x v="1"/>
    <n v="22"/>
    <x v="3"/>
    <x v="4"/>
    <x v="3"/>
    <s v="2025-04-27"/>
    <x v="0"/>
    <x v="0"/>
    <n v="26"/>
    <n v="25"/>
    <n v="1"/>
    <n v="19"/>
    <n v="70944"/>
    <n v="2728.6153846153848"/>
    <n v="68215.384615384624"/>
    <n v="13643.076923076926"/>
    <n v="6821.5384615384628"/>
    <n v="8185.8461538461543"/>
    <n v="200"/>
    <n v="8385.8461538461543"/>
    <n v="3800"/>
    <n v="92480.000000000015"/>
    <n v="84094.153846153858"/>
    <s v="Paid"/>
    <s v="ICICI"/>
    <s v="205409022958"/>
    <s v="193299969598"/>
  </r>
  <r>
    <x v="3342"/>
    <x v="58"/>
    <x v="1"/>
    <n v="37"/>
    <x v="6"/>
    <x v="1"/>
    <x v="3"/>
    <s v="2020-10-31"/>
    <x v="0"/>
    <x v="0"/>
    <n v="26"/>
    <n v="23"/>
    <n v="3"/>
    <n v="17"/>
    <n v="64282"/>
    <n v="2472.3846153846152"/>
    <n v="56864.846153846149"/>
    <n v="11372.969230769231"/>
    <n v="5686.4846153846156"/>
    <n v="6823.7815384615378"/>
    <n v="200"/>
    <n v="7023.7815384615378"/>
    <n v="3400"/>
    <n v="77324.3"/>
    <n v="70300.518461538464"/>
    <s v="Paid"/>
    <s v="ICICI"/>
    <s v="471095024882"/>
    <s v="692331173228"/>
  </r>
  <r>
    <x v="3343"/>
    <x v="140"/>
    <x v="0"/>
    <n v="48"/>
    <x v="6"/>
    <x v="4"/>
    <x v="2"/>
    <s v="2025-01-20"/>
    <x v="0"/>
    <x v="0"/>
    <n v="26"/>
    <n v="23"/>
    <n v="3"/>
    <n v="11"/>
    <n v="61044"/>
    <n v="2347.8461538461538"/>
    <n v="54000.461538461539"/>
    <n v="10800.092307692308"/>
    <n v="5400.0461538461541"/>
    <n v="6480.0553846153844"/>
    <n v="200"/>
    <n v="6680.0553846153844"/>
    <n v="2200"/>
    <n v="72400.600000000006"/>
    <n v="65720.544615384628"/>
    <s v="Paid"/>
    <s v="Axis"/>
    <s v="662410531789"/>
    <s v="406450485853"/>
  </r>
  <r>
    <x v="3344"/>
    <x v="28"/>
    <x v="0"/>
    <n v="29"/>
    <x v="3"/>
    <x v="4"/>
    <x v="0"/>
    <s v="2024-07-07"/>
    <x v="0"/>
    <x v="0"/>
    <n v="26"/>
    <n v="23"/>
    <n v="3"/>
    <n v="18"/>
    <n v="49387"/>
    <n v="1899.5"/>
    <n v="43688.5"/>
    <n v="8737.7000000000007"/>
    <n v="4368.8500000000004"/>
    <n v="5242.62"/>
    <n v="200"/>
    <n v="5442.62"/>
    <n v="3600"/>
    <n v="60395.049999999996"/>
    <n v="54952.429999999993"/>
    <s v="Paid"/>
    <s v="SBI"/>
    <s v="870997964764"/>
    <s v="286070394404"/>
  </r>
  <r>
    <x v="3345"/>
    <x v="122"/>
    <x v="1"/>
    <n v="42"/>
    <x v="1"/>
    <x v="3"/>
    <x v="4"/>
    <s v="2020-09-27"/>
    <x v="0"/>
    <x v="0"/>
    <n v="26"/>
    <n v="25"/>
    <n v="1"/>
    <n v="3"/>
    <n v="32797"/>
    <n v="1261.4230769230769"/>
    <n v="31535.576923076922"/>
    <n v="6307.1153846153848"/>
    <n v="3153.5576923076924"/>
    <n v="3784.2692307692305"/>
    <n v="200"/>
    <n v="3984.2692307692305"/>
    <n v="600"/>
    <n v="41596.25"/>
    <n v="37611.980769230766"/>
    <s v="Paid"/>
    <s v="SBI"/>
    <s v="707236880360"/>
    <s v="549489488486"/>
  </r>
  <r>
    <x v="3346"/>
    <x v="78"/>
    <x v="0"/>
    <n v="45"/>
    <x v="3"/>
    <x v="4"/>
    <x v="4"/>
    <s v="2023-09-17"/>
    <x v="0"/>
    <x v="0"/>
    <n v="26"/>
    <n v="23"/>
    <n v="3"/>
    <n v="12"/>
    <n v="48727"/>
    <n v="1874.1153846153845"/>
    <n v="43104.653846153844"/>
    <n v="8620.9307692307684"/>
    <n v="4310.4653846153842"/>
    <n v="5172.5584615384614"/>
    <n v="200"/>
    <n v="5372.5584615384614"/>
    <n v="2400"/>
    <n v="58436.049999999996"/>
    <n v="53063.491538461531"/>
    <s v="Paid"/>
    <s v="ICICI"/>
    <s v="221859696099"/>
    <s v="101969191676"/>
  </r>
  <r>
    <x v="3347"/>
    <x v="22"/>
    <x v="0"/>
    <n v="23"/>
    <x v="7"/>
    <x v="4"/>
    <x v="3"/>
    <s v="2024-12-07"/>
    <x v="0"/>
    <x v="0"/>
    <n v="26"/>
    <n v="25"/>
    <n v="1"/>
    <n v="12"/>
    <n v="76925"/>
    <n v="2958.6538461538462"/>
    <n v="73966.346153846156"/>
    <n v="14793.269230769232"/>
    <n v="7396.6346153846162"/>
    <n v="8875.961538461539"/>
    <n v="200"/>
    <n v="9075.961538461539"/>
    <n v="2400"/>
    <n v="98556.25"/>
    <n v="89480.288461538468"/>
    <s v="Paid"/>
    <s v="Axis"/>
    <s v="743121820654"/>
    <s v="506052610128"/>
  </r>
  <r>
    <x v="3348"/>
    <x v="82"/>
    <x v="0"/>
    <n v="25"/>
    <x v="6"/>
    <x v="2"/>
    <x v="5"/>
    <s v="2024-04-09"/>
    <x v="0"/>
    <x v="0"/>
    <n v="26"/>
    <n v="22"/>
    <n v="4"/>
    <n v="1"/>
    <n v="26402"/>
    <n v="1015.4615384615385"/>
    <n v="22340.153846153848"/>
    <n v="4468.0307692307697"/>
    <n v="2234.0153846153848"/>
    <n v="2680.8184615384616"/>
    <n v="200"/>
    <n v="2880.8184615384616"/>
    <n v="200"/>
    <n v="29242.2"/>
    <n v="26361.381538461537"/>
    <s v="Paid"/>
    <s v="Axis"/>
    <s v="823869430150"/>
    <s v="369467994308"/>
  </r>
  <r>
    <x v="3349"/>
    <x v="82"/>
    <x v="1"/>
    <n v="38"/>
    <x v="4"/>
    <x v="5"/>
    <x v="5"/>
    <s v="2020-01-17"/>
    <x v="0"/>
    <x v="0"/>
    <n v="26"/>
    <n v="25"/>
    <n v="1"/>
    <n v="19"/>
    <n v="55925"/>
    <n v="2150.9615384615386"/>
    <n v="53774.038461538461"/>
    <n v="10754.807692307693"/>
    <n v="5377.4038461538466"/>
    <n v="6452.8846153846152"/>
    <n v="200"/>
    <n v="6652.8846153846152"/>
    <n v="3800"/>
    <n v="73706.25"/>
    <n v="67053.36538461539"/>
    <s v="Paid"/>
    <s v="ICICI"/>
    <s v="395872262514"/>
    <s v="324501048553"/>
  </r>
  <r>
    <x v="3350"/>
    <x v="109"/>
    <x v="0"/>
    <n v="54"/>
    <x v="6"/>
    <x v="4"/>
    <x v="3"/>
    <s v="2023-02-01"/>
    <x v="0"/>
    <x v="0"/>
    <n v="26"/>
    <n v="25"/>
    <n v="1"/>
    <n v="14"/>
    <n v="59533"/>
    <n v="2289.7307692307691"/>
    <n v="57243.269230769227"/>
    <n v="11448.653846153846"/>
    <n v="5724.3269230769229"/>
    <n v="6869.1923076923067"/>
    <n v="200"/>
    <n v="7069.1923076923067"/>
    <n v="2800"/>
    <n v="77216.25"/>
    <n v="70147.057692307688"/>
    <s v="Paid"/>
    <s v="SBI"/>
    <s v="788184796141"/>
    <s v="790873071901"/>
  </r>
  <r>
    <x v="3351"/>
    <x v="117"/>
    <x v="1"/>
    <n v="47"/>
    <x v="2"/>
    <x v="4"/>
    <x v="0"/>
    <s v="2020-02-22"/>
    <x v="0"/>
    <x v="0"/>
    <n v="26"/>
    <n v="23"/>
    <n v="3"/>
    <n v="15"/>
    <n v="39059"/>
    <n v="1502.2692307692307"/>
    <n v="34552.192307692305"/>
    <n v="6910.4384615384615"/>
    <n v="3455.2192307692308"/>
    <n v="4146.2630769230764"/>
    <n v="200"/>
    <n v="4346.2630769230764"/>
    <n v="3000"/>
    <n v="47917.85"/>
    <n v="43571.586923076924"/>
    <s v="Paid"/>
    <s v="ICICI"/>
    <s v="745511539221"/>
    <s v="806285365336"/>
  </r>
  <r>
    <x v="3352"/>
    <x v="74"/>
    <x v="1"/>
    <n v="25"/>
    <x v="2"/>
    <x v="2"/>
    <x v="3"/>
    <s v="2023-06-01"/>
    <x v="0"/>
    <x v="0"/>
    <n v="26"/>
    <n v="24"/>
    <n v="2"/>
    <n v="8"/>
    <n v="37967"/>
    <n v="1460.2692307692307"/>
    <n v="35046.461538461539"/>
    <n v="7009.292307692308"/>
    <n v="3504.646153846154"/>
    <n v="4205.5753846153848"/>
    <n v="200"/>
    <n v="4405.5753846153848"/>
    <n v="1600"/>
    <n v="47160.4"/>
    <n v="42754.824615384619"/>
    <s v="Paid"/>
    <s v="Axis"/>
    <s v="778746399681"/>
    <s v="185421280047"/>
  </r>
  <r>
    <x v="3353"/>
    <x v="108"/>
    <x v="0"/>
    <n v="40"/>
    <x v="5"/>
    <x v="3"/>
    <x v="3"/>
    <s v="2020-12-17"/>
    <x v="0"/>
    <x v="0"/>
    <n v="26"/>
    <n v="24"/>
    <n v="2"/>
    <n v="15"/>
    <n v="63048"/>
    <n v="2424.9230769230771"/>
    <n v="58198.153846153851"/>
    <n v="11639.630769230771"/>
    <n v="5819.8153846153855"/>
    <n v="6983.7784615384617"/>
    <n v="200"/>
    <n v="7183.7784615384617"/>
    <n v="3000"/>
    <n v="78657.600000000006"/>
    <n v="71473.821538461547"/>
    <s v="Paid"/>
    <s v="ICICI"/>
    <s v="981853807960"/>
    <s v="596371463519"/>
  </r>
  <r>
    <x v="3354"/>
    <x v="168"/>
    <x v="1"/>
    <n v="55"/>
    <x v="0"/>
    <x v="1"/>
    <x v="2"/>
    <s v="2024-05-09"/>
    <x v="0"/>
    <x v="0"/>
    <n v="26"/>
    <n v="24"/>
    <n v="2"/>
    <n v="16"/>
    <n v="26202"/>
    <n v="1007.7692307692307"/>
    <n v="24186.461538461539"/>
    <n v="4837.292307692308"/>
    <n v="2418.646153846154"/>
    <n v="2902.3753846153845"/>
    <n v="200"/>
    <n v="3102.3753846153845"/>
    <n v="3200"/>
    <n v="34642.400000000001"/>
    <n v="31540.024615384616"/>
    <s v="Paid"/>
    <s v="HDFC"/>
    <s v="187007067051"/>
    <s v="266782037710"/>
  </r>
  <r>
    <x v="3355"/>
    <x v="31"/>
    <x v="1"/>
    <n v="32"/>
    <x v="1"/>
    <x v="5"/>
    <x v="2"/>
    <s v="2019-11-18"/>
    <x v="0"/>
    <x v="0"/>
    <n v="26"/>
    <n v="22"/>
    <n v="4"/>
    <n v="17"/>
    <n v="20097"/>
    <n v="772.96153846153845"/>
    <n v="17005.153846153848"/>
    <n v="3401.0307692307697"/>
    <n v="1700.5153846153848"/>
    <n v="2040.6184615384616"/>
    <n v="200"/>
    <n v="2240.6184615384618"/>
    <n v="3400"/>
    <n v="25506.7"/>
    <n v="23266.081538461538"/>
    <s v="Paid"/>
    <s v="HDFC"/>
    <s v="372977868587"/>
    <s v="732182514793"/>
  </r>
  <r>
    <x v="3356"/>
    <x v="148"/>
    <x v="1"/>
    <n v="41"/>
    <x v="4"/>
    <x v="5"/>
    <x v="1"/>
    <s v="2024-03-25"/>
    <x v="0"/>
    <x v="0"/>
    <n v="26"/>
    <n v="25"/>
    <n v="1"/>
    <n v="3"/>
    <n v="66587"/>
    <n v="2561.0384615384614"/>
    <n v="64025.961538461539"/>
    <n v="12805.192307692309"/>
    <n v="6402.5961538461543"/>
    <n v="7683.1153846153848"/>
    <n v="200"/>
    <n v="7883.1153846153848"/>
    <n v="600"/>
    <n v="83833.75"/>
    <n v="75950.63461538461"/>
    <s v="Paid"/>
    <s v="Axis"/>
    <s v="203890707215"/>
    <s v="155889181504"/>
  </r>
  <r>
    <x v="3357"/>
    <x v="88"/>
    <x v="1"/>
    <n v="27"/>
    <x v="5"/>
    <x v="1"/>
    <x v="5"/>
    <s v="2020-06-27"/>
    <x v="0"/>
    <x v="0"/>
    <n v="26"/>
    <n v="23"/>
    <n v="3"/>
    <n v="4"/>
    <n v="79752"/>
    <n v="3067.3846153846152"/>
    <n v="70549.846153846156"/>
    <n v="14109.969230769231"/>
    <n v="7054.9846153846156"/>
    <n v="8465.9815384615376"/>
    <n v="200"/>
    <n v="8665.9815384615376"/>
    <n v="800"/>
    <n v="92514.8"/>
    <n v="83848.818461538467"/>
    <s v="Paid"/>
    <s v="ICICI"/>
    <s v="646147041120"/>
    <s v="668010960283"/>
  </r>
  <r>
    <x v="3358"/>
    <x v="163"/>
    <x v="0"/>
    <n v="47"/>
    <x v="3"/>
    <x v="3"/>
    <x v="3"/>
    <s v="2020-01-23"/>
    <x v="0"/>
    <x v="0"/>
    <n v="26"/>
    <n v="26"/>
    <n v="0"/>
    <n v="2"/>
    <n v="78927"/>
    <n v="3035.6538461538462"/>
    <n v="78927"/>
    <n v="15785.400000000001"/>
    <n v="7892.7000000000007"/>
    <n v="9471.24"/>
    <n v="200"/>
    <n v="9671.24"/>
    <n v="400"/>
    <n v="103005.09999999999"/>
    <n v="93333.859999999986"/>
    <s v="Paid"/>
    <s v="ICICI"/>
    <s v="354502757591"/>
    <s v="137430431161"/>
  </r>
  <r>
    <x v="3359"/>
    <x v="31"/>
    <x v="0"/>
    <n v="25"/>
    <x v="2"/>
    <x v="0"/>
    <x v="3"/>
    <s v="2022-12-13"/>
    <x v="0"/>
    <x v="0"/>
    <n v="26"/>
    <n v="23"/>
    <n v="3"/>
    <n v="1"/>
    <n v="42745"/>
    <n v="1644.0384615384614"/>
    <n v="37812.88461538461"/>
    <n v="7562.576923076922"/>
    <n v="3781.288461538461"/>
    <n v="4537.5461538461532"/>
    <n v="200"/>
    <n v="4737.5461538461532"/>
    <n v="200"/>
    <n v="49356.749999999993"/>
    <n v="44619.20384615384"/>
    <s v="Paid"/>
    <s v="SBI"/>
    <s v="585753143904"/>
    <s v="384633122601"/>
  </r>
  <r>
    <x v="3360"/>
    <x v="133"/>
    <x v="1"/>
    <n v="37"/>
    <x v="1"/>
    <x v="5"/>
    <x v="4"/>
    <s v="2019-07-08"/>
    <x v="0"/>
    <x v="0"/>
    <n v="26"/>
    <n v="24"/>
    <n v="2"/>
    <n v="14"/>
    <n v="63525"/>
    <n v="2443.2692307692309"/>
    <n v="58638.461538461546"/>
    <n v="11727.69230769231"/>
    <n v="5863.8461538461552"/>
    <n v="7036.6153846153857"/>
    <n v="200"/>
    <n v="7236.6153846153857"/>
    <n v="2800"/>
    <n v="79030.000000000015"/>
    <n v="71793.384615384624"/>
    <s v="Paid"/>
    <s v="ICICI"/>
    <s v="488744984806"/>
    <s v="684528430343"/>
  </r>
  <r>
    <x v="3361"/>
    <x v="192"/>
    <x v="0"/>
    <n v="40"/>
    <x v="3"/>
    <x v="2"/>
    <x v="3"/>
    <s v="2023-06-17"/>
    <x v="0"/>
    <x v="0"/>
    <n v="26"/>
    <n v="23"/>
    <n v="3"/>
    <n v="6"/>
    <n v="53428"/>
    <n v="2054.9230769230771"/>
    <n v="47263.230769230773"/>
    <n v="9452.6461538461554"/>
    <n v="4726.3230769230777"/>
    <n v="5671.5876923076921"/>
    <n v="200"/>
    <n v="5871.5876923076921"/>
    <n v="1200"/>
    <n v="62642.200000000004"/>
    <n v="56770.61230769231"/>
    <s v="Paid"/>
    <s v="Axis"/>
    <s v="922665897339"/>
    <s v="281881857432"/>
  </r>
  <r>
    <x v="3362"/>
    <x v="41"/>
    <x v="0"/>
    <n v="28"/>
    <x v="5"/>
    <x v="4"/>
    <x v="1"/>
    <s v="2022-07-06"/>
    <x v="0"/>
    <x v="0"/>
    <n v="26"/>
    <n v="24"/>
    <n v="2"/>
    <n v="17"/>
    <n v="27995"/>
    <n v="1076.7307692307693"/>
    <n v="25841.538461538461"/>
    <n v="5168.3076923076924"/>
    <n v="2584.1538461538462"/>
    <n v="3100.9846153846152"/>
    <n v="200"/>
    <n v="3300.9846153846152"/>
    <n v="3400"/>
    <n v="36994"/>
    <n v="33693.015384615384"/>
    <s v="Paid"/>
    <s v="SBI"/>
    <s v="950452054095"/>
    <s v="584019551051"/>
  </r>
  <r>
    <x v="3363"/>
    <x v="45"/>
    <x v="0"/>
    <n v="36"/>
    <x v="1"/>
    <x v="1"/>
    <x v="6"/>
    <s v="2024-04-04"/>
    <x v="0"/>
    <x v="0"/>
    <n v="26"/>
    <n v="24"/>
    <n v="2"/>
    <n v="19"/>
    <n v="18425"/>
    <n v="708.65384615384619"/>
    <n v="17007.692307692309"/>
    <n v="3401.5384615384619"/>
    <n v="1700.7692307692309"/>
    <n v="2040.9230769230769"/>
    <n v="200"/>
    <n v="2240.9230769230771"/>
    <n v="3800"/>
    <n v="25910"/>
    <n v="23669.076923076922"/>
    <s v="Paid"/>
    <s v="SBI"/>
    <s v="846427412224"/>
    <s v="946697830663"/>
  </r>
  <r>
    <x v="3364"/>
    <x v="155"/>
    <x v="1"/>
    <n v="45"/>
    <x v="3"/>
    <x v="0"/>
    <x v="2"/>
    <s v="2020-03-08"/>
    <x v="0"/>
    <x v="0"/>
    <n v="26"/>
    <n v="22"/>
    <n v="4"/>
    <n v="17"/>
    <n v="44922"/>
    <n v="1727.7692307692307"/>
    <n v="38010.923076923078"/>
    <n v="7602.1846153846163"/>
    <n v="3801.0923076923082"/>
    <n v="4561.3107692307694"/>
    <n v="200"/>
    <n v="4761.3107692307694"/>
    <n v="3400"/>
    <n v="52814.2"/>
    <n v="48052.889230769229"/>
    <s v="Paid"/>
    <s v="HDFC"/>
    <s v="773582473170"/>
    <s v="317076001727"/>
  </r>
  <r>
    <x v="3365"/>
    <x v="178"/>
    <x v="1"/>
    <n v="54"/>
    <x v="5"/>
    <x v="0"/>
    <x v="0"/>
    <s v="2021-02-02"/>
    <x v="0"/>
    <x v="0"/>
    <n v="26"/>
    <n v="23"/>
    <n v="3"/>
    <n v="0"/>
    <n v="31162"/>
    <n v="1198.5384615384614"/>
    <n v="27566.384615384613"/>
    <n v="5513.2769230769227"/>
    <n v="2756.6384615384613"/>
    <n v="3307.9661538461537"/>
    <n v="200"/>
    <n v="3507.9661538461537"/>
    <n v="0"/>
    <n v="35836.299999999996"/>
    <n v="32328.333846153841"/>
    <s v="Paid"/>
    <s v="SBI"/>
    <s v="571696006407"/>
    <s v="667926527817"/>
  </r>
  <r>
    <x v="3366"/>
    <x v="105"/>
    <x v="1"/>
    <n v="33"/>
    <x v="5"/>
    <x v="5"/>
    <x v="5"/>
    <s v="2025-01-31"/>
    <x v="0"/>
    <x v="0"/>
    <n v="26"/>
    <n v="21"/>
    <n v="5"/>
    <n v="2"/>
    <n v="36122"/>
    <n v="1389.3076923076924"/>
    <n v="29175.461538461539"/>
    <n v="5835.0923076923082"/>
    <n v="2917.5461538461541"/>
    <n v="3501.0553846153844"/>
    <n v="200"/>
    <n v="3701.0553846153844"/>
    <n v="400"/>
    <n v="38328.1"/>
    <n v="34627.044615384613"/>
    <s v="Paid"/>
    <s v="HDFC"/>
    <s v="591227949515"/>
    <s v="112274146655"/>
  </r>
  <r>
    <x v="3367"/>
    <x v="166"/>
    <x v="0"/>
    <n v="54"/>
    <x v="1"/>
    <x v="1"/>
    <x v="3"/>
    <s v="2020-09-18"/>
    <x v="0"/>
    <x v="0"/>
    <n v="26"/>
    <n v="22"/>
    <n v="4"/>
    <n v="20"/>
    <n v="48979"/>
    <n v="1883.8076923076924"/>
    <n v="41443.769230769234"/>
    <n v="8288.7538461538479"/>
    <n v="4144.376923076924"/>
    <n v="4973.252307692308"/>
    <n v="200"/>
    <n v="5173.252307692308"/>
    <n v="4000"/>
    <n v="57876.900000000009"/>
    <n v="52703.647692307699"/>
    <s v="Paid"/>
    <s v="HDFC"/>
    <s v="970375773543"/>
    <s v="748084367338"/>
  </r>
  <r>
    <x v="3368"/>
    <x v="132"/>
    <x v="0"/>
    <n v="28"/>
    <x v="4"/>
    <x v="5"/>
    <x v="2"/>
    <s v="2022-08-16"/>
    <x v="0"/>
    <x v="0"/>
    <n v="26"/>
    <n v="25"/>
    <n v="1"/>
    <n v="19"/>
    <n v="39979"/>
    <n v="1537.6538461538462"/>
    <n v="38441.346153846156"/>
    <n v="7688.2692307692314"/>
    <n v="3844.1346153846157"/>
    <n v="4612.9615384615381"/>
    <n v="200"/>
    <n v="4812.9615384615381"/>
    <n v="3800"/>
    <n v="53773.750000000007"/>
    <n v="48960.788461538468"/>
    <s v="Paid"/>
    <s v="SBI"/>
    <s v="105419783457"/>
    <s v="611277340077"/>
  </r>
  <r>
    <x v="3369"/>
    <x v="52"/>
    <x v="1"/>
    <n v="21"/>
    <x v="0"/>
    <x v="1"/>
    <x v="0"/>
    <s v="2024-07-07"/>
    <x v="0"/>
    <x v="0"/>
    <n v="26"/>
    <n v="25"/>
    <n v="1"/>
    <n v="5"/>
    <n v="39823"/>
    <n v="1531.6538461538462"/>
    <n v="38291.346153846156"/>
    <n v="7658.2692307692314"/>
    <n v="3829.1346153846157"/>
    <n v="4594.9615384615381"/>
    <n v="200"/>
    <n v="4794.9615384615381"/>
    <n v="1000"/>
    <n v="50778.750000000007"/>
    <n v="45983.788461538468"/>
    <s v="Paid"/>
    <s v="SBI"/>
    <s v="949421706618"/>
    <s v="948641202403"/>
  </r>
  <r>
    <x v="3370"/>
    <x v="39"/>
    <x v="1"/>
    <n v="51"/>
    <x v="2"/>
    <x v="0"/>
    <x v="3"/>
    <s v="2024-03-01"/>
    <x v="0"/>
    <x v="0"/>
    <n v="26"/>
    <n v="24"/>
    <n v="2"/>
    <n v="19"/>
    <n v="29874"/>
    <n v="1149"/>
    <n v="27576"/>
    <n v="5515.2000000000007"/>
    <n v="2757.6000000000004"/>
    <n v="3309.12"/>
    <n v="200"/>
    <n v="3509.12"/>
    <n v="3800"/>
    <n v="39648.799999999996"/>
    <n v="36139.679999999993"/>
    <s v="Paid"/>
    <s v="ICICI"/>
    <s v="230236950813"/>
    <s v="563656981636"/>
  </r>
  <r>
    <x v="3371"/>
    <x v="178"/>
    <x v="0"/>
    <n v="43"/>
    <x v="2"/>
    <x v="2"/>
    <x v="1"/>
    <s v="2022-09-19"/>
    <x v="0"/>
    <x v="0"/>
    <n v="26"/>
    <n v="22"/>
    <n v="4"/>
    <n v="6"/>
    <n v="39723"/>
    <n v="1527.8076923076924"/>
    <n v="33611.769230769234"/>
    <n v="6722.3538461538474"/>
    <n v="3361.1769230769237"/>
    <n v="4033.4123076923079"/>
    <n v="200"/>
    <n v="4233.4123076923079"/>
    <n v="1200"/>
    <n v="44895.3"/>
    <n v="40661.887692307697"/>
    <s v="Paid"/>
    <s v="SBI"/>
    <s v="247154303810"/>
    <s v="603790736955"/>
  </r>
  <r>
    <x v="3372"/>
    <x v="66"/>
    <x v="0"/>
    <n v="51"/>
    <x v="4"/>
    <x v="4"/>
    <x v="6"/>
    <s v="2019-04-05"/>
    <x v="0"/>
    <x v="0"/>
    <n v="26"/>
    <n v="24"/>
    <n v="2"/>
    <n v="18"/>
    <n v="44621"/>
    <n v="1716.1923076923076"/>
    <n v="41188.615384615383"/>
    <n v="8237.7230769230773"/>
    <n v="4118.8615384615387"/>
    <n v="4942.6338461538462"/>
    <n v="200"/>
    <n v="5142.6338461538462"/>
    <n v="3600"/>
    <n v="57145.2"/>
    <n v="52002.56615384615"/>
    <s v="Paid"/>
    <s v="ICICI"/>
    <s v="544604111693"/>
    <s v="434615705121"/>
  </r>
  <r>
    <x v="3373"/>
    <x v="95"/>
    <x v="0"/>
    <n v="54"/>
    <x v="2"/>
    <x v="1"/>
    <x v="3"/>
    <s v="2022-01-30"/>
    <x v="0"/>
    <x v="0"/>
    <n v="26"/>
    <n v="24"/>
    <n v="2"/>
    <n v="2"/>
    <n v="50535"/>
    <n v="1943.6538461538462"/>
    <n v="46647.692307692312"/>
    <n v="9329.5384615384628"/>
    <n v="4664.7692307692314"/>
    <n v="5597.7230769230773"/>
    <n v="200"/>
    <n v="5797.7230769230773"/>
    <n v="400"/>
    <n v="61042.000000000007"/>
    <n v="55244.276923076934"/>
    <s v="Paid"/>
    <s v="HDFC"/>
    <s v="668260447284"/>
    <s v="566961551220"/>
  </r>
  <r>
    <x v="3374"/>
    <x v="96"/>
    <x v="1"/>
    <n v="39"/>
    <x v="0"/>
    <x v="3"/>
    <x v="0"/>
    <s v="2019-11-18"/>
    <x v="0"/>
    <x v="0"/>
    <n v="26"/>
    <n v="23"/>
    <n v="3"/>
    <n v="19"/>
    <n v="53865"/>
    <n v="2071.7307692307691"/>
    <n v="47649.807692307688"/>
    <n v="9529.9615384615372"/>
    <n v="4764.9807692307686"/>
    <n v="5717.9769230769225"/>
    <n v="200"/>
    <n v="5917.9769230769225"/>
    <n v="3800"/>
    <n v="65744.75"/>
    <n v="59826.773076923077"/>
    <s v="Paid"/>
    <s v="HDFC"/>
    <s v="618280546793"/>
    <s v="682901314144"/>
  </r>
  <r>
    <x v="3375"/>
    <x v="179"/>
    <x v="1"/>
    <n v="47"/>
    <x v="6"/>
    <x v="1"/>
    <x v="5"/>
    <s v="2020-03-19"/>
    <x v="0"/>
    <x v="0"/>
    <n v="26"/>
    <n v="23"/>
    <n v="3"/>
    <n v="12"/>
    <n v="59612"/>
    <n v="2292.7692307692309"/>
    <n v="52733.692307692312"/>
    <n v="10546.738461538464"/>
    <n v="5273.3692307692318"/>
    <n v="6328.043076923077"/>
    <n v="200"/>
    <n v="6528.043076923077"/>
    <n v="2400"/>
    <n v="70953.8"/>
    <n v="64425.75692307693"/>
    <s v="Paid"/>
    <s v="SBI"/>
    <s v="901577418988"/>
    <s v="579395054667"/>
  </r>
  <r>
    <x v="3376"/>
    <x v="182"/>
    <x v="1"/>
    <n v="45"/>
    <x v="0"/>
    <x v="3"/>
    <x v="2"/>
    <s v="2022-12-27"/>
    <x v="0"/>
    <x v="0"/>
    <n v="26"/>
    <n v="24"/>
    <n v="2"/>
    <n v="3"/>
    <n v="73375"/>
    <n v="2822.1153846153848"/>
    <n v="67730.769230769234"/>
    <n v="13546.153846153848"/>
    <n v="6773.0769230769238"/>
    <n v="8127.6923076923076"/>
    <n v="200"/>
    <n v="8327.6923076923085"/>
    <n v="600"/>
    <n v="88650"/>
    <n v="80322.307692307688"/>
    <s v="Paid"/>
    <s v="ICICI"/>
    <s v="531598648931"/>
    <s v="387031779571"/>
  </r>
  <r>
    <x v="3377"/>
    <x v="122"/>
    <x v="0"/>
    <n v="52"/>
    <x v="0"/>
    <x v="5"/>
    <x v="5"/>
    <s v="2021-07-03"/>
    <x v="0"/>
    <x v="0"/>
    <n v="26"/>
    <n v="23"/>
    <n v="3"/>
    <n v="12"/>
    <n v="64290"/>
    <n v="2472.6923076923076"/>
    <n v="56871.923076923078"/>
    <n v="11374.384615384617"/>
    <n v="5687.1923076923085"/>
    <n v="6824.6307692307691"/>
    <n v="200"/>
    <n v="7024.6307692307691"/>
    <n v="2400"/>
    <n v="76333.5"/>
    <n v="69308.869230769225"/>
    <s v="Paid"/>
    <s v="SBI"/>
    <s v="819160242978"/>
    <s v="875859635710"/>
  </r>
  <r>
    <x v="3378"/>
    <x v="36"/>
    <x v="0"/>
    <n v="48"/>
    <x v="6"/>
    <x v="2"/>
    <x v="3"/>
    <s v="2019-11-14"/>
    <x v="0"/>
    <x v="0"/>
    <n v="26"/>
    <n v="24"/>
    <n v="2"/>
    <n v="1"/>
    <n v="53972"/>
    <n v="2075.8461538461538"/>
    <n v="49820.307692307688"/>
    <n v="9964.0615384615376"/>
    <n v="4982.0307692307688"/>
    <n v="5978.4369230769225"/>
    <n v="200"/>
    <n v="6178.4369230769225"/>
    <n v="200"/>
    <n v="64966.399999999994"/>
    <n v="58787.963076923072"/>
    <s v="Paid"/>
    <s v="SBI"/>
    <s v="610957969479"/>
    <s v="885842953609"/>
  </r>
  <r>
    <x v="3379"/>
    <x v="132"/>
    <x v="1"/>
    <n v="26"/>
    <x v="3"/>
    <x v="5"/>
    <x v="1"/>
    <s v="2024-11-15"/>
    <x v="0"/>
    <x v="0"/>
    <n v="26"/>
    <n v="24"/>
    <n v="2"/>
    <n v="6"/>
    <n v="64685"/>
    <n v="2487.8846153846152"/>
    <n v="59709.230769230766"/>
    <n v="11941.846153846154"/>
    <n v="5970.9230769230771"/>
    <n v="7165.1076923076917"/>
    <n v="200"/>
    <n v="7365.1076923076917"/>
    <n v="1200"/>
    <n v="78822"/>
    <n v="71456.892307692309"/>
    <s v="Paid"/>
    <s v="Axis"/>
    <s v="923989221080"/>
    <s v="350129928677"/>
  </r>
  <r>
    <x v="3380"/>
    <x v="99"/>
    <x v="0"/>
    <n v="24"/>
    <x v="1"/>
    <x v="1"/>
    <x v="1"/>
    <s v="2019-12-26"/>
    <x v="0"/>
    <x v="0"/>
    <n v="26"/>
    <n v="22"/>
    <n v="4"/>
    <n v="17"/>
    <n v="79231"/>
    <n v="3047.3461538461538"/>
    <n v="67041.61538461539"/>
    <n v="13408.323076923079"/>
    <n v="6704.1615384615397"/>
    <n v="8044.9938461538468"/>
    <n v="200"/>
    <n v="8244.9938461538477"/>
    <n v="3400"/>
    <n v="90554.1"/>
    <n v="82309.106153846165"/>
    <s v="Paid"/>
    <s v="Axis"/>
    <s v="933092225639"/>
    <s v="869177835836"/>
  </r>
  <r>
    <x v="3381"/>
    <x v="197"/>
    <x v="1"/>
    <n v="33"/>
    <x v="3"/>
    <x v="2"/>
    <x v="2"/>
    <s v="2024-09-18"/>
    <x v="0"/>
    <x v="0"/>
    <n v="26"/>
    <n v="23"/>
    <n v="3"/>
    <n v="11"/>
    <n v="66780"/>
    <n v="2568.4615384615386"/>
    <n v="59074.61538461539"/>
    <n v="11814.923076923078"/>
    <n v="5907.461538461539"/>
    <n v="7088.9538461538468"/>
    <n v="200"/>
    <n v="7288.9538461538468"/>
    <n v="2200"/>
    <n v="78997"/>
    <n v="71708.046153846153"/>
    <s v="Paid"/>
    <s v="SBI"/>
    <s v="627025930686"/>
    <s v="979263587929"/>
  </r>
  <r>
    <x v="3382"/>
    <x v="170"/>
    <x v="0"/>
    <n v="44"/>
    <x v="7"/>
    <x v="1"/>
    <x v="2"/>
    <s v="2021-09-02"/>
    <x v="0"/>
    <x v="0"/>
    <n v="26"/>
    <n v="25"/>
    <n v="1"/>
    <n v="5"/>
    <n v="67057"/>
    <n v="2579.1153846153848"/>
    <n v="64477.884615384617"/>
    <n v="12895.576923076924"/>
    <n v="6447.7884615384619"/>
    <n v="7737.3461538461534"/>
    <n v="200"/>
    <n v="7937.3461538461534"/>
    <n v="1000"/>
    <n v="84821.250000000015"/>
    <n v="76883.903846153858"/>
    <s v="Paid"/>
    <s v="HDFC"/>
    <s v="797000368010"/>
    <s v="815775949289"/>
  </r>
  <r>
    <x v="3383"/>
    <x v="23"/>
    <x v="1"/>
    <n v="28"/>
    <x v="7"/>
    <x v="2"/>
    <x v="3"/>
    <s v="2020-02-03"/>
    <x v="0"/>
    <x v="0"/>
    <n v="26"/>
    <n v="24"/>
    <n v="2"/>
    <n v="19"/>
    <n v="31373"/>
    <n v="1206.6538461538462"/>
    <n v="28959.692307692309"/>
    <n v="5791.9384615384624"/>
    <n v="2895.9692307692312"/>
    <n v="3475.1630769230769"/>
    <n v="200"/>
    <n v="3675.1630769230769"/>
    <n v="3800"/>
    <n v="41447.600000000006"/>
    <n v="37772.43692307693"/>
    <s v="Paid"/>
    <s v="ICICI"/>
    <s v="825975896468"/>
    <s v="829096411813"/>
  </r>
  <r>
    <x v="3384"/>
    <x v="186"/>
    <x v="0"/>
    <n v="47"/>
    <x v="6"/>
    <x v="1"/>
    <x v="1"/>
    <s v="2023-01-13"/>
    <x v="0"/>
    <x v="0"/>
    <n v="26"/>
    <n v="23"/>
    <n v="3"/>
    <n v="19"/>
    <n v="64283"/>
    <n v="2472.4230769230771"/>
    <n v="56865.730769230773"/>
    <n v="11373.146153846155"/>
    <n v="5686.5730769230777"/>
    <n v="6823.8876923076923"/>
    <n v="200"/>
    <n v="7023.8876923076923"/>
    <n v="3800"/>
    <n v="77725.45"/>
    <n v="70701.562307692308"/>
    <s v="Paid"/>
    <s v="ICICI"/>
    <s v="230084512336"/>
    <s v="748386016102"/>
  </r>
  <r>
    <x v="3385"/>
    <x v="24"/>
    <x v="1"/>
    <n v="42"/>
    <x v="3"/>
    <x v="0"/>
    <x v="0"/>
    <s v="2023-04-26"/>
    <x v="0"/>
    <x v="0"/>
    <n v="26"/>
    <n v="22"/>
    <n v="4"/>
    <n v="14"/>
    <n v="71451"/>
    <n v="2748.1153846153848"/>
    <n v="60458.538461538468"/>
    <n v="12091.707692307695"/>
    <n v="6045.8538461538474"/>
    <n v="7255.0246153846156"/>
    <n v="200"/>
    <n v="7455.0246153846156"/>
    <n v="2800"/>
    <n v="81396.100000000006"/>
    <n v="73941.075384615397"/>
    <s v="Paid"/>
    <s v="Axis"/>
    <s v="900589781711"/>
    <s v="283999233310"/>
  </r>
  <r>
    <x v="3386"/>
    <x v="112"/>
    <x v="0"/>
    <n v="44"/>
    <x v="0"/>
    <x v="1"/>
    <x v="1"/>
    <s v="2021-06-22"/>
    <x v="0"/>
    <x v="0"/>
    <n v="26"/>
    <n v="23"/>
    <n v="3"/>
    <n v="6"/>
    <n v="51650"/>
    <n v="1986.5384615384614"/>
    <n v="45690.38461538461"/>
    <n v="9138.076923076922"/>
    <n v="4569.038461538461"/>
    <n v="5482.8461538461534"/>
    <n v="200"/>
    <n v="5682.8461538461534"/>
    <n v="1200"/>
    <n v="60597.499999999993"/>
    <n v="54914.653846153837"/>
    <s v="Paid"/>
    <s v="ICICI"/>
    <s v="802656767539"/>
    <s v="146884101835"/>
  </r>
  <r>
    <x v="3387"/>
    <x v="12"/>
    <x v="1"/>
    <n v="25"/>
    <x v="0"/>
    <x v="0"/>
    <x v="6"/>
    <s v="2024-08-19"/>
    <x v="0"/>
    <x v="0"/>
    <n v="26"/>
    <n v="24"/>
    <n v="2"/>
    <n v="1"/>
    <n v="20310"/>
    <n v="781.15384615384619"/>
    <n v="18747.692307692309"/>
    <n v="3749.5384615384619"/>
    <n v="1874.7692307692309"/>
    <n v="2249.7230769230769"/>
    <n v="200"/>
    <n v="2449.7230769230769"/>
    <n v="200"/>
    <n v="24572"/>
    <n v="22122.276923076923"/>
    <s v="Paid"/>
    <s v="Axis"/>
    <s v="309541476747"/>
    <s v="956866029482"/>
  </r>
  <r>
    <x v="3388"/>
    <x v="9"/>
    <x v="0"/>
    <n v="51"/>
    <x v="0"/>
    <x v="0"/>
    <x v="3"/>
    <s v="2020-01-16"/>
    <x v="0"/>
    <x v="0"/>
    <n v="26"/>
    <n v="23"/>
    <n v="3"/>
    <n v="6"/>
    <n v="74303"/>
    <n v="2857.8076923076924"/>
    <n v="65729.576923076922"/>
    <n v="13145.915384615386"/>
    <n v="6572.9576923076929"/>
    <n v="7887.5492307692302"/>
    <n v="200"/>
    <n v="8087.5492307692302"/>
    <n v="1200"/>
    <n v="86648.45"/>
    <n v="78560.900769230764"/>
    <s v="Paid"/>
    <s v="HDFC"/>
    <s v="227110842813"/>
    <s v="266340994389"/>
  </r>
  <r>
    <x v="3389"/>
    <x v="139"/>
    <x v="1"/>
    <n v="45"/>
    <x v="2"/>
    <x v="3"/>
    <x v="1"/>
    <s v="2022-01-07"/>
    <x v="0"/>
    <x v="0"/>
    <n v="26"/>
    <n v="23"/>
    <n v="3"/>
    <n v="7"/>
    <n v="79678"/>
    <n v="3064.5384615384614"/>
    <n v="70484.38461538461"/>
    <n v="14096.876923076923"/>
    <n v="7048.4384615384615"/>
    <n v="8458.1261538461531"/>
    <n v="200"/>
    <n v="8658.1261538461531"/>
    <n v="1400"/>
    <n v="93029.7"/>
    <n v="84371.573846153842"/>
    <s v="Paid"/>
    <s v="SBI"/>
    <s v="148641272890"/>
    <s v="886136168633"/>
  </r>
  <r>
    <x v="3390"/>
    <x v="79"/>
    <x v="0"/>
    <n v="21"/>
    <x v="6"/>
    <x v="3"/>
    <x v="5"/>
    <s v="2024-05-25"/>
    <x v="0"/>
    <x v="0"/>
    <n v="26"/>
    <n v="23"/>
    <n v="3"/>
    <n v="17"/>
    <n v="45279"/>
    <n v="1741.5"/>
    <n v="40054.5"/>
    <n v="8010.9000000000005"/>
    <n v="4005.4500000000003"/>
    <n v="4806.54"/>
    <n v="200"/>
    <n v="5006.54"/>
    <n v="3400"/>
    <n v="55470.85"/>
    <n v="50464.31"/>
    <s v="Paid"/>
    <s v="ICICI"/>
    <s v="829670654587"/>
    <s v="710388728089"/>
  </r>
  <r>
    <x v="3391"/>
    <x v="173"/>
    <x v="1"/>
    <n v="38"/>
    <x v="5"/>
    <x v="5"/>
    <x v="4"/>
    <s v="2025-08-03"/>
    <x v="0"/>
    <x v="0"/>
    <n v="26"/>
    <n v="24"/>
    <n v="2"/>
    <n v="11"/>
    <n v="64431"/>
    <n v="2478.1153846153848"/>
    <n v="59474.769230769234"/>
    <n v="11894.953846153847"/>
    <n v="5947.4769230769234"/>
    <n v="7136.9723076923083"/>
    <n v="200"/>
    <n v="7336.9723076923083"/>
    <n v="2200"/>
    <n v="79517.200000000012"/>
    <n v="72180.227692307701"/>
    <s v="Paid"/>
    <s v="SBI"/>
    <s v="947515832675"/>
    <s v="328929745851"/>
  </r>
  <r>
    <x v="3392"/>
    <x v="59"/>
    <x v="0"/>
    <n v="23"/>
    <x v="4"/>
    <x v="3"/>
    <x v="2"/>
    <s v="2023-06-28"/>
    <x v="0"/>
    <x v="0"/>
    <n v="26"/>
    <n v="26"/>
    <n v="0"/>
    <n v="13"/>
    <n v="76474"/>
    <n v="2941.3076923076924"/>
    <n v="76474"/>
    <n v="15294.800000000001"/>
    <n v="7647.4000000000005"/>
    <n v="9176.8799999999992"/>
    <n v="200"/>
    <n v="9376.8799999999992"/>
    <n v="2600"/>
    <n v="102016.2"/>
    <n v="92639.319999999992"/>
    <s v="Paid"/>
    <s v="Axis"/>
    <s v="183582781262"/>
    <s v="544529033440"/>
  </r>
  <r>
    <x v="3393"/>
    <x v="97"/>
    <x v="0"/>
    <n v="34"/>
    <x v="1"/>
    <x v="0"/>
    <x v="6"/>
    <s v="2022-10-31"/>
    <x v="0"/>
    <x v="0"/>
    <n v="26"/>
    <n v="25"/>
    <n v="1"/>
    <n v="10"/>
    <n v="64126"/>
    <n v="2466.3846153846152"/>
    <n v="61659.615384615383"/>
    <n v="12331.923076923078"/>
    <n v="6165.961538461539"/>
    <n v="7399.1538461538457"/>
    <n v="200"/>
    <n v="7599.1538461538457"/>
    <n v="2000"/>
    <n v="82157.5"/>
    <n v="74558.346153846156"/>
    <s v="Paid"/>
    <s v="HDFC"/>
    <s v="692403050486"/>
    <s v="537039715658"/>
  </r>
  <r>
    <x v="3394"/>
    <x v="95"/>
    <x v="0"/>
    <n v="39"/>
    <x v="0"/>
    <x v="1"/>
    <x v="2"/>
    <s v="2024-11-13"/>
    <x v="0"/>
    <x v="0"/>
    <n v="26"/>
    <n v="25"/>
    <n v="1"/>
    <n v="1"/>
    <n v="24197"/>
    <n v="930.65384615384619"/>
    <n v="23266.346153846156"/>
    <n v="4653.2692307692314"/>
    <n v="2326.6346153846157"/>
    <n v="2791.9615384615386"/>
    <n v="200"/>
    <n v="2991.9615384615386"/>
    <n v="200"/>
    <n v="30446.250000000004"/>
    <n v="27454.288461538465"/>
    <s v="Paid"/>
    <s v="HDFC"/>
    <s v="525821224849"/>
    <s v="303228655554"/>
  </r>
  <r>
    <x v="3395"/>
    <x v="165"/>
    <x v="0"/>
    <n v="38"/>
    <x v="6"/>
    <x v="5"/>
    <x v="3"/>
    <s v="2024-09-27"/>
    <x v="0"/>
    <x v="0"/>
    <n v="26"/>
    <n v="23"/>
    <n v="3"/>
    <n v="13"/>
    <n v="22107"/>
    <n v="850.26923076923072"/>
    <n v="19556.192307692305"/>
    <n v="3911.2384615384613"/>
    <n v="1955.6192307692306"/>
    <n v="2346.7430769230764"/>
    <n v="200"/>
    <n v="2546.7430769230764"/>
    <n v="2600"/>
    <n v="28023.049999999996"/>
    <n v="25476.306923076918"/>
    <s v="Paid"/>
    <s v="HDFC"/>
    <s v="831867801395"/>
    <s v="970301338302"/>
  </r>
  <r>
    <x v="3396"/>
    <x v="120"/>
    <x v="1"/>
    <n v="33"/>
    <x v="4"/>
    <x v="0"/>
    <x v="2"/>
    <s v="2022-01-08"/>
    <x v="0"/>
    <x v="0"/>
    <n v="26"/>
    <n v="23"/>
    <n v="3"/>
    <n v="7"/>
    <n v="68858"/>
    <n v="2648.3846153846152"/>
    <n v="60912.846153846149"/>
    <n v="12182.56923076923"/>
    <n v="6091.2846153846149"/>
    <n v="7309.541538461538"/>
    <n v="200"/>
    <n v="7509.541538461538"/>
    <n v="1400"/>
    <n v="80586.7"/>
    <n v="73077.158461538464"/>
    <s v="Paid"/>
    <s v="Axis"/>
    <s v="128491450138"/>
    <s v="213827651303"/>
  </r>
  <r>
    <x v="3397"/>
    <x v="131"/>
    <x v="1"/>
    <n v="47"/>
    <x v="1"/>
    <x v="2"/>
    <x v="1"/>
    <s v="2022-11-26"/>
    <x v="0"/>
    <x v="0"/>
    <n v="26"/>
    <n v="25"/>
    <n v="1"/>
    <n v="14"/>
    <n v="41210"/>
    <n v="1585"/>
    <n v="39625"/>
    <n v="7925"/>
    <n v="3962.5"/>
    <n v="4755"/>
    <n v="200"/>
    <n v="4955"/>
    <n v="2800"/>
    <n v="54312.5"/>
    <n v="49357.5"/>
    <s v="Paid"/>
    <s v="SBI"/>
    <s v="155589940022"/>
    <s v="356168882954"/>
  </r>
  <r>
    <x v="3398"/>
    <x v="168"/>
    <x v="1"/>
    <n v="40"/>
    <x v="3"/>
    <x v="1"/>
    <x v="5"/>
    <s v="2025-07-03"/>
    <x v="0"/>
    <x v="0"/>
    <n v="26"/>
    <n v="22"/>
    <n v="4"/>
    <n v="13"/>
    <n v="46619"/>
    <n v="1793.0384615384614"/>
    <n v="39446.846153846149"/>
    <n v="7889.3692307692299"/>
    <n v="3944.684615384615"/>
    <n v="4733.621538461538"/>
    <n v="200"/>
    <n v="4933.621538461538"/>
    <n v="2600"/>
    <n v="53880.899999999994"/>
    <n v="48947.278461538459"/>
    <s v="Paid"/>
    <s v="ICICI"/>
    <s v="610540193261"/>
    <s v="309361774140"/>
  </r>
  <r>
    <x v="3399"/>
    <x v="165"/>
    <x v="0"/>
    <n v="43"/>
    <x v="2"/>
    <x v="5"/>
    <x v="6"/>
    <s v="2023-02-09"/>
    <x v="0"/>
    <x v="0"/>
    <n v="26"/>
    <n v="24"/>
    <n v="2"/>
    <n v="5"/>
    <n v="58840"/>
    <n v="2263.0769230769229"/>
    <n v="54313.846153846149"/>
    <n v="10862.76923076923"/>
    <n v="5431.3846153846152"/>
    <n v="6517.6615384615379"/>
    <n v="200"/>
    <n v="6717.6615384615379"/>
    <n v="1000"/>
    <n v="71607.999999999985"/>
    <n v="64890.338461538449"/>
    <s v="Paid"/>
    <s v="HDFC"/>
    <s v="329376064589"/>
    <s v="338902209548"/>
  </r>
  <r>
    <x v="3400"/>
    <x v="126"/>
    <x v="0"/>
    <n v="29"/>
    <x v="7"/>
    <x v="1"/>
    <x v="3"/>
    <s v="2022-11-12"/>
    <x v="0"/>
    <x v="0"/>
    <n v="26"/>
    <n v="24"/>
    <n v="2"/>
    <n v="10"/>
    <n v="58904"/>
    <n v="2265.5384615384614"/>
    <n v="54372.923076923078"/>
    <n v="10874.584615384616"/>
    <n v="5437.292307692308"/>
    <n v="6524.750769230769"/>
    <n v="200"/>
    <n v="6724.750769230769"/>
    <n v="2000"/>
    <n v="72684.800000000003"/>
    <n v="65960.049230769233"/>
    <s v="Paid"/>
    <s v="SBI"/>
    <s v="634465712183"/>
    <s v="174254283383"/>
  </r>
  <r>
    <x v="3401"/>
    <x v="164"/>
    <x v="0"/>
    <n v="43"/>
    <x v="0"/>
    <x v="4"/>
    <x v="1"/>
    <s v="2025-05-27"/>
    <x v="0"/>
    <x v="0"/>
    <n v="26"/>
    <n v="25"/>
    <n v="1"/>
    <n v="10"/>
    <n v="24376"/>
    <n v="937.53846153846155"/>
    <n v="23438.461538461539"/>
    <n v="4687.6923076923076"/>
    <n v="2343.8461538461538"/>
    <n v="2812.6153846153848"/>
    <n v="200"/>
    <n v="3012.6153846153848"/>
    <n v="2000"/>
    <n v="32470"/>
    <n v="29457.384615384617"/>
    <s v="Paid"/>
    <s v="Axis"/>
    <s v="505272884825"/>
    <s v="392830252602"/>
  </r>
  <r>
    <x v="3402"/>
    <x v="176"/>
    <x v="0"/>
    <n v="36"/>
    <x v="1"/>
    <x v="3"/>
    <x v="0"/>
    <s v="2020-06-27"/>
    <x v="0"/>
    <x v="0"/>
    <n v="26"/>
    <n v="24"/>
    <n v="2"/>
    <n v="11"/>
    <n v="21233"/>
    <n v="816.65384615384619"/>
    <n v="19599.692307692309"/>
    <n v="3919.938461538462"/>
    <n v="1959.969230769231"/>
    <n v="2351.9630769230771"/>
    <n v="200"/>
    <n v="2551.9630769230771"/>
    <n v="2200"/>
    <n v="27679.600000000002"/>
    <n v="25127.636923076927"/>
    <s v="Paid"/>
    <s v="HDFC"/>
    <s v="835133951649"/>
    <s v="628120660929"/>
  </r>
  <r>
    <x v="3403"/>
    <x v="5"/>
    <x v="0"/>
    <n v="21"/>
    <x v="5"/>
    <x v="4"/>
    <x v="4"/>
    <s v="2022-08-28"/>
    <x v="0"/>
    <x v="0"/>
    <n v="26"/>
    <n v="23"/>
    <n v="3"/>
    <n v="19"/>
    <n v="79795"/>
    <n v="3069.0384615384614"/>
    <n v="70587.88461538461"/>
    <n v="14117.576923076922"/>
    <n v="7058.788461538461"/>
    <n v="8470.5461538461532"/>
    <n v="200"/>
    <n v="8670.5461538461532"/>
    <n v="3800"/>
    <n v="95564.25"/>
    <n v="86893.703846153847"/>
    <s v="Paid"/>
    <s v="Axis"/>
    <s v="879771332129"/>
    <s v="724030485878"/>
  </r>
  <r>
    <x v="3404"/>
    <x v="142"/>
    <x v="1"/>
    <n v="50"/>
    <x v="7"/>
    <x v="0"/>
    <x v="6"/>
    <s v="2019-05-16"/>
    <x v="0"/>
    <x v="0"/>
    <n v="26"/>
    <n v="25"/>
    <n v="1"/>
    <n v="19"/>
    <n v="76505"/>
    <n v="2942.5"/>
    <n v="73562.5"/>
    <n v="14712.5"/>
    <n v="7356.25"/>
    <n v="8827.5"/>
    <n v="200"/>
    <n v="9027.5"/>
    <n v="3800"/>
    <n v="99431.25"/>
    <n v="90403.75"/>
    <s v="Paid"/>
    <s v="HDFC"/>
    <s v="249563777383"/>
    <s v="999080198784"/>
  </r>
  <r>
    <x v="3405"/>
    <x v="63"/>
    <x v="0"/>
    <n v="46"/>
    <x v="2"/>
    <x v="3"/>
    <x v="4"/>
    <s v="2022-09-01"/>
    <x v="0"/>
    <x v="0"/>
    <n v="26"/>
    <n v="24"/>
    <n v="2"/>
    <n v="8"/>
    <n v="36374"/>
    <n v="1399"/>
    <n v="33576"/>
    <n v="6715.2000000000007"/>
    <n v="3357.6000000000004"/>
    <n v="4029.12"/>
    <n v="200"/>
    <n v="4229.12"/>
    <n v="1600"/>
    <n v="45248.799999999996"/>
    <n v="41019.679999999993"/>
    <s v="Paid"/>
    <s v="HDFC"/>
    <s v="254368089621"/>
    <s v="933682613422"/>
  </r>
  <r>
    <x v="3406"/>
    <x v="29"/>
    <x v="0"/>
    <n v="28"/>
    <x v="4"/>
    <x v="1"/>
    <x v="6"/>
    <s v="2021-08-16"/>
    <x v="0"/>
    <x v="0"/>
    <n v="26"/>
    <n v="23"/>
    <n v="3"/>
    <n v="16"/>
    <n v="42959"/>
    <n v="1652.2692307692307"/>
    <n v="38002.192307692305"/>
    <n v="7600.4384615384615"/>
    <n v="3800.2192307692308"/>
    <n v="4560.2630769230764"/>
    <n v="200"/>
    <n v="4760.2630769230764"/>
    <n v="3200"/>
    <n v="52602.85"/>
    <n v="47842.586923076924"/>
    <s v="Paid"/>
    <s v="ICICI"/>
    <s v="827869361809"/>
    <s v="371347588672"/>
  </r>
  <r>
    <x v="3407"/>
    <x v="48"/>
    <x v="1"/>
    <n v="43"/>
    <x v="4"/>
    <x v="2"/>
    <x v="4"/>
    <s v="2019-12-03"/>
    <x v="0"/>
    <x v="0"/>
    <n v="26"/>
    <n v="23"/>
    <n v="3"/>
    <n v="8"/>
    <n v="48129"/>
    <n v="1851.1153846153845"/>
    <n v="42575.653846153844"/>
    <n v="8515.1307692307691"/>
    <n v="4257.5653846153846"/>
    <n v="5109.0784615384609"/>
    <n v="200"/>
    <n v="5309.0784615384609"/>
    <n v="1600"/>
    <n v="56948.35"/>
    <n v="51639.271538461537"/>
    <s v="Paid"/>
    <s v="SBI"/>
    <s v="272633211689"/>
    <s v="837252539742"/>
  </r>
  <r>
    <x v="3408"/>
    <x v="33"/>
    <x v="0"/>
    <n v="26"/>
    <x v="1"/>
    <x v="3"/>
    <x v="5"/>
    <s v="2025-09-22"/>
    <x v="0"/>
    <x v="0"/>
    <n v="26"/>
    <n v="22"/>
    <n v="4"/>
    <n v="12"/>
    <n v="20403"/>
    <n v="784.73076923076928"/>
    <n v="17264.076923076926"/>
    <n v="3452.8153846153855"/>
    <n v="1726.4076923076927"/>
    <n v="2071.689230769231"/>
    <n v="200"/>
    <n v="2271.689230769231"/>
    <n v="2400"/>
    <n v="24843.300000000003"/>
    <n v="22571.610769230771"/>
    <s v="Paid"/>
    <s v="HDFC"/>
    <s v="405875106628"/>
    <s v="523788955917"/>
  </r>
  <r>
    <x v="3409"/>
    <x v="134"/>
    <x v="0"/>
    <n v="31"/>
    <x v="7"/>
    <x v="2"/>
    <x v="3"/>
    <s v="2023-09-10"/>
    <x v="0"/>
    <x v="0"/>
    <n v="26"/>
    <n v="23"/>
    <n v="3"/>
    <n v="12"/>
    <n v="54375"/>
    <n v="2091.3461538461538"/>
    <n v="48100.961538461539"/>
    <n v="9620.1923076923085"/>
    <n v="4810.0961538461543"/>
    <n v="5772.1153846153848"/>
    <n v="200"/>
    <n v="5972.1153846153848"/>
    <n v="2400"/>
    <n v="64931.25"/>
    <n v="58959.134615384617"/>
    <s v="Paid"/>
    <s v="ICICI"/>
    <s v="304423864756"/>
    <s v="415873119232"/>
  </r>
  <r>
    <x v="3410"/>
    <x v="89"/>
    <x v="1"/>
    <n v="48"/>
    <x v="6"/>
    <x v="0"/>
    <x v="1"/>
    <s v="2021-12-22"/>
    <x v="0"/>
    <x v="0"/>
    <n v="26"/>
    <n v="24"/>
    <n v="2"/>
    <n v="9"/>
    <n v="57256"/>
    <n v="2202.1538461538462"/>
    <n v="52851.692307692312"/>
    <n v="10570.338461538464"/>
    <n v="5285.1692307692319"/>
    <n v="6342.2030769230769"/>
    <n v="200"/>
    <n v="6542.2030769230769"/>
    <n v="1800"/>
    <n v="70507.200000000012"/>
    <n v="63964.996923076935"/>
    <s v="Paid"/>
    <s v="SBI"/>
    <s v="536409419377"/>
    <s v="749598308280"/>
  </r>
  <r>
    <x v="3411"/>
    <x v="156"/>
    <x v="1"/>
    <n v="22"/>
    <x v="7"/>
    <x v="0"/>
    <x v="2"/>
    <s v="2023-02-01"/>
    <x v="0"/>
    <x v="0"/>
    <n v="26"/>
    <n v="24"/>
    <n v="2"/>
    <n v="4"/>
    <n v="46424"/>
    <n v="1785.5384615384614"/>
    <n v="42852.923076923078"/>
    <n v="8570.584615384616"/>
    <n v="4285.292307692308"/>
    <n v="5142.3507692307694"/>
    <n v="200"/>
    <n v="5342.3507692307694"/>
    <n v="800"/>
    <n v="56508.800000000003"/>
    <n v="51166.449230769234"/>
    <s v="Paid"/>
    <s v="HDFC"/>
    <s v="679742664766"/>
    <s v="634253914178"/>
  </r>
  <r>
    <x v="3412"/>
    <x v="178"/>
    <x v="0"/>
    <n v="39"/>
    <x v="2"/>
    <x v="2"/>
    <x v="2"/>
    <s v="2021-05-02"/>
    <x v="0"/>
    <x v="0"/>
    <n v="26"/>
    <n v="25"/>
    <n v="1"/>
    <n v="9"/>
    <n v="75465"/>
    <n v="2902.5"/>
    <n v="72562.5"/>
    <n v="14512.5"/>
    <n v="7256.25"/>
    <n v="8707.5"/>
    <n v="200"/>
    <n v="8907.5"/>
    <n v="1800"/>
    <n v="96131.25"/>
    <n v="87223.75"/>
    <s v="Paid"/>
    <s v="Axis"/>
    <s v="188571376797"/>
    <s v="920544646566"/>
  </r>
  <r>
    <x v="3413"/>
    <x v="61"/>
    <x v="0"/>
    <n v="29"/>
    <x v="0"/>
    <x v="1"/>
    <x v="4"/>
    <s v="2019-06-30"/>
    <x v="0"/>
    <x v="0"/>
    <n v="26"/>
    <n v="23"/>
    <n v="3"/>
    <n v="19"/>
    <n v="66170"/>
    <n v="2545"/>
    <n v="58535"/>
    <n v="11707"/>
    <n v="5853.5"/>
    <n v="7024.2"/>
    <n v="200"/>
    <n v="7224.2"/>
    <n v="3800"/>
    <n v="79895.5"/>
    <n v="72671.3"/>
    <s v="Paid"/>
    <s v="Axis"/>
    <s v="895883669546"/>
    <s v="860502052018"/>
  </r>
  <r>
    <x v="3414"/>
    <x v="35"/>
    <x v="0"/>
    <n v="48"/>
    <x v="2"/>
    <x v="3"/>
    <x v="2"/>
    <s v="2022-02-21"/>
    <x v="0"/>
    <x v="0"/>
    <n v="26"/>
    <n v="21"/>
    <n v="5"/>
    <n v="6"/>
    <n v="18278"/>
    <n v="703"/>
    <n v="14763"/>
    <n v="2952.6000000000004"/>
    <n v="1476.3000000000002"/>
    <n v="1771.56"/>
    <n v="200"/>
    <n v="1971.56"/>
    <n v="1200"/>
    <n v="20391.899999999998"/>
    <n v="18420.339999999997"/>
    <s v="Paid"/>
    <s v="ICICI"/>
    <s v="840798100806"/>
    <s v="154892471034"/>
  </r>
  <r>
    <x v="3415"/>
    <x v="7"/>
    <x v="0"/>
    <n v="46"/>
    <x v="7"/>
    <x v="2"/>
    <x v="1"/>
    <s v="2023-09-09"/>
    <x v="0"/>
    <x v="0"/>
    <n v="26"/>
    <n v="24"/>
    <n v="2"/>
    <n v="1"/>
    <n v="45379"/>
    <n v="1745.3461538461538"/>
    <n v="41888.307692307688"/>
    <n v="8377.6615384615379"/>
    <n v="4188.830769230769"/>
    <n v="5026.5969230769224"/>
    <n v="200"/>
    <n v="5226.5969230769224"/>
    <n v="200"/>
    <n v="54654.799999999996"/>
    <n v="49428.203076923077"/>
    <s v="Paid"/>
    <s v="ICICI"/>
    <s v="466336480638"/>
    <s v="577761978606"/>
  </r>
  <r>
    <x v="3416"/>
    <x v="155"/>
    <x v="1"/>
    <n v="29"/>
    <x v="2"/>
    <x v="4"/>
    <x v="4"/>
    <s v="2025-07-05"/>
    <x v="0"/>
    <x v="0"/>
    <n v="26"/>
    <n v="22"/>
    <n v="4"/>
    <n v="19"/>
    <n v="68983"/>
    <n v="2653.1923076923076"/>
    <n v="58370.230769230766"/>
    <n v="11674.046153846153"/>
    <n v="5837.0230769230766"/>
    <n v="7004.4276923076914"/>
    <n v="200"/>
    <n v="7204.4276923076914"/>
    <n v="3800"/>
    <n v="79681.299999999988"/>
    <n v="72476.872307692291"/>
    <s v="Paid"/>
    <s v="SBI"/>
    <s v="210702965367"/>
    <s v="962709844306"/>
  </r>
  <r>
    <x v="3417"/>
    <x v="61"/>
    <x v="1"/>
    <n v="34"/>
    <x v="6"/>
    <x v="0"/>
    <x v="3"/>
    <s v="2021-09-22"/>
    <x v="0"/>
    <x v="0"/>
    <n v="26"/>
    <n v="23"/>
    <n v="3"/>
    <n v="8"/>
    <n v="65065"/>
    <n v="2502.5"/>
    <n v="57557.5"/>
    <n v="11511.5"/>
    <n v="5755.75"/>
    <n v="6906.9"/>
    <n v="200"/>
    <n v="7106.9"/>
    <n v="1600"/>
    <n v="76424.75"/>
    <n v="69317.850000000006"/>
    <s v="Paid"/>
    <s v="SBI"/>
    <s v="867750386689"/>
    <s v="271051838074"/>
  </r>
  <r>
    <x v="3418"/>
    <x v="29"/>
    <x v="0"/>
    <n v="21"/>
    <x v="4"/>
    <x v="1"/>
    <x v="2"/>
    <s v="2020-05-01"/>
    <x v="0"/>
    <x v="0"/>
    <n v="26"/>
    <n v="23"/>
    <n v="3"/>
    <n v="13"/>
    <n v="28790"/>
    <n v="1107.3076923076924"/>
    <n v="25468.076923076926"/>
    <n v="5093.6153846153857"/>
    <n v="2546.8076923076928"/>
    <n v="3056.169230769231"/>
    <n v="200"/>
    <n v="3256.169230769231"/>
    <n v="2600"/>
    <n v="35708.500000000007"/>
    <n v="32452.330769230775"/>
    <s v="Paid"/>
    <s v="SBI"/>
    <s v="302203438318"/>
    <s v="987705050391"/>
  </r>
  <r>
    <x v="3419"/>
    <x v="3"/>
    <x v="1"/>
    <n v="38"/>
    <x v="0"/>
    <x v="0"/>
    <x v="6"/>
    <s v="2021-07-14"/>
    <x v="0"/>
    <x v="0"/>
    <n v="26"/>
    <n v="22"/>
    <n v="4"/>
    <n v="11"/>
    <n v="75927"/>
    <n v="2920.2692307692309"/>
    <n v="64245.923076923078"/>
    <n v="12849.184615384616"/>
    <n v="6424.5923076923082"/>
    <n v="7709.5107692307693"/>
    <n v="200"/>
    <n v="7909.5107692307693"/>
    <n v="2200"/>
    <n v="85719.7"/>
    <n v="77810.189230769232"/>
    <s v="Paid"/>
    <s v="Axis"/>
    <s v="734852388588"/>
    <s v="459641109642"/>
  </r>
  <r>
    <x v="3420"/>
    <x v="187"/>
    <x v="1"/>
    <n v="45"/>
    <x v="1"/>
    <x v="3"/>
    <x v="0"/>
    <s v="2021-06-18"/>
    <x v="0"/>
    <x v="0"/>
    <n v="26"/>
    <n v="24"/>
    <n v="2"/>
    <n v="15"/>
    <n v="62343"/>
    <n v="2397.8076923076924"/>
    <n v="57547.384615384617"/>
    <n v="11509.476923076923"/>
    <n v="5754.7384615384617"/>
    <n v="6905.6861538461535"/>
    <n v="200"/>
    <n v="7105.6861538461535"/>
    <n v="3000"/>
    <n v="77811.600000000006"/>
    <n v="70705.913846153853"/>
    <s v="Paid"/>
    <s v="HDFC"/>
    <s v="319604314842"/>
    <s v="827067505285"/>
  </r>
  <r>
    <x v="3421"/>
    <x v="25"/>
    <x v="1"/>
    <n v="41"/>
    <x v="3"/>
    <x v="3"/>
    <x v="4"/>
    <s v="2025-02-02"/>
    <x v="0"/>
    <x v="0"/>
    <n v="26"/>
    <n v="24"/>
    <n v="2"/>
    <n v="13"/>
    <n v="56202"/>
    <n v="2161.6153846153848"/>
    <n v="51878.769230769234"/>
    <n v="10375.753846153848"/>
    <n v="5187.876923076924"/>
    <n v="6225.4523076923078"/>
    <n v="200"/>
    <n v="6425.4523076923078"/>
    <n v="2600"/>
    <n v="70042.400000000009"/>
    <n v="63616.947692307702"/>
    <s v="Paid"/>
    <s v="SBI"/>
    <s v="397927944744"/>
    <s v="571646821293"/>
  </r>
  <r>
    <x v="3422"/>
    <x v="71"/>
    <x v="1"/>
    <n v="50"/>
    <x v="2"/>
    <x v="3"/>
    <x v="1"/>
    <s v="2020-12-17"/>
    <x v="0"/>
    <x v="0"/>
    <n v="26"/>
    <n v="23"/>
    <n v="3"/>
    <n v="1"/>
    <n v="42893"/>
    <n v="1649.7307692307693"/>
    <n v="37943.807692307695"/>
    <n v="7588.7615384615392"/>
    <n v="3794.3807692307696"/>
    <n v="4553.2569230769232"/>
    <n v="200"/>
    <n v="4753.2569230769232"/>
    <n v="200"/>
    <n v="49526.950000000004"/>
    <n v="44773.693076923082"/>
    <s v="Paid"/>
    <s v="HDFC"/>
    <s v="761583065913"/>
    <s v="916745416535"/>
  </r>
  <r>
    <x v="3423"/>
    <x v="10"/>
    <x v="1"/>
    <n v="37"/>
    <x v="4"/>
    <x v="3"/>
    <x v="5"/>
    <s v="2024-08-04"/>
    <x v="0"/>
    <x v="0"/>
    <n v="26"/>
    <n v="24"/>
    <n v="2"/>
    <n v="2"/>
    <n v="33237"/>
    <n v="1278.3461538461538"/>
    <n v="30680.307692307691"/>
    <n v="6136.0615384615385"/>
    <n v="3068.0307692307692"/>
    <n v="3681.6369230769228"/>
    <n v="200"/>
    <n v="3881.6369230769228"/>
    <n v="400"/>
    <n v="40284.400000000001"/>
    <n v="36402.763076923082"/>
    <s v="Paid"/>
    <s v="HDFC"/>
    <s v="467441884500"/>
    <s v="831267775597"/>
  </r>
  <r>
    <x v="3424"/>
    <x v="10"/>
    <x v="1"/>
    <n v="54"/>
    <x v="4"/>
    <x v="4"/>
    <x v="6"/>
    <s v="2021-08-29"/>
    <x v="0"/>
    <x v="0"/>
    <n v="26"/>
    <n v="25"/>
    <n v="1"/>
    <n v="8"/>
    <n v="23079"/>
    <n v="887.65384615384619"/>
    <n v="22191.346153846156"/>
    <n v="4438.2692307692314"/>
    <n v="2219.1346153846157"/>
    <n v="2662.9615384615386"/>
    <n v="200"/>
    <n v="2862.9615384615386"/>
    <n v="1600"/>
    <n v="30448.750000000004"/>
    <n v="27585.788461538465"/>
    <s v="Paid"/>
    <s v="HDFC"/>
    <s v="441462326494"/>
    <s v="934557799457"/>
  </r>
  <r>
    <x v="3425"/>
    <x v="121"/>
    <x v="1"/>
    <n v="24"/>
    <x v="1"/>
    <x v="5"/>
    <x v="4"/>
    <s v="2022-06-05"/>
    <x v="0"/>
    <x v="0"/>
    <n v="26"/>
    <n v="23"/>
    <n v="3"/>
    <n v="8"/>
    <n v="35860"/>
    <n v="1379.2307692307693"/>
    <n v="31722.307692307695"/>
    <n v="6344.461538461539"/>
    <n v="3172.2307692307695"/>
    <n v="3806.6769230769232"/>
    <n v="200"/>
    <n v="4006.6769230769232"/>
    <n v="1600"/>
    <n v="42839"/>
    <n v="38832.323076923079"/>
    <s v="Paid"/>
    <s v="HDFC"/>
    <s v="715464043725"/>
    <s v="432702260773"/>
  </r>
  <r>
    <x v="3426"/>
    <x v="68"/>
    <x v="1"/>
    <n v="34"/>
    <x v="6"/>
    <x v="0"/>
    <x v="6"/>
    <s v="2019-08-10"/>
    <x v="0"/>
    <x v="0"/>
    <n v="26"/>
    <n v="23"/>
    <n v="3"/>
    <n v="12"/>
    <n v="32385"/>
    <n v="1245.5769230769231"/>
    <n v="28648.26923076923"/>
    <n v="5729.6538461538466"/>
    <n v="2864.8269230769233"/>
    <n v="3437.7923076923075"/>
    <n v="200"/>
    <n v="3637.7923076923075"/>
    <n v="2400"/>
    <n v="39642.75"/>
    <n v="36004.957692307689"/>
    <s v="Paid"/>
    <s v="Axis"/>
    <s v="963226043135"/>
    <s v="403932680266"/>
  </r>
  <r>
    <x v="3427"/>
    <x v="40"/>
    <x v="1"/>
    <n v="37"/>
    <x v="6"/>
    <x v="2"/>
    <x v="5"/>
    <s v="2025-02-07"/>
    <x v="0"/>
    <x v="0"/>
    <n v="26"/>
    <n v="23"/>
    <n v="3"/>
    <n v="17"/>
    <n v="42579"/>
    <n v="1637.6538461538462"/>
    <n v="37666.038461538461"/>
    <n v="7533.2076923076929"/>
    <n v="3766.6038461538465"/>
    <n v="4519.9246153846152"/>
    <n v="200"/>
    <n v="4719.9246153846152"/>
    <n v="3400"/>
    <n v="52365.85"/>
    <n v="47645.925384615381"/>
    <s v="Paid"/>
    <s v="SBI"/>
    <s v="583030624548"/>
    <s v="314306538810"/>
  </r>
  <r>
    <x v="3428"/>
    <x v="13"/>
    <x v="1"/>
    <n v="40"/>
    <x v="0"/>
    <x v="4"/>
    <x v="2"/>
    <s v="2023-12-08"/>
    <x v="0"/>
    <x v="0"/>
    <n v="26"/>
    <n v="22"/>
    <n v="4"/>
    <n v="13"/>
    <n v="73321"/>
    <n v="2820.0384615384614"/>
    <n v="62040.846153846149"/>
    <n v="12408.16923076923"/>
    <n v="6204.0846153846151"/>
    <n v="7444.9015384615377"/>
    <n v="200"/>
    <n v="7644.9015384615377"/>
    <n v="2600"/>
    <n v="83253.100000000006"/>
    <n v="75608.198461538472"/>
    <s v="Paid"/>
    <s v="HDFC"/>
    <s v="676400146508"/>
    <s v="129706992879"/>
  </r>
  <r>
    <x v="3429"/>
    <x v="7"/>
    <x v="0"/>
    <n v="38"/>
    <x v="5"/>
    <x v="0"/>
    <x v="6"/>
    <s v="2019-01-22"/>
    <x v="0"/>
    <x v="0"/>
    <n v="26"/>
    <n v="22"/>
    <n v="4"/>
    <n v="16"/>
    <n v="34588"/>
    <n v="1330.3076923076924"/>
    <n v="29266.769230769234"/>
    <n v="5853.3538461538474"/>
    <n v="2926.6769230769237"/>
    <n v="3512.0123076923078"/>
    <n v="200"/>
    <n v="3712.0123076923078"/>
    <n v="3200"/>
    <n v="41246.800000000003"/>
    <n v="37534.787692307698"/>
    <s v="Paid"/>
    <s v="HDFC"/>
    <s v="895937990683"/>
    <s v="548299171958"/>
  </r>
  <r>
    <x v="3430"/>
    <x v="159"/>
    <x v="0"/>
    <n v="33"/>
    <x v="4"/>
    <x v="4"/>
    <x v="4"/>
    <s v="2021-07-27"/>
    <x v="0"/>
    <x v="0"/>
    <n v="26"/>
    <n v="22"/>
    <n v="4"/>
    <n v="6"/>
    <n v="57355"/>
    <n v="2205.9615384615386"/>
    <n v="48531.153846153851"/>
    <n v="9706.2307692307713"/>
    <n v="4853.1153846153857"/>
    <n v="5823.7384615384617"/>
    <n v="200"/>
    <n v="6023.7384615384617"/>
    <n v="1200"/>
    <n v="64290.500000000007"/>
    <n v="58266.761538461549"/>
    <s v="Paid"/>
    <s v="SBI"/>
    <s v="692882658256"/>
    <s v="139305395513"/>
  </r>
  <r>
    <x v="3431"/>
    <x v="0"/>
    <x v="1"/>
    <n v="25"/>
    <x v="2"/>
    <x v="3"/>
    <x v="1"/>
    <s v="2025-03-27"/>
    <x v="0"/>
    <x v="0"/>
    <n v="26"/>
    <n v="22"/>
    <n v="4"/>
    <n v="8"/>
    <n v="27911"/>
    <n v="1073.5"/>
    <n v="23617"/>
    <n v="4723.4000000000005"/>
    <n v="2361.7000000000003"/>
    <n v="2834.04"/>
    <n v="200"/>
    <n v="3034.04"/>
    <n v="1600"/>
    <n v="32302.100000000002"/>
    <n v="29268.06"/>
    <s v="Paid"/>
    <s v="SBI"/>
    <s v="234709275126"/>
    <s v="864149270310"/>
  </r>
  <r>
    <x v="3432"/>
    <x v="165"/>
    <x v="1"/>
    <n v="36"/>
    <x v="1"/>
    <x v="1"/>
    <x v="6"/>
    <s v="2025-03-11"/>
    <x v="0"/>
    <x v="0"/>
    <n v="26"/>
    <n v="24"/>
    <n v="2"/>
    <n v="15"/>
    <n v="60068"/>
    <n v="2310.3076923076924"/>
    <n v="55447.384615384617"/>
    <n v="11089.476923076923"/>
    <n v="5544.7384615384617"/>
    <n v="6653.6861538461535"/>
    <n v="200"/>
    <n v="6853.6861538461535"/>
    <n v="3000"/>
    <n v="75081.600000000006"/>
    <n v="68227.913846153853"/>
    <s v="Paid"/>
    <s v="Axis"/>
    <s v="958942692721"/>
    <s v="588862383607"/>
  </r>
  <r>
    <x v="3433"/>
    <x v="133"/>
    <x v="1"/>
    <n v="46"/>
    <x v="7"/>
    <x v="2"/>
    <x v="1"/>
    <s v="2022-08-03"/>
    <x v="0"/>
    <x v="0"/>
    <n v="26"/>
    <n v="24"/>
    <n v="2"/>
    <n v="3"/>
    <n v="69744"/>
    <n v="2682.4615384615386"/>
    <n v="64379.076923076922"/>
    <n v="12875.815384615385"/>
    <n v="6437.9076923076927"/>
    <n v="7725.4892307692307"/>
    <n v="200"/>
    <n v="7925.4892307692307"/>
    <n v="600"/>
    <n v="84292.800000000003"/>
    <n v="76367.310769230768"/>
    <s v="Paid"/>
    <s v="Axis"/>
    <s v="847402362461"/>
    <s v="897235002241"/>
  </r>
  <r>
    <x v="3434"/>
    <x v="127"/>
    <x v="1"/>
    <n v="21"/>
    <x v="7"/>
    <x v="1"/>
    <x v="1"/>
    <s v="2020-07-19"/>
    <x v="0"/>
    <x v="0"/>
    <n v="26"/>
    <n v="24"/>
    <n v="2"/>
    <n v="16"/>
    <n v="77416"/>
    <n v="2977.5384615384614"/>
    <n v="71460.923076923078"/>
    <n v="14292.184615384616"/>
    <n v="7146.0923076923082"/>
    <n v="8575.3107692307694"/>
    <n v="200"/>
    <n v="8775.3107692307694"/>
    <n v="3200"/>
    <n v="96099.199999999997"/>
    <n v="87323.889230769229"/>
    <s v="Paid"/>
    <s v="ICICI"/>
    <s v="703694798687"/>
    <s v="282880564641"/>
  </r>
  <r>
    <x v="3435"/>
    <x v="125"/>
    <x v="0"/>
    <n v="33"/>
    <x v="1"/>
    <x v="3"/>
    <x v="1"/>
    <s v="2022-06-01"/>
    <x v="0"/>
    <x v="0"/>
    <n v="26"/>
    <n v="22"/>
    <n v="4"/>
    <n v="8"/>
    <n v="56185"/>
    <n v="2160.9615384615386"/>
    <n v="47541.153846153851"/>
    <n v="9508.2307692307713"/>
    <n v="4754.1153846153857"/>
    <n v="5704.9384615384615"/>
    <n v="200"/>
    <n v="5904.9384615384615"/>
    <n v="1600"/>
    <n v="63403.500000000007"/>
    <n v="57498.561538461545"/>
    <s v="Paid"/>
    <s v="Axis"/>
    <s v="967818860296"/>
    <s v="404845781054"/>
  </r>
  <r>
    <x v="3436"/>
    <x v="57"/>
    <x v="1"/>
    <n v="51"/>
    <x v="4"/>
    <x v="3"/>
    <x v="0"/>
    <s v="2025-07-15"/>
    <x v="0"/>
    <x v="0"/>
    <n v="26"/>
    <n v="22"/>
    <n v="4"/>
    <n v="20"/>
    <n v="24645"/>
    <n v="947.88461538461536"/>
    <n v="20853.461538461539"/>
    <n v="4170.6923076923076"/>
    <n v="2085.3461538461538"/>
    <n v="2502.4153846153845"/>
    <n v="200"/>
    <n v="2702.4153846153845"/>
    <n v="4000"/>
    <n v="31109.5"/>
    <n v="28407.084615384614"/>
    <s v="Paid"/>
    <s v="HDFC"/>
    <s v="407654553289"/>
    <s v="515303181655"/>
  </r>
  <r>
    <x v="3437"/>
    <x v="183"/>
    <x v="1"/>
    <n v="45"/>
    <x v="0"/>
    <x v="5"/>
    <x v="4"/>
    <s v="2025-04-20"/>
    <x v="0"/>
    <x v="0"/>
    <n v="26"/>
    <n v="25"/>
    <n v="1"/>
    <n v="18"/>
    <n v="54577"/>
    <n v="2099.1153846153848"/>
    <n v="52477.884615384617"/>
    <n v="10495.576923076924"/>
    <n v="5247.7884615384619"/>
    <n v="6297.3461538461543"/>
    <n v="200"/>
    <n v="6497.3461538461543"/>
    <n v="3600"/>
    <n v="71821.25"/>
    <n v="65323.903846153844"/>
    <s v="Paid"/>
    <s v="HDFC"/>
    <s v="789458176835"/>
    <s v="702235120983"/>
  </r>
  <r>
    <x v="3438"/>
    <x v="46"/>
    <x v="0"/>
    <n v="46"/>
    <x v="3"/>
    <x v="3"/>
    <x v="5"/>
    <s v="2019-12-25"/>
    <x v="0"/>
    <x v="0"/>
    <n v="26"/>
    <n v="23"/>
    <n v="3"/>
    <n v="8"/>
    <n v="52116"/>
    <n v="2004.4615384615386"/>
    <n v="46102.61538461539"/>
    <n v="9220.5230769230784"/>
    <n v="4610.2615384615392"/>
    <n v="5532.3138461538465"/>
    <n v="200"/>
    <n v="5732.3138461538465"/>
    <n v="1600"/>
    <n v="61533.400000000009"/>
    <n v="55801.086153846161"/>
    <s v="Paid"/>
    <s v="Axis"/>
    <s v="123506681927"/>
    <s v="141293085393"/>
  </r>
  <r>
    <x v="3439"/>
    <x v="140"/>
    <x v="0"/>
    <n v="36"/>
    <x v="5"/>
    <x v="0"/>
    <x v="2"/>
    <s v="2020-07-09"/>
    <x v="0"/>
    <x v="0"/>
    <n v="26"/>
    <n v="25"/>
    <n v="1"/>
    <n v="15"/>
    <n v="20616"/>
    <n v="792.92307692307691"/>
    <n v="19823.076923076922"/>
    <n v="3964.6153846153848"/>
    <n v="1982.3076923076924"/>
    <n v="2378.7692307692305"/>
    <n v="200"/>
    <n v="2578.7692307692305"/>
    <n v="3000"/>
    <n v="28769.999999999996"/>
    <n v="26191.230769230766"/>
    <s v="Paid"/>
    <s v="Axis"/>
    <s v="792172970524"/>
    <s v="276037367376"/>
  </r>
  <r>
    <x v="3440"/>
    <x v="107"/>
    <x v="0"/>
    <n v="48"/>
    <x v="2"/>
    <x v="5"/>
    <x v="1"/>
    <s v="2025-09-22"/>
    <x v="0"/>
    <x v="0"/>
    <n v="26"/>
    <n v="25"/>
    <n v="1"/>
    <n v="14"/>
    <n v="60043"/>
    <n v="2309.3461538461538"/>
    <n v="57733.653846153844"/>
    <n v="11546.73076923077"/>
    <n v="5773.3653846153848"/>
    <n v="6928.038461538461"/>
    <n v="200"/>
    <n v="7128.038461538461"/>
    <n v="2800"/>
    <n v="77853.75"/>
    <n v="70725.711538461532"/>
    <s v="Paid"/>
    <s v="HDFC"/>
    <s v="922899479088"/>
    <s v="897462422573"/>
  </r>
  <r>
    <x v="3441"/>
    <x v="115"/>
    <x v="0"/>
    <n v="49"/>
    <x v="3"/>
    <x v="5"/>
    <x v="5"/>
    <s v="2024-02-11"/>
    <x v="0"/>
    <x v="0"/>
    <n v="26"/>
    <n v="25"/>
    <n v="1"/>
    <n v="7"/>
    <n v="53630"/>
    <n v="2062.6923076923076"/>
    <n v="51567.307692307688"/>
    <n v="10313.461538461539"/>
    <n v="5156.7307692307695"/>
    <n v="6188.076923076922"/>
    <n v="200"/>
    <n v="6388.076923076922"/>
    <n v="1400"/>
    <n v="68437.5"/>
    <n v="62049.423076923078"/>
    <s v="Paid"/>
    <s v="SBI"/>
    <s v="164629931893"/>
    <s v="634807105001"/>
  </r>
  <r>
    <x v="3442"/>
    <x v="30"/>
    <x v="0"/>
    <n v="33"/>
    <x v="3"/>
    <x v="1"/>
    <x v="2"/>
    <s v="2020-06-04"/>
    <x v="0"/>
    <x v="0"/>
    <n v="26"/>
    <n v="23"/>
    <n v="3"/>
    <n v="17"/>
    <n v="37123"/>
    <n v="1427.8076923076924"/>
    <n v="32839.576923076922"/>
    <n v="6567.9153846153849"/>
    <n v="3283.9576923076925"/>
    <n v="3940.7492307692305"/>
    <n v="200"/>
    <n v="4140.7492307692301"/>
    <n v="3400"/>
    <n v="46091.45"/>
    <n v="41950.700769230767"/>
    <s v="Paid"/>
    <s v="ICICI"/>
    <s v="945992009360"/>
    <s v="980151417498"/>
  </r>
  <r>
    <x v="3443"/>
    <x v="174"/>
    <x v="1"/>
    <n v="22"/>
    <x v="7"/>
    <x v="3"/>
    <x v="3"/>
    <s v="2024-10-01"/>
    <x v="0"/>
    <x v="0"/>
    <n v="26"/>
    <n v="22"/>
    <n v="4"/>
    <n v="1"/>
    <n v="62532"/>
    <n v="2405.0769230769229"/>
    <n v="52911.692307692305"/>
    <n v="10582.338461538462"/>
    <n v="5291.169230769231"/>
    <n v="6349.4030769230767"/>
    <n v="200"/>
    <n v="6549.4030769230767"/>
    <n v="200"/>
    <n v="68985.2"/>
    <n v="62435.796923076923"/>
    <s v="Paid"/>
    <s v="Axis"/>
    <s v="469865063441"/>
    <s v="171623387401"/>
  </r>
  <r>
    <x v="3444"/>
    <x v="197"/>
    <x v="1"/>
    <n v="26"/>
    <x v="4"/>
    <x v="5"/>
    <x v="4"/>
    <s v="2024-03-09"/>
    <x v="0"/>
    <x v="0"/>
    <n v="26"/>
    <n v="23"/>
    <n v="3"/>
    <n v="11"/>
    <n v="63596"/>
    <n v="2446"/>
    <n v="56258"/>
    <n v="11251.6"/>
    <n v="5625.8"/>
    <n v="6750.96"/>
    <n v="200"/>
    <n v="6950.96"/>
    <n v="2200"/>
    <n v="75335.400000000009"/>
    <n v="68384.44"/>
    <s v="Paid"/>
    <s v="SBI"/>
    <s v="745824415954"/>
    <s v="181865778891"/>
  </r>
  <r>
    <x v="3445"/>
    <x v="133"/>
    <x v="1"/>
    <n v="48"/>
    <x v="6"/>
    <x v="4"/>
    <x v="2"/>
    <s v="2024-11-22"/>
    <x v="0"/>
    <x v="0"/>
    <n v="26"/>
    <n v="24"/>
    <n v="2"/>
    <n v="13"/>
    <n v="58091"/>
    <n v="2234.2692307692309"/>
    <n v="53622.461538461546"/>
    <n v="10724.49230769231"/>
    <n v="5362.2461538461548"/>
    <n v="6434.6953846153856"/>
    <n v="200"/>
    <n v="6634.6953846153856"/>
    <n v="2600"/>
    <n v="72309.200000000012"/>
    <n v="65674.50461538462"/>
    <s v="Paid"/>
    <s v="HDFC"/>
    <s v="119156656375"/>
    <s v="312354294257"/>
  </r>
  <r>
    <x v="3446"/>
    <x v="140"/>
    <x v="0"/>
    <n v="33"/>
    <x v="7"/>
    <x v="5"/>
    <x v="0"/>
    <s v="2022-09-08"/>
    <x v="0"/>
    <x v="0"/>
    <n v="26"/>
    <n v="23"/>
    <n v="3"/>
    <n v="16"/>
    <n v="78530"/>
    <n v="3020.3846153846152"/>
    <n v="69468.846153846156"/>
    <n v="13893.769230769232"/>
    <n v="6946.8846153846162"/>
    <n v="8336.2615384615383"/>
    <n v="200"/>
    <n v="8536.2615384615383"/>
    <n v="3200"/>
    <n v="93509.5"/>
    <n v="84973.238461538465"/>
    <s v="Paid"/>
    <s v="HDFC"/>
    <s v="981397913828"/>
    <s v="836702267114"/>
  </r>
  <r>
    <x v="3447"/>
    <x v="83"/>
    <x v="0"/>
    <n v="36"/>
    <x v="7"/>
    <x v="3"/>
    <x v="3"/>
    <s v="2020-06-24"/>
    <x v="0"/>
    <x v="0"/>
    <n v="26"/>
    <n v="24"/>
    <n v="2"/>
    <n v="13"/>
    <n v="70297"/>
    <n v="2703.7307692307691"/>
    <n v="64889.538461538454"/>
    <n v="12977.907692307692"/>
    <n v="6488.9538461538459"/>
    <n v="7786.744615384614"/>
    <n v="200"/>
    <n v="7986.744615384614"/>
    <n v="2600"/>
    <n v="86956.4"/>
    <n v="78969.655384615384"/>
    <s v="Paid"/>
    <s v="ICICI"/>
    <s v="915959176514"/>
    <s v="263910895947"/>
  </r>
  <r>
    <x v="3448"/>
    <x v="97"/>
    <x v="0"/>
    <n v="42"/>
    <x v="2"/>
    <x v="3"/>
    <x v="1"/>
    <s v="2021-08-21"/>
    <x v="0"/>
    <x v="0"/>
    <n v="26"/>
    <n v="25"/>
    <n v="1"/>
    <n v="18"/>
    <n v="18047"/>
    <n v="694.11538461538464"/>
    <n v="17352.884615384617"/>
    <n v="3470.5769230769238"/>
    <n v="1735.2884615384619"/>
    <n v="2082.3461538461538"/>
    <n v="200"/>
    <n v="2282.3461538461538"/>
    <n v="3600"/>
    <n v="26158.75"/>
    <n v="23876.403846153848"/>
    <s v="Paid"/>
    <s v="ICICI"/>
    <s v="235996791853"/>
    <s v="579216973344"/>
  </r>
  <r>
    <x v="3449"/>
    <x v="66"/>
    <x v="0"/>
    <n v="25"/>
    <x v="4"/>
    <x v="4"/>
    <x v="1"/>
    <s v="2024-04-23"/>
    <x v="0"/>
    <x v="0"/>
    <n v="26"/>
    <n v="23"/>
    <n v="3"/>
    <n v="1"/>
    <n v="49677"/>
    <n v="1910.6538461538462"/>
    <n v="43945.038461538461"/>
    <n v="8789.0076923076922"/>
    <n v="4394.5038461538461"/>
    <n v="5273.4046153846148"/>
    <n v="200"/>
    <n v="5473.4046153846148"/>
    <n v="200"/>
    <n v="57328.55"/>
    <n v="51855.145384615389"/>
    <s v="Paid"/>
    <s v="ICICI"/>
    <s v="243559709288"/>
    <s v="541332005381"/>
  </r>
  <r>
    <x v="3450"/>
    <x v="110"/>
    <x v="0"/>
    <n v="42"/>
    <x v="7"/>
    <x v="2"/>
    <x v="6"/>
    <s v="2024-06-30"/>
    <x v="0"/>
    <x v="0"/>
    <n v="26"/>
    <n v="21"/>
    <n v="5"/>
    <n v="13"/>
    <n v="75880"/>
    <n v="2918.4615384615386"/>
    <n v="61287.692307692312"/>
    <n v="12257.538461538463"/>
    <n v="6128.7692307692314"/>
    <n v="7354.5230769230775"/>
    <n v="200"/>
    <n v="7554.5230769230775"/>
    <n v="2600"/>
    <n v="82274.000000000015"/>
    <n v="74719.476923076931"/>
    <s v="Paid"/>
    <s v="HDFC"/>
    <s v="410035164742"/>
    <s v="731522389300"/>
  </r>
  <r>
    <x v="3451"/>
    <x v="188"/>
    <x v="1"/>
    <n v="29"/>
    <x v="1"/>
    <x v="4"/>
    <x v="5"/>
    <s v="2022-10-24"/>
    <x v="0"/>
    <x v="0"/>
    <n v="26"/>
    <n v="25"/>
    <n v="1"/>
    <n v="13"/>
    <n v="69273"/>
    <n v="2664.3461538461538"/>
    <n v="66608.653846153844"/>
    <n v="13321.73076923077"/>
    <n v="6660.8653846153848"/>
    <n v="7993.038461538461"/>
    <n v="200"/>
    <n v="8193.038461538461"/>
    <n v="2600"/>
    <n v="89191.25"/>
    <n v="80998.211538461532"/>
    <s v="Paid"/>
    <s v="Axis"/>
    <s v="195687462686"/>
    <s v="691615976644"/>
  </r>
  <r>
    <x v="3452"/>
    <x v="166"/>
    <x v="0"/>
    <n v="29"/>
    <x v="1"/>
    <x v="4"/>
    <x v="2"/>
    <s v="2022-01-30"/>
    <x v="0"/>
    <x v="0"/>
    <n v="26"/>
    <n v="24"/>
    <n v="2"/>
    <n v="19"/>
    <n v="62965"/>
    <n v="2421.7307692307691"/>
    <n v="58121.538461538454"/>
    <n v="11624.307692307691"/>
    <n v="5812.1538461538457"/>
    <n v="6974.5846153846142"/>
    <n v="200"/>
    <n v="7174.5846153846142"/>
    <n v="3800"/>
    <n v="79357.999999999985"/>
    <n v="72183.415384615364"/>
    <s v="Paid"/>
    <s v="SBI"/>
    <s v="929990054398"/>
    <s v="815296000300"/>
  </r>
  <r>
    <x v="3453"/>
    <x v="8"/>
    <x v="1"/>
    <n v="47"/>
    <x v="2"/>
    <x v="5"/>
    <x v="3"/>
    <s v="2022-02-10"/>
    <x v="0"/>
    <x v="0"/>
    <n v="26"/>
    <n v="24"/>
    <n v="2"/>
    <n v="17"/>
    <n v="27967"/>
    <n v="1075.6538461538462"/>
    <n v="25815.692307692309"/>
    <n v="5163.1384615384623"/>
    <n v="2581.5692307692311"/>
    <n v="3097.8830769230767"/>
    <n v="200"/>
    <n v="3297.8830769230767"/>
    <n v="3400"/>
    <n v="36960.400000000001"/>
    <n v="33662.516923076924"/>
    <s v="Paid"/>
    <s v="HDFC"/>
    <s v="929615365330"/>
    <s v="143857028072"/>
  </r>
  <r>
    <x v="3454"/>
    <x v="181"/>
    <x v="1"/>
    <n v="48"/>
    <x v="1"/>
    <x v="2"/>
    <x v="0"/>
    <s v="2020-03-20"/>
    <x v="0"/>
    <x v="0"/>
    <n v="26"/>
    <n v="24"/>
    <n v="2"/>
    <n v="3"/>
    <n v="29311"/>
    <n v="1127.3461538461538"/>
    <n v="27056.307692307691"/>
    <n v="5411.2615384615383"/>
    <n v="2705.6307692307691"/>
    <n v="3246.7569230769227"/>
    <n v="200"/>
    <n v="3446.7569230769227"/>
    <n v="600"/>
    <n v="35773.199999999997"/>
    <n v="32326.443076923075"/>
    <s v="Paid"/>
    <s v="HDFC"/>
    <s v="518945251952"/>
    <s v="965115964009"/>
  </r>
  <r>
    <x v="3455"/>
    <x v="58"/>
    <x v="0"/>
    <n v="43"/>
    <x v="7"/>
    <x v="0"/>
    <x v="4"/>
    <s v="2023-01-11"/>
    <x v="0"/>
    <x v="0"/>
    <n v="26"/>
    <n v="23"/>
    <n v="3"/>
    <n v="3"/>
    <n v="66136"/>
    <n v="2543.6923076923076"/>
    <n v="58504.923076923078"/>
    <n v="11700.984615384616"/>
    <n v="5850.4923076923078"/>
    <n v="7020.5907692307692"/>
    <n v="200"/>
    <n v="7220.5907692307692"/>
    <n v="600"/>
    <n v="76656.399999999994"/>
    <n v="69435.809230769228"/>
    <s v="Paid"/>
    <s v="ICICI"/>
    <s v="579418233098"/>
    <s v="769357060613"/>
  </r>
  <r>
    <x v="3456"/>
    <x v="40"/>
    <x v="1"/>
    <n v="36"/>
    <x v="1"/>
    <x v="2"/>
    <x v="6"/>
    <s v="2025-01-12"/>
    <x v="0"/>
    <x v="0"/>
    <n v="26"/>
    <n v="24"/>
    <n v="2"/>
    <n v="11"/>
    <n v="35563"/>
    <n v="1367.8076923076924"/>
    <n v="32827.384615384617"/>
    <n v="6565.4769230769234"/>
    <n v="3282.7384615384617"/>
    <n v="3939.2861538461539"/>
    <n v="200"/>
    <n v="4139.2861538461539"/>
    <n v="2200"/>
    <n v="44875.600000000006"/>
    <n v="40736.313846153855"/>
    <s v="Paid"/>
    <s v="HDFC"/>
    <s v="685209890468"/>
    <s v="938368937659"/>
  </r>
  <r>
    <x v="3457"/>
    <x v="2"/>
    <x v="1"/>
    <n v="40"/>
    <x v="4"/>
    <x v="1"/>
    <x v="1"/>
    <s v="2025-01-02"/>
    <x v="0"/>
    <x v="0"/>
    <n v="26"/>
    <n v="22"/>
    <n v="4"/>
    <n v="13"/>
    <n v="58758"/>
    <n v="2259.9230769230771"/>
    <n v="49718.307692307695"/>
    <n v="9943.6615384615397"/>
    <n v="4971.8307692307699"/>
    <n v="5966.1969230769228"/>
    <n v="200"/>
    <n v="6166.1969230769228"/>
    <n v="2600"/>
    <n v="67233.8"/>
    <n v="61067.603076923078"/>
    <s v="Paid"/>
    <s v="ICICI"/>
    <s v="971219735245"/>
    <s v="424183587167"/>
  </r>
  <r>
    <x v="3458"/>
    <x v="140"/>
    <x v="1"/>
    <n v="55"/>
    <x v="2"/>
    <x v="3"/>
    <x v="0"/>
    <s v="2022-07-09"/>
    <x v="0"/>
    <x v="0"/>
    <n v="26"/>
    <n v="24"/>
    <n v="2"/>
    <n v="7"/>
    <n v="44087"/>
    <n v="1695.6538461538462"/>
    <n v="40695.692307692312"/>
    <n v="8139.1384615384632"/>
    <n v="4069.5692307692316"/>
    <n v="4883.4830769230775"/>
    <n v="200"/>
    <n v="5083.4830769230775"/>
    <n v="1400"/>
    <n v="54304.4"/>
    <n v="49220.916923076926"/>
    <s v="Paid"/>
    <s v="HDFC"/>
    <s v="468950063500"/>
    <s v="605706191954"/>
  </r>
  <r>
    <x v="3459"/>
    <x v="169"/>
    <x v="1"/>
    <n v="39"/>
    <x v="0"/>
    <x v="1"/>
    <x v="1"/>
    <s v="2024-02-05"/>
    <x v="0"/>
    <x v="0"/>
    <n v="26"/>
    <n v="23"/>
    <n v="3"/>
    <n v="15"/>
    <n v="59410"/>
    <n v="2285"/>
    <n v="52555"/>
    <n v="10511"/>
    <n v="5255.5"/>
    <n v="6306.5999999999995"/>
    <n v="200"/>
    <n v="6506.5999999999995"/>
    <n v="3000"/>
    <n v="71321.5"/>
    <n v="64814.9"/>
    <s v="Paid"/>
    <s v="HDFC"/>
    <s v="888303383863"/>
    <s v="807656654575"/>
  </r>
  <r>
    <x v="3460"/>
    <x v="123"/>
    <x v="0"/>
    <n v="43"/>
    <x v="5"/>
    <x v="0"/>
    <x v="2"/>
    <s v="2025-06-23"/>
    <x v="0"/>
    <x v="0"/>
    <n v="26"/>
    <n v="25"/>
    <n v="1"/>
    <n v="4"/>
    <n v="38129"/>
    <n v="1466.5"/>
    <n v="36662.5"/>
    <n v="7332.5"/>
    <n v="3666.25"/>
    <n v="4399.5"/>
    <n v="200"/>
    <n v="4599.5"/>
    <n v="800"/>
    <n v="48461.25"/>
    <n v="43861.75"/>
    <s v="Paid"/>
    <s v="ICICI"/>
    <s v="886331248350"/>
    <s v="300173684185"/>
  </r>
  <r>
    <x v="3461"/>
    <x v="195"/>
    <x v="0"/>
    <n v="42"/>
    <x v="1"/>
    <x v="1"/>
    <x v="3"/>
    <s v="2023-09-27"/>
    <x v="0"/>
    <x v="0"/>
    <n v="26"/>
    <n v="25"/>
    <n v="1"/>
    <n v="10"/>
    <n v="33986"/>
    <n v="1307.1538461538462"/>
    <n v="32678.846153846156"/>
    <n v="6535.7692307692314"/>
    <n v="3267.8846153846157"/>
    <n v="3921.4615384615386"/>
    <n v="200"/>
    <n v="4121.461538461539"/>
    <n v="2000"/>
    <n v="44482.500000000007"/>
    <n v="40361.038461538468"/>
    <s v="Paid"/>
    <s v="HDFC"/>
    <s v="799832696304"/>
    <s v="435268001020"/>
  </r>
  <r>
    <x v="3462"/>
    <x v="78"/>
    <x v="0"/>
    <n v="25"/>
    <x v="7"/>
    <x v="4"/>
    <x v="6"/>
    <s v="2021-07-29"/>
    <x v="0"/>
    <x v="0"/>
    <n v="26"/>
    <n v="23"/>
    <n v="3"/>
    <n v="1"/>
    <n v="53556"/>
    <n v="2059.8461538461538"/>
    <n v="47376.461538461539"/>
    <n v="9475.2923076923089"/>
    <n v="4737.6461538461544"/>
    <n v="5685.1753846153842"/>
    <n v="200"/>
    <n v="5885.1753846153842"/>
    <n v="200"/>
    <n v="61789.4"/>
    <n v="55904.224615384621"/>
    <s v="Paid"/>
    <s v="SBI"/>
    <s v="168544458469"/>
    <s v="147586035174"/>
  </r>
  <r>
    <x v="3463"/>
    <x v="48"/>
    <x v="1"/>
    <n v="53"/>
    <x v="6"/>
    <x v="4"/>
    <x v="0"/>
    <s v="2024-09-12"/>
    <x v="0"/>
    <x v="0"/>
    <n v="26"/>
    <n v="23"/>
    <n v="3"/>
    <n v="3"/>
    <n v="22261"/>
    <n v="856.19230769230774"/>
    <n v="19692.423076923078"/>
    <n v="3938.4846153846156"/>
    <n v="1969.2423076923078"/>
    <n v="2363.0907692307692"/>
    <n v="200"/>
    <n v="2563.0907692307692"/>
    <n v="600"/>
    <n v="26200.15"/>
    <n v="23637.059230769231"/>
    <s v="Paid"/>
    <s v="SBI"/>
    <s v="921890559309"/>
    <s v="878328760339"/>
  </r>
  <r>
    <x v="3464"/>
    <x v="15"/>
    <x v="1"/>
    <n v="50"/>
    <x v="4"/>
    <x v="0"/>
    <x v="3"/>
    <s v="2023-07-14"/>
    <x v="0"/>
    <x v="0"/>
    <n v="26"/>
    <n v="22"/>
    <n v="4"/>
    <n v="18"/>
    <n v="44753"/>
    <n v="1721.2692307692307"/>
    <n v="37867.923076923078"/>
    <n v="7573.584615384616"/>
    <n v="3786.792307692308"/>
    <n v="4544.1507692307696"/>
    <n v="200"/>
    <n v="4744.1507692307696"/>
    <n v="3600"/>
    <n v="52828.3"/>
    <n v="48084.149230769232"/>
    <s v="Paid"/>
    <s v="ICICI"/>
    <s v="322905486297"/>
    <s v="484264414609"/>
  </r>
  <r>
    <x v="3465"/>
    <x v="47"/>
    <x v="0"/>
    <n v="29"/>
    <x v="3"/>
    <x v="4"/>
    <x v="2"/>
    <s v="2022-09-01"/>
    <x v="0"/>
    <x v="0"/>
    <n v="26"/>
    <n v="25"/>
    <n v="1"/>
    <n v="12"/>
    <n v="43776"/>
    <n v="1683.6923076923076"/>
    <n v="42092.307692307688"/>
    <n v="8418.4615384615372"/>
    <n v="4209.2307692307686"/>
    <n v="5051.076923076922"/>
    <n v="200"/>
    <n v="5251.076923076922"/>
    <n v="2400"/>
    <n v="57119.999999999993"/>
    <n v="51868.923076923071"/>
    <s v="Paid"/>
    <s v="SBI"/>
    <s v="538480437953"/>
    <s v="958957707396"/>
  </r>
  <r>
    <x v="3466"/>
    <x v="35"/>
    <x v="1"/>
    <n v="32"/>
    <x v="7"/>
    <x v="1"/>
    <x v="0"/>
    <s v="2025-09-15"/>
    <x v="0"/>
    <x v="0"/>
    <n v="26"/>
    <n v="22"/>
    <n v="4"/>
    <n v="13"/>
    <n v="26445"/>
    <n v="1017.1153846153846"/>
    <n v="22376.538461538461"/>
    <n v="4475.3076923076924"/>
    <n v="2237.6538461538462"/>
    <n v="2685.1846153846154"/>
    <n v="200"/>
    <n v="2885.1846153846154"/>
    <n v="2600"/>
    <n v="31689.5"/>
    <n v="28804.315384615384"/>
    <s v="Paid"/>
    <s v="SBI"/>
    <s v="709147139910"/>
    <s v="528655408756"/>
  </r>
  <r>
    <x v="3467"/>
    <x v="0"/>
    <x v="0"/>
    <n v="45"/>
    <x v="5"/>
    <x v="1"/>
    <x v="2"/>
    <s v="2024-08-05"/>
    <x v="0"/>
    <x v="0"/>
    <n v="26"/>
    <n v="21"/>
    <n v="5"/>
    <n v="7"/>
    <n v="58390"/>
    <n v="2245.7692307692309"/>
    <n v="47161.153846153851"/>
    <n v="9432.2307692307713"/>
    <n v="4716.1153846153857"/>
    <n v="5659.3384615384621"/>
    <n v="200"/>
    <n v="5859.3384615384621"/>
    <n v="1400"/>
    <n v="62709.500000000007"/>
    <n v="56850.161538461543"/>
    <s v="Paid"/>
    <s v="SBI"/>
    <s v="601384821572"/>
    <s v="303714732737"/>
  </r>
  <r>
    <x v="3468"/>
    <x v="58"/>
    <x v="0"/>
    <n v="55"/>
    <x v="0"/>
    <x v="4"/>
    <x v="0"/>
    <s v="2024-02-02"/>
    <x v="0"/>
    <x v="0"/>
    <n v="26"/>
    <n v="23"/>
    <n v="3"/>
    <n v="5"/>
    <n v="18372"/>
    <n v="706.61538461538464"/>
    <n v="16252.153846153848"/>
    <n v="3250.4307692307698"/>
    <n v="1625.2153846153849"/>
    <n v="1950.2584615384617"/>
    <n v="200"/>
    <n v="2150.2584615384617"/>
    <n v="1000"/>
    <n v="22127.800000000003"/>
    <n v="19977.541538461541"/>
    <s v="Paid"/>
    <s v="HDFC"/>
    <s v="465788753043"/>
    <s v="717116953289"/>
  </r>
  <r>
    <x v="3469"/>
    <x v="20"/>
    <x v="0"/>
    <n v="28"/>
    <x v="4"/>
    <x v="5"/>
    <x v="4"/>
    <s v="2022-03-13"/>
    <x v="0"/>
    <x v="0"/>
    <n v="26"/>
    <n v="24"/>
    <n v="2"/>
    <n v="3"/>
    <n v="69818"/>
    <n v="2685.3076923076924"/>
    <n v="64447.384615384617"/>
    <n v="12889.476923076923"/>
    <n v="6444.7384615384617"/>
    <n v="7733.6861538461535"/>
    <n v="200"/>
    <n v="7933.6861538461535"/>
    <n v="600"/>
    <n v="84381.6"/>
    <n v="76447.913846153853"/>
    <s v="Paid"/>
    <s v="SBI"/>
    <s v="796596305129"/>
    <s v="357783987563"/>
  </r>
  <r>
    <x v="3470"/>
    <x v="151"/>
    <x v="0"/>
    <n v="49"/>
    <x v="6"/>
    <x v="1"/>
    <x v="3"/>
    <s v="2022-09-12"/>
    <x v="0"/>
    <x v="0"/>
    <n v="26"/>
    <n v="24"/>
    <n v="2"/>
    <n v="7"/>
    <n v="63468"/>
    <n v="2441.0769230769229"/>
    <n v="58585.846153846149"/>
    <n v="11717.16923076923"/>
    <n v="5858.5846153846151"/>
    <n v="7030.3015384615373"/>
    <n v="200"/>
    <n v="7230.3015384615373"/>
    <n v="1400"/>
    <n v="77561.600000000006"/>
    <n v="70331.298461538463"/>
    <s v="Paid"/>
    <s v="Axis"/>
    <s v="304112313668"/>
    <s v="513714940375"/>
  </r>
  <r>
    <x v="3471"/>
    <x v="103"/>
    <x v="0"/>
    <n v="32"/>
    <x v="4"/>
    <x v="1"/>
    <x v="5"/>
    <s v="2025-02-02"/>
    <x v="0"/>
    <x v="0"/>
    <n v="26"/>
    <n v="23"/>
    <n v="3"/>
    <n v="4"/>
    <n v="67435"/>
    <n v="2593.6538461538462"/>
    <n v="59654.038461538461"/>
    <n v="11930.807692307693"/>
    <n v="5965.4038461538466"/>
    <n v="7158.4846153846147"/>
    <n v="200"/>
    <n v="7358.4846153846147"/>
    <n v="800"/>
    <n v="78350.25"/>
    <n v="70991.765384615384"/>
    <s v="Paid"/>
    <s v="ICICI"/>
    <s v="279391874274"/>
    <s v="928058651056"/>
  </r>
  <r>
    <x v="3472"/>
    <x v="186"/>
    <x v="0"/>
    <n v="30"/>
    <x v="5"/>
    <x v="4"/>
    <x v="0"/>
    <s v="2019-08-27"/>
    <x v="0"/>
    <x v="0"/>
    <n v="26"/>
    <n v="23"/>
    <n v="3"/>
    <n v="10"/>
    <n v="48349"/>
    <n v="1859.5769230769231"/>
    <n v="42770.269230769234"/>
    <n v="8554.0538461538472"/>
    <n v="4277.0269230769236"/>
    <n v="5132.4323076923083"/>
    <n v="200"/>
    <n v="5332.4323076923083"/>
    <n v="2000"/>
    <n v="57601.350000000006"/>
    <n v="52268.917692307696"/>
    <s v="Paid"/>
    <s v="SBI"/>
    <s v="886275968900"/>
    <s v="721771926034"/>
  </r>
  <r>
    <x v="3473"/>
    <x v="34"/>
    <x v="1"/>
    <n v="35"/>
    <x v="5"/>
    <x v="3"/>
    <x v="1"/>
    <s v="2024-09-13"/>
    <x v="0"/>
    <x v="0"/>
    <n v="26"/>
    <n v="25"/>
    <n v="1"/>
    <n v="17"/>
    <n v="52821"/>
    <n v="2031.5769230769231"/>
    <n v="50789.423076923078"/>
    <n v="10157.884615384617"/>
    <n v="5078.9423076923085"/>
    <n v="6094.7307692307695"/>
    <n v="200"/>
    <n v="6294.7307692307695"/>
    <n v="3400"/>
    <n v="69426.25"/>
    <n v="63131.519230769234"/>
    <s v="Paid"/>
    <s v="Axis"/>
    <s v="703031638422"/>
    <s v="912752279698"/>
  </r>
  <r>
    <x v="3474"/>
    <x v="141"/>
    <x v="1"/>
    <n v="37"/>
    <x v="4"/>
    <x v="2"/>
    <x v="1"/>
    <s v="2021-08-14"/>
    <x v="0"/>
    <x v="0"/>
    <n v="26"/>
    <n v="22"/>
    <n v="4"/>
    <n v="3"/>
    <n v="66801"/>
    <n v="2569.2692307692309"/>
    <n v="56523.923076923078"/>
    <n v="11304.784615384617"/>
    <n v="5652.3923076923083"/>
    <n v="6782.8707692307689"/>
    <n v="200"/>
    <n v="6982.8707692307689"/>
    <n v="600"/>
    <n v="74081.100000000006"/>
    <n v="67098.229230769241"/>
    <s v="Paid"/>
    <s v="Axis"/>
    <s v="343765750267"/>
    <s v="240829635862"/>
  </r>
  <r>
    <x v="3475"/>
    <x v="171"/>
    <x v="0"/>
    <n v="49"/>
    <x v="0"/>
    <x v="3"/>
    <x v="5"/>
    <s v="2024-06-05"/>
    <x v="0"/>
    <x v="0"/>
    <n v="26"/>
    <n v="25"/>
    <n v="1"/>
    <n v="9"/>
    <n v="73127"/>
    <n v="2812.5769230769229"/>
    <n v="70314.423076923078"/>
    <n v="14062.884615384617"/>
    <n v="7031.4423076923085"/>
    <n v="8437.7307692307695"/>
    <n v="200"/>
    <n v="8637.7307692307695"/>
    <n v="1800"/>
    <n v="93208.75"/>
    <n v="84571.019230769234"/>
    <s v="Paid"/>
    <s v="Axis"/>
    <s v="546961004682"/>
    <s v="579025359946"/>
  </r>
  <r>
    <x v="3476"/>
    <x v="76"/>
    <x v="1"/>
    <n v="24"/>
    <x v="6"/>
    <x v="5"/>
    <x v="5"/>
    <s v="2024-04-12"/>
    <x v="0"/>
    <x v="0"/>
    <n v="26"/>
    <n v="24"/>
    <n v="2"/>
    <n v="0"/>
    <n v="18222"/>
    <n v="700.84615384615381"/>
    <n v="16820.307692307691"/>
    <n v="3364.0615384615385"/>
    <n v="1682.0307692307692"/>
    <n v="2018.436923076923"/>
    <n v="200"/>
    <n v="2218.436923076923"/>
    <n v="0"/>
    <n v="21866.399999999998"/>
    <n v="19647.963076923075"/>
    <s v="Paid"/>
    <s v="Axis"/>
    <s v="555616328112"/>
    <s v="233425267960"/>
  </r>
  <r>
    <x v="3477"/>
    <x v="192"/>
    <x v="1"/>
    <n v="32"/>
    <x v="1"/>
    <x v="2"/>
    <x v="4"/>
    <s v="2019-02-12"/>
    <x v="0"/>
    <x v="0"/>
    <n v="26"/>
    <n v="24"/>
    <n v="2"/>
    <n v="10"/>
    <n v="61735"/>
    <n v="2374.4230769230771"/>
    <n v="56986.153846153851"/>
    <n v="11397.230769230771"/>
    <n v="5698.6153846153857"/>
    <n v="6838.3384615384621"/>
    <n v="200"/>
    <n v="7038.3384615384621"/>
    <n v="2000"/>
    <n v="76082.000000000015"/>
    <n v="69043.661538461558"/>
    <s v="Paid"/>
    <s v="ICICI"/>
    <s v="181512732249"/>
    <s v="157288476581"/>
  </r>
  <r>
    <x v="3478"/>
    <x v="180"/>
    <x v="1"/>
    <n v="47"/>
    <x v="4"/>
    <x v="0"/>
    <x v="3"/>
    <s v="2019-06-17"/>
    <x v="0"/>
    <x v="0"/>
    <n v="26"/>
    <n v="23"/>
    <n v="3"/>
    <n v="10"/>
    <n v="34243"/>
    <n v="1317.0384615384614"/>
    <n v="30291.884615384613"/>
    <n v="6058.376923076923"/>
    <n v="3029.1884615384615"/>
    <n v="3635.0261538461536"/>
    <n v="200"/>
    <n v="3835.0261538461536"/>
    <n v="2000"/>
    <n v="41379.449999999997"/>
    <n v="37544.423846153841"/>
    <s v="Paid"/>
    <s v="ICICI"/>
    <s v="770857099416"/>
    <s v="140987656451"/>
  </r>
  <r>
    <x v="3479"/>
    <x v="158"/>
    <x v="1"/>
    <n v="55"/>
    <x v="7"/>
    <x v="1"/>
    <x v="2"/>
    <s v="2021-11-18"/>
    <x v="0"/>
    <x v="0"/>
    <n v="26"/>
    <n v="26"/>
    <n v="0"/>
    <n v="15"/>
    <n v="68732"/>
    <n v="2643.5384615384614"/>
    <n v="68732"/>
    <n v="13746.400000000001"/>
    <n v="6873.2000000000007"/>
    <n v="8247.84"/>
    <n v="200"/>
    <n v="8447.84"/>
    <n v="3000"/>
    <n v="92351.599999999991"/>
    <n v="83903.76"/>
    <s v="Paid"/>
    <s v="SBI"/>
    <s v="451958728295"/>
    <s v="538462100472"/>
  </r>
  <r>
    <x v="3480"/>
    <x v="64"/>
    <x v="1"/>
    <n v="53"/>
    <x v="5"/>
    <x v="2"/>
    <x v="1"/>
    <s v="2021-09-28"/>
    <x v="0"/>
    <x v="0"/>
    <n v="26"/>
    <n v="23"/>
    <n v="3"/>
    <n v="1"/>
    <n v="45663"/>
    <n v="1756.2692307692307"/>
    <n v="40394.192307692305"/>
    <n v="8078.8384615384612"/>
    <n v="4039.4192307692306"/>
    <n v="4847.3030769230763"/>
    <n v="200"/>
    <n v="5047.3030769230763"/>
    <n v="200"/>
    <n v="52712.45"/>
    <n v="47665.146923076922"/>
    <s v="Paid"/>
    <s v="Axis"/>
    <s v="914639023272"/>
    <s v="812491520268"/>
  </r>
  <r>
    <x v="3481"/>
    <x v="163"/>
    <x v="1"/>
    <n v="21"/>
    <x v="1"/>
    <x v="3"/>
    <x v="0"/>
    <s v="2025-10-10"/>
    <x v="0"/>
    <x v="0"/>
    <n v="26"/>
    <n v="23"/>
    <n v="3"/>
    <n v="13"/>
    <n v="29168"/>
    <n v="1121.8461538461538"/>
    <n v="25802.461538461539"/>
    <n v="5160.4923076923078"/>
    <n v="2580.2461538461539"/>
    <n v="3096.2953846153846"/>
    <n v="200"/>
    <n v="3296.2953846153846"/>
    <n v="2600"/>
    <n v="36143.199999999997"/>
    <n v="32846.904615384614"/>
    <s v="Paid"/>
    <s v="Axis"/>
    <s v="129644000753"/>
    <s v="180163996862"/>
  </r>
  <r>
    <x v="3482"/>
    <x v="15"/>
    <x v="1"/>
    <n v="28"/>
    <x v="7"/>
    <x v="2"/>
    <x v="0"/>
    <s v="2024-02-03"/>
    <x v="0"/>
    <x v="0"/>
    <n v="26"/>
    <n v="22"/>
    <n v="4"/>
    <n v="18"/>
    <n v="32353"/>
    <n v="1244.3461538461538"/>
    <n v="27375.615384615383"/>
    <n v="5475.123076923077"/>
    <n v="2737.5615384615385"/>
    <n v="3285.0738461538458"/>
    <n v="200"/>
    <n v="3485.0738461538458"/>
    <n v="3600"/>
    <n v="39188.299999999996"/>
    <n v="35703.226153846146"/>
    <s v="Paid"/>
    <s v="HDFC"/>
    <s v="610878349980"/>
    <s v="974468049002"/>
  </r>
  <r>
    <x v="3483"/>
    <x v="79"/>
    <x v="0"/>
    <n v="55"/>
    <x v="5"/>
    <x v="5"/>
    <x v="5"/>
    <s v="2021-05-01"/>
    <x v="0"/>
    <x v="0"/>
    <n v="26"/>
    <n v="22"/>
    <n v="4"/>
    <n v="4"/>
    <n v="52063"/>
    <n v="2002.4230769230769"/>
    <n v="44053.307692307695"/>
    <n v="8810.6615384615397"/>
    <n v="4405.3307692307699"/>
    <n v="5286.3969230769235"/>
    <n v="200"/>
    <n v="5486.3969230769235"/>
    <n v="800"/>
    <n v="58069.3"/>
    <n v="52582.903076923081"/>
    <s v="Paid"/>
    <s v="ICICI"/>
    <s v="494490018306"/>
    <s v="632600335798"/>
  </r>
  <r>
    <x v="3484"/>
    <x v="65"/>
    <x v="0"/>
    <n v="48"/>
    <x v="3"/>
    <x v="5"/>
    <x v="3"/>
    <s v="2019-05-31"/>
    <x v="0"/>
    <x v="0"/>
    <n v="26"/>
    <n v="22"/>
    <n v="4"/>
    <n v="7"/>
    <n v="77948"/>
    <n v="2998"/>
    <n v="65956"/>
    <n v="13191.2"/>
    <n v="6595.6"/>
    <n v="7914.7199999999993"/>
    <n v="200"/>
    <n v="8114.7199999999993"/>
    <n v="1400"/>
    <n v="87142.8"/>
    <n v="79028.08"/>
    <s v="Paid"/>
    <s v="ICICI"/>
    <s v="954891676951"/>
    <s v="239179650476"/>
  </r>
  <r>
    <x v="3485"/>
    <x v="86"/>
    <x v="1"/>
    <n v="35"/>
    <x v="3"/>
    <x v="1"/>
    <x v="2"/>
    <s v="2020-12-26"/>
    <x v="0"/>
    <x v="0"/>
    <n v="26"/>
    <n v="23"/>
    <n v="3"/>
    <n v="8"/>
    <n v="53067"/>
    <n v="2041.0384615384614"/>
    <n v="46943.88461538461"/>
    <n v="9388.7769230769227"/>
    <n v="4694.3884615384613"/>
    <n v="5633.2661538461525"/>
    <n v="200"/>
    <n v="5833.2661538461525"/>
    <n v="1600"/>
    <n v="62627.049999999988"/>
    <n v="56793.783846153834"/>
    <s v="Paid"/>
    <s v="ICICI"/>
    <s v="503215702511"/>
    <s v="806226447062"/>
  </r>
  <r>
    <x v="3486"/>
    <x v="147"/>
    <x v="1"/>
    <n v="53"/>
    <x v="0"/>
    <x v="5"/>
    <x v="3"/>
    <s v="2019-12-12"/>
    <x v="0"/>
    <x v="0"/>
    <n v="26"/>
    <n v="24"/>
    <n v="2"/>
    <n v="7"/>
    <n v="65145"/>
    <n v="2505.5769230769229"/>
    <n v="60133.846153846149"/>
    <n v="12026.76923076923"/>
    <n v="6013.3846153846152"/>
    <n v="7216.0615384615376"/>
    <n v="200"/>
    <n v="7416.0615384615376"/>
    <n v="1400"/>
    <n v="79573.999999999985"/>
    <n v="72157.938461538448"/>
    <s v="Paid"/>
    <s v="Axis"/>
    <s v="211428358971"/>
    <s v="310768825420"/>
  </r>
  <r>
    <x v="3487"/>
    <x v="4"/>
    <x v="0"/>
    <n v="42"/>
    <x v="2"/>
    <x v="2"/>
    <x v="6"/>
    <s v="2020-04-19"/>
    <x v="0"/>
    <x v="0"/>
    <n v="26"/>
    <n v="25"/>
    <n v="1"/>
    <n v="6"/>
    <n v="60010"/>
    <n v="2308.0769230769229"/>
    <n v="57701.923076923071"/>
    <n v="11540.384615384615"/>
    <n v="5770.1923076923076"/>
    <n v="6924.2307692307686"/>
    <n v="200"/>
    <n v="7124.2307692307686"/>
    <n v="1200"/>
    <n v="76212.5"/>
    <n v="69088.269230769234"/>
    <s v="Paid"/>
    <s v="HDFC"/>
    <s v="324802908465"/>
    <s v="905161019501"/>
  </r>
  <r>
    <x v="3488"/>
    <x v="28"/>
    <x v="1"/>
    <n v="43"/>
    <x v="4"/>
    <x v="5"/>
    <x v="0"/>
    <s v="2022-10-13"/>
    <x v="0"/>
    <x v="0"/>
    <n v="26"/>
    <n v="24"/>
    <n v="2"/>
    <n v="15"/>
    <n v="19827"/>
    <n v="762.57692307692309"/>
    <n v="18301.846153846156"/>
    <n v="3660.3692307692313"/>
    <n v="1830.1846153846157"/>
    <n v="2196.2215384615388"/>
    <n v="200"/>
    <n v="2396.2215384615388"/>
    <n v="3000"/>
    <n v="26792.400000000005"/>
    <n v="24396.178461538468"/>
    <s v="Paid"/>
    <s v="SBI"/>
    <s v="832421912210"/>
    <s v="458270976741"/>
  </r>
  <r>
    <x v="3489"/>
    <x v="137"/>
    <x v="0"/>
    <n v="46"/>
    <x v="6"/>
    <x v="1"/>
    <x v="2"/>
    <s v="2021-10-30"/>
    <x v="0"/>
    <x v="0"/>
    <n v="26"/>
    <n v="24"/>
    <n v="2"/>
    <n v="6"/>
    <n v="64923"/>
    <n v="2497.0384615384614"/>
    <n v="59928.923076923078"/>
    <n v="11985.784615384617"/>
    <n v="5992.8923076923083"/>
    <n v="7191.4707692307693"/>
    <n v="200"/>
    <n v="7391.4707692307693"/>
    <n v="1200"/>
    <n v="79107.600000000006"/>
    <n v="71716.129230769235"/>
    <s v="Paid"/>
    <s v="SBI"/>
    <s v="435778845615"/>
    <s v="173751487626"/>
  </r>
  <r>
    <x v="3490"/>
    <x v="130"/>
    <x v="1"/>
    <n v="55"/>
    <x v="0"/>
    <x v="0"/>
    <x v="2"/>
    <s v="2022-05-14"/>
    <x v="0"/>
    <x v="0"/>
    <n v="26"/>
    <n v="25"/>
    <n v="1"/>
    <n v="4"/>
    <n v="48695"/>
    <n v="1872.8846153846155"/>
    <n v="46822.11538461539"/>
    <n v="9364.423076923078"/>
    <n v="4682.211538461539"/>
    <n v="5618.6538461538466"/>
    <n v="200"/>
    <n v="5818.6538461538466"/>
    <n v="800"/>
    <n v="61668.750000000007"/>
    <n v="55850.096153846163"/>
    <s v="Paid"/>
    <s v="SBI"/>
    <s v="904526100816"/>
    <s v="143297925195"/>
  </r>
  <r>
    <x v="3491"/>
    <x v="133"/>
    <x v="1"/>
    <n v="55"/>
    <x v="0"/>
    <x v="3"/>
    <x v="5"/>
    <s v="2023-01-24"/>
    <x v="0"/>
    <x v="0"/>
    <n v="26"/>
    <n v="24"/>
    <n v="2"/>
    <n v="12"/>
    <n v="65975"/>
    <n v="2537.5"/>
    <n v="60900"/>
    <n v="12180"/>
    <n v="6090"/>
    <n v="7308"/>
    <n v="200"/>
    <n v="7508"/>
    <n v="2400"/>
    <n v="81570"/>
    <n v="74062"/>
    <s v="Paid"/>
    <s v="Axis"/>
    <s v="119023800171"/>
    <s v="895757686270"/>
  </r>
  <r>
    <x v="3492"/>
    <x v="0"/>
    <x v="1"/>
    <n v="42"/>
    <x v="4"/>
    <x v="3"/>
    <x v="3"/>
    <s v="2022-09-10"/>
    <x v="0"/>
    <x v="0"/>
    <n v="26"/>
    <n v="23"/>
    <n v="3"/>
    <n v="0"/>
    <n v="40288"/>
    <n v="1549.5384615384614"/>
    <n v="35639.38461538461"/>
    <n v="7127.8769230769221"/>
    <n v="3563.9384615384611"/>
    <n v="4276.7261538461535"/>
    <n v="200"/>
    <n v="4476.7261538461535"/>
    <n v="0"/>
    <n v="46331.199999999997"/>
    <n v="41854.473846153844"/>
    <s v="Paid"/>
    <s v="SBI"/>
    <s v="330739352266"/>
    <s v="915615651752"/>
  </r>
  <r>
    <x v="3493"/>
    <x v="60"/>
    <x v="1"/>
    <n v="43"/>
    <x v="7"/>
    <x v="4"/>
    <x v="3"/>
    <s v="2022-11-30"/>
    <x v="0"/>
    <x v="0"/>
    <n v="26"/>
    <n v="25"/>
    <n v="1"/>
    <n v="4"/>
    <n v="48586"/>
    <n v="1868.6923076923076"/>
    <n v="46717.307692307688"/>
    <n v="9343.4615384615372"/>
    <n v="4671.7307692307686"/>
    <n v="5606.076923076922"/>
    <n v="200"/>
    <n v="5806.076923076922"/>
    <n v="800"/>
    <n v="61532.499999999993"/>
    <n v="55726.423076923071"/>
    <s v="Paid"/>
    <s v="ICICI"/>
    <s v="533010548686"/>
    <s v="444626719633"/>
  </r>
  <r>
    <x v="3494"/>
    <x v="64"/>
    <x v="0"/>
    <n v="39"/>
    <x v="7"/>
    <x v="1"/>
    <x v="0"/>
    <s v="2025-08-31"/>
    <x v="0"/>
    <x v="0"/>
    <n v="26"/>
    <n v="26"/>
    <n v="0"/>
    <n v="16"/>
    <n v="34991"/>
    <n v="1345.8076923076924"/>
    <n v="34991"/>
    <n v="6998.2000000000007"/>
    <n v="3499.1000000000004"/>
    <n v="4198.92"/>
    <n v="200"/>
    <n v="4398.92"/>
    <n v="3200"/>
    <n v="48688.299999999996"/>
    <n v="44289.38"/>
    <s v="Paid"/>
    <s v="ICICI"/>
    <s v="980567149664"/>
    <s v="720986619026"/>
  </r>
  <r>
    <x v="3495"/>
    <x v="171"/>
    <x v="0"/>
    <n v="27"/>
    <x v="0"/>
    <x v="0"/>
    <x v="2"/>
    <s v="2025-06-16"/>
    <x v="0"/>
    <x v="0"/>
    <n v="26"/>
    <n v="23"/>
    <n v="3"/>
    <n v="6"/>
    <n v="63456"/>
    <n v="2440.6153846153848"/>
    <n v="56134.153846153851"/>
    <n v="11226.830769230772"/>
    <n v="5613.4153846153858"/>
    <n v="6736.0984615384623"/>
    <n v="200"/>
    <n v="6936.0984615384623"/>
    <n v="1200"/>
    <n v="74174.400000000023"/>
    <n v="67238.301538461557"/>
    <s v="Paid"/>
    <s v="Axis"/>
    <s v="988584369482"/>
    <s v="895279430820"/>
  </r>
  <r>
    <x v="3496"/>
    <x v="48"/>
    <x v="0"/>
    <n v="45"/>
    <x v="4"/>
    <x v="4"/>
    <x v="5"/>
    <s v="2021-10-04"/>
    <x v="0"/>
    <x v="0"/>
    <n v="26"/>
    <n v="23"/>
    <n v="3"/>
    <n v="15"/>
    <n v="41239"/>
    <n v="1586.1153846153845"/>
    <n v="36480.653846153844"/>
    <n v="7296.1307692307691"/>
    <n v="3648.0653846153846"/>
    <n v="4377.6784615384613"/>
    <n v="200"/>
    <n v="4577.6784615384613"/>
    <n v="3000"/>
    <n v="50424.85"/>
    <n v="45847.171538461538"/>
    <s v="Paid"/>
    <s v="HDFC"/>
    <s v="792836800347"/>
    <s v="764360916404"/>
  </r>
  <r>
    <x v="3497"/>
    <x v="118"/>
    <x v="1"/>
    <n v="41"/>
    <x v="6"/>
    <x v="1"/>
    <x v="6"/>
    <s v="2021-02-09"/>
    <x v="0"/>
    <x v="0"/>
    <n v="26"/>
    <n v="24"/>
    <n v="2"/>
    <n v="0"/>
    <n v="78669"/>
    <n v="3025.7307692307691"/>
    <n v="72617.538461538454"/>
    <n v="14523.507692307692"/>
    <n v="7261.7538461538461"/>
    <n v="8714.1046153846146"/>
    <n v="200"/>
    <n v="8914.1046153846146"/>
    <n v="0"/>
    <n v="94402.799999999988"/>
    <n v="85488.695384615377"/>
    <s v="Paid"/>
    <s v="HDFC"/>
    <s v="922203472676"/>
    <s v="975394654186"/>
  </r>
  <r>
    <x v="3498"/>
    <x v="117"/>
    <x v="0"/>
    <n v="33"/>
    <x v="2"/>
    <x v="3"/>
    <x v="0"/>
    <s v="2021-01-20"/>
    <x v="0"/>
    <x v="0"/>
    <n v="26"/>
    <n v="24"/>
    <n v="2"/>
    <n v="19"/>
    <n v="58741"/>
    <n v="2259.2692307692309"/>
    <n v="54222.461538461546"/>
    <n v="10844.49230769231"/>
    <n v="5422.2461538461548"/>
    <n v="6506.6953846153856"/>
    <n v="200"/>
    <n v="6706.6953846153856"/>
    <n v="3800"/>
    <n v="74289.200000000012"/>
    <n v="67582.50461538462"/>
    <s v="Paid"/>
    <s v="Axis"/>
    <s v="235147527648"/>
    <s v="257824644818"/>
  </r>
  <r>
    <x v="3499"/>
    <x v="121"/>
    <x v="0"/>
    <n v="46"/>
    <x v="0"/>
    <x v="3"/>
    <x v="0"/>
    <s v="2022-07-27"/>
    <x v="0"/>
    <x v="0"/>
    <n v="26"/>
    <n v="26"/>
    <n v="0"/>
    <n v="8"/>
    <n v="40902"/>
    <n v="1573.1538461538462"/>
    <n v="40902"/>
    <n v="8180.4000000000005"/>
    <n v="4090.2000000000003"/>
    <n v="4908.24"/>
    <n v="200"/>
    <n v="5108.24"/>
    <n v="1600"/>
    <n v="54772.6"/>
    <n v="49664.36"/>
    <s v="Paid"/>
    <s v="SBI"/>
    <s v="275014139120"/>
    <s v="466712291583"/>
  </r>
  <r>
    <x v="3500"/>
    <x v="159"/>
    <x v="0"/>
    <n v="40"/>
    <x v="7"/>
    <x v="0"/>
    <x v="4"/>
    <s v="2024-07-28"/>
    <x v="0"/>
    <x v="0"/>
    <n v="26"/>
    <n v="24"/>
    <n v="2"/>
    <n v="3"/>
    <n v="52527"/>
    <n v="2020.2692307692307"/>
    <n v="48486.461538461539"/>
    <n v="9697.2923076923089"/>
    <n v="4848.6461538461544"/>
    <n v="5818.3753846153841"/>
    <n v="200"/>
    <n v="6018.3753846153841"/>
    <n v="600"/>
    <n v="63632.4"/>
    <n v="57614.024615384616"/>
    <s v="Paid"/>
    <s v="ICICI"/>
    <s v="681664149103"/>
    <s v="455438699381"/>
  </r>
  <r>
    <x v="3501"/>
    <x v="142"/>
    <x v="1"/>
    <n v="27"/>
    <x v="0"/>
    <x v="4"/>
    <x v="6"/>
    <s v="2024-09-27"/>
    <x v="0"/>
    <x v="0"/>
    <n v="26"/>
    <n v="24"/>
    <n v="2"/>
    <n v="16"/>
    <n v="29820"/>
    <n v="1146.9230769230769"/>
    <n v="27526.153846153844"/>
    <n v="5505.2307692307695"/>
    <n v="2752.6153846153848"/>
    <n v="3303.1384615384613"/>
    <n v="200"/>
    <n v="3503.1384615384613"/>
    <n v="3200"/>
    <n v="38983.999999999993"/>
    <n v="35480.861538461533"/>
    <s v="Paid"/>
    <s v="SBI"/>
    <s v="502108740409"/>
    <s v="157730491290"/>
  </r>
  <r>
    <x v="3502"/>
    <x v="94"/>
    <x v="0"/>
    <n v="54"/>
    <x v="7"/>
    <x v="1"/>
    <x v="6"/>
    <s v="2025-03-03"/>
    <x v="0"/>
    <x v="0"/>
    <n v="26"/>
    <n v="25"/>
    <n v="1"/>
    <n v="0"/>
    <n v="56169"/>
    <n v="2160.3461538461538"/>
    <n v="54008.653846153844"/>
    <n v="10801.73076923077"/>
    <n v="5400.8653846153848"/>
    <n v="6481.038461538461"/>
    <n v="200"/>
    <n v="6681.038461538461"/>
    <n v="0"/>
    <n v="70211.25"/>
    <n v="63530.211538461539"/>
    <s v="Paid"/>
    <s v="HDFC"/>
    <s v="316288800234"/>
    <s v="610378548140"/>
  </r>
  <r>
    <x v="3503"/>
    <x v="135"/>
    <x v="1"/>
    <n v="42"/>
    <x v="7"/>
    <x v="2"/>
    <x v="3"/>
    <s v="2019-04-23"/>
    <x v="0"/>
    <x v="0"/>
    <n v="26"/>
    <n v="25"/>
    <n v="1"/>
    <n v="12"/>
    <n v="79102"/>
    <n v="3042.3846153846152"/>
    <n v="76059.615384615376"/>
    <n v="15211.923076923076"/>
    <n v="7605.9615384615381"/>
    <n v="9127.1538461538439"/>
    <n v="200"/>
    <n v="9327.1538461538439"/>
    <n v="2400"/>
    <n v="101277.49999999999"/>
    <n v="91950.346153846142"/>
    <s v="Paid"/>
    <s v="SBI"/>
    <s v="517043313748"/>
    <s v="892318856564"/>
  </r>
  <r>
    <x v="3504"/>
    <x v="87"/>
    <x v="0"/>
    <n v="48"/>
    <x v="2"/>
    <x v="3"/>
    <x v="4"/>
    <s v="2023-06-16"/>
    <x v="0"/>
    <x v="0"/>
    <n v="26"/>
    <n v="24"/>
    <n v="2"/>
    <n v="2"/>
    <n v="35987"/>
    <n v="1384.1153846153845"/>
    <n v="33218.769230769227"/>
    <n v="6643.7538461538461"/>
    <n v="3321.876923076923"/>
    <n v="3986.2523076923071"/>
    <n v="200"/>
    <n v="4186.2523076923071"/>
    <n v="400"/>
    <n v="43584.399999999994"/>
    <n v="39398.147692307684"/>
    <s v="Paid"/>
    <s v="HDFC"/>
    <s v="344184697630"/>
    <s v="785109435684"/>
  </r>
  <r>
    <x v="3505"/>
    <x v="122"/>
    <x v="1"/>
    <n v="22"/>
    <x v="2"/>
    <x v="4"/>
    <x v="4"/>
    <s v="2024-07-28"/>
    <x v="0"/>
    <x v="0"/>
    <n v="26"/>
    <n v="22"/>
    <n v="4"/>
    <n v="4"/>
    <n v="46662"/>
    <n v="1794.6923076923076"/>
    <n v="39483.230769230766"/>
    <n v="7896.6461538461535"/>
    <n v="3948.3230769230768"/>
    <n v="4737.9876923076918"/>
    <n v="200"/>
    <n v="4937.9876923076918"/>
    <n v="800"/>
    <n v="52128.2"/>
    <n v="47190.212307692302"/>
    <s v="Paid"/>
    <s v="Axis"/>
    <s v="483509301920"/>
    <s v="122485265191"/>
  </r>
  <r>
    <x v="3506"/>
    <x v="164"/>
    <x v="0"/>
    <n v="51"/>
    <x v="6"/>
    <x v="5"/>
    <x v="4"/>
    <s v="2021-09-27"/>
    <x v="0"/>
    <x v="0"/>
    <n v="26"/>
    <n v="24"/>
    <n v="2"/>
    <n v="0"/>
    <n v="36061"/>
    <n v="1386.9615384615386"/>
    <n v="33287.076923076922"/>
    <n v="6657.4153846153849"/>
    <n v="3328.7076923076925"/>
    <n v="3994.4492307692303"/>
    <n v="200"/>
    <n v="4194.4492307692308"/>
    <n v="0"/>
    <n v="43273.2"/>
    <n v="39078.75076923077"/>
    <s v="Paid"/>
    <s v="Axis"/>
    <s v="680483983246"/>
    <s v="425437684596"/>
  </r>
  <r>
    <x v="3507"/>
    <x v="33"/>
    <x v="0"/>
    <n v="51"/>
    <x v="5"/>
    <x v="4"/>
    <x v="0"/>
    <s v="2023-12-08"/>
    <x v="0"/>
    <x v="0"/>
    <n v="26"/>
    <n v="23"/>
    <n v="3"/>
    <n v="11"/>
    <n v="78786"/>
    <n v="3030.2307692307691"/>
    <n v="69695.307692307688"/>
    <n v="13939.061538461538"/>
    <n v="6969.5307692307688"/>
    <n v="8363.4369230769225"/>
    <n v="200"/>
    <n v="8563.4369230769225"/>
    <n v="2200"/>
    <n v="92803.9"/>
    <n v="84240.463076923072"/>
    <s v="Paid"/>
    <s v="SBI"/>
    <s v="179346917963"/>
    <s v="422518321834"/>
  </r>
  <r>
    <x v="3508"/>
    <x v="178"/>
    <x v="0"/>
    <n v="44"/>
    <x v="1"/>
    <x v="1"/>
    <x v="0"/>
    <s v="2024-03-24"/>
    <x v="0"/>
    <x v="0"/>
    <n v="26"/>
    <n v="23"/>
    <n v="3"/>
    <n v="13"/>
    <n v="77767"/>
    <n v="2991.0384615384614"/>
    <n v="68793.88461538461"/>
    <n v="13758.776923076923"/>
    <n v="6879.3884615384613"/>
    <n v="8255.2661538461525"/>
    <n v="200"/>
    <n v="8455.2661538461525"/>
    <n v="2600"/>
    <n v="92032.049999999988"/>
    <n v="83576.783846153834"/>
    <s v="Paid"/>
    <s v="SBI"/>
    <s v="764402484969"/>
    <s v="927286516359"/>
  </r>
  <r>
    <x v="3509"/>
    <x v="118"/>
    <x v="0"/>
    <n v="55"/>
    <x v="5"/>
    <x v="1"/>
    <x v="4"/>
    <s v="2024-04-29"/>
    <x v="0"/>
    <x v="0"/>
    <n v="26"/>
    <n v="23"/>
    <n v="3"/>
    <n v="18"/>
    <n v="58568"/>
    <n v="2252.6153846153848"/>
    <n v="51810.153846153851"/>
    <n v="10362.030769230771"/>
    <n v="5181.0153846153853"/>
    <n v="6217.2184615384622"/>
    <n v="200"/>
    <n v="6417.2184615384622"/>
    <n v="3600"/>
    <n v="70953.200000000012"/>
    <n v="64535.98153846155"/>
    <s v="Paid"/>
    <s v="ICICI"/>
    <s v="501726707964"/>
    <s v="205746568895"/>
  </r>
  <r>
    <x v="3510"/>
    <x v="193"/>
    <x v="1"/>
    <n v="46"/>
    <x v="0"/>
    <x v="1"/>
    <x v="2"/>
    <s v="2024-06-29"/>
    <x v="0"/>
    <x v="0"/>
    <n v="26"/>
    <n v="24"/>
    <n v="2"/>
    <n v="2"/>
    <n v="55625"/>
    <n v="2139.4230769230771"/>
    <n v="51346.153846153851"/>
    <n v="10269.230769230771"/>
    <n v="5134.6153846153857"/>
    <n v="6161.5384615384619"/>
    <n v="200"/>
    <n v="6361.5384615384619"/>
    <n v="400"/>
    <n v="67150.000000000015"/>
    <n v="60788.461538461554"/>
    <s v="Paid"/>
    <s v="SBI"/>
    <s v="634856155594"/>
    <s v="750332811342"/>
  </r>
  <r>
    <x v="3511"/>
    <x v="1"/>
    <x v="0"/>
    <n v="48"/>
    <x v="5"/>
    <x v="2"/>
    <x v="1"/>
    <s v="2024-09-01"/>
    <x v="0"/>
    <x v="0"/>
    <n v="26"/>
    <n v="22"/>
    <n v="4"/>
    <n v="1"/>
    <n v="74305"/>
    <n v="2857.8846153846152"/>
    <n v="62873.461538461532"/>
    <n v="12574.692307692307"/>
    <n v="6287.3461538461534"/>
    <n v="7544.8153846153837"/>
    <n v="200"/>
    <n v="7744.8153846153837"/>
    <n v="200"/>
    <n v="81935.5"/>
    <n v="74190.684615384613"/>
    <s v="Paid"/>
    <s v="Axis"/>
    <s v="747688234870"/>
    <s v="356421599915"/>
  </r>
  <r>
    <x v="3512"/>
    <x v="164"/>
    <x v="0"/>
    <n v="33"/>
    <x v="3"/>
    <x v="0"/>
    <x v="1"/>
    <s v="2020-11-12"/>
    <x v="0"/>
    <x v="0"/>
    <n v="26"/>
    <n v="22"/>
    <n v="4"/>
    <n v="1"/>
    <n v="58216"/>
    <n v="2239.0769230769229"/>
    <n v="49259.692307692305"/>
    <n v="9851.9384615384624"/>
    <n v="4925.9692307692312"/>
    <n v="5911.163076923076"/>
    <n v="200"/>
    <n v="6111.163076923076"/>
    <n v="200"/>
    <n v="64237.599999999999"/>
    <n v="58126.436923076923"/>
    <s v="Paid"/>
    <s v="ICICI"/>
    <s v="559595516784"/>
    <s v="482120264634"/>
  </r>
  <r>
    <x v="3513"/>
    <x v="85"/>
    <x v="1"/>
    <n v="22"/>
    <x v="7"/>
    <x v="3"/>
    <x v="0"/>
    <s v="2025-04-19"/>
    <x v="0"/>
    <x v="0"/>
    <n v="26"/>
    <n v="24"/>
    <n v="2"/>
    <n v="17"/>
    <n v="21642"/>
    <n v="832.38461538461536"/>
    <n v="19977.23076923077"/>
    <n v="3995.4461538461542"/>
    <n v="1997.7230769230771"/>
    <n v="2397.2676923076924"/>
    <n v="200"/>
    <n v="2597.2676923076924"/>
    <n v="3400"/>
    <n v="29370.400000000001"/>
    <n v="26773.132307692307"/>
    <s v="Paid"/>
    <s v="Axis"/>
    <s v="993407121125"/>
    <s v="369068268715"/>
  </r>
  <r>
    <x v="3514"/>
    <x v="140"/>
    <x v="1"/>
    <n v="41"/>
    <x v="2"/>
    <x v="2"/>
    <x v="6"/>
    <s v="2025-11-03"/>
    <x v="0"/>
    <x v="0"/>
    <n v="26"/>
    <n v="23"/>
    <n v="3"/>
    <n v="10"/>
    <n v="55191"/>
    <n v="2122.7307692307691"/>
    <n v="48822.807692307688"/>
    <n v="9764.5615384615376"/>
    <n v="4882.2807692307688"/>
    <n v="5858.7369230769227"/>
    <n v="200"/>
    <n v="6058.7369230769227"/>
    <n v="2000"/>
    <n v="65469.649999999994"/>
    <n v="59410.913076923069"/>
    <s v="Paid"/>
    <s v="HDFC"/>
    <s v="552554009865"/>
    <s v="856677473793"/>
  </r>
  <r>
    <x v="3515"/>
    <x v="186"/>
    <x v="0"/>
    <n v="38"/>
    <x v="1"/>
    <x v="0"/>
    <x v="4"/>
    <s v="2019-02-05"/>
    <x v="0"/>
    <x v="0"/>
    <n v="26"/>
    <n v="24"/>
    <n v="2"/>
    <n v="11"/>
    <n v="35602"/>
    <n v="1369.3076923076924"/>
    <n v="32863.384615384617"/>
    <n v="6572.6769230769241"/>
    <n v="3286.3384615384621"/>
    <n v="3943.606153846154"/>
    <n v="200"/>
    <n v="4143.6061538461545"/>
    <n v="2200"/>
    <n v="44922.400000000001"/>
    <n v="40778.793846153843"/>
    <s v="Paid"/>
    <s v="ICICI"/>
    <s v="984929969670"/>
    <s v="348225575702"/>
  </r>
  <r>
    <x v="3516"/>
    <x v="21"/>
    <x v="0"/>
    <n v="52"/>
    <x v="1"/>
    <x v="5"/>
    <x v="3"/>
    <s v="2023-02-11"/>
    <x v="0"/>
    <x v="0"/>
    <n v="26"/>
    <n v="22"/>
    <n v="4"/>
    <n v="1"/>
    <n v="46054"/>
    <n v="1771.3076923076924"/>
    <n v="38968.769230769234"/>
    <n v="7793.753846153847"/>
    <n v="3896.8769230769235"/>
    <n v="4676.252307692308"/>
    <n v="200"/>
    <n v="4876.252307692308"/>
    <n v="200"/>
    <n v="50859.400000000009"/>
    <n v="45983.147692307699"/>
    <s v="Paid"/>
    <s v="Axis"/>
    <s v="974579981296"/>
    <s v="215691076740"/>
  </r>
  <r>
    <x v="3517"/>
    <x v="24"/>
    <x v="0"/>
    <n v="48"/>
    <x v="2"/>
    <x v="2"/>
    <x v="6"/>
    <s v="2020-04-22"/>
    <x v="0"/>
    <x v="0"/>
    <n v="26"/>
    <n v="25"/>
    <n v="1"/>
    <n v="13"/>
    <n v="33965"/>
    <n v="1306.3461538461538"/>
    <n v="32658.653846153844"/>
    <n v="6531.7307692307695"/>
    <n v="3265.8653846153848"/>
    <n v="3919.038461538461"/>
    <n v="200"/>
    <n v="4119.038461538461"/>
    <n v="2600"/>
    <n v="45056.249999999993"/>
    <n v="40937.211538461532"/>
    <s v="Paid"/>
    <s v="ICICI"/>
    <s v="592759985508"/>
    <s v="990134384507"/>
  </r>
  <r>
    <x v="3518"/>
    <x v="27"/>
    <x v="0"/>
    <n v="29"/>
    <x v="2"/>
    <x v="1"/>
    <x v="1"/>
    <s v="2021-05-01"/>
    <x v="0"/>
    <x v="0"/>
    <n v="26"/>
    <n v="23"/>
    <n v="3"/>
    <n v="9"/>
    <n v="58144"/>
    <n v="2236.3076923076924"/>
    <n v="51435.076923076922"/>
    <n v="10287.015384615384"/>
    <n v="5143.5076923076922"/>
    <n v="6172.2092307692301"/>
    <n v="200"/>
    <n v="6372.2092307692301"/>
    <n v="1800"/>
    <n v="68665.600000000006"/>
    <n v="62293.390769230777"/>
    <s v="Paid"/>
    <s v="Axis"/>
    <s v="414062964635"/>
    <s v="929164828696"/>
  </r>
  <r>
    <x v="3519"/>
    <x v="116"/>
    <x v="1"/>
    <n v="51"/>
    <x v="4"/>
    <x v="4"/>
    <x v="0"/>
    <s v="2021-02-16"/>
    <x v="0"/>
    <x v="0"/>
    <n v="26"/>
    <n v="24"/>
    <n v="2"/>
    <n v="13"/>
    <n v="70319"/>
    <n v="2704.5769230769229"/>
    <n v="64909.846153846149"/>
    <n v="12981.969230769231"/>
    <n v="6490.9846153846156"/>
    <n v="7789.1815384615375"/>
    <n v="200"/>
    <n v="7989.1815384615375"/>
    <n v="2600"/>
    <n v="86982.8"/>
    <n v="78993.61846153847"/>
    <s v="Paid"/>
    <s v="HDFC"/>
    <s v="624184702846"/>
    <s v="787331492672"/>
  </r>
  <r>
    <x v="3520"/>
    <x v="136"/>
    <x v="0"/>
    <n v="32"/>
    <x v="2"/>
    <x v="4"/>
    <x v="3"/>
    <s v="2025-06-11"/>
    <x v="0"/>
    <x v="0"/>
    <n v="26"/>
    <n v="23"/>
    <n v="3"/>
    <n v="17"/>
    <n v="57403"/>
    <n v="2207.8076923076924"/>
    <n v="50779.576923076922"/>
    <n v="10155.915384615386"/>
    <n v="5077.9576923076929"/>
    <n v="6093.5492307692302"/>
    <n v="200"/>
    <n v="6293.5492307692302"/>
    <n v="3400"/>
    <n v="69413.45"/>
    <n v="63119.900769230764"/>
    <s v="Paid"/>
    <s v="SBI"/>
    <s v="217239240176"/>
    <s v="627611485731"/>
  </r>
  <r>
    <x v="3521"/>
    <x v="153"/>
    <x v="1"/>
    <n v="49"/>
    <x v="7"/>
    <x v="3"/>
    <x v="6"/>
    <s v="2023-01-11"/>
    <x v="0"/>
    <x v="0"/>
    <n v="26"/>
    <n v="22"/>
    <n v="4"/>
    <n v="7"/>
    <n v="60302"/>
    <n v="2319.3076923076924"/>
    <n v="51024.769230769234"/>
    <n v="10204.953846153847"/>
    <n v="5102.4769230769234"/>
    <n v="6122.9723076923083"/>
    <n v="200"/>
    <n v="6322.9723076923083"/>
    <n v="1400"/>
    <n v="67732.200000000012"/>
    <n v="61409.227692307701"/>
    <s v="Paid"/>
    <s v="ICICI"/>
    <s v="104741388028"/>
    <s v="526301564642"/>
  </r>
  <r>
    <x v="3522"/>
    <x v="181"/>
    <x v="0"/>
    <n v="52"/>
    <x v="6"/>
    <x v="2"/>
    <x v="2"/>
    <s v="2021-09-10"/>
    <x v="0"/>
    <x v="0"/>
    <n v="26"/>
    <n v="22"/>
    <n v="4"/>
    <n v="15"/>
    <n v="36573"/>
    <n v="1406.6538461538462"/>
    <n v="30946.384615384617"/>
    <n v="6189.2769230769236"/>
    <n v="3094.6384615384618"/>
    <n v="3713.5661538461541"/>
    <n v="200"/>
    <n v="3913.5661538461541"/>
    <n v="3000"/>
    <n v="43230.3"/>
    <n v="39316.733846153846"/>
    <s v="Paid"/>
    <s v="SBI"/>
    <s v="876012957012"/>
    <s v="561382669239"/>
  </r>
  <r>
    <x v="3523"/>
    <x v="29"/>
    <x v="1"/>
    <n v="33"/>
    <x v="5"/>
    <x v="3"/>
    <x v="3"/>
    <s v="2023-03-29"/>
    <x v="0"/>
    <x v="0"/>
    <n v="26"/>
    <n v="22"/>
    <n v="4"/>
    <n v="15"/>
    <n v="37197"/>
    <n v="1430.6538461538462"/>
    <n v="31474.384615384617"/>
    <n v="6294.876923076924"/>
    <n v="3147.438461538462"/>
    <n v="3776.9261538461537"/>
    <n v="200"/>
    <n v="3976.9261538461537"/>
    <n v="3000"/>
    <n v="43916.700000000004"/>
    <n v="39939.773846153854"/>
    <s v="Paid"/>
    <s v="HDFC"/>
    <s v="980230452765"/>
    <s v="963447788726"/>
  </r>
  <r>
    <x v="3524"/>
    <x v="106"/>
    <x v="1"/>
    <n v="51"/>
    <x v="2"/>
    <x v="4"/>
    <x v="0"/>
    <s v="2020-01-27"/>
    <x v="0"/>
    <x v="0"/>
    <n v="26"/>
    <n v="24"/>
    <n v="2"/>
    <n v="14"/>
    <n v="46738"/>
    <n v="1797.6153846153845"/>
    <n v="43142.769230769227"/>
    <n v="8628.5538461538454"/>
    <n v="4314.2769230769227"/>
    <n v="5177.1323076923072"/>
    <n v="200"/>
    <n v="5377.1323076923072"/>
    <n v="2800"/>
    <n v="58885.599999999991"/>
    <n v="53508.467692307684"/>
    <s v="Paid"/>
    <s v="HDFC"/>
    <s v="224812878472"/>
    <s v="144757139232"/>
  </r>
  <r>
    <x v="3525"/>
    <x v="143"/>
    <x v="0"/>
    <n v="40"/>
    <x v="6"/>
    <x v="4"/>
    <x v="6"/>
    <s v="2022-10-02"/>
    <x v="0"/>
    <x v="0"/>
    <n v="26"/>
    <n v="24"/>
    <n v="2"/>
    <n v="2"/>
    <n v="79761"/>
    <n v="3067.7307692307691"/>
    <n v="73625.538461538454"/>
    <n v="14725.107692307691"/>
    <n v="7362.5538461538454"/>
    <n v="8835.0646153846137"/>
    <n v="200"/>
    <n v="9035.0646153846137"/>
    <n v="400"/>
    <n v="96113.199999999983"/>
    <n v="87078.135384615365"/>
    <s v="Paid"/>
    <s v="ICICI"/>
    <s v="733028440755"/>
    <s v="726449987323"/>
  </r>
  <r>
    <x v="3526"/>
    <x v="194"/>
    <x v="0"/>
    <n v="30"/>
    <x v="0"/>
    <x v="2"/>
    <x v="1"/>
    <s v="2020-02-08"/>
    <x v="0"/>
    <x v="0"/>
    <n v="26"/>
    <n v="25"/>
    <n v="1"/>
    <n v="7"/>
    <n v="45592"/>
    <n v="1753.5384615384614"/>
    <n v="43838.461538461539"/>
    <n v="8767.6923076923085"/>
    <n v="4383.8461538461543"/>
    <n v="5260.6153846153848"/>
    <n v="200"/>
    <n v="5460.6153846153848"/>
    <n v="1400"/>
    <n v="58390"/>
    <n v="52929.384615384617"/>
    <s v="Paid"/>
    <s v="HDFC"/>
    <s v="886177714385"/>
    <s v="187120595543"/>
  </r>
  <r>
    <x v="3527"/>
    <x v="58"/>
    <x v="1"/>
    <n v="55"/>
    <x v="4"/>
    <x v="4"/>
    <x v="1"/>
    <s v="2021-06-04"/>
    <x v="0"/>
    <x v="0"/>
    <n v="26"/>
    <n v="24"/>
    <n v="2"/>
    <n v="8"/>
    <n v="23337"/>
    <n v="897.57692307692309"/>
    <n v="21541.846153846156"/>
    <n v="4308.3692307692318"/>
    <n v="2154.1846153846159"/>
    <n v="2585.0215384615385"/>
    <n v="200"/>
    <n v="2785.0215384615385"/>
    <n v="1600"/>
    <n v="29604.400000000005"/>
    <n v="26819.378461538465"/>
    <s v="Paid"/>
    <s v="Axis"/>
    <s v="640887939258"/>
    <s v="697461601811"/>
  </r>
  <r>
    <x v="3528"/>
    <x v="1"/>
    <x v="0"/>
    <n v="32"/>
    <x v="5"/>
    <x v="4"/>
    <x v="1"/>
    <s v="2020-03-24"/>
    <x v="0"/>
    <x v="0"/>
    <n v="26"/>
    <n v="22"/>
    <n v="4"/>
    <n v="10"/>
    <n v="49194"/>
    <n v="1892.0769230769231"/>
    <n v="41625.692307692305"/>
    <n v="8325.1384615384613"/>
    <n v="4162.5692307692307"/>
    <n v="4995.0830769230761"/>
    <n v="200"/>
    <n v="5195.0830769230761"/>
    <n v="2000"/>
    <n v="56113.399999999994"/>
    <n v="50918.31692307692"/>
    <s v="Paid"/>
    <s v="Axis"/>
    <s v="719737460151"/>
    <s v="452097729643"/>
  </r>
  <r>
    <x v="3529"/>
    <x v="0"/>
    <x v="1"/>
    <n v="22"/>
    <x v="1"/>
    <x v="2"/>
    <x v="1"/>
    <s v="2019-12-21"/>
    <x v="0"/>
    <x v="0"/>
    <n v="26"/>
    <n v="22"/>
    <n v="4"/>
    <n v="17"/>
    <n v="60751"/>
    <n v="2336.5769230769229"/>
    <n v="51404.692307692305"/>
    <n v="10280.938461538462"/>
    <n v="5140.4692307692312"/>
    <n v="6168.5630769230766"/>
    <n v="200"/>
    <n v="6368.5630769230766"/>
    <n v="3400"/>
    <n v="70226.100000000006"/>
    <n v="63857.536923076928"/>
    <s v="Paid"/>
    <s v="Axis"/>
    <s v="922295262845"/>
    <s v="703127861438"/>
  </r>
  <r>
    <x v="3530"/>
    <x v="162"/>
    <x v="1"/>
    <n v="25"/>
    <x v="2"/>
    <x v="0"/>
    <x v="6"/>
    <s v="2024-04-16"/>
    <x v="0"/>
    <x v="0"/>
    <n v="26"/>
    <n v="25"/>
    <n v="1"/>
    <n v="14"/>
    <n v="73760"/>
    <n v="2836.9230769230771"/>
    <n v="70923.076923076922"/>
    <n v="14184.615384615385"/>
    <n v="7092.3076923076924"/>
    <n v="8510.7692307692305"/>
    <n v="200"/>
    <n v="8710.7692307692305"/>
    <n v="2800"/>
    <n v="95000"/>
    <n v="86289.230769230766"/>
    <s v="Paid"/>
    <s v="HDFC"/>
    <s v="699185599871"/>
    <s v="259686464041"/>
  </r>
  <r>
    <x v="3531"/>
    <x v="93"/>
    <x v="0"/>
    <n v="30"/>
    <x v="1"/>
    <x v="2"/>
    <x v="0"/>
    <s v="2019-12-24"/>
    <x v="0"/>
    <x v="0"/>
    <n v="26"/>
    <n v="21"/>
    <n v="5"/>
    <n v="1"/>
    <n v="29897"/>
    <n v="1149.8846153846155"/>
    <n v="24147.576923076926"/>
    <n v="4829.5153846153853"/>
    <n v="2414.7576923076927"/>
    <n v="2897.709230769231"/>
    <n v="200"/>
    <n v="3097.709230769231"/>
    <n v="200"/>
    <n v="31591.850000000002"/>
    <n v="28494.140769230769"/>
    <s v="Paid"/>
    <s v="HDFC"/>
    <s v="331684885873"/>
    <s v="955036430556"/>
  </r>
  <r>
    <x v="3532"/>
    <x v="106"/>
    <x v="0"/>
    <n v="50"/>
    <x v="4"/>
    <x v="2"/>
    <x v="3"/>
    <s v="2022-07-28"/>
    <x v="0"/>
    <x v="0"/>
    <n v="26"/>
    <n v="25"/>
    <n v="1"/>
    <n v="16"/>
    <n v="76183"/>
    <n v="2930.1153846153848"/>
    <n v="73252.884615384624"/>
    <n v="14650.576923076926"/>
    <n v="7325.2884615384628"/>
    <n v="8790.3461538461543"/>
    <n v="200"/>
    <n v="8990.3461538461543"/>
    <n v="3200"/>
    <n v="98428.750000000015"/>
    <n v="89438.403846153858"/>
    <s v="Paid"/>
    <s v="ICICI"/>
    <s v="441756188786"/>
    <s v="247345111807"/>
  </r>
  <r>
    <x v="3533"/>
    <x v="64"/>
    <x v="1"/>
    <n v="50"/>
    <x v="6"/>
    <x v="0"/>
    <x v="4"/>
    <s v="2022-01-12"/>
    <x v="0"/>
    <x v="0"/>
    <n v="26"/>
    <n v="25"/>
    <n v="1"/>
    <n v="19"/>
    <n v="33375"/>
    <n v="1283.6538461538462"/>
    <n v="32091.346153846156"/>
    <n v="6418.2692307692314"/>
    <n v="3209.1346153846157"/>
    <n v="3850.9615384615386"/>
    <n v="200"/>
    <n v="4050.9615384615386"/>
    <n v="3800"/>
    <n v="45518.750000000007"/>
    <n v="41467.788461538468"/>
    <s v="Paid"/>
    <s v="Axis"/>
    <s v="399771699302"/>
    <s v="574621523381"/>
  </r>
  <r>
    <x v="3534"/>
    <x v="162"/>
    <x v="1"/>
    <n v="24"/>
    <x v="6"/>
    <x v="1"/>
    <x v="5"/>
    <s v="2024-11-09"/>
    <x v="0"/>
    <x v="0"/>
    <n v="26"/>
    <n v="23"/>
    <n v="3"/>
    <n v="14"/>
    <n v="71610"/>
    <n v="2754.2307692307691"/>
    <n v="63347.307692307688"/>
    <n v="12669.461538461539"/>
    <n v="6334.7307692307695"/>
    <n v="7601.6769230769223"/>
    <n v="200"/>
    <n v="7801.6769230769223"/>
    <n v="2800"/>
    <n v="85151.499999999985"/>
    <n v="77349.823076923058"/>
    <s v="Paid"/>
    <s v="HDFC"/>
    <s v="125368139835"/>
    <s v="119429794499"/>
  </r>
  <r>
    <x v="3535"/>
    <x v="189"/>
    <x v="0"/>
    <n v="48"/>
    <x v="6"/>
    <x v="0"/>
    <x v="3"/>
    <s v="2019-01-10"/>
    <x v="0"/>
    <x v="0"/>
    <n v="26"/>
    <n v="23"/>
    <n v="3"/>
    <n v="17"/>
    <n v="25568"/>
    <n v="983.38461538461536"/>
    <n v="22617.846153846152"/>
    <n v="4523.5692307692307"/>
    <n v="2261.7846153846153"/>
    <n v="2714.1415384615384"/>
    <n v="200"/>
    <n v="2914.1415384615384"/>
    <n v="3400"/>
    <n v="32803.199999999997"/>
    <n v="29889.058461538458"/>
    <s v="Paid"/>
    <s v="SBI"/>
    <s v="503425960981"/>
    <s v="380258066863"/>
  </r>
  <r>
    <x v="3536"/>
    <x v="41"/>
    <x v="1"/>
    <n v="34"/>
    <x v="3"/>
    <x v="2"/>
    <x v="0"/>
    <s v="2019-08-08"/>
    <x v="0"/>
    <x v="0"/>
    <n v="26"/>
    <n v="24"/>
    <n v="2"/>
    <n v="20"/>
    <n v="40317"/>
    <n v="1550.6538461538462"/>
    <n v="37215.692307692312"/>
    <n v="7443.1384615384632"/>
    <n v="3721.5692307692316"/>
    <n v="4465.8830769230772"/>
    <n v="200"/>
    <n v="4665.8830769230772"/>
    <n v="4000"/>
    <n v="52380.4"/>
    <n v="47714.516923076924"/>
    <s v="Paid"/>
    <s v="SBI"/>
    <s v="552282781496"/>
    <s v="629715358381"/>
  </r>
  <r>
    <x v="3537"/>
    <x v="14"/>
    <x v="0"/>
    <n v="23"/>
    <x v="7"/>
    <x v="5"/>
    <x v="4"/>
    <s v="2019-09-21"/>
    <x v="0"/>
    <x v="0"/>
    <n v="26"/>
    <n v="23"/>
    <n v="3"/>
    <n v="12"/>
    <n v="40214"/>
    <n v="1546.6923076923076"/>
    <n v="35573.923076923078"/>
    <n v="7114.7846153846158"/>
    <n v="3557.3923076923079"/>
    <n v="4268.8707692307689"/>
    <n v="200"/>
    <n v="4468.8707692307689"/>
    <n v="2400"/>
    <n v="48646.100000000006"/>
    <n v="44177.229230769241"/>
    <s v="Paid"/>
    <s v="HDFC"/>
    <s v="172042523026"/>
    <s v="363699677572"/>
  </r>
  <r>
    <x v="3538"/>
    <x v="0"/>
    <x v="0"/>
    <n v="36"/>
    <x v="4"/>
    <x v="4"/>
    <x v="1"/>
    <s v="2021-12-15"/>
    <x v="0"/>
    <x v="0"/>
    <n v="26"/>
    <n v="25"/>
    <n v="1"/>
    <n v="7"/>
    <n v="57664"/>
    <n v="2217.8461538461538"/>
    <n v="55446.153846153844"/>
    <n v="11089.23076923077"/>
    <n v="5544.6153846153848"/>
    <n v="6653.538461538461"/>
    <n v="200"/>
    <n v="6853.538461538461"/>
    <n v="1400"/>
    <n v="73480"/>
    <n v="66626.461538461532"/>
    <s v="Paid"/>
    <s v="SBI"/>
    <s v="306034919416"/>
    <s v="168115924717"/>
  </r>
  <r>
    <x v="3539"/>
    <x v="64"/>
    <x v="0"/>
    <n v="39"/>
    <x v="7"/>
    <x v="1"/>
    <x v="3"/>
    <s v="2024-06-15"/>
    <x v="0"/>
    <x v="0"/>
    <n v="26"/>
    <n v="22"/>
    <n v="4"/>
    <n v="2"/>
    <n v="72390"/>
    <n v="2784.2307692307691"/>
    <n v="61253.076923076922"/>
    <n v="12250.615384615385"/>
    <n v="6125.3076923076924"/>
    <n v="7350.3692307692299"/>
    <n v="200"/>
    <n v="7550.3692307692299"/>
    <n v="400"/>
    <n v="80029"/>
    <n v="72478.630769230775"/>
    <s v="Paid"/>
    <s v="ICICI"/>
    <s v="443993835881"/>
    <s v="931810920585"/>
  </r>
  <r>
    <x v="3540"/>
    <x v="71"/>
    <x v="1"/>
    <n v="32"/>
    <x v="6"/>
    <x v="2"/>
    <x v="2"/>
    <s v="2022-04-08"/>
    <x v="0"/>
    <x v="0"/>
    <n v="26"/>
    <n v="23"/>
    <n v="3"/>
    <n v="4"/>
    <n v="31090"/>
    <n v="1195.7692307692307"/>
    <n v="27502.692307692305"/>
    <n v="5500.538461538461"/>
    <n v="2750.2692307692305"/>
    <n v="3300.3230769230763"/>
    <n v="200"/>
    <n v="3500.3230769230763"/>
    <n v="800"/>
    <n v="36553.5"/>
    <n v="33053.176923076921"/>
    <s v="Paid"/>
    <s v="SBI"/>
    <s v="871425782845"/>
    <s v="199636947996"/>
  </r>
  <r>
    <x v="3541"/>
    <x v="86"/>
    <x v="0"/>
    <n v="46"/>
    <x v="7"/>
    <x v="0"/>
    <x v="4"/>
    <s v="2024-07-15"/>
    <x v="0"/>
    <x v="0"/>
    <n v="26"/>
    <n v="22"/>
    <n v="4"/>
    <n v="10"/>
    <n v="34203"/>
    <n v="1315.5"/>
    <n v="28941"/>
    <n v="5788.2000000000007"/>
    <n v="2894.1000000000004"/>
    <n v="3472.92"/>
    <n v="200"/>
    <n v="3672.92"/>
    <n v="2000"/>
    <n v="39623.299999999996"/>
    <n v="35950.379999999997"/>
    <s v="Paid"/>
    <s v="ICICI"/>
    <s v="784131095738"/>
    <s v="560359586777"/>
  </r>
  <r>
    <x v="3542"/>
    <x v="64"/>
    <x v="1"/>
    <n v="44"/>
    <x v="0"/>
    <x v="4"/>
    <x v="0"/>
    <s v="2024-11-28"/>
    <x v="0"/>
    <x v="0"/>
    <n v="26"/>
    <n v="23"/>
    <n v="3"/>
    <n v="9"/>
    <n v="36417"/>
    <n v="1400.6538461538462"/>
    <n v="32215.038461538461"/>
    <n v="6443.0076923076922"/>
    <n v="3221.5038461538461"/>
    <n v="3865.8046153846153"/>
    <n v="200"/>
    <n v="4065.8046153846153"/>
    <n v="1800"/>
    <n v="43679.55"/>
    <n v="39613.745384615388"/>
    <s v="Paid"/>
    <s v="SBI"/>
    <s v="879985808438"/>
    <s v="930214860577"/>
  </r>
  <r>
    <x v="3543"/>
    <x v="13"/>
    <x v="1"/>
    <n v="25"/>
    <x v="4"/>
    <x v="3"/>
    <x v="2"/>
    <s v="2022-10-19"/>
    <x v="0"/>
    <x v="0"/>
    <n v="26"/>
    <n v="24"/>
    <n v="2"/>
    <n v="9"/>
    <n v="40911"/>
    <n v="1573.5"/>
    <n v="37764"/>
    <n v="7552.8"/>
    <n v="3776.4"/>
    <n v="4531.6799999999994"/>
    <n v="200"/>
    <n v="4731.6799999999994"/>
    <n v="1800"/>
    <n v="50893.200000000004"/>
    <n v="46161.520000000004"/>
    <s v="Paid"/>
    <s v="HDFC"/>
    <s v="518369728176"/>
    <s v="884529839525"/>
  </r>
  <r>
    <x v="3544"/>
    <x v="107"/>
    <x v="1"/>
    <n v="43"/>
    <x v="7"/>
    <x v="4"/>
    <x v="6"/>
    <s v="2022-03-08"/>
    <x v="0"/>
    <x v="0"/>
    <n v="26"/>
    <n v="24"/>
    <n v="2"/>
    <n v="12"/>
    <n v="39091"/>
    <n v="1503.5"/>
    <n v="36084"/>
    <n v="7216.8"/>
    <n v="3608.4"/>
    <n v="4330.08"/>
    <n v="200"/>
    <n v="4530.08"/>
    <n v="2400"/>
    <n v="49309.200000000004"/>
    <n v="44779.12"/>
    <s v="Paid"/>
    <s v="SBI"/>
    <s v="193033126233"/>
    <s v="295765144960"/>
  </r>
  <r>
    <x v="3545"/>
    <x v="192"/>
    <x v="1"/>
    <n v="45"/>
    <x v="1"/>
    <x v="3"/>
    <x v="3"/>
    <s v="2020-09-14"/>
    <x v="0"/>
    <x v="0"/>
    <n v="26"/>
    <n v="24"/>
    <n v="2"/>
    <n v="5"/>
    <n v="21914"/>
    <n v="842.84615384615381"/>
    <n v="20228.307692307691"/>
    <n v="4045.6615384615384"/>
    <n v="2022.8307692307692"/>
    <n v="2427.396923076923"/>
    <n v="200"/>
    <n v="2627.396923076923"/>
    <n v="1000"/>
    <n v="27296.799999999999"/>
    <n v="24669.403076923078"/>
    <s v="Paid"/>
    <s v="SBI"/>
    <s v="965186180827"/>
    <s v="885059170536"/>
  </r>
  <r>
    <x v="3546"/>
    <x v="44"/>
    <x v="0"/>
    <n v="44"/>
    <x v="6"/>
    <x v="0"/>
    <x v="3"/>
    <s v="2020-09-10"/>
    <x v="0"/>
    <x v="0"/>
    <n v="26"/>
    <n v="23"/>
    <n v="3"/>
    <n v="13"/>
    <n v="71894"/>
    <n v="2765.1538461538462"/>
    <n v="63598.538461538461"/>
    <n v="12719.707692307693"/>
    <n v="6359.8538461538465"/>
    <n v="7631.8246153846148"/>
    <n v="200"/>
    <n v="7831.8246153846148"/>
    <n v="2600"/>
    <n v="85278.099999999991"/>
    <n v="77446.275384615379"/>
    <s v="Paid"/>
    <s v="HDFC"/>
    <s v="796353300937"/>
    <s v="368934670320"/>
  </r>
  <r>
    <x v="3547"/>
    <x v="192"/>
    <x v="1"/>
    <n v="49"/>
    <x v="4"/>
    <x v="0"/>
    <x v="1"/>
    <s v="2023-01-11"/>
    <x v="0"/>
    <x v="0"/>
    <n v="26"/>
    <n v="25"/>
    <n v="1"/>
    <n v="5"/>
    <n v="26932"/>
    <n v="1035.8461538461538"/>
    <n v="25896.153846153844"/>
    <n v="5179.2307692307695"/>
    <n v="2589.6153846153848"/>
    <n v="3107.538461538461"/>
    <n v="200"/>
    <n v="3307.538461538461"/>
    <n v="1000"/>
    <n v="34665"/>
    <n v="31357.461538461539"/>
    <s v="Paid"/>
    <s v="HDFC"/>
    <s v="223735747943"/>
    <s v="762747184919"/>
  </r>
  <r>
    <x v="3548"/>
    <x v="172"/>
    <x v="1"/>
    <n v="27"/>
    <x v="6"/>
    <x v="1"/>
    <x v="0"/>
    <s v="2020-09-09"/>
    <x v="0"/>
    <x v="0"/>
    <n v="26"/>
    <n v="24"/>
    <n v="2"/>
    <n v="17"/>
    <n v="26681"/>
    <n v="1026.1923076923076"/>
    <n v="24628.615384615383"/>
    <n v="4925.7230769230773"/>
    <n v="2462.8615384615387"/>
    <n v="2955.4338461538459"/>
    <n v="200"/>
    <n v="3155.4338461538459"/>
    <n v="3400"/>
    <n v="35417.199999999997"/>
    <n v="32261.766153846151"/>
    <s v="Paid"/>
    <s v="Axis"/>
    <s v="145627159480"/>
    <s v="530998766595"/>
  </r>
  <r>
    <x v="3549"/>
    <x v="12"/>
    <x v="1"/>
    <n v="25"/>
    <x v="3"/>
    <x v="0"/>
    <x v="4"/>
    <s v="2024-10-14"/>
    <x v="0"/>
    <x v="0"/>
    <n v="26"/>
    <n v="23"/>
    <n v="3"/>
    <n v="11"/>
    <n v="24883"/>
    <n v="957.03846153846155"/>
    <n v="22011.884615384617"/>
    <n v="4402.376923076924"/>
    <n v="2201.188461538462"/>
    <n v="2641.4261538461537"/>
    <n v="200"/>
    <n v="2841.4261538461537"/>
    <n v="2200"/>
    <n v="30815.450000000004"/>
    <n v="27974.02384615385"/>
    <s v="Paid"/>
    <s v="Axis"/>
    <s v="883304637030"/>
    <s v="828520228714"/>
  </r>
  <r>
    <x v="3550"/>
    <x v="109"/>
    <x v="0"/>
    <n v="52"/>
    <x v="6"/>
    <x v="0"/>
    <x v="6"/>
    <s v="2022-05-27"/>
    <x v="0"/>
    <x v="0"/>
    <n v="26"/>
    <n v="26"/>
    <n v="0"/>
    <n v="7"/>
    <n v="52233"/>
    <n v="2008.9615384615386"/>
    <n v="52233"/>
    <n v="10446.6"/>
    <n v="5223.3"/>
    <n v="6267.96"/>
    <n v="200"/>
    <n v="6467.96"/>
    <n v="1400"/>
    <n v="69302.899999999994"/>
    <n v="62834.939999999995"/>
    <s v="Paid"/>
    <s v="ICICI"/>
    <s v="106850685692"/>
    <s v="915830393694"/>
  </r>
  <r>
    <x v="3551"/>
    <x v="196"/>
    <x v="0"/>
    <n v="48"/>
    <x v="4"/>
    <x v="1"/>
    <x v="1"/>
    <s v="2021-07-14"/>
    <x v="0"/>
    <x v="0"/>
    <n v="26"/>
    <n v="24"/>
    <n v="2"/>
    <n v="0"/>
    <n v="60557"/>
    <n v="2329.1153846153848"/>
    <n v="55898.769230769234"/>
    <n v="11179.753846153848"/>
    <n v="5589.876923076924"/>
    <n v="6707.8523076923075"/>
    <n v="200"/>
    <n v="6907.8523076923075"/>
    <n v="0"/>
    <n v="72668.400000000009"/>
    <n v="65760.547692307708"/>
    <s v="Paid"/>
    <s v="SBI"/>
    <s v="525508172645"/>
    <s v="936570068516"/>
  </r>
  <r>
    <x v="3552"/>
    <x v="107"/>
    <x v="0"/>
    <n v="36"/>
    <x v="1"/>
    <x v="1"/>
    <x v="3"/>
    <s v="2020-12-20"/>
    <x v="0"/>
    <x v="0"/>
    <n v="26"/>
    <n v="24"/>
    <n v="2"/>
    <n v="16"/>
    <n v="79671"/>
    <n v="3064.2692307692309"/>
    <n v="73542.461538461546"/>
    <n v="14708.49230769231"/>
    <n v="7354.2461538461548"/>
    <n v="8825.0953846153861"/>
    <n v="200"/>
    <n v="9025.0953846153861"/>
    <n v="3200"/>
    <n v="98805.200000000012"/>
    <n v="89780.104615384626"/>
    <s v="Paid"/>
    <s v="HDFC"/>
    <s v="689229749291"/>
    <s v="184140166812"/>
  </r>
  <r>
    <x v="3553"/>
    <x v="146"/>
    <x v="1"/>
    <n v="49"/>
    <x v="4"/>
    <x v="0"/>
    <x v="2"/>
    <s v="2023-03-07"/>
    <x v="0"/>
    <x v="0"/>
    <n v="26"/>
    <n v="23"/>
    <n v="3"/>
    <n v="6"/>
    <n v="31643"/>
    <n v="1217.0384615384614"/>
    <n v="27991.884615384613"/>
    <n v="5598.376923076923"/>
    <n v="2799.1884615384615"/>
    <n v="3359.0261538461536"/>
    <n v="200"/>
    <n v="3559.0261538461536"/>
    <n v="1200"/>
    <n v="37589.449999999997"/>
    <n v="34030.423846153841"/>
    <s v="Paid"/>
    <s v="SBI"/>
    <s v="898734681748"/>
    <s v="790187084044"/>
  </r>
  <r>
    <x v="3554"/>
    <x v="56"/>
    <x v="1"/>
    <n v="27"/>
    <x v="1"/>
    <x v="2"/>
    <x v="0"/>
    <s v="2021-03-09"/>
    <x v="0"/>
    <x v="0"/>
    <n v="26"/>
    <n v="24"/>
    <n v="2"/>
    <n v="19"/>
    <n v="40359"/>
    <n v="1552.2692307692307"/>
    <n v="37254.461538461539"/>
    <n v="7450.8923076923083"/>
    <n v="3725.4461538461542"/>
    <n v="4470.5353846153848"/>
    <n v="200"/>
    <n v="4670.5353846153848"/>
    <n v="3800"/>
    <n v="52230.8"/>
    <n v="47560.264615384614"/>
    <s v="Paid"/>
    <s v="Axis"/>
    <s v="767276290478"/>
    <s v="333874781521"/>
  </r>
  <r>
    <x v="3555"/>
    <x v="44"/>
    <x v="1"/>
    <n v="28"/>
    <x v="2"/>
    <x v="4"/>
    <x v="0"/>
    <s v="2021-02-23"/>
    <x v="0"/>
    <x v="0"/>
    <n v="26"/>
    <n v="24"/>
    <n v="2"/>
    <n v="3"/>
    <n v="20034"/>
    <n v="770.53846153846155"/>
    <n v="18492.923076923078"/>
    <n v="3698.584615384616"/>
    <n v="1849.292307692308"/>
    <n v="2219.1507692307691"/>
    <n v="200"/>
    <n v="2419.1507692307691"/>
    <n v="600"/>
    <n v="24640.799999999999"/>
    <n v="22221.649230769232"/>
    <s v="Paid"/>
    <s v="ICICI"/>
    <s v="567427496144"/>
    <s v="591962350013"/>
  </r>
  <r>
    <x v="3556"/>
    <x v="56"/>
    <x v="1"/>
    <n v="31"/>
    <x v="0"/>
    <x v="2"/>
    <x v="0"/>
    <s v="2022-12-06"/>
    <x v="0"/>
    <x v="0"/>
    <n v="26"/>
    <n v="24"/>
    <n v="2"/>
    <n v="13"/>
    <n v="45023"/>
    <n v="1731.6538461538462"/>
    <n v="41559.692307692312"/>
    <n v="8311.9384615384624"/>
    <n v="4155.9692307692312"/>
    <n v="4987.1630769230769"/>
    <n v="200"/>
    <n v="5187.1630769230769"/>
    <n v="2600"/>
    <n v="56627.600000000006"/>
    <n v="51440.43692307693"/>
    <s v="Paid"/>
    <s v="Axis"/>
    <s v="113266194228"/>
    <s v="842899617647"/>
  </r>
  <r>
    <x v="3557"/>
    <x v="198"/>
    <x v="1"/>
    <n v="50"/>
    <x v="6"/>
    <x v="2"/>
    <x v="2"/>
    <s v="2025-01-15"/>
    <x v="0"/>
    <x v="0"/>
    <n v="26"/>
    <n v="25"/>
    <n v="1"/>
    <n v="15"/>
    <n v="42050"/>
    <n v="1617.3076923076924"/>
    <n v="40432.692307692312"/>
    <n v="8086.5384615384628"/>
    <n v="4043.2692307692314"/>
    <n v="4851.9230769230771"/>
    <n v="200"/>
    <n v="5051.9230769230771"/>
    <n v="3000"/>
    <n v="55562.500000000007"/>
    <n v="50510.576923076929"/>
    <s v="Paid"/>
    <s v="Axis"/>
    <s v="981060028690"/>
    <s v="812690809838"/>
  </r>
  <r>
    <x v="3558"/>
    <x v="197"/>
    <x v="1"/>
    <n v="23"/>
    <x v="2"/>
    <x v="2"/>
    <x v="4"/>
    <s v="2023-04-23"/>
    <x v="0"/>
    <x v="0"/>
    <n v="26"/>
    <n v="21"/>
    <n v="5"/>
    <n v="19"/>
    <n v="52040"/>
    <n v="2001.5384615384614"/>
    <n v="42032.307692307688"/>
    <n v="8406.4615384615372"/>
    <n v="4203.2307692307686"/>
    <n v="5043.8769230769221"/>
    <n v="200"/>
    <n v="5243.8769230769221"/>
    <n v="3800"/>
    <n v="58441.999999999993"/>
    <n v="53198.123076923068"/>
    <s v="Paid"/>
    <s v="HDFC"/>
    <s v="345877171544"/>
    <s v="609183112672"/>
  </r>
  <r>
    <x v="3559"/>
    <x v="92"/>
    <x v="1"/>
    <n v="33"/>
    <x v="0"/>
    <x v="1"/>
    <x v="3"/>
    <s v="2019-09-23"/>
    <x v="0"/>
    <x v="0"/>
    <n v="26"/>
    <n v="24"/>
    <n v="2"/>
    <n v="19"/>
    <n v="75241"/>
    <n v="2893.8846153846152"/>
    <n v="69453.230769230766"/>
    <n v="13890.646153846154"/>
    <n v="6945.3230769230768"/>
    <n v="8334.3876923076914"/>
    <n v="200"/>
    <n v="8534.3876923076914"/>
    <n v="3800"/>
    <n v="94089.2"/>
    <n v="85554.812307692308"/>
    <s v="Paid"/>
    <s v="ICICI"/>
    <s v="286329617686"/>
    <s v="117285950975"/>
  </r>
  <r>
    <x v="3560"/>
    <x v="22"/>
    <x v="1"/>
    <n v="44"/>
    <x v="7"/>
    <x v="5"/>
    <x v="6"/>
    <s v="2020-03-04"/>
    <x v="0"/>
    <x v="0"/>
    <n v="26"/>
    <n v="24"/>
    <n v="2"/>
    <n v="18"/>
    <n v="28083"/>
    <n v="1080.1153846153845"/>
    <n v="25922.769230769227"/>
    <n v="5184.5538461538454"/>
    <n v="2592.2769230769227"/>
    <n v="3110.7323076923071"/>
    <n v="200"/>
    <n v="3310.7323076923071"/>
    <n v="3600"/>
    <n v="37299.599999999991"/>
    <n v="33988.867692307686"/>
    <s v="Paid"/>
    <s v="Axis"/>
    <s v="232236002792"/>
    <s v="365745720462"/>
  </r>
  <r>
    <x v="3561"/>
    <x v="6"/>
    <x v="1"/>
    <n v="28"/>
    <x v="7"/>
    <x v="5"/>
    <x v="4"/>
    <s v="2023-12-09"/>
    <x v="0"/>
    <x v="0"/>
    <n v="26"/>
    <n v="23"/>
    <n v="3"/>
    <n v="7"/>
    <n v="30914"/>
    <n v="1189"/>
    <n v="27347"/>
    <n v="5469.4000000000005"/>
    <n v="2734.7000000000003"/>
    <n v="3281.64"/>
    <n v="200"/>
    <n v="3481.64"/>
    <n v="1400"/>
    <n v="36951.1"/>
    <n v="33469.46"/>
    <s v="Paid"/>
    <s v="SBI"/>
    <s v="759305844855"/>
    <s v="828489184390"/>
  </r>
  <r>
    <x v="3562"/>
    <x v="185"/>
    <x v="1"/>
    <n v="31"/>
    <x v="0"/>
    <x v="2"/>
    <x v="3"/>
    <s v="2022-05-30"/>
    <x v="0"/>
    <x v="0"/>
    <n v="26"/>
    <n v="23"/>
    <n v="3"/>
    <n v="20"/>
    <n v="43210"/>
    <n v="1661.9230769230769"/>
    <n v="38224.230769230766"/>
    <n v="7644.8461538461534"/>
    <n v="3822.4230769230767"/>
    <n v="4586.9076923076918"/>
    <n v="200"/>
    <n v="4786.9076923076918"/>
    <n v="4000"/>
    <n v="53691.5"/>
    <n v="48904.592307692306"/>
    <s v="Paid"/>
    <s v="HDFC"/>
    <s v="133023218111"/>
    <s v="656173247881"/>
  </r>
  <r>
    <x v="3563"/>
    <x v="125"/>
    <x v="0"/>
    <n v="51"/>
    <x v="1"/>
    <x v="2"/>
    <x v="4"/>
    <s v="2024-05-22"/>
    <x v="0"/>
    <x v="0"/>
    <n v="26"/>
    <n v="23"/>
    <n v="3"/>
    <n v="17"/>
    <n v="75799"/>
    <n v="2915.3461538461538"/>
    <n v="67052.961538461532"/>
    <n v="13410.592307692306"/>
    <n v="6705.2961538461532"/>
    <n v="8046.3553846153836"/>
    <n v="200"/>
    <n v="8246.3553846153845"/>
    <n v="3400"/>
    <n v="90568.849999999991"/>
    <n v="82322.49461538461"/>
    <s v="Paid"/>
    <s v="Axis"/>
    <s v="248624709594"/>
    <s v="666478746078"/>
  </r>
  <r>
    <x v="3564"/>
    <x v="194"/>
    <x v="1"/>
    <n v="43"/>
    <x v="0"/>
    <x v="3"/>
    <x v="5"/>
    <s v="2020-02-05"/>
    <x v="0"/>
    <x v="0"/>
    <n v="26"/>
    <n v="26"/>
    <n v="0"/>
    <n v="19"/>
    <n v="52771"/>
    <n v="2029.6538461538462"/>
    <n v="52771"/>
    <n v="10554.2"/>
    <n v="5277.1"/>
    <n v="6332.5199999999995"/>
    <n v="200"/>
    <n v="6532.5199999999995"/>
    <n v="3800"/>
    <n v="72402.3"/>
    <n v="65869.78"/>
    <s v="Paid"/>
    <s v="SBI"/>
    <s v="305268798580"/>
    <s v="561852442188"/>
  </r>
  <r>
    <x v="3565"/>
    <x v="122"/>
    <x v="1"/>
    <n v="48"/>
    <x v="6"/>
    <x v="2"/>
    <x v="2"/>
    <s v="2019-11-04"/>
    <x v="0"/>
    <x v="0"/>
    <n v="26"/>
    <n v="24"/>
    <n v="2"/>
    <n v="8"/>
    <n v="25841"/>
    <n v="993.88461538461536"/>
    <n v="23853.23076923077"/>
    <n v="4770.6461538461544"/>
    <n v="2385.3230769230772"/>
    <n v="2862.3876923076923"/>
    <n v="200"/>
    <n v="3062.3876923076923"/>
    <n v="1600"/>
    <n v="32609.200000000001"/>
    <n v="29546.812307692308"/>
    <s v="Paid"/>
    <s v="SBI"/>
    <s v="148389478503"/>
    <s v="143946968649"/>
  </r>
  <r>
    <x v="3566"/>
    <x v="184"/>
    <x v="0"/>
    <n v="43"/>
    <x v="3"/>
    <x v="2"/>
    <x v="4"/>
    <s v="2022-06-12"/>
    <x v="0"/>
    <x v="0"/>
    <n v="26"/>
    <n v="25"/>
    <n v="1"/>
    <n v="17"/>
    <n v="70007"/>
    <n v="2692.5769230769229"/>
    <n v="67314.423076923078"/>
    <n v="13462.884615384617"/>
    <n v="6731.4423076923085"/>
    <n v="8077.7307692307695"/>
    <n v="200"/>
    <n v="8277.7307692307695"/>
    <n v="3400"/>
    <n v="90908.75"/>
    <n v="82631.019230769234"/>
    <s v="Paid"/>
    <s v="ICICI"/>
    <s v="594126736746"/>
    <s v="304806178085"/>
  </r>
  <r>
    <x v="3567"/>
    <x v="52"/>
    <x v="1"/>
    <n v="52"/>
    <x v="5"/>
    <x v="4"/>
    <x v="6"/>
    <s v="2024-06-11"/>
    <x v="0"/>
    <x v="0"/>
    <n v="26"/>
    <n v="22"/>
    <n v="4"/>
    <n v="14"/>
    <n v="18817"/>
    <n v="723.73076923076928"/>
    <n v="15922.076923076924"/>
    <n v="3184.4153846153849"/>
    <n v="1592.2076923076925"/>
    <n v="1910.6492307692308"/>
    <n v="200"/>
    <n v="2110.6492307692306"/>
    <n v="2800"/>
    <n v="23498.7"/>
    <n v="21388.050769230769"/>
    <s v="Paid"/>
    <s v="Axis"/>
    <s v="622208331737"/>
    <s v="313290110841"/>
  </r>
  <r>
    <x v="3568"/>
    <x v="128"/>
    <x v="1"/>
    <n v="45"/>
    <x v="6"/>
    <x v="4"/>
    <x v="2"/>
    <s v="2021-04-18"/>
    <x v="0"/>
    <x v="0"/>
    <n v="26"/>
    <n v="22"/>
    <n v="4"/>
    <n v="14"/>
    <n v="23163"/>
    <n v="890.88461538461536"/>
    <n v="19599.461538461539"/>
    <n v="3919.8923076923079"/>
    <n v="1959.9461538461539"/>
    <n v="2351.9353846153845"/>
    <n v="200"/>
    <n v="2551.9353846153845"/>
    <n v="2800"/>
    <n v="28279.300000000003"/>
    <n v="25727.36461538462"/>
    <s v="Paid"/>
    <s v="Axis"/>
    <s v="591177402285"/>
    <s v="555941940836"/>
  </r>
  <r>
    <x v="3569"/>
    <x v="60"/>
    <x v="0"/>
    <n v="43"/>
    <x v="0"/>
    <x v="0"/>
    <x v="6"/>
    <s v="2019-07-02"/>
    <x v="0"/>
    <x v="0"/>
    <n v="26"/>
    <n v="24"/>
    <n v="2"/>
    <n v="7"/>
    <n v="25894"/>
    <n v="995.92307692307691"/>
    <n v="23902.153846153844"/>
    <n v="4780.4307692307693"/>
    <n v="2390.2153846153847"/>
    <n v="2868.2584615384612"/>
    <n v="200"/>
    <n v="3068.2584615384612"/>
    <n v="1400"/>
    <n v="32472.799999999999"/>
    <n v="29404.541538461537"/>
    <s v="Paid"/>
    <s v="HDFC"/>
    <s v="922810426562"/>
    <s v="544893734488"/>
  </r>
  <r>
    <x v="3570"/>
    <x v="83"/>
    <x v="1"/>
    <n v="52"/>
    <x v="7"/>
    <x v="4"/>
    <x v="1"/>
    <s v="2023-11-27"/>
    <x v="0"/>
    <x v="0"/>
    <n v="26"/>
    <n v="24"/>
    <n v="2"/>
    <n v="0"/>
    <n v="73358"/>
    <n v="2821.4615384615386"/>
    <n v="67715.076923076922"/>
    <n v="13543.015384615384"/>
    <n v="6771.5076923076922"/>
    <n v="8125.8092307692305"/>
    <n v="200"/>
    <n v="8325.8092307692314"/>
    <n v="0"/>
    <n v="88029.6"/>
    <n v="79703.790769230778"/>
    <s v="Paid"/>
    <s v="HDFC"/>
    <s v="847643787115"/>
    <s v="264058999389"/>
  </r>
  <r>
    <x v="3571"/>
    <x v="144"/>
    <x v="0"/>
    <n v="43"/>
    <x v="3"/>
    <x v="3"/>
    <x v="3"/>
    <s v="2025-06-09"/>
    <x v="0"/>
    <x v="0"/>
    <n v="26"/>
    <n v="22"/>
    <n v="4"/>
    <n v="5"/>
    <n v="71136"/>
    <n v="2736"/>
    <n v="60192"/>
    <n v="12038.400000000001"/>
    <n v="6019.2000000000007"/>
    <n v="7223.04"/>
    <n v="200"/>
    <n v="7423.04"/>
    <n v="1000"/>
    <n v="79249.599999999991"/>
    <n v="71826.559999999998"/>
    <s v="Paid"/>
    <s v="Axis"/>
    <s v="122820374990"/>
    <s v="326484899497"/>
  </r>
  <r>
    <x v="3572"/>
    <x v="28"/>
    <x v="0"/>
    <n v="24"/>
    <x v="1"/>
    <x v="0"/>
    <x v="3"/>
    <s v="2025-04-22"/>
    <x v="0"/>
    <x v="0"/>
    <n v="26"/>
    <n v="24"/>
    <n v="2"/>
    <n v="20"/>
    <n v="77520"/>
    <n v="2981.5384615384614"/>
    <n v="71556.923076923078"/>
    <n v="14311.384615384617"/>
    <n v="7155.6923076923085"/>
    <n v="8586.8307692307699"/>
    <n v="200"/>
    <n v="8786.8307692307699"/>
    <n v="4000"/>
    <n v="97024"/>
    <n v="88237.169230769228"/>
    <s v="Paid"/>
    <s v="Axis"/>
    <s v="445226928597"/>
    <s v="473892978800"/>
  </r>
  <r>
    <x v="3573"/>
    <x v="70"/>
    <x v="0"/>
    <n v="55"/>
    <x v="7"/>
    <x v="2"/>
    <x v="1"/>
    <s v="2021-04-19"/>
    <x v="0"/>
    <x v="0"/>
    <n v="26"/>
    <n v="24"/>
    <n v="2"/>
    <n v="7"/>
    <n v="78597"/>
    <n v="3022.9615384615386"/>
    <n v="72551.076923076922"/>
    <n v="14510.215384615385"/>
    <n v="7255.1076923076926"/>
    <n v="8706.1292307692311"/>
    <n v="200"/>
    <n v="8906.1292307692311"/>
    <n v="1400"/>
    <n v="95716.4"/>
    <n v="86810.270769230759"/>
    <s v="Paid"/>
    <s v="ICICI"/>
    <s v="282282505552"/>
    <s v="829082418981"/>
  </r>
  <r>
    <x v="3574"/>
    <x v="97"/>
    <x v="0"/>
    <n v="41"/>
    <x v="6"/>
    <x v="5"/>
    <x v="4"/>
    <s v="2023-09-12"/>
    <x v="0"/>
    <x v="0"/>
    <n v="26"/>
    <n v="24"/>
    <n v="2"/>
    <n v="3"/>
    <n v="23887"/>
    <n v="918.73076923076928"/>
    <n v="22049.538461538461"/>
    <n v="4409.9076923076927"/>
    <n v="2204.9538461538464"/>
    <n v="2645.9446153846152"/>
    <n v="200"/>
    <n v="2845.9446153846152"/>
    <n v="600"/>
    <n v="29264.400000000001"/>
    <n v="26418.455384615387"/>
    <s v="Paid"/>
    <s v="ICICI"/>
    <s v="138594301290"/>
    <s v="219249538884"/>
  </r>
  <r>
    <x v="3575"/>
    <x v="149"/>
    <x v="1"/>
    <n v="34"/>
    <x v="0"/>
    <x v="2"/>
    <x v="5"/>
    <s v="2025-06-23"/>
    <x v="0"/>
    <x v="0"/>
    <n v="26"/>
    <n v="24"/>
    <n v="2"/>
    <n v="17"/>
    <n v="33626"/>
    <n v="1293.3076923076924"/>
    <n v="31039.384615384617"/>
    <n v="6207.876923076924"/>
    <n v="3103.938461538462"/>
    <n v="3724.7261538461539"/>
    <n v="200"/>
    <n v="3924.7261538461539"/>
    <n v="3400"/>
    <n v="43751.200000000004"/>
    <n v="39826.473846153851"/>
    <s v="Paid"/>
    <s v="Axis"/>
    <s v="286274821551"/>
    <s v="466967423463"/>
  </r>
  <r>
    <x v="3576"/>
    <x v="26"/>
    <x v="1"/>
    <n v="26"/>
    <x v="3"/>
    <x v="2"/>
    <x v="0"/>
    <s v="2021-08-25"/>
    <x v="0"/>
    <x v="0"/>
    <n v="26"/>
    <n v="23"/>
    <n v="3"/>
    <n v="17"/>
    <n v="68215"/>
    <n v="2623.6538461538462"/>
    <n v="60344.038461538461"/>
    <n v="12068.807692307693"/>
    <n v="6034.4038461538466"/>
    <n v="7241.2846153846149"/>
    <n v="200"/>
    <n v="7441.2846153846149"/>
    <n v="3400"/>
    <n v="81847.25"/>
    <n v="74405.965384615381"/>
    <s v="Paid"/>
    <s v="Axis"/>
    <s v="254609487041"/>
    <s v="267248404346"/>
  </r>
  <r>
    <x v="3577"/>
    <x v="165"/>
    <x v="0"/>
    <n v="29"/>
    <x v="3"/>
    <x v="2"/>
    <x v="4"/>
    <s v="2019-11-01"/>
    <x v="0"/>
    <x v="0"/>
    <n v="26"/>
    <n v="22"/>
    <n v="4"/>
    <n v="19"/>
    <n v="39785"/>
    <n v="1530.1923076923076"/>
    <n v="33664.230769230766"/>
    <n v="6732.8461538461534"/>
    <n v="3366.4230769230767"/>
    <n v="4039.7076923076916"/>
    <n v="200"/>
    <n v="4239.7076923076911"/>
    <n v="3800"/>
    <n v="47563.5"/>
    <n v="43323.792307692311"/>
    <s v="Paid"/>
    <s v="ICICI"/>
    <s v="550005479601"/>
    <s v="870752191936"/>
  </r>
  <r>
    <x v="3578"/>
    <x v="112"/>
    <x v="0"/>
    <n v="24"/>
    <x v="6"/>
    <x v="3"/>
    <x v="0"/>
    <s v="2021-05-23"/>
    <x v="0"/>
    <x v="0"/>
    <n v="26"/>
    <n v="21"/>
    <n v="5"/>
    <n v="9"/>
    <n v="31597"/>
    <n v="1215.2692307692307"/>
    <n v="25520.653846153844"/>
    <n v="5104.1307692307691"/>
    <n v="2552.0653846153846"/>
    <n v="3062.478461538461"/>
    <n v="200"/>
    <n v="3262.478461538461"/>
    <n v="1800"/>
    <n v="34976.85"/>
    <n v="31714.371538461539"/>
    <s v="Paid"/>
    <s v="Axis"/>
    <s v="972049157714"/>
    <s v="732433097846"/>
  </r>
  <r>
    <x v="3579"/>
    <x v="74"/>
    <x v="1"/>
    <n v="41"/>
    <x v="4"/>
    <x v="1"/>
    <x v="2"/>
    <s v="2021-02-20"/>
    <x v="0"/>
    <x v="0"/>
    <n v="26"/>
    <n v="23"/>
    <n v="3"/>
    <n v="11"/>
    <n v="71198"/>
    <n v="2738.3846153846152"/>
    <n v="62982.846153846149"/>
    <n v="12596.56923076923"/>
    <n v="6298.2846153846149"/>
    <n v="7557.9415384615377"/>
    <n v="200"/>
    <n v="7757.9415384615377"/>
    <n v="2200"/>
    <n v="84077.7"/>
    <n v="76319.758461538455"/>
    <s v="Paid"/>
    <s v="HDFC"/>
    <s v="596573242901"/>
    <s v="159032618589"/>
  </r>
  <r>
    <x v="3580"/>
    <x v="165"/>
    <x v="0"/>
    <n v="28"/>
    <x v="2"/>
    <x v="4"/>
    <x v="1"/>
    <s v="2021-10-21"/>
    <x v="0"/>
    <x v="0"/>
    <n v="26"/>
    <n v="23"/>
    <n v="3"/>
    <n v="12"/>
    <n v="26670"/>
    <n v="1025.7692307692307"/>
    <n v="23592.692307692305"/>
    <n v="4718.538461538461"/>
    <n v="2359.2692307692305"/>
    <n v="2831.1230769230765"/>
    <n v="200"/>
    <n v="3031.1230769230765"/>
    <n v="2400"/>
    <n v="33070.5"/>
    <n v="30039.376923076925"/>
    <s v="Paid"/>
    <s v="SBI"/>
    <s v="483477841171"/>
    <s v="669439091757"/>
  </r>
  <r>
    <x v="3581"/>
    <x v="187"/>
    <x v="1"/>
    <n v="42"/>
    <x v="0"/>
    <x v="3"/>
    <x v="3"/>
    <s v="2019-04-10"/>
    <x v="0"/>
    <x v="0"/>
    <n v="26"/>
    <n v="23"/>
    <n v="3"/>
    <n v="15"/>
    <n v="62668"/>
    <n v="2410.3076923076924"/>
    <n v="55437.076923076922"/>
    <n v="11087.415384615386"/>
    <n v="5543.7076923076929"/>
    <n v="6652.4492307692308"/>
    <n v="200"/>
    <n v="6852.4492307692308"/>
    <n v="3000"/>
    <n v="75068.2"/>
    <n v="68215.75076923077"/>
    <s v="Paid"/>
    <s v="SBI"/>
    <s v="850956526224"/>
    <s v="415263952746"/>
  </r>
  <r>
    <x v="3582"/>
    <x v="150"/>
    <x v="1"/>
    <n v="49"/>
    <x v="4"/>
    <x v="4"/>
    <x v="1"/>
    <s v="2019-01-06"/>
    <x v="0"/>
    <x v="0"/>
    <n v="26"/>
    <n v="24"/>
    <n v="2"/>
    <n v="16"/>
    <n v="67443"/>
    <n v="2593.9615384615386"/>
    <n v="62255.076923076922"/>
    <n v="12451.015384615384"/>
    <n v="6225.5076923076922"/>
    <n v="7470.6092307692306"/>
    <n v="200"/>
    <n v="7670.6092307692306"/>
    <n v="3200"/>
    <n v="84131.6"/>
    <n v="76460.990769230775"/>
    <s v="Paid"/>
    <s v="SBI"/>
    <s v="320934647562"/>
    <s v="741031709689"/>
  </r>
  <r>
    <x v="3583"/>
    <x v="41"/>
    <x v="0"/>
    <n v="25"/>
    <x v="0"/>
    <x v="4"/>
    <x v="6"/>
    <s v="2020-12-06"/>
    <x v="0"/>
    <x v="0"/>
    <n v="26"/>
    <n v="24"/>
    <n v="2"/>
    <n v="14"/>
    <n v="42217"/>
    <n v="1623.7307692307693"/>
    <n v="38969.538461538461"/>
    <n v="7793.9076923076927"/>
    <n v="3896.9538461538464"/>
    <n v="4676.3446153846153"/>
    <n v="200"/>
    <n v="4876.3446153846153"/>
    <n v="2800"/>
    <n v="53460.4"/>
    <n v="48584.055384615385"/>
    <s v="Paid"/>
    <s v="ICICI"/>
    <s v="324382936000"/>
    <s v="585474653674"/>
  </r>
  <r>
    <x v="3584"/>
    <x v="187"/>
    <x v="0"/>
    <n v="38"/>
    <x v="5"/>
    <x v="5"/>
    <x v="6"/>
    <s v="2019-11-08"/>
    <x v="0"/>
    <x v="0"/>
    <n v="26"/>
    <n v="23"/>
    <n v="3"/>
    <n v="13"/>
    <n v="77747"/>
    <n v="2990.2692307692309"/>
    <n v="68776.192307692312"/>
    <n v="13755.238461538464"/>
    <n v="6877.6192307692318"/>
    <n v="8253.1430769230774"/>
    <n v="200"/>
    <n v="8453.1430769230774"/>
    <n v="2600"/>
    <n v="92009.05"/>
    <n v="83555.906923076924"/>
    <s v="Paid"/>
    <s v="HDFC"/>
    <s v="654356052356"/>
    <s v="289821956382"/>
  </r>
  <r>
    <x v="3585"/>
    <x v="139"/>
    <x v="1"/>
    <n v="41"/>
    <x v="5"/>
    <x v="3"/>
    <x v="1"/>
    <s v="2019-09-03"/>
    <x v="0"/>
    <x v="0"/>
    <n v="26"/>
    <n v="24"/>
    <n v="2"/>
    <n v="4"/>
    <n v="59420"/>
    <n v="2285.3846153846152"/>
    <n v="54849.230769230766"/>
    <n v="10969.846153846154"/>
    <n v="5484.9230769230771"/>
    <n v="6581.9076923076918"/>
    <n v="200"/>
    <n v="6781.9076923076918"/>
    <n v="800"/>
    <n v="72104"/>
    <n v="65322.092307692306"/>
    <s v="Paid"/>
    <s v="HDFC"/>
    <s v="932894851359"/>
    <s v="498889590516"/>
  </r>
  <r>
    <x v="3586"/>
    <x v="64"/>
    <x v="0"/>
    <n v="42"/>
    <x v="0"/>
    <x v="5"/>
    <x v="6"/>
    <s v="2022-08-26"/>
    <x v="0"/>
    <x v="0"/>
    <n v="26"/>
    <n v="23"/>
    <n v="3"/>
    <n v="6"/>
    <n v="77600"/>
    <n v="2984.6153846153848"/>
    <n v="68646.153846153844"/>
    <n v="13729.23076923077"/>
    <n v="6864.6153846153848"/>
    <n v="8237.538461538461"/>
    <n v="200"/>
    <n v="8437.538461538461"/>
    <n v="1200"/>
    <n v="90440"/>
    <n v="82002.461538461532"/>
    <s v="Paid"/>
    <s v="SBI"/>
    <s v="238814448892"/>
    <s v="421100076452"/>
  </r>
  <r>
    <x v="3587"/>
    <x v="112"/>
    <x v="0"/>
    <n v="29"/>
    <x v="2"/>
    <x v="1"/>
    <x v="5"/>
    <s v="2019-02-07"/>
    <x v="0"/>
    <x v="0"/>
    <n v="26"/>
    <n v="25"/>
    <n v="1"/>
    <n v="13"/>
    <n v="61326"/>
    <n v="2358.6923076923076"/>
    <n v="58967.307692307688"/>
    <n v="11793.461538461539"/>
    <n v="5896.7307692307695"/>
    <n v="7076.076923076922"/>
    <n v="200"/>
    <n v="7276.076923076922"/>
    <n v="2600"/>
    <n v="79257.499999999985"/>
    <n v="71981.423076923063"/>
    <s v="Paid"/>
    <s v="SBI"/>
    <s v="460912819793"/>
    <s v="610469002337"/>
  </r>
  <r>
    <x v="3588"/>
    <x v="42"/>
    <x v="1"/>
    <n v="41"/>
    <x v="7"/>
    <x v="1"/>
    <x v="1"/>
    <s v="2020-09-15"/>
    <x v="0"/>
    <x v="0"/>
    <n v="26"/>
    <n v="26"/>
    <n v="0"/>
    <n v="6"/>
    <n v="45716"/>
    <n v="1758.3076923076924"/>
    <n v="45716"/>
    <n v="9143.2000000000007"/>
    <n v="4571.6000000000004"/>
    <n v="5485.92"/>
    <n v="200"/>
    <n v="5685.92"/>
    <n v="1200"/>
    <n v="60630.799999999996"/>
    <n v="54944.88"/>
    <s v="Paid"/>
    <s v="Axis"/>
    <s v="995473814613"/>
    <s v="278676463254"/>
  </r>
  <r>
    <x v="3589"/>
    <x v="77"/>
    <x v="0"/>
    <n v="46"/>
    <x v="2"/>
    <x v="1"/>
    <x v="6"/>
    <s v="2022-09-15"/>
    <x v="0"/>
    <x v="0"/>
    <n v="26"/>
    <n v="25"/>
    <n v="1"/>
    <n v="13"/>
    <n v="24341"/>
    <n v="936.19230769230774"/>
    <n v="23404.807692307695"/>
    <n v="4680.961538461539"/>
    <n v="2340.4807692307695"/>
    <n v="2808.5769230769233"/>
    <n v="200"/>
    <n v="3008.5769230769233"/>
    <n v="2600"/>
    <n v="33026.25"/>
    <n v="30017.673076923078"/>
    <s v="Paid"/>
    <s v="SBI"/>
    <s v="642066644053"/>
    <s v="796336150034"/>
  </r>
  <r>
    <x v="3590"/>
    <x v="30"/>
    <x v="1"/>
    <n v="46"/>
    <x v="0"/>
    <x v="1"/>
    <x v="0"/>
    <s v="2024-03-14"/>
    <x v="0"/>
    <x v="0"/>
    <n v="26"/>
    <n v="22"/>
    <n v="4"/>
    <n v="5"/>
    <n v="42785"/>
    <n v="1645.5769230769231"/>
    <n v="36202.692307692305"/>
    <n v="7240.538461538461"/>
    <n v="3620.2692307692305"/>
    <n v="4344.3230769230768"/>
    <n v="200"/>
    <n v="4544.3230769230768"/>
    <n v="1000"/>
    <n v="48063.5"/>
    <n v="43519.176923076921"/>
    <s v="Paid"/>
    <s v="SBI"/>
    <s v="274043157239"/>
    <s v="127805015928"/>
  </r>
  <r>
    <x v="3591"/>
    <x v="183"/>
    <x v="1"/>
    <n v="54"/>
    <x v="6"/>
    <x v="3"/>
    <x v="5"/>
    <s v="2025-02-14"/>
    <x v="0"/>
    <x v="0"/>
    <n v="26"/>
    <n v="21"/>
    <n v="5"/>
    <n v="15"/>
    <n v="44186"/>
    <n v="1699.4615384615386"/>
    <n v="35688.692307692312"/>
    <n v="7137.7384615384626"/>
    <n v="3568.8692307692313"/>
    <n v="4282.6430769230774"/>
    <n v="200"/>
    <n v="4482.6430769230774"/>
    <n v="3000"/>
    <n v="49395.30000000001"/>
    <n v="44912.656923076931"/>
    <s v="Paid"/>
    <s v="Axis"/>
    <s v="955255198608"/>
    <s v="307861467067"/>
  </r>
  <r>
    <x v="3592"/>
    <x v="68"/>
    <x v="1"/>
    <n v="21"/>
    <x v="3"/>
    <x v="2"/>
    <x v="2"/>
    <s v="2023-06-17"/>
    <x v="0"/>
    <x v="0"/>
    <n v="26"/>
    <n v="21"/>
    <n v="5"/>
    <n v="3"/>
    <n v="74827"/>
    <n v="2877.9615384615386"/>
    <n v="60437.192307692312"/>
    <n v="12087.438461538462"/>
    <n v="6043.7192307692312"/>
    <n v="7252.4630769230771"/>
    <n v="200"/>
    <n v="7452.4630769230771"/>
    <n v="600"/>
    <n v="79168.350000000006"/>
    <n v="71715.886923076934"/>
    <s v="Paid"/>
    <s v="HDFC"/>
    <s v="748795529260"/>
    <s v="802901156183"/>
  </r>
  <r>
    <x v="3593"/>
    <x v="134"/>
    <x v="1"/>
    <n v="23"/>
    <x v="0"/>
    <x v="3"/>
    <x v="0"/>
    <s v="2025-05-13"/>
    <x v="0"/>
    <x v="0"/>
    <n v="26"/>
    <n v="26"/>
    <n v="0"/>
    <n v="19"/>
    <n v="19243"/>
    <n v="740.11538461538464"/>
    <n v="19243"/>
    <n v="3848.6000000000004"/>
    <n v="1924.3000000000002"/>
    <n v="2309.16"/>
    <n v="200"/>
    <n v="2509.16"/>
    <n v="3800"/>
    <n v="28815.899999999998"/>
    <n v="26306.739999999998"/>
    <s v="Paid"/>
    <s v="ICICI"/>
    <s v="949417625501"/>
    <s v="574153628694"/>
  </r>
  <r>
    <x v="3594"/>
    <x v="175"/>
    <x v="0"/>
    <n v="31"/>
    <x v="5"/>
    <x v="5"/>
    <x v="6"/>
    <s v="2021-04-26"/>
    <x v="0"/>
    <x v="0"/>
    <n v="26"/>
    <n v="25"/>
    <n v="1"/>
    <n v="3"/>
    <n v="72143"/>
    <n v="2774.7307692307691"/>
    <n v="69368.26923076922"/>
    <n v="13873.653846153844"/>
    <n v="6936.826923076922"/>
    <n v="8324.1923076923067"/>
    <n v="200"/>
    <n v="8524.1923076923067"/>
    <n v="600"/>
    <n v="90778.749999999985"/>
    <n v="82254.557692307673"/>
    <s v="Paid"/>
    <s v="SBI"/>
    <s v="396643999634"/>
    <s v="609182436459"/>
  </r>
  <r>
    <x v="3595"/>
    <x v="142"/>
    <x v="0"/>
    <n v="50"/>
    <x v="7"/>
    <x v="3"/>
    <x v="3"/>
    <s v="2021-10-28"/>
    <x v="0"/>
    <x v="0"/>
    <n v="26"/>
    <n v="24"/>
    <n v="2"/>
    <n v="20"/>
    <n v="26966"/>
    <n v="1037.1538461538462"/>
    <n v="24891.692307692309"/>
    <n v="4978.3384615384621"/>
    <n v="2489.169230769231"/>
    <n v="2987.0030769230771"/>
    <n v="200"/>
    <n v="3187.0030769230771"/>
    <n v="4000"/>
    <n v="36359.199999999997"/>
    <n v="33172.196923076917"/>
    <s v="Paid"/>
    <s v="HDFC"/>
    <s v="456659790151"/>
    <s v="317485768200"/>
  </r>
  <r>
    <x v="3596"/>
    <x v="199"/>
    <x v="0"/>
    <n v="46"/>
    <x v="0"/>
    <x v="5"/>
    <x v="6"/>
    <s v="2024-03-23"/>
    <x v="0"/>
    <x v="0"/>
    <n v="26"/>
    <n v="26"/>
    <n v="0"/>
    <n v="0"/>
    <n v="21755"/>
    <n v="836.73076923076928"/>
    <n v="21755"/>
    <n v="4351"/>
    <n v="2175.5"/>
    <n v="2610.6"/>
    <n v="200"/>
    <n v="2810.6"/>
    <n v="0"/>
    <n v="28281.5"/>
    <n v="25470.9"/>
    <s v="Paid"/>
    <s v="Axis"/>
    <s v="428425857016"/>
    <s v="255787844265"/>
  </r>
  <r>
    <x v="3597"/>
    <x v="38"/>
    <x v="0"/>
    <n v="23"/>
    <x v="2"/>
    <x v="2"/>
    <x v="0"/>
    <s v="2024-01-10"/>
    <x v="0"/>
    <x v="0"/>
    <n v="26"/>
    <n v="22"/>
    <n v="4"/>
    <n v="16"/>
    <n v="31330"/>
    <n v="1205"/>
    <n v="26510"/>
    <n v="5302"/>
    <n v="2651"/>
    <n v="3181.2"/>
    <n v="200"/>
    <n v="3381.2"/>
    <n v="3200"/>
    <n v="37663"/>
    <n v="34281.800000000003"/>
    <s v="Paid"/>
    <s v="ICICI"/>
    <s v="328386152955"/>
    <s v="468631693618"/>
  </r>
  <r>
    <x v="3598"/>
    <x v="173"/>
    <x v="0"/>
    <n v="40"/>
    <x v="6"/>
    <x v="1"/>
    <x v="2"/>
    <s v="2025-09-08"/>
    <x v="0"/>
    <x v="0"/>
    <n v="26"/>
    <n v="25"/>
    <n v="1"/>
    <n v="9"/>
    <n v="56147"/>
    <n v="2159.5"/>
    <n v="53987.5"/>
    <n v="10797.5"/>
    <n v="5398.75"/>
    <n v="6478.5"/>
    <n v="200"/>
    <n v="6678.5"/>
    <n v="1800"/>
    <n v="71983.75"/>
    <n v="65305.25"/>
    <s v="Paid"/>
    <s v="Axis"/>
    <s v="192514222840"/>
    <s v="850559570785"/>
  </r>
  <r>
    <x v="3599"/>
    <x v="157"/>
    <x v="0"/>
    <n v="35"/>
    <x v="2"/>
    <x v="4"/>
    <x v="1"/>
    <s v="2020-11-27"/>
    <x v="0"/>
    <x v="0"/>
    <n v="26"/>
    <n v="21"/>
    <n v="5"/>
    <n v="12"/>
    <n v="75576"/>
    <n v="2906.7692307692309"/>
    <n v="61042.153846153851"/>
    <n v="12208.43076923077"/>
    <n v="6104.2153846153851"/>
    <n v="7325.0584615384623"/>
    <n v="200"/>
    <n v="7525.0584615384623"/>
    <n v="2400"/>
    <n v="81754.8"/>
    <n v="74229.741538461545"/>
    <s v="Paid"/>
    <s v="Axis"/>
    <s v="125285658824"/>
    <s v="725110976179"/>
  </r>
  <r>
    <x v="3600"/>
    <x v="60"/>
    <x v="0"/>
    <n v="26"/>
    <x v="2"/>
    <x v="0"/>
    <x v="1"/>
    <s v="2019-11-08"/>
    <x v="0"/>
    <x v="0"/>
    <n v="26"/>
    <n v="25"/>
    <n v="1"/>
    <n v="11"/>
    <n v="67833"/>
    <n v="2608.9615384615386"/>
    <n v="65224.038461538461"/>
    <n v="13044.807692307693"/>
    <n v="6522.4038461538466"/>
    <n v="7826.8846153846152"/>
    <n v="200"/>
    <n v="8026.8846153846152"/>
    <n v="2200"/>
    <n v="86991.25"/>
    <n v="78964.36538461539"/>
    <s v="Paid"/>
    <s v="SBI"/>
    <s v="603622178732"/>
    <s v="628263149343"/>
  </r>
  <r>
    <x v="3601"/>
    <x v="36"/>
    <x v="1"/>
    <n v="54"/>
    <x v="0"/>
    <x v="2"/>
    <x v="5"/>
    <s v="2020-04-10"/>
    <x v="0"/>
    <x v="0"/>
    <n v="26"/>
    <n v="24"/>
    <n v="2"/>
    <n v="15"/>
    <n v="32764"/>
    <n v="1260.1538461538462"/>
    <n v="30243.692307692309"/>
    <n v="6048.7384615384617"/>
    <n v="3024.3692307692309"/>
    <n v="3629.2430769230768"/>
    <n v="200"/>
    <n v="3829.2430769230768"/>
    <n v="3000"/>
    <n v="42316.800000000003"/>
    <n v="38487.556923076925"/>
    <s v="Paid"/>
    <s v="ICICI"/>
    <s v="106152946156"/>
    <s v="219514032491"/>
  </r>
  <r>
    <x v="3602"/>
    <x v="69"/>
    <x v="0"/>
    <n v="54"/>
    <x v="6"/>
    <x v="1"/>
    <x v="4"/>
    <s v="2020-09-20"/>
    <x v="0"/>
    <x v="0"/>
    <n v="26"/>
    <n v="24"/>
    <n v="2"/>
    <n v="18"/>
    <n v="43623"/>
    <n v="1677.8076923076924"/>
    <n v="40267.384615384617"/>
    <n v="8053.4769230769234"/>
    <n v="4026.7384615384617"/>
    <n v="4832.086153846154"/>
    <n v="200"/>
    <n v="5032.086153846154"/>
    <n v="3600"/>
    <n v="55947.600000000006"/>
    <n v="50915.513846153852"/>
    <s v="Paid"/>
    <s v="SBI"/>
    <s v="371476951484"/>
    <s v="733894260675"/>
  </r>
  <r>
    <x v="3603"/>
    <x v="106"/>
    <x v="0"/>
    <n v="49"/>
    <x v="7"/>
    <x v="0"/>
    <x v="2"/>
    <s v="2022-09-23"/>
    <x v="0"/>
    <x v="0"/>
    <n v="26"/>
    <n v="23"/>
    <n v="3"/>
    <n v="15"/>
    <n v="22793"/>
    <n v="876.65384615384619"/>
    <n v="20163.038461538461"/>
    <n v="4032.6076923076926"/>
    <n v="2016.3038461538463"/>
    <n v="2419.5646153846151"/>
    <n v="200"/>
    <n v="2619.5646153846151"/>
    <n v="3000"/>
    <n v="29211.949999999997"/>
    <n v="26592.385384615383"/>
    <s v="Paid"/>
    <s v="HDFC"/>
    <s v="881470966084"/>
    <s v="602131825701"/>
  </r>
  <r>
    <x v="3604"/>
    <x v="159"/>
    <x v="0"/>
    <n v="34"/>
    <x v="5"/>
    <x v="5"/>
    <x v="0"/>
    <s v="2024-08-03"/>
    <x v="0"/>
    <x v="0"/>
    <n v="26"/>
    <n v="23"/>
    <n v="3"/>
    <n v="9"/>
    <n v="32089"/>
    <n v="1234.1923076923076"/>
    <n v="28386.423076923074"/>
    <n v="5677.2846153846149"/>
    <n v="2838.6423076923074"/>
    <n v="3406.3707692307689"/>
    <n v="200"/>
    <n v="3606.3707692307689"/>
    <n v="1800"/>
    <n v="38702.35"/>
    <n v="35095.979230769226"/>
    <s v="Paid"/>
    <s v="SBI"/>
    <s v="250315227353"/>
    <s v="317731195255"/>
  </r>
  <r>
    <x v="3605"/>
    <x v="178"/>
    <x v="0"/>
    <n v="41"/>
    <x v="3"/>
    <x v="0"/>
    <x v="6"/>
    <s v="2021-05-08"/>
    <x v="0"/>
    <x v="0"/>
    <n v="26"/>
    <n v="24"/>
    <n v="2"/>
    <n v="17"/>
    <n v="45071"/>
    <n v="1733.5"/>
    <n v="41604"/>
    <n v="8320.8000000000011"/>
    <n v="4160.4000000000005"/>
    <n v="4992.4799999999996"/>
    <n v="200"/>
    <n v="5192.4799999999996"/>
    <n v="3400"/>
    <n v="57485.200000000004"/>
    <n v="52292.72"/>
    <s v="Paid"/>
    <s v="HDFC"/>
    <s v="988788150662"/>
    <s v="102331561139"/>
  </r>
  <r>
    <x v="3606"/>
    <x v="189"/>
    <x v="0"/>
    <n v="35"/>
    <x v="5"/>
    <x v="3"/>
    <x v="0"/>
    <s v="2023-11-29"/>
    <x v="0"/>
    <x v="0"/>
    <n v="26"/>
    <n v="24"/>
    <n v="2"/>
    <n v="11"/>
    <n v="55993"/>
    <n v="2153.5769230769229"/>
    <n v="51685.846153846149"/>
    <n v="10337.16923076923"/>
    <n v="5168.5846153846151"/>
    <n v="6202.3015384615373"/>
    <n v="200"/>
    <n v="6402.3015384615373"/>
    <n v="2200"/>
    <n v="69391.599999999991"/>
    <n v="62989.298461538456"/>
    <s v="Paid"/>
    <s v="ICICI"/>
    <s v="223099596667"/>
    <s v="767352652397"/>
  </r>
  <r>
    <x v="3607"/>
    <x v="73"/>
    <x v="0"/>
    <n v="23"/>
    <x v="7"/>
    <x v="4"/>
    <x v="2"/>
    <s v="2019-12-16"/>
    <x v="0"/>
    <x v="0"/>
    <n v="26"/>
    <n v="26"/>
    <n v="0"/>
    <n v="11"/>
    <n v="44064"/>
    <n v="1694.7692307692307"/>
    <n v="44064"/>
    <n v="8812.8000000000011"/>
    <n v="4406.4000000000005"/>
    <n v="5287.6799999999994"/>
    <n v="200"/>
    <n v="5487.6799999999994"/>
    <n v="2200"/>
    <n v="59483.200000000004"/>
    <n v="53995.520000000004"/>
    <s v="Paid"/>
    <s v="SBI"/>
    <s v="466506659927"/>
    <s v="305025492333"/>
  </r>
  <r>
    <x v="3608"/>
    <x v="85"/>
    <x v="0"/>
    <n v="29"/>
    <x v="5"/>
    <x v="0"/>
    <x v="4"/>
    <s v="2021-12-06"/>
    <x v="0"/>
    <x v="0"/>
    <n v="26"/>
    <n v="23"/>
    <n v="3"/>
    <n v="14"/>
    <n v="21287"/>
    <n v="818.73076923076928"/>
    <n v="18830.807692307695"/>
    <n v="3766.1615384615393"/>
    <n v="1883.0807692307696"/>
    <n v="2259.6969230769232"/>
    <n v="200"/>
    <n v="2459.6969230769232"/>
    <n v="2800"/>
    <n v="27280.050000000003"/>
    <n v="24820.353076923078"/>
    <s v="Paid"/>
    <s v="Axis"/>
    <s v="534770444166"/>
    <s v="843725423243"/>
  </r>
  <r>
    <x v="3609"/>
    <x v="62"/>
    <x v="1"/>
    <n v="34"/>
    <x v="2"/>
    <x v="1"/>
    <x v="3"/>
    <s v="2023-06-03"/>
    <x v="0"/>
    <x v="0"/>
    <n v="26"/>
    <n v="26"/>
    <n v="0"/>
    <n v="5"/>
    <n v="58751"/>
    <n v="2259.6538461538462"/>
    <n v="58751"/>
    <n v="11750.2"/>
    <n v="5875.1"/>
    <n v="7050.12"/>
    <n v="200"/>
    <n v="7250.12"/>
    <n v="1000"/>
    <n v="77376.3"/>
    <n v="70126.180000000008"/>
    <s v="Paid"/>
    <s v="SBI"/>
    <s v="601840488978"/>
    <s v="892825810707"/>
  </r>
  <r>
    <x v="3610"/>
    <x v="125"/>
    <x v="0"/>
    <n v="53"/>
    <x v="1"/>
    <x v="5"/>
    <x v="2"/>
    <s v="2024-08-18"/>
    <x v="0"/>
    <x v="0"/>
    <n v="26"/>
    <n v="21"/>
    <n v="5"/>
    <n v="9"/>
    <n v="78654"/>
    <n v="3025.1538461538462"/>
    <n v="63528.230769230773"/>
    <n v="12705.646153846155"/>
    <n v="6352.8230769230777"/>
    <n v="7623.3876923076923"/>
    <n v="200"/>
    <n v="7823.3876923076923"/>
    <n v="1800"/>
    <n v="84386.7"/>
    <n v="76563.312307692308"/>
    <s v="Paid"/>
    <s v="SBI"/>
    <s v="927745434978"/>
    <s v="498429678963"/>
  </r>
  <r>
    <x v="3611"/>
    <x v="106"/>
    <x v="1"/>
    <n v="28"/>
    <x v="6"/>
    <x v="4"/>
    <x v="4"/>
    <s v="2022-01-16"/>
    <x v="0"/>
    <x v="0"/>
    <n v="26"/>
    <n v="24"/>
    <n v="2"/>
    <n v="3"/>
    <n v="53605"/>
    <n v="2061.7307692307691"/>
    <n v="49481.538461538454"/>
    <n v="9896.3076923076915"/>
    <n v="4948.1538461538457"/>
    <n v="5937.784615384614"/>
    <n v="200"/>
    <n v="6137.784615384614"/>
    <n v="600"/>
    <n v="64925.999999999985"/>
    <n v="58788.215384615374"/>
    <s v="Paid"/>
    <s v="HDFC"/>
    <s v="690413939031"/>
    <s v="937914203395"/>
  </r>
  <r>
    <x v="3612"/>
    <x v="16"/>
    <x v="0"/>
    <n v="21"/>
    <x v="6"/>
    <x v="4"/>
    <x v="2"/>
    <s v="2023-08-28"/>
    <x v="0"/>
    <x v="0"/>
    <n v="26"/>
    <n v="23"/>
    <n v="3"/>
    <n v="0"/>
    <n v="26063"/>
    <n v="1002.4230769230769"/>
    <n v="23055.73076923077"/>
    <n v="4611.1461538461544"/>
    <n v="2305.5730769230772"/>
    <n v="2766.687692307692"/>
    <n v="200"/>
    <n v="2966.687692307692"/>
    <n v="0"/>
    <n v="29972.45"/>
    <n v="27005.762307692308"/>
    <s v="Paid"/>
    <s v="Axis"/>
    <s v="122112320057"/>
    <s v="597221251393"/>
  </r>
  <r>
    <x v="3613"/>
    <x v="195"/>
    <x v="1"/>
    <n v="46"/>
    <x v="7"/>
    <x v="1"/>
    <x v="3"/>
    <s v="2022-11-17"/>
    <x v="0"/>
    <x v="0"/>
    <n v="26"/>
    <n v="24"/>
    <n v="2"/>
    <n v="16"/>
    <n v="33659"/>
    <n v="1294.5769230769231"/>
    <n v="31069.846153846156"/>
    <n v="6213.9692307692312"/>
    <n v="3106.9846153846156"/>
    <n v="3728.3815384615386"/>
    <n v="200"/>
    <n v="3928.3815384615386"/>
    <n v="3200"/>
    <n v="43590.8"/>
    <n v="39662.418461538466"/>
    <s v="Paid"/>
    <s v="SBI"/>
    <s v="777571862231"/>
    <s v="715468840419"/>
  </r>
  <r>
    <x v="3614"/>
    <x v="133"/>
    <x v="1"/>
    <n v="23"/>
    <x v="7"/>
    <x v="5"/>
    <x v="3"/>
    <s v="2024-12-18"/>
    <x v="0"/>
    <x v="0"/>
    <n v="26"/>
    <n v="22"/>
    <n v="4"/>
    <n v="10"/>
    <n v="26149"/>
    <n v="1005.7307692307693"/>
    <n v="22126.076923076926"/>
    <n v="4425.2153846153851"/>
    <n v="2212.6076923076926"/>
    <n v="2655.1292307692311"/>
    <n v="200"/>
    <n v="2855.1292307692311"/>
    <n v="2000"/>
    <n v="30763.9"/>
    <n v="27908.77076923077"/>
    <s v="Paid"/>
    <s v="SBI"/>
    <s v="379619617929"/>
    <s v="696509407904"/>
  </r>
  <r>
    <x v="3615"/>
    <x v="67"/>
    <x v="0"/>
    <n v="46"/>
    <x v="5"/>
    <x v="3"/>
    <x v="4"/>
    <s v="2022-09-05"/>
    <x v="0"/>
    <x v="0"/>
    <n v="26"/>
    <n v="23"/>
    <n v="3"/>
    <n v="19"/>
    <n v="60021"/>
    <n v="2308.5"/>
    <n v="53095.5"/>
    <n v="10619.1"/>
    <n v="5309.55"/>
    <n v="6371.46"/>
    <n v="200"/>
    <n v="6571.46"/>
    <n v="3800"/>
    <n v="72824.149999999994"/>
    <n v="66252.689999999988"/>
    <s v="Paid"/>
    <s v="Axis"/>
    <s v="296393708687"/>
    <s v="608345524607"/>
  </r>
  <r>
    <x v="3616"/>
    <x v="86"/>
    <x v="1"/>
    <n v="30"/>
    <x v="3"/>
    <x v="5"/>
    <x v="1"/>
    <s v="2019-06-17"/>
    <x v="0"/>
    <x v="0"/>
    <n v="26"/>
    <n v="23"/>
    <n v="3"/>
    <n v="7"/>
    <n v="78783"/>
    <n v="3030.1153846153848"/>
    <n v="69692.653846153844"/>
    <n v="13938.530769230769"/>
    <n v="6969.2653846153844"/>
    <n v="8363.1184615384609"/>
    <n v="200"/>
    <n v="8563.1184615384609"/>
    <n v="1400"/>
    <n v="92000.45"/>
    <n v="83437.331538461542"/>
    <s v="Paid"/>
    <s v="Axis"/>
    <s v="247533548934"/>
    <s v="666073381912"/>
  </r>
  <r>
    <x v="3617"/>
    <x v="65"/>
    <x v="0"/>
    <n v="25"/>
    <x v="4"/>
    <x v="0"/>
    <x v="6"/>
    <s v="2019-06-12"/>
    <x v="0"/>
    <x v="0"/>
    <n v="26"/>
    <n v="22"/>
    <n v="4"/>
    <n v="10"/>
    <n v="55188"/>
    <n v="2122.6153846153848"/>
    <n v="46697.538461538468"/>
    <n v="9339.507692307694"/>
    <n v="4669.753846153847"/>
    <n v="5603.7046153846159"/>
    <n v="200"/>
    <n v="5803.7046153846159"/>
    <n v="2000"/>
    <n v="62706.80000000001"/>
    <n v="56903.095384615393"/>
    <s v="Paid"/>
    <s v="HDFC"/>
    <s v="731912641950"/>
    <s v="251642360313"/>
  </r>
  <r>
    <x v="3618"/>
    <x v="28"/>
    <x v="1"/>
    <n v="34"/>
    <x v="7"/>
    <x v="0"/>
    <x v="4"/>
    <s v="2025-07-13"/>
    <x v="0"/>
    <x v="0"/>
    <n v="26"/>
    <n v="22"/>
    <n v="4"/>
    <n v="20"/>
    <n v="60944"/>
    <n v="2344"/>
    <n v="51568"/>
    <n v="10313.6"/>
    <n v="5156.8"/>
    <n v="6188.16"/>
    <n v="200"/>
    <n v="6388.16"/>
    <n v="4000"/>
    <n v="71038.399999999994"/>
    <n v="64650.239999999991"/>
    <s v="Paid"/>
    <s v="SBI"/>
    <s v="873714913356"/>
    <s v="474275901026"/>
  </r>
  <r>
    <x v="3619"/>
    <x v="24"/>
    <x v="0"/>
    <n v="29"/>
    <x v="3"/>
    <x v="0"/>
    <x v="4"/>
    <s v="2024-08-19"/>
    <x v="0"/>
    <x v="0"/>
    <n v="26"/>
    <n v="24"/>
    <n v="2"/>
    <n v="20"/>
    <n v="75315"/>
    <n v="2896.7307692307691"/>
    <n v="69521.538461538454"/>
    <n v="13904.307692307691"/>
    <n v="6952.1538461538457"/>
    <n v="8342.5846153846142"/>
    <n v="200"/>
    <n v="8542.5846153846142"/>
    <n v="4000"/>
    <n v="94377.999999999985"/>
    <n v="85835.415384615364"/>
    <s v="Paid"/>
    <s v="SBI"/>
    <s v="638717859030"/>
    <s v="408445334255"/>
  </r>
  <r>
    <x v="3620"/>
    <x v="121"/>
    <x v="0"/>
    <n v="26"/>
    <x v="4"/>
    <x v="0"/>
    <x v="5"/>
    <s v="2022-08-30"/>
    <x v="0"/>
    <x v="0"/>
    <n v="26"/>
    <n v="24"/>
    <n v="2"/>
    <n v="6"/>
    <n v="40974"/>
    <n v="1575.9230769230769"/>
    <n v="37822.153846153844"/>
    <n v="7564.4307692307693"/>
    <n v="3782.2153846153847"/>
    <n v="4538.6584615384609"/>
    <n v="200"/>
    <n v="4738.6584615384609"/>
    <n v="1200"/>
    <n v="50368.799999999996"/>
    <n v="45630.141538461532"/>
    <s v="Paid"/>
    <s v="ICICI"/>
    <s v="969552975242"/>
    <s v="736820670066"/>
  </r>
  <r>
    <x v="3621"/>
    <x v="110"/>
    <x v="1"/>
    <n v="45"/>
    <x v="4"/>
    <x v="5"/>
    <x v="1"/>
    <s v="2020-08-30"/>
    <x v="0"/>
    <x v="0"/>
    <n v="26"/>
    <n v="21"/>
    <n v="5"/>
    <n v="13"/>
    <n v="18807"/>
    <n v="723.34615384615381"/>
    <n v="15190.26923076923"/>
    <n v="3038.0538461538463"/>
    <n v="1519.0269230769231"/>
    <n v="1822.8323076923075"/>
    <n v="200"/>
    <n v="2022.8323076923075"/>
    <n v="2600"/>
    <n v="22347.35"/>
    <n v="20324.517692307691"/>
    <s v="Paid"/>
    <s v="ICICI"/>
    <s v="546771391094"/>
    <s v="591220198770"/>
  </r>
  <r>
    <x v="3622"/>
    <x v="185"/>
    <x v="0"/>
    <n v="46"/>
    <x v="4"/>
    <x v="2"/>
    <x v="4"/>
    <s v="2022-09-08"/>
    <x v="0"/>
    <x v="0"/>
    <n v="26"/>
    <n v="22"/>
    <n v="4"/>
    <n v="16"/>
    <n v="42524"/>
    <n v="1635.5384615384614"/>
    <n v="35981.846153846149"/>
    <n v="7196.3692307692299"/>
    <n v="3598.184615384615"/>
    <n v="4317.8215384615378"/>
    <n v="200"/>
    <n v="4517.8215384615378"/>
    <n v="3200"/>
    <n v="49976.399999999994"/>
    <n v="45458.578461538455"/>
    <s v="Paid"/>
    <s v="ICICI"/>
    <s v="184522570840"/>
    <s v="259342595190"/>
  </r>
  <r>
    <x v="3623"/>
    <x v="144"/>
    <x v="0"/>
    <n v="42"/>
    <x v="1"/>
    <x v="1"/>
    <x v="2"/>
    <s v="2024-06-02"/>
    <x v="0"/>
    <x v="0"/>
    <n v="26"/>
    <n v="24"/>
    <n v="2"/>
    <n v="5"/>
    <n v="42327"/>
    <n v="1627.9615384615386"/>
    <n v="39071.076923076922"/>
    <n v="7814.2153846153851"/>
    <n v="3907.1076923076926"/>
    <n v="4688.5292307692307"/>
    <n v="200"/>
    <n v="4888.5292307692307"/>
    <n v="1000"/>
    <n v="51792.399999999994"/>
    <n v="46903.870769230765"/>
    <s v="Paid"/>
    <s v="Axis"/>
    <s v="556971418436"/>
    <s v="903366710302"/>
  </r>
  <r>
    <x v="3624"/>
    <x v="6"/>
    <x v="0"/>
    <n v="39"/>
    <x v="6"/>
    <x v="1"/>
    <x v="4"/>
    <s v="2024-12-08"/>
    <x v="0"/>
    <x v="0"/>
    <n v="26"/>
    <n v="23"/>
    <n v="3"/>
    <n v="13"/>
    <n v="63773"/>
    <n v="2452.8076923076924"/>
    <n v="56414.576923076922"/>
    <n v="11282.915384615386"/>
    <n v="5641.4576923076929"/>
    <n v="6769.7492307692301"/>
    <n v="200"/>
    <n v="6969.7492307692301"/>
    <n v="2600"/>
    <n v="75938.95"/>
    <n v="68969.200769230767"/>
    <s v="Paid"/>
    <s v="Axis"/>
    <s v="758008880493"/>
    <s v="654657965409"/>
  </r>
  <r>
    <x v="3625"/>
    <x v="14"/>
    <x v="0"/>
    <n v="46"/>
    <x v="5"/>
    <x v="1"/>
    <x v="4"/>
    <s v="2019-07-22"/>
    <x v="0"/>
    <x v="0"/>
    <n v="26"/>
    <n v="24"/>
    <n v="2"/>
    <n v="9"/>
    <n v="76446"/>
    <n v="2940.2307692307691"/>
    <n v="70565.538461538454"/>
    <n v="14113.107692307691"/>
    <n v="7056.5538461538454"/>
    <n v="8467.8646153846148"/>
    <n v="200"/>
    <n v="8667.8646153846148"/>
    <n v="1800"/>
    <n v="93535.199999999983"/>
    <n v="84867.335384615362"/>
    <s v="Paid"/>
    <s v="Axis"/>
    <s v="253073723163"/>
    <s v="737253811603"/>
  </r>
  <r>
    <x v="3626"/>
    <x v="155"/>
    <x v="0"/>
    <n v="43"/>
    <x v="7"/>
    <x v="1"/>
    <x v="1"/>
    <s v="2024-11-10"/>
    <x v="0"/>
    <x v="0"/>
    <n v="26"/>
    <n v="22"/>
    <n v="4"/>
    <n v="17"/>
    <n v="40599"/>
    <n v="1561.5"/>
    <n v="34353"/>
    <n v="6870.6"/>
    <n v="3435.3"/>
    <n v="4122.3599999999997"/>
    <n v="200"/>
    <n v="4322.3599999999997"/>
    <n v="3400"/>
    <n v="48058.9"/>
    <n v="43736.54"/>
    <s v="Paid"/>
    <s v="HDFC"/>
    <s v="275136298335"/>
    <s v="349430449606"/>
  </r>
  <r>
    <x v="3627"/>
    <x v="66"/>
    <x v="0"/>
    <n v="32"/>
    <x v="3"/>
    <x v="2"/>
    <x v="4"/>
    <s v="2019-10-15"/>
    <x v="0"/>
    <x v="0"/>
    <n v="26"/>
    <n v="23"/>
    <n v="3"/>
    <n v="9"/>
    <n v="53565"/>
    <n v="2060.1923076923076"/>
    <n v="47384.423076923078"/>
    <n v="9476.8846153846152"/>
    <n v="4738.4423076923076"/>
    <n v="5686.1307692307691"/>
    <n v="200"/>
    <n v="5886.1307692307691"/>
    <n v="1800"/>
    <n v="63399.75"/>
    <n v="57513.619230769233"/>
    <s v="Paid"/>
    <s v="ICICI"/>
    <s v="365645702104"/>
    <s v="275273532206"/>
  </r>
  <r>
    <x v="3628"/>
    <x v="151"/>
    <x v="0"/>
    <n v="24"/>
    <x v="1"/>
    <x v="0"/>
    <x v="4"/>
    <s v="2024-05-10"/>
    <x v="0"/>
    <x v="0"/>
    <n v="26"/>
    <n v="23"/>
    <n v="3"/>
    <n v="4"/>
    <n v="29167"/>
    <n v="1121.8076923076924"/>
    <n v="25801.576923076926"/>
    <n v="5160.3153846153855"/>
    <n v="2580.1576923076927"/>
    <n v="3096.189230769231"/>
    <n v="200"/>
    <n v="3296.189230769231"/>
    <n v="800"/>
    <n v="34342.050000000003"/>
    <n v="31045.860769230771"/>
    <s v="Paid"/>
    <s v="ICICI"/>
    <s v="439065643698"/>
    <s v="898890741258"/>
  </r>
  <r>
    <x v="3629"/>
    <x v="144"/>
    <x v="1"/>
    <n v="34"/>
    <x v="2"/>
    <x v="2"/>
    <x v="4"/>
    <s v="2025-09-25"/>
    <x v="0"/>
    <x v="0"/>
    <n v="26"/>
    <n v="22"/>
    <n v="4"/>
    <n v="13"/>
    <n v="36294"/>
    <n v="1395.9230769230769"/>
    <n v="30710.307692307691"/>
    <n v="6142.0615384615385"/>
    <n v="3071.0307692307692"/>
    <n v="3685.2369230769227"/>
    <n v="200"/>
    <n v="3885.2369230769227"/>
    <n v="2600"/>
    <n v="42523.4"/>
    <n v="38638.163076923076"/>
    <s v="Paid"/>
    <s v="Axis"/>
    <s v="343913440228"/>
    <s v="371239142023"/>
  </r>
  <r>
    <x v="3630"/>
    <x v="101"/>
    <x v="0"/>
    <n v="33"/>
    <x v="6"/>
    <x v="2"/>
    <x v="3"/>
    <s v="2023-01-22"/>
    <x v="0"/>
    <x v="0"/>
    <n v="26"/>
    <n v="24"/>
    <n v="2"/>
    <n v="5"/>
    <n v="64861"/>
    <n v="2494.6538461538462"/>
    <n v="59871.692307692312"/>
    <n v="11974.338461538464"/>
    <n v="5987.1692307692319"/>
    <n v="7184.6030769230774"/>
    <n v="200"/>
    <n v="7384.6030769230774"/>
    <n v="1000"/>
    <n v="78833.2"/>
    <n v="71448.596923076926"/>
    <s v="Paid"/>
    <s v="HDFC"/>
    <s v="447218026029"/>
    <s v="398944913828"/>
  </r>
  <r>
    <x v="3631"/>
    <x v="6"/>
    <x v="0"/>
    <n v="24"/>
    <x v="3"/>
    <x v="0"/>
    <x v="3"/>
    <s v="2022-12-16"/>
    <x v="0"/>
    <x v="0"/>
    <n v="26"/>
    <n v="23"/>
    <n v="3"/>
    <n v="18"/>
    <n v="61141"/>
    <n v="2351.5769230769229"/>
    <n v="54086.269230769227"/>
    <n v="10817.253846153846"/>
    <n v="5408.626923076923"/>
    <n v="6490.3523076923066"/>
    <n v="200"/>
    <n v="6690.3523076923066"/>
    <n v="3600"/>
    <n v="73912.149999999994"/>
    <n v="67221.797692307693"/>
    <s v="Paid"/>
    <s v="HDFC"/>
    <s v="992850350227"/>
    <s v="491120817021"/>
  </r>
  <r>
    <x v="3632"/>
    <x v="75"/>
    <x v="1"/>
    <n v="28"/>
    <x v="3"/>
    <x v="5"/>
    <x v="0"/>
    <s v="2019-04-26"/>
    <x v="0"/>
    <x v="0"/>
    <n v="26"/>
    <n v="23"/>
    <n v="3"/>
    <n v="12"/>
    <n v="45350"/>
    <n v="1744.2307692307693"/>
    <n v="40117.307692307695"/>
    <n v="8023.461538461539"/>
    <n v="4011.7307692307695"/>
    <n v="4814.0769230769229"/>
    <n v="200"/>
    <n v="5014.0769230769229"/>
    <n v="2400"/>
    <n v="54552.5"/>
    <n v="49538.423076923078"/>
    <s v="Paid"/>
    <s v="SBI"/>
    <s v="138767153848"/>
    <s v="469818501148"/>
  </r>
  <r>
    <x v="3633"/>
    <x v="80"/>
    <x v="1"/>
    <n v="35"/>
    <x v="3"/>
    <x v="3"/>
    <x v="0"/>
    <s v="2021-12-29"/>
    <x v="0"/>
    <x v="0"/>
    <n v="26"/>
    <n v="23"/>
    <n v="3"/>
    <n v="18"/>
    <n v="45883"/>
    <n v="1764.7307692307693"/>
    <n v="40588.807692307695"/>
    <n v="8117.7615384615392"/>
    <n v="4058.8807692307696"/>
    <n v="4870.6569230769228"/>
    <n v="200"/>
    <n v="5070.6569230769228"/>
    <n v="3600"/>
    <n v="56365.450000000004"/>
    <n v="51294.793076923081"/>
    <s v="Paid"/>
    <s v="SBI"/>
    <s v="563191578635"/>
    <s v="915012404073"/>
  </r>
  <r>
    <x v="3634"/>
    <x v="34"/>
    <x v="1"/>
    <n v="47"/>
    <x v="1"/>
    <x v="1"/>
    <x v="0"/>
    <s v="2019-04-03"/>
    <x v="0"/>
    <x v="0"/>
    <n v="26"/>
    <n v="22"/>
    <n v="4"/>
    <n v="6"/>
    <n v="71061"/>
    <n v="2733.1153846153848"/>
    <n v="60128.538461538468"/>
    <n v="12025.707692307695"/>
    <n v="6012.8538461538474"/>
    <n v="7215.4246153846161"/>
    <n v="200"/>
    <n v="7415.4246153846161"/>
    <n v="1200"/>
    <n v="79367.100000000006"/>
    <n v="71951.675384615388"/>
    <s v="Paid"/>
    <s v="SBI"/>
    <s v="397124938125"/>
    <s v="839636953675"/>
  </r>
  <r>
    <x v="3635"/>
    <x v="61"/>
    <x v="0"/>
    <n v="24"/>
    <x v="1"/>
    <x v="4"/>
    <x v="0"/>
    <s v="2023-06-03"/>
    <x v="0"/>
    <x v="0"/>
    <n v="26"/>
    <n v="24"/>
    <n v="2"/>
    <n v="20"/>
    <n v="48390"/>
    <n v="1861.1538461538462"/>
    <n v="44667.692307692312"/>
    <n v="8933.5384615384628"/>
    <n v="4466.7692307692314"/>
    <n v="5360.123076923077"/>
    <n v="200"/>
    <n v="5560.123076923077"/>
    <n v="4000"/>
    <n v="62068.000000000007"/>
    <n v="56507.876923076932"/>
    <s v="Paid"/>
    <s v="SBI"/>
    <s v="692574343853"/>
    <s v="631246929101"/>
  </r>
  <r>
    <x v="3636"/>
    <x v="47"/>
    <x v="1"/>
    <n v="44"/>
    <x v="7"/>
    <x v="0"/>
    <x v="6"/>
    <s v="2022-12-18"/>
    <x v="0"/>
    <x v="0"/>
    <n v="26"/>
    <n v="22"/>
    <n v="4"/>
    <n v="11"/>
    <n v="18912"/>
    <n v="727.38461538461536"/>
    <n v="16002.461538461537"/>
    <n v="3200.4923076923078"/>
    <n v="1600.2461538461539"/>
    <n v="1920.2953846153844"/>
    <n v="200"/>
    <n v="2120.2953846153841"/>
    <n v="2200"/>
    <n v="23003.200000000001"/>
    <n v="20882.904615384618"/>
    <s v="Paid"/>
    <s v="Axis"/>
    <s v="345117835641"/>
    <s v="511472176783"/>
  </r>
  <r>
    <x v="3637"/>
    <x v="136"/>
    <x v="0"/>
    <n v="46"/>
    <x v="2"/>
    <x v="3"/>
    <x v="4"/>
    <s v="2019-11-17"/>
    <x v="0"/>
    <x v="0"/>
    <n v="26"/>
    <n v="24"/>
    <n v="2"/>
    <n v="14"/>
    <n v="30256"/>
    <n v="1163.6923076923076"/>
    <n v="27928.615384615383"/>
    <n v="5585.7230769230773"/>
    <n v="2792.8615384615387"/>
    <n v="3351.4338461538459"/>
    <n v="200"/>
    <n v="3551.4338461538459"/>
    <n v="2800"/>
    <n v="39107.199999999997"/>
    <n v="35555.766153846154"/>
    <s v="Paid"/>
    <s v="Axis"/>
    <s v="828433056563"/>
    <s v="437896754647"/>
  </r>
  <r>
    <x v="3638"/>
    <x v="57"/>
    <x v="1"/>
    <n v="37"/>
    <x v="3"/>
    <x v="0"/>
    <x v="2"/>
    <s v="2023-10-06"/>
    <x v="0"/>
    <x v="0"/>
    <n v="26"/>
    <n v="26"/>
    <n v="0"/>
    <n v="18"/>
    <n v="28581"/>
    <n v="1099.2692307692307"/>
    <n v="28581"/>
    <n v="5716.2000000000007"/>
    <n v="2858.1000000000004"/>
    <n v="3429.72"/>
    <n v="200"/>
    <n v="3629.72"/>
    <n v="3600"/>
    <n v="40755.299999999996"/>
    <n v="37125.579999999994"/>
    <s v="Paid"/>
    <s v="Axis"/>
    <s v="592815432923"/>
    <s v="572377346366"/>
  </r>
  <r>
    <x v="3639"/>
    <x v="73"/>
    <x v="1"/>
    <n v="30"/>
    <x v="4"/>
    <x v="4"/>
    <x v="3"/>
    <s v="2021-02-17"/>
    <x v="0"/>
    <x v="0"/>
    <n v="26"/>
    <n v="22"/>
    <n v="4"/>
    <n v="4"/>
    <n v="39871"/>
    <n v="1533.5"/>
    <n v="33737"/>
    <n v="6747.4000000000005"/>
    <n v="3373.7000000000003"/>
    <n v="4048.44"/>
    <n v="200"/>
    <n v="4248.4400000000005"/>
    <n v="800"/>
    <n v="44658.1"/>
    <n v="40409.659999999996"/>
    <s v="Paid"/>
    <s v="SBI"/>
    <s v="117908934967"/>
    <s v="249761788877"/>
  </r>
  <r>
    <x v="3640"/>
    <x v="139"/>
    <x v="1"/>
    <n v="46"/>
    <x v="2"/>
    <x v="3"/>
    <x v="0"/>
    <s v="2023-05-24"/>
    <x v="0"/>
    <x v="0"/>
    <n v="26"/>
    <n v="22"/>
    <n v="4"/>
    <n v="17"/>
    <n v="46613"/>
    <n v="1792.8076923076924"/>
    <n v="39441.769230769234"/>
    <n v="7888.3538461538474"/>
    <n v="3944.1769230769237"/>
    <n v="4733.0123076923082"/>
    <n v="200"/>
    <n v="4933.0123076923082"/>
    <n v="3400"/>
    <n v="54674.3"/>
    <n v="49741.287692307698"/>
    <s v="Paid"/>
    <s v="HDFC"/>
    <s v="765169899556"/>
    <s v="301283049892"/>
  </r>
  <r>
    <x v="3641"/>
    <x v="115"/>
    <x v="1"/>
    <n v="50"/>
    <x v="6"/>
    <x v="4"/>
    <x v="6"/>
    <s v="2025-02-07"/>
    <x v="0"/>
    <x v="0"/>
    <n v="26"/>
    <n v="21"/>
    <n v="5"/>
    <n v="18"/>
    <n v="63888"/>
    <n v="2457.2307692307691"/>
    <n v="51601.846153846149"/>
    <n v="10320.369230769231"/>
    <n v="5160.1846153846154"/>
    <n v="6192.2215384615374"/>
    <n v="200"/>
    <n v="6392.2215384615374"/>
    <n v="3600"/>
    <n v="70682.399999999994"/>
    <n v="64290.178461538453"/>
    <s v="Paid"/>
    <s v="SBI"/>
    <s v="879147303646"/>
    <s v="287150297139"/>
  </r>
  <r>
    <x v="3642"/>
    <x v="180"/>
    <x v="0"/>
    <n v="41"/>
    <x v="0"/>
    <x v="2"/>
    <x v="0"/>
    <s v="2024-01-25"/>
    <x v="0"/>
    <x v="0"/>
    <n v="26"/>
    <n v="24"/>
    <n v="2"/>
    <n v="3"/>
    <n v="43937"/>
    <n v="1689.8846153846155"/>
    <n v="40557.230769230773"/>
    <n v="8111.4461538461546"/>
    <n v="4055.7230769230773"/>
    <n v="4866.8676923076928"/>
    <n v="200"/>
    <n v="5066.8676923076928"/>
    <n v="600"/>
    <n v="53324.400000000009"/>
    <n v="48257.532307692316"/>
    <s v="Paid"/>
    <s v="HDFC"/>
    <s v="799721539238"/>
    <s v="102451064805"/>
  </r>
  <r>
    <x v="3643"/>
    <x v="15"/>
    <x v="1"/>
    <n v="32"/>
    <x v="6"/>
    <x v="2"/>
    <x v="2"/>
    <s v="2025-07-14"/>
    <x v="0"/>
    <x v="0"/>
    <n v="26"/>
    <n v="24"/>
    <n v="2"/>
    <n v="19"/>
    <n v="38125"/>
    <n v="1466.3461538461538"/>
    <n v="35192.307692307688"/>
    <n v="7038.4615384615381"/>
    <n v="3519.2307692307691"/>
    <n v="4223.076923076922"/>
    <n v="200"/>
    <n v="4423.076923076922"/>
    <n v="3800"/>
    <n v="49549.999999999993"/>
    <n v="45126.923076923071"/>
    <s v="Paid"/>
    <s v="SBI"/>
    <s v="725287774278"/>
    <s v="331517165323"/>
  </r>
  <r>
    <x v="3644"/>
    <x v="118"/>
    <x v="0"/>
    <n v="35"/>
    <x v="6"/>
    <x v="1"/>
    <x v="1"/>
    <s v="2019-08-25"/>
    <x v="0"/>
    <x v="0"/>
    <n v="26"/>
    <n v="23"/>
    <n v="3"/>
    <n v="4"/>
    <n v="24006"/>
    <n v="923.30769230769226"/>
    <n v="21236.076923076922"/>
    <n v="4247.2153846153842"/>
    <n v="2123.6076923076921"/>
    <n v="2548.3292307692304"/>
    <n v="200"/>
    <n v="2748.3292307692304"/>
    <n v="800"/>
    <n v="28406.899999999998"/>
    <n v="25658.570769230766"/>
    <s v="Paid"/>
    <s v="SBI"/>
    <s v="445666534726"/>
    <s v="270338671696"/>
  </r>
  <r>
    <x v="3645"/>
    <x v="24"/>
    <x v="1"/>
    <n v="35"/>
    <x v="6"/>
    <x v="4"/>
    <x v="1"/>
    <s v="2022-05-16"/>
    <x v="0"/>
    <x v="0"/>
    <n v="26"/>
    <n v="24"/>
    <n v="2"/>
    <n v="4"/>
    <n v="45157"/>
    <n v="1736.8076923076924"/>
    <n v="41683.384615384617"/>
    <n v="8336.6769230769241"/>
    <n v="4168.3384615384621"/>
    <n v="5002.0061538461541"/>
    <n v="200"/>
    <n v="5202.0061538461541"/>
    <n v="800"/>
    <n v="54988.4"/>
    <n v="49786.393846153849"/>
    <s v="Paid"/>
    <s v="Axis"/>
    <s v="226793455432"/>
    <s v="522070818272"/>
  </r>
  <r>
    <x v="3646"/>
    <x v="75"/>
    <x v="1"/>
    <n v="54"/>
    <x v="7"/>
    <x v="3"/>
    <x v="4"/>
    <s v="2021-07-18"/>
    <x v="0"/>
    <x v="0"/>
    <n v="26"/>
    <n v="24"/>
    <n v="2"/>
    <n v="7"/>
    <n v="58711"/>
    <n v="2258.1153846153848"/>
    <n v="54194.769230769234"/>
    <n v="10838.953846153847"/>
    <n v="5419.4769230769234"/>
    <n v="6503.3723076923079"/>
    <n v="200"/>
    <n v="6703.3723076923079"/>
    <n v="1400"/>
    <n v="71853.200000000012"/>
    <n v="65149.827692307706"/>
    <s v="Paid"/>
    <s v="SBI"/>
    <s v="446150324567"/>
    <s v="980496084432"/>
  </r>
  <r>
    <x v="3647"/>
    <x v="91"/>
    <x v="1"/>
    <n v="40"/>
    <x v="0"/>
    <x v="4"/>
    <x v="3"/>
    <s v="2019-03-29"/>
    <x v="0"/>
    <x v="0"/>
    <n v="26"/>
    <n v="22"/>
    <n v="4"/>
    <n v="14"/>
    <n v="28715"/>
    <n v="1104.4230769230769"/>
    <n v="24297.307692307691"/>
    <n v="4859.4615384615381"/>
    <n v="2429.7307692307691"/>
    <n v="2915.6769230769228"/>
    <n v="200"/>
    <n v="3115.6769230769228"/>
    <n v="2800"/>
    <n v="34386.5"/>
    <n v="31270.823076923076"/>
    <s v="Paid"/>
    <s v="ICICI"/>
    <s v="541360597979"/>
    <s v="499624384609"/>
  </r>
  <r>
    <x v="3648"/>
    <x v="28"/>
    <x v="0"/>
    <n v="30"/>
    <x v="4"/>
    <x v="1"/>
    <x v="5"/>
    <s v="2020-03-24"/>
    <x v="0"/>
    <x v="0"/>
    <n v="26"/>
    <n v="26"/>
    <n v="0"/>
    <n v="17"/>
    <n v="45412"/>
    <n v="1746.6153846153845"/>
    <n v="45412"/>
    <n v="9082.4"/>
    <n v="4541.2"/>
    <n v="5449.44"/>
    <n v="200"/>
    <n v="5649.44"/>
    <n v="3400"/>
    <n v="62435.6"/>
    <n v="56786.159999999996"/>
    <s v="Paid"/>
    <s v="ICICI"/>
    <s v="321711137951"/>
    <s v="920929456555"/>
  </r>
  <r>
    <x v="3649"/>
    <x v="150"/>
    <x v="0"/>
    <n v="33"/>
    <x v="5"/>
    <x v="0"/>
    <x v="3"/>
    <s v="2020-12-19"/>
    <x v="0"/>
    <x v="0"/>
    <n v="26"/>
    <n v="24"/>
    <n v="2"/>
    <n v="2"/>
    <n v="70690"/>
    <n v="2718.8461538461538"/>
    <n v="65252.307692307688"/>
    <n v="13050.461538461539"/>
    <n v="6525.2307692307695"/>
    <n v="7830.2769230769227"/>
    <n v="200"/>
    <n v="8030.2769230769227"/>
    <n v="400"/>
    <n v="85227.999999999985"/>
    <n v="77197.723076923066"/>
    <s v="Paid"/>
    <s v="HDFC"/>
    <s v="136978677494"/>
    <s v="616388513175"/>
  </r>
  <r>
    <x v="3650"/>
    <x v="155"/>
    <x v="1"/>
    <n v="54"/>
    <x v="4"/>
    <x v="4"/>
    <x v="0"/>
    <s v="2023-10-28"/>
    <x v="0"/>
    <x v="0"/>
    <n v="26"/>
    <n v="21"/>
    <n v="5"/>
    <n v="16"/>
    <n v="75646"/>
    <n v="2909.4615384615386"/>
    <n v="61098.692307692312"/>
    <n v="12219.738461538464"/>
    <n v="6109.8692307692318"/>
    <n v="7331.8430769230772"/>
    <n v="200"/>
    <n v="7531.8430769230772"/>
    <n v="3200"/>
    <n v="82628.3"/>
    <n v="75096.456923076927"/>
    <s v="Paid"/>
    <s v="ICICI"/>
    <s v="106220421168"/>
    <s v="541137690632"/>
  </r>
  <r>
    <x v="3651"/>
    <x v="183"/>
    <x v="0"/>
    <n v="23"/>
    <x v="1"/>
    <x v="5"/>
    <x v="6"/>
    <s v="2020-10-10"/>
    <x v="0"/>
    <x v="0"/>
    <n v="26"/>
    <n v="26"/>
    <n v="0"/>
    <n v="12"/>
    <n v="69718"/>
    <n v="2681.4615384615386"/>
    <n v="69718"/>
    <n v="13943.6"/>
    <n v="6971.8"/>
    <n v="8366.16"/>
    <n v="200"/>
    <n v="8566.16"/>
    <n v="2400"/>
    <n v="93033.400000000009"/>
    <n v="84467.24"/>
    <s v="Paid"/>
    <s v="SBI"/>
    <s v="963895971600"/>
    <s v="757518829540"/>
  </r>
  <r>
    <x v="3652"/>
    <x v="22"/>
    <x v="1"/>
    <n v="38"/>
    <x v="0"/>
    <x v="0"/>
    <x v="2"/>
    <s v="2021-07-25"/>
    <x v="0"/>
    <x v="0"/>
    <n v="26"/>
    <n v="22"/>
    <n v="4"/>
    <n v="1"/>
    <n v="43082"/>
    <n v="1657"/>
    <n v="36454"/>
    <n v="7290.8"/>
    <n v="3645.4"/>
    <n v="4374.4799999999996"/>
    <n v="200"/>
    <n v="4574.4799999999996"/>
    <n v="200"/>
    <n v="47590.200000000004"/>
    <n v="43015.72"/>
    <s v="Paid"/>
    <s v="HDFC"/>
    <s v="939095092258"/>
    <s v="511887400979"/>
  </r>
  <r>
    <x v="3653"/>
    <x v="155"/>
    <x v="1"/>
    <n v="41"/>
    <x v="4"/>
    <x v="5"/>
    <x v="0"/>
    <s v="2023-03-12"/>
    <x v="0"/>
    <x v="0"/>
    <n v="26"/>
    <n v="24"/>
    <n v="2"/>
    <n v="15"/>
    <n v="62253"/>
    <n v="2394.3461538461538"/>
    <n v="57464.307692307688"/>
    <n v="11492.861538461539"/>
    <n v="5746.4307692307693"/>
    <n v="6895.7169230769223"/>
    <n v="200"/>
    <n v="7095.7169230769223"/>
    <n v="3000"/>
    <n v="77703.599999999991"/>
    <n v="70607.88307692307"/>
    <s v="Paid"/>
    <s v="ICICI"/>
    <s v="558572204258"/>
    <s v="152353600327"/>
  </r>
  <r>
    <x v="3654"/>
    <x v="30"/>
    <x v="0"/>
    <n v="54"/>
    <x v="2"/>
    <x v="0"/>
    <x v="0"/>
    <s v="2025-08-18"/>
    <x v="0"/>
    <x v="0"/>
    <n v="26"/>
    <n v="22"/>
    <n v="4"/>
    <n v="20"/>
    <n v="70796"/>
    <n v="2722.9230769230771"/>
    <n v="59904.307692307695"/>
    <n v="11980.86153846154"/>
    <n v="5990.4307692307702"/>
    <n v="7188.5169230769234"/>
    <n v="200"/>
    <n v="7388.5169230769234"/>
    <n v="4000"/>
    <n v="81875.600000000006"/>
    <n v="74487.083076923082"/>
    <s v="Paid"/>
    <s v="HDFC"/>
    <s v="188192449845"/>
    <s v="616037719202"/>
  </r>
  <r>
    <x v="3655"/>
    <x v="13"/>
    <x v="0"/>
    <n v="32"/>
    <x v="0"/>
    <x v="3"/>
    <x v="0"/>
    <s v="2021-11-17"/>
    <x v="0"/>
    <x v="0"/>
    <n v="26"/>
    <n v="21"/>
    <n v="5"/>
    <n v="10"/>
    <n v="18737"/>
    <n v="720.65384615384619"/>
    <n v="15133.73076923077"/>
    <n v="3026.7461538461539"/>
    <n v="1513.373076923077"/>
    <n v="1816.0476923076924"/>
    <n v="200"/>
    <n v="2016.0476923076924"/>
    <n v="2000"/>
    <n v="21673.85"/>
    <n v="19657.802307692305"/>
    <s v="Paid"/>
    <s v="ICICI"/>
    <s v="984324373365"/>
    <s v="206533671068"/>
  </r>
  <r>
    <x v="3656"/>
    <x v="24"/>
    <x v="0"/>
    <n v="38"/>
    <x v="4"/>
    <x v="4"/>
    <x v="0"/>
    <s v="2019-04-28"/>
    <x v="0"/>
    <x v="0"/>
    <n v="26"/>
    <n v="23"/>
    <n v="3"/>
    <n v="10"/>
    <n v="43042"/>
    <n v="1655.4615384615386"/>
    <n v="38075.61538461539"/>
    <n v="7615.1230769230788"/>
    <n v="3807.5615384615394"/>
    <n v="4569.0738461538467"/>
    <n v="200"/>
    <n v="4769.0738461538467"/>
    <n v="2000"/>
    <n v="51498.3"/>
    <n v="46729.226153846153"/>
    <s v="Paid"/>
    <s v="SBI"/>
    <s v="206071514929"/>
    <s v="111851301469"/>
  </r>
  <r>
    <x v="3657"/>
    <x v="13"/>
    <x v="0"/>
    <n v="47"/>
    <x v="2"/>
    <x v="1"/>
    <x v="5"/>
    <s v="2021-07-30"/>
    <x v="0"/>
    <x v="0"/>
    <n v="26"/>
    <n v="25"/>
    <n v="1"/>
    <n v="17"/>
    <n v="63201"/>
    <n v="2430.8076923076924"/>
    <n v="60770.192307692312"/>
    <n v="12154.038461538463"/>
    <n v="6077.0192307692314"/>
    <n v="7292.4230769230771"/>
    <n v="200"/>
    <n v="7492.4230769230771"/>
    <n v="3400"/>
    <n v="82401.250000000015"/>
    <n v="74908.826923076937"/>
    <s v="Paid"/>
    <s v="HDFC"/>
    <s v="960985691071"/>
    <s v="531171523091"/>
  </r>
  <r>
    <x v="3658"/>
    <x v="80"/>
    <x v="0"/>
    <n v="40"/>
    <x v="5"/>
    <x v="0"/>
    <x v="3"/>
    <s v="2024-12-07"/>
    <x v="0"/>
    <x v="0"/>
    <n v="26"/>
    <n v="25"/>
    <n v="1"/>
    <n v="15"/>
    <n v="30210"/>
    <n v="1161.9230769230769"/>
    <n v="29048.076923076922"/>
    <n v="5809.6153846153848"/>
    <n v="2904.8076923076924"/>
    <n v="3485.7692307692305"/>
    <n v="200"/>
    <n v="3685.7692307692305"/>
    <n v="3000"/>
    <n v="40762.5"/>
    <n v="37076.730769230766"/>
    <s v="Paid"/>
    <s v="Axis"/>
    <s v="229046357644"/>
    <s v="969522560039"/>
  </r>
  <r>
    <x v="3659"/>
    <x v="9"/>
    <x v="1"/>
    <n v="52"/>
    <x v="3"/>
    <x v="0"/>
    <x v="3"/>
    <s v="2025-06-23"/>
    <x v="0"/>
    <x v="0"/>
    <n v="26"/>
    <n v="22"/>
    <n v="4"/>
    <n v="18"/>
    <n v="56646"/>
    <n v="2178.6923076923076"/>
    <n v="47931.230769230766"/>
    <n v="9586.2461538461539"/>
    <n v="4793.123076923077"/>
    <n v="5751.747692307692"/>
    <n v="200"/>
    <n v="5951.747692307692"/>
    <n v="3600"/>
    <n v="65910.599999999991"/>
    <n v="59958.852307692301"/>
    <s v="Paid"/>
    <s v="SBI"/>
    <s v="168584873445"/>
    <s v="885326020350"/>
  </r>
  <r>
    <x v="3660"/>
    <x v="153"/>
    <x v="0"/>
    <n v="26"/>
    <x v="1"/>
    <x v="2"/>
    <x v="3"/>
    <s v="2021-04-27"/>
    <x v="0"/>
    <x v="0"/>
    <n v="26"/>
    <n v="24"/>
    <n v="2"/>
    <n v="0"/>
    <n v="78130"/>
    <n v="3005"/>
    <n v="72120"/>
    <n v="14424"/>
    <n v="7212"/>
    <n v="8654.4"/>
    <n v="200"/>
    <n v="8854.4"/>
    <n v="0"/>
    <n v="93756"/>
    <n v="84901.6"/>
    <s v="Paid"/>
    <s v="HDFC"/>
    <s v="207620341757"/>
    <s v="596639231419"/>
  </r>
  <r>
    <x v="3661"/>
    <x v="49"/>
    <x v="0"/>
    <n v="35"/>
    <x v="0"/>
    <x v="2"/>
    <x v="6"/>
    <s v="2019-06-13"/>
    <x v="0"/>
    <x v="0"/>
    <n v="26"/>
    <n v="23"/>
    <n v="3"/>
    <n v="1"/>
    <n v="52962"/>
    <n v="2037"/>
    <n v="46851"/>
    <n v="9370.2000000000007"/>
    <n v="4685.1000000000004"/>
    <n v="5622.12"/>
    <n v="200"/>
    <n v="5822.12"/>
    <n v="200"/>
    <n v="61106.299999999996"/>
    <n v="55284.179999999993"/>
    <s v="Paid"/>
    <s v="HDFC"/>
    <s v="165929207448"/>
    <s v="148233736000"/>
  </r>
  <r>
    <x v="3662"/>
    <x v="28"/>
    <x v="1"/>
    <n v="42"/>
    <x v="6"/>
    <x v="3"/>
    <x v="1"/>
    <s v="2021-08-27"/>
    <x v="0"/>
    <x v="0"/>
    <n v="26"/>
    <n v="24"/>
    <n v="2"/>
    <n v="9"/>
    <n v="71969"/>
    <n v="2768.0384615384614"/>
    <n v="66432.923076923078"/>
    <n v="13286.584615384616"/>
    <n v="6643.292307692308"/>
    <n v="7971.9507692307689"/>
    <n v="200"/>
    <n v="8171.9507692307689"/>
    <n v="1800"/>
    <n v="88162.8"/>
    <n v="79990.849230769236"/>
    <s v="Paid"/>
    <s v="SBI"/>
    <s v="557410065074"/>
    <s v="641831081009"/>
  </r>
  <r>
    <x v="3663"/>
    <x v="44"/>
    <x v="1"/>
    <n v="26"/>
    <x v="3"/>
    <x v="0"/>
    <x v="0"/>
    <s v="2021-01-17"/>
    <x v="0"/>
    <x v="0"/>
    <n v="26"/>
    <n v="23"/>
    <n v="3"/>
    <n v="2"/>
    <n v="46370"/>
    <n v="1783.4615384615386"/>
    <n v="41019.61538461539"/>
    <n v="8203.923076923078"/>
    <n v="4101.961538461539"/>
    <n v="4922.3538461538465"/>
    <n v="200"/>
    <n v="5122.3538461538465"/>
    <n v="400"/>
    <n v="53725.500000000007"/>
    <n v="48603.146153846159"/>
    <s v="Paid"/>
    <s v="HDFC"/>
    <s v="102243077402"/>
    <s v="499889609760"/>
  </r>
  <r>
    <x v="3664"/>
    <x v="40"/>
    <x v="1"/>
    <n v="31"/>
    <x v="7"/>
    <x v="0"/>
    <x v="0"/>
    <s v="2023-12-24"/>
    <x v="0"/>
    <x v="0"/>
    <n v="26"/>
    <n v="24"/>
    <n v="2"/>
    <n v="17"/>
    <n v="37685"/>
    <n v="1449.4230769230769"/>
    <n v="34786.153846153844"/>
    <n v="6957.2307692307695"/>
    <n v="3478.6153846153848"/>
    <n v="4174.3384615384612"/>
    <n v="200"/>
    <n v="4374.3384615384612"/>
    <n v="3400"/>
    <n v="48621.999999999993"/>
    <n v="44247.661538461529"/>
    <s v="Paid"/>
    <s v="ICICI"/>
    <s v="106537479708"/>
    <s v="855779695649"/>
  </r>
  <r>
    <x v="3665"/>
    <x v="124"/>
    <x v="0"/>
    <n v="22"/>
    <x v="2"/>
    <x v="4"/>
    <x v="2"/>
    <s v="2025-09-16"/>
    <x v="0"/>
    <x v="0"/>
    <n v="26"/>
    <n v="23"/>
    <n v="3"/>
    <n v="9"/>
    <n v="51678"/>
    <n v="1987.6153846153845"/>
    <n v="45715.153846153844"/>
    <n v="9143.0307692307688"/>
    <n v="4571.5153846153844"/>
    <n v="5485.8184615384607"/>
    <n v="200"/>
    <n v="5685.8184615384607"/>
    <n v="1800"/>
    <n v="61229.7"/>
    <n v="55543.881538461537"/>
    <s v="Paid"/>
    <s v="HDFC"/>
    <s v="670679174649"/>
    <s v="434016260872"/>
  </r>
  <r>
    <x v="3666"/>
    <x v="78"/>
    <x v="0"/>
    <n v="48"/>
    <x v="3"/>
    <x v="4"/>
    <x v="0"/>
    <s v="2025-08-26"/>
    <x v="0"/>
    <x v="0"/>
    <n v="26"/>
    <n v="22"/>
    <n v="4"/>
    <n v="0"/>
    <n v="33980"/>
    <n v="1306.9230769230769"/>
    <n v="28752.307692307691"/>
    <n v="5750.461538461539"/>
    <n v="2875.2307692307695"/>
    <n v="3450.2769230769227"/>
    <n v="200"/>
    <n v="3650.2769230769227"/>
    <n v="0"/>
    <n v="37378"/>
    <n v="33727.723076923081"/>
    <s v="Paid"/>
    <s v="SBI"/>
    <s v="134847924112"/>
    <s v="975088074112"/>
  </r>
  <r>
    <x v="3667"/>
    <x v="78"/>
    <x v="0"/>
    <n v="29"/>
    <x v="3"/>
    <x v="5"/>
    <x v="0"/>
    <s v="2020-04-16"/>
    <x v="0"/>
    <x v="0"/>
    <n v="26"/>
    <n v="22"/>
    <n v="4"/>
    <n v="16"/>
    <n v="39073"/>
    <n v="1502.8076923076924"/>
    <n v="33061.769230769234"/>
    <n v="6612.3538461538474"/>
    <n v="3306.1769230769237"/>
    <n v="3967.4123076923079"/>
    <n v="200"/>
    <n v="4167.4123076923079"/>
    <n v="3200"/>
    <n v="46180.3"/>
    <n v="42012.887692307697"/>
    <s v="Paid"/>
    <s v="Axis"/>
    <s v="192283284186"/>
    <s v="604916422837"/>
  </r>
  <r>
    <x v="3668"/>
    <x v="170"/>
    <x v="1"/>
    <n v="46"/>
    <x v="0"/>
    <x v="3"/>
    <x v="1"/>
    <s v="2023-03-15"/>
    <x v="0"/>
    <x v="0"/>
    <n v="26"/>
    <n v="23"/>
    <n v="3"/>
    <n v="9"/>
    <n v="20642"/>
    <n v="793.92307692307691"/>
    <n v="18260.23076923077"/>
    <n v="3652.0461538461541"/>
    <n v="1826.023076923077"/>
    <n v="2191.2276923076925"/>
    <n v="200"/>
    <n v="2391.2276923076925"/>
    <n v="1800"/>
    <n v="25538.3"/>
    <n v="23147.072307692306"/>
    <s v="Paid"/>
    <s v="ICICI"/>
    <s v="785042272318"/>
    <s v="897792889158"/>
  </r>
  <r>
    <x v="3669"/>
    <x v="131"/>
    <x v="1"/>
    <n v="41"/>
    <x v="5"/>
    <x v="4"/>
    <x v="2"/>
    <s v="2019-07-13"/>
    <x v="0"/>
    <x v="0"/>
    <n v="26"/>
    <n v="21"/>
    <n v="5"/>
    <n v="12"/>
    <n v="65780"/>
    <n v="2530"/>
    <n v="53130"/>
    <n v="10626"/>
    <n v="5313"/>
    <n v="6375.5999999999995"/>
    <n v="200"/>
    <n v="6575.5999999999995"/>
    <n v="2400"/>
    <n v="71469"/>
    <n v="64893.4"/>
    <s v="Paid"/>
    <s v="ICICI"/>
    <s v="849254205815"/>
    <s v="746469210688"/>
  </r>
  <r>
    <x v="3670"/>
    <x v="176"/>
    <x v="0"/>
    <n v="22"/>
    <x v="2"/>
    <x v="0"/>
    <x v="2"/>
    <s v="2025-03-09"/>
    <x v="0"/>
    <x v="0"/>
    <n v="26"/>
    <n v="21"/>
    <n v="5"/>
    <n v="7"/>
    <n v="52419"/>
    <n v="2016.1153846153845"/>
    <n v="42338.423076923078"/>
    <n v="8467.6846153846163"/>
    <n v="4233.8423076923082"/>
    <n v="5080.6107692307696"/>
    <n v="200"/>
    <n v="5280.6107692307696"/>
    <n v="1400"/>
    <n v="56439.95"/>
    <n v="51159.339230769227"/>
    <s v="Paid"/>
    <s v="ICICI"/>
    <s v="511350218890"/>
    <s v="389701037012"/>
  </r>
  <r>
    <x v="3671"/>
    <x v="29"/>
    <x v="1"/>
    <n v="50"/>
    <x v="5"/>
    <x v="2"/>
    <x v="0"/>
    <s v="2024-11-15"/>
    <x v="0"/>
    <x v="0"/>
    <n v="26"/>
    <n v="24"/>
    <n v="2"/>
    <n v="3"/>
    <n v="77201"/>
    <n v="2969.2692307692309"/>
    <n v="71262.461538461546"/>
    <n v="14252.49230769231"/>
    <n v="7126.2461538461548"/>
    <n v="8551.4953846153858"/>
    <n v="200"/>
    <n v="8751.4953846153858"/>
    <n v="600"/>
    <n v="93241.200000000012"/>
    <n v="84489.704615384631"/>
    <s v="Paid"/>
    <s v="ICICI"/>
    <s v="137509556487"/>
    <s v="510536309571"/>
  </r>
  <r>
    <x v="3672"/>
    <x v="173"/>
    <x v="1"/>
    <n v="54"/>
    <x v="5"/>
    <x v="5"/>
    <x v="0"/>
    <s v="2019-04-25"/>
    <x v="0"/>
    <x v="0"/>
    <n v="26"/>
    <n v="23"/>
    <n v="3"/>
    <n v="20"/>
    <n v="24032"/>
    <n v="924.30769230769226"/>
    <n v="21259.076923076922"/>
    <n v="4251.8153846153846"/>
    <n v="2125.9076923076923"/>
    <n v="2551.0892307692307"/>
    <n v="200"/>
    <n v="2751.0892307692307"/>
    <n v="4000"/>
    <n v="31636.799999999999"/>
    <n v="28885.710769230769"/>
    <s v="Paid"/>
    <s v="ICICI"/>
    <s v="131754936468"/>
    <s v="376990641769"/>
  </r>
  <r>
    <x v="3673"/>
    <x v="181"/>
    <x v="0"/>
    <n v="50"/>
    <x v="4"/>
    <x v="3"/>
    <x v="6"/>
    <s v="2025-07-23"/>
    <x v="0"/>
    <x v="0"/>
    <n v="26"/>
    <n v="25"/>
    <n v="1"/>
    <n v="8"/>
    <n v="71370"/>
    <n v="2745"/>
    <n v="68625"/>
    <n v="13725"/>
    <n v="6862.5"/>
    <n v="8235"/>
    <n v="200"/>
    <n v="8435"/>
    <n v="1600"/>
    <n v="90812.5"/>
    <n v="82377.5"/>
    <s v="Paid"/>
    <s v="Axis"/>
    <s v="791208243644"/>
    <s v="676111330419"/>
  </r>
  <r>
    <x v="3674"/>
    <x v="92"/>
    <x v="1"/>
    <n v="36"/>
    <x v="3"/>
    <x v="3"/>
    <x v="2"/>
    <s v="2025-03-25"/>
    <x v="0"/>
    <x v="0"/>
    <n v="26"/>
    <n v="23"/>
    <n v="3"/>
    <n v="6"/>
    <n v="37242"/>
    <n v="1432.3846153846155"/>
    <n v="32944.846153846156"/>
    <n v="6588.9692307692312"/>
    <n v="3294.4846153846156"/>
    <n v="3953.3815384615386"/>
    <n v="200"/>
    <n v="4153.3815384615391"/>
    <n v="1200"/>
    <n v="44028.3"/>
    <n v="39874.918461538466"/>
    <s v="Paid"/>
    <s v="HDFC"/>
    <s v="772925155656"/>
    <s v="156893729747"/>
  </r>
  <r>
    <x v="3675"/>
    <x v="25"/>
    <x v="0"/>
    <n v="42"/>
    <x v="2"/>
    <x v="3"/>
    <x v="1"/>
    <s v="2023-05-29"/>
    <x v="0"/>
    <x v="0"/>
    <n v="26"/>
    <n v="24"/>
    <n v="2"/>
    <n v="14"/>
    <n v="37006"/>
    <n v="1423.3076923076924"/>
    <n v="34159.384615384617"/>
    <n v="6831.876923076924"/>
    <n v="3415.938461538462"/>
    <n v="4099.126153846154"/>
    <n v="200"/>
    <n v="4299.126153846154"/>
    <n v="2800"/>
    <n v="47207.200000000004"/>
    <n v="42908.073846153849"/>
    <s v="Paid"/>
    <s v="HDFC"/>
    <s v="543627992714"/>
    <s v="287690715410"/>
  </r>
  <r>
    <x v="3676"/>
    <x v="179"/>
    <x v="1"/>
    <n v="46"/>
    <x v="5"/>
    <x v="1"/>
    <x v="6"/>
    <s v="2023-01-16"/>
    <x v="0"/>
    <x v="0"/>
    <n v="26"/>
    <n v="23"/>
    <n v="3"/>
    <n v="0"/>
    <n v="36526"/>
    <n v="1404.8461538461538"/>
    <n v="32311.461538461539"/>
    <n v="6462.292307692308"/>
    <n v="3231.146153846154"/>
    <n v="3877.3753846153845"/>
    <n v="200"/>
    <n v="4077.3753846153845"/>
    <n v="0"/>
    <n v="42004.9"/>
    <n v="37927.524615384616"/>
    <s v="Paid"/>
    <s v="ICICI"/>
    <s v="366274994731"/>
    <s v="871917423498"/>
  </r>
  <r>
    <x v="3677"/>
    <x v="182"/>
    <x v="0"/>
    <n v="22"/>
    <x v="3"/>
    <x v="0"/>
    <x v="1"/>
    <s v="2023-01-05"/>
    <x v="0"/>
    <x v="0"/>
    <n v="26"/>
    <n v="22"/>
    <n v="4"/>
    <n v="6"/>
    <n v="20054"/>
    <n v="771.30769230769226"/>
    <n v="16968.76923076923"/>
    <n v="3393.7538461538461"/>
    <n v="1696.876923076923"/>
    <n v="2036.2523076923076"/>
    <n v="200"/>
    <n v="2236.2523076923076"/>
    <n v="1200"/>
    <n v="23259.4"/>
    <n v="21023.147692307695"/>
    <s v="Paid"/>
    <s v="Axis"/>
    <s v="116272400730"/>
    <s v="245787518792"/>
  </r>
  <r>
    <x v="3678"/>
    <x v="95"/>
    <x v="1"/>
    <n v="29"/>
    <x v="2"/>
    <x v="4"/>
    <x v="5"/>
    <s v="2020-01-02"/>
    <x v="0"/>
    <x v="0"/>
    <n v="26"/>
    <n v="24"/>
    <n v="2"/>
    <n v="7"/>
    <n v="19270"/>
    <n v="741.15384615384619"/>
    <n v="17787.692307692309"/>
    <n v="3557.5384615384619"/>
    <n v="1778.7692307692309"/>
    <n v="2134.523076923077"/>
    <n v="200"/>
    <n v="2334.523076923077"/>
    <n v="1400"/>
    <n v="24524"/>
    <n v="22189.476923076923"/>
    <s v="Paid"/>
    <s v="HDFC"/>
    <s v="647021469157"/>
    <s v="388102511596"/>
  </r>
  <r>
    <x v="3679"/>
    <x v="43"/>
    <x v="1"/>
    <n v="47"/>
    <x v="0"/>
    <x v="5"/>
    <x v="2"/>
    <s v="2025-05-07"/>
    <x v="0"/>
    <x v="0"/>
    <n v="26"/>
    <n v="23"/>
    <n v="3"/>
    <n v="20"/>
    <n v="64312"/>
    <n v="2473.5384615384614"/>
    <n v="56891.38461538461"/>
    <n v="11378.276923076923"/>
    <n v="5689.1384615384613"/>
    <n v="6826.9661538461532"/>
    <n v="200"/>
    <n v="7026.9661538461532"/>
    <n v="4000"/>
    <n v="77958.799999999988"/>
    <n v="70931.833846153837"/>
    <s v="Paid"/>
    <s v="ICICI"/>
    <s v="179050265134"/>
    <s v="493002110481"/>
  </r>
  <r>
    <x v="3680"/>
    <x v="86"/>
    <x v="1"/>
    <n v="51"/>
    <x v="6"/>
    <x v="1"/>
    <x v="6"/>
    <s v="2024-10-10"/>
    <x v="0"/>
    <x v="0"/>
    <n v="26"/>
    <n v="24"/>
    <n v="2"/>
    <n v="18"/>
    <n v="54731"/>
    <n v="2105.0384615384614"/>
    <n v="50520.923076923078"/>
    <n v="10104.184615384616"/>
    <n v="5052.0923076923082"/>
    <n v="6062.5107692307693"/>
    <n v="200"/>
    <n v="6262.5107692307693"/>
    <n v="3600"/>
    <n v="69277.2"/>
    <n v="63014.689230769225"/>
    <s v="Paid"/>
    <s v="ICICI"/>
    <s v="338317259667"/>
    <s v="689731718010"/>
  </r>
  <r>
    <x v="3681"/>
    <x v="42"/>
    <x v="1"/>
    <n v="49"/>
    <x v="5"/>
    <x v="3"/>
    <x v="3"/>
    <s v="2023-07-17"/>
    <x v="0"/>
    <x v="0"/>
    <n v="26"/>
    <n v="24"/>
    <n v="2"/>
    <n v="20"/>
    <n v="44823"/>
    <n v="1723.9615384615386"/>
    <n v="41375.076923076922"/>
    <n v="8275.0153846153844"/>
    <n v="4137.5076923076922"/>
    <n v="4965.0092307692303"/>
    <n v="200"/>
    <n v="5165.0092307692303"/>
    <n v="4000"/>
    <n v="57787.6"/>
    <n v="52622.590769230766"/>
    <s v="Paid"/>
    <s v="HDFC"/>
    <s v="399348458428"/>
    <s v="462114214007"/>
  </r>
  <r>
    <x v="3682"/>
    <x v="115"/>
    <x v="1"/>
    <n v="30"/>
    <x v="7"/>
    <x v="0"/>
    <x v="4"/>
    <s v="2021-05-25"/>
    <x v="0"/>
    <x v="0"/>
    <n v="26"/>
    <n v="24"/>
    <n v="2"/>
    <n v="7"/>
    <n v="49317"/>
    <n v="1896.8076923076924"/>
    <n v="45523.384615384617"/>
    <n v="9104.6769230769241"/>
    <n v="4552.3384615384621"/>
    <n v="5462.8061538461534"/>
    <n v="200"/>
    <n v="5662.8061538461534"/>
    <n v="1400"/>
    <n v="60580.4"/>
    <n v="54917.593846153846"/>
    <s v="Paid"/>
    <s v="HDFC"/>
    <s v="770920120053"/>
    <s v="295150837089"/>
  </r>
  <r>
    <x v="3683"/>
    <x v="189"/>
    <x v="0"/>
    <n v="48"/>
    <x v="3"/>
    <x v="4"/>
    <x v="4"/>
    <s v="2022-02-23"/>
    <x v="0"/>
    <x v="0"/>
    <n v="26"/>
    <n v="25"/>
    <n v="1"/>
    <n v="13"/>
    <n v="62531"/>
    <n v="2405.0384615384614"/>
    <n v="60125.961538461539"/>
    <n v="12025.192307692309"/>
    <n v="6012.5961538461543"/>
    <n v="7215.1153846153848"/>
    <n v="200"/>
    <n v="7415.1153846153848"/>
    <n v="2600"/>
    <n v="80763.75"/>
    <n v="73348.63461538461"/>
    <s v="Paid"/>
    <s v="HDFC"/>
    <s v="557437125708"/>
    <s v="318605304288"/>
  </r>
  <r>
    <x v="3684"/>
    <x v="75"/>
    <x v="1"/>
    <n v="40"/>
    <x v="4"/>
    <x v="5"/>
    <x v="5"/>
    <s v="2024-12-16"/>
    <x v="0"/>
    <x v="0"/>
    <n v="26"/>
    <n v="26"/>
    <n v="0"/>
    <n v="1"/>
    <n v="34129"/>
    <n v="1312.6538461538462"/>
    <n v="34129"/>
    <n v="6825.8"/>
    <n v="3412.9"/>
    <n v="4095.48"/>
    <n v="200"/>
    <n v="4295.4799999999996"/>
    <n v="200"/>
    <n v="44567.700000000004"/>
    <n v="40272.22"/>
    <s v="Paid"/>
    <s v="SBI"/>
    <s v="270889089527"/>
    <s v="677515216163"/>
  </r>
  <r>
    <x v="3685"/>
    <x v="158"/>
    <x v="0"/>
    <n v="24"/>
    <x v="5"/>
    <x v="2"/>
    <x v="5"/>
    <s v="2021-10-17"/>
    <x v="0"/>
    <x v="0"/>
    <n v="26"/>
    <n v="24"/>
    <n v="2"/>
    <n v="14"/>
    <n v="32013"/>
    <n v="1231.2692307692307"/>
    <n v="29550.461538461539"/>
    <n v="5910.0923076923082"/>
    <n v="2955.0461538461541"/>
    <n v="3546.0553846153844"/>
    <n v="200"/>
    <n v="3746.0553846153844"/>
    <n v="2800"/>
    <n v="41215.599999999999"/>
    <n v="37469.544615384613"/>
    <s v="Paid"/>
    <s v="HDFC"/>
    <s v="558629022230"/>
    <s v="689907478138"/>
  </r>
  <r>
    <x v="3686"/>
    <x v="106"/>
    <x v="1"/>
    <n v="30"/>
    <x v="1"/>
    <x v="5"/>
    <x v="6"/>
    <s v="2024-06-01"/>
    <x v="0"/>
    <x v="0"/>
    <n v="26"/>
    <n v="23"/>
    <n v="3"/>
    <n v="17"/>
    <n v="75151"/>
    <n v="2890.4230769230771"/>
    <n v="66479.73076923078"/>
    <n v="13295.946153846156"/>
    <n v="6647.9730769230782"/>
    <n v="7977.5676923076935"/>
    <n v="200"/>
    <n v="8177.5676923076935"/>
    <n v="3400"/>
    <n v="89823.650000000023"/>
    <n v="81646.082307692326"/>
    <s v="Paid"/>
    <s v="HDFC"/>
    <s v="327164525449"/>
    <s v="660381742808"/>
  </r>
  <r>
    <x v="3687"/>
    <x v="91"/>
    <x v="0"/>
    <n v="28"/>
    <x v="1"/>
    <x v="2"/>
    <x v="1"/>
    <s v="2025-04-22"/>
    <x v="0"/>
    <x v="0"/>
    <n v="26"/>
    <n v="24"/>
    <n v="2"/>
    <n v="0"/>
    <n v="66484"/>
    <n v="2557.0769230769229"/>
    <n v="61369.846153846149"/>
    <n v="12273.969230769231"/>
    <n v="6136.9846153846156"/>
    <n v="7364.3815384615373"/>
    <n v="200"/>
    <n v="7564.3815384615373"/>
    <n v="0"/>
    <n v="79780.800000000003"/>
    <n v="72216.418461538473"/>
    <s v="Paid"/>
    <s v="Axis"/>
    <s v="130658603246"/>
    <s v="949331277481"/>
  </r>
  <r>
    <x v="3688"/>
    <x v="131"/>
    <x v="1"/>
    <n v="30"/>
    <x v="4"/>
    <x v="4"/>
    <x v="4"/>
    <s v="2024-09-15"/>
    <x v="0"/>
    <x v="0"/>
    <n v="26"/>
    <n v="24"/>
    <n v="2"/>
    <n v="12"/>
    <n v="22641"/>
    <n v="870.80769230769226"/>
    <n v="20899.384615384613"/>
    <n v="4179.876923076923"/>
    <n v="2089.9384615384615"/>
    <n v="2507.9261538461537"/>
    <n v="200"/>
    <n v="2707.9261538461537"/>
    <n v="2400"/>
    <n v="29569.199999999997"/>
    <n v="26861.273846153843"/>
    <s v="Paid"/>
    <s v="SBI"/>
    <s v="552860955794"/>
    <s v="121459370260"/>
  </r>
  <r>
    <x v="3689"/>
    <x v="83"/>
    <x v="1"/>
    <n v="52"/>
    <x v="5"/>
    <x v="2"/>
    <x v="2"/>
    <s v="2020-06-30"/>
    <x v="0"/>
    <x v="0"/>
    <n v="26"/>
    <n v="23"/>
    <n v="3"/>
    <n v="17"/>
    <n v="53661"/>
    <n v="2063.8846153846152"/>
    <n v="47469.346153846149"/>
    <n v="9493.8692307692309"/>
    <n v="4746.9346153846154"/>
    <n v="5696.3215384615378"/>
    <n v="200"/>
    <n v="5896.3215384615378"/>
    <n v="3400"/>
    <n v="65110.149999999994"/>
    <n v="59213.828461538455"/>
    <s v="Paid"/>
    <s v="Axis"/>
    <s v="156736017816"/>
    <s v="736842610539"/>
  </r>
  <r>
    <x v="3690"/>
    <x v="47"/>
    <x v="0"/>
    <n v="33"/>
    <x v="2"/>
    <x v="3"/>
    <x v="3"/>
    <s v="2022-05-03"/>
    <x v="0"/>
    <x v="0"/>
    <n v="26"/>
    <n v="23"/>
    <n v="3"/>
    <n v="14"/>
    <n v="53077"/>
    <n v="2041.4230769230769"/>
    <n v="46952.730769230766"/>
    <n v="9390.5461538461532"/>
    <n v="4695.2730769230766"/>
    <n v="5634.3276923076919"/>
    <n v="200"/>
    <n v="5834.3276923076919"/>
    <n v="2800"/>
    <n v="63838.549999999996"/>
    <n v="58004.222307692304"/>
    <s v="Paid"/>
    <s v="ICICI"/>
    <s v="952817981549"/>
    <s v="138936461385"/>
  </r>
  <r>
    <x v="3691"/>
    <x v="128"/>
    <x v="0"/>
    <n v="53"/>
    <x v="3"/>
    <x v="3"/>
    <x v="3"/>
    <s v="2019-02-22"/>
    <x v="0"/>
    <x v="0"/>
    <n v="26"/>
    <n v="24"/>
    <n v="2"/>
    <n v="7"/>
    <n v="49728"/>
    <n v="1912.6153846153845"/>
    <n v="45902.769230769227"/>
    <n v="9180.5538461538454"/>
    <n v="4590.2769230769227"/>
    <n v="5508.332307692307"/>
    <n v="200"/>
    <n v="5708.332307692307"/>
    <n v="1400"/>
    <n v="61073.599999999991"/>
    <n v="55365.267692307687"/>
    <s v="Paid"/>
    <s v="HDFC"/>
    <s v="282981572379"/>
    <s v="222704140731"/>
  </r>
  <r>
    <x v="3692"/>
    <x v="136"/>
    <x v="0"/>
    <n v="36"/>
    <x v="3"/>
    <x v="5"/>
    <x v="3"/>
    <s v="2022-05-12"/>
    <x v="0"/>
    <x v="0"/>
    <n v="26"/>
    <n v="21"/>
    <n v="5"/>
    <n v="12"/>
    <n v="67404"/>
    <n v="2592.4615384615386"/>
    <n v="54441.692307692312"/>
    <n v="10888.338461538464"/>
    <n v="5444.1692307692319"/>
    <n v="6533.0030769230771"/>
    <n v="200"/>
    <n v="6733.0030769230771"/>
    <n v="2400"/>
    <n v="73174.200000000012"/>
    <n v="66441.196923076932"/>
    <s v="Paid"/>
    <s v="HDFC"/>
    <s v="999060092797"/>
    <s v="840643443596"/>
  </r>
  <r>
    <x v="3693"/>
    <x v="79"/>
    <x v="0"/>
    <n v="53"/>
    <x v="5"/>
    <x v="3"/>
    <x v="2"/>
    <s v="2022-10-30"/>
    <x v="0"/>
    <x v="0"/>
    <n v="26"/>
    <n v="22"/>
    <n v="4"/>
    <n v="15"/>
    <n v="23044"/>
    <n v="886.30769230769226"/>
    <n v="19498.76923076923"/>
    <n v="3899.7538461538461"/>
    <n v="1949.876923076923"/>
    <n v="2339.8523076923075"/>
    <n v="200"/>
    <n v="2539.8523076923075"/>
    <n v="3000"/>
    <n v="28348.400000000001"/>
    <n v="25808.547692307693"/>
    <s v="Paid"/>
    <s v="HDFC"/>
    <s v="670995926443"/>
    <s v="200225853635"/>
  </r>
  <r>
    <x v="3694"/>
    <x v="152"/>
    <x v="1"/>
    <n v="31"/>
    <x v="1"/>
    <x v="5"/>
    <x v="5"/>
    <s v="2021-05-09"/>
    <x v="0"/>
    <x v="0"/>
    <n v="26"/>
    <n v="22"/>
    <n v="4"/>
    <n v="14"/>
    <n v="56673"/>
    <n v="2179.7307692307691"/>
    <n v="47954.076923076922"/>
    <n v="9590.8153846153855"/>
    <n v="4795.4076923076927"/>
    <n v="5754.4892307692307"/>
    <n v="200"/>
    <n v="5954.4892307692307"/>
    <n v="2800"/>
    <n v="65140.3"/>
    <n v="59185.810769230775"/>
    <s v="Paid"/>
    <s v="Axis"/>
    <s v="596609095421"/>
    <s v="419401351903"/>
  </r>
  <r>
    <x v="3695"/>
    <x v="119"/>
    <x v="0"/>
    <n v="49"/>
    <x v="5"/>
    <x v="3"/>
    <x v="3"/>
    <s v="2025-10-03"/>
    <x v="0"/>
    <x v="0"/>
    <n v="26"/>
    <n v="24"/>
    <n v="2"/>
    <n v="3"/>
    <n v="38020"/>
    <n v="1462.3076923076924"/>
    <n v="35095.384615384617"/>
    <n v="7019.0769230769238"/>
    <n v="3509.5384615384619"/>
    <n v="4211.4461538461537"/>
    <n v="200"/>
    <n v="4411.4461538461537"/>
    <n v="600"/>
    <n v="46224"/>
    <n v="41812.553846153845"/>
    <s v="Paid"/>
    <s v="Axis"/>
    <s v="601149290096"/>
    <s v="905712900434"/>
  </r>
  <r>
    <x v="3696"/>
    <x v="122"/>
    <x v="0"/>
    <n v="38"/>
    <x v="0"/>
    <x v="5"/>
    <x v="1"/>
    <s v="2019-06-10"/>
    <x v="0"/>
    <x v="0"/>
    <n v="26"/>
    <n v="25"/>
    <n v="1"/>
    <n v="0"/>
    <n v="24178"/>
    <n v="929.92307692307691"/>
    <n v="23248.076923076922"/>
    <n v="4649.6153846153848"/>
    <n v="2324.8076923076924"/>
    <n v="2789.7692307692305"/>
    <n v="200"/>
    <n v="2989.7692307692305"/>
    <n v="0"/>
    <n v="30222.499999999996"/>
    <n v="27232.730769230766"/>
    <s v="Paid"/>
    <s v="ICICI"/>
    <s v="635178643669"/>
    <s v="592981221327"/>
  </r>
  <r>
    <x v="3697"/>
    <x v="167"/>
    <x v="0"/>
    <n v="23"/>
    <x v="7"/>
    <x v="1"/>
    <x v="2"/>
    <s v="2022-03-23"/>
    <x v="0"/>
    <x v="0"/>
    <n v="26"/>
    <n v="25"/>
    <n v="1"/>
    <n v="12"/>
    <n v="39213"/>
    <n v="1508.1923076923076"/>
    <n v="37704.807692307688"/>
    <n v="7540.9615384615381"/>
    <n v="3770.4807692307691"/>
    <n v="4524.576923076922"/>
    <n v="200"/>
    <n v="4724.576923076922"/>
    <n v="2400"/>
    <n v="51416.249999999993"/>
    <n v="46691.673076923071"/>
    <s v="Paid"/>
    <s v="HDFC"/>
    <s v="236060361491"/>
    <s v="885739764401"/>
  </r>
  <r>
    <x v="3698"/>
    <x v="169"/>
    <x v="0"/>
    <n v="53"/>
    <x v="4"/>
    <x v="2"/>
    <x v="3"/>
    <s v="2021-02-14"/>
    <x v="0"/>
    <x v="0"/>
    <n v="26"/>
    <n v="24"/>
    <n v="2"/>
    <n v="2"/>
    <n v="21224"/>
    <n v="816.30769230769226"/>
    <n v="19591.384615384613"/>
    <n v="3918.2769230769227"/>
    <n v="1959.1384615384613"/>
    <n v="2350.9661538461537"/>
    <n v="200"/>
    <n v="2550.9661538461537"/>
    <n v="400"/>
    <n v="25868.799999999996"/>
    <n v="23317.833846153841"/>
    <s v="Paid"/>
    <s v="Axis"/>
    <s v="268107164259"/>
    <s v="697914355728"/>
  </r>
  <r>
    <x v="3699"/>
    <x v="146"/>
    <x v="1"/>
    <n v="44"/>
    <x v="0"/>
    <x v="0"/>
    <x v="3"/>
    <s v="2021-05-30"/>
    <x v="0"/>
    <x v="0"/>
    <n v="26"/>
    <n v="24"/>
    <n v="2"/>
    <n v="9"/>
    <n v="71441"/>
    <n v="2747.7307692307691"/>
    <n v="65945.538461538454"/>
    <n v="13189.107692307691"/>
    <n v="6594.5538461538454"/>
    <n v="7913.4646153846143"/>
    <n v="200"/>
    <n v="8113.4646153846143"/>
    <n v="1800"/>
    <n v="87529.199999999983"/>
    <n v="79415.735384615371"/>
    <s v="Paid"/>
    <s v="ICICI"/>
    <s v="439151344171"/>
    <s v="462183591446"/>
  </r>
  <r>
    <x v="3700"/>
    <x v="5"/>
    <x v="0"/>
    <n v="40"/>
    <x v="1"/>
    <x v="3"/>
    <x v="1"/>
    <s v="2022-05-06"/>
    <x v="0"/>
    <x v="0"/>
    <n v="26"/>
    <n v="25"/>
    <n v="1"/>
    <n v="9"/>
    <n v="71818"/>
    <n v="2762.2307692307691"/>
    <n v="69055.76923076922"/>
    <n v="13811.153846153844"/>
    <n v="6905.576923076922"/>
    <n v="8286.6923076923067"/>
    <n v="200"/>
    <n v="8486.6923076923067"/>
    <n v="1800"/>
    <n v="91572.499999999985"/>
    <n v="83085.807692307673"/>
    <s v="Paid"/>
    <s v="SBI"/>
    <s v="786235723811"/>
    <s v="571842310689"/>
  </r>
  <r>
    <x v="3701"/>
    <x v="152"/>
    <x v="0"/>
    <n v="33"/>
    <x v="2"/>
    <x v="4"/>
    <x v="3"/>
    <s v="2023-06-24"/>
    <x v="0"/>
    <x v="0"/>
    <n v="26"/>
    <n v="23"/>
    <n v="3"/>
    <n v="4"/>
    <n v="32353"/>
    <n v="1244.3461538461538"/>
    <n v="28619.961538461539"/>
    <n v="5723.9923076923078"/>
    <n v="2861.9961538461539"/>
    <n v="3434.3953846153845"/>
    <n v="200"/>
    <n v="3634.3953846153845"/>
    <n v="800"/>
    <n v="38005.949999999997"/>
    <n v="34371.554615384615"/>
    <s v="Paid"/>
    <s v="SBI"/>
    <s v="679083874747"/>
    <s v="861313195218"/>
  </r>
  <r>
    <x v="3702"/>
    <x v="101"/>
    <x v="1"/>
    <n v="36"/>
    <x v="0"/>
    <x v="0"/>
    <x v="6"/>
    <s v="2024-09-26"/>
    <x v="0"/>
    <x v="0"/>
    <n v="26"/>
    <n v="22"/>
    <n v="4"/>
    <n v="15"/>
    <n v="37608"/>
    <n v="1446.4615384615386"/>
    <n v="31822.153846153848"/>
    <n v="6364.4307692307702"/>
    <n v="3182.2153846153851"/>
    <n v="3818.6584615384618"/>
    <n v="200"/>
    <n v="4018.6584615384618"/>
    <n v="3000"/>
    <n v="44368.800000000003"/>
    <n v="40350.141538461539"/>
    <s v="Paid"/>
    <s v="Axis"/>
    <s v="696036359408"/>
    <s v="839430263763"/>
  </r>
  <r>
    <x v="3703"/>
    <x v="100"/>
    <x v="1"/>
    <n v="28"/>
    <x v="4"/>
    <x v="5"/>
    <x v="1"/>
    <s v="2025-05-08"/>
    <x v="0"/>
    <x v="0"/>
    <n v="26"/>
    <n v="24"/>
    <n v="2"/>
    <n v="0"/>
    <n v="23856"/>
    <n v="917.53846153846155"/>
    <n v="22020.923076923078"/>
    <n v="4404.1846153846154"/>
    <n v="2202.0923076923077"/>
    <n v="2642.5107692307693"/>
    <n v="200"/>
    <n v="2842.5107692307693"/>
    <n v="0"/>
    <n v="28627.200000000001"/>
    <n v="25784.689230769232"/>
    <s v="Paid"/>
    <s v="Axis"/>
    <s v="342029083404"/>
    <s v="197022747562"/>
  </r>
  <r>
    <x v="3704"/>
    <x v="76"/>
    <x v="0"/>
    <n v="38"/>
    <x v="0"/>
    <x v="0"/>
    <x v="5"/>
    <s v="2022-10-22"/>
    <x v="0"/>
    <x v="0"/>
    <n v="26"/>
    <n v="23"/>
    <n v="3"/>
    <n v="6"/>
    <n v="49025"/>
    <n v="1885.5769230769231"/>
    <n v="43368.269230769234"/>
    <n v="8673.6538461538476"/>
    <n v="4336.8269230769238"/>
    <n v="5204.1923076923076"/>
    <n v="200"/>
    <n v="5404.1923076923076"/>
    <n v="1200"/>
    <n v="57578.75"/>
    <n v="52174.557692307695"/>
    <s v="Paid"/>
    <s v="SBI"/>
    <s v="231398693348"/>
    <s v="411451325719"/>
  </r>
  <r>
    <x v="3705"/>
    <x v="198"/>
    <x v="1"/>
    <n v="38"/>
    <x v="4"/>
    <x v="2"/>
    <x v="2"/>
    <s v="2019-01-06"/>
    <x v="0"/>
    <x v="0"/>
    <n v="26"/>
    <n v="26"/>
    <n v="0"/>
    <n v="13"/>
    <n v="36395"/>
    <n v="1399.8076923076924"/>
    <n v="36395"/>
    <n v="7279"/>
    <n v="3639.5"/>
    <n v="4367.3999999999996"/>
    <n v="200"/>
    <n v="4567.3999999999996"/>
    <n v="2600"/>
    <n v="49913.5"/>
    <n v="45346.1"/>
    <s v="Paid"/>
    <s v="HDFC"/>
    <s v="139667110292"/>
    <s v="732989884284"/>
  </r>
  <r>
    <x v="3706"/>
    <x v="126"/>
    <x v="1"/>
    <n v="28"/>
    <x v="3"/>
    <x v="2"/>
    <x v="6"/>
    <s v="2021-12-22"/>
    <x v="0"/>
    <x v="0"/>
    <n v="26"/>
    <n v="24"/>
    <n v="2"/>
    <n v="13"/>
    <n v="36709"/>
    <n v="1411.8846153846155"/>
    <n v="33885.230769230773"/>
    <n v="6777.046153846155"/>
    <n v="3388.5230769230775"/>
    <n v="4066.2276923076925"/>
    <n v="200"/>
    <n v="4266.2276923076925"/>
    <n v="2600"/>
    <n v="46650.8"/>
    <n v="42384.57230769231"/>
    <s v="Paid"/>
    <s v="SBI"/>
    <s v="868242331781"/>
    <s v="569790051055"/>
  </r>
  <r>
    <x v="3707"/>
    <x v="131"/>
    <x v="1"/>
    <n v="40"/>
    <x v="4"/>
    <x v="3"/>
    <x v="0"/>
    <s v="2023-12-28"/>
    <x v="0"/>
    <x v="0"/>
    <n v="26"/>
    <n v="24"/>
    <n v="2"/>
    <n v="4"/>
    <n v="20784"/>
    <n v="799.38461538461536"/>
    <n v="19185.23076923077"/>
    <n v="3837.0461538461541"/>
    <n v="1918.523076923077"/>
    <n v="2302.2276923076925"/>
    <n v="200"/>
    <n v="2502.2276923076925"/>
    <n v="800"/>
    <n v="25740.799999999999"/>
    <n v="23238.572307692306"/>
    <s v="Paid"/>
    <s v="SBI"/>
    <s v="317171010195"/>
    <s v="994896677590"/>
  </r>
  <r>
    <x v="3708"/>
    <x v="166"/>
    <x v="1"/>
    <n v="26"/>
    <x v="6"/>
    <x v="2"/>
    <x v="6"/>
    <s v="2022-12-15"/>
    <x v="0"/>
    <x v="0"/>
    <n v="26"/>
    <n v="22"/>
    <n v="4"/>
    <n v="12"/>
    <n v="67621"/>
    <n v="2600.8076923076924"/>
    <n v="57217.769230769234"/>
    <n v="11443.553846153847"/>
    <n v="5721.7769230769236"/>
    <n v="6866.1323076923081"/>
    <n v="200"/>
    <n v="7066.1323076923081"/>
    <n v="2400"/>
    <n v="76783.100000000006"/>
    <n v="69716.967692307691"/>
    <s v="Paid"/>
    <s v="HDFC"/>
    <s v="903870390492"/>
    <s v="727045432577"/>
  </r>
  <r>
    <x v="3709"/>
    <x v="124"/>
    <x v="1"/>
    <n v="39"/>
    <x v="5"/>
    <x v="2"/>
    <x v="3"/>
    <s v="2020-01-31"/>
    <x v="0"/>
    <x v="0"/>
    <n v="26"/>
    <n v="24"/>
    <n v="2"/>
    <n v="1"/>
    <n v="27818"/>
    <n v="1069.9230769230769"/>
    <n v="25678.153846153844"/>
    <n v="5135.6307692307691"/>
    <n v="2567.8153846153846"/>
    <n v="3081.3784615384611"/>
    <n v="200"/>
    <n v="3281.3784615384611"/>
    <n v="200"/>
    <n v="33581.599999999999"/>
    <n v="30300.221538461537"/>
    <s v="Paid"/>
    <s v="SBI"/>
    <s v="722597695694"/>
    <s v="814078168389"/>
  </r>
  <r>
    <x v="3710"/>
    <x v="12"/>
    <x v="1"/>
    <n v="33"/>
    <x v="0"/>
    <x v="0"/>
    <x v="2"/>
    <s v="2022-09-01"/>
    <x v="0"/>
    <x v="0"/>
    <n v="26"/>
    <n v="23"/>
    <n v="3"/>
    <n v="20"/>
    <n v="34655"/>
    <n v="1332.8846153846155"/>
    <n v="30656.346153846156"/>
    <n v="6131.2692307692314"/>
    <n v="3065.6346153846157"/>
    <n v="3678.7615384615387"/>
    <n v="200"/>
    <n v="3878.7615384615387"/>
    <n v="4000"/>
    <n v="43853.250000000007"/>
    <n v="39974.488461538465"/>
    <s v="Paid"/>
    <s v="ICICI"/>
    <s v="294134790524"/>
    <s v="351901415166"/>
  </r>
  <r>
    <x v="3711"/>
    <x v="179"/>
    <x v="0"/>
    <n v="43"/>
    <x v="6"/>
    <x v="4"/>
    <x v="3"/>
    <s v="2022-04-16"/>
    <x v="0"/>
    <x v="0"/>
    <n v="26"/>
    <n v="25"/>
    <n v="1"/>
    <n v="12"/>
    <n v="58592"/>
    <n v="2253.5384615384614"/>
    <n v="56338.461538461539"/>
    <n v="11267.692307692309"/>
    <n v="5633.8461538461543"/>
    <n v="6760.6153846153848"/>
    <n v="200"/>
    <n v="6960.6153846153848"/>
    <n v="2400"/>
    <n v="75640"/>
    <n v="68679.38461538461"/>
    <s v="Paid"/>
    <s v="SBI"/>
    <s v="981087301922"/>
    <s v="648092257257"/>
  </r>
  <r>
    <x v="3712"/>
    <x v="191"/>
    <x v="1"/>
    <n v="53"/>
    <x v="1"/>
    <x v="5"/>
    <x v="0"/>
    <s v="2023-01-28"/>
    <x v="0"/>
    <x v="0"/>
    <n v="26"/>
    <n v="22"/>
    <n v="4"/>
    <n v="8"/>
    <n v="68624"/>
    <n v="2639.3846153846152"/>
    <n v="58066.461538461532"/>
    <n v="11613.292307692307"/>
    <n v="5806.6461538461535"/>
    <n v="6967.9753846153835"/>
    <n v="200"/>
    <n v="7167.9753846153835"/>
    <n v="1600"/>
    <n v="77086.399999999994"/>
    <n v="69918.424615384603"/>
    <s v="Paid"/>
    <s v="Axis"/>
    <s v="555349845046"/>
    <s v="195759606646"/>
  </r>
  <r>
    <x v="3713"/>
    <x v="127"/>
    <x v="0"/>
    <n v="44"/>
    <x v="2"/>
    <x v="3"/>
    <x v="3"/>
    <s v="2025-07-21"/>
    <x v="0"/>
    <x v="0"/>
    <n v="26"/>
    <n v="24"/>
    <n v="2"/>
    <n v="8"/>
    <n v="18313"/>
    <n v="704.34615384615381"/>
    <n v="16904.307692307691"/>
    <n v="3380.8615384615387"/>
    <n v="1690.4307692307693"/>
    <n v="2028.5169230769229"/>
    <n v="200"/>
    <n v="2228.5169230769229"/>
    <n v="1600"/>
    <n v="23575.599999999999"/>
    <n v="21347.083076923074"/>
    <s v="Paid"/>
    <s v="SBI"/>
    <s v="657185573387"/>
    <s v="432120936201"/>
  </r>
  <r>
    <x v="3714"/>
    <x v="178"/>
    <x v="0"/>
    <n v="28"/>
    <x v="0"/>
    <x v="0"/>
    <x v="0"/>
    <s v="2023-11-17"/>
    <x v="0"/>
    <x v="0"/>
    <n v="26"/>
    <n v="23"/>
    <n v="3"/>
    <n v="8"/>
    <n v="77874"/>
    <n v="2995.1538461538462"/>
    <n v="68888.538461538468"/>
    <n v="13777.707692307695"/>
    <n v="6888.8538461538474"/>
    <n v="8266.624615384615"/>
    <n v="200"/>
    <n v="8466.624615384615"/>
    <n v="1600"/>
    <n v="91155.1"/>
    <n v="82688.475384615391"/>
    <s v="Paid"/>
    <s v="ICICI"/>
    <s v="815241882410"/>
    <s v="873769818022"/>
  </r>
  <r>
    <x v="3715"/>
    <x v="33"/>
    <x v="0"/>
    <n v="43"/>
    <x v="7"/>
    <x v="2"/>
    <x v="2"/>
    <s v="2019-07-09"/>
    <x v="0"/>
    <x v="0"/>
    <n v="26"/>
    <n v="25"/>
    <n v="1"/>
    <n v="15"/>
    <n v="43721"/>
    <n v="1681.5769230769231"/>
    <n v="42039.423076923078"/>
    <n v="8407.8846153846152"/>
    <n v="4203.9423076923076"/>
    <n v="5044.7307692307695"/>
    <n v="200"/>
    <n v="5244.7307692307695"/>
    <n v="3000"/>
    <n v="57651.25"/>
    <n v="52406.519230769234"/>
    <s v="Paid"/>
    <s v="SBI"/>
    <s v="319284069319"/>
    <s v="659245823714"/>
  </r>
  <r>
    <x v="3716"/>
    <x v="148"/>
    <x v="1"/>
    <n v="25"/>
    <x v="5"/>
    <x v="3"/>
    <x v="1"/>
    <s v="2021-05-22"/>
    <x v="0"/>
    <x v="0"/>
    <n v="26"/>
    <n v="21"/>
    <n v="5"/>
    <n v="10"/>
    <n v="62280"/>
    <n v="2395.3846153846152"/>
    <n v="50303.076923076922"/>
    <n v="10060.615384615385"/>
    <n v="5030.3076923076924"/>
    <n v="6036.3692307692309"/>
    <n v="200"/>
    <n v="6236.3692307692309"/>
    <n v="2000"/>
    <n v="67394"/>
    <n v="61157.630769230767"/>
    <s v="Paid"/>
    <s v="Axis"/>
    <s v="503332403447"/>
    <s v="551922281109"/>
  </r>
  <r>
    <x v="3717"/>
    <x v="196"/>
    <x v="0"/>
    <n v="33"/>
    <x v="1"/>
    <x v="2"/>
    <x v="6"/>
    <s v="2024-09-03"/>
    <x v="0"/>
    <x v="0"/>
    <n v="26"/>
    <n v="23"/>
    <n v="3"/>
    <n v="19"/>
    <n v="43177"/>
    <n v="1660.6538461538462"/>
    <n v="38195.038461538461"/>
    <n v="7639.0076923076922"/>
    <n v="3819.5038461538461"/>
    <n v="4583.4046153846148"/>
    <n v="200"/>
    <n v="4783.4046153846148"/>
    <n v="3800"/>
    <n v="53453.55"/>
    <n v="48670.145384615389"/>
    <s v="Paid"/>
    <s v="SBI"/>
    <s v="187471433357"/>
    <s v="471805709401"/>
  </r>
  <r>
    <x v="3718"/>
    <x v="140"/>
    <x v="1"/>
    <n v="43"/>
    <x v="4"/>
    <x v="2"/>
    <x v="1"/>
    <s v="2019-04-26"/>
    <x v="0"/>
    <x v="0"/>
    <n v="26"/>
    <n v="22"/>
    <n v="4"/>
    <n v="16"/>
    <n v="22721"/>
    <n v="873.88461538461536"/>
    <n v="19225.461538461539"/>
    <n v="3845.0923076923082"/>
    <n v="1922.5461538461541"/>
    <n v="2307.0553846153848"/>
    <n v="200"/>
    <n v="2507.0553846153848"/>
    <n v="3200"/>
    <n v="28193.1"/>
    <n v="25686.044615384613"/>
    <s v="Paid"/>
    <s v="SBI"/>
    <s v="574762617308"/>
    <s v="394908898135"/>
  </r>
  <r>
    <x v="3719"/>
    <x v="166"/>
    <x v="1"/>
    <n v="22"/>
    <x v="7"/>
    <x v="4"/>
    <x v="0"/>
    <s v="2022-12-03"/>
    <x v="0"/>
    <x v="0"/>
    <n v="26"/>
    <n v="21"/>
    <n v="5"/>
    <n v="16"/>
    <n v="67269"/>
    <n v="2587.2692307692309"/>
    <n v="54332.653846153851"/>
    <n v="10866.530769230771"/>
    <n v="5433.2653846153853"/>
    <n v="6519.918461538462"/>
    <n v="200"/>
    <n v="6719.918461538462"/>
    <n v="3200"/>
    <n v="73832.450000000012"/>
    <n v="67112.531538461553"/>
    <s v="Paid"/>
    <s v="HDFC"/>
    <s v="135943404455"/>
    <s v="699715340919"/>
  </r>
  <r>
    <x v="3720"/>
    <x v="104"/>
    <x v="0"/>
    <n v="31"/>
    <x v="3"/>
    <x v="5"/>
    <x v="1"/>
    <s v="2023-03-18"/>
    <x v="0"/>
    <x v="0"/>
    <n v="26"/>
    <n v="26"/>
    <n v="0"/>
    <n v="13"/>
    <n v="77165"/>
    <n v="2967.8846153846152"/>
    <n v="77165"/>
    <n v="15433"/>
    <n v="7716.5"/>
    <n v="9259.7999999999993"/>
    <n v="200"/>
    <n v="9459.7999999999993"/>
    <n v="2600"/>
    <n v="102914.5"/>
    <n v="93454.7"/>
    <s v="Paid"/>
    <s v="ICICI"/>
    <s v="180615429024"/>
    <s v="547923726680"/>
  </r>
  <r>
    <x v="3721"/>
    <x v="44"/>
    <x v="0"/>
    <n v="48"/>
    <x v="7"/>
    <x v="4"/>
    <x v="2"/>
    <s v="2022-09-01"/>
    <x v="0"/>
    <x v="0"/>
    <n v="26"/>
    <n v="26"/>
    <n v="0"/>
    <n v="16"/>
    <n v="34023"/>
    <n v="1308.5769230769231"/>
    <n v="34023"/>
    <n v="6804.6"/>
    <n v="3402.3"/>
    <n v="4082.7599999999998"/>
    <n v="200"/>
    <n v="4282.76"/>
    <n v="3200"/>
    <n v="47429.9"/>
    <n v="43147.14"/>
    <s v="Paid"/>
    <s v="ICICI"/>
    <s v="437939154273"/>
    <s v="323595805973"/>
  </r>
  <r>
    <x v="3722"/>
    <x v="199"/>
    <x v="1"/>
    <n v="38"/>
    <x v="2"/>
    <x v="4"/>
    <x v="2"/>
    <s v="2021-05-31"/>
    <x v="0"/>
    <x v="0"/>
    <n v="26"/>
    <n v="23"/>
    <n v="3"/>
    <n v="4"/>
    <n v="26859"/>
    <n v="1033.0384615384614"/>
    <n v="23759.884615384613"/>
    <n v="4751.9769230769225"/>
    <n v="2375.9884615384613"/>
    <n v="2851.1861538461535"/>
    <n v="200"/>
    <n v="3051.1861538461535"/>
    <n v="800"/>
    <n v="31687.85"/>
    <n v="28636.663846153846"/>
    <s v="Paid"/>
    <s v="ICICI"/>
    <s v="897839479652"/>
    <s v="102428867842"/>
  </r>
  <r>
    <x v="3723"/>
    <x v="159"/>
    <x v="1"/>
    <n v="53"/>
    <x v="4"/>
    <x v="4"/>
    <x v="6"/>
    <s v="2023-07-31"/>
    <x v="0"/>
    <x v="0"/>
    <n v="26"/>
    <n v="23"/>
    <n v="3"/>
    <n v="4"/>
    <n v="49970"/>
    <n v="1921.9230769230769"/>
    <n v="44204.230769230766"/>
    <n v="8840.8461538461543"/>
    <n v="4420.4230769230771"/>
    <n v="5304.5076923076913"/>
    <n v="200"/>
    <n v="5504.5076923076913"/>
    <n v="800"/>
    <n v="58265.5"/>
    <n v="52760.992307692308"/>
    <s v="Paid"/>
    <s v="Axis"/>
    <s v="642162007445"/>
    <s v="631933119566"/>
  </r>
  <r>
    <x v="3724"/>
    <x v="80"/>
    <x v="1"/>
    <n v="36"/>
    <x v="1"/>
    <x v="4"/>
    <x v="4"/>
    <s v="2024-09-14"/>
    <x v="0"/>
    <x v="0"/>
    <n v="26"/>
    <n v="24"/>
    <n v="2"/>
    <n v="13"/>
    <n v="39109"/>
    <n v="1504.1923076923076"/>
    <n v="36100.615384615383"/>
    <n v="7220.123076923077"/>
    <n v="3610.0615384615385"/>
    <n v="4332.0738461538458"/>
    <n v="200"/>
    <n v="4532.0738461538458"/>
    <n v="2600"/>
    <n v="49530.799999999996"/>
    <n v="44998.726153846146"/>
    <s v="Paid"/>
    <s v="HDFC"/>
    <s v="869985418684"/>
    <s v="439894077909"/>
  </r>
  <r>
    <x v="3725"/>
    <x v="46"/>
    <x v="1"/>
    <n v="46"/>
    <x v="4"/>
    <x v="5"/>
    <x v="0"/>
    <s v="2019-12-17"/>
    <x v="0"/>
    <x v="0"/>
    <n v="26"/>
    <n v="24"/>
    <n v="2"/>
    <n v="7"/>
    <n v="62883"/>
    <n v="2418.5769230769229"/>
    <n v="58045.846153846149"/>
    <n v="11609.16923076923"/>
    <n v="5804.5846153846151"/>
    <n v="6965.5015384615372"/>
    <n v="200"/>
    <n v="7165.5015384615372"/>
    <n v="1400"/>
    <n v="76859.600000000006"/>
    <n v="69694.098461538466"/>
    <s v="Paid"/>
    <s v="HDFC"/>
    <s v="615603937708"/>
    <s v="486108531938"/>
  </r>
  <r>
    <x v="3726"/>
    <x v="193"/>
    <x v="0"/>
    <n v="35"/>
    <x v="5"/>
    <x v="0"/>
    <x v="3"/>
    <s v="2021-12-10"/>
    <x v="0"/>
    <x v="0"/>
    <n v="26"/>
    <n v="23"/>
    <n v="3"/>
    <n v="17"/>
    <n v="33017"/>
    <n v="1269.8846153846155"/>
    <n v="29207.346153846156"/>
    <n v="5841.4692307692312"/>
    <n v="2920.7346153846156"/>
    <n v="3504.8815384615386"/>
    <n v="200"/>
    <n v="3704.8815384615386"/>
    <n v="3400"/>
    <n v="41369.550000000003"/>
    <n v="37664.668461538466"/>
    <s v="Paid"/>
    <s v="SBI"/>
    <s v="948386278505"/>
    <s v="915125064704"/>
  </r>
  <r>
    <x v="3727"/>
    <x v="108"/>
    <x v="0"/>
    <n v="33"/>
    <x v="6"/>
    <x v="2"/>
    <x v="5"/>
    <s v="2024-09-15"/>
    <x v="0"/>
    <x v="0"/>
    <n v="26"/>
    <n v="24"/>
    <n v="2"/>
    <n v="13"/>
    <n v="28468"/>
    <n v="1094.9230769230769"/>
    <n v="26278.153846153844"/>
    <n v="5255.6307692307691"/>
    <n v="2627.8153846153846"/>
    <n v="3153.3784615384611"/>
    <n v="200"/>
    <n v="3353.3784615384611"/>
    <n v="2600"/>
    <n v="36761.599999999999"/>
    <n v="33408.221538461541"/>
    <s v="Paid"/>
    <s v="HDFC"/>
    <s v="876624135401"/>
    <s v="110488127438"/>
  </r>
  <r>
    <x v="3728"/>
    <x v="40"/>
    <x v="0"/>
    <n v="47"/>
    <x v="0"/>
    <x v="3"/>
    <x v="2"/>
    <s v="2021-08-20"/>
    <x v="0"/>
    <x v="0"/>
    <n v="26"/>
    <n v="24"/>
    <n v="2"/>
    <n v="1"/>
    <n v="20121"/>
    <n v="773.88461538461536"/>
    <n v="18573.23076923077"/>
    <n v="3714.646153846154"/>
    <n v="1857.323076923077"/>
    <n v="2228.7876923076924"/>
    <n v="200"/>
    <n v="2428.7876923076924"/>
    <n v="200"/>
    <n v="24345.200000000001"/>
    <n v="21916.41230769231"/>
    <s v="Paid"/>
    <s v="HDFC"/>
    <s v="523450941716"/>
    <s v="217498548317"/>
  </r>
  <r>
    <x v="3729"/>
    <x v="8"/>
    <x v="0"/>
    <n v="31"/>
    <x v="5"/>
    <x v="4"/>
    <x v="3"/>
    <s v="2023-04-20"/>
    <x v="0"/>
    <x v="0"/>
    <n v="26"/>
    <n v="26"/>
    <n v="0"/>
    <n v="3"/>
    <n v="26571"/>
    <n v="1021.9615384615385"/>
    <n v="26571"/>
    <n v="5314.2000000000007"/>
    <n v="2657.1000000000004"/>
    <n v="3188.52"/>
    <n v="200"/>
    <n v="3388.52"/>
    <n v="600"/>
    <n v="35142.300000000003"/>
    <n v="31753.780000000002"/>
    <s v="Paid"/>
    <s v="ICICI"/>
    <s v="846469017412"/>
    <s v="940011577892"/>
  </r>
  <r>
    <x v="3730"/>
    <x v="191"/>
    <x v="1"/>
    <n v="55"/>
    <x v="3"/>
    <x v="5"/>
    <x v="4"/>
    <s v="2024-05-31"/>
    <x v="0"/>
    <x v="0"/>
    <n v="26"/>
    <n v="24"/>
    <n v="2"/>
    <n v="9"/>
    <n v="69676"/>
    <n v="2679.8461538461538"/>
    <n v="64316.307692307688"/>
    <n v="12863.261538461538"/>
    <n v="6431.6307692307691"/>
    <n v="7717.9569230769221"/>
    <n v="200"/>
    <n v="7917.9569230769221"/>
    <n v="1800"/>
    <n v="85411.199999999997"/>
    <n v="77493.24307692307"/>
    <s v="Paid"/>
    <s v="HDFC"/>
    <s v="743729464166"/>
    <s v="505800892277"/>
  </r>
  <r>
    <x v="3731"/>
    <x v="101"/>
    <x v="1"/>
    <n v="31"/>
    <x v="2"/>
    <x v="0"/>
    <x v="4"/>
    <s v="2022-12-05"/>
    <x v="0"/>
    <x v="0"/>
    <n v="26"/>
    <n v="23"/>
    <n v="3"/>
    <n v="15"/>
    <n v="68122"/>
    <n v="2620.0769230769229"/>
    <n v="60261.769230769227"/>
    <n v="12052.353846153846"/>
    <n v="6026.1769230769232"/>
    <n v="7231.412307692307"/>
    <n v="200"/>
    <n v="7431.412307692307"/>
    <n v="3000"/>
    <n v="81340.3"/>
    <n v="73908.88769230769"/>
    <s v="Paid"/>
    <s v="HDFC"/>
    <s v="390924161296"/>
    <s v="462070849611"/>
  </r>
  <r>
    <x v="3732"/>
    <x v="111"/>
    <x v="1"/>
    <n v="21"/>
    <x v="0"/>
    <x v="0"/>
    <x v="2"/>
    <s v="2020-02-20"/>
    <x v="0"/>
    <x v="0"/>
    <n v="26"/>
    <n v="24"/>
    <n v="2"/>
    <n v="4"/>
    <n v="73530"/>
    <n v="2828.0769230769229"/>
    <n v="67873.846153846156"/>
    <n v="13574.769230769232"/>
    <n v="6787.3846153846162"/>
    <n v="8144.8615384615387"/>
    <n v="200"/>
    <n v="8344.8615384615387"/>
    <n v="800"/>
    <n v="89036"/>
    <n v="80691.13846153846"/>
    <s v="Paid"/>
    <s v="SBI"/>
    <s v="229676372871"/>
    <s v="165579430564"/>
  </r>
  <r>
    <x v="3733"/>
    <x v="145"/>
    <x v="1"/>
    <n v="43"/>
    <x v="2"/>
    <x v="3"/>
    <x v="4"/>
    <s v="2021-03-18"/>
    <x v="0"/>
    <x v="0"/>
    <n v="26"/>
    <n v="24"/>
    <n v="2"/>
    <n v="18"/>
    <n v="57660"/>
    <n v="2217.6923076923076"/>
    <n v="53224.615384615383"/>
    <n v="10644.923076923078"/>
    <n v="5322.461538461539"/>
    <n v="6386.9538461538459"/>
    <n v="200"/>
    <n v="6586.9538461538459"/>
    <n v="3600"/>
    <n v="72792"/>
    <n v="66205.046153846153"/>
    <s v="Paid"/>
    <s v="SBI"/>
    <s v="539816699515"/>
    <s v="866059350166"/>
  </r>
  <r>
    <x v="3734"/>
    <x v="48"/>
    <x v="1"/>
    <n v="30"/>
    <x v="1"/>
    <x v="0"/>
    <x v="4"/>
    <s v="2019-10-11"/>
    <x v="0"/>
    <x v="0"/>
    <n v="26"/>
    <n v="26"/>
    <n v="0"/>
    <n v="6"/>
    <n v="25335"/>
    <n v="974.42307692307691"/>
    <n v="25335"/>
    <n v="5067"/>
    <n v="2533.5"/>
    <n v="3040.2"/>
    <n v="200"/>
    <n v="3240.2"/>
    <n v="1200"/>
    <n v="34135.5"/>
    <n v="30895.3"/>
    <s v="Paid"/>
    <s v="Axis"/>
    <s v="499091976744"/>
    <s v="477170576662"/>
  </r>
  <r>
    <x v="3735"/>
    <x v="199"/>
    <x v="1"/>
    <n v="39"/>
    <x v="5"/>
    <x v="5"/>
    <x v="2"/>
    <s v="2019-01-09"/>
    <x v="0"/>
    <x v="0"/>
    <n v="26"/>
    <n v="26"/>
    <n v="0"/>
    <n v="3"/>
    <n v="65572"/>
    <n v="2522"/>
    <n v="65572"/>
    <n v="13114.400000000001"/>
    <n v="6557.2000000000007"/>
    <n v="7868.6399999999994"/>
    <n v="200"/>
    <n v="8068.6399999999994"/>
    <n v="600"/>
    <n v="85843.599999999991"/>
    <n v="77774.959999999992"/>
    <s v="Paid"/>
    <s v="ICICI"/>
    <s v="696136315239"/>
    <s v="788414621221"/>
  </r>
  <r>
    <x v="3736"/>
    <x v="120"/>
    <x v="0"/>
    <n v="44"/>
    <x v="3"/>
    <x v="2"/>
    <x v="1"/>
    <s v="2019-01-16"/>
    <x v="0"/>
    <x v="0"/>
    <n v="26"/>
    <n v="23"/>
    <n v="3"/>
    <n v="19"/>
    <n v="38933"/>
    <n v="1497.4230769230769"/>
    <n v="34440.730769230766"/>
    <n v="6888.1461538461535"/>
    <n v="3444.0730769230768"/>
    <n v="4132.8876923076914"/>
    <n v="200"/>
    <n v="4332.8876923076914"/>
    <n v="3800"/>
    <n v="48572.95"/>
    <n v="44240.062307692308"/>
    <s v="Paid"/>
    <s v="ICICI"/>
    <s v="364843431649"/>
    <s v="105264949947"/>
  </r>
  <r>
    <x v="3737"/>
    <x v="160"/>
    <x v="1"/>
    <n v="47"/>
    <x v="6"/>
    <x v="5"/>
    <x v="3"/>
    <s v="2024-10-22"/>
    <x v="0"/>
    <x v="0"/>
    <n v="26"/>
    <n v="22"/>
    <n v="4"/>
    <n v="6"/>
    <n v="74908"/>
    <n v="2881.0769230769229"/>
    <n v="63383.692307692305"/>
    <n v="12676.738461538462"/>
    <n v="6338.3692307692309"/>
    <n v="7606.0430769230761"/>
    <n v="200"/>
    <n v="7806.0430769230761"/>
    <n v="1200"/>
    <n v="83598.799999999988"/>
    <n v="75792.756923076915"/>
    <s v="Paid"/>
    <s v="Axis"/>
    <s v="355171204211"/>
    <s v="964056249504"/>
  </r>
  <r>
    <x v="3738"/>
    <x v="178"/>
    <x v="1"/>
    <n v="30"/>
    <x v="1"/>
    <x v="0"/>
    <x v="4"/>
    <s v="2023-12-10"/>
    <x v="0"/>
    <x v="0"/>
    <n v="26"/>
    <n v="22"/>
    <n v="4"/>
    <n v="8"/>
    <n v="43731"/>
    <n v="1681.9615384615386"/>
    <n v="37003.153846153851"/>
    <n v="7400.630769230771"/>
    <n v="3700.3153846153855"/>
    <n v="4440.378461538462"/>
    <n v="200"/>
    <n v="4640.378461538462"/>
    <n v="1600"/>
    <n v="49704.100000000006"/>
    <n v="45063.721538461541"/>
    <s v="Paid"/>
    <s v="HDFC"/>
    <s v="160047084844"/>
    <s v="673088022556"/>
  </r>
  <r>
    <x v="3739"/>
    <x v="166"/>
    <x v="0"/>
    <n v="42"/>
    <x v="5"/>
    <x v="4"/>
    <x v="4"/>
    <s v="2020-07-06"/>
    <x v="0"/>
    <x v="0"/>
    <n v="26"/>
    <n v="21"/>
    <n v="5"/>
    <n v="11"/>
    <n v="35597"/>
    <n v="1369.1153846153845"/>
    <n v="28751.423076923074"/>
    <n v="5750.2846153846149"/>
    <n v="2875.1423076923074"/>
    <n v="3450.1707692307687"/>
    <n v="200"/>
    <n v="3650.1707692307687"/>
    <n v="2200"/>
    <n v="39576.85"/>
    <n v="35926.67923076923"/>
    <s v="Paid"/>
    <s v="HDFC"/>
    <s v="836739550096"/>
    <s v="763453881129"/>
  </r>
  <r>
    <x v="3740"/>
    <x v="157"/>
    <x v="0"/>
    <n v="35"/>
    <x v="7"/>
    <x v="5"/>
    <x v="1"/>
    <s v="2023-06-08"/>
    <x v="0"/>
    <x v="0"/>
    <n v="26"/>
    <n v="23"/>
    <n v="3"/>
    <n v="15"/>
    <n v="65455"/>
    <n v="2517.5"/>
    <n v="57902.5"/>
    <n v="11580.5"/>
    <n v="5790.25"/>
    <n v="6948.3"/>
    <n v="200"/>
    <n v="7148.3"/>
    <n v="3000"/>
    <n v="78273.25"/>
    <n v="71124.95"/>
    <s v="Paid"/>
    <s v="ICICI"/>
    <s v="847310350760"/>
    <s v="813504586689"/>
  </r>
  <r>
    <x v="3741"/>
    <x v="122"/>
    <x v="1"/>
    <n v="24"/>
    <x v="1"/>
    <x v="5"/>
    <x v="3"/>
    <s v="2025-09-02"/>
    <x v="0"/>
    <x v="0"/>
    <n v="26"/>
    <n v="23"/>
    <n v="3"/>
    <n v="11"/>
    <n v="70337"/>
    <n v="2705.2692307692309"/>
    <n v="62221.192307692312"/>
    <n v="12444.238461538464"/>
    <n v="6222.1192307692318"/>
    <n v="7466.543076923077"/>
    <n v="200"/>
    <n v="7666.543076923077"/>
    <n v="2200"/>
    <n v="83087.55"/>
    <n v="75421.00692307693"/>
    <s v="Paid"/>
    <s v="ICICI"/>
    <s v="697020430879"/>
    <s v="224179437500"/>
  </r>
  <r>
    <x v="3742"/>
    <x v="197"/>
    <x v="1"/>
    <n v="36"/>
    <x v="6"/>
    <x v="4"/>
    <x v="4"/>
    <s v="2021-11-12"/>
    <x v="0"/>
    <x v="0"/>
    <n v="26"/>
    <n v="25"/>
    <n v="1"/>
    <n v="3"/>
    <n v="32271"/>
    <n v="1241.1923076923076"/>
    <n v="31029.807692307691"/>
    <n v="6205.961538461539"/>
    <n v="3102.9807692307695"/>
    <n v="3723.5769230769229"/>
    <n v="200"/>
    <n v="3923.5769230769229"/>
    <n v="600"/>
    <n v="40938.75"/>
    <n v="37015.173076923078"/>
    <s v="Paid"/>
    <s v="Axis"/>
    <s v="862377087041"/>
    <s v="643150770100"/>
  </r>
  <r>
    <x v="3743"/>
    <x v="79"/>
    <x v="0"/>
    <n v="39"/>
    <x v="6"/>
    <x v="4"/>
    <x v="2"/>
    <s v="2020-09-05"/>
    <x v="0"/>
    <x v="0"/>
    <n v="26"/>
    <n v="25"/>
    <n v="1"/>
    <n v="2"/>
    <n v="26914"/>
    <n v="1035.1538461538462"/>
    <n v="25878.846153846156"/>
    <n v="5175.7692307692314"/>
    <n v="2587.8846153846157"/>
    <n v="3105.4615384615386"/>
    <n v="200"/>
    <n v="3305.4615384615386"/>
    <n v="400"/>
    <n v="34042.5"/>
    <n v="30737.038461538461"/>
    <s v="Paid"/>
    <s v="HDFC"/>
    <s v="315303064151"/>
    <s v="342100643880"/>
  </r>
  <r>
    <x v="3744"/>
    <x v="161"/>
    <x v="0"/>
    <n v="38"/>
    <x v="0"/>
    <x v="3"/>
    <x v="0"/>
    <s v="2022-03-23"/>
    <x v="0"/>
    <x v="0"/>
    <n v="26"/>
    <n v="24"/>
    <n v="2"/>
    <n v="3"/>
    <n v="77323"/>
    <n v="2973.9615384615386"/>
    <n v="71375.076923076922"/>
    <n v="14275.015384615384"/>
    <n v="7137.5076923076922"/>
    <n v="8565.0092307692303"/>
    <n v="200"/>
    <n v="8765.0092307692303"/>
    <n v="600"/>
    <n v="93387.6"/>
    <n v="84622.590769230781"/>
    <s v="Paid"/>
    <s v="Axis"/>
    <s v="136447498190"/>
    <s v="579883775106"/>
  </r>
  <r>
    <x v="3745"/>
    <x v="17"/>
    <x v="1"/>
    <n v="39"/>
    <x v="7"/>
    <x v="1"/>
    <x v="5"/>
    <s v="2025-10-11"/>
    <x v="0"/>
    <x v="0"/>
    <n v="26"/>
    <n v="22"/>
    <n v="4"/>
    <n v="17"/>
    <n v="57447"/>
    <n v="2209.5"/>
    <n v="48609"/>
    <n v="9721.8000000000011"/>
    <n v="4860.9000000000005"/>
    <n v="5833.08"/>
    <n v="200"/>
    <n v="6033.08"/>
    <n v="3400"/>
    <n v="66591.700000000012"/>
    <n v="60558.62000000001"/>
    <s v="Paid"/>
    <s v="SBI"/>
    <s v="608759404551"/>
    <s v="665626803488"/>
  </r>
  <r>
    <x v="3746"/>
    <x v="7"/>
    <x v="1"/>
    <n v="30"/>
    <x v="6"/>
    <x v="5"/>
    <x v="0"/>
    <s v="2019-10-10"/>
    <x v="0"/>
    <x v="0"/>
    <n v="26"/>
    <n v="23"/>
    <n v="3"/>
    <n v="4"/>
    <n v="65274"/>
    <n v="2510.5384615384614"/>
    <n v="57742.38461538461"/>
    <n v="11548.476923076923"/>
    <n v="5774.2384615384617"/>
    <n v="6929.0861538461531"/>
    <n v="200"/>
    <n v="7129.0861538461531"/>
    <n v="800"/>
    <n v="75865.099999999991"/>
    <n v="68736.013846153844"/>
    <s v="Paid"/>
    <s v="ICICI"/>
    <s v="534700706673"/>
    <s v="579133315165"/>
  </r>
  <r>
    <x v="3747"/>
    <x v="143"/>
    <x v="1"/>
    <n v="55"/>
    <x v="0"/>
    <x v="0"/>
    <x v="6"/>
    <s v="2021-09-05"/>
    <x v="0"/>
    <x v="0"/>
    <n v="26"/>
    <n v="23"/>
    <n v="3"/>
    <n v="2"/>
    <n v="29297"/>
    <n v="1126.8076923076924"/>
    <n v="25916.576923076926"/>
    <n v="5183.3153846153855"/>
    <n v="2591.6576923076927"/>
    <n v="3109.9892307692307"/>
    <n v="200"/>
    <n v="3309.9892307692307"/>
    <n v="400"/>
    <n v="34091.550000000003"/>
    <n v="30781.560769230771"/>
    <s v="Paid"/>
    <s v="Axis"/>
    <s v="602024904858"/>
    <s v="540077256043"/>
  </r>
  <r>
    <x v="3748"/>
    <x v="91"/>
    <x v="1"/>
    <n v="37"/>
    <x v="7"/>
    <x v="2"/>
    <x v="5"/>
    <s v="2023-09-04"/>
    <x v="0"/>
    <x v="0"/>
    <n v="26"/>
    <n v="23"/>
    <n v="3"/>
    <n v="17"/>
    <n v="25231"/>
    <n v="970.42307692307691"/>
    <n v="22319.73076923077"/>
    <n v="4463.9461538461537"/>
    <n v="2231.9730769230769"/>
    <n v="2678.3676923076923"/>
    <n v="200"/>
    <n v="2878.3676923076923"/>
    <n v="3400"/>
    <n v="32415.65"/>
    <n v="29537.282307692309"/>
    <s v="Paid"/>
    <s v="Axis"/>
    <s v="992674894789"/>
    <s v="213326172338"/>
  </r>
  <r>
    <x v="3749"/>
    <x v="140"/>
    <x v="1"/>
    <n v="45"/>
    <x v="0"/>
    <x v="3"/>
    <x v="6"/>
    <s v="2021-07-31"/>
    <x v="0"/>
    <x v="0"/>
    <n v="26"/>
    <n v="25"/>
    <n v="1"/>
    <n v="20"/>
    <n v="45443"/>
    <n v="1747.8076923076924"/>
    <n v="43695.192307692312"/>
    <n v="8739.0384615384628"/>
    <n v="4369.5192307692314"/>
    <n v="5243.4230769230771"/>
    <n v="200"/>
    <n v="5443.4230769230771"/>
    <n v="4000"/>
    <n v="60803.750000000007"/>
    <n v="55360.326923076929"/>
    <s v="Paid"/>
    <s v="HDFC"/>
    <s v="429888620797"/>
    <s v="263354203989"/>
  </r>
  <r>
    <x v="3750"/>
    <x v="121"/>
    <x v="1"/>
    <n v="47"/>
    <x v="6"/>
    <x v="2"/>
    <x v="1"/>
    <s v="2021-09-09"/>
    <x v="0"/>
    <x v="0"/>
    <n v="26"/>
    <n v="25"/>
    <n v="1"/>
    <n v="14"/>
    <n v="69275"/>
    <n v="2664.4230769230771"/>
    <n v="66610.576923076922"/>
    <n v="13322.115384615385"/>
    <n v="6661.0576923076924"/>
    <n v="7993.2692307692305"/>
    <n v="200"/>
    <n v="8193.2692307692305"/>
    <n v="2800"/>
    <n v="89393.75"/>
    <n v="81200.480769230766"/>
    <s v="Paid"/>
    <s v="SBI"/>
    <s v="761949893001"/>
    <s v="697230068437"/>
  </r>
  <r>
    <x v="3751"/>
    <x v="142"/>
    <x v="1"/>
    <n v="27"/>
    <x v="0"/>
    <x v="5"/>
    <x v="4"/>
    <s v="2021-02-27"/>
    <x v="0"/>
    <x v="0"/>
    <n v="26"/>
    <n v="24"/>
    <n v="2"/>
    <n v="5"/>
    <n v="58855"/>
    <n v="2263.6538461538462"/>
    <n v="54327.692307692312"/>
    <n v="10865.538461538463"/>
    <n v="5432.7692307692314"/>
    <n v="6519.3230769230768"/>
    <n v="200"/>
    <n v="6719.3230769230768"/>
    <n v="1000"/>
    <n v="71626"/>
    <n v="64906.676923076921"/>
    <s v="Paid"/>
    <s v="SBI"/>
    <s v="992675975654"/>
    <s v="539356586242"/>
  </r>
  <r>
    <x v="3752"/>
    <x v="49"/>
    <x v="0"/>
    <n v="35"/>
    <x v="7"/>
    <x v="1"/>
    <x v="0"/>
    <s v="2025-09-07"/>
    <x v="0"/>
    <x v="0"/>
    <n v="26"/>
    <n v="23"/>
    <n v="3"/>
    <n v="15"/>
    <n v="44386"/>
    <n v="1707.1538461538462"/>
    <n v="39264.538461538461"/>
    <n v="7852.9076923076927"/>
    <n v="3926.4538461538464"/>
    <n v="4711.7446153846149"/>
    <n v="200"/>
    <n v="4911.7446153846149"/>
    <n v="3000"/>
    <n v="54043.9"/>
    <n v="49132.155384615384"/>
    <s v="Paid"/>
    <s v="HDFC"/>
    <s v="307467437847"/>
    <s v="228560429907"/>
  </r>
  <r>
    <x v="3753"/>
    <x v="45"/>
    <x v="1"/>
    <n v="22"/>
    <x v="7"/>
    <x v="2"/>
    <x v="0"/>
    <s v="2023-12-06"/>
    <x v="0"/>
    <x v="0"/>
    <n v="26"/>
    <n v="26"/>
    <n v="0"/>
    <n v="6"/>
    <n v="24531"/>
    <n v="943.5"/>
    <n v="24531"/>
    <n v="4906.2"/>
    <n v="2453.1"/>
    <n v="2943.72"/>
    <n v="200"/>
    <n v="3143.72"/>
    <n v="1200"/>
    <n v="33090.300000000003"/>
    <n v="29946.58"/>
    <s v="Paid"/>
    <s v="ICICI"/>
    <s v="799477779596"/>
    <s v="894842825460"/>
  </r>
  <r>
    <x v="3754"/>
    <x v="158"/>
    <x v="1"/>
    <n v="29"/>
    <x v="6"/>
    <x v="3"/>
    <x v="5"/>
    <s v="2020-02-23"/>
    <x v="0"/>
    <x v="0"/>
    <n v="26"/>
    <n v="22"/>
    <n v="4"/>
    <n v="1"/>
    <n v="49401"/>
    <n v="1900.0384615384614"/>
    <n v="41800.846153846149"/>
    <n v="8360.1692307692301"/>
    <n v="4180.0846153846151"/>
    <n v="5016.1015384615375"/>
    <n v="200"/>
    <n v="5216.1015384615375"/>
    <n v="200"/>
    <n v="54541.099999999991"/>
    <n v="49324.998461538453"/>
    <s v="Paid"/>
    <s v="HDFC"/>
    <s v="988080463143"/>
    <s v="321842181127"/>
  </r>
  <r>
    <x v="3755"/>
    <x v="20"/>
    <x v="1"/>
    <n v="38"/>
    <x v="0"/>
    <x v="3"/>
    <x v="2"/>
    <s v="2020-12-15"/>
    <x v="0"/>
    <x v="0"/>
    <n v="26"/>
    <n v="25"/>
    <n v="1"/>
    <n v="12"/>
    <n v="60126"/>
    <n v="2312.5384615384614"/>
    <n v="57813.461538461539"/>
    <n v="11562.692307692309"/>
    <n v="5781.3461538461543"/>
    <n v="6937.6153846153848"/>
    <n v="200"/>
    <n v="7137.6153846153848"/>
    <n v="2400"/>
    <n v="77557.5"/>
    <n v="70419.88461538461"/>
    <s v="Paid"/>
    <s v="ICICI"/>
    <s v="331937182546"/>
    <s v="832355338094"/>
  </r>
  <r>
    <x v="3756"/>
    <x v="61"/>
    <x v="1"/>
    <n v="55"/>
    <x v="0"/>
    <x v="4"/>
    <x v="2"/>
    <s v="2025-08-08"/>
    <x v="0"/>
    <x v="0"/>
    <n v="26"/>
    <n v="25"/>
    <n v="1"/>
    <n v="12"/>
    <n v="42134"/>
    <n v="1620.5384615384614"/>
    <n v="40513.461538461539"/>
    <n v="8102.6923076923085"/>
    <n v="4051.3461538461543"/>
    <n v="4861.6153846153848"/>
    <n v="200"/>
    <n v="5061.6153846153848"/>
    <n v="2400"/>
    <n v="55067.5"/>
    <n v="50005.884615384617"/>
    <s v="Paid"/>
    <s v="HDFC"/>
    <s v="440493464014"/>
    <s v="811602188138"/>
  </r>
  <r>
    <x v="3757"/>
    <x v="57"/>
    <x v="0"/>
    <n v="52"/>
    <x v="3"/>
    <x v="5"/>
    <x v="4"/>
    <s v="2021-01-09"/>
    <x v="0"/>
    <x v="0"/>
    <n v="26"/>
    <n v="21"/>
    <n v="5"/>
    <n v="7"/>
    <n v="70476"/>
    <n v="2710.6153846153848"/>
    <n v="56922.923076923078"/>
    <n v="11384.584615384616"/>
    <n v="5692.292307692308"/>
    <n v="6830.750769230769"/>
    <n v="200"/>
    <n v="7030.750769230769"/>
    <n v="1400"/>
    <n v="75399.8"/>
    <n v="68369.049230769233"/>
    <s v="Paid"/>
    <s v="ICICI"/>
    <s v="895539033750"/>
    <s v="854151947158"/>
  </r>
  <r>
    <x v="3758"/>
    <x v="194"/>
    <x v="0"/>
    <n v="40"/>
    <x v="5"/>
    <x v="1"/>
    <x v="6"/>
    <s v="2020-03-24"/>
    <x v="0"/>
    <x v="0"/>
    <n v="26"/>
    <n v="23"/>
    <n v="3"/>
    <n v="13"/>
    <n v="35288"/>
    <n v="1357.2307692307693"/>
    <n v="31216.307692307695"/>
    <n v="6243.2615384615392"/>
    <n v="3121.6307692307696"/>
    <n v="3745.9569230769234"/>
    <n v="200"/>
    <n v="3945.9569230769234"/>
    <n v="2600"/>
    <n v="43181.200000000004"/>
    <n v="39235.243076923078"/>
    <s v="Paid"/>
    <s v="ICICI"/>
    <s v="624348679383"/>
    <s v="194880690492"/>
  </r>
  <r>
    <x v="3759"/>
    <x v="159"/>
    <x v="1"/>
    <n v="33"/>
    <x v="6"/>
    <x v="0"/>
    <x v="5"/>
    <s v="2021-11-03"/>
    <x v="0"/>
    <x v="0"/>
    <n v="26"/>
    <n v="21"/>
    <n v="5"/>
    <n v="3"/>
    <n v="20436"/>
    <n v="786"/>
    <n v="16506"/>
    <n v="3301.2000000000003"/>
    <n v="1650.6000000000001"/>
    <n v="1980.72"/>
    <n v="200"/>
    <n v="2180.7200000000003"/>
    <n v="600"/>
    <n v="22057.8"/>
    <n v="19877.079999999998"/>
    <s v="Paid"/>
    <s v="HDFC"/>
    <s v="619301981849"/>
    <s v="863723824967"/>
  </r>
  <r>
    <x v="3760"/>
    <x v="112"/>
    <x v="0"/>
    <n v="31"/>
    <x v="0"/>
    <x v="4"/>
    <x v="1"/>
    <s v="2025-05-14"/>
    <x v="0"/>
    <x v="0"/>
    <n v="26"/>
    <n v="23"/>
    <n v="3"/>
    <n v="9"/>
    <n v="46209"/>
    <n v="1777.2692307692307"/>
    <n v="40877.192307692305"/>
    <n v="8175.4384615384615"/>
    <n v="4087.7192307692308"/>
    <n v="4905.2630769230764"/>
    <n v="200"/>
    <n v="5105.2630769230764"/>
    <n v="1800"/>
    <n v="54940.35"/>
    <n v="49835.086923076924"/>
    <s v="Paid"/>
    <s v="Axis"/>
    <s v="268531441273"/>
    <s v="686307302616"/>
  </r>
  <r>
    <x v="3761"/>
    <x v="162"/>
    <x v="1"/>
    <n v="36"/>
    <x v="3"/>
    <x v="1"/>
    <x v="2"/>
    <s v="2019-07-13"/>
    <x v="0"/>
    <x v="0"/>
    <n v="26"/>
    <n v="23"/>
    <n v="3"/>
    <n v="11"/>
    <n v="57830"/>
    <n v="2224.2307692307691"/>
    <n v="51157.307692307688"/>
    <n v="10231.461538461539"/>
    <n v="5115.7307692307695"/>
    <n v="6138.8769230769221"/>
    <n v="200"/>
    <n v="6338.8769230769221"/>
    <n v="2200"/>
    <n v="68704.5"/>
    <n v="62365.623076923075"/>
    <s v="Paid"/>
    <s v="ICICI"/>
    <s v="186105828442"/>
    <s v="687966764097"/>
  </r>
  <r>
    <x v="3762"/>
    <x v="184"/>
    <x v="0"/>
    <n v="38"/>
    <x v="3"/>
    <x v="2"/>
    <x v="6"/>
    <s v="2024-02-27"/>
    <x v="0"/>
    <x v="0"/>
    <n v="26"/>
    <n v="25"/>
    <n v="1"/>
    <n v="20"/>
    <n v="78051"/>
    <n v="3001.9615384615386"/>
    <n v="75049.038461538468"/>
    <n v="15009.807692307695"/>
    <n v="7504.9038461538476"/>
    <n v="9005.8846153846152"/>
    <n v="200"/>
    <n v="9205.8846153846152"/>
    <n v="4000"/>
    <n v="101563.75"/>
    <n v="92357.86538461539"/>
    <s v="Paid"/>
    <s v="HDFC"/>
    <s v="979767533414"/>
    <s v="571908549064"/>
  </r>
  <r>
    <x v="3763"/>
    <x v="109"/>
    <x v="1"/>
    <n v="49"/>
    <x v="6"/>
    <x v="2"/>
    <x v="5"/>
    <s v="2025-03-29"/>
    <x v="0"/>
    <x v="0"/>
    <n v="26"/>
    <n v="21"/>
    <n v="5"/>
    <n v="10"/>
    <n v="27165"/>
    <n v="1044.8076923076924"/>
    <n v="21940.961538461539"/>
    <n v="4388.1923076923076"/>
    <n v="2194.0961538461538"/>
    <n v="2632.9153846153845"/>
    <n v="200"/>
    <n v="2832.9153846153845"/>
    <n v="2000"/>
    <n v="30523.25"/>
    <n v="27690.334615384614"/>
    <s v="Paid"/>
    <s v="Axis"/>
    <s v="495259026460"/>
    <s v="884342246538"/>
  </r>
  <r>
    <x v="3764"/>
    <x v="161"/>
    <x v="0"/>
    <n v="36"/>
    <x v="1"/>
    <x v="3"/>
    <x v="0"/>
    <s v="2024-04-04"/>
    <x v="0"/>
    <x v="0"/>
    <n v="26"/>
    <n v="22"/>
    <n v="4"/>
    <n v="3"/>
    <n v="22844"/>
    <n v="878.61538461538464"/>
    <n v="19329.538461538461"/>
    <n v="3865.9076923076923"/>
    <n v="1932.9538461538461"/>
    <n v="2319.5446153846151"/>
    <n v="200"/>
    <n v="2519.5446153846151"/>
    <n v="600"/>
    <n v="25728.400000000001"/>
    <n v="23208.855384615388"/>
    <s v="Paid"/>
    <s v="Axis"/>
    <s v="786888311738"/>
    <s v="376590165634"/>
  </r>
  <r>
    <x v="3765"/>
    <x v="24"/>
    <x v="0"/>
    <n v="34"/>
    <x v="7"/>
    <x v="2"/>
    <x v="0"/>
    <s v="2020-09-19"/>
    <x v="0"/>
    <x v="0"/>
    <n v="26"/>
    <n v="24"/>
    <n v="2"/>
    <n v="14"/>
    <n v="38550"/>
    <n v="1482.6923076923076"/>
    <n v="35584.615384615383"/>
    <n v="7116.9230769230771"/>
    <n v="3558.4615384615386"/>
    <n v="4270.1538461538457"/>
    <n v="200"/>
    <n v="4470.1538461538457"/>
    <n v="2800"/>
    <n v="49060"/>
    <n v="44589.846153846156"/>
    <s v="Paid"/>
    <s v="SBI"/>
    <s v="104775492648"/>
    <s v="995081117886"/>
  </r>
  <r>
    <x v="3766"/>
    <x v="77"/>
    <x v="1"/>
    <n v="50"/>
    <x v="0"/>
    <x v="5"/>
    <x v="1"/>
    <s v="2024-10-20"/>
    <x v="0"/>
    <x v="0"/>
    <n v="26"/>
    <n v="24"/>
    <n v="2"/>
    <n v="16"/>
    <n v="51112"/>
    <n v="1965.8461538461538"/>
    <n v="47180.307692307688"/>
    <n v="9436.0615384615376"/>
    <n v="4718.0307692307688"/>
    <n v="5661.6369230769224"/>
    <n v="200"/>
    <n v="5861.6369230769224"/>
    <n v="3200"/>
    <n v="64534.399999999994"/>
    <n v="58672.763076923075"/>
    <s v="Paid"/>
    <s v="HDFC"/>
    <s v="468791290987"/>
    <s v="297713979055"/>
  </r>
  <r>
    <x v="3767"/>
    <x v="10"/>
    <x v="0"/>
    <n v="32"/>
    <x v="7"/>
    <x v="0"/>
    <x v="2"/>
    <s v="2025-07-05"/>
    <x v="0"/>
    <x v="0"/>
    <n v="26"/>
    <n v="22"/>
    <n v="4"/>
    <n v="15"/>
    <n v="76768"/>
    <n v="2952.6153846153848"/>
    <n v="64957.538461538468"/>
    <n v="12991.507692307694"/>
    <n v="6495.753846153847"/>
    <n v="7794.9046153846157"/>
    <n v="200"/>
    <n v="7994.9046153846157"/>
    <n v="3000"/>
    <n v="87444.800000000017"/>
    <n v="79449.895384615404"/>
    <s v="Paid"/>
    <s v="Axis"/>
    <s v="626308109399"/>
    <s v="446740352612"/>
  </r>
  <r>
    <x v="3768"/>
    <x v="9"/>
    <x v="1"/>
    <n v="34"/>
    <x v="1"/>
    <x v="3"/>
    <x v="6"/>
    <s v="2025-08-22"/>
    <x v="0"/>
    <x v="0"/>
    <n v="26"/>
    <n v="24"/>
    <n v="2"/>
    <n v="15"/>
    <n v="47612"/>
    <n v="1831.2307692307693"/>
    <n v="43949.538461538461"/>
    <n v="8789.9076923076918"/>
    <n v="4394.9538461538459"/>
    <n v="5273.9446153846147"/>
    <n v="200"/>
    <n v="5473.9446153846147"/>
    <n v="3000"/>
    <n v="60134.400000000001"/>
    <n v="54660.455384615387"/>
    <s v="Paid"/>
    <s v="SBI"/>
    <s v="928926567001"/>
    <s v="398710069701"/>
  </r>
  <r>
    <x v="3769"/>
    <x v="74"/>
    <x v="0"/>
    <n v="44"/>
    <x v="0"/>
    <x v="2"/>
    <x v="2"/>
    <s v="2024-03-22"/>
    <x v="0"/>
    <x v="0"/>
    <n v="26"/>
    <n v="24"/>
    <n v="2"/>
    <n v="5"/>
    <n v="46895"/>
    <n v="1803.6538461538462"/>
    <n v="43287.692307692312"/>
    <n v="8657.5384615384628"/>
    <n v="4328.7692307692314"/>
    <n v="5194.5230769230775"/>
    <n v="200"/>
    <n v="5394.5230769230775"/>
    <n v="1000"/>
    <n v="57274.000000000007"/>
    <n v="51879.476923076931"/>
    <s v="Paid"/>
    <s v="SBI"/>
    <s v="124969224566"/>
    <s v="589516189661"/>
  </r>
  <r>
    <x v="3770"/>
    <x v="36"/>
    <x v="0"/>
    <n v="28"/>
    <x v="2"/>
    <x v="1"/>
    <x v="4"/>
    <s v="2023-09-24"/>
    <x v="0"/>
    <x v="0"/>
    <n v="26"/>
    <n v="23"/>
    <n v="3"/>
    <n v="4"/>
    <n v="69191"/>
    <n v="2661.1923076923076"/>
    <n v="61207.423076923078"/>
    <n v="12241.484615384616"/>
    <n v="6120.7423076923078"/>
    <n v="7344.8907692307694"/>
    <n v="200"/>
    <n v="7544.8907692307694"/>
    <n v="800"/>
    <n v="80369.649999999994"/>
    <n v="72824.759230769225"/>
    <s v="Paid"/>
    <s v="Axis"/>
    <s v="409842374981"/>
    <s v="193234742387"/>
  </r>
  <r>
    <x v="3771"/>
    <x v="130"/>
    <x v="0"/>
    <n v="43"/>
    <x v="5"/>
    <x v="5"/>
    <x v="2"/>
    <s v="2025-05-25"/>
    <x v="0"/>
    <x v="0"/>
    <n v="26"/>
    <n v="22"/>
    <n v="4"/>
    <n v="18"/>
    <n v="71023"/>
    <n v="2731.6538461538462"/>
    <n v="60096.384615384617"/>
    <n v="12019.276923076925"/>
    <n v="6009.6384615384623"/>
    <n v="7211.5661538461536"/>
    <n v="200"/>
    <n v="7411.5661538461536"/>
    <n v="3600"/>
    <n v="81725.3"/>
    <n v="74313.733846153846"/>
    <s v="Paid"/>
    <s v="SBI"/>
    <s v="678284759467"/>
    <s v="953030138822"/>
  </r>
  <r>
    <x v="3772"/>
    <x v="104"/>
    <x v="0"/>
    <n v="51"/>
    <x v="4"/>
    <x v="1"/>
    <x v="0"/>
    <s v="2024-02-28"/>
    <x v="0"/>
    <x v="0"/>
    <n v="26"/>
    <n v="25"/>
    <n v="1"/>
    <n v="17"/>
    <n v="66482"/>
    <n v="2557"/>
    <n v="63925"/>
    <n v="12785"/>
    <n v="6392.5"/>
    <n v="7671"/>
    <n v="200"/>
    <n v="7871"/>
    <n v="3400"/>
    <n v="86502.5"/>
    <n v="78631.5"/>
    <s v="Paid"/>
    <s v="SBI"/>
    <s v="919876094031"/>
    <s v="738192922201"/>
  </r>
  <r>
    <x v="3773"/>
    <x v="26"/>
    <x v="0"/>
    <n v="45"/>
    <x v="1"/>
    <x v="0"/>
    <x v="1"/>
    <s v="2022-03-20"/>
    <x v="0"/>
    <x v="0"/>
    <n v="26"/>
    <n v="24"/>
    <n v="2"/>
    <n v="19"/>
    <n v="66337"/>
    <n v="2551.4230769230771"/>
    <n v="61234.153846153851"/>
    <n v="12246.830769230772"/>
    <n v="6123.4153846153858"/>
    <n v="7348.0984615384623"/>
    <n v="200"/>
    <n v="7548.0984615384623"/>
    <n v="3800"/>
    <n v="83404.400000000023"/>
    <n v="75856.301538461557"/>
    <s v="Paid"/>
    <s v="ICICI"/>
    <s v="533978948048"/>
    <s v="806793041401"/>
  </r>
  <r>
    <x v="3774"/>
    <x v="102"/>
    <x v="1"/>
    <n v="21"/>
    <x v="0"/>
    <x v="4"/>
    <x v="0"/>
    <s v="2025-07-11"/>
    <x v="0"/>
    <x v="0"/>
    <n v="26"/>
    <n v="23"/>
    <n v="3"/>
    <n v="7"/>
    <n v="68683"/>
    <n v="2641.6538461538462"/>
    <n v="60758.038461538461"/>
    <n v="12151.607692307693"/>
    <n v="6075.8038461538463"/>
    <n v="7290.9646153846152"/>
    <n v="200"/>
    <n v="7490.9646153846152"/>
    <n v="1400"/>
    <n v="80385.450000000012"/>
    <n v="72894.4853846154"/>
    <s v="Paid"/>
    <s v="Axis"/>
    <s v="231701179196"/>
    <s v="377015945815"/>
  </r>
  <r>
    <x v="3775"/>
    <x v="69"/>
    <x v="1"/>
    <n v="52"/>
    <x v="6"/>
    <x v="3"/>
    <x v="3"/>
    <s v="2025-06-03"/>
    <x v="0"/>
    <x v="0"/>
    <n v="26"/>
    <n v="23"/>
    <n v="3"/>
    <n v="18"/>
    <n v="72514"/>
    <n v="2789"/>
    <n v="64147"/>
    <n v="12829.400000000001"/>
    <n v="6414.7000000000007"/>
    <n v="7697.6399999999994"/>
    <n v="200"/>
    <n v="7897.6399999999994"/>
    <n v="3600"/>
    <n v="86991.099999999991"/>
    <n v="79093.459999999992"/>
    <s v="Paid"/>
    <s v="Axis"/>
    <s v="556616296689"/>
    <s v="534206714239"/>
  </r>
  <r>
    <x v="3776"/>
    <x v="32"/>
    <x v="0"/>
    <n v="40"/>
    <x v="2"/>
    <x v="1"/>
    <x v="3"/>
    <s v="2021-08-10"/>
    <x v="0"/>
    <x v="0"/>
    <n v="26"/>
    <n v="23"/>
    <n v="3"/>
    <n v="18"/>
    <n v="75339"/>
    <n v="2897.6538461538462"/>
    <n v="66646.038461538468"/>
    <n v="13329.207692307695"/>
    <n v="6664.6038461538474"/>
    <n v="7997.5246153846156"/>
    <n v="200"/>
    <n v="8197.5246153846165"/>
    <n v="3600"/>
    <n v="90239.85"/>
    <n v="82042.325384615397"/>
    <s v="Paid"/>
    <s v="HDFC"/>
    <s v="947173916645"/>
    <s v="284964680179"/>
  </r>
  <r>
    <x v="3777"/>
    <x v="0"/>
    <x v="1"/>
    <n v="27"/>
    <x v="4"/>
    <x v="5"/>
    <x v="5"/>
    <s v="2023-08-24"/>
    <x v="0"/>
    <x v="0"/>
    <n v="26"/>
    <n v="26"/>
    <n v="0"/>
    <n v="16"/>
    <n v="28343"/>
    <n v="1090.1153846153845"/>
    <n v="28342.999999999996"/>
    <n v="5668.5999999999995"/>
    <n v="2834.2999999999997"/>
    <n v="3401.1599999999994"/>
    <n v="200"/>
    <n v="3601.1599999999994"/>
    <n v="3200"/>
    <n v="40045.9"/>
    <n v="36444.740000000005"/>
    <s v="Paid"/>
    <s v="Axis"/>
    <s v="310398904093"/>
    <s v="542175192758"/>
  </r>
  <r>
    <x v="3778"/>
    <x v="23"/>
    <x v="0"/>
    <n v="47"/>
    <x v="4"/>
    <x v="2"/>
    <x v="2"/>
    <s v="2024-12-28"/>
    <x v="0"/>
    <x v="0"/>
    <n v="26"/>
    <n v="25"/>
    <n v="1"/>
    <n v="11"/>
    <n v="55245"/>
    <n v="2124.8076923076924"/>
    <n v="53120.192307692312"/>
    <n v="10624.038461538463"/>
    <n v="5312.0192307692314"/>
    <n v="6374.4230769230771"/>
    <n v="200"/>
    <n v="6574.4230769230771"/>
    <n v="2200"/>
    <n v="71256.25"/>
    <n v="64681.826923076922"/>
    <s v="Paid"/>
    <s v="ICICI"/>
    <s v="547944895696"/>
    <s v="152826290758"/>
  </r>
  <r>
    <x v="3779"/>
    <x v="101"/>
    <x v="0"/>
    <n v="43"/>
    <x v="0"/>
    <x v="0"/>
    <x v="6"/>
    <s v="2025-07-19"/>
    <x v="0"/>
    <x v="0"/>
    <n v="26"/>
    <n v="24"/>
    <n v="2"/>
    <n v="8"/>
    <n v="68565"/>
    <n v="2637.1153846153848"/>
    <n v="63290.769230769234"/>
    <n v="12658.153846153848"/>
    <n v="6329.0769230769238"/>
    <n v="7594.8923076923074"/>
    <n v="200"/>
    <n v="7794.8923076923074"/>
    <n v="1600"/>
    <n v="83878"/>
    <n v="76083.107692307691"/>
    <s v="Paid"/>
    <s v="HDFC"/>
    <s v="718715911263"/>
    <s v="300254664784"/>
  </r>
  <r>
    <x v="3780"/>
    <x v="133"/>
    <x v="1"/>
    <n v="53"/>
    <x v="6"/>
    <x v="0"/>
    <x v="0"/>
    <s v="2020-05-18"/>
    <x v="0"/>
    <x v="0"/>
    <n v="26"/>
    <n v="26"/>
    <n v="0"/>
    <n v="2"/>
    <n v="63042"/>
    <n v="2424.6923076923076"/>
    <n v="63042"/>
    <n v="12608.400000000001"/>
    <n v="6304.2000000000007"/>
    <n v="7565.04"/>
    <n v="200"/>
    <n v="7765.04"/>
    <n v="400"/>
    <n v="82354.599999999991"/>
    <n v="74589.56"/>
    <s v="Paid"/>
    <s v="HDFC"/>
    <s v="657225367422"/>
    <s v="344104990732"/>
  </r>
  <r>
    <x v="3781"/>
    <x v="154"/>
    <x v="0"/>
    <n v="38"/>
    <x v="0"/>
    <x v="5"/>
    <x v="5"/>
    <s v="2023-05-12"/>
    <x v="0"/>
    <x v="0"/>
    <n v="26"/>
    <n v="25"/>
    <n v="1"/>
    <n v="0"/>
    <n v="72194"/>
    <n v="2776.6923076923076"/>
    <n v="69417.307692307688"/>
    <n v="13883.461538461539"/>
    <n v="6941.7307692307695"/>
    <n v="8330.076923076922"/>
    <n v="200"/>
    <n v="8530.076923076922"/>
    <n v="0"/>
    <n v="90242.499999999985"/>
    <n v="81712.423076923063"/>
    <s v="Paid"/>
    <s v="HDFC"/>
    <s v="701333512975"/>
    <s v="120735837276"/>
  </r>
  <r>
    <x v="3782"/>
    <x v="21"/>
    <x v="1"/>
    <n v="47"/>
    <x v="5"/>
    <x v="1"/>
    <x v="3"/>
    <s v="2025-10-14"/>
    <x v="0"/>
    <x v="0"/>
    <n v="26"/>
    <n v="24"/>
    <n v="2"/>
    <n v="0"/>
    <n v="60843"/>
    <n v="2340.1153846153848"/>
    <n v="56162.769230769234"/>
    <n v="11232.553846153847"/>
    <n v="5616.2769230769236"/>
    <n v="6739.5323076923078"/>
    <n v="200"/>
    <n v="6939.5323076923078"/>
    <n v="0"/>
    <n v="73011.600000000006"/>
    <n v="66072.067692307697"/>
    <s v="Paid"/>
    <s v="HDFC"/>
    <s v="357951768085"/>
    <s v="273665430033"/>
  </r>
  <r>
    <x v="3783"/>
    <x v="154"/>
    <x v="1"/>
    <n v="35"/>
    <x v="4"/>
    <x v="3"/>
    <x v="4"/>
    <s v="2020-12-06"/>
    <x v="0"/>
    <x v="0"/>
    <n v="26"/>
    <n v="23"/>
    <n v="3"/>
    <n v="10"/>
    <n v="54178"/>
    <n v="2083.7692307692309"/>
    <n v="47926.692307692312"/>
    <n v="9585.3384615384621"/>
    <n v="4792.669230769231"/>
    <n v="5751.2030769230769"/>
    <n v="200"/>
    <n v="5951.2030769230769"/>
    <n v="2000"/>
    <n v="64304.700000000004"/>
    <n v="58353.496923076927"/>
    <s v="Paid"/>
    <s v="HDFC"/>
    <s v="412710338408"/>
    <s v="831872629765"/>
  </r>
  <r>
    <x v="3784"/>
    <x v="113"/>
    <x v="0"/>
    <n v="27"/>
    <x v="0"/>
    <x v="5"/>
    <x v="6"/>
    <s v="2019-01-28"/>
    <x v="0"/>
    <x v="0"/>
    <n v="26"/>
    <n v="24"/>
    <n v="2"/>
    <n v="4"/>
    <n v="22840"/>
    <n v="878.46153846153845"/>
    <n v="21083.076923076922"/>
    <n v="4216.6153846153848"/>
    <n v="2108.3076923076924"/>
    <n v="2529.9692307692308"/>
    <n v="200"/>
    <n v="2729.9692307692308"/>
    <n v="800"/>
    <n v="28207.999999999996"/>
    <n v="25478.030769230765"/>
    <s v="Paid"/>
    <s v="ICICI"/>
    <s v="533601708713"/>
    <s v="112727382253"/>
  </r>
  <r>
    <x v="3785"/>
    <x v="1"/>
    <x v="1"/>
    <n v="38"/>
    <x v="2"/>
    <x v="0"/>
    <x v="0"/>
    <s v="2023-08-16"/>
    <x v="0"/>
    <x v="0"/>
    <n v="26"/>
    <n v="23"/>
    <n v="3"/>
    <n v="8"/>
    <n v="69027"/>
    <n v="2654.8846153846152"/>
    <n v="61062.346153846149"/>
    <n v="12212.469230769231"/>
    <n v="6106.2346153846156"/>
    <n v="7327.4815384615376"/>
    <n v="200"/>
    <n v="7527.4815384615376"/>
    <n v="1600"/>
    <n v="80981.05"/>
    <n v="73453.568461538467"/>
    <s v="Paid"/>
    <s v="SBI"/>
    <s v="846946895641"/>
    <s v="585038976144"/>
  </r>
  <r>
    <x v="3786"/>
    <x v="69"/>
    <x v="1"/>
    <n v="41"/>
    <x v="6"/>
    <x v="5"/>
    <x v="3"/>
    <s v="2020-05-03"/>
    <x v="0"/>
    <x v="0"/>
    <n v="26"/>
    <n v="26"/>
    <n v="0"/>
    <n v="15"/>
    <n v="29167"/>
    <n v="1121.8076923076924"/>
    <n v="29167"/>
    <n v="5833.4000000000005"/>
    <n v="2916.7000000000003"/>
    <n v="3500.04"/>
    <n v="200"/>
    <n v="3700.04"/>
    <n v="3000"/>
    <n v="40917.1"/>
    <n v="37217.06"/>
    <s v="Paid"/>
    <s v="SBI"/>
    <s v="538169165996"/>
    <s v="477328812541"/>
  </r>
  <r>
    <x v="3787"/>
    <x v="125"/>
    <x v="1"/>
    <n v="34"/>
    <x v="6"/>
    <x v="0"/>
    <x v="4"/>
    <s v="2024-08-21"/>
    <x v="0"/>
    <x v="0"/>
    <n v="26"/>
    <n v="23"/>
    <n v="3"/>
    <n v="20"/>
    <n v="73901"/>
    <n v="2842.3461538461538"/>
    <n v="65373.961538461539"/>
    <n v="13074.792307692309"/>
    <n v="6537.3961538461544"/>
    <n v="7844.8753846153841"/>
    <n v="200"/>
    <n v="8044.8753846153841"/>
    <n v="4000"/>
    <n v="88986.150000000009"/>
    <n v="80941.274615384624"/>
    <s v="Paid"/>
    <s v="HDFC"/>
    <s v="995911696077"/>
    <s v="391201442364"/>
  </r>
  <r>
    <x v="3788"/>
    <x v="135"/>
    <x v="0"/>
    <n v="49"/>
    <x v="0"/>
    <x v="2"/>
    <x v="1"/>
    <s v="2021-07-05"/>
    <x v="0"/>
    <x v="0"/>
    <n v="26"/>
    <n v="23"/>
    <n v="3"/>
    <n v="14"/>
    <n v="28408"/>
    <n v="1092.6153846153845"/>
    <n v="25130.153846153844"/>
    <n v="5026.0307692307688"/>
    <n v="2513.0153846153844"/>
    <n v="3015.6184615384614"/>
    <n v="200"/>
    <n v="3215.6184615384614"/>
    <n v="2800"/>
    <n v="35469.199999999997"/>
    <n v="32253.581538461534"/>
    <s v="Paid"/>
    <s v="Axis"/>
    <s v="909911878599"/>
    <s v="136576909120"/>
  </r>
  <r>
    <x v="3789"/>
    <x v="19"/>
    <x v="1"/>
    <n v="47"/>
    <x v="2"/>
    <x v="3"/>
    <x v="1"/>
    <s v="2024-05-07"/>
    <x v="0"/>
    <x v="0"/>
    <n v="26"/>
    <n v="24"/>
    <n v="2"/>
    <n v="2"/>
    <n v="42446"/>
    <n v="1632.5384615384614"/>
    <n v="39180.923076923078"/>
    <n v="7836.1846153846163"/>
    <n v="3918.0923076923082"/>
    <n v="4701.7107692307691"/>
    <n v="200"/>
    <n v="4901.7107692307691"/>
    <n v="400"/>
    <n v="51335.199999999997"/>
    <n v="46433.489230769228"/>
    <s v="Paid"/>
    <s v="ICICI"/>
    <s v="939093938212"/>
    <s v="863858138655"/>
  </r>
  <r>
    <x v="3790"/>
    <x v="50"/>
    <x v="0"/>
    <n v="37"/>
    <x v="3"/>
    <x v="5"/>
    <x v="2"/>
    <s v="2023-08-04"/>
    <x v="0"/>
    <x v="0"/>
    <n v="26"/>
    <n v="24"/>
    <n v="2"/>
    <n v="7"/>
    <n v="61463"/>
    <n v="2363.9615384615386"/>
    <n v="56735.076923076922"/>
    <n v="11347.015384615384"/>
    <n v="5673.5076923076922"/>
    <n v="6808.2092307692301"/>
    <n v="200"/>
    <n v="7008.2092307692301"/>
    <n v="1400"/>
    <n v="75155.600000000006"/>
    <n v="68147.390769230769"/>
    <s v="Paid"/>
    <s v="ICICI"/>
    <s v="453673964054"/>
    <s v="596347174862"/>
  </r>
  <r>
    <x v="3791"/>
    <x v="59"/>
    <x v="0"/>
    <n v="42"/>
    <x v="0"/>
    <x v="4"/>
    <x v="3"/>
    <s v="2023-06-06"/>
    <x v="0"/>
    <x v="0"/>
    <n v="26"/>
    <n v="25"/>
    <n v="1"/>
    <n v="6"/>
    <n v="23875"/>
    <n v="918.26923076923072"/>
    <n v="22956.73076923077"/>
    <n v="4591.3461538461543"/>
    <n v="2295.6730769230771"/>
    <n v="2754.8076923076924"/>
    <n v="200"/>
    <n v="2954.8076923076924"/>
    <n v="1200"/>
    <n v="31043.75"/>
    <n v="28088.942307692309"/>
    <s v="Paid"/>
    <s v="Axis"/>
    <s v="682267520143"/>
    <s v="275446874525"/>
  </r>
  <r>
    <x v="3792"/>
    <x v="154"/>
    <x v="0"/>
    <n v="39"/>
    <x v="1"/>
    <x v="5"/>
    <x v="3"/>
    <s v="2019-04-03"/>
    <x v="0"/>
    <x v="0"/>
    <n v="26"/>
    <n v="22"/>
    <n v="4"/>
    <n v="5"/>
    <n v="36754"/>
    <n v="1413.6153846153845"/>
    <n v="31099.538461538461"/>
    <n v="6219.9076923076927"/>
    <n v="3109.9538461538464"/>
    <n v="3731.9446153846152"/>
    <n v="200"/>
    <n v="3931.9446153846152"/>
    <n v="1000"/>
    <n v="41429.4"/>
    <n v="37497.455384615387"/>
    <s v="Paid"/>
    <s v="HDFC"/>
    <s v="123915352694"/>
    <s v="525513675469"/>
  </r>
  <r>
    <x v="3793"/>
    <x v="112"/>
    <x v="0"/>
    <n v="37"/>
    <x v="6"/>
    <x v="4"/>
    <x v="3"/>
    <s v="2020-03-14"/>
    <x v="0"/>
    <x v="0"/>
    <n v="26"/>
    <n v="23"/>
    <n v="3"/>
    <n v="13"/>
    <n v="55101"/>
    <n v="2119.2692307692309"/>
    <n v="48743.192307692312"/>
    <n v="9748.6384615384632"/>
    <n v="4874.3192307692316"/>
    <n v="5849.1830769230774"/>
    <n v="200"/>
    <n v="6049.1830769230774"/>
    <n v="2600"/>
    <n v="65966.149999999994"/>
    <n v="59916.966923076914"/>
    <s v="Paid"/>
    <s v="SBI"/>
    <s v="796993490146"/>
    <s v="302194216657"/>
  </r>
  <r>
    <x v="3794"/>
    <x v="35"/>
    <x v="0"/>
    <n v="45"/>
    <x v="3"/>
    <x v="1"/>
    <x v="5"/>
    <s v="2025-04-17"/>
    <x v="0"/>
    <x v="0"/>
    <n v="26"/>
    <n v="26"/>
    <n v="0"/>
    <n v="2"/>
    <n v="24774"/>
    <n v="952.84615384615381"/>
    <n v="24774"/>
    <n v="4954.8"/>
    <n v="2477.4"/>
    <n v="2972.88"/>
    <n v="200"/>
    <n v="3172.88"/>
    <n v="400"/>
    <n v="32606.2"/>
    <n v="29433.32"/>
    <s v="Paid"/>
    <s v="ICICI"/>
    <s v="446683117067"/>
    <s v="422620792478"/>
  </r>
  <r>
    <x v="3795"/>
    <x v="106"/>
    <x v="1"/>
    <n v="40"/>
    <x v="7"/>
    <x v="0"/>
    <x v="6"/>
    <s v="2023-07-30"/>
    <x v="0"/>
    <x v="0"/>
    <n v="26"/>
    <n v="25"/>
    <n v="1"/>
    <n v="5"/>
    <n v="33401"/>
    <n v="1284.6538461538462"/>
    <n v="32116.346153846156"/>
    <n v="6423.2692307692314"/>
    <n v="3211.6346153846157"/>
    <n v="3853.9615384615386"/>
    <n v="200"/>
    <n v="4053.9615384615386"/>
    <n v="1000"/>
    <n v="42751.250000000007"/>
    <n v="38697.288461538468"/>
    <s v="Paid"/>
    <s v="Axis"/>
    <s v="862020709808"/>
    <s v="562528185996"/>
  </r>
  <r>
    <x v="3796"/>
    <x v="7"/>
    <x v="0"/>
    <n v="41"/>
    <x v="1"/>
    <x v="0"/>
    <x v="5"/>
    <s v="2023-07-24"/>
    <x v="0"/>
    <x v="0"/>
    <n v="26"/>
    <n v="23"/>
    <n v="3"/>
    <n v="16"/>
    <n v="57286"/>
    <n v="2203.3076923076924"/>
    <n v="50676.076923076922"/>
    <n v="10135.215384615385"/>
    <n v="5067.6076923076926"/>
    <n v="6081.1292307692302"/>
    <n v="200"/>
    <n v="6281.1292307692302"/>
    <n v="3200"/>
    <n v="69078.899999999994"/>
    <n v="62797.770769230767"/>
    <s v="Paid"/>
    <s v="HDFC"/>
    <s v="390343092990"/>
    <s v="997457992852"/>
  </r>
  <r>
    <x v="3797"/>
    <x v="46"/>
    <x v="0"/>
    <n v="38"/>
    <x v="7"/>
    <x v="0"/>
    <x v="1"/>
    <s v="2020-12-08"/>
    <x v="0"/>
    <x v="0"/>
    <n v="26"/>
    <n v="22"/>
    <n v="4"/>
    <n v="4"/>
    <n v="76960"/>
    <n v="2960"/>
    <n v="65120"/>
    <n v="13024"/>
    <n v="6512"/>
    <n v="7814.4"/>
    <n v="200"/>
    <n v="8014.4"/>
    <n v="800"/>
    <n v="85456"/>
    <n v="77441.600000000006"/>
    <s v="Paid"/>
    <s v="ICICI"/>
    <s v="842285042041"/>
    <s v="705550184562"/>
  </r>
  <r>
    <x v="3798"/>
    <x v="188"/>
    <x v="1"/>
    <n v="38"/>
    <x v="2"/>
    <x v="2"/>
    <x v="5"/>
    <s v="2019-06-24"/>
    <x v="0"/>
    <x v="0"/>
    <n v="26"/>
    <n v="25"/>
    <n v="1"/>
    <n v="13"/>
    <n v="69699"/>
    <n v="2680.7307692307691"/>
    <n v="67018.26923076922"/>
    <n v="13403.653846153844"/>
    <n v="6701.826923076922"/>
    <n v="8042.1923076923058"/>
    <n v="200"/>
    <n v="8242.1923076923049"/>
    <n v="2600"/>
    <n v="89723.749999999985"/>
    <n v="81481.557692307688"/>
    <s v="Paid"/>
    <s v="SBI"/>
    <s v="232225794139"/>
    <s v="645344334403"/>
  </r>
  <r>
    <x v="3799"/>
    <x v="53"/>
    <x v="0"/>
    <n v="53"/>
    <x v="0"/>
    <x v="2"/>
    <x v="6"/>
    <s v="2019-11-01"/>
    <x v="0"/>
    <x v="0"/>
    <n v="26"/>
    <n v="21"/>
    <n v="5"/>
    <n v="0"/>
    <n v="30159"/>
    <n v="1159.9615384615386"/>
    <n v="24359.192307692309"/>
    <n v="4871.8384615384621"/>
    <n v="2435.919230769231"/>
    <n v="2923.103076923077"/>
    <n v="200"/>
    <n v="3123.103076923077"/>
    <n v="0"/>
    <n v="31666.95"/>
    <n v="28543.846923076922"/>
    <s v="Paid"/>
    <s v="HDFC"/>
    <s v="853513349543"/>
    <s v="502780183264"/>
  </r>
  <r>
    <x v="3800"/>
    <x v="103"/>
    <x v="1"/>
    <n v="53"/>
    <x v="7"/>
    <x v="1"/>
    <x v="0"/>
    <s v="2022-05-03"/>
    <x v="0"/>
    <x v="0"/>
    <n v="26"/>
    <n v="26"/>
    <n v="0"/>
    <n v="15"/>
    <n v="22846"/>
    <n v="878.69230769230774"/>
    <n v="22846"/>
    <n v="4569.2"/>
    <n v="2284.6"/>
    <n v="2741.52"/>
    <n v="200"/>
    <n v="2941.52"/>
    <n v="3000"/>
    <n v="32699.8"/>
    <n v="29758.28"/>
    <s v="Paid"/>
    <s v="ICICI"/>
    <s v="254302965733"/>
    <s v="203751728405"/>
  </r>
  <r>
    <x v="3801"/>
    <x v="1"/>
    <x v="1"/>
    <n v="23"/>
    <x v="3"/>
    <x v="4"/>
    <x v="0"/>
    <s v="2023-03-09"/>
    <x v="0"/>
    <x v="0"/>
    <n v="26"/>
    <n v="23"/>
    <n v="3"/>
    <n v="1"/>
    <n v="76719"/>
    <n v="2950.7307692307691"/>
    <n v="67866.807692307688"/>
    <n v="13573.361538461539"/>
    <n v="6786.6807692307693"/>
    <n v="8144.0169230769225"/>
    <n v="200"/>
    <n v="8344.0169230769225"/>
    <n v="200"/>
    <n v="88426.849999999991"/>
    <n v="80082.833076923067"/>
    <s v="Paid"/>
    <s v="SBI"/>
    <s v="598545278124"/>
    <s v="752703833276"/>
  </r>
  <r>
    <x v="3802"/>
    <x v="114"/>
    <x v="0"/>
    <n v="50"/>
    <x v="3"/>
    <x v="3"/>
    <x v="2"/>
    <s v="2021-10-31"/>
    <x v="0"/>
    <x v="0"/>
    <n v="26"/>
    <n v="22"/>
    <n v="4"/>
    <n v="2"/>
    <n v="56583"/>
    <n v="2176.2692307692309"/>
    <n v="47877.923076923078"/>
    <n v="9575.584615384616"/>
    <n v="4787.792307692308"/>
    <n v="5745.3507692307694"/>
    <n v="200"/>
    <n v="5945.3507692307694"/>
    <n v="400"/>
    <n v="62641.3"/>
    <n v="56695.949230769234"/>
    <s v="Paid"/>
    <s v="SBI"/>
    <s v="840383436615"/>
    <s v="256540301126"/>
  </r>
  <r>
    <x v="3803"/>
    <x v="6"/>
    <x v="0"/>
    <n v="43"/>
    <x v="7"/>
    <x v="1"/>
    <x v="1"/>
    <s v="2025-01-11"/>
    <x v="0"/>
    <x v="0"/>
    <n v="26"/>
    <n v="24"/>
    <n v="2"/>
    <n v="2"/>
    <n v="74519"/>
    <n v="2866.1153846153848"/>
    <n v="68786.769230769234"/>
    <n v="13757.353846153848"/>
    <n v="6878.6769230769241"/>
    <n v="8254.4123076923079"/>
    <n v="200"/>
    <n v="8454.4123076923079"/>
    <n v="400"/>
    <n v="89822.8"/>
    <n v="81368.38769230769"/>
    <s v="Paid"/>
    <s v="SBI"/>
    <s v="869900975597"/>
    <s v="867385479561"/>
  </r>
  <r>
    <x v="3804"/>
    <x v="196"/>
    <x v="0"/>
    <n v="45"/>
    <x v="2"/>
    <x v="0"/>
    <x v="3"/>
    <s v="2024-04-30"/>
    <x v="0"/>
    <x v="0"/>
    <n v="26"/>
    <n v="25"/>
    <n v="1"/>
    <n v="20"/>
    <n v="33477"/>
    <n v="1287.5769230769231"/>
    <n v="32189.423076923078"/>
    <n v="6437.8846153846162"/>
    <n v="3218.9423076923081"/>
    <n v="3862.7307692307691"/>
    <n v="200"/>
    <n v="4062.7307692307691"/>
    <n v="4000"/>
    <n v="45846.25"/>
    <n v="41783.519230769234"/>
    <s v="Paid"/>
    <s v="HDFC"/>
    <s v="358412177779"/>
    <s v="880973638198"/>
  </r>
  <r>
    <x v="3805"/>
    <x v="117"/>
    <x v="1"/>
    <n v="48"/>
    <x v="0"/>
    <x v="3"/>
    <x v="1"/>
    <s v="2025-01-16"/>
    <x v="0"/>
    <x v="0"/>
    <n v="26"/>
    <n v="24"/>
    <n v="2"/>
    <n v="8"/>
    <n v="76594"/>
    <n v="2945.9230769230771"/>
    <n v="70702.153846153844"/>
    <n v="14140.43076923077"/>
    <n v="7070.2153846153851"/>
    <n v="8484.2584615384603"/>
    <n v="200"/>
    <n v="8684.2584615384603"/>
    <n v="1600"/>
    <n v="93512.799999999988"/>
    <n v="84828.541538461533"/>
    <s v="Paid"/>
    <s v="HDFC"/>
    <s v="754714983077"/>
    <s v="801831538079"/>
  </r>
  <r>
    <x v="3806"/>
    <x v="45"/>
    <x v="1"/>
    <n v="52"/>
    <x v="6"/>
    <x v="3"/>
    <x v="2"/>
    <s v="2020-12-19"/>
    <x v="0"/>
    <x v="0"/>
    <n v="26"/>
    <n v="24"/>
    <n v="2"/>
    <n v="20"/>
    <n v="71072"/>
    <n v="2733.5384615384614"/>
    <n v="65604.923076923078"/>
    <n v="13120.984615384616"/>
    <n v="6560.4923076923078"/>
    <n v="7872.5907692307692"/>
    <n v="200"/>
    <n v="8072.5907692307692"/>
    <n v="4000"/>
    <n v="89286.399999999994"/>
    <n v="81213.809230769228"/>
    <s v="Paid"/>
    <s v="ICICI"/>
    <s v="921779865432"/>
    <s v="623244937134"/>
  </r>
  <r>
    <x v="3807"/>
    <x v="138"/>
    <x v="0"/>
    <n v="52"/>
    <x v="6"/>
    <x v="2"/>
    <x v="0"/>
    <s v="2023-07-25"/>
    <x v="0"/>
    <x v="0"/>
    <n v="26"/>
    <n v="24"/>
    <n v="2"/>
    <n v="6"/>
    <n v="44507"/>
    <n v="1711.8076923076924"/>
    <n v="41083.384615384617"/>
    <n v="8216.6769230769241"/>
    <n v="4108.3384615384621"/>
    <n v="4930.0061538461541"/>
    <n v="200"/>
    <n v="5130.0061538461541"/>
    <n v="1200"/>
    <n v="54608.4"/>
    <n v="49478.393846153849"/>
    <s v="Paid"/>
    <s v="Axis"/>
    <s v="810893797220"/>
    <s v="556167221271"/>
  </r>
  <r>
    <x v="3808"/>
    <x v="124"/>
    <x v="0"/>
    <n v="54"/>
    <x v="6"/>
    <x v="4"/>
    <x v="6"/>
    <s v="2024-11-08"/>
    <x v="0"/>
    <x v="0"/>
    <n v="26"/>
    <n v="22"/>
    <n v="4"/>
    <n v="2"/>
    <n v="77699"/>
    <n v="2988.4230769230771"/>
    <n v="65745.307692307702"/>
    <n v="13149.061538461541"/>
    <n v="6574.5307692307706"/>
    <n v="7889.4369230769244"/>
    <n v="200"/>
    <n v="8089.4369230769244"/>
    <n v="400"/>
    <n v="85868.900000000009"/>
    <n v="77779.463076923086"/>
    <s v="Paid"/>
    <s v="SBI"/>
    <s v="428963559312"/>
    <s v="764821208521"/>
  </r>
  <r>
    <x v="3809"/>
    <x v="36"/>
    <x v="0"/>
    <n v="43"/>
    <x v="7"/>
    <x v="4"/>
    <x v="1"/>
    <s v="2019-04-07"/>
    <x v="0"/>
    <x v="0"/>
    <n v="26"/>
    <n v="24"/>
    <n v="2"/>
    <n v="12"/>
    <n v="39122"/>
    <n v="1504.6923076923076"/>
    <n v="36112.615384615383"/>
    <n v="7222.5230769230766"/>
    <n v="3611.2615384615383"/>
    <n v="4333.5138461538454"/>
    <n v="200"/>
    <n v="4533.5138461538454"/>
    <n v="2400"/>
    <n v="49346.399999999994"/>
    <n v="44812.88615384615"/>
    <s v="Paid"/>
    <s v="SBI"/>
    <s v="966081941694"/>
    <s v="499478196352"/>
  </r>
  <r>
    <x v="3810"/>
    <x v="22"/>
    <x v="0"/>
    <n v="52"/>
    <x v="1"/>
    <x v="0"/>
    <x v="0"/>
    <s v="2022-06-02"/>
    <x v="0"/>
    <x v="0"/>
    <n v="26"/>
    <n v="22"/>
    <n v="4"/>
    <n v="15"/>
    <n v="60455"/>
    <n v="2325.1923076923076"/>
    <n v="51154.230769230766"/>
    <n v="10230.846153846154"/>
    <n v="5115.4230769230771"/>
    <n v="6138.5076923076913"/>
    <n v="200"/>
    <n v="6338.5076923076913"/>
    <n v="3000"/>
    <n v="69500.5"/>
    <n v="63161.992307692308"/>
    <s v="Paid"/>
    <s v="Axis"/>
    <s v="378145885032"/>
    <s v="159269024557"/>
  </r>
  <r>
    <x v="3811"/>
    <x v="77"/>
    <x v="0"/>
    <n v="43"/>
    <x v="0"/>
    <x v="2"/>
    <x v="0"/>
    <s v="2020-02-27"/>
    <x v="0"/>
    <x v="0"/>
    <n v="26"/>
    <n v="25"/>
    <n v="1"/>
    <n v="18"/>
    <n v="40306"/>
    <n v="1550.2307692307693"/>
    <n v="38755.769230769234"/>
    <n v="7751.1538461538476"/>
    <n v="3875.5769230769238"/>
    <n v="4650.6923076923076"/>
    <n v="200"/>
    <n v="4850.6923076923076"/>
    <n v="3600"/>
    <n v="53982.5"/>
    <n v="49131.807692307695"/>
    <s v="Paid"/>
    <s v="SBI"/>
    <s v="813998578110"/>
    <s v="783769307046"/>
  </r>
  <r>
    <x v="3812"/>
    <x v="126"/>
    <x v="1"/>
    <n v="25"/>
    <x v="6"/>
    <x v="0"/>
    <x v="5"/>
    <s v="2019-07-23"/>
    <x v="0"/>
    <x v="0"/>
    <n v="26"/>
    <n v="24"/>
    <n v="2"/>
    <n v="11"/>
    <n v="68170"/>
    <n v="2621.9230769230771"/>
    <n v="62926.153846153851"/>
    <n v="12585.230769230771"/>
    <n v="6292.6153846153857"/>
    <n v="7551.1384615384623"/>
    <n v="200"/>
    <n v="7751.1384615384623"/>
    <n v="2200"/>
    <n v="84004.000000000015"/>
    <n v="76252.861538461555"/>
    <s v="Paid"/>
    <s v="ICICI"/>
    <s v="207628620411"/>
    <s v="317639917183"/>
  </r>
  <r>
    <x v="3813"/>
    <x v="58"/>
    <x v="1"/>
    <n v="40"/>
    <x v="6"/>
    <x v="2"/>
    <x v="2"/>
    <s v="2022-11-15"/>
    <x v="0"/>
    <x v="0"/>
    <n v="26"/>
    <n v="24"/>
    <n v="2"/>
    <n v="13"/>
    <n v="78745"/>
    <n v="3028.6538461538462"/>
    <n v="72687.692307692312"/>
    <n v="14537.538461538463"/>
    <n v="7268.7692307692314"/>
    <n v="8722.5230769230766"/>
    <n v="200"/>
    <n v="8922.5230769230766"/>
    <n v="2600"/>
    <n v="97094.000000000015"/>
    <n v="88171.476923076931"/>
    <s v="Paid"/>
    <s v="HDFC"/>
    <s v="798476324975"/>
    <s v="417971161586"/>
  </r>
  <r>
    <x v="3814"/>
    <x v="25"/>
    <x v="0"/>
    <n v="25"/>
    <x v="4"/>
    <x v="4"/>
    <x v="4"/>
    <s v="2019-08-28"/>
    <x v="0"/>
    <x v="0"/>
    <n v="26"/>
    <n v="25"/>
    <n v="1"/>
    <n v="7"/>
    <n v="48928"/>
    <n v="1881.8461538461538"/>
    <n v="47046.153846153844"/>
    <n v="9409.2307692307695"/>
    <n v="4704.6153846153848"/>
    <n v="5645.538461538461"/>
    <n v="200"/>
    <n v="5845.538461538461"/>
    <n v="1400"/>
    <n v="62559.999999999993"/>
    <n v="56714.461538461532"/>
    <s v="Paid"/>
    <s v="ICICI"/>
    <s v="816642727525"/>
    <s v="803835331114"/>
  </r>
  <r>
    <x v="3815"/>
    <x v="65"/>
    <x v="1"/>
    <n v="30"/>
    <x v="0"/>
    <x v="4"/>
    <x v="6"/>
    <s v="2020-09-06"/>
    <x v="0"/>
    <x v="0"/>
    <n v="26"/>
    <n v="23"/>
    <n v="3"/>
    <n v="17"/>
    <n v="39422"/>
    <n v="1516.2307692307693"/>
    <n v="34873.307692307695"/>
    <n v="6974.6615384615397"/>
    <n v="3487.3307692307699"/>
    <n v="4184.7969230769231"/>
    <n v="200"/>
    <n v="4384.7969230769231"/>
    <n v="3400"/>
    <n v="48735.3"/>
    <n v="44350.50307692308"/>
    <s v="Paid"/>
    <s v="ICICI"/>
    <s v="727782167736"/>
    <s v="137932170946"/>
  </r>
  <r>
    <x v="3816"/>
    <x v="170"/>
    <x v="0"/>
    <n v="44"/>
    <x v="4"/>
    <x v="5"/>
    <x v="6"/>
    <s v="2022-04-29"/>
    <x v="0"/>
    <x v="0"/>
    <n v="26"/>
    <n v="24"/>
    <n v="2"/>
    <n v="0"/>
    <n v="21540"/>
    <n v="828.46153846153845"/>
    <n v="19883.076923076922"/>
    <n v="3976.6153846153848"/>
    <n v="1988.3076923076924"/>
    <n v="2385.9692307692308"/>
    <n v="200"/>
    <n v="2585.9692307692308"/>
    <n v="0"/>
    <n v="25847.999999999996"/>
    <n v="23262.030769230765"/>
    <s v="Paid"/>
    <s v="SBI"/>
    <s v="415094393491"/>
    <s v="156268679923"/>
  </r>
  <r>
    <x v="3817"/>
    <x v="152"/>
    <x v="0"/>
    <n v="40"/>
    <x v="3"/>
    <x v="1"/>
    <x v="6"/>
    <s v="2021-04-23"/>
    <x v="0"/>
    <x v="0"/>
    <n v="26"/>
    <n v="23"/>
    <n v="3"/>
    <n v="13"/>
    <n v="23279"/>
    <n v="895.34615384615381"/>
    <n v="20592.961538461539"/>
    <n v="4118.5923076923082"/>
    <n v="2059.2961538461541"/>
    <n v="2471.1553846153847"/>
    <n v="200"/>
    <n v="2671.1553846153847"/>
    <n v="2600"/>
    <n v="29370.85"/>
    <n v="26699.694615384615"/>
    <s v="Paid"/>
    <s v="HDFC"/>
    <s v="195527304982"/>
    <s v="340869852287"/>
  </r>
  <r>
    <x v="3818"/>
    <x v="118"/>
    <x v="0"/>
    <n v="50"/>
    <x v="6"/>
    <x v="2"/>
    <x v="3"/>
    <s v="2023-06-06"/>
    <x v="0"/>
    <x v="0"/>
    <n v="26"/>
    <n v="21"/>
    <n v="5"/>
    <n v="17"/>
    <n v="73129"/>
    <n v="2812.6538461538462"/>
    <n v="59065.730769230773"/>
    <n v="11813.146153846155"/>
    <n v="5906.5730769230777"/>
    <n v="7087.8876923076923"/>
    <n v="200"/>
    <n v="7287.8876923076923"/>
    <n v="3400"/>
    <n v="80185.45"/>
    <n v="72897.562307692308"/>
    <s v="Paid"/>
    <s v="Axis"/>
    <s v="715297259560"/>
    <s v="823591333144"/>
  </r>
  <r>
    <x v="3819"/>
    <x v="33"/>
    <x v="0"/>
    <n v="29"/>
    <x v="6"/>
    <x v="2"/>
    <x v="2"/>
    <s v="2025-01-04"/>
    <x v="0"/>
    <x v="0"/>
    <n v="26"/>
    <n v="22"/>
    <n v="4"/>
    <n v="2"/>
    <n v="59571"/>
    <n v="2291.1923076923076"/>
    <n v="50406.230769230766"/>
    <n v="10081.246153846154"/>
    <n v="5040.623076923077"/>
    <n v="6048.747692307692"/>
    <n v="200"/>
    <n v="6248.747692307692"/>
    <n v="400"/>
    <n v="65928.099999999991"/>
    <n v="59679.352307692301"/>
    <s v="Paid"/>
    <s v="SBI"/>
    <s v="613678303501"/>
    <s v="832027934674"/>
  </r>
  <r>
    <x v="3820"/>
    <x v="24"/>
    <x v="1"/>
    <n v="32"/>
    <x v="7"/>
    <x v="5"/>
    <x v="0"/>
    <s v="2025-09-29"/>
    <x v="0"/>
    <x v="0"/>
    <n v="26"/>
    <n v="25"/>
    <n v="1"/>
    <n v="11"/>
    <n v="72071"/>
    <n v="2771.9615384615386"/>
    <n v="69299.038461538468"/>
    <n v="13859.807692307695"/>
    <n v="6929.9038461538476"/>
    <n v="8315.8846153846152"/>
    <n v="200"/>
    <n v="8515.8846153846152"/>
    <n v="2200"/>
    <n v="92288.75"/>
    <n v="83772.86538461539"/>
    <s v="Paid"/>
    <s v="HDFC"/>
    <s v="838704001274"/>
    <s v="567124648035"/>
  </r>
  <r>
    <x v="3821"/>
    <x v="120"/>
    <x v="0"/>
    <n v="53"/>
    <x v="6"/>
    <x v="0"/>
    <x v="2"/>
    <s v="2024-07-24"/>
    <x v="0"/>
    <x v="0"/>
    <n v="26"/>
    <n v="22"/>
    <n v="4"/>
    <n v="11"/>
    <n v="77186"/>
    <n v="2968.6923076923076"/>
    <n v="65311.230769230766"/>
    <n v="13062.246153846154"/>
    <n v="6531.123076923077"/>
    <n v="7837.3476923076914"/>
    <n v="200"/>
    <n v="8037.3476923076914"/>
    <n v="2200"/>
    <n v="87104.599999999991"/>
    <n v="79067.252307692295"/>
    <s v="Paid"/>
    <s v="Axis"/>
    <s v="547284949159"/>
    <s v="769189812273"/>
  </r>
  <r>
    <x v="3822"/>
    <x v="48"/>
    <x v="1"/>
    <n v="51"/>
    <x v="7"/>
    <x v="5"/>
    <x v="3"/>
    <s v="2024-11-10"/>
    <x v="0"/>
    <x v="0"/>
    <n v="26"/>
    <n v="25"/>
    <n v="1"/>
    <n v="18"/>
    <n v="39751"/>
    <n v="1528.8846153846155"/>
    <n v="38222.11538461539"/>
    <n v="7644.423076923078"/>
    <n v="3822.211538461539"/>
    <n v="4586.6538461538466"/>
    <n v="200"/>
    <n v="4786.6538461538466"/>
    <n v="3600"/>
    <n v="53288.750000000007"/>
    <n v="48502.096153846163"/>
    <s v="Paid"/>
    <s v="HDFC"/>
    <s v="807147505891"/>
    <s v="664129124218"/>
  </r>
  <r>
    <x v="3823"/>
    <x v="94"/>
    <x v="0"/>
    <n v="33"/>
    <x v="4"/>
    <x v="5"/>
    <x v="0"/>
    <s v="2022-04-12"/>
    <x v="0"/>
    <x v="0"/>
    <n v="26"/>
    <n v="24"/>
    <n v="2"/>
    <n v="3"/>
    <n v="73696"/>
    <n v="2834.4615384615386"/>
    <n v="68027.076923076922"/>
    <n v="13605.415384615386"/>
    <n v="6802.7076923076929"/>
    <n v="8163.2492307692301"/>
    <n v="200"/>
    <n v="8363.2492307692301"/>
    <n v="600"/>
    <n v="89035.199999999997"/>
    <n v="80671.950769230767"/>
    <s v="Paid"/>
    <s v="Axis"/>
    <s v="792918720163"/>
    <s v="943611982035"/>
  </r>
  <r>
    <x v="3824"/>
    <x v="102"/>
    <x v="0"/>
    <n v="31"/>
    <x v="1"/>
    <x v="1"/>
    <x v="0"/>
    <s v="2024-01-21"/>
    <x v="0"/>
    <x v="0"/>
    <n v="26"/>
    <n v="24"/>
    <n v="2"/>
    <n v="2"/>
    <n v="51050"/>
    <n v="1963.4615384615386"/>
    <n v="47123.076923076922"/>
    <n v="9424.6153846153848"/>
    <n v="4712.3076923076924"/>
    <n v="5654.7692307692305"/>
    <n v="200"/>
    <n v="5854.7692307692305"/>
    <n v="400"/>
    <n v="61660"/>
    <n v="55805.230769230766"/>
    <s v="Paid"/>
    <s v="SBI"/>
    <s v="348684110578"/>
    <s v="961074257692"/>
  </r>
  <r>
    <x v="3825"/>
    <x v="35"/>
    <x v="0"/>
    <n v="51"/>
    <x v="4"/>
    <x v="0"/>
    <x v="2"/>
    <s v="2019-06-07"/>
    <x v="0"/>
    <x v="0"/>
    <n v="26"/>
    <n v="23"/>
    <n v="3"/>
    <n v="2"/>
    <n v="26775"/>
    <n v="1029.8076923076924"/>
    <n v="23685.576923076926"/>
    <n v="4737.1153846153857"/>
    <n v="2368.5576923076928"/>
    <n v="2842.2692307692309"/>
    <n v="200"/>
    <n v="3042.2692307692309"/>
    <n v="400"/>
    <n v="31191.250000000004"/>
    <n v="28148.980769230773"/>
    <s v="Paid"/>
    <s v="SBI"/>
    <s v="416545961921"/>
    <s v="746756696293"/>
  </r>
  <r>
    <x v="3826"/>
    <x v="125"/>
    <x v="0"/>
    <n v="43"/>
    <x v="2"/>
    <x v="4"/>
    <x v="3"/>
    <s v="2019-01-19"/>
    <x v="0"/>
    <x v="0"/>
    <n v="26"/>
    <n v="23"/>
    <n v="3"/>
    <n v="2"/>
    <n v="51693"/>
    <n v="1988.1923076923076"/>
    <n v="45728.423076923078"/>
    <n v="9145.6846153846163"/>
    <n v="4572.8423076923082"/>
    <n v="5487.4107692307689"/>
    <n v="200"/>
    <n v="5687.4107692307689"/>
    <n v="400"/>
    <n v="59846.95"/>
    <n v="54159.539230769231"/>
    <s v="Paid"/>
    <s v="HDFC"/>
    <s v="611781429683"/>
    <s v="553057799791"/>
  </r>
  <r>
    <x v="3827"/>
    <x v="54"/>
    <x v="0"/>
    <n v="44"/>
    <x v="2"/>
    <x v="0"/>
    <x v="3"/>
    <s v="2020-01-02"/>
    <x v="0"/>
    <x v="0"/>
    <n v="26"/>
    <n v="24"/>
    <n v="2"/>
    <n v="6"/>
    <n v="63517"/>
    <n v="2442.9615384615386"/>
    <n v="58631.076923076922"/>
    <n v="11726.215384615385"/>
    <n v="5863.1076923076926"/>
    <n v="7035.7292307692305"/>
    <n v="200"/>
    <n v="7235.7292307692305"/>
    <n v="1200"/>
    <n v="77420.399999999994"/>
    <n v="70184.670769230768"/>
    <s v="Paid"/>
    <s v="ICICI"/>
    <s v="502190861733"/>
    <s v="205460271212"/>
  </r>
  <r>
    <x v="3828"/>
    <x v="109"/>
    <x v="0"/>
    <n v="25"/>
    <x v="0"/>
    <x v="5"/>
    <x v="5"/>
    <s v="2021-04-02"/>
    <x v="0"/>
    <x v="0"/>
    <n v="26"/>
    <n v="23"/>
    <n v="3"/>
    <n v="19"/>
    <n v="33352"/>
    <n v="1282.7692307692307"/>
    <n v="29503.692307692305"/>
    <n v="5900.7384615384617"/>
    <n v="2950.3692307692309"/>
    <n v="3540.4430769230767"/>
    <n v="200"/>
    <n v="3740.4430769230767"/>
    <n v="3800"/>
    <n v="42154.799999999996"/>
    <n v="38414.356923076921"/>
    <s v="Paid"/>
    <s v="SBI"/>
    <s v="518833483318"/>
    <s v="647609854539"/>
  </r>
  <r>
    <x v="3829"/>
    <x v="164"/>
    <x v="0"/>
    <n v="25"/>
    <x v="4"/>
    <x v="3"/>
    <x v="3"/>
    <s v="2022-08-26"/>
    <x v="0"/>
    <x v="0"/>
    <n v="26"/>
    <n v="22"/>
    <n v="4"/>
    <n v="15"/>
    <n v="60771"/>
    <n v="2337.3461538461538"/>
    <n v="51421.615384615383"/>
    <n v="10284.323076923078"/>
    <n v="5142.1615384615388"/>
    <n v="6170.5938461538453"/>
    <n v="200"/>
    <n v="6370.5938461538453"/>
    <n v="3000"/>
    <n v="69848.100000000006"/>
    <n v="63477.50615384616"/>
    <s v="Paid"/>
    <s v="ICICI"/>
    <s v="471926432899"/>
    <s v="496446886433"/>
  </r>
  <r>
    <x v="3830"/>
    <x v="103"/>
    <x v="0"/>
    <n v="25"/>
    <x v="3"/>
    <x v="4"/>
    <x v="6"/>
    <s v="2025-09-22"/>
    <x v="0"/>
    <x v="0"/>
    <n v="26"/>
    <n v="25"/>
    <n v="1"/>
    <n v="5"/>
    <n v="78039"/>
    <n v="3001.5"/>
    <n v="75037.5"/>
    <n v="15007.5"/>
    <n v="7503.75"/>
    <n v="9004.5"/>
    <n v="200"/>
    <n v="9204.5"/>
    <n v="1000"/>
    <n v="98548.75"/>
    <n v="89344.25"/>
    <s v="Paid"/>
    <s v="ICICI"/>
    <s v="591144025245"/>
    <s v="814067985049"/>
  </r>
  <r>
    <x v="3831"/>
    <x v="176"/>
    <x v="0"/>
    <n v="42"/>
    <x v="7"/>
    <x v="2"/>
    <x v="4"/>
    <s v="2024-05-02"/>
    <x v="0"/>
    <x v="0"/>
    <n v="26"/>
    <n v="22"/>
    <n v="4"/>
    <n v="2"/>
    <n v="71761"/>
    <n v="2760.0384615384614"/>
    <n v="60720.846153846149"/>
    <n v="12144.16923076923"/>
    <n v="6072.0846153846151"/>
    <n v="7286.5015384615372"/>
    <n v="200"/>
    <n v="7486.5015384615372"/>
    <n v="400"/>
    <n v="79337.100000000006"/>
    <n v="71850.598461538466"/>
    <s v="Paid"/>
    <s v="ICICI"/>
    <s v="456892363333"/>
    <s v="258577265936"/>
  </r>
  <r>
    <x v="3832"/>
    <x v="156"/>
    <x v="0"/>
    <n v="24"/>
    <x v="6"/>
    <x v="4"/>
    <x v="3"/>
    <s v="2023-09-04"/>
    <x v="0"/>
    <x v="0"/>
    <n v="26"/>
    <n v="24"/>
    <n v="2"/>
    <n v="10"/>
    <n v="32149"/>
    <n v="1236.5"/>
    <n v="29676"/>
    <n v="5935.2000000000007"/>
    <n v="2967.6000000000004"/>
    <n v="3561.12"/>
    <n v="200"/>
    <n v="3761.12"/>
    <n v="2000"/>
    <n v="40578.799999999996"/>
    <n v="36817.679999999993"/>
    <s v="Paid"/>
    <s v="Axis"/>
    <s v="658883972248"/>
    <s v="529590000560"/>
  </r>
  <r>
    <x v="3833"/>
    <x v="36"/>
    <x v="1"/>
    <n v="32"/>
    <x v="0"/>
    <x v="3"/>
    <x v="3"/>
    <s v="2020-06-26"/>
    <x v="0"/>
    <x v="0"/>
    <n v="26"/>
    <n v="21"/>
    <n v="5"/>
    <n v="5"/>
    <n v="60280"/>
    <n v="2318.4615384615386"/>
    <n v="48687.692307692312"/>
    <n v="9737.5384615384628"/>
    <n v="4868.7692307692314"/>
    <n v="5842.5230769230775"/>
    <n v="200"/>
    <n v="6042.5230769230775"/>
    <n v="1000"/>
    <n v="64294.000000000007"/>
    <n v="58251.476923076931"/>
    <s v="Paid"/>
    <s v="ICICI"/>
    <s v="613530473203"/>
    <s v="437613838052"/>
  </r>
  <r>
    <x v="3834"/>
    <x v="105"/>
    <x v="1"/>
    <n v="50"/>
    <x v="5"/>
    <x v="4"/>
    <x v="6"/>
    <s v="2024-03-27"/>
    <x v="0"/>
    <x v="0"/>
    <n v="26"/>
    <n v="24"/>
    <n v="2"/>
    <n v="6"/>
    <n v="69465"/>
    <n v="2671.7307692307691"/>
    <n v="64121.538461538454"/>
    <n v="12824.307692307691"/>
    <n v="6412.1538461538457"/>
    <n v="7694.5846153846142"/>
    <n v="200"/>
    <n v="7894.5846153846142"/>
    <n v="1200"/>
    <n v="84557.999999999985"/>
    <n v="76663.415384615364"/>
    <s v="Paid"/>
    <s v="SBI"/>
    <s v="385399232662"/>
    <s v="293272860670"/>
  </r>
  <r>
    <x v="3835"/>
    <x v="49"/>
    <x v="0"/>
    <n v="49"/>
    <x v="5"/>
    <x v="3"/>
    <x v="1"/>
    <s v="2021-08-12"/>
    <x v="0"/>
    <x v="0"/>
    <n v="26"/>
    <n v="23"/>
    <n v="3"/>
    <n v="3"/>
    <n v="26048"/>
    <n v="1001.8461538461538"/>
    <n v="23042.461538461539"/>
    <n v="4608.4923076923078"/>
    <n v="2304.2461538461539"/>
    <n v="2765.0953846153848"/>
    <n v="200"/>
    <n v="2965.0953846153848"/>
    <n v="600"/>
    <n v="30555.200000000001"/>
    <n v="27590.104615384615"/>
    <s v="Paid"/>
    <s v="Axis"/>
    <s v="224809530157"/>
    <s v="456957581617"/>
  </r>
  <r>
    <x v="3836"/>
    <x v="86"/>
    <x v="0"/>
    <n v="34"/>
    <x v="3"/>
    <x v="4"/>
    <x v="6"/>
    <s v="2022-07-11"/>
    <x v="0"/>
    <x v="0"/>
    <n v="26"/>
    <n v="25"/>
    <n v="1"/>
    <n v="12"/>
    <n v="37195"/>
    <n v="1430.5769230769231"/>
    <n v="35764.423076923078"/>
    <n v="7152.8846153846162"/>
    <n v="3576.4423076923081"/>
    <n v="4291.7307692307695"/>
    <n v="200"/>
    <n v="4491.7307692307695"/>
    <n v="2400"/>
    <n v="48893.75"/>
    <n v="44402.019230769234"/>
    <s v="Paid"/>
    <s v="Axis"/>
    <s v="877864660731"/>
    <s v="865282360792"/>
  </r>
  <r>
    <x v="3837"/>
    <x v="77"/>
    <x v="1"/>
    <n v="42"/>
    <x v="3"/>
    <x v="0"/>
    <x v="4"/>
    <s v="2025-02-23"/>
    <x v="0"/>
    <x v="0"/>
    <n v="26"/>
    <n v="24"/>
    <n v="2"/>
    <n v="20"/>
    <n v="26981"/>
    <n v="1037.7307692307693"/>
    <n v="24905.538461538461"/>
    <n v="4981.1076923076926"/>
    <n v="2490.5538461538463"/>
    <n v="2988.664615384615"/>
    <n v="200"/>
    <n v="3188.664615384615"/>
    <n v="4000"/>
    <n v="36377.199999999997"/>
    <n v="33188.535384615381"/>
    <s v="Paid"/>
    <s v="ICICI"/>
    <s v="312385786562"/>
    <s v="203373115998"/>
  </r>
  <r>
    <x v="3838"/>
    <x v="148"/>
    <x v="0"/>
    <n v="32"/>
    <x v="1"/>
    <x v="1"/>
    <x v="3"/>
    <s v="2019-03-27"/>
    <x v="0"/>
    <x v="0"/>
    <n v="26"/>
    <n v="23"/>
    <n v="3"/>
    <n v="9"/>
    <n v="67185"/>
    <n v="2584.0384615384614"/>
    <n v="59432.88461538461"/>
    <n v="11886.576923076922"/>
    <n v="5943.288461538461"/>
    <n v="7131.9461538461528"/>
    <n v="200"/>
    <n v="7331.9461538461528"/>
    <n v="1800"/>
    <n v="79062.75"/>
    <n v="71730.803846153853"/>
    <s v="Paid"/>
    <s v="HDFC"/>
    <s v="456197038968"/>
    <s v="474685679158"/>
  </r>
  <r>
    <x v="3839"/>
    <x v="40"/>
    <x v="0"/>
    <n v="25"/>
    <x v="4"/>
    <x v="1"/>
    <x v="4"/>
    <s v="2020-07-20"/>
    <x v="0"/>
    <x v="0"/>
    <n v="26"/>
    <n v="24"/>
    <n v="2"/>
    <n v="1"/>
    <n v="56779"/>
    <n v="2183.8076923076924"/>
    <n v="52411.384615384617"/>
    <n v="10482.276923076925"/>
    <n v="5241.1384615384623"/>
    <n v="6289.3661538461538"/>
    <n v="200"/>
    <n v="6489.3661538461538"/>
    <n v="200"/>
    <n v="68334.8"/>
    <n v="61845.43384615385"/>
    <s v="Paid"/>
    <s v="ICICI"/>
    <s v="380008545310"/>
    <s v="755202494013"/>
  </r>
  <r>
    <x v="3840"/>
    <x v="193"/>
    <x v="1"/>
    <n v="21"/>
    <x v="4"/>
    <x v="1"/>
    <x v="0"/>
    <s v="2021-11-02"/>
    <x v="0"/>
    <x v="0"/>
    <n v="26"/>
    <n v="24"/>
    <n v="2"/>
    <n v="12"/>
    <n v="67419"/>
    <n v="2593.0384615384614"/>
    <n v="62232.923076923078"/>
    <n v="12446.584615384616"/>
    <n v="6223.292307692308"/>
    <n v="7467.9507692307689"/>
    <n v="200"/>
    <n v="7667.9507692307689"/>
    <n v="2400"/>
    <n v="83302.8"/>
    <n v="75634.849230769236"/>
    <s v="Paid"/>
    <s v="SBI"/>
    <s v="812555277300"/>
    <s v="965985077005"/>
  </r>
  <r>
    <x v="3841"/>
    <x v="82"/>
    <x v="0"/>
    <n v="44"/>
    <x v="0"/>
    <x v="5"/>
    <x v="3"/>
    <s v="2024-08-15"/>
    <x v="0"/>
    <x v="0"/>
    <n v="26"/>
    <n v="25"/>
    <n v="1"/>
    <n v="0"/>
    <n v="49715"/>
    <n v="1912.1153846153845"/>
    <n v="47802.88461538461"/>
    <n v="9560.576923076922"/>
    <n v="4780.288461538461"/>
    <n v="5736.3461538461534"/>
    <n v="200"/>
    <n v="5936.3461538461534"/>
    <n v="0"/>
    <n v="62143.749999999993"/>
    <n v="56207.403846153837"/>
    <s v="Paid"/>
    <s v="Axis"/>
    <s v="909349002425"/>
    <s v="673312595108"/>
  </r>
  <r>
    <x v="3842"/>
    <x v="8"/>
    <x v="1"/>
    <n v="38"/>
    <x v="5"/>
    <x v="3"/>
    <x v="3"/>
    <s v="2020-11-05"/>
    <x v="0"/>
    <x v="0"/>
    <n v="26"/>
    <n v="24"/>
    <n v="2"/>
    <n v="7"/>
    <n v="36919"/>
    <n v="1419.9615384615386"/>
    <n v="34079.076923076922"/>
    <n v="6815.8153846153846"/>
    <n v="3407.9076923076923"/>
    <n v="4089.4892307692303"/>
    <n v="200"/>
    <n v="4289.4892307692298"/>
    <n v="1400"/>
    <n v="45702.8"/>
    <n v="41413.310769230775"/>
    <s v="Paid"/>
    <s v="Axis"/>
    <s v="894557819333"/>
    <s v="623418898620"/>
  </r>
  <r>
    <x v="3843"/>
    <x v="112"/>
    <x v="1"/>
    <n v="22"/>
    <x v="5"/>
    <x v="3"/>
    <x v="2"/>
    <s v="2022-12-19"/>
    <x v="0"/>
    <x v="0"/>
    <n v="26"/>
    <n v="25"/>
    <n v="1"/>
    <n v="15"/>
    <n v="31062"/>
    <n v="1194.6923076923076"/>
    <n v="29867.307692307691"/>
    <n v="5973.461538461539"/>
    <n v="2986.7307692307695"/>
    <n v="3584.0769230769229"/>
    <n v="200"/>
    <n v="3784.0769230769229"/>
    <n v="3000"/>
    <n v="41827.5"/>
    <n v="38043.423076923078"/>
    <s v="Paid"/>
    <s v="ICICI"/>
    <s v="681549343304"/>
    <s v="799129614385"/>
  </r>
  <r>
    <x v="3844"/>
    <x v="95"/>
    <x v="1"/>
    <n v="24"/>
    <x v="3"/>
    <x v="4"/>
    <x v="5"/>
    <s v="2019-07-25"/>
    <x v="0"/>
    <x v="0"/>
    <n v="26"/>
    <n v="23"/>
    <n v="3"/>
    <n v="20"/>
    <n v="79169"/>
    <n v="3044.9615384615386"/>
    <n v="70034.11538461539"/>
    <n v="14006.823076923079"/>
    <n v="7003.4115384615397"/>
    <n v="8404.0938461538462"/>
    <n v="200"/>
    <n v="8604.0938461538462"/>
    <n v="4000"/>
    <n v="95044.35"/>
    <n v="86440.25615384616"/>
    <s v="Paid"/>
    <s v="Axis"/>
    <s v="356368986638"/>
    <s v="318589353034"/>
  </r>
  <r>
    <x v="3845"/>
    <x v="10"/>
    <x v="0"/>
    <n v="44"/>
    <x v="3"/>
    <x v="1"/>
    <x v="0"/>
    <s v="2019-06-16"/>
    <x v="0"/>
    <x v="0"/>
    <n v="26"/>
    <n v="22"/>
    <n v="4"/>
    <n v="14"/>
    <n v="18242"/>
    <n v="701.61538461538464"/>
    <n v="15435.538461538463"/>
    <n v="3087.1076923076926"/>
    <n v="1543.5538461538463"/>
    <n v="1852.2646153846154"/>
    <n v="200"/>
    <n v="2052.2646153846154"/>
    <n v="2800"/>
    <n v="22866.2"/>
    <n v="20813.935384615386"/>
    <s v="Paid"/>
    <s v="Axis"/>
    <s v="407162180815"/>
    <s v="969880729989"/>
  </r>
  <r>
    <x v="3846"/>
    <x v="166"/>
    <x v="1"/>
    <n v="55"/>
    <x v="7"/>
    <x v="2"/>
    <x v="4"/>
    <s v="2020-03-09"/>
    <x v="0"/>
    <x v="0"/>
    <n v="26"/>
    <n v="22"/>
    <n v="4"/>
    <n v="9"/>
    <n v="18791"/>
    <n v="722.73076923076928"/>
    <n v="15900.076923076924"/>
    <n v="3180.0153846153848"/>
    <n v="1590.0076923076924"/>
    <n v="1908.0092307692307"/>
    <n v="200"/>
    <n v="2108.0092307692307"/>
    <n v="1800"/>
    <n v="22470.100000000002"/>
    <n v="20362.09076923077"/>
    <s v="Paid"/>
    <s v="HDFC"/>
    <s v="171967033915"/>
    <s v="616331298015"/>
  </r>
  <r>
    <x v="3847"/>
    <x v="16"/>
    <x v="0"/>
    <n v="50"/>
    <x v="3"/>
    <x v="4"/>
    <x v="4"/>
    <s v="2021-07-21"/>
    <x v="0"/>
    <x v="0"/>
    <n v="26"/>
    <n v="22"/>
    <n v="4"/>
    <n v="6"/>
    <n v="64169"/>
    <n v="2468.0384615384614"/>
    <n v="54296.846153846149"/>
    <n v="10859.369230769231"/>
    <n v="5429.6846153846154"/>
    <n v="6515.621538461538"/>
    <n v="200"/>
    <n v="6715.621538461538"/>
    <n v="1200"/>
    <n v="71785.899999999994"/>
    <n v="65070.278461538459"/>
    <s v="Paid"/>
    <s v="HDFC"/>
    <s v="670613351841"/>
    <s v="361847933232"/>
  </r>
  <r>
    <x v="3848"/>
    <x v="123"/>
    <x v="0"/>
    <n v="26"/>
    <x v="5"/>
    <x v="3"/>
    <x v="2"/>
    <s v="2025-09-27"/>
    <x v="0"/>
    <x v="0"/>
    <n v="26"/>
    <n v="22"/>
    <n v="4"/>
    <n v="3"/>
    <n v="52832"/>
    <n v="2032"/>
    <n v="44704"/>
    <n v="8940.8000000000011"/>
    <n v="4470.4000000000005"/>
    <n v="5364.48"/>
    <n v="200"/>
    <n v="5564.48"/>
    <n v="600"/>
    <n v="58715.200000000004"/>
    <n v="53150.720000000001"/>
    <s v="Paid"/>
    <s v="Axis"/>
    <s v="133200159485"/>
    <s v="691872476120"/>
  </r>
  <r>
    <x v="3849"/>
    <x v="138"/>
    <x v="1"/>
    <n v="42"/>
    <x v="2"/>
    <x v="1"/>
    <x v="3"/>
    <s v="2020-06-26"/>
    <x v="0"/>
    <x v="0"/>
    <n v="26"/>
    <n v="25"/>
    <n v="1"/>
    <n v="12"/>
    <n v="73428"/>
    <n v="2824.1538461538462"/>
    <n v="70603.846153846156"/>
    <n v="14120.769230769232"/>
    <n v="7060.3846153846162"/>
    <n v="8472.461538461539"/>
    <n v="200"/>
    <n v="8672.461538461539"/>
    <n v="2400"/>
    <n v="94185"/>
    <n v="85512.538461538468"/>
    <s v="Paid"/>
    <s v="HDFC"/>
    <s v="271210969718"/>
    <s v="465961449516"/>
  </r>
  <r>
    <x v="3850"/>
    <x v="154"/>
    <x v="1"/>
    <n v="46"/>
    <x v="3"/>
    <x v="2"/>
    <x v="6"/>
    <s v="2022-02-13"/>
    <x v="0"/>
    <x v="0"/>
    <n v="26"/>
    <n v="22"/>
    <n v="4"/>
    <n v="19"/>
    <n v="56396"/>
    <n v="2169.0769230769229"/>
    <n v="47719.692307692305"/>
    <n v="9543.9384615384606"/>
    <n v="4771.9692307692303"/>
    <n v="5726.3630769230767"/>
    <n v="200"/>
    <n v="5926.3630769230767"/>
    <n v="3800"/>
    <n v="65835.600000000006"/>
    <n v="59909.236923076925"/>
    <s v="Paid"/>
    <s v="HDFC"/>
    <s v="850002213759"/>
    <s v="132806468967"/>
  </r>
  <r>
    <x v="3851"/>
    <x v="117"/>
    <x v="1"/>
    <n v="43"/>
    <x v="4"/>
    <x v="0"/>
    <x v="6"/>
    <s v="2023-09-24"/>
    <x v="0"/>
    <x v="0"/>
    <n v="26"/>
    <n v="22"/>
    <n v="4"/>
    <n v="11"/>
    <n v="26217"/>
    <n v="1008.3461538461538"/>
    <n v="22183.615384615383"/>
    <n v="4436.7230769230764"/>
    <n v="2218.3615384615382"/>
    <n v="2662.0338461538458"/>
    <n v="200"/>
    <n v="2862.0338461538458"/>
    <n v="2200"/>
    <n v="31038.699999999997"/>
    <n v="28176.666153846152"/>
    <s v="Paid"/>
    <s v="SBI"/>
    <s v="514018960693"/>
    <s v="840457495679"/>
  </r>
  <r>
    <x v="3852"/>
    <x v="192"/>
    <x v="1"/>
    <n v="38"/>
    <x v="3"/>
    <x v="5"/>
    <x v="5"/>
    <s v="2024-10-08"/>
    <x v="0"/>
    <x v="0"/>
    <n v="26"/>
    <n v="25"/>
    <n v="1"/>
    <n v="12"/>
    <n v="46394"/>
    <n v="1784.3846153846155"/>
    <n v="44609.61538461539"/>
    <n v="8921.923076923078"/>
    <n v="4460.961538461539"/>
    <n v="5353.1538461538466"/>
    <n v="200"/>
    <n v="5553.1538461538466"/>
    <n v="2400"/>
    <n v="60392.500000000007"/>
    <n v="54839.346153846163"/>
    <s v="Paid"/>
    <s v="ICICI"/>
    <s v="280010781486"/>
    <s v="478414717233"/>
  </r>
  <r>
    <x v="3853"/>
    <x v="122"/>
    <x v="1"/>
    <n v="42"/>
    <x v="6"/>
    <x v="0"/>
    <x v="6"/>
    <s v="2021-09-17"/>
    <x v="0"/>
    <x v="0"/>
    <n v="26"/>
    <n v="25"/>
    <n v="1"/>
    <n v="12"/>
    <n v="42975"/>
    <n v="1652.8846153846155"/>
    <n v="41322.11538461539"/>
    <n v="8264.423076923078"/>
    <n v="4132.211538461539"/>
    <n v="4958.6538461538466"/>
    <n v="200"/>
    <n v="5158.6538461538466"/>
    <n v="2400"/>
    <n v="56118.750000000007"/>
    <n v="50960.096153846163"/>
    <s v="Paid"/>
    <s v="Axis"/>
    <s v="745978866439"/>
    <s v="962809762226"/>
  </r>
  <r>
    <x v="3854"/>
    <x v="7"/>
    <x v="0"/>
    <n v="51"/>
    <x v="0"/>
    <x v="1"/>
    <x v="4"/>
    <s v="2021-05-18"/>
    <x v="0"/>
    <x v="0"/>
    <n v="26"/>
    <n v="24"/>
    <n v="2"/>
    <n v="9"/>
    <n v="27108"/>
    <n v="1042.6153846153845"/>
    <n v="25022.769230769227"/>
    <n v="5004.5538461538454"/>
    <n v="2502.2769230769227"/>
    <n v="3002.7323076923071"/>
    <n v="200"/>
    <n v="3202.7323076923071"/>
    <n v="1800"/>
    <n v="34329.599999999991"/>
    <n v="31126.867692307686"/>
    <s v="Paid"/>
    <s v="Axis"/>
    <s v="626191407061"/>
    <s v="162714641366"/>
  </r>
  <r>
    <x v="3855"/>
    <x v="50"/>
    <x v="0"/>
    <n v="34"/>
    <x v="0"/>
    <x v="5"/>
    <x v="3"/>
    <s v="2022-07-18"/>
    <x v="0"/>
    <x v="0"/>
    <n v="26"/>
    <n v="25"/>
    <n v="1"/>
    <n v="0"/>
    <n v="46135"/>
    <n v="1774.4230769230769"/>
    <n v="44360.576923076922"/>
    <n v="8872.1153846153848"/>
    <n v="4436.0576923076924"/>
    <n v="5323.2692307692305"/>
    <n v="200"/>
    <n v="5523.2692307692305"/>
    <n v="0"/>
    <n v="57668.75"/>
    <n v="52145.480769230766"/>
    <s v="Paid"/>
    <s v="Axis"/>
    <s v="566299277814"/>
    <s v="197845807692"/>
  </r>
  <r>
    <x v="3856"/>
    <x v="145"/>
    <x v="1"/>
    <n v="53"/>
    <x v="5"/>
    <x v="4"/>
    <x v="0"/>
    <s v="2019-01-17"/>
    <x v="0"/>
    <x v="0"/>
    <n v="26"/>
    <n v="25"/>
    <n v="1"/>
    <n v="5"/>
    <n v="56458"/>
    <n v="2171.4615384615386"/>
    <n v="54286.538461538461"/>
    <n v="10857.307692307693"/>
    <n v="5428.6538461538466"/>
    <n v="6514.3846153846152"/>
    <n v="200"/>
    <n v="6714.3846153846152"/>
    <n v="1000"/>
    <n v="71572.5"/>
    <n v="64858.115384615383"/>
    <s v="Paid"/>
    <s v="HDFC"/>
    <s v="244142473155"/>
    <s v="481223370350"/>
  </r>
  <r>
    <x v="3857"/>
    <x v="190"/>
    <x v="1"/>
    <n v="46"/>
    <x v="1"/>
    <x v="2"/>
    <x v="1"/>
    <s v="2021-01-12"/>
    <x v="0"/>
    <x v="0"/>
    <n v="26"/>
    <n v="23"/>
    <n v="3"/>
    <n v="2"/>
    <n v="69712"/>
    <n v="2681.2307692307691"/>
    <n v="61668.307692307688"/>
    <n v="12333.661538461538"/>
    <n v="6166.830769230769"/>
    <n v="7400.1969230769218"/>
    <n v="200"/>
    <n v="7600.1969230769218"/>
    <n v="400"/>
    <n v="80568.800000000003"/>
    <n v="72968.603076923086"/>
    <s v="Paid"/>
    <s v="Axis"/>
    <s v="835602146398"/>
    <s v="610985154536"/>
  </r>
  <r>
    <x v="3858"/>
    <x v="62"/>
    <x v="0"/>
    <n v="50"/>
    <x v="0"/>
    <x v="2"/>
    <x v="2"/>
    <s v="2021-01-30"/>
    <x v="0"/>
    <x v="0"/>
    <n v="26"/>
    <n v="24"/>
    <n v="2"/>
    <n v="8"/>
    <n v="53217"/>
    <n v="2046.8076923076924"/>
    <n v="49123.384615384617"/>
    <n v="9824.6769230769241"/>
    <n v="4912.3384615384621"/>
    <n v="5894.8061538461534"/>
    <n v="200"/>
    <n v="6094.8061538461534"/>
    <n v="1600"/>
    <n v="65460.4"/>
    <n v="59365.593846153846"/>
    <s v="Paid"/>
    <s v="ICICI"/>
    <s v="903937048058"/>
    <s v="150322366253"/>
  </r>
  <r>
    <x v="3859"/>
    <x v="81"/>
    <x v="0"/>
    <n v="47"/>
    <x v="0"/>
    <x v="4"/>
    <x v="0"/>
    <s v="2020-03-20"/>
    <x v="0"/>
    <x v="0"/>
    <n v="26"/>
    <n v="26"/>
    <n v="0"/>
    <n v="15"/>
    <n v="60852"/>
    <n v="2340.4615384615386"/>
    <n v="60852"/>
    <n v="12170.400000000001"/>
    <n v="6085.2000000000007"/>
    <n v="7302.24"/>
    <n v="200"/>
    <n v="7502.24"/>
    <n v="3000"/>
    <n v="82107.599999999991"/>
    <n v="74605.359999999986"/>
    <s v="Paid"/>
    <s v="SBI"/>
    <s v="230286289809"/>
    <s v="470192235731"/>
  </r>
  <r>
    <x v="3860"/>
    <x v="40"/>
    <x v="1"/>
    <n v="55"/>
    <x v="2"/>
    <x v="3"/>
    <x v="2"/>
    <s v="2019-12-22"/>
    <x v="0"/>
    <x v="0"/>
    <n v="26"/>
    <n v="23"/>
    <n v="3"/>
    <n v="0"/>
    <n v="54838"/>
    <n v="2109.1538461538462"/>
    <n v="48510.538461538461"/>
    <n v="9702.1076923076926"/>
    <n v="4851.0538461538463"/>
    <n v="5821.2646153846154"/>
    <n v="200"/>
    <n v="6021.2646153846154"/>
    <n v="0"/>
    <n v="63063.7"/>
    <n v="57042.435384615383"/>
    <s v="Paid"/>
    <s v="HDFC"/>
    <s v="448422875561"/>
    <s v="450834773404"/>
  </r>
  <r>
    <x v="3861"/>
    <x v="130"/>
    <x v="0"/>
    <n v="25"/>
    <x v="3"/>
    <x v="0"/>
    <x v="0"/>
    <s v="2023-01-23"/>
    <x v="0"/>
    <x v="0"/>
    <n v="26"/>
    <n v="24"/>
    <n v="2"/>
    <n v="14"/>
    <n v="28618"/>
    <n v="1100.6923076923076"/>
    <n v="26416.615384615383"/>
    <n v="5283.3230769230768"/>
    <n v="2641.6615384615384"/>
    <n v="3169.9938461538459"/>
    <n v="200"/>
    <n v="3369.9938461538459"/>
    <n v="2800"/>
    <n v="37141.599999999999"/>
    <n v="33771.606153846151"/>
    <s v="Paid"/>
    <s v="ICICI"/>
    <s v="238967512751"/>
    <s v="933527147315"/>
  </r>
  <r>
    <x v="3862"/>
    <x v="180"/>
    <x v="1"/>
    <n v="29"/>
    <x v="1"/>
    <x v="4"/>
    <x v="0"/>
    <s v="2019-08-19"/>
    <x v="0"/>
    <x v="0"/>
    <n v="26"/>
    <n v="22"/>
    <n v="4"/>
    <n v="9"/>
    <n v="46921"/>
    <n v="1804.6538461538462"/>
    <n v="39702.384615384617"/>
    <n v="7940.4769230769234"/>
    <n v="3970.2384615384617"/>
    <n v="4764.2861538461539"/>
    <n v="200"/>
    <n v="4964.2861538461539"/>
    <n v="1800"/>
    <n v="53413.100000000006"/>
    <n v="48448.813846153855"/>
    <s v="Paid"/>
    <s v="SBI"/>
    <s v="916704966570"/>
    <s v="218547367714"/>
  </r>
  <r>
    <x v="3863"/>
    <x v="65"/>
    <x v="1"/>
    <n v="25"/>
    <x v="0"/>
    <x v="0"/>
    <x v="3"/>
    <s v="2022-03-29"/>
    <x v="0"/>
    <x v="0"/>
    <n v="26"/>
    <n v="24"/>
    <n v="2"/>
    <n v="5"/>
    <n v="51626"/>
    <n v="1985.6153846153845"/>
    <n v="47654.769230769227"/>
    <n v="9530.953846153845"/>
    <n v="4765.4769230769225"/>
    <n v="5718.5723076923068"/>
    <n v="200"/>
    <n v="5918.5723076923068"/>
    <n v="1000"/>
    <n v="62951.199999999997"/>
    <n v="57032.627692307688"/>
    <s v="Paid"/>
    <s v="Axis"/>
    <s v="688478012100"/>
    <s v="566038685930"/>
  </r>
  <r>
    <x v="3864"/>
    <x v="8"/>
    <x v="0"/>
    <n v="44"/>
    <x v="7"/>
    <x v="2"/>
    <x v="3"/>
    <s v="2022-01-14"/>
    <x v="0"/>
    <x v="0"/>
    <n v="26"/>
    <n v="25"/>
    <n v="1"/>
    <n v="18"/>
    <n v="40815"/>
    <n v="1569.8076923076924"/>
    <n v="39245.192307692312"/>
    <n v="7849.0384615384628"/>
    <n v="3924.5192307692314"/>
    <n v="4709.4230769230771"/>
    <n v="200"/>
    <n v="4909.4230769230771"/>
    <n v="3600"/>
    <n v="54618.750000000007"/>
    <n v="49709.326923076929"/>
    <s v="Paid"/>
    <s v="ICICI"/>
    <s v="868101497088"/>
    <s v="275046275810"/>
  </r>
  <r>
    <x v="3865"/>
    <x v="19"/>
    <x v="0"/>
    <n v="45"/>
    <x v="6"/>
    <x v="4"/>
    <x v="5"/>
    <s v="2020-04-06"/>
    <x v="0"/>
    <x v="0"/>
    <n v="26"/>
    <n v="23"/>
    <n v="3"/>
    <n v="6"/>
    <n v="78663"/>
    <n v="3025.5"/>
    <n v="69586.5"/>
    <n v="13917.300000000001"/>
    <n v="6958.6500000000005"/>
    <n v="8350.3799999999992"/>
    <n v="200"/>
    <n v="8550.3799999999992"/>
    <n v="1200"/>
    <n v="91662.45"/>
    <n v="83112.069999999992"/>
    <s v="Paid"/>
    <s v="ICICI"/>
    <s v="744131210609"/>
    <s v="751859912066"/>
  </r>
  <r>
    <x v="3866"/>
    <x v="144"/>
    <x v="0"/>
    <n v="33"/>
    <x v="0"/>
    <x v="4"/>
    <x v="4"/>
    <s v="2021-08-25"/>
    <x v="0"/>
    <x v="0"/>
    <n v="26"/>
    <n v="26"/>
    <n v="0"/>
    <n v="9"/>
    <n v="47423"/>
    <n v="1823.9615384615386"/>
    <n v="47423"/>
    <n v="9484.6"/>
    <n v="4742.3"/>
    <n v="5690.76"/>
    <n v="200"/>
    <n v="5890.76"/>
    <n v="1800"/>
    <n v="63449.9"/>
    <n v="57559.14"/>
    <s v="Paid"/>
    <s v="Axis"/>
    <s v="450807657046"/>
    <s v="439574393029"/>
  </r>
  <r>
    <x v="3867"/>
    <x v="6"/>
    <x v="1"/>
    <n v="50"/>
    <x v="6"/>
    <x v="0"/>
    <x v="6"/>
    <s v="2019-09-02"/>
    <x v="0"/>
    <x v="0"/>
    <n v="26"/>
    <n v="23"/>
    <n v="3"/>
    <n v="14"/>
    <n v="22283"/>
    <n v="857.03846153846155"/>
    <n v="19711.884615384617"/>
    <n v="3942.3769230769235"/>
    <n v="1971.1884615384618"/>
    <n v="2365.4261538461537"/>
    <n v="200"/>
    <n v="2565.4261538461537"/>
    <n v="2800"/>
    <n v="28425.450000000004"/>
    <n v="25860.02384615385"/>
    <s v="Paid"/>
    <s v="HDFC"/>
    <s v="809092405300"/>
    <s v="423238854292"/>
  </r>
  <r>
    <x v="3868"/>
    <x v="29"/>
    <x v="1"/>
    <n v="50"/>
    <x v="0"/>
    <x v="3"/>
    <x v="2"/>
    <s v="2024-10-05"/>
    <x v="0"/>
    <x v="0"/>
    <n v="26"/>
    <n v="25"/>
    <n v="1"/>
    <n v="20"/>
    <n v="72352"/>
    <n v="2782.7692307692309"/>
    <n v="69569.23076923078"/>
    <n v="13913.846153846156"/>
    <n v="6956.923076923078"/>
    <n v="8348.3076923076933"/>
    <n v="200"/>
    <n v="8548.3076923076933"/>
    <n v="4000"/>
    <n v="94440.000000000015"/>
    <n v="85891.692307692327"/>
    <s v="Paid"/>
    <s v="Axis"/>
    <s v="925231321566"/>
    <s v="864056113861"/>
  </r>
  <r>
    <x v="3869"/>
    <x v="39"/>
    <x v="1"/>
    <n v="38"/>
    <x v="7"/>
    <x v="1"/>
    <x v="2"/>
    <s v="2024-04-23"/>
    <x v="0"/>
    <x v="0"/>
    <n v="26"/>
    <n v="23"/>
    <n v="3"/>
    <n v="1"/>
    <n v="77183"/>
    <n v="2968.5769230769229"/>
    <n v="68277.26923076922"/>
    <n v="13655.453846153845"/>
    <n v="6827.7269230769225"/>
    <n v="8193.2723076923066"/>
    <n v="200"/>
    <n v="8393.2723076923066"/>
    <n v="200"/>
    <n v="88960.449999999983"/>
    <n v="80567.177692307683"/>
    <s v="Paid"/>
    <s v="HDFC"/>
    <s v="387519060625"/>
    <s v="795923986530"/>
  </r>
  <r>
    <x v="3870"/>
    <x v="73"/>
    <x v="1"/>
    <n v="29"/>
    <x v="4"/>
    <x v="3"/>
    <x v="4"/>
    <s v="2022-03-06"/>
    <x v="0"/>
    <x v="0"/>
    <n v="26"/>
    <n v="21"/>
    <n v="5"/>
    <n v="7"/>
    <n v="30229"/>
    <n v="1162.6538461538462"/>
    <n v="24415.73076923077"/>
    <n v="4883.1461538461544"/>
    <n v="2441.5730769230772"/>
    <n v="2929.8876923076923"/>
    <n v="200"/>
    <n v="3129.8876923076923"/>
    <n v="1400"/>
    <n v="33140.449999999997"/>
    <n v="30010.562307692304"/>
    <s v="Paid"/>
    <s v="Axis"/>
    <s v="417599761851"/>
    <s v="917909940911"/>
  </r>
  <r>
    <x v="3871"/>
    <x v="185"/>
    <x v="1"/>
    <n v="55"/>
    <x v="1"/>
    <x v="1"/>
    <x v="0"/>
    <s v="2021-12-18"/>
    <x v="0"/>
    <x v="0"/>
    <n v="26"/>
    <n v="24"/>
    <n v="2"/>
    <n v="20"/>
    <n v="28493"/>
    <n v="1095.8846153846155"/>
    <n v="26301.230769230773"/>
    <n v="5260.2461538461548"/>
    <n v="2630.1230769230774"/>
    <n v="3156.1476923076925"/>
    <n v="200"/>
    <n v="3356.1476923076925"/>
    <n v="4000"/>
    <n v="38191.600000000006"/>
    <n v="34835.452307692314"/>
    <s v="Paid"/>
    <s v="SBI"/>
    <s v="316809257783"/>
    <s v="324912947493"/>
  </r>
  <r>
    <x v="3872"/>
    <x v="191"/>
    <x v="0"/>
    <n v="22"/>
    <x v="7"/>
    <x v="3"/>
    <x v="6"/>
    <s v="2023-12-08"/>
    <x v="0"/>
    <x v="0"/>
    <n v="26"/>
    <n v="24"/>
    <n v="2"/>
    <n v="5"/>
    <n v="38944"/>
    <n v="1497.8461538461538"/>
    <n v="35948.307692307688"/>
    <n v="7189.6615384615379"/>
    <n v="3594.830769230769"/>
    <n v="4313.7969230769222"/>
    <n v="200"/>
    <n v="4513.7969230769222"/>
    <n v="1000"/>
    <n v="47732.799999999996"/>
    <n v="43219.003076923073"/>
    <s v="Paid"/>
    <s v="Axis"/>
    <s v="513045163099"/>
    <s v="115666714287"/>
  </r>
  <r>
    <x v="3873"/>
    <x v="35"/>
    <x v="0"/>
    <n v="52"/>
    <x v="0"/>
    <x v="0"/>
    <x v="2"/>
    <s v="2019-01-26"/>
    <x v="0"/>
    <x v="0"/>
    <n v="26"/>
    <n v="24"/>
    <n v="2"/>
    <n v="15"/>
    <n v="38627"/>
    <n v="1485.6538461538462"/>
    <n v="35655.692307692312"/>
    <n v="7131.1384615384632"/>
    <n v="3565.5692307692316"/>
    <n v="4278.6830769230774"/>
    <n v="200"/>
    <n v="4478.6830769230774"/>
    <n v="3000"/>
    <n v="49352.4"/>
    <n v="44873.716923076921"/>
    <s v="Paid"/>
    <s v="SBI"/>
    <s v="231553756729"/>
    <s v="253722453973"/>
  </r>
  <r>
    <x v="3874"/>
    <x v="142"/>
    <x v="0"/>
    <n v="46"/>
    <x v="4"/>
    <x v="3"/>
    <x v="4"/>
    <s v="2024-07-28"/>
    <x v="0"/>
    <x v="0"/>
    <n v="26"/>
    <n v="22"/>
    <n v="4"/>
    <n v="2"/>
    <n v="61177"/>
    <n v="2352.9615384615386"/>
    <n v="51765.153846153851"/>
    <n v="10353.030769230771"/>
    <n v="5176.5153846153853"/>
    <n v="6211.8184615384616"/>
    <n v="200"/>
    <n v="6411.8184615384616"/>
    <n v="400"/>
    <n v="67694.700000000012"/>
    <n v="61282.881538461552"/>
    <s v="Paid"/>
    <s v="Axis"/>
    <s v="330491100173"/>
    <s v="672492427763"/>
  </r>
  <r>
    <x v="3875"/>
    <x v="96"/>
    <x v="0"/>
    <n v="27"/>
    <x v="2"/>
    <x v="5"/>
    <x v="2"/>
    <s v="2020-08-04"/>
    <x v="0"/>
    <x v="0"/>
    <n v="26"/>
    <n v="24"/>
    <n v="2"/>
    <n v="6"/>
    <n v="76914"/>
    <n v="2958.2307692307691"/>
    <n v="70997.538461538454"/>
    <n v="14199.507692307692"/>
    <n v="7099.7538461538461"/>
    <n v="8519.704615384615"/>
    <n v="200"/>
    <n v="8719.704615384615"/>
    <n v="1200"/>
    <n v="93496.799999999988"/>
    <n v="84777.095384615372"/>
    <s v="Paid"/>
    <s v="Axis"/>
    <s v="916682177538"/>
    <s v="782471267000"/>
  </r>
  <r>
    <x v="3876"/>
    <x v="179"/>
    <x v="0"/>
    <n v="26"/>
    <x v="4"/>
    <x v="3"/>
    <x v="0"/>
    <s v="2024-02-21"/>
    <x v="0"/>
    <x v="0"/>
    <n v="26"/>
    <n v="25"/>
    <n v="1"/>
    <n v="13"/>
    <n v="45793"/>
    <n v="1761.2692307692307"/>
    <n v="44031.730769230766"/>
    <n v="8806.3461538461543"/>
    <n v="4403.1730769230771"/>
    <n v="5283.8076923076915"/>
    <n v="200"/>
    <n v="5483.8076923076915"/>
    <n v="2600"/>
    <n v="59841.25"/>
    <n v="54357.442307692312"/>
    <s v="Paid"/>
    <s v="SBI"/>
    <s v="361830040317"/>
    <s v="595045842985"/>
  </r>
  <r>
    <x v="3877"/>
    <x v="197"/>
    <x v="0"/>
    <n v="34"/>
    <x v="7"/>
    <x v="1"/>
    <x v="1"/>
    <s v="2019-05-18"/>
    <x v="0"/>
    <x v="0"/>
    <n v="26"/>
    <n v="24"/>
    <n v="2"/>
    <n v="1"/>
    <n v="79161"/>
    <n v="3044.6538461538462"/>
    <n v="73071.692307692312"/>
    <n v="14614.338461538464"/>
    <n v="7307.1692307692319"/>
    <n v="8768.6030769230765"/>
    <n v="200"/>
    <n v="8968.6030769230765"/>
    <n v="200"/>
    <n v="95193.2"/>
    <n v="86224.596923076926"/>
    <s v="Paid"/>
    <s v="SBI"/>
    <s v="142347572331"/>
    <s v="215283160942"/>
  </r>
  <r>
    <x v="3878"/>
    <x v="174"/>
    <x v="1"/>
    <n v="25"/>
    <x v="4"/>
    <x v="4"/>
    <x v="1"/>
    <s v="2022-11-19"/>
    <x v="0"/>
    <x v="0"/>
    <n v="26"/>
    <n v="24"/>
    <n v="2"/>
    <n v="18"/>
    <n v="34227"/>
    <n v="1316.4230769230769"/>
    <n v="31594.153846153844"/>
    <n v="6318.830769230769"/>
    <n v="3159.4153846153845"/>
    <n v="3791.2984615384612"/>
    <n v="200"/>
    <n v="3991.2984615384612"/>
    <n v="3600"/>
    <n v="44672.4"/>
    <n v="40681.101538461538"/>
    <s v="Paid"/>
    <s v="ICICI"/>
    <s v="345852849416"/>
    <s v="932076366476"/>
  </r>
  <r>
    <x v="3879"/>
    <x v="68"/>
    <x v="0"/>
    <n v="33"/>
    <x v="3"/>
    <x v="1"/>
    <x v="5"/>
    <s v="2024-12-09"/>
    <x v="0"/>
    <x v="0"/>
    <n v="26"/>
    <n v="25"/>
    <n v="1"/>
    <n v="19"/>
    <n v="76706"/>
    <n v="2950.2307692307691"/>
    <n v="73755.76923076922"/>
    <n v="14751.153846153844"/>
    <n v="7375.576923076922"/>
    <n v="8850.6923076923067"/>
    <n v="200"/>
    <n v="9050.6923076923067"/>
    <n v="3800"/>
    <n v="99682.499999999985"/>
    <n v="90631.807692307673"/>
    <s v="Paid"/>
    <s v="Axis"/>
    <s v="632991006036"/>
    <s v="804257553241"/>
  </r>
  <r>
    <x v="3880"/>
    <x v="135"/>
    <x v="0"/>
    <n v="40"/>
    <x v="4"/>
    <x v="3"/>
    <x v="2"/>
    <s v="2021-11-08"/>
    <x v="0"/>
    <x v="0"/>
    <n v="26"/>
    <n v="22"/>
    <n v="4"/>
    <n v="13"/>
    <n v="45529"/>
    <n v="1751.1153846153845"/>
    <n v="38524.538461538461"/>
    <n v="7704.9076923076927"/>
    <n v="3852.4538461538464"/>
    <n v="4622.9446153846147"/>
    <n v="200"/>
    <n v="4822.9446153846147"/>
    <n v="2600"/>
    <n v="52681.9"/>
    <n v="47858.955384615387"/>
    <s v="Paid"/>
    <s v="HDFC"/>
    <s v="577654334142"/>
    <s v="791879219970"/>
  </r>
  <r>
    <x v="3881"/>
    <x v="3"/>
    <x v="0"/>
    <n v="21"/>
    <x v="1"/>
    <x v="2"/>
    <x v="4"/>
    <s v="2021-06-20"/>
    <x v="0"/>
    <x v="0"/>
    <n v="26"/>
    <n v="25"/>
    <n v="1"/>
    <n v="3"/>
    <n v="79866"/>
    <n v="3071.7692307692309"/>
    <n v="76794.23076923078"/>
    <n v="15358.846153846156"/>
    <n v="7679.423076923078"/>
    <n v="9215.3076923076933"/>
    <n v="200"/>
    <n v="9415.3076923076933"/>
    <n v="600"/>
    <n v="100432.50000000001"/>
    <n v="91017.192307692327"/>
    <s v="Paid"/>
    <s v="Axis"/>
    <s v="885642721167"/>
    <s v="986642643634"/>
  </r>
  <r>
    <x v="3882"/>
    <x v="56"/>
    <x v="0"/>
    <n v="42"/>
    <x v="1"/>
    <x v="4"/>
    <x v="0"/>
    <s v="2020-03-12"/>
    <x v="0"/>
    <x v="0"/>
    <n v="26"/>
    <n v="23"/>
    <n v="3"/>
    <n v="18"/>
    <n v="60740"/>
    <n v="2336.1538461538462"/>
    <n v="53731.538461538461"/>
    <n v="10746.307692307693"/>
    <n v="5373.1538461538466"/>
    <n v="6447.7846153846149"/>
    <n v="200"/>
    <n v="6647.7846153846149"/>
    <n v="3600"/>
    <n v="73451"/>
    <n v="66803.215384615381"/>
    <s v="Paid"/>
    <s v="Axis"/>
    <s v="817289642006"/>
    <s v="448190991521"/>
  </r>
  <r>
    <x v="3883"/>
    <x v="84"/>
    <x v="1"/>
    <n v="47"/>
    <x v="5"/>
    <x v="1"/>
    <x v="3"/>
    <s v="2022-05-29"/>
    <x v="0"/>
    <x v="0"/>
    <n v="26"/>
    <n v="22"/>
    <n v="4"/>
    <n v="16"/>
    <n v="52050"/>
    <n v="2001.9230769230769"/>
    <n v="44042.307692307695"/>
    <n v="8808.461538461539"/>
    <n v="4404.2307692307695"/>
    <n v="5285.0769230769229"/>
    <n v="200"/>
    <n v="5485.0769230769229"/>
    <n v="3200"/>
    <n v="60455"/>
    <n v="54969.923076923078"/>
    <s v="Paid"/>
    <s v="HDFC"/>
    <s v="396720493964"/>
    <s v="841240471181"/>
  </r>
  <r>
    <x v="3884"/>
    <x v="174"/>
    <x v="1"/>
    <n v="38"/>
    <x v="3"/>
    <x v="4"/>
    <x v="0"/>
    <s v="2024-09-25"/>
    <x v="0"/>
    <x v="0"/>
    <n v="26"/>
    <n v="22"/>
    <n v="4"/>
    <n v="3"/>
    <n v="65494"/>
    <n v="2519"/>
    <n v="55418"/>
    <n v="11083.6"/>
    <n v="5541.8"/>
    <n v="6650.16"/>
    <n v="200"/>
    <n v="6850.16"/>
    <n v="600"/>
    <n v="72643.400000000009"/>
    <n v="65793.240000000005"/>
    <s v="Paid"/>
    <s v="HDFC"/>
    <s v="269395037872"/>
    <s v="580984193632"/>
  </r>
  <r>
    <x v="3885"/>
    <x v="183"/>
    <x v="1"/>
    <n v="48"/>
    <x v="5"/>
    <x v="2"/>
    <x v="2"/>
    <s v="2021-07-11"/>
    <x v="0"/>
    <x v="0"/>
    <n v="26"/>
    <n v="23"/>
    <n v="3"/>
    <n v="11"/>
    <n v="29429"/>
    <n v="1131.8846153846155"/>
    <n v="26033.346153846156"/>
    <n v="5206.6692307692319"/>
    <n v="2603.334615384616"/>
    <n v="3124.0015384615385"/>
    <n v="200"/>
    <n v="3324.0015384615385"/>
    <n v="2200"/>
    <n v="36043.350000000006"/>
    <n v="32719.348461538466"/>
    <s v="Paid"/>
    <s v="Axis"/>
    <s v="563950535622"/>
    <s v="775559981905"/>
  </r>
  <r>
    <x v="3886"/>
    <x v="66"/>
    <x v="0"/>
    <n v="53"/>
    <x v="3"/>
    <x v="0"/>
    <x v="6"/>
    <s v="2024-03-21"/>
    <x v="0"/>
    <x v="0"/>
    <n v="26"/>
    <n v="25"/>
    <n v="1"/>
    <n v="8"/>
    <n v="62594"/>
    <n v="2407.4615384615386"/>
    <n v="60186.538461538461"/>
    <n v="12037.307692307693"/>
    <n v="6018.6538461538466"/>
    <n v="7222.3846153846152"/>
    <n v="200"/>
    <n v="7422.3846153846152"/>
    <n v="1600"/>
    <n v="79842.5"/>
    <n v="72420.11538461539"/>
    <s v="Paid"/>
    <s v="SBI"/>
    <s v="497341393870"/>
    <s v="429358905843"/>
  </r>
  <r>
    <x v="3887"/>
    <x v="133"/>
    <x v="0"/>
    <n v="36"/>
    <x v="6"/>
    <x v="3"/>
    <x v="1"/>
    <s v="2025-04-25"/>
    <x v="0"/>
    <x v="0"/>
    <n v="26"/>
    <n v="22"/>
    <n v="4"/>
    <n v="13"/>
    <n v="75280"/>
    <n v="2895.3846153846152"/>
    <n v="63698.461538461532"/>
    <n v="12739.692307692307"/>
    <n v="6369.8461538461534"/>
    <n v="7643.8153846153837"/>
    <n v="200"/>
    <n v="7843.8153846153837"/>
    <n v="2600"/>
    <n v="85408"/>
    <n v="77564.184615384613"/>
    <s v="Paid"/>
    <s v="SBI"/>
    <s v="924667680430"/>
    <s v="292295545099"/>
  </r>
  <r>
    <x v="3888"/>
    <x v="62"/>
    <x v="0"/>
    <n v="48"/>
    <x v="5"/>
    <x v="1"/>
    <x v="0"/>
    <s v="2025-05-17"/>
    <x v="0"/>
    <x v="0"/>
    <n v="26"/>
    <n v="25"/>
    <n v="1"/>
    <n v="0"/>
    <n v="33511"/>
    <n v="1288.8846153846155"/>
    <n v="32222.115384615387"/>
    <n v="6444.423076923078"/>
    <n v="3222.211538461539"/>
    <n v="3866.6538461538462"/>
    <n v="200"/>
    <n v="4066.6538461538462"/>
    <n v="0"/>
    <n v="41888.750000000007"/>
    <n v="37822.096153846163"/>
    <s v="Paid"/>
    <s v="Axis"/>
    <s v="422394253640"/>
    <s v="505360962943"/>
  </r>
  <r>
    <x v="3889"/>
    <x v="89"/>
    <x v="1"/>
    <n v="44"/>
    <x v="6"/>
    <x v="2"/>
    <x v="0"/>
    <s v="2024-06-24"/>
    <x v="0"/>
    <x v="0"/>
    <n v="26"/>
    <n v="23"/>
    <n v="3"/>
    <n v="2"/>
    <n v="23826"/>
    <n v="916.38461538461536"/>
    <n v="21076.846153846152"/>
    <n v="4215.3692307692309"/>
    <n v="2107.6846153846154"/>
    <n v="2529.2215384615383"/>
    <n v="200"/>
    <n v="2729.2215384615383"/>
    <n v="400"/>
    <n v="27799.899999999998"/>
    <n v="25070.67846153846"/>
    <s v="Paid"/>
    <s v="SBI"/>
    <s v="396225703230"/>
    <s v="916706712934"/>
  </r>
  <r>
    <x v="3890"/>
    <x v="9"/>
    <x v="1"/>
    <n v="48"/>
    <x v="1"/>
    <x v="3"/>
    <x v="3"/>
    <s v="2020-03-18"/>
    <x v="0"/>
    <x v="0"/>
    <n v="26"/>
    <n v="26"/>
    <n v="0"/>
    <n v="18"/>
    <n v="47957"/>
    <n v="1844.5"/>
    <n v="47957"/>
    <n v="9591.4"/>
    <n v="4795.7"/>
    <n v="5754.84"/>
    <n v="200"/>
    <n v="5954.84"/>
    <n v="3600"/>
    <n v="65944.100000000006"/>
    <n v="59989.260000000009"/>
    <s v="Paid"/>
    <s v="ICICI"/>
    <s v="149231595378"/>
    <s v="372074503183"/>
  </r>
  <r>
    <x v="3891"/>
    <x v="146"/>
    <x v="0"/>
    <n v="25"/>
    <x v="7"/>
    <x v="3"/>
    <x v="3"/>
    <s v="2019-09-06"/>
    <x v="0"/>
    <x v="0"/>
    <n v="26"/>
    <n v="24"/>
    <n v="2"/>
    <n v="7"/>
    <n v="56394"/>
    <n v="2169"/>
    <n v="52056"/>
    <n v="10411.200000000001"/>
    <n v="5205.6000000000004"/>
    <n v="6246.7199999999993"/>
    <n v="200"/>
    <n v="6446.7199999999993"/>
    <n v="1400"/>
    <n v="69072.800000000003"/>
    <n v="62626.080000000002"/>
    <s v="Paid"/>
    <s v="HDFC"/>
    <s v="182892280471"/>
    <s v="748546956054"/>
  </r>
  <r>
    <x v="3892"/>
    <x v="92"/>
    <x v="0"/>
    <n v="49"/>
    <x v="7"/>
    <x v="3"/>
    <x v="1"/>
    <s v="2021-12-08"/>
    <x v="0"/>
    <x v="0"/>
    <n v="26"/>
    <n v="24"/>
    <n v="2"/>
    <n v="12"/>
    <n v="75065"/>
    <n v="2887.1153846153848"/>
    <n v="69290.769230769234"/>
    <n v="13858.153846153848"/>
    <n v="6929.0769230769238"/>
    <n v="8314.8923076923074"/>
    <n v="200"/>
    <n v="8514.8923076923074"/>
    <n v="2400"/>
    <n v="92478"/>
    <n v="83963.107692307691"/>
    <s v="Paid"/>
    <s v="HDFC"/>
    <s v="161083472598"/>
    <s v="936875760816"/>
  </r>
  <r>
    <x v="3893"/>
    <x v="68"/>
    <x v="0"/>
    <n v="26"/>
    <x v="2"/>
    <x v="0"/>
    <x v="4"/>
    <s v="2025-01-22"/>
    <x v="0"/>
    <x v="0"/>
    <n v="26"/>
    <n v="23"/>
    <n v="3"/>
    <n v="6"/>
    <n v="75513"/>
    <n v="2904.3461538461538"/>
    <n v="66799.961538461532"/>
    <n v="13359.992307692308"/>
    <n v="6679.9961538461539"/>
    <n v="8015.995384615384"/>
    <n v="200"/>
    <n v="8215.995384615384"/>
    <n v="1200"/>
    <n v="88039.949999999983"/>
    <n v="79823.954615384602"/>
    <s v="Paid"/>
    <s v="ICICI"/>
    <s v="442657907376"/>
    <s v="499776779756"/>
  </r>
  <r>
    <x v="3894"/>
    <x v="73"/>
    <x v="1"/>
    <n v="40"/>
    <x v="3"/>
    <x v="5"/>
    <x v="2"/>
    <s v="2019-06-17"/>
    <x v="0"/>
    <x v="0"/>
    <n v="26"/>
    <n v="24"/>
    <n v="2"/>
    <n v="14"/>
    <n v="19206"/>
    <n v="738.69230769230774"/>
    <n v="17728.615384615387"/>
    <n v="3545.7230769230773"/>
    <n v="1772.8615384615387"/>
    <n v="2127.4338461538464"/>
    <n v="200"/>
    <n v="2327.4338461538464"/>
    <n v="2800"/>
    <n v="25847.200000000004"/>
    <n v="23519.766153846158"/>
    <s v="Paid"/>
    <s v="ICICI"/>
    <s v="853799983581"/>
    <s v="662755014076"/>
  </r>
  <r>
    <x v="3895"/>
    <x v="127"/>
    <x v="1"/>
    <n v="55"/>
    <x v="4"/>
    <x v="4"/>
    <x v="6"/>
    <s v="2022-05-26"/>
    <x v="0"/>
    <x v="0"/>
    <n v="26"/>
    <n v="23"/>
    <n v="3"/>
    <n v="9"/>
    <n v="33824"/>
    <n v="1300.9230769230769"/>
    <n v="29921.23076923077"/>
    <n v="5984.2461538461539"/>
    <n v="2992.123076923077"/>
    <n v="3590.5476923076922"/>
    <n v="200"/>
    <n v="3790.5476923076922"/>
    <n v="1800"/>
    <n v="40697.599999999999"/>
    <n v="36907.052307692305"/>
    <s v="Paid"/>
    <s v="SBI"/>
    <s v="203609851105"/>
    <s v="713867477791"/>
  </r>
  <r>
    <x v="3896"/>
    <x v="191"/>
    <x v="1"/>
    <n v="43"/>
    <x v="5"/>
    <x v="0"/>
    <x v="0"/>
    <s v="2023-12-20"/>
    <x v="0"/>
    <x v="0"/>
    <n v="26"/>
    <n v="22"/>
    <n v="4"/>
    <n v="2"/>
    <n v="24041"/>
    <n v="924.65384615384619"/>
    <n v="20342.384615384617"/>
    <n v="4068.4769230769234"/>
    <n v="2034.2384615384617"/>
    <n v="2441.086153846154"/>
    <n v="200"/>
    <n v="2641.086153846154"/>
    <n v="400"/>
    <n v="26845.100000000002"/>
    <n v="24204.013846153848"/>
    <s v="Paid"/>
    <s v="Axis"/>
    <s v="375491888238"/>
    <s v="398600121552"/>
  </r>
  <r>
    <x v="3897"/>
    <x v="79"/>
    <x v="0"/>
    <n v="27"/>
    <x v="0"/>
    <x v="0"/>
    <x v="6"/>
    <s v="2022-06-29"/>
    <x v="0"/>
    <x v="0"/>
    <n v="26"/>
    <n v="23"/>
    <n v="3"/>
    <n v="2"/>
    <n v="26300"/>
    <n v="1011.5384615384615"/>
    <n v="23265.384615384617"/>
    <n v="4653.0769230769238"/>
    <n v="2326.5384615384619"/>
    <n v="2791.8461538461538"/>
    <n v="200"/>
    <n v="2991.8461538461538"/>
    <n v="400"/>
    <n v="30645"/>
    <n v="27653.153846153848"/>
    <s v="Paid"/>
    <s v="SBI"/>
    <s v="126743959502"/>
    <s v="151703704862"/>
  </r>
  <r>
    <x v="3898"/>
    <x v="45"/>
    <x v="0"/>
    <n v="44"/>
    <x v="5"/>
    <x v="2"/>
    <x v="4"/>
    <s v="2025-01-31"/>
    <x v="0"/>
    <x v="0"/>
    <n v="26"/>
    <n v="23"/>
    <n v="3"/>
    <n v="16"/>
    <n v="72302"/>
    <n v="2780.8461538461538"/>
    <n v="63959.461538461539"/>
    <n v="12791.892307692309"/>
    <n v="6395.9461538461546"/>
    <n v="7675.1353846153843"/>
    <n v="200"/>
    <n v="7875.1353846153843"/>
    <n v="3200"/>
    <n v="86347.300000000017"/>
    <n v="78472.164615384638"/>
    <s v="Paid"/>
    <s v="SBI"/>
    <s v="352519129135"/>
    <s v="512608582688"/>
  </r>
  <r>
    <x v="3899"/>
    <x v="101"/>
    <x v="0"/>
    <n v="53"/>
    <x v="2"/>
    <x v="4"/>
    <x v="2"/>
    <s v="2024-02-21"/>
    <x v="0"/>
    <x v="0"/>
    <n v="26"/>
    <n v="23"/>
    <n v="3"/>
    <n v="9"/>
    <n v="26280"/>
    <n v="1010.7692307692307"/>
    <n v="23247.692307692305"/>
    <n v="4649.538461538461"/>
    <n v="2324.7692307692305"/>
    <n v="2789.7230769230764"/>
    <n v="200"/>
    <n v="2989.7230769230764"/>
    <n v="1800"/>
    <n v="32021.999999999996"/>
    <n v="29032.276923076919"/>
    <s v="Paid"/>
    <s v="ICICI"/>
    <s v="667914194016"/>
    <s v="362360966283"/>
  </r>
  <r>
    <x v="3900"/>
    <x v="175"/>
    <x v="0"/>
    <n v="21"/>
    <x v="7"/>
    <x v="3"/>
    <x v="2"/>
    <s v="2020-01-25"/>
    <x v="0"/>
    <x v="0"/>
    <n v="26"/>
    <n v="24"/>
    <n v="2"/>
    <n v="8"/>
    <n v="75007"/>
    <n v="2884.8846153846152"/>
    <n v="69237.230769230766"/>
    <n v="13847.446153846155"/>
    <n v="6923.7230769230773"/>
    <n v="8308.4676923076913"/>
    <n v="200"/>
    <n v="8508.4676923076913"/>
    <n v="1600"/>
    <n v="91608.4"/>
    <n v="83099.932307692303"/>
    <s v="Paid"/>
    <s v="SBI"/>
    <s v="884954034625"/>
    <s v="658438189886"/>
  </r>
  <r>
    <x v="3901"/>
    <x v="40"/>
    <x v="1"/>
    <n v="44"/>
    <x v="4"/>
    <x v="0"/>
    <x v="5"/>
    <s v="2020-02-04"/>
    <x v="0"/>
    <x v="0"/>
    <n v="26"/>
    <n v="23"/>
    <n v="3"/>
    <n v="18"/>
    <n v="28932"/>
    <n v="1112.7692307692307"/>
    <n v="25593.692307692305"/>
    <n v="5118.7384615384617"/>
    <n v="2559.3692307692309"/>
    <n v="3071.2430769230764"/>
    <n v="200"/>
    <n v="3271.2430769230764"/>
    <n v="3600"/>
    <n v="36871.799999999996"/>
    <n v="33600.556923076918"/>
    <s v="Paid"/>
    <s v="Axis"/>
    <s v="743084346212"/>
    <s v="174155950432"/>
  </r>
  <r>
    <x v="3902"/>
    <x v="49"/>
    <x v="0"/>
    <n v="21"/>
    <x v="4"/>
    <x v="4"/>
    <x v="3"/>
    <s v="2022-03-26"/>
    <x v="0"/>
    <x v="0"/>
    <n v="26"/>
    <n v="22"/>
    <n v="4"/>
    <n v="20"/>
    <n v="67823"/>
    <n v="2608.5769230769229"/>
    <n v="57388.692307692305"/>
    <n v="11477.738461538462"/>
    <n v="5738.8692307692309"/>
    <n v="6886.6430769230765"/>
    <n v="200"/>
    <n v="7086.6430769230765"/>
    <n v="4000"/>
    <n v="78605.299999999988"/>
    <n v="71518.656923076909"/>
    <s v="Paid"/>
    <s v="SBI"/>
    <s v="659935045567"/>
    <s v="820005752495"/>
  </r>
  <r>
    <x v="3903"/>
    <x v="191"/>
    <x v="0"/>
    <n v="41"/>
    <x v="4"/>
    <x v="0"/>
    <x v="0"/>
    <s v="2019-01-15"/>
    <x v="0"/>
    <x v="0"/>
    <n v="26"/>
    <n v="23"/>
    <n v="3"/>
    <n v="0"/>
    <n v="48041"/>
    <n v="1847.7307692307693"/>
    <n v="42497.807692307695"/>
    <n v="8499.5615384615394"/>
    <n v="4249.7807692307697"/>
    <n v="5099.7369230769236"/>
    <n v="200"/>
    <n v="5299.7369230769236"/>
    <n v="0"/>
    <n v="55247.15"/>
    <n v="49947.413076923076"/>
    <s v="Paid"/>
    <s v="SBI"/>
    <s v="904594368521"/>
    <s v="644778586702"/>
  </r>
  <r>
    <x v="3904"/>
    <x v="79"/>
    <x v="1"/>
    <n v="46"/>
    <x v="3"/>
    <x v="4"/>
    <x v="6"/>
    <s v="2019-03-31"/>
    <x v="0"/>
    <x v="0"/>
    <n v="26"/>
    <n v="25"/>
    <n v="1"/>
    <n v="8"/>
    <n v="43270"/>
    <n v="1664.2307692307693"/>
    <n v="41605.769230769234"/>
    <n v="8321.1538461538476"/>
    <n v="4160.5769230769238"/>
    <n v="4992.6923076923076"/>
    <n v="200"/>
    <n v="5192.6923076923076"/>
    <n v="1600"/>
    <n v="55687.5"/>
    <n v="50494.807692307695"/>
    <s v="Paid"/>
    <s v="ICICI"/>
    <s v="202596280920"/>
    <s v="409418444531"/>
  </r>
  <r>
    <x v="3905"/>
    <x v="70"/>
    <x v="0"/>
    <n v="23"/>
    <x v="0"/>
    <x v="3"/>
    <x v="0"/>
    <s v="2022-09-04"/>
    <x v="0"/>
    <x v="0"/>
    <n v="26"/>
    <n v="23"/>
    <n v="3"/>
    <n v="5"/>
    <n v="52262"/>
    <n v="2010.0769230769231"/>
    <n v="46231.769230769234"/>
    <n v="9246.3538461538465"/>
    <n v="4623.1769230769232"/>
    <n v="5547.8123076923075"/>
    <n v="200"/>
    <n v="5747.8123076923075"/>
    <n v="1000"/>
    <n v="61101.3"/>
    <n v="55353.487692307695"/>
    <s v="Paid"/>
    <s v="SBI"/>
    <s v="966849519918"/>
    <s v="901098325592"/>
  </r>
  <r>
    <x v="3906"/>
    <x v="68"/>
    <x v="1"/>
    <n v="34"/>
    <x v="3"/>
    <x v="4"/>
    <x v="1"/>
    <s v="2020-04-20"/>
    <x v="0"/>
    <x v="0"/>
    <n v="26"/>
    <n v="23"/>
    <n v="3"/>
    <n v="16"/>
    <n v="74630"/>
    <n v="2870.3846153846152"/>
    <n v="66018.846153846156"/>
    <n v="13203.769230769232"/>
    <n v="6601.8846153846162"/>
    <n v="7922.2615384615383"/>
    <n v="200"/>
    <n v="8122.2615384615383"/>
    <n v="3200"/>
    <n v="89024.5"/>
    <n v="80902.238461538465"/>
    <s v="Paid"/>
    <s v="Axis"/>
    <s v="636600028796"/>
    <s v="695456573190"/>
  </r>
  <r>
    <x v="3907"/>
    <x v="165"/>
    <x v="1"/>
    <n v="53"/>
    <x v="6"/>
    <x v="1"/>
    <x v="1"/>
    <s v="2020-02-25"/>
    <x v="0"/>
    <x v="0"/>
    <n v="26"/>
    <n v="23"/>
    <n v="3"/>
    <n v="3"/>
    <n v="26378"/>
    <n v="1014.5384615384615"/>
    <n v="23334.384615384617"/>
    <n v="4666.876923076924"/>
    <n v="2333.438461538462"/>
    <n v="2800.126153846154"/>
    <n v="200"/>
    <n v="3000.126153846154"/>
    <n v="600"/>
    <n v="30934.700000000004"/>
    <n v="27934.573846153849"/>
    <s v="Paid"/>
    <s v="ICICI"/>
    <s v="827843281027"/>
    <s v="275660316415"/>
  </r>
  <r>
    <x v="3908"/>
    <x v="102"/>
    <x v="1"/>
    <n v="43"/>
    <x v="2"/>
    <x v="2"/>
    <x v="4"/>
    <s v="2025-10-06"/>
    <x v="0"/>
    <x v="0"/>
    <n v="26"/>
    <n v="26"/>
    <n v="0"/>
    <n v="7"/>
    <n v="47955"/>
    <n v="1844.4230769230769"/>
    <n v="47955"/>
    <n v="9591"/>
    <n v="4795.5"/>
    <n v="5754.5999999999995"/>
    <n v="200"/>
    <n v="5954.5999999999995"/>
    <n v="1400"/>
    <n v="63741.5"/>
    <n v="57786.9"/>
    <s v="Paid"/>
    <s v="Axis"/>
    <s v="898679975009"/>
    <s v="875347113433"/>
  </r>
  <r>
    <x v="3909"/>
    <x v="43"/>
    <x v="1"/>
    <n v="33"/>
    <x v="7"/>
    <x v="1"/>
    <x v="5"/>
    <s v="2019-11-25"/>
    <x v="0"/>
    <x v="0"/>
    <n v="26"/>
    <n v="25"/>
    <n v="1"/>
    <n v="12"/>
    <n v="79521"/>
    <n v="3058.5"/>
    <n v="76462.5"/>
    <n v="15292.5"/>
    <n v="7646.25"/>
    <n v="9175.5"/>
    <n v="200"/>
    <n v="9375.5"/>
    <n v="2400"/>
    <n v="101801.25"/>
    <n v="92425.75"/>
    <s v="Paid"/>
    <s v="SBI"/>
    <s v="854364783161"/>
    <s v="910176121600"/>
  </r>
  <r>
    <x v="3910"/>
    <x v="18"/>
    <x v="0"/>
    <n v="43"/>
    <x v="0"/>
    <x v="4"/>
    <x v="5"/>
    <s v="2022-08-26"/>
    <x v="0"/>
    <x v="0"/>
    <n v="26"/>
    <n v="24"/>
    <n v="2"/>
    <n v="19"/>
    <n v="18404"/>
    <n v="707.84615384615381"/>
    <n v="16988.307692307691"/>
    <n v="3397.6615384615384"/>
    <n v="1698.8307692307692"/>
    <n v="2038.5969230769228"/>
    <n v="200"/>
    <n v="2238.5969230769228"/>
    <n v="3800"/>
    <n v="25884.799999999999"/>
    <n v="23646.203076923077"/>
    <s v="Paid"/>
    <s v="Axis"/>
    <s v="611267333582"/>
    <s v="933587687771"/>
  </r>
  <r>
    <x v="3911"/>
    <x v="52"/>
    <x v="1"/>
    <n v="41"/>
    <x v="6"/>
    <x v="2"/>
    <x v="3"/>
    <s v="2019-06-11"/>
    <x v="0"/>
    <x v="0"/>
    <n v="26"/>
    <n v="25"/>
    <n v="1"/>
    <n v="5"/>
    <n v="64511"/>
    <n v="2481.1923076923076"/>
    <n v="62029.807692307688"/>
    <n v="12405.961538461539"/>
    <n v="6202.9807692307695"/>
    <n v="7443.576923076922"/>
    <n v="200"/>
    <n v="7643.576923076922"/>
    <n v="1000"/>
    <n v="81638.749999999985"/>
    <n v="73995.173076923063"/>
    <s v="Paid"/>
    <s v="Axis"/>
    <s v="791682801183"/>
    <s v="899421791651"/>
  </r>
  <r>
    <x v="3912"/>
    <x v="191"/>
    <x v="0"/>
    <n v="21"/>
    <x v="6"/>
    <x v="1"/>
    <x v="4"/>
    <s v="2019-11-07"/>
    <x v="0"/>
    <x v="0"/>
    <n v="26"/>
    <n v="24"/>
    <n v="2"/>
    <n v="18"/>
    <n v="60745"/>
    <n v="2336.3461538461538"/>
    <n v="56072.307692307688"/>
    <n v="11214.461538461539"/>
    <n v="5607.2307692307695"/>
    <n v="6728.6769230769223"/>
    <n v="200"/>
    <n v="6928.6769230769223"/>
    <n v="3600"/>
    <n v="76493.999999999985"/>
    <n v="69565.323076923058"/>
    <s v="Paid"/>
    <s v="ICICI"/>
    <s v="261853860374"/>
    <s v="715663326436"/>
  </r>
  <r>
    <x v="3913"/>
    <x v="109"/>
    <x v="1"/>
    <n v="38"/>
    <x v="5"/>
    <x v="5"/>
    <x v="3"/>
    <s v="2023-12-19"/>
    <x v="0"/>
    <x v="0"/>
    <n v="26"/>
    <n v="23"/>
    <n v="3"/>
    <n v="9"/>
    <n v="32050"/>
    <n v="1232.6923076923076"/>
    <n v="28351.923076923074"/>
    <n v="5670.3846153846152"/>
    <n v="2835.1923076923076"/>
    <n v="3402.2307692307686"/>
    <n v="200"/>
    <n v="3602.2307692307686"/>
    <n v="1800"/>
    <n v="38657.499999999993"/>
    <n v="35055.269230769227"/>
    <s v="Paid"/>
    <s v="HDFC"/>
    <s v="582267963091"/>
    <s v="836313779929"/>
  </r>
  <r>
    <x v="3914"/>
    <x v="18"/>
    <x v="0"/>
    <n v="33"/>
    <x v="3"/>
    <x v="0"/>
    <x v="5"/>
    <s v="2025-05-18"/>
    <x v="0"/>
    <x v="0"/>
    <n v="26"/>
    <n v="24"/>
    <n v="2"/>
    <n v="4"/>
    <n v="18156"/>
    <n v="698.30769230769226"/>
    <n v="16759.384615384613"/>
    <n v="3351.876923076923"/>
    <n v="1675.9384615384615"/>
    <n v="2011.1261538461536"/>
    <n v="200"/>
    <n v="2211.1261538461536"/>
    <n v="800"/>
    <n v="22587.199999999997"/>
    <n v="20376.073846153842"/>
    <s v="Paid"/>
    <s v="ICICI"/>
    <s v="904544621419"/>
    <s v="872809083708"/>
  </r>
  <r>
    <x v="3915"/>
    <x v="74"/>
    <x v="0"/>
    <n v="47"/>
    <x v="6"/>
    <x v="4"/>
    <x v="3"/>
    <s v="2025-05-08"/>
    <x v="0"/>
    <x v="0"/>
    <n v="26"/>
    <n v="22"/>
    <n v="4"/>
    <n v="9"/>
    <n v="69976"/>
    <n v="2691.3846153846152"/>
    <n v="59210.461538461532"/>
    <n v="11842.092307692306"/>
    <n v="5921.0461538461532"/>
    <n v="7105.2553846153833"/>
    <n v="200"/>
    <n v="7305.2553846153833"/>
    <n v="1800"/>
    <n v="78773.599999999991"/>
    <n v="71468.344615384602"/>
    <s v="Paid"/>
    <s v="Axis"/>
    <s v="903227992979"/>
    <s v="525116413138"/>
  </r>
  <r>
    <x v="3916"/>
    <x v="158"/>
    <x v="1"/>
    <n v="45"/>
    <x v="0"/>
    <x v="1"/>
    <x v="4"/>
    <s v="2024-06-07"/>
    <x v="0"/>
    <x v="0"/>
    <n v="26"/>
    <n v="24"/>
    <n v="2"/>
    <n v="18"/>
    <n v="30056"/>
    <n v="1156"/>
    <n v="27744"/>
    <n v="5548.8"/>
    <n v="2774.4"/>
    <n v="3329.2799999999997"/>
    <n v="200"/>
    <n v="3529.2799999999997"/>
    <n v="3600"/>
    <n v="39667.200000000004"/>
    <n v="36137.920000000006"/>
    <s v="Paid"/>
    <s v="ICICI"/>
    <s v="166277239972"/>
    <s v="859508081755"/>
  </r>
  <r>
    <x v="3917"/>
    <x v="191"/>
    <x v="0"/>
    <n v="42"/>
    <x v="4"/>
    <x v="1"/>
    <x v="1"/>
    <s v="2021-10-29"/>
    <x v="0"/>
    <x v="0"/>
    <n v="26"/>
    <n v="25"/>
    <n v="1"/>
    <n v="10"/>
    <n v="37061"/>
    <n v="1425.4230769230769"/>
    <n v="35635.576923076922"/>
    <n v="7127.1153846153848"/>
    <n v="3563.5576923076924"/>
    <n v="4276.2692307692305"/>
    <n v="200"/>
    <n v="4476.2692307692305"/>
    <n v="2000"/>
    <n v="48326.25"/>
    <n v="43849.980769230766"/>
    <s v="Paid"/>
    <s v="Axis"/>
    <s v="313157376905"/>
    <s v="976057713899"/>
  </r>
  <r>
    <x v="3918"/>
    <x v="171"/>
    <x v="0"/>
    <n v="48"/>
    <x v="5"/>
    <x v="2"/>
    <x v="5"/>
    <s v="2021-11-24"/>
    <x v="0"/>
    <x v="0"/>
    <n v="26"/>
    <n v="24"/>
    <n v="2"/>
    <n v="15"/>
    <n v="59054"/>
    <n v="2271.3076923076924"/>
    <n v="54511.384615384617"/>
    <n v="10902.276923076925"/>
    <n v="5451.1384615384623"/>
    <n v="6541.3661538461538"/>
    <n v="200"/>
    <n v="6741.3661538461538"/>
    <n v="3000"/>
    <n v="73864.800000000003"/>
    <n v="67123.433846153843"/>
    <s v="Paid"/>
    <s v="Axis"/>
    <s v="534632661450"/>
    <s v="155846839324"/>
  </r>
  <r>
    <x v="3919"/>
    <x v="139"/>
    <x v="1"/>
    <n v="44"/>
    <x v="1"/>
    <x v="3"/>
    <x v="0"/>
    <s v="2022-08-10"/>
    <x v="0"/>
    <x v="0"/>
    <n v="26"/>
    <n v="23"/>
    <n v="3"/>
    <n v="11"/>
    <n v="59830"/>
    <n v="2301.1538461538462"/>
    <n v="52926.538461538461"/>
    <n v="10585.307692307693"/>
    <n v="5292.6538461538466"/>
    <n v="6351.1846153846154"/>
    <n v="200"/>
    <n v="6551.1846153846154"/>
    <n v="2200"/>
    <n v="71004.5"/>
    <n v="64453.315384615387"/>
    <s v="Paid"/>
    <s v="Axis"/>
    <s v="234131294834"/>
    <s v="559103302688"/>
  </r>
  <r>
    <x v="3920"/>
    <x v="60"/>
    <x v="1"/>
    <n v="38"/>
    <x v="2"/>
    <x v="5"/>
    <x v="3"/>
    <s v="2021-11-08"/>
    <x v="0"/>
    <x v="0"/>
    <n v="26"/>
    <n v="24"/>
    <n v="2"/>
    <n v="7"/>
    <n v="75235"/>
    <n v="2893.6538461538462"/>
    <n v="69447.692307692312"/>
    <n v="13889.538461538463"/>
    <n v="6944.7692307692314"/>
    <n v="8333.7230769230773"/>
    <n v="200"/>
    <n v="8533.7230769230773"/>
    <n v="1400"/>
    <n v="91682.000000000015"/>
    <n v="83148.276923076934"/>
    <s v="Paid"/>
    <s v="ICICI"/>
    <s v="429316865937"/>
    <s v="124427320278"/>
  </r>
  <r>
    <x v="3921"/>
    <x v="33"/>
    <x v="1"/>
    <n v="23"/>
    <x v="4"/>
    <x v="1"/>
    <x v="3"/>
    <s v="2022-07-28"/>
    <x v="0"/>
    <x v="0"/>
    <n v="26"/>
    <n v="25"/>
    <n v="1"/>
    <n v="10"/>
    <n v="77729"/>
    <n v="2989.5769230769229"/>
    <n v="74739.423076923078"/>
    <n v="14947.884615384617"/>
    <n v="7473.9423076923085"/>
    <n v="8968.7307692307695"/>
    <n v="200"/>
    <n v="9168.7307692307695"/>
    <n v="2000"/>
    <n v="99161.25"/>
    <n v="89992.519230769234"/>
    <s v="Paid"/>
    <s v="ICICI"/>
    <s v="440139692655"/>
    <s v="332723141417"/>
  </r>
  <r>
    <x v="3922"/>
    <x v="125"/>
    <x v="1"/>
    <n v="25"/>
    <x v="4"/>
    <x v="0"/>
    <x v="6"/>
    <s v="2025-01-15"/>
    <x v="0"/>
    <x v="0"/>
    <n v="26"/>
    <n v="25"/>
    <n v="1"/>
    <n v="14"/>
    <n v="20928"/>
    <n v="804.92307692307691"/>
    <n v="20123.076923076922"/>
    <n v="4024.6153846153848"/>
    <n v="2012.3076923076924"/>
    <n v="2414.7692307692305"/>
    <n v="200"/>
    <n v="2614.7692307692305"/>
    <n v="2800"/>
    <n v="28959.999999999996"/>
    <n v="26345.230769230766"/>
    <s v="Paid"/>
    <s v="SBI"/>
    <s v="653028927365"/>
    <s v="506984865991"/>
  </r>
  <r>
    <x v="3923"/>
    <x v="104"/>
    <x v="1"/>
    <n v="23"/>
    <x v="5"/>
    <x v="4"/>
    <x v="3"/>
    <s v="2022-02-09"/>
    <x v="0"/>
    <x v="0"/>
    <n v="26"/>
    <n v="23"/>
    <n v="3"/>
    <n v="10"/>
    <n v="65116"/>
    <n v="2504.4615384615386"/>
    <n v="57602.61538461539"/>
    <n v="11520.523076923078"/>
    <n v="5760.2615384615392"/>
    <n v="6912.3138461538465"/>
    <n v="200"/>
    <n v="7112.3138461538465"/>
    <n v="2000"/>
    <n v="76883.400000000009"/>
    <n v="69771.086153846161"/>
    <s v="Paid"/>
    <s v="Axis"/>
    <s v="798042588123"/>
    <s v="436353978137"/>
  </r>
  <r>
    <x v="3924"/>
    <x v="170"/>
    <x v="0"/>
    <n v="29"/>
    <x v="5"/>
    <x v="4"/>
    <x v="4"/>
    <s v="2025-10-21"/>
    <x v="0"/>
    <x v="0"/>
    <n v="26"/>
    <n v="23"/>
    <n v="3"/>
    <n v="16"/>
    <n v="56912"/>
    <n v="2188.9230769230771"/>
    <n v="50345.230769230773"/>
    <n v="10069.046153846155"/>
    <n v="5034.5230769230775"/>
    <n v="6041.4276923076923"/>
    <n v="200"/>
    <n v="6241.4276923076923"/>
    <n v="3200"/>
    <n v="68648.800000000003"/>
    <n v="62407.372307692312"/>
    <s v="Paid"/>
    <s v="Axis"/>
    <s v="134916491726"/>
    <s v="786145395499"/>
  </r>
  <r>
    <x v="3925"/>
    <x v="10"/>
    <x v="0"/>
    <n v="27"/>
    <x v="0"/>
    <x v="2"/>
    <x v="6"/>
    <s v="2025-07-08"/>
    <x v="0"/>
    <x v="0"/>
    <n v="26"/>
    <n v="26"/>
    <n v="0"/>
    <n v="13"/>
    <n v="68981"/>
    <n v="2653.1153846153848"/>
    <n v="68981"/>
    <n v="13796.2"/>
    <n v="6898.1"/>
    <n v="8277.7199999999993"/>
    <n v="200"/>
    <n v="8477.7199999999993"/>
    <n v="2600"/>
    <n v="92275.3"/>
    <n v="83797.58"/>
    <s v="Paid"/>
    <s v="SBI"/>
    <s v="701613711992"/>
    <s v="653227268575"/>
  </r>
  <r>
    <x v="3926"/>
    <x v="72"/>
    <x v="0"/>
    <n v="53"/>
    <x v="4"/>
    <x v="2"/>
    <x v="4"/>
    <s v="2024-09-05"/>
    <x v="0"/>
    <x v="0"/>
    <n v="26"/>
    <n v="22"/>
    <n v="4"/>
    <n v="10"/>
    <n v="28666"/>
    <n v="1102.5384615384614"/>
    <n v="24255.846153846152"/>
    <n v="4851.169230769231"/>
    <n v="2425.5846153846155"/>
    <n v="2910.7015384615383"/>
    <n v="200"/>
    <n v="3110.7015384615383"/>
    <n v="2000"/>
    <n v="33532.6"/>
    <n v="30421.898461538462"/>
    <s v="Paid"/>
    <s v="ICICI"/>
    <s v="377937848031"/>
    <s v="503899006317"/>
  </r>
  <r>
    <x v="3927"/>
    <x v="69"/>
    <x v="0"/>
    <n v="42"/>
    <x v="0"/>
    <x v="4"/>
    <x v="2"/>
    <s v="2020-10-26"/>
    <x v="0"/>
    <x v="0"/>
    <n v="26"/>
    <n v="23"/>
    <n v="3"/>
    <n v="18"/>
    <n v="47078"/>
    <n v="1810.6923076923076"/>
    <n v="41645.923076923078"/>
    <n v="8329.1846153846163"/>
    <n v="4164.5923076923082"/>
    <n v="4997.5107692307693"/>
    <n v="200"/>
    <n v="5197.5107692307693"/>
    <n v="3600"/>
    <n v="57739.7"/>
    <n v="52542.189230769225"/>
    <s v="Paid"/>
    <s v="Axis"/>
    <s v="515964029681"/>
    <s v="317538731908"/>
  </r>
  <r>
    <x v="3928"/>
    <x v="5"/>
    <x v="1"/>
    <n v="43"/>
    <x v="6"/>
    <x v="2"/>
    <x v="0"/>
    <s v="2024-09-30"/>
    <x v="0"/>
    <x v="0"/>
    <n v="26"/>
    <n v="24"/>
    <n v="2"/>
    <n v="12"/>
    <n v="71410"/>
    <n v="2746.5384615384614"/>
    <n v="65916.923076923078"/>
    <n v="13183.384615384617"/>
    <n v="6591.6923076923085"/>
    <n v="7910.0307692307688"/>
    <n v="200"/>
    <n v="8110.0307692307688"/>
    <n v="2400"/>
    <n v="88092"/>
    <n v="79981.969230769231"/>
    <s v="Paid"/>
    <s v="Axis"/>
    <s v="854307831031"/>
    <s v="742930267916"/>
  </r>
  <r>
    <x v="3929"/>
    <x v="155"/>
    <x v="0"/>
    <n v="54"/>
    <x v="6"/>
    <x v="3"/>
    <x v="1"/>
    <s v="2023-08-01"/>
    <x v="0"/>
    <x v="0"/>
    <n v="26"/>
    <n v="26"/>
    <n v="0"/>
    <n v="6"/>
    <n v="21112"/>
    <n v="812"/>
    <n v="21112"/>
    <n v="4222.4000000000005"/>
    <n v="2111.2000000000003"/>
    <n v="2533.44"/>
    <n v="200"/>
    <n v="2733.44"/>
    <n v="1200"/>
    <n v="28645.600000000002"/>
    <n v="25912.160000000003"/>
    <s v="Paid"/>
    <s v="HDFC"/>
    <s v="743687378388"/>
    <s v="813930917590"/>
  </r>
  <r>
    <x v="3930"/>
    <x v="192"/>
    <x v="1"/>
    <n v="47"/>
    <x v="6"/>
    <x v="3"/>
    <x v="1"/>
    <s v="2022-10-08"/>
    <x v="0"/>
    <x v="0"/>
    <n v="26"/>
    <n v="24"/>
    <n v="2"/>
    <n v="7"/>
    <n v="41778"/>
    <n v="1606.8461538461538"/>
    <n v="38564.307692307688"/>
    <n v="7712.8615384615377"/>
    <n v="3856.4307692307689"/>
    <n v="4627.7169230769223"/>
    <n v="200"/>
    <n v="4827.7169230769223"/>
    <n v="1400"/>
    <n v="51533.599999999999"/>
    <n v="46705.883076923077"/>
    <s v="Paid"/>
    <s v="HDFC"/>
    <s v="288562069985"/>
    <s v="440629979235"/>
  </r>
  <r>
    <x v="3931"/>
    <x v="179"/>
    <x v="0"/>
    <n v="49"/>
    <x v="3"/>
    <x v="3"/>
    <x v="3"/>
    <s v="2025-07-20"/>
    <x v="0"/>
    <x v="0"/>
    <n v="26"/>
    <n v="24"/>
    <n v="2"/>
    <n v="4"/>
    <n v="63962"/>
    <n v="2460.0769230769229"/>
    <n v="59041.846153846149"/>
    <n v="11808.369230769231"/>
    <n v="5904.1846153846154"/>
    <n v="7085.0215384615376"/>
    <n v="200"/>
    <n v="7285.0215384615376"/>
    <n v="800"/>
    <n v="77554.399999999994"/>
    <n v="70269.37846153845"/>
    <s v="Paid"/>
    <s v="Axis"/>
    <s v="461150362806"/>
    <s v="809977102097"/>
  </r>
  <r>
    <x v="3932"/>
    <x v="8"/>
    <x v="0"/>
    <n v="33"/>
    <x v="7"/>
    <x v="2"/>
    <x v="2"/>
    <s v="2025-09-05"/>
    <x v="0"/>
    <x v="0"/>
    <n v="26"/>
    <n v="24"/>
    <n v="2"/>
    <n v="1"/>
    <n v="55047"/>
    <n v="2117.1923076923076"/>
    <n v="50812.615384615383"/>
    <n v="10162.523076923077"/>
    <n v="5081.2615384615383"/>
    <n v="6097.5138461538454"/>
    <n v="200"/>
    <n v="6297.5138461538454"/>
    <n v="200"/>
    <n v="66256.399999999994"/>
    <n v="59958.88615384615"/>
    <s v="Paid"/>
    <s v="Axis"/>
    <s v="809288494811"/>
    <s v="561370924065"/>
  </r>
  <r>
    <x v="3933"/>
    <x v="89"/>
    <x v="0"/>
    <n v="39"/>
    <x v="3"/>
    <x v="1"/>
    <x v="1"/>
    <s v="2019-06-11"/>
    <x v="0"/>
    <x v="0"/>
    <n v="26"/>
    <n v="23"/>
    <n v="3"/>
    <n v="4"/>
    <n v="36760"/>
    <n v="1413.8461538461538"/>
    <n v="32518.461538461539"/>
    <n v="6503.6923076923085"/>
    <n v="3251.8461538461543"/>
    <n v="3902.2153846153847"/>
    <n v="200"/>
    <n v="4102.2153846153851"/>
    <n v="800"/>
    <n v="43074"/>
    <n v="38971.784615384619"/>
    <s v="Paid"/>
    <s v="Axis"/>
    <s v="487080515155"/>
    <s v="706060237269"/>
  </r>
  <r>
    <x v="3934"/>
    <x v="154"/>
    <x v="0"/>
    <n v="22"/>
    <x v="3"/>
    <x v="1"/>
    <x v="4"/>
    <s v="2022-10-29"/>
    <x v="0"/>
    <x v="0"/>
    <n v="26"/>
    <n v="24"/>
    <n v="2"/>
    <n v="17"/>
    <n v="37270"/>
    <n v="1433.4615384615386"/>
    <n v="34403.076923076922"/>
    <n v="6880.6153846153848"/>
    <n v="3440.3076923076924"/>
    <n v="4128.3692307692309"/>
    <n v="200"/>
    <n v="4328.3692307692309"/>
    <n v="3400"/>
    <n v="48124"/>
    <n v="43795.630769230767"/>
    <s v="Paid"/>
    <s v="SBI"/>
    <s v="429973297250"/>
    <s v="192942944940"/>
  </r>
  <r>
    <x v="3935"/>
    <x v="193"/>
    <x v="0"/>
    <n v="36"/>
    <x v="1"/>
    <x v="1"/>
    <x v="6"/>
    <s v="2024-01-12"/>
    <x v="0"/>
    <x v="0"/>
    <n v="26"/>
    <n v="23"/>
    <n v="3"/>
    <n v="15"/>
    <n v="65128"/>
    <n v="2504.9230769230771"/>
    <n v="57613.230769230773"/>
    <n v="11522.646153846155"/>
    <n v="5761.3230769230777"/>
    <n v="6913.5876923076921"/>
    <n v="200"/>
    <n v="7113.5876923076921"/>
    <n v="3000"/>
    <n v="77897.2"/>
    <n v="70783.61230769231"/>
    <s v="Paid"/>
    <s v="SBI"/>
    <s v="223803283512"/>
    <s v="668861912552"/>
  </r>
  <r>
    <x v="3936"/>
    <x v="162"/>
    <x v="1"/>
    <n v="23"/>
    <x v="1"/>
    <x v="0"/>
    <x v="3"/>
    <s v="2019-04-07"/>
    <x v="0"/>
    <x v="0"/>
    <n v="26"/>
    <n v="22"/>
    <n v="4"/>
    <n v="9"/>
    <n v="30094"/>
    <n v="1157.4615384615386"/>
    <n v="25464.153846153848"/>
    <n v="5092.8307692307699"/>
    <n v="2546.4153846153849"/>
    <n v="3055.6984615384617"/>
    <n v="200"/>
    <n v="3255.6984615384617"/>
    <n v="1800"/>
    <n v="34903.4"/>
    <n v="31647.701538461541"/>
    <s v="Paid"/>
    <s v="SBI"/>
    <s v="542356724026"/>
    <s v="468127065754"/>
  </r>
  <r>
    <x v="3937"/>
    <x v="82"/>
    <x v="1"/>
    <n v="40"/>
    <x v="0"/>
    <x v="4"/>
    <x v="1"/>
    <s v="2019-09-07"/>
    <x v="0"/>
    <x v="0"/>
    <n v="26"/>
    <n v="23"/>
    <n v="3"/>
    <n v="20"/>
    <n v="64002"/>
    <n v="2461.6153846153848"/>
    <n v="56617.153846153851"/>
    <n v="11323.43076923077"/>
    <n v="5661.7153846153851"/>
    <n v="6794.0584615384623"/>
    <n v="200"/>
    <n v="6994.0584615384623"/>
    <n v="4000"/>
    <n v="77602.3"/>
    <n v="70608.241538461545"/>
    <s v="Paid"/>
    <s v="HDFC"/>
    <s v="400032506661"/>
    <s v="160755426930"/>
  </r>
  <r>
    <x v="3938"/>
    <x v="7"/>
    <x v="1"/>
    <n v="24"/>
    <x v="4"/>
    <x v="0"/>
    <x v="3"/>
    <s v="2024-03-24"/>
    <x v="0"/>
    <x v="0"/>
    <n v="26"/>
    <n v="23"/>
    <n v="3"/>
    <n v="7"/>
    <n v="68282"/>
    <n v="2626.2307692307691"/>
    <n v="60403.307692307688"/>
    <n v="12080.661538461538"/>
    <n v="6040.330769230769"/>
    <n v="7248.3969230769226"/>
    <n v="200"/>
    <n v="7448.3969230769226"/>
    <n v="1400"/>
    <n v="79924.3"/>
    <n v="72475.903076923074"/>
    <s v="Paid"/>
    <s v="Axis"/>
    <s v="517117369073"/>
    <s v="870786266820"/>
  </r>
  <r>
    <x v="3939"/>
    <x v="126"/>
    <x v="1"/>
    <n v="43"/>
    <x v="7"/>
    <x v="0"/>
    <x v="1"/>
    <s v="2021-04-03"/>
    <x v="0"/>
    <x v="0"/>
    <n v="26"/>
    <n v="24"/>
    <n v="2"/>
    <n v="18"/>
    <n v="56001"/>
    <n v="2153.8846153846152"/>
    <n v="51693.230769230766"/>
    <n v="10338.646153846154"/>
    <n v="5169.3230769230768"/>
    <n v="6203.1876923076916"/>
    <n v="200"/>
    <n v="6403.1876923076916"/>
    <n v="3600"/>
    <n v="70801.2"/>
    <n v="64398.012307692305"/>
    <s v="Paid"/>
    <s v="HDFC"/>
    <s v="499967893558"/>
    <s v="299615349610"/>
  </r>
  <r>
    <x v="3940"/>
    <x v="198"/>
    <x v="1"/>
    <n v="47"/>
    <x v="6"/>
    <x v="1"/>
    <x v="4"/>
    <s v="2024-03-04"/>
    <x v="0"/>
    <x v="0"/>
    <n v="26"/>
    <n v="23"/>
    <n v="3"/>
    <n v="8"/>
    <n v="31249"/>
    <n v="1201.8846153846155"/>
    <n v="27643.346153846156"/>
    <n v="5528.6692307692319"/>
    <n v="2764.334615384616"/>
    <n v="3317.2015384615388"/>
    <n v="200"/>
    <n v="3517.2015384615388"/>
    <n v="1600"/>
    <n v="37536.35"/>
    <n v="34019.148461538462"/>
    <s v="Paid"/>
    <s v="SBI"/>
    <s v="178377085348"/>
    <s v="207645699019"/>
  </r>
  <r>
    <x v="3941"/>
    <x v="168"/>
    <x v="0"/>
    <n v="45"/>
    <x v="6"/>
    <x v="5"/>
    <x v="6"/>
    <s v="2024-12-16"/>
    <x v="0"/>
    <x v="0"/>
    <n v="26"/>
    <n v="23"/>
    <n v="3"/>
    <n v="9"/>
    <n v="51381"/>
    <n v="1976.1923076923076"/>
    <n v="45452.423076923078"/>
    <n v="9090.4846153846156"/>
    <n v="4545.2423076923078"/>
    <n v="5454.290769230769"/>
    <n v="200"/>
    <n v="5654.290769230769"/>
    <n v="1800"/>
    <n v="60888.15"/>
    <n v="55233.859230769231"/>
    <s v="Paid"/>
    <s v="ICICI"/>
    <s v="777882074404"/>
    <s v="227394316907"/>
  </r>
  <r>
    <x v="3942"/>
    <x v="170"/>
    <x v="0"/>
    <n v="28"/>
    <x v="7"/>
    <x v="1"/>
    <x v="4"/>
    <s v="2021-11-22"/>
    <x v="0"/>
    <x v="0"/>
    <n v="26"/>
    <n v="25"/>
    <n v="1"/>
    <n v="15"/>
    <n v="59148"/>
    <n v="2274.9230769230771"/>
    <n v="56873.076923076929"/>
    <n v="11374.615384615387"/>
    <n v="5687.3076923076933"/>
    <n v="6824.7692307692314"/>
    <n v="200"/>
    <n v="7024.7692307692314"/>
    <n v="3000"/>
    <n v="76935"/>
    <n v="69910.230769230766"/>
    <s v="Paid"/>
    <s v="SBI"/>
    <s v="216207575317"/>
    <s v="474232094405"/>
  </r>
  <r>
    <x v="3943"/>
    <x v="126"/>
    <x v="0"/>
    <n v="24"/>
    <x v="6"/>
    <x v="2"/>
    <x v="2"/>
    <s v="2025-08-01"/>
    <x v="0"/>
    <x v="0"/>
    <n v="26"/>
    <n v="24"/>
    <n v="2"/>
    <n v="11"/>
    <n v="73673"/>
    <n v="2833.5769230769229"/>
    <n v="68005.846153846156"/>
    <n v="13601.169230769232"/>
    <n v="6800.584615384616"/>
    <n v="8160.7015384615388"/>
    <n v="200"/>
    <n v="8360.7015384615388"/>
    <n v="2200"/>
    <n v="90607.6"/>
    <n v="82246.898461538469"/>
    <s v="Paid"/>
    <s v="ICICI"/>
    <s v="472954287462"/>
    <s v="495785432374"/>
  </r>
  <r>
    <x v="3944"/>
    <x v="146"/>
    <x v="0"/>
    <n v="31"/>
    <x v="5"/>
    <x v="5"/>
    <x v="5"/>
    <s v="2021-05-22"/>
    <x v="0"/>
    <x v="0"/>
    <n v="26"/>
    <n v="25"/>
    <n v="1"/>
    <n v="20"/>
    <n v="43904"/>
    <n v="1688.6153846153845"/>
    <n v="42215.38461538461"/>
    <n v="8443.076923076922"/>
    <n v="4221.538461538461"/>
    <n v="5065.8461538461534"/>
    <n v="200"/>
    <n v="5265.8461538461534"/>
    <n v="4000"/>
    <n v="58879.999999999993"/>
    <n v="53614.153846153837"/>
    <s v="Paid"/>
    <s v="HDFC"/>
    <s v="438488896817"/>
    <s v="710784553118"/>
  </r>
  <r>
    <x v="3945"/>
    <x v="187"/>
    <x v="0"/>
    <n v="50"/>
    <x v="4"/>
    <x v="5"/>
    <x v="3"/>
    <s v="2025-10-23"/>
    <x v="0"/>
    <x v="0"/>
    <n v="26"/>
    <n v="22"/>
    <n v="4"/>
    <n v="4"/>
    <n v="37399"/>
    <n v="1438.4230769230769"/>
    <n v="31645.307692307691"/>
    <n v="6329.0615384615385"/>
    <n v="3164.5307692307692"/>
    <n v="3797.436923076923"/>
    <n v="200"/>
    <n v="3997.436923076923"/>
    <n v="800"/>
    <n v="41938.9"/>
    <n v="37941.463076923079"/>
    <s v="Paid"/>
    <s v="ICICI"/>
    <s v="219082616794"/>
    <s v="356229661909"/>
  </r>
  <r>
    <x v="3946"/>
    <x v="140"/>
    <x v="1"/>
    <n v="34"/>
    <x v="0"/>
    <x v="1"/>
    <x v="3"/>
    <s v="2022-11-30"/>
    <x v="0"/>
    <x v="0"/>
    <n v="26"/>
    <n v="24"/>
    <n v="2"/>
    <n v="6"/>
    <n v="32882"/>
    <n v="1264.6923076923076"/>
    <n v="30352.615384615383"/>
    <n v="6070.5230769230766"/>
    <n v="3035.2615384615383"/>
    <n v="3642.313846153846"/>
    <n v="200"/>
    <n v="3842.313846153846"/>
    <n v="1200"/>
    <n v="40658.399999999994"/>
    <n v="36816.086153846147"/>
    <s v="Paid"/>
    <s v="Axis"/>
    <s v="630419863920"/>
    <s v="500369401206"/>
  </r>
  <r>
    <x v="3947"/>
    <x v="151"/>
    <x v="1"/>
    <n v="42"/>
    <x v="4"/>
    <x v="5"/>
    <x v="5"/>
    <s v="2023-05-19"/>
    <x v="0"/>
    <x v="0"/>
    <n v="26"/>
    <n v="22"/>
    <n v="4"/>
    <n v="1"/>
    <n v="61120"/>
    <n v="2350.7692307692309"/>
    <n v="51716.923076923078"/>
    <n v="10343.384615384617"/>
    <n v="5171.6923076923085"/>
    <n v="6206.0307692307688"/>
    <n v="200"/>
    <n v="6406.0307692307688"/>
    <n v="200"/>
    <n v="67432"/>
    <n v="61025.969230769231"/>
    <s v="Paid"/>
    <s v="Axis"/>
    <s v="850579467748"/>
    <s v="241304473649"/>
  </r>
  <r>
    <x v="3948"/>
    <x v="161"/>
    <x v="0"/>
    <n v="45"/>
    <x v="3"/>
    <x v="2"/>
    <x v="2"/>
    <s v="2024-10-26"/>
    <x v="0"/>
    <x v="0"/>
    <n v="26"/>
    <n v="25"/>
    <n v="1"/>
    <n v="12"/>
    <n v="53400"/>
    <n v="2053.8461538461538"/>
    <n v="51346.153846153844"/>
    <n v="10269.23076923077"/>
    <n v="5134.6153846153848"/>
    <n v="6161.538461538461"/>
    <n v="200"/>
    <n v="6361.538461538461"/>
    <n v="2400"/>
    <n v="69150"/>
    <n v="62788.461538461539"/>
    <s v="Paid"/>
    <s v="HDFC"/>
    <s v="545854860077"/>
    <s v="698468161562"/>
  </r>
  <r>
    <x v="3949"/>
    <x v="175"/>
    <x v="0"/>
    <n v="35"/>
    <x v="5"/>
    <x v="2"/>
    <x v="1"/>
    <s v="2022-12-24"/>
    <x v="0"/>
    <x v="0"/>
    <n v="26"/>
    <n v="26"/>
    <n v="0"/>
    <n v="8"/>
    <n v="26202"/>
    <n v="1007.7692307692307"/>
    <n v="26202"/>
    <n v="5240.4000000000005"/>
    <n v="2620.2000000000003"/>
    <n v="3144.24"/>
    <n v="200"/>
    <n v="3344.24"/>
    <n v="1600"/>
    <n v="35662.6"/>
    <n v="32318.36"/>
    <s v="Paid"/>
    <s v="SBI"/>
    <s v="921030772539"/>
    <s v="232739113708"/>
  </r>
  <r>
    <x v="3950"/>
    <x v="95"/>
    <x v="1"/>
    <n v="54"/>
    <x v="4"/>
    <x v="2"/>
    <x v="3"/>
    <s v="2019-02-22"/>
    <x v="0"/>
    <x v="0"/>
    <n v="26"/>
    <n v="22"/>
    <n v="4"/>
    <n v="17"/>
    <n v="18094"/>
    <n v="695.92307692307691"/>
    <n v="15310.307692307691"/>
    <n v="3062.0615384615385"/>
    <n v="1531.0307692307692"/>
    <n v="1837.2369230769229"/>
    <n v="200"/>
    <n v="2037.2369230769229"/>
    <n v="3400"/>
    <n v="23303.399999999998"/>
    <n v="21266.163076923076"/>
    <s v="Paid"/>
    <s v="HDFC"/>
    <s v="950043764183"/>
    <s v="460491363162"/>
  </r>
  <r>
    <x v="3951"/>
    <x v="130"/>
    <x v="1"/>
    <n v="24"/>
    <x v="3"/>
    <x v="0"/>
    <x v="3"/>
    <s v="2019-03-09"/>
    <x v="0"/>
    <x v="0"/>
    <n v="26"/>
    <n v="24"/>
    <n v="2"/>
    <n v="6"/>
    <n v="29028"/>
    <n v="1116.4615384615386"/>
    <n v="26795.076923076926"/>
    <n v="5359.0153846153853"/>
    <n v="2679.5076923076927"/>
    <n v="3215.4092307692308"/>
    <n v="200"/>
    <n v="3415.4092307692308"/>
    <n v="1200"/>
    <n v="36033.600000000006"/>
    <n v="32618.190769230776"/>
    <s v="Paid"/>
    <s v="Axis"/>
    <s v="646022764545"/>
    <s v="329928154283"/>
  </r>
  <r>
    <x v="3952"/>
    <x v="134"/>
    <x v="0"/>
    <n v="35"/>
    <x v="0"/>
    <x v="1"/>
    <x v="0"/>
    <s v="2024-02-13"/>
    <x v="0"/>
    <x v="0"/>
    <n v="26"/>
    <n v="25"/>
    <n v="1"/>
    <n v="5"/>
    <n v="33803"/>
    <n v="1300.1153846153845"/>
    <n v="32502.884615384613"/>
    <n v="6500.5769230769229"/>
    <n v="3250.2884615384614"/>
    <n v="3900.3461538461534"/>
    <n v="200"/>
    <n v="4100.3461538461534"/>
    <n v="1000"/>
    <n v="43253.75"/>
    <n v="39153.403846153844"/>
    <s v="Paid"/>
    <s v="HDFC"/>
    <s v="591897539911"/>
    <s v="875442877792"/>
  </r>
  <r>
    <x v="3953"/>
    <x v="108"/>
    <x v="1"/>
    <n v="41"/>
    <x v="7"/>
    <x v="2"/>
    <x v="2"/>
    <s v="2021-05-31"/>
    <x v="0"/>
    <x v="0"/>
    <n v="26"/>
    <n v="25"/>
    <n v="1"/>
    <n v="8"/>
    <n v="47630"/>
    <n v="1831.9230769230769"/>
    <n v="45798.076923076922"/>
    <n v="9159.6153846153848"/>
    <n v="4579.8076923076924"/>
    <n v="5495.7692307692305"/>
    <n v="200"/>
    <n v="5695.7692307692305"/>
    <n v="1600"/>
    <n v="61137.5"/>
    <n v="55441.730769230766"/>
    <s v="Paid"/>
    <s v="SBI"/>
    <s v="683321400341"/>
    <s v="490528411613"/>
  </r>
  <r>
    <x v="3954"/>
    <x v="160"/>
    <x v="0"/>
    <n v="37"/>
    <x v="4"/>
    <x v="0"/>
    <x v="6"/>
    <s v="2023-07-20"/>
    <x v="0"/>
    <x v="0"/>
    <n v="26"/>
    <n v="22"/>
    <n v="4"/>
    <n v="3"/>
    <n v="29231"/>
    <n v="1124.2692307692307"/>
    <n v="24733.923076923074"/>
    <n v="4946.7846153846149"/>
    <n v="2473.3923076923074"/>
    <n v="2968.0707692307687"/>
    <n v="200"/>
    <n v="3168.0707692307687"/>
    <n v="600"/>
    <n v="32754.1"/>
    <n v="29586.029230769229"/>
    <s v="Paid"/>
    <s v="HDFC"/>
    <s v="904345665883"/>
    <s v="949769602223"/>
  </r>
  <r>
    <x v="3955"/>
    <x v="73"/>
    <x v="0"/>
    <n v="37"/>
    <x v="3"/>
    <x v="3"/>
    <x v="4"/>
    <s v="2025-07-29"/>
    <x v="0"/>
    <x v="0"/>
    <n v="26"/>
    <n v="24"/>
    <n v="2"/>
    <n v="12"/>
    <n v="26609"/>
    <n v="1023.4230769230769"/>
    <n v="24562.153846153844"/>
    <n v="4912.4307692307693"/>
    <n v="2456.2153846153847"/>
    <n v="2947.4584615384611"/>
    <n v="200"/>
    <n v="3147.4584615384611"/>
    <n v="2400"/>
    <n v="34330.800000000003"/>
    <n v="31183.341538461544"/>
    <s v="Paid"/>
    <s v="ICICI"/>
    <s v="649207118800"/>
    <s v="158678992278"/>
  </r>
  <r>
    <x v="3956"/>
    <x v="119"/>
    <x v="1"/>
    <n v="51"/>
    <x v="4"/>
    <x v="2"/>
    <x v="2"/>
    <s v="2020-12-16"/>
    <x v="0"/>
    <x v="0"/>
    <n v="26"/>
    <n v="22"/>
    <n v="4"/>
    <n v="8"/>
    <n v="54898"/>
    <n v="2111.4615384615386"/>
    <n v="46452.153846153851"/>
    <n v="9290.4307692307702"/>
    <n v="4645.2153846153851"/>
    <n v="5574.2584615384621"/>
    <n v="200"/>
    <n v="5774.2584615384621"/>
    <n v="1600"/>
    <n v="61987.8"/>
    <n v="56213.541538461541"/>
    <s v="Paid"/>
    <s v="SBI"/>
    <s v="981646000625"/>
    <s v="173338928843"/>
  </r>
  <r>
    <x v="3957"/>
    <x v="69"/>
    <x v="0"/>
    <n v="31"/>
    <x v="4"/>
    <x v="3"/>
    <x v="1"/>
    <s v="2019-12-20"/>
    <x v="0"/>
    <x v="0"/>
    <n v="26"/>
    <n v="23"/>
    <n v="3"/>
    <n v="3"/>
    <n v="72017"/>
    <n v="2769.8846153846152"/>
    <n v="63707.346153846149"/>
    <n v="12741.469230769231"/>
    <n v="6370.7346153846156"/>
    <n v="7644.8815384615373"/>
    <n v="200"/>
    <n v="7844.8815384615373"/>
    <n v="600"/>
    <n v="83419.55"/>
    <n v="75574.668461538473"/>
    <s v="Paid"/>
    <s v="SBI"/>
    <s v="701723206876"/>
    <s v="468609347600"/>
  </r>
  <r>
    <x v="3958"/>
    <x v="73"/>
    <x v="1"/>
    <n v="32"/>
    <x v="2"/>
    <x v="0"/>
    <x v="1"/>
    <s v="2022-01-01"/>
    <x v="0"/>
    <x v="0"/>
    <n v="26"/>
    <n v="23"/>
    <n v="3"/>
    <n v="2"/>
    <n v="24842"/>
    <n v="955.46153846153845"/>
    <n v="21975.615384615383"/>
    <n v="4395.123076923077"/>
    <n v="2197.5615384615385"/>
    <n v="2637.0738461538458"/>
    <n v="200"/>
    <n v="2837.0738461538458"/>
    <n v="400"/>
    <n v="28968.299999999996"/>
    <n v="26131.22615384615"/>
    <s v="Paid"/>
    <s v="Axis"/>
    <s v="516561912767"/>
    <s v="295810375660"/>
  </r>
  <r>
    <x v="3959"/>
    <x v="101"/>
    <x v="1"/>
    <n v="44"/>
    <x v="4"/>
    <x v="4"/>
    <x v="6"/>
    <s v="2024-03-05"/>
    <x v="0"/>
    <x v="0"/>
    <n v="26"/>
    <n v="23"/>
    <n v="3"/>
    <n v="16"/>
    <n v="39886"/>
    <n v="1534.0769230769231"/>
    <n v="35283.769230769234"/>
    <n v="7056.753846153847"/>
    <n v="3528.3769230769235"/>
    <n v="4234.0523076923082"/>
    <n v="200"/>
    <n v="4434.0523076923082"/>
    <n v="3200"/>
    <n v="49068.900000000009"/>
    <n v="44634.847692307703"/>
    <s v="Paid"/>
    <s v="HDFC"/>
    <s v="888972080539"/>
    <s v="902246851873"/>
  </r>
  <r>
    <x v="3960"/>
    <x v="40"/>
    <x v="0"/>
    <n v="55"/>
    <x v="5"/>
    <x v="0"/>
    <x v="6"/>
    <s v="2024-11-10"/>
    <x v="0"/>
    <x v="0"/>
    <n v="26"/>
    <n v="26"/>
    <n v="0"/>
    <n v="13"/>
    <n v="74506"/>
    <n v="2865.6153846153848"/>
    <n v="74506"/>
    <n v="14901.2"/>
    <n v="7450.6"/>
    <n v="8940.7199999999993"/>
    <n v="200"/>
    <n v="9140.7199999999993"/>
    <n v="2600"/>
    <n v="99457.8"/>
    <n v="90317.08"/>
    <s v="Paid"/>
    <s v="HDFC"/>
    <s v="937477301714"/>
    <s v="629783279503"/>
  </r>
  <r>
    <x v="3961"/>
    <x v="99"/>
    <x v="0"/>
    <n v="27"/>
    <x v="1"/>
    <x v="3"/>
    <x v="5"/>
    <s v="2024-06-15"/>
    <x v="0"/>
    <x v="0"/>
    <n v="26"/>
    <n v="25"/>
    <n v="1"/>
    <n v="5"/>
    <n v="67218"/>
    <n v="2585.3076923076924"/>
    <n v="64632.692307692312"/>
    <n v="12926.538461538463"/>
    <n v="6463.2692307692314"/>
    <n v="7755.9230769230771"/>
    <n v="200"/>
    <n v="7955.9230769230771"/>
    <n v="1000"/>
    <n v="85022.500000000015"/>
    <n v="77066.576923076937"/>
    <s v="Paid"/>
    <s v="SBI"/>
    <s v="232296130315"/>
    <s v="330166959859"/>
  </r>
  <r>
    <x v="3962"/>
    <x v="16"/>
    <x v="1"/>
    <n v="35"/>
    <x v="0"/>
    <x v="1"/>
    <x v="1"/>
    <s v="2020-08-12"/>
    <x v="0"/>
    <x v="0"/>
    <n v="26"/>
    <n v="26"/>
    <n v="0"/>
    <n v="6"/>
    <n v="39361"/>
    <n v="1513.8846153846155"/>
    <n v="39361"/>
    <n v="7872.2000000000007"/>
    <n v="3936.1000000000004"/>
    <n v="4723.32"/>
    <n v="200"/>
    <n v="4923.32"/>
    <n v="1200"/>
    <n v="52369.299999999996"/>
    <n v="47445.979999999996"/>
    <s v="Paid"/>
    <s v="Axis"/>
    <s v="943888061314"/>
    <s v="958737069758"/>
  </r>
  <r>
    <x v="3963"/>
    <x v="77"/>
    <x v="0"/>
    <n v="21"/>
    <x v="7"/>
    <x v="3"/>
    <x v="6"/>
    <s v="2021-01-09"/>
    <x v="0"/>
    <x v="0"/>
    <n v="26"/>
    <n v="24"/>
    <n v="2"/>
    <n v="10"/>
    <n v="36943"/>
    <n v="1420.8846153846155"/>
    <n v="34101.230769230773"/>
    <n v="6820.2461538461548"/>
    <n v="3410.1230769230774"/>
    <n v="4092.1476923076925"/>
    <n v="200"/>
    <n v="4292.1476923076925"/>
    <n v="2000"/>
    <n v="46331.600000000006"/>
    <n v="42039.452307692314"/>
    <s v="Paid"/>
    <s v="Axis"/>
    <s v="712732132007"/>
    <s v="859822224568"/>
  </r>
  <r>
    <x v="3964"/>
    <x v="66"/>
    <x v="0"/>
    <n v="45"/>
    <x v="4"/>
    <x v="5"/>
    <x v="4"/>
    <s v="2024-06-09"/>
    <x v="0"/>
    <x v="0"/>
    <n v="26"/>
    <n v="25"/>
    <n v="1"/>
    <n v="16"/>
    <n v="20174"/>
    <n v="775.92307692307691"/>
    <n v="19398.076923076922"/>
    <n v="3879.6153846153848"/>
    <n v="1939.8076923076924"/>
    <n v="2327.7692307692305"/>
    <n v="200"/>
    <n v="2527.7692307692305"/>
    <n v="3200"/>
    <n v="28417.499999999996"/>
    <n v="25889.730769230766"/>
    <s v="Paid"/>
    <s v="Axis"/>
    <s v="186905639555"/>
    <s v="460766335568"/>
  </r>
  <r>
    <x v="3965"/>
    <x v="134"/>
    <x v="0"/>
    <n v="43"/>
    <x v="2"/>
    <x v="2"/>
    <x v="3"/>
    <s v="2020-05-07"/>
    <x v="0"/>
    <x v="0"/>
    <n v="26"/>
    <n v="24"/>
    <n v="2"/>
    <n v="16"/>
    <n v="21090"/>
    <n v="811.15384615384619"/>
    <n v="19467.692307692309"/>
    <n v="3893.5384615384619"/>
    <n v="1946.7692307692309"/>
    <n v="2336.123076923077"/>
    <n v="200"/>
    <n v="2536.123076923077"/>
    <n v="3200"/>
    <n v="28508"/>
    <n v="25971.876923076925"/>
    <s v="Paid"/>
    <s v="Axis"/>
    <s v="172087165997"/>
    <s v="639185336237"/>
  </r>
  <r>
    <x v="3966"/>
    <x v="176"/>
    <x v="0"/>
    <n v="30"/>
    <x v="3"/>
    <x v="4"/>
    <x v="2"/>
    <s v="2021-07-18"/>
    <x v="0"/>
    <x v="0"/>
    <n v="26"/>
    <n v="24"/>
    <n v="2"/>
    <n v="9"/>
    <n v="45958"/>
    <n v="1767.6153846153845"/>
    <n v="42422.769230769227"/>
    <n v="8484.5538461538454"/>
    <n v="4242.2769230769227"/>
    <n v="5090.7323076923067"/>
    <n v="200"/>
    <n v="5290.7323076923067"/>
    <n v="1800"/>
    <n v="56949.599999999991"/>
    <n v="51658.867692307686"/>
    <s v="Paid"/>
    <s v="SBI"/>
    <s v="740568734301"/>
    <s v="176804880813"/>
  </r>
  <r>
    <x v="3967"/>
    <x v="150"/>
    <x v="1"/>
    <n v="24"/>
    <x v="6"/>
    <x v="1"/>
    <x v="3"/>
    <s v="2023-09-25"/>
    <x v="0"/>
    <x v="0"/>
    <n v="26"/>
    <n v="25"/>
    <n v="1"/>
    <n v="11"/>
    <n v="71263"/>
    <n v="2740.8846153846152"/>
    <n v="68522.115384615376"/>
    <n v="13704.423076923076"/>
    <n v="6852.2115384615381"/>
    <n v="8222.6538461538439"/>
    <n v="200"/>
    <n v="8422.6538461538439"/>
    <n v="2200"/>
    <n v="91278.749999999985"/>
    <n v="82856.096153846142"/>
    <s v="Paid"/>
    <s v="ICICI"/>
    <s v="768536581733"/>
    <s v="944996882092"/>
  </r>
  <r>
    <x v="3968"/>
    <x v="26"/>
    <x v="0"/>
    <n v="31"/>
    <x v="2"/>
    <x v="5"/>
    <x v="5"/>
    <s v="2020-06-16"/>
    <x v="0"/>
    <x v="0"/>
    <n v="26"/>
    <n v="25"/>
    <n v="1"/>
    <n v="16"/>
    <n v="63942"/>
    <n v="2459.3076923076924"/>
    <n v="61482.692307692312"/>
    <n v="12296.538461538463"/>
    <n v="6148.2692307692314"/>
    <n v="7377.9230769230771"/>
    <n v="200"/>
    <n v="7577.9230769230771"/>
    <n v="3200"/>
    <n v="83127.500000000015"/>
    <n v="75549.576923076937"/>
    <s v="Paid"/>
    <s v="ICICI"/>
    <s v="338172265662"/>
    <s v="751914159189"/>
  </r>
  <r>
    <x v="3969"/>
    <x v="138"/>
    <x v="1"/>
    <n v="46"/>
    <x v="6"/>
    <x v="5"/>
    <x v="0"/>
    <s v="2021-04-23"/>
    <x v="0"/>
    <x v="0"/>
    <n v="26"/>
    <n v="23"/>
    <n v="3"/>
    <n v="19"/>
    <n v="47656"/>
    <n v="1832.9230769230769"/>
    <n v="42157.230769230766"/>
    <n v="8431.4461538461528"/>
    <n v="4215.7230769230764"/>
    <n v="5058.8676923076919"/>
    <n v="200"/>
    <n v="5258.8676923076919"/>
    <n v="3800"/>
    <n v="58604.399999999994"/>
    <n v="53345.532307692301"/>
    <s v="Paid"/>
    <s v="Axis"/>
    <s v="686762787384"/>
    <s v="132019268480"/>
  </r>
  <r>
    <x v="3970"/>
    <x v="103"/>
    <x v="0"/>
    <n v="29"/>
    <x v="1"/>
    <x v="5"/>
    <x v="1"/>
    <s v="2019-07-27"/>
    <x v="0"/>
    <x v="0"/>
    <n v="26"/>
    <n v="22"/>
    <n v="4"/>
    <n v="7"/>
    <n v="31812"/>
    <n v="1223.5384615384614"/>
    <n v="26917.846153846152"/>
    <n v="5383.5692307692307"/>
    <n v="2691.7846153846153"/>
    <n v="3230.1415384615379"/>
    <n v="200"/>
    <n v="3430.1415384615379"/>
    <n v="1400"/>
    <n v="36393.199999999997"/>
    <n v="32963.058461538458"/>
    <s v="Paid"/>
    <s v="ICICI"/>
    <s v="350168954522"/>
    <s v="900529048415"/>
  </r>
  <r>
    <x v="3971"/>
    <x v="165"/>
    <x v="1"/>
    <n v="27"/>
    <x v="5"/>
    <x v="1"/>
    <x v="5"/>
    <s v="2025-08-23"/>
    <x v="0"/>
    <x v="0"/>
    <n v="26"/>
    <n v="24"/>
    <n v="2"/>
    <n v="16"/>
    <n v="24965"/>
    <n v="960.19230769230774"/>
    <n v="23044.615384615387"/>
    <n v="4608.9230769230771"/>
    <n v="2304.4615384615386"/>
    <n v="2765.3538461538465"/>
    <n v="200"/>
    <n v="2965.3538461538465"/>
    <n v="3200"/>
    <n v="33158"/>
    <n v="30192.646153846152"/>
    <s v="Paid"/>
    <s v="Axis"/>
    <s v="774634726947"/>
    <s v="570254006747"/>
  </r>
  <r>
    <x v="3972"/>
    <x v="193"/>
    <x v="0"/>
    <n v="45"/>
    <x v="1"/>
    <x v="5"/>
    <x v="4"/>
    <s v="2021-09-14"/>
    <x v="0"/>
    <x v="0"/>
    <n v="26"/>
    <n v="24"/>
    <n v="2"/>
    <n v="15"/>
    <n v="32580"/>
    <n v="1253.0769230769231"/>
    <n v="30073.846153846156"/>
    <n v="6014.7692307692314"/>
    <n v="3007.3846153846157"/>
    <n v="3608.8615384615387"/>
    <n v="200"/>
    <n v="3808.8615384615387"/>
    <n v="3000"/>
    <n v="42096.000000000007"/>
    <n v="38287.138461538467"/>
    <s v="Paid"/>
    <s v="Axis"/>
    <s v="830007382492"/>
    <s v="279404120090"/>
  </r>
  <r>
    <x v="3973"/>
    <x v="23"/>
    <x v="1"/>
    <n v="48"/>
    <x v="5"/>
    <x v="4"/>
    <x v="2"/>
    <s v="2024-09-03"/>
    <x v="0"/>
    <x v="0"/>
    <n v="26"/>
    <n v="24"/>
    <n v="2"/>
    <n v="4"/>
    <n v="70745"/>
    <n v="2720.9615384615386"/>
    <n v="65303.076923076922"/>
    <n v="13060.615384615385"/>
    <n v="6530.3076923076924"/>
    <n v="7836.3692307692299"/>
    <n v="200"/>
    <n v="8036.3692307692299"/>
    <n v="800"/>
    <n v="85694"/>
    <n v="77657.630769230775"/>
    <s v="Paid"/>
    <s v="ICICI"/>
    <s v="605533131858"/>
    <s v="596621639747"/>
  </r>
  <r>
    <x v="3974"/>
    <x v="32"/>
    <x v="1"/>
    <n v="50"/>
    <x v="3"/>
    <x v="0"/>
    <x v="0"/>
    <s v="2024-08-21"/>
    <x v="0"/>
    <x v="0"/>
    <n v="26"/>
    <n v="24"/>
    <n v="2"/>
    <n v="17"/>
    <n v="39926"/>
    <n v="1535.6153846153845"/>
    <n v="36854.769230769227"/>
    <n v="7370.9538461538459"/>
    <n v="3685.476923076923"/>
    <n v="4422.5723076923068"/>
    <n v="200"/>
    <n v="4622.5723076923068"/>
    <n v="3400"/>
    <n v="51311.199999999997"/>
    <n v="46688.627692307688"/>
    <s v="Paid"/>
    <s v="SBI"/>
    <s v="247048553051"/>
    <s v="519137214517"/>
  </r>
  <r>
    <x v="3975"/>
    <x v="74"/>
    <x v="0"/>
    <n v="31"/>
    <x v="1"/>
    <x v="3"/>
    <x v="1"/>
    <s v="2023-05-08"/>
    <x v="0"/>
    <x v="0"/>
    <n v="26"/>
    <n v="23"/>
    <n v="3"/>
    <n v="17"/>
    <n v="46766"/>
    <n v="1798.6923076923076"/>
    <n v="41369.923076923078"/>
    <n v="8273.9846153846156"/>
    <n v="4136.9923076923078"/>
    <n v="4964.3907692307694"/>
    <n v="200"/>
    <n v="5164.3907692307694"/>
    <n v="3400"/>
    <n v="57180.9"/>
    <n v="52016.509230769232"/>
    <s v="Paid"/>
    <s v="ICICI"/>
    <s v="265499672473"/>
    <s v="704562046470"/>
  </r>
  <r>
    <x v="3976"/>
    <x v="8"/>
    <x v="1"/>
    <n v="28"/>
    <x v="4"/>
    <x v="5"/>
    <x v="6"/>
    <s v="2025-02-20"/>
    <x v="0"/>
    <x v="0"/>
    <n v="26"/>
    <n v="24"/>
    <n v="2"/>
    <n v="6"/>
    <n v="31997"/>
    <n v="1230.6538461538462"/>
    <n v="29535.692307692309"/>
    <n v="5907.1384615384623"/>
    <n v="2953.5692307692311"/>
    <n v="3544.2830769230768"/>
    <n v="200"/>
    <n v="3744.2830769230768"/>
    <n v="1200"/>
    <n v="39596.400000000001"/>
    <n v="35852.116923076923"/>
    <s v="Paid"/>
    <s v="SBI"/>
    <s v="644492990003"/>
    <s v="886141630732"/>
  </r>
  <r>
    <x v="3977"/>
    <x v="199"/>
    <x v="0"/>
    <n v="55"/>
    <x v="3"/>
    <x v="4"/>
    <x v="4"/>
    <s v="2021-02-09"/>
    <x v="0"/>
    <x v="0"/>
    <n v="26"/>
    <n v="24"/>
    <n v="2"/>
    <n v="20"/>
    <n v="42164"/>
    <n v="1621.6923076923076"/>
    <n v="38920.615384615383"/>
    <n v="7784.123076923077"/>
    <n v="3892.0615384615385"/>
    <n v="4670.4738461538454"/>
    <n v="200"/>
    <n v="4870.4738461538454"/>
    <n v="4000"/>
    <n v="54596.799999999996"/>
    <n v="49726.326153846152"/>
    <s v="Paid"/>
    <s v="Axis"/>
    <s v="131052780229"/>
    <s v="825130537304"/>
  </r>
  <r>
    <x v="3978"/>
    <x v="134"/>
    <x v="1"/>
    <n v="37"/>
    <x v="4"/>
    <x v="3"/>
    <x v="2"/>
    <s v="2019-11-01"/>
    <x v="0"/>
    <x v="0"/>
    <n v="26"/>
    <n v="23"/>
    <n v="3"/>
    <n v="5"/>
    <n v="64930"/>
    <n v="2497.3076923076924"/>
    <n v="57438.076923076922"/>
    <n v="11487.615384615385"/>
    <n v="5743.8076923076924"/>
    <n v="6892.5692307692307"/>
    <n v="200"/>
    <n v="7092.5692307692307"/>
    <n v="1000"/>
    <n v="75669.5"/>
    <n v="68576.930769230763"/>
    <s v="Paid"/>
    <s v="SBI"/>
    <s v="429079347609"/>
    <s v="863928044158"/>
  </r>
  <r>
    <x v="3979"/>
    <x v="117"/>
    <x v="1"/>
    <n v="49"/>
    <x v="4"/>
    <x v="1"/>
    <x v="1"/>
    <s v="2021-05-09"/>
    <x v="0"/>
    <x v="0"/>
    <n v="26"/>
    <n v="26"/>
    <n v="0"/>
    <n v="18"/>
    <n v="37800"/>
    <n v="1453.8461538461538"/>
    <n v="37800"/>
    <n v="7560"/>
    <n v="3780"/>
    <n v="4536"/>
    <n v="200"/>
    <n v="4736"/>
    <n v="3600"/>
    <n v="52740"/>
    <n v="48004"/>
    <s v="Paid"/>
    <s v="ICICI"/>
    <s v="726147531610"/>
    <s v="415196329691"/>
  </r>
  <r>
    <x v="3980"/>
    <x v="74"/>
    <x v="1"/>
    <n v="44"/>
    <x v="5"/>
    <x v="3"/>
    <x v="1"/>
    <s v="2021-03-27"/>
    <x v="0"/>
    <x v="0"/>
    <n v="26"/>
    <n v="23"/>
    <n v="3"/>
    <n v="0"/>
    <n v="69200"/>
    <n v="2661.5384615384614"/>
    <n v="61215.38461538461"/>
    <n v="12243.076923076922"/>
    <n v="6121.538461538461"/>
    <n v="7345.8461538461534"/>
    <n v="200"/>
    <n v="7545.8461538461534"/>
    <n v="0"/>
    <n v="79580"/>
    <n v="72034.153846153844"/>
    <s v="Paid"/>
    <s v="ICICI"/>
    <s v="577356992240"/>
    <s v="364710387149"/>
  </r>
  <r>
    <x v="3981"/>
    <x v="58"/>
    <x v="1"/>
    <n v="30"/>
    <x v="4"/>
    <x v="0"/>
    <x v="5"/>
    <s v="2023-05-28"/>
    <x v="0"/>
    <x v="0"/>
    <n v="26"/>
    <n v="24"/>
    <n v="2"/>
    <n v="10"/>
    <n v="38773"/>
    <n v="1491.2692307692307"/>
    <n v="35790.461538461539"/>
    <n v="7158.0923076923082"/>
    <n v="3579.0461538461541"/>
    <n v="4294.8553846153845"/>
    <n v="200"/>
    <n v="4494.8553846153845"/>
    <n v="2000"/>
    <n v="48527.6"/>
    <n v="44032.74461538461"/>
    <s v="Paid"/>
    <s v="SBI"/>
    <s v="722625344724"/>
    <s v="603500072646"/>
  </r>
  <r>
    <x v="3982"/>
    <x v="3"/>
    <x v="1"/>
    <n v="43"/>
    <x v="5"/>
    <x v="2"/>
    <x v="6"/>
    <s v="2021-01-24"/>
    <x v="0"/>
    <x v="0"/>
    <n v="26"/>
    <n v="24"/>
    <n v="2"/>
    <n v="16"/>
    <n v="28624"/>
    <n v="1100.9230769230769"/>
    <n v="26422.153846153844"/>
    <n v="5284.4307692307693"/>
    <n v="2642.2153846153847"/>
    <n v="3170.6584615384613"/>
    <n v="200"/>
    <n v="3370.6584615384613"/>
    <n v="3200"/>
    <n v="37548.799999999996"/>
    <n v="34178.141538461532"/>
    <s v="Paid"/>
    <s v="ICICI"/>
    <s v="500957625591"/>
    <s v="959171432102"/>
  </r>
  <r>
    <x v="3983"/>
    <x v="36"/>
    <x v="1"/>
    <n v="22"/>
    <x v="2"/>
    <x v="2"/>
    <x v="3"/>
    <s v="2020-09-03"/>
    <x v="0"/>
    <x v="0"/>
    <n v="26"/>
    <n v="24"/>
    <n v="2"/>
    <n v="7"/>
    <n v="30356"/>
    <n v="1167.5384615384614"/>
    <n v="28020.923076923074"/>
    <n v="5604.1846153846154"/>
    <n v="2802.0923076923077"/>
    <n v="3362.5107692307688"/>
    <n v="200"/>
    <n v="3562.5107692307688"/>
    <n v="1400"/>
    <n v="37827.199999999997"/>
    <n v="34264.689230769225"/>
    <s v="Paid"/>
    <s v="SBI"/>
    <s v="756086876831"/>
    <s v="425871065654"/>
  </r>
  <r>
    <x v="3984"/>
    <x v="181"/>
    <x v="1"/>
    <n v="35"/>
    <x v="6"/>
    <x v="2"/>
    <x v="1"/>
    <s v="2021-11-04"/>
    <x v="0"/>
    <x v="0"/>
    <n v="26"/>
    <n v="25"/>
    <n v="1"/>
    <n v="10"/>
    <n v="48784"/>
    <n v="1876.3076923076924"/>
    <n v="46907.692307692312"/>
    <n v="9381.5384615384628"/>
    <n v="4690.7692307692314"/>
    <n v="5628.9230769230771"/>
    <n v="200"/>
    <n v="5828.9230769230771"/>
    <n v="2000"/>
    <n v="62980.000000000007"/>
    <n v="57151.076923076929"/>
    <s v="Paid"/>
    <s v="SBI"/>
    <s v="210846433312"/>
    <s v="247752584368"/>
  </r>
  <r>
    <x v="3985"/>
    <x v="188"/>
    <x v="1"/>
    <n v="38"/>
    <x v="3"/>
    <x v="5"/>
    <x v="4"/>
    <s v="2025-01-01"/>
    <x v="0"/>
    <x v="0"/>
    <n v="26"/>
    <n v="22"/>
    <n v="4"/>
    <n v="9"/>
    <n v="68629"/>
    <n v="2639.5769230769229"/>
    <n v="58070.692307692305"/>
    <n v="11614.138461538461"/>
    <n v="5807.0692307692307"/>
    <n v="6968.4830769230766"/>
    <n v="200"/>
    <n v="7168.4830769230766"/>
    <n v="1800"/>
    <n v="77291.900000000009"/>
    <n v="70123.416923076933"/>
    <s v="Paid"/>
    <s v="HDFC"/>
    <s v="790292377807"/>
    <s v="822220727983"/>
  </r>
  <r>
    <x v="3986"/>
    <x v="169"/>
    <x v="1"/>
    <n v="37"/>
    <x v="4"/>
    <x v="1"/>
    <x v="6"/>
    <s v="2024-07-30"/>
    <x v="0"/>
    <x v="0"/>
    <n v="26"/>
    <n v="22"/>
    <n v="4"/>
    <n v="6"/>
    <n v="24482"/>
    <n v="941.61538461538464"/>
    <n v="20715.538461538461"/>
    <n v="4143.1076923076926"/>
    <n v="2071.5538461538463"/>
    <n v="2485.8646153846153"/>
    <n v="200"/>
    <n v="2685.8646153846153"/>
    <n v="1200"/>
    <n v="28130.199999999997"/>
    <n v="25444.33538461538"/>
    <s v="Paid"/>
    <s v="Axis"/>
    <s v="649125102434"/>
    <s v="937973531897"/>
  </r>
  <r>
    <x v="3987"/>
    <x v="177"/>
    <x v="1"/>
    <n v="39"/>
    <x v="7"/>
    <x v="5"/>
    <x v="6"/>
    <s v="2021-07-20"/>
    <x v="0"/>
    <x v="0"/>
    <n v="26"/>
    <n v="24"/>
    <n v="2"/>
    <n v="2"/>
    <n v="79945"/>
    <n v="3074.8076923076924"/>
    <n v="73795.384615384624"/>
    <n v="14759.076923076926"/>
    <n v="7379.5384615384628"/>
    <n v="8855.4461538461546"/>
    <n v="200"/>
    <n v="9055.4461538461546"/>
    <n v="400"/>
    <n v="96334.000000000015"/>
    <n v="87278.553846153867"/>
    <s v="Paid"/>
    <s v="ICICI"/>
    <s v="387837577768"/>
    <s v="561768452501"/>
  </r>
  <r>
    <x v="3988"/>
    <x v="17"/>
    <x v="0"/>
    <n v="29"/>
    <x v="5"/>
    <x v="1"/>
    <x v="5"/>
    <s v="2024-02-01"/>
    <x v="0"/>
    <x v="0"/>
    <n v="26"/>
    <n v="23"/>
    <n v="3"/>
    <n v="11"/>
    <n v="51998"/>
    <n v="1999.9230769230769"/>
    <n v="45998.230769230766"/>
    <n v="9199.6461538461535"/>
    <n v="4599.8230769230768"/>
    <n v="5519.7876923076919"/>
    <n v="200"/>
    <n v="5719.7876923076919"/>
    <n v="2200"/>
    <n v="61997.7"/>
    <n v="56277.912307692306"/>
    <s v="Paid"/>
    <s v="Axis"/>
    <s v="114378925740"/>
    <s v="992342334754"/>
  </r>
  <r>
    <x v="3989"/>
    <x v="143"/>
    <x v="1"/>
    <n v="46"/>
    <x v="2"/>
    <x v="1"/>
    <x v="4"/>
    <s v="2022-01-08"/>
    <x v="0"/>
    <x v="0"/>
    <n v="26"/>
    <n v="25"/>
    <n v="1"/>
    <n v="11"/>
    <n v="28085"/>
    <n v="1080.1923076923076"/>
    <n v="27004.807692307691"/>
    <n v="5400.961538461539"/>
    <n v="2700.4807692307695"/>
    <n v="3240.5769230769229"/>
    <n v="200"/>
    <n v="3440.5769230769229"/>
    <n v="2200"/>
    <n v="37306.25"/>
    <n v="33865.673076923078"/>
    <s v="Paid"/>
    <s v="ICICI"/>
    <s v="577685756432"/>
    <s v="352922958233"/>
  </r>
  <r>
    <x v="3990"/>
    <x v="166"/>
    <x v="0"/>
    <n v="26"/>
    <x v="0"/>
    <x v="5"/>
    <x v="0"/>
    <s v="2021-07-09"/>
    <x v="0"/>
    <x v="0"/>
    <n v="26"/>
    <n v="22"/>
    <n v="4"/>
    <n v="4"/>
    <n v="28519"/>
    <n v="1096.8846153846155"/>
    <n v="24131.461538461539"/>
    <n v="4826.292307692308"/>
    <n v="2413.146153846154"/>
    <n v="2895.7753846153846"/>
    <n v="200"/>
    <n v="3095.7753846153846"/>
    <n v="800"/>
    <n v="32170.9"/>
    <n v="29075.124615384615"/>
    <s v="Paid"/>
    <s v="Axis"/>
    <s v="806725601191"/>
    <s v="100657633306"/>
  </r>
  <r>
    <x v="3991"/>
    <x v="167"/>
    <x v="0"/>
    <n v="53"/>
    <x v="7"/>
    <x v="1"/>
    <x v="1"/>
    <s v="2019-06-04"/>
    <x v="0"/>
    <x v="0"/>
    <n v="26"/>
    <n v="22"/>
    <n v="4"/>
    <n v="10"/>
    <n v="50561"/>
    <n v="1944.6538461538462"/>
    <n v="42782.384615384617"/>
    <n v="8556.4769230769234"/>
    <n v="4278.2384615384617"/>
    <n v="5133.8861538461542"/>
    <n v="200"/>
    <n v="5333.8861538461542"/>
    <n v="2000"/>
    <n v="57617.100000000006"/>
    <n v="52283.213846153849"/>
    <s v="Paid"/>
    <s v="ICICI"/>
    <s v="984986813334"/>
    <s v="893555933199"/>
  </r>
  <r>
    <x v="3992"/>
    <x v="38"/>
    <x v="0"/>
    <n v="45"/>
    <x v="7"/>
    <x v="4"/>
    <x v="3"/>
    <s v="2021-09-02"/>
    <x v="0"/>
    <x v="0"/>
    <n v="26"/>
    <n v="22"/>
    <n v="4"/>
    <n v="15"/>
    <n v="27407"/>
    <n v="1054.1153846153845"/>
    <n v="23190.538461538461"/>
    <n v="4638.1076923076926"/>
    <n v="2319.0538461538463"/>
    <n v="2782.8646153846153"/>
    <n v="200"/>
    <n v="2982.8646153846153"/>
    <n v="3000"/>
    <n v="33147.699999999997"/>
    <n v="30164.83538461538"/>
    <s v="Paid"/>
    <s v="ICICI"/>
    <s v="579228162847"/>
    <s v="523714229500"/>
  </r>
  <r>
    <x v="3993"/>
    <x v="45"/>
    <x v="0"/>
    <n v="45"/>
    <x v="1"/>
    <x v="0"/>
    <x v="4"/>
    <s v="2020-07-31"/>
    <x v="0"/>
    <x v="0"/>
    <n v="26"/>
    <n v="24"/>
    <n v="2"/>
    <n v="7"/>
    <n v="62365"/>
    <n v="2398.6538461538462"/>
    <n v="57567.692307692312"/>
    <n v="11513.538461538463"/>
    <n v="5756.7692307692314"/>
    <n v="6908.123076923077"/>
    <n v="200"/>
    <n v="7108.123076923077"/>
    <n v="1400"/>
    <n v="76238.000000000015"/>
    <n v="69129.876923076939"/>
    <s v="Paid"/>
    <s v="ICICI"/>
    <s v="476427770649"/>
    <s v="148113965997"/>
  </r>
  <r>
    <x v="3994"/>
    <x v="76"/>
    <x v="1"/>
    <n v="27"/>
    <x v="6"/>
    <x v="5"/>
    <x v="1"/>
    <s v="2024-06-16"/>
    <x v="0"/>
    <x v="0"/>
    <n v="26"/>
    <n v="24"/>
    <n v="2"/>
    <n v="18"/>
    <n v="45771"/>
    <n v="1760.4230769230769"/>
    <n v="42250.153846153844"/>
    <n v="8450.0307692307688"/>
    <n v="4225.0153846153844"/>
    <n v="5070.0184615384615"/>
    <n v="200"/>
    <n v="5270.0184615384615"/>
    <n v="3600"/>
    <n v="58525.2"/>
    <n v="53255.181538461533"/>
    <s v="Paid"/>
    <s v="SBI"/>
    <s v="912976059944"/>
    <s v="403234938541"/>
  </r>
  <r>
    <x v="3995"/>
    <x v="85"/>
    <x v="0"/>
    <n v="45"/>
    <x v="5"/>
    <x v="4"/>
    <x v="3"/>
    <s v="2019-05-03"/>
    <x v="0"/>
    <x v="0"/>
    <n v="26"/>
    <n v="25"/>
    <n v="1"/>
    <n v="3"/>
    <n v="49214"/>
    <n v="1892.8461538461538"/>
    <n v="47321.153846153844"/>
    <n v="9464.2307692307695"/>
    <n v="4732.1153846153848"/>
    <n v="5678.538461538461"/>
    <n v="200"/>
    <n v="5878.538461538461"/>
    <n v="600"/>
    <n v="62117.499999999993"/>
    <n v="56238.961538461532"/>
    <s v="Paid"/>
    <s v="ICICI"/>
    <s v="808983261352"/>
    <s v="772329093362"/>
  </r>
  <r>
    <x v="3996"/>
    <x v="46"/>
    <x v="1"/>
    <n v="42"/>
    <x v="7"/>
    <x v="0"/>
    <x v="2"/>
    <s v="2023-02-23"/>
    <x v="0"/>
    <x v="0"/>
    <n v="26"/>
    <n v="23"/>
    <n v="3"/>
    <n v="18"/>
    <n v="51485"/>
    <n v="1980.1923076923076"/>
    <n v="45544.423076923078"/>
    <n v="9108.8846153846152"/>
    <n v="4554.4423076923076"/>
    <n v="5465.330769230769"/>
    <n v="200"/>
    <n v="5665.330769230769"/>
    <n v="3600"/>
    <n v="62807.75"/>
    <n v="57142.419230769228"/>
    <s v="Paid"/>
    <s v="Axis"/>
    <s v="522889872573"/>
    <s v="772601038493"/>
  </r>
  <r>
    <x v="3997"/>
    <x v="79"/>
    <x v="1"/>
    <n v="48"/>
    <x v="3"/>
    <x v="2"/>
    <x v="0"/>
    <s v="2025-01-02"/>
    <x v="0"/>
    <x v="0"/>
    <n v="26"/>
    <n v="25"/>
    <n v="1"/>
    <n v="20"/>
    <n v="21515"/>
    <n v="827.5"/>
    <n v="20687.5"/>
    <n v="4137.5"/>
    <n v="2068.75"/>
    <n v="2482.5"/>
    <n v="200"/>
    <n v="2682.5"/>
    <n v="4000"/>
    <n v="30893.75"/>
    <n v="28211.25"/>
    <s v="Paid"/>
    <s v="SBI"/>
    <s v="146784537796"/>
    <s v="240419309771"/>
  </r>
  <r>
    <x v="3998"/>
    <x v="152"/>
    <x v="1"/>
    <n v="36"/>
    <x v="2"/>
    <x v="3"/>
    <x v="3"/>
    <s v="2024-06-22"/>
    <x v="0"/>
    <x v="0"/>
    <n v="26"/>
    <n v="23"/>
    <n v="3"/>
    <n v="5"/>
    <n v="27362"/>
    <n v="1052.3846153846155"/>
    <n v="24204.846153846156"/>
    <n v="4840.9692307692312"/>
    <n v="2420.4846153846156"/>
    <n v="2904.5815384615385"/>
    <n v="200"/>
    <n v="3104.5815384615385"/>
    <n v="1000"/>
    <n v="32466.300000000003"/>
    <n v="29361.718461538465"/>
    <s v="Paid"/>
    <s v="HDFC"/>
    <s v="695524265750"/>
    <s v="508851941288"/>
  </r>
  <r>
    <x v="3999"/>
    <x v="67"/>
    <x v="1"/>
    <n v="25"/>
    <x v="6"/>
    <x v="1"/>
    <x v="6"/>
    <s v="2020-10-26"/>
    <x v="0"/>
    <x v="0"/>
    <n v="26"/>
    <n v="21"/>
    <n v="5"/>
    <n v="6"/>
    <n v="23817"/>
    <n v="916.03846153846155"/>
    <n v="19236.807692307691"/>
    <n v="3847.3615384615387"/>
    <n v="1923.6807692307693"/>
    <n v="2308.416923076923"/>
    <n v="200"/>
    <n v="2508.416923076923"/>
    <n v="1200"/>
    <n v="26207.85"/>
    <n v="23699.433076923076"/>
    <s v="Paid"/>
    <s v="SBI"/>
    <s v="718796239641"/>
    <s v="534694808905"/>
  </r>
  <r>
    <x v="4000"/>
    <x v="151"/>
    <x v="1"/>
    <n v="36"/>
    <x v="6"/>
    <x v="4"/>
    <x v="4"/>
    <s v="2024-10-13"/>
    <x v="0"/>
    <x v="0"/>
    <n v="26"/>
    <n v="23"/>
    <n v="3"/>
    <n v="13"/>
    <n v="40157"/>
    <n v="1544.5"/>
    <n v="35523.5"/>
    <n v="7104.7000000000007"/>
    <n v="3552.3500000000004"/>
    <n v="4262.82"/>
    <n v="200"/>
    <n v="4462.82"/>
    <n v="2600"/>
    <n v="48780.549999999996"/>
    <n v="44317.729999999996"/>
    <s v="Paid"/>
    <s v="SBI"/>
    <s v="389923373881"/>
    <s v="714559630872"/>
  </r>
  <r>
    <x v="4001"/>
    <x v="2"/>
    <x v="0"/>
    <n v="32"/>
    <x v="5"/>
    <x v="5"/>
    <x v="3"/>
    <s v="2023-09-03"/>
    <x v="0"/>
    <x v="0"/>
    <n v="26"/>
    <n v="25"/>
    <n v="1"/>
    <n v="16"/>
    <n v="41564"/>
    <n v="1598.6153846153845"/>
    <n v="39965.38461538461"/>
    <n v="7993.076923076922"/>
    <n v="3996.538461538461"/>
    <n v="4795.8461538461534"/>
    <n v="200"/>
    <n v="4995.8461538461534"/>
    <n v="3200"/>
    <n v="55154.999999999993"/>
    <n v="50159.153846153837"/>
    <s v="Paid"/>
    <s v="Axis"/>
    <s v="307883442869"/>
    <s v="997074208464"/>
  </r>
  <r>
    <x v="4002"/>
    <x v="198"/>
    <x v="0"/>
    <n v="39"/>
    <x v="3"/>
    <x v="5"/>
    <x v="3"/>
    <s v="2021-12-23"/>
    <x v="0"/>
    <x v="0"/>
    <n v="26"/>
    <n v="21"/>
    <n v="5"/>
    <n v="7"/>
    <n v="47526"/>
    <n v="1827.9230769230769"/>
    <n v="38386.384615384617"/>
    <n v="7677.2769230769236"/>
    <n v="3838.6384615384618"/>
    <n v="4606.3661538461538"/>
    <n v="200"/>
    <n v="4806.3661538461538"/>
    <n v="1400"/>
    <n v="51302.3"/>
    <n v="46495.93384615385"/>
    <s v="Paid"/>
    <s v="Axis"/>
    <s v="673829834721"/>
    <s v="124273168779"/>
  </r>
  <r>
    <x v="4003"/>
    <x v="34"/>
    <x v="1"/>
    <n v="22"/>
    <x v="5"/>
    <x v="0"/>
    <x v="3"/>
    <s v="2020-01-08"/>
    <x v="0"/>
    <x v="0"/>
    <n v="26"/>
    <n v="23"/>
    <n v="3"/>
    <n v="2"/>
    <n v="75148"/>
    <n v="2890.3076923076924"/>
    <n v="66477.076923076922"/>
    <n v="13295.415384615386"/>
    <n v="6647.7076923076929"/>
    <n v="7977.2492307692301"/>
    <n v="200"/>
    <n v="8177.2492307692301"/>
    <n v="400"/>
    <n v="86820.2"/>
    <n v="78642.950769230767"/>
    <s v="Paid"/>
    <s v="ICICI"/>
    <s v="906632298069"/>
    <s v="272586603785"/>
  </r>
  <r>
    <x v="4004"/>
    <x v="189"/>
    <x v="0"/>
    <n v="21"/>
    <x v="3"/>
    <x v="2"/>
    <x v="1"/>
    <s v="2020-08-02"/>
    <x v="0"/>
    <x v="0"/>
    <n v="26"/>
    <n v="23"/>
    <n v="3"/>
    <n v="9"/>
    <n v="44364"/>
    <n v="1706.3076923076924"/>
    <n v="39245.076923076922"/>
    <n v="7849.0153846153844"/>
    <n v="3924.5076923076922"/>
    <n v="4709.4092307692308"/>
    <n v="200"/>
    <n v="4909.4092307692308"/>
    <n v="1800"/>
    <n v="52818.6"/>
    <n v="47909.190769230765"/>
    <s v="Paid"/>
    <s v="SBI"/>
    <s v="570045193065"/>
    <s v="345087416958"/>
  </r>
  <r>
    <x v="4005"/>
    <x v="38"/>
    <x v="1"/>
    <n v="53"/>
    <x v="7"/>
    <x v="0"/>
    <x v="6"/>
    <s v="2019-11-18"/>
    <x v="0"/>
    <x v="0"/>
    <n v="26"/>
    <n v="23"/>
    <n v="3"/>
    <n v="1"/>
    <n v="63873"/>
    <n v="2456.6538461538462"/>
    <n v="56503.038461538461"/>
    <n v="11300.607692307693"/>
    <n v="5650.3038461538463"/>
    <n v="6780.3646153846148"/>
    <n v="200"/>
    <n v="6980.3646153846148"/>
    <n v="200"/>
    <n v="73653.950000000012"/>
    <n v="66673.585384615391"/>
    <s v="Paid"/>
    <s v="ICICI"/>
    <s v="360838185720"/>
    <s v="531868170850"/>
  </r>
  <r>
    <x v="4006"/>
    <x v="64"/>
    <x v="1"/>
    <n v="34"/>
    <x v="2"/>
    <x v="2"/>
    <x v="5"/>
    <s v="2021-01-15"/>
    <x v="0"/>
    <x v="0"/>
    <n v="26"/>
    <n v="23"/>
    <n v="3"/>
    <n v="11"/>
    <n v="29919"/>
    <n v="1150.7307692307693"/>
    <n v="26466.807692307695"/>
    <n v="5293.3615384615396"/>
    <n v="2646.6807692307698"/>
    <n v="3176.0169230769234"/>
    <n v="200"/>
    <n v="3376.0169230769234"/>
    <n v="2200"/>
    <n v="36606.850000000006"/>
    <n v="33230.833076923082"/>
    <s v="Paid"/>
    <s v="HDFC"/>
    <s v="563918873160"/>
    <s v="260392688686"/>
  </r>
  <r>
    <x v="4007"/>
    <x v="34"/>
    <x v="1"/>
    <n v="32"/>
    <x v="7"/>
    <x v="1"/>
    <x v="0"/>
    <s v="2022-01-11"/>
    <x v="0"/>
    <x v="0"/>
    <n v="26"/>
    <n v="22"/>
    <n v="4"/>
    <n v="0"/>
    <n v="65376"/>
    <n v="2514.4615384615386"/>
    <n v="55318.153846153851"/>
    <n v="11063.630769230771"/>
    <n v="5531.8153846153855"/>
    <n v="6638.1784615384622"/>
    <n v="200"/>
    <n v="6838.1784615384622"/>
    <n v="0"/>
    <n v="71913.600000000006"/>
    <n v="65075.421538461545"/>
    <s v="Paid"/>
    <s v="Axis"/>
    <s v="638441165905"/>
    <s v="915128284171"/>
  </r>
  <r>
    <x v="4008"/>
    <x v="77"/>
    <x v="1"/>
    <n v="48"/>
    <x v="6"/>
    <x v="0"/>
    <x v="0"/>
    <s v="2019-11-23"/>
    <x v="0"/>
    <x v="0"/>
    <n v="26"/>
    <n v="24"/>
    <n v="2"/>
    <n v="3"/>
    <n v="73348"/>
    <n v="2821.0769230769229"/>
    <n v="67705.846153846156"/>
    <n v="13541.169230769232"/>
    <n v="6770.584615384616"/>
    <n v="8124.7015384615388"/>
    <n v="200"/>
    <n v="8324.7015384615388"/>
    <n v="600"/>
    <n v="88617.600000000006"/>
    <n v="80292.898461538469"/>
    <s v="Paid"/>
    <s v="SBI"/>
    <s v="469122003790"/>
    <s v="355437501030"/>
  </r>
  <r>
    <x v="4009"/>
    <x v="139"/>
    <x v="1"/>
    <n v="48"/>
    <x v="6"/>
    <x v="1"/>
    <x v="1"/>
    <s v="2020-09-02"/>
    <x v="0"/>
    <x v="0"/>
    <n v="26"/>
    <n v="23"/>
    <n v="3"/>
    <n v="7"/>
    <n v="19423"/>
    <n v="747.03846153846155"/>
    <n v="17181.884615384617"/>
    <n v="3436.3769230769235"/>
    <n v="1718.1884615384618"/>
    <n v="2061.8261538461538"/>
    <n v="200"/>
    <n v="2261.8261538461538"/>
    <n v="1400"/>
    <n v="23736.450000000004"/>
    <n v="21474.623846153852"/>
    <s v="Paid"/>
    <s v="SBI"/>
    <s v="508807482081"/>
    <s v="339771411291"/>
  </r>
  <r>
    <x v="4010"/>
    <x v="199"/>
    <x v="0"/>
    <n v="35"/>
    <x v="2"/>
    <x v="5"/>
    <x v="3"/>
    <s v="2021-08-20"/>
    <x v="0"/>
    <x v="0"/>
    <n v="26"/>
    <n v="24"/>
    <n v="2"/>
    <n v="4"/>
    <n v="45556"/>
    <n v="1752.1538461538462"/>
    <n v="42051.692307692312"/>
    <n v="8410.3384615384621"/>
    <n v="4205.169230769231"/>
    <n v="5046.2030769230769"/>
    <n v="200"/>
    <n v="5246.2030769230769"/>
    <n v="800"/>
    <n v="55467.200000000004"/>
    <n v="50220.996923076927"/>
    <s v="Paid"/>
    <s v="ICICI"/>
    <s v="432381830746"/>
    <s v="810042022849"/>
  </r>
  <r>
    <x v="4011"/>
    <x v="114"/>
    <x v="0"/>
    <n v="45"/>
    <x v="2"/>
    <x v="0"/>
    <x v="4"/>
    <s v="2024-11-21"/>
    <x v="0"/>
    <x v="0"/>
    <n v="26"/>
    <n v="22"/>
    <n v="4"/>
    <n v="14"/>
    <n v="33687"/>
    <n v="1295.6538461538462"/>
    <n v="28504.384615384617"/>
    <n v="5700.876923076924"/>
    <n v="2850.438461538462"/>
    <n v="3420.5261538461541"/>
    <n v="200"/>
    <n v="3620.5261538461541"/>
    <n v="2800"/>
    <n v="39855.700000000004"/>
    <n v="36235.173846153848"/>
    <s v="Paid"/>
    <s v="Axis"/>
    <s v="856005518445"/>
    <s v="299720753839"/>
  </r>
  <r>
    <x v="4012"/>
    <x v="80"/>
    <x v="1"/>
    <n v="46"/>
    <x v="5"/>
    <x v="1"/>
    <x v="5"/>
    <s v="2024-02-07"/>
    <x v="0"/>
    <x v="0"/>
    <n v="26"/>
    <n v="23"/>
    <n v="3"/>
    <n v="19"/>
    <n v="58707"/>
    <n v="2257.9615384615386"/>
    <n v="51933.11538461539"/>
    <n v="10386.623076923079"/>
    <n v="5193.3115384615394"/>
    <n v="6231.9738461538464"/>
    <n v="200"/>
    <n v="6431.9738461538464"/>
    <n v="3800"/>
    <n v="71313.05"/>
    <n v="64881.076153846159"/>
    <s v="Paid"/>
    <s v="HDFC"/>
    <s v="669519166988"/>
    <s v="828096368578"/>
  </r>
  <r>
    <x v="4013"/>
    <x v="88"/>
    <x v="1"/>
    <n v="54"/>
    <x v="7"/>
    <x v="4"/>
    <x v="5"/>
    <s v="2023-10-27"/>
    <x v="0"/>
    <x v="0"/>
    <n v="26"/>
    <n v="25"/>
    <n v="1"/>
    <n v="9"/>
    <n v="19476"/>
    <n v="749.07692307692309"/>
    <n v="18726.923076923078"/>
    <n v="3745.3846153846157"/>
    <n v="1872.6923076923078"/>
    <n v="2247.2307692307691"/>
    <n v="200"/>
    <n v="2447.2307692307691"/>
    <n v="1800"/>
    <n v="26145.000000000004"/>
    <n v="23697.769230769234"/>
    <s v="Paid"/>
    <s v="ICICI"/>
    <s v="104000244467"/>
    <s v="423948237161"/>
  </r>
  <r>
    <x v="4014"/>
    <x v="71"/>
    <x v="1"/>
    <n v="23"/>
    <x v="1"/>
    <x v="2"/>
    <x v="5"/>
    <s v="2022-11-21"/>
    <x v="0"/>
    <x v="0"/>
    <n v="26"/>
    <n v="22"/>
    <n v="4"/>
    <n v="16"/>
    <n v="76976"/>
    <n v="2960.6153846153848"/>
    <n v="65133.538461538468"/>
    <n v="13026.707692307695"/>
    <n v="6513.3538461538474"/>
    <n v="7816.0246153846156"/>
    <n v="200"/>
    <n v="8016.0246153846156"/>
    <n v="3200"/>
    <n v="87873.600000000006"/>
    <n v="79857.575384615397"/>
    <s v="Paid"/>
    <s v="ICICI"/>
    <s v="316481296798"/>
    <s v="797539593891"/>
  </r>
  <r>
    <x v="4015"/>
    <x v="137"/>
    <x v="1"/>
    <n v="46"/>
    <x v="4"/>
    <x v="2"/>
    <x v="5"/>
    <s v="2024-09-04"/>
    <x v="0"/>
    <x v="0"/>
    <n v="26"/>
    <n v="24"/>
    <n v="2"/>
    <n v="19"/>
    <n v="79520"/>
    <n v="3058.4615384615386"/>
    <n v="73403.076923076922"/>
    <n v="14680.615384615385"/>
    <n v="7340.3076923076924"/>
    <n v="8808.3692307692309"/>
    <n v="200"/>
    <n v="9008.3692307692309"/>
    <n v="3800"/>
    <n v="99224"/>
    <n v="90215.630769230775"/>
    <s v="Paid"/>
    <s v="ICICI"/>
    <s v="502684526522"/>
    <s v="484069783471"/>
  </r>
  <r>
    <x v="4016"/>
    <x v="1"/>
    <x v="1"/>
    <n v="29"/>
    <x v="3"/>
    <x v="4"/>
    <x v="4"/>
    <s v="2019-02-18"/>
    <x v="0"/>
    <x v="0"/>
    <n v="26"/>
    <n v="26"/>
    <n v="0"/>
    <n v="8"/>
    <n v="33517"/>
    <n v="1289.1153846153845"/>
    <n v="33517"/>
    <n v="6703.4000000000005"/>
    <n v="3351.7000000000003"/>
    <n v="4022.04"/>
    <n v="200"/>
    <n v="4222.04"/>
    <n v="1600"/>
    <n v="45172.1"/>
    <n v="40950.06"/>
    <s v="Paid"/>
    <s v="SBI"/>
    <s v="271234097128"/>
    <s v="637930043907"/>
  </r>
  <r>
    <x v="4017"/>
    <x v="72"/>
    <x v="0"/>
    <n v="43"/>
    <x v="3"/>
    <x v="4"/>
    <x v="0"/>
    <s v="2025-04-25"/>
    <x v="0"/>
    <x v="0"/>
    <n v="26"/>
    <n v="22"/>
    <n v="4"/>
    <n v="8"/>
    <n v="48098"/>
    <n v="1849.9230769230769"/>
    <n v="40698.307692307695"/>
    <n v="8139.6615384615397"/>
    <n v="4069.8307692307699"/>
    <n v="4883.7969230769231"/>
    <n v="200"/>
    <n v="5083.7969230769231"/>
    <n v="1600"/>
    <n v="54507.8"/>
    <n v="49424.00307692308"/>
    <s v="Paid"/>
    <s v="HDFC"/>
    <s v="422822589581"/>
    <s v="444602571744"/>
  </r>
  <r>
    <x v="4018"/>
    <x v="99"/>
    <x v="0"/>
    <n v="48"/>
    <x v="4"/>
    <x v="5"/>
    <x v="6"/>
    <s v="2021-12-23"/>
    <x v="0"/>
    <x v="0"/>
    <n v="26"/>
    <n v="25"/>
    <n v="1"/>
    <n v="0"/>
    <n v="31930"/>
    <n v="1228.0769230769231"/>
    <n v="30701.923076923078"/>
    <n v="6140.3846153846162"/>
    <n v="3070.1923076923081"/>
    <n v="3684.2307692307691"/>
    <n v="200"/>
    <n v="3884.2307692307691"/>
    <n v="0"/>
    <n v="39912.5"/>
    <n v="36028.269230769234"/>
    <s v="Paid"/>
    <s v="Axis"/>
    <s v="487259914154"/>
    <s v="925858658554"/>
  </r>
  <r>
    <x v="4019"/>
    <x v="182"/>
    <x v="0"/>
    <n v="37"/>
    <x v="7"/>
    <x v="1"/>
    <x v="1"/>
    <s v="2019-02-04"/>
    <x v="0"/>
    <x v="0"/>
    <n v="26"/>
    <n v="23"/>
    <n v="3"/>
    <n v="19"/>
    <n v="58548"/>
    <n v="2251.8461538461538"/>
    <n v="51792.461538461539"/>
    <n v="10358.492307692308"/>
    <n v="5179.2461538461539"/>
    <n v="6215.0953846153843"/>
    <n v="200"/>
    <n v="6415.0953846153843"/>
    <n v="3800"/>
    <n v="71130.2"/>
    <n v="64715.104615384611"/>
    <s v="Paid"/>
    <s v="SBI"/>
    <s v="717569255196"/>
    <s v="738196379746"/>
  </r>
  <r>
    <x v="4020"/>
    <x v="168"/>
    <x v="1"/>
    <n v="39"/>
    <x v="5"/>
    <x v="0"/>
    <x v="0"/>
    <s v="2019-09-02"/>
    <x v="0"/>
    <x v="0"/>
    <n v="26"/>
    <n v="25"/>
    <n v="1"/>
    <n v="1"/>
    <n v="34673"/>
    <n v="1333.5769230769231"/>
    <n v="33339.423076923078"/>
    <n v="6667.8846153846162"/>
    <n v="3333.9423076923081"/>
    <n v="4000.7307692307691"/>
    <n v="200"/>
    <n v="4200.7307692307695"/>
    <n v="200"/>
    <n v="43541.25"/>
    <n v="39340.519230769234"/>
    <s v="Paid"/>
    <s v="Axis"/>
    <s v="127728237512"/>
    <s v="933324109742"/>
  </r>
  <r>
    <x v="4021"/>
    <x v="132"/>
    <x v="1"/>
    <n v="43"/>
    <x v="6"/>
    <x v="0"/>
    <x v="4"/>
    <s v="2023-07-18"/>
    <x v="0"/>
    <x v="0"/>
    <n v="26"/>
    <n v="26"/>
    <n v="0"/>
    <n v="0"/>
    <n v="37003"/>
    <n v="1423.1923076923076"/>
    <n v="37003"/>
    <n v="7400.6"/>
    <n v="3700.3"/>
    <n v="4440.3599999999997"/>
    <n v="200"/>
    <n v="4640.3599999999997"/>
    <n v="0"/>
    <n v="48103.9"/>
    <n v="43463.54"/>
    <s v="Paid"/>
    <s v="HDFC"/>
    <s v="141411416592"/>
    <s v="500854997171"/>
  </r>
  <r>
    <x v="4022"/>
    <x v="2"/>
    <x v="0"/>
    <n v="37"/>
    <x v="1"/>
    <x v="1"/>
    <x v="6"/>
    <s v="2021-01-13"/>
    <x v="0"/>
    <x v="0"/>
    <n v="26"/>
    <n v="21"/>
    <n v="5"/>
    <n v="20"/>
    <n v="76152"/>
    <n v="2928.9230769230771"/>
    <n v="61507.384615384617"/>
    <n v="12301.476923076923"/>
    <n v="6150.7384615384617"/>
    <n v="7380.8861538461533"/>
    <n v="200"/>
    <n v="7580.8861538461533"/>
    <n v="4000"/>
    <n v="83959.6"/>
    <n v="76378.713846153856"/>
    <s v="Paid"/>
    <s v="SBI"/>
    <s v="942888257352"/>
    <s v="976904375355"/>
  </r>
  <r>
    <x v="4023"/>
    <x v="43"/>
    <x v="0"/>
    <n v="55"/>
    <x v="1"/>
    <x v="4"/>
    <x v="4"/>
    <s v="2024-08-16"/>
    <x v="0"/>
    <x v="0"/>
    <n v="26"/>
    <n v="23"/>
    <n v="3"/>
    <n v="20"/>
    <n v="38868"/>
    <n v="1494.9230769230769"/>
    <n v="34383.230769230766"/>
    <n v="6876.6461538461535"/>
    <n v="3438.3230769230768"/>
    <n v="4125.9876923076918"/>
    <n v="200"/>
    <n v="4325.9876923076918"/>
    <n v="4000"/>
    <n v="48698.2"/>
    <n v="44372.212307692302"/>
    <s v="Paid"/>
    <s v="ICICI"/>
    <s v="795241068557"/>
    <s v="875830756673"/>
  </r>
  <r>
    <x v="4024"/>
    <x v="52"/>
    <x v="1"/>
    <n v="55"/>
    <x v="7"/>
    <x v="4"/>
    <x v="1"/>
    <s v="2022-08-29"/>
    <x v="0"/>
    <x v="0"/>
    <n v="26"/>
    <n v="21"/>
    <n v="5"/>
    <n v="1"/>
    <n v="59753"/>
    <n v="2298.1923076923076"/>
    <n v="48262.038461538461"/>
    <n v="9652.4076923076918"/>
    <n v="4826.2038461538459"/>
    <n v="5791.4446153846147"/>
    <n v="200"/>
    <n v="5991.4446153846147"/>
    <n v="200"/>
    <n v="62940.65"/>
    <n v="56949.205384615387"/>
    <s v="Paid"/>
    <s v="SBI"/>
    <s v="668890700474"/>
    <s v="798153852112"/>
  </r>
  <r>
    <x v="4025"/>
    <x v="192"/>
    <x v="0"/>
    <n v="50"/>
    <x v="1"/>
    <x v="5"/>
    <x v="1"/>
    <s v="2020-12-21"/>
    <x v="0"/>
    <x v="0"/>
    <n v="26"/>
    <n v="23"/>
    <n v="3"/>
    <n v="17"/>
    <n v="75503"/>
    <n v="2903.9615384615386"/>
    <n v="66791.11538461539"/>
    <n v="13358.223076923079"/>
    <n v="6679.1115384615396"/>
    <n v="8014.9338461538464"/>
    <n v="200"/>
    <n v="8214.9338461538464"/>
    <n v="3400"/>
    <n v="90228.450000000012"/>
    <n v="82013.516153846169"/>
    <s v="Paid"/>
    <s v="Axis"/>
    <s v="392744764055"/>
    <s v="782221734481"/>
  </r>
  <r>
    <x v="4026"/>
    <x v="42"/>
    <x v="0"/>
    <n v="24"/>
    <x v="5"/>
    <x v="5"/>
    <x v="3"/>
    <s v="2022-04-16"/>
    <x v="0"/>
    <x v="0"/>
    <n v="26"/>
    <n v="23"/>
    <n v="3"/>
    <n v="8"/>
    <n v="19720"/>
    <n v="758.46153846153845"/>
    <n v="17444.615384615383"/>
    <n v="3488.9230769230767"/>
    <n v="1744.4615384615383"/>
    <n v="2093.353846153846"/>
    <n v="200"/>
    <n v="2293.353846153846"/>
    <n v="1600"/>
    <n v="24278"/>
    <n v="21984.646153846155"/>
    <s v="Paid"/>
    <s v="SBI"/>
    <s v="463166031277"/>
    <s v="116137461071"/>
  </r>
  <r>
    <x v="4027"/>
    <x v="72"/>
    <x v="0"/>
    <n v="36"/>
    <x v="7"/>
    <x v="1"/>
    <x v="2"/>
    <s v="2021-11-25"/>
    <x v="0"/>
    <x v="0"/>
    <n v="26"/>
    <n v="22"/>
    <n v="4"/>
    <n v="2"/>
    <n v="40473"/>
    <n v="1556.6538461538462"/>
    <n v="34246.384615384617"/>
    <n v="6849.2769230769236"/>
    <n v="3424.6384615384618"/>
    <n v="4109.5661538461536"/>
    <n v="200"/>
    <n v="4309.5661538461536"/>
    <n v="400"/>
    <n v="44920.3"/>
    <n v="40610.733846153846"/>
    <s v="Paid"/>
    <s v="ICICI"/>
    <s v="557178195484"/>
    <s v="655524575985"/>
  </r>
  <r>
    <x v="4028"/>
    <x v="96"/>
    <x v="1"/>
    <n v="28"/>
    <x v="4"/>
    <x v="0"/>
    <x v="4"/>
    <s v="2022-12-03"/>
    <x v="0"/>
    <x v="0"/>
    <n v="26"/>
    <n v="23"/>
    <n v="3"/>
    <n v="13"/>
    <n v="59738"/>
    <n v="2297.6153846153848"/>
    <n v="52845.153846153851"/>
    <n v="10569.030769230771"/>
    <n v="5284.5153846153853"/>
    <n v="6341.418461538462"/>
    <n v="200"/>
    <n v="6541.418461538462"/>
    <n v="2600"/>
    <n v="71298.700000000012"/>
    <n v="64757.281538461553"/>
    <s v="Paid"/>
    <s v="Axis"/>
    <s v="963432486329"/>
    <s v="811822829308"/>
  </r>
  <r>
    <x v="4029"/>
    <x v="131"/>
    <x v="1"/>
    <n v="50"/>
    <x v="4"/>
    <x v="0"/>
    <x v="6"/>
    <s v="2024-09-09"/>
    <x v="0"/>
    <x v="0"/>
    <n v="26"/>
    <n v="24"/>
    <n v="2"/>
    <n v="17"/>
    <n v="74814"/>
    <n v="2877.4615384615386"/>
    <n v="69059.076923076922"/>
    <n v="13811.815384615385"/>
    <n v="6905.9076923076927"/>
    <n v="8287.0892307692302"/>
    <n v="200"/>
    <n v="8487.0892307692302"/>
    <n v="3400"/>
    <n v="93176.8"/>
    <n v="84689.710769230776"/>
    <s v="Paid"/>
    <s v="ICICI"/>
    <s v="658532617551"/>
    <s v="796055550066"/>
  </r>
  <r>
    <x v="4030"/>
    <x v="135"/>
    <x v="1"/>
    <n v="31"/>
    <x v="5"/>
    <x v="4"/>
    <x v="3"/>
    <s v="2022-09-04"/>
    <x v="0"/>
    <x v="0"/>
    <n v="26"/>
    <n v="25"/>
    <n v="1"/>
    <n v="17"/>
    <n v="38537"/>
    <n v="1482.1923076923076"/>
    <n v="37054.807692307688"/>
    <n v="7410.9615384615381"/>
    <n v="3705.4807692307691"/>
    <n v="4446.576923076922"/>
    <n v="200"/>
    <n v="4646.576923076922"/>
    <n v="3400"/>
    <n v="51571.249999999993"/>
    <n v="46924.673076923071"/>
    <s v="Paid"/>
    <s v="Axis"/>
    <s v="529269708560"/>
    <s v="112906137504"/>
  </r>
  <r>
    <x v="4031"/>
    <x v="177"/>
    <x v="1"/>
    <n v="28"/>
    <x v="2"/>
    <x v="5"/>
    <x v="0"/>
    <s v="2022-10-17"/>
    <x v="0"/>
    <x v="0"/>
    <n v="26"/>
    <n v="22"/>
    <n v="4"/>
    <n v="16"/>
    <n v="38871"/>
    <n v="1495.0384615384614"/>
    <n v="32890.846153846149"/>
    <n v="6578.1692307692301"/>
    <n v="3289.0846153846151"/>
    <n v="3946.9015384615377"/>
    <n v="200"/>
    <n v="4146.9015384615377"/>
    <n v="3200"/>
    <n v="45958.099999999991"/>
    <n v="41811.198461538457"/>
    <s v="Paid"/>
    <s v="HDFC"/>
    <s v="336053974822"/>
    <s v="175517970634"/>
  </r>
  <r>
    <x v="4032"/>
    <x v="178"/>
    <x v="1"/>
    <n v="49"/>
    <x v="7"/>
    <x v="5"/>
    <x v="3"/>
    <s v="2019-12-08"/>
    <x v="0"/>
    <x v="0"/>
    <n v="26"/>
    <n v="24"/>
    <n v="2"/>
    <n v="8"/>
    <n v="54417"/>
    <n v="2092.9615384615386"/>
    <n v="50231.076923076922"/>
    <n v="10046.215384615385"/>
    <n v="5023.1076923076926"/>
    <n v="6027.7292307692305"/>
    <n v="200"/>
    <n v="6227.7292307692305"/>
    <n v="1600"/>
    <n v="66900.399999999994"/>
    <n v="60672.670769230761"/>
    <s v="Paid"/>
    <s v="HDFC"/>
    <s v="998230354736"/>
    <s v="968806309467"/>
  </r>
  <r>
    <x v="4033"/>
    <x v="94"/>
    <x v="0"/>
    <n v="50"/>
    <x v="7"/>
    <x v="4"/>
    <x v="2"/>
    <s v="2019-05-27"/>
    <x v="0"/>
    <x v="0"/>
    <n v="26"/>
    <n v="26"/>
    <n v="0"/>
    <n v="18"/>
    <n v="42278"/>
    <n v="1626.0769230769231"/>
    <n v="42278"/>
    <n v="8455.6"/>
    <n v="4227.8"/>
    <n v="5073.3599999999997"/>
    <n v="200"/>
    <n v="5273.36"/>
    <n v="3600"/>
    <n v="58561.4"/>
    <n v="53288.04"/>
    <s v="Paid"/>
    <s v="Axis"/>
    <s v="197953805527"/>
    <s v="293263782859"/>
  </r>
  <r>
    <x v="4034"/>
    <x v="39"/>
    <x v="0"/>
    <n v="32"/>
    <x v="0"/>
    <x v="2"/>
    <x v="2"/>
    <s v="2024-04-20"/>
    <x v="0"/>
    <x v="0"/>
    <n v="26"/>
    <n v="23"/>
    <n v="3"/>
    <n v="0"/>
    <n v="49256"/>
    <n v="1894.4615384615386"/>
    <n v="43572.61538461539"/>
    <n v="8714.5230769230784"/>
    <n v="4357.2615384615392"/>
    <n v="5228.713846153847"/>
    <n v="200"/>
    <n v="5428.713846153847"/>
    <n v="0"/>
    <n v="56644.400000000009"/>
    <n v="51215.68615384616"/>
    <s v="Paid"/>
    <s v="Axis"/>
    <s v="911687790962"/>
    <s v="932003043579"/>
  </r>
  <r>
    <x v="4035"/>
    <x v="94"/>
    <x v="1"/>
    <n v="27"/>
    <x v="0"/>
    <x v="2"/>
    <x v="5"/>
    <s v="2025-08-09"/>
    <x v="0"/>
    <x v="0"/>
    <n v="26"/>
    <n v="23"/>
    <n v="3"/>
    <n v="6"/>
    <n v="44017"/>
    <n v="1692.9615384615386"/>
    <n v="38938.11538461539"/>
    <n v="7787.6230769230788"/>
    <n v="3893.8115384615394"/>
    <n v="4672.5738461538467"/>
    <n v="200"/>
    <n v="4872.5738461538467"/>
    <n v="1200"/>
    <n v="51819.55"/>
    <n v="46946.976153846153"/>
    <s v="Paid"/>
    <s v="Axis"/>
    <s v="203303602470"/>
    <s v="613380811684"/>
  </r>
  <r>
    <x v="4036"/>
    <x v="59"/>
    <x v="0"/>
    <n v="38"/>
    <x v="7"/>
    <x v="4"/>
    <x v="2"/>
    <s v="2025-07-23"/>
    <x v="0"/>
    <x v="0"/>
    <n v="26"/>
    <n v="23"/>
    <n v="3"/>
    <n v="0"/>
    <n v="48939"/>
    <n v="1882.2692307692307"/>
    <n v="43292.192307692305"/>
    <n v="8658.4384615384606"/>
    <n v="4329.2192307692303"/>
    <n v="5195.0630769230766"/>
    <n v="200"/>
    <n v="5395.0630769230766"/>
    <n v="0"/>
    <n v="56279.85"/>
    <n v="50884.786923076921"/>
    <s v="Paid"/>
    <s v="HDFC"/>
    <s v="343545602935"/>
    <s v="934953419132"/>
  </r>
  <r>
    <x v="4037"/>
    <x v="20"/>
    <x v="0"/>
    <n v="39"/>
    <x v="2"/>
    <x v="3"/>
    <x v="0"/>
    <s v="2020-03-19"/>
    <x v="0"/>
    <x v="0"/>
    <n v="26"/>
    <n v="25"/>
    <n v="1"/>
    <n v="3"/>
    <n v="56507"/>
    <n v="2173.3461538461538"/>
    <n v="54333.653846153844"/>
    <n v="10866.73076923077"/>
    <n v="5433.3653846153848"/>
    <n v="6520.038461538461"/>
    <n v="200"/>
    <n v="6720.038461538461"/>
    <n v="600"/>
    <n v="71233.75"/>
    <n v="64513.711538461539"/>
    <s v="Paid"/>
    <s v="HDFC"/>
    <s v="426622796203"/>
    <s v="913692272651"/>
  </r>
  <r>
    <x v="4038"/>
    <x v="186"/>
    <x v="1"/>
    <n v="32"/>
    <x v="4"/>
    <x v="4"/>
    <x v="2"/>
    <s v="2023-11-12"/>
    <x v="0"/>
    <x v="0"/>
    <n v="26"/>
    <n v="26"/>
    <n v="0"/>
    <n v="6"/>
    <n v="66424"/>
    <n v="2554.7692307692309"/>
    <n v="66424"/>
    <n v="13284.800000000001"/>
    <n v="6642.4000000000005"/>
    <n v="7970.88"/>
    <n v="200"/>
    <n v="8170.88"/>
    <n v="1200"/>
    <n v="87551.2"/>
    <n v="79380.319999999992"/>
    <s v="Paid"/>
    <s v="Axis"/>
    <s v="407033025007"/>
    <s v="581389525643"/>
  </r>
  <r>
    <x v="4039"/>
    <x v="180"/>
    <x v="0"/>
    <n v="53"/>
    <x v="5"/>
    <x v="1"/>
    <x v="1"/>
    <s v="2019-05-29"/>
    <x v="0"/>
    <x v="0"/>
    <n v="26"/>
    <n v="23"/>
    <n v="3"/>
    <n v="3"/>
    <n v="19415"/>
    <n v="746.73076923076928"/>
    <n v="17174.807692307695"/>
    <n v="3434.961538461539"/>
    <n v="1717.4807692307695"/>
    <n v="2060.9769230769234"/>
    <n v="200"/>
    <n v="2260.9769230769234"/>
    <n v="600"/>
    <n v="22927.250000000004"/>
    <n v="20666.27307692308"/>
    <s v="Paid"/>
    <s v="Axis"/>
    <s v="159749450466"/>
    <s v="485806905597"/>
  </r>
  <r>
    <x v="4040"/>
    <x v="139"/>
    <x v="0"/>
    <n v="53"/>
    <x v="1"/>
    <x v="0"/>
    <x v="5"/>
    <s v="2022-07-18"/>
    <x v="0"/>
    <x v="0"/>
    <n v="26"/>
    <n v="25"/>
    <n v="1"/>
    <n v="0"/>
    <n v="55267"/>
    <n v="2125.6538461538462"/>
    <n v="53141.346153846156"/>
    <n v="10628.269230769232"/>
    <n v="5314.1346153846162"/>
    <n v="6376.9615384615381"/>
    <n v="200"/>
    <n v="6576.9615384615381"/>
    <n v="0"/>
    <n v="69083.75"/>
    <n v="62506.788461538461"/>
    <s v="Paid"/>
    <s v="Axis"/>
    <s v="525790079984"/>
    <s v="877976631863"/>
  </r>
  <r>
    <x v="4041"/>
    <x v="119"/>
    <x v="0"/>
    <n v="46"/>
    <x v="5"/>
    <x v="5"/>
    <x v="6"/>
    <s v="2019-11-12"/>
    <x v="0"/>
    <x v="0"/>
    <n v="26"/>
    <n v="24"/>
    <n v="2"/>
    <n v="13"/>
    <n v="44017"/>
    <n v="1692.9615384615386"/>
    <n v="40631.076923076922"/>
    <n v="8126.2153846153851"/>
    <n v="4063.1076923076926"/>
    <n v="4875.7292307692305"/>
    <n v="200"/>
    <n v="5075.7292307692305"/>
    <n v="2600"/>
    <n v="55420.399999999994"/>
    <n v="50344.670769230761"/>
    <s v="Paid"/>
    <s v="SBI"/>
    <s v="685138883072"/>
    <s v="154074654410"/>
  </r>
  <r>
    <x v="4042"/>
    <x v="71"/>
    <x v="1"/>
    <n v="46"/>
    <x v="6"/>
    <x v="0"/>
    <x v="4"/>
    <s v="2023-10-05"/>
    <x v="0"/>
    <x v="0"/>
    <n v="26"/>
    <n v="25"/>
    <n v="1"/>
    <n v="12"/>
    <n v="73601"/>
    <n v="2830.8076923076924"/>
    <n v="70770.192307692312"/>
    <n v="14154.038461538463"/>
    <n v="7077.0192307692314"/>
    <n v="8492.423076923078"/>
    <n v="200"/>
    <n v="8692.423076923078"/>
    <n v="2400"/>
    <n v="94401.250000000015"/>
    <n v="85708.826923076937"/>
    <s v="Paid"/>
    <s v="SBI"/>
    <s v="114474937709"/>
    <s v="563171366194"/>
  </r>
  <r>
    <x v="4043"/>
    <x v="93"/>
    <x v="0"/>
    <n v="26"/>
    <x v="4"/>
    <x v="1"/>
    <x v="2"/>
    <s v="2019-08-28"/>
    <x v="0"/>
    <x v="0"/>
    <n v="26"/>
    <n v="22"/>
    <n v="4"/>
    <n v="16"/>
    <n v="60501"/>
    <n v="2326.9615384615386"/>
    <n v="51193.153846153851"/>
    <n v="10238.630769230771"/>
    <n v="5119.3153846153855"/>
    <n v="6143.1784615384622"/>
    <n v="200"/>
    <n v="6343.1784615384622"/>
    <n v="3200"/>
    <n v="69751.100000000006"/>
    <n v="63407.921538461545"/>
    <s v="Paid"/>
    <s v="Axis"/>
    <s v="393250577049"/>
    <s v="901448533409"/>
  </r>
  <r>
    <x v="4044"/>
    <x v="192"/>
    <x v="0"/>
    <n v="47"/>
    <x v="7"/>
    <x v="2"/>
    <x v="1"/>
    <s v="2020-01-10"/>
    <x v="0"/>
    <x v="0"/>
    <n v="26"/>
    <n v="23"/>
    <n v="3"/>
    <n v="15"/>
    <n v="41091"/>
    <n v="1580.4230769230769"/>
    <n v="36349.730769230766"/>
    <n v="7269.9461538461537"/>
    <n v="3634.9730769230769"/>
    <n v="4361.9676923076913"/>
    <n v="200"/>
    <n v="4561.9676923076913"/>
    <n v="3000"/>
    <n v="50254.649999999994"/>
    <n v="45692.682307692303"/>
    <s v="Paid"/>
    <s v="Axis"/>
    <s v="262944038616"/>
    <s v="448963391346"/>
  </r>
  <r>
    <x v="4045"/>
    <x v="12"/>
    <x v="1"/>
    <n v="53"/>
    <x v="7"/>
    <x v="0"/>
    <x v="5"/>
    <s v="2022-03-25"/>
    <x v="0"/>
    <x v="0"/>
    <n v="26"/>
    <n v="24"/>
    <n v="2"/>
    <n v="14"/>
    <n v="27906"/>
    <n v="1073.3076923076924"/>
    <n v="25759.384615384617"/>
    <n v="5151.876923076924"/>
    <n v="2575.938461538462"/>
    <n v="3091.126153846154"/>
    <n v="200"/>
    <n v="3291.126153846154"/>
    <n v="2800"/>
    <n v="36287.200000000004"/>
    <n v="32996.073846153849"/>
    <s v="Paid"/>
    <s v="Axis"/>
    <s v="485993375977"/>
    <s v="519042933114"/>
  </r>
  <r>
    <x v="4046"/>
    <x v="98"/>
    <x v="0"/>
    <n v="52"/>
    <x v="6"/>
    <x v="5"/>
    <x v="0"/>
    <s v="2024-07-20"/>
    <x v="0"/>
    <x v="0"/>
    <n v="26"/>
    <n v="25"/>
    <n v="1"/>
    <n v="4"/>
    <n v="67152"/>
    <n v="2582.7692307692309"/>
    <n v="64569.230769230773"/>
    <n v="12913.846153846156"/>
    <n v="6456.923076923078"/>
    <n v="7748.3076923076924"/>
    <n v="200"/>
    <n v="7948.3076923076924"/>
    <n v="800"/>
    <n v="84740.000000000015"/>
    <n v="76791.692307692327"/>
    <s v="Paid"/>
    <s v="ICICI"/>
    <s v="340073940458"/>
    <s v="423404768606"/>
  </r>
  <r>
    <x v="4047"/>
    <x v="72"/>
    <x v="1"/>
    <n v="24"/>
    <x v="3"/>
    <x v="5"/>
    <x v="5"/>
    <s v="2023-05-06"/>
    <x v="0"/>
    <x v="0"/>
    <n v="26"/>
    <n v="23"/>
    <n v="3"/>
    <n v="5"/>
    <n v="49096"/>
    <n v="1888.3076923076924"/>
    <n v="43431.076923076922"/>
    <n v="8686.2153846153851"/>
    <n v="4343.1076923076926"/>
    <n v="5211.7292307692305"/>
    <n v="200"/>
    <n v="5411.7292307692305"/>
    <n v="1000"/>
    <n v="57460.399999999994"/>
    <n v="52048.670769230761"/>
    <s v="Paid"/>
    <s v="ICICI"/>
    <s v="612054595077"/>
    <s v="348274814736"/>
  </r>
  <r>
    <x v="4048"/>
    <x v="159"/>
    <x v="1"/>
    <n v="38"/>
    <x v="3"/>
    <x v="1"/>
    <x v="3"/>
    <s v="2024-06-27"/>
    <x v="0"/>
    <x v="0"/>
    <n v="26"/>
    <n v="22"/>
    <n v="4"/>
    <n v="7"/>
    <n v="40381"/>
    <n v="1553.1153846153845"/>
    <n v="34168.538461538461"/>
    <n v="6833.7076923076929"/>
    <n v="3416.8538461538465"/>
    <n v="4100.2246153846154"/>
    <n v="200"/>
    <n v="4300.2246153846154"/>
    <n v="1400"/>
    <n v="45819.1"/>
    <n v="41518.875384615385"/>
    <s v="Paid"/>
    <s v="SBI"/>
    <s v="847277678495"/>
    <s v="529004203025"/>
  </r>
  <r>
    <x v="4049"/>
    <x v="37"/>
    <x v="1"/>
    <n v="54"/>
    <x v="5"/>
    <x v="0"/>
    <x v="0"/>
    <s v="2022-06-11"/>
    <x v="0"/>
    <x v="0"/>
    <n v="26"/>
    <n v="25"/>
    <n v="1"/>
    <n v="20"/>
    <n v="78313"/>
    <n v="3012.0384615384614"/>
    <n v="75300.961538461532"/>
    <n v="15060.192307692307"/>
    <n v="7530.0961538461534"/>
    <n v="9036.1153846153829"/>
    <n v="200"/>
    <n v="9236.1153846153829"/>
    <n v="4000"/>
    <n v="101891.25"/>
    <n v="92655.134615384624"/>
    <s v="Paid"/>
    <s v="Axis"/>
    <s v="617373868587"/>
    <s v="797807726895"/>
  </r>
  <r>
    <x v="4050"/>
    <x v="179"/>
    <x v="0"/>
    <n v="26"/>
    <x v="5"/>
    <x v="4"/>
    <x v="6"/>
    <s v="2021-04-15"/>
    <x v="0"/>
    <x v="0"/>
    <n v="26"/>
    <n v="24"/>
    <n v="2"/>
    <n v="0"/>
    <n v="73649"/>
    <n v="2832.6538461538462"/>
    <n v="67983.692307692312"/>
    <n v="13596.738461538464"/>
    <n v="6798.3692307692318"/>
    <n v="8158.043076923077"/>
    <n v="200"/>
    <n v="8358.043076923077"/>
    <n v="0"/>
    <n v="88378.8"/>
    <n v="80020.75692307693"/>
    <s v="Paid"/>
    <s v="Axis"/>
    <s v="714202259634"/>
    <s v="300481547998"/>
  </r>
  <r>
    <x v="4051"/>
    <x v="39"/>
    <x v="0"/>
    <n v="44"/>
    <x v="7"/>
    <x v="5"/>
    <x v="0"/>
    <s v="2021-07-08"/>
    <x v="0"/>
    <x v="0"/>
    <n v="26"/>
    <n v="22"/>
    <n v="4"/>
    <n v="12"/>
    <n v="30351"/>
    <n v="1167.3461538461538"/>
    <n v="25681.615384615383"/>
    <n v="5136.3230769230768"/>
    <n v="2568.1615384615384"/>
    <n v="3081.7938461538461"/>
    <n v="200"/>
    <n v="3281.7938461538461"/>
    <n v="2400"/>
    <n v="35786.1"/>
    <n v="32504.306153846152"/>
    <s v="Paid"/>
    <s v="HDFC"/>
    <s v="355446555234"/>
    <s v="664965733004"/>
  </r>
  <r>
    <x v="4052"/>
    <x v="85"/>
    <x v="0"/>
    <n v="38"/>
    <x v="3"/>
    <x v="5"/>
    <x v="2"/>
    <s v="2022-12-12"/>
    <x v="0"/>
    <x v="0"/>
    <n v="26"/>
    <n v="23"/>
    <n v="3"/>
    <n v="11"/>
    <n v="62010"/>
    <n v="2385"/>
    <n v="54855"/>
    <n v="10971"/>
    <n v="5485.5"/>
    <n v="6582.5999999999995"/>
    <n v="200"/>
    <n v="6782.5999999999995"/>
    <n v="2200"/>
    <n v="73511.5"/>
    <n v="66728.899999999994"/>
    <s v="Paid"/>
    <s v="HDFC"/>
    <s v="353262510207"/>
    <s v="743266952350"/>
  </r>
  <r>
    <x v="4053"/>
    <x v="111"/>
    <x v="0"/>
    <n v="25"/>
    <x v="7"/>
    <x v="0"/>
    <x v="0"/>
    <s v="2021-10-11"/>
    <x v="0"/>
    <x v="0"/>
    <n v="26"/>
    <n v="24"/>
    <n v="2"/>
    <n v="0"/>
    <n v="47392"/>
    <n v="1822.7692307692307"/>
    <n v="43746.461538461539"/>
    <n v="8749.2923076923089"/>
    <n v="4374.6461538461544"/>
    <n v="5249.5753846153848"/>
    <n v="200"/>
    <n v="5449.5753846153848"/>
    <n v="0"/>
    <n v="56870.400000000001"/>
    <n v="51420.824615384619"/>
    <s v="Paid"/>
    <s v="HDFC"/>
    <s v="582116445891"/>
    <s v="201726291896"/>
  </r>
  <r>
    <x v="4054"/>
    <x v="178"/>
    <x v="1"/>
    <n v="54"/>
    <x v="7"/>
    <x v="3"/>
    <x v="4"/>
    <s v="2021-11-08"/>
    <x v="0"/>
    <x v="0"/>
    <n v="26"/>
    <n v="26"/>
    <n v="0"/>
    <n v="5"/>
    <n v="45798"/>
    <n v="1761.4615384615386"/>
    <n v="45798"/>
    <n v="9159.6"/>
    <n v="4579.8"/>
    <n v="5495.76"/>
    <n v="200"/>
    <n v="5695.76"/>
    <n v="1000"/>
    <n v="60537.4"/>
    <n v="54841.64"/>
    <s v="Paid"/>
    <s v="Axis"/>
    <s v="642731442101"/>
    <s v="863762974561"/>
  </r>
  <r>
    <x v="4055"/>
    <x v="105"/>
    <x v="1"/>
    <n v="24"/>
    <x v="0"/>
    <x v="2"/>
    <x v="5"/>
    <s v="2021-10-25"/>
    <x v="0"/>
    <x v="0"/>
    <n v="26"/>
    <n v="26"/>
    <n v="0"/>
    <n v="12"/>
    <n v="49167"/>
    <n v="1891.0384615384614"/>
    <n v="49167"/>
    <n v="9833.4000000000015"/>
    <n v="4916.7000000000007"/>
    <n v="5900.04"/>
    <n v="200"/>
    <n v="6100.04"/>
    <n v="2400"/>
    <n v="66317.100000000006"/>
    <n v="60217.060000000005"/>
    <s v="Paid"/>
    <s v="Axis"/>
    <s v="691946054603"/>
    <s v="786884332218"/>
  </r>
  <r>
    <x v="4056"/>
    <x v="36"/>
    <x v="0"/>
    <n v="30"/>
    <x v="2"/>
    <x v="5"/>
    <x v="5"/>
    <s v="2025-02-27"/>
    <x v="0"/>
    <x v="0"/>
    <n v="26"/>
    <n v="25"/>
    <n v="1"/>
    <n v="6"/>
    <n v="69585"/>
    <n v="2676.3461538461538"/>
    <n v="66908.653846153844"/>
    <n v="13381.73076923077"/>
    <n v="6690.8653846153848"/>
    <n v="8029.038461538461"/>
    <n v="200"/>
    <n v="8229.038461538461"/>
    <n v="1200"/>
    <n v="88181.25"/>
    <n v="79952.211538461532"/>
    <s v="Paid"/>
    <s v="HDFC"/>
    <s v="820428369504"/>
    <s v="144931291043"/>
  </r>
  <r>
    <x v="4057"/>
    <x v="144"/>
    <x v="1"/>
    <n v="26"/>
    <x v="3"/>
    <x v="0"/>
    <x v="5"/>
    <s v="2020-09-12"/>
    <x v="0"/>
    <x v="0"/>
    <n v="26"/>
    <n v="25"/>
    <n v="1"/>
    <n v="14"/>
    <n v="40422"/>
    <n v="1554.6923076923076"/>
    <n v="38867.307692307688"/>
    <n v="7773.4615384615381"/>
    <n v="3886.7307692307691"/>
    <n v="4664.076923076922"/>
    <n v="200"/>
    <n v="4864.076923076922"/>
    <n v="2800"/>
    <n v="53327.499999999993"/>
    <n v="48463.423076923071"/>
    <s v="Paid"/>
    <s v="SBI"/>
    <s v="685332517226"/>
    <s v="346774337657"/>
  </r>
  <r>
    <x v="4058"/>
    <x v="62"/>
    <x v="0"/>
    <n v="29"/>
    <x v="6"/>
    <x v="1"/>
    <x v="0"/>
    <s v="2021-07-26"/>
    <x v="0"/>
    <x v="0"/>
    <n v="26"/>
    <n v="25"/>
    <n v="1"/>
    <n v="20"/>
    <n v="70887"/>
    <n v="2726.4230769230771"/>
    <n v="68160.576923076922"/>
    <n v="13632.115384615385"/>
    <n v="6816.0576923076924"/>
    <n v="8179.2692307692305"/>
    <n v="200"/>
    <n v="8379.2692307692305"/>
    <n v="4000"/>
    <n v="92608.75"/>
    <n v="84229.480769230766"/>
    <s v="Paid"/>
    <s v="Axis"/>
    <s v="548509466425"/>
    <s v="958733125488"/>
  </r>
  <r>
    <x v="4059"/>
    <x v="0"/>
    <x v="0"/>
    <n v="27"/>
    <x v="2"/>
    <x v="4"/>
    <x v="1"/>
    <s v="2019-02-04"/>
    <x v="0"/>
    <x v="0"/>
    <n v="26"/>
    <n v="21"/>
    <n v="5"/>
    <n v="12"/>
    <n v="69443"/>
    <n v="2670.8846153846152"/>
    <n v="56088.576923076922"/>
    <n v="11217.715384615385"/>
    <n v="5608.8576923076926"/>
    <n v="6730.6292307692302"/>
    <n v="200"/>
    <n v="6930.6292307692302"/>
    <n v="2400"/>
    <n v="75315.149999999994"/>
    <n v="68384.520769230759"/>
    <s v="Paid"/>
    <s v="HDFC"/>
    <s v="771056799064"/>
    <s v="484562313849"/>
  </r>
  <r>
    <x v="4060"/>
    <x v="139"/>
    <x v="0"/>
    <n v="31"/>
    <x v="4"/>
    <x v="5"/>
    <x v="1"/>
    <s v="2023-09-14"/>
    <x v="0"/>
    <x v="0"/>
    <n v="26"/>
    <n v="25"/>
    <n v="1"/>
    <n v="5"/>
    <n v="34545"/>
    <n v="1328.6538461538462"/>
    <n v="33216.346153846156"/>
    <n v="6643.2692307692314"/>
    <n v="3321.6346153846157"/>
    <n v="3985.9615384615386"/>
    <n v="200"/>
    <n v="4185.961538461539"/>
    <n v="1000"/>
    <n v="44181.250000000007"/>
    <n v="39995.288461538468"/>
    <s v="Paid"/>
    <s v="ICICI"/>
    <s v="206443962408"/>
    <s v="450460208851"/>
  </r>
  <r>
    <x v="4061"/>
    <x v="178"/>
    <x v="0"/>
    <n v="32"/>
    <x v="2"/>
    <x v="4"/>
    <x v="5"/>
    <s v="2023-07-22"/>
    <x v="0"/>
    <x v="0"/>
    <n v="26"/>
    <n v="22"/>
    <n v="4"/>
    <n v="4"/>
    <n v="72770"/>
    <n v="2798.8461538461538"/>
    <n v="61574.615384615383"/>
    <n v="12314.923076923078"/>
    <n v="6157.461538461539"/>
    <n v="7388.9538461538459"/>
    <n v="200"/>
    <n v="7588.9538461538459"/>
    <n v="800"/>
    <n v="80847"/>
    <n v="73258.046153846153"/>
    <s v="Paid"/>
    <s v="SBI"/>
    <s v="373729142508"/>
    <s v="164019217754"/>
  </r>
  <r>
    <x v="4062"/>
    <x v="172"/>
    <x v="1"/>
    <n v="25"/>
    <x v="4"/>
    <x v="1"/>
    <x v="3"/>
    <s v="2025-07-06"/>
    <x v="0"/>
    <x v="0"/>
    <n v="26"/>
    <n v="22"/>
    <n v="4"/>
    <n v="7"/>
    <n v="20371"/>
    <n v="783.5"/>
    <n v="17237"/>
    <n v="3447.4"/>
    <n v="1723.7"/>
    <n v="2068.44"/>
    <n v="200"/>
    <n v="2268.44"/>
    <n v="1400"/>
    <n v="23808.100000000002"/>
    <n v="21539.660000000003"/>
    <s v="Paid"/>
    <s v="Axis"/>
    <s v="808022881396"/>
    <s v="684879336888"/>
  </r>
  <r>
    <x v="4063"/>
    <x v="88"/>
    <x v="0"/>
    <n v="27"/>
    <x v="3"/>
    <x v="0"/>
    <x v="4"/>
    <s v="2023-11-28"/>
    <x v="0"/>
    <x v="0"/>
    <n v="26"/>
    <n v="26"/>
    <n v="0"/>
    <n v="8"/>
    <n v="22401"/>
    <n v="861.57692307692309"/>
    <n v="22401"/>
    <n v="4480.2"/>
    <n v="2240.1"/>
    <n v="2688.12"/>
    <n v="200"/>
    <n v="2888.12"/>
    <n v="1600"/>
    <n v="30721.3"/>
    <n v="27833.18"/>
    <s v="Paid"/>
    <s v="ICICI"/>
    <s v="947202987764"/>
    <s v="221199738664"/>
  </r>
  <r>
    <x v="4064"/>
    <x v="16"/>
    <x v="0"/>
    <n v="52"/>
    <x v="2"/>
    <x v="1"/>
    <x v="2"/>
    <s v="2023-04-05"/>
    <x v="0"/>
    <x v="0"/>
    <n v="26"/>
    <n v="21"/>
    <n v="5"/>
    <n v="17"/>
    <n v="63722"/>
    <n v="2450.8461538461538"/>
    <n v="51467.769230769227"/>
    <n v="10293.553846153845"/>
    <n v="5146.7769230769227"/>
    <n v="6176.1323076923072"/>
    <n v="200"/>
    <n v="6376.1323076923072"/>
    <n v="3400"/>
    <n v="70308.099999999991"/>
    <n v="63931.967692307684"/>
    <s v="Paid"/>
    <s v="HDFC"/>
    <s v="322650679341"/>
    <s v="706999367853"/>
  </r>
  <r>
    <x v="4065"/>
    <x v="80"/>
    <x v="0"/>
    <n v="44"/>
    <x v="4"/>
    <x v="2"/>
    <x v="5"/>
    <s v="2020-11-06"/>
    <x v="0"/>
    <x v="0"/>
    <n v="26"/>
    <n v="24"/>
    <n v="2"/>
    <n v="7"/>
    <n v="60101"/>
    <n v="2311.5769230769229"/>
    <n v="55477.846153846149"/>
    <n v="11095.56923076923"/>
    <n v="5547.7846153846149"/>
    <n v="6657.3415384615373"/>
    <n v="200"/>
    <n v="6857.3415384615373"/>
    <n v="1400"/>
    <n v="73521.2"/>
    <n v="66663.858461538461"/>
    <s v="Paid"/>
    <s v="ICICI"/>
    <s v="563174885534"/>
    <s v="619265097702"/>
  </r>
  <r>
    <x v="4066"/>
    <x v="194"/>
    <x v="1"/>
    <n v="40"/>
    <x v="7"/>
    <x v="3"/>
    <x v="4"/>
    <s v="2019-07-05"/>
    <x v="0"/>
    <x v="0"/>
    <n v="26"/>
    <n v="21"/>
    <n v="5"/>
    <n v="17"/>
    <n v="47230"/>
    <n v="1816.5384615384614"/>
    <n v="38147.307692307688"/>
    <n v="7629.4615384615381"/>
    <n v="3814.7307692307691"/>
    <n v="4577.6769230769223"/>
    <n v="200"/>
    <n v="4777.6769230769223"/>
    <n v="3400"/>
    <n v="52991.499999999993"/>
    <n v="48213.823076923072"/>
    <s v="Paid"/>
    <s v="Axis"/>
    <s v="803798706737"/>
    <s v="375481537217"/>
  </r>
  <r>
    <x v="4067"/>
    <x v="180"/>
    <x v="0"/>
    <n v="36"/>
    <x v="6"/>
    <x v="0"/>
    <x v="1"/>
    <s v="2021-07-25"/>
    <x v="0"/>
    <x v="0"/>
    <n v="26"/>
    <n v="21"/>
    <n v="5"/>
    <n v="16"/>
    <n v="18262"/>
    <n v="702.38461538461536"/>
    <n v="14750.076923076922"/>
    <n v="2950.0153846153844"/>
    <n v="1475.0076923076922"/>
    <n v="1770.0092307692305"/>
    <n v="200"/>
    <n v="1970.0092307692305"/>
    <n v="3200"/>
    <n v="22375.1"/>
    <n v="20405.090769230766"/>
    <s v="Paid"/>
    <s v="HDFC"/>
    <s v="891222508619"/>
    <s v="990480160336"/>
  </r>
  <r>
    <x v="4068"/>
    <x v="160"/>
    <x v="0"/>
    <n v="50"/>
    <x v="5"/>
    <x v="5"/>
    <x v="5"/>
    <s v="2022-05-27"/>
    <x v="0"/>
    <x v="0"/>
    <n v="26"/>
    <n v="23"/>
    <n v="3"/>
    <n v="14"/>
    <n v="74658"/>
    <n v="2871.4615384615386"/>
    <n v="66043.61538461539"/>
    <n v="13208.723076923079"/>
    <n v="6604.3615384615396"/>
    <n v="7925.2338461538466"/>
    <n v="200"/>
    <n v="8125.2338461538466"/>
    <n v="2800"/>
    <n v="88656.700000000012"/>
    <n v="80531.466153846166"/>
    <s v="Paid"/>
    <s v="ICICI"/>
    <s v="590896257400"/>
    <s v="254351001234"/>
  </r>
  <r>
    <x v="4069"/>
    <x v="122"/>
    <x v="0"/>
    <n v="36"/>
    <x v="0"/>
    <x v="2"/>
    <x v="1"/>
    <s v="2022-08-30"/>
    <x v="0"/>
    <x v="0"/>
    <n v="26"/>
    <n v="23"/>
    <n v="3"/>
    <n v="18"/>
    <n v="22980"/>
    <n v="883.84615384615381"/>
    <n v="20328.461538461539"/>
    <n v="4065.6923076923081"/>
    <n v="2032.846153846154"/>
    <n v="2439.4153846153845"/>
    <n v="200"/>
    <n v="2639.4153846153845"/>
    <n v="3600"/>
    <n v="30027"/>
    <n v="27387.584615384614"/>
    <s v="Paid"/>
    <s v="ICICI"/>
    <s v="537247329416"/>
    <s v="778615752281"/>
  </r>
  <r>
    <x v="4070"/>
    <x v="110"/>
    <x v="1"/>
    <n v="44"/>
    <x v="5"/>
    <x v="1"/>
    <x v="0"/>
    <s v="2021-10-09"/>
    <x v="0"/>
    <x v="0"/>
    <n v="26"/>
    <n v="22"/>
    <n v="4"/>
    <n v="16"/>
    <n v="67257"/>
    <n v="2586.8076923076924"/>
    <n v="56909.769230769234"/>
    <n v="11381.953846153847"/>
    <n v="5690.9769230769234"/>
    <n v="6829.1723076923081"/>
    <n v="200"/>
    <n v="7029.1723076923081"/>
    <n v="3200"/>
    <n v="77182.700000000012"/>
    <n v="70153.527692307704"/>
    <s v="Paid"/>
    <s v="Axis"/>
    <s v="862764846265"/>
    <s v="107782137108"/>
  </r>
  <r>
    <x v="4071"/>
    <x v="170"/>
    <x v="0"/>
    <n v="37"/>
    <x v="4"/>
    <x v="5"/>
    <x v="5"/>
    <s v="2019-06-19"/>
    <x v="0"/>
    <x v="0"/>
    <n v="26"/>
    <n v="24"/>
    <n v="2"/>
    <n v="8"/>
    <n v="52801"/>
    <n v="2030.8076923076924"/>
    <n v="48739.384615384617"/>
    <n v="9747.876923076923"/>
    <n v="4873.9384615384615"/>
    <n v="5848.7261538461535"/>
    <n v="200"/>
    <n v="6048.7261538461535"/>
    <n v="1600"/>
    <n v="64961.200000000004"/>
    <n v="58912.473846153851"/>
    <s v="Paid"/>
    <s v="ICICI"/>
    <s v="600021739491"/>
    <s v="947567130275"/>
  </r>
  <r>
    <x v="4072"/>
    <x v="81"/>
    <x v="1"/>
    <n v="52"/>
    <x v="6"/>
    <x v="3"/>
    <x v="5"/>
    <s v="2019-06-07"/>
    <x v="0"/>
    <x v="0"/>
    <n v="26"/>
    <n v="22"/>
    <n v="4"/>
    <n v="10"/>
    <n v="46888"/>
    <n v="1803.3846153846155"/>
    <n v="39674.461538461539"/>
    <n v="7934.8923076923083"/>
    <n v="3967.4461538461542"/>
    <n v="4760.9353846153845"/>
    <n v="200"/>
    <n v="4960.9353846153845"/>
    <n v="2000"/>
    <n v="53576.800000000003"/>
    <n v="48615.86461538462"/>
    <s v="Paid"/>
    <s v="HDFC"/>
    <s v="824430314448"/>
    <s v="616173539721"/>
  </r>
  <r>
    <x v="4073"/>
    <x v="120"/>
    <x v="1"/>
    <n v="45"/>
    <x v="1"/>
    <x v="1"/>
    <x v="6"/>
    <s v="2023-08-11"/>
    <x v="0"/>
    <x v="0"/>
    <n v="26"/>
    <n v="24"/>
    <n v="2"/>
    <n v="3"/>
    <n v="78394"/>
    <n v="3015.1538461538462"/>
    <n v="72363.692307692312"/>
    <n v="14472.738461538464"/>
    <n v="7236.3692307692318"/>
    <n v="8683.6430769230774"/>
    <n v="200"/>
    <n v="8883.6430769230774"/>
    <n v="600"/>
    <n v="94672.8"/>
    <n v="85789.156923076924"/>
    <s v="Paid"/>
    <s v="ICICI"/>
    <s v="261145483342"/>
    <s v="665747474026"/>
  </r>
  <r>
    <x v="4074"/>
    <x v="93"/>
    <x v="0"/>
    <n v="21"/>
    <x v="6"/>
    <x v="1"/>
    <x v="2"/>
    <s v="2025-10-20"/>
    <x v="0"/>
    <x v="0"/>
    <n v="26"/>
    <n v="23"/>
    <n v="3"/>
    <n v="8"/>
    <n v="66551"/>
    <n v="2559.6538461538462"/>
    <n v="58872.038461538461"/>
    <n v="11774.407692307694"/>
    <n v="5887.2038461538468"/>
    <n v="7064.6446153846155"/>
    <n v="200"/>
    <n v="7264.6446153846155"/>
    <n v="1600"/>
    <n v="78133.650000000009"/>
    <n v="70869.00538461539"/>
    <s v="Paid"/>
    <s v="SBI"/>
    <s v="187419312490"/>
    <s v="763920956870"/>
  </r>
  <r>
    <x v="4075"/>
    <x v="2"/>
    <x v="1"/>
    <n v="33"/>
    <x v="0"/>
    <x v="1"/>
    <x v="2"/>
    <s v="2024-11-03"/>
    <x v="0"/>
    <x v="0"/>
    <n v="26"/>
    <n v="23"/>
    <n v="3"/>
    <n v="0"/>
    <n v="33331"/>
    <n v="1281.9615384615386"/>
    <n v="29485.115384615387"/>
    <n v="5897.0230769230775"/>
    <n v="2948.5115384615387"/>
    <n v="3538.2138461538461"/>
    <n v="200"/>
    <n v="3738.2138461538461"/>
    <n v="0"/>
    <n v="38330.650000000009"/>
    <n v="34592.43615384616"/>
    <s v="Paid"/>
    <s v="SBI"/>
    <s v="213797312110"/>
    <s v="866790684316"/>
  </r>
  <r>
    <x v="4076"/>
    <x v="193"/>
    <x v="0"/>
    <n v="29"/>
    <x v="1"/>
    <x v="1"/>
    <x v="5"/>
    <s v="2021-02-28"/>
    <x v="0"/>
    <x v="0"/>
    <n v="26"/>
    <n v="23"/>
    <n v="3"/>
    <n v="12"/>
    <n v="55743"/>
    <n v="2143.9615384615386"/>
    <n v="49311.11538461539"/>
    <n v="9862.2230769230791"/>
    <n v="4931.1115384615396"/>
    <n v="5917.3338461538469"/>
    <n v="200"/>
    <n v="6117.3338461538469"/>
    <n v="2400"/>
    <n v="66504.450000000012"/>
    <n v="60387.116153846167"/>
    <s v="Paid"/>
    <s v="SBI"/>
    <s v="898805726759"/>
    <s v="766920284276"/>
  </r>
  <r>
    <x v="4077"/>
    <x v="192"/>
    <x v="1"/>
    <n v="24"/>
    <x v="4"/>
    <x v="0"/>
    <x v="6"/>
    <s v="2021-08-04"/>
    <x v="0"/>
    <x v="0"/>
    <n v="26"/>
    <n v="24"/>
    <n v="2"/>
    <n v="5"/>
    <n v="37458"/>
    <n v="1440.6923076923076"/>
    <n v="34576.615384615383"/>
    <n v="6915.3230769230768"/>
    <n v="3457.6615384615384"/>
    <n v="4149.1938461538457"/>
    <n v="200"/>
    <n v="4349.1938461538457"/>
    <n v="1000"/>
    <n v="45949.599999999999"/>
    <n v="41600.406153846154"/>
    <s v="Paid"/>
    <s v="SBI"/>
    <s v="413255305278"/>
    <s v="162590373747"/>
  </r>
  <r>
    <x v="4078"/>
    <x v="191"/>
    <x v="1"/>
    <n v="55"/>
    <x v="5"/>
    <x v="2"/>
    <x v="6"/>
    <s v="2021-02-27"/>
    <x v="0"/>
    <x v="0"/>
    <n v="26"/>
    <n v="26"/>
    <n v="0"/>
    <n v="14"/>
    <n v="67590"/>
    <n v="2599.6153846153848"/>
    <n v="67590"/>
    <n v="13518"/>
    <n v="6759"/>
    <n v="8110.7999999999993"/>
    <n v="200"/>
    <n v="8310.7999999999993"/>
    <n v="2800"/>
    <n v="90667"/>
    <n v="82356.2"/>
    <s v="Paid"/>
    <s v="HDFC"/>
    <s v="114740275521"/>
    <s v="564950707008"/>
  </r>
  <r>
    <x v="4079"/>
    <x v="182"/>
    <x v="1"/>
    <n v="50"/>
    <x v="3"/>
    <x v="1"/>
    <x v="5"/>
    <s v="2023-08-16"/>
    <x v="0"/>
    <x v="0"/>
    <n v="26"/>
    <n v="25"/>
    <n v="1"/>
    <n v="11"/>
    <n v="43624"/>
    <n v="1677.8461538461538"/>
    <n v="41946.153846153844"/>
    <n v="8389.2307692307695"/>
    <n v="4194.6153846153848"/>
    <n v="5033.538461538461"/>
    <n v="200"/>
    <n v="5233.538461538461"/>
    <n v="2200"/>
    <n v="56729.999999999993"/>
    <n v="51496.461538461532"/>
    <s v="Paid"/>
    <s v="SBI"/>
    <s v="508464392017"/>
    <s v="311092168474"/>
  </r>
  <r>
    <x v="4080"/>
    <x v="71"/>
    <x v="0"/>
    <n v="32"/>
    <x v="7"/>
    <x v="4"/>
    <x v="5"/>
    <s v="2019-11-17"/>
    <x v="0"/>
    <x v="0"/>
    <n v="26"/>
    <n v="25"/>
    <n v="1"/>
    <n v="16"/>
    <n v="34130"/>
    <n v="1312.6923076923076"/>
    <n v="32817.307692307688"/>
    <n v="6563.4615384615381"/>
    <n v="3281.7307692307691"/>
    <n v="3938.0769230769224"/>
    <n v="200"/>
    <n v="4138.076923076922"/>
    <n v="3200"/>
    <n v="45862.499999999993"/>
    <n v="41724.423076923071"/>
    <s v="Paid"/>
    <s v="SBI"/>
    <s v="218663175820"/>
    <s v="719036414732"/>
  </r>
  <r>
    <x v="4081"/>
    <x v="181"/>
    <x v="0"/>
    <n v="22"/>
    <x v="3"/>
    <x v="0"/>
    <x v="6"/>
    <s v="2020-09-07"/>
    <x v="0"/>
    <x v="0"/>
    <n v="26"/>
    <n v="22"/>
    <n v="4"/>
    <n v="5"/>
    <n v="48282"/>
    <n v="1857"/>
    <n v="40854"/>
    <n v="8170.8"/>
    <n v="4085.4"/>
    <n v="4902.4799999999996"/>
    <n v="200"/>
    <n v="5102.4799999999996"/>
    <n v="1000"/>
    <n v="54110.200000000004"/>
    <n v="49007.72"/>
    <s v="Paid"/>
    <s v="Axis"/>
    <s v="526770799174"/>
    <s v="783125912917"/>
  </r>
  <r>
    <x v="4082"/>
    <x v="127"/>
    <x v="1"/>
    <n v="49"/>
    <x v="5"/>
    <x v="2"/>
    <x v="5"/>
    <s v="2024-01-09"/>
    <x v="0"/>
    <x v="0"/>
    <n v="26"/>
    <n v="25"/>
    <n v="1"/>
    <n v="19"/>
    <n v="33656"/>
    <n v="1294.4615384615386"/>
    <n v="32361.538461538465"/>
    <n v="6472.3076923076933"/>
    <n v="3236.1538461538466"/>
    <n v="3883.3846153846157"/>
    <n v="200"/>
    <n v="4083.3846153846157"/>
    <n v="3800"/>
    <n v="45870"/>
    <n v="41786.615384615383"/>
    <s v="Paid"/>
    <s v="HDFC"/>
    <s v="594868817472"/>
    <s v="446738878601"/>
  </r>
  <r>
    <x v="4083"/>
    <x v="106"/>
    <x v="0"/>
    <n v="48"/>
    <x v="2"/>
    <x v="0"/>
    <x v="1"/>
    <s v="2024-10-25"/>
    <x v="0"/>
    <x v="0"/>
    <n v="26"/>
    <n v="22"/>
    <n v="4"/>
    <n v="15"/>
    <n v="78917"/>
    <n v="3035.2692307692309"/>
    <n v="66775.923076923078"/>
    <n v="13355.184615384616"/>
    <n v="6677.5923076923082"/>
    <n v="8013.1107692307687"/>
    <n v="200"/>
    <n v="8213.1107692307687"/>
    <n v="3000"/>
    <n v="89808.7"/>
    <n v="81595.589230769227"/>
    <s v="Paid"/>
    <s v="ICICI"/>
    <s v="432289555271"/>
    <s v="860619339067"/>
  </r>
  <r>
    <x v="4084"/>
    <x v="34"/>
    <x v="0"/>
    <n v="42"/>
    <x v="3"/>
    <x v="5"/>
    <x v="3"/>
    <s v="2020-11-08"/>
    <x v="0"/>
    <x v="0"/>
    <n v="26"/>
    <n v="23"/>
    <n v="3"/>
    <n v="4"/>
    <n v="41727"/>
    <n v="1604.8846153846155"/>
    <n v="36912.346153846156"/>
    <n v="7382.4692307692312"/>
    <n v="3691.2346153846156"/>
    <n v="4429.4815384615385"/>
    <n v="200"/>
    <n v="4629.4815384615385"/>
    <n v="800"/>
    <n v="48786.05"/>
    <n v="44156.568461538467"/>
    <s v="Paid"/>
    <s v="SBI"/>
    <s v="624665794692"/>
    <s v="859777716660"/>
  </r>
  <r>
    <x v="4085"/>
    <x v="13"/>
    <x v="1"/>
    <n v="32"/>
    <x v="0"/>
    <x v="5"/>
    <x v="5"/>
    <s v="2023-10-29"/>
    <x v="0"/>
    <x v="0"/>
    <n v="26"/>
    <n v="25"/>
    <n v="1"/>
    <n v="1"/>
    <n v="64282"/>
    <n v="2472.3846153846152"/>
    <n v="61809.615384615383"/>
    <n v="12361.923076923078"/>
    <n v="6180.961538461539"/>
    <n v="7417.1538461538457"/>
    <n v="200"/>
    <n v="7617.1538461538457"/>
    <n v="200"/>
    <n v="80552.5"/>
    <n v="72935.346153846156"/>
    <s v="Paid"/>
    <s v="ICICI"/>
    <s v="762494945206"/>
    <s v="462727756282"/>
  </r>
  <r>
    <x v="4086"/>
    <x v="4"/>
    <x v="0"/>
    <n v="50"/>
    <x v="5"/>
    <x v="1"/>
    <x v="0"/>
    <s v="2020-04-24"/>
    <x v="0"/>
    <x v="0"/>
    <n v="26"/>
    <n v="23"/>
    <n v="3"/>
    <n v="4"/>
    <n v="64286"/>
    <n v="2472.5384615384614"/>
    <n v="56868.38461538461"/>
    <n v="11373.676923076922"/>
    <n v="5686.8384615384612"/>
    <n v="6824.206153846153"/>
    <n v="200"/>
    <n v="7024.206153846153"/>
    <n v="800"/>
    <n v="74728.899999999994"/>
    <n v="67704.693846153838"/>
    <s v="Paid"/>
    <s v="ICICI"/>
    <s v="763991962509"/>
    <s v="702894486766"/>
  </r>
  <r>
    <x v="4087"/>
    <x v="57"/>
    <x v="0"/>
    <n v="51"/>
    <x v="7"/>
    <x v="5"/>
    <x v="5"/>
    <s v="2019-11-28"/>
    <x v="0"/>
    <x v="0"/>
    <n v="26"/>
    <n v="26"/>
    <n v="0"/>
    <n v="5"/>
    <n v="60235"/>
    <n v="2316.7307692307691"/>
    <n v="60234.999999999993"/>
    <n v="12047"/>
    <n v="6023.5"/>
    <n v="7228.1999999999989"/>
    <n v="200"/>
    <n v="7428.1999999999989"/>
    <n v="1000"/>
    <n v="79305.5"/>
    <n v="71877.3"/>
    <s v="Paid"/>
    <s v="ICICI"/>
    <s v="558930959145"/>
    <s v="446112605886"/>
  </r>
  <r>
    <x v="4088"/>
    <x v="178"/>
    <x v="0"/>
    <n v="48"/>
    <x v="1"/>
    <x v="0"/>
    <x v="6"/>
    <s v="2021-05-13"/>
    <x v="0"/>
    <x v="0"/>
    <n v="26"/>
    <n v="24"/>
    <n v="2"/>
    <n v="14"/>
    <n v="49562"/>
    <n v="1906.2307692307693"/>
    <n v="45749.538461538461"/>
    <n v="9149.9076923076918"/>
    <n v="4574.9538461538459"/>
    <n v="5489.9446153846147"/>
    <n v="200"/>
    <n v="5689.9446153846147"/>
    <n v="2800"/>
    <n v="62274.400000000001"/>
    <n v="56584.455384615387"/>
    <s v="Paid"/>
    <s v="Axis"/>
    <s v="752800375545"/>
    <s v="964476294335"/>
  </r>
  <r>
    <x v="4089"/>
    <x v="53"/>
    <x v="0"/>
    <n v="49"/>
    <x v="3"/>
    <x v="0"/>
    <x v="4"/>
    <s v="2024-11-26"/>
    <x v="0"/>
    <x v="0"/>
    <n v="26"/>
    <n v="24"/>
    <n v="2"/>
    <n v="16"/>
    <n v="62033"/>
    <n v="2385.8846153846152"/>
    <n v="57261.230769230766"/>
    <n v="11452.246153846154"/>
    <n v="5726.123076923077"/>
    <n v="6871.3476923076914"/>
    <n v="200"/>
    <n v="7071.3476923076914"/>
    <n v="3200"/>
    <n v="77639.599999999991"/>
    <n v="70568.252307692295"/>
    <s v="Paid"/>
    <s v="Axis"/>
    <s v="983282821891"/>
    <s v="687409485233"/>
  </r>
  <r>
    <x v="4090"/>
    <x v="94"/>
    <x v="0"/>
    <n v="47"/>
    <x v="7"/>
    <x v="5"/>
    <x v="6"/>
    <s v="2021-07-05"/>
    <x v="0"/>
    <x v="0"/>
    <n v="26"/>
    <n v="24"/>
    <n v="2"/>
    <n v="7"/>
    <n v="28248"/>
    <n v="1086.4615384615386"/>
    <n v="26075.076923076926"/>
    <n v="5215.0153846153853"/>
    <n v="2607.5076923076927"/>
    <n v="3129.0092307692312"/>
    <n v="200"/>
    <n v="3329.0092307692312"/>
    <n v="1400"/>
    <n v="35297.600000000006"/>
    <n v="31968.590769230774"/>
    <s v="Paid"/>
    <s v="SBI"/>
    <s v="224451172420"/>
    <s v="840694602233"/>
  </r>
  <r>
    <x v="4091"/>
    <x v="153"/>
    <x v="0"/>
    <n v="28"/>
    <x v="1"/>
    <x v="3"/>
    <x v="5"/>
    <s v="2021-08-24"/>
    <x v="0"/>
    <x v="0"/>
    <n v="26"/>
    <n v="24"/>
    <n v="2"/>
    <n v="6"/>
    <n v="59012"/>
    <n v="2269.6923076923076"/>
    <n v="54472.615384615383"/>
    <n v="10894.523076923077"/>
    <n v="5447.2615384615383"/>
    <n v="6536.7138461538461"/>
    <n v="200"/>
    <n v="6736.7138461538461"/>
    <n v="1200"/>
    <n v="72014.399999999994"/>
    <n v="65277.686153846145"/>
    <s v="Paid"/>
    <s v="Axis"/>
    <s v="811789575040"/>
    <s v="514854914724"/>
  </r>
  <r>
    <x v="4092"/>
    <x v="154"/>
    <x v="1"/>
    <n v="48"/>
    <x v="1"/>
    <x v="4"/>
    <x v="2"/>
    <s v="2024-12-02"/>
    <x v="0"/>
    <x v="0"/>
    <n v="26"/>
    <n v="23"/>
    <n v="3"/>
    <n v="9"/>
    <n v="26080"/>
    <n v="1003.0769230769231"/>
    <n v="23070.76923076923"/>
    <n v="4614.1538461538466"/>
    <n v="2307.0769230769233"/>
    <n v="2768.4923076923073"/>
    <n v="200"/>
    <n v="2968.4923076923073"/>
    <n v="1800"/>
    <n v="31792"/>
    <n v="28823.507692307692"/>
    <s v="Paid"/>
    <s v="ICICI"/>
    <s v="194077735695"/>
    <s v="501060695390"/>
  </r>
  <r>
    <x v="4093"/>
    <x v="72"/>
    <x v="0"/>
    <n v="31"/>
    <x v="3"/>
    <x v="1"/>
    <x v="2"/>
    <s v="2019-09-29"/>
    <x v="0"/>
    <x v="0"/>
    <n v="26"/>
    <n v="25"/>
    <n v="1"/>
    <n v="4"/>
    <n v="21177"/>
    <n v="814.5"/>
    <n v="20362.5"/>
    <n v="4072.5"/>
    <n v="2036.25"/>
    <n v="2443.5"/>
    <n v="200"/>
    <n v="2643.5"/>
    <n v="800"/>
    <n v="27271.25"/>
    <n v="24627.75"/>
    <s v="Paid"/>
    <s v="SBI"/>
    <s v="529608733337"/>
    <s v="159032395079"/>
  </r>
  <r>
    <x v="4094"/>
    <x v="178"/>
    <x v="0"/>
    <n v="49"/>
    <x v="4"/>
    <x v="3"/>
    <x v="4"/>
    <s v="2024-03-26"/>
    <x v="0"/>
    <x v="0"/>
    <n v="26"/>
    <n v="24"/>
    <n v="2"/>
    <n v="12"/>
    <n v="45135"/>
    <n v="1735.9615384615386"/>
    <n v="41663.076923076922"/>
    <n v="8332.6153846153848"/>
    <n v="4166.3076923076924"/>
    <n v="4999.5692307692307"/>
    <n v="200"/>
    <n v="5199.5692307692307"/>
    <n v="2400"/>
    <n v="56562"/>
    <n v="51362.43076923077"/>
    <s v="Paid"/>
    <s v="Axis"/>
    <s v="709996736938"/>
    <s v="485807767388"/>
  </r>
  <r>
    <x v="4095"/>
    <x v="139"/>
    <x v="1"/>
    <n v="25"/>
    <x v="3"/>
    <x v="4"/>
    <x v="5"/>
    <s v="2024-11-04"/>
    <x v="0"/>
    <x v="0"/>
    <n v="26"/>
    <n v="22"/>
    <n v="4"/>
    <n v="20"/>
    <n v="78470"/>
    <n v="3018.0769230769229"/>
    <n v="66397.692307692298"/>
    <n v="13279.538461538461"/>
    <n v="6639.7692307692305"/>
    <n v="7967.7230769230755"/>
    <n v="200"/>
    <n v="8167.7230769230755"/>
    <n v="4000"/>
    <n v="90316.999999999985"/>
    <n v="82149.276923076904"/>
    <s v="Paid"/>
    <s v="HDFC"/>
    <s v="299310572114"/>
    <s v="875241642243"/>
  </r>
  <r>
    <x v="4096"/>
    <x v="3"/>
    <x v="1"/>
    <n v="32"/>
    <x v="3"/>
    <x v="1"/>
    <x v="2"/>
    <s v="2021-10-20"/>
    <x v="0"/>
    <x v="0"/>
    <n v="26"/>
    <n v="23"/>
    <n v="3"/>
    <n v="19"/>
    <n v="60833"/>
    <n v="2339.7307692307691"/>
    <n v="53813.807692307688"/>
    <n v="10762.761538461538"/>
    <n v="5381.3807692307691"/>
    <n v="6457.6569230769219"/>
    <n v="200"/>
    <n v="6657.6569230769219"/>
    <n v="3800"/>
    <n v="73757.95"/>
    <n v="67100.293076923073"/>
    <s v="Paid"/>
    <s v="ICICI"/>
    <s v="148462476440"/>
    <s v="287554404941"/>
  </r>
  <r>
    <x v="4097"/>
    <x v="67"/>
    <x v="1"/>
    <n v="45"/>
    <x v="0"/>
    <x v="1"/>
    <x v="1"/>
    <s v="2024-12-27"/>
    <x v="0"/>
    <x v="0"/>
    <n v="26"/>
    <n v="22"/>
    <n v="4"/>
    <n v="12"/>
    <n v="62135"/>
    <n v="2389.8076923076924"/>
    <n v="52575.769230769234"/>
    <n v="10515.153846153848"/>
    <n v="5257.5769230769238"/>
    <n v="6309.0923076923082"/>
    <n v="200"/>
    <n v="6509.0923076923082"/>
    <n v="2400"/>
    <n v="70748.5"/>
    <n v="64239.407692307694"/>
    <s v="Paid"/>
    <s v="HDFC"/>
    <s v="312412224599"/>
    <s v="949204031032"/>
  </r>
  <r>
    <x v="4098"/>
    <x v="121"/>
    <x v="0"/>
    <n v="21"/>
    <x v="7"/>
    <x v="0"/>
    <x v="0"/>
    <s v="2022-11-12"/>
    <x v="0"/>
    <x v="0"/>
    <n v="26"/>
    <n v="23"/>
    <n v="3"/>
    <n v="14"/>
    <n v="33368"/>
    <n v="1283.3846153846155"/>
    <n v="29517.846153846156"/>
    <n v="5903.5692307692316"/>
    <n v="2951.7846153846158"/>
    <n v="3542.1415384615384"/>
    <n v="200"/>
    <n v="3742.1415384615384"/>
    <n v="2800"/>
    <n v="41173.200000000004"/>
    <n v="37431.058461538465"/>
    <s v="Paid"/>
    <s v="ICICI"/>
    <s v="613332370679"/>
    <s v="817338909718"/>
  </r>
  <r>
    <x v="4099"/>
    <x v="19"/>
    <x v="1"/>
    <n v="21"/>
    <x v="5"/>
    <x v="5"/>
    <x v="2"/>
    <s v="2025-07-26"/>
    <x v="0"/>
    <x v="0"/>
    <n v="26"/>
    <n v="24"/>
    <n v="2"/>
    <n v="9"/>
    <n v="55094"/>
    <n v="2119"/>
    <n v="50856"/>
    <n v="10171.200000000001"/>
    <n v="5085.6000000000004"/>
    <n v="6102.7199999999993"/>
    <n v="200"/>
    <n v="6302.7199999999993"/>
    <n v="1800"/>
    <n v="67912.800000000003"/>
    <n v="61610.080000000002"/>
    <s v="Paid"/>
    <s v="SBI"/>
    <s v="912985487185"/>
    <s v="287842856638"/>
  </r>
  <r>
    <x v="4100"/>
    <x v="84"/>
    <x v="0"/>
    <n v="40"/>
    <x v="4"/>
    <x v="2"/>
    <x v="4"/>
    <s v="2021-01-15"/>
    <x v="0"/>
    <x v="0"/>
    <n v="26"/>
    <n v="23"/>
    <n v="3"/>
    <n v="11"/>
    <n v="46365"/>
    <n v="1783.2692307692307"/>
    <n v="41015.192307692305"/>
    <n v="8203.038461538461"/>
    <n v="4101.5192307692305"/>
    <n v="4921.8230769230768"/>
    <n v="200"/>
    <n v="5121.8230769230768"/>
    <n v="2200"/>
    <n v="55519.75"/>
    <n v="50397.926923076921"/>
    <s v="Paid"/>
    <s v="ICICI"/>
    <s v="995192783930"/>
    <s v="995091468135"/>
  </r>
  <r>
    <x v="4101"/>
    <x v="115"/>
    <x v="0"/>
    <n v="48"/>
    <x v="2"/>
    <x v="3"/>
    <x v="1"/>
    <s v="2021-05-16"/>
    <x v="0"/>
    <x v="0"/>
    <n v="26"/>
    <n v="22"/>
    <n v="4"/>
    <n v="20"/>
    <n v="70102"/>
    <n v="2696.2307692307691"/>
    <n v="59317.076923076922"/>
    <n v="11863.415384615386"/>
    <n v="5931.7076923076929"/>
    <n v="7118.0492307692302"/>
    <n v="200"/>
    <n v="7318.0492307692302"/>
    <n v="4000"/>
    <n v="81112.2"/>
    <n v="73794.150769230764"/>
    <s v="Paid"/>
    <s v="Axis"/>
    <s v="892463737056"/>
    <s v="983673327472"/>
  </r>
  <r>
    <x v="4102"/>
    <x v="4"/>
    <x v="1"/>
    <n v="35"/>
    <x v="7"/>
    <x v="3"/>
    <x v="5"/>
    <s v="2025-07-21"/>
    <x v="0"/>
    <x v="0"/>
    <n v="26"/>
    <n v="24"/>
    <n v="2"/>
    <n v="20"/>
    <n v="59438"/>
    <n v="2286.0769230769229"/>
    <n v="54865.846153846149"/>
    <n v="10973.16923076923"/>
    <n v="5486.5846153846151"/>
    <n v="6583.9015384615377"/>
    <n v="200"/>
    <n v="6783.9015384615377"/>
    <n v="4000"/>
    <n v="75325.600000000006"/>
    <n v="68541.698461538472"/>
    <s v="Paid"/>
    <s v="Axis"/>
    <s v="849756074787"/>
    <s v="754640324265"/>
  </r>
  <r>
    <x v="4103"/>
    <x v="165"/>
    <x v="0"/>
    <n v="30"/>
    <x v="2"/>
    <x v="5"/>
    <x v="2"/>
    <s v="2019-04-28"/>
    <x v="0"/>
    <x v="0"/>
    <n v="26"/>
    <n v="22"/>
    <n v="4"/>
    <n v="9"/>
    <n v="19974"/>
    <n v="768.23076923076928"/>
    <n v="16901.076923076926"/>
    <n v="3380.2153846153851"/>
    <n v="1690.1076923076926"/>
    <n v="2028.1292307692311"/>
    <n v="200"/>
    <n v="2228.1292307692311"/>
    <n v="1800"/>
    <n v="23771.4"/>
    <n v="21543.27076923077"/>
    <s v="Paid"/>
    <s v="ICICI"/>
    <s v="793964214368"/>
    <s v="470542342064"/>
  </r>
  <r>
    <x v="4104"/>
    <x v="8"/>
    <x v="1"/>
    <n v="33"/>
    <x v="5"/>
    <x v="4"/>
    <x v="2"/>
    <s v="2024-04-14"/>
    <x v="0"/>
    <x v="0"/>
    <n v="26"/>
    <n v="26"/>
    <n v="0"/>
    <n v="2"/>
    <n v="61696"/>
    <n v="2372.9230769230771"/>
    <n v="61696.000000000007"/>
    <n v="12339.200000000003"/>
    <n v="6169.6000000000013"/>
    <n v="7403.52"/>
    <n v="200"/>
    <n v="7603.52"/>
    <n v="400"/>
    <n v="80604.800000000017"/>
    <n v="73001.280000000013"/>
    <s v="Paid"/>
    <s v="ICICI"/>
    <s v="995390328974"/>
    <s v="594555662057"/>
  </r>
  <r>
    <x v="4105"/>
    <x v="133"/>
    <x v="0"/>
    <n v="43"/>
    <x v="5"/>
    <x v="4"/>
    <x v="4"/>
    <s v="2025-09-13"/>
    <x v="0"/>
    <x v="0"/>
    <n v="26"/>
    <n v="25"/>
    <n v="1"/>
    <n v="9"/>
    <n v="65239"/>
    <n v="2509.1923076923076"/>
    <n v="62729.807692307688"/>
    <n v="12545.961538461539"/>
    <n v="6272.9807692307695"/>
    <n v="7527.576923076922"/>
    <n v="200"/>
    <n v="7727.576923076922"/>
    <n v="1800"/>
    <n v="83348.749999999985"/>
    <n v="75621.173076923063"/>
    <s v="Paid"/>
    <s v="HDFC"/>
    <s v="768033946604"/>
    <s v="659154420793"/>
  </r>
  <r>
    <x v="4106"/>
    <x v="125"/>
    <x v="1"/>
    <n v="41"/>
    <x v="7"/>
    <x v="5"/>
    <x v="0"/>
    <s v="2023-12-14"/>
    <x v="0"/>
    <x v="0"/>
    <n v="26"/>
    <n v="25"/>
    <n v="1"/>
    <n v="5"/>
    <n v="54585"/>
    <n v="2099.4230769230771"/>
    <n v="52485.576923076929"/>
    <n v="10497.115384615387"/>
    <n v="5248.5576923076933"/>
    <n v="6298.2692307692314"/>
    <n v="200"/>
    <n v="6498.2692307692314"/>
    <n v="1000"/>
    <n v="69231.25"/>
    <n v="62732.980769230766"/>
    <s v="Paid"/>
    <s v="Axis"/>
    <s v="956953714956"/>
    <s v="792695247222"/>
  </r>
  <r>
    <x v="4107"/>
    <x v="153"/>
    <x v="1"/>
    <n v="46"/>
    <x v="5"/>
    <x v="4"/>
    <x v="0"/>
    <s v="2022-06-21"/>
    <x v="0"/>
    <x v="0"/>
    <n v="26"/>
    <n v="24"/>
    <n v="2"/>
    <n v="7"/>
    <n v="67129"/>
    <n v="2581.8846153846152"/>
    <n v="61965.230769230766"/>
    <n v="12393.046153846153"/>
    <n v="6196.5230769230766"/>
    <n v="7435.8276923076919"/>
    <n v="200"/>
    <n v="7635.8276923076919"/>
    <n v="1400"/>
    <n v="81954.799999999988"/>
    <n v="74318.972307692296"/>
    <s v="Paid"/>
    <s v="ICICI"/>
    <s v="137530428086"/>
    <s v="934981758834"/>
  </r>
  <r>
    <x v="4108"/>
    <x v="177"/>
    <x v="0"/>
    <n v="32"/>
    <x v="3"/>
    <x v="1"/>
    <x v="2"/>
    <s v="2020-12-05"/>
    <x v="0"/>
    <x v="0"/>
    <n v="26"/>
    <n v="25"/>
    <n v="1"/>
    <n v="12"/>
    <n v="67685"/>
    <n v="2603.2692307692309"/>
    <n v="65081.730769230773"/>
    <n v="13016.346153846156"/>
    <n v="6508.173076923078"/>
    <n v="7809.8076923076924"/>
    <n v="200"/>
    <n v="8009.8076923076924"/>
    <n v="2400"/>
    <n v="87006.250000000015"/>
    <n v="78996.442307692327"/>
    <s v="Paid"/>
    <s v="Axis"/>
    <s v="936242799249"/>
    <s v="649529042261"/>
  </r>
  <r>
    <x v="4109"/>
    <x v="145"/>
    <x v="1"/>
    <n v="42"/>
    <x v="0"/>
    <x v="1"/>
    <x v="3"/>
    <s v="2019-09-14"/>
    <x v="0"/>
    <x v="0"/>
    <n v="26"/>
    <n v="22"/>
    <n v="4"/>
    <n v="12"/>
    <n v="38337"/>
    <n v="1474.5"/>
    <n v="32439"/>
    <n v="6487.8"/>
    <n v="3243.9"/>
    <n v="3892.68"/>
    <n v="200"/>
    <n v="4092.68"/>
    <n v="2400"/>
    <n v="44570.700000000004"/>
    <n v="40478.020000000004"/>
    <s v="Paid"/>
    <s v="HDFC"/>
    <s v="860531610233"/>
    <s v="892691004982"/>
  </r>
  <r>
    <x v="4110"/>
    <x v="128"/>
    <x v="1"/>
    <n v="25"/>
    <x v="1"/>
    <x v="5"/>
    <x v="5"/>
    <s v="2022-09-13"/>
    <x v="0"/>
    <x v="0"/>
    <n v="26"/>
    <n v="26"/>
    <n v="0"/>
    <n v="10"/>
    <n v="33784"/>
    <n v="1299.3846153846155"/>
    <n v="33784"/>
    <n v="6756.8"/>
    <n v="3378.4"/>
    <n v="4054.08"/>
    <n v="200"/>
    <n v="4254.08"/>
    <n v="2000"/>
    <n v="45919.200000000004"/>
    <n v="41665.120000000003"/>
    <s v="Paid"/>
    <s v="ICICI"/>
    <s v="632258794727"/>
    <s v="513581850929"/>
  </r>
  <r>
    <x v="4111"/>
    <x v="147"/>
    <x v="0"/>
    <n v="22"/>
    <x v="0"/>
    <x v="4"/>
    <x v="2"/>
    <s v="2025-01-09"/>
    <x v="0"/>
    <x v="0"/>
    <n v="26"/>
    <n v="23"/>
    <n v="3"/>
    <n v="13"/>
    <n v="72633"/>
    <n v="2793.5769230769229"/>
    <n v="64252.269230769227"/>
    <n v="12850.453846153847"/>
    <n v="6425.2269230769234"/>
    <n v="7710.2723076923066"/>
    <n v="200"/>
    <n v="7910.2723076923066"/>
    <n v="2600"/>
    <n v="86127.950000000012"/>
    <n v="78217.677692307712"/>
    <s v="Paid"/>
    <s v="SBI"/>
    <s v="438656707018"/>
    <s v="184313002668"/>
  </r>
  <r>
    <x v="4112"/>
    <x v="47"/>
    <x v="1"/>
    <n v="22"/>
    <x v="0"/>
    <x v="5"/>
    <x v="5"/>
    <s v="2020-05-16"/>
    <x v="0"/>
    <x v="0"/>
    <n v="26"/>
    <n v="24"/>
    <n v="2"/>
    <n v="13"/>
    <n v="35749"/>
    <n v="1374.9615384615386"/>
    <n v="32999.076923076922"/>
    <n v="6599.8153846153846"/>
    <n v="3299.9076923076923"/>
    <n v="3959.8892307692304"/>
    <n v="200"/>
    <n v="4159.8892307692304"/>
    <n v="2600"/>
    <n v="45498.8"/>
    <n v="41338.910769230773"/>
    <s v="Paid"/>
    <s v="Axis"/>
    <s v="615288076580"/>
    <s v="816136900459"/>
  </r>
  <r>
    <x v="4113"/>
    <x v="75"/>
    <x v="1"/>
    <n v="27"/>
    <x v="7"/>
    <x v="5"/>
    <x v="4"/>
    <s v="2020-09-25"/>
    <x v="0"/>
    <x v="0"/>
    <n v="26"/>
    <n v="24"/>
    <n v="2"/>
    <n v="6"/>
    <n v="26669"/>
    <n v="1025.7307692307693"/>
    <n v="24617.538461538461"/>
    <n v="4923.5076923076922"/>
    <n v="2461.7538461538461"/>
    <n v="2954.104615384615"/>
    <n v="200"/>
    <n v="3154.104615384615"/>
    <n v="1200"/>
    <n v="33202.800000000003"/>
    <n v="30048.695384615388"/>
    <s v="Paid"/>
    <s v="HDFC"/>
    <s v="892195887151"/>
    <s v="847610704741"/>
  </r>
  <r>
    <x v="4114"/>
    <x v="179"/>
    <x v="1"/>
    <n v="40"/>
    <x v="0"/>
    <x v="1"/>
    <x v="3"/>
    <s v="2021-06-01"/>
    <x v="0"/>
    <x v="0"/>
    <n v="26"/>
    <n v="23"/>
    <n v="3"/>
    <n v="2"/>
    <n v="20071"/>
    <n v="771.96153846153845"/>
    <n v="17755.115384615383"/>
    <n v="3551.0230769230766"/>
    <n v="1775.5115384615383"/>
    <n v="2130.6138461538458"/>
    <n v="200"/>
    <n v="2330.6138461538458"/>
    <n v="400"/>
    <n v="23481.649999999998"/>
    <n v="21151.036153846151"/>
    <s v="Paid"/>
    <s v="SBI"/>
    <s v="901580979363"/>
    <s v="648055807474"/>
  </r>
  <r>
    <x v="4115"/>
    <x v="135"/>
    <x v="0"/>
    <n v="21"/>
    <x v="0"/>
    <x v="3"/>
    <x v="3"/>
    <s v="2021-03-04"/>
    <x v="0"/>
    <x v="0"/>
    <n v="26"/>
    <n v="25"/>
    <n v="1"/>
    <n v="10"/>
    <n v="44397"/>
    <n v="1707.5769230769231"/>
    <n v="42689.423076923078"/>
    <n v="8537.8846153846152"/>
    <n v="4268.9423076923076"/>
    <n v="5122.7307692307695"/>
    <n v="200"/>
    <n v="5322.7307692307695"/>
    <n v="2000"/>
    <n v="57496.25"/>
    <n v="52173.519230769234"/>
    <s v="Paid"/>
    <s v="ICICI"/>
    <s v="784754223819"/>
    <s v="943149662162"/>
  </r>
  <r>
    <x v="4116"/>
    <x v="133"/>
    <x v="0"/>
    <n v="24"/>
    <x v="6"/>
    <x v="5"/>
    <x v="5"/>
    <s v="2021-01-14"/>
    <x v="0"/>
    <x v="0"/>
    <n v="26"/>
    <n v="24"/>
    <n v="2"/>
    <n v="3"/>
    <n v="72979"/>
    <n v="2806.8846153846152"/>
    <n v="67365.230769230766"/>
    <n v="13473.046153846153"/>
    <n v="6736.5230769230766"/>
    <n v="8083.8276923076919"/>
    <n v="200"/>
    <n v="8283.8276923076919"/>
    <n v="600"/>
    <n v="88174.799999999988"/>
    <n v="79890.972307692296"/>
    <s v="Paid"/>
    <s v="SBI"/>
    <s v="779475616862"/>
    <s v="155300301579"/>
  </r>
  <r>
    <x v="4117"/>
    <x v="54"/>
    <x v="1"/>
    <n v="37"/>
    <x v="6"/>
    <x v="1"/>
    <x v="4"/>
    <s v="2022-01-21"/>
    <x v="0"/>
    <x v="0"/>
    <n v="26"/>
    <n v="23"/>
    <n v="3"/>
    <n v="8"/>
    <n v="27499"/>
    <n v="1057.6538461538462"/>
    <n v="24326.038461538461"/>
    <n v="4865.207692307692"/>
    <n v="2432.603846153846"/>
    <n v="2919.124615384615"/>
    <n v="200"/>
    <n v="3119.124615384615"/>
    <n v="1600"/>
    <n v="33223.85"/>
    <n v="30104.725384615384"/>
    <s v="Paid"/>
    <s v="HDFC"/>
    <s v="801504461156"/>
    <s v="176570148793"/>
  </r>
  <r>
    <x v="4118"/>
    <x v="113"/>
    <x v="0"/>
    <n v="50"/>
    <x v="3"/>
    <x v="1"/>
    <x v="4"/>
    <s v="2020-03-11"/>
    <x v="0"/>
    <x v="0"/>
    <n v="26"/>
    <n v="21"/>
    <n v="5"/>
    <n v="4"/>
    <n v="60878"/>
    <n v="2341.4615384615386"/>
    <n v="49170.692307692312"/>
    <n v="9834.1384615384632"/>
    <n v="4917.0692307692316"/>
    <n v="5900.4830769230775"/>
    <n v="200"/>
    <n v="6100.4830769230775"/>
    <n v="800"/>
    <n v="64721.9"/>
    <n v="58621.416923076926"/>
    <s v="Paid"/>
    <s v="Axis"/>
    <s v="934738457399"/>
    <s v="406975785332"/>
  </r>
  <r>
    <x v="4119"/>
    <x v="59"/>
    <x v="1"/>
    <n v="21"/>
    <x v="6"/>
    <x v="5"/>
    <x v="4"/>
    <s v="2019-07-05"/>
    <x v="0"/>
    <x v="0"/>
    <n v="26"/>
    <n v="23"/>
    <n v="3"/>
    <n v="3"/>
    <n v="55567"/>
    <n v="2137.1923076923076"/>
    <n v="49155.423076923078"/>
    <n v="9831.084615384616"/>
    <n v="4915.542307692308"/>
    <n v="5898.6507692307696"/>
    <n v="200"/>
    <n v="6098.6507692307696"/>
    <n v="600"/>
    <n v="64502.05"/>
    <n v="58403.399230769232"/>
    <s v="Paid"/>
    <s v="SBI"/>
    <s v="716934784052"/>
    <s v="384267686047"/>
  </r>
  <r>
    <x v="4120"/>
    <x v="49"/>
    <x v="0"/>
    <n v="52"/>
    <x v="1"/>
    <x v="0"/>
    <x v="4"/>
    <s v="2020-09-10"/>
    <x v="0"/>
    <x v="0"/>
    <n v="26"/>
    <n v="22"/>
    <n v="4"/>
    <n v="13"/>
    <n v="35934"/>
    <n v="1382.0769230769231"/>
    <n v="30405.692307692309"/>
    <n v="6081.1384615384623"/>
    <n v="3040.5692307692311"/>
    <n v="3648.6830769230769"/>
    <n v="200"/>
    <n v="3848.6830769230769"/>
    <n v="2600"/>
    <n v="42127.4"/>
    <n v="38278.716923076921"/>
    <s v="Paid"/>
    <s v="SBI"/>
    <s v="980164146045"/>
    <s v="250095777020"/>
  </r>
  <r>
    <x v="4121"/>
    <x v="176"/>
    <x v="1"/>
    <n v="45"/>
    <x v="1"/>
    <x v="4"/>
    <x v="3"/>
    <s v="2021-02-22"/>
    <x v="0"/>
    <x v="0"/>
    <n v="26"/>
    <n v="24"/>
    <n v="2"/>
    <n v="4"/>
    <n v="29572"/>
    <n v="1137.3846153846155"/>
    <n v="27297.230769230773"/>
    <n v="5459.4461538461546"/>
    <n v="2729.7230769230773"/>
    <n v="3275.6676923076925"/>
    <n v="200"/>
    <n v="3475.6676923076925"/>
    <n v="800"/>
    <n v="36286.400000000009"/>
    <n v="32810.732307692313"/>
    <s v="Paid"/>
    <s v="ICICI"/>
    <s v="107207683057"/>
    <s v="662584930542"/>
  </r>
  <r>
    <x v="4122"/>
    <x v="40"/>
    <x v="1"/>
    <n v="28"/>
    <x v="3"/>
    <x v="0"/>
    <x v="5"/>
    <s v="2023-12-04"/>
    <x v="0"/>
    <x v="0"/>
    <n v="26"/>
    <n v="23"/>
    <n v="3"/>
    <n v="11"/>
    <n v="56717"/>
    <n v="2181.4230769230771"/>
    <n v="50172.730769230773"/>
    <n v="10034.546153846155"/>
    <n v="5017.2730769230775"/>
    <n v="6020.7276923076925"/>
    <n v="200"/>
    <n v="6220.7276923076925"/>
    <n v="2200"/>
    <n v="67424.55"/>
    <n v="61203.82230769231"/>
    <s v="Paid"/>
    <s v="HDFC"/>
    <s v="547866392871"/>
    <s v="983336452677"/>
  </r>
  <r>
    <x v="4123"/>
    <x v="155"/>
    <x v="0"/>
    <n v="26"/>
    <x v="4"/>
    <x v="5"/>
    <x v="1"/>
    <s v="2019-12-10"/>
    <x v="0"/>
    <x v="0"/>
    <n v="26"/>
    <n v="25"/>
    <n v="1"/>
    <n v="20"/>
    <n v="21061"/>
    <n v="810.03846153846155"/>
    <n v="20250.961538461539"/>
    <n v="4050.1923076923081"/>
    <n v="2025.096153846154"/>
    <n v="2430.1153846153848"/>
    <n v="200"/>
    <n v="2630.1153846153848"/>
    <n v="4000"/>
    <n v="30326.25"/>
    <n v="27696.134615384617"/>
    <s v="Paid"/>
    <s v="Axis"/>
    <s v="825255743461"/>
    <s v="106447721815"/>
  </r>
  <r>
    <x v="4124"/>
    <x v="163"/>
    <x v="1"/>
    <n v="55"/>
    <x v="4"/>
    <x v="4"/>
    <x v="3"/>
    <s v="2020-12-08"/>
    <x v="0"/>
    <x v="0"/>
    <n v="26"/>
    <n v="25"/>
    <n v="1"/>
    <n v="6"/>
    <n v="57756"/>
    <n v="2221.3846153846152"/>
    <n v="55534.615384615383"/>
    <n v="11106.923076923078"/>
    <n v="5553.461538461539"/>
    <n v="6664.1538461538457"/>
    <n v="200"/>
    <n v="6864.1538461538457"/>
    <n v="1200"/>
    <n v="73395"/>
    <n v="66530.846153846156"/>
    <s v="Paid"/>
    <s v="Axis"/>
    <s v="288877576711"/>
    <s v="364734908968"/>
  </r>
  <r>
    <x v="4125"/>
    <x v="54"/>
    <x v="1"/>
    <n v="31"/>
    <x v="6"/>
    <x v="4"/>
    <x v="2"/>
    <s v="2021-10-01"/>
    <x v="0"/>
    <x v="0"/>
    <n v="26"/>
    <n v="24"/>
    <n v="2"/>
    <n v="8"/>
    <n v="35578"/>
    <n v="1368.3846153846155"/>
    <n v="32841.230769230773"/>
    <n v="6568.2461538461548"/>
    <n v="3284.1230769230774"/>
    <n v="3940.9476923076927"/>
    <n v="200"/>
    <n v="4140.9476923076927"/>
    <n v="1600"/>
    <n v="44293.600000000006"/>
    <n v="40152.652307692311"/>
    <s v="Paid"/>
    <s v="ICICI"/>
    <s v="249594025744"/>
    <s v="580434631136"/>
  </r>
  <r>
    <x v="4126"/>
    <x v="157"/>
    <x v="0"/>
    <n v="49"/>
    <x v="5"/>
    <x v="2"/>
    <x v="2"/>
    <s v="2022-05-12"/>
    <x v="0"/>
    <x v="0"/>
    <n v="26"/>
    <n v="21"/>
    <n v="5"/>
    <n v="0"/>
    <n v="42802"/>
    <n v="1646.2307692307693"/>
    <n v="34570.846153846156"/>
    <n v="6914.1692307692319"/>
    <n v="3457.084615384616"/>
    <n v="4148.501538461539"/>
    <n v="200"/>
    <n v="4348.501538461539"/>
    <n v="0"/>
    <n v="44942.1"/>
    <n v="40593.598461538459"/>
    <s v="Paid"/>
    <s v="Axis"/>
    <s v="825693604035"/>
    <s v="589531855909"/>
  </r>
  <r>
    <x v="4127"/>
    <x v="48"/>
    <x v="1"/>
    <n v="34"/>
    <x v="1"/>
    <x v="1"/>
    <x v="0"/>
    <s v="2020-02-19"/>
    <x v="0"/>
    <x v="0"/>
    <n v="26"/>
    <n v="23"/>
    <n v="3"/>
    <n v="6"/>
    <n v="70334"/>
    <n v="2705.1538461538462"/>
    <n v="62218.538461538461"/>
    <n v="12443.707692307693"/>
    <n v="6221.8538461538465"/>
    <n v="7466.2246153846154"/>
    <n v="200"/>
    <n v="7666.2246153846154"/>
    <n v="1200"/>
    <n v="82084.099999999991"/>
    <n v="74417.87538461537"/>
    <s v="Paid"/>
    <s v="ICICI"/>
    <s v="507716191187"/>
    <s v="155461295908"/>
  </r>
  <r>
    <x v="4128"/>
    <x v="30"/>
    <x v="1"/>
    <n v="27"/>
    <x v="5"/>
    <x v="3"/>
    <x v="4"/>
    <s v="2023-05-02"/>
    <x v="0"/>
    <x v="0"/>
    <n v="26"/>
    <n v="23"/>
    <n v="3"/>
    <n v="11"/>
    <n v="65478"/>
    <n v="2518.3846153846152"/>
    <n v="57922.846153846149"/>
    <n v="11584.56923076923"/>
    <n v="5792.2846153846149"/>
    <n v="6950.7415384615379"/>
    <n v="200"/>
    <n v="7150.7415384615379"/>
    <n v="2200"/>
    <n v="77499.7"/>
    <n v="70348.958461538452"/>
    <s v="Paid"/>
    <s v="SBI"/>
    <s v="161503085432"/>
    <s v="260881806630"/>
  </r>
  <r>
    <x v="4129"/>
    <x v="147"/>
    <x v="1"/>
    <n v="47"/>
    <x v="1"/>
    <x v="4"/>
    <x v="2"/>
    <s v="2025-07-25"/>
    <x v="0"/>
    <x v="0"/>
    <n v="26"/>
    <n v="24"/>
    <n v="2"/>
    <n v="7"/>
    <n v="38674"/>
    <n v="1487.4615384615386"/>
    <n v="35699.076923076922"/>
    <n v="7139.8153846153846"/>
    <n v="3569.9076923076923"/>
    <n v="4283.8892307692304"/>
    <n v="200"/>
    <n v="4483.8892307692304"/>
    <n v="1400"/>
    <n v="47808.800000000003"/>
    <n v="43324.910769230773"/>
    <s v="Paid"/>
    <s v="SBI"/>
    <s v="225054318412"/>
    <s v="160736201598"/>
  </r>
  <r>
    <x v="4130"/>
    <x v="98"/>
    <x v="0"/>
    <n v="42"/>
    <x v="7"/>
    <x v="1"/>
    <x v="0"/>
    <s v="2022-01-11"/>
    <x v="0"/>
    <x v="0"/>
    <n v="26"/>
    <n v="22"/>
    <n v="4"/>
    <n v="5"/>
    <n v="19067"/>
    <n v="733.34615384615381"/>
    <n v="16133.615384615383"/>
    <n v="3226.7230769230769"/>
    <n v="1613.3615384615384"/>
    <n v="1936.0338461538458"/>
    <n v="200"/>
    <n v="2136.0338461538458"/>
    <n v="1000"/>
    <n v="21973.699999999997"/>
    <n v="19837.666153846152"/>
    <s v="Paid"/>
    <s v="HDFC"/>
    <s v="329094971530"/>
    <s v="451642495209"/>
  </r>
  <r>
    <x v="4131"/>
    <x v="18"/>
    <x v="1"/>
    <n v="54"/>
    <x v="6"/>
    <x v="2"/>
    <x v="5"/>
    <s v="2023-06-25"/>
    <x v="0"/>
    <x v="0"/>
    <n v="26"/>
    <n v="24"/>
    <n v="2"/>
    <n v="18"/>
    <n v="65908"/>
    <n v="2534.9230769230771"/>
    <n v="60838.153846153851"/>
    <n v="12167.630769230771"/>
    <n v="6083.8153846153855"/>
    <n v="7300.5784615384619"/>
    <n v="200"/>
    <n v="7500.5784615384619"/>
    <n v="3600"/>
    <n v="82689.600000000006"/>
    <n v="75189.021538461544"/>
    <s v="Paid"/>
    <s v="ICICI"/>
    <s v="573802780658"/>
    <s v="624589454362"/>
  </r>
  <r>
    <x v="4132"/>
    <x v="15"/>
    <x v="0"/>
    <n v="40"/>
    <x v="4"/>
    <x v="0"/>
    <x v="6"/>
    <s v="2020-07-13"/>
    <x v="0"/>
    <x v="0"/>
    <n v="26"/>
    <n v="24"/>
    <n v="2"/>
    <n v="9"/>
    <n v="27969"/>
    <n v="1075.7307692307693"/>
    <n v="25817.538461538461"/>
    <n v="5163.5076923076922"/>
    <n v="2581.7538461538461"/>
    <n v="3098.104615384615"/>
    <n v="200"/>
    <n v="3298.104615384615"/>
    <n v="1800"/>
    <n v="35362.800000000003"/>
    <n v="32064.695384615388"/>
    <s v="Paid"/>
    <s v="Axis"/>
    <s v="921306598460"/>
    <s v="451224074758"/>
  </r>
  <r>
    <x v="4133"/>
    <x v="144"/>
    <x v="1"/>
    <n v="28"/>
    <x v="0"/>
    <x v="1"/>
    <x v="3"/>
    <s v="2022-04-06"/>
    <x v="0"/>
    <x v="0"/>
    <n v="26"/>
    <n v="23"/>
    <n v="3"/>
    <n v="17"/>
    <n v="37057"/>
    <n v="1425.2692307692307"/>
    <n v="32781.192307692305"/>
    <n v="6556.2384615384617"/>
    <n v="3278.1192307692309"/>
    <n v="3933.7430769230764"/>
    <n v="200"/>
    <n v="4133.7430769230759"/>
    <n v="3400"/>
    <n v="46015.549999999996"/>
    <n v="41881.806923076918"/>
    <s v="Paid"/>
    <s v="ICICI"/>
    <s v="278390935669"/>
    <s v="751940101359"/>
  </r>
  <r>
    <x v="4134"/>
    <x v="181"/>
    <x v="0"/>
    <n v="48"/>
    <x v="2"/>
    <x v="4"/>
    <x v="5"/>
    <s v="2024-07-23"/>
    <x v="0"/>
    <x v="0"/>
    <n v="26"/>
    <n v="22"/>
    <n v="4"/>
    <n v="18"/>
    <n v="55487"/>
    <n v="2134.1153846153848"/>
    <n v="46950.538461538468"/>
    <n v="9390.1076923076944"/>
    <n v="4695.0538461538472"/>
    <n v="5634.0646153846155"/>
    <n v="200"/>
    <n v="5834.0646153846155"/>
    <n v="3600"/>
    <n v="64635.700000000004"/>
    <n v="58801.635384615387"/>
    <s v="Paid"/>
    <s v="ICICI"/>
    <s v="532040727346"/>
    <s v="690744219679"/>
  </r>
  <r>
    <x v="4135"/>
    <x v="105"/>
    <x v="0"/>
    <n v="41"/>
    <x v="0"/>
    <x v="2"/>
    <x v="0"/>
    <s v="2023-12-29"/>
    <x v="0"/>
    <x v="0"/>
    <n v="26"/>
    <n v="22"/>
    <n v="4"/>
    <n v="2"/>
    <n v="20500"/>
    <n v="788.46153846153845"/>
    <n v="17346.153846153848"/>
    <n v="3469.2307692307695"/>
    <n v="1734.6153846153848"/>
    <n v="2081.5384615384614"/>
    <n v="200"/>
    <n v="2281.5384615384614"/>
    <n v="400"/>
    <n v="22950"/>
    <n v="20668.461538461539"/>
    <s v="Paid"/>
    <s v="SBI"/>
    <s v="433649028986"/>
    <s v="678571850068"/>
  </r>
  <r>
    <x v="4136"/>
    <x v="61"/>
    <x v="0"/>
    <n v="44"/>
    <x v="3"/>
    <x v="3"/>
    <x v="0"/>
    <s v="2021-01-03"/>
    <x v="0"/>
    <x v="0"/>
    <n v="26"/>
    <n v="25"/>
    <n v="1"/>
    <n v="17"/>
    <n v="21615"/>
    <n v="831.34615384615381"/>
    <n v="20783.653846153844"/>
    <n v="4156.7307692307686"/>
    <n v="2078.3653846153843"/>
    <n v="2494.038461538461"/>
    <n v="200"/>
    <n v="2694.038461538461"/>
    <n v="3400"/>
    <n v="30418.749999999996"/>
    <n v="27724.711538461535"/>
    <s v="Paid"/>
    <s v="SBI"/>
    <s v="117046231253"/>
    <s v="955654310518"/>
  </r>
  <r>
    <x v="4137"/>
    <x v="174"/>
    <x v="0"/>
    <n v="33"/>
    <x v="6"/>
    <x v="5"/>
    <x v="0"/>
    <s v="2022-04-28"/>
    <x v="0"/>
    <x v="0"/>
    <n v="26"/>
    <n v="24"/>
    <n v="2"/>
    <n v="4"/>
    <n v="23639"/>
    <n v="909.19230769230774"/>
    <n v="21820.615384615387"/>
    <n v="4364.1230769230779"/>
    <n v="2182.0615384615389"/>
    <n v="2618.4738461538464"/>
    <n v="200"/>
    <n v="2818.4738461538464"/>
    <n v="800"/>
    <n v="29166.800000000003"/>
    <n v="26348.326153846156"/>
    <s v="Paid"/>
    <s v="ICICI"/>
    <s v="632896252818"/>
    <s v="124789912498"/>
  </r>
  <r>
    <x v="4138"/>
    <x v="10"/>
    <x v="0"/>
    <n v="25"/>
    <x v="7"/>
    <x v="3"/>
    <x v="2"/>
    <s v="2021-07-05"/>
    <x v="0"/>
    <x v="0"/>
    <n v="26"/>
    <n v="22"/>
    <n v="4"/>
    <n v="1"/>
    <n v="46718"/>
    <n v="1796.8461538461538"/>
    <n v="39530.615384615383"/>
    <n v="7906.123076923077"/>
    <n v="3953.0615384615385"/>
    <n v="4743.6738461538462"/>
    <n v="200"/>
    <n v="4943.6738461538462"/>
    <n v="200"/>
    <n v="51589.799999999996"/>
    <n v="46646.126153846148"/>
    <s v="Paid"/>
    <s v="SBI"/>
    <s v="584353914897"/>
    <s v="446266087933"/>
  </r>
  <r>
    <x v="4139"/>
    <x v="168"/>
    <x v="0"/>
    <n v="43"/>
    <x v="1"/>
    <x v="1"/>
    <x v="6"/>
    <s v="2024-09-01"/>
    <x v="0"/>
    <x v="0"/>
    <n v="26"/>
    <n v="25"/>
    <n v="1"/>
    <n v="15"/>
    <n v="73595"/>
    <n v="2830.5769230769229"/>
    <n v="70764.423076923078"/>
    <n v="14152.884615384617"/>
    <n v="7076.4423076923085"/>
    <n v="8491.7307692307695"/>
    <n v="200"/>
    <n v="8691.7307692307695"/>
    <n v="3000"/>
    <n v="94993.75"/>
    <n v="86302.019230769234"/>
    <s v="Paid"/>
    <s v="SBI"/>
    <s v="479212381904"/>
    <s v="864427794621"/>
  </r>
  <r>
    <x v="4140"/>
    <x v="96"/>
    <x v="1"/>
    <n v="35"/>
    <x v="7"/>
    <x v="3"/>
    <x v="1"/>
    <s v="2020-07-08"/>
    <x v="0"/>
    <x v="0"/>
    <n v="26"/>
    <n v="23"/>
    <n v="3"/>
    <n v="20"/>
    <n v="42369"/>
    <n v="1629.5769230769231"/>
    <n v="37480.269230769234"/>
    <n v="7496.0538461538472"/>
    <n v="3748.0269230769236"/>
    <n v="4497.6323076923081"/>
    <n v="200"/>
    <n v="4697.6323076923081"/>
    <n v="4000"/>
    <n v="52724.350000000006"/>
    <n v="48026.717692307699"/>
    <s v="Paid"/>
    <s v="SBI"/>
    <s v="689021772260"/>
    <s v="693372256677"/>
  </r>
  <r>
    <x v="4141"/>
    <x v="96"/>
    <x v="0"/>
    <n v="41"/>
    <x v="2"/>
    <x v="1"/>
    <x v="3"/>
    <s v="2025-03-24"/>
    <x v="0"/>
    <x v="0"/>
    <n v="26"/>
    <n v="24"/>
    <n v="2"/>
    <n v="0"/>
    <n v="48576"/>
    <n v="1868.3076923076924"/>
    <n v="44839.384615384617"/>
    <n v="8967.876923076923"/>
    <n v="4483.9384615384615"/>
    <n v="5380.7261538461535"/>
    <n v="200"/>
    <n v="5580.7261538461535"/>
    <n v="0"/>
    <n v="58291.200000000004"/>
    <n v="52710.473846153851"/>
    <s v="Paid"/>
    <s v="HDFC"/>
    <s v="591708322586"/>
    <s v="839001817380"/>
  </r>
  <r>
    <x v="4142"/>
    <x v="174"/>
    <x v="0"/>
    <n v="41"/>
    <x v="3"/>
    <x v="1"/>
    <x v="4"/>
    <s v="2019-06-09"/>
    <x v="0"/>
    <x v="0"/>
    <n v="26"/>
    <n v="24"/>
    <n v="2"/>
    <n v="9"/>
    <n v="55550"/>
    <n v="2136.5384615384614"/>
    <n v="51276.923076923078"/>
    <n v="10255.384615384617"/>
    <n v="5127.6923076923085"/>
    <n v="6153.2307692307695"/>
    <n v="200"/>
    <n v="6353.2307692307695"/>
    <n v="1800"/>
    <n v="68460"/>
    <n v="62106.769230769234"/>
    <s v="Paid"/>
    <s v="Axis"/>
    <s v="445969743079"/>
    <s v="151147340208"/>
  </r>
  <r>
    <x v="4143"/>
    <x v="146"/>
    <x v="0"/>
    <n v="52"/>
    <x v="1"/>
    <x v="1"/>
    <x v="5"/>
    <s v="2020-10-17"/>
    <x v="0"/>
    <x v="0"/>
    <n v="26"/>
    <n v="23"/>
    <n v="3"/>
    <n v="6"/>
    <n v="67810"/>
    <n v="2608.0769230769229"/>
    <n v="59985.769230769227"/>
    <n v="11997.153846153846"/>
    <n v="5998.5769230769229"/>
    <n v="7198.2923076923071"/>
    <n v="200"/>
    <n v="7398.2923076923071"/>
    <n v="1200"/>
    <n v="79181.5"/>
    <n v="71783.207692307697"/>
    <s v="Paid"/>
    <s v="HDFC"/>
    <s v="539273796272"/>
    <s v="531802993817"/>
  </r>
  <r>
    <x v="4144"/>
    <x v="192"/>
    <x v="0"/>
    <n v="38"/>
    <x v="7"/>
    <x v="3"/>
    <x v="6"/>
    <s v="2020-03-23"/>
    <x v="0"/>
    <x v="0"/>
    <n v="26"/>
    <n v="23"/>
    <n v="3"/>
    <n v="16"/>
    <n v="36727"/>
    <n v="1412.5769230769231"/>
    <n v="32489.26923076923"/>
    <n v="6497.8538461538465"/>
    <n v="3248.9269230769232"/>
    <n v="3898.7123076923076"/>
    <n v="200"/>
    <n v="4098.7123076923071"/>
    <n v="3200"/>
    <n v="45436.049999999996"/>
    <n v="41337.337692307687"/>
    <s v="Paid"/>
    <s v="HDFC"/>
    <s v="601460080139"/>
    <s v="428875517540"/>
  </r>
  <r>
    <x v="4145"/>
    <x v="165"/>
    <x v="0"/>
    <n v="50"/>
    <x v="1"/>
    <x v="3"/>
    <x v="0"/>
    <s v="2020-07-05"/>
    <x v="0"/>
    <x v="0"/>
    <n v="26"/>
    <n v="23"/>
    <n v="3"/>
    <n v="5"/>
    <n v="22632"/>
    <n v="870.46153846153845"/>
    <n v="20020.615384615383"/>
    <n v="4004.123076923077"/>
    <n v="2002.0615384615385"/>
    <n v="2402.4738461538459"/>
    <n v="200"/>
    <n v="2602.4738461538459"/>
    <n v="1000"/>
    <n v="27026.799999999996"/>
    <n v="24424.326153846148"/>
    <s v="Paid"/>
    <s v="Axis"/>
    <s v="382441648125"/>
    <s v="243804543582"/>
  </r>
  <r>
    <x v="4146"/>
    <x v="160"/>
    <x v="1"/>
    <n v="49"/>
    <x v="1"/>
    <x v="2"/>
    <x v="2"/>
    <s v="2021-02-25"/>
    <x v="0"/>
    <x v="0"/>
    <n v="26"/>
    <n v="23"/>
    <n v="3"/>
    <n v="13"/>
    <n v="21652"/>
    <n v="832.76923076923072"/>
    <n v="19153.692307692305"/>
    <n v="3830.7384615384613"/>
    <n v="1915.3692307692306"/>
    <n v="2298.4430769230767"/>
    <n v="200"/>
    <n v="2498.4430769230767"/>
    <n v="2600"/>
    <n v="27499.799999999996"/>
    <n v="25001.356923076921"/>
    <s v="Paid"/>
    <s v="Axis"/>
    <s v="347029490878"/>
    <s v="705375807706"/>
  </r>
  <r>
    <x v="4147"/>
    <x v="178"/>
    <x v="1"/>
    <n v="49"/>
    <x v="1"/>
    <x v="4"/>
    <x v="4"/>
    <s v="2022-10-12"/>
    <x v="0"/>
    <x v="0"/>
    <n v="26"/>
    <n v="26"/>
    <n v="0"/>
    <n v="15"/>
    <n v="47466"/>
    <n v="1825.6153846153845"/>
    <n v="47466"/>
    <n v="9493.2000000000007"/>
    <n v="4746.6000000000004"/>
    <n v="5695.92"/>
    <n v="200"/>
    <n v="5895.92"/>
    <n v="3000"/>
    <n v="64705.799999999996"/>
    <n v="58809.88"/>
    <s v="Paid"/>
    <s v="SBI"/>
    <s v="313183283646"/>
    <s v="639578695481"/>
  </r>
  <r>
    <x v="4148"/>
    <x v="129"/>
    <x v="1"/>
    <n v="21"/>
    <x v="6"/>
    <x v="0"/>
    <x v="3"/>
    <s v="2022-07-19"/>
    <x v="0"/>
    <x v="0"/>
    <n v="26"/>
    <n v="23"/>
    <n v="3"/>
    <n v="1"/>
    <n v="30295"/>
    <n v="1165.1923076923076"/>
    <n v="26799.423076923074"/>
    <n v="5359.8846153846152"/>
    <n v="2679.9423076923076"/>
    <n v="3215.9307692307689"/>
    <n v="200"/>
    <n v="3415.9307692307689"/>
    <n v="200"/>
    <n v="35039.249999999993"/>
    <n v="31623.319230769222"/>
    <s v="Paid"/>
    <s v="SBI"/>
    <s v="870403369792"/>
    <s v="150015166665"/>
  </r>
  <r>
    <x v="4149"/>
    <x v="83"/>
    <x v="0"/>
    <n v="22"/>
    <x v="7"/>
    <x v="5"/>
    <x v="0"/>
    <s v="2020-02-08"/>
    <x v="0"/>
    <x v="0"/>
    <n v="26"/>
    <n v="23"/>
    <n v="3"/>
    <n v="4"/>
    <n v="74651"/>
    <n v="2871.1923076923076"/>
    <n v="66037.423076923078"/>
    <n v="13207.484615384616"/>
    <n v="6603.7423076923078"/>
    <n v="7924.4907692307688"/>
    <n v="200"/>
    <n v="8124.4907692307688"/>
    <n v="800"/>
    <n v="86648.65"/>
    <n v="78524.159230769219"/>
    <s v="Paid"/>
    <s v="Axis"/>
    <s v="731910006614"/>
    <s v="932129153726"/>
  </r>
  <r>
    <x v="4150"/>
    <x v="67"/>
    <x v="1"/>
    <n v="32"/>
    <x v="4"/>
    <x v="2"/>
    <x v="3"/>
    <s v="2019-05-03"/>
    <x v="0"/>
    <x v="0"/>
    <n v="26"/>
    <n v="23"/>
    <n v="3"/>
    <n v="15"/>
    <n v="54365"/>
    <n v="2090.9615384615386"/>
    <n v="48092.11538461539"/>
    <n v="9618.423076923078"/>
    <n v="4809.211538461539"/>
    <n v="5771.0538461538463"/>
    <n v="200"/>
    <n v="5971.0538461538463"/>
    <n v="3000"/>
    <n v="65519.750000000007"/>
    <n v="59548.696153846162"/>
    <s v="Paid"/>
    <s v="HDFC"/>
    <s v="507650044713"/>
    <s v="874339274489"/>
  </r>
  <r>
    <x v="4151"/>
    <x v="166"/>
    <x v="1"/>
    <n v="52"/>
    <x v="4"/>
    <x v="1"/>
    <x v="1"/>
    <s v="2019-11-25"/>
    <x v="0"/>
    <x v="0"/>
    <n v="26"/>
    <n v="23"/>
    <n v="3"/>
    <n v="0"/>
    <n v="53798"/>
    <n v="2069.1538461538462"/>
    <n v="47590.538461538461"/>
    <n v="9518.1076923076926"/>
    <n v="4759.0538461538463"/>
    <n v="5710.8646153846148"/>
    <n v="200"/>
    <n v="5910.8646153846148"/>
    <n v="0"/>
    <n v="61867.7"/>
    <n v="55956.835384615384"/>
    <s v="Paid"/>
    <s v="ICICI"/>
    <s v="570257755768"/>
    <s v="480023581111"/>
  </r>
  <r>
    <x v="4152"/>
    <x v="29"/>
    <x v="0"/>
    <n v="28"/>
    <x v="0"/>
    <x v="2"/>
    <x v="1"/>
    <s v="2022-09-21"/>
    <x v="0"/>
    <x v="0"/>
    <n v="26"/>
    <n v="24"/>
    <n v="2"/>
    <n v="12"/>
    <n v="75321"/>
    <n v="2896.9615384615386"/>
    <n v="69527.076923076922"/>
    <n v="13905.415384615386"/>
    <n v="6952.7076923076929"/>
    <n v="8343.2492307692301"/>
    <n v="200"/>
    <n v="8543.2492307692301"/>
    <n v="2400"/>
    <n v="92785.2"/>
    <n v="84241.950769230767"/>
    <s v="Paid"/>
    <s v="HDFC"/>
    <s v="447238994058"/>
    <s v="874594017862"/>
  </r>
  <r>
    <x v="4153"/>
    <x v="106"/>
    <x v="1"/>
    <n v="51"/>
    <x v="7"/>
    <x v="3"/>
    <x v="2"/>
    <s v="2024-02-25"/>
    <x v="0"/>
    <x v="0"/>
    <n v="26"/>
    <n v="23"/>
    <n v="3"/>
    <n v="18"/>
    <n v="68354"/>
    <n v="2629"/>
    <n v="60467"/>
    <n v="12093.400000000001"/>
    <n v="6046.7000000000007"/>
    <n v="7256.04"/>
    <n v="200"/>
    <n v="7456.04"/>
    <n v="3600"/>
    <n v="82207.099999999991"/>
    <n v="74751.06"/>
    <s v="Paid"/>
    <s v="ICICI"/>
    <s v="656765045980"/>
    <s v="638045095296"/>
  </r>
  <r>
    <x v="4154"/>
    <x v="54"/>
    <x v="1"/>
    <n v="53"/>
    <x v="0"/>
    <x v="5"/>
    <x v="6"/>
    <s v="2021-08-06"/>
    <x v="0"/>
    <x v="0"/>
    <n v="26"/>
    <n v="25"/>
    <n v="1"/>
    <n v="15"/>
    <n v="34814"/>
    <n v="1339"/>
    <n v="33475"/>
    <n v="6695"/>
    <n v="3347.5"/>
    <n v="4017"/>
    <n v="200"/>
    <n v="4217"/>
    <n v="3000"/>
    <n v="46517.5"/>
    <n v="42300.5"/>
    <s v="Paid"/>
    <s v="HDFC"/>
    <s v="637972915467"/>
    <s v="111365699587"/>
  </r>
  <r>
    <x v="4155"/>
    <x v="159"/>
    <x v="1"/>
    <n v="37"/>
    <x v="5"/>
    <x v="1"/>
    <x v="4"/>
    <s v="2025-01-06"/>
    <x v="0"/>
    <x v="0"/>
    <n v="26"/>
    <n v="23"/>
    <n v="3"/>
    <n v="5"/>
    <n v="41731"/>
    <n v="1605.0384615384614"/>
    <n v="36915.88461538461"/>
    <n v="7383.1769230769223"/>
    <n v="3691.5884615384612"/>
    <n v="4429.9061538461528"/>
    <n v="200"/>
    <n v="4629.9061538461528"/>
    <n v="1000"/>
    <n v="48990.649999999994"/>
    <n v="44360.74384615384"/>
    <s v="Paid"/>
    <s v="Axis"/>
    <s v="857488610649"/>
    <s v="608323144280"/>
  </r>
  <r>
    <x v="4156"/>
    <x v="51"/>
    <x v="1"/>
    <n v="49"/>
    <x v="1"/>
    <x v="4"/>
    <x v="6"/>
    <s v="2023-02-10"/>
    <x v="0"/>
    <x v="0"/>
    <n v="26"/>
    <n v="25"/>
    <n v="1"/>
    <n v="0"/>
    <n v="35133"/>
    <n v="1351.2692307692307"/>
    <n v="33781.730769230766"/>
    <n v="6756.3461538461534"/>
    <n v="3378.1730769230767"/>
    <n v="4053.8076923076919"/>
    <n v="200"/>
    <n v="4253.8076923076915"/>
    <n v="0"/>
    <n v="43916.25"/>
    <n v="39662.442307692312"/>
    <s v="Paid"/>
    <s v="Axis"/>
    <s v="709103847536"/>
    <s v="825175798334"/>
  </r>
  <r>
    <x v="4157"/>
    <x v="96"/>
    <x v="1"/>
    <n v="28"/>
    <x v="6"/>
    <x v="3"/>
    <x v="2"/>
    <s v="2021-11-30"/>
    <x v="0"/>
    <x v="0"/>
    <n v="26"/>
    <n v="25"/>
    <n v="1"/>
    <n v="4"/>
    <n v="29540"/>
    <n v="1136.1538461538462"/>
    <n v="28403.846153846156"/>
    <n v="5680.7692307692314"/>
    <n v="2840.3846153846157"/>
    <n v="3408.4615384615386"/>
    <n v="200"/>
    <n v="3608.4615384615386"/>
    <n v="800"/>
    <n v="37725.000000000007"/>
    <n v="34116.538461538468"/>
    <s v="Paid"/>
    <s v="HDFC"/>
    <s v="619828472494"/>
    <s v="931309130379"/>
  </r>
  <r>
    <x v="4158"/>
    <x v="119"/>
    <x v="1"/>
    <n v="30"/>
    <x v="0"/>
    <x v="1"/>
    <x v="2"/>
    <s v="2021-11-08"/>
    <x v="0"/>
    <x v="0"/>
    <n v="26"/>
    <n v="22"/>
    <n v="4"/>
    <n v="12"/>
    <n v="46421"/>
    <n v="1785.4230769230769"/>
    <n v="39279.307692307695"/>
    <n v="7855.8615384615396"/>
    <n v="3927.9307692307698"/>
    <n v="4713.5169230769234"/>
    <n v="200"/>
    <n v="4913.5169230769234"/>
    <n v="2400"/>
    <n v="53463.100000000006"/>
    <n v="48549.583076923082"/>
    <s v="Paid"/>
    <s v="HDFC"/>
    <s v="638945797003"/>
    <s v="551599909035"/>
  </r>
  <r>
    <x v="4159"/>
    <x v="64"/>
    <x v="0"/>
    <n v="30"/>
    <x v="4"/>
    <x v="1"/>
    <x v="5"/>
    <s v="2023-03-16"/>
    <x v="0"/>
    <x v="0"/>
    <n v="26"/>
    <n v="22"/>
    <n v="4"/>
    <n v="10"/>
    <n v="40477"/>
    <n v="1556.8076923076924"/>
    <n v="34249.769230769234"/>
    <n v="6849.9538461538468"/>
    <n v="3424.9769230769234"/>
    <n v="4109.9723076923083"/>
    <n v="200"/>
    <n v="4309.9723076923083"/>
    <n v="2000"/>
    <n v="46524.700000000004"/>
    <n v="42214.727692307693"/>
    <s v="Paid"/>
    <s v="SBI"/>
    <s v="164802271124"/>
    <s v="882352962119"/>
  </r>
  <r>
    <x v="4160"/>
    <x v="154"/>
    <x v="1"/>
    <n v="48"/>
    <x v="2"/>
    <x v="3"/>
    <x v="5"/>
    <s v="2022-03-05"/>
    <x v="0"/>
    <x v="0"/>
    <n v="26"/>
    <n v="22"/>
    <n v="4"/>
    <n v="2"/>
    <n v="67759"/>
    <n v="2606.1153846153848"/>
    <n v="57334.538461538468"/>
    <n v="11466.907692307694"/>
    <n v="5733.4538461538468"/>
    <n v="6880.1446153846164"/>
    <n v="200"/>
    <n v="7080.1446153846164"/>
    <n v="400"/>
    <n v="74934.900000000009"/>
    <n v="67854.75538461539"/>
    <s v="Paid"/>
    <s v="HDFC"/>
    <s v="133191877347"/>
    <s v="584142547382"/>
  </r>
  <r>
    <x v="4161"/>
    <x v="37"/>
    <x v="0"/>
    <n v="48"/>
    <x v="6"/>
    <x v="1"/>
    <x v="6"/>
    <s v="2020-03-05"/>
    <x v="0"/>
    <x v="0"/>
    <n v="26"/>
    <n v="24"/>
    <n v="2"/>
    <n v="8"/>
    <n v="74031"/>
    <n v="2847.3461538461538"/>
    <n v="68336.307692307688"/>
    <n v="13667.261538461538"/>
    <n v="6833.6307692307691"/>
    <n v="8200.3569230769226"/>
    <n v="200"/>
    <n v="8400.3569230769226"/>
    <n v="1600"/>
    <n v="90437.2"/>
    <n v="82036.843076923076"/>
    <s v="Paid"/>
    <s v="Axis"/>
    <s v="417414132192"/>
    <s v="812217881225"/>
  </r>
  <r>
    <x v="4162"/>
    <x v="93"/>
    <x v="1"/>
    <n v="32"/>
    <x v="4"/>
    <x v="3"/>
    <x v="1"/>
    <s v="2022-04-22"/>
    <x v="0"/>
    <x v="0"/>
    <n v="26"/>
    <n v="23"/>
    <n v="3"/>
    <n v="10"/>
    <n v="39363"/>
    <n v="1513.9615384615386"/>
    <n v="34821.11538461539"/>
    <n v="6964.2230769230782"/>
    <n v="3482.1115384615391"/>
    <n v="4178.5338461538468"/>
    <n v="200"/>
    <n v="4378.5338461538468"/>
    <n v="2000"/>
    <n v="47267.450000000012"/>
    <n v="42888.916153846163"/>
    <s v="Paid"/>
    <s v="HDFC"/>
    <s v="372696118582"/>
    <s v="973269818891"/>
  </r>
  <r>
    <x v="4163"/>
    <x v="105"/>
    <x v="1"/>
    <n v="51"/>
    <x v="3"/>
    <x v="5"/>
    <x v="4"/>
    <s v="2021-06-13"/>
    <x v="0"/>
    <x v="0"/>
    <n v="26"/>
    <n v="23"/>
    <n v="3"/>
    <n v="8"/>
    <n v="59028"/>
    <n v="2270.3076923076924"/>
    <n v="52217.076923076922"/>
    <n v="10443.415384615386"/>
    <n v="5221.7076923076929"/>
    <n v="6266.0492307692302"/>
    <n v="200"/>
    <n v="6466.0492307692302"/>
    <n v="1600"/>
    <n v="69482.2"/>
    <n v="63016.150769230764"/>
    <s v="Paid"/>
    <s v="Axis"/>
    <s v="109825121831"/>
    <s v="295893464833"/>
  </r>
  <r>
    <x v="4164"/>
    <x v="102"/>
    <x v="1"/>
    <n v="36"/>
    <x v="5"/>
    <x v="0"/>
    <x v="1"/>
    <s v="2019-04-20"/>
    <x v="0"/>
    <x v="0"/>
    <n v="26"/>
    <n v="26"/>
    <n v="0"/>
    <n v="6"/>
    <n v="42777"/>
    <n v="1645.2692307692307"/>
    <n v="42777"/>
    <n v="8555.4"/>
    <n v="4277.7"/>
    <n v="5133.24"/>
    <n v="200"/>
    <n v="5333.24"/>
    <n v="1200"/>
    <n v="56810.1"/>
    <n v="51476.86"/>
    <s v="Paid"/>
    <s v="SBI"/>
    <s v="467387944404"/>
    <s v="445328184860"/>
  </r>
  <r>
    <x v="4165"/>
    <x v="111"/>
    <x v="0"/>
    <n v="36"/>
    <x v="2"/>
    <x v="2"/>
    <x v="2"/>
    <s v="2023-01-12"/>
    <x v="0"/>
    <x v="0"/>
    <n v="26"/>
    <n v="22"/>
    <n v="4"/>
    <n v="1"/>
    <n v="39091"/>
    <n v="1503.5"/>
    <n v="33077"/>
    <n v="6615.4000000000005"/>
    <n v="3307.7000000000003"/>
    <n v="3969.24"/>
    <n v="200"/>
    <n v="4169.24"/>
    <n v="200"/>
    <n v="43200.1"/>
    <n v="39030.86"/>
    <s v="Paid"/>
    <s v="ICICI"/>
    <s v="432558654199"/>
    <s v="359553250246"/>
  </r>
  <r>
    <x v="4166"/>
    <x v="89"/>
    <x v="1"/>
    <n v="32"/>
    <x v="5"/>
    <x v="0"/>
    <x v="4"/>
    <s v="2021-09-25"/>
    <x v="0"/>
    <x v="0"/>
    <n v="26"/>
    <n v="24"/>
    <n v="2"/>
    <n v="8"/>
    <n v="37841"/>
    <n v="1455.4230769230769"/>
    <n v="34930.153846153844"/>
    <n v="6986.0307692307688"/>
    <n v="3493.0153846153844"/>
    <n v="4191.6184615384609"/>
    <n v="200"/>
    <n v="4391.6184615384609"/>
    <n v="1600"/>
    <n v="47009.2"/>
    <n v="42617.581538461534"/>
    <s v="Paid"/>
    <s v="ICICI"/>
    <s v="590665044692"/>
    <s v="638766222075"/>
  </r>
  <r>
    <x v="4167"/>
    <x v="45"/>
    <x v="0"/>
    <n v="45"/>
    <x v="0"/>
    <x v="1"/>
    <x v="3"/>
    <s v="2025-06-23"/>
    <x v="0"/>
    <x v="0"/>
    <n v="26"/>
    <n v="24"/>
    <n v="2"/>
    <n v="17"/>
    <n v="18081"/>
    <n v="695.42307692307691"/>
    <n v="16690.153846153844"/>
    <n v="3338.0307692307688"/>
    <n v="1669.0153846153844"/>
    <n v="2002.8184615384612"/>
    <n v="200"/>
    <n v="2202.8184615384612"/>
    <n v="3400"/>
    <n v="25097.199999999997"/>
    <n v="22894.381538461537"/>
    <s v="Paid"/>
    <s v="ICICI"/>
    <s v="582305499752"/>
    <s v="927634973342"/>
  </r>
  <r>
    <x v="4168"/>
    <x v="157"/>
    <x v="1"/>
    <n v="29"/>
    <x v="1"/>
    <x v="5"/>
    <x v="0"/>
    <s v="2024-10-13"/>
    <x v="0"/>
    <x v="0"/>
    <n v="26"/>
    <n v="24"/>
    <n v="2"/>
    <n v="12"/>
    <n v="33322"/>
    <n v="1281.6153846153845"/>
    <n v="30758.769230769227"/>
    <n v="6151.7538461538461"/>
    <n v="3075.876923076923"/>
    <n v="3691.0523076923073"/>
    <n v="200"/>
    <n v="3891.0523076923073"/>
    <n v="2400"/>
    <n v="42386.399999999994"/>
    <n v="38495.347692307689"/>
    <s v="Paid"/>
    <s v="Axis"/>
    <s v="256108188677"/>
    <s v="610484189150"/>
  </r>
  <r>
    <x v="4169"/>
    <x v="96"/>
    <x v="1"/>
    <n v="26"/>
    <x v="6"/>
    <x v="4"/>
    <x v="0"/>
    <s v="2022-08-05"/>
    <x v="0"/>
    <x v="0"/>
    <n v="26"/>
    <n v="23"/>
    <n v="3"/>
    <n v="0"/>
    <n v="53286"/>
    <n v="2049.4615384615386"/>
    <n v="47137.61538461539"/>
    <n v="9427.5230769230784"/>
    <n v="4713.7615384615392"/>
    <n v="5656.5138461538463"/>
    <n v="200"/>
    <n v="5856.5138461538463"/>
    <n v="0"/>
    <n v="61278.900000000009"/>
    <n v="55422.386153846164"/>
    <s v="Paid"/>
    <s v="SBI"/>
    <s v="472740938132"/>
    <s v="430752184909"/>
  </r>
  <r>
    <x v="4170"/>
    <x v="189"/>
    <x v="0"/>
    <n v="40"/>
    <x v="2"/>
    <x v="1"/>
    <x v="2"/>
    <s v="2024-04-06"/>
    <x v="0"/>
    <x v="0"/>
    <n v="26"/>
    <n v="25"/>
    <n v="1"/>
    <n v="7"/>
    <n v="20098"/>
    <n v="773"/>
    <n v="19325"/>
    <n v="3865"/>
    <n v="1932.5"/>
    <n v="2319"/>
    <n v="200"/>
    <n v="2519"/>
    <n v="1400"/>
    <n v="26522.5"/>
    <n v="24003.5"/>
    <s v="Paid"/>
    <s v="SBI"/>
    <s v="761167275304"/>
    <s v="935634546282"/>
  </r>
  <r>
    <x v="4171"/>
    <x v="148"/>
    <x v="1"/>
    <n v="49"/>
    <x v="0"/>
    <x v="4"/>
    <x v="6"/>
    <s v="2021-09-17"/>
    <x v="0"/>
    <x v="0"/>
    <n v="26"/>
    <n v="23"/>
    <n v="3"/>
    <n v="20"/>
    <n v="23300"/>
    <n v="896.15384615384619"/>
    <n v="20611.538461538461"/>
    <n v="4122.3076923076924"/>
    <n v="2061.1538461538462"/>
    <n v="2473.3846153846152"/>
    <n v="200"/>
    <n v="2673.3846153846152"/>
    <n v="4000"/>
    <n v="30795"/>
    <n v="28121.615384615383"/>
    <s v="Paid"/>
    <s v="Axis"/>
    <s v="671829135395"/>
    <s v="225629266069"/>
  </r>
  <r>
    <x v="4172"/>
    <x v="185"/>
    <x v="0"/>
    <n v="35"/>
    <x v="6"/>
    <x v="0"/>
    <x v="1"/>
    <s v="2019-06-05"/>
    <x v="0"/>
    <x v="0"/>
    <n v="26"/>
    <n v="22"/>
    <n v="4"/>
    <n v="20"/>
    <n v="66943"/>
    <n v="2574.7307692307691"/>
    <n v="56644.076923076922"/>
    <n v="11328.815384615385"/>
    <n v="5664.4076923076927"/>
    <n v="6797.28923076923"/>
    <n v="200"/>
    <n v="6997.28923076923"/>
    <n v="4000"/>
    <n v="77637.3"/>
    <n v="70640.010769230779"/>
    <s v="Paid"/>
    <s v="SBI"/>
    <s v="956510619841"/>
    <s v="521161578417"/>
  </r>
  <r>
    <x v="4173"/>
    <x v="168"/>
    <x v="0"/>
    <n v="51"/>
    <x v="6"/>
    <x v="5"/>
    <x v="5"/>
    <s v="2024-06-23"/>
    <x v="0"/>
    <x v="0"/>
    <n v="26"/>
    <n v="23"/>
    <n v="3"/>
    <n v="17"/>
    <n v="50036"/>
    <n v="1924.4615384615386"/>
    <n v="44262.61538461539"/>
    <n v="8852.5230769230784"/>
    <n v="4426.2615384615392"/>
    <n v="5311.5138461538463"/>
    <n v="200"/>
    <n v="5511.5138461538463"/>
    <n v="3400"/>
    <n v="60941.400000000009"/>
    <n v="55429.886153846164"/>
    <s v="Paid"/>
    <s v="Axis"/>
    <s v="997053129478"/>
    <s v="580792864937"/>
  </r>
  <r>
    <x v="4174"/>
    <x v="143"/>
    <x v="0"/>
    <n v="28"/>
    <x v="3"/>
    <x v="3"/>
    <x v="4"/>
    <s v="2022-01-15"/>
    <x v="0"/>
    <x v="0"/>
    <n v="26"/>
    <n v="24"/>
    <n v="2"/>
    <n v="1"/>
    <n v="36637"/>
    <n v="1409.1153846153845"/>
    <n v="33818.769230769227"/>
    <n v="6763.7538461538461"/>
    <n v="3381.876923076923"/>
    <n v="4058.2523076923071"/>
    <n v="200"/>
    <n v="4258.2523076923071"/>
    <n v="200"/>
    <n v="44164.399999999994"/>
    <n v="39906.147692307684"/>
    <s v="Paid"/>
    <s v="Axis"/>
    <s v="498558880137"/>
    <s v="988919224715"/>
  </r>
  <r>
    <x v="4175"/>
    <x v="10"/>
    <x v="1"/>
    <n v="32"/>
    <x v="6"/>
    <x v="3"/>
    <x v="1"/>
    <s v="2019-04-21"/>
    <x v="0"/>
    <x v="0"/>
    <n v="26"/>
    <n v="23"/>
    <n v="3"/>
    <n v="15"/>
    <n v="77923"/>
    <n v="2997.0384615384614"/>
    <n v="68931.88461538461"/>
    <n v="13786.376923076923"/>
    <n v="6893.1884615384615"/>
    <n v="8271.826153846152"/>
    <n v="200"/>
    <n v="8471.826153846152"/>
    <n v="3000"/>
    <n v="92611.45"/>
    <n v="84139.623846153845"/>
    <s v="Paid"/>
    <s v="Axis"/>
    <s v="803772590082"/>
    <s v="357336430024"/>
  </r>
  <r>
    <x v="4176"/>
    <x v="83"/>
    <x v="0"/>
    <n v="46"/>
    <x v="2"/>
    <x v="5"/>
    <x v="4"/>
    <s v="2019-02-23"/>
    <x v="0"/>
    <x v="0"/>
    <n v="26"/>
    <n v="22"/>
    <n v="4"/>
    <n v="1"/>
    <n v="77547"/>
    <n v="2982.5769230769229"/>
    <n v="65616.692307692298"/>
    <n v="13123.33846153846"/>
    <n v="6561.6692307692301"/>
    <n v="7874.0030769230752"/>
    <n v="200"/>
    <n v="8074.0030769230752"/>
    <n v="200"/>
    <n v="85501.699999999983"/>
    <n v="77427.696923076903"/>
    <s v="Paid"/>
    <s v="HDFC"/>
    <s v="684372988758"/>
    <s v="382597212920"/>
  </r>
  <r>
    <x v="4177"/>
    <x v="9"/>
    <x v="1"/>
    <n v="32"/>
    <x v="3"/>
    <x v="4"/>
    <x v="1"/>
    <s v="2020-02-02"/>
    <x v="0"/>
    <x v="0"/>
    <n v="26"/>
    <n v="24"/>
    <n v="2"/>
    <n v="18"/>
    <n v="43680"/>
    <n v="1680"/>
    <n v="40320"/>
    <n v="8064"/>
    <n v="4032"/>
    <n v="4838.3999999999996"/>
    <n v="200"/>
    <n v="5038.3999999999996"/>
    <n v="3600"/>
    <n v="56016"/>
    <n v="50977.599999999999"/>
    <s v="Paid"/>
    <s v="HDFC"/>
    <s v="112620556436"/>
    <s v="548070693385"/>
  </r>
  <r>
    <x v="4178"/>
    <x v="25"/>
    <x v="1"/>
    <n v="45"/>
    <x v="5"/>
    <x v="0"/>
    <x v="1"/>
    <s v="2022-01-22"/>
    <x v="0"/>
    <x v="0"/>
    <n v="26"/>
    <n v="23"/>
    <n v="3"/>
    <n v="5"/>
    <n v="72003"/>
    <n v="2769.3461538461538"/>
    <n v="63694.961538461539"/>
    <n v="12738.992307692308"/>
    <n v="6369.4961538461539"/>
    <n v="7643.3953846153845"/>
    <n v="200"/>
    <n v="7843.3953846153845"/>
    <n v="1000"/>
    <n v="83803.45"/>
    <n v="75960.054615384608"/>
    <s v="Paid"/>
    <s v="Axis"/>
    <s v="118222841179"/>
    <s v="334410996575"/>
  </r>
  <r>
    <x v="4179"/>
    <x v="64"/>
    <x v="0"/>
    <n v="27"/>
    <x v="2"/>
    <x v="3"/>
    <x v="0"/>
    <s v="2021-02-06"/>
    <x v="0"/>
    <x v="0"/>
    <n v="26"/>
    <n v="26"/>
    <n v="0"/>
    <n v="3"/>
    <n v="71243"/>
    <n v="2740.1153846153848"/>
    <n v="71243"/>
    <n v="14248.6"/>
    <n v="7124.3"/>
    <n v="8549.16"/>
    <n v="200"/>
    <n v="8749.16"/>
    <n v="600"/>
    <n v="93215.900000000009"/>
    <n v="84466.74"/>
    <s v="Paid"/>
    <s v="SBI"/>
    <s v="753239182371"/>
    <s v="306901690979"/>
  </r>
  <r>
    <x v="4180"/>
    <x v="182"/>
    <x v="1"/>
    <n v="54"/>
    <x v="2"/>
    <x v="1"/>
    <x v="5"/>
    <s v="2022-04-29"/>
    <x v="0"/>
    <x v="0"/>
    <n v="26"/>
    <n v="24"/>
    <n v="2"/>
    <n v="3"/>
    <n v="52670"/>
    <n v="2025.7692307692307"/>
    <n v="48618.461538461539"/>
    <n v="9723.6923076923085"/>
    <n v="4861.8461538461543"/>
    <n v="5834.2153846153842"/>
    <n v="200"/>
    <n v="6034.2153846153842"/>
    <n v="600"/>
    <n v="63804"/>
    <n v="57769.784615384619"/>
    <s v="Paid"/>
    <s v="Axis"/>
    <s v="781124171731"/>
    <s v="190885024428"/>
  </r>
  <r>
    <x v="4181"/>
    <x v="17"/>
    <x v="0"/>
    <n v="41"/>
    <x v="3"/>
    <x v="3"/>
    <x v="1"/>
    <s v="2019-08-16"/>
    <x v="0"/>
    <x v="0"/>
    <n v="26"/>
    <n v="22"/>
    <n v="4"/>
    <n v="7"/>
    <n v="40538"/>
    <n v="1559.1538461538462"/>
    <n v="34301.384615384617"/>
    <n v="6860.2769230769236"/>
    <n v="3430.1384615384618"/>
    <n v="4116.166153846154"/>
    <n v="200"/>
    <n v="4316.166153846154"/>
    <n v="1400"/>
    <n v="45991.8"/>
    <n v="41675.633846153847"/>
    <s v="Paid"/>
    <s v="SBI"/>
    <s v="141954214215"/>
    <s v="379301344980"/>
  </r>
  <r>
    <x v="4182"/>
    <x v="192"/>
    <x v="0"/>
    <n v="30"/>
    <x v="1"/>
    <x v="1"/>
    <x v="5"/>
    <s v="2020-09-20"/>
    <x v="0"/>
    <x v="0"/>
    <n v="26"/>
    <n v="24"/>
    <n v="2"/>
    <n v="9"/>
    <n v="56995"/>
    <n v="2192.1153846153848"/>
    <n v="52610.769230769234"/>
    <n v="10522.153846153848"/>
    <n v="5261.0769230769238"/>
    <n v="6313.292307692308"/>
    <n v="200"/>
    <n v="6513.292307692308"/>
    <n v="1800"/>
    <n v="70194"/>
    <n v="63680.707692307689"/>
    <s v="Paid"/>
    <s v="ICICI"/>
    <s v="120458350742"/>
    <s v="540546445817"/>
  </r>
  <r>
    <x v="4183"/>
    <x v="11"/>
    <x v="1"/>
    <n v="47"/>
    <x v="7"/>
    <x v="3"/>
    <x v="6"/>
    <s v="2024-12-31"/>
    <x v="0"/>
    <x v="0"/>
    <n v="26"/>
    <n v="24"/>
    <n v="2"/>
    <n v="8"/>
    <n v="25270"/>
    <n v="971.92307692307691"/>
    <n v="23326.153846153844"/>
    <n v="4665.2307692307686"/>
    <n v="2332.6153846153843"/>
    <n v="2799.1384615384613"/>
    <n v="200"/>
    <n v="2999.1384615384613"/>
    <n v="1600"/>
    <n v="31923.999999999996"/>
    <n v="28924.861538461533"/>
    <s v="Paid"/>
    <s v="Axis"/>
    <s v="764197175493"/>
    <s v="219574243872"/>
  </r>
  <r>
    <x v="4184"/>
    <x v="163"/>
    <x v="0"/>
    <n v="37"/>
    <x v="2"/>
    <x v="2"/>
    <x v="6"/>
    <s v="2023-04-04"/>
    <x v="0"/>
    <x v="0"/>
    <n v="26"/>
    <n v="22"/>
    <n v="4"/>
    <n v="20"/>
    <n v="50888"/>
    <n v="1957.2307692307693"/>
    <n v="43059.076923076922"/>
    <n v="8611.8153846153855"/>
    <n v="4305.9076923076927"/>
    <n v="5167.0892307692302"/>
    <n v="200"/>
    <n v="5367.0892307692302"/>
    <n v="4000"/>
    <n v="59976.800000000003"/>
    <n v="54609.710769230776"/>
    <s v="Paid"/>
    <s v="Axis"/>
    <s v="440061451146"/>
    <s v="241071863358"/>
  </r>
  <r>
    <x v="4185"/>
    <x v="87"/>
    <x v="0"/>
    <n v="26"/>
    <x v="2"/>
    <x v="5"/>
    <x v="3"/>
    <s v="2020-12-14"/>
    <x v="0"/>
    <x v="0"/>
    <n v="26"/>
    <n v="23"/>
    <n v="3"/>
    <n v="7"/>
    <n v="77708"/>
    <n v="2988.7692307692309"/>
    <n v="68741.692307692312"/>
    <n v="13748.338461538464"/>
    <n v="6874.1692307692319"/>
    <n v="8249.003076923078"/>
    <n v="200"/>
    <n v="8449.003076923078"/>
    <n v="1400"/>
    <n v="90764.2"/>
    <n v="82315.196923076917"/>
    <s v="Paid"/>
    <s v="HDFC"/>
    <s v="468918943939"/>
    <s v="403063283567"/>
  </r>
  <r>
    <x v="4186"/>
    <x v="105"/>
    <x v="0"/>
    <n v="26"/>
    <x v="1"/>
    <x v="3"/>
    <x v="2"/>
    <s v="2019-11-19"/>
    <x v="0"/>
    <x v="0"/>
    <n v="26"/>
    <n v="24"/>
    <n v="2"/>
    <n v="5"/>
    <n v="19830"/>
    <n v="762.69230769230774"/>
    <n v="18304.615384615387"/>
    <n v="3660.9230769230776"/>
    <n v="1830.4615384615388"/>
    <n v="2196.5538461538463"/>
    <n v="200"/>
    <n v="2396.5538461538463"/>
    <n v="1000"/>
    <n v="24796.000000000004"/>
    <n v="22399.446153846158"/>
    <s v="Paid"/>
    <s v="Axis"/>
    <s v="888196002776"/>
    <s v="418566337097"/>
  </r>
  <r>
    <x v="4187"/>
    <x v="48"/>
    <x v="1"/>
    <n v="38"/>
    <x v="2"/>
    <x v="3"/>
    <x v="4"/>
    <s v="2021-07-23"/>
    <x v="0"/>
    <x v="0"/>
    <n v="26"/>
    <n v="23"/>
    <n v="3"/>
    <n v="16"/>
    <n v="35485"/>
    <n v="1364.8076923076924"/>
    <n v="31390.576923076926"/>
    <n v="6278.1153846153857"/>
    <n v="3139.0576923076928"/>
    <n v="3766.8692307692309"/>
    <n v="200"/>
    <n v="3966.8692307692309"/>
    <n v="3200"/>
    <n v="44007.750000000007"/>
    <n v="40040.880769230775"/>
    <s v="Paid"/>
    <s v="HDFC"/>
    <s v="439642042684"/>
    <s v="156825460703"/>
  </r>
  <r>
    <x v="4188"/>
    <x v="142"/>
    <x v="1"/>
    <n v="35"/>
    <x v="2"/>
    <x v="1"/>
    <x v="1"/>
    <s v="2025-03-11"/>
    <x v="0"/>
    <x v="0"/>
    <n v="26"/>
    <n v="25"/>
    <n v="1"/>
    <n v="17"/>
    <n v="51604"/>
    <n v="1984.7692307692307"/>
    <n v="49619.230769230766"/>
    <n v="9923.8461538461543"/>
    <n v="4961.9230769230771"/>
    <n v="5954.3076923076915"/>
    <n v="200"/>
    <n v="6154.3076923076915"/>
    <n v="3400"/>
    <n v="67905"/>
    <n v="61750.692307692312"/>
    <s v="Paid"/>
    <s v="HDFC"/>
    <s v="161395397029"/>
    <s v="879661087192"/>
  </r>
  <r>
    <x v="4189"/>
    <x v="12"/>
    <x v="0"/>
    <n v="32"/>
    <x v="7"/>
    <x v="5"/>
    <x v="3"/>
    <s v="2024-04-19"/>
    <x v="0"/>
    <x v="0"/>
    <n v="26"/>
    <n v="21"/>
    <n v="5"/>
    <n v="4"/>
    <n v="28436"/>
    <n v="1093.6923076923076"/>
    <n v="22967.538461538461"/>
    <n v="4593.5076923076922"/>
    <n v="2296.7538461538461"/>
    <n v="2756.104615384615"/>
    <n v="200"/>
    <n v="2956.104615384615"/>
    <n v="800"/>
    <n v="30657.8"/>
    <n v="27701.695384615385"/>
    <s v="Paid"/>
    <s v="ICICI"/>
    <s v="292680510200"/>
    <s v="488870324271"/>
  </r>
  <r>
    <x v="4190"/>
    <x v="111"/>
    <x v="1"/>
    <n v="25"/>
    <x v="1"/>
    <x v="5"/>
    <x v="5"/>
    <s v="2019-09-21"/>
    <x v="0"/>
    <x v="0"/>
    <n v="26"/>
    <n v="26"/>
    <n v="0"/>
    <n v="8"/>
    <n v="29545"/>
    <n v="1136.3461538461538"/>
    <n v="29545"/>
    <n v="5909"/>
    <n v="2954.5"/>
    <n v="3545.4"/>
    <n v="200"/>
    <n v="3745.4"/>
    <n v="1600"/>
    <n v="40008.5"/>
    <n v="36263.1"/>
    <s v="Paid"/>
    <s v="HDFC"/>
    <s v="190323795900"/>
    <s v="285133383080"/>
  </r>
  <r>
    <x v="4191"/>
    <x v="4"/>
    <x v="1"/>
    <n v="36"/>
    <x v="2"/>
    <x v="1"/>
    <x v="2"/>
    <s v="2024-07-10"/>
    <x v="0"/>
    <x v="0"/>
    <n v="26"/>
    <n v="23"/>
    <n v="3"/>
    <n v="6"/>
    <n v="59561"/>
    <n v="2290.8076923076924"/>
    <n v="52688.576923076922"/>
    <n v="10537.715384615385"/>
    <n v="5268.8576923076926"/>
    <n v="6322.6292307692302"/>
    <n v="200"/>
    <n v="6522.6292307692302"/>
    <n v="1200"/>
    <n v="69695.149999999994"/>
    <n v="63172.520769230767"/>
    <s v="Paid"/>
    <s v="SBI"/>
    <s v="388392758263"/>
    <s v="593650339276"/>
  </r>
  <r>
    <x v="4192"/>
    <x v="193"/>
    <x v="1"/>
    <n v="43"/>
    <x v="7"/>
    <x v="0"/>
    <x v="4"/>
    <s v="2025-02-10"/>
    <x v="0"/>
    <x v="0"/>
    <n v="26"/>
    <n v="25"/>
    <n v="1"/>
    <n v="9"/>
    <n v="69979"/>
    <n v="2691.5"/>
    <n v="67287.5"/>
    <n v="13457.5"/>
    <n v="6728.75"/>
    <n v="8074.5"/>
    <n v="200"/>
    <n v="8274.5"/>
    <n v="1800"/>
    <n v="89273.75"/>
    <n v="80999.25"/>
    <s v="Paid"/>
    <s v="HDFC"/>
    <s v="965701043788"/>
    <s v="279165344689"/>
  </r>
  <r>
    <x v="4193"/>
    <x v="6"/>
    <x v="1"/>
    <n v="26"/>
    <x v="0"/>
    <x v="5"/>
    <x v="2"/>
    <s v="2021-08-07"/>
    <x v="0"/>
    <x v="0"/>
    <n v="26"/>
    <n v="23"/>
    <n v="3"/>
    <n v="18"/>
    <n v="58719"/>
    <n v="2258.4230769230771"/>
    <n v="51943.730769230773"/>
    <n v="10388.746153846156"/>
    <n v="5194.3730769230779"/>
    <n v="6233.2476923076929"/>
    <n v="200"/>
    <n v="6433.2476923076929"/>
    <n v="3600"/>
    <n v="71126.850000000006"/>
    <n v="64693.602307692316"/>
    <s v="Paid"/>
    <s v="Axis"/>
    <s v="133992819463"/>
    <s v="937707927981"/>
  </r>
  <r>
    <x v="4194"/>
    <x v="38"/>
    <x v="0"/>
    <n v="45"/>
    <x v="1"/>
    <x v="2"/>
    <x v="6"/>
    <s v="2019-10-12"/>
    <x v="0"/>
    <x v="0"/>
    <n v="26"/>
    <n v="26"/>
    <n v="0"/>
    <n v="1"/>
    <n v="51367"/>
    <n v="1975.6538461538462"/>
    <n v="51367"/>
    <n v="10273.400000000001"/>
    <n v="5136.7000000000007"/>
    <n v="6164.04"/>
    <n v="200"/>
    <n v="6364.04"/>
    <n v="200"/>
    <n v="66977.100000000006"/>
    <n v="60613.060000000005"/>
    <s v="Paid"/>
    <s v="HDFC"/>
    <s v="545876057755"/>
    <s v="925403083019"/>
  </r>
  <r>
    <x v="4195"/>
    <x v="142"/>
    <x v="0"/>
    <n v="28"/>
    <x v="0"/>
    <x v="1"/>
    <x v="4"/>
    <s v="2024-11-28"/>
    <x v="0"/>
    <x v="0"/>
    <n v="26"/>
    <n v="22"/>
    <n v="4"/>
    <n v="18"/>
    <n v="70348"/>
    <n v="2705.6923076923076"/>
    <n v="59525.230769230766"/>
    <n v="11905.046153846153"/>
    <n v="5952.5230769230766"/>
    <n v="7143.0276923076917"/>
    <n v="200"/>
    <n v="7343.0276923076917"/>
    <n v="3600"/>
    <n v="80982.799999999988"/>
    <n v="73639.772307692299"/>
    <s v="Paid"/>
    <s v="SBI"/>
    <s v="764543891688"/>
    <s v="957415379503"/>
  </r>
  <r>
    <x v="4196"/>
    <x v="20"/>
    <x v="0"/>
    <n v="45"/>
    <x v="4"/>
    <x v="1"/>
    <x v="2"/>
    <s v="2023-02-23"/>
    <x v="0"/>
    <x v="0"/>
    <n v="26"/>
    <n v="23"/>
    <n v="3"/>
    <n v="7"/>
    <n v="52247"/>
    <n v="2009.5"/>
    <n v="46218.5"/>
    <n v="9243.7000000000007"/>
    <n v="4621.8500000000004"/>
    <n v="5546.2199999999993"/>
    <n v="200"/>
    <n v="5746.2199999999993"/>
    <n v="1400"/>
    <n v="61484.049999999996"/>
    <n v="55737.829999999994"/>
    <s v="Paid"/>
    <s v="Axis"/>
    <s v="986906708331"/>
    <s v="765596805131"/>
  </r>
  <r>
    <x v="4197"/>
    <x v="31"/>
    <x v="1"/>
    <n v="53"/>
    <x v="3"/>
    <x v="5"/>
    <x v="2"/>
    <s v="2023-12-29"/>
    <x v="0"/>
    <x v="0"/>
    <n v="26"/>
    <n v="23"/>
    <n v="3"/>
    <n v="8"/>
    <n v="43703"/>
    <n v="1680.8846153846155"/>
    <n v="38660.346153846156"/>
    <n v="7732.0692307692316"/>
    <n v="3866.0346153846158"/>
    <n v="4639.2415384615388"/>
    <n v="200"/>
    <n v="4839.2415384615388"/>
    <n v="1600"/>
    <n v="51858.450000000004"/>
    <n v="47019.208461538467"/>
    <s v="Paid"/>
    <s v="ICICI"/>
    <s v="507908119218"/>
    <s v="791728895956"/>
  </r>
  <r>
    <x v="4198"/>
    <x v="22"/>
    <x v="1"/>
    <n v="44"/>
    <x v="5"/>
    <x v="0"/>
    <x v="5"/>
    <s v="2024-12-24"/>
    <x v="0"/>
    <x v="0"/>
    <n v="26"/>
    <n v="25"/>
    <n v="1"/>
    <n v="6"/>
    <n v="21379"/>
    <n v="822.26923076923072"/>
    <n v="20556.73076923077"/>
    <n v="4111.3461538461543"/>
    <n v="2055.6730769230771"/>
    <n v="2466.8076923076924"/>
    <n v="200"/>
    <n v="2666.8076923076924"/>
    <n v="1200"/>
    <n v="27923.75"/>
    <n v="25256.942307692309"/>
    <s v="Paid"/>
    <s v="Axis"/>
    <s v="306909854988"/>
    <s v="222146801663"/>
  </r>
  <r>
    <x v="4199"/>
    <x v="164"/>
    <x v="1"/>
    <n v="41"/>
    <x v="0"/>
    <x v="5"/>
    <x v="6"/>
    <s v="2023-02-16"/>
    <x v="0"/>
    <x v="0"/>
    <n v="26"/>
    <n v="23"/>
    <n v="3"/>
    <n v="15"/>
    <n v="46107"/>
    <n v="1773.3461538461538"/>
    <n v="40786.961538461539"/>
    <n v="8157.3923076923083"/>
    <n v="4078.6961538461542"/>
    <n v="4894.4353846153845"/>
    <n v="200"/>
    <n v="5094.4353846153845"/>
    <n v="3000"/>
    <n v="56023.05"/>
    <n v="50928.61461538462"/>
    <s v="Paid"/>
    <s v="Axis"/>
    <s v="352383229451"/>
    <s v="476169831084"/>
  </r>
  <r>
    <x v="4200"/>
    <x v="163"/>
    <x v="0"/>
    <n v="21"/>
    <x v="2"/>
    <x v="3"/>
    <x v="5"/>
    <s v="2021-10-21"/>
    <x v="0"/>
    <x v="0"/>
    <n v="26"/>
    <n v="24"/>
    <n v="2"/>
    <n v="16"/>
    <n v="52491"/>
    <n v="2018.8846153846155"/>
    <n v="48453.230769230773"/>
    <n v="9690.6461538461554"/>
    <n v="4845.3230769230777"/>
    <n v="5814.3876923076923"/>
    <n v="200"/>
    <n v="6014.3876923076923"/>
    <n v="3200"/>
    <n v="66189.200000000012"/>
    <n v="60174.812307692322"/>
    <s v="Paid"/>
    <s v="ICICI"/>
    <s v="682513598864"/>
    <s v="978488122506"/>
  </r>
  <r>
    <x v="4201"/>
    <x v="76"/>
    <x v="1"/>
    <n v="38"/>
    <x v="4"/>
    <x v="2"/>
    <x v="3"/>
    <s v="2020-01-12"/>
    <x v="0"/>
    <x v="0"/>
    <n v="26"/>
    <n v="24"/>
    <n v="2"/>
    <n v="19"/>
    <n v="18795"/>
    <n v="722.88461538461536"/>
    <n v="17349.23076923077"/>
    <n v="3469.8461538461543"/>
    <n v="1734.9230769230771"/>
    <n v="2081.9076923076923"/>
    <n v="200"/>
    <n v="2281.9076923076923"/>
    <n v="3800"/>
    <n v="26354"/>
    <n v="24072.092307692306"/>
    <s v="Paid"/>
    <s v="Axis"/>
    <s v="332776525547"/>
    <s v="413620756922"/>
  </r>
  <r>
    <x v="4202"/>
    <x v="129"/>
    <x v="1"/>
    <n v="43"/>
    <x v="5"/>
    <x v="3"/>
    <x v="2"/>
    <s v="2021-08-02"/>
    <x v="0"/>
    <x v="0"/>
    <n v="26"/>
    <n v="25"/>
    <n v="1"/>
    <n v="0"/>
    <n v="24687"/>
    <n v="949.5"/>
    <n v="23737.5"/>
    <n v="4747.5"/>
    <n v="2373.75"/>
    <n v="2848.5"/>
    <n v="200"/>
    <n v="3048.5"/>
    <n v="0"/>
    <n v="30858.75"/>
    <n v="27810.25"/>
    <s v="Paid"/>
    <s v="HDFC"/>
    <s v="907618092965"/>
    <s v="883278162320"/>
  </r>
  <r>
    <x v="4203"/>
    <x v="53"/>
    <x v="0"/>
    <n v="55"/>
    <x v="6"/>
    <x v="3"/>
    <x v="1"/>
    <s v="2023-07-02"/>
    <x v="0"/>
    <x v="0"/>
    <n v="26"/>
    <n v="24"/>
    <n v="2"/>
    <n v="5"/>
    <n v="58729"/>
    <n v="2258.8076923076924"/>
    <n v="54211.384615384617"/>
    <n v="10842.276923076925"/>
    <n v="5421.1384615384623"/>
    <n v="6505.3661538461538"/>
    <n v="200"/>
    <n v="6705.3661538461538"/>
    <n v="1000"/>
    <n v="71474.8"/>
    <n v="64769.43384615385"/>
    <s v="Paid"/>
    <s v="HDFC"/>
    <s v="923759669387"/>
    <s v="600069462117"/>
  </r>
  <r>
    <x v="4204"/>
    <x v="152"/>
    <x v="1"/>
    <n v="31"/>
    <x v="4"/>
    <x v="2"/>
    <x v="6"/>
    <s v="2020-07-31"/>
    <x v="0"/>
    <x v="0"/>
    <n v="26"/>
    <n v="22"/>
    <n v="4"/>
    <n v="1"/>
    <n v="22205"/>
    <n v="854.03846153846155"/>
    <n v="18788.846153846152"/>
    <n v="3757.7692307692305"/>
    <n v="1878.8846153846152"/>
    <n v="2254.6615384615384"/>
    <n v="200"/>
    <n v="2454.6615384615384"/>
    <n v="200"/>
    <n v="24625.5"/>
    <n v="22170.83846153846"/>
    <s v="Paid"/>
    <s v="ICICI"/>
    <s v="760807639890"/>
    <s v="463747752714"/>
  </r>
  <r>
    <x v="4205"/>
    <x v="167"/>
    <x v="0"/>
    <n v="51"/>
    <x v="4"/>
    <x v="5"/>
    <x v="0"/>
    <s v="2019-12-30"/>
    <x v="0"/>
    <x v="0"/>
    <n v="26"/>
    <n v="24"/>
    <n v="2"/>
    <n v="0"/>
    <n v="54981"/>
    <n v="2114.6538461538462"/>
    <n v="50751.692307692312"/>
    <n v="10150.338461538464"/>
    <n v="5075.1692307692319"/>
    <n v="6090.2030769230769"/>
    <n v="200"/>
    <n v="6290.2030769230769"/>
    <n v="0"/>
    <n v="65977.200000000012"/>
    <n v="59686.996923076935"/>
    <s v="Paid"/>
    <s v="SBI"/>
    <s v="923538980440"/>
    <s v="224868644356"/>
  </r>
  <r>
    <x v="4206"/>
    <x v="196"/>
    <x v="1"/>
    <n v="46"/>
    <x v="3"/>
    <x v="4"/>
    <x v="2"/>
    <s v="2020-08-21"/>
    <x v="0"/>
    <x v="0"/>
    <n v="26"/>
    <n v="23"/>
    <n v="3"/>
    <n v="15"/>
    <n v="29918"/>
    <n v="1150.6923076923076"/>
    <n v="26465.923076923074"/>
    <n v="5293.1846153846154"/>
    <n v="2646.5923076923077"/>
    <n v="3175.9107692307689"/>
    <n v="200"/>
    <n v="3375.9107692307689"/>
    <n v="3000"/>
    <n v="37405.699999999997"/>
    <n v="34029.789230769231"/>
    <s v="Paid"/>
    <s v="HDFC"/>
    <s v="512259662114"/>
    <s v="401964062362"/>
  </r>
  <r>
    <x v="4207"/>
    <x v="116"/>
    <x v="0"/>
    <n v="38"/>
    <x v="3"/>
    <x v="3"/>
    <x v="5"/>
    <s v="2020-01-24"/>
    <x v="0"/>
    <x v="0"/>
    <n v="26"/>
    <n v="25"/>
    <n v="1"/>
    <n v="20"/>
    <n v="68052"/>
    <n v="2617.3846153846152"/>
    <n v="65434.615384615383"/>
    <n v="13086.923076923078"/>
    <n v="6543.461538461539"/>
    <n v="7852.1538461538457"/>
    <n v="200"/>
    <n v="8052.1538461538457"/>
    <n v="4000"/>
    <n v="89065"/>
    <n v="81012.846153846156"/>
    <s v="Paid"/>
    <s v="Axis"/>
    <s v="960646644149"/>
    <s v="449862296456"/>
  </r>
  <r>
    <x v="4208"/>
    <x v="187"/>
    <x v="1"/>
    <n v="38"/>
    <x v="5"/>
    <x v="3"/>
    <x v="5"/>
    <s v="2019-04-12"/>
    <x v="0"/>
    <x v="0"/>
    <n v="26"/>
    <n v="22"/>
    <n v="4"/>
    <n v="14"/>
    <n v="59835"/>
    <n v="2301.3461538461538"/>
    <n v="50629.615384615383"/>
    <n v="10125.923076923078"/>
    <n v="5062.961538461539"/>
    <n v="6075.5538461538454"/>
    <n v="200"/>
    <n v="6275.5538461538454"/>
    <n v="2800"/>
    <n v="68618.5"/>
    <n v="62342.946153846155"/>
    <s v="Paid"/>
    <s v="ICICI"/>
    <s v="515502341546"/>
    <s v="110949866014"/>
  </r>
  <r>
    <x v="4209"/>
    <x v="54"/>
    <x v="0"/>
    <n v="23"/>
    <x v="6"/>
    <x v="2"/>
    <x v="2"/>
    <s v="2019-05-24"/>
    <x v="0"/>
    <x v="0"/>
    <n v="26"/>
    <n v="23"/>
    <n v="3"/>
    <n v="16"/>
    <n v="40287"/>
    <n v="1549.5"/>
    <n v="35638.5"/>
    <n v="7127.7000000000007"/>
    <n v="3563.8500000000004"/>
    <n v="4276.62"/>
    <n v="200"/>
    <n v="4476.62"/>
    <n v="3200"/>
    <n v="49530.049999999996"/>
    <n v="45053.429999999993"/>
    <s v="Paid"/>
    <s v="ICICI"/>
    <s v="132932227421"/>
    <s v="117828938375"/>
  </r>
  <r>
    <x v="4210"/>
    <x v="111"/>
    <x v="1"/>
    <n v="52"/>
    <x v="1"/>
    <x v="2"/>
    <x v="1"/>
    <s v="2022-07-24"/>
    <x v="0"/>
    <x v="0"/>
    <n v="26"/>
    <n v="22"/>
    <n v="4"/>
    <n v="8"/>
    <n v="46257"/>
    <n v="1779.1153846153845"/>
    <n v="39140.538461538461"/>
    <n v="7828.1076923076926"/>
    <n v="3914.0538461538463"/>
    <n v="4696.8646153846148"/>
    <n v="200"/>
    <n v="4896.8646153846148"/>
    <n v="1600"/>
    <n v="52482.7"/>
    <n v="47585.835384615384"/>
    <s v="Paid"/>
    <s v="HDFC"/>
    <s v="665707435845"/>
    <s v="776020317482"/>
  </r>
  <r>
    <x v="4211"/>
    <x v="29"/>
    <x v="1"/>
    <n v="31"/>
    <x v="0"/>
    <x v="1"/>
    <x v="1"/>
    <s v="2023-07-17"/>
    <x v="0"/>
    <x v="0"/>
    <n v="26"/>
    <n v="23"/>
    <n v="3"/>
    <n v="15"/>
    <n v="32964"/>
    <n v="1267.8461538461538"/>
    <n v="29160.461538461539"/>
    <n v="5832.0923076923082"/>
    <n v="2916.0461538461541"/>
    <n v="3499.2553846153846"/>
    <n v="200"/>
    <n v="3699.2553846153846"/>
    <n v="3000"/>
    <n v="40908.6"/>
    <n v="37209.344615384616"/>
    <s v="Paid"/>
    <s v="ICICI"/>
    <s v="668149366334"/>
    <s v="821670103874"/>
  </r>
  <r>
    <x v="4212"/>
    <x v="8"/>
    <x v="1"/>
    <n v="35"/>
    <x v="2"/>
    <x v="2"/>
    <x v="5"/>
    <s v="2021-01-12"/>
    <x v="0"/>
    <x v="0"/>
    <n v="26"/>
    <n v="23"/>
    <n v="3"/>
    <n v="10"/>
    <n v="18738"/>
    <n v="720.69230769230774"/>
    <n v="16575.923076923078"/>
    <n v="3315.1846153846159"/>
    <n v="1657.5923076923079"/>
    <n v="1989.1107692307694"/>
    <n v="200"/>
    <n v="2189.1107692307696"/>
    <n v="2000"/>
    <n v="23548.7"/>
    <n v="21359.58923076923"/>
    <s v="Paid"/>
    <s v="HDFC"/>
    <s v="121952974106"/>
    <s v="526468204606"/>
  </r>
  <r>
    <x v="4213"/>
    <x v="53"/>
    <x v="0"/>
    <n v="41"/>
    <x v="7"/>
    <x v="0"/>
    <x v="3"/>
    <s v="2025-05-18"/>
    <x v="0"/>
    <x v="0"/>
    <n v="26"/>
    <n v="21"/>
    <n v="5"/>
    <n v="20"/>
    <n v="49690"/>
    <n v="1911.1538461538462"/>
    <n v="40134.230769230773"/>
    <n v="8026.8461538461552"/>
    <n v="4013.4230769230776"/>
    <n v="4816.1076923076926"/>
    <n v="200"/>
    <n v="5016.1076923076926"/>
    <n v="4000"/>
    <n v="56174.500000000007"/>
    <n v="51158.392307692317"/>
    <s v="Paid"/>
    <s v="Axis"/>
    <s v="347755930430"/>
    <s v="930045506896"/>
  </r>
  <r>
    <x v="4214"/>
    <x v="162"/>
    <x v="1"/>
    <n v="42"/>
    <x v="4"/>
    <x v="4"/>
    <x v="4"/>
    <s v="2023-12-23"/>
    <x v="0"/>
    <x v="0"/>
    <n v="26"/>
    <n v="21"/>
    <n v="5"/>
    <n v="20"/>
    <n v="20202"/>
    <n v="777"/>
    <n v="16317"/>
    <n v="3263.4"/>
    <n v="1631.7"/>
    <n v="1958.04"/>
    <n v="200"/>
    <n v="2158.04"/>
    <n v="4000"/>
    <n v="25212.100000000002"/>
    <n v="23054.06"/>
    <s v="Paid"/>
    <s v="Axis"/>
    <s v="313525138684"/>
    <s v="369685758221"/>
  </r>
  <r>
    <x v="4215"/>
    <x v="174"/>
    <x v="1"/>
    <n v="28"/>
    <x v="7"/>
    <x v="2"/>
    <x v="1"/>
    <s v="2023-09-29"/>
    <x v="0"/>
    <x v="0"/>
    <n v="26"/>
    <n v="25"/>
    <n v="1"/>
    <n v="1"/>
    <n v="69059"/>
    <n v="2656.1153846153848"/>
    <n v="66402.884615384624"/>
    <n v="13280.576923076926"/>
    <n v="6640.2884615384628"/>
    <n v="7968.3461538461543"/>
    <n v="200"/>
    <n v="8168.3461538461543"/>
    <n v="200"/>
    <n v="86523.750000000015"/>
    <n v="78355.403846153858"/>
    <s v="Paid"/>
    <s v="Axis"/>
    <s v="265690848983"/>
    <s v="567473757941"/>
  </r>
  <r>
    <x v="4216"/>
    <x v="182"/>
    <x v="1"/>
    <n v="55"/>
    <x v="4"/>
    <x v="3"/>
    <x v="3"/>
    <s v="2025-08-02"/>
    <x v="0"/>
    <x v="0"/>
    <n v="26"/>
    <n v="22"/>
    <n v="4"/>
    <n v="16"/>
    <n v="35714"/>
    <n v="1373.6153846153845"/>
    <n v="30219.538461538461"/>
    <n v="6043.9076923076927"/>
    <n v="3021.9538461538464"/>
    <n v="3626.3446153846153"/>
    <n v="200"/>
    <n v="3826.3446153846153"/>
    <n v="3200"/>
    <n v="42485.4"/>
    <n v="38659.055384615385"/>
    <s v="Paid"/>
    <s v="ICICI"/>
    <s v="439794922389"/>
    <s v="508293293664"/>
  </r>
  <r>
    <x v="4217"/>
    <x v="50"/>
    <x v="1"/>
    <n v="25"/>
    <x v="3"/>
    <x v="4"/>
    <x v="6"/>
    <s v="2025-01-30"/>
    <x v="0"/>
    <x v="0"/>
    <n v="26"/>
    <n v="23"/>
    <n v="3"/>
    <n v="17"/>
    <n v="27334"/>
    <n v="1051.3076923076924"/>
    <n v="24180.076923076926"/>
    <n v="4836.0153846153853"/>
    <n v="2418.0076923076927"/>
    <n v="2901.6092307692311"/>
    <n v="200"/>
    <n v="3101.6092307692311"/>
    <n v="3400"/>
    <n v="34834.100000000006"/>
    <n v="31732.490769230775"/>
    <s v="Paid"/>
    <s v="SBI"/>
    <s v="823792812615"/>
    <s v="516709403440"/>
  </r>
  <r>
    <x v="4218"/>
    <x v="160"/>
    <x v="0"/>
    <n v="29"/>
    <x v="5"/>
    <x v="2"/>
    <x v="4"/>
    <s v="2023-03-13"/>
    <x v="0"/>
    <x v="0"/>
    <n v="26"/>
    <n v="22"/>
    <n v="4"/>
    <n v="16"/>
    <n v="77772"/>
    <n v="2991.2307692307691"/>
    <n v="65807.076923076922"/>
    <n v="13161.415384615386"/>
    <n v="6580.7076923076929"/>
    <n v="7896.8492307692304"/>
    <n v="200"/>
    <n v="8096.8492307692304"/>
    <n v="3200"/>
    <n v="88749.2"/>
    <n v="80652.350769230761"/>
    <s v="Paid"/>
    <s v="HDFC"/>
    <s v="481077354979"/>
    <s v="276444951174"/>
  </r>
  <r>
    <x v="4219"/>
    <x v="42"/>
    <x v="0"/>
    <n v="42"/>
    <x v="0"/>
    <x v="2"/>
    <x v="0"/>
    <s v="2023-08-04"/>
    <x v="0"/>
    <x v="0"/>
    <n v="26"/>
    <n v="24"/>
    <n v="2"/>
    <n v="12"/>
    <n v="60663"/>
    <n v="2333.1923076923076"/>
    <n v="55996.615384615383"/>
    <n v="11199.323076923078"/>
    <n v="5599.6615384615388"/>
    <n v="6719.5938461538453"/>
    <n v="200"/>
    <n v="6919.5938461538453"/>
    <n v="2400"/>
    <n v="75195.600000000006"/>
    <n v="68276.00615384616"/>
    <s v="Paid"/>
    <s v="HDFC"/>
    <s v="774822474164"/>
    <s v="585218801425"/>
  </r>
  <r>
    <x v="4220"/>
    <x v="73"/>
    <x v="0"/>
    <n v="32"/>
    <x v="3"/>
    <x v="3"/>
    <x v="5"/>
    <s v="2021-08-20"/>
    <x v="0"/>
    <x v="0"/>
    <n v="26"/>
    <n v="24"/>
    <n v="2"/>
    <n v="11"/>
    <n v="72773"/>
    <n v="2798.9615384615386"/>
    <n v="67175.076923076922"/>
    <n v="13435.015384615384"/>
    <n v="6717.5076923076922"/>
    <n v="8061.0092307692303"/>
    <n v="200"/>
    <n v="8261.0092307692303"/>
    <n v="2200"/>
    <n v="89527.6"/>
    <n v="81266.590769230781"/>
    <s v="Paid"/>
    <s v="SBI"/>
    <s v="282141165225"/>
    <s v="738187856598"/>
  </r>
  <r>
    <x v="4221"/>
    <x v="4"/>
    <x v="0"/>
    <n v="50"/>
    <x v="0"/>
    <x v="4"/>
    <x v="1"/>
    <s v="2020-10-27"/>
    <x v="0"/>
    <x v="0"/>
    <n v="26"/>
    <n v="24"/>
    <n v="2"/>
    <n v="17"/>
    <n v="18711"/>
    <n v="719.65384615384619"/>
    <n v="17271.692307692309"/>
    <n v="3454.3384615384621"/>
    <n v="1727.169230769231"/>
    <n v="2072.603076923077"/>
    <n v="200"/>
    <n v="2272.603076923077"/>
    <n v="3400"/>
    <n v="25853.200000000001"/>
    <n v="23580.596923076922"/>
    <s v="Paid"/>
    <s v="SBI"/>
    <s v="685095553491"/>
    <s v="361634291747"/>
  </r>
  <r>
    <x v="4222"/>
    <x v="82"/>
    <x v="1"/>
    <n v="50"/>
    <x v="4"/>
    <x v="0"/>
    <x v="4"/>
    <s v="2025-03-26"/>
    <x v="0"/>
    <x v="0"/>
    <n v="26"/>
    <n v="24"/>
    <n v="2"/>
    <n v="0"/>
    <n v="51724"/>
    <n v="1989.3846153846155"/>
    <n v="47745.230769230773"/>
    <n v="9549.046153846155"/>
    <n v="4774.5230769230775"/>
    <n v="5729.4276923076923"/>
    <n v="200"/>
    <n v="5929.4276923076923"/>
    <n v="0"/>
    <n v="62068.800000000003"/>
    <n v="56139.372307692312"/>
    <s v="Paid"/>
    <s v="SBI"/>
    <s v="970116462958"/>
    <s v="196896656736"/>
  </r>
  <r>
    <x v="4223"/>
    <x v="125"/>
    <x v="1"/>
    <n v="43"/>
    <x v="3"/>
    <x v="2"/>
    <x v="3"/>
    <s v="2022-09-27"/>
    <x v="0"/>
    <x v="0"/>
    <n v="26"/>
    <n v="23"/>
    <n v="3"/>
    <n v="9"/>
    <n v="73789"/>
    <n v="2838.0384615384614"/>
    <n v="65274.88461538461"/>
    <n v="13054.976923076923"/>
    <n v="6527.4884615384617"/>
    <n v="7832.9861538461528"/>
    <n v="200"/>
    <n v="8032.9861538461528"/>
    <n v="1800"/>
    <n v="86657.349999999991"/>
    <n v="78624.363846153836"/>
    <s v="Paid"/>
    <s v="SBI"/>
    <s v="569839710136"/>
    <s v="148253401065"/>
  </r>
  <r>
    <x v="4224"/>
    <x v="29"/>
    <x v="1"/>
    <n v="41"/>
    <x v="0"/>
    <x v="4"/>
    <x v="2"/>
    <s v="2020-09-20"/>
    <x v="0"/>
    <x v="0"/>
    <n v="26"/>
    <n v="22"/>
    <n v="4"/>
    <n v="4"/>
    <n v="61449"/>
    <n v="2363.4230769230771"/>
    <n v="51995.307692307695"/>
    <n v="10399.061538461539"/>
    <n v="5199.5307692307697"/>
    <n v="6239.4369230769234"/>
    <n v="200"/>
    <n v="6439.4369230769234"/>
    <n v="800"/>
    <n v="68393.900000000009"/>
    <n v="61954.463076923086"/>
    <s v="Paid"/>
    <s v="HDFC"/>
    <s v="701239045081"/>
    <s v="115456446083"/>
  </r>
  <r>
    <x v="4225"/>
    <x v="68"/>
    <x v="0"/>
    <n v="52"/>
    <x v="2"/>
    <x v="1"/>
    <x v="0"/>
    <s v="2021-05-25"/>
    <x v="0"/>
    <x v="0"/>
    <n v="26"/>
    <n v="23"/>
    <n v="3"/>
    <n v="16"/>
    <n v="54199"/>
    <n v="2084.5769230769229"/>
    <n v="47945.269230769227"/>
    <n v="9589.0538461538454"/>
    <n v="4794.5269230769227"/>
    <n v="5753.4323076923074"/>
    <n v="200"/>
    <n v="5953.4323076923074"/>
    <n v="3200"/>
    <n v="65528.849999999991"/>
    <n v="59575.417692307681"/>
    <s v="Paid"/>
    <s v="ICICI"/>
    <s v="711277513845"/>
    <s v="381876134565"/>
  </r>
  <r>
    <x v="4226"/>
    <x v="94"/>
    <x v="1"/>
    <n v="30"/>
    <x v="0"/>
    <x v="4"/>
    <x v="4"/>
    <s v="2024-04-05"/>
    <x v="0"/>
    <x v="0"/>
    <n v="26"/>
    <n v="26"/>
    <n v="0"/>
    <n v="14"/>
    <n v="40253"/>
    <n v="1548.1923076923076"/>
    <n v="40253"/>
    <n v="8050.6"/>
    <n v="4025.3"/>
    <n v="4830.3599999999997"/>
    <n v="200"/>
    <n v="5030.3599999999997"/>
    <n v="2800"/>
    <n v="55128.9"/>
    <n v="50098.54"/>
    <s v="Paid"/>
    <s v="ICICI"/>
    <s v="997412942530"/>
    <s v="285219851111"/>
  </r>
  <r>
    <x v="4227"/>
    <x v="12"/>
    <x v="1"/>
    <n v="34"/>
    <x v="4"/>
    <x v="2"/>
    <x v="2"/>
    <s v="2022-10-02"/>
    <x v="0"/>
    <x v="0"/>
    <n v="26"/>
    <n v="23"/>
    <n v="3"/>
    <n v="6"/>
    <n v="42687"/>
    <n v="1641.8076923076924"/>
    <n v="37761.576923076922"/>
    <n v="7552.3153846153846"/>
    <n v="3776.1576923076923"/>
    <n v="4531.3892307692304"/>
    <n v="200"/>
    <n v="4731.3892307692304"/>
    <n v="1200"/>
    <n v="50290.05"/>
    <n v="45558.660769230773"/>
    <s v="Paid"/>
    <s v="HDFC"/>
    <s v="961783152027"/>
    <s v="289972005344"/>
  </r>
  <r>
    <x v="4228"/>
    <x v="96"/>
    <x v="0"/>
    <n v="52"/>
    <x v="5"/>
    <x v="3"/>
    <x v="1"/>
    <s v="2022-06-05"/>
    <x v="0"/>
    <x v="0"/>
    <n v="26"/>
    <n v="24"/>
    <n v="2"/>
    <n v="7"/>
    <n v="74842"/>
    <n v="2878.5384615384614"/>
    <n v="69084.923076923078"/>
    <n v="13816.984615384616"/>
    <n v="6908.4923076923078"/>
    <n v="8290.1907692307686"/>
    <n v="200"/>
    <n v="8490.1907692307686"/>
    <n v="1400"/>
    <n v="91210.4"/>
    <n v="82720.209230769222"/>
    <s v="Paid"/>
    <s v="SBI"/>
    <s v="896223468489"/>
    <s v="589898610069"/>
  </r>
  <r>
    <x v="4229"/>
    <x v="192"/>
    <x v="1"/>
    <n v="34"/>
    <x v="4"/>
    <x v="3"/>
    <x v="2"/>
    <s v="2024-04-23"/>
    <x v="0"/>
    <x v="0"/>
    <n v="26"/>
    <n v="26"/>
    <n v="0"/>
    <n v="12"/>
    <n v="40840"/>
    <n v="1570.7692307692307"/>
    <n v="40840"/>
    <n v="8168"/>
    <n v="4084"/>
    <n v="4900.8"/>
    <n v="200"/>
    <n v="5100.8"/>
    <n v="2400"/>
    <n v="55492"/>
    <n v="50391.199999999997"/>
    <s v="Paid"/>
    <s v="HDFC"/>
    <s v="509354799104"/>
    <s v="834194815711"/>
  </r>
  <r>
    <x v="4230"/>
    <x v="28"/>
    <x v="1"/>
    <n v="37"/>
    <x v="6"/>
    <x v="3"/>
    <x v="1"/>
    <s v="2024-10-14"/>
    <x v="0"/>
    <x v="0"/>
    <n v="26"/>
    <n v="21"/>
    <n v="5"/>
    <n v="1"/>
    <n v="67641"/>
    <n v="2601.5769230769229"/>
    <n v="54633.115384615383"/>
    <n v="10926.623076923077"/>
    <n v="5463.3115384615385"/>
    <n v="6555.9738461538454"/>
    <n v="200"/>
    <n v="6755.9738461538454"/>
    <n v="200"/>
    <n v="71223.05"/>
    <n v="64467.076153846159"/>
    <s v="Paid"/>
    <s v="ICICI"/>
    <s v="367362545477"/>
    <s v="425207337751"/>
  </r>
  <r>
    <x v="4231"/>
    <x v="53"/>
    <x v="1"/>
    <n v="28"/>
    <x v="7"/>
    <x v="0"/>
    <x v="5"/>
    <s v="2022-08-30"/>
    <x v="0"/>
    <x v="0"/>
    <n v="26"/>
    <n v="24"/>
    <n v="2"/>
    <n v="19"/>
    <n v="51225"/>
    <n v="1970.1923076923076"/>
    <n v="47284.615384615383"/>
    <n v="9456.9230769230762"/>
    <n v="4728.4615384615381"/>
    <n v="5674.1538461538457"/>
    <n v="200"/>
    <n v="5874.1538461538457"/>
    <n v="3800"/>
    <n v="65270"/>
    <n v="59395.846153846156"/>
    <s v="Paid"/>
    <s v="SBI"/>
    <s v="105555568729"/>
    <s v="126688670293"/>
  </r>
  <r>
    <x v="4232"/>
    <x v="102"/>
    <x v="0"/>
    <n v="45"/>
    <x v="1"/>
    <x v="5"/>
    <x v="4"/>
    <s v="2024-12-05"/>
    <x v="0"/>
    <x v="0"/>
    <n v="26"/>
    <n v="23"/>
    <n v="3"/>
    <n v="8"/>
    <n v="34489"/>
    <n v="1326.5"/>
    <n v="30509.5"/>
    <n v="6101.9000000000005"/>
    <n v="3050.9500000000003"/>
    <n v="3661.14"/>
    <n v="200"/>
    <n v="3861.14"/>
    <n v="1600"/>
    <n v="41262.35"/>
    <n v="37401.21"/>
    <s v="Paid"/>
    <s v="HDFC"/>
    <s v="920746456341"/>
    <s v="269674031584"/>
  </r>
  <r>
    <x v="4233"/>
    <x v="149"/>
    <x v="0"/>
    <n v="41"/>
    <x v="4"/>
    <x v="1"/>
    <x v="5"/>
    <s v="2024-09-21"/>
    <x v="0"/>
    <x v="0"/>
    <n v="26"/>
    <n v="22"/>
    <n v="4"/>
    <n v="5"/>
    <n v="71920"/>
    <n v="2766.1538461538462"/>
    <n v="60855.384615384617"/>
    <n v="12171.076923076924"/>
    <n v="6085.5384615384619"/>
    <n v="7302.6461538461535"/>
    <n v="200"/>
    <n v="7502.6461538461535"/>
    <n v="1000"/>
    <n v="80112.000000000015"/>
    <n v="72609.353846153856"/>
    <s v="Paid"/>
    <s v="HDFC"/>
    <s v="192429237110"/>
    <s v="227089807436"/>
  </r>
  <r>
    <x v="4234"/>
    <x v="101"/>
    <x v="0"/>
    <n v="25"/>
    <x v="2"/>
    <x v="4"/>
    <x v="5"/>
    <s v="2021-12-12"/>
    <x v="0"/>
    <x v="0"/>
    <n v="26"/>
    <n v="24"/>
    <n v="2"/>
    <n v="16"/>
    <n v="41361"/>
    <n v="1590.8076923076924"/>
    <n v="38179.384615384617"/>
    <n v="7635.876923076924"/>
    <n v="3817.938461538462"/>
    <n v="4581.5261538461536"/>
    <n v="200"/>
    <n v="4781.5261538461536"/>
    <n v="3200"/>
    <n v="52833.200000000004"/>
    <n v="48051.673846153848"/>
    <s v="Paid"/>
    <s v="ICICI"/>
    <s v="625145826343"/>
    <s v="444359353309"/>
  </r>
  <r>
    <x v="4235"/>
    <x v="190"/>
    <x v="1"/>
    <n v="51"/>
    <x v="1"/>
    <x v="5"/>
    <x v="5"/>
    <s v="2020-03-06"/>
    <x v="0"/>
    <x v="0"/>
    <n v="26"/>
    <n v="23"/>
    <n v="3"/>
    <n v="6"/>
    <n v="43698"/>
    <n v="1680.6923076923076"/>
    <n v="38655.923076923078"/>
    <n v="7731.1846153846163"/>
    <n v="3865.5923076923082"/>
    <n v="4638.7107692307691"/>
    <n v="200"/>
    <n v="4838.7107692307691"/>
    <n v="1200"/>
    <n v="51452.7"/>
    <n v="46613.989230769228"/>
    <s v="Paid"/>
    <s v="ICICI"/>
    <s v="286344776827"/>
    <s v="497266440149"/>
  </r>
  <r>
    <x v="4236"/>
    <x v="46"/>
    <x v="1"/>
    <n v="30"/>
    <x v="3"/>
    <x v="3"/>
    <x v="2"/>
    <s v="2020-04-17"/>
    <x v="0"/>
    <x v="0"/>
    <n v="26"/>
    <n v="22"/>
    <n v="4"/>
    <n v="18"/>
    <n v="61165"/>
    <n v="2352.5"/>
    <n v="51755"/>
    <n v="10351"/>
    <n v="5175.5"/>
    <n v="6210.5999999999995"/>
    <n v="200"/>
    <n v="6410.5999999999995"/>
    <n v="3600"/>
    <n v="70881.5"/>
    <n v="64470.9"/>
    <s v="Paid"/>
    <s v="SBI"/>
    <s v="383622083287"/>
    <s v="721006910061"/>
  </r>
  <r>
    <x v="4237"/>
    <x v="164"/>
    <x v="1"/>
    <n v="49"/>
    <x v="2"/>
    <x v="5"/>
    <x v="6"/>
    <s v="2021-07-13"/>
    <x v="0"/>
    <x v="0"/>
    <n v="26"/>
    <n v="25"/>
    <n v="1"/>
    <n v="1"/>
    <n v="22547"/>
    <n v="867.19230769230774"/>
    <n v="21679.807692307695"/>
    <n v="4335.961538461539"/>
    <n v="2167.9807692307695"/>
    <n v="2601.5769230769233"/>
    <n v="200"/>
    <n v="2801.5769230769233"/>
    <n v="200"/>
    <n v="28383.750000000004"/>
    <n v="25582.173076923082"/>
    <s v="Paid"/>
    <s v="SBI"/>
    <s v="749173587360"/>
    <s v="598405852927"/>
  </r>
  <r>
    <x v="4238"/>
    <x v="129"/>
    <x v="0"/>
    <n v="22"/>
    <x v="1"/>
    <x v="5"/>
    <x v="0"/>
    <s v="2021-04-26"/>
    <x v="0"/>
    <x v="0"/>
    <n v="26"/>
    <n v="24"/>
    <n v="2"/>
    <n v="19"/>
    <n v="75291"/>
    <n v="2895.8076923076924"/>
    <n v="69499.384615384624"/>
    <n v="13899.876923076925"/>
    <n v="6949.9384615384624"/>
    <n v="8339.9261538461542"/>
    <n v="200"/>
    <n v="8539.9261538461542"/>
    <n v="3800"/>
    <n v="94149.200000000012"/>
    <n v="85609.273846153854"/>
    <s v="Paid"/>
    <s v="ICICI"/>
    <s v="478789993732"/>
    <s v="322401809581"/>
  </r>
  <r>
    <x v="4239"/>
    <x v="79"/>
    <x v="0"/>
    <n v="49"/>
    <x v="0"/>
    <x v="1"/>
    <x v="6"/>
    <s v="2022-01-19"/>
    <x v="0"/>
    <x v="0"/>
    <n v="26"/>
    <n v="24"/>
    <n v="2"/>
    <n v="1"/>
    <n v="72875"/>
    <n v="2802.8846153846152"/>
    <n v="67269.230769230766"/>
    <n v="13453.846153846154"/>
    <n v="6726.9230769230771"/>
    <n v="8072.3076923076915"/>
    <n v="200"/>
    <n v="8272.3076923076915"/>
    <n v="200"/>
    <n v="87650"/>
    <n v="79377.692307692312"/>
    <s v="Paid"/>
    <s v="Axis"/>
    <s v="253684663143"/>
    <s v="146481502956"/>
  </r>
  <r>
    <x v="4240"/>
    <x v="165"/>
    <x v="1"/>
    <n v="39"/>
    <x v="0"/>
    <x v="5"/>
    <x v="3"/>
    <s v="2023-06-07"/>
    <x v="0"/>
    <x v="0"/>
    <n v="26"/>
    <n v="23"/>
    <n v="3"/>
    <n v="4"/>
    <n v="52042"/>
    <n v="2001.6153846153845"/>
    <n v="46037.153846153844"/>
    <n v="9207.4307692307684"/>
    <n v="4603.7153846153842"/>
    <n v="5524.4584615384611"/>
    <n v="200"/>
    <n v="5724.4584615384611"/>
    <n v="800"/>
    <n v="60648.299999999996"/>
    <n v="54923.841538461536"/>
    <s v="Paid"/>
    <s v="Axis"/>
    <s v="542064390906"/>
    <s v="253321303350"/>
  </r>
  <r>
    <x v="4241"/>
    <x v="131"/>
    <x v="1"/>
    <n v="33"/>
    <x v="1"/>
    <x v="5"/>
    <x v="6"/>
    <s v="2024-03-29"/>
    <x v="0"/>
    <x v="0"/>
    <n v="26"/>
    <n v="24"/>
    <n v="2"/>
    <n v="16"/>
    <n v="51830"/>
    <n v="1993.4615384615386"/>
    <n v="47843.076923076922"/>
    <n v="9568.6153846153848"/>
    <n v="4784.3076923076924"/>
    <n v="5741.1692307692301"/>
    <n v="200"/>
    <n v="5941.1692307692301"/>
    <n v="3200"/>
    <n v="65396"/>
    <n v="59454.830769230772"/>
    <s v="Paid"/>
    <s v="ICICI"/>
    <s v="901231603841"/>
    <s v="182115557069"/>
  </r>
  <r>
    <x v="4242"/>
    <x v="143"/>
    <x v="1"/>
    <n v="53"/>
    <x v="2"/>
    <x v="1"/>
    <x v="4"/>
    <s v="2025-01-30"/>
    <x v="0"/>
    <x v="0"/>
    <n v="26"/>
    <n v="21"/>
    <n v="5"/>
    <n v="2"/>
    <n v="50659"/>
    <n v="1948.4230769230769"/>
    <n v="40916.884615384617"/>
    <n v="8183.376923076924"/>
    <n v="4091.688461538462"/>
    <n v="4910.0261538461536"/>
    <n v="200"/>
    <n v="5110.0261538461536"/>
    <n v="400"/>
    <n v="53591.950000000004"/>
    <n v="48481.923846153848"/>
    <s v="Paid"/>
    <s v="ICICI"/>
    <s v="181149020641"/>
    <s v="499791180200"/>
  </r>
  <r>
    <x v="4243"/>
    <x v="61"/>
    <x v="0"/>
    <n v="48"/>
    <x v="6"/>
    <x v="1"/>
    <x v="2"/>
    <s v="2020-10-16"/>
    <x v="0"/>
    <x v="0"/>
    <n v="26"/>
    <n v="24"/>
    <n v="2"/>
    <n v="7"/>
    <n v="52378"/>
    <n v="2014.5384615384614"/>
    <n v="48348.923076923078"/>
    <n v="9669.7846153846167"/>
    <n v="4834.8923076923083"/>
    <n v="5801.8707692307689"/>
    <n v="200"/>
    <n v="6001.8707692307689"/>
    <n v="1400"/>
    <n v="64253.600000000006"/>
    <n v="58251.729230769241"/>
    <s v="Paid"/>
    <s v="SBI"/>
    <s v="708787072064"/>
    <s v="170133766947"/>
  </r>
  <r>
    <x v="4244"/>
    <x v="118"/>
    <x v="1"/>
    <n v="34"/>
    <x v="7"/>
    <x v="4"/>
    <x v="2"/>
    <s v="2022-03-28"/>
    <x v="0"/>
    <x v="0"/>
    <n v="26"/>
    <n v="24"/>
    <n v="2"/>
    <n v="14"/>
    <n v="67630"/>
    <n v="2601.1538461538462"/>
    <n v="62427.692307692312"/>
    <n v="12485.538461538463"/>
    <n v="6242.7692307692314"/>
    <n v="7491.3230769230768"/>
    <n v="200"/>
    <n v="7691.3230769230768"/>
    <n v="2800"/>
    <n v="83956.000000000015"/>
    <n v="76264.676923076942"/>
    <s v="Paid"/>
    <s v="ICICI"/>
    <s v="812381147515"/>
    <s v="768946709947"/>
  </r>
  <r>
    <x v="4245"/>
    <x v="175"/>
    <x v="0"/>
    <n v="43"/>
    <x v="3"/>
    <x v="0"/>
    <x v="3"/>
    <s v="2023-09-05"/>
    <x v="0"/>
    <x v="0"/>
    <n v="26"/>
    <n v="24"/>
    <n v="2"/>
    <n v="7"/>
    <n v="36091"/>
    <n v="1388.1153846153845"/>
    <n v="33314.769230769227"/>
    <n v="6662.9538461538459"/>
    <n v="3331.476923076923"/>
    <n v="3997.7723076923071"/>
    <n v="200"/>
    <n v="4197.7723076923066"/>
    <n v="1400"/>
    <n v="44709.2"/>
    <n v="40511.42769230769"/>
    <s v="Paid"/>
    <s v="Axis"/>
    <s v="999713771810"/>
    <s v="433338882671"/>
  </r>
  <r>
    <x v="4246"/>
    <x v="12"/>
    <x v="1"/>
    <n v="24"/>
    <x v="4"/>
    <x v="1"/>
    <x v="2"/>
    <s v="2022-01-06"/>
    <x v="0"/>
    <x v="0"/>
    <n v="26"/>
    <n v="24"/>
    <n v="2"/>
    <n v="20"/>
    <n v="38196"/>
    <n v="1469.0769230769231"/>
    <n v="35257.846153846156"/>
    <n v="7051.5692307692316"/>
    <n v="3525.7846153846158"/>
    <n v="4230.9415384615386"/>
    <n v="200"/>
    <n v="4430.9415384615386"/>
    <n v="4000"/>
    <n v="49835.200000000004"/>
    <n v="45404.258461538469"/>
    <s v="Paid"/>
    <s v="ICICI"/>
    <s v="469639212406"/>
    <s v="994129863330"/>
  </r>
  <r>
    <x v="4247"/>
    <x v="111"/>
    <x v="0"/>
    <n v="43"/>
    <x v="7"/>
    <x v="3"/>
    <x v="2"/>
    <s v="2020-04-29"/>
    <x v="0"/>
    <x v="0"/>
    <n v="26"/>
    <n v="23"/>
    <n v="3"/>
    <n v="5"/>
    <n v="66729"/>
    <n v="2566.5"/>
    <n v="59029.5"/>
    <n v="11805.900000000001"/>
    <n v="5902.9500000000007"/>
    <n v="7083.54"/>
    <n v="200"/>
    <n v="7283.54"/>
    <n v="1000"/>
    <n v="77738.349999999991"/>
    <n v="70454.81"/>
    <s v="Paid"/>
    <s v="ICICI"/>
    <s v="403416091850"/>
    <s v="155653421124"/>
  </r>
  <r>
    <x v="4248"/>
    <x v="9"/>
    <x v="0"/>
    <n v="53"/>
    <x v="4"/>
    <x v="0"/>
    <x v="6"/>
    <s v="2020-07-23"/>
    <x v="0"/>
    <x v="0"/>
    <n v="26"/>
    <n v="24"/>
    <n v="2"/>
    <n v="3"/>
    <n v="69355"/>
    <n v="2667.5"/>
    <n v="64020"/>
    <n v="12804"/>
    <n v="6402"/>
    <n v="7682.4"/>
    <n v="200"/>
    <n v="7882.4"/>
    <n v="600"/>
    <n v="83826"/>
    <n v="75943.600000000006"/>
    <s v="Paid"/>
    <s v="ICICI"/>
    <s v="473264151129"/>
    <s v="247461500910"/>
  </r>
  <r>
    <x v="4249"/>
    <x v="25"/>
    <x v="0"/>
    <n v="33"/>
    <x v="4"/>
    <x v="0"/>
    <x v="5"/>
    <s v="2021-04-19"/>
    <x v="0"/>
    <x v="0"/>
    <n v="26"/>
    <n v="24"/>
    <n v="2"/>
    <n v="8"/>
    <n v="59750"/>
    <n v="2298.0769230769229"/>
    <n v="55153.846153846149"/>
    <n v="11030.76923076923"/>
    <n v="5515.3846153846152"/>
    <n v="6618.4615384615372"/>
    <n v="200"/>
    <n v="6818.4615384615372"/>
    <n v="1600"/>
    <n v="73299.999999999985"/>
    <n v="66481.538461538454"/>
    <s v="Paid"/>
    <s v="SBI"/>
    <s v="848053824952"/>
    <s v="972069317531"/>
  </r>
  <r>
    <x v="4250"/>
    <x v="49"/>
    <x v="1"/>
    <n v="30"/>
    <x v="3"/>
    <x v="0"/>
    <x v="5"/>
    <s v="2020-05-31"/>
    <x v="0"/>
    <x v="0"/>
    <n v="26"/>
    <n v="25"/>
    <n v="1"/>
    <n v="14"/>
    <n v="47253"/>
    <n v="1817.4230769230769"/>
    <n v="45435.576923076922"/>
    <n v="9087.1153846153848"/>
    <n v="4543.5576923076924"/>
    <n v="5452.2692307692305"/>
    <n v="200"/>
    <n v="5652.2692307692305"/>
    <n v="2800"/>
    <n v="61866.25"/>
    <n v="56213.980769230766"/>
    <s v="Paid"/>
    <s v="SBI"/>
    <s v="404969835391"/>
    <s v="601350705271"/>
  </r>
  <r>
    <x v="4251"/>
    <x v="102"/>
    <x v="1"/>
    <n v="26"/>
    <x v="2"/>
    <x v="4"/>
    <x v="5"/>
    <s v="2019-01-10"/>
    <x v="0"/>
    <x v="0"/>
    <n v="26"/>
    <n v="24"/>
    <n v="2"/>
    <n v="7"/>
    <n v="22737"/>
    <n v="874.5"/>
    <n v="20988"/>
    <n v="4197.6000000000004"/>
    <n v="2098.8000000000002"/>
    <n v="2518.56"/>
    <n v="200"/>
    <n v="2718.56"/>
    <n v="1400"/>
    <n v="28684.399999999998"/>
    <n v="25965.839999999997"/>
    <s v="Paid"/>
    <s v="Axis"/>
    <s v="995462900660"/>
    <s v="743925948079"/>
  </r>
  <r>
    <x v="4252"/>
    <x v="18"/>
    <x v="0"/>
    <n v="45"/>
    <x v="7"/>
    <x v="4"/>
    <x v="1"/>
    <s v="2021-11-23"/>
    <x v="0"/>
    <x v="0"/>
    <n v="26"/>
    <n v="24"/>
    <n v="2"/>
    <n v="8"/>
    <n v="42687"/>
    <n v="1641.8076923076924"/>
    <n v="39403.384615384617"/>
    <n v="7880.6769230769241"/>
    <n v="3940.3384615384621"/>
    <n v="4728.4061538461538"/>
    <n v="200"/>
    <n v="4928.4061538461538"/>
    <n v="1600"/>
    <n v="52824.4"/>
    <n v="47895.993846153848"/>
    <s v="Paid"/>
    <s v="SBI"/>
    <s v="335201426382"/>
    <s v="799466017754"/>
  </r>
  <r>
    <x v="4253"/>
    <x v="123"/>
    <x v="0"/>
    <n v="54"/>
    <x v="2"/>
    <x v="3"/>
    <x v="0"/>
    <s v="2021-07-12"/>
    <x v="0"/>
    <x v="0"/>
    <n v="26"/>
    <n v="25"/>
    <n v="1"/>
    <n v="18"/>
    <n v="31003"/>
    <n v="1192.4230769230769"/>
    <n v="29810.576923076922"/>
    <n v="5962.1153846153848"/>
    <n v="2981.0576923076924"/>
    <n v="3577.2692307692305"/>
    <n v="200"/>
    <n v="3777.2692307692305"/>
    <n v="3600"/>
    <n v="42353.75"/>
    <n v="38576.480769230766"/>
    <s v="Paid"/>
    <s v="Axis"/>
    <s v="936743634505"/>
    <s v="606348260121"/>
  </r>
  <r>
    <x v="4254"/>
    <x v="121"/>
    <x v="1"/>
    <n v="25"/>
    <x v="7"/>
    <x v="2"/>
    <x v="5"/>
    <s v="2024-09-03"/>
    <x v="0"/>
    <x v="0"/>
    <n v="26"/>
    <n v="21"/>
    <n v="5"/>
    <n v="13"/>
    <n v="26557"/>
    <n v="1021.4230769230769"/>
    <n v="21449.884615384613"/>
    <n v="4289.9769230769225"/>
    <n v="2144.9884615384613"/>
    <n v="2573.9861538461537"/>
    <n v="200"/>
    <n v="2773.9861538461537"/>
    <n v="2600"/>
    <n v="30484.85"/>
    <n v="27710.863846153843"/>
    <s v="Paid"/>
    <s v="ICICI"/>
    <s v="973179228567"/>
    <s v="828960278207"/>
  </r>
  <r>
    <x v="4255"/>
    <x v="8"/>
    <x v="0"/>
    <n v="50"/>
    <x v="3"/>
    <x v="4"/>
    <x v="3"/>
    <s v="2020-10-09"/>
    <x v="0"/>
    <x v="0"/>
    <n v="26"/>
    <n v="23"/>
    <n v="3"/>
    <n v="15"/>
    <n v="51026"/>
    <n v="1962.5384615384614"/>
    <n v="45138.38461538461"/>
    <n v="9027.6769230769223"/>
    <n v="4513.8384615384612"/>
    <n v="5416.6061538461527"/>
    <n v="200"/>
    <n v="5616.6061538461527"/>
    <n v="3000"/>
    <n v="61679.899999999994"/>
    <n v="56063.293846153843"/>
    <s v="Paid"/>
    <s v="ICICI"/>
    <s v="218293619226"/>
    <s v="218547708385"/>
  </r>
  <r>
    <x v="4256"/>
    <x v="110"/>
    <x v="0"/>
    <n v="49"/>
    <x v="4"/>
    <x v="2"/>
    <x v="4"/>
    <s v="2020-03-18"/>
    <x v="0"/>
    <x v="0"/>
    <n v="26"/>
    <n v="25"/>
    <n v="1"/>
    <n v="4"/>
    <n v="64321"/>
    <n v="2473.8846153846152"/>
    <n v="61847.115384615383"/>
    <n v="12369.423076923078"/>
    <n v="6184.711538461539"/>
    <n v="7421.6538461538457"/>
    <n v="200"/>
    <n v="7621.6538461538457"/>
    <n v="800"/>
    <n v="81201.25"/>
    <n v="73579.596153846156"/>
    <s v="Paid"/>
    <s v="Axis"/>
    <s v="757847032826"/>
    <s v="212373136993"/>
  </r>
  <r>
    <x v="4257"/>
    <x v="56"/>
    <x v="0"/>
    <n v="43"/>
    <x v="2"/>
    <x v="4"/>
    <x v="5"/>
    <s v="2025-06-05"/>
    <x v="0"/>
    <x v="0"/>
    <n v="26"/>
    <n v="24"/>
    <n v="2"/>
    <n v="4"/>
    <n v="62193"/>
    <n v="2392.0384615384614"/>
    <n v="57408.923076923078"/>
    <n v="11481.784615384617"/>
    <n v="5740.8923076923083"/>
    <n v="6889.0707692307687"/>
    <n v="200"/>
    <n v="7089.0707692307687"/>
    <n v="800"/>
    <n v="75431.600000000006"/>
    <n v="68342.529230769243"/>
    <s v="Paid"/>
    <s v="ICICI"/>
    <s v="843257612097"/>
    <s v="185335889448"/>
  </r>
  <r>
    <x v="4258"/>
    <x v="80"/>
    <x v="1"/>
    <n v="31"/>
    <x v="2"/>
    <x v="3"/>
    <x v="4"/>
    <s v="2020-12-06"/>
    <x v="0"/>
    <x v="0"/>
    <n v="26"/>
    <n v="24"/>
    <n v="2"/>
    <n v="13"/>
    <n v="53538"/>
    <n v="2059.1538461538462"/>
    <n v="49419.692307692312"/>
    <n v="9883.9384615384624"/>
    <n v="4941.9692307692312"/>
    <n v="5930.3630769230776"/>
    <n v="200"/>
    <n v="6130.3630769230776"/>
    <n v="2600"/>
    <n v="66845.600000000006"/>
    <n v="60715.236923076925"/>
    <s v="Paid"/>
    <s v="SBI"/>
    <s v="361965305980"/>
    <s v="950246177891"/>
  </r>
  <r>
    <x v="4259"/>
    <x v="43"/>
    <x v="1"/>
    <n v="50"/>
    <x v="2"/>
    <x v="2"/>
    <x v="0"/>
    <s v="2020-07-28"/>
    <x v="0"/>
    <x v="0"/>
    <n v="26"/>
    <n v="26"/>
    <n v="0"/>
    <n v="10"/>
    <n v="28368"/>
    <n v="1091.0769230769231"/>
    <n v="28368"/>
    <n v="5673.6"/>
    <n v="2836.8"/>
    <n v="3404.16"/>
    <n v="200"/>
    <n v="3604.16"/>
    <n v="2000"/>
    <n v="38878.400000000001"/>
    <n v="35274.240000000005"/>
    <s v="Paid"/>
    <s v="Axis"/>
    <s v="907696352660"/>
    <s v="243354298197"/>
  </r>
  <r>
    <x v="4260"/>
    <x v="91"/>
    <x v="1"/>
    <n v="28"/>
    <x v="4"/>
    <x v="5"/>
    <x v="2"/>
    <s v="2023-01-27"/>
    <x v="0"/>
    <x v="0"/>
    <n v="26"/>
    <n v="23"/>
    <n v="3"/>
    <n v="15"/>
    <n v="46581"/>
    <n v="1791.5769230769231"/>
    <n v="41206.269230769234"/>
    <n v="8241.2538461538479"/>
    <n v="4120.626923076924"/>
    <n v="4944.752307692308"/>
    <n v="200"/>
    <n v="5144.752307692308"/>
    <n v="3000"/>
    <n v="56568.150000000009"/>
    <n v="51423.397692307699"/>
    <s v="Paid"/>
    <s v="ICICI"/>
    <s v="374769213556"/>
    <s v="568503622490"/>
  </r>
  <r>
    <x v="4261"/>
    <x v="103"/>
    <x v="0"/>
    <n v="54"/>
    <x v="4"/>
    <x v="2"/>
    <x v="6"/>
    <s v="2019-12-30"/>
    <x v="0"/>
    <x v="0"/>
    <n v="26"/>
    <n v="23"/>
    <n v="3"/>
    <n v="15"/>
    <n v="35788"/>
    <n v="1376.4615384615386"/>
    <n v="31658.615384615387"/>
    <n v="6331.7230769230773"/>
    <n v="3165.8615384615387"/>
    <n v="3799.0338461538463"/>
    <n v="200"/>
    <n v="3999.0338461538463"/>
    <n v="3000"/>
    <n v="44156.200000000004"/>
    <n v="40157.166153846156"/>
    <s v="Paid"/>
    <s v="HDFC"/>
    <s v="484662668935"/>
    <s v="916635653559"/>
  </r>
  <r>
    <x v="4262"/>
    <x v="167"/>
    <x v="0"/>
    <n v="53"/>
    <x v="6"/>
    <x v="4"/>
    <x v="2"/>
    <s v="2024-08-25"/>
    <x v="0"/>
    <x v="0"/>
    <n v="26"/>
    <n v="23"/>
    <n v="3"/>
    <n v="14"/>
    <n v="51963"/>
    <n v="1998.5769230769231"/>
    <n v="45967.269230769234"/>
    <n v="9193.4538461538468"/>
    <n v="4596.7269230769234"/>
    <n v="5516.0723076923077"/>
    <n v="200"/>
    <n v="5716.0723076923077"/>
    <n v="2800"/>
    <n v="62557.450000000004"/>
    <n v="56841.377692307695"/>
    <s v="Paid"/>
    <s v="ICICI"/>
    <s v="782576628145"/>
    <s v="280238908863"/>
  </r>
  <r>
    <x v="4263"/>
    <x v="109"/>
    <x v="0"/>
    <n v="40"/>
    <x v="0"/>
    <x v="1"/>
    <x v="2"/>
    <s v="2023-06-22"/>
    <x v="0"/>
    <x v="0"/>
    <n v="26"/>
    <n v="24"/>
    <n v="2"/>
    <n v="18"/>
    <n v="68761"/>
    <n v="2644.6538461538462"/>
    <n v="63471.692307692312"/>
    <n v="12694.338461538464"/>
    <n v="6347.1692307692319"/>
    <n v="7616.6030769230774"/>
    <n v="200"/>
    <n v="7816.6030769230774"/>
    <n v="3600"/>
    <n v="86113.2"/>
    <n v="78296.596923076926"/>
    <s v="Paid"/>
    <s v="Axis"/>
    <s v="370346724857"/>
    <s v="190424205014"/>
  </r>
  <r>
    <x v="4264"/>
    <x v="54"/>
    <x v="0"/>
    <n v="50"/>
    <x v="4"/>
    <x v="3"/>
    <x v="4"/>
    <s v="2023-06-08"/>
    <x v="0"/>
    <x v="0"/>
    <n v="26"/>
    <n v="21"/>
    <n v="5"/>
    <n v="6"/>
    <n v="55757"/>
    <n v="2144.5"/>
    <n v="45034.5"/>
    <n v="9006.9"/>
    <n v="4503.45"/>
    <n v="5404.1399999999994"/>
    <n v="200"/>
    <n v="5604.1399999999994"/>
    <n v="1200"/>
    <n v="59744.85"/>
    <n v="54140.71"/>
    <s v="Paid"/>
    <s v="HDFC"/>
    <s v="875284929499"/>
    <s v="749259140132"/>
  </r>
  <r>
    <x v="4265"/>
    <x v="183"/>
    <x v="1"/>
    <n v="46"/>
    <x v="6"/>
    <x v="4"/>
    <x v="4"/>
    <s v="2022-07-26"/>
    <x v="0"/>
    <x v="0"/>
    <n v="26"/>
    <n v="22"/>
    <n v="4"/>
    <n v="16"/>
    <n v="35367"/>
    <n v="1360.2692307692307"/>
    <n v="29925.923076923074"/>
    <n v="5985.1846153846154"/>
    <n v="2992.5923076923077"/>
    <n v="3591.1107692307687"/>
    <n v="200"/>
    <n v="3791.1107692307687"/>
    <n v="3200"/>
    <n v="42103.7"/>
    <n v="38312.589230769227"/>
    <s v="Paid"/>
    <s v="HDFC"/>
    <s v="960303304410"/>
    <s v="533100346552"/>
  </r>
  <r>
    <x v="4266"/>
    <x v="59"/>
    <x v="0"/>
    <n v="25"/>
    <x v="5"/>
    <x v="4"/>
    <x v="5"/>
    <s v="2021-06-22"/>
    <x v="0"/>
    <x v="0"/>
    <n v="26"/>
    <n v="24"/>
    <n v="2"/>
    <n v="1"/>
    <n v="52467"/>
    <n v="2017.9615384615386"/>
    <n v="48431.076923076922"/>
    <n v="9686.2153846153851"/>
    <n v="4843.1076923076926"/>
    <n v="5811.7292307692305"/>
    <n v="200"/>
    <n v="6011.7292307692305"/>
    <n v="200"/>
    <n v="63160.399999999994"/>
    <n v="57148.670769230761"/>
    <s v="Paid"/>
    <s v="ICICI"/>
    <s v="110798773564"/>
    <s v="694454475270"/>
  </r>
  <r>
    <x v="4267"/>
    <x v="27"/>
    <x v="1"/>
    <n v="43"/>
    <x v="6"/>
    <x v="1"/>
    <x v="1"/>
    <s v="2019-05-25"/>
    <x v="0"/>
    <x v="0"/>
    <n v="26"/>
    <n v="23"/>
    <n v="3"/>
    <n v="6"/>
    <n v="53465"/>
    <n v="2056.3461538461538"/>
    <n v="47295.961538461539"/>
    <n v="9459.1923076923085"/>
    <n v="4729.5961538461543"/>
    <n v="5675.5153846153844"/>
    <n v="200"/>
    <n v="5875.5153846153844"/>
    <n v="1200"/>
    <n v="62684.75"/>
    <n v="56809.234615384616"/>
    <s v="Paid"/>
    <s v="SBI"/>
    <s v="613581739269"/>
    <s v="949862594964"/>
  </r>
  <r>
    <x v="4268"/>
    <x v="2"/>
    <x v="0"/>
    <n v="33"/>
    <x v="3"/>
    <x v="0"/>
    <x v="3"/>
    <s v="2020-08-10"/>
    <x v="0"/>
    <x v="0"/>
    <n v="26"/>
    <n v="23"/>
    <n v="3"/>
    <n v="2"/>
    <n v="20934"/>
    <n v="805.15384615384619"/>
    <n v="18518.538461538461"/>
    <n v="3703.7076923076925"/>
    <n v="1851.8538461538462"/>
    <n v="2222.2246153846154"/>
    <n v="200"/>
    <n v="2422.2246153846154"/>
    <n v="400"/>
    <n v="24474.1"/>
    <n v="22051.875384615385"/>
    <s v="Paid"/>
    <s v="ICICI"/>
    <s v="735772964193"/>
    <s v="982890990463"/>
  </r>
  <r>
    <x v="4269"/>
    <x v="83"/>
    <x v="0"/>
    <n v="47"/>
    <x v="5"/>
    <x v="3"/>
    <x v="2"/>
    <s v="2022-07-18"/>
    <x v="0"/>
    <x v="0"/>
    <n v="26"/>
    <n v="21"/>
    <n v="5"/>
    <n v="4"/>
    <n v="22329"/>
    <n v="858.80769230769226"/>
    <n v="18034.961538461539"/>
    <n v="3606.9923076923078"/>
    <n v="1803.4961538461539"/>
    <n v="2164.1953846153847"/>
    <n v="200"/>
    <n v="2364.1953846153847"/>
    <n v="800"/>
    <n v="24245.45"/>
    <n v="21881.254615384616"/>
    <s v="Paid"/>
    <s v="Axis"/>
    <s v="757673453525"/>
    <s v="931782276113"/>
  </r>
  <r>
    <x v="4270"/>
    <x v="104"/>
    <x v="1"/>
    <n v="41"/>
    <x v="6"/>
    <x v="4"/>
    <x v="4"/>
    <s v="2020-12-25"/>
    <x v="0"/>
    <x v="0"/>
    <n v="26"/>
    <n v="23"/>
    <n v="3"/>
    <n v="11"/>
    <n v="40243"/>
    <n v="1547.8076923076924"/>
    <n v="35599.576923076922"/>
    <n v="7119.9153846153849"/>
    <n v="3559.9576923076925"/>
    <n v="4271.9492307692308"/>
    <n v="200"/>
    <n v="4471.9492307692308"/>
    <n v="2200"/>
    <n v="48479.45"/>
    <n v="44007.50076923077"/>
    <s v="Paid"/>
    <s v="HDFC"/>
    <s v="553874622703"/>
    <s v="385469427980"/>
  </r>
  <r>
    <x v="4271"/>
    <x v="138"/>
    <x v="0"/>
    <n v="23"/>
    <x v="4"/>
    <x v="3"/>
    <x v="0"/>
    <s v="2025-10-11"/>
    <x v="0"/>
    <x v="0"/>
    <n v="26"/>
    <n v="22"/>
    <n v="4"/>
    <n v="18"/>
    <n v="51089"/>
    <n v="1964.9615384615386"/>
    <n v="43229.153846153851"/>
    <n v="8645.8307692307699"/>
    <n v="4322.9153846153849"/>
    <n v="5187.4984615384619"/>
    <n v="200"/>
    <n v="5387.4984615384619"/>
    <n v="3600"/>
    <n v="59797.900000000009"/>
    <n v="54410.401538461549"/>
    <s v="Paid"/>
    <s v="ICICI"/>
    <s v="353994286707"/>
    <s v="899222908252"/>
  </r>
  <r>
    <x v="4272"/>
    <x v="65"/>
    <x v="1"/>
    <n v="38"/>
    <x v="3"/>
    <x v="1"/>
    <x v="2"/>
    <s v="2019-01-22"/>
    <x v="0"/>
    <x v="0"/>
    <n v="26"/>
    <n v="22"/>
    <n v="4"/>
    <n v="16"/>
    <n v="73941"/>
    <n v="2843.8846153846152"/>
    <n v="62565.461538461532"/>
    <n v="12513.092307692306"/>
    <n v="6256.5461538461532"/>
    <n v="7507.8553846153836"/>
    <n v="200"/>
    <n v="7707.8553846153836"/>
    <n v="3200"/>
    <n v="84535.099999999991"/>
    <n v="76827.24461538461"/>
    <s v="Paid"/>
    <s v="HDFC"/>
    <s v="712677898180"/>
    <s v="188709023535"/>
  </r>
  <r>
    <x v="4273"/>
    <x v="73"/>
    <x v="1"/>
    <n v="53"/>
    <x v="6"/>
    <x v="5"/>
    <x v="3"/>
    <s v="2019-07-02"/>
    <x v="0"/>
    <x v="0"/>
    <n v="26"/>
    <n v="23"/>
    <n v="3"/>
    <n v="11"/>
    <n v="61088"/>
    <n v="2349.5384615384614"/>
    <n v="54039.38461538461"/>
    <n v="10807.876923076923"/>
    <n v="5403.9384615384615"/>
    <n v="6484.7261538461526"/>
    <n v="200"/>
    <n v="6684.7261538461526"/>
    <n v="2200"/>
    <n v="72451.199999999997"/>
    <n v="65766.473846153851"/>
    <s v="Paid"/>
    <s v="HDFC"/>
    <s v="879070650938"/>
    <s v="688161901777"/>
  </r>
  <r>
    <x v="4274"/>
    <x v="50"/>
    <x v="0"/>
    <n v="44"/>
    <x v="1"/>
    <x v="1"/>
    <x v="2"/>
    <s v="2019-02-09"/>
    <x v="0"/>
    <x v="0"/>
    <n v="26"/>
    <n v="21"/>
    <n v="5"/>
    <n v="13"/>
    <n v="46407"/>
    <n v="1784.8846153846155"/>
    <n v="37482.576923076922"/>
    <n v="7496.5153846153844"/>
    <n v="3748.2576923076922"/>
    <n v="4497.9092307692308"/>
    <n v="200"/>
    <n v="4697.9092307692308"/>
    <n v="2600"/>
    <n v="51327.35"/>
    <n v="46629.440769230765"/>
    <s v="Paid"/>
    <s v="HDFC"/>
    <s v="359042097910"/>
    <s v="745437861277"/>
  </r>
  <r>
    <x v="4275"/>
    <x v="127"/>
    <x v="0"/>
    <n v="26"/>
    <x v="2"/>
    <x v="2"/>
    <x v="1"/>
    <s v="2023-09-08"/>
    <x v="0"/>
    <x v="0"/>
    <n v="26"/>
    <n v="23"/>
    <n v="3"/>
    <n v="5"/>
    <n v="79013"/>
    <n v="3038.9615384615386"/>
    <n v="69896.11538461539"/>
    <n v="13979.223076923079"/>
    <n v="6989.6115384615396"/>
    <n v="8387.5338461538468"/>
    <n v="200"/>
    <n v="8587.5338461538468"/>
    <n v="1000"/>
    <n v="91864.950000000012"/>
    <n v="83277.416153846163"/>
    <s v="Paid"/>
    <s v="Axis"/>
    <s v="789054789734"/>
    <s v="822893178971"/>
  </r>
  <r>
    <x v="4276"/>
    <x v="152"/>
    <x v="0"/>
    <n v="40"/>
    <x v="4"/>
    <x v="0"/>
    <x v="6"/>
    <s v="2022-06-02"/>
    <x v="0"/>
    <x v="0"/>
    <n v="26"/>
    <n v="23"/>
    <n v="3"/>
    <n v="11"/>
    <n v="52247"/>
    <n v="2009.5"/>
    <n v="46218.5"/>
    <n v="9243.7000000000007"/>
    <n v="4621.8500000000004"/>
    <n v="5546.2199999999993"/>
    <n v="200"/>
    <n v="5746.2199999999993"/>
    <n v="2200"/>
    <n v="62284.049999999996"/>
    <n v="56537.829999999994"/>
    <s v="Paid"/>
    <s v="HDFC"/>
    <s v="271062530672"/>
    <s v="751892966004"/>
  </r>
  <r>
    <x v="4277"/>
    <x v="26"/>
    <x v="0"/>
    <n v="50"/>
    <x v="0"/>
    <x v="1"/>
    <x v="3"/>
    <s v="2020-08-22"/>
    <x v="0"/>
    <x v="0"/>
    <n v="26"/>
    <n v="25"/>
    <n v="1"/>
    <n v="0"/>
    <n v="43919"/>
    <n v="1689.1923076923076"/>
    <n v="42229.807692307688"/>
    <n v="8445.9615384615372"/>
    <n v="4222.9807692307686"/>
    <n v="5067.576923076922"/>
    <n v="200"/>
    <n v="5267.576923076922"/>
    <n v="0"/>
    <n v="54898.749999999993"/>
    <n v="49631.173076923071"/>
    <s v="Paid"/>
    <s v="SBI"/>
    <s v="402022502293"/>
    <s v="779853604621"/>
  </r>
  <r>
    <x v="4278"/>
    <x v="170"/>
    <x v="1"/>
    <n v="38"/>
    <x v="4"/>
    <x v="4"/>
    <x v="2"/>
    <s v="2022-09-18"/>
    <x v="0"/>
    <x v="0"/>
    <n v="26"/>
    <n v="24"/>
    <n v="2"/>
    <n v="2"/>
    <n v="31944"/>
    <n v="1228.6153846153845"/>
    <n v="29486.769230769227"/>
    <n v="5897.3538461538456"/>
    <n v="2948.6769230769228"/>
    <n v="3538.412307692307"/>
    <n v="200"/>
    <n v="3738.412307692307"/>
    <n v="400"/>
    <n v="38732.799999999996"/>
    <n v="34994.38769230769"/>
    <s v="Paid"/>
    <s v="HDFC"/>
    <s v="538597226815"/>
    <s v="830646778171"/>
  </r>
  <r>
    <x v="4279"/>
    <x v="17"/>
    <x v="1"/>
    <n v="52"/>
    <x v="5"/>
    <x v="1"/>
    <x v="6"/>
    <s v="2021-01-08"/>
    <x v="0"/>
    <x v="0"/>
    <n v="26"/>
    <n v="23"/>
    <n v="3"/>
    <n v="1"/>
    <n v="60909"/>
    <n v="2342.6538461538462"/>
    <n v="53881.038461538461"/>
    <n v="10776.207692307693"/>
    <n v="5388.1038461538465"/>
    <n v="6465.7246153846154"/>
    <n v="200"/>
    <n v="6665.7246153846154"/>
    <n v="200"/>
    <n v="70245.349999999991"/>
    <n v="63579.625384615378"/>
    <s v="Paid"/>
    <s v="SBI"/>
    <s v="227056378306"/>
    <s v="539642279990"/>
  </r>
  <r>
    <x v="4280"/>
    <x v="34"/>
    <x v="0"/>
    <n v="21"/>
    <x v="7"/>
    <x v="1"/>
    <x v="3"/>
    <s v="2024-05-10"/>
    <x v="0"/>
    <x v="0"/>
    <n v="26"/>
    <n v="24"/>
    <n v="2"/>
    <n v="8"/>
    <n v="50115"/>
    <n v="1927.5"/>
    <n v="46260"/>
    <n v="9252"/>
    <n v="4626"/>
    <n v="5551.2"/>
    <n v="200"/>
    <n v="5751.2"/>
    <n v="1600"/>
    <n v="61738"/>
    <n v="55986.8"/>
    <s v="Paid"/>
    <s v="Axis"/>
    <s v="279059195046"/>
    <s v="427640998536"/>
  </r>
  <r>
    <x v="4281"/>
    <x v="186"/>
    <x v="1"/>
    <n v="22"/>
    <x v="1"/>
    <x v="5"/>
    <x v="1"/>
    <s v="2021-05-18"/>
    <x v="0"/>
    <x v="0"/>
    <n v="26"/>
    <n v="22"/>
    <n v="4"/>
    <n v="9"/>
    <n v="53885"/>
    <n v="2072.5"/>
    <n v="45595"/>
    <n v="9119"/>
    <n v="4559.5"/>
    <n v="5471.4"/>
    <n v="200"/>
    <n v="5671.4"/>
    <n v="1800"/>
    <n v="61073.5"/>
    <n v="55402.1"/>
    <s v="Paid"/>
    <s v="Axis"/>
    <s v="188914493738"/>
    <s v="881627723122"/>
  </r>
  <r>
    <x v="4282"/>
    <x v="191"/>
    <x v="0"/>
    <n v="48"/>
    <x v="3"/>
    <x v="3"/>
    <x v="3"/>
    <s v="2023-02-20"/>
    <x v="0"/>
    <x v="0"/>
    <n v="26"/>
    <n v="23"/>
    <n v="3"/>
    <n v="2"/>
    <n v="27954"/>
    <n v="1075.1538461538462"/>
    <n v="24728.538461538461"/>
    <n v="4945.7076923076929"/>
    <n v="2472.8538461538465"/>
    <n v="2967.4246153846152"/>
    <n v="200"/>
    <n v="3167.4246153846152"/>
    <n v="400"/>
    <n v="32547.1"/>
    <n v="29379.675384615384"/>
    <s v="Paid"/>
    <s v="Axis"/>
    <s v="836146387581"/>
    <s v="495938648879"/>
  </r>
  <r>
    <x v="4283"/>
    <x v="57"/>
    <x v="0"/>
    <n v="42"/>
    <x v="6"/>
    <x v="0"/>
    <x v="1"/>
    <s v="2023-07-23"/>
    <x v="0"/>
    <x v="0"/>
    <n v="26"/>
    <n v="25"/>
    <n v="1"/>
    <n v="3"/>
    <n v="35124"/>
    <n v="1350.9230769230769"/>
    <n v="33773.076923076922"/>
    <n v="6754.6153846153848"/>
    <n v="3377.3076923076924"/>
    <n v="4052.7692307692305"/>
    <n v="200"/>
    <n v="4252.7692307692305"/>
    <n v="600"/>
    <n v="44505"/>
    <n v="40252.230769230766"/>
    <s v="Paid"/>
    <s v="HDFC"/>
    <s v="406724473677"/>
    <s v="106756200182"/>
  </r>
  <r>
    <x v="4284"/>
    <x v="21"/>
    <x v="1"/>
    <n v="54"/>
    <x v="2"/>
    <x v="4"/>
    <x v="5"/>
    <s v="2019-02-14"/>
    <x v="0"/>
    <x v="0"/>
    <n v="26"/>
    <n v="22"/>
    <n v="4"/>
    <n v="5"/>
    <n v="22769"/>
    <n v="875.73076923076928"/>
    <n v="19266.076923076926"/>
    <n v="3853.2153846153851"/>
    <n v="1926.6076923076926"/>
    <n v="2311.9292307692308"/>
    <n v="200"/>
    <n v="2511.9292307692308"/>
    <n v="1000"/>
    <n v="26045.9"/>
    <n v="23533.970769230771"/>
    <s v="Paid"/>
    <s v="SBI"/>
    <s v="995905129183"/>
    <s v="878581069242"/>
  </r>
  <r>
    <x v="4285"/>
    <x v="62"/>
    <x v="0"/>
    <n v="26"/>
    <x v="6"/>
    <x v="4"/>
    <x v="1"/>
    <s v="2020-08-10"/>
    <x v="0"/>
    <x v="0"/>
    <n v="26"/>
    <n v="25"/>
    <n v="1"/>
    <n v="19"/>
    <n v="78717"/>
    <n v="3027.5769230769229"/>
    <n v="75689.423076923078"/>
    <n v="15137.884615384617"/>
    <n v="7568.9423076923085"/>
    <n v="9082.7307692307695"/>
    <n v="200"/>
    <n v="9282.7307692307695"/>
    <n v="3800"/>
    <n v="102196.25"/>
    <n v="92913.519230769234"/>
    <s v="Paid"/>
    <s v="HDFC"/>
    <s v="443864865579"/>
    <s v="791213615597"/>
  </r>
  <r>
    <x v="4286"/>
    <x v="184"/>
    <x v="0"/>
    <n v="28"/>
    <x v="3"/>
    <x v="2"/>
    <x v="6"/>
    <s v="2022-12-16"/>
    <x v="0"/>
    <x v="0"/>
    <n v="26"/>
    <n v="24"/>
    <n v="2"/>
    <n v="15"/>
    <n v="44175"/>
    <n v="1699.0384615384614"/>
    <n v="40776.923076923078"/>
    <n v="8155.3846153846162"/>
    <n v="4077.6923076923081"/>
    <n v="4893.2307692307695"/>
    <n v="200"/>
    <n v="5093.2307692307695"/>
    <n v="3000"/>
    <n v="56010"/>
    <n v="50916.769230769234"/>
    <s v="Paid"/>
    <s v="Axis"/>
    <s v="821034609409"/>
    <s v="257392077116"/>
  </r>
  <r>
    <x v="4287"/>
    <x v="161"/>
    <x v="1"/>
    <n v="36"/>
    <x v="0"/>
    <x v="3"/>
    <x v="2"/>
    <s v="2024-01-26"/>
    <x v="0"/>
    <x v="0"/>
    <n v="26"/>
    <n v="24"/>
    <n v="2"/>
    <n v="13"/>
    <n v="56235"/>
    <n v="2162.8846153846152"/>
    <n v="51909.230769230766"/>
    <n v="10381.846153846154"/>
    <n v="5190.9230769230771"/>
    <n v="6229.1076923076917"/>
    <n v="200"/>
    <n v="6429.1076923076917"/>
    <n v="2600"/>
    <n v="70082"/>
    <n v="63652.892307692309"/>
    <s v="Paid"/>
    <s v="HDFC"/>
    <s v="903211947716"/>
    <s v="851829424096"/>
  </r>
  <r>
    <x v="4288"/>
    <x v="111"/>
    <x v="0"/>
    <n v="25"/>
    <x v="1"/>
    <x v="5"/>
    <x v="6"/>
    <s v="2019-11-07"/>
    <x v="0"/>
    <x v="0"/>
    <n v="26"/>
    <n v="23"/>
    <n v="3"/>
    <n v="18"/>
    <n v="63414"/>
    <n v="2439"/>
    <n v="56097"/>
    <n v="11219.400000000001"/>
    <n v="5609.7000000000007"/>
    <n v="6731.6399999999994"/>
    <n v="200"/>
    <n v="6931.6399999999994"/>
    <n v="3600"/>
    <n v="76526.099999999991"/>
    <n v="69594.459999999992"/>
    <s v="Paid"/>
    <s v="Axis"/>
    <s v="675176403875"/>
    <s v="260288366519"/>
  </r>
  <r>
    <x v="4289"/>
    <x v="66"/>
    <x v="0"/>
    <n v="28"/>
    <x v="2"/>
    <x v="1"/>
    <x v="3"/>
    <s v="2019-03-10"/>
    <x v="0"/>
    <x v="0"/>
    <n v="26"/>
    <n v="24"/>
    <n v="2"/>
    <n v="0"/>
    <n v="74637"/>
    <n v="2870.6538461538462"/>
    <n v="68895.692307692312"/>
    <n v="13779.138461538463"/>
    <n v="6889.5692307692316"/>
    <n v="8267.4830769230775"/>
    <n v="200"/>
    <n v="8467.4830769230775"/>
    <n v="0"/>
    <n v="89564.400000000009"/>
    <n v="81096.916923076933"/>
    <s v="Paid"/>
    <s v="SBI"/>
    <s v="335115465613"/>
    <s v="693595539797"/>
  </r>
  <r>
    <x v="4290"/>
    <x v="128"/>
    <x v="0"/>
    <n v="55"/>
    <x v="0"/>
    <x v="4"/>
    <x v="6"/>
    <s v="2022-02-21"/>
    <x v="0"/>
    <x v="0"/>
    <n v="26"/>
    <n v="25"/>
    <n v="1"/>
    <n v="16"/>
    <n v="39102"/>
    <n v="1503.9230769230769"/>
    <n v="37598.076923076922"/>
    <n v="7519.6153846153848"/>
    <n v="3759.8076923076924"/>
    <n v="4511.7692307692305"/>
    <n v="200"/>
    <n v="4711.7692307692305"/>
    <n v="3200"/>
    <n v="52077.5"/>
    <n v="47365.730769230766"/>
    <s v="Paid"/>
    <s v="ICICI"/>
    <s v="723313907783"/>
    <s v="619191982945"/>
  </r>
  <r>
    <x v="4291"/>
    <x v="104"/>
    <x v="0"/>
    <n v="39"/>
    <x v="6"/>
    <x v="4"/>
    <x v="1"/>
    <s v="2019-10-26"/>
    <x v="0"/>
    <x v="0"/>
    <n v="26"/>
    <n v="23"/>
    <n v="3"/>
    <n v="9"/>
    <n v="39096"/>
    <n v="1503.6923076923076"/>
    <n v="34584.923076923078"/>
    <n v="6916.9846153846156"/>
    <n v="3458.4923076923078"/>
    <n v="4150.1907692307695"/>
    <n v="200"/>
    <n v="4350.1907692307695"/>
    <n v="1800"/>
    <n v="46760.4"/>
    <n v="42410.209230769229"/>
    <s v="Paid"/>
    <s v="ICICI"/>
    <s v="521763761567"/>
    <s v="992545860145"/>
  </r>
  <r>
    <x v="4292"/>
    <x v="85"/>
    <x v="0"/>
    <n v="47"/>
    <x v="1"/>
    <x v="3"/>
    <x v="0"/>
    <s v="2020-11-20"/>
    <x v="0"/>
    <x v="0"/>
    <n v="26"/>
    <n v="22"/>
    <n v="4"/>
    <n v="18"/>
    <n v="74633"/>
    <n v="2870.5"/>
    <n v="63151"/>
    <n v="12630.2"/>
    <n v="6315.1"/>
    <n v="7578.12"/>
    <n v="200"/>
    <n v="7778.12"/>
    <n v="3600"/>
    <n v="85696.3"/>
    <n v="77918.180000000008"/>
    <s v="Paid"/>
    <s v="SBI"/>
    <s v="967465853662"/>
    <s v="710658708434"/>
  </r>
  <r>
    <x v="4293"/>
    <x v="33"/>
    <x v="1"/>
    <n v="27"/>
    <x v="2"/>
    <x v="4"/>
    <x v="1"/>
    <s v="2025-05-25"/>
    <x v="0"/>
    <x v="0"/>
    <n v="26"/>
    <n v="23"/>
    <n v="3"/>
    <n v="11"/>
    <n v="18521"/>
    <n v="712.34615384615381"/>
    <n v="16383.961538461537"/>
    <n v="3276.7923076923075"/>
    <n v="1638.3961538461538"/>
    <n v="1966.0753846153843"/>
    <n v="200"/>
    <n v="2166.0753846153843"/>
    <n v="2200"/>
    <n v="23499.15"/>
    <n v="21333.074615384616"/>
    <s v="Paid"/>
    <s v="Axis"/>
    <s v="459345836348"/>
    <s v="148893616849"/>
  </r>
  <r>
    <x v="4294"/>
    <x v="199"/>
    <x v="1"/>
    <n v="24"/>
    <x v="1"/>
    <x v="3"/>
    <x v="0"/>
    <s v="2021-05-01"/>
    <x v="0"/>
    <x v="0"/>
    <n v="26"/>
    <n v="24"/>
    <n v="2"/>
    <n v="12"/>
    <n v="33466"/>
    <n v="1287.1538461538462"/>
    <n v="30891.692307692309"/>
    <n v="6178.3384615384621"/>
    <n v="3089.169230769231"/>
    <n v="3707.0030769230771"/>
    <n v="200"/>
    <n v="3907.0030769230771"/>
    <n v="2400"/>
    <n v="42559.199999999997"/>
    <n v="38652.196923076917"/>
    <s v="Paid"/>
    <s v="ICICI"/>
    <s v="285657340556"/>
    <s v="634834251369"/>
  </r>
  <r>
    <x v="4295"/>
    <x v="32"/>
    <x v="1"/>
    <n v="23"/>
    <x v="3"/>
    <x v="0"/>
    <x v="3"/>
    <s v="2019-06-10"/>
    <x v="0"/>
    <x v="0"/>
    <n v="26"/>
    <n v="21"/>
    <n v="5"/>
    <n v="19"/>
    <n v="39711"/>
    <n v="1527.3461538461538"/>
    <n v="32074.26923076923"/>
    <n v="6414.8538461538465"/>
    <n v="3207.4269230769232"/>
    <n v="3848.9123076923074"/>
    <n v="200"/>
    <n v="4048.9123076923074"/>
    <n v="3800"/>
    <n v="45496.549999999996"/>
    <n v="41447.63769230769"/>
    <s v="Paid"/>
    <s v="SBI"/>
    <s v="114333127746"/>
    <s v="927770046600"/>
  </r>
  <r>
    <x v="4296"/>
    <x v="9"/>
    <x v="1"/>
    <n v="35"/>
    <x v="2"/>
    <x v="1"/>
    <x v="1"/>
    <s v="2022-08-30"/>
    <x v="0"/>
    <x v="0"/>
    <n v="26"/>
    <n v="24"/>
    <n v="2"/>
    <n v="17"/>
    <n v="43955"/>
    <n v="1690.5769230769231"/>
    <n v="40573.846153846156"/>
    <n v="8114.7692307692314"/>
    <n v="4057.3846153846157"/>
    <n v="4868.8615384615387"/>
    <n v="200"/>
    <n v="5068.8615384615387"/>
    <n v="3400"/>
    <n v="56146.000000000007"/>
    <n v="51077.138461538467"/>
    <s v="Paid"/>
    <s v="HDFC"/>
    <s v="883342391176"/>
    <s v="386608168959"/>
  </r>
  <r>
    <x v="4297"/>
    <x v="175"/>
    <x v="1"/>
    <n v="40"/>
    <x v="3"/>
    <x v="0"/>
    <x v="0"/>
    <s v="2025-03-15"/>
    <x v="0"/>
    <x v="0"/>
    <n v="26"/>
    <n v="22"/>
    <n v="4"/>
    <n v="19"/>
    <n v="45221"/>
    <n v="1739.2692307692307"/>
    <n v="38263.923076923078"/>
    <n v="7652.7846153846158"/>
    <n v="3826.3923076923079"/>
    <n v="4591.6707692307691"/>
    <n v="200"/>
    <n v="4791.6707692307691"/>
    <n v="3800"/>
    <n v="53543.100000000006"/>
    <n v="48751.429230769238"/>
    <s v="Paid"/>
    <s v="Axis"/>
    <s v="406922845439"/>
    <s v="147022601624"/>
  </r>
  <r>
    <x v="4298"/>
    <x v="177"/>
    <x v="0"/>
    <n v="51"/>
    <x v="1"/>
    <x v="3"/>
    <x v="0"/>
    <s v="2020-06-26"/>
    <x v="0"/>
    <x v="0"/>
    <n v="26"/>
    <n v="21"/>
    <n v="5"/>
    <n v="17"/>
    <n v="62282"/>
    <n v="2395.4615384615386"/>
    <n v="50304.692307692312"/>
    <n v="10060.938461538462"/>
    <n v="5030.4692307692312"/>
    <n v="6036.5630769230775"/>
    <n v="200"/>
    <n v="6236.5630769230775"/>
    <n v="3400"/>
    <n v="68796.100000000006"/>
    <n v="62559.536923076928"/>
    <s v="Paid"/>
    <s v="Axis"/>
    <s v="292178577540"/>
    <s v="775647983051"/>
  </r>
  <r>
    <x v="4299"/>
    <x v="166"/>
    <x v="1"/>
    <n v="49"/>
    <x v="7"/>
    <x v="2"/>
    <x v="2"/>
    <s v="2023-04-01"/>
    <x v="0"/>
    <x v="0"/>
    <n v="26"/>
    <n v="25"/>
    <n v="1"/>
    <n v="5"/>
    <n v="62178"/>
    <n v="2391.4615384615386"/>
    <n v="59786.538461538461"/>
    <n v="11957.307692307693"/>
    <n v="5978.6538461538466"/>
    <n v="7174.3846153846152"/>
    <n v="200"/>
    <n v="7374.3846153846152"/>
    <n v="1000"/>
    <n v="78722.5"/>
    <n v="71348.11538461539"/>
    <s v="Paid"/>
    <s v="ICICI"/>
    <s v="282353003315"/>
    <s v="254445051385"/>
  </r>
  <r>
    <x v="4300"/>
    <x v="23"/>
    <x v="1"/>
    <n v="31"/>
    <x v="7"/>
    <x v="2"/>
    <x v="3"/>
    <s v="2025-05-16"/>
    <x v="0"/>
    <x v="0"/>
    <n v="26"/>
    <n v="23"/>
    <n v="3"/>
    <n v="14"/>
    <n v="53448"/>
    <n v="2055.6923076923076"/>
    <n v="47280.923076923078"/>
    <n v="9456.1846153846163"/>
    <n v="4728.0923076923082"/>
    <n v="5673.7107692307691"/>
    <n v="200"/>
    <n v="5873.7107692307691"/>
    <n v="2800"/>
    <n v="64265.2"/>
    <n v="58391.489230769228"/>
    <s v="Paid"/>
    <s v="HDFC"/>
    <s v="915839528994"/>
    <s v="938591482805"/>
  </r>
  <r>
    <x v="4301"/>
    <x v="92"/>
    <x v="0"/>
    <n v="24"/>
    <x v="4"/>
    <x v="2"/>
    <x v="1"/>
    <s v="2022-07-22"/>
    <x v="0"/>
    <x v="0"/>
    <n v="26"/>
    <n v="25"/>
    <n v="1"/>
    <n v="8"/>
    <n v="32214"/>
    <n v="1239"/>
    <n v="30975"/>
    <n v="6195"/>
    <n v="3097.5"/>
    <n v="3717"/>
    <n v="200"/>
    <n v="3917"/>
    <n v="1600"/>
    <n v="41867.5"/>
    <n v="37950.5"/>
    <s v="Paid"/>
    <s v="HDFC"/>
    <s v="334540506885"/>
    <s v="948461917099"/>
  </r>
  <r>
    <x v="4302"/>
    <x v="16"/>
    <x v="1"/>
    <n v="30"/>
    <x v="7"/>
    <x v="3"/>
    <x v="1"/>
    <s v="2024-02-01"/>
    <x v="0"/>
    <x v="0"/>
    <n v="26"/>
    <n v="24"/>
    <n v="2"/>
    <n v="20"/>
    <n v="33565"/>
    <n v="1290.9615384615386"/>
    <n v="30983.076923076926"/>
    <n v="6196.6153846153857"/>
    <n v="3098.3076923076928"/>
    <n v="3717.9692307692308"/>
    <n v="200"/>
    <n v="3917.9692307692308"/>
    <n v="4000"/>
    <n v="44278.000000000007"/>
    <n v="40360.030769230776"/>
    <s v="Paid"/>
    <s v="HDFC"/>
    <s v="935465018852"/>
    <s v="632220647903"/>
  </r>
  <r>
    <x v="4303"/>
    <x v="35"/>
    <x v="1"/>
    <n v="27"/>
    <x v="4"/>
    <x v="3"/>
    <x v="5"/>
    <s v="2020-05-03"/>
    <x v="0"/>
    <x v="0"/>
    <n v="26"/>
    <n v="22"/>
    <n v="4"/>
    <n v="13"/>
    <n v="26325"/>
    <n v="1012.5"/>
    <n v="22275"/>
    <n v="4455"/>
    <n v="2227.5"/>
    <n v="2673"/>
    <n v="200"/>
    <n v="2873"/>
    <n v="2600"/>
    <n v="31557.5"/>
    <n v="28684.5"/>
    <s v="Paid"/>
    <s v="Axis"/>
    <s v="469853907379"/>
    <s v="566876728076"/>
  </r>
  <r>
    <x v="4304"/>
    <x v="118"/>
    <x v="1"/>
    <n v="36"/>
    <x v="3"/>
    <x v="4"/>
    <x v="6"/>
    <s v="2021-06-20"/>
    <x v="0"/>
    <x v="0"/>
    <n v="26"/>
    <n v="23"/>
    <n v="3"/>
    <n v="16"/>
    <n v="63617"/>
    <n v="2446.8076923076924"/>
    <n v="56276.576923076922"/>
    <n v="11255.315384615385"/>
    <n v="5627.6576923076927"/>
    <n v="6753.1892307692306"/>
    <n v="200"/>
    <n v="6953.1892307692306"/>
    <n v="3200"/>
    <n v="76359.55"/>
    <n v="69406.360769230771"/>
    <s v="Paid"/>
    <s v="HDFC"/>
    <s v="698322048667"/>
    <s v="451304103195"/>
  </r>
  <r>
    <x v="4305"/>
    <x v="144"/>
    <x v="0"/>
    <n v="29"/>
    <x v="1"/>
    <x v="0"/>
    <x v="3"/>
    <s v="2019-03-23"/>
    <x v="0"/>
    <x v="0"/>
    <n v="26"/>
    <n v="26"/>
    <n v="0"/>
    <n v="11"/>
    <n v="35028"/>
    <n v="1347.2307692307693"/>
    <n v="35028"/>
    <n v="7005.6"/>
    <n v="3502.8"/>
    <n v="4203.3599999999997"/>
    <n v="200"/>
    <n v="4403.3599999999997"/>
    <n v="2200"/>
    <n v="47736.4"/>
    <n v="43333.04"/>
    <s v="Paid"/>
    <s v="SBI"/>
    <s v="357415847081"/>
    <s v="814963600490"/>
  </r>
  <r>
    <x v="4306"/>
    <x v="178"/>
    <x v="0"/>
    <n v="35"/>
    <x v="2"/>
    <x v="2"/>
    <x v="1"/>
    <s v="2022-07-17"/>
    <x v="0"/>
    <x v="0"/>
    <n v="26"/>
    <n v="22"/>
    <n v="4"/>
    <n v="3"/>
    <n v="64040"/>
    <n v="2463.0769230769229"/>
    <n v="54187.692307692305"/>
    <n v="10837.538461538461"/>
    <n v="5418.7692307692305"/>
    <n v="6502.5230769230766"/>
    <n v="200"/>
    <n v="6702.5230769230766"/>
    <n v="600"/>
    <n v="71044"/>
    <n v="64341.476923076923"/>
    <s v="Paid"/>
    <s v="HDFC"/>
    <s v="539256575913"/>
    <s v="174083075545"/>
  </r>
  <r>
    <x v="4307"/>
    <x v="78"/>
    <x v="1"/>
    <n v="26"/>
    <x v="2"/>
    <x v="5"/>
    <x v="4"/>
    <s v="2020-07-25"/>
    <x v="0"/>
    <x v="0"/>
    <n v="26"/>
    <n v="23"/>
    <n v="3"/>
    <n v="2"/>
    <n v="65159"/>
    <n v="2506.1153846153848"/>
    <n v="57640.653846153851"/>
    <n v="11528.130769230771"/>
    <n v="5764.0653846153855"/>
    <n v="6916.878461538462"/>
    <n v="200"/>
    <n v="7116.878461538462"/>
    <n v="400"/>
    <n v="75332.850000000006"/>
    <n v="68215.971538461541"/>
    <s v="Paid"/>
    <s v="SBI"/>
    <s v="874498620006"/>
    <s v="187771553436"/>
  </r>
  <r>
    <x v="4308"/>
    <x v="136"/>
    <x v="0"/>
    <n v="26"/>
    <x v="6"/>
    <x v="5"/>
    <x v="0"/>
    <s v="2025-06-13"/>
    <x v="0"/>
    <x v="0"/>
    <n v="26"/>
    <n v="26"/>
    <n v="0"/>
    <n v="20"/>
    <n v="68349"/>
    <n v="2628.8076923076924"/>
    <n v="68349"/>
    <n v="13669.800000000001"/>
    <n v="6834.9000000000005"/>
    <n v="8201.8799999999992"/>
    <n v="200"/>
    <n v="8401.8799999999992"/>
    <n v="4000"/>
    <n v="92853.7"/>
    <n v="84451.819999999992"/>
    <s v="Paid"/>
    <s v="ICICI"/>
    <s v="276804436137"/>
    <s v="306554477801"/>
  </r>
  <r>
    <x v="4309"/>
    <x v="159"/>
    <x v="0"/>
    <n v="55"/>
    <x v="2"/>
    <x v="3"/>
    <x v="5"/>
    <s v="2020-12-25"/>
    <x v="0"/>
    <x v="0"/>
    <n v="26"/>
    <n v="24"/>
    <n v="2"/>
    <n v="11"/>
    <n v="42064"/>
    <n v="1617.8461538461538"/>
    <n v="38828.307692307688"/>
    <n v="7765.6615384615379"/>
    <n v="3882.830769230769"/>
    <n v="4659.3969230769226"/>
    <n v="200"/>
    <n v="4859.3969230769226"/>
    <n v="2200"/>
    <n v="52676.799999999996"/>
    <n v="47817.403076923074"/>
    <s v="Paid"/>
    <s v="HDFC"/>
    <s v="558416809697"/>
    <s v="287352194681"/>
  </r>
  <r>
    <x v="4310"/>
    <x v="76"/>
    <x v="1"/>
    <n v="35"/>
    <x v="1"/>
    <x v="5"/>
    <x v="3"/>
    <s v="2022-08-09"/>
    <x v="0"/>
    <x v="0"/>
    <n v="26"/>
    <n v="23"/>
    <n v="3"/>
    <n v="20"/>
    <n v="65199"/>
    <n v="2507.6538461538462"/>
    <n v="57676.038461538461"/>
    <n v="11535.207692307693"/>
    <n v="5767.6038461538465"/>
    <n v="6921.124615384615"/>
    <n v="200"/>
    <n v="7121.124615384615"/>
    <n v="4000"/>
    <n v="78978.849999999991"/>
    <n v="71857.725384615376"/>
    <s v="Paid"/>
    <s v="ICICI"/>
    <s v="241367638270"/>
    <s v="391832902206"/>
  </r>
  <r>
    <x v="4311"/>
    <x v="121"/>
    <x v="1"/>
    <n v="23"/>
    <x v="3"/>
    <x v="3"/>
    <x v="1"/>
    <s v="2023-12-30"/>
    <x v="0"/>
    <x v="0"/>
    <n v="26"/>
    <n v="23"/>
    <n v="3"/>
    <n v="5"/>
    <n v="38738"/>
    <n v="1489.9230769230769"/>
    <n v="34268.230769230766"/>
    <n v="6853.6461538461535"/>
    <n v="3426.8230769230768"/>
    <n v="4112.1876923076916"/>
    <n v="200"/>
    <n v="4312.1876923076916"/>
    <n v="1000"/>
    <n v="45548.7"/>
    <n v="41236.512307692305"/>
    <s v="Paid"/>
    <s v="ICICI"/>
    <s v="782503292813"/>
    <s v="265594804902"/>
  </r>
  <r>
    <x v="4312"/>
    <x v="173"/>
    <x v="0"/>
    <n v="29"/>
    <x v="5"/>
    <x v="2"/>
    <x v="0"/>
    <s v="2021-07-17"/>
    <x v="0"/>
    <x v="0"/>
    <n v="26"/>
    <n v="24"/>
    <n v="2"/>
    <n v="14"/>
    <n v="39916"/>
    <n v="1535.2307692307693"/>
    <n v="36845.538461538461"/>
    <n v="7369.1076923076926"/>
    <n v="3684.5538461538463"/>
    <n v="4421.4646153846152"/>
    <n v="200"/>
    <n v="4621.4646153846152"/>
    <n v="2800"/>
    <n v="50699.199999999997"/>
    <n v="46077.735384615386"/>
    <s v="Paid"/>
    <s v="ICICI"/>
    <s v="892844316313"/>
    <s v="787237840823"/>
  </r>
  <r>
    <x v="4313"/>
    <x v="44"/>
    <x v="1"/>
    <n v="52"/>
    <x v="0"/>
    <x v="1"/>
    <x v="5"/>
    <s v="2020-06-06"/>
    <x v="0"/>
    <x v="0"/>
    <n v="26"/>
    <n v="24"/>
    <n v="2"/>
    <n v="1"/>
    <n v="75572"/>
    <n v="2906.6153846153848"/>
    <n v="69758.769230769234"/>
    <n v="13951.753846153848"/>
    <n v="6975.876923076924"/>
    <n v="8371.0523076923073"/>
    <n v="200"/>
    <n v="8571.0523076923073"/>
    <n v="200"/>
    <n v="90886.400000000009"/>
    <n v="82315.347692307696"/>
    <s v="Paid"/>
    <s v="SBI"/>
    <s v="110230551636"/>
    <s v="273627713640"/>
  </r>
  <r>
    <x v="4314"/>
    <x v="188"/>
    <x v="1"/>
    <n v="49"/>
    <x v="3"/>
    <x v="3"/>
    <x v="6"/>
    <s v="2025-02-16"/>
    <x v="0"/>
    <x v="0"/>
    <n v="26"/>
    <n v="23"/>
    <n v="3"/>
    <n v="16"/>
    <n v="70430"/>
    <n v="2708.8461538461538"/>
    <n v="62303.461538461539"/>
    <n v="12460.692307692309"/>
    <n v="6230.3461538461543"/>
    <n v="7476.415384615384"/>
    <n v="200"/>
    <n v="7676.415384615384"/>
    <n v="3200"/>
    <n v="84194.5"/>
    <n v="76518.084615384621"/>
    <s v="Paid"/>
    <s v="HDFC"/>
    <s v="661589771239"/>
    <s v="206872096007"/>
  </r>
  <r>
    <x v="4315"/>
    <x v="91"/>
    <x v="1"/>
    <n v="24"/>
    <x v="0"/>
    <x v="4"/>
    <x v="5"/>
    <s v="2023-12-15"/>
    <x v="0"/>
    <x v="0"/>
    <n v="26"/>
    <n v="22"/>
    <n v="4"/>
    <n v="12"/>
    <n v="57504"/>
    <n v="2211.6923076923076"/>
    <n v="48657.230769230766"/>
    <n v="9731.4461538461528"/>
    <n v="4865.7230769230764"/>
    <n v="5838.8676923076919"/>
    <n v="200"/>
    <n v="6038.8676923076919"/>
    <n v="2400"/>
    <n v="65654.399999999994"/>
    <n v="59615.532307692301"/>
    <s v="Paid"/>
    <s v="SBI"/>
    <s v="543444499813"/>
    <s v="199564501920"/>
  </r>
  <r>
    <x v="4316"/>
    <x v="58"/>
    <x v="1"/>
    <n v="37"/>
    <x v="0"/>
    <x v="3"/>
    <x v="2"/>
    <s v="2019-08-24"/>
    <x v="0"/>
    <x v="0"/>
    <n v="26"/>
    <n v="24"/>
    <n v="2"/>
    <n v="3"/>
    <n v="62759"/>
    <n v="2413.8076923076924"/>
    <n v="57931.384615384617"/>
    <n v="11586.276923076925"/>
    <n v="5793.1384615384623"/>
    <n v="6951.7661538461534"/>
    <n v="200"/>
    <n v="7151.7661538461534"/>
    <n v="600"/>
    <n v="75910.8"/>
    <n v="68759.033846153849"/>
    <s v="Paid"/>
    <s v="HDFC"/>
    <s v="294279006861"/>
    <s v="181702671525"/>
  </r>
  <r>
    <x v="4317"/>
    <x v="120"/>
    <x v="0"/>
    <n v="24"/>
    <x v="4"/>
    <x v="5"/>
    <x v="0"/>
    <s v="2021-05-02"/>
    <x v="0"/>
    <x v="0"/>
    <n v="26"/>
    <n v="25"/>
    <n v="1"/>
    <n v="12"/>
    <n v="43767"/>
    <n v="1683.3461538461538"/>
    <n v="42083.653846153844"/>
    <n v="8416.7307692307695"/>
    <n v="4208.3653846153848"/>
    <n v="5050.038461538461"/>
    <n v="200"/>
    <n v="5250.038461538461"/>
    <n v="2400"/>
    <n v="57108.749999999993"/>
    <n v="51858.711538461532"/>
    <s v="Paid"/>
    <s v="HDFC"/>
    <s v="511460134580"/>
    <s v="453945146677"/>
  </r>
  <r>
    <x v="4318"/>
    <x v="5"/>
    <x v="0"/>
    <n v="44"/>
    <x v="2"/>
    <x v="1"/>
    <x v="6"/>
    <s v="2019-10-23"/>
    <x v="0"/>
    <x v="0"/>
    <n v="26"/>
    <n v="24"/>
    <n v="2"/>
    <n v="6"/>
    <n v="70424"/>
    <n v="2708.6153846153848"/>
    <n v="65006.769230769234"/>
    <n v="13001.353846153848"/>
    <n v="6500.6769230769241"/>
    <n v="7800.8123076923075"/>
    <n v="200"/>
    <n v="8000.8123076923075"/>
    <n v="1200"/>
    <n v="85708.800000000003"/>
    <n v="77707.987692307695"/>
    <s v="Paid"/>
    <s v="SBI"/>
    <s v="452976444139"/>
    <s v="106691147884"/>
  </r>
  <r>
    <x v="4319"/>
    <x v="95"/>
    <x v="1"/>
    <n v="33"/>
    <x v="6"/>
    <x v="0"/>
    <x v="6"/>
    <s v="2021-09-16"/>
    <x v="0"/>
    <x v="0"/>
    <n v="26"/>
    <n v="23"/>
    <n v="3"/>
    <n v="2"/>
    <n v="20796"/>
    <n v="799.84615384615381"/>
    <n v="18396.461538461539"/>
    <n v="3679.292307692308"/>
    <n v="1839.646153846154"/>
    <n v="2207.5753846153848"/>
    <n v="200"/>
    <n v="2407.5753846153848"/>
    <n v="400"/>
    <n v="24315.4"/>
    <n v="21907.824615384616"/>
    <s v="Paid"/>
    <s v="ICICI"/>
    <s v="419835702811"/>
    <s v="498245978832"/>
  </r>
  <r>
    <x v="4320"/>
    <x v="63"/>
    <x v="1"/>
    <n v="51"/>
    <x v="6"/>
    <x v="2"/>
    <x v="2"/>
    <s v="2020-06-26"/>
    <x v="0"/>
    <x v="0"/>
    <n v="26"/>
    <n v="24"/>
    <n v="2"/>
    <n v="13"/>
    <n v="28201"/>
    <n v="1084.6538461538462"/>
    <n v="26031.692307692309"/>
    <n v="5206.3384615384621"/>
    <n v="2603.169230769231"/>
    <n v="3123.8030769230768"/>
    <n v="200"/>
    <n v="3323.8030769230768"/>
    <n v="2600"/>
    <n v="36441.199999999997"/>
    <n v="33117.396923076922"/>
    <s v="Paid"/>
    <s v="ICICI"/>
    <s v="923396619431"/>
    <s v="526603075814"/>
  </r>
  <r>
    <x v="4321"/>
    <x v="98"/>
    <x v="0"/>
    <n v="21"/>
    <x v="5"/>
    <x v="3"/>
    <x v="2"/>
    <s v="2019-03-05"/>
    <x v="0"/>
    <x v="0"/>
    <n v="26"/>
    <n v="23"/>
    <n v="3"/>
    <n v="16"/>
    <n v="34468"/>
    <n v="1325.6923076923076"/>
    <n v="30490.923076923074"/>
    <n v="6098.1846153846154"/>
    <n v="3049.0923076923077"/>
    <n v="3658.9107692307689"/>
    <n v="200"/>
    <n v="3858.9107692307689"/>
    <n v="3200"/>
    <n v="42838.2"/>
    <n v="38979.289230769231"/>
    <s v="Paid"/>
    <s v="SBI"/>
    <s v="977656782388"/>
    <s v="811641744906"/>
  </r>
  <r>
    <x v="4322"/>
    <x v="199"/>
    <x v="0"/>
    <n v="54"/>
    <x v="1"/>
    <x v="3"/>
    <x v="2"/>
    <s v="2020-11-06"/>
    <x v="0"/>
    <x v="0"/>
    <n v="26"/>
    <n v="24"/>
    <n v="2"/>
    <n v="13"/>
    <n v="49101"/>
    <n v="1888.5"/>
    <n v="45324"/>
    <n v="9064.8000000000011"/>
    <n v="4532.4000000000005"/>
    <n v="5438.88"/>
    <n v="200"/>
    <n v="5638.88"/>
    <n v="2600"/>
    <n v="61521.200000000004"/>
    <n v="55882.320000000007"/>
    <s v="Paid"/>
    <s v="Axis"/>
    <s v="441447316514"/>
    <s v="981358293252"/>
  </r>
  <r>
    <x v="4323"/>
    <x v="35"/>
    <x v="1"/>
    <n v="55"/>
    <x v="7"/>
    <x v="2"/>
    <x v="5"/>
    <s v="2022-01-16"/>
    <x v="0"/>
    <x v="0"/>
    <n v="26"/>
    <n v="23"/>
    <n v="3"/>
    <n v="12"/>
    <n v="66013"/>
    <n v="2538.9615384615386"/>
    <n v="58396.11538461539"/>
    <n v="11679.223076923079"/>
    <n v="5839.6115384615396"/>
    <n v="7007.5338461538468"/>
    <n v="200"/>
    <n v="7207.5338461538468"/>
    <n v="2400"/>
    <n v="78314.950000000012"/>
    <n v="71107.416153846163"/>
    <s v="Paid"/>
    <s v="SBI"/>
    <s v="466420575309"/>
    <s v="854344156604"/>
  </r>
  <r>
    <x v="4324"/>
    <x v="90"/>
    <x v="1"/>
    <n v="47"/>
    <x v="4"/>
    <x v="1"/>
    <x v="3"/>
    <s v="2019-09-12"/>
    <x v="0"/>
    <x v="0"/>
    <n v="26"/>
    <n v="23"/>
    <n v="3"/>
    <n v="5"/>
    <n v="46583"/>
    <n v="1791.6538461538462"/>
    <n v="41208.038461538461"/>
    <n v="8241.6076923076926"/>
    <n v="4120.8038461538463"/>
    <n v="4944.9646153846152"/>
    <n v="200"/>
    <n v="5144.9646153846152"/>
    <n v="1000"/>
    <n v="54570.45"/>
    <n v="49425.485384615386"/>
    <s v="Paid"/>
    <s v="Axis"/>
    <s v="625344353373"/>
    <s v="688960087359"/>
  </r>
  <r>
    <x v="4325"/>
    <x v="4"/>
    <x v="1"/>
    <n v="24"/>
    <x v="4"/>
    <x v="0"/>
    <x v="3"/>
    <s v="2024-04-14"/>
    <x v="0"/>
    <x v="0"/>
    <n v="26"/>
    <n v="23"/>
    <n v="3"/>
    <n v="17"/>
    <n v="28892"/>
    <n v="1111.2307692307693"/>
    <n v="25558.307692307695"/>
    <n v="5111.6615384615397"/>
    <n v="2555.8307692307699"/>
    <n v="3066.9969230769234"/>
    <n v="200"/>
    <n v="3266.9969230769234"/>
    <n v="3400"/>
    <n v="36625.800000000003"/>
    <n v="33358.803076923083"/>
    <s v="Paid"/>
    <s v="SBI"/>
    <s v="590753997581"/>
    <s v="191445793264"/>
  </r>
  <r>
    <x v="4326"/>
    <x v="156"/>
    <x v="1"/>
    <n v="22"/>
    <x v="0"/>
    <x v="1"/>
    <x v="3"/>
    <s v="2025-03-21"/>
    <x v="0"/>
    <x v="0"/>
    <n v="26"/>
    <n v="23"/>
    <n v="3"/>
    <n v="14"/>
    <n v="45524"/>
    <n v="1750.9230769230769"/>
    <n v="40271.230769230766"/>
    <n v="8054.2461538461539"/>
    <n v="4027.123076923077"/>
    <n v="4832.5476923076922"/>
    <n v="200"/>
    <n v="5032.5476923076922"/>
    <n v="2800"/>
    <n v="55152.599999999991"/>
    <n v="50120.052307692298"/>
    <s v="Paid"/>
    <s v="HDFC"/>
    <s v="574732824015"/>
    <s v="415343764199"/>
  </r>
  <r>
    <x v="4327"/>
    <x v="78"/>
    <x v="0"/>
    <n v="42"/>
    <x v="5"/>
    <x v="0"/>
    <x v="4"/>
    <s v="2023-02-03"/>
    <x v="0"/>
    <x v="0"/>
    <n v="26"/>
    <n v="24"/>
    <n v="2"/>
    <n v="7"/>
    <n v="22272"/>
    <n v="856.61538461538464"/>
    <n v="20558.76923076923"/>
    <n v="4111.7538461538461"/>
    <n v="2055.876923076923"/>
    <n v="2467.0523076923077"/>
    <n v="200"/>
    <n v="2667.0523076923077"/>
    <n v="1400"/>
    <n v="28126.400000000001"/>
    <n v="25459.347692307692"/>
    <s v="Paid"/>
    <s v="SBI"/>
    <s v="817307979831"/>
    <s v="731145081387"/>
  </r>
  <r>
    <x v="4328"/>
    <x v="181"/>
    <x v="1"/>
    <n v="36"/>
    <x v="7"/>
    <x v="4"/>
    <x v="1"/>
    <s v="2021-01-07"/>
    <x v="0"/>
    <x v="0"/>
    <n v="26"/>
    <n v="22"/>
    <n v="4"/>
    <n v="9"/>
    <n v="38822"/>
    <n v="1493.1538461538462"/>
    <n v="32849.384615384617"/>
    <n v="6569.876923076924"/>
    <n v="3284.938461538462"/>
    <n v="3941.9261538461537"/>
    <n v="200"/>
    <n v="4141.9261538461542"/>
    <n v="1800"/>
    <n v="44504.200000000004"/>
    <n v="40362.273846153854"/>
    <s v="Paid"/>
    <s v="SBI"/>
    <s v="996536033628"/>
    <s v="598453583057"/>
  </r>
  <r>
    <x v="4329"/>
    <x v="31"/>
    <x v="0"/>
    <n v="49"/>
    <x v="5"/>
    <x v="4"/>
    <x v="0"/>
    <s v="2020-03-07"/>
    <x v="0"/>
    <x v="0"/>
    <n v="26"/>
    <n v="23"/>
    <n v="3"/>
    <n v="2"/>
    <n v="18800"/>
    <n v="723.07692307692309"/>
    <n v="16630.76923076923"/>
    <n v="3326.1538461538462"/>
    <n v="1663.0769230769231"/>
    <n v="1995.6923076923076"/>
    <n v="200"/>
    <n v="2195.6923076923076"/>
    <n v="400"/>
    <n v="22020"/>
    <n v="19824.307692307691"/>
    <s v="Paid"/>
    <s v="SBI"/>
    <s v="150068464912"/>
    <s v="229245147103"/>
  </r>
  <r>
    <x v="4330"/>
    <x v="114"/>
    <x v="0"/>
    <n v="44"/>
    <x v="3"/>
    <x v="3"/>
    <x v="6"/>
    <s v="2022-10-10"/>
    <x v="0"/>
    <x v="0"/>
    <n v="26"/>
    <n v="23"/>
    <n v="3"/>
    <n v="14"/>
    <n v="34064"/>
    <n v="1310.1538461538462"/>
    <n v="30133.538461538461"/>
    <n v="6026.7076923076929"/>
    <n v="3013.3538461538465"/>
    <n v="3616.0246153846151"/>
    <n v="200"/>
    <n v="3816.0246153846151"/>
    <n v="2800"/>
    <n v="41973.599999999999"/>
    <n v="38157.575384615382"/>
    <s v="Paid"/>
    <s v="SBI"/>
    <s v="132123554708"/>
    <s v="334737735927"/>
  </r>
  <r>
    <x v="4331"/>
    <x v="184"/>
    <x v="0"/>
    <n v="51"/>
    <x v="5"/>
    <x v="0"/>
    <x v="4"/>
    <s v="2024-07-26"/>
    <x v="0"/>
    <x v="0"/>
    <n v="26"/>
    <n v="24"/>
    <n v="2"/>
    <n v="5"/>
    <n v="54028"/>
    <n v="2078"/>
    <n v="49872"/>
    <n v="9974.4000000000015"/>
    <n v="4987.2000000000007"/>
    <n v="5984.6399999999994"/>
    <n v="200"/>
    <n v="6184.6399999999994"/>
    <n v="1000"/>
    <n v="65833.600000000006"/>
    <n v="59648.960000000006"/>
    <s v="Paid"/>
    <s v="ICICI"/>
    <s v="791641986593"/>
    <s v="958154469857"/>
  </r>
  <r>
    <x v="4332"/>
    <x v="22"/>
    <x v="0"/>
    <n v="24"/>
    <x v="3"/>
    <x v="4"/>
    <x v="5"/>
    <s v="2022-09-06"/>
    <x v="0"/>
    <x v="0"/>
    <n v="26"/>
    <n v="22"/>
    <n v="4"/>
    <n v="11"/>
    <n v="70964"/>
    <n v="2729.3846153846152"/>
    <n v="60046.461538461532"/>
    <n v="12009.292307692307"/>
    <n v="6004.6461538461535"/>
    <n v="7205.5753846153839"/>
    <n v="200"/>
    <n v="7405.5753846153839"/>
    <n v="2200"/>
    <n v="80260.399999999994"/>
    <n v="72854.824615384612"/>
    <s v="Paid"/>
    <s v="HDFC"/>
    <s v="735602739488"/>
    <s v="846912512640"/>
  </r>
  <r>
    <x v="4333"/>
    <x v="59"/>
    <x v="0"/>
    <n v="31"/>
    <x v="6"/>
    <x v="5"/>
    <x v="0"/>
    <s v="2023-08-21"/>
    <x v="0"/>
    <x v="0"/>
    <n v="26"/>
    <n v="25"/>
    <n v="1"/>
    <n v="20"/>
    <n v="67899"/>
    <n v="2611.5"/>
    <n v="65287.5"/>
    <n v="13057.5"/>
    <n v="6528.75"/>
    <n v="7834.5"/>
    <n v="200"/>
    <n v="8034.5"/>
    <n v="4000"/>
    <n v="88873.75"/>
    <n v="80839.25"/>
    <s v="Paid"/>
    <s v="HDFC"/>
    <s v="401330460749"/>
    <s v="948853683122"/>
  </r>
  <r>
    <x v="4334"/>
    <x v="187"/>
    <x v="0"/>
    <n v="30"/>
    <x v="4"/>
    <x v="5"/>
    <x v="2"/>
    <s v="2020-04-05"/>
    <x v="0"/>
    <x v="0"/>
    <n v="26"/>
    <n v="23"/>
    <n v="3"/>
    <n v="8"/>
    <n v="62457"/>
    <n v="2402.1923076923076"/>
    <n v="55250.423076923078"/>
    <n v="11050.084615384616"/>
    <n v="5525.042307692308"/>
    <n v="6630.0507692307692"/>
    <n v="200"/>
    <n v="6830.0507692307692"/>
    <n v="1600"/>
    <n v="73425.55"/>
    <n v="66595.49923076923"/>
    <s v="Paid"/>
    <s v="Axis"/>
    <s v="887246799087"/>
    <s v="804697415834"/>
  </r>
  <r>
    <x v="4335"/>
    <x v="26"/>
    <x v="0"/>
    <n v="21"/>
    <x v="2"/>
    <x v="1"/>
    <x v="1"/>
    <s v="2021-12-11"/>
    <x v="0"/>
    <x v="0"/>
    <n v="26"/>
    <n v="21"/>
    <n v="5"/>
    <n v="3"/>
    <n v="77375"/>
    <n v="2975.9615384615386"/>
    <n v="62495.192307692312"/>
    <n v="12499.038461538463"/>
    <n v="6249.5192307692314"/>
    <n v="7499.4230769230771"/>
    <n v="200"/>
    <n v="7699.4230769230771"/>
    <n v="600"/>
    <n v="81843.750000000015"/>
    <n v="74144.326923076937"/>
    <s v="Paid"/>
    <s v="ICICI"/>
    <s v="978486068949"/>
    <s v="663443498147"/>
  </r>
  <r>
    <x v="4336"/>
    <x v="80"/>
    <x v="0"/>
    <n v="36"/>
    <x v="2"/>
    <x v="5"/>
    <x v="6"/>
    <s v="2021-04-26"/>
    <x v="0"/>
    <x v="0"/>
    <n v="26"/>
    <n v="23"/>
    <n v="3"/>
    <n v="4"/>
    <n v="58324"/>
    <n v="2243.2307692307691"/>
    <n v="51594.307692307688"/>
    <n v="10318.861538461539"/>
    <n v="5159.4307692307693"/>
    <n v="6191.3169230769226"/>
    <n v="200"/>
    <n v="6391.3169230769226"/>
    <n v="800"/>
    <n v="67872.599999999991"/>
    <n v="61481.283076923071"/>
    <s v="Paid"/>
    <s v="ICICI"/>
    <s v="350968725638"/>
    <s v="178909152621"/>
  </r>
  <r>
    <x v="4337"/>
    <x v="41"/>
    <x v="1"/>
    <n v="45"/>
    <x v="3"/>
    <x v="0"/>
    <x v="1"/>
    <s v="2024-07-12"/>
    <x v="0"/>
    <x v="0"/>
    <n v="26"/>
    <n v="23"/>
    <n v="3"/>
    <n v="17"/>
    <n v="73033"/>
    <n v="2808.9615384615386"/>
    <n v="64606.11538461539"/>
    <n v="12921.223076923079"/>
    <n v="6460.6115384615396"/>
    <n v="7752.7338461538466"/>
    <n v="200"/>
    <n v="7952.7338461538466"/>
    <n v="3400"/>
    <n v="87387.950000000012"/>
    <n v="79435.216153846166"/>
    <s v="Paid"/>
    <s v="SBI"/>
    <s v="607976140186"/>
    <s v="265328381628"/>
  </r>
  <r>
    <x v="4338"/>
    <x v="62"/>
    <x v="1"/>
    <n v="51"/>
    <x v="5"/>
    <x v="1"/>
    <x v="4"/>
    <s v="2021-06-06"/>
    <x v="0"/>
    <x v="0"/>
    <n v="26"/>
    <n v="25"/>
    <n v="1"/>
    <n v="13"/>
    <n v="20618"/>
    <n v="793"/>
    <n v="19825"/>
    <n v="3965"/>
    <n v="1982.5"/>
    <n v="2379"/>
    <n v="200"/>
    <n v="2579"/>
    <n v="2600"/>
    <n v="28372.5"/>
    <n v="25793.5"/>
    <s v="Paid"/>
    <s v="HDFC"/>
    <s v="433505206303"/>
    <s v="712778025705"/>
  </r>
  <r>
    <x v="4339"/>
    <x v="104"/>
    <x v="0"/>
    <n v="27"/>
    <x v="0"/>
    <x v="0"/>
    <x v="4"/>
    <s v="2024-07-21"/>
    <x v="0"/>
    <x v="0"/>
    <n v="26"/>
    <n v="24"/>
    <n v="2"/>
    <n v="9"/>
    <n v="77301"/>
    <n v="2973.1153846153848"/>
    <n v="71354.769230769234"/>
    <n v="14270.953846153847"/>
    <n v="7135.4769230769234"/>
    <n v="8562.5723076923077"/>
    <n v="200"/>
    <n v="8762.5723076923077"/>
    <n v="1800"/>
    <n v="94561.200000000012"/>
    <n v="85798.627692307709"/>
    <s v="Paid"/>
    <s v="Axis"/>
    <s v="245038843387"/>
    <s v="903091182870"/>
  </r>
  <r>
    <x v="4340"/>
    <x v="171"/>
    <x v="1"/>
    <n v="25"/>
    <x v="0"/>
    <x v="5"/>
    <x v="3"/>
    <s v="2025-10-11"/>
    <x v="0"/>
    <x v="0"/>
    <n v="26"/>
    <n v="22"/>
    <n v="4"/>
    <n v="10"/>
    <n v="23014"/>
    <n v="885.15384615384619"/>
    <n v="19473.384615384617"/>
    <n v="3894.6769230769237"/>
    <n v="1947.3384615384618"/>
    <n v="2336.8061538461538"/>
    <n v="200"/>
    <n v="2536.8061538461538"/>
    <n v="2000"/>
    <n v="27315.4"/>
    <n v="24778.593846153846"/>
    <s v="Paid"/>
    <s v="Axis"/>
    <s v="787879233973"/>
    <s v="776617723486"/>
  </r>
  <r>
    <x v="4341"/>
    <x v="132"/>
    <x v="1"/>
    <n v="43"/>
    <x v="1"/>
    <x v="0"/>
    <x v="0"/>
    <s v="2024-08-21"/>
    <x v="0"/>
    <x v="0"/>
    <n v="26"/>
    <n v="22"/>
    <n v="4"/>
    <n v="8"/>
    <n v="47305"/>
    <n v="1819.4230769230769"/>
    <n v="40027.307692307695"/>
    <n v="8005.461538461539"/>
    <n v="4002.7307692307695"/>
    <n v="4803.2769230769236"/>
    <n v="200"/>
    <n v="5003.2769230769236"/>
    <n v="1600"/>
    <n v="53635.5"/>
    <n v="48632.223076923074"/>
    <s v="Paid"/>
    <s v="SBI"/>
    <s v="342147437570"/>
    <s v="889410614001"/>
  </r>
  <r>
    <x v="4342"/>
    <x v="49"/>
    <x v="1"/>
    <n v="43"/>
    <x v="6"/>
    <x v="5"/>
    <x v="5"/>
    <s v="2022-11-08"/>
    <x v="0"/>
    <x v="0"/>
    <n v="26"/>
    <n v="24"/>
    <n v="2"/>
    <n v="2"/>
    <n v="75217"/>
    <n v="2892.9615384615386"/>
    <n v="69431.076923076922"/>
    <n v="13886.215384615385"/>
    <n v="6943.1076923076926"/>
    <n v="8331.7292307692296"/>
    <n v="200"/>
    <n v="8531.7292307692296"/>
    <n v="400"/>
    <n v="90660.4"/>
    <n v="82128.670769230768"/>
    <s v="Paid"/>
    <s v="SBI"/>
    <s v="293492355204"/>
    <s v="985790391520"/>
  </r>
  <r>
    <x v="4343"/>
    <x v="165"/>
    <x v="1"/>
    <n v="29"/>
    <x v="6"/>
    <x v="3"/>
    <x v="0"/>
    <s v="2023-11-25"/>
    <x v="0"/>
    <x v="0"/>
    <n v="26"/>
    <n v="23"/>
    <n v="3"/>
    <n v="18"/>
    <n v="65545"/>
    <n v="2520.9615384615386"/>
    <n v="57982.11538461539"/>
    <n v="11596.423076923078"/>
    <n v="5798.211538461539"/>
    <n v="6957.8538461538465"/>
    <n v="200"/>
    <n v="7157.8538461538465"/>
    <n v="3600"/>
    <n v="78976.75"/>
    <n v="71818.896153846159"/>
    <s v="Paid"/>
    <s v="ICICI"/>
    <s v="282919525562"/>
    <s v="188796395428"/>
  </r>
  <r>
    <x v="4344"/>
    <x v="23"/>
    <x v="1"/>
    <n v="30"/>
    <x v="2"/>
    <x v="2"/>
    <x v="4"/>
    <s v="2025-04-28"/>
    <x v="0"/>
    <x v="0"/>
    <n v="26"/>
    <n v="24"/>
    <n v="2"/>
    <n v="9"/>
    <n v="18619"/>
    <n v="716.11538461538464"/>
    <n v="17186.76923076923"/>
    <n v="3437.3538461538465"/>
    <n v="1718.6769230769232"/>
    <n v="2062.4123076923074"/>
    <n v="200"/>
    <n v="2262.4123076923074"/>
    <n v="1800"/>
    <n v="24142.799999999999"/>
    <n v="21880.387692307693"/>
    <s v="Paid"/>
    <s v="Axis"/>
    <s v="871766869026"/>
    <s v="823234144441"/>
  </r>
  <r>
    <x v="4345"/>
    <x v="10"/>
    <x v="1"/>
    <n v="39"/>
    <x v="4"/>
    <x v="0"/>
    <x v="0"/>
    <s v="2021-01-31"/>
    <x v="0"/>
    <x v="0"/>
    <n v="26"/>
    <n v="21"/>
    <n v="5"/>
    <n v="4"/>
    <n v="19273"/>
    <n v="741.26923076923072"/>
    <n v="15566.653846153846"/>
    <n v="3113.3307692307694"/>
    <n v="1556.6653846153847"/>
    <n v="1867.9984615384615"/>
    <n v="200"/>
    <n v="2067.9984615384615"/>
    <n v="800"/>
    <n v="21036.65"/>
    <n v="18968.651538461541"/>
    <s v="Paid"/>
    <s v="SBI"/>
    <s v="399309930011"/>
    <s v="209033214256"/>
  </r>
  <r>
    <x v="4346"/>
    <x v="72"/>
    <x v="1"/>
    <n v="38"/>
    <x v="6"/>
    <x v="2"/>
    <x v="6"/>
    <s v="2021-05-18"/>
    <x v="0"/>
    <x v="0"/>
    <n v="26"/>
    <n v="22"/>
    <n v="4"/>
    <n v="15"/>
    <n v="71187"/>
    <n v="2737.9615384615386"/>
    <n v="60235.153846153851"/>
    <n v="12047.030769230771"/>
    <n v="6023.5153846153853"/>
    <n v="7228.2184615384622"/>
    <n v="200"/>
    <n v="7428.2184615384622"/>
    <n v="3000"/>
    <n v="81305.700000000012"/>
    <n v="73877.48153846155"/>
    <s v="Paid"/>
    <s v="ICICI"/>
    <s v="336822577187"/>
    <s v="720393328664"/>
  </r>
  <r>
    <x v="4347"/>
    <x v="168"/>
    <x v="1"/>
    <n v="26"/>
    <x v="1"/>
    <x v="0"/>
    <x v="1"/>
    <s v="2024-08-23"/>
    <x v="0"/>
    <x v="0"/>
    <n v="26"/>
    <n v="24"/>
    <n v="2"/>
    <n v="20"/>
    <n v="72016"/>
    <n v="2769.8461538461538"/>
    <n v="66476.307692307688"/>
    <n v="13295.261538461538"/>
    <n v="6647.6307692307691"/>
    <n v="7977.1569230769219"/>
    <n v="200"/>
    <n v="8177.1569230769219"/>
    <n v="4000"/>
    <n v="90419.199999999997"/>
    <n v="82242.043076923073"/>
    <s v="Paid"/>
    <s v="HDFC"/>
    <s v="118563590290"/>
    <s v="594104305479"/>
  </r>
  <r>
    <x v="4348"/>
    <x v="140"/>
    <x v="1"/>
    <n v="26"/>
    <x v="3"/>
    <x v="5"/>
    <x v="1"/>
    <s v="2020-10-17"/>
    <x v="0"/>
    <x v="0"/>
    <n v="26"/>
    <n v="22"/>
    <n v="4"/>
    <n v="2"/>
    <n v="55764"/>
    <n v="2144.7692307692309"/>
    <n v="47184.923076923078"/>
    <n v="9436.9846153846156"/>
    <n v="4718.4923076923078"/>
    <n v="5662.1907692307695"/>
    <n v="200"/>
    <n v="5862.1907692307695"/>
    <n v="400"/>
    <n v="61740.4"/>
    <n v="55878.209230769229"/>
    <s v="Paid"/>
    <s v="Axis"/>
    <s v="632804680032"/>
    <s v="357958924183"/>
  </r>
  <r>
    <x v="4349"/>
    <x v="21"/>
    <x v="1"/>
    <n v="45"/>
    <x v="6"/>
    <x v="2"/>
    <x v="2"/>
    <s v="2025-04-13"/>
    <x v="0"/>
    <x v="0"/>
    <n v="26"/>
    <n v="23"/>
    <n v="3"/>
    <n v="17"/>
    <n v="20114"/>
    <n v="773.61538461538464"/>
    <n v="17793.153846153848"/>
    <n v="3558.6307692307696"/>
    <n v="1779.3153846153848"/>
    <n v="2135.1784615384618"/>
    <n v="200"/>
    <n v="2335.1784615384618"/>
    <n v="3400"/>
    <n v="26531.100000000002"/>
    <n v="24195.921538461542"/>
    <s v="Paid"/>
    <s v="ICICI"/>
    <s v="818414747125"/>
    <s v="951922438106"/>
  </r>
  <r>
    <x v="4350"/>
    <x v="166"/>
    <x v="0"/>
    <n v="51"/>
    <x v="5"/>
    <x v="5"/>
    <x v="5"/>
    <s v="2024-11-02"/>
    <x v="0"/>
    <x v="0"/>
    <n v="26"/>
    <n v="25"/>
    <n v="1"/>
    <n v="8"/>
    <n v="45938"/>
    <n v="1766.8461538461538"/>
    <n v="44171.153846153844"/>
    <n v="8834.2307692307695"/>
    <n v="4417.1153846153848"/>
    <n v="5300.538461538461"/>
    <n v="200"/>
    <n v="5500.538461538461"/>
    <n v="1600"/>
    <n v="59022.499999999993"/>
    <n v="53521.961538461532"/>
    <s v="Paid"/>
    <s v="ICICI"/>
    <s v="869742777502"/>
    <s v="985131321367"/>
  </r>
  <r>
    <x v="4351"/>
    <x v="12"/>
    <x v="1"/>
    <n v="46"/>
    <x v="0"/>
    <x v="3"/>
    <x v="0"/>
    <s v="2020-01-27"/>
    <x v="0"/>
    <x v="0"/>
    <n v="26"/>
    <n v="23"/>
    <n v="3"/>
    <n v="18"/>
    <n v="58917"/>
    <n v="2266.0384615384614"/>
    <n v="52118.88461538461"/>
    <n v="10423.776923076923"/>
    <n v="5211.8884615384613"/>
    <n v="6254.2661538461525"/>
    <n v="200"/>
    <n v="6454.2661538461525"/>
    <n v="3600"/>
    <n v="71354.549999999988"/>
    <n v="64900.283846153834"/>
    <s v="Paid"/>
    <s v="SBI"/>
    <s v="298726565899"/>
    <s v="138475139413"/>
  </r>
  <r>
    <x v="4352"/>
    <x v="78"/>
    <x v="0"/>
    <n v="29"/>
    <x v="6"/>
    <x v="3"/>
    <x v="6"/>
    <s v="2019-09-23"/>
    <x v="0"/>
    <x v="0"/>
    <n v="26"/>
    <n v="25"/>
    <n v="1"/>
    <n v="19"/>
    <n v="47565"/>
    <n v="1829.4230769230769"/>
    <n v="45735.576923076922"/>
    <n v="9147.1153846153848"/>
    <n v="4573.5576923076924"/>
    <n v="5488.2692307692305"/>
    <n v="200"/>
    <n v="5688.2692307692305"/>
    <n v="3800"/>
    <n v="63256.25"/>
    <n v="57567.980769230766"/>
    <s v="Paid"/>
    <s v="SBI"/>
    <s v="810510230639"/>
    <s v="633277106665"/>
  </r>
  <r>
    <x v="4353"/>
    <x v="187"/>
    <x v="0"/>
    <n v="52"/>
    <x v="3"/>
    <x v="1"/>
    <x v="4"/>
    <s v="2020-07-21"/>
    <x v="0"/>
    <x v="0"/>
    <n v="26"/>
    <n v="25"/>
    <n v="1"/>
    <n v="3"/>
    <n v="38084"/>
    <n v="1464.7692307692307"/>
    <n v="36619.230769230766"/>
    <n v="7323.8461538461534"/>
    <n v="3661.9230769230767"/>
    <n v="4394.3076923076915"/>
    <n v="200"/>
    <n v="4594.3076923076915"/>
    <n v="600"/>
    <n v="48205"/>
    <n v="43610.692307692312"/>
    <s v="Paid"/>
    <s v="ICICI"/>
    <s v="441822556536"/>
    <s v="224739838834"/>
  </r>
  <r>
    <x v="4354"/>
    <x v="101"/>
    <x v="0"/>
    <n v="24"/>
    <x v="4"/>
    <x v="0"/>
    <x v="0"/>
    <s v="2025-05-04"/>
    <x v="0"/>
    <x v="0"/>
    <n v="26"/>
    <n v="23"/>
    <n v="3"/>
    <n v="4"/>
    <n v="32369"/>
    <n v="1244.9615384615386"/>
    <n v="28634.115384615387"/>
    <n v="5726.8230769230777"/>
    <n v="2863.4115384615388"/>
    <n v="3436.0938461538462"/>
    <n v="200"/>
    <n v="3636.0938461538462"/>
    <n v="800"/>
    <n v="38024.35"/>
    <n v="34388.256153846152"/>
    <s v="Paid"/>
    <s v="Axis"/>
    <s v="901140338778"/>
    <s v="176832311810"/>
  </r>
  <r>
    <x v="4355"/>
    <x v="33"/>
    <x v="1"/>
    <n v="55"/>
    <x v="1"/>
    <x v="0"/>
    <x v="2"/>
    <s v="2019-06-08"/>
    <x v="0"/>
    <x v="0"/>
    <n v="26"/>
    <n v="25"/>
    <n v="1"/>
    <n v="18"/>
    <n v="46060"/>
    <n v="1771.5384615384614"/>
    <n v="44288.461538461539"/>
    <n v="8857.6923076923085"/>
    <n v="4428.8461538461543"/>
    <n v="5314.6153846153848"/>
    <n v="200"/>
    <n v="5514.6153846153848"/>
    <n v="3600"/>
    <n v="61175"/>
    <n v="55660.384615384617"/>
    <s v="Paid"/>
    <s v="HDFC"/>
    <s v="281744583201"/>
    <s v="244929455845"/>
  </r>
  <r>
    <x v="4356"/>
    <x v="44"/>
    <x v="0"/>
    <n v="54"/>
    <x v="0"/>
    <x v="2"/>
    <x v="4"/>
    <s v="2020-07-09"/>
    <x v="0"/>
    <x v="0"/>
    <n v="26"/>
    <n v="25"/>
    <n v="1"/>
    <n v="15"/>
    <n v="63049"/>
    <n v="2424.9615384615386"/>
    <n v="60624.038461538461"/>
    <n v="12124.807692307693"/>
    <n v="6062.4038461538466"/>
    <n v="7274.8846153846152"/>
    <n v="200"/>
    <n v="7474.8846153846152"/>
    <n v="3000"/>
    <n v="81811.25"/>
    <n v="74336.36538461539"/>
    <s v="Paid"/>
    <s v="SBI"/>
    <s v="684183321462"/>
    <s v="894449334584"/>
  </r>
  <r>
    <x v="4357"/>
    <x v="198"/>
    <x v="1"/>
    <n v="39"/>
    <x v="7"/>
    <x v="1"/>
    <x v="4"/>
    <s v="2019-07-10"/>
    <x v="0"/>
    <x v="0"/>
    <n v="26"/>
    <n v="22"/>
    <n v="4"/>
    <n v="5"/>
    <n v="53122"/>
    <n v="2043.1538461538462"/>
    <n v="44949.384615384617"/>
    <n v="8989.876923076923"/>
    <n v="4494.9384615384615"/>
    <n v="5393.9261538461542"/>
    <n v="200"/>
    <n v="5593.9261538461542"/>
    <n v="1000"/>
    <n v="59434.200000000004"/>
    <n v="53840.273846153854"/>
    <s v="Paid"/>
    <s v="SBI"/>
    <s v="233572088241"/>
    <s v="147900297150"/>
  </r>
  <r>
    <x v="4358"/>
    <x v="66"/>
    <x v="1"/>
    <n v="36"/>
    <x v="0"/>
    <x v="1"/>
    <x v="1"/>
    <s v="2022-10-28"/>
    <x v="0"/>
    <x v="0"/>
    <n v="26"/>
    <n v="24"/>
    <n v="2"/>
    <n v="13"/>
    <n v="33446"/>
    <n v="1286.3846153846155"/>
    <n v="30873.230769230773"/>
    <n v="6174.6461538461554"/>
    <n v="3087.3230769230777"/>
    <n v="3704.7876923076929"/>
    <n v="200"/>
    <n v="3904.7876923076929"/>
    <n v="2600"/>
    <n v="42735.200000000004"/>
    <n v="38830.412307692313"/>
    <s v="Paid"/>
    <s v="Axis"/>
    <s v="393915714295"/>
    <s v="556672085917"/>
  </r>
  <r>
    <x v="4359"/>
    <x v="164"/>
    <x v="1"/>
    <n v="26"/>
    <x v="3"/>
    <x v="1"/>
    <x v="2"/>
    <s v="2025-10-12"/>
    <x v="0"/>
    <x v="0"/>
    <n v="26"/>
    <n v="24"/>
    <n v="2"/>
    <n v="15"/>
    <n v="48623"/>
    <n v="1870.1153846153845"/>
    <n v="44882.769230769227"/>
    <n v="8976.5538461538454"/>
    <n v="4488.2769230769227"/>
    <n v="5385.9323076923074"/>
    <n v="200"/>
    <n v="5585.9323076923074"/>
    <n v="3000"/>
    <n v="61347.599999999991"/>
    <n v="55761.667692307681"/>
    <s v="Paid"/>
    <s v="HDFC"/>
    <s v="587035807774"/>
    <s v="573220879717"/>
  </r>
  <r>
    <x v="4360"/>
    <x v="188"/>
    <x v="1"/>
    <n v="31"/>
    <x v="4"/>
    <x v="4"/>
    <x v="5"/>
    <s v="2024-11-03"/>
    <x v="0"/>
    <x v="0"/>
    <n v="26"/>
    <n v="23"/>
    <n v="3"/>
    <n v="18"/>
    <n v="78924"/>
    <n v="3035.5384615384614"/>
    <n v="69817.38461538461"/>
    <n v="13963.476923076923"/>
    <n v="6981.7384615384617"/>
    <n v="8378.0861538461522"/>
    <n v="200"/>
    <n v="8578.0861538461522"/>
    <n v="3600"/>
    <n v="94362.599999999991"/>
    <n v="85784.513846153844"/>
    <s v="Paid"/>
    <s v="HDFC"/>
    <s v="788293010318"/>
    <s v="812245880075"/>
  </r>
  <r>
    <x v="4361"/>
    <x v="61"/>
    <x v="1"/>
    <n v="40"/>
    <x v="5"/>
    <x v="3"/>
    <x v="3"/>
    <s v="2021-06-14"/>
    <x v="0"/>
    <x v="0"/>
    <n v="26"/>
    <n v="21"/>
    <n v="5"/>
    <n v="20"/>
    <n v="52752"/>
    <n v="2028.9230769230769"/>
    <n v="42607.384615384617"/>
    <n v="8521.4769230769234"/>
    <n v="4260.7384615384617"/>
    <n v="5112.8861538461542"/>
    <n v="200"/>
    <n v="5312.8861538461542"/>
    <n v="4000"/>
    <n v="59389.600000000006"/>
    <n v="54076.713846153849"/>
    <s v="Paid"/>
    <s v="ICICI"/>
    <s v="610772504639"/>
    <s v="552191211233"/>
  </r>
  <r>
    <x v="4362"/>
    <x v="90"/>
    <x v="1"/>
    <n v="33"/>
    <x v="7"/>
    <x v="3"/>
    <x v="6"/>
    <s v="2024-02-11"/>
    <x v="0"/>
    <x v="0"/>
    <n v="26"/>
    <n v="24"/>
    <n v="2"/>
    <n v="12"/>
    <n v="19916"/>
    <n v="766"/>
    <n v="18384"/>
    <n v="3676.8"/>
    <n v="1838.4"/>
    <n v="2206.08"/>
    <n v="200"/>
    <n v="2406.08"/>
    <n v="2400"/>
    <n v="26299.200000000001"/>
    <n v="23893.120000000003"/>
    <s v="Paid"/>
    <s v="SBI"/>
    <s v="324164792548"/>
    <s v="530212284558"/>
  </r>
  <r>
    <x v="4363"/>
    <x v="59"/>
    <x v="1"/>
    <n v="37"/>
    <x v="3"/>
    <x v="3"/>
    <x v="3"/>
    <s v="2022-06-03"/>
    <x v="0"/>
    <x v="0"/>
    <n v="26"/>
    <n v="25"/>
    <n v="1"/>
    <n v="18"/>
    <n v="65259"/>
    <n v="2509.9615384615386"/>
    <n v="62749.038461538461"/>
    <n v="12549.807692307693"/>
    <n v="6274.9038461538466"/>
    <n v="7529.8846153846152"/>
    <n v="200"/>
    <n v="7729.8846153846152"/>
    <n v="3600"/>
    <n v="85173.75"/>
    <n v="77443.86538461539"/>
    <s v="Paid"/>
    <s v="HDFC"/>
    <s v="299707800161"/>
    <s v="875946175996"/>
  </r>
  <r>
    <x v="4364"/>
    <x v="113"/>
    <x v="1"/>
    <n v="40"/>
    <x v="6"/>
    <x v="4"/>
    <x v="6"/>
    <s v="2021-01-13"/>
    <x v="0"/>
    <x v="0"/>
    <n v="26"/>
    <n v="21"/>
    <n v="5"/>
    <n v="12"/>
    <n v="78500"/>
    <n v="3019.2307692307691"/>
    <n v="63403.846153846149"/>
    <n v="12680.76923076923"/>
    <n v="6340.3846153846152"/>
    <n v="7608.4615384615372"/>
    <n v="200"/>
    <n v="7808.4615384615372"/>
    <n v="2400"/>
    <n v="84824.999999999985"/>
    <n v="77016.538461538454"/>
    <s v="Paid"/>
    <s v="Axis"/>
    <s v="217645538895"/>
    <s v="863896426857"/>
  </r>
  <r>
    <x v="4365"/>
    <x v="130"/>
    <x v="0"/>
    <n v="23"/>
    <x v="4"/>
    <x v="3"/>
    <x v="3"/>
    <s v="2024-03-10"/>
    <x v="0"/>
    <x v="0"/>
    <n v="26"/>
    <n v="23"/>
    <n v="3"/>
    <n v="9"/>
    <n v="73346"/>
    <n v="2821"/>
    <n v="64883"/>
    <n v="12976.6"/>
    <n v="6488.3"/>
    <n v="7785.96"/>
    <n v="200"/>
    <n v="7985.96"/>
    <n v="1800"/>
    <n v="86147.900000000009"/>
    <n v="78161.94"/>
    <s v="Paid"/>
    <s v="SBI"/>
    <s v="403206315022"/>
    <s v="209452616001"/>
  </r>
  <r>
    <x v="4366"/>
    <x v="19"/>
    <x v="0"/>
    <n v="24"/>
    <x v="2"/>
    <x v="0"/>
    <x v="2"/>
    <s v="2025-04-15"/>
    <x v="0"/>
    <x v="0"/>
    <n v="26"/>
    <n v="23"/>
    <n v="3"/>
    <n v="19"/>
    <n v="24726"/>
    <n v="951"/>
    <n v="21873"/>
    <n v="4374.6000000000004"/>
    <n v="2187.3000000000002"/>
    <n v="2624.7599999999998"/>
    <n v="200"/>
    <n v="2824.7599999999998"/>
    <n v="3800"/>
    <n v="32234.899999999998"/>
    <n v="29410.14"/>
    <s v="Paid"/>
    <s v="SBI"/>
    <s v="860942236386"/>
    <s v="489748464462"/>
  </r>
  <r>
    <x v="4367"/>
    <x v="112"/>
    <x v="1"/>
    <n v="33"/>
    <x v="6"/>
    <x v="0"/>
    <x v="6"/>
    <s v="2021-02-25"/>
    <x v="0"/>
    <x v="0"/>
    <n v="26"/>
    <n v="25"/>
    <n v="1"/>
    <n v="9"/>
    <n v="70064"/>
    <n v="2694.7692307692309"/>
    <n v="67369.23076923078"/>
    <n v="13473.846153846156"/>
    <n v="6736.923076923078"/>
    <n v="8084.3076923076933"/>
    <n v="200"/>
    <n v="8284.3076923076933"/>
    <n v="1800"/>
    <n v="89380.000000000015"/>
    <n v="81095.692307692327"/>
    <s v="Paid"/>
    <s v="ICICI"/>
    <s v="625510085376"/>
    <s v="600078571723"/>
  </r>
  <r>
    <x v="4368"/>
    <x v="171"/>
    <x v="1"/>
    <n v="38"/>
    <x v="6"/>
    <x v="2"/>
    <x v="6"/>
    <s v="2022-11-12"/>
    <x v="0"/>
    <x v="0"/>
    <n v="26"/>
    <n v="22"/>
    <n v="4"/>
    <n v="9"/>
    <n v="69762"/>
    <n v="2683.1538461538462"/>
    <n v="59029.384615384617"/>
    <n v="11805.876923076925"/>
    <n v="5902.9384615384624"/>
    <n v="7083.5261538461536"/>
    <n v="200"/>
    <n v="7283.5261538461536"/>
    <n v="1800"/>
    <n v="78538.200000000012"/>
    <n v="71254.673846153863"/>
    <s v="Paid"/>
    <s v="SBI"/>
    <s v="430716247289"/>
    <s v="550358961151"/>
  </r>
  <r>
    <x v="4369"/>
    <x v="93"/>
    <x v="0"/>
    <n v="35"/>
    <x v="0"/>
    <x v="2"/>
    <x v="1"/>
    <s v="2022-08-03"/>
    <x v="0"/>
    <x v="0"/>
    <n v="26"/>
    <n v="23"/>
    <n v="3"/>
    <n v="15"/>
    <n v="58537"/>
    <n v="2251.4230769230771"/>
    <n v="51782.730769230773"/>
    <n v="10356.546153846155"/>
    <n v="5178.2730769230775"/>
    <n v="6213.9276923076923"/>
    <n v="200"/>
    <n v="6413.9276923076923"/>
    <n v="3000"/>
    <n v="70317.55"/>
    <n v="63903.622307692312"/>
    <s v="Paid"/>
    <s v="ICICI"/>
    <s v="204553747831"/>
    <s v="430707814261"/>
  </r>
  <r>
    <x v="4370"/>
    <x v="76"/>
    <x v="0"/>
    <n v="24"/>
    <x v="1"/>
    <x v="3"/>
    <x v="5"/>
    <s v="2022-02-05"/>
    <x v="0"/>
    <x v="0"/>
    <n v="26"/>
    <n v="24"/>
    <n v="2"/>
    <n v="13"/>
    <n v="77257"/>
    <n v="2971.4230769230771"/>
    <n v="71314.153846153844"/>
    <n v="14262.83076923077"/>
    <n v="7131.4153846153849"/>
    <n v="8557.6984615384608"/>
    <n v="200"/>
    <n v="8757.6984615384608"/>
    <n v="2600"/>
    <n v="95308.4"/>
    <n v="86550.701538461537"/>
    <s v="Paid"/>
    <s v="SBI"/>
    <s v="126382251099"/>
    <s v="814979617287"/>
  </r>
  <r>
    <x v="4371"/>
    <x v="139"/>
    <x v="1"/>
    <n v="51"/>
    <x v="7"/>
    <x v="4"/>
    <x v="5"/>
    <s v="2023-05-15"/>
    <x v="0"/>
    <x v="0"/>
    <n v="26"/>
    <n v="24"/>
    <n v="2"/>
    <n v="14"/>
    <n v="73817"/>
    <n v="2839.1153846153848"/>
    <n v="68138.769230769234"/>
    <n v="13627.753846153848"/>
    <n v="6813.876923076924"/>
    <n v="8176.6523076923077"/>
    <n v="200"/>
    <n v="8376.6523076923077"/>
    <n v="2800"/>
    <n v="91380.400000000009"/>
    <n v="83003.747692307705"/>
    <s v="Paid"/>
    <s v="SBI"/>
    <s v="220423706948"/>
    <s v="522658868962"/>
  </r>
  <r>
    <x v="4372"/>
    <x v="156"/>
    <x v="1"/>
    <n v="38"/>
    <x v="0"/>
    <x v="2"/>
    <x v="1"/>
    <s v="2020-12-30"/>
    <x v="0"/>
    <x v="0"/>
    <n v="26"/>
    <n v="24"/>
    <n v="2"/>
    <n v="18"/>
    <n v="30648"/>
    <n v="1178.7692307692307"/>
    <n v="28290.461538461539"/>
    <n v="5658.0923076923082"/>
    <n v="2829.0461538461541"/>
    <n v="3394.8553846153845"/>
    <n v="200"/>
    <n v="3594.8553846153845"/>
    <n v="3600"/>
    <n v="40377.599999999999"/>
    <n v="36782.74461538461"/>
    <s v="Paid"/>
    <s v="ICICI"/>
    <s v="693808469267"/>
    <s v="777052864296"/>
  </r>
  <r>
    <x v="4373"/>
    <x v="168"/>
    <x v="1"/>
    <n v="33"/>
    <x v="1"/>
    <x v="5"/>
    <x v="2"/>
    <s v="2022-10-06"/>
    <x v="0"/>
    <x v="0"/>
    <n v="26"/>
    <n v="24"/>
    <n v="2"/>
    <n v="20"/>
    <n v="20301"/>
    <n v="780.80769230769226"/>
    <n v="18739.384615384613"/>
    <n v="3747.876923076923"/>
    <n v="1873.9384615384615"/>
    <n v="2248.7261538461535"/>
    <n v="200"/>
    <n v="2448.7261538461535"/>
    <n v="4000"/>
    <n v="28361.199999999997"/>
    <n v="25912.473846153844"/>
    <s v="Paid"/>
    <s v="ICICI"/>
    <s v="834639050738"/>
    <s v="790608832722"/>
  </r>
  <r>
    <x v="4374"/>
    <x v="122"/>
    <x v="1"/>
    <n v="55"/>
    <x v="7"/>
    <x v="1"/>
    <x v="2"/>
    <s v="2025-10-24"/>
    <x v="0"/>
    <x v="0"/>
    <n v="26"/>
    <n v="25"/>
    <n v="1"/>
    <n v="9"/>
    <n v="32702"/>
    <n v="1257.7692307692307"/>
    <n v="31444.23076923077"/>
    <n v="6288.8461538461543"/>
    <n v="3144.4230769230771"/>
    <n v="3773.3076923076924"/>
    <n v="200"/>
    <n v="3973.3076923076924"/>
    <n v="1800"/>
    <n v="42677.5"/>
    <n v="38704.192307692305"/>
    <s v="Paid"/>
    <s v="SBI"/>
    <s v="709774061749"/>
    <s v="295802741195"/>
  </r>
  <r>
    <x v="4375"/>
    <x v="119"/>
    <x v="1"/>
    <n v="55"/>
    <x v="0"/>
    <x v="3"/>
    <x v="0"/>
    <s v="2025-04-29"/>
    <x v="0"/>
    <x v="0"/>
    <n v="26"/>
    <n v="23"/>
    <n v="3"/>
    <n v="20"/>
    <n v="27411"/>
    <n v="1054.2692307692307"/>
    <n v="24248.192307692305"/>
    <n v="4849.6384615384613"/>
    <n v="2424.8192307692307"/>
    <n v="2909.7830769230764"/>
    <n v="200"/>
    <n v="3109.7830769230764"/>
    <n v="4000"/>
    <n v="35522.649999999994"/>
    <n v="32412.866923076919"/>
    <s v="Paid"/>
    <s v="HDFC"/>
    <s v="275801843982"/>
    <s v="402836584547"/>
  </r>
  <r>
    <x v="4376"/>
    <x v="19"/>
    <x v="0"/>
    <n v="31"/>
    <x v="4"/>
    <x v="3"/>
    <x v="0"/>
    <s v="2022-03-25"/>
    <x v="0"/>
    <x v="0"/>
    <n v="26"/>
    <n v="24"/>
    <n v="2"/>
    <n v="18"/>
    <n v="34491"/>
    <n v="1326.5769230769231"/>
    <n v="31837.846153846156"/>
    <n v="6367.5692307692316"/>
    <n v="3183.7846153846158"/>
    <n v="3820.5415384615385"/>
    <n v="200"/>
    <n v="4020.5415384615385"/>
    <n v="3600"/>
    <n v="44989.200000000004"/>
    <n v="40968.658461538464"/>
    <s v="Paid"/>
    <s v="HDFC"/>
    <s v="664138101098"/>
    <s v="416654728676"/>
  </r>
  <r>
    <x v="4377"/>
    <x v="174"/>
    <x v="0"/>
    <n v="42"/>
    <x v="6"/>
    <x v="0"/>
    <x v="4"/>
    <s v="2021-05-13"/>
    <x v="0"/>
    <x v="0"/>
    <n v="26"/>
    <n v="21"/>
    <n v="5"/>
    <n v="4"/>
    <n v="37665"/>
    <n v="1448.6538461538462"/>
    <n v="30421.73076923077"/>
    <n v="6084.3461538461543"/>
    <n v="3042.1730769230771"/>
    <n v="3650.6076923076921"/>
    <n v="200"/>
    <n v="3850.6076923076921"/>
    <n v="800"/>
    <n v="40348.25"/>
    <n v="36497.642307692309"/>
    <s v="Paid"/>
    <s v="ICICI"/>
    <s v="674959061257"/>
    <s v="833646199123"/>
  </r>
  <r>
    <x v="4378"/>
    <x v="37"/>
    <x v="1"/>
    <n v="21"/>
    <x v="6"/>
    <x v="4"/>
    <x v="6"/>
    <s v="2024-11-03"/>
    <x v="0"/>
    <x v="0"/>
    <n v="26"/>
    <n v="25"/>
    <n v="1"/>
    <n v="17"/>
    <n v="60143"/>
    <n v="2313.1923076923076"/>
    <n v="57829.807692307688"/>
    <n v="11565.961538461539"/>
    <n v="5782.9807692307695"/>
    <n v="6939.576923076922"/>
    <n v="200"/>
    <n v="7139.576923076922"/>
    <n v="3400"/>
    <n v="78578.749999999985"/>
    <n v="71439.173076923063"/>
    <s v="Paid"/>
    <s v="SBI"/>
    <s v="394314652032"/>
    <s v="830133670987"/>
  </r>
  <r>
    <x v="4379"/>
    <x v="41"/>
    <x v="1"/>
    <n v="51"/>
    <x v="5"/>
    <x v="4"/>
    <x v="5"/>
    <s v="2023-06-05"/>
    <x v="0"/>
    <x v="0"/>
    <n v="26"/>
    <n v="23"/>
    <n v="3"/>
    <n v="17"/>
    <n v="69517"/>
    <n v="2673.7307692307691"/>
    <n v="61495.807692307688"/>
    <n v="12299.161538461538"/>
    <n v="6149.580769230769"/>
    <n v="7379.496923076922"/>
    <n v="200"/>
    <n v="7579.496923076922"/>
    <n v="3400"/>
    <n v="83344.55"/>
    <n v="75765.053076923083"/>
    <s v="Paid"/>
    <s v="Axis"/>
    <s v="798275573346"/>
    <s v="445525350207"/>
  </r>
  <r>
    <x v="4380"/>
    <x v="142"/>
    <x v="0"/>
    <n v="33"/>
    <x v="7"/>
    <x v="3"/>
    <x v="6"/>
    <s v="2022-02-25"/>
    <x v="0"/>
    <x v="0"/>
    <n v="26"/>
    <n v="22"/>
    <n v="4"/>
    <n v="11"/>
    <n v="45168"/>
    <n v="1737.2307692307693"/>
    <n v="38219.076923076922"/>
    <n v="7643.8153846153846"/>
    <n v="3821.9076923076923"/>
    <n v="4586.28923076923"/>
    <n v="200"/>
    <n v="4786.28923076923"/>
    <n v="2200"/>
    <n v="51884.800000000003"/>
    <n v="47098.510769230772"/>
    <s v="Paid"/>
    <s v="ICICI"/>
    <s v="784554878925"/>
    <s v="793138907825"/>
  </r>
  <r>
    <x v="4381"/>
    <x v="136"/>
    <x v="1"/>
    <n v="37"/>
    <x v="6"/>
    <x v="2"/>
    <x v="0"/>
    <s v="2020-05-18"/>
    <x v="0"/>
    <x v="0"/>
    <n v="26"/>
    <n v="23"/>
    <n v="3"/>
    <n v="17"/>
    <n v="40533"/>
    <n v="1558.9615384615386"/>
    <n v="35856.11538461539"/>
    <n v="7171.2230769230782"/>
    <n v="3585.6115384615391"/>
    <n v="4302.7338461538466"/>
    <n v="200"/>
    <n v="4502.7338461538466"/>
    <n v="3400"/>
    <n v="50012.950000000012"/>
    <n v="45510.216153846166"/>
    <s v="Paid"/>
    <s v="SBI"/>
    <s v="162741689484"/>
    <s v="684298774292"/>
  </r>
  <r>
    <x v="4382"/>
    <x v="176"/>
    <x v="0"/>
    <n v="39"/>
    <x v="1"/>
    <x v="1"/>
    <x v="1"/>
    <s v="2021-01-06"/>
    <x v="0"/>
    <x v="0"/>
    <n v="26"/>
    <n v="26"/>
    <n v="0"/>
    <n v="12"/>
    <n v="75349"/>
    <n v="2898.0384615384614"/>
    <n v="75349"/>
    <n v="15069.800000000001"/>
    <n v="7534.9000000000005"/>
    <n v="9041.8799999999992"/>
    <n v="200"/>
    <n v="9241.8799999999992"/>
    <n v="2400"/>
    <n v="100353.7"/>
    <n v="91111.819999999992"/>
    <s v="Paid"/>
    <s v="HDFC"/>
    <s v="524469950098"/>
    <s v="201597683724"/>
  </r>
  <r>
    <x v="4383"/>
    <x v="42"/>
    <x v="0"/>
    <n v="39"/>
    <x v="1"/>
    <x v="5"/>
    <x v="0"/>
    <s v="2020-04-12"/>
    <x v="0"/>
    <x v="0"/>
    <n v="26"/>
    <n v="26"/>
    <n v="0"/>
    <n v="1"/>
    <n v="25311"/>
    <n v="973.5"/>
    <n v="25311"/>
    <n v="5062.2000000000007"/>
    <n v="2531.1000000000004"/>
    <n v="3037.3199999999997"/>
    <n v="200"/>
    <n v="3237.3199999999997"/>
    <n v="200"/>
    <n v="33104.300000000003"/>
    <n v="29866.980000000003"/>
    <s v="Paid"/>
    <s v="SBI"/>
    <s v="211258625125"/>
    <s v="146602188902"/>
  </r>
  <r>
    <x v="4384"/>
    <x v="24"/>
    <x v="0"/>
    <n v="37"/>
    <x v="0"/>
    <x v="4"/>
    <x v="4"/>
    <s v="2021-07-27"/>
    <x v="0"/>
    <x v="0"/>
    <n v="26"/>
    <n v="24"/>
    <n v="2"/>
    <n v="3"/>
    <n v="64851"/>
    <n v="2494.2692307692309"/>
    <n v="59862.461538461546"/>
    <n v="11972.49230769231"/>
    <n v="5986.2461538461548"/>
    <n v="7183.4953846153849"/>
    <n v="200"/>
    <n v="7383.4953846153849"/>
    <n v="600"/>
    <n v="78421.200000000012"/>
    <n v="71037.704615384631"/>
    <s v="Paid"/>
    <s v="SBI"/>
    <s v="372853157918"/>
    <s v="973835663729"/>
  </r>
  <r>
    <x v="4385"/>
    <x v="54"/>
    <x v="1"/>
    <n v="45"/>
    <x v="3"/>
    <x v="0"/>
    <x v="6"/>
    <s v="2021-10-25"/>
    <x v="0"/>
    <x v="0"/>
    <n v="26"/>
    <n v="24"/>
    <n v="2"/>
    <n v="13"/>
    <n v="39921"/>
    <n v="1535.4230769230769"/>
    <n v="36850.153846153844"/>
    <n v="7370.0307692307688"/>
    <n v="3685.0153846153844"/>
    <n v="4422.0184615384615"/>
    <n v="200"/>
    <n v="4622.0184615384615"/>
    <n v="2600"/>
    <n v="50505.2"/>
    <n v="45883.181538461533"/>
    <s v="Paid"/>
    <s v="HDFC"/>
    <s v="257746334046"/>
    <s v="303328825663"/>
  </r>
  <r>
    <x v="4386"/>
    <x v="98"/>
    <x v="0"/>
    <n v="23"/>
    <x v="1"/>
    <x v="0"/>
    <x v="0"/>
    <s v="2021-05-29"/>
    <x v="0"/>
    <x v="0"/>
    <n v="26"/>
    <n v="23"/>
    <n v="3"/>
    <n v="17"/>
    <n v="20494"/>
    <n v="788.23076923076928"/>
    <n v="18129.307692307695"/>
    <n v="3625.8615384615391"/>
    <n v="1812.9307692307696"/>
    <n v="2175.5169230769234"/>
    <n v="200"/>
    <n v="2375.5169230769234"/>
    <n v="3400"/>
    <n v="26968.100000000006"/>
    <n v="24592.583076923082"/>
    <s v="Paid"/>
    <s v="HDFC"/>
    <s v="987050508379"/>
    <s v="148051239413"/>
  </r>
  <r>
    <x v="4387"/>
    <x v="8"/>
    <x v="0"/>
    <n v="55"/>
    <x v="7"/>
    <x v="1"/>
    <x v="1"/>
    <s v="2020-09-12"/>
    <x v="0"/>
    <x v="0"/>
    <n v="26"/>
    <n v="23"/>
    <n v="3"/>
    <n v="19"/>
    <n v="50832"/>
    <n v="1955.0769230769231"/>
    <n v="44966.769230769234"/>
    <n v="8993.3538461538465"/>
    <n v="4496.6769230769232"/>
    <n v="5396.0123076923082"/>
    <n v="200"/>
    <n v="5596.0123076923082"/>
    <n v="3800"/>
    <n v="62256.800000000003"/>
    <n v="56660.787692307698"/>
    <s v="Paid"/>
    <s v="HDFC"/>
    <s v="185271781607"/>
    <s v="947410918958"/>
  </r>
  <r>
    <x v="4388"/>
    <x v="42"/>
    <x v="1"/>
    <n v="22"/>
    <x v="2"/>
    <x v="0"/>
    <x v="1"/>
    <s v="2025-04-08"/>
    <x v="0"/>
    <x v="0"/>
    <n v="26"/>
    <n v="23"/>
    <n v="3"/>
    <n v="15"/>
    <n v="63195"/>
    <n v="2430.5769230769229"/>
    <n v="55903.269230769227"/>
    <n v="11180.653846153846"/>
    <n v="5590.3269230769229"/>
    <n v="6708.3923076923065"/>
    <n v="200"/>
    <n v="6908.3923076923065"/>
    <n v="3000"/>
    <n v="75674.25"/>
    <n v="68765.857692307691"/>
    <s v="Paid"/>
    <s v="Axis"/>
    <s v="444591535457"/>
    <s v="479093269805"/>
  </r>
  <r>
    <x v="4389"/>
    <x v="188"/>
    <x v="1"/>
    <n v="55"/>
    <x v="5"/>
    <x v="4"/>
    <x v="3"/>
    <s v="2019-11-11"/>
    <x v="0"/>
    <x v="0"/>
    <n v="26"/>
    <n v="23"/>
    <n v="3"/>
    <n v="7"/>
    <n v="54072"/>
    <n v="2079.6923076923076"/>
    <n v="47832.923076923078"/>
    <n v="9566.584615384616"/>
    <n v="4783.292307692308"/>
    <n v="5739.9507692307689"/>
    <n v="200"/>
    <n v="5939.9507692307689"/>
    <n v="1400"/>
    <n v="63582.8"/>
    <n v="57642.849230769236"/>
    <s v="Paid"/>
    <s v="Axis"/>
    <s v="226654981601"/>
    <s v="215531128544"/>
  </r>
  <r>
    <x v="4390"/>
    <x v="146"/>
    <x v="1"/>
    <n v="35"/>
    <x v="7"/>
    <x v="5"/>
    <x v="4"/>
    <s v="2023-06-04"/>
    <x v="0"/>
    <x v="0"/>
    <n v="26"/>
    <n v="25"/>
    <n v="1"/>
    <n v="13"/>
    <n v="61677"/>
    <n v="2372.1923076923076"/>
    <n v="59304.807692307688"/>
    <n v="11860.961538461539"/>
    <n v="5930.4807692307695"/>
    <n v="7116.576923076922"/>
    <n v="200"/>
    <n v="7316.576923076922"/>
    <n v="2600"/>
    <n v="79696.249999999985"/>
    <n v="72379.673076923063"/>
    <s v="Paid"/>
    <s v="SBI"/>
    <s v="208432198640"/>
    <s v="759064569076"/>
  </r>
  <r>
    <x v="4391"/>
    <x v="17"/>
    <x v="1"/>
    <n v="55"/>
    <x v="3"/>
    <x v="2"/>
    <x v="6"/>
    <s v="2021-03-25"/>
    <x v="0"/>
    <x v="0"/>
    <n v="26"/>
    <n v="23"/>
    <n v="3"/>
    <n v="16"/>
    <n v="31699"/>
    <n v="1219.1923076923076"/>
    <n v="28041.423076923074"/>
    <n v="5608.2846153846149"/>
    <n v="2804.1423076923074"/>
    <n v="3364.9707692307688"/>
    <n v="200"/>
    <n v="3564.9707692307688"/>
    <n v="3200"/>
    <n v="39653.85"/>
    <n v="36088.879230769227"/>
    <s v="Paid"/>
    <s v="Axis"/>
    <s v="153622266978"/>
    <s v="481191453146"/>
  </r>
  <r>
    <x v="4392"/>
    <x v="75"/>
    <x v="1"/>
    <n v="52"/>
    <x v="2"/>
    <x v="3"/>
    <x v="2"/>
    <s v="2025-09-24"/>
    <x v="0"/>
    <x v="0"/>
    <n v="26"/>
    <n v="25"/>
    <n v="1"/>
    <n v="19"/>
    <n v="48920"/>
    <n v="1881.5384615384614"/>
    <n v="47038.461538461539"/>
    <n v="9407.6923076923085"/>
    <n v="4703.8461538461543"/>
    <n v="5644.6153846153848"/>
    <n v="200"/>
    <n v="5844.6153846153848"/>
    <n v="3800"/>
    <n v="64950"/>
    <n v="59105.384615384617"/>
    <s v="Paid"/>
    <s v="Axis"/>
    <s v="627057485182"/>
    <s v="986357138944"/>
  </r>
  <r>
    <x v="4393"/>
    <x v="170"/>
    <x v="0"/>
    <n v="43"/>
    <x v="2"/>
    <x v="1"/>
    <x v="0"/>
    <s v="2020-12-15"/>
    <x v="0"/>
    <x v="0"/>
    <n v="26"/>
    <n v="22"/>
    <n v="4"/>
    <n v="8"/>
    <n v="73068"/>
    <n v="2810.3076923076924"/>
    <n v="61826.769230769234"/>
    <n v="12365.353846153848"/>
    <n v="6182.6769230769241"/>
    <n v="7419.2123076923081"/>
    <n v="200"/>
    <n v="7619.2123076923081"/>
    <n v="1600"/>
    <n v="81974.8"/>
    <n v="74355.587692307701"/>
    <s v="Paid"/>
    <s v="ICICI"/>
    <s v="346614037736"/>
    <s v="271396204607"/>
  </r>
  <r>
    <x v="4394"/>
    <x v="150"/>
    <x v="1"/>
    <n v="38"/>
    <x v="5"/>
    <x v="5"/>
    <x v="0"/>
    <s v="2022-02-11"/>
    <x v="0"/>
    <x v="0"/>
    <n v="26"/>
    <n v="23"/>
    <n v="3"/>
    <n v="1"/>
    <n v="36738"/>
    <n v="1413"/>
    <n v="32499"/>
    <n v="6499.8"/>
    <n v="3249.9"/>
    <n v="3899.8799999999997"/>
    <n v="200"/>
    <n v="4099.8799999999992"/>
    <n v="200"/>
    <n v="42448.700000000004"/>
    <n v="38348.820000000007"/>
    <s v="Paid"/>
    <s v="HDFC"/>
    <s v="907885125630"/>
    <s v="184021801501"/>
  </r>
  <r>
    <x v="4395"/>
    <x v="152"/>
    <x v="1"/>
    <n v="47"/>
    <x v="7"/>
    <x v="3"/>
    <x v="4"/>
    <s v="2019-08-17"/>
    <x v="0"/>
    <x v="0"/>
    <n v="26"/>
    <n v="22"/>
    <n v="4"/>
    <n v="14"/>
    <n v="22645"/>
    <n v="870.96153846153845"/>
    <n v="19161.153846153848"/>
    <n v="3832.2307692307695"/>
    <n v="1916.1153846153848"/>
    <n v="2299.3384615384616"/>
    <n v="200"/>
    <n v="2499.3384615384616"/>
    <n v="2800"/>
    <n v="27709.5"/>
    <n v="25210.16153846154"/>
    <s v="Paid"/>
    <s v="HDFC"/>
    <s v="316812986193"/>
    <s v="310343571729"/>
  </r>
  <r>
    <x v="4396"/>
    <x v="137"/>
    <x v="0"/>
    <n v="25"/>
    <x v="4"/>
    <x v="5"/>
    <x v="0"/>
    <s v="2023-08-24"/>
    <x v="0"/>
    <x v="0"/>
    <n v="26"/>
    <n v="23"/>
    <n v="3"/>
    <n v="5"/>
    <n v="64039"/>
    <n v="2463.0384615384614"/>
    <n v="56649.88461538461"/>
    <n v="11329.976923076923"/>
    <n v="5664.9884615384617"/>
    <n v="6797.9861538461528"/>
    <n v="200"/>
    <n v="6997.9861538461528"/>
    <n v="1000"/>
    <n v="74644.849999999991"/>
    <n v="67646.863846153836"/>
    <s v="Paid"/>
    <s v="HDFC"/>
    <s v="828763783037"/>
    <s v="225235658419"/>
  </r>
  <r>
    <x v="4397"/>
    <x v="152"/>
    <x v="1"/>
    <n v="51"/>
    <x v="7"/>
    <x v="1"/>
    <x v="1"/>
    <s v="2024-09-14"/>
    <x v="0"/>
    <x v="0"/>
    <n v="26"/>
    <n v="23"/>
    <n v="3"/>
    <n v="11"/>
    <n v="56485"/>
    <n v="2172.5"/>
    <n v="49967.5"/>
    <n v="9993.5"/>
    <n v="4996.75"/>
    <n v="5996.0999999999995"/>
    <n v="200"/>
    <n v="6196.0999999999995"/>
    <n v="2200"/>
    <n v="67157.75"/>
    <n v="60961.65"/>
    <s v="Paid"/>
    <s v="SBI"/>
    <s v="911498572889"/>
    <s v="107891186565"/>
  </r>
  <r>
    <x v="4398"/>
    <x v="160"/>
    <x v="1"/>
    <n v="47"/>
    <x v="2"/>
    <x v="4"/>
    <x v="5"/>
    <s v="2025-03-26"/>
    <x v="0"/>
    <x v="0"/>
    <n v="26"/>
    <n v="23"/>
    <n v="3"/>
    <n v="19"/>
    <n v="78435"/>
    <n v="3016.7307692307691"/>
    <n v="69384.807692307688"/>
    <n v="13876.961538461539"/>
    <n v="6938.4807692307695"/>
    <n v="8326.1769230769223"/>
    <n v="200"/>
    <n v="8526.1769230769223"/>
    <n v="3800"/>
    <n v="94000.249999999985"/>
    <n v="85474.073076923058"/>
    <s v="Paid"/>
    <s v="HDFC"/>
    <s v="209082852762"/>
    <s v="529861764334"/>
  </r>
  <r>
    <x v="4399"/>
    <x v="146"/>
    <x v="0"/>
    <n v="24"/>
    <x v="1"/>
    <x v="1"/>
    <x v="0"/>
    <s v="2025-01-23"/>
    <x v="0"/>
    <x v="0"/>
    <n v="26"/>
    <n v="25"/>
    <n v="1"/>
    <n v="2"/>
    <n v="79921"/>
    <n v="3073.8846153846152"/>
    <n v="76847.115384615376"/>
    <n v="15369.423076923076"/>
    <n v="7684.7115384615381"/>
    <n v="9221.6538461538439"/>
    <n v="200"/>
    <n v="9421.6538461538439"/>
    <n v="400"/>
    <n v="100301.24999999999"/>
    <n v="90879.596153846142"/>
    <s v="Paid"/>
    <s v="SBI"/>
    <s v="809505214818"/>
    <s v="484211876368"/>
  </r>
  <r>
    <x v="4400"/>
    <x v="176"/>
    <x v="0"/>
    <n v="52"/>
    <x v="7"/>
    <x v="5"/>
    <x v="0"/>
    <s v="2023-09-30"/>
    <x v="0"/>
    <x v="0"/>
    <n v="26"/>
    <n v="22"/>
    <n v="4"/>
    <n v="13"/>
    <n v="73243"/>
    <n v="2817.0384615384614"/>
    <n v="61974.846153846149"/>
    <n v="12394.969230769231"/>
    <n v="6197.4846153846156"/>
    <n v="7436.9815384615376"/>
    <n v="200"/>
    <n v="7636.9815384615376"/>
    <n v="2600"/>
    <n v="83167.3"/>
    <n v="75530.318461538467"/>
    <s v="Paid"/>
    <s v="SBI"/>
    <s v="219211498354"/>
    <s v="705827725986"/>
  </r>
  <r>
    <x v="4401"/>
    <x v="27"/>
    <x v="0"/>
    <n v="39"/>
    <x v="2"/>
    <x v="1"/>
    <x v="3"/>
    <s v="2023-07-04"/>
    <x v="0"/>
    <x v="0"/>
    <n v="26"/>
    <n v="24"/>
    <n v="2"/>
    <n v="19"/>
    <n v="23951"/>
    <n v="921.19230769230774"/>
    <n v="22108.615384615387"/>
    <n v="4421.7230769230773"/>
    <n v="2210.8615384615387"/>
    <n v="2653.0338461538463"/>
    <n v="200"/>
    <n v="2853.0338461538463"/>
    <n v="3800"/>
    <n v="32541.200000000004"/>
    <n v="29688.166153846159"/>
    <s v="Paid"/>
    <s v="Axis"/>
    <s v="487638286709"/>
    <s v="512205127481"/>
  </r>
  <r>
    <x v="4402"/>
    <x v="188"/>
    <x v="0"/>
    <n v="40"/>
    <x v="3"/>
    <x v="4"/>
    <x v="1"/>
    <s v="2019-01-17"/>
    <x v="0"/>
    <x v="0"/>
    <n v="26"/>
    <n v="23"/>
    <n v="3"/>
    <n v="12"/>
    <n v="64649"/>
    <n v="2486.5"/>
    <n v="57189.5"/>
    <n v="11437.900000000001"/>
    <n v="5718.9500000000007"/>
    <n v="6862.74"/>
    <n v="200"/>
    <n v="7062.74"/>
    <n v="2400"/>
    <n v="76746.349999999991"/>
    <n v="69683.609999999986"/>
    <s v="Paid"/>
    <s v="HDFC"/>
    <s v="936427207829"/>
    <s v="937098226193"/>
  </r>
  <r>
    <x v="4403"/>
    <x v="98"/>
    <x v="1"/>
    <n v="27"/>
    <x v="2"/>
    <x v="2"/>
    <x v="1"/>
    <s v="2023-04-12"/>
    <x v="0"/>
    <x v="0"/>
    <n v="26"/>
    <n v="22"/>
    <n v="4"/>
    <n v="8"/>
    <n v="34026"/>
    <n v="1308.6923076923076"/>
    <n v="28791.230769230766"/>
    <n v="5758.2461538461539"/>
    <n v="2879.123076923077"/>
    <n v="3454.9476923076918"/>
    <n v="200"/>
    <n v="3654.9476923076918"/>
    <n v="1600"/>
    <n v="39028.599999999991"/>
    <n v="35373.652307692297"/>
    <s v="Paid"/>
    <s v="ICICI"/>
    <s v="684989119845"/>
    <s v="523581652486"/>
  </r>
  <r>
    <x v="4404"/>
    <x v="120"/>
    <x v="0"/>
    <n v="38"/>
    <x v="4"/>
    <x v="3"/>
    <x v="4"/>
    <s v="2025-05-29"/>
    <x v="0"/>
    <x v="0"/>
    <n v="26"/>
    <n v="25"/>
    <n v="1"/>
    <n v="6"/>
    <n v="24123"/>
    <n v="927.80769230769226"/>
    <n v="23195.192307692305"/>
    <n v="4639.038461538461"/>
    <n v="2319.5192307692305"/>
    <n v="2783.4230769230767"/>
    <n v="200"/>
    <n v="2983.4230769230767"/>
    <n v="1200"/>
    <n v="31353.749999999996"/>
    <n v="28370.326923076918"/>
    <s v="Paid"/>
    <s v="HDFC"/>
    <s v="873748071137"/>
    <s v="444687302636"/>
  </r>
  <r>
    <x v="4405"/>
    <x v="65"/>
    <x v="1"/>
    <n v="45"/>
    <x v="4"/>
    <x v="0"/>
    <x v="1"/>
    <s v="2025-03-17"/>
    <x v="0"/>
    <x v="0"/>
    <n v="26"/>
    <n v="24"/>
    <n v="2"/>
    <n v="11"/>
    <n v="60879"/>
    <n v="2341.5"/>
    <n v="56196"/>
    <n v="11239.2"/>
    <n v="5619.6"/>
    <n v="6743.5199999999995"/>
    <n v="200"/>
    <n v="6943.5199999999995"/>
    <n v="2200"/>
    <n v="75254.8"/>
    <n v="68311.28"/>
    <s v="Paid"/>
    <s v="ICICI"/>
    <s v="194439644765"/>
    <s v="796215083129"/>
  </r>
  <r>
    <x v="4406"/>
    <x v="36"/>
    <x v="1"/>
    <n v="40"/>
    <x v="3"/>
    <x v="0"/>
    <x v="0"/>
    <s v="2021-04-07"/>
    <x v="0"/>
    <x v="0"/>
    <n v="26"/>
    <n v="24"/>
    <n v="2"/>
    <n v="20"/>
    <n v="70810"/>
    <n v="2723.4615384615386"/>
    <n v="65363.076923076922"/>
    <n v="13072.615384615385"/>
    <n v="6536.3076923076924"/>
    <n v="7843.5692307692307"/>
    <n v="200"/>
    <n v="8043.5692307692307"/>
    <n v="4000"/>
    <n v="88972"/>
    <n v="80928.430769230763"/>
    <s v="Paid"/>
    <s v="ICICI"/>
    <s v="474699472805"/>
    <s v="692492969088"/>
  </r>
  <r>
    <x v="4407"/>
    <x v="197"/>
    <x v="0"/>
    <n v="35"/>
    <x v="6"/>
    <x v="0"/>
    <x v="5"/>
    <s v="2023-10-22"/>
    <x v="0"/>
    <x v="0"/>
    <n v="26"/>
    <n v="25"/>
    <n v="1"/>
    <n v="19"/>
    <n v="57886"/>
    <n v="2226.3846153846152"/>
    <n v="55659.615384615383"/>
    <n v="11131.923076923078"/>
    <n v="5565.961538461539"/>
    <n v="6679.1538461538457"/>
    <n v="200"/>
    <n v="6879.1538461538457"/>
    <n v="3800"/>
    <n v="76157.5"/>
    <n v="69278.346153846156"/>
    <s v="Paid"/>
    <s v="Axis"/>
    <s v="567761487719"/>
    <s v="988246743247"/>
  </r>
  <r>
    <x v="4408"/>
    <x v="168"/>
    <x v="0"/>
    <n v="32"/>
    <x v="1"/>
    <x v="0"/>
    <x v="4"/>
    <s v="2021-04-28"/>
    <x v="0"/>
    <x v="0"/>
    <n v="26"/>
    <n v="25"/>
    <n v="1"/>
    <n v="10"/>
    <n v="72515"/>
    <n v="2789.0384615384614"/>
    <n v="69725.961538461532"/>
    <n v="13945.192307692307"/>
    <n v="6972.5961538461534"/>
    <n v="8367.1153846153829"/>
    <n v="200"/>
    <n v="8567.1153846153829"/>
    <n v="2000"/>
    <n v="92643.75"/>
    <n v="84076.634615384624"/>
    <s v="Paid"/>
    <s v="Axis"/>
    <s v="722952235174"/>
    <s v="610700878787"/>
  </r>
  <r>
    <x v="4409"/>
    <x v="61"/>
    <x v="1"/>
    <n v="35"/>
    <x v="3"/>
    <x v="0"/>
    <x v="2"/>
    <s v="2024-06-19"/>
    <x v="0"/>
    <x v="0"/>
    <n v="26"/>
    <n v="22"/>
    <n v="4"/>
    <n v="0"/>
    <n v="23472"/>
    <n v="902.76923076923072"/>
    <n v="19860.923076923074"/>
    <n v="3972.184615384615"/>
    <n v="1986.0923076923075"/>
    <n v="2383.310769230769"/>
    <n v="200"/>
    <n v="2583.310769230769"/>
    <n v="0"/>
    <n v="25819.199999999997"/>
    <n v="23235.889230769229"/>
    <s v="Paid"/>
    <s v="Axis"/>
    <s v="999126329006"/>
    <s v="523885326530"/>
  </r>
  <r>
    <x v="4410"/>
    <x v="89"/>
    <x v="1"/>
    <n v="46"/>
    <x v="5"/>
    <x v="0"/>
    <x v="2"/>
    <s v="2022-05-13"/>
    <x v="0"/>
    <x v="0"/>
    <n v="26"/>
    <n v="21"/>
    <n v="5"/>
    <n v="1"/>
    <n v="37680"/>
    <n v="1449.2307692307693"/>
    <n v="30433.846153846156"/>
    <n v="6086.7692307692314"/>
    <n v="3043.3846153846157"/>
    <n v="3652.0615384615385"/>
    <n v="200"/>
    <n v="3852.0615384615385"/>
    <n v="200"/>
    <n v="39764.000000000007"/>
    <n v="35911.93846153847"/>
    <s v="Paid"/>
    <s v="SBI"/>
    <s v="283663944672"/>
    <s v="811246553106"/>
  </r>
  <r>
    <x v="4411"/>
    <x v="14"/>
    <x v="0"/>
    <n v="34"/>
    <x v="0"/>
    <x v="4"/>
    <x v="0"/>
    <s v="2019-08-07"/>
    <x v="0"/>
    <x v="0"/>
    <n v="26"/>
    <n v="25"/>
    <n v="1"/>
    <n v="15"/>
    <n v="23419"/>
    <n v="900.73076923076928"/>
    <n v="22518.26923076923"/>
    <n v="4503.6538461538466"/>
    <n v="2251.8269230769233"/>
    <n v="2702.1923076923076"/>
    <n v="200"/>
    <n v="2902.1923076923076"/>
    <n v="3000"/>
    <n v="32273.75"/>
    <n v="29371.557692307691"/>
    <s v="Paid"/>
    <s v="HDFC"/>
    <s v="274578438885"/>
    <s v="200188623100"/>
  </r>
  <r>
    <x v="4412"/>
    <x v="5"/>
    <x v="1"/>
    <n v="33"/>
    <x v="1"/>
    <x v="1"/>
    <x v="1"/>
    <s v="2020-06-19"/>
    <x v="0"/>
    <x v="0"/>
    <n v="26"/>
    <n v="23"/>
    <n v="3"/>
    <n v="18"/>
    <n v="46438"/>
    <n v="1786.0769230769231"/>
    <n v="41079.769230769234"/>
    <n v="8215.9538461538468"/>
    <n v="4107.9769230769234"/>
    <n v="4929.5723076923077"/>
    <n v="200"/>
    <n v="5129.5723076923077"/>
    <n v="3600"/>
    <n v="57003.700000000004"/>
    <n v="51874.127692307695"/>
    <s v="Paid"/>
    <s v="Axis"/>
    <s v="614130247213"/>
    <s v="908023528055"/>
  </r>
  <r>
    <x v="4413"/>
    <x v="126"/>
    <x v="1"/>
    <n v="21"/>
    <x v="2"/>
    <x v="1"/>
    <x v="0"/>
    <s v="2022-02-22"/>
    <x v="0"/>
    <x v="0"/>
    <n v="26"/>
    <n v="26"/>
    <n v="0"/>
    <n v="0"/>
    <n v="39339"/>
    <n v="1513.0384615384614"/>
    <n v="39339"/>
    <n v="7867.8"/>
    <n v="3933.9"/>
    <n v="4720.6799999999994"/>
    <n v="200"/>
    <n v="4920.6799999999994"/>
    <n v="0"/>
    <n v="51140.700000000004"/>
    <n v="46220.020000000004"/>
    <s v="Paid"/>
    <s v="SBI"/>
    <s v="654329269328"/>
    <s v="791314522212"/>
  </r>
  <r>
    <x v="4414"/>
    <x v="194"/>
    <x v="1"/>
    <n v="27"/>
    <x v="1"/>
    <x v="3"/>
    <x v="6"/>
    <s v="2020-04-22"/>
    <x v="0"/>
    <x v="0"/>
    <n v="26"/>
    <n v="24"/>
    <n v="2"/>
    <n v="1"/>
    <n v="77573"/>
    <n v="2983.5769230769229"/>
    <n v="71605.846153846156"/>
    <n v="14321.169230769232"/>
    <n v="7160.584615384616"/>
    <n v="8592.7015384615388"/>
    <n v="200"/>
    <n v="8792.7015384615388"/>
    <n v="200"/>
    <n v="93287.6"/>
    <n v="84494.898461538469"/>
    <s v="Paid"/>
    <s v="SBI"/>
    <s v="472632566244"/>
    <s v="266384875269"/>
  </r>
  <r>
    <x v="4415"/>
    <x v="48"/>
    <x v="1"/>
    <n v="54"/>
    <x v="7"/>
    <x v="3"/>
    <x v="6"/>
    <s v="2023-08-02"/>
    <x v="0"/>
    <x v="0"/>
    <n v="26"/>
    <n v="22"/>
    <n v="4"/>
    <n v="15"/>
    <n v="33064"/>
    <n v="1271.6923076923076"/>
    <n v="27977.230769230766"/>
    <n v="5595.4461538461537"/>
    <n v="2797.7230769230769"/>
    <n v="3357.267692307692"/>
    <n v="200"/>
    <n v="3557.267692307692"/>
    <n v="3000"/>
    <n v="39370.399999999994"/>
    <n v="35813.1323076923"/>
    <s v="Paid"/>
    <s v="SBI"/>
    <s v="608354058477"/>
    <s v="488704603227"/>
  </r>
  <r>
    <x v="4416"/>
    <x v="162"/>
    <x v="1"/>
    <n v="55"/>
    <x v="1"/>
    <x v="0"/>
    <x v="6"/>
    <s v="2023-08-09"/>
    <x v="0"/>
    <x v="0"/>
    <n v="26"/>
    <n v="22"/>
    <n v="4"/>
    <n v="9"/>
    <n v="21257"/>
    <n v="817.57692307692309"/>
    <n v="17986.692307692309"/>
    <n v="3597.3384615384621"/>
    <n v="1798.669230769231"/>
    <n v="2158.4030769230772"/>
    <n v="200"/>
    <n v="2358.4030769230772"/>
    <n v="1800"/>
    <n v="25182.7"/>
    <n v="22824.296923076923"/>
    <s v="Paid"/>
    <s v="SBI"/>
    <s v="644079627637"/>
    <s v="478019495778"/>
  </r>
  <r>
    <x v="4417"/>
    <x v="70"/>
    <x v="1"/>
    <n v="27"/>
    <x v="7"/>
    <x v="1"/>
    <x v="2"/>
    <s v="2022-06-09"/>
    <x v="0"/>
    <x v="0"/>
    <n v="26"/>
    <n v="22"/>
    <n v="4"/>
    <n v="18"/>
    <n v="29953"/>
    <n v="1152.0384615384614"/>
    <n v="25344.846153846152"/>
    <n v="5068.9692307692312"/>
    <n v="2534.4846153846156"/>
    <n v="3041.3815384615382"/>
    <n v="200"/>
    <n v="3241.3815384615382"/>
    <n v="3600"/>
    <n v="36548.300000000003"/>
    <n v="33306.918461538466"/>
    <s v="Paid"/>
    <s v="HDFC"/>
    <s v="696098531294"/>
    <s v="352712237753"/>
  </r>
  <r>
    <x v="4418"/>
    <x v="40"/>
    <x v="1"/>
    <n v="33"/>
    <x v="0"/>
    <x v="2"/>
    <x v="1"/>
    <s v="2019-09-22"/>
    <x v="0"/>
    <x v="0"/>
    <n v="26"/>
    <n v="22"/>
    <n v="4"/>
    <n v="0"/>
    <n v="45450"/>
    <n v="1748.0769230769231"/>
    <n v="38457.692307692305"/>
    <n v="7691.538461538461"/>
    <n v="3845.7692307692305"/>
    <n v="4614.9230769230762"/>
    <n v="200"/>
    <n v="4814.9230769230762"/>
    <n v="0"/>
    <n v="49995"/>
    <n v="45180.076923076922"/>
    <s v="Paid"/>
    <s v="SBI"/>
    <s v="522903355264"/>
    <s v="502462752798"/>
  </r>
  <r>
    <x v="4419"/>
    <x v="47"/>
    <x v="0"/>
    <n v="51"/>
    <x v="2"/>
    <x v="2"/>
    <x v="4"/>
    <s v="2024-09-12"/>
    <x v="0"/>
    <x v="0"/>
    <n v="26"/>
    <n v="22"/>
    <n v="4"/>
    <n v="20"/>
    <n v="65440"/>
    <n v="2516.9230769230771"/>
    <n v="55372.307692307695"/>
    <n v="11074.461538461539"/>
    <n v="5537.2307692307695"/>
    <n v="6644.6769230769232"/>
    <n v="200"/>
    <n v="6844.6769230769232"/>
    <n v="4000"/>
    <n v="75984"/>
    <n v="69139.323076923072"/>
    <s v="Paid"/>
    <s v="ICICI"/>
    <s v="410833269403"/>
    <s v="305035858463"/>
  </r>
  <r>
    <x v="4420"/>
    <x v="108"/>
    <x v="1"/>
    <n v="45"/>
    <x v="2"/>
    <x v="5"/>
    <x v="1"/>
    <s v="2024-01-27"/>
    <x v="0"/>
    <x v="0"/>
    <n v="26"/>
    <n v="24"/>
    <n v="2"/>
    <n v="16"/>
    <n v="52497"/>
    <n v="2019.1153846153845"/>
    <n v="48458.769230769227"/>
    <n v="9691.7538461538461"/>
    <n v="4845.876923076923"/>
    <n v="5815.0523076923073"/>
    <n v="200"/>
    <n v="6015.0523076923073"/>
    <n v="3200"/>
    <n v="66196.399999999994"/>
    <n v="60181.347692307689"/>
    <s v="Paid"/>
    <s v="Axis"/>
    <s v="400045187969"/>
    <s v="559526786875"/>
  </r>
  <r>
    <x v="4421"/>
    <x v="90"/>
    <x v="1"/>
    <n v="44"/>
    <x v="4"/>
    <x v="1"/>
    <x v="0"/>
    <s v="2022-03-08"/>
    <x v="0"/>
    <x v="0"/>
    <n v="26"/>
    <n v="24"/>
    <n v="2"/>
    <n v="4"/>
    <n v="71217"/>
    <n v="2739.1153846153848"/>
    <n v="65738.769230769234"/>
    <n v="13147.753846153848"/>
    <n v="6573.876923076924"/>
    <n v="7888.6523076923077"/>
    <n v="200"/>
    <n v="8088.6523076923077"/>
    <n v="800"/>
    <n v="86260.400000000009"/>
    <n v="78171.747692307705"/>
    <s v="Paid"/>
    <s v="Axis"/>
    <s v="523658959195"/>
    <s v="201128244846"/>
  </r>
  <r>
    <x v="4422"/>
    <x v="194"/>
    <x v="0"/>
    <n v="23"/>
    <x v="1"/>
    <x v="2"/>
    <x v="1"/>
    <s v="2025-07-02"/>
    <x v="0"/>
    <x v="0"/>
    <n v="26"/>
    <n v="22"/>
    <n v="4"/>
    <n v="4"/>
    <n v="43501"/>
    <n v="1673.1153846153845"/>
    <n v="36808.538461538461"/>
    <n v="7361.7076923076929"/>
    <n v="3680.8538461538465"/>
    <n v="4417.0246153846156"/>
    <n v="200"/>
    <n v="4617.0246153846156"/>
    <n v="800"/>
    <n v="48651.1"/>
    <n v="44034.075384615382"/>
    <s v="Paid"/>
    <s v="ICICI"/>
    <s v="318091335391"/>
    <s v="927443331358"/>
  </r>
  <r>
    <x v="4423"/>
    <x v="104"/>
    <x v="0"/>
    <n v="49"/>
    <x v="2"/>
    <x v="4"/>
    <x v="6"/>
    <s v="2021-08-05"/>
    <x v="0"/>
    <x v="0"/>
    <n v="26"/>
    <n v="23"/>
    <n v="3"/>
    <n v="1"/>
    <n v="39367"/>
    <n v="1514.1153846153845"/>
    <n v="34824.653846153844"/>
    <n v="6964.9307692307693"/>
    <n v="3482.4653846153847"/>
    <n v="4178.9584615384611"/>
    <n v="200"/>
    <n v="4378.9584615384611"/>
    <n v="200"/>
    <n v="45472.049999999996"/>
    <n v="41093.091538461536"/>
    <s v="Paid"/>
    <s v="HDFC"/>
    <s v="377325412473"/>
    <s v="789144917014"/>
  </r>
  <r>
    <x v="4424"/>
    <x v="161"/>
    <x v="1"/>
    <n v="23"/>
    <x v="5"/>
    <x v="4"/>
    <x v="6"/>
    <s v="2025-09-22"/>
    <x v="0"/>
    <x v="0"/>
    <n v="26"/>
    <n v="24"/>
    <n v="2"/>
    <n v="3"/>
    <n v="77411"/>
    <n v="2977.3461538461538"/>
    <n v="71456.307692307688"/>
    <n v="14291.261538461538"/>
    <n v="7145.6307692307691"/>
    <n v="8574.7569230769222"/>
    <n v="200"/>
    <n v="8774.7569230769222"/>
    <n v="600"/>
    <n v="93493.2"/>
    <n v="84718.443076923082"/>
    <s v="Paid"/>
    <s v="SBI"/>
    <s v="153962554615"/>
    <s v="300414864134"/>
  </r>
  <r>
    <x v="4425"/>
    <x v="8"/>
    <x v="0"/>
    <n v="23"/>
    <x v="3"/>
    <x v="4"/>
    <x v="2"/>
    <s v="2022-08-30"/>
    <x v="0"/>
    <x v="0"/>
    <n v="26"/>
    <n v="22"/>
    <n v="4"/>
    <n v="13"/>
    <n v="27916"/>
    <n v="1073.6923076923076"/>
    <n v="23621.230769230766"/>
    <n v="4724.246153846153"/>
    <n v="2362.1230769230765"/>
    <n v="2834.5476923076917"/>
    <n v="200"/>
    <n v="3034.5476923076917"/>
    <n v="2600"/>
    <n v="33307.599999999991"/>
    <n v="30273.052307692298"/>
    <s v="Paid"/>
    <s v="ICICI"/>
    <s v="382367616671"/>
    <s v="262805448811"/>
  </r>
  <r>
    <x v="4426"/>
    <x v="64"/>
    <x v="1"/>
    <n v="32"/>
    <x v="0"/>
    <x v="4"/>
    <x v="4"/>
    <s v="2021-10-31"/>
    <x v="0"/>
    <x v="0"/>
    <n v="26"/>
    <n v="23"/>
    <n v="3"/>
    <n v="7"/>
    <n v="67002"/>
    <n v="2577"/>
    <n v="59271"/>
    <n v="11854.2"/>
    <n v="5927.1"/>
    <n v="7112.5199999999995"/>
    <n v="200"/>
    <n v="7312.5199999999995"/>
    <n v="1400"/>
    <n v="78452.3"/>
    <n v="71139.78"/>
    <s v="Paid"/>
    <s v="HDFC"/>
    <s v="263463298358"/>
    <s v="812827046789"/>
  </r>
  <r>
    <x v="4427"/>
    <x v="110"/>
    <x v="0"/>
    <n v="32"/>
    <x v="4"/>
    <x v="1"/>
    <x v="5"/>
    <s v="2023-04-17"/>
    <x v="0"/>
    <x v="0"/>
    <n v="26"/>
    <n v="21"/>
    <n v="5"/>
    <n v="16"/>
    <n v="36222"/>
    <n v="1393.1538461538462"/>
    <n v="29256.23076923077"/>
    <n v="5851.2461538461539"/>
    <n v="2925.623076923077"/>
    <n v="3510.7476923076924"/>
    <n v="200"/>
    <n v="3710.7476923076924"/>
    <n v="3200"/>
    <n v="41233.1"/>
    <n v="37522.352307692308"/>
    <s v="Paid"/>
    <s v="ICICI"/>
    <s v="276739762423"/>
    <s v="168091704694"/>
  </r>
  <r>
    <x v="4428"/>
    <x v="61"/>
    <x v="0"/>
    <n v="54"/>
    <x v="7"/>
    <x v="1"/>
    <x v="1"/>
    <s v="2022-05-18"/>
    <x v="0"/>
    <x v="0"/>
    <n v="26"/>
    <n v="22"/>
    <n v="4"/>
    <n v="11"/>
    <n v="74766"/>
    <n v="2875.6153846153848"/>
    <n v="63263.538461538468"/>
    <n v="12652.707692307695"/>
    <n v="6326.3538461538474"/>
    <n v="7591.6246153846159"/>
    <n v="200"/>
    <n v="7791.6246153846159"/>
    <n v="2200"/>
    <n v="84442.6"/>
    <n v="76650.975384615391"/>
    <s v="Paid"/>
    <s v="SBI"/>
    <s v="835935817449"/>
    <s v="384101048659"/>
  </r>
  <r>
    <x v="4429"/>
    <x v="45"/>
    <x v="1"/>
    <n v="39"/>
    <x v="3"/>
    <x v="3"/>
    <x v="3"/>
    <s v="2023-01-22"/>
    <x v="0"/>
    <x v="0"/>
    <n v="26"/>
    <n v="25"/>
    <n v="1"/>
    <n v="1"/>
    <n v="79412"/>
    <n v="3054.3076923076924"/>
    <n v="76357.692307692312"/>
    <n v="15271.538461538463"/>
    <n v="7635.7692307692314"/>
    <n v="9162.9230769230762"/>
    <n v="200"/>
    <n v="9362.9230769230762"/>
    <n v="200"/>
    <n v="99465.000000000015"/>
    <n v="90102.076923076937"/>
    <s v="Paid"/>
    <s v="SBI"/>
    <s v="745856107665"/>
    <s v="863366910552"/>
  </r>
  <r>
    <x v="4430"/>
    <x v="55"/>
    <x v="1"/>
    <n v="42"/>
    <x v="7"/>
    <x v="2"/>
    <x v="3"/>
    <s v="2024-08-19"/>
    <x v="0"/>
    <x v="0"/>
    <n v="26"/>
    <n v="23"/>
    <n v="3"/>
    <n v="5"/>
    <n v="71262"/>
    <n v="2740.8461538461538"/>
    <n v="63039.461538461539"/>
    <n v="12607.892307692309"/>
    <n v="6303.9461538461546"/>
    <n v="7564.7353846153846"/>
    <n v="200"/>
    <n v="7764.7353846153846"/>
    <n v="1000"/>
    <n v="82951.300000000017"/>
    <n v="75186.564615384632"/>
    <s v="Paid"/>
    <s v="Axis"/>
    <s v="151480635893"/>
    <s v="882409861832"/>
  </r>
  <r>
    <x v="4431"/>
    <x v="196"/>
    <x v="0"/>
    <n v="41"/>
    <x v="0"/>
    <x v="2"/>
    <x v="0"/>
    <s v="2021-10-02"/>
    <x v="0"/>
    <x v="0"/>
    <n v="26"/>
    <n v="24"/>
    <n v="2"/>
    <n v="13"/>
    <n v="42543"/>
    <n v="1636.2692307692307"/>
    <n v="39270.461538461539"/>
    <n v="7854.0923076923082"/>
    <n v="3927.0461538461541"/>
    <n v="4712.4553846153849"/>
    <n v="200"/>
    <n v="4912.4553846153849"/>
    <n v="2600"/>
    <n v="53651.6"/>
    <n v="48739.144615384612"/>
    <s v="Paid"/>
    <s v="ICICI"/>
    <s v="915911762786"/>
    <s v="594498287281"/>
  </r>
  <r>
    <x v="4432"/>
    <x v="75"/>
    <x v="0"/>
    <n v="27"/>
    <x v="1"/>
    <x v="2"/>
    <x v="3"/>
    <s v="2021-12-11"/>
    <x v="0"/>
    <x v="0"/>
    <n v="26"/>
    <n v="24"/>
    <n v="2"/>
    <n v="19"/>
    <n v="43668"/>
    <n v="1679.5384615384614"/>
    <n v="40308.923076923078"/>
    <n v="8061.7846153846158"/>
    <n v="4030.8923076923079"/>
    <n v="4837.0707692307687"/>
    <n v="200"/>
    <n v="5037.0707692307687"/>
    <n v="3800"/>
    <n v="56201.600000000006"/>
    <n v="51164.529230769236"/>
    <s v="Paid"/>
    <s v="SBI"/>
    <s v="787326146838"/>
    <s v="951407618518"/>
  </r>
  <r>
    <x v="4433"/>
    <x v="147"/>
    <x v="0"/>
    <n v="37"/>
    <x v="3"/>
    <x v="4"/>
    <x v="1"/>
    <s v="2024-04-14"/>
    <x v="0"/>
    <x v="0"/>
    <n v="26"/>
    <n v="22"/>
    <n v="4"/>
    <n v="9"/>
    <n v="75527"/>
    <n v="2904.8846153846152"/>
    <n v="63907.461538461532"/>
    <n v="12781.492307692308"/>
    <n v="6390.7461538461539"/>
    <n v="7668.8953846153836"/>
    <n v="200"/>
    <n v="7868.8953846153836"/>
    <n v="1800"/>
    <n v="84879.699999999983"/>
    <n v="77010.804615384593"/>
    <s v="Paid"/>
    <s v="ICICI"/>
    <s v="756431252790"/>
    <s v="726887219380"/>
  </r>
  <r>
    <x v="4434"/>
    <x v="65"/>
    <x v="0"/>
    <n v="49"/>
    <x v="3"/>
    <x v="0"/>
    <x v="3"/>
    <s v="2023-10-11"/>
    <x v="0"/>
    <x v="0"/>
    <n v="26"/>
    <n v="24"/>
    <n v="2"/>
    <n v="8"/>
    <n v="35095"/>
    <n v="1349.8076923076924"/>
    <n v="32395.384615384617"/>
    <n v="6479.0769230769238"/>
    <n v="3239.5384615384619"/>
    <n v="3887.4461538461537"/>
    <n v="200"/>
    <n v="4087.4461538461537"/>
    <n v="1600"/>
    <n v="43714"/>
    <n v="39626.553846153845"/>
    <s v="Paid"/>
    <s v="HDFC"/>
    <s v="193384251706"/>
    <s v="310971414571"/>
  </r>
  <r>
    <x v="4435"/>
    <x v="30"/>
    <x v="0"/>
    <n v="36"/>
    <x v="2"/>
    <x v="3"/>
    <x v="2"/>
    <s v="2021-09-28"/>
    <x v="0"/>
    <x v="0"/>
    <n v="26"/>
    <n v="23"/>
    <n v="3"/>
    <n v="8"/>
    <n v="76223"/>
    <n v="2931.6538461538462"/>
    <n v="67428.038461538468"/>
    <n v="13485.607692307694"/>
    <n v="6742.8038461538472"/>
    <n v="8091.3646153846157"/>
    <n v="200"/>
    <n v="8291.3646153846166"/>
    <n v="1600"/>
    <n v="89256.450000000012"/>
    <n v="80965.085384615391"/>
    <s v="Paid"/>
    <s v="SBI"/>
    <s v="120940140179"/>
    <s v="261284252376"/>
  </r>
  <r>
    <x v="4436"/>
    <x v="62"/>
    <x v="1"/>
    <n v="24"/>
    <x v="7"/>
    <x v="1"/>
    <x v="4"/>
    <s v="2024-03-16"/>
    <x v="0"/>
    <x v="0"/>
    <n v="26"/>
    <n v="24"/>
    <n v="2"/>
    <n v="12"/>
    <n v="33519"/>
    <n v="1289.1923076923076"/>
    <n v="30940.615384615383"/>
    <n v="6188.123076923077"/>
    <n v="3094.0615384615385"/>
    <n v="3712.873846153846"/>
    <n v="200"/>
    <n v="3912.873846153846"/>
    <n v="2400"/>
    <n v="42622.799999999996"/>
    <n v="38709.926153846151"/>
    <s v="Paid"/>
    <s v="SBI"/>
    <s v="682329081481"/>
    <s v="332557686078"/>
  </r>
  <r>
    <x v="4437"/>
    <x v="10"/>
    <x v="0"/>
    <n v="54"/>
    <x v="0"/>
    <x v="0"/>
    <x v="4"/>
    <s v="2022-02-17"/>
    <x v="0"/>
    <x v="0"/>
    <n v="26"/>
    <n v="24"/>
    <n v="2"/>
    <n v="3"/>
    <n v="38583"/>
    <n v="1483.9615384615386"/>
    <n v="35615.076923076922"/>
    <n v="7123.0153846153844"/>
    <n v="3561.5076923076922"/>
    <n v="4273.8092307692305"/>
    <n v="200"/>
    <n v="4473.8092307692305"/>
    <n v="600"/>
    <n v="46899.6"/>
    <n v="42425.790769230771"/>
    <s v="Paid"/>
    <s v="ICICI"/>
    <s v="762274717521"/>
    <s v="269960623164"/>
  </r>
  <r>
    <x v="4438"/>
    <x v="98"/>
    <x v="1"/>
    <n v="25"/>
    <x v="1"/>
    <x v="5"/>
    <x v="5"/>
    <s v="2025-04-15"/>
    <x v="0"/>
    <x v="0"/>
    <n v="26"/>
    <n v="23"/>
    <n v="3"/>
    <n v="1"/>
    <n v="73399"/>
    <n v="2823.0384615384614"/>
    <n v="64929.88461538461"/>
    <n v="12985.976923076923"/>
    <n v="6492.9884615384617"/>
    <n v="7791.5861538461531"/>
    <n v="200"/>
    <n v="7991.5861538461531"/>
    <n v="200"/>
    <n v="84608.849999999991"/>
    <n v="76617.263846153844"/>
    <s v="Paid"/>
    <s v="ICICI"/>
    <s v="462095115218"/>
    <s v="808569142722"/>
  </r>
  <r>
    <x v="4439"/>
    <x v="116"/>
    <x v="1"/>
    <n v="49"/>
    <x v="3"/>
    <x v="2"/>
    <x v="4"/>
    <s v="2023-11-09"/>
    <x v="0"/>
    <x v="0"/>
    <n v="26"/>
    <n v="24"/>
    <n v="2"/>
    <n v="0"/>
    <n v="43118"/>
    <n v="1658.3846153846155"/>
    <n v="39801.230769230773"/>
    <n v="7960.2461538461548"/>
    <n v="3980.1230769230774"/>
    <n v="4776.1476923076925"/>
    <n v="200"/>
    <n v="4976.1476923076925"/>
    <n v="0"/>
    <n v="51741.600000000006"/>
    <n v="46765.452307692314"/>
    <s v="Paid"/>
    <s v="Axis"/>
    <s v="241718518939"/>
    <s v="482485242223"/>
  </r>
  <r>
    <x v="4440"/>
    <x v="31"/>
    <x v="0"/>
    <n v="51"/>
    <x v="7"/>
    <x v="2"/>
    <x v="3"/>
    <s v="2020-11-05"/>
    <x v="0"/>
    <x v="0"/>
    <n v="26"/>
    <n v="26"/>
    <n v="0"/>
    <n v="3"/>
    <n v="56684"/>
    <n v="2180.1538461538462"/>
    <n v="56684"/>
    <n v="11336.800000000001"/>
    <n v="5668.4000000000005"/>
    <n v="6802.08"/>
    <n v="200"/>
    <n v="7002.08"/>
    <n v="600"/>
    <n v="74289.2"/>
    <n v="67287.12"/>
    <s v="Paid"/>
    <s v="ICICI"/>
    <s v="569787515745"/>
    <s v="893604633808"/>
  </r>
  <r>
    <x v="4441"/>
    <x v="146"/>
    <x v="0"/>
    <n v="40"/>
    <x v="6"/>
    <x v="5"/>
    <x v="0"/>
    <s v="2023-12-30"/>
    <x v="0"/>
    <x v="0"/>
    <n v="26"/>
    <n v="23"/>
    <n v="3"/>
    <n v="16"/>
    <n v="37113"/>
    <n v="1427.4230769230769"/>
    <n v="32830.730769230766"/>
    <n v="6566.1461538461535"/>
    <n v="3283.0730769230768"/>
    <n v="3939.6876923076916"/>
    <n v="200"/>
    <n v="4139.6876923076916"/>
    <n v="3200"/>
    <n v="45879.95"/>
    <n v="41740.262307692305"/>
    <s v="Paid"/>
    <s v="ICICI"/>
    <s v="996186472073"/>
    <s v="236798085215"/>
  </r>
  <r>
    <x v="4442"/>
    <x v="90"/>
    <x v="1"/>
    <n v="37"/>
    <x v="7"/>
    <x v="0"/>
    <x v="4"/>
    <s v="2024-07-23"/>
    <x v="0"/>
    <x v="0"/>
    <n v="26"/>
    <n v="22"/>
    <n v="4"/>
    <n v="17"/>
    <n v="57093"/>
    <n v="2195.8846153846152"/>
    <n v="48309.461538461532"/>
    <n v="9661.8923076923074"/>
    <n v="4830.9461538461537"/>
    <n v="5797.1353846153834"/>
    <n v="200"/>
    <n v="5997.1353846153834"/>
    <n v="3400"/>
    <n v="66202.299999999988"/>
    <n v="60205.164615384609"/>
    <s v="Paid"/>
    <s v="HDFC"/>
    <s v="246037543812"/>
    <s v="523455396004"/>
  </r>
  <r>
    <x v="4443"/>
    <x v="64"/>
    <x v="0"/>
    <n v="50"/>
    <x v="0"/>
    <x v="1"/>
    <x v="5"/>
    <s v="2024-06-07"/>
    <x v="0"/>
    <x v="0"/>
    <n v="26"/>
    <n v="25"/>
    <n v="1"/>
    <n v="2"/>
    <n v="33970"/>
    <n v="1306.5384615384614"/>
    <n v="32663.461538461535"/>
    <n v="6532.6923076923076"/>
    <n v="3266.3461538461538"/>
    <n v="3919.6153846153843"/>
    <n v="200"/>
    <n v="4119.6153846153848"/>
    <n v="400"/>
    <n v="42862.5"/>
    <n v="38742.884615384617"/>
    <s v="Paid"/>
    <s v="SBI"/>
    <s v="917447779310"/>
    <s v="287191941212"/>
  </r>
  <r>
    <x v="4444"/>
    <x v="194"/>
    <x v="0"/>
    <n v="31"/>
    <x v="7"/>
    <x v="5"/>
    <x v="0"/>
    <s v="2020-11-23"/>
    <x v="0"/>
    <x v="0"/>
    <n v="26"/>
    <n v="24"/>
    <n v="2"/>
    <n v="10"/>
    <n v="53884"/>
    <n v="2072.4615384615386"/>
    <n v="49739.076923076922"/>
    <n v="9947.8153846153855"/>
    <n v="4973.9076923076927"/>
    <n v="5968.6892307692306"/>
    <n v="200"/>
    <n v="6168.6892307692306"/>
    <n v="2000"/>
    <n v="66660.800000000003"/>
    <n v="60492.110769230771"/>
    <s v="Paid"/>
    <s v="SBI"/>
    <s v="525634806691"/>
    <s v="736349461601"/>
  </r>
  <r>
    <x v="4445"/>
    <x v="31"/>
    <x v="1"/>
    <n v="43"/>
    <x v="4"/>
    <x v="0"/>
    <x v="5"/>
    <s v="2022-09-20"/>
    <x v="0"/>
    <x v="0"/>
    <n v="26"/>
    <n v="22"/>
    <n v="4"/>
    <n v="7"/>
    <n v="64836"/>
    <n v="2493.6923076923076"/>
    <n v="54861.230769230766"/>
    <n v="10972.246153846154"/>
    <n v="5486.123076923077"/>
    <n v="6583.3476923076914"/>
    <n v="200"/>
    <n v="6783.3476923076914"/>
    <n v="1400"/>
    <n v="72719.599999999991"/>
    <n v="65936.252307692295"/>
    <s v="Paid"/>
    <s v="Axis"/>
    <s v="599202915268"/>
    <s v="986024542565"/>
  </r>
  <r>
    <x v="4446"/>
    <x v="41"/>
    <x v="0"/>
    <n v="41"/>
    <x v="6"/>
    <x v="1"/>
    <x v="6"/>
    <s v="2025-04-28"/>
    <x v="0"/>
    <x v="0"/>
    <n v="26"/>
    <n v="22"/>
    <n v="4"/>
    <n v="11"/>
    <n v="73240"/>
    <n v="2816.9230769230771"/>
    <n v="61972.307692307695"/>
    <n v="12394.461538461539"/>
    <n v="6197.2307692307695"/>
    <n v="7436.6769230769232"/>
    <n v="200"/>
    <n v="7636.6769230769232"/>
    <n v="2200"/>
    <n v="82764"/>
    <n v="75127.323076923072"/>
    <s v="Paid"/>
    <s v="SBI"/>
    <s v="251547590342"/>
    <s v="777447127634"/>
  </r>
  <r>
    <x v="4447"/>
    <x v="103"/>
    <x v="0"/>
    <n v="51"/>
    <x v="7"/>
    <x v="1"/>
    <x v="5"/>
    <s v="2022-07-02"/>
    <x v="0"/>
    <x v="0"/>
    <n v="26"/>
    <n v="23"/>
    <n v="3"/>
    <n v="14"/>
    <n v="75948"/>
    <n v="2921.0769230769229"/>
    <n v="67184.76923076922"/>
    <n v="13436.953846153845"/>
    <n v="6718.4769230769225"/>
    <n v="8062.1723076923063"/>
    <n v="200"/>
    <n v="8262.1723076923063"/>
    <n v="2800"/>
    <n v="90140.199999999983"/>
    <n v="81878.027692307674"/>
    <s v="Paid"/>
    <s v="Axis"/>
    <s v="365539148920"/>
    <s v="903745102849"/>
  </r>
  <r>
    <x v="4448"/>
    <x v="76"/>
    <x v="0"/>
    <n v="33"/>
    <x v="2"/>
    <x v="4"/>
    <x v="5"/>
    <s v="2024-08-01"/>
    <x v="0"/>
    <x v="0"/>
    <n v="26"/>
    <n v="24"/>
    <n v="2"/>
    <n v="4"/>
    <n v="37950"/>
    <n v="1459.6153846153845"/>
    <n v="35030.769230769227"/>
    <n v="7006.1538461538457"/>
    <n v="3503.0769230769229"/>
    <n v="4203.6923076923067"/>
    <n v="200"/>
    <n v="4403.6923076923067"/>
    <n v="800"/>
    <n v="46339.999999999993"/>
    <n v="41936.307692307688"/>
    <s v="Paid"/>
    <s v="SBI"/>
    <s v="989347928500"/>
    <s v="209341882077"/>
  </r>
  <r>
    <x v="4449"/>
    <x v="52"/>
    <x v="1"/>
    <n v="30"/>
    <x v="0"/>
    <x v="5"/>
    <x v="3"/>
    <s v="2021-05-02"/>
    <x v="0"/>
    <x v="0"/>
    <n v="26"/>
    <n v="24"/>
    <n v="2"/>
    <n v="1"/>
    <n v="76715"/>
    <n v="2950.5769230769229"/>
    <n v="70813.846153846156"/>
    <n v="14162.769230769232"/>
    <n v="7081.3846153846162"/>
    <n v="8497.6615384615379"/>
    <n v="200"/>
    <n v="8697.6615384615379"/>
    <n v="200"/>
    <n v="92258"/>
    <n v="83560.338461538457"/>
    <s v="Paid"/>
    <s v="Axis"/>
    <s v="966466739714"/>
    <s v="208769371223"/>
  </r>
  <r>
    <x v="4450"/>
    <x v="61"/>
    <x v="0"/>
    <n v="50"/>
    <x v="2"/>
    <x v="1"/>
    <x v="2"/>
    <s v="2022-09-24"/>
    <x v="0"/>
    <x v="0"/>
    <n v="26"/>
    <n v="22"/>
    <n v="4"/>
    <n v="11"/>
    <n v="26970"/>
    <n v="1037.3076923076924"/>
    <n v="22820.769230769234"/>
    <n v="4564.1538461538466"/>
    <n v="2282.0769230769233"/>
    <n v="2738.4923076923078"/>
    <n v="200"/>
    <n v="2938.4923076923078"/>
    <n v="2200"/>
    <n v="31867.000000000004"/>
    <n v="28928.507692307696"/>
    <s v="Paid"/>
    <s v="ICICI"/>
    <s v="160984365704"/>
    <s v="363041732000"/>
  </r>
  <r>
    <x v="4451"/>
    <x v="157"/>
    <x v="0"/>
    <n v="44"/>
    <x v="2"/>
    <x v="5"/>
    <x v="4"/>
    <s v="2023-01-01"/>
    <x v="0"/>
    <x v="0"/>
    <n v="26"/>
    <n v="22"/>
    <n v="4"/>
    <n v="5"/>
    <n v="76897"/>
    <n v="2957.5769230769229"/>
    <n v="65066.692307692305"/>
    <n v="13013.338461538462"/>
    <n v="6506.669230769231"/>
    <n v="7808.0030769230762"/>
    <n v="200"/>
    <n v="8008.0030769230762"/>
    <n v="1000"/>
    <n v="85586.7"/>
    <n v="77578.696923076917"/>
    <s v="Paid"/>
    <s v="Axis"/>
    <s v="991741802078"/>
    <s v="500794336205"/>
  </r>
  <r>
    <x v="4452"/>
    <x v="157"/>
    <x v="0"/>
    <n v="39"/>
    <x v="1"/>
    <x v="3"/>
    <x v="3"/>
    <s v="2024-06-19"/>
    <x v="0"/>
    <x v="0"/>
    <n v="26"/>
    <n v="22"/>
    <n v="4"/>
    <n v="20"/>
    <n v="23549"/>
    <n v="905.73076923076928"/>
    <n v="19926.076923076926"/>
    <n v="3985.2153846153851"/>
    <n v="1992.6076923076926"/>
    <n v="2391.1292307692311"/>
    <n v="200"/>
    <n v="2591.1292307692311"/>
    <n v="4000"/>
    <n v="29903.9"/>
    <n v="27312.77076923077"/>
    <s v="Paid"/>
    <s v="ICICI"/>
    <s v="453043132746"/>
    <s v="176436318253"/>
  </r>
  <r>
    <x v="4453"/>
    <x v="25"/>
    <x v="0"/>
    <n v="36"/>
    <x v="5"/>
    <x v="1"/>
    <x v="0"/>
    <s v="2024-06-17"/>
    <x v="0"/>
    <x v="0"/>
    <n v="26"/>
    <n v="24"/>
    <n v="2"/>
    <n v="0"/>
    <n v="52575"/>
    <n v="2022.1153846153845"/>
    <n v="48530.769230769227"/>
    <n v="9706.1538461538457"/>
    <n v="4853.0769230769229"/>
    <n v="5823.6923076923067"/>
    <n v="200"/>
    <n v="6023.6923076923067"/>
    <n v="0"/>
    <n v="63089.999999999993"/>
    <n v="57066.307692307688"/>
    <s v="Paid"/>
    <s v="ICICI"/>
    <s v="465371115645"/>
    <s v="845118609966"/>
  </r>
  <r>
    <x v="4454"/>
    <x v="136"/>
    <x v="0"/>
    <n v="23"/>
    <x v="4"/>
    <x v="4"/>
    <x v="4"/>
    <s v="2023-02-17"/>
    <x v="0"/>
    <x v="0"/>
    <n v="26"/>
    <n v="24"/>
    <n v="2"/>
    <n v="17"/>
    <n v="51640"/>
    <n v="1986.1538461538462"/>
    <n v="47667.692307692312"/>
    <n v="9533.5384615384628"/>
    <n v="4766.7692307692314"/>
    <n v="5720.123076923077"/>
    <n v="200"/>
    <n v="5920.123076923077"/>
    <n v="3400"/>
    <n v="65368.000000000007"/>
    <n v="59447.876923076932"/>
    <s v="Paid"/>
    <s v="SBI"/>
    <s v="610788423679"/>
    <s v="940479571736"/>
  </r>
  <r>
    <x v="4455"/>
    <x v="146"/>
    <x v="1"/>
    <n v="45"/>
    <x v="7"/>
    <x v="5"/>
    <x v="4"/>
    <s v="2023-05-20"/>
    <x v="0"/>
    <x v="0"/>
    <n v="26"/>
    <n v="25"/>
    <n v="1"/>
    <n v="9"/>
    <n v="40294"/>
    <n v="1549.7692307692307"/>
    <n v="38744.230769230766"/>
    <n v="7748.8461538461534"/>
    <n v="3874.4230769230767"/>
    <n v="4649.3076923076915"/>
    <n v="200"/>
    <n v="4849.3076923076915"/>
    <n v="1800"/>
    <n v="52167.5"/>
    <n v="47318.192307692312"/>
    <s v="Paid"/>
    <s v="Axis"/>
    <s v="543819899409"/>
    <s v="681723872026"/>
  </r>
  <r>
    <x v="4456"/>
    <x v="154"/>
    <x v="0"/>
    <n v="21"/>
    <x v="6"/>
    <x v="1"/>
    <x v="5"/>
    <s v="2023-05-26"/>
    <x v="0"/>
    <x v="0"/>
    <n v="26"/>
    <n v="24"/>
    <n v="2"/>
    <n v="8"/>
    <n v="55552"/>
    <n v="2136.6153846153848"/>
    <n v="51278.769230769234"/>
    <n v="10255.753846153848"/>
    <n v="5127.876923076924"/>
    <n v="6153.4523076923078"/>
    <n v="200"/>
    <n v="6353.4523076923078"/>
    <n v="1600"/>
    <n v="68262.400000000009"/>
    <n v="61908.947692307702"/>
    <s v="Paid"/>
    <s v="SBI"/>
    <s v="618020224002"/>
    <s v="677196435931"/>
  </r>
  <r>
    <x v="4457"/>
    <x v="130"/>
    <x v="0"/>
    <n v="21"/>
    <x v="4"/>
    <x v="5"/>
    <x v="0"/>
    <s v="2024-05-13"/>
    <x v="0"/>
    <x v="0"/>
    <n v="26"/>
    <n v="22"/>
    <n v="4"/>
    <n v="17"/>
    <n v="61232"/>
    <n v="2355.0769230769229"/>
    <n v="51811.692307692305"/>
    <n v="10362.338461538462"/>
    <n v="5181.169230769231"/>
    <n v="6217.4030769230767"/>
    <n v="200"/>
    <n v="6417.4030769230767"/>
    <n v="3400"/>
    <n v="70755.199999999997"/>
    <n v="64337.796923076923"/>
    <s v="Paid"/>
    <s v="SBI"/>
    <s v="127887180663"/>
    <s v="797875901189"/>
  </r>
  <r>
    <x v="4458"/>
    <x v="44"/>
    <x v="1"/>
    <n v="21"/>
    <x v="1"/>
    <x v="2"/>
    <x v="2"/>
    <s v="2022-03-28"/>
    <x v="0"/>
    <x v="0"/>
    <n v="26"/>
    <n v="22"/>
    <n v="4"/>
    <n v="3"/>
    <n v="70340"/>
    <n v="2705.3846153846152"/>
    <n v="59518.461538461532"/>
    <n v="11903.692307692307"/>
    <n v="5951.8461538461534"/>
    <n v="7142.2153846153833"/>
    <n v="200"/>
    <n v="7342.2153846153833"/>
    <n v="600"/>
    <n v="77974"/>
    <n v="70631.784615384619"/>
    <s v="Paid"/>
    <s v="Axis"/>
    <s v="521861505058"/>
    <s v="640948059603"/>
  </r>
  <r>
    <x v="4459"/>
    <x v="88"/>
    <x v="1"/>
    <n v="35"/>
    <x v="5"/>
    <x v="1"/>
    <x v="6"/>
    <s v="2023-08-18"/>
    <x v="0"/>
    <x v="0"/>
    <n v="26"/>
    <n v="26"/>
    <n v="0"/>
    <n v="7"/>
    <n v="74789"/>
    <n v="2876.5"/>
    <n v="74789"/>
    <n v="14957.800000000001"/>
    <n v="7478.9000000000005"/>
    <n v="8974.68"/>
    <n v="200"/>
    <n v="9174.68"/>
    <n v="1400"/>
    <n v="98625.7"/>
    <n v="89451.01999999999"/>
    <s v="Paid"/>
    <s v="SBI"/>
    <s v="759247571559"/>
    <s v="639708044436"/>
  </r>
  <r>
    <x v="4460"/>
    <x v="144"/>
    <x v="0"/>
    <n v="34"/>
    <x v="2"/>
    <x v="0"/>
    <x v="6"/>
    <s v="2022-02-20"/>
    <x v="0"/>
    <x v="0"/>
    <n v="26"/>
    <n v="24"/>
    <n v="2"/>
    <n v="9"/>
    <n v="66312"/>
    <n v="2550.4615384615386"/>
    <n v="61211.076923076922"/>
    <n v="12242.215384615385"/>
    <n v="6121.1076923076926"/>
    <n v="7345.32923076923"/>
    <n v="200"/>
    <n v="7545.32923076923"/>
    <n v="1800"/>
    <n v="81374.399999999994"/>
    <n v="73829.070769230762"/>
    <s v="Paid"/>
    <s v="HDFC"/>
    <s v="165343375557"/>
    <s v="695303591528"/>
  </r>
  <r>
    <x v="4461"/>
    <x v="147"/>
    <x v="0"/>
    <n v="36"/>
    <x v="5"/>
    <x v="5"/>
    <x v="2"/>
    <s v="2023-09-23"/>
    <x v="0"/>
    <x v="0"/>
    <n v="26"/>
    <n v="23"/>
    <n v="3"/>
    <n v="7"/>
    <n v="55809"/>
    <n v="2146.5"/>
    <n v="49369.5"/>
    <n v="9873.9000000000015"/>
    <n v="4936.9500000000007"/>
    <n v="5924.34"/>
    <n v="200"/>
    <n v="6124.34"/>
    <n v="1400"/>
    <n v="65580.350000000006"/>
    <n v="59456.010000000009"/>
    <s v="Paid"/>
    <s v="Axis"/>
    <s v="428879161413"/>
    <s v="357601170084"/>
  </r>
  <r>
    <x v="4462"/>
    <x v="91"/>
    <x v="1"/>
    <n v="23"/>
    <x v="2"/>
    <x v="0"/>
    <x v="2"/>
    <s v="2023-12-27"/>
    <x v="0"/>
    <x v="0"/>
    <n v="26"/>
    <n v="26"/>
    <n v="0"/>
    <n v="15"/>
    <n v="64908"/>
    <n v="2496.4615384615386"/>
    <n v="64908"/>
    <n v="12981.6"/>
    <n v="6490.8"/>
    <n v="7788.96"/>
    <n v="200"/>
    <n v="7988.96"/>
    <n v="3000"/>
    <n v="87380.400000000009"/>
    <n v="79391.44"/>
    <s v="Paid"/>
    <s v="SBI"/>
    <s v="813705514138"/>
    <s v="367963133490"/>
  </r>
  <r>
    <x v="4463"/>
    <x v="13"/>
    <x v="0"/>
    <n v="23"/>
    <x v="5"/>
    <x v="0"/>
    <x v="6"/>
    <s v="2020-07-20"/>
    <x v="0"/>
    <x v="0"/>
    <n v="26"/>
    <n v="24"/>
    <n v="2"/>
    <n v="19"/>
    <n v="50242"/>
    <n v="1932.3846153846155"/>
    <n v="46377.230769230773"/>
    <n v="9275.4461538461546"/>
    <n v="4637.7230769230773"/>
    <n v="5565.2676923076924"/>
    <n v="200"/>
    <n v="5765.2676923076924"/>
    <n v="3800"/>
    <n v="64090.400000000009"/>
    <n v="58325.132307692314"/>
    <s v="Paid"/>
    <s v="HDFC"/>
    <s v="329924792184"/>
    <s v="252636954159"/>
  </r>
  <r>
    <x v="4464"/>
    <x v="132"/>
    <x v="1"/>
    <n v="31"/>
    <x v="4"/>
    <x v="1"/>
    <x v="1"/>
    <s v="2020-05-04"/>
    <x v="0"/>
    <x v="0"/>
    <n v="26"/>
    <n v="23"/>
    <n v="3"/>
    <n v="3"/>
    <n v="45845"/>
    <n v="1763.2692307692307"/>
    <n v="40555.192307692305"/>
    <n v="8111.038461538461"/>
    <n v="4055.5192307692305"/>
    <n v="4866.623076923076"/>
    <n v="200"/>
    <n v="5066.623076923076"/>
    <n v="600"/>
    <n v="53321.75"/>
    <n v="48255.126923076925"/>
    <s v="Paid"/>
    <s v="ICICI"/>
    <s v="866588896097"/>
    <s v="396840328483"/>
  </r>
  <r>
    <x v="4465"/>
    <x v="148"/>
    <x v="0"/>
    <n v="51"/>
    <x v="0"/>
    <x v="3"/>
    <x v="2"/>
    <s v="2023-11-01"/>
    <x v="0"/>
    <x v="0"/>
    <n v="26"/>
    <n v="25"/>
    <n v="1"/>
    <n v="15"/>
    <n v="50911"/>
    <n v="1958.1153846153845"/>
    <n v="48952.88461538461"/>
    <n v="9790.576923076922"/>
    <n v="4895.288461538461"/>
    <n v="5874.3461538461534"/>
    <n v="200"/>
    <n v="6074.3461538461534"/>
    <n v="3000"/>
    <n v="66638.75"/>
    <n v="60564.403846153844"/>
    <s v="Paid"/>
    <s v="Axis"/>
    <s v="462281202642"/>
    <s v="336219293297"/>
  </r>
  <r>
    <x v="4466"/>
    <x v="135"/>
    <x v="0"/>
    <n v="24"/>
    <x v="3"/>
    <x v="2"/>
    <x v="4"/>
    <s v="2025-04-19"/>
    <x v="0"/>
    <x v="0"/>
    <n v="26"/>
    <n v="24"/>
    <n v="2"/>
    <n v="4"/>
    <n v="25244"/>
    <n v="970.92307692307691"/>
    <n v="23302.153846153844"/>
    <n v="4660.4307692307693"/>
    <n v="2330.2153846153847"/>
    <n v="2796.2584615384612"/>
    <n v="200"/>
    <n v="2996.2584615384612"/>
    <n v="800"/>
    <n v="31092.799999999999"/>
    <n v="28096.541538461537"/>
    <s v="Paid"/>
    <s v="SBI"/>
    <s v="339583407228"/>
    <s v="112717668589"/>
  </r>
  <r>
    <x v="4467"/>
    <x v="98"/>
    <x v="1"/>
    <n v="52"/>
    <x v="0"/>
    <x v="5"/>
    <x v="3"/>
    <s v="2022-01-26"/>
    <x v="0"/>
    <x v="0"/>
    <n v="26"/>
    <n v="23"/>
    <n v="3"/>
    <n v="4"/>
    <n v="37391"/>
    <n v="1438.1153846153845"/>
    <n v="33076.653846153844"/>
    <n v="6615.330769230769"/>
    <n v="3307.6653846153845"/>
    <n v="3969.1984615384613"/>
    <n v="200"/>
    <n v="4169.1984615384608"/>
    <n v="800"/>
    <n v="43799.65"/>
    <n v="39630.451538461537"/>
    <s v="Paid"/>
    <s v="ICICI"/>
    <s v="317457884113"/>
    <s v="703398333637"/>
  </r>
  <r>
    <x v="4468"/>
    <x v="28"/>
    <x v="0"/>
    <n v="25"/>
    <x v="4"/>
    <x v="0"/>
    <x v="3"/>
    <s v="2022-06-24"/>
    <x v="0"/>
    <x v="0"/>
    <n v="26"/>
    <n v="24"/>
    <n v="2"/>
    <n v="17"/>
    <n v="65597"/>
    <n v="2522.9615384615386"/>
    <n v="60551.076923076922"/>
    <n v="12110.215384615385"/>
    <n v="6055.1076923076926"/>
    <n v="7266.1292307692302"/>
    <n v="200"/>
    <n v="7466.1292307692302"/>
    <n v="3400"/>
    <n v="82116.399999999994"/>
    <n v="74650.270769230759"/>
    <s v="Paid"/>
    <s v="HDFC"/>
    <s v="384051413458"/>
    <s v="237236048077"/>
  </r>
  <r>
    <x v="4469"/>
    <x v="43"/>
    <x v="0"/>
    <n v="49"/>
    <x v="3"/>
    <x v="0"/>
    <x v="4"/>
    <s v="2021-06-01"/>
    <x v="0"/>
    <x v="0"/>
    <n v="26"/>
    <n v="23"/>
    <n v="3"/>
    <n v="14"/>
    <n v="43755"/>
    <n v="1682.8846153846155"/>
    <n v="38706.346153846156"/>
    <n v="7741.2692307692314"/>
    <n v="3870.6346153846157"/>
    <n v="4644.7615384615383"/>
    <n v="200"/>
    <n v="4844.7615384615383"/>
    <n v="2800"/>
    <n v="53118.250000000007"/>
    <n v="48273.488461538465"/>
    <s v="Paid"/>
    <s v="Axis"/>
    <s v="812379211033"/>
    <s v="311980695728"/>
  </r>
  <r>
    <x v="4470"/>
    <x v="116"/>
    <x v="0"/>
    <n v="52"/>
    <x v="6"/>
    <x v="0"/>
    <x v="4"/>
    <s v="2025-08-19"/>
    <x v="0"/>
    <x v="0"/>
    <n v="26"/>
    <n v="23"/>
    <n v="3"/>
    <n v="0"/>
    <n v="58629"/>
    <n v="2254.9615384615386"/>
    <n v="51864.11538461539"/>
    <n v="10372.823076923079"/>
    <n v="5186.4115384615397"/>
    <n v="6223.6938461538466"/>
    <n v="200"/>
    <n v="6423.6938461538466"/>
    <n v="0"/>
    <n v="67423.350000000006"/>
    <n v="60999.656153846161"/>
    <s v="Paid"/>
    <s v="Axis"/>
    <s v="146052397389"/>
    <s v="220946010265"/>
  </r>
  <r>
    <x v="4471"/>
    <x v="138"/>
    <x v="1"/>
    <n v="31"/>
    <x v="1"/>
    <x v="1"/>
    <x v="2"/>
    <s v="2021-08-15"/>
    <x v="0"/>
    <x v="0"/>
    <n v="26"/>
    <n v="23"/>
    <n v="3"/>
    <n v="9"/>
    <n v="36255"/>
    <n v="1394.4230769230769"/>
    <n v="32071.73076923077"/>
    <n v="6414.3461538461543"/>
    <n v="3207.1730769230771"/>
    <n v="3848.6076923076921"/>
    <n v="200"/>
    <n v="4048.6076923076921"/>
    <n v="1800"/>
    <n v="43493.25"/>
    <n v="39444.642307692309"/>
    <s v="Paid"/>
    <s v="ICICI"/>
    <s v="816037133875"/>
    <s v="893138539892"/>
  </r>
  <r>
    <x v="4472"/>
    <x v="100"/>
    <x v="0"/>
    <n v="30"/>
    <x v="4"/>
    <x v="3"/>
    <x v="1"/>
    <s v="2024-12-03"/>
    <x v="0"/>
    <x v="0"/>
    <n v="26"/>
    <n v="24"/>
    <n v="2"/>
    <n v="19"/>
    <n v="52057"/>
    <n v="2002.1923076923076"/>
    <n v="48052.615384615383"/>
    <n v="9610.5230769230766"/>
    <n v="4805.2615384615383"/>
    <n v="5766.3138461538456"/>
    <n v="200"/>
    <n v="5966.3138461538456"/>
    <n v="3800"/>
    <n v="66268.399999999994"/>
    <n v="60302.086153846147"/>
    <s v="Paid"/>
    <s v="SBI"/>
    <s v="233892548277"/>
    <s v="265610472178"/>
  </r>
  <r>
    <x v="4473"/>
    <x v="176"/>
    <x v="0"/>
    <n v="53"/>
    <x v="0"/>
    <x v="3"/>
    <x v="3"/>
    <s v="2021-12-20"/>
    <x v="0"/>
    <x v="0"/>
    <n v="26"/>
    <n v="22"/>
    <n v="4"/>
    <n v="3"/>
    <n v="44288"/>
    <n v="1703.3846153846155"/>
    <n v="37474.461538461539"/>
    <n v="7494.8923076923083"/>
    <n v="3747.4461538461542"/>
    <n v="4496.9353846153845"/>
    <n v="200"/>
    <n v="4696.9353846153845"/>
    <n v="600"/>
    <n v="49316.800000000003"/>
    <n v="44619.86461538462"/>
    <s v="Paid"/>
    <s v="SBI"/>
    <s v="111615239139"/>
    <s v="143711819575"/>
  </r>
  <r>
    <x v="4474"/>
    <x v="61"/>
    <x v="0"/>
    <n v="32"/>
    <x v="1"/>
    <x v="2"/>
    <x v="3"/>
    <s v="2022-08-05"/>
    <x v="0"/>
    <x v="0"/>
    <n v="26"/>
    <n v="24"/>
    <n v="2"/>
    <n v="7"/>
    <n v="72555"/>
    <n v="2790.5769230769229"/>
    <n v="66973.846153846156"/>
    <n v="13394.769230769232"/>
    <n v="6697.3846153846162"/>
    <n v="8036.8615384615387"/>
    <n v="200"/>
    <n v="8236.8615384615387"/>
    <n v="1400"/>
    <n v="88466"/>
    <n v="80229.13846153846"/>
    <s v="Paid"/>
    <s v="SBI"/>
    <s v="111664252515"/>
    <s v="946444112679"/>
  </r>
  <r>
    <x v="4475"/>
    <x v="153"/>
    <x v="1"/>
    <n v="55"/>
    <x v="5"/>
    <x v="0"/>
    <x v="5"/>
    <s v="2020-12-21"/>
    <x v="0"/>
    <x v="0"/>
    <n v="26"/>
    <n v="24"/>
    <n v="2"/>
    <n v="12"/>
    <n v="52963"/>
    <n v="2037.0384615384614"/>
    <n v="48888.923076923078"/>
    <n v="9777.7846153846167"/>
    <n v="4888.8923076923083"/>
    <n v="5866.6707692307691"/>
    <n v="200"/>
    <n v="6066.6707692307691"/>
    <n v="2400"/>
    <n v="65955.600000000006"/>
    <n v="59888.929230769238"/>
    <s v="Paid"/>
    <s v="HDFC"/>
    <s v="510084509913"/>
    <s v="455151767688"/>
  </r>
  <r>
    <x v="4476"/>
    <x v="165"/>
    <x v="0"/>
    <n v="55"/>
    <x v="5"/>
    <x v="5"/>
    <x v="1"/>
    <s v="2020-12-16"/>
    <x v="0"/>
    <x v="0"/>
    <n v="26"/>
    <n v="23"/>
    <n v="3"/>
    <n v="0"/>
    <n v="31650"/>
    <n v="1217.3076923076924"/>
    <n v="27998.076923076926"/>
    <n v="5599.6153846153857"/>
    <n v="2799.8076923076928"/>
    <n v="3359.7692307692309"/>
    <n v="200"/>
    <n v="3559.7692307692309"/>
    <n v="0"/>
    <n v="36397.500000000007"/>
    <n v="32837.730769230773"/>
    <s v="Paid"/>
    <s v="Axis"/>
    <s v="224252272162"/>
    <s v="562642284921"/>
  </r>
  <r>
    <x v="4477"/>
    <x v="109"/>
    <x v="0"/>
    <n v="45"/>
    <x v="6"/>
    <x v="2"/>
    <x v="5"/>
    <s v="2022-09-20"/>
    <x v="0"/>
    <x v="0"/>
    <n v="26"/>
    <n v="22"/>
    <n v="4"/>
    <n v="13"/>
    <n v="70223"/>
    <n v="2700.8846153846152"/>
    <n v="59419.461538461532"/>
    <n v="11883.892307692307"/>
    <n v="5941.9461538461537"/>
    <n v="7130.3353846153832"/>
    <n v="200"/>
    <n v="7330.3353846153832"/>
    <n v="2600"/>
    <n v="79845.299999999988"/>
    <n v="72514.964615384612"/>
    <s v="Paid"/>
    <s v="ICICI"/>
    <s v="592179875497"/>
    <s v="241141642782"/>
  </r>
  <r>
    <x v="4478"/>
    <x v="139"/>
    <x v="1"/>
    <n v="51"/>
    <x v="3"/>
    <x v="2"/>
    <x v="2"/>
    <s v="2021-07-02"/>
    <x v="0"/>
    <x v="0"/>
    <n v="26"/>
    <n v="22"/>
    <n v="4"/>
    <n v="10"/>
    <n v="50291"/>
    <n v="1934.2692307692307"/>
    <n v="42553.923076923078"/>
    <n v="8510.7846153846167"/>
    <n v="4255.3923076923083"/>
    <n v="5106.4707692307693"/>
    <n v="200"/>
    <n v="5306.4707692307693"/>
    <n v="2000"/>
    <n v="57320.100000000006"/>
    <n v="52013.629230769235"/>
    <s v="Paid"/>
    <s v="Axis"/>
    <s v="316488531683"/>
    <s v="918949454732"/>
  </r>
  <r>
    <x v="4479"/>
    <x v="11"/>
    <x v="0"/>
    <n v="24"/>
    <x v="3"/>
    <x v="0"/>
    <x v="3"/>
    <s v="2023-01-31"/>
    <x v="0"/>
    <x v="0"/>
    <n v="26"/>
    <n v="24"/>
    <n v="2"/>
    <n v="20"/>
    <n v="22967"/>
    <n v="883.34615384615381"/>
    <n v="21200.307692307691"/>
    <n v="4240.0615384615385"/>
    <n v="2120.0307692307692"/>
    <n v="2544.0369230769229"/>
    <n v="200"/>
    <n v="2744.0369230769229"/>
    <n v="4000"/>
    <n v="31560.399999999998"/>
    <n v="28816.363076923073"/>
    <s v="Paid"/>
    <s v="SBI"/>
    <s v="378012820601"/>
    <s v="674595641080"/>
  </r>
  <r>
    <x v="4480"/>
    <x v="133"/>
    <x v="1"/>
    <n v="22"/>
    <x v="3"/>
    <x v="3"/>
    <x v="6"/>
    <s v="2019-06-22"/>
    <x v="0"/>
    <x v="0"/>
    <n v="26"/>
    <n v="23"/>
    <n v="3"/>
    <n v="4"/>
    <n v="79898"/>
    <n v="3073"/>
    <n v="70679"/>
    <n v="14135.800000000001"/>
    <n v="7067.9000000000005"/>
    <n v="8481.48"/>
    <n v="200"/>
    <n v="8681.48"/>
    <n v="800"/>
    <n v="92682.7"/>
    <n v="84001.22"/>
    <s v="Paid"/>
    <s v="SBI"/>
    <s v="411277524963"/>
    <s v="311453508608"/>
  </r>
  <r>
    <x v="4481"/>
    <x v="61"/>
    <x v="1"/>
    <n v="40"/>
    <x v="6"/>
    <x v="4"/>
    <x v="1"/>
    <s v="2020-03-24"/>
    <x v="0"/>
    <x v="0"/>
    <n v="26"/>
    <n v="24"/>
    <n v="2"/>
    <n v="8"/>
    <n v="52359"/>
    <n v="2013.8076923076924"/>
    <n v="48331.384615384617"/>
    <n v="9666.2769230769245"/>
    <n v="4833.1384615384623"/>
    <n v="5799.7661538461534"/>
    <n v="200"/>
    <n v="5999.7661538461534"/>
    <n v="1600"/>
    <n v="64430.8"/>
    <n v="58431.033846153849"/>
    <s v="Paid"/>
    <s v="ICICI"/>
    <s v="464467168592"/>
    <s v="788341434383"/>
  </r>
  <r>
    <x v="4482"/>
    <x v="152"/>
    <x v="1"/>
    <n v="23"/>
    <x v="5"/>
    <x v="0"/>
    <x v="6"/>
    <s v="2020-06-29"/>
    <x v="0"/>
    <x v="0"/>
    <n v="26"/>
    <n v="21"/>
    <n v="5"/>
    <n v="5"/>
    <n v="56418"/>
    <n v="2169.9230769230771"/>
    <n v="45568.384615384617"/>
    <n v="9113.6769230769241"/>
    <n v="4556.8384615384621"/>
    <n v="5468.2061538461539"/>
    <n v="200"/>
    <n v="5668.2061538461539"/>
    <n v="1000"/>
    <n v="60238.9"/>
    <n v="54570.693846153845"/>
    <s v="Paid"/>
    <s v="SBI"/>
    <s v="286342281565"/>
    <s v="625874380568"/>
  </r>
  <r>
    <x v="4483"/>
    <x v="153"/>
    <x v="0"/>
    <n v="24"/>
    <x v="5"/>
    <x v="0"/>
    <x v="2"/>
    <s v="2023-11-17"/>
    <x v="0"/>
    <x v="0"/>
    <n v="26"/>
    <n v="24"/>
    <n v="2"/>
    <n v="10"/>
    <n v="37798"/>
    <n v="1453.7692307692307"/>
    <n v="34890.461538461539"/>
    <n v="6978.0923076923082"/>
    <n v="3489.0461538461541"/>
    <n v="4186.8553846153845"/>
    <n v="200"/>
    <n v="4386.8553846153845"/>
    <n v="2000"/>
    <n v="47357.599999999999"/>
    <n v="42970.74461538461"/>
    <s v="Paid"/>
    <s v="Axis"/>
    <s v="379567850748"/>
    <s v="376159484370"/>
  </r>
  <r>
    <x v="4484"/>
    <x v="127"/>
    <x v="1"/>
    <n v="51"/>
    <x v="2"/>
    <x v="2"/>
    <x v="1"/>
    <s v="2022-05-18"/>
    <x v="0"/>
    <x v="0"/>
    <n v="26"/>
    <n v="21"/>
    <n v="5"/>
    <n v="8"/>
    <n v="62025"/>
    <n v="2385.5769230769229"/>
    <n v="50097.115384615383"/>
    <n v="10019.423076923078"/>
    <n v="5009.711538461539"/>
    <n v="6011.6538461538457"/>
    <n v="200"/>
    <n v="6211.6538461538457"/>
    <n v="1600"/>
    <n v="66726.25"/>
    <n v="60514.596153846156"/>
    <s v="Paid"/>
    <s v="ICICI"/>
    <s v="253058884247"/>
    <s v="327431320280"/>
  </r>
  <r>
    <x v="4485"/>
    <x v="84"/>
    <x v="1"/>
    <n v="52"/>
    <x v="5"/>
    <x v="2"/>
    <x v="6"/>
    <s v="2021-11-21"/>
    <x v="0"/>
    <x v="0"/>
    <n v="26"/>
    <n v="25"/>
    <n v="1"/>
    <n v="14"/>
    <n v="33313"/>
    <n v="1281.2692307692307"/>
    <n v="32031.73076923077"/>
    <n v="6406.3461538461543"/>
    <n v="3203.1730769230771"/>
    <n v="3843.8076923076924"/>
    <n v="200"/>
    <n v="4043.8076923076924"/>
    <n v="2800"/>
    <n v="44441.25"/>
    <n v="40397.442307692305"/>
    <s v="Paid"/>
    <s v="ICICI"/>
    <s v="654477372301"/>
    <s v="221529127584"/>
  </r>
  <r>
    <x v="4486"/>
    <x v="166"/>
    <x v="1"/>
    <n v="44"/>
    <x v="2"/>
    <x v="4"/>
    <x v="5"/>
    <s v="2019-11-19"/>
    <x v="0"/>
    <x v="0"/>
    <n v="26"/>
    <n v="24"/>
    <n v="2"/>
    <n v="3"/>
    <n v="41598"/>
    <n v="1599.9230769230769"/>
    <n v="38398.153846153844"/>
    <n v="7679.6307692307691"/>
    <n v="3839.8153846153846"/>
    <n v="4607.7784615384608"/>
    <n v="200"/>
    <n v="4807.7784615384608"/>
    <n v="600"/>
    <n v="50517.599999999999"/>
    <n v="45709.82153846154"/>
    <s v="Paid"/>
    <s v="HDFC"/>
    <s v="855700584019"/>
    <s v="726258797888"/>
  </r>
  <r>
    <x v="4487"/>
    <x v="157"/>
    <x v="0"/>
    <n v="54"/>
    <x v="2"/>
    <x v="0"/>
    <x v="5"/>
    <s v="2023-01-14"/>
    <x v="0"/>
    <x v="0"/>
    <n v="26"/>
    <n v="22"/>
    <n v="4"/>
    <n v="15"/>
    <n v="74451"/>
    <n v="2863.5"/>
    <n v="62997"/>
    <n v="12599.400000000001"/>
    <n v="6299.7000000000007"/>
    <n v="7559.6399999999994"/>
    <n v="200"/>
    <n v="7759.6399999999994"/>
    <n v="3000"/>
    <n v="84896.099999999991"/>
    <n v="77136.459999999992"/>
    <s v="Paid"/>
    <s v="HDFC"/>
    <s v="118167356201"/>
    <s v="223387622989"/>
  </r>
  <r>
    <x v="4488"/>
    <x v="197"/>
    <x v="1"/>
    <n v="46"/>
    <x v="2"/>
    <x v="5"/>
    <x v="0"/>
    <s v="2025-04-17"/>
    <x v="0"/>
    <x v="0"/>
    <n v="26"/>
    <n v="24"/>
    <n v="2"/>
    <n v="0"/>
    <n v="57383"/>
    <n v="2207.0384615384614"/>
    <n v="52968.923076923078"/>
    <n v="10593.784615384617"/>
    <n v="5296.8923076923083"/>
    <n v="6356.2707692307695"/>
    <n v="200"/>
    <n v="6556.2707692307695"/>
    <n v="0"/>
    <n v="68859.600000000006"/>
    <n v="62303.329230769239"/>
    <s v="Paid"/>
    <s v="HDFC"/>
    <s v="183939565588"/>
    <s v="247844831488"/>
  </r>
  <r>
    <x v="4489"/>
    <x v="124"/>
    <x v="0"/>
    <n v="45"/>
    <x v="7"/>
    <x v="5"/>
    <x v="0"/>
    <s v="2020-08-16"/>
    <x v="0"/>
    <x v="0"/>
    <n v="26"/>
    <n v="25"/>
    <n v="1"/>
    <n v="3"/>
    <n v="30033"/>
    <n v="1155.1153846153845"/>
    <n v="28877.884615384613"/>
    <n v="5775.5769230769229"/>
    <n v="2887.7884615384614"/>
    <n v="3465.3461538461534"/>
    <n v="200"/>
    <n v="3665.3461538461534"/>
    <n v="600"/>
    <n v="38141.25"/>
    <n v="34475.903846153844"/>
    <s v="Paid"/>
    <s v="SBI"/>
    <s v="155143416416"/>
    <s v="108790655617"/>
  </r>
  <r>
    <x v="4490"/>
    <x v="198"/>
    <x v="0"/>
    <n v="38"/>
    <x v="4"/>
    <x v="2"/>
    <x v="6"/>
    <s v="2025-01-20"/>
    <x v="0"/>
    <x v="0"/>
    <n v="26"/>
    <n v="26"/>
    <n v="0"/>
    <n v="1"/>
    <n v="49913"/>
    <n v="1919.7307692307693"/>
    <n v="49913"/>
    <n v="9982.6"/>
    <n v="4991.3"/>
    <n v="5989.5599999999995"/>
    <n v="200"/>
    <n v="6189.5599999999995"/>
    <n v="200"/>
    <n v="65086.9"/>
    <n v="58897.340000000004"/>
    <s v="Paid"/>
    <s v="SBI"/>
    <s v="703208744175"/>
    <s v="264814469199"/>
  </r>
  <r>
    <x v="4491"/>
    <x v="14"/>
    <x v="1"/>
    <n v="49"/>
    <x v="6"/>
    <x v="1"/>
    <x v="6"/>
    <s v="2022-03-02"/>
    <x v="0"/>
    <x v="0"/>
    <n v="26"/>
    <n v="21"/>
    <n v="5"/>
    <n v="15"/>
    <n v="56820"/>
    <n v="2185.3846153846152"/>
    <n v="45893.076923076922"/>
    <n v="9178.6153846153848"/>
    <n v="4589.3076923076924"/>
    <n v="5507.1692307692301"/>
    <n v="200"/>
    <n v="5707.1692307692301"/>
    <n v="3000"/>
    <n v="62661"/>
    <n v="56953.830769230772"/>
    <s v="Paid"/>
    <s v="ICICI"/>
    <s v="505786672221"/>
    <s v="534052910883"/>
  </r>
  <r>
    <x v="4492"/>
    <x v="176"/>
    <x v="0"/>
    <n v="44"/>
    <x v="3"/>
    <x v="4"/>
    <x v="1"/>
    <s v="2024-11-10"/>
    <x v="0"/>
    <x v="0"/>
    <n v="26"/>
    <n v="24"/>
    <n v="2"/>
    <n v="19"/>
    <n v="58240"/>
    <n v="2240"/>
    <n v="53760"/>
    <n v="10752"/>
    <n v="5376"/>
    <n v="6451.2"/>
    <n v="200"/>
    <n v="6651.2"/>
    <n v="3800"/>
    <n v="73688"/>
    <n v="67036.800000000003"/>
    <s v="Paid"/>
    <s v="ICICI"/>
    <s v="191491433395"/>
    <s v="365978149865"/>
  </r>
  <r>
    <x v="4493"/>
    <x v="62"/>
    <x v="0"/>
    <n v="28"/>
    <x v="1"/>
    <x v="2"/>
    <x v="3"/>
    <s v="2025-10-21"/>
    <x v="0"/>
    <x v="0"/>
    <n v="26"/>
    <n v="23"/>
    <n v="3"/>
    <n v="4"/>
    <n v="76070"/>
    <n v="2925.7692307692309"/>
    <n v="67292.692307692312"/>
    <n v="13458.538461538463"/>
    <n v="6729.2692307692314"/>
    <n v="8075.123076923077"/>
    <n v="200"/>
    <n v="8275.123076923077"/>
    <n v="800"/>
    <n v="88280.500000000015"/>
    <n v="80005.376923076939"/>
    <s v="Paid"/>
    <s v="SBI"/>
    <s v="239343880383"/>
    <s v="427510403841"/>
  </r>
  <r>
    <x v="4494"/>
    <x v="91"/>
    <x v="0"/>
    <n v="42"/>
    <x v="3"/>
    <x v="2"/>
    <x v="5"/>
    <s v="2025-05-26"/>
    <x v="0"/>
    <x v="0"/>
    <n v="26"/>
    <n v="26"/>
    <n v="0"/>
    <n v="14"/>
    <n v="56653"/>
    <n v="2178.9615384615386"/>
    <n v="56653"/>
    <n v="11330.6"/>
    <n v="5665.3"/>
    <n v="6798.36"/>
    <n v="200"/>
    <n v="6998.36"/>
    <n v="2800"/>
    <n v="76448.900000000009"/>
    <n v="69450.540000000008"/>
    <s v="Paid"/>
    <s v="HDFC"/>
    <s v="798849723376"/>
    <s v="273139473069"/>
  </r>
  <r>
    <x v="4495"/>
    <x v="71"/>
    <x v="1"/>
    <n v="50"/>
    <x v="0"/>
    <x v="2"/>
    <x v="1"/>
    <s v="2022-09-15"/>
    <x v="0"/>
    <x v="0"/>
    <n v="26"/>
    <n v="26"/>
    <n v="0"/>
    <n v="4"/>
    <n v="69062"/>
    <n v="2656.2307692307691"/>
    <n v="69062"/>
    <n v="13812.400000000001"/>
    <n v="6906.2000000000007"/>
    <n v="8287.44"/>
    <n v="200"/>
    <n v="8487.44"/>
    <n v="800"/>
    <n v="90580.599999999991"/>
    <n v="82093.159999999989"/>
    <s v="Paid"/>
    <s v="ICICI"/>
    <s v="151173631089"/>
    <s v="823421444717"/>
  </r>
  <r>
    <x v="4496"/>
    <x v="187"/>
    <x v="1"/>
    <n v="53"/>
    <x v="7"/>
    <x v="2"/>
    <x v="0"/>
    <s v="2023-11-07"/>
    <x v="0"/>
    <x v="0"/>
    <n v="26"/>
    <n v="24"/>
    <n v="2"/>
    <n v="3"/>
    <n v="27976"/>
    <n v="1076"/>
    <n v="25824"/>
    <n v="5164.8"/>
    <n v="2582.4"/>
    <n v="3098.88"/>
    <n v="200"/>
    <n v="3298.88"/>
    <n v="600"/>
    <n v="34171.199999999997"/>
    <n v="30872.319999999996"/>
    <s v="Paid"/>
    <s v="HDFC"/>
    <s v="198799341759"/>
    <s v="859040415788"/>
  </r>
  <r>
    <x v="4497"/>
    <x v="154"/>
    <x v="0"/>
    <n v="22"/>
    <x v="7"/>
    <x v="3"/>
    <x v="3"/>
    <s v="2020-02-27"/>
    <x v="0"/>
    <x v="0"/>
    <n v="26"/>
    <n v="23"/>
    <n v="3"/>
    <n v="6"/>
    <n v="20500"/>
    <n v="788.46153846153845"/>
    <n v="18134.615384615383"/>
    <n v="3626.9230769230767"/>
    <n v="1813.4615384615383"/>
    <n v="2176.1538461538457"/>
    <n v="200"/>
    <n v="2376.1538461538457"/>
    <n v="1200"/>
    <n v="24775"/>
    <n v="22398.846153846156"/>
    <s v="Paid"/>
    <s v="HDFC"/>
    <s v="341273217368"/>
    <s v="916865439667"/>
  </r>
  <r>
    <x v="4498"/>
    <x v="86"/>
    <x v="1"/>
    <n v="37"/>
    <x v="4"/>
    <x v="3"/>
    <x v="0"/>
    <s v="2019-05-05"/>
    <x v="0"/>
    <x v="0"/>
    <n v="26"/>
    <n v="24"/>
    <n v="2"/>
    <n v="1"/>
    <n v="49406"/>
    <n v="1900.2307692307693"/>
    <n v="45605.538461538461"/>
    <n v="9121.1076923076926"/>
    <n v="4560.5538461538463"/>
    <n v="5472.664615384615"/>
    <n v="200"/>
    <n v="5672.664615384615"/>
    <n v="200"/>
    <n v="59487.199999999997"/>
    <n v="53814.535384615381"/>
    <s v="Paid"/>
    <s v="HDFC"/>
    <s v="422196403485"/>
    <s v="507123694065"/>
  </r>
  <r>
    <x v="4499"/>
    <x v="127"/>
    <x v="0"/>
    <n v="28"/>
    <x v="1"/>
    <x v="0"/>
    <x v="5"/>
    <s v="2020-04-18"/>
    <x v="0"/>
    <x v="0"/>
    <n v="26"/>
    <n v="23"/>
    <n v="3"/>
    <n v="0"/>
    <n v="61329"/>
    <n v="2358.8076923076924"/>
    <n v="54252.576923076922"/>
    <n v="10850.515384615384"/>
    <n v="5425.2576923076922"/>
    <n v="6510.3092307692305"/>
    <n v="200"/>
    <n v="6710.3092307692305"/>
    <n v="0"/>
    <n v="70528.350000000006"/>
    <n v="63818.040769230778"/>
    <s v="Paid"/>
    <s v="HDFC"/>
    <s v="796184738040"/>
    <s v="469518492208"/>
  </r>
  <r>
    <x v="4500"/>
    <x v="65"/>
    <x v="1"/>
    <n v="37"/>
    <x v="3"/>
    <x v="5"/>
    <x v="2"/>
    <s v="2019-02-12"/>
    <x v="0"/>
    <x v="0"/>
    <n v="26"/>
    <n v="26"/>
    <n v="0"/>
    <n v="13"/>
    <n v="73893"/>
    <n v="2842.0384615384614"/>
    <n v="73893"/>
    <n v="14778.6"/>
    <n v="7389.3"/>
    <n v="8867.16"/>
    <n v="200"/>
    <n v="9067.16"/>
    <n v="2600"/>
    <n v="98660.900000000009"/>
    <n v="89593.74"/>
    <s v="Paid"/>
    <s v="ICICI"/>
    <s v="170698860161"/>
    <s v="183169729628"/>
  </r>
  <r>
    <x v="4501"/>
    <x v="115"/>
    <x v="0"/>
    <n v="46"/>
    <x v="0"/>
    <x v="5"/>
    <x v="3"/>
    <s v="2025-06-07"/>
    <x v="0"/>
    <x v="0"/>
    <n v="26"/>
    <n v="23"/>
    <n v="3"/>
    <n v="14"/>
    <n v="57569"/>
    <n v="2214.1923076923076"/>
    <n v="50926.423076923078"/>
    <n v="10185.284615384617"/>
    <n v="5092.6423076923083"/>
    <n v="6111.1707692307691"/>
    <n v="200"/>
    <n v="6311.1707692307691"/>
    <n v="2800"/>
    <n v="69004.350000000006"/>
    <n v="62693.179230769238"/>
    <s v="Paid"/>
    <s v="ICICI"/>
    <s v="123141912517"/>
    <s v="703384374413"/>
  </r>
  <r>
    <x v="4502"/>
    <x v="111"/>
    <x v="1"/>
    <n v="41"/>
    <x v="1"/>
    <x v="5"/>
    <x v="3"/>
    <s v="2024-07-15"/>
    <x v="0"/>
    <x v="0"/>
    <n v="26"/>
    <n v="22"/>
    <n v="4"/>
    <n v="13"/>
    <n v="51464"/>
    <n v="1979.3846153846155"/>
    <n v="43546.461538461539"/>
    <n v="8709.2923076923089"/>
    <n v="4354.6461538461544"/>
    <n v="5225.5753846153848"/>
    <n v="200"/>
    <n v="5425.5753846153848"/>
    <n v="2600"/>
    <n v="59210.400000000001"/>
    <n v="53784.824615384619"/>
    <s v="Paid"/>
    <s v="ICICI"/>
    <s v="533599481619"/>
    <s v="732266011941"/>
  </r>
  <r>
    <x v="4503"/>
    <x v="161"/>
    <x v="0"/>
    <n v="33"/>
    <x v="0"/>
    <x v="5"/>
    <x v="2"/>
    <s v="2023-04-24"/>
    <x v="0"/>
    <x v="0"/>
    <n v="26"/>
    <n v="23"/>
    <n v="3"/>
    <n v="3"/>
    <n v="59651"/>
    <n v="2294.2692307692309"/>
    <n v="52768.192307692312"/>
    <n v="10553.638461538463"/>
    <n v="5276.8192307692316"/>
    <n v="6332.1830769230774"/>
    <n v="200"/>
    <n v="6532.1830769230774"/>
    <n v="600"/>
    <n v="69198.650000000009"/>
    <n v="62666.466923076929"/>
    <s v="Paid"/>
    <s v="ICICI"/>
    <s v="466851636752"/>
    <s v="969574368662"/>
  </r>
  <r>
    <x v="4504"/>
    <x v="19"/>
    <x v="0"/>
    <n v="45"/>
    <x v="2"/>
    <x v="3"/>
    <x v="6"/>
    <s v="2021-12-24"/>
    <x v="0"/>
    <x v="0"/>
    <n v="26"/>
    <n v="25"/>
    <n v="1"/>
    <n v="6"/>
    <n v="21428"/>
    <n v="824.15384615384619"/>
    <n v="20603.846153846156"/>
    <n v="4120.7692307692314"/>
    <n v="2060.3846153846157"/>
    <n v="2472.4615384615386"/>
    <n v="200"/>
    <n v="2672.4615384615386"/>
    <n v="1200"/>
    <n v="27985.000000000004"/>
    <n v="25312.538461538465"/>
    <s v="Paid"/>
    <s v="Axis"/>
    <s v="160827978477"/>
    <s v="914943107019"/>
  </r>
  <r>
    <x v="4505"/>
    <x v="86"/>
    <x v="1"/>
    <n v="43"/>
    <x v="0"/>
    <x v="0"/>
    <x v="1"/>
    <s v="2021-02-04"/>
    <x v="0"/>
    <x v="0"/>
    <n v="26"/>
    <n v="23"/>
    <n v="3"/>
    <n v="4"/>
    <n v="75528"/>
    <n v="2904.9230769230771"/>
    <n v="66813.23076923078"/>
    <n v="13362.646153846157"/>
    <n v="6681.3230769230786"/>
    <n v="8017.587692307693"/>
    <n v="200"/>
    <n v="8217.5876923076939"/>
    <n v="800"/>
    <n v="87657.200000000012"/>
    <n v="79439.612307692325"/>
    <s v="Paid"/>
    <s v="SBI"/>
    <s v="488754731488"/>
    <s v="529212987588"/>
  </r>
  <r>
    <x v="4506"/>
    <x v="153"/>
    <x v="0"/>
    <n v="22"/>
    <x v="5"/>
    <x v="2"/>
    <x v="3"/>
    <s v="2023-04-01"/>
    <x v="0"/>
    <x v="0"/>
    <n v="26"/>
    <n v="24"/>
    <n v="2"/>
    <n v="0"/>
    <n v="62937"/>
    <n v="2420.6538461538462"/>
    <n v="58095.692307692312"/>
    <n v="11619.138461538463"/>
    <n v="5809.5692307692316"/>
    <n v="6971.4830769230775"/>
    <n v="200"/>
    <n v="7171.4830769230775"/>
    <n v="0"/>
    <n v="75524.400000000009"/>
    <n v="68352.916923076933"/>
    <s v="Paid"/>
    <s v="HDFC"/>
    <s v="688735957913"/>
    <s v="634627252694"/>
  </r>
  <r>
    <x v="4507"/>
    <x v="61"/>
    <x v="1"/>
    <n v="42"/>
    <x v="7"/>
    <x v="2"/>
    <x v="5"/>
    <s v="2023-12-23"/>
    <x v="0"/>
    <x v="0"/>
    <n v="26"/>
    <n v="25"/>
    <n v="1"/>
    <n v="13"/>
    <n v="75554"/>
    <n v="2905.9230769230771"/>
    <n v="72648.076923076922"/>
    <n v="14529.615384615385"/>
    <n v="7264.8076923076924"/>
    <n v="8717.7692307692305"/>
    <n v="200"/>
    <n v="8917.7692307692305"/>
    <n v="2600"/>
    <n v="97042.5"/>
    <n v="88124.730769230766"/>
    <s v="Paid"/>
    <s v="Axis"/>
    <s v="123026055506"/>
    <s v="308831397998"/>
  </r>
  <r>
    <x v="4508"/>
    <x v="198"/>
    <x v="1"/>
    <n v="49"/>
    <x v="7"/>
    <x v="3"/>
    <x v="2"/>
    <s v="2020-12-05"/>
    <x v="0"/>
    <x v="0"/>
    <n v="26"/>
    <n v="25"/>
    <n v="1"/>
    <n v="18"/>
    <n v="29915"/>
    <n v="1150.5769230769231"/>
    <n v="28764.423076923078"/>
    <n v="5752.8846153846162"/>
    <n v="2876.4423076923081"/>
    <n v="3451.7307692307691"/>
    <n v="200"/>
    <n v="3651.7307692307691"/>
    <n v="3600"/>
    <n v="40993.75"/>
    <n v="37342.019230769234"/>
    <s v="Paid"/>
    <s v="SBI"/>
    <s v="950635969944"/>
    <s v="943684379887"/>
  </r>
  <r>
    <x v="4509"/>
    <x v="63"/>
    <x v="0"/>
    <n v="22"/>
    <x v="5"/>
    <x v="0"/>
    <x v="4"/>
    <s v="2025-06-12"/>
    <x v="0"/>
    <x v="0"/>
    <n v="26"/>
    <n v="22"/>
    <n v="4"/>
    <n v="6"/>
    <n v="64740"/>
    <n v="2490"/>
    <n v="54780"/>
    <n v="10956"/>
    <n v="5478"/>
    <n v="6573.5999999999995"/>
    <n v="200"/>
    <n v="6773.5999999999995"/>
    <n v="1200"/>
    <n v="72414"/>
    <n v="65640.399999999994"/>
    <s v="Paid"/>
    <s v="SBI"/>
    <s v="996267974732"/>
    <s v="167636892964"/>
  </r>
  <r>
    <x v="4510"/>
    <x v="11"/>
    <x v="0"/>
    <n v="48"/>
    <x v="2"/>
    <x v="2"/>
    <x v="5"/>
    <s v="2022-05-19"/>
    <x v="0"/>
    <x v="0"/>
    <n v="26"/>
    <n v="25"/>
    <n v="1"/>
    <n v="3"/>
    <n v="32280"/>
    <n v="1241.5384615384614"/>
    <n v="31038.461538461535"/>
    <n v="6207.6923076923076"/>
    <n v="3103.8461538461538"/>
    <n v="3724.6153846153843"/>
    <n v="200"/>
    <n v="3924.6153846153843"/>
    <n v="600"/>
    <n v="40950"/>
    <n v="37025.384615384617"/>
    <s v="Paid"/>
    <s v="ICICI"/>
    <s v="523504367924"/>
    <s v="299223998565"/>
  </r>
  <r>
    <x v="4511"/>
    <x v="34"/>
    <x v="0"/>
    <n v="41"/>
    <x v="2"/>
    <x v="2"/>
    <x v="5"/>
    <s v="2022-04-18"/>
    <x v="0"/>
    <x v="0"/>
    <n v="26"/>
    <n v="25"/>
    <n v="1"/>
    <n v="17"/>
    <n v="26364"/>
    <n v="1014"/>
    <n v="25350"/>
    <n v="5070"/>
    <n v="2535"/>
    <n v="3042"/>
    <n v="200"/>
    <n v="3242"/>
    <n v="3400"/>
    <n v="36355"/>
    <n v="33113"/>
    <s v="Paid"/>
    <s v="Axis"/>
    <s v="838926198504"/>
    <s v="799845349126"/>
  </r>
  <r>
    <x v="4512"/>
    <x v="180"/>
    <x v="1"/>
    <n v="25"/>
    <x v="1"/>
    <x v="5"/>
    <x v="3"/>
    <s v="2019-02-06"/>
    <x v="0"/>
    <x v="0"/>
    <n v="26"/>
    <n v="21"/>
    <n v="5"/>
    <n v="9"/>
    <n v="79182"/>
    <n v="3045.4615384615386"/>
    <n v="63954.692307692312"/>
    <n v="12790.938461538462"/>
    <n v="6395.4692307692312"/>
    <n v="7674.5630769230775"/>
    <n v="200"/>
    <n v="7874.5630769230775"/>
    <n v="1800"/>
    <n v="84941.1"/>
    <n v="77066.536923076928"/>
    <s v="Paid"/>
    <s v="SBI"/>
    <s v="841192259048"/>
    <s v="589892225991"/>
  </r>
  <r>
    <x v="4513"/>
    <x v="161"/>
    <x v="1"/>
    <n v="27"/>
    <x v="3"/>
    <x v="5"/>
    <x v="5"/>
    <s v="2025-07-26"/>
    <x v="0"/>
    <x v="0"/>
    <n v="26"/>
    <n v="24"/>
    <n v="2"/>
    <n v="7"/>
    <n v="36176"/>
    <n v="1391.3846153846155"/>
    <n v="33393.230769230773"/>
    <n v="6678.6461538461554"/>
    <n v="3339.3230769230777"/>
    <n v="4007.1876923076925"/>
    <n v="200"/>
    <n v="4207.1876923076925"/>
    <n v="1400"/>
    <n v="44811.200000000004"/>
    <n v="40604.012307692312"/>
    <s v="Paid"/>
    <s v="HDFC"/>
    <s v="381498177479"/>
    <s v="389122460477"/>
  </r>
  <r>
    <x v="4514"/>
    <x v="57"/>
    <x v="0"/>
    <n v="37"/>
    <x v="2"/>
    <x v="2"/>
    <x v="4"/>
    <s v="2024-08-21"/>
    <x v="0"/>
    <x v="0"/>
    <n v="26"/>
    <n v="23"/>
    <n v="3"/>
    <n v="18"/>
    <n v="39805"/>
    <n v="1530.9615384615386"/>
    <n v="35212.11538461539"/>
    <n v="7042.423076923078"/>
    <n v="3521.211538461539"/>
    <n v="4225.4538461538468"/>
    <n v="200"/>
    <n v="4425.4538461538468"/>
    <n v="3600"/>
    <n v="49375.750000000007"/>
    <n v="44950.29615384616"/>
    <s v="Paid"/>
    <s v="ICICI"/>
    <s v="792090710219"/>
    <s v="273027853783"/>
  </r>
  <r>
    <x v="4515"/>
    <x v="166"/>
    <x v="1"/>
    <n v="29"/>
    <x v="0"/>
    <x v="4"/>
    <x v="6"/>
    <s v="2023-05-28"/>
    <x v="0"/>
    <x v="0"/>
    <n v="26"/>
    <n v="22"/>
    <n v="4"/>
    <n v="11"/>
    <n v="46443"/>
    <n v="1786.2692307692307"/>
    <n v="39297.923076923078"/>
    <n v="7859.584615384616"/>
    <n v="3929.792307692308"/>
    <n v="4715.750769230769"/>
    <n v="200"/>
    <n v="4915.750769230769"/>
    <n v="2200"/>
    <n v="53287.3"/>
    <n v="48371.549230769233"/>
    <s v="Paid"/>
    <s v="HDFC"/>
    <s v="398999416638"/>
    <s v="757079942520"/>
  </r>
  <r>
    <x v="4516"/>
    <x v="120"/>
    <x v="1"/>
    <n v="42"/>
    <x v="1"/>
    <x v="3"/>
    <x v="2"/>
    <s v="2025-02-06"/>
    <x v="0"/>
    <x v="0"/>
    <n v="26"/>
    <n v="24"/>
    <n v="2"/>
    <n v="15"/>
    <n v="49091"/>
    <n v="1888.1153846153845"/>
    <n v="45314.769230769227"/>
    <n v="9062.953846153845"/>
    <n v="4531.4769230769225"/>
    <n v="5437.7723076923066"/>
    <n v="200"/>
    <n v="5637.7723076923066"/>
    <n v="3000"/>
    <n v="61909.2"/>
    <n v="56271.42769230769"/>
    <s v="Paid"/>
    <s v="ICICI"/>
    <s v="186465685814"/>
    <s v="987713412261"/>
  </r>
  <r>
    <x v="4517"/>
    <x v="9"/>
    <x v="1"/>
    <n v="54"/>
    <x v="3"/>
    <x v="0"/>
    <x v="4"/>
    <s v="2020-08-29"/>
    <x v="0"/>
    <x v="0"/>
    <n v="26"/>
    <n v="24"/>
    <n v="2"/>
    <n v="13"/>
    <n v="29047"/>
    <n v="1117.1923076923076"/>
    <n v="26812.615384615383"/>
    <n v="5362.5230769230766"/>
    <n v="2681.2615384615383"/>
    <n v="3217.5138461538459"/>
    <n v="200"/>
    <n v="3417.5138461538459"/>
    <n v="2600"/>
    <n v="37456.399999999994"/>
    <n v="34038.88615384615"/>
    <s v="Paid"/>
    <s v="SBI"/>
    <s v="184348233002"/>
    <s v="639964052321"/>
  </r>
  <r>
    <x v="4518"/>
    <x v="165"/>
    <x v="1"/>
    <n v="41"/>
    <x v="2"/>
    <x v="2"/>
    <x v="3"/>
    <s v="2021-09-09"/>
    <x v="0"/>
    <x v="0"/>
    <n v="26"/>
    <n v="23"/>
    <n v="3"/>
    <n v="15"/>
    <n v="73250"/>
    <n v="2817.3076923076924"/>
    <n v="64798.076923076922"/>
    <n v="12959.615384615385"/>
    <n v="6479.8076923076924"/>
    <n v="7775.7692307692305"/>
    <n v="200"/>
    <n v="7975.7692307692305"/>
    <n v="3000"/>
    <n v="87237.5"/>
    <n v="79261.730769230766"/>
    <s v="Paid"/>
    <s v="Axis"/>
    <s v="971214939291"/>
    <s v="658928133442"/>
  </r>
  <r>
    <x v="4519"/>
    <x v="164"/>
    <x v="0"/>
    <n v="28"/>
    <x v="7"/>
    <x v="0"/>
    <x v="3"/>
    <s v="2024-08-16"/>
    <x v="0"/>
    <x v="0"/>
    <n v="26"/>
    <n v="22"/>
    <n v="4"/>
    <n v="19"/>
    <n v="55248"/>
    <n v="2124.9230769230771"/>
    <n v="46748.307692307695"/>
    <n v="9349.6615384615397"/>
    <n v="4674.8307692307699"/>
    <n v="5609.7969230769231"/>
    <n v="200"/>
    <n v="5809.7969230769231"/>
    <n v="3800"/>
    <n v="64572.800000000003"/>
    <n v="58763.00307692308"/>
    <s v="Paid"/>
    <s v="SBI"/>
    <s v="958527456815"/>
    <s v="599423946786"/>
  </r>
  <r>
    <x v="4520"/>
    <x v="171"/>
    <x v="1"/>
    <n v="30"/>
    <x v="2"/>
    <x v="4"/>
    <x v="2"/>
    <s v="2021-01-28"/>
    <x v="0"/>
    <x v="0"/>
    <n v="26"/>
    <n v="24"/>
    <n v="2"/>
    <n v="5"/>
    <n v="21936"/>
    <n v="843.69230769230774"/>
    <n v="20248.615384615387"/>
    <n v="4049.7230769230773"/>
    <n v="2024.8615384615387"/>
    <n v="2429.8338461538465"/>
    <n v="200"/>
    <n v="2629.8338461538465"/>
    <n v="1000"/>
    <n v="27323.200000000004"/>
    <n v="24693.366153846157"/>
    <s v="Paid"/>
    <s v="ICICI"/>
    <s v="538493631023"/>
    <s v="393619264016"/>
  </r>
  <r>
    <x v="4521"/>
    <x v="143"/>
    <x v="1"/>
    <n v="37"/>
    <x v="5"/>
    <x v="5"/>
    <x v="1"/>
    <s v="2019-04-09"/>
    <x v="0"/>
    <x v="0"/>
    <n v="26"/>
    <n v="24"/>
    <n v="2"/>
    <n v="7"/>
    <n v="59987"/>
    <n v="2307.1923076923076"/>
    <n v="55372.615384615383"/>
    <n v="11074.523076923077"/>
    <n v="5537.2615384615383"/>
    <n v="6644.7138461538461"/>
    <n v="200"/>
    <n v="6844.7138461538461"/>
    <n v="1400"/>
    <n v="73384.399999999994"/>
    <n v="66539.686153846153"/>
    <s v="Paid"/>
    <s v="HDFC"/>
    <s v="400376496449"/>
    <s v="401925896152"/>
  </r>
  <r>
    <x v="4522"/>
    <x v="187"/>
    <x v="0"/>
    <n v="21"/>
    <x v="6"/>
    <x v="5"/>
    <x v="0"/>
    <s v="2019-11-29"/>
    <x v="0"/>
    <x v="0"/>
    <n v="26"/>
    <n v="25"/>
    <n v="1"/>
    <n v="15"/>
    <n v="74818"/>
    <n v="2877.6153846153848"/>
    <n v="71940.384615384624"/>
    <n v="14388.076923076926"/>
    <n v="7194.0384615384628"/>
    <n v="8632.8461538461543"/>
    <n v="200"/>
    <n v="8832.8461538461543"/>
    <n v="3000"/>
    <n v="96522.500000000015"/>
    <n v="87689.653846153858"/>
    <s v="Paid"/>
    <s v="Axis"/>
    <s v="330722790995"/>
    <s v="699599628481"/>
  </r>
  <r>
    <x v="4523"/>
    <x v="160"/>
    <x v="1"/>
    <n v="28"/>
    <x v="5"/>
    <x v="5"/>
    <x v="0"/>
    <s v="2019-04-08"/>
    <x v="0"/>
    <x v="0"/>
    <n v="26"/>
    <n v="24"/>
    <n v="2"/>
    <n v="0"/>
    <n v="79356"/>
    <n v="3052.1538461538462"/>
    <n v="73251.692307692312"/>
    <n v="14650.338461538464"/>
    <n v="7325.1692307692319"/>
    <n v="8790.2030769230769"/>
    <n v="200"/>
    <n v="8990.2030769230769"/>
    <n v="0"/>
    <n v="95227.199999999997"/>
    <n v="86236.99692307692"/>
    <s v="Paid"/>
    <s v="Axis"/>
    <s v="445640908758"/>
    <s v="496271586974"/>
  </r>
  <r>
    <x v="4524"/>
    <x v="42"/>
    <x v="0"/>
    <n v="28"/>
    <x v="3"/>
    <x v="0"/>
    <x v="0"/>
    <s v="2025-03-20"/>
    <x v="0"/>
    <x v="0"/>
    <n v="26"/>
    <n v="23"/>
    <n v="3"/>
    <n v="0"/>
    <n v="57988"/>
    <n v="2230.3076923076924"/>
    <n v="51297.076923076922"/>
    <n v="10259.415384615386"/>
    <n v="5129.7076923076929"/>
    <n v="6155.6492307692306"/>
    <n v="200"/>
    <n v="6355.6492307692306"/>
    <n v="0"/>
    <n v="66686.2"/>
    <n v="60330.550769230766"/>
    <s v="Paid"/>
    <s v="ICICI"/>
    <s v="775481429278"/>
    <s v="100513186468"/>
  </r>
  <r>
    <x v="4525"/>
    <x v="184"/>
    <x v="0"/>
    <n v="46"/>
    <x v="2"/>
    <x v="4"/>
    <x v="3"/>
    <s v="2025-03-28"/>
    <x v="0"/>
    <x v="0"/>
    <n v="26"/>
    <n v="23"/>
    <n v="3"/>
    <n v="11"/>
    <n v="44332"/>
    <n v="1705.0769230769231"/>
    <n v="39216.769230769234"/>
    <n v="7843.3538461538474"/>
    <n v="3921.6769230769237"/>
    <n v="4706.0123076923082"/>
    <n v="200"/>
    <n v="4906.0123076923082"/>
    <n v="2200"/>
    <n v="53181.8"/>
    <n v="48275.787692307698"/>
    <s v="Paid"/>
    <s v="SBI"/>
    <s v="945898488387"/>
    <s v="399206727404"/>
  </r>
  <r>
    <x v="4526"/>
    <x v="57"/>
    <x v="0"/>
    <n v="39"/>
    <x v="2"/>
    <x v="3"/>
    <x v="3"/>
    <s v="2022-11-23"/>
    <x v="0"/>
    <x v="0"/>
    <n v="26"/>
    <n v="24"/>
    <n v="2"/>
    <n v="20"/>
    <n v="24806"/>
    <n v="954.07692307692309"/>
    <n v="22897.846153846156"/>
    <n v="4579.5692307692316"/>
    <n v="2289.7846153846158"/>
    <n v="2747.7415384615388"/>
    <n v="200"/>
    <n v="2947.7415384615388"/>
    <n v="4000"/>
    <n v="33767.199999999997"/>
    <n v="30819.458461538459"/>
    <s v="Paid"/>
    <s v="Axis"/>
    <s v="424039844940"/>
    <s v="834462783762"/>
  </r>
  <r>
    <x v="4527"/>
    <x v="160"/>
    <x v="1"/>
    <n v="34"/>
    <x v="5"/>
    <x v="5"/>
    <x v="6"/>
    <s v="2021-02-02"/>
    <x v="0"/>
    <x v="0"/>
    <n v="26"/>
    <n v="25"/>
    <n v="1"/>
    <n v="12"/>
    <n v="79307"/>
    <n v="3050.2692307692309"/>
    <n v="76256.73076923078"/>
    <n v="15251.346153846156"/>
    <n v="7625.673076923078"/>
    <n v="9150.8076923076933"/>
    <n v="200"/>
    <n v="9350.8076923076933"/>
    <n v="2400"/>
    <n v="101533.75000000001"/>
    <n v="92182.942307692327"/>
    <s v="Paid"/>
    <s v="SBI"/>
    <s v="380811058476"/>
    <s v="265337601427"/>
  </r>
  <r>
    <x v="4528"/>
    <x v="81"/>
    <x v="0"/>
    <n v="29"/>
    <x v="4"/>
    <x v="3"/>
    <x v="3"/>
    <s v="2024-07-26"/>
    <x v="0"/>
    <x v="0"/>
    <n v="26"/>
    <n v="24"/>
    <n v="2"/>
    <n v="10"/>
    <n v="56145"/>
    <n v="2159.4230769230771"/>
    <n v="51826.153846153851"/>
    <n v="10365.230769230771"/>
    <n v="5182.6153846153857"/>
    <n v="6219.1384615384623"/>
    <n v="200"/>
    <n v="6419.1384615384623"/>
    <n v="2000"/>
    <n v="69374.000000000015"/>
    <n v="62954.861538461555"/>
    <s v="Paid"/>
    <s v="HDFC"/>
    <s v="187350325313"/>
    <s v="301454607202"/>
  </r>
  <r>
    <x v="4529"/>
    <x v="0"/>
    <x v="1"/>
    <n v="31"/>
    <x v="7"/>
    <x v="0"/>
    <x v="5"/>
    <s v="2020-11-04"/>
    <x v="0"/>
    <x v="0"/>
    <n v="26"/>
    <n v="24"/>
    <n v="2"/>
    <n v="5"/>
    <n v="28335"/>
    <n v="1089.8076923076924"/>
    <n v="26155.384615384617"/>
    <n v="5231.0769230769238"/>
    <n v="2615.5384615384619"/>
    <n v="3138.646153846154"/>
    <n v="200"/>
    <n v="3338.646153846154"/>
    <n v="1000"/>
    <n v="35002"/>
    <n v="31663.353846153845"/>
    <s v="Paid"/>
    <s v="Axis"/>
    <s v="140439969079"/>
    <s v="486106487608"/>
  </r>
  <r>
    <x v="4530"/>
    <x v="161"/>
    <x v="1"/>
    <n v="23"/>
    <x v="7"/>
    <x v="0"/>
    <x v="5"/>
    <s v="2024-08-29"/>
    <x v="0"/>
    <x v="0"/>
    <n v="26"/>
    <n v="23"/>
    <n v="3"/>
    <n v="9"/>
    <n v="55723"/>
    <n v="2143.1923076923076"/>
    <n v="49293.423076923078"/>
    <n v="9858.6846153846163"/>
    <n v="4929.3423076923082"/>
    <n v="5915.2107692307691"/>
    <n v="200"/>
    <n v="6115.2107692307691"/>
    <n v="1800"/>
    <n v="65881.45"/>
    <n v="59766.239230769228"/>
    <s v="Paid"/>
    <s v="ICICI"/>
    <s v="570240064935"/>
    <s v="556176063584"/>
  </r>
  <r>
    <x v="4531"/>
    <x v="147"/>
    <x v="1"/>
    <n v="39"/>
    <x v="6"/>
    <x v="3"/>
    <x v="6"/>
    <s v="2019-12-30"/>
    <x v="0"/>
    <x v="0"/>
    <n v="26"/>
    <n v="22"/>
    <n v="4"/>
    <n v="19"/>
    <n v="30617"/>
    <n v="1177.5769230769231"/>
    <n v="25906.692307692309"/>
    <n v="5181.3384615384621"/>
    <n v="2590.669230769231"/>
    <n v="3108.8030769230768"/>
    <n v="200"/>
    <n v="3308.8030769230768"/>
    <n v="3800"/>
    <n v="37478.699999999997"/>
    <n v="34169.896923076922"/>
    <s v="Paid"/>
    <s v="SBI"/>
    <s v="387329148013"/>
    <s v="100988436713"/>
  </r>
  <r>
    <x v="4532"/>
    <x v="13"/>
    <x v="0"/>
    <n v="52"/>
    <x v="1"/>
    <x v="0"/>
    <x v="3"/>
    <s v="2022-07-08"/>
    <x v="0"/>
    <x v="0"/>
    <n v="26"/>
    <n v="24"/>
    <n v="2"/>
    <n v="19"/>
    <n v="77901"/>
    <n v="2996.1923076923076"/>
    <n v="71908.615384615376"/>
    <n v="14381.723076923075"/>
    <n v="7190.8615384615377"/>
    <n v="8629.0338461538449"/>
    <n v="200"/>
    <n v="8829.0338461538449"/>
    <n v="3800"/>
    <n v="97281.2"/>
    <n v="88452.166153846149"/>
    <s v="Paid"/>
    <s v="HDFC"/>
    <s v="300498165983"/>
    <s v="322751335440"/>
  </r>
  <r>
    <x v="4533"/>
    <x v="119"/>
    <x v="0"/>
    <n v="32"/>
    <x v="2"/>
    <x v="1"/>
    <x v="3"/>
    <s v="2020-12-11"/>
    <x v="0"/>
    <x v="0"/>
    <n v="26"/>
    <n v="24"/>
    <n v="2"/>
    <n v="3"/>
    <n v="34911"/>
    <n v="1342.7307692307693"/>
    <n v="32225.538461538461"/>
    <n v="6445.1076923076926"/>
    <n v="3222.5538461538463"/>
    <n v="3867.0646153846151"/>
    <n v="200"/>
    <n v="4067.0646153846151"/>
    <n v="600"/>
    <n v="42493.2"/>
    <n v="38426.13538461538"/>
    <s v="Paid"/>
    <s v="ICICI"/>
    <s v="123519920416"/>
    <s v="326136081401"/>
  </r>
  <r>
    <x v="4534"/>
    <x v="47"/>
    <x v="1"/>
    <n v="26"/>
    <x v="0"/>
    <x v="4"/>
    <x v="1"/>
    <s v="2019-07-08"/>
    <x v="0"/>
    <x v="0"/>
    <n v="26"/>
    <n v="25"/>
    <n v="1"/>
    <n v="6"/>
    <n v="77733"/>
    <n v="2989.7307692307691"/>
    <n v="74743.26923076922"/>
    <n v="14948.653846153844"/>
    <n v="7474.326923076922"/>
    <n v="8969.1923076923067"/>
    <n v="200"/>
    <n v="9169.1923076923067"/>
    <n v="1200"/>
    <n v="98366.249999999985"/>
    <n v="89197.057692307673"/>
    <s v="Paid"/>
    <s v="SBI"/>
    <s v="822991720125"/>
    <s v="799795983599"/>
  </r>
  <r>
    <x v="4535"/>
    <x v="54"/>
    <x v="1"/>
    <n v="26"/>
    <x v="4"/>
    <x v="2"/>
    <x v="6"/>
    <s v="2019-05-06"/>
    <x v="0"/>
    <x v="0"/>
    <n v="26"/>
    <n v="24"/>
    <n v="2"/>
    <n v="18"/>
    <n v="32198"/>
    <n v="1238.3846153846155"/>
    <n v="29721.230769230773"/>
    <n v="5944.2461538461548"/>
    <n v="2972.1230769230774"/>
    <n v="3566.5476923076926"/>
    <n v="200"/>
    <n v="3766.5476923076926"/>
    <n v="3600"/>
    <n v="42237.600000000006"/>
    <n v="38471.052307692313"/>
    <s v="Paid"/>
    <s v="SBI"/>
    <s v="877175592708"/>
    <s v="469540676153"/>
  </r>
  <r>
    <x v="4536"/>
    <x v="6"/>
    <x v="1"/>
    <n v="47"/>
    <x v="5"/>
    <x v="4"/>
    <x v="6"/>
    <s v="2024-06-06"/>
    <x v="0"/>
    <x v="0"/>
    <n v="26"/>
    <n v="26"/>
    <n v="0"/>
    <n v="1"/>
    <n v="20899"/>
    <n v="803.80769230769226"/>
    <n v="20899"/>
    <n v="4179.8"/>
    <n v="2089.9"/>
    <n v="2507.88"/>
    <n v="200"/>
    <n v="2707.88"/>
    <n v="200"/>
    <n v="27368.7"/>
    <n v="24660.82"/>
    <s v="Paid"/>
    <s v="Axis"/>
    <s v="917651725970"/>
    <s v="385031192059"/>
  </r>
  <r>
    <x v="4537"/>
    <x v="43"/>
    <x v="0"/>
    <n v="40"/>
    <x v="4"/>
    <x v="1"/>
    <x v="3"/>
    <s v="2020-09-28"/>
    <x v="0"/>
    <x v="0"/>
    <n v="26"/>
    <n v="22"/>
    <n v="4"/>
    <n v="7"/>
    <n v="52413"/>
    <n v="2015.8846153846155"/>
    <n v="44349.461538461539"/>
    <n v="8869.8923076923074"/>
    <n v="4434.9461538461537"/>
    <n v="5321.9353846153845"/>
    <n v="200"/>
    <n v="5521.9353846153845"/>
    <n v="1400"/>
    <n v="59054.3"/>
    <n v="53532.36461538462"/>
    <s v="Paid"/>
    <s v="Axis"/>
    <s v="750298427726"/>
    <s v="882779503504"/>
  </r>
  <r>
    <x v="4538"/>
    <x v="189"/>
    <x v="0"/>
    <n v="37"/>
    <x v="0"/>
    <x v="3"/>
    <x v="0"/>
    <s v="2019-11-25"/>
    <x v="0"/>
    <x v="0"/>
    <n v="26"/>
    <n v="22"/>
    <n v="4"/>
    <n v="5"/>
    <n v="68977"/>
    <n v="2652.9615384615386"/>
    <n v="58365.153846153851"/>
    <n v="11673.030769230771"/>
    <n v="5836.5153846153853"/>
    <n v="7003.8184615384616"/>
    <n v="200"/>
    <n v="7203.8184615384616"/>
    <n v="1000"/>
    <n v="76874.700000000012"/>
    <n v="69670.881538461545"/>
    <s v="Paid"/>
    <s v="ICICI"/>
    <s v="158240204521"/>
    <s v="457375764155"/>
  </r>
  <r>
    <x v="4539"/>
    <x v="71"/>
    <x v="0"/>
    <n v="53"/>
    <x v="5"/>
    <x v="0"/>
    <x v="4"/>
    <s v="2021-11-02"/>
    <x v="0"/>
    <x v="0"/>
    <n v="26"/>
    <n v="25"/>
    <n v="1"/>
    <n v="6"/>
    <n v="29913"/>
    <n v="1150.5"/>
    <n v="28762.5"/>
    <n v="5752.5"/>
    <n v="2876.25"/>
    <n v="3451.5"/>
    <n v="200"/>
    <n v="3651.5"/>
    <n v="1200"/>
    <n v="38591.25"/>
    <n v="34939.75"/>
    <s v="Paid"/>
    <s v="ICICI"/>
    <s v="935970416311"/>
    <s v="776134914737"/>
  </r>
  <r>
    <x v="4540"/>
    <x v="195"/>
    <x v="0"/>
    <n v="39"/>
    <x v="5"/>
    <x v="2"/>
    <x v="5"/>
    <s v="2021-07-21"/>
    <x v="0"/>
    <x v="0"/>
    <n v="26"/>
    <n v="23"/>
    <n v="3"/>
    <n v="18"/>
    <n v="65847"/>
    <n v="2532.5769230769229"/>
    <n v="58249.269230769227"/>
    <n v="11649.853846153846"/>
    <n v="5824.9269230769232"/>
    <n v="6989.912307692307"/>
    <n v="200"/>
    <n v="7189.912307692307"/>
    <n v="3600"/>
    <n v="79324.05"/>
    <n v="72134.13769230769"/>
    <s v="Paid"/>
    <s v="Axis"/>
    <s v="810042630034"/>
    <s v="932958326718"/>
  </r>
  <r>
    <x v="4541"/>
    <x v="60"/>
    <x v="0"/>
    <n v="35"/>
    <x v="3"/>
    <x v="3"/>
    <x v="3"/>
    <s v="2024-02-04"/>
    <x v="0"/>
    <x v="0"/>
    <n v="26"/>
    <n v="23"/>
    <n v="3"/>
    <n v="9"/>
    <n v="37572"/>
    <n v="1445.0769230769231"/>
    <n v="33236.769230769234"/>
    <n v="6647.3538461538474"/>
    <n v="3323.6769230769237"/>
    <n v="3988.4123076923079"/>
    <n v="200"/>
    <n v="4188.4123076923079"/>
    <n v="1800"/>
    <n v="45007.8"/>
    <n v="40819.387692307697"/>
    <s v="Paid"/>
    <s v="SBI"/>
    <s v="248966879113"/>
    <s v="951250117677"/>
  </r>
  <r>
    <x v="4542"/>
    <x v="72"/>
    <x v="1"/>
    <n v="21"/>
    <x v="4"/>
    <x v="3"/>
    <x v="1"/>
    <s v="2022-04-22"/>
    <x v="0"/>
    <x v="0"/>
    <n v="26"/>
    <n v="23"/>
    <n v="3"/>
    <n v="16"/>
    <n v="37848"/>
    <n v="1455.6923076923076"/>
    <n v="33480.923076923078"/>
    <n v="6696.1846153846163"/>
    <n v="3348.0923076923082"/>
    <n v="4017.7107692307691"/>
    <n v="200"/>
    <n v="4217.7107692307691"/>
    <n v="3200"/>
    <n v="46725.2"/>
    <n v="42507.489230769228"/>
    <s v="Paid"/>
    <s v="HDFC"/>
    <s v="395255187851"/>
    <s v="143091725580"/>
  </r>
  <r>
    <x v="4543"/>
    <x v="27"/>
    <x v="1"/>
    <n v="41"/>
    <x v="3"/>
    <x v="1"/>
    <x v="2"/>
    <s v="2024-06-22"/>
    <x v="0"/>
    <x v="0"/>
    <n v="26"/>
    <n v="24"/>
    <n v="2"/>
    <n v="17"/>
    <n v="25516"/>
    <n v="981.38461538461536"/>
    <n v="23553.23076923077"/>
    <n v="4710.6461538461544"/>
    <n v="2355.3230769230772"/>
    <n v="2826.3876923076923"/>
    <n v="200"/>
    <n v="3026.3876923076923"/>
    <n v="3400"/>
    <n v="34019.199999999997"/>
    <n v="30992.812307692304"/>
    <s v="Paid"/>
    <s v="SBI"/>
    <s v="771800425517"/>
    <s v="936280291632"/>
  </r>
  <r>
    <x v="4544"/>
    <x v="162"/>
    <x v="0"/>
    <n v="25"/>
    <x v="6"/>
    <x v="0"/>
    <x v="1"/>
    <s v="2022-01-13"/>
    <x v="0"/>
    <x v="0"/>
    <n v="26"/>
    <n v="23"/>
    <n v="3"/>
    <n v="4"/>
    <n v="59072"/>
    <n v="2272"/>
    <n v="52256"/>
    <n v="10451.200000000001"/>
    <n v="5225.6000000000004"/>
    <n v="6270.7199999999993"/>
    <n v="200"/>
    <n v="6470.7199999999993"/>
    <n v="800"/>
    <n v="68732.800000000003"/>
    <n v="62262.080000000002"/>
    <s v="Paid"/>
    <s v="Axis"/>
    <s v="631208442605"/>
    <s v="381352433056"/>
  </r>
  <r>
    <x v="4545"/>
    <x v="70"/>
    <x v="0"/>
    <n v="52"/>
    <x v="6"/>
    <x v="2"/>
    <x v="0"/>
    <s v="2025-02-16"/>
    <x v="0"/>
    <x v="0"/>
    <n v="26"/>
    <n v="23"/>
    <n v="3"/>
    <n v="19"/>
    <n v="41071"/>
    <n v="1579.6538461538462"/>
    <n v="36332.038461538461"/>
    <n v="7266.4076923076927"/>
    <n v="3633.2038461538464"/>
    <n v="4359.8446153846153"/>
    <n v="200"/>
    <n v="4559.8446153846153"/>
    <n v="3800"/>
    <n v="51031.65"/>
    <n v="46471.805384615385"/>
    <s v="Paid"/>
    <s v="ICICI"/>
    <s v="202918255377"/>
    <s v="170971819455"/>
  </r>
  <r>
    <x v="4546"/>
    <x v="140"/>
    <x v="0"/>
    <n v="46"/>
    <x v="4"/>
    <x v="5"/>
    <x v="1"/>
    <s v="2022-06-26"/>
    <x v="0"/>
    <x v="0"/>
    <n v="26"/>
    <n v="22"/>
    <n v="4"/>
    <n v="10"/>
    <n v="20384"/>
    <n v="784"/>
    <n v="17248"/>
    <n v="3449.6000000000004"/>
    <n v="1724.8000000000002"/>
    <n v="2069.7599999999998"/>
    <n v="200"/>
    <n v="2269.7599999999998"/>
    <n v="2000"/>
    <n v="24422.399999999998"/>
    <n v="22152.639999999999"/>
    <s v="Paid"/>
    <s v="ICICI"/>
    <s v="454299389801"/>
    <s v="390711259542"/>
  </r>
  <r>
    <x v="4547"/>
    <x v="82"/>
    <x v="1"/>
    <n v="49"/>
    <x v="2"/>
    <x v="5"/>
    <x v="1"/>
    <s v="2019-03-08"/>
    <x v="0"/>
    <x v="0"/>
    <n v="26"/>
    <n v="23"/>
    <n v="3"/>
    <n v="7"/>
    <n v="56978"/>
    <n v="2191.4615384615386"/>
    <n v="50403.61538461539"/>
    <n v="10080.723076923079"/>
    <n v="5040.3615384615396"/>
    <n v="6048.4338461538464"/>
    <n v="200"/>
    <n v="6248.4338461538464"/>
    <n v="1400"/>
    <n v="66924.700000000012"/>
    <n v="60676.266153846169"/>
    <s v="Paid"/>
    <s v="SBI"/>
    <s v="138512006051"/>
    <s v="122662103344"/>
  </r>
  <r>
    <x v="4548"/>
    <x v="143"/>
    <x v="0"/>
    <n v="49"/>
    <x v="1"/>
    <x v="3"/>
    <x v="1"/>
    <s v="2022-05-30"/>
    <x v="0"/>
    <x v="0"/>
    <n v="26"/>
    <n v="24"/>
    <n v="2"/>
    <n v="9"/>
    <n v="43406"/>
    <n v="1669.4615384615386"/>
    <n v="40067.076923076922"/>
    <n v="8013.4153846153849"/>
    <n v="4006.7076923076925"/>
    <n v="4808.0492307692302"/>
    <n v="200"/>
    <n v="5008.0492307692302"/>
    <n v="1800"/>
    <n v="53887.199999999997"/>
    <n v="48879.150769230764"/>
    <s v="Paid"/>
    <s v="Axis"/>
    <s v="154210951795"/>
    <s v="491202465002"/>
  </r>
  <r>
    <x v="4549"/>
    <x v="125"/>
    <x v="1"/>
    <n v="34"/>
    <x v="7"/>
    <x v="3"/>
    <x v="1"/>
    <s v="2023-06-21"/>
    <x v="0"/>
    <x v="0"/>
    <n v="26"/>
    <n v="24"/>
    <n v="2"/>
    <n v="20"/>
    <n v="23104"/>
    <n v="888.61538461538464"/>
    <n v="21326.76923076923"/>
    <n v="4265.3538461538465"/>
    <n v="2132.6769230769232"/>
    <n v="2559.2123076923076"/>
    <n v="200"/>
    <n v="2759.2123076923076"/>
    <n v="4000"/>
    <n v="31724.799999999999"/>
    <n v="28965.58769230769"/>
    <s v="Paid"/>
    <s v="ICICI"/>
    <s v="708821714848"/>
    <s v="682973418561"/>
  </r>
  <r>
    <x v="4550"/>
    <x v="87"/>
    <x v="1"/>
    <n v="28"/>
    <x v="4"/>
    <x v="2"/>
    <x v="0"/>
    <s v="2023-12-10"/>
    <x v="0"/>
    <x v="0"/>
    <n v="26"/>
    <n v="22"/>
    <n v="4"/>
    <n v="16"/>
    <n v="53200"/>
    <n v="2046.1538461538462"/>
    <n v="45015.384615384617"/>
    <n v="9003.0769230769238"/>
    <n v="4501.5384615384619"/>
    <n v="5401.8461538461543"/>
    <n v="200"/>
    <n v="5601.8461538461543"/>
    <n v="3200"/>
    <n v="61720"/>
    <n v="56118.153846153844"/>
    <s v="Paid"/>
    <s v="SBI"/>
    <s v="392294877448"/>
    <s v="973790932318"/>
  </r>
  <r>
    <x v="4551"/>
    <x v="137"/>
    <x v="0"/>
    <n v="55"/>
    <x v="7"/>
    <x v="3"/>
    <x v="5"/>
    <s v="2021-04-14"/>
    <x v="0"/>
    <x v="0"/>
    <n v="26"/>
    <n v="24"/>
    <n v="2"/>
    <n v="6"/>
    <n v="79945"/>
    <n v="3074.8076923076924"/>
    <n v="73795.384615384624"/>
    <n v="14759.076923076926"/>
    <n v="7379.5384615384628"/>
    <n v="8855.4461538461546"/>
    <n v="200"/>
    <n v="9055.4461538461546"/>
    <n v="1200"/>
    <n v="97134.000000000015"/>
    <n v="88078.553846153867"/>
    <s v="Paid"/>
    <s v="SBI"/>
    <s v="184648147823"/>
    <s v="694340066313"/>
  </r>
  <r>
    <x v="4552"/>
    <x v="67"/>
    <x v="1"/>
    <n v="22"/>
    <x v="3"/>
    <x v="3"/>
    <x v="1"/>
    <s v="2025-10-20"/>
    <x v="0"/>
    <x v="0"/>
    <n v="26"/>
    <n v="24"/>
    <n v="2"/>
    <n v="20"/>
    <n v="77644"/>
    <n v="2986.3076923076924"/>
    <n v="71671.384615384624"/>
    <n v="14334.276923076926"/>
    <n v="7167.1384615384632"/>
    <n v="8600.5661538461554"/>
    <n v="200"/>
    <n v="8800.5661538461554"/>
    <n v="4000"/>
    <n v="97172.800000000003"/>
    <n v="88372.233846153846"/>
    <s v="Paid"/>
    <s v="ICICI"/>
    <s v="927587806948"/>
    <s v="982058260740"/>
  </r>
  <r>
    <x v="4553"/>
    <x v="174"/>
    <x v="1"/>
    <n v="44"/>
    <x v="4"/>
    <x v="1"/>
    <x v="1"/>
    <s v="2025-05-10"/>
    <x v="0"/>
    <x v="0"/>
    <n v="26"/>
    <n v="24"/>
    <n v="2"/>
    <n v="14"/>
    <n v="27041"/>
    <n v="1040.0384615384614"/>
    <n v="24960.923076923074"/>
    <n v="4992.1846153846154"/>
    <n v="2496.0923076923077"/>
    <n v="2995.310769230769"/>
    <n v="200"/>
    <n v="3195.310769230769"/>
    <n v="2800"/>
    <n v="35249.199999999997"/>
    <n v="32053.889230769229"/>
    <s v="Paid"/>
    <s v="Axis"/>
    <s v="107074574043"/>
    <s v="486621992604"/>
  </r>
  <r>
    <x v="4554"/>
    <x v="75"/>
    <x v="0"/>
    <n v="46"/>
    <x v="0"/>
    <x v="0"/>
    <x v="6"/>
    <s v="2019-10-13"/>
    <x v="0"/>
    <x v="0"/>
    <n v="26"/>
    <n v="24"/>
    <n v="2"/>
    <n v="11"/>
    <n v="38880"/>
    <n v="1495.3846153846155"/>
    <n v="35889.230769230773"/>
    <n v="7177.8461538461552"/>
    <n v="3588.9230769230776"/>
    <n v="4306.7076923076929"/>
    <n v="200"/>
    <n v="4506.7076923076929"/>
    <n v="2200"/>
    <n v="48856.000000000007"/>
    <n v="44349.292307692318"/>
    <s v="Paid"/>
    <s v="SBI"/>
    <s v="349587649836"/>
    <s v="332938956321"/>
  </r>
  <r>
    <x v="4555"/>
    <x v="112"/>
    <x v="1"/>
    <n v="37"/>
    <x v="7"/>
    <x v="1"/>
    <x v="1"/>
    <s v="2024-08-14"/>
    <x v="0"/>
    <x v="0"/>
    <n v="26"/>
    <n v="24"/>
    <n v="2"/>
    <n v="10"/>
    <n v="41882"/>
    <n v="1610.8461538461538"/>
    <n v="38660.307692307688"/>
    <n v="7732.0615384615376"/>
    <n v="3866.0307692307688"/>
    <n v="4639.2369230769227"/>
    <n v="200"/>
    <n v="4839.2369230769227"/>
    <n v="2000"/>
    <n v="52258.399999999994"/>
    <n v="47419.163076923069"/>
    <s v="Paid"/>
    <s v="HDFC"/>
    <s v="576079351132"/>
    <s v="807823800541"/>
  </r>
  <r>
    <x v="4556"/>
    <x v="20"/>
    <x v="0"/>
    <n v="42"/>
    <x v="4"/>
    <x v="1"/>
    <x v="6"/>
    <s v="2021-09-12"/>
    <x v="0"/>
    <x v="0"/>
    <n v="26"/>
    <n v="23"/>
    <n v="3"/>
    <n v="3"/>
    <n v="60220"/>
    <n v="2316.1538461538462"/>
    <n v="53271.538461538461"/>
    <n v="10654.307692307693"/>
    <n v="5327.1538461538466"/>
    <n v="6392.5846153846151"/>
    <n v="200"/>
    <n v="6592.5846153846151"/>
    <n v="600"/>
    <n v="69853"/>
    <n v="63260.415384615386"/>
    <s v="Paid"/>
    <s v="SBI"/>
    <s v="482384252106"/>
    <s v="857419568282"/>
  </r>
  <r>
    <x v="4557"/>
    <x v="3"/>
    <x v="1"/>
    <n v="49"/>
    <x v="3"/>
    <x v="4"/>
    <x v="3"/>
    <s v="2020-10-14"/>
    <x v="0"/>
    <x v="0"/>
    <n v="26"/>
    <n v="23"/>
    <n v="3"/>
    <n v="18"/>
    <n v="48190"/>
    <n v="1853.4615384615386"/>
    <n v="42629.61538461539"/>
    <n v="8525.923076923078"/>
    <n v="4262.961538461539"/>
    <n v="5115.5538461538463"/>
    <n v="200"/>
    <n v="5315.5538461538463"/>
    <n v="3600"/>
    <n v="59018.500000000007"/>
    <n v="53702.946153846162"/>
    <s v="Paid"/>
    <s v="ICICI"/>
    <s v="474606169519"/>
    <s v="980618817621"/>
  </r>
  <r>
    <x v="4558"/>
    <x v="132"/>
    <x v="0"/>
    <n v="31"/>
    <x v="0"/>
    <x v="0"/>
    <x v="1"/>
    <s v="2025-06-27"/>
    <x v="0"/>
    <x v="0"/>
    <n v="26"/>
    <n v="22"/>
    <n v="4"/>
    <n v="8"/>
    <n v="26886"/>
    <n v="1034.0769230769231"/>
    <n v="22749.692307692309"/>
    <n v="4549.9384615384615"/>
    <n v="2274.9692307692308"/>
    <n v="2729.9630769230771"/>
    <n v="200"/>
    <n v="2929.9630769230771"/>
    <n v="1600"/>
    <n v="31174.600000000002"/>
    <n v="28244.636923076927"/>
    <s v="Paid"/>
    <s v="ICICI"/>
    <s v="295301151755"/>
    <s v="453936770140"/>
  </r>
  <r>
    <x v="4559"/>
    <x v="173"/>
    <x v="1"/>
    <n v="24"/>
    <x v="2"/>
    <x v="3"/>
    <x v="6"/>
    <s v="2024-02-06"/>
    <x v="0"/>
    <x v="0"/>
    <n v="26"/>
    <n v="22"/>
    <n v="4"/>
    <n v="11"/>
    <n v="47616"/>
    <n v="1831.3846153846155"/>
    <n v="40290.461538461539"/>
    <n v="8058.0923076923082"/>
    <n v="4029.0461538461541"/>
    <n v="4834.8553846153845"/>
    <n v="200"/>
    <n v="5034.8553846153845"/>
    <n v="2200"/>
    <n v="54577.599999999999"/>
    <n v="49542.74461538461"/>
    <s v="Paid"/>
    <s v="SBI"/>
    <s v="449340172672"/>
    <s v="680493270555"/>
  </r>
  <r>
    <x v="4560"/>
    <x v="145"/>
    <x v="1"/>
    <n v="55"/>
    <x v="4"/>
    <x v="0"/>
    <x v="3"/>
    <s v="2023-08-15"/>
    <x v="0"/>
    <x v="0"/>
    <n v="26"/>
    <n v="25"/>
    <n v="1"/>
    <n v="18"/>
    <n v="38758"/>
    <n v="1490.6923076923076"/>
    <n v="37267.307692307688"/>
    <n v="7453.4615384615381"/>
    <n v="3726.7307692307691"/>
    <n v="4472.076923076922"/>
    <n v="200"/>
    <n v="4672.076923076922"/>
    <n v="3600"/>
    <n v="52047.499999999993"/>
    <n v="47375.423076923071"/>
    <s v="Paid"/>
    <s v="ICICI"/>
    <s v="695075125767"/>
    <s v="407847992419"/>
  </r>
  <r>
    <x v="4561"/>
    <x v="39"/>
    <x v="1"/>
    <n v="39"/>
    <x v="6"/>
    <x v="1"/>
    <x v="3"/>
    <s v="2023-01-22"/>
    <x v="0"/>
    <x v="0"/>
    <n v="26"/>
    <n v="25"/>
    <n v="1"/>
    <n v="4"/>
    <n v="46910"/>
    <n v="1804.2307692307693"/>
    <n v="45105.769230769234"/>
    <n v="9021.1538461538476"/>
    <n v="4510.5769230769238"/>
    <n v="5412.6923076923076"/>
    <n v="200"/>
    <n v="5612.6923076923076"/>
    <n v="800"/>
    <n v="59437.5"/>
    <n v="53824.807692307695"/>
    <s v="Paid"/>
    <s v="SBI"/>
    <s v="263809768002"/>
    <s v="406372757317"/>
  </r>
  <r>
    <x v="4562"/>
    <x v="179"/>
    <x v="0"/>
    <n v="22"/>
    <x v="6"/>
    <x v="1"/>
    <x v="5"/>
    <s v="2025-05-26"/>
    <x v="0"/>
    <x v="0"/>
    <n v="26"/>
    <n v="22"/>
    <n v="4"/>
    <n v="6"/>
    <n v="19008"/>
    <n v="731.07692307692309"/>
    <n v="16083.692307692309"/>
    <n v="3216.7384615384617"/>
    <n v="1608.3692307692309"/>
    <n v="1930.043076923077"/>
    <n v="200"/>
    <n v="2130.043076923077"/>
    <n v="1200"/>
    <n v="22108.800000000003"/>
    <n v="19978.756923076926"/>
    <s v="Paid"/>
    <s v="SBI"/>
    <s v="236422037787"/>
    <s v="561252159670"/>
  </r>
  <r>
    <x v="4563"/>
    <x v="43"/>
    <x v="1"/>
    <n v="52"/>
    <x v="0"/>
    <x v="2"/>
    <x v="5"/>
    <s v="2024-05-17"/>
    <x v="0"/>
    <x v="0"/>
    <n v="26"/>
    <n v="25"/>
    <n v="1"/>
    <n v="0"/>
    <n v="48409"/>
    <n v="1861.8846153846155"/>
    <n v="46547.11538461539"/>
    <n v="9309.423076923078"/>
    <n v="4654.711538461539"/>
    <n v="5585.6538461538466"/>
    <n v="200"/>
    <n v="5785.6538461538466"/>
    <n v="0"/>
    <n v="60511.250000000007"/>
    <n v="54725.596153846163"/>
    <s v="Paid"/>
    <s v="Axis"/>
    <s v="283569602894"/>
    <s v="772487414864"/>
  </r>
  <r>
    <x v="4564"/>
    <x v="145"/>
    <x v="1"/>
    <n v="54"/>
    <x v="4"/>
    <x v="5"/>
    <x v="5"/>
    <s v="2023-11-12"/>
    <x v="0"/>
    <x v="0"/>
    <n v="26"/>
    <n v="22"/>
    <n v="4"/>
    <n v="12"/>
    <n v="47095"/>
    <n v="1811.3461538461538"/>
    <n v="39849.615384615383"/>
    <n v="7969.9230769230771"/>
    <n v="3984.9615384615386"/>
    <n v="4781.9538461538459"/>
    <n v="200"/>
    <n v="4981.9538461538459"/>
    <n v="2400"/>
    <n v="54204.5"/>
    <n v="49222.546153846153"/>
    <s v="Paid"/>
    <s v="HDFC"/>
    <s v="947520003681"/>
    <s v="388340587713"/>
  </r>
  <r>
    <x v="4565"/>
    <x v="148"/>
    <x v="0"/>
    <n v="27"/>
    <x v="5"/>
    <x v="3"/>
    <x v="0"/>
    <s v="2023-11-11"/>
    <x v="0"/>
    <x v="0"/>
    <n v="26"/>
    <n v="24"/>
    <n v="2"/>
    <n v="1"/>
    <n v="51495"/>
    <n v="1980.5769230769231"/>
    <n v="47533.846153846156"/>
    <n v="9506.7692307692323"/>
    <n v="4753.3846153846162"/>
    <n v="5704.0615384615385"/>
    <n v="200"/>
    <n v="5904.0615384615385"/>
    <n v="200"/>
    <n v="61994.000000000007"/>
    <n v="56089.93846153847"/>
    <s v="Paid"/>
    <s v="ICICI"/>
    <s v="982521674758"/>
    <s v="179573216680"/>
  </r>
  <r>
    <x v="4566"/>
    <x v="166"/>
    <x v="1"/>
    <n v="27"/>
    <x v="7"/>
    <x v="5"/>
    <x v="0"/>
    <s v="2023-12-02"/>
    <x v="0"/>
    <x v="0"/>
    <n v="26"/>
    <n v="23"/>
    <n v="3"/>
    <n v="5"/>
    <n v="54535"/>
    <n v="2097.5"/>
    <n v="48242.5"/>
    <n v="9648.5"/>
    <n v="4824.25"/>
    <n v="5789.0999999999995"/>
    <n v="200"/>
    <n v="5989.0999999999995"/>
    <n v="1000"/>
    <n v="63715.25"/>
    <n v="57726.15"/>
    <s v="Paid"/>
    <s v="Axis"/>
    <s v="605344410560"/>
    <s v="886394941684"/>
  </r>
  <r>
    <x v="4567"/>
    <x v="82"/>
    <x v="0"/>
    <n v="51"/>
    <x v="2"/>
    <x v="0"/>
    <x v="5"/>
    <s v="2020-03-29"/>
    <x v="0"/>
    <x v="0"/>
    <n v="26"/>
    <n v="22"/>
    <n v="4"/>
    <n v="10"/>
    <n v="74575"/>
    <n v="2868.2692307692309"/>
    <n v="63101.923076923078"/>
    <n v="12620.384615384617"/>
    <n v="6310.1923076923085"/>
    <n v="7572.2307692307695"/>
    <n v="200"/>
    <n v="7772.2307692307695"/>
    <n v="2000"/>
    <n v="84032.5"/>
    <n v="76260.269230769234"/>
    <s v="Paid"/>
    <s v="Axis"/>
    <s v="890685220000"/>
    <s v="566964482519"/>
  </r>
  <r>
    <x v="4568"/>
    <x v="60"/>
    <x v="1"/>
    <n v="42"/>
    <x v="1"/>
    <x v="1"/>
    <x v="1"/>
    <s v="2024-01-05"/>
    <x v="0"/>
    <x v="0"/>
    <n v="26"/>
    <n v="23"/>
    <n v="3"/>
    <n v="13"/>
    <n v="70408"/>
    <n v="2708"/>
    <n v="62284"/>
    <n v="12456.800000000001"/>
    <n v="6228.4000000000005"/>
    <n v="7474.08"/>
    <n v="200"/>
    <n v="7674.08"/>
    <n v="2600"/>
    <n v="83569.2"/>
    <n v="75895.12"/>
    <s v="Paid"/>
    <s v="Axis"/>
    <s v="334184825428"/>
    <s v="392880026096"/>
  </r>
  <r>
    <x v="4569"/>
    <x v="58"/>
    <x v="0"/>
    <n v="52"/>
    <x v="4"/>
    <x v="3"/>
    <x v="1"/>
    <s v="2025-05-02"/>
    <x v="0"/>
    <x v="0"/>
    <n v="26"/>
    <n v="23"/>
    <n v="3"/>
    <n v="16"/>
    <n v="72863"/>
    <n v="2802.4230769230771"/>
    <n v="64455.730769230773"/>
    <n v="12891.146153846155"/>
    <n v="6445.5730769230777"/>
    <n v="7734.6876923076925"/>
    <n v="200"/>
    <n v="7934.6876923076925"/>
    <n v="3200"/>
    <n v="86992.45"/>
    <n v="79057.762307692305"/>
    <s v="Paid"/>
    <s v="SBI"/>
    <s v="953884587169"/>
    <s v="913098760309"/>
  </r>
  <r>
    <x v="4570"/>
    <x v="23"/>
    <x v="0"/>
    <n v="41"/>
    <x v="6"/>
    <x v="4"/>
    <x v="2"/>
    <s v="2022-08-26"/>
    <x v="0"/>
    <x v="0"/>
    <n v="26"/>
    <n v="25"/>
    <n v="1"/>
    <n v="6"/>
    <n v="35452"/>
    <n v="1363.5384615384614"/>
    <n v="34088.461538461539"/>
    <n v="6817.6923076923085"/>
    <n v="3408.8461538461543"/>
    <n v="4090.6153846153848"/>
    <n v="200"/>
    <n v="4290.6153846153848"/>
    <n v="1200"/>
    <n v="45515"/>
    <n v="41224.384615384617"/>
    <s v="Paid"/>
    <s v="Axis"/>
    <s v="548437543740"/>
    <s v="222040220887"/>
  </r>
  <r>
    <x v="4571"/>
    <x v="27"/>
    <x v="0"/>
    <n v="54"/>
    <x v="2"/>
    <x v="2"/>
    <x v="5"/>
    <s v="2021-11-22"/>
    <x v="0"/>
    <x v="0"/>
    <n v="26"/>
    <n v="24"/>
    <n v="2"/>
    <n v="13"/>
    <n v="55117"/>
    <n v="2119.8846153846152"/>
    <n v="50877.230769230766"/>
    <n v="10175.446153846155"/>
    <n v="5087.7230769230773"/>
    <n v="6105.2676923076915"/>
    <n v="200"/>
    <n v="6305.2676923076915"/>
    <n v="2600"/>
    <n v="68740.399999999994"/>
    <n v="62435.1323076923"/>
    <s v="Paid"/>
    <s v="ICICI"/>
    <s v="115899600226"/>
    <s v="931313928058"/>
  </r>
  <r>
    <x v="4572"/>
    <x v="84"/>
    <x v="0"/>
    <n v="31"/>
    <x v="3"/>
    <x v="2"/>
    <x v="1"/>
    <s v="2024-08-10"/>
    <x v="0"/>
    <x v="0"/>
    <n v="26"/>
    <n v="25"/>
    <n v="1"/>
    <n v="3"/>
    <n v="68134"/>
    <n v="2620.5384615384614"/>
    <n v="65513.461538461539"/>
    <n v="13102.692307692309"/>
    <n v="6551.3461538461543"/>
    <n v="7861.6153846153848"/>
    <n v="200"/>
    <n v="8061.6153846153848"/>
    <n v="600"/>
    <n v="85767.5"/>
    <n v="77705.88461538461"/>
    <s v="Paid"/>
    <s v="SBI"/>
    <s v="569609767715"/>
    <s v="222066616009"/>
  </r>
  <r>
    <x v="4573"/>
    <x v="5"/>
    <x v="1"/>
    <n v="42"/>
    <x v="7"/>
    <x v="4"/>
    <x v="3"/>
    <s v="2022-08-16"/>
    <x v="0"/>
    <x v="0"/>
    <n v="26"/>
    <n v="24"/>
    <n v="2"/>
    <n v="18"/>
    <n v="50370"/>
    <n v="1937.3076923076924"/>
    <n v="46495.384615384617"/>
    <n v="9299.0769230769238"/>
    <n v="4649.5384615384619"/>
    <n v="5579.4461538461537"/>
    <n v="200"/>
    <n v="5779.4461538461537"/>
    <n v="3600"/>
    <n v="64044"/>
    <n v="58264.553846153845"/>
    <s v="Paid"/>
    <s v="ICICI"/>
    <s v="451445579369"/>
    <s v="540829800262"/>
  </r>
  <r>
    <x v="4574"/>
    <x v="164"/>
    <x v="1"/>
    <n v="24"/>
    <x v="3"/>
    <x v="0"/>
    <x v="3"/>
    <s v="2023-12-28"/>
    <x v="0"/>
    <x v="0"/>
    <n v="26"/>
    <n v="23"/>
    <n v="3"/>
    <n v="13"/>
    <n v="50601"/>
    <n v="1946.1923076923076"/>
    <n v="44762.423076923078"/>
    <n v="8952.4846153846156"/>
    <n v="4476.2423076923078"/>
    <n v="5371.4907692307688"/>
    <n v="200"/>
    <n v="5571.4907692307688"/>
    <n v="2600"/>
    <n v="60791.15"/>
    <n v="55219.659230769234"/>
    <s v="Paid"/>
    <s v="SBI"/>
    <s v="837270609898"/>
    <s v="286812486036"/>
  </r>
  <r>
    <x v="4575"/>
    <x v="0"/>
    <x v="1"/>
    <n v="25"/>
    <x v="6"/>
    <x v="2"/>
    <x v="5"/>
    <s v="2024-07-12"/>
    <x v="0"/>
    <x v="0"/>
    <n v="26"/>
    <n v="24"/>
    <n v="2"/>
    <n v="4"/>
    <n v="28896"/>
    <n v="1111.3846153846155"/>
    <n v="26673.230769230773"/>
    <n v="5334.6461538461554"/>
    <n v="2667.3230769230777"/>
    <n v="3200.7876923076929"/>
    <n v="200"/>
    <n v="3400.7876923076929"/>
    <n v="800"/>
    <n v="35475.200000000004"/>
    <n v="32074.412307692313"/>
    <s v="Paid"/>
    <s v="HDFC"/>
    <s v="254437846470"/>
    <s v="301433686340"/>
  </r>
  <r>
    <x v="4576"/>
    <x v="68"/>
    <x v="0"/>
    <n v="45"/>
    <x v="5"/>
    <x v="3"/>
    <x v="0"/>
    <s v="2019-11-09"/>
    <x v="0"/>
    <x v="0"/>
    <n v="26"/>
    <n v="25"/>
    <n v="1"/>
    <n v="5"/>
    <n v="71356"/>
    <n v="2744.4615384615386"/>
    <n v="68611.538461538468"/>
    <n v="13722.307692307695"/>
    <n v="6861.1538461538476"/>
    <n v="8233.3846153846152"/>
    <n v="200"/>
    <n v="8433.3846153846152"/>
    <n v="1000"/>
    <n v="90195"/>
    <n v="81761.61538461539"/>
    <s v="Paid"/>
    <s v="ICICI"/>
    <s v="775818666631"/>
    <s v="757580707518"/>
  </r>
  <r>
    <x v="4577"/>
    <x v="95"/>
    <x v="0"/>
    <n v="46"/>
    <x v="3"/>
    <x v="0"/>
    <x v="4"/>
    <s v="2025-09-23"/>
    <x v="0"/>
    <x v="0"/>
    <n v="26"/>
    <n v="24"/>
    <n v="2"/>
    <n v="9"/>
    <n v="37166"/>
    <n v="1429.4615384615386"/>
    <n v="34307.076923076922"/>
    <n v="6861.4153846153849"/>
    <n v="3430.7076923076925"/>
    <n v="4116.8492307692304"/>
    <n v="200"/>
    <n v="4316.8492307692304"/>
    <n v="1800"/>
    <n v="46399.199999999997"/>
    <n v="42082.350769230768"/>
    <s v="Paid"/>
    <s v="SBI"/>
    <s v="646164284078"/>
    <s v="778970283561"/>
  </r>
  <r>
    <x v="4578"/>
    <x v="58"/>
    <x v="1"/>
    <n v="22"/>
    <x v="1"/>
    <x v="3"/>
    <x v="5"/>
    <s v="2019-04-23"/>
    <x v="0"/>
    <x v="0"/>
    <n v="26"/>
    <n v="25"/>
    <n v="1"/>
    <n v="8"/>
    <n v="51783"/>
    <n v="1991.6538461538462"/>
    <n v="49791.346153846156"/>
    <n v="9958.2692307692323"/>
    <n v="4979.1346153846162"/>
    <n v="5974.9615384615381"/>
    <n v="200"/>
    <n v="6174.9615384615381"/>
    <n v="1600"/>
    <n v="66328.75"/>
    <n v="60153.788461538461"/>
    <s v="Paid"/>
    <s v="SBI"/>
    <s v="491764655316"/>
    <s v="998275205731"/>
  </r>
  <r>
    <x v="4579"/>
    <x v="197"/>
    <x v="0"/>
    <n v="44"/>
    <x v="7"/>
    <x v="4"/>
    <x v="4"/>
    <s v="2020-07-30"/>
    <x v="0"/>
    <x v="0"/>
    <n v="26"/>
    <n v="24"/>
    <n v="2"/>
    <n v="3"/>
    <n v="71908"/>
    <n v="2765.6923076923076"/>
    <n v="66376.615384615376"/>
    <n v="13275.323076923076"/>
    <n v="6637.6615384615379"/>
    <n v="7965.1938461538448"/>
    <n v="200"/>
    <n v="8165.1938461538448"/>
    <n v="600"/>
    <n v="86889.599999999991"/>
    <n v="78724.406153846154"/>
    <s v="Paid"/>
    <s v="ICICI"/>
    <s v="715244412193"/>
    <s v="487454475355"/>
  </r>
  <r>
    <x v="4580"/>
    <x v="153"/>
    <x v="0"/>
    <n v="21"/>
    <x v="4"/>
    <x v="3"/>
    <x v="0"/>
    <s v="2025-01-02"/>
    <x v="0"/>
    <x v="0"/>
    <n v="26"/>
    <n v="24"/>
    <n v="2"/>
    <n v="15"/>
    <n v="27311"/>
    <n v="1050.4230769230769"/>
    <n v="25210.153846153844"/>
    <n v="5042.0307692307688"/>
    <n v="2521.0153846153844"/>
    <n v="3025.2184615384613"/>
    <n v="200"/>
    <n v="3225.2184615384613"/>
    <n v="3000"/>
    <n v="35773.199999999997"/>
    <n v="32547.981538461536"/>
    <s v="Paid"/>
    <s v="Axis"/>
    <s v="892650224915"/>
    <s v="725939648322"/>
  </r>
  <r>
    <x v="4581"/>
    <x v="177"/>
    <x v="1"/>
    <n v="35"/>
    <x v="1"/>
    <x v="4"/>
    <x v="2"/>
    <s v="2021-03-02"/>
    <x v="0"/>
    <x v="0"/>
    <n v="26"/>
    <n v="26"/>
    <n v="0"/>
    <n v="19"/>
    <n v="78091"/>
    <n v="3003.5"/>
    <n v="78091"/>
    <n v="15618.2"/>
    <n v="7809.1"/>
    <n v="9370.92"/>
    <n v="200"/>
    <n v="9570.92"/>
    <n v="3800"/>
    <n v="105318.3"/>
    <n v="95747.38"/>
    <s v="Paid"/>
    <s v="Axis"/>
    <s v="112162130491"/>
    <s v="665685184075"/>
  </r>
  <r>
    <x v="4582"/>
    <x v="88"/>
    <x v="1"/>
    <n v="25"/>
    <x v="2"/>
    <x v="0"/>
    <x v="6"/>
    <s v="2023-10-23"/>
    <x v="0"/>
    <x v="0"/>
    <n v="26"/>
    <n v="24"/>
    <n v="2"/>
    <n v="12"/>
    <n v="70700"/>
    <n v="2719.2307692307691"/>
    <n v="65261.538461538454"/>
    <n v="13052.307692307691"/>
    <n v="6526.1538461538457"/>
    <n v="7831.3846153846143"/>
    <n v="200"/>
    <n v="8031.3846153846143"/>
    <n v="2400"/>
    <n v="87239.999999999985"/>
    <n v="79208.615384615376"/>
    <s v="Paid"/>
    <s v="SBI"/>
    <s v="691316150858"/>
    <s v="162802710987"/>
  </r>
  <r>
    <x v="4583"/>
    <x v="145"/>
    <x v="1"/>
    <n v="43"/>
    <x v="2"/>
    <x v="5"/>
    <x v="4"/>
    <s v="2025-05-24"/>
    <x v="0"/>
    <x v="0"/>
    <n v="26"/>
    <n v="23"/>
    <n v="3"/>
    <n v="9"/>
    <n v="63901"/>
    <n v="2457.7307692307691"/>
    <n v="56527.807692307688"/>
    <n v="11305.561538461538"/>
    <n v="5652.7807692307688"/>
    <n v="6783.3369230769222"/>
    <n v="200"/>
    <n v="6983.3369230769222"/>
    <n v="1800"/>
    <n v="75286.149999999994"/>
    <n v="68302.813076923077"/>
    <s v="Paid"/>
    <s v="SBI"/>
    <s v="297944440656"/>
    <s v="136970312257"/>
  </r>
  <r>
    <x v="4584"/>
    <x v="75"/>
    <x v="1"/>
    <n v="50"/>
    <x v="5"/>
    <x v="2"/>
    <x v="1"/>
    <s v="2024-06-13"/>
    <x v="0"/>
    <x v="0"/>
    <n v="26"/>
    <n v="25"/>
    <n v="1"/>
    <n v="0"/>
    <n v="55575"/>
    <n v="2137.5"/>
    <n v="53437.5"/>
    <n v="10687.5"/>
    <n v="5343.75"/>
    <n v="6412.5"/>
    <n v="200"/>
    <n v="6612.5"/>
    <n v="0"/>
    <n v="69468.75"/>
    <n v="62856.25"/>
    <s v="Paid"/>
    <s v="SBI"/>
    <s v="947011010822"/>
    <s v="348644258827"/>
  </r>
  <r>
    <x v="4585"/>
    <x v="19"/>
    <x v="1"/>
    <n v="43"/>
    <x v="2"/>
    <x v="2"/>
    <x v="3"/>
    <s v="2022-06-07"/>
    <x v="0"/>
    <x v="0"/>
    <n v="26"/>
    <n v="24"/>
    <n v="2"/>
    <n v="16"/>
    <n v="75309"/>
    <n v="2896.5"/>
    <n v="69516"/>
    <n v="13903.2"/>
    <n v="6951.6"/>
    <n v="8341.92"/>
    <n v="200"/>
    <n v="8541.92"/>
    <n v="3200"/>
    <n v="93570.8"/>
    <n v="85028.88"/>
    <s v="Paid"/>
    <s v="Axis"/>
    <s v="321522138448"/>
    <s v="771192818489"/>
  </r>
  <r>
    <x v="4586"/>
    <x v="152"/>
    <x v="0"/>
    <n v="42"/>
    <x v="7"/>
    <x v="4"/>
    <x v="1"/>
    <s v="2020-03-11"/>
    <x v="0"/>
    <x v="0"/>
    <n v="26"/>
    <n v="23"/>
    <n v="3"/>
    <n v="19"/>
    <n v="42444"/>
    <n v="1632.4615384615386"/>
    <n v="37546.61538461539"/>
    <n v="7509.3230769230786"/>
    <n v="3754.6615384615393"/>
    <n v="4505.5938461538462"/>
    <n v="200"/>
    <n v="4705.5938461538462"/>
    <n v="3800"/>
    <n v="52610.600000000006"/>
    <n v="47905.00615384616"/>
    <s v="Paid"/>
    <s v="HDFC"/>
    <s v="550878257789"/>
    <s v="197853853701"/>
  </r>
  <r>
    <x v="4587"/>
    <x v="193"/>
    <x v="0"/>
    <n v="48"/>
    <x v="1"/>
    <x v="0"/>
    <x v="2"/>
    <s v="2024-12-03"/>
    <x v="0"/>
    <x v="0"/>
    <n v="26"/>
    <n v="25"/>
    <n v="1"/>
    <n v="18"/>
    <n v="21465"/>
    <n v="825.57692307692309"/>
    <n v="20639.423076923078"/>
    <n v="4127.8846153846162"/>
    <n v="2063.9423076923081"/>
    <n v="2476.7307692307691"/>
    <n v="200"/>
    <n v="2676.7307692307691"/>
    <n v="3600"/>
    <n v="30431.250000000004"/>
    <n v="27754.519230769234"/>
    <s v="Paid"/>
    <s v="SBI"/>
    <s v="906969203888"/>
    <s v="451493138904"/>
  </r>
  <r>
    <x v="4588"/>
    <x v="70"/>
    <x v="0"/>
    <n v="27"/>
    <x v="4"/>
    <x v="5"/>
    <x v="1"/>
    <s v="2021-05-29"/>
    <x v="0"/>
    <x v="0"/>
    <n v="26"/>
    <n v="25"/>
    <n v="1"/>
    <n v="17"/>
    <n v="34559"/>
    <n v="1329.1923076923076"/>
    <n v="33229.807692307688"/>
    <n v="6645.9615384615381"/>
    <n v="3322.9807692307691"/>
    <n v="3987.5769230769224"/>
    <n v="200"/>
    <n v="4187.576923076922"/>
    <n v="3400"/>
    <n v="46598.749999999993"/>
    <n v="42411.173076923071"/>
    <s v="Paid"/>
    <s v="HDFC"/>
    <s v="672041797929"/>
    <s v="933832363292"/>
  </r>
  <r>
    <x v="4589"/>
    <x v="53"/>
    <x v="1"/>
    <n v="40"/>
    <x v="3"/>
    <x v="2"/>
    <x v="0"/>
    <s v="2025-11-02"/>
    <x v="0"/>
    <x v="0"/>
    <n v="26"/>
    <n v="26"/>
    <n v="0"/>
    <n v="10"/>
    <n v="47851"/>
    <n v="1840.4230769230769"/>
    <n v="47851"/>
    <n v="9570.2000000000007"/>
    <n v="4785.1000000000004"/>
    <n v="5742.12"/>
    <n v="200"/>
    <n v="5942.12"/>
    <n v="2000"/>
    <n v="64206.299999999996"/>
    <n v="58264.179999999993"/>
    <s v="Paid"/>
    <s v="HDFC"/>
    <s v="428149019247"/>
    <s v="726552724379"/>
  </r>
  <r>
    <x v="4590"/>
    <x v="74"/>
    <x v="1"/>
    <n v="45"/>
    <x v="3"/>
    <x v="3"/>
    <x v="6"/>
    <s v="2021-12-02"/>
    <x v="0"/>
    <x v="0"/>
    <n v="26"/>
    <n v="23"/>
    <n v="3"/>
    <n v="2"/>
    <n v="46185"/>
    <n v="1776.3461538461538"/>
    <n v="40855.961538461539"/>
    <n v="8171.1923076923085"/>
    <n v="4085.5961538461543"/>
    <n v="4902.7153846153842"/>
    <n v="200"/>
    <n v="5102.7153846153842"/>
    <n v="400"/>
    <n v="53512.75"/>
    <n v="48410.034615384619"/>
    <s v="Paid"/>
    <s v="Axis"/>
    <s v="342421647138"/>
    <s v="364497558641"/>
  </r>
  <r>
    <x v="4591"/>
    <x v="117"/>
    <x v="0"/>
    <n v="22"/>
    <x v="0"/>
    <x v="4"/>
    <x v="2"/>
    <s v="2024-03-10"/>
    <x v="0"/>
    <x v="0"/>
    <n v="26"/>
    <n v="24"/>
    <n v="2"/>
    <n v="0"/>
    <n v="59050"/>
    <n v="2271.1538461538462"/>
    <n v="54507.692307692312"/>
    <n v="10901.538461538463"/>
    <n v="5450.7692307692314"/>
    <n v="6540.9230769230771"/>
    <n v="200"/>
    <n v="6740.9230769230771"/>
    <n v="0"/>
    <n v="70860"/>
    <n v="64119.076923076922"/>
    <s v="Paid"/>
    <s v="HDFC"/>
    <s v="956867434603"/>
    <s v="445074709992"/>
  </r>
  <r>
    <x v="4592"/>
    <x v="15"/>
    <x v="1"/>
    <n v="31"/>
    <x v="7"/>
    <x v="2"/>
    <x v="6"/>
    <s v="2024-12-03"/>
    <x v="0"/>
    <x v="0"/>
    <n v="26"/>
    <n v="24"/>
    <n v="2"/>
    <n v="12"/>
    <n v="27358"/>
    <n v="1052.2307692307693"/>
    <n v="25253.538461538461"/>
    <n v="5050.7076923076929"/>
    <n v="2525.3538461538465"/>
    <n v="3030.4246153846152"/>
    <n v="200"/>
    <n v="3230.4246153846152"/>
    <n v="2400"/>
    <n v="35229.599999999999"/>
    <n v="31999.175384615384"/>
    <s v="Paid"/>
    <s v="HDFC"/>
    <s v="412914126680"/>
    <s v="766137599379"/>
  </r>
  <r>
    <x v="4593"/>
    <x v="33"/>
    <x v="1"/>
    <n v="32"/>
    <x v="5"/>
    <x v="5"/>
    <x v="5"/>
    <s v="2019-07-08"/>
    <x v="0"/>
    <x v="0"/>
    <n v="26"/>
    <n v="23"/>
    <n v="3"/>
    <n v="2"/>
    <n v="28503"/>
    <n v="1096.2692307692307"/>
    <n v="25214.192307692305"/>
    <n v="5042.8384615384612"/>
    <n v="2521.4192307692306"/>
    <n v="3025.7030769230764"/>
    <n v="200"/>
    <n v="3225.7030769230764"/>
    <n v="400"/>
    <n v="33178.449999999997"/>
    <n v="29952.74692307692"/>
    <s v="Paid"/>
    <s v="ICICI"/>
    <s v="106879824423"/>
    <s v="764701507759"/>
  </r>
  <r>
    <x v="4594"/>
    <x v="24"/>
    <x v="1"/>
    <n v="29"/>
    <x v="3"/>
    <x v="0"/>
    <x v="0"/>
    <s v="2023-08-15"/>
    <x v="0"/>
    <x v="0"/>
    <n v="26"/>
    <n v="24"/>
    <n v="2"/>
    <n v="1"/>
    <n v="62307"/>
    <n v="2396.4230769230771"/>
    <n v="57514.153846153851"/>
    <n v="11502.830769230772"/>
    <n v="5751.4153846153858"/>
    <n v="6901.6984615384617"/>
    <n v="200"/>
    <n v="7101.6984615384617"/>
    <n v="200"/>
    <n v="74968.400000000023"/>
    <n v="67866.701538461566"/>
    <s v="Paid"/>
    <s v="Axis"/>
    <s v="831910452229"/>
    <s v="385319824433"/>
  </r>
  <r>
    <x v="4595"/>
    <x v="68"/>
    <x v="0"/>
    <n v="43"/>
    <x v="6"/>
    <x v="0"/>
    <x v="1"/>
    <s v="2019-02-27"/>
    <x v="0"/>
    <x v="0"/>
    <n v="26"/>
    <n v="23"/>
    <n v="3"/>
    <n v="11"/>
    <n v="64252"/>
    <n v="2471.2307692307691"/>
    <n v="56838.307692307688"/>
    <n v="11367.661538461538"/>
    <n v="5683.830769230769"/>
    <n v="6820.5969230769224"/>
    <n v="200"/>
    <n v="7020.5969230769224"/>
    <n v="2200"/>
    <n v="76089.8"/>
    <n v="69069.203076923077"/>
    <s v="Paid"/>
    <s v="Axis"/>
    <s v="124866489528"/>
    <s v="369430482951"/>
  </r>
  <r>
    <x v="4596"/>
    <x v="56"/>
    <x v="0"/>
    <n v="34"/>
    <x v="5"/>
    <x v="1"/>
    <x v="4"/>
    <s v="2025-01-31"/>
    <x v="0"/>
    <x v="0"/>
    <n v="26"/>
    <n v="26"/>
    <n v="0"/>
    <n v="20"/>
    <n v="75002"/>
    <n v="2884.6923076923076"/>
    <n v="75002"/>
    <n v="15000.400000000001"/>
    <n v="7500.2000000000007"/>
    <n v="9000.24"/>
    <n v="200"/>
    <n v="9200.24"/>
    <n v="4000"/>
    <n v="101502.59999999999"/>
    <n v="92302.359999999986"/>
    <s v="Paid"/>
    <s v="HDFC"/>
    <s v="323700162282"/>
    <s v="141087215044"/>
  </r>
  <r>
    <x v="4597"/>
    <x v="53"/>
    <x v="0"/>
    <n v="47"/>
    <x v="4"/>
    <x v="0"/>
    <x v="3"/>
    <s v="2022-03-27"/>
    <x v="0"/>
    <x v="0"/>
    <n v="26"/>
    <n v="24"/>
    <n v="2"/>
    <n v="18"/>
    <n v="64194"/>
    <n v="2469"/>
    <n v="59256"/>
    <n v="11851.2"/>
    <n v="5925.6"/>
    <n v="7110.7199999999993"/>
    <n v="200"/>
    <n v="7310.7199999999993"/>
    <n v="3600"/>
    <n v="80632.800000000003"/>
    <n v="73322.080000000002"/>
    <s v="Paid"/>
    <s v="Axis"/>
    <s v="928253934312"/>
    <s v="351299985973"/>
  </r>
  <r>
    <x v="4598"/>
    <x v="128"/>
    <x v="0"/>
    <n v="36"/>
    <x v="1"/>
    <x v="0"/>
    <x v="0"/>
    <s v="2025-01-16"/>
    <x v="0"/>
    <x v="0"/>
    <n v="26"/>
    <n v="23"/>
    <n v="3"/>
    <n v="17"/>
    <n v="27633"/>
    <n v="1062.8076923076924"/>
    <n v="24444.576923076926"/>
    <n v="4888.9153846153849"/>
    <n v="2444.4576923076925"/>
    <n v="2933.3492307692309"/>
    <n v="200"/>
    <n v="3133.3492307692309"/>
    <n v="3400"/>
    <n v="35177.950000000004"/>
    <n v="32044.600769230772"/>
    <s v="Paid"/>
    <s v="HDFC"/>
    <s v="377394428479"/>
    <s v="666266462574"/>
  </r>
  <r>
    <x v="4599"/>
    <x v="67"/>
    <x v="1"/>
    <n v="29"/>
    <x v="7"/>
    <x v="4"/>
    <x v="6"/>
    <s v="2021-04-26"/>
    <x v="0"/>
    <x v="0"/>
    <n v="26"/>
    <n v="23"/>
    <n v="3"/>
    <n v="15"/>
    <n v="68456"/>
    <n v="2632.9230769230771"/>
    <n v="60557.230769230773"/>
    <n v="12111.446153846155"/>
    <n v="6055.7230769230773"/>
    <n v="7266.8676923076928"/>
    <n v="200"/>
    <n v="7466.8676923076928"/>
    <n v="3000"/>
    <n v="81724.400000000009"/>
    <n v="74257.532307692309"/>
    <s v="Paid"/>
    <s v="ICICI"/>
    <s v="649871240003"/>
    <s v="962887381648"/>
  </r>
  <r>
    <x v="4600"/>
    <x v="9"/>
    <x v="0"/>
    <n v="43"/>
    <x v="5"/>
    <x v="4"/>
    <x v="2"/>
    <s v="2022-05-05"/>
    <x v="0"/>
    <x v="0"/>
    <n v="26"/>
    <n v="23"/>
    <n v="3"/>
    <n v="0"/>
    <n v="45377"/>
    <n v="1745.2692307692307"/>
    <n v="40141.192307692305"/>
    <n v="8028.2384615384617"/>
    <n v="4014.1192307692309"/>
    <n v="4816.9430769230767"/>
    <n v="200"/>
    <n v="5016.9430769230767"/>
    <n v="0"/>
    <n v="52183.549999999996"/>
    <n v="47166.606923076921"/>
    <s v="Paid"/>
    <s v="ICICI"/>
    <s v="796129784535"/>
    <s v="682426603398"/>
  </r>
  <r>
    <x v="4601"/>
    <x v="1"/>
    <x v="1"/>
    <n v="31"/>
    <x v="0"/>
    <x v="2"/>
    <x v="1"/>
    <s v="2022-05-03"/>
    <x v="0"/>
    <x v="0"/>
    <n v="26"/>
    <n v="21"/>
    <n v="5"/>
    <n v="2"/>
    <n v="39936"/>
    <n v="1536"/>
    <n v="32256"/>
    <n v="6451.2000000000007"/>
    <n v="3225.6000000000004"/>
    <n v="3870.72"/>
    <n v="200"/>
    <n v="4070.72"/>
    <n v="400"/>
    <n v="42332.799999999996"/>
    <n v="38262.079999999994"/>
    <s v="Paid"/>
    <s v="HDFC"/>
    <s v="248189361281"/>
    <s v="684100720616"/>
  </r>
  <r>
    <x v="4602"/>
    <x v="107"/>
    <x v="1"/>
    <n v="47"/>
    <x v="4"/>
    <x v="4"/>
    <x v="5"/>
    <s v="2023-04-03"/>
    <x v="0"/>
    <x v="0"/>
    <n v="26"/>
    <n v="23"/>
    <n v="3"/>
    <n v="4"/>
    <n v="79158"/>
    <n v="3044.5384615384614"/>
    <n v="70024.38461538461"/>
    <n v="14004.876923076923"/>
    <n v="7002.4384615384615"/>
    <n v="8402.9261538461524"/>
    <n v="200"/>
    <n v="8602.9261538461524"/>
    <n v="800"/>
    <n v="91831.7"/>
    <n v="83228.773846153839"/>
    <s v="Paid"/>
    <s v="SBI"/>
    <s v="587404746715"/>
    <s v="732347465681"/>
  </r>
  <r>
    <x v="4603"/>
    <x v="115"/>
    <x v="0"/>
    <n v="49"/>
    <x v="2"/>
    <x v="1"/>
    <x v="1"/>
    <s v="2023-02-17"/>
    <x v="0"/>
    <x v="0"/>
    <n v="26"/>
    <n v="22"/>
    <n v="4"/>
    <n v="8"/>
    <n v="78967"/>
    <n v="3037.1923076923076"/>
    <n v="66818.230769230766"/>
    <n v="13363.646153846154"/>
    <n v="6681.8230769230768"/>
    <n v="8018.1876923076916"/>
    <n v="200"/>
    <n v="8218.1876923076925"/>
    <n v="1600"/>
    <n v="88463.7"/>
    <n v="80245.512307692305"/>
    <s v="Paid"/>
    <s v="HDFC"/>
    <s v="136283000836"/>
    <s v="952017771628"/>
  </r>
  <r>
    <x v="4604"/>
    <x v="188"/>
    <x v="0"/>
    <n v="54"/>
    <x v="5"/>
    <x v="4"/>
    <x v="6"/>
    <s v="2020-08-24"/>
    <x v="0"/>
    <x v="0"/>
    <n v="26"/>
    <n v="24"/>
    <n v="2"/>
    <n v="6"/>
    <n v="45971"/>
    <n v="1768.1153846153845"/>
    <n v="42434.769230769227"/>
    <n v="8486.953846153845"/>
    <n v="4243.4769230769225"/>
    <n v="5092.1723076923072"/>
    <n v="200"/>
    <n v="5292.1723076923072"/>
    <n v="1200"/>
    <n v="56365.2"/>
    <n v="51073.027692307689"/>
    <s v="Paid"/>
    <s v="Axis"/>
    <s v="332445382937"/>
    <s v="348072302924"/>
  </r>
  <r>
    <x v="4605"/>
    <x v="3"/>
    <x v="1"/>
    <n v="41"/>
    <x v="3"/>
    <x v="1"/>
    <x v="3"/>
    <s v="2022-09-15"/>
    <x v="0"/>
    <x v="0"/>
    <n v="26"/>
    <n v="24"/>
    <n v="2"/>
    <n v="7"/>
    <n v="29648"/>
    <n v="1140.3076923076924"/>
    <n v="27367.384615384617"/>
    <n v="5473.4769230769234"/>
    <n v="2736.7384615384617"/>
    <n v="3284.086153846154"/>
    <n v="200"/>
    <n v="3484.086153846154"/>
    <n v="1400"/>
    <n v="36977.600000000006"/>
    <n v="33493.513846153852"/>
    <s v="Paid"/>
    <s v="HDFC"/>
    <s v="478276538181"/>
    <s v="891312835007"/>
  </r>
  <r>
    <x v="4606"/>
    <x v="30"/>
    <x v="0"/>
    <n v="54"/>
    <x v="3"/>
    <x v="3"/>
    <x v="4"/>
    <s v="2022-08-26"/>
    <x v="0"/>
    <x v="0"/>
    <n v="26"/>
    <n v="23"/>
    <n v="3"/>
    <n v="10"/>
    <n v="75622"/>
    <n v="2908.5384615384614"/>
    <n v="66896.38461538461"/>
    <n v="13379.276923076923"/>
    <n v="6689.6384615384613"/>
    <n v="8027.5661538461527"/>
    <n v="200"/>
    <n v="8227.5661538461536"/>
    <n v="2000"/>
    <n v="88965.299999999988"/>
    <n v="80737.733846153831"/>
    <s v="Paid"/>
    <s v="ICICI"/>
    <s v="465107013208"/>
    <s v="491560752295"/>
  </r>
  <r>
    <x v="4607"/>
    <x v="161"/>
    <x v="1"/>
    <n v="41"/>
    <x v="5"/>
    <x v="4"/>
    <x v="2"/>
    <s v="2024-01-22"/>
    <x v="0"/>
    <x v="0"/>
    <n v="26"/>
    <n v="22"/>
    <n v="4"/>
    <n v="17"/>
    <n v="67534"/>
    <n v="2597.4615384615386"/>
    <n v="57144.153846153851"/>
    <n v="11428.830769230772"/>
    <n v="5714.4153846153858"/>
    <n v="6857.2984615384621"/>
    <n v="200"/>
    <n v="7057.2984615384621"/>
    <n v="3400"/>
    <n v="77687.400000000023"/>
    <n v="70630.10153846156"/>
    <s v="Paid"/>
    <s v="ICICI"/>
    <s v="329923286640"/>
    <s v="748024209876"/>
  </r>
  <r>
    <x v="4608"/>
    <x v="15"/>
    <x v="0"/>
    <n v="31"/>
    <x v="4"/>
    <x v="1"/>
    <x v="6"/>
    <s v="2024-11-17"/>
    <x v="0"/>
    <x v="0"/>
    <n v="26"/>
    <n v="22"/>
    <n v="4"/>
    <n v="4"/>
    <n v="70877"/>
    <n v="2726.0384615384614"/>
    <n v="59972.846153846149"/>
    <n v="11994.56923076923"/>
    <n v="5997.2846153846149"/>
    <n v="7196.7415384615379"/>
    <n v="200"/>
    <n v="7396.7415384615379"/>
    <n v="800"/>
    <n v="78764.7"/>
    <n v="71367.958461538452"/>
    <s v="Paid"/>
    <s v="Axis"/>
    <s v="630715091278"/>
    <s v="314631076491"/>
  </r>
  <r>
    <x v="4609"/>
    <x v="122"/>
    <x v="0"/>
    <n v="29"/>
    <x v="5"/>
    <x v="5"/>
    <x v="6"/>
    <s v="2021-09-11"/>
    <x v="0"/>
    <x v="0"/>
    <n v="26"/>
    <n v="26"/>
    <n v="0"/>
    <n v="6"/>
    <n v="48193"/>
    <n v="1853.5769230769231"/>
    <n v="48193"/>
    <n v="9638.6"/>
    <n v="4819.3"/>
    <n v="5783.16"/>
    <n v="200"/>
    <n v="5983.16"/>
    <n v="1200"/>
    <n v="63850.9"/>
    <n v="57867.740000000005"/>
    <s v="Paid"/>
    <s v="Axis"/>
    <s v="594162261730"/>
    <s v="525943228933"/>
  </r>
  <r>
    <x v="4610"/>
    <x v="63"/>
    <x v="0"/>
    <n v="29"/>
    <x v="4"/>
    <x v="4"/>
    <x v="4"/>
    <s v="2025-02-08"/>
    <x v="0"/>
    <x v="0"/>
    <n v="26"/>
    <n v="22"/>
    <n v="4"/>
    <n v="17"/>
    <n v="21660"/>
    <n v="833.07692307692309"/>
    <n v="18327.692307692309"/>
    <n v="3665.5384615384619"/>
    <n v="1832.7692307692309"/>
    <n v="2199.3230769230768"/>
    <n v="200"/>
    <n v="2399.3230769230768"/>
    <n v="3400"/>
    <n v="27226"/>
    <n v="24826.676923076924"/>
    <s v="Paid"/>
    <s v="SBI"/>
    <s v="184776045352"/>
    <s v="556738084302"/>
  </r>
  <r>
    <x v="4611"/>
    <x v="192"/>
    <x v="0"/>
    <n v="38"/>
    <x v="5"/>
    <x v="5"/>
    <x v="3"/>
    <s v="2022-05-12"/>
    <x v="0"/>
    <x v="0"/>
    <n v="26"/>
    <n v="24"/>
    <n v="2"/>
    <n v="2"/>
    <n v="21438"/>
    <n v="824.53846153846155"/>
    <n v="19788.923076923078"/>
    <n v="3957.7846153846158"/>
    <n v="1978.8923076923079"/>
    <n v="2374.6707692307691"/>
    <n v="200"/>
    <n v="2574.6707692307691"/>
    <n v="400"/>
    <n v="26125.600000000002"/>
    <n v="23550.929230769234"/>
    <s v="Paid"/>
    <s v="HDFC"/>
    <s v="642503536040"/>
    <s v="769360488519"/>
  </r>
  <r>
    <x v="4612"/>
    <x v="163"/>
    <x v="0"/>
    <n v="40"/>
    <x v="1"/>
    <x v="2"/>
    <x v="6"/>
    <s v="2022-01-29"/>
    <x v="0"/>
    <x v="0"/>
    <n v="26"/>
    <n v="22"/>
    <n v="4"/>
    <n v="3"/>
    <n v="53659"/>
    <n v="2063.8076923076924"/>
    <n v="45403.769230769234"/>
    <n v="9080.7538461538479"/>
    <n v="4540.376923076924"/>
    <n v="5448.4523076923078"/>
    <n v="200"/>
    <n v="5648.4523076923078"/>
    <n v="600"/>
    <n v="59624.900000000009"/>
    <n v="53976.447692307702"/>
    <s v="Paid"/>
    <s v="ICICI"/>
    <s v="699298677674"/>
    <s v="561464410939"/>
  </r>
  <r>
    <x v="4613"/>
    <x v="75"/>
    <x v="1"/>
    <n v="24"/>
    <x v="7"/>
    <x v="1"/>
    <x v="4"/>
    <s v="2019-04-08"/>
    <x v="0"/>
    <x v="0"/>
    <n v="26"/>
    <n v="24"/>
    <n v="2"/>
    <n v="17"/>
    <n v="64386"/>
    <n v="2476.3846153846152"/>
    <n v="59433.230769230766"/>
    <n v="11886.646153846154"/>
    <n v="5943.3230769230768"/>
    <n v="7131.9876923076918"/>
    <n v="200"/>
    <n v="7331.9876923076918"/>
    <n v="3400"/>
    <n v="80663.199999999997"/>
    <n v="73331.212307692302"/>
    <s v="Paid"/>
    <s v="SBI"/>
    <s v="724320972291"/>
    <s v="157702012501"/>
  </r>
  <r>
    <x v="4614"/>
    <x v="91"/>
    <x v="1"/>
    <n v="28"/>
    <x v="5"/>
    <x v="0"/>
    <x v="1"/>
    <s v="2021-06-29"/>
    <x v="0"/>
    <x v="0"/>
    <n v="26"/>
    <n v="25"/>
    <n v="1"/>
    <n v="19"/>
    <n v="22122"/>
    <n v="850.84615384615381"/>
    <n v="21271.153846153844"/>
    <n v="4254.2307692307686"/>
    <n v="2127.1153846153843"/>
    <n v="2552.538461538461"/>
    <n v="200"/>
    <n v="2752.538461538461"/>
    <n v="3800"/>
    <n v="31452.499999999996"/>
    <n v="28699.961538461535"/>
    <s v="Paid"/>
    <s v="SBI"/>
    <s v="633338307447"/>
    <s v="836753238329"/>
  </r>
  <r>
    <x v="4615"/>
    <x v="80"/>
    <x v="0"/>
    <n v="37"/>
    <x v="3"/>
    <x v="1"/>
    <x v="0"/>
    <s v="2023-05-24"/>
    <x v="0"/>
    <x v="0"/>
    <n v="26"/>
    <n v="24"/>
    <n v="2"/>
    <n v="1"/>
    <n v="77376"/>
    <n v="2976"/>
    <n v="71424"/>
    <n v="14284.800000000001"/>
    <n v="7142.4000000000005"/>
    <n v="8570.8799999999992"/>
    <n v="200"/>
    <n v="8770.8799999999992"/>
    <n v="200"/>
    <n v="93051.199999999997"/>
    <n v="84280.319999999992"/>
    <s v="Paid"/>
    <s v="SBI"/>
    <s v="172970865153"/>
    <s v="704024044778"/>
  </r>
  <r>
    <x v="4616"/>
    <x v="126"/>
    <x v="0"/>
    <n v="49"/>
    <x v="7"/>
    <x v="3"/>
    <x v="0"/>
    <s v="2024-08-04"/>
    <x v="0"/>
    <x v="0"/>
    <n v="26"/>
    <n v="25"/>
    <n v="1"/>
    <n v="7"/>
    <n v="57017"/>
    <n v="2192.9615384615386"/>
    <n v="54824.038461538461"/>
    <n v="10964.807692307693"/>
    <n v="5482.4038461538466"/>
    <n v="6578.8846153846152"/>
    <n v="200"/>
    <n v="6778.8846153846152"/>
    <n v="1400"/>
    <n v="72671.25"/>
    <n v="65892.36538461539"/>
    <s v="Paid"/>
    <s v="SBI"/>
    <s v="720270842813"/>
    <s v="827869777536"/>
  </r>
  <r>
    <x v="4617"/>
    <x v="31"/>
    <x v="1"/>
    <n v="24"/>
    <x v="6"/>
    <x v="3"/>
    <x v="4"/>
    <s v="2024-11-26"/>
    <x v="0"/>
    <x v="0"/>
    <n v="26"/>
    <n v="23"/>
    <n v="3"/>
    <n v="9"/>
    <n v="27885"/>
    <n v="1072.5"/>
    <n v="24667.5"/>
    <n v="4933.5"/>
    <n v="2466.75"/>
    <n v="2960.1"/>
    <n v="200"/>
    <n v="3160.1"/>
    <n v="1800"/>
    <n v="33867.75"/>
    <n v="30707.65"/>
    <s v="Paid"/>
    <s v="Axis"/>
    <s v="243537386929"/>
    <s v="541851063369"/>
  </r>
  <r>
    <x v="4618"/>
    <x v="164"/>
    <x v="1"/>
    <n v="41"/>
    <x v="6"/>
    <x v="0"/>
    <x v="2"/>
    <s v="2021-02-20"/>
    <x v="0"/>
    <x v="0"/>
    <n v="26"/>
    <n v="22"/>
    <n v="4"/>
    <n v="7"/>
    <n v="68727"/>
    <n v="2643.3461538461538"/>
    <n v="58153.615384615383"/>
    <n v="11630.723076923077"/>
    <n v="5815.3615384615387"/>
    <n v="6978.4338461538455"/>
    <n v="200"/>
    <n v="7178.4338461538455"/>
    <n v="1400"/>
    <n v="76999.7"/>
    <n v="69821.266153846154"/>
    <s v="Paid"/>
    <s v="ICICI"/>
    <s v="537748207132"/>
    <s v="415163245636"/>
  </r>
  <r>
    <x v="4619"/>
    <x v="16"/>
    <x v="1"/>
    <n v="28"/>
    <x v="3"/>
    <x v="4"/>
    <x v="6"/>
    <s v="2025-07-09"/>
    <x v="0"/>
    <x v="0"/>
    <n v="26"/>
    <n v="24"/>
    <n v="2"/>
    <n v="16"/>
    <n v="55324"/>
    <n v="2127.8461538461538"/>
    <n v="51068.307692307688"/>
    <n v="10213.661538461538"/>
    <n v="5106.830769230769"/>
    <n v="6128.1969230769228"/>
    <n v="200"/>
    <n v="6328.1969230769228"/>
    <n v="3200"/>
    <n v="69588.799999999988"/>
    <n v="63260.603076923064"/>
    <s v="Paid"/>
    <s v="ICICI"/>
    <s v="518531658674"/>
    <s v="852709188917"/>
  </r>
  <r>
    <x v="4620"/>
    <x v="82"/>
    <x v="1"/>
    <n v="53"/>
    <x v="5"/>
    <x v="0"/>
    <x v="3"/>
    <s v="2025-08-30"/>
    <x v="0"/>
    <x v="0"/>
    <n v="26"/>
    <n v="25"/>
    <n v="1"/>
    <n v="18"/>
    <n v="66673"/>
    <n v="2564.3461538461538"/>
    <n v="64108.653846153844"/>
    <n v="12821.73076923077"/>
    <n v="6410.8653846153848"/>
    <n v="7693.038461538461"/>
    <n v="200"/>
    <n v="7893.038461538461"/>
    <n v="3600"/>
    <n v="86941.25"/>
    <n v="79048.211538461532"/>
    <s v="Paid"/>
    <s v="ICICI"/>
    <s v="177465314127"/>
    <s v="786403303664"/>
  </r>
  <r>
    <x v="4621"/>
    <x v="29"/>
    <x v="1"/>
    <n v="35"/>
    <x v="6"/>
    <x v="2"/>
    <x v="6"/>
    <s v="2022-12-31"/>
    <x v="0"/>
    <x v="0"/>
    <n v="26"/>
    <n v="24"/>
    <n v="2"/>
    <n v="17"/>
    <n v="70152"/>
    <n v="2698.1538461538462"/>
    <n v="64755.692307692312"/>
    <n v="12951.138461538463"/>
    <n v="6475.5692307692316"/>
    <n v="7770.6830769230774"/>
    <n v="200"/>
    <n v="7970.6830769230774"/>
    <n v="3400"/>
    <n v="87582.400000000009"/>
    <n v="79611.716923076936"/>
    <s v="Paid"/>
    <s v="SBI"/>
    <s v="889203251739"/>
    <s v="432957768658"/>
  </r>
  <r>
    <x v="4622"/>
    <x v="48"/>
    <x v="0"/>
    <n v="35"/>
    <x v="1"/>
    <x v="1"/>
    <x v="3"/>
    <s v="2023-05-07"/>
    <x v="0"/>
    <x v="0"/>
    <n v="26"/>
    <n v="24"/>
    <n v="2"/>
    <n v="8"/>
    <n v="64478"/>
    <n v="2479.9230769230771"/>
    <n v="59518.153846153851"/>
    <n v="11903.630769230771"/>
    <n v="5951.8153846153855"/>
    <n v="7142.1784615384622"/>
    <n v="200"/>
    <n v="7342.1784615384622"/>
    <n v="1600"/>
    <n v="78973.600000000006"/>
    <n v="71631.421538461538"/>
    <s v="Paid"/>
    <s v="HDFC"/>
    <s v="139786617117"/>
    <s v="225933433843"/>
  </r>
  <r>
    <x v="4623"/>
    <x v="42"/>
    <x v="0"/>
    <n v="51"/>
    <x v="5"/>
    <x v="4"/>
    <x v="6"/>
    <s v="2020-08-13"/>
    <x v="0"/>
    <x v="0"/>
    <n v="26"/>
    <n v="22"/>
    <n v="4"/>
    <n v="20"/>
    <n v="58624"/>
    <n v="2254.7692307692309"/>
    <n v="49604.923076923078"/>
    <n v="9920.9846153846156"/>
    <n v="4960.4923076923078"/>
    <n v="5952.5907692307692"/>
    <n v="200"/>
    <n v="6152.5907692307692"/>
    <n v="4000"/>
    <n v="68486.399999999994"/>
    <n v="62333.809230769228"/>
    <s v="Paid"/>
    <s v="SBI"/>
    <s v="888070673998"/>
    <s v="610505160182"/>
  </r>
  <r>
    <x v="4624"/>
    <x v="139"/>
    <x v="1"/>
    <n v="54"/>
    <x v="6"/>
    <x v="4"/>
    <x v="1"/>
    <s v="2019-05-26"/>
    <x v="0"/>
    <x v="0"/>
    <n v="26"/>
    <n v="24"/>
    <n v="2"/>
    <n v="15"/>
    <n v="70451"/>
    <n v="2709.6538461538462"/>
    <n v="65031.692307692312"/>
    <n v="13006.338461538464"/>
    <n v="6503.1692307692319"/>
    <n v="7803.8030769230772"/>
    <n v="200"/>
    <n v="8003.8030769230772"/>
    <n v="3000"/>
    <n v="87541.2"/>
    <n v="79537.396923076914"/>
    <s v="Paid"/>
    <s v="Axis"/>
    <s v="428221314088"/>
    <s v="523924167960"/>
  </r>
  <r>
    <x v="4625"/>
    <x v="40"/>
    <x v="0"/>
    <n v="51"/>
    <x v="4"/>
    <x v="3"/>
    <x v="2"/>
    <s v="2021-07-26"/>
    <x v="0"/>
    <x v="0"/>
    <n v="26"/>
    <n v="24"/>
    <n v="2"/>
    <n v="14"/>
    <n v="57294"/>
    <n v="2203.6153846153848"/>
    <n v="52886.769230769234"/>
    <n v="10577.353846153848"/>
    <n v="5288.6769230769241"/>
    <n v="6346.4123076923079"/>
    <n v="200"/>
    <n v="6546.4123076923079"/>
    <n v="2800"/>
    <n v="71552.800000000003"/>
    <n v="65006.387692307697"/>
    <s v="Paid"/>
    <s v="ICICI"/>
    <s v="311526995254"/>
    <s v="805885562534"/>
  </r>
  <r>
    <x v="4626"/>
    <x v="114"/>
    <x v="1"/>
    <n v="51"/>
    <x v="0"/>
    <x v="4"/>
    <x v="0"/>
    <s v="2019-07-01"/>
    <x v="0"/>
    <x v="0"/>
    <n v="26"/>
    <n v="24"/>
    <n v="2"/>
    <n v="16"/>
    <n v="21299"/>
    <n v="819.19230769230774"/>
    <n v="19660.615384615387"/>
    <n v="3932.1230769230774"/>
    <n v="1966.0615384615387"/>
    <n v="2359.2738461538461"/>
    <n v="200"/>
    <n v="2559.2738461538461"/>
    <n v="3200"/>
    <n v="28758.800000000003"/>
    <n v="26199.526153846156"/>
    <s v="Paid"/>
    <s v="SBI"/>
    <s v="150711557100"/>
    <s v="424170977933"/>
  </r>
  <r>
    <x v="4627"/>
    <x v="53"/>
    <x v="1"/>
    <n v="55"/>
    <x v="2"/>
    <x v="1"/>
    <x v="1"/>
    <s v="2019-07-23"/>
    <x v="0"/>
    <x v="0"/>
    <n v="26"/>
    <n v="23"/>
    <n v="3"/>
    <n v="16"/>
    <n v="45055"/>
    <n v="1732.8846153846155"/>
    <n v="39856.346153846156"/>
    <n v="7971.2692307692314"/>
    <n v="3985.6346153846157"/>
    <n v="4782.7615384615383"/>
    <n v="200"/>
    <n v="4982.7615384615383"/>
    <n v="3200"/>
    <n v="55013.250000000007"/>
    <n v="50030.488461538465"/>
    <s v="Paid"/>
    <s v="Axis"/>
    <s v="953423499211"/>
    <s v="247627323491"/>
  </r>
  <r>
    <x v="4628"/>
    <x v="40"/>
    <x v="0"/>
    <n v="27"/>
    <x v="7"/>
    <x v="0"/>
    <x v="4"/>
    <s v="2021-07-02"/>
    <x v="0"/>
    <x v="0"/>
    <n v="26"/>
    <n v="24"/>
    <n v="2"/>
    <n v="12"/>
    <n v="37266"/>
    <n v="1433.3076923076924"/>
    <n v="34399.384615384617"/>
    <n v="6879.876923076924"/>
    <n v="3439.938461538462"/>
    <n v="4127.9261538461542"/>
    <n v="200"/>
    <n v="4327.9261538461542"/>
    <n v="2400"/>
    <n v="47119.200000000004"/>
    <n v="42791.273846153854"/>
    <s v="Paid"/>
    <s v="HDFC"/>
    <s v="615733079773"/>
    <s v="320081232230"/>
  </r>
  <r>
    <x v="4629"/>
    <x v="193"/>
    <x v="0"/>
    <n v="27"/>
    <x v="4"/>
    <x v="3"/>
    <x v="6"/>
    <s v="2024-05-25"/>
    <x v="0"/>
    <x v="0"/>
    <n v="26"/>
    <n v="24"/>
    <n v="2"/>
    <n v="5"/>
    <n v="28969"/>
    <n v="1114.1923076923076"/>
    <n v="26740.615384615383"/>
    <n v="5348.123076923077"/>
    <n v="2674.0615384615385"/>
    <n v="3208.873846153846"/>
    <n v="200"/>
    <n v="3408.873846153846"/>
    <n v="1000"/>
    <n v="35762.799999999996"/>
    <n v="32353.926153846151"/>
    <s v="Paid"/>
    <s v="SBI"/>
    <s v="347076885802"/>
    <s v="378419911806"/>
  </r>
  <r>
    <x v="4630"/>
    <x v="120"/>
    <x v="1"/>
    <n v="32"/>
    <x v="5"/>
    <x v="5"/>
    <x v="0"/>
    <s v="2022-04-14"/>
    <x v="0"/>
    <x v="0"/>
    <n v="26"/>
    <n v="23"/>
    <n v="3"/>
    <n v="7"/>
    <n v="67978"/>
    <n v="2614.5384615384614"/>
    <n v="60134.38461538461"/>
    <n v="12026.876923076923"/>
    <n v="6013.4384615384615"/>
    <n v="7216.1261538461531"/>
    <n v="200"/>
    <n v="7416.1261538461531"/>
    <n v="1400"/>
    <n v="79574.7"/>
    <n v="72158.573846153842"/>
    <s v="Paid"/>
    <s v="Axis"/>
    <s v="901956553015"/>
    <s v="225719177230"/>
  </r>
  <r>
    <x v="4631"/>
    <x v="119"/>
    <x v="0"/>
    <n v="55"/>
    <x v="3"/>
    <x v="4"/>
    <x v="5"/>
    <s v="2025-03-18"/>
    <x v="0"/>
    <x v="0"/>
    <n v="26"/>
    <n v="23"/>
    <n v="3"/>
    <n v="4"/>
    <n v="44308"/>
    <n v="1704.1538461538462"/>
    <n v="39195.538461538461"/>
    <n v="7839.1076923076926"/>
    <n v="3919.5538461538463"/>
    <n v="4703.4646153846152"/>
    <n v="200"/>
    <n v="4903.4646153846152"/>
    <n v="800"/>
    <n v="51754.2"/>
    <n v="46850.735384615386"/>
    <s v="Paid"/>
    <s v="SBI"/>
    <s v="582770852040"/>
    <s v="510038408057"/>
  </r>
  <r>
    <x v="4632"/>
    <x v="147"/>
    <x v="1"/>
    <n v="51"/>
    <x v="0"/>
    <x v="1"/>
    <x v="2"/>
    <s v="2024-08-30"/>
    <x v="0"/>
    <x v="0"/>
    <n v="26"/>
    <n v="22"/>
    <n v="4"/>
    <n v="2"/>
    <n v="64802"/>
    <n v="2492.3846153846152"/>
    <n v="54832.461538461532"/>
    <n v="10966.492307692308"/>
    <n v="5483.2461538461539"/>
    <n v="6579.8953846153836"/>
    <n v="200"/>
    <n v="6779.8953846153836"/>
    <n v="400"/>
    <n v="71682.199999999983"/>
    <n v="64902.304615384601"/>
    <s v="Paid"/>
    <s v="ICICI"/>
    <s v="548986674814"/>
    <s v="674247406500"/>
  </r>
  <r>
    <x v="4633"/>
    <x v="158"/>
    <x v="1"/>
    <n v="42"/>
    <x v="2"/>
    <x v="5"/>
    <x v="3"/>
    <s v="2023-06-23"/>
    <x v="0"/>
    <x v="0"/>
    <n v="26"/>
    <n v="23"/>
    <n v="3"/>
    <n v="3"/>
    <n v="61353"/>
    <n v="2359.7307692307691"/>
    <n v="54273.807692307688"/>
    <n v="10854.761538461538"/>
    <n v="5427.3807692307691"/>
    <n v="6512.8569230769226"/>
    <n v="200"/>
    <n v="6712.8569230769226"/>
    <n v="600"/>
    <n v="71155.95"/>
    <n v="64443.093076923076"/>
    <s v="Paid"/>
    <s v="SBI"/>
    <s v="135241770563"/>
    <s v="678375576941"/>
  </r>
  <r>
    <x v="4634"/>
    <x v="120"/>
    <x v="1"/>
    <n v="31"/>
    <x v="7"/>
    <x v="2"/>
    <x v="4"/>
    <s v="2021-09-18"/>
    <x v="0"/>
    <x v="0"/>
    <n v="26"/>
    <n v="23"/>
    <n v="3"/>
    <n v="16"/>
    <n v="60869"/>
    <n v="2341.1153846153848"/>
    <n v="53845.653846153851"/>
    <n v="10769.130769230771"/>
    <n v="5384.5653846153855"/>
    <n v="6461.4784615384615"/>
    <n v="200"/>
    <n v="6661.4784615384615"/>
    <n v="3200"/>
    <n v="73199.350000000006"/>
    <n v="66537.87153846155"/>
    <s v="Paid"/>
    <s v="ICICI"/>
    <s v="446369966573"/>
    <s v="148282848665"/>
  </r>
  <r>
    <x v="4635"/>
    <x v="189"/>
    <x v="0"/>
    <n v="37"/>
    <x v="6"/>
    <x v="3"/>
    <x v="6"/>
    <s v="2025-08-20"/>
    <x v="0"/>
    <x v="0"/>
    <n v="26"/>
    <n v="24"/>
    <n v="2"/>
    <n v="2"/>
    <n v="65940"/>
    <n v="2536.1538461538462"/>
    <n v="60867.692307692312"/>
    <n v="12173.538461538463"/>
    <n v="6086.7692307692314"/>
    <n v="7304.123076923077"/>
    <n v="200"/>
    <n v="7504.123076923077"/>
    <n v="400"/>
    <n v="79528.000000000015"/>
    <n v="72023.876923076939"/>
    <s v="Paid"/>
    <s v="Axis"/>
    <s v="310899005171"/>
    <s v="628329706155"/>
  </r>
  <r>
    <x v="4636"/>
    <x v="78"/>
    <x v="1"/>
    <n v="44"/>
    <x v="4"/>
    <x v="5"/>
    <x v="3"/>
    <s v="2021-07-16"/>
    <x v="0"/>
    <x v="0"/>
    <n v="26"/>
    <n v="25"/>
    <n v="1"/>
    <n v="4"/>
    <n v="76950"/>
    <n v="2959.6153846153848"/>
    <n v="73990.384615384624"/>
    <n v="14798.076923076926"/>
    <n v="7399.0384615384628"/>
    <n v="8878.8461538461543"/>
    <n v="200"/>
    <n v="9078.8461538461543"/>
    <n v="800"/>
    <n v="96987.500000000015"/>
    <n v="87908.653846153858"/>
    <s v="Paid"/>
    <s v="Axis"/>
    <s v="646324537638"/>
    <s v="625000835683"/>
  </r>
  <r>
    <x v="4637"/>
    <x v="76"/>
    <x v="0"/>
    <n v="42"/>
    <x v="6"/>
    <x v="1"/>
    <x v="5"/>
    <s v="2021-05-05"/>
    <x v="0"/>
    <x v="0"/>
    <n v="26"/>
    <n v="23"/>
    <n v="3"/>
    <n v="16"/>
    <n v="22762"/>
    <n v="875.46153846153845"/>
    <n v="20135.615384615383"/>
    <n v="4027.123076923077"/>
    <n v="2013.5615384615385"/>
    <n v="2416.2738461538461"/>
    <n v="200"/>
    <n v="2616.2738461538461"/>
    <n v="3200"/>
    <n v="29376.299999999996"/>
    <n v="26760.026153846149"/>
    <s v="Paid"/>
    <s v="Axis"/>
    <s v="739281437978"/>
    <s v="737305289542"/>
  </r>
  <r>
    <x v="4638"/>
    <x v="11"/>
    <x v="1"/>
    <n v="54"/>
    <x v="0"/>
    <x v="5"/>
    <x v="3"/>
    <s v="2020-10-30"/>
    <x v="0"/>
    <x v="0"/>
    <n v="26"/>
    <n v="21"/>
    <n v="5"/>
    <n v="18"/>
    <n v="61529"/>
    <n v="2366.5"/>
    <n v="49696.5"/>
    <n v="9939.3000000000011"/>
    <n v="4969.6500000000005"/>
    <n v="5963.58"/>
    <n v="200"/>
    <n v="6163.58"/>
    <n v="3600"/>
    <n v="68205.450000000012"/>
    <n v="62041.87000000001"/>
    <s v="Paid"/>
    <s v="ICICI"/>
    <s v="377804024865"/>
    <s v="700719201552"/>
  </r>
  <r>
    <x v="4639"/>
    <x v="54"/>
    <x v="1"/>
    <n v="39"/>
    <x v="0"/>
    <x v="1"/>
    <x v="6"/>
    <s v="2019-09-13"/>
    <x v="0"/>
    <x v="0"/>
    <n v="26"/>
    <n v="22"/>
    <n v="4"/>
    <n v="12"/>
    <n v="39666"/>
    <n v="1525.6153846153845"/>
    <n v="33563.538461538461"/>
    <n v="6712.7076923076929"/>
    <n v="3356.3538461538465"/>
    <n v="4027.624615384615"/>
    <n v="200"/>
    <n v="4227.624615384615"/>
    <n v="2400"/>
    <n v="46032.6"/>
    <n v="41804.975384615384"/>
    <s v="Paid"/>
    <s v="Axis"/>
    <s v="659501326705"/>
    <s v="620738774815"/>
  </r>
  <r>
    <x v="4640"/>
    <x v="158"/>
    <x v="1"/>
    <n v="43"/>
    <x v="3"/>
    <x v="3"/>
    <x v="4"/>
    <s v="2021-08-13"/>
    <x v="0"/>
    <x v="0"/>
    <n v="26"/>
    <n v="23"/>
    <n v="3"/>
    <n v="2"/>
    <n v="21534"/>
    <n v="828.23076923076928"/>
    <n v="19049.307692307695"/>
    <n v="3809.8615384615391"/>
    <n v="1904.9307692307696"/>
    <n v="2285.9169230769235"/>
    <n v="200"/>
    <n v="2485.9169230769235"/>
    <n v="400"/>
    <n v="25164.100000000006"/>
    <n v="22678.183076923084"/>
    <s v="Paid"/>
    <s v="SBI"/>
    <s v="127092976102"/>
    <s v="647159100220"/>
  </r>
  <r>
    <x v="4641"/>
    <x v="117"/>
    <x v="1"/>
    <n v="35"/>
    <x v="6"/>
    <x v="4"/>
    <x v="4"/>
    <s v="2025-01-27"/>
    <x v="0"/>
    <x v="0"/>
    <n v="26"/>
    <n v="23"/>
    <n v="3"/>
    <n v="10"/>
    <n v="71738"/>
    <n v="2759.1538461538462"/>
    <n v="63460.538461538461"/>
    <n v="12692.107692307693"/>
    <n v="6346.0538461538463"/>
    <n v="7615.2646153846154"/>
    <n v="200"/>
    <n v="7815.2646153846154"/>
    <n v="2000"/>
    <n v="84498.700000000012"/>
    <n v="76683.435384615397"/>
    <s v="Paid"/>
    <s v="Axis"/>
    <s v="701483085003"/>
    <s v="307947613302"/>
  </r>
  <r>
    <x v="4642"/>
    <x v="149"/>
    <x v="1"/>
    <n v="51"/>
    <x v="7"/>
    <x v="0"/>
    <x v="4"/>
    <s v="2021-05-17"/>
    <x v="0"/>
    <x v="0"/>
    <n v="26"/>
    <n v="23"/>
    <n v="3"/>
    <n v="8"/>
    <n v="73696"/>
    <n v="2834.4615384615386"/>
    <n v="65192.61538461539"/>
    <n v="13038.523076923078"/>
    <n v="6519.2615384615392"/>
    <n v="7823.1138461538467"/>
    <n v="200"/>
    <n v="8023.1138461538467"/>
    <n v="1600"/>
    <n v="86350.400000000009"/>
    <n v="78327.286153846158"/>
    <s v="Paid"/>
    <s v="HDFC"/>
    <s v="467914453351"/>
    <s v="193015703086"/>
  </r>
  <r>
    <x v="4643"/>
    <x v="94"/>
    <x v="1"/>
    <n v="21"/>
    <x v="7"/>
    <x v="3"/>
    <x v="6"/>
    <s v="2025-02-26"/>
    <x v="0"/>
    <x v="0"/>
    <n v="26"/>
    <n v="23"/>
    <n v="3"/>
    <n v="19"/>
    <n v="79095"/>
    <n v="3042.1153846153848"/>
    <n v="69968.653846153844"/>
    <n v="13993.73076923077"/>
    <n v="6996.8653846153848"/>
    <n v="8396.2384615384617"/>
    <n v="200"/>
    <n v="8596.2384615384617"/>
    <n v="3800"/>
    <n v="94759.25"/>
    <n v="86163.011538461535"/>
    <s v="Paid"/>
    <s v="HDFC"/>
    <s v="669746015774"/>
    <s v="381724018381"/>
  </r>
  <r>
    <x v="4644"/>
    <x v="92"/>
    <x v="0"/>
    <n v="54"/>
    <x v="6"/>
    <x v="3"/>
    <x v="5"/>
    <s v="2023-08-14"/>
    <x v="0"/>
    <x v="0"/>
    <n v="26"/>
    <n v="25"/>
    <n v="1"/>
    <n v="6"/>
    <n v="66884"/>
    <n v="2572.4615384615386"/>
    <n v="64311.538461538461"/>
    <n v="12862.307692307693"/>
    <n v="6431.1538461538466"/>
    <n v="7717.3846153846152"/>
    <n v="200"/>
    <n v="7917.3846153846152"/>
    <n v="1200"/>
    <n v="84805"/>
    <n v="76887.61538461539"/>
    <s v="Paid"/>
    <s v="SBI"/>
    <s v="868556909895"/>
    <s v="753372044442"/>
  </r>
  <r>
    <x v="4645"/>
    <x v="88"/>
    <x v="0"/>
    <n v="45"/>
    <x v="6"/>
    <x v="4"/>
    <x v="6"/>
    <s v="2019-12-13"/>
    <x v="0"/>
    <x v="0"/>
    <n v="26"/>
    <n v="22"/>
    <n v="4"/>
    <n v="0"/>
    <n v="71088"/>
    <n v="2734.1538461538462"/>
    <n v="60151.384615384617"/>
    <n v="12030.276923076925"/>
    <n v="6015.1384615384623"/>
    <n v="7218.166153846154"/>
    <n v="200"/>
    <n v="7418.166153846154"/>
    <n v="0"/>
    <n v="78196.800000000003"/>
    <n v="70778.633846153854"/>
    <s v="Paid"/>
    <s v="SBI"/>
    <s v="116103444242"/>
    <s v="199512573795"/>
  </r>
  <r>
    <x v="4646"/>
    <x v="108"/>
    <x v="0"/>
    <n v="32"/>
    <x v="6"/>
    <x v="0"/>
    <x v="5"/>
    <s v="2021-09-10"/>
    <x v="0"/>
    <x v="0"/>
    <n v="26"/>
    <n v="23"/>
    <n v="3"/>
    <n v="16"/>
    <n v="52940"/>
    <n v="2036.1538461538462"/>
    <n v="46831.538461538461"/>
    <n v="9366.3076923076933"/>
    <n v="4683.1538461538466"/>
    <n v="5619.7846153846149"/>
    <n v="200"/>
    <n v="5819.7846153846149"/>
    <n v="3200"/>
    <n v="64081"/>
    <n v="58261.215384615381"/>
    <s v="Paid"/>
    <s v="SBI"/>
    <s v="803068841602"/>
    <s v="538069754176"/>
  </r>
  <r>
    <x v="4647"/>
    <x v="173"/>
    <x v="1"/>
    <n v="47"/>
    <x v="0"/>
    <x v="0"/>
    <x v="3"/>
    <s v="2020-03-09"/>
    <x v="0"/>
    <x v="0"/>
    <n v="26"/>
    <n v="24"/>
    <n v="2"/>
    <n v="18"/>
    <n v="59934"/>
    <n v="2305.1538461538462"/>
    <n v="55323.692307692312"/>
    <n v="11064.738461538464"/>
    <n v="5532.3692307692318"/>
    <n v="6638.8430769230772"/>
    <n v="200"/>
    <n v="6838.8430769230772"/>
    <n v="3600"/>
    <n v="75520.800000000003"/>
    <n v="68681.956923076927"/>
    <s v="Paid"/>
    <s v="HDFC"/>
    <s v="758328457193"/>
    <s v="366330675989"/>
  </r>
  <r>
    <x v="4648"/>
    <x v="179"/>
    <x v="1"/>
    <n v="22"/>
    <x v="7"/>
    <x v="5"/>
    <x v="1"/>
    <s v="2025-06-07"/>
    <x v="0"/>
    <x v="0"/>
    <n v="26"/>
    <n v="23"/>
    <n v="3"/>
    <n v="6"/>
    <n v="61025"/>
    <n v="2347.1153846153848"/>
    <n v="53983.653846153851"/>
    <n v="10796.730769230771"/>
    <n v="5398.3653846153857"/>
    <n v="6478.0384615384619"/>
    <n v="200"/>
    <n v="6678.0384615384619"/>
    <n v="1200"/>
    <n v="71378.750000000015"/>
    <n v="64700.711538461554"/>
    <s v="Paid"/>
    <s v="ICICI"/>
    <s v="679854769426"/>
    <s v="624174446020"/>
  </r>
  <r>
    <x v="4649"/>
    <x v="66"/>
    <x v="0"/>
    <n v="32"/>
    <x v="5"/>
    <x v="5"/>
    <x v="6"/>
    <s v="2025-04-02"/>
    <x v="0"/>
    <x v="0"/>
    <n v="26"/>
    <n v="23"/>
    <n v="3"/>
    <n v="14"/>
    <n v="44851"/>
    <n v="1725.0384615384614"/>
    <n v="39675.88461538461"/>
    <n v="7935.1769230769223"/>
    <n v="3967.5884615384612"/>
    <n v="4761.1061538461527"/>
    <n v="200"/>
    <n v="4961.1061538461527"/>
    <n v="2800"/>
    <n v="54378.649999999994"/>
    <n v="49417.543846153843"/>
    <s v="Paid"/>
    <s v="HDFC"/>
    <s v="405131149804"/>
    <s v="932321076000"/>
  </r>
  <r>
    <x v="4650"/>
    <x v="8"/>
    <x v="1"/>
    <n v="47"/>
    <x v="3"/>
    <x v="1"/>
    <x v="0"/>
    <s v="2021-12-01"/>
    <x v="0"/>
    <x v="0"/>
    <n v="26"/>
    <n v="23"/>
    <n v="3"/>
    <n v="4"/>
    <n v="70458"/>
    <n v="2709.9230769230771"/>
    <n v="62328.230769230773"/>
    <n v="12465.646153846155"/>
    <n v="6232.8230769230777"/>
    <n v="7479.3876923076923"/>
    <n v="200"/>
    <n v="7679.3876923076923"/>
    <n v="800"/>
    <n v="81826.7"/>
    <n v="74147.312307692308"/>
    <s v="Paid"/>
    <s v="Axis"/>
    <s v="435361789399"/>
    <s v="765857324684"/>
  </r>
  <r>
    <x v="4651"/>
    <x v="157"/>
    <x v="1"/>
    <n v="37"/>
    <x v="7"/>
    <x v="3"/>
    <x v="5"/>
    <s v="2020-09-30"/>
    <x v="0"/>
    <x v="0"/>
    <n v="26"/>
    <n v="24"/>
    <n v="2"/>
    <n v="15"/>
    <n v="51030"/>
    <n v="1962.6923076923076"/>
    <n v="47104.615384615383"/>
    <n v="9420.9230769230762"/>
    <n v="4710.4615384615381"/>
    <n v="5652.5538461538454"/>
    <n v="200"/>
    <n v="5852.5538461538454"/>
    <n v="3000"/>
    <n v="64236"/>
    <n v="58383.446153846155"/>
    <s v="Paid"/>
    <s v="HDFC"/>
    <s v="265638216122"/>
    <s v="781874406121"/>
  </r>
  <r>
    <x v="4652"/>
    <x v="95"/>
    <x v="0"/>
    <n v="54"/>
    <x v="4"/>
    <x v="0"/>
    <x v="6"/>
    <s v="2023-02-06"/>
    <x v="0"/>
    <x v="0"/>
    <n v="26"/>
    <n v="25"/>
    <n v="1"/>
    <n v="7"/>
    <n v="37620"/>
    <n v="1446.9230769230769"/>
    <n v="36173.076923076922"/>
    <n v="7234.6153846153848"/>
    <n v="3617.3076923076924"/>
    <n v="4340.7692307692305"/>
    <n v="200"/>
    <n v="4540.7692307692305"/>
    <n v="1400"/>
    <n v="48425"/>
    <n v="43884.230769230766"/>
    <s v="Paid"/>
    <s v="ICICI"/>
    <s v="880031753298"/>
    <s v="495030015936"/>
  </r>
  <r>
    <x v="4653"/>
    <x v="61"/>
    <x v="0"/>
    <n v="42"/>
    <x v="6"/>
    <x v="4"/>
    <x v="0"/>
    <s v="2024-02-14"/>
    <x v="0"/>
    <x v="0"/>
    <n v="26"/>
    <n v="23"/>
    <n v="3"/>
    <n v="6"/>
    <n v="67374"/>
    <n v="2591.3076923076924"/>
    <n v="59600.076923076922"/>
    <n v="11920.015384615384"/>
    <n v="5960.0076923076922"/>
    <n v="7152.0092307692303"/>
    <n v="200"/>
    <n v="7352.0092307692303"/>
    <n v="1200"/>
    <n v="78680.100000000006"/>
    <n v="71328.090769230781"/>
    <s v="Paid"/>
    <s v="ICICI"/>
    <s v="700809244022"/>
    <s v="568262112277"/>
  </r>
  <r>
    <x v="4654"/>
    <x v="124"/>
    <x v="1"/>
    <n v="52"/>
    <x v="4"/>
    <x v="5"/>
    <x v="0"/>
    <s v="2025-03-31"/>
    <x v="0"/>
    <x v="0"/>
    <n v="26"/>
    <n v="22"/>
    <n v="4"/>
    <n v="1"/>
    <n v="36492"/>
    <n v="1403.5384615384614"/>
    <n v="30877.846153846152"/>
    <n v="6175.5692307692307"/>
    <n v="3087.7846153846153"/>
    <n v="3705.3415384615382"/>
    <n v="200"/>
    <n v="3905.3415384615382"/>
    <n v="200"/>
    <n v="40341.200000000004"/>
    <n v="36435.858461538468"/>
    <s v="Paid"/>
    <s v="HDFC"/>
    <s v="958064792118"/>
    <s v="659136876918"/>
  </r>
  <r>
    <x v="4655"/>
    <x v="17"/>
    <x v="0"/>
    <n v="22"/>
    <x v="6"/>
    <x v="3"/>
    <x v="0"/>
    <s v="2022-02-18"/>
    <x v="0"/>
    <x v="0"/>
    <n v="26"/>
    <n v="24"/>
    <n v="2"/>
    <n v="15"/>
    <n v="32946"/>
    <n v="1267.1538461538462"/>
    <n v="30411.692307692309"/>
    <n v="6082.3384615384621"/>
    <n v="3041.169230769231"/>
    <n v="3649.4030769230767"/>
    <n v="200"/>
    <n v="3849.4030769230767"/>
    <n v="3000"/>
    <n v="42535.199999999997"/>
    <n v="38685.796923076923"/>
    <s v="Paid"/>
    <s v="SBI"/>
    <s v="745540752143"/>
    <s v="281585719161"/>
  </r>
  <r>
    <x v="4656"/>
    <x v="23"/>
    <x v="1"/>
    <n v="38"/>
    <x v="0"/>
    <x v="1"/>
    <x v="4"/>
    <s v="2023-04-22"/>
    <x v="0"/>
    <x v="0"/>
    <n v="26"/>
    <n v="25"/>
    <n v="1"/>
    <n v="17"/>
    <n v="65197"/>
    <n v="2507.5769230769229"/>
    <n v="62689.423076923071"/>
    <n v="12537.884615384615"/>
    <n v="6268.9423076923076"/>
    <n v="7522.7307692307686"/>
    <n v="200"/>
    <n v="7722.7307692307686"/>
    <n v="3400"/>
    <n v="84896.25"/>
    <n v="77173.519230769234"/>
    <s v="Paid"/>
    <s v="Axis"/>
    <s v="499919669432"/>
    <s v="743587554898"/>
  </r>
  <r>
    <x v="4657"/>
    <x v="44"/>
    <x v="1"/>
    <n v="27"/>
    <x v="1"/>
    <x v="3"/>
    <x v="2"/>
    <s v="2023-12-18"/>
    <x v="0"/>
    <x v="0"/>
    <n v="26"/>
    <n v="23"/>
    <n v="3"/>
    <n v="12"/>
    <n v="65896"/>
    <n v="2534.4615384615386"/>
    <n v="58292.61538461539"/>
    <n v="11658.523076923078"/>
    <n v="5829.2615384615392"/>
    <n v="6995.1138461538467"/>
    <n v="200"/>
    <n v="7195.1138461538467"/>
    <n v="2400"/>
    <n v="78180.400000000009"/>
    <n v="70985.286153846158"/>
    <s v="Paid"/>
    <s v="Axis"/>
    <s v="633825701490"/>
    <s v="876523516531"/>
  </r>
  <r>
    <x v="4658"/>
    <x v="37"/>
    <x v="0"/>
    <n v="26"/>
    <x v="3"/>
    <x v="0"/>
    <x v="4"/>
    <s v="2024-12-20"/>
    <x v="0"/>
    <x v="0"/>
    <n v="26"/>
    <n v="22"/>
    <n v="4"/>
    <n v="18"/>
    <n v="24806"/>
    <n v="954.07692307692309"/>
    <n v="20989.692307692309"/>
    <n v="4197.9384615384615"/>
    <n v="2098.9692307692308"/>
    <n v="2518.7630769230768"/>
    <n v="200"/>
    <n v="2718.7630769230768"/>
    <n v="3600"/>
    <n v="30886.600000000002"/>
    <n v="28167.836923076924"/>
    <s v="Paid"/>
    <s v="SBI"/>
    <s v="810668884450"/>
    <s v="273341164782"/>
  </r>
  <r>
    <x v="4659"/>
    <x v="161"/>
    <x v="1"/>
    <n v="29"/>
    <x v="0"/>
    <x v="0"/>
    <x v="2"/>
    <s v="2022-02-02"/>
    <x v="0"/>
    <x v="0"/>
    <n v="26"/>
    <n v="21"/>
    <n v="5"/>
    <n v="18"/>
    <n v="54616"/>
    <n v="2100.6153846153848"/>
    <n v="44112.923076923078"/>
    <n v="8822.584615384616"/>
    <n v="4411.292307692308"/>
    <n v="5293.5507692307692"/>
    <n v="200"/>
    <n v="5493.5507692307692"/>
    <n v="3600"/>
    <n v="60946.8"/>
    <n v="55453.24923076923"/>
    <s v="Paid"/>
    <s v="ICICI"/>
    <s v="536477799695"/>
    <s v="639704014710"/>
  </r>
  <r>
    <x v="4660"/>
    <x v="82"/>
    <x v="0"/>
    <n v="43"/>
    <x v="0"/>
    <x v="1"/>
    <x v="3"/>
    <s v="2025-10-30"/>
    <x v="0"/>
    <x v="0"/>
    <n v="26"/>
    <n v="25"/>
    <n v="1"/>
    <n v="15"/>
    <n v="57445"/>
    <n v="2209.4230769230771"/>
    <n v="55235.576923076929"/>
    <n v="11047.115384615387"/>
    <n v="5523.5576923076933"/>
    <n v="6628.2692307692314"/>
    <n v="200"/>
    <n v="6828.2692307692314"/>
    <n v="3000"/>
    <n v="74806.25"/>
    <n v="67977.980769230766"/>
    <s v="Paid"/>
    <s v="ICICI"/>
    <s v="510867950362"/>
    <s v="832554178091"/>
  </r>
  <r>
    <x v="4661"/>
    <x v="28"/>
    <x v="0"/>
    <n v="30"/>
    <x v="5"/>
    <x v="2"/>
    <x v="6"/>
    <s v="2020-01-18"/>
    <x v="0"/>
    <x v="0"/>
    <n v="26"/>
    <n v="26"/>
    <n v="0"/>
    <n v="13"/>
    <n v="41812"/>
    <n v="1608.1538461538462"/>
    <n v="41812"/>
    <n v="8362.4"/>
    <n v="4181.2"/>
    <n v="5017.4399999999996"/>
    <n v="200"/>
    <n v="5217.4399999999996"/>
    <n v="2600"/>
    <n v="56955.6"/>
    <n v="51738.159999999996"/>
    <s v="Paid"/>
    <s v="Axis"/>
    <s v="608211415560"/>
    <s v="578048242941"/>
  </r>
  <r>
    <x v="4662"/>
    <x v="40"/>
    <x v="0"/>
    <n v="30"/>
    <x v="2"/>
    <x v="0"/>
    <x v="3"/>
    <s v="2020-09-06"/>
    <x v="0"/>
    <x v="0"/>
    <n v="26"/>
    <n v="25"/>
    <n v="1"/>
    <n v="1"/>
    <n v="54868"/>
    <n v="2110.3076923076924"/>
    <n v="52757.692307692312"/>
    <n v="10551.538461538463"/>
    <n v="5275.7692307692314"/>
    <n v="6330.9230769230771"/>
    <n v="200"/>
    <n v="6530.9230769230771"/>
    <n v="200"/>
    <n v="68785"/>
    <n v="62254.076923076922"/>
    <s v="Paid"/>
    <s v="ICICI"/>
    <s v="693593488996"/>
    <s v="462320167387"/>
  </r>
  <r>
    <x v="4663"/>
    <x v="102"/>
    <x v="1"/>
    <n v="40"/>
    <x v="3"/>
    <x v="2"/>
    <x v="1"/>
    <s v="2023-12-06"/>
    <x v="0"/>
    <x v="0"/>
    <n v="26"/>
    <n v="23"/>
    <n v="3"/>
    <n v="1"/>
    <n v="45984"/>
    <n v="1768.6153846153845"/>
    <n v="40678.153846153844"/>
    <n v="8135.6307692307691"/>
    <n v="4067.8153846153846"/>
    <n v="4881.3784615384611"/>
    <n v="200"/>
    <n v="5081.3784615384611"/>
    <n v="200"/>
    <n v="53081.599999999999"/>
    <n v="48000.221538461541"/>
    <s v="Paid"/>
    <s v="ICICI"/>
    <s v="830168698692"/>
    <s v="895751143885"/>
  </r>
  <r>
    <x v="4664"/>
    <x v="101"/>
    <x v="1"/>
    <n v="55"/>
    <x v="4"/>
    <x v="0"/>
    <x v="5"/>
    <s v="2019-08-17"/>
    <x v="0"/>
    <x v="0"/>
    <n v="26"/>
    <n v="21"/>
    <n v="5"/>
    <n v="18"/>
    <n v="42478"/>
    <n v="1633.7692307692307"/>
    <n v="34309.153846153844"/>
    <n v="6861.830769230769"/>
    <n v="3430.9153846153845"/>
    <n v="4117.0984615384614"/>
    <n v="200"/>
    <n v="4317.0984615384614"/>
    <n v="3600"/>
    <n v="48201.9"/>
    <n v="43884.801538461543"/>
    <s v="Paid"/>
    <s v="Axis"/>
    <s v="679837647941"/>
    <s v="248031877635"/>
  </r>
  <r>
    <x v="4665"/>
    <x v="20"/>
    <x v="0"/>
    <n v="43"/>
    <x v="5"/>
    <x v="1"/>
    <x v="0"/>
    <s v="2022-06-15"/>
    <x v="0"/>
    <x v="0"/>
    <n v="26"/>
    <n v="24"/>
    <n v="2"/>
    <n v="7"/>
    <n v="32423"/>
    <n v="1247.0384615384614"/>
    <n v="29928.923076923074"/>
    <n v="5985.7846153846149"/>
    <n v="2992.8923076923074"/>
    <n v="3591.4707692307688"/>
    <n v="200"/>
    <n v="3791.4707692307688"/>
    <n v="1400"/>
    <n v="40307.599999999999"/>
    <n v="36516.129230769227"/>
    <s v="Paid"/>
    <s v="ICICI"/>
    <s v="689991704465"/>
    <s v="286128429489"/>
  </r>
  <r>
    <x v="4666"/>
    <x v="2"/>
    <x v="0"/>
    <n v="28"/>
    <x v="2"/>
    <x v="5"/>
    <x v="2"/>
    <s v="2023-11-13"/>
    <x v="0"/>
    <x v="0"/>
    <n v="26"/>
    <n v="23"/>
    <n v="3"/>
    <n v="1"/>
    <n v="51090"/>
    <n v="1965"/>
    <n v="45195"/>
    <n v="9039"/>
    <n v="4519.5"/>
    <n v="5423.4"/>
    <n v="200"/>
    <n v="5623.4"/>
    <n v="200"/>
    <n v="58953.5"/>
    <n v="53330.1"/>
    <s v="Paid"/>
    <s v="HDFC"/>
    <s v="759385493960"/>
    <s v="718477387989"/>
  </r>
  <r>
    <x v="4667"/>
    <x v="160"/>
    <x v="0"/>
    <n v="44"/>
    <x v="7"/>
    <x v="2"/>
    <x v="2"/>
    <s v="2022-06-23"/>
    <x v="0"/>
    <x v="0"/>
    <n v="26"/>
    <n v="23"/>
    <n v="3"/>
    <n v="9"/>
    <n v="52249"/>
    <n v="2009.5769230769231"/>
    <n v="46220.269230769234"/>
    <n v="9244.0538461538472"/>
    <n v="4622.0269230769236"/>
    <n v="5546.4323076923083"/>
    <n v="200"/>
    <n v="5746.4323076923083"/>
    <n v="1800"/>
    <n v="61886.350000000006"/>
    <n v="56139.917692307696"/>
    <s v="Paid"/>
    <s v="HDFC"/>
    <s v="757197861131"/>
    <s v="489683521139"/>
  </r>
  <r>
    <x v="4668"/>
    <x v="129"/>
    <x v="1"/>
    <n v="34"/>
    <x v="6"/>
    <x v="1"/>
    <x v="4"/>
    <s v="2020-09-29"/>
    <x v="0"/>
    <x v="0"/>
    <n v="26"/>
    <n v="23"/>
    <n v="3"/>
    <n v="1"/>
    <n v="34362"/>
    <n v="1321.6153846153845"/>
    <n v="30397.153846153844"/>
    <n v="6079.4307692307693"/>
    <n v="3039.7153846153847"/>
    <n v="3647.6584615384613"/>
    <n v="200"/>
    <n v="3847.6584615384613"/>
    <n v="200"/>
    <n v="39716.299999999996"/>
    <n v="35868.641538461532"/>
    <s v="Paid"/>
    <s v="Axis"/>
    <s v="687016128825"/>
    <s v="639577309148"/>
  </r>
  <r>
    <x v="4669"/>
    <x v="125"/>
    <x v="0"/>
    <n v="25"/>
    <x v="3"/>
    <x v="4"/>
    <x v="6"/>
    <s v="2020-09-20"/>
    <x v="0"/>
    <x v="0"/>
    <n v="26"/>
    <n v="23"/>
    <n v="3"/>
    <n v="17"/>
    <n v="18962"/>
    <n v="729.30769230769226"/>
    <n v="16774.076923076922"/>
    <n v="3354.8153846153846"/>
    <n v="1677.4076923076923"/>
    <n v="2012.8892307692306"/>
    <n v="200"/>
    <n v="2212.8892307692304"/>
    <n v="3400"/>
    <n v="25206.3"/>
    <n v="22993.41076923077"/>
    <s v="Paid"/>
    <s v="SBI"/>
    <s v="965598346663"/>
    <s v="743864544522"/>
  </r>
  <r>
    <x v="4670"/>
    <x v="13"/>
    <x v="0"/>
    <n v="26"/>
    <x v="1"/>
    <x v="5"/>
    <x v="3"/>
    <s v="2020-10-31"/>
    <x v="0"/>
    <x v="0"/>
    <n v="26"/>
    <n v="23"/>
    <n v="3"/>
    <n v="5"/>
    <n v="50753"/>
    <n v="1952.0384615384614"/>
    <n v="44896.88461538461"/>
    <n v="8979.376923076923"/>
    <n v="4489.6884615384615"/>
    <n v="5387.6261538461531"/>
    <n v="200"/>
    <n v="5587.6261538461531"/>
    <n v="1000"/>
    <n v="59365.95"/>
    <n v="53778.323846153842"/>
    <s v="Paid"/>
    <s v="Axis"/>
    <s v="666652766058"/>
    <s v="981624138737"/>
  </r>
  <r>
    <x v="4671"/>
    <x v="126"/>
    <x v="1"/>
    <n v="52"/>
    <x v="4"/>
    <x v="2"/>
    <x v="3"/>
    <s v="2024-08-31"/>
    <x v="0"/>
    <x v="0"/>
    <n v="26"/>
    <n v="24"/>
    <n v="2"/>
    <n v="6"/>
    <n v="42501"/>
    <n v="1634.6538461538462"/>
    <n v="39231.692307692312"/>
    <n v="7846.338461538463"/>
    <n v="3923.1692307692315"/>
    <n v="4707.8030769230772"/>
    <n v="200"/>
    <n v="4907.8030769230772"/>
    <n v="1200"/>
    <n v="52201.200000000004"/>
    <n v="47293.396923076929"/>
    <s v="Paid"/>
    <s v="HDFC"/>
    <s v="272214164027"/>
    <s v="210557488700"/>
  </r>
  <r>
    <x v="4672"/>
    <x v="77"/>
    <x v="0"/>
    <n v="37"/>
    <x v="6"/>
    <x v="1"/>
    <x v="0"/>
    <s v="2024-08-14"/>
    <x v="0"/>
    <x v="0"/>
    <n v="26"/>
    <n v="24"/>
    <n v="2"/>
    <n v="7"/>
    <n v="74034"/>
    <n v="2847.4615384615386"/>
    <n v="68339.076923076922"/>
    <n v="13667.815384615385"/>
    <n v="6833.9076923076927"/>
    <n v="8200.6892307692306"/>
    <n v="200"/>
    <n v="8400.6892307692306"/>
    <n v="1400"/>
    <n v="90240.8"/>
    <n v="81840.110769230771"/>
    <s v="Paid"/>
    <s v="HDFC"/>
    <s v="893528261421"/>
    <s v="707589051445"/>
  </r>
  <r>
    <x v="4673"/>
    <x v="28"/>
    <x v="1"/>
    <n v="51"/>
    <x v="3"/>
    <x v="0"/>
    <x v="3"/>
    <s v="2023-08-11"/>
    <x v="0"/>
    <x v="0"/>
    <n v="26"/>
    <n v="22"/>
    <n v="4"/>
    <n v="13"/>
    <n v="62480"/>
    <n v="2403.0769230769229"/>
    <n v="52867.692307692305"/>
    <n v="10573.538461538461"/>
    <n v="5286.7692307692305"/>
    <n v="6344.123076923076"/>
    <n v="200"/>
    <n v="6544.123076923076"/>
    <n v="2600"/>
    <n v="71328"/>
    <n v="64783.876923076925"/>
    <s v="Paid"/>
    <s v="HDFC"/>
    <s v="524526834217"/>
    <s v="142378851407"/>
  </r>
  <r>
    <x v="4674"/>
    <x v="141"/>
    <x v="1"/>
    <n v="27"/>
    <x v="7"/>
    <x v="2"/>
    <x v="6"/>
    <s v="2024-06-18"/>
    <x v="0"/>
    <x v="0"/>
    <n v="26"/>
    <n v="21"/>
    <n v="5"/>
    <n v="0"/>
    <n v="75490"/>
    <n v="2903.4615384615386"/>
    <n v="60972.692307692312"/>
    <n v="12194.538461538463"/>
    <n v="6097.2692307692314"/>
    <n v="7316.7230769230773"/>
    <n v="200"/>
    <n v="7516.7230769230773"/>
    <n v="0"/>
    <n v="79264.500000000015"/>
    <n v="71747.776923076934"/>
    <s v="Paid"/>
    <s v="Axis"/>
    <s v="977923841516"/>
    <s v="775124131111"/>
  </r>
  <r>
    <x v="4675"/>
    <x v="126"/>
    <x v="1"/>
    <n v="28"/>
    <x v="1"/>
    <x v="3"/>
    <x v="2"/>
    <s v="2023-03-27"/>
    <x v="0"/>
    <x v="0"/>
    <n v="26"/>
    <n v="23"/>
    <n v="3"/>
    <n v="7"/>
    <n v="25556"/>
    <n v="982.92307692307691"/>
    <n v="22607.23076923077"/>
    <n v="4521.4461538461537"/>
    <n v="2260.7230769230769"/>
    <n v="2712.8676923076923"/>
    <n v="200"/>
    <n v="2912.8676923076923"/>
    <n v="1400"/>
    <n v="30789.4"/>
    <n v="27876.532307692309"/>
    <s v="Paid"/>
    <s v="SBI"/>
    <s v="306036659828"/>
    <s v="591422286458"/>
  </r>
  <r>
    <x v="4676"/>
    <x v="154"/>
    <x v="1"/>
    <n v="45"/>
    <x v="7"/>
    <x v="5"/>
    <x v="4"/>
    <s v="2020-01-07"/>
    <x v="0"/>
    <x v="0"/>
    <n v="26"/>
    <n v="22"/>
    <n v="4"/>
    <n v="10"/>
    <n v="55893"/>
    <n v="2149.7307692307691"/>
    <n v="47294.076923076922"/>
    <n v="9458.8153846153855"/>
    <n v="4729.4076923076927"/>
    <n v="5675.28923076923"/>
    <n v="200"/>
    <n v="5875.28923076923"/>
    <n v="2000"/>
    <n v="63482.3"/>
    <n v="57607.010769230772"/>
    <s v="Paid"/>
    <s v="SBI"/>
    <s v="633268764862"/>
    <s v="811614947853"/>
  </r>
  <r>
    <x v="4677"/>
    <x v="20"/>
    <x v="1"/>
    <n v="42"/>
    <x v="6"/>
    <x v="4"/>
    <x v="2"/>
    <s v="2023-03-25"/>
    <x v="0"/>
    <x v="0"/>
    <n v="26"/>
    <n v="23"/>
    <n v="3"/>
    <n v="1"/>
    <n v="78497"/>
    <n v="3019.1153846153848"/>
    <n v="69439.653846153844"/>
    <n v="13887.93076923077"/>
    <n v="6943.9653846153851"/>
    <n v="8332.7584615384603"/>
    <n v="200"/>
    <n v="8532.7584615384603"/>
    <n v="200"/>
    <n v="90471.549999999988"/>
    <n v="81938.791538461533"/>
    <s v="Paid"/>
    <s v="ICICI"/>
    <s v="939601558513"/>
    <s v="908763130488"/>
  </r>
  <r>
    <x v="4678"/>
    <x v="0"/>
    <x v="1"/>
    <n v="48"/>
    <x v="1"/>
    <x v="2"/>
    <x v="0"/>
    <s v="2019-08-17"/>
    <x v="0"/>
    <x v="0"/>
    <n v="26"/>
    <n v="24"/>
    <n v="2"/>
    <n v="12"/>
    <n v="49200"/>
    <n v="1892.3076923076924"/>
    <n v="45415.384615384617"/>
    <n v="9083.0769230769238"/>
    <n v="4541.5384615384619"/>
    <n v="5449.8461538461543"/>
    <n v="200"/>
    <n v="5649.8461538461543"/>
    <n v="2400"/>
    <n v="61440"/>
    <n v="55790.153846153844"/>
    <s v="Paid"/>
    <s v="SBI"/>
    <s v="881958324392"/>
    <s v="115421849018"/>
  </r>
  <r>
    <x v="4679"/>
    <x v="41"/>
    <x v="0"/>
    <n v="45"/>
    <x v="1"/>
    <x v="5"/>
    <x v="1"/>
    <s v="2024-04-21"/>
    <x v="0"/>
    <x v="0"/>
    <n v="26"/>
    <n v="24"/>
    <n v="2"/>
    <n v="2"/>
    <n v="57360"/>
    <n v="2206.1538461538462"/>
    <n v="52947.692307692312"/>
    <n v="10589.538461538463"/>
    <n v="5294.7692307692314"/>
    <n v="6353.7230769230773"/>
    <n v="200"/>
    <n v="6553.7230769230773"/>
    <n v="400"/>
    <n v="69232"/>
    <n v="62678.276923076919"/>
    <s v="Paid"/>
    <s v="Axis"/>
    <s v="653798503732"/>
    <s v="557765537584"/>
  </r>
  <r>
    <x v="4680"/>
    <x v="18"/>
    <x v="1"/>
    <n v="33"/>
    <x v="1"/>
    <x v="4"/>
    <x v="2"/>
    <s v="2022-10-23"/>
    <x v="0"/>
    <x v="0"/>
    <n v="26"/>
    <n v="25"/>
    <n v="1"/>
    <n v="19"/>
    <n v="64318"/>
    <n v="2473.7692307692309"/>
    <n v="61844.230769230773"/>
    <n v="12368.846153846156"/>
    <n v="6184.423076923078"/>
    <n v="7421.3076923076924"/>
    <n v="200"/>
    <n v="7621.3076923076924"/>
    <n v="3800"/>
    <n v="84197.500000000015"/>
    <n v="76576.192307692327"/>
    <s v="Paid"/>
    <s v="HDFC"/>
    <s v="758770854942"/>
    <s v="656583175035"/>
  </r>
  <r>
    <x v="4681"/>
    <x v="125"/>
    <x v="0"/>
    <n v="52"/>
    <x v="0"/>
    <x v="1"/>
    <x v="3"/>
    <s v="2020-04-02"/>
    <x v="0"/>
    <x v="0"/>
    <n v="26"/>
    <n v="23"/>
    <n v="3"/>
    <n v="13"/>
    <n v="75869"/>
    <n v="2918.0384615384614"/>
    <n v="67114.88461538461"/>
    <n v="13422.976923076923"/>
    <n v="6711.4884615384617"/>
    <n v="8053.786153846153"/>
    <n v="200"/>
    <n v="8253.786153846153"/>
    <n v="2600"/>
    <n v="89849.349999999991"/>
    <n v="81595.563846153833"/>
    <s v="Paid"/>
    <s v="ICICI"/>
    <s v="682411555689"/>
    <s v="829539263461"/>
  </r>
  <r>
    <x v="4682"/>
    <x v="64"/>
    <x v="1"/>
    <n v="52"/>
    <x v="2"/>
    <x v="2"/>
    <x v="0"/>
    <s v="2021-03-18"/>
    <x v="0"/>
    <x v="0"/>
    <n v="26"/>
    <n v="22"/>
    <n v="4"/>
    <n v="7"/>
    <n v="20889"/>
    <n v="803.42307692307691"/>
    <n v="17675.307692307691"/>
    <n v="3535.0615384615385"/>
    <n v="1767.5307692307692"/>
    <n v="2121.0369230769229"/>
    <n v="200"/>
    <n v="2321.0369230769229"/>
    <n v="1400"/>
    <n v="24377.899999999998"/>
    <n v="22056.863076923073"/>
    <s v="Paid"/>
    <s v="HDFC"/>
    <s v="125472641750"/>
    <s v="486253363001"/>
  </r>
  <r>
    <x v="4683"/>
    <x v="32"/>
    <x v="0"/>
    <n v="34"/>
    <x v="4"/>
    <x v="2"/>
    <x v="3"/>
    <s v="2024-06-21"/>
    <x v="0"/>
    <x v="0"/>
    <n v="26"/>
    <n v="26"/>
    <n v="0"/>
    <n v="12"/>
    <n v="45801"/>
    <n v="1761.5769230769231"/>
    <n v="45801"/>
    <n v="9160.2000000000007"/>
    <n v="4580.1000000000004"/>
    <n v="5496.12"/>
    <n v="200"/>
    <n v="5696.12"/>
    <n v="2400"/>
    <n v="61941.299999999996"/>
    <n v="56245.179999999993"/>
    <s v="Paid"/>
    <s v="ICICI"/>
    <s v="455683444247"/>
    <s v="128988605736"/>
  </r>
  <r>
    <x v="4684"/>
    <x v="62"/>
    <x v="1"/>
    <n v="22"/>
    <x v="6"/>
    <x v="2"/>
    <x v="6"/>
    <s v="2020-01-31"/>
    <x v="0"/>
    <x v="0"/>
    <n v="26"/>
    <n v="22"/>
    <n v="4"/>
    <n v="14"/>
    <n v="77360"/>
    <n v="2975.3846153846152"/>
    <n v="65458.461538461532"/>
    <n v="13091.692307692307"/>
    <n v="6545.8461538461534"/>
    <n v="7855.0153846153835"/>
    <n v="200"/>
    <n v="8055.0153846153835"/>
    <n v="2800"/>
    <n v="87896"/>
    <n v="79840.984615384616"/>
    <s v="Paid"/>
    <s v="HDFC"/>
    <s v="838893393438"/>
    <s v="788387286325"/>
  </r>
  <r>
    <x v="4685"/>
    <x v="166"/>
    <x v="0"/>
    <n v="53"/>
    <x v="7"/>
    <x v="1"/>
    <x v="3"/>
    <s v="2020-07-21"/>
    <x v="0"/>
    <x v="0"/>
    <n v="26"/>
    <n v="24"/>
    <n v="2"/>
    <n v="5"/>
    <n v="44999"/>
    <n v="1730.7307692307693"/>
    <n v="41537.538461538461"/>
    <n v="8307.5076923076922"/>
    <n v="4153.7538461538461"/>
    <n v="4984.5046153846151"/>
    <n v="200"/>
    <n v="5184.5046153846151"/>
    <n v="1000"/>
    <n v="54998.8"/>
    <n v="49814.295384615391"/>
    <s v="Paid"/>
    <s v="ICICI"/>
    <s v="486821247511"/>
    <s v="657509860090"/>
  </r>
  <r>
    <x v="4686"/>
    <x v="173"/>
    <x v="1"/>
    <n v="24"/>
    <x v="6"/>
    <x v="3"/>
    <x v="6"/>
    <s v="2020-04-28"/>
    <x v="0"/>
    <x v="0"/>
    <n v="26"/>
    <n v="24"/>
    <n v="2"/>
    <n v="9"/>
    <n v="74844"/>
    <n v="2878.6153846153848"/>
    <n v="69086.769230769234"/>
    <n v="13817.353846153848"/>
    <n v="6908.6769230769241"/>
    <n v="8290.4123076923079"/>
    <n v="200"/>
    <n v="8490.4123076923079"/>
    <n v="1800"/>
    <n v="91612.800000000003"/>
    <n v="83122.38769230769"/>
    <s v="Paid"/>
    <s v="Axis"/>
    <s v="859346457087"/>
    <s v="343084742124"/>
  </r>
  <r>
    <x v="4687"/>
    <x v="54"/>
    <x v="1"/>
    <n v="55"/>
    <x v="6"/>
    <x v="5"/>
    <x v="4"/>
    <s v="2024-05-30"/>
    <x v="0"/>
    <x v="0"/>
    <n v="26"/>
    <n v="23"/>
    <n v="3"/>
    <n v="3"/>
    <n v="26783"/>
    <n v="1030.1153846153845"/>
    <n v="23692.653846153844"/>
    <n v="4738.5307692307688"/>
    <n v="2369.2653846153844"/>
    <n v="2843.1184615384614"/>
    <n v="200"/>
    <n v="3043.1184615384614"/>
    <n v="600"/>
    <n v="31400.449999999997"/>
    <n v="28357.331538461534"/>
    <s v="Paid"/>
    <s v="SBI"/>
    <s v="823711559599"/>
    <s v="358404926557"/>
  </r>
  <r>
    <x v="4688"/>
    <x v="56"/>
    <x v="0"/>
    <n v="36"/>
    <x v="0"/>
    <x v="4"/>
    <x v="3"/>
    <s v="2019-06-29"/>
    <x v="0"/>
    <x v="0"/>
    <n v="26"/>
    <n v="24"/>
    <n v="2"/>
    <n v="10"/>
    <n v="50286"/>
    <n v="1934.0769230769231"/>
    <n v="46417.846153846156"/>
    <n v="9283.5692307692316"/>
    <n v="4641.7846153846158"/>
    <n v="5570.1415384615384"/>
    <n v="200"/>
    <n v="5770.1415384615384"/>
    <n v="2000"/>
    <n v="62343.200000000004"/>
    <n v="56573.058461538465"/>
    <s v="Paid"/>
    <s v="SBI"/>
    <s v="263101227263"/>
    <s v="888841184629"/>
  </r>
  <r>
    <x v="4689"/>
    <x v="21"/>
    <x v="0"/>
    <n v="31"/>
    <x v="2"/>
    <x v="1"/>
    <x v="6"/>
    <s v="2023-09-02"/>
    <x v="0"/>
    <x v="0"/>
    <n v="26"/>
    <n v="24"/>
    <n v="2"/>
    <n v="0"/>
    <n v="49857"/>
    <n v="1917.5769230769231"/>
    <n v="46021.846153846156"/>
    <n v="9204.3692307692309"/>
    <n v="4602.1846153846154"/>
    <n v="5522.6215384615389"/>
    <n v="200"/>
    <n v="5722.6215384615389"/>
    <n v="0"/>
    <n v="59828.4"/>
    <n v="54105.778461538459"/>
    <s v="Paid"/>
    <s v="ICICI"/>
    <s v="902636552697"/>
    <s v="713027619676"/>
  </r>
  <r>
    <x v="4690"/>
    <x v="153"/>
    <x v="0"/>
    <n v="39"/>
    <x v="2"/>
    <x v="0"/>
    <x v="0"/>
    <s v="2021-03-14"/>
    <x v="0"/>
    <x v="0"/>
    <n v="26"/>
    <n v="23"/>
    <n v="3"/>
    <n v="18"/>
    <n v="51021"/>
    <n v="1962.3461538461538"/>
    <n v="45133.961538461539"/>
    <n v="9026.7923076923089"/>
    <n v="4513.3961538461544"/>
    <n v="5416.0753846153848"/>
    <n v="200"/>
    <n v="5616.0753846153848"/>
    <n v="3600"/>
    <n v="62274.15"/>
    <n v="56658.074615384619"/>
    <s v="Paid"/>
    <s v="Axis"/>
    <s v="308614523891"/>
    <s v="776470836061"/>
  </r>
  <r>
    <x v="4691"/>
    <x v="102"/>
    <x v="1"/>
    <n v="35"/>
    <x v="0"/>
    <x v="0"/>
    <x v="6"/>
    <s v="2025-04-01"/>
    <x v="0"/>
    <x v="0"/>
    <n v="26"/>
    <n v="24"/>
    <n v="2"/>
    <n v="13"/>
    <n v="48811"/>
    <n v="1877.3461538461538"/>
    <n v="45056.307692307688"/>
    <n v="9011.2615384615383"/>
    <n v="4505.6307692307691"/>
    <n v="5406.7569230769222"/>
    <n v="200"/>
    <n v="5606.7569230769222"/>
    <n v="2600"/>
    <n v="61173.19999999999"/>
    <n v="55566.443076923068"/>
    <s v="Paid"/>
    <s v="SBI"/>
    <s v="315808105038"/>
    <s v="524757185256"/>
  </r>
  <r>
    <x v="4692"/>
    <x v="27"/>
    <x v="1"/>
    <n v="53"/>
    <x v="3"/>
    <x v="2"/>
    <x v="2"/>
    <s v="2023-05-06"/>
    <x v="0"/>
    <x v="0"/>
    <n v="26"/>
    <n v="22"/>
    <n v="4"/>
    <n v="1"/>
    <n v="62048"/>
    <n v="2386.4615384615386"/>
    <n v="52502.153846153851"/>
    <n v="10500.43076923077"/>
    <n v="5250.2153846153851"/>
    <n v="6300.2584615384621"/>
    <n v="200"/>
    <n v="6500.2584615384621"/>
    <n v="200"/>
    <n v="68452.800000000003"/>
    <n v="61952.541538461541"/>
    <s v="Paid"/>
    <s v="HDFC"/>
    <s v="710391259009"/>
    <s v="870151645377"/>
  </r>
  <r>
    <x v="4693"/>
    <x v="184"/>
    <x v="1"/>
    <n v="55"/>
    <x v="7"/>
    <x v="4"/>
    <x v="1"/>
    <s v="2023-05-10"/>
    <x v="0"/>
    <x v="0"/>
    <n v="26"/>
    <n v="24"/>
    <n v="2"/>
    <n v="5"/>
    <n v="26953"/>
    <n v="1036.6538461538462"/>
    <n v="24879.692307692309"/>
    <n v="4975.9384615384624"/>
    <n v="2487.9692307692312"/>
    <n v="2985.563076923077"/>
    <n v="200"/>
    <n v="3185.563076923077"/>
    <n v="1000"/>
    <n v="33343.600000000006"/>
    <n v="30158.036923076928"/>
    <s v="Paid"/>
    <s v="ICICI"/>
    <s v="177082556993"/>
    <s v="754233417215"/>
  </r>
  <r>
    <x v="4694"/>
    <x v="26"/>
    <x v="0"/>
    <n v="55"/>
    <x v="4"/>
    <x v="1"/>
    <x v="5"/>
    <s v="2023-10-10"/>
    <x v="0"/>
    <x v="0"/>
    <n v="26"/>
    <n v="25"/>
    <n v="1"/>
    <n v="17"/>
    <n v="55874"/>
    <n v="2149"/>
    <n v="53725"/>
    <n v="10745"/>
    <n v="5372.5"/>
    <n v="6447"/>
    <n v="200"/>
    <n v="6647"/>
    <n v="3400"/>
    <n v="73242.5"/>
    <n v="66595.5"/>
    <s v="Paid"/>
    <s v="SBI"/>
    <s v="159559241658"/>
    <s v="241573867116"/>
  </r>
  <r>
    <x v="4695"/>
    <x v="100"/>
    <x v="1"/>
    <n v="25"/>
    <x v="2"/>
    <x v="2"/>
    <x v="1"/>
    <s v="2020-09-16"/>
    <x v="0"/>
    <x v="0"/>
    <n v="26"/>
    <n v="23"/>
    <n v="3"/>
    <n v="2"/>
    <n v="75364"/>
    <n v="2898.6153846153848"/>
    <n v="66668.153846153844"/>
    <n v="13333.630769230769"/>
    <n v="6666.8153846153846"/>
    <n v="8000.1784615384613"/>
    <n v="200"/>
    <n v="8200.1784615384604"/>
    <n v="400"/>
    <n v="87068.6"/>
    <n v="78868.421538461553"/>
    <s v="Paid"/>
    <s v="SBI"/>
    <s v="508319977263"/>
    <s v="206618722393"/>
  </r>
  <r>
    <x v="4696"/>
    <x v="58"/>
    <x v="0"/>
    <n v="53"/>
    <x v="6"/>
    <x v="5"/>
    <x v="5"/>
    <s v="2022-11-19"/>
    <x v="0"/>
    <x v="0"/>
    <n v="26"/>
    <n v="25"/>
    <n v="1"/>
    <n v="20"/>
    <n v="50955"/>
    <n v="1959.8076923076924"/>
    <n v="48995.192307692312"/>
    <n v="9799.0384615384628"/>
    <n v="4899.5192307692314"/>
    <n v="5879.4230769230771"/>
    <n v="200"/>
    <n v="6079.4230769230771"/>
    <n v="4000"/>
    <n v="67693.75"/>
    <n v="61614.326923076922"/>
    <s v="Paid"/>
    <s v="SBI"/>
    <s v="335503021367"/>
    <s v="178781070072"/>
  </r>
  <r>
    <x v="4697"/>
    <x v="166"/>
    <x v="1"/>
    <n v="48"/>
    <x v="1"/>
    <x v="3"/>
    <x v="2"/>
    <s v="2024-08-19"/>
    <x v="0"/>
    <x v="0"/>
    <n v="26"/>
    <n v="22"/>
    <n v="4"/>
    <n v="14"/>
    <n v="57334"/>
    <n v="2205.1538461538462"/>
    <n v="48513.384615384617"/>
    <n v="9702.6769230769241"/>
    <n v="4851.3384615384621"/>
    <n v="5821.6061538461536"/>
    <n v="200"/>
    <n v="6021.6061538461536"/>
    <n v="2800"/>
    <n v="65867.399999999994"/>
    <n v="59845.793846153843"/>
    <s v="Paid"/>
    <s v="SBI"/>
    <s v="538192534897"/>
    <s v="359119960386"/>
  </r>
  <r>
    <x v="4698"/>
    <x v="160"/>
    <x v="0"/>
    <n v="30"/>
    <x v="4"/>
    <x v="4"/>
    <x v="5"/>
    <s v="2019-11-20"/>
    <x v="0"/>
    <x v="0"/>
    <n v="26"/>
    <n v="24"/>
    <n v="2"/>
    <n v="20"/>
    <n v="48813"/>
    <n v="1877.4230769230769"/>
    <n v="45058.153846153844"/>
    <n v="9011.6307692307691"/>
    <n v="4505.8153846153846"/>
    <n v="5406.9784615384615"/>
    <n v="200"/>
    <n v="5606.9784615384615"/>
    <n v="4000"/>
    <n v="62575.6"/>
    <n v="56968.621538461535"/>
    <s v="Paid"/>
    <s v="ICICI"/>
    <s v="704903073513"/>
    <s v="144430154989"/>
  </r>
  <r>
    <x v="4699"/>
    <x v="56"/>
    <x v="0"/>
    <n v="28"/>
    <x v="4"/>
    <x v="1"/>
    <x v="6"/>
    <s v="2023-06-21"/>
    <x v="0"/>
    <x v="0"/>
    <n v="26"/>
    <n v="24"/>
    <n v="2"/>
    <n v="15"/>
    <n v="30220"/>
    <n v="1162.3076923076924"/>
    <n v="27895.384615384617"/>
    <n v="5579.0769230769238"/>
    <n v="2789.5384615384619"/>
    <n v="3347.4461538461537"/>
    <n v="200"/>
    <n v="3547.4461538461537"/>
    <n v="3000"/>
    <n v="39264"/>
    <n v="35716.553846153845"/>
    <s v="Paid"/>
    <s v="ICICI"/>
    <s v="291500814775"/>
    <s v="406182602333"/>
  </r>
  <r>
    <x v="4700"/>
    <x v="88"/>
    <x v="1"/>
    <n v="29"/>
    <x v="1"/>
    <x v="0"/>
    <x v="3"/>
    <s v="2020-07-18"/>
    <x v="0"/>
    <x v="0"/>
    <n v="26"/>
    <n v="21"/>
    <n v="5"/>
    <n v="4"/>
    <n v="32460"/>
    <n v="1248.4615384615386"/>
    <n v="26217.692307692309"/>
    <n v="5243.5384615384619"/>
    <n v="2621.7692307692309"/>
    <n v="3146.123076923077"/>
    <n v="200"/>
    <n v="3346.123076923077"/>
    <n v="800"/>
    <n v="34883"/>
    <n v="31536.876923076925"/>
    <s v="Paid"/>
    <s v="ICICI"/>
    <s v="320075219796"/>
    <s v="792132394597"/>
  </r>
  <r>
    <x v="4701"/>
    <x v="56"/>
    <x v="1"/>
    <n v="54"/>
    <x v="5"/>
    <x v="4"/>
    <x v="3"/>
    <s v="2020-03-30"/>
    <x v="0"/>
    <x v="0"/>
    <n v="26"/>
    <n v="26"/>
    <n v="0"/>
    <n v="14"/>
    <n v="79036"/>
    <n v="3039.8461538461538"/>
    <n v="79036"/>
    <n v="15807.2"/>
    <n v="7903.6"/>
    <n v="9484.32"/>
    <n v="200"/>
    <n v="9684.32"/>
    <n v="2800"/>
    <n v="105546.8"/>
    <n v="95862.48000000001"/>
    <s v="Paid"/>
    <s v="HDFC"/>
    <s v="999008389148"/>
    <s v="555365330527"/>
  </r>
  <r>
    <x v="4702"/>
    <x v="86"/>
    <x v="0"/>
    <n v="22"/>
    <x v="0"/>
    <x v="0"/>
    <x v="0"/>
    <s v="2019-04-12"/>
    <x v="0"/>
    <x v="0"/>
    <n v="26"/>
    <n v="24"/>
    <n v="2"/>
    <n v="19"/>
    <n v="76249"/>
    <n v="2932.6538461538462"/>
    <n v="70383.692307692312"/>
    <n v="14076.738461538464"/>
    <n v="7038.3692307692318"/>
    <n v="8446.043076923077"/>
    <n v="200"/>
    <n v="8646.043076923077"/>
    <n v="3800"/>
    <n v="95298.8"/>
    <n v="86652.75692307693"/>
    <s v="Paid"/>
    <s v="SBI"/>
    <s v="335235526472"/>
    <s v="701981115239"/>
  </r>
  <r>
    <x v="4703"/>
    <x v="134"/>
    <x v="0"/>
    <n v="43"/>
    <x v="0"/>
    <x v="0"/>
    <x v="6"/>
    <s v="2019-02-02"/>
    <x v="0"/>
    <x v="0"/>
    <n v="26"/>
    <n v="23"/>
    <n v="3"/>
    <n v="18"/>
    <n v="67612"/>
    <n v="2600.4615384615386"/>
    <n v="59810.61538461539"/>
    <n v="11962.123076923079"/>
    <n v="5981.0615384615394"/>
    <n v="7177.2738461538465"/>
    <n v="200"/>
    <n v="7377.2738461538465"/>
    <n v="3600"/>
    <n v="81353.8"/>
    <n v="73976.526153846149"/>
    <s v="Paid"/>
    <s v="ICICI"/>
    <s v="865642477102"/>
    <s v="378164873621"/>
  </r>
  <r>
    <x v="4704"/>
    <x v="118"/>
    <x v="0"/>
    <n v="53"/>
    <x v="3"/>
    <x v="3"/>
    <x v="6"/>
    <s v="2023-06-27"/>
    <x v="0"/>
    <x v="0"/>
    <n v="26"/>
    <n v="21"/>
    <n v="5"/>
    <n v="18"/>
    <n v="79472"/>
    <n v="3056.6153846153848"/>
    <n v="64188.923076923078"/>
    <n v="12837.784615384617"/>
    <n v="6418.8923076923083"/>
    <n v="7702.6707692307691"/>
    <n v="200"/>
    <n v="7902.6707692307691"/>
    <n v="3600"/>
    <n v="87045.6"/>
    <n v="79142.929230769238"/>
    <s v="Paid"/>
    <s v="ICICI"/>
    <s v="104811641024"/>
    <s v="485516243129"/>
  </r>
  <r>
    <x v="4705"/>
    <x v="45"/>
    <x v="1"/>
    <n v="50"/>
    <x v="6"/>
    <x v="2"/>
    <x v="4"/>
    <s v="2022-08-12"/>
    <x v="0"/>
    <x v="0"/>
    <n v="26"/>
    <n v="26"/>
    <n v="0"/>
    <n v="10"/>
    <n v="44421"/>
    <n v="1708.5"/>
    <n v="44421"/>
    <n v="8884.2000000000007"/>
    <n v="4442.1000000000004"/>
    <n v="5330.5199999999995"/>
    <n v="200"/>
    <n v="5530.5199999999995"/>
    <n v="2000"/>
    <n v="59747.299999999996"/>
    <n v="54216.78"/>
    <s v="Paid"/>
    <s v="HDFC"/>
    <s v="462902465136"/>
    <s v="668442153926"/>
  </r>
  <r>
    <x v="4706"/>
    <x v="125"/>
    <x v="1"/>
    <n v="21"/>
    <x v="7"/>
    <x v="0"/>
    <x v="1"/>
    <s v="2022-03-08"/>
    <x v="0"/>
    <x v="0"/>
    <n v="26"/>
    <n v="22"/>
    <n v="4"/>
    <n v="20"/>
    <n v="59071"/>
    <n v="2271.9615384615386"/>
    <n v="49983.153846153851"/>
    <n v="9996.630769230771"/>
    <n v="4998.3153846153855"/>
    <n v="5997.9784615384615"/>
    <n v="200"/>
    <n v="6197.9784615384615"/>
    <n v="4000"/>
    <n v="68978.100000000006"/>
    <n v="62780.121538461543"/>
    <s v="Paid"/>
    <s v="SBI"/>
    <s v="274529713517"/>
    <s v="859892056692"/>
  </r>
  <r>
    <x v="4707"/>
    <x v="10"/>
    <x v="0"/>
    <n v="36"/>
    <x v="1"/>
    <x v="5"/>
    <x v="1"/>
    <s v="2025-08-02"/>
    <x v="0"/>
    <x v="0"/>
    <n v="26"/>
    <n v="25"/>
    <n v="1"/>
    <n v="17"/>
    <n v="29173"/>
    <n v="1122.0384615384614"/>
    <n v="28050.961538461535"/>
    <n v="5610.1923076923076"/>
    <n v="2805.0961538461538"/>
    <n v="3366.1153846153843"/>
    <n v="200"/>
    <n v="3566.1153846153843"/>
    <n v="3400"/>
    <n v="39866.25"/>
    <n v="36300.134615384617"/>
    <s v="Paid"/>
    <s v="SBI"/>
    <s v="127915781107"/>
    <s v="570514571934"/>
  </r>
  <r>
    <x v="4708"/>
    <x v="66"/>
    <x v="0"/>
    <n v="51"/>
    <x v="1"/>
    <x v="2"/>
    <x v="0"/>
    <s v="2019-08-08"/>
    <x v="0"/>
    <x v="0"/>
    <n v="26"/>
    <n v="22"/>
    <n v="4"/>
    <n v="1"/>
    <n v="30873"/>
    <n v="1187.4230769230769"/>
    <n v="26123.307692307691"/>
    <n v="5224.6615384615388"/>
    <n v="2612.3307692307694"/>
    <n v="3134.7969230769227"/>
    <n v="200"/>
    <n v="3334.7969230769227"/>
    <n v="200"/>
    <n v="34160.300000000003"/>
    <n v="30825.50307692308"/>
    <s v="Paid"/>
    <s v="Axis"/>
    <s v="375778971891"/>
    <s v="375359410385"/>
  </r>
  <r>
    <x v="4709"/>
    <x v="159"/>
    <x v="1"/>
    <n v="27"/>
    <x v="2"/>
    <x v="5"/>
    <x v="3"/>
    <s v="2024-05-11"/>
    <x v="0"/>
    <x v="0"/>
    <n v="26"/>
    <n v="24"/>
    <n v="2"/>
    <n v="7"/>
    <n v="34551"/>
    <n v="1328.8846153846155"/>
    <n v="31893.230769230773"/>
    <n v="6378.6461538461554"/>
    <n v="3189.3230769230777"/>
    <n v="3827.1876923076925"/>
    <n v="200"/>
    <n v="4027.1876923076925"/>
    <n v="1400"/>
    <n v="42861.200000000004"/>
    <n v="38834.012307692312"/>
    <s v="Paid"/>
    <s v="ICICI"/>
    <s v="437224353963"/>
    <s v="478646060186"/>
  </r>
  <r>
    <x v="4710"/>
    <x v="31"/>
    <x v="0"/>
    <n v="29"/>
    <x v="5"/>
    <x v="4"/>
    <x v="0"/>
    <s v="2024-12-01"/>
    <x v="0"/>
    <x v="0"/>
    <n v="26"/>
    <n v="23"/>
    <n v="3"/>
    <n v="6"/>
    <n v="54757"/>
    <n v="2106.0384615384614"/>
    <n v="48438.88461538461"/>
    <n v="9687.7769230769227"/>
    <n v="4843.8884615384613"/>
    <n v="5812.6661538461531"/>
    <n v="200"/>
    <n v="6012.6661538461531"/>
    <n v="1200"/>
    <n v="64170.549999999988"/>
    <n v="58157.883846153833"/>
    <s v="Paid"/>
    <s v="SBI"/>
    <s v="612693990042"/>
    <s v="416770488357"/>
  </r>
  <r>
    <x v="4711"/>
    <x v="12"/>
    <x v="0"/>
    <n v="50"/>
    <x v="2"/>
    <x v="1"/>
    <x v="3"/>
    <s v="2019-05-29"/>
    <x v="0"/>
    <x v="0"/>
    <n v="26"/>
    <n v="22"/>
    <n v="4"/>
    <n v="19"/>
    <n v="29026"/>
    <n v="1116.3846153846155"/>
    <n v="24560.461538461539"/>
    <n v="4912.0923076923082"/>
    <n v="2456.0461538461541"/>
    <n v="2947.2553846153846"/>
    <n v="200"/>
    <n v="3147.2553846153846"/>
    <n v="3800"/>
    <n v="35728.6"/>
    <n v="32581.344615384613"/>
    <s v="Paid"/>
    <s v="ICICI"/>
    <s v="439586942629"/>
    <s v="293728541238"/>
  </r>
  <r>
    <x v="4712"/>
    <x v="101"/>
    <x v="0"/>
    <n v="35"/>
    <x v="3"/>
    <x v="2"/>
    <x v="0"/>
    <s v="2022-12-27"/>
    <x v="0"/>
    <x v="0"/>
    <n v="26"/>
    <n v="23"/>
    <n v="3"/>
    <n v="3"/>
    <n v="60283"/>
    <n v="2318.5769230769229"/>
    <n v="53327.269230769227"/>
    <n v="10665.453846153847"/>
    <n v="5332.7269230769234"/>
    <n v="6399.2723076923066"/>
    <n v="200"/>
    <n v="6599.2723076923066"/>
    <n v="600"/>
    <n v="69925.45"/>
    <n v="63326.17769230769"/>
    <s v="Paid"/>
    <s v="SBI"/>
    <s v="639217772111"/>
    <s v="284543721766"/>
  </r>
  <r>
    <x v="4713"/>
    <x v="152"/>
    <x v="0"/>
    <n v="46"/>
    <x v="7"/>
    <x v="3"/>
    <x v="2"/>
    <s v="2019-04-03"/>
    <x v="0"/>
    <x v="0"/>
    <n v="26"/>
    <n v="24"/>
    <n v="2"/>
    <n v="16"/>
    <n v="49321"/>
    <n v="1896.9615384615386"/>
    <n v="45527.076923076922"/>
    <n v="9105.415384615384"/>
    <n v="4552.707692307692"/>
    <n v="5463.2492307692301"/>
    <n v="200"/>
    <n v="5663.2492307692301"/>
    <n v="3200"/>
    <n v="62385.2"/>
    <n v="56721.950769230767"/>
    <s v="Paid"/>
    <s v="Axis"/>
    <s v="730480321687"/>
    <s v="453987256382"/>
  </r>
  <r>
    <x v="4714"/>
    <x v="63"/>
    <x v="1"/>
    <n v="25"/>
    <x v="6"/>
    <x v="3"/>
    <x v="5"/>
    <s v="2021-12-09"/>
    <x v="0"/>
    <x v="0"/>
    <n v="26"/>
    <n v="24"/>
    <n v="2"/>
    <n v="10"/>
    <n v="42979"/>
    <n v="1653.0384615384614"/>
    <n v="39672.923076923078"/>
    <n v="7934.584615384616"/>
    <n v="3967.292307692308"/>
    <n v="4760.750769230769"/>
    <n v="200"/>
    <n v="4960.750769230769"/>
    <n v="2000"/>
    <n v="53574.8"/>
    <n v="48614.049230769233"/>
    <s v="Paid"/>
    <s v="SBI"/>
    <s v="326514512417"/>
    <s v="822925883132"/>
  </r>
  <r>
    <x v="4715"/>
    <x v="105"/>
    <x v="0"/>
    <n v="22"/>
    <x v="3"/>
    <x v="2"/>
    <x v="4"/>
    <s v="2020-02-01"/>
    <x v="0"/>
    <x v="0"/>
    <n v="26"/>
    <n v="24"/>
    <n v="2"/>
    <n v="4"/>
    <n v="22263"/>
    <n v="856.26923076923072"/>
    <n v="20550.461538461539"/>
    <n v="4110.0923076923082"/>
    <n v="2055.0461538461541"/>
    <n v="2466.0553846153848"/>
    <n v="200"/>
    <n v="2666.0553846153848"/>
    <n v="800"/>
    <n v="27515.599999999999"/>
    <n v="24849.544615384613"/>
    <s v="Paid"/>
    <s v="ICICI"/>
    <s v="371807636602"/>
    <s v="793412517973"/>
  </r>
  <r>
    <x v="4716"/>
    <x v="146"/>
    <x v="1"/>
    <n v="29"/>
    <x v="7"/>
    <x v="2"/>
    <x v="3"/>
    <s v="2021-10-11"/>
    <x v="0"/>
    <x v="0"/>
    <n v="26"/>
    <n v="25"/>
    <n v="1"/>
    <n v="4"/>
    <n v="39204"/>
    <n v="1507.8461538461538"/>
    <n v="37696.153846153844"/>
    <n v="7539.2307692307695"/>
    <n v="3769.6153846153848"/>
    <n v="4523.538461538461"/>
    <n v="200"/>
    <n v="4723.538461538461"/>
    <n v="800"/>
    <n v="49804.999999999993"/>
    <n v="45081.461538461532"/>
    <s v="Paid"/>
    <s v="SBI"/>
    <s v="100094044315"/>
    <s v="198726508046"/>
  </r>
  <r>
    <x v="4717"/>
    <x v="16"/>
    <x v="0"/>
    <n v="22"/>
    <x v="7"/>
    <x v="5"/>
    <x v="0"/>
    <s v="2021-10-12"/>
    <x v="0"/>
    <x v="0"/>
    <n v="26"/>
    <n v="22"/>
    <n v="4"/>
    <n v="15"/>
    <n v="53019"/>
    <n v="2039.1923076923076"/>
    <n v="44862.230769230766"/>
    <n v="8972.4461538461528"/>
    <n v="4486.2230769230764"/>
    <n v="5383.4676923076913"/>
    <n v="200"/>
    <n v="5583.4676923076913"/>
    <n v="3000"/>
    <n v="61320.899999999994"/>
    <n v="55737.432307692303"/>
    <s v="Paid"/>
    <s v="Axis"/>
    <s v="890374451405"/>
    <s v="452311751977"/>
  </r>
  <r>
    <x v="4718"/>
    <x v="4"/>
    <x v="1"/>
    <n v="46"/>
    <x v="7"/>
    <x v="1"/>
    <x v="6"/>
    <s v="2022-11-10"/>
    <x v="0"/>
    <x v="0"/>
    <n v="26"/>
    <n v="22"/>
    <n v="4"/>
    <n v="9"/>
    <n v="26506"/>
    <n v="1019.4615384615385"/>
    <n v="22428.153846153848"/>
    <n v="4485.6307692307701"/>
    <n v="2242.815384615385"/>
    <n v="2691.3784615384616"/>
    <n v="200"/>
    <n v="2891.3784615384616"/>
    <n v="1800"/>
    <n v="30956.600000000002"/>
    <n v="28065.221538461541"/>
    <s v="Paid"/>
    <s v="HDFC"/>
    <s v="302712166972"/>
    <s v="130458078670"/>
  </r>
  <r>
    <x v="4719"/>
    <x v="5"/>
    <x v="0"/>
    <n v="36"/>
    <x v="0"/>
    <x v="1"/>
    <x v="3"/>
    <s v="2024-05-25"/>
    <x v="0"/>
    <x v="0"/>
    <n v="26"/>
    <n v="24"/>
    <n v="2"/>
    <n v="16"/>
    <n v="60277"/>
    <n v="2318.3461538461538"/>
    <n v="55640.307692307688"/>
    <n v="11128.061538461538"/>
    <n v="5564.0307692307688"/>
    <n v="6676.8369230769222"/>
    <n v="200"/>
    <n v="6876.8369230769222"/>
    <n v="3200"/>
    <n v="75532.399999999994"/>
    <n v="68655.563076923077"/>
    <s v="Paid"/>
    <s v="HDFC"/>
    <s v="922886058492"/>
    <s v="919157843524"/>
  </r>
  <r>
    <x v="4720"/>
    <x v="48"/>
    <x v="0"/>
    <n v="32"/>
    <x v="6"/>
    <x v="4"/>
    <x v="4"/>
    <s v="2020-09-18"/>
    <x v="0"/>
    <x v="0"/>
    <n v="26"/>
    <n v="22"/>
    <n v="4"/>
    <n v="15"/>
    <n v="68322"/>
    <n v="2627.7692307692309"/>
    <n v="57810.923076923078"/>
    <n v="11562.184615384616"/>
    <n v="5781.0923076923082"/>
    <n v="6937.3107692307694"/>
    <n v="200"/>
    <n v="7137.3107692307694"/>
    <n v="3000"/>
    <n v="78154.2"/>
    <n v="71016.889230769229"/>
    <s v="Paid"/>
    <s v="Axis"/>
    <s v="678541935656"/>
    <s v="112200612533"/>
  </r>
  <r>
    <x v="4721"/>
    <x v="136"/>
    <x v="0"/>
    <n v="47"/>
    <x v="7"/>
    <x v="4"/>
    <x v="3"/>
    <s v="2023-09-06"/>
    <x v="0"/>
    <x v="0"/>
    <n v="26"/>
    <n v="22"/>
    <n v="4"/>
    <n v="11"/>
    <n v="61286"/>
    <n v="2357.1538461538462"/>
    <n v="51857.384615384617"/>
    <n v="10371.476923076923"/>
    <n v="5185.7384615384617"/>
    <n v="6222.8861538461542"/>
    <n v="200"/>
    <n v="6422.8861538461542"/>
    <n v="2200"/>
    <n v="69614.600000000006"/>
    <n v="63191.713846153849"/>
    <s v="Paid"/>
    <s v="HDFC"/>
    <s v="378160797788"/>
    <s v="300113231924"/>
  </r>
  <r>
    <x v="4722"/>
    <x v="131"/>
    <x v="0"/>
    <n v="36"/>
    <x v="7"/>
    <x v="5"/>
    <x v="0"/>
    <s v="2023-08-10"/>
    <x v="0"/>
    <x v="0"/>
    <n v="26"/>
    <n v="23"/>
    <n v="3"/>
    <n v="1"/>
    <n v="41487"/>
    <n v="1595.6538461538462"/>
    <n v="36700.038461538461"/>
    <n v="7340.0076923076922"/>
    <n v="3670.0038461538461"/>
    <n v="4404.0046153846151"/>
    <n v="200"/>
    <n v="4604.0046153846151"/>
    <n v="200"/>
    <n v="47910.05"/>
    <n v="43306.045384615391"/>
    <s v="Paid"/>
    <s v="ICICI"/>
    <s v="591194914500"/>
    <s v="305627861020"/>
  </r>
  <r>
    <x v="4723"/>
    <x v="149"/>
    <x v="0"/>
    <n v="27"/>
    <x v="7"/>
    <x v="2"/>
    <x v="2"/>
    <s v="2025-08-24"/>
    <x v="0"/>
    <x v="0"/>
    <n v="26"/>
    <n v="23"/>
    <n v="3"/>
    <n v="12"/>
    <n v="58125"/>
    <n v="2235.5769230769229"/>
    <n v="51418.269230769227"/>
    <n v="10283.653846153846"/>
    <n v="5141.8269230769229"/>
    <n v="6170.1923076923067"/>
    <n v="200"/>
    <n v="6370.1923076923067"/>
    <n v="2400"/>
    <n v="69243.75"/>
    <n v="62873.557692307695"/>
    <s v="Paid"/>
    <s v="SBI"/>
    <s v="535625493363"/>
    <s v="413016424828"/>
  </r>
  <r>
    <x v="4724"/>
    <x v="14"/>
    <x v="0"/>
    <n v="22"/>
    <x v="7"/>
    <x v="1"/>
    <x v="3"/>
    <s v="2020-12-20"/>
    <x v="0"/>
    <x v="0"/>
    <n v="26"/>
    <n v="24"/>
    <n v="2"/>
    <n v="12"/>
    <n v="74618"/>
    <n v="2869.9230769230771"/>
    <n v="68878.153846153844"/>
    <n v="13775.630769230769"/>
    <n v="6887.8153846153846"/>
    <n v="8265.3784615384611"/>
    <n v="200"/>
    <n v="8465.3784615384611"/>
    <n v="2400"/>
    <n v="91941.6"/>
    <n v="83476.221538461541"/>
    <s v="Paid"/>
    <s v="HDFC"/>
    <s v="793376000484"/>
    <s v="307837274885"/>
  </r>
  <r>
    <x v="4725"/>
    <x v="141"/>
    <x v="1"/>
    <n v="50"/>
    <x v="5"/>
    <x v="5"/>
    <x v="3"/>
    <s v="2021-01-24"/>
    <x v="0"/>
    <x v="0"/>
    <n v="26"/>
    <n v="25"/>
    <n v="1"/>
    <n v="19"/>
    <n v="64200"/>
    <n v="2469.2307692307691"/>
    <n v="61730.769230769227"/>
    <n v="12346.153846153846"/>
    <n v="6173.0769230769229"/>
    <n v="7407.6923076923067"/>
    <n v="200"/>
    <n v="7607.6923076923067"/>
    <n v="3800"/>
    <n v="84050"/>
    <n v="76442.307692307688"/>
    <s v="Paid"/>
    <s v="HDFC"/>
    <s v="900394468008"/>
    <s v="929156014138"/>
  </r>
  <r>
    <x v="4726"/>
    <x v="54"/>
    <x v="1"/>
    <n v="37"/>
    <x v="7"/>
    <x v="2"/>
    <x v="6"/>
    <s v="2022-09-05"/>
    <x v="0"/>
    <x v="0"/>
    <n v="26"/>
    <n v="23"/>
    <n v="3"/>
    <n v="18"/>
    <n v="20016"/>
    <n v="769.84615384615381"/>
    <n v="17706.461538461539"/>
    <n v="3541.292307692308"/>
    <n v="1770.646153846154"/>
    <n v="2124.7753846153846"/>
    <n v="200"/>
    <n v="2324.7753846153846"/>
    <n v="3600"/>
    <n v="26618.400000000001"/>
    <n v="24293.624615384615"/>
    <s v="Paid"/>
    <s v="HDFC"/>
    <s v="592252582732"/>
    <s v="909963661599"/>
  </r>
  <r>
    <x v="4727"/>
    <x v="15"/>
    <x v="1"/>
    <n v="49"/>
    <x v="1"/>
    <x v="0"/>
    <x v="5"/>
    <s v="2022-12-14"/>
    <x v="0"/>
    <x v="0"/>
    <n v="26"/>
    <n v="25"/>
    <n v="1"/>
    <n v="17"/>
    <n v="37846"/>
    <n v="1455.6153846153845"/>
    <n v="36390.38461538461"/>
    <n v="7278.076923076922"/>
    <n v="3639.038461538461"/>
    <n v="4366.8461538461534"/>
    <n v="200"/>
    <n v="4566.8461538461534"/>
    <n v="3400"/>
    <n v="50707.499999999993"/>
    <n v="46140.653846153837"/>
    <s v="Paid"/>
    <s v="SBI"/>
    <s v="255335528431"/>
    <s v="815562563315"/>
  </r>
  <r>
    <x v="4728"/>
    <x v="44"/>
    <x v="0"/>
    <n v="54"/>
    <x v="5"/>
    <x v="0"/>
    <x v="2"/>
    <s v="2021-05-08"/>
    <x v="0"/>
    <x v="0"/>
    <n v="26"/>
    <n v="23"/>
    <n v="3"/>
    <n v="11"/>
    <n v="70899"/>
    <n v="2726.8846153846152"/>
    <n v="62718.346153846149"/>
    <n v="12543.66923076923"/>
    <n v="6271.8346153846151"/>
    <n v="7526.2015384615379"/>
    <n v="200"/>
    <n v="7726.2015384615379"/>
    <n v="2200"/>
    <n v="83733.850000000006"/>
    <n v="76007.648461538469"/>
    <s v="Paid"/>
    <s v="ICICI"/>
    <s v="611599039301"/>
    <s v="628933605695"/>
  </r>
  <r>
    <x v="4729"/>
    <x v="196"/>
    <x v="0"/>
    <n v="55"/>
    <x v="6"/>
    <x v="5"/>
    <x v="1"/>
    <s v="2022-09-22"/>
    <x v="0"/>
    <x v="0"/>
    <n v="26"/>
    <n v="22"/>
    <n v="4"/>
    <n v="8"/>
    <n v="41470"/>
    <n v="1595"/>
    <n v="35090"/>
    <n v="7018"/>
    <n v="3509"/>
    <n v="4210.8"/>
    <n v="200"/>
    <n v="4410.8"/>
    <n v="1600"/>
    <n v="47217"/>
    <n v="42806.2"/>
    <s v="Paid"/>
    <s v="HDFC"/>
    <s v="761571952783"/>
    <s v="580164303371"/>
  </r>
  <r>
    <x v="4730"/>
    <x v="157"/>
    <x v="1"/>
    <n v="41"/>
    <x v="5"/>
    <x v="5"/>
    <x v="1"/>
    <s v="2021-12-31"/>
    <x v="0"/>
    <x v="0"/>
    <n v="26"/>
    <n v="23"/>
    <n v="3"/>
    <n v="5"/>
    <n v="37798"/>
    <n v="1453.7692307692307"/>
    <n v="33436.692307692305"/>
    <n v="6687.3384615384612"/>
    <n v="3343.6692307692306"/>
    <n v="4012.4030769230762"/>
    <n v="200"/>
    <n v="4212.4030769230758"/>
    <n v="1000"/>
    <n v="44467.7"/>
    <n v="40255.296923076923"/>
    <s v="Paid"/>
    <s v="HDFC"/>
    <s v="168401154374"/>
    <s v="572765771948"/>
  </r>
  <r>
    <x v="4731"/>
    <x v="130"/>
    <x v="1"/>
    <n v="23"/>
    <x v="5"/>
    <x v="1"/>
    <x v="1"/>
    <s v="2022-06-02"/>
    <x v="0"/>
    <x v="0"/>
    <n v="26"/>
    <n v="23"/>
    <n v="3"/>
    <n v="20"/>
    <n v="43668"/>
    <n v="1679.5384615384614"/>
    <n v="38629.38461538461"/>
    <n v="7725.8769230769221"/>
    <n v="3862.9384615384611"/>
    <n v="4635.5261538461527"/>
    <n v="200"/>
    <n v="4835.5261538461527"/>
    <n v="4000"/>
    <n v="54218.2"/>
    <n v="49382.673846153848"/>
    <s v="Paid"/>
    <s v="Axis"/>
    <s v="991346085932"/>
    <s v="515759577002"/>
  </r>
  <r>
    <x v="4732"/>
    <x v="188"/>
    <x v="0"/>
    <n v="26"/>
    <x v="4"/>
    <x v="2"/>
    <x v="6"/>
    <s v="2020-07-20"/>
    <x v="0"/>
    <x v="0"/>
    <n v="26"/>
    <n v="24"/>
    <n v="2"/>
    <n v="3"/>
    <n v="77253"/>
    <n v="2971.2692307692309"/>
    <n v="71310.461538461546"/>
    <n v="14262.09230769231"/>
    <n v="7131.046153846155"/>
    <n v="8557.255384615386"/>
    <n v="200"/>
    <n v="8757.255384615386"/>
    <n v="600"/>
    <n v="93303.6"/>
    <n v="84546.344615384616"/>
    <s v="Paid"/>
    <s v="ICICI"/>
    <s v="967322656577"/>
    <s v="887562104232"/>
  </r>
  <r>
    <x v="4733"/>
    <x v="157"/>
    <x v="1"/>
    <n v="48"/>
    <x v="7"/>
    <x v="5"/>
    <x v="1"/>
    <s v="2023-08-11"/>
    <x v="0"/>
    <x v="0"/>
    <n v="26"/>
    <n v="23"/>
    <n v="3"/>
    <n v="18"/>
    <n v="66308"/>
    <n v="2550.3076923076924"/>
    <n v="58657.076923076922"/>
    <n v="11731.415384615386"/>
    <n v="5865.7076923076929"/>
    <n v="7038.8492307692304"/>
    <n v="200"/>
    <n v="7238.8492307692304"/>
    <n v="3600"/>
    <n v="79854.2"/>
    <n v="72615.350769230761"/>
    <s v="Paid"/>
    <s v="Axis"/>
    <s v="727608341528"/>
    <s v="345423434561"/>
  </r>
  <r>
    <x v="4734"/>
    <x v="76"/>
    <x v="0"/>
    <n v="55"/>
    <x v="0"/>
    <x v="0"/>
    <x v="2"/>
    <s v="2022-10-11"/>
    <x v="0"/>
    <x v="0"/>
    <n v="26"/>
    <n v="23"/>
    <n v="3"/>
    <n v="14"/>
    <n v="56167"/>
    <n v="2160.2692307692309"/>
    <n v="49686.192307692312"/>
    <n v="9937.2384615384635"/>
    <n v="4968.6192307692318"/>
    <n v="5962.3430769230772"/>
    <n v="200"/>
    <n v="6162.3430769230772"/>
    <n v="2800"/>
    <n v="67392.050000000017"/>
    <n v="61229.706923076941"/>
    <s v="Paid"/>
    <s v="Axis"/>
    <s v="531522999328"/>
    <s v="882429079680"/>
  </r>
  <r>
    <x v="4735"/>
    <x v="124"/>
    <x v="1"/>
    <n v="40"/>
    <x v="4"/>
    <x v="1"/>
    <x v="5"/>
    <s v="2023-07-22"/>
    <x v="0"/>
    <x v="0"/>
    <n v="26"/>
    <n v="22"/>
    <n v="4"/>
    <n v="12"/>
    <n v="69800"/>
    <n v="2684.6153846153848"/>
    <n v="59061.538461538468"/>
    <n v="11812.307692307695"/>
    <n v="5906.1538461538476"/>
    <n v="7087.3846153846162"/>
    <n v="200"/>
    <n v="7287.3846153846162"/>
    <n v="2400"/>
    <n v="79180"/>
    <n v="71892.61538461539"/>
    <s v="Paid"/>
    <s v="Axis"/>
    <s v="445614449492"/>
    <s v="998180414629"/>
  </r>
  <r>
    <x v="4736"/>
    <x v="119"/>
    <x v="0"/>
    <n v="55"/>
    <x v="0"/>
    <x v="1"/>
    <x v="5"/>
    <s v="2024-05-13"/>
    <x v="0"/>
    <x v="0"/>
    <n v="26"/>
    <n v="24"/>
    <n v="2"/>
    <n v="7"/>
    <n v="48175"/>
    <n v="1852.8846153846155"/>
    <n v="44469.230769230773"/>
    <n v="8893.8461538461543"/>
    <n v="4446.9230769230771"/>
    <n v="5336.3076923076924"/>
    <n v="200"/>
    <n v="5536.3076923076924"/>
    <n v="1400"/>
    <n v="59210.000000000007"/>
    <n v="53673.692307692312"/>
    <s v="Paid"/>
    <s v="HDFC"/>
    <s v="386932389227"/>
    <s v="853779294085"/>
  </r>
  <r>
    <x v="4737"/>
    <x v="191"/>
    <x v="0"/>
    <n v="41"/>
    <x v="1"/>
    <x v="5"/>
    <x v="6"/>
    <s v="2025-06-23"/>
    <x v="0"/>
    <x v="0"/>
    <n v="26"/>
    <n v="23"/>
    <n v="3"/>
    <n v="11"/>
    <n v="65845"/>
    <n v="2532.5"/>
    <n v="58247.5"/>
    <n v="11649.5"/>
    <n v="5824.75"/>
    <n v="6989.7"/>
    <n v="200"/>
    <n v="7189.7"/>
    <n v="2200"/>
    <n v="77921.75"/>
    <n v="70732.05"/>
    <s v="Paid"/>
    <s v="SBI"/>
    <s v="248438885634"/>
    <s v="950109673772"/>
  </r>
  <r>
    <x v="4738"/>
    <x v="176"/>
    <x v="0"/>
    <n v="32"/>
    <x v="2"/>
    <x v="5"/>
    <x v="0"/>
    <s v="2024-12-23"/>
    <x v="0"/>
    <x v="0"/>
    <n v="26"/>
    <n v="24"/>
    <n v="2"/>
    <n v="9"/>
    <n v="35293"/>
    <n v="1357.4230769230769"/>
    <n v="32578.153846153844"/>
    <n v="6515.6307692307691"/>
    <n v="3257.8153846153846"/>
    <n v="3909.3784615384611"/>
    <n v="200"/>
    <n v="4109.3784615384611"/>
    <n v="1800"/>
    <n v="44151.6"/>
    <n v="40042.221538461541"/>
    <s v="Paid"/>
    <s v="Axis"/>
    <s v="966567301036"/>
    <s v="198845241973"/>
  </r>
  <r>
    <x v="4739"/>
    <x v="185"/>
    <x v="1"/>
    <n v="29"/>
    <x v="3"/>
    <x v="5"/>
    <x v="2"/>
    <s v="2025-02-20"/>
    <x v="0"/>
    <x v="0"/>
    <n v="26"/>
    <n v="24"/>
    <n v="2"/>
    <n v="13"/>
    <n v="67190"/>
    <n v="2584.2307692307691"/>
    <n v="62021.538461538454"/>
    <n v="12404.307692307691"/>
    <n v="6202.1538461538457"/>
    <n v="7442.5846153846142"/>
    <n v="200"/>
    <n v="7642.5846153846142"/>
    <n v="2600"/>
    <n v="83227.999999999985"/>
    <n v="75585.415384615364"/>
    <s v="Paid"/>
    <s v="HDFC"/>
    <s v="138072482907"/>
    <s v="356073400530"/>
  </r>
  <r>
    <x v="4740"/>
    <x v="4"/>
    <x v="0"/>
    <n v="31"/>
    <x v="7"/>
    <x v="2"/>
    <x v="5"/>
    <s v="2019-05-09"/>
    <x v="0"/>
    <x v="0"/>
    <n v="26"/>
    <n v="25"/>
    <n v="1"/>
    <n v="14"/>
    <n v="57065"/>
    <n v="2194.8076923076924"/>
    <n v="54870.192307692312"/>
    <n v="10974.038461538463"/>
    <n v="5487.0192307692314"/>
    <n v="6584.4230769230771"/>
    <n v="200"/>
    <n v="6784.4230769230771"/>
    <n v="2800"/>
    <n v="74131.250000000015"/>
    <n v="67346.826923076937"/>
    <s v="Paid"/>
    <s v="SBI"/>
    <s v="671337452247"/>
    <s v="694305186940"/>
  </r>
  <r>
    <x v="4741"/>
    <x v="28"/>
    <x v="0"/>
    <n v="25"/>
    <x v="4"/>
    <x v="4"/>
    <x v="3"/>
    <s v="2023-04-05"/>
    <x v="0"/>
    <x v="0"/>
    <n v="26"/>
    <n v="25"/>
    <n v="1"/>
    <n v="13"/>
    <n v="41933"/>
    <n v="1612.8076923076924"/>
    <n v="40320.192307692312"/>
    <n v="8064.0384615384628"/>
    <n v="4032.0192307692314"/>
    <n v="4838.4230769230771"/>
    <n v="200"/>
    <n v="5038.4230769230771"/>
    <n v="2600"/>
    <n v="55016.250000000007"/>
    <n v="49977.826923076929"/>
    <s v="Paid"/>
    <s v="HDFC"/>
    <s v="127300137408"/>
    <s v="676245883609"/>
  </r>
  <r>
    <x v="4742"/>
    <x v="19"/>
    <x v="0"/>
    <n v="44"/>
    <x v="2"/>
    <x v="1"/>
    <x v="2"/>
    <s v="2020-01-07"/>
    <x v="0"/>
    <x v="0"/>
    <n v="26"/>
    <n v="23"/>
    <n v="3"/>
    <n v="6"/>
    <n v="23032"/>
    <n v="885.84615384615381"/>
    <n v="20374.461538461539"/>
    <n v="4074.8923076923079"/>
    <n v="2037.4461538461539"/>
    <n v="2444.9353846153845"/>
    <n v="200"/>
    <n v="2644.9353846153845"/>
    <n v="1200"/>
    <n v="27686.800000000003"/>
    <n v="25041.86461538462"/>
    <s v="Paid"/>
    <s v="ICICI"/>
    <s v="478775763913"/>
    <s v="163520242629"/>
  </r>
  <r>
    <x v="4743"/>
    <x v="171"/>
    <x v="0"/>
    <n v="23"/>
    <x v="4"/>
    <x v="4"/>
    <x v="1"/>
    <s v="2022-10-22"/>
    <x v="0"/>
    <x v="0"/>
    <n v="26"/>
    <n v="26"/>
    <n v="0"/>
    <n v="7"/>
    <n v="71046"/>
    <n v="2732.5384615384614"/>
    <n v="71046"/>
    <n v="14209.2"/>
    <n v="7104.6"/>
    <n v="8525.52"/>
    <n v="200"/>
    <n v="8725.52"/>
    <n v="1400"/>
    <n v="93759.8"/>
    <n v="85034.28"/>
    <s v="Paid"/>
    <s v="ICICI"/>
    <s v="568079485802"/>
    <s v="517659729704"/>
  </r>
  <r>
    <x v="4744"/>
    <x v="109"/>
    <x v="1"/>
    <n v="26"/>
    <x v="1"/>
    <x v="5"/>
    <x v="1"/>
    <s v="2021-03-25"/>
    <x v="0"/>
    <x v="0"/>
    <n v="26"/>
    <n v="24"/>
    <n v="2"/>
    <n v="0"/>
    <n v="75742"/>
    <n v="2913.1538461538462"/>
    <n v="69915.692307692312"/>
    <n v="13983.138461538463"/>
    <n v="6991.5692307692316"/>
    <n v="8389.8830769230772"/>
    <n v="200"/>
    <n v="8589.8830769230772"/>
    <n v="0"/>
    <n v="90890.400000000009"/>
    <n v="82300.516923076939"/>
    <s v="Paid"/>
    <s v="HDFC"/>
    <s v="348524590549"/>
    <s v="423245586794"/>
  </r>
  <r>
    <x v="4745"/>
    <x v="129"/>
    <x v="0"/>
    <n v="53"/>
    <x v="6"/>
    <x v="1"/>
    <x v="3"/>
    <s v="2021-05-04"/>
    <x v="0"/>
    <x v="0"/>
    <n v="26"/>
    <n v="25"/>
    <n v="1"/>
    <n v="1"/>
    <n v="21521"/>
    <n v="827.73076923076928"/>
    <n v="20693.26923076923"/>
    <n v="4138.6538461538466"/>
    <n v="2069.3269230769233"/>
    <n v="2483.1923076923076"/>
    <n v="200"/>
    <n v="2683.1923076923076"/>
    <n v="200"/>
    <n v="27101.25"/>
    <n v="24418.057692307691"/>
    <s v="Paid"/>
    <s v="Axis"/>
    <s v="662569226525"/>
    <s v="147873483802"/>
  </r>
  <r>
    <x v="4746"/>
    <x v="5"/>
    <x v="1"/>
    <n v="21"/>
    <x v="6"/>
    <x v="1"/>
    <x v="4"/>
    <s v="2022-12-30"/>
    <x v="0"/>
    <x v="0"/>
    <n v="26"/>
    <n v="25"/>
    <n v="1"/>
    <n v="17"/>
    <n v="43473"/>
    <n v="1672.0384615384614"/>
    <n v="41800.961538461539"/>
    <n v="8360.1923076923085"/>
    <n v="4180.0961538461543"/>
    <n v="5016.1153846153848"/>
    <n v="200"/>
    <n v="5216.1153846153848"/>
    <n v="3400"/>
    <n v="57741.25"/>
    <n v="52525.134615384617"/>
    <s v="Paid"/>
    <s v="ICICI"/>
    <s v="743765397814"/>
    <s v="351196408581"/>
  </r>
  <r>
    <x v="4747"/>
    <x v="162"/>
    <x v="0"/>
    <n v="44"/>
    <x v="0"/>
    <x v="5"/>
    <x v="1"/>
    <s v="2022-11-17"/>
    <x v="0"/>
    <x v="0"/>
    <n v="26"/>
    <n v="23"/>
    <n v="3"/>
    <n v="13"/>
    <n v="26504"/>
    <n v="1019.3846153846154"/>
    <n v="23445.846153846152"/>
    <n v="4689.169230769231"/>
    <n v="2344.5846153846155"/>
    <n v="2813.5015384615381"/>
    <n v="200"/>
    <n v="3013.5015384615381"/>
    <n v="2600"/>
    <n v="33079.599999999999"/>
    <n v="30066.098461538459"/>
    <s v="Paid"/>
    <s v="SBI"/>
    <s v="719727643156"/>
    <s v="632633259270"/>
  </r>
  <r>
    <x v="4748"/>
    <x v="186"/>
    <x v="0"/>
    <n v="31"/>
    <x v="0"/>
    <x v="1"/>
    <x v="1"/>
    <s v="2020-04-06"/>
    <x v="0"/>
    <x v="0"/>
    <n v="26"/>
    <n v="24"/>
    <n v="2"/>
    <n v="3"/>
    <n v="54569"/>
    <n v="2098.8076923076924"/>
    <n v="50371.384615384617"/>
    <n v="10074.276923076925"/>
    <n v="5037.1384615384623"/>
    <n v="6044.5661538461536"/>
    <n v="200"/>
    <n v="6244.5661538461536"/>
    <n v="600"/>
    <n v="66082.8"/>
    <n v="59838.233846153846"/>
    <s v="Paid"/>
    <s v="Axis"/>
    <s v="212795956967"/>
    <s v="338685783415"/>
  </r>
  <r>
    <x v="4749"/>
    <x v="32"/>
    <x v="0"/>
    <n v="50"/>
    <x v="5"/>
    <x v="2"/>
    <x v="1"/>
    <s v="2020-08-13"/>
    <x v="0"/>
    <x v="0"/>
    <n v="26"/>
    <n v="24"/>
    <n v="2"/>
    <n v="11"/>
    <n v="27936"/>
    <n v="1074.4615384615386"/>
    <n v="25787.076923076926"/>
    <n v="5157.4153846153858"/>
    <n v="2578.7076923076929"/>
    <n v="3094.4492307692308"/>
    <n v="200"/>
    <n v="3294.4492307692308"/>
    <n v="2200"/>
    <n v="35723.200000000004"/>
    <n v="32428.750769230774"/>
    <s v="Paid"/>
    <s v="Axis"/>
    <s v="732353095109"/>
    <s v="235128402805"/>
  </r>
  <r>
    <x v="4750"/>
    <x v="184"/>
    <x v="0"/>
    <n v="38"/>
    <x v="7"/>
    <x v="0"/>
    <x v="6"/>
    <s v="2022-05-24"/>
    <x v="0"/>
    <x v="0"/>
    <n v="26"/>
    <n v="23"/>
    <n v="3"/>
    <n v="6"/>
    <n v="28380"/>
    <n v="1091.5384615384614"/>
    <n v="25105.384615384613"/>
    <n v="5021.0769230769229"/>
    <n v="2510.5384615384614"/>
    <n v="3012.6461538461535"/>
    <n v="200"/>
    <n v="3212.6461538461535"/>
    <n v="1200"/>
    <n v="33837"/>
    <n v="30624.353846153848"/>
    <s v="Paid"/>
    <s v="SBI"/>
    <s v="190816016829"/>
    <s v="169042551742"/>
  </r>
  <r>
    <x v="4751"/>
    <x v="0"/>
    <x v="1"/>
    <n v="26"/>
    <x v="5"/>
    <x v="1"/>
    <x v="4"/>
    <s v="2019-12-10"/>
    <x v="0"/>
    <x v="0"/>
    <n v="26"/>
    <n v="24"/>
    <n v="2"/>
    <n v="3"/>
    <n v="30454"/>
    <n v="1171.3076923076924"/>
    <n v="28111.384615384617"/>
    <n v="5622.2769230769236"/>
    <n v="2811.1384615384618"/>
    <n v="3373.3661538461538"/>
    <n v="200"/>
    <n v="3573.3661538461538"/>
    <n v="600"/>
    <n v="37144.800000000003"/>
    <n v="33571.43384615385"/>
    <s v="Paid"/>
    <s v="Axis"/>
    <s v="325650008585"/>
    <s v="835686502097"/>
  </r>
  <r>
    <x v="4752"/>
    <x v="57"/>
    <x v="1"/>
    <n v="35"/>
    <x v="7"/>
    <x v="5"/>
    <x v="0"/>
    <s v="2023-01-22"/>
    <x v="0"/>
    <x v="0"/>
    <n v="26"/>
    <n v="23"/>
    <n v="3"/>
    <n v="8"/>
    <n v="30201"/>
    <n v="1161.5769230769231"/>
    <n v="26716.26923076923"/>
    <n v="5343.2538461538461"/>
    <n v="2671.626923076923"/>
    <n v="3205.9523076923074"/>
    <n v="200"/>
    <n v="3405.9523076923074"/>
    <n v="1600"/>
    <n v="36331.15"/>
    <n v="32925.197692307695"/>
    <s v="Paid"/>
    <s v="SBI"/>
    <s v="196676217164"/>
    <s v="956331225625"/>
  </r>
  <r>
    <x v="4753"/>
    <x v="10"/>
    <x v="0"/>
    <n v="52"/>
    <x v="3"/>
    <x v="1"/>
    <x v="2"/>
    <s v="2024-09-17"/>
    <x v="0"/>
    <x v="0"/>
    <n v="26"/>
    <n v="24"/>
    <n v="2"/>
    <n v="3"/>
    <n v="55790"/>
    <n v="2145.7692307692309"/>
    <n v="51498.461538461546"/>
    <n v="10299.69230769231"/>
    <n v="5149.8461538461552"/>
    <n v="6179.8153846153855"/>
    <n v="200"/>
    <n v="6379.8153846153855"/>
    <n v="600"/>
    <n v="67548.000000000015"/>
    <n v="61168.184615384627"/>
    <s v="Paid"/>
    <s v="Axis"/>
    <s v="513719909367"/>
    <s v="536611794564"/>
  </r>
  <r>
    <x v="4754"/>
    <x v="33"/>
    <x v="1"/>
    <n v="36"/>
    <x v="1"/>
    <x v="1"/>
    <x v="6"/>
    <s v="2019-12-11"/>
    <x v="0"/>
    <x v="0"/>
    <n v="26"/>
    <n v="25"/>
    <n v="1"/>
    <n v="12"/>
    <n v="73478"/>
    <n v="2826.0769230769229"/>
    <n v="70651.923076923078"/>
    <n v="14130.384615384617"/>
    <n v="7065.1923076923085"/>
    <n v="8478.2307692307695"/>
    <n v="200"/>
    <n v="8678.2307692307695"/>
    <n v="2400"/>
    <n v="94247.5"/>
    <n v="85569.269230769234"/>
    <s v="Paid"/>
    <s v="HDFC"/>
    <s v="748766236109"/>
    <s v="397060024756"/>
  </r>
  <r>
    <x v="4755"/>
    <x v="136"/>
    <x v="0"/>
    <n v="40"/>
    <x v="1"/>
    <x v="4"/>
    <x v="5"/>
    <s v="2022-01-03"/>
    <x v="0"/>
    <x v="0"/>
    <n v="26"/>
    <n v="24"/>
    <n v="2"/>
    <n v="10"/>
    <n v="30789"/>
    <n v="1184.1923076923076"/>
    <n v="28420.615384615383"/>
    <n v="5684.123076923077"/>
    <n v="2842.0615384615385"/>
    <n v="3410.4738461538459"/>
    <n v="200"/>
    <n v="3610.4738461538459"/>
    <n v="2000"/>
    <n v="38946.799999999996"/>
    <n v="35336.326153846152"/>
    <s v="Paid"/>
    <s v="Axis"/>
    <s v="939961625330"/>
    <s v="507747987385"/>
  </r>
  <r>
    <x v="4756"/>
    <x v="94"/>
    <x v="0"/>
    <n v="40"/>
    <x v="6"/>
    <x v="5"/>
    <x v="3"/>
    <s v="2021-07-16"/>
    <x v="0"/>
    <x v="0"/>
    <n v="26"/>
    <n v="26"/>
    <n v="0"/>
    <n v="19"/>
    <n v="62095"/>
    <n v="2388.2692307692309"/>
    <n v="62095.000000000007"/>
    <n v="12419.000000000002"/>
    <n v="6209.5000000000009"/>
    <n v="7451.4000000000005"/>
    <n v="200"/>
    <n v="7651.4000000000005"/>
    <n v="3800"/>
    <n v="84523.500000000015"/>
    <n v="76872.10000000002"/>
    <s v="Paid"/>
    <s v="ICICI"/>
    <s v="106327697663"/>
    <s v="348436071577"/>
  </r>
  <r>
    <x v="4757"/>
    <x v="199"/>
    <x v="1"/>
    <n v="48"/>
    <x v="0"/>
    <x v="0"/>
    <x v="0"/>
    <s v="2019-03-21"/>
    <x v="0"/>
    <x v="0"/>
    <n v="26"/>
    <n v="21"/>
    <n v="5"/>
    <n v="5"/>
    <n v="42950"/>
    <n v="1651.9230769230769"/>
    <n v="34690.384615384617"/>
    <n v="6938.0769230769238"/>
    <n v="3469.0384615384619"/>
    <n v="4162.8461538461543"/>
    <n v="200"/>
    <n v="4362.8461538461543"/>
    <n v="1000"/>
    <n v="46097.5"/>
    <n v="41734.653846153844"/>
    <s v="Paid"/>
    <s v="ICICI"/>
    <s v="175688456048"/>
    <s v="199388758915"/>
  </r>
  <r>
    <x v="4758"/>
    <x v="127"/>
    <x v="1"/>
    <n v="30"/>
    <x v="1"/>
    <x v="3"/>
    <x v="2"/>
    <s v="2022-03-14"/>
    <x v="0"/>
    <x v="0"/>
    <n v="26"/>
    <n v="22"/>
    <n v="4"/>
    <n v="18"/>
    <n v="55079"/>
    <n v="2118.4230769230771"/>
    <n v="46605.307692307695"/>
    <n v="9321.0615384615394"/>
    <n v="4660.5307692307697"/>
    <n v="5592.6369230769233"/>
    <n v="200"/>
    <n v="5792.6369230769233"/>
    <n v="3600"/>
    <n v="64186.9"/>
    <n v="58394.263076923075"/>
    <s v="Paid"/>
    <s v="Axis"/>
    <s v="595477258919"/>
    <s v="571719038037"/>
  </r>
  <r>
    <x v="4759"/>
    <x v="22"/>
    <x v="0"/>
    <n v="33"/>
    <x v="0"/>
    <x v="0"/>
    <x v="4"/>
    <s v="2020-06-14"/>
    <x v="0"/>
    <x v="0"/>
    <n v="26"/>
    <n v="25"/>
    <n v="1"/>
    <n v="13"/>
    <n v="56390"/>
    <n v="2168.8461538461538"/>
    <n v="54221.153846153844"/>
    <n v="10844.23076923077"/>
    <n v="5422.1153846153848"/>
    <n v="6506.538461538461"/>
    <n v="200"/>
    <n v="6706.538461538461"/>
    <n v="2600"/>
    <n v="73087.5"/>
    <n v="66380.961538461532"/>
    <s v="Paid"/>
    <s v="HDFC"/>
    <s v="261651060125"/>
    <s v="479700880183"/>
  </r>
  <r>
    <x v="4760"/>
    <x v="113"/>
    <x v="1"/>
    <n v="42"/>
    <x v="4"/>
    <x v="5"/>
    <x v="4"/>
    <s v="2019-12-09"/>
    <x v="0"/>
    <x v="0"/>
    <n v="26"/>
    <n v="24"/>
    <n v="2"/>
    <n v="17"/>
    <n v="45596"/>
    <n v="1753.6923076923076"/>
    <n v="42088.615384615383"/>
    <n v="8417.7230769230773"/>
    <n v="4208.8615384615387"/>
    <n v="5050.6338461538462"/>
    <n v="200"/>
    <n v="5250.6338461538462"/>
    <n v="3400"/>
    <n v="58115.199999999997"/>
    <n v="52864.56615384615"/>
    <s v="Paid"/>
    <s v="Axis"/>
    <s v="103326784409"/>
    <s v="911994085194"/>
  </r>
  <r>
    <x v="4761"/>
    <x v="88"/>
    <x v="0"/>
    <n v="44"/>
    <x v="2"/>
    <x v="4"/>
    <x v="1"/>
    <s v="2024-03-01"/>
    <x v="0"/>
    <x v="0"/>
    <n v="26"/>
    <n v="23"/>
    <n v="3"/>
    <n v="16"/>
    <n v="38757"/>
    <n v="1490.6538461538462"/>
    <n v="34285.038461538461"/>
    <n v="6857.0076923076922"/>
    <n v="3428.5038461538461"/>
    <n v="4114.204615384615"/>
    <n v="200"/>
    <n v="4314.204615384615"/>
    <n v="3200"/>
    <n v="47770.55"/>
    <n v="43456.345384615386"/>
    <s v="Paid"/>
    <s v="HDFC"/>
    <s v="503497507200"/>
    <s v="966171587616"/>
  </r>
  <r>
    <x v="4762"/>
    <x v="70"/>
    <x v="1"/>
    <n v="32"/>
    <x v="4"/>
    <x v="3"/>
    <x v="0"/>
    <s v="2024-09-08"/>
    <x v="0"/>
    <x v="0"/>
    <n v="26"/>
    <n v="24"/>
    <n v="2"/>
    <n v="16"/>
    <n v="72229"/>
    <n v="2778.0384615384614"/>
    <n v="66672.923076923078"/>
    <n v="13334.584615384616"/>
    <n v="6667.292307692308"/>
    <n v="8000.750769230769"/>
    <n v="200"/>
    <n v="8200.7507692307699"/>
    <n v="3200"/>
    <n v="89874.8"/>
    <n v="81674.049230769233"/>
    <s v="Paid"/>
    <s v="Axis"/>
    <s v="397241033869"/>
    <s v="495996479155"/>
  </r>
  <r>
    <x v="4763"/>
    <x v="84"/>
    <x v="1"/>
    <n v="34"/>
    <x v="1"/>
    <x v="2"/>
    <x v="3"/>
    <s v="2019-07-07"/>
    <x v="0"/>
    <x v="0"/>
    <n v="26"/>
    <n v="25"/>
    <n v="1"/>
    <n v="12"/>
    <n v="58104"/>
    <n v="2234.7692307692309"/>
    <n v="55869.230769230773"/>
    <n v="11173.846153846156"/>
    <n v="5586.923076923078"/>
    <n v="6704.3076923076924"/>
    <n v="200"/>
    <n v="6904.3076923076924"/>
    <n v="2400"/>
    <n v="75030.000000000015"/>
    <n v="68125.692307692327"/>
    <s v="Paid"/>
    <s v="ICICI"/>
    <s v="742791640692"/>
    <s v="190844587103"/>
  </r>
  <r>
    <x v="4764"/>
    <x v="156"/>
    <x v="1"/>
    <n v="43"/>
    <x v="2"/>
    <x v="2"/>
    <x v="0"/>
    <s v="2019-01-16"/>
    <x v="0"/>
    <x v="0"/>
    <n v="26"/>
    <n v="21"/>
    <n v="5"/>
    <n v="5"/>
    <n v="78506"/>
    <n v="3019.4615384615386"/>
    <n v="63408.692307692312"/>
    <n v="12681.738461538464"/>
    <n v="6340.8692307692318"/>
    <n v="7609.043076923077"/>
    <n v="200"/>
    <n v="7809.043076923077"/>
    <n v="1000"/>
    <n v="83431.3"/>
    <n v="75622.25692307693"/>
    <s v="Paid"/>
    <s v="SBI"/>
    <s v="966750263542"/>
    <s v="178717674172"/>
  </r>
  <r>
    <x v="4765"/>
    <x v="77"/>
    <x v="0"/>
    <n v="49"/>
    <x v="4"/>
    <x v="0"/>
    <x v="2"/>
    <s v="2022-10-17"/>
    <x v="0"/>
    <x v="0"/>
    <n v="26"/>
    <n v="24"/>
    <n v="2"/>
    <n v="19"/>
    <n v="50716"/>
    <n v="1950.6153846153845"/>
    <n v="46814.769230769227"/>
    <n v="9362.953846153845"/>
    <n v="4681.4769230769225"/>
    <n v="5617.7723076923066"/>
    <n v="200"/>
    <n v="5817.7723076923066"/>
    <n v="3800"/>
    <n v="64659.199999999997"/>
    <n v="58841.42769230769"/>
    <s v="Paid"/>
    <s v="ICICI"/>
    <s v="805931323207"/>
    <s v="444857265862"/>
  </r>
  <r>
    <x v="4766"/>
    <x v="52"/>
    <x v="1"/>
    <n v="41"/>
    <x v="0"/>
    <x v="5"/>
    <x v="6"/>
    <s v="2020-05-31"/>
    <x v="0"/>
    <x v="0"/>
    <n v="26"/>
    <n v="22"/>
    <n v="4"/>
    <n v="12"/>
    <n v="79821"/>
    <n v="3070.0384615384614"/>
    <n v="67540.846153846156"/>
    <n v="13508.169230769232"/>
    <n v="6754.084615384616"/>
    <n v="8104.9015384615386"/>
    <n v="200"/>
    <n v="8304.9015384615377"/>
    <n v="2400"/>
    <n v="90203.1"/>
    <n v="81898.198461538472"/>
    <s v="Paid"/>
    <s v="Axis"/>
    <s v="199783753405"/>
    <s v="938315017552"/>
  </r>
  <r>
    <x v="4767"/>
    <x v="115"/>
    <x v="1"/>
    <n v="33"/>
    <x v="0"/>
    <x v="3"/>
    <x v="1"/>
    <s v="2023-01-08"/>
    <x v="0"/>
    <x v="0"/>
    <n v="26"/>
    <n v="23"/>
    <n v="3"/>
    <n v="12"/>
    <n v="35676"/>
    <n v="1372.1538461538462"/>
    <n v="31559.538461538461"/>
    <n v="6311.9076923076927"/>
    <n v="3155.9538461538464"/>
    <n v="3787.144615384615"/>
    <n v="200"/>
    <n v="3987.144615384615"/>
    <n v="2400"/>
    <n v="43427.4"/>
    <n v="39440.25538461539"/>
    <s v="Paid"/>
    <s v="HDFC"/>
    <s v="900459909006"/>
    <s v="615680965723"/>
  </r>
  <r>
    <x v="4768"/>
    <x v="123"/>
    <x v="1"/>
    <n v="53"/>
    <x v="3"/>
    <x v="2"/>
    <x v="5"/>
    <s v="2019-07-04"/>
    <x v="0"/>
    <x v="0"/>
    <n v="26"/>
    <n v="25"/>
    <n v="1"/>
    <n v="15"/>
    <n v="76791"/>
    <n v="2953.5"/>
    <n v="73837.5"/>
    <n v="14767.5"/>
    <n v="7383.75"/>
    <n v="8860.5"/>
    <n v="200"/>
    <n v="9060.5"/>
    <n v="3000"/>
    <n v="98988.75"/>
    <n v="89928.25"/>
    <s v="Paid"/>
    <s v="SBI"/>
    <s v="280982009554"/>
    <s v="333711438500"/>
  </r>
  <r>
    <x v="4769"/>
    <x v="7"/>
    <x v="1"/>
    <n v="29"/>
    <x v="6"/>
    <x v="3"/>
    <x v="4"/>
    <s v="2020-06-08"/>
    <x v="0"/>
    <x v="0"/>
    <n v="26"/>
    <n v="26"/>
    <n v="0"/>
    <n v="19"/>
    <n v="33128"/>
    <n v="1274.1538461538462"/>
    <n v="33128"/>
    <n v="6625.6"/>
    <n v="3312.8"/>
    <n v="3975.3599999999997"/>
    <n v="200"/>
    <n v="4175.3599999999997"/>
    <n v="3800"/>
    <n v="46866.400000000001"/>
    <n v="42691.040000000001"/>
    <s v="Paid"/>
    <s v="SBI"/>
    <s v="588121562416"/>
    <s v="584965743568"/>
  </r>
  <r>
    <x v="4770"/>
    <x v="173"/>
    <x v="1"/>
    <n v="42"/>
    <x v="0"/>
    <x v="0"/>
    <x v="1"/>
    <s v="2025-04-21"/>
    <x v="0"/>
    <x v="0"/>
    <n v="26"/>
    <n v="24"/>
    <n v="2"/>
    <n v="20"/>
    <n v="22663"/>
    <n v="871.65384615384619"/>
    <n v="20919.692307692309"/>
    <n v="4183.9384615384615"/>
    <n v="2091.9692307692308"/>
    <n v="2510.3630769230767"/>
    <n v="200"/>
    <n v="2710.3630769230767"/>
    <n v="4000"/>
    <n v="31195.600000000002"/>
    <n v="28485.236923076925"/>
    <s v="Paid"/>
    <s v="SBI"/>
    <s v="609454995397"/>
    <s v="702953009016"/>
  </r>
  <r>
    <x v="4771"/>
    <x v="196"/>
    <x v="0"/>
    <n v="35"/>
    <x v="3"/>
    <x v="2"/>
    <x v="3"/>
    <s v="2023-08-28"/>
    <x v="0"/>
    <x v="0"/>
    <n v="26"/>
    <n v="23"/>
    <n v="3"/>
    <n v="16"/>
    <n v="73730"/>
    <n v="2835.7692307692309"/>
    <n v="65222.692307692312"/>
    <n v="13044.538461538463"/>
    <n v="6522.2692307692314"/>
    <n v="7826.7230769230773"/>
    <n v="200"/>
    <n v="8026.7230769230773"/>
    <n v="3200"/>
    <n v="87989.500000000015"/>
    <n v="79962.776923076934"/>
    <s v="Paid"/>
    <s v="Axis"/>
    <s v="745959555549"/>
    <s v="713251895809"/>
  </r>
  <r>
    <x v="4772"/>
    <x v="61"/>
    <x v="0"/>
    <n v="54"/>
    <x v="6"/>
    <x v="2"/>
    <x v="1"/>
    <s v="2019-03-03"/>
    <x v="0"/>
    <x v="0"/>
    <n v="26"/>
    <n v="23"/>
    <n v="3"/>
    <n v="20"/>
    <n v="31257"/>
    <n v="1202.1923076923076"/>
    <n v="27650.423076923074"/>
    <n v="5530.0846153846151"/>
    <n v="2765.0423076923075"/>
    <n v="3318.0507692307688"/>
    <n v="200"/>
    <n v="3518.0507692307688"/>
    <n v="4000"/>
    <n v="39945.550000000003"/>
    <n v="36427.499230769237"/>
    <s v="Paid"/>
    <s v="ICICI"/>
    <s v="790826296202"/>
    <s v="886822364880"/>
  </r>
  <r>
    <x v="4773"/>
    <x v="9"/>
    <x v="0"/>
    <n v="28"/>
    <x v="5"/>
    <x v="2"/>
    <x v="4"/>
    <s v="2024-05-30"/>
    <x v="0"/>
    <x v="0"/>
    <n v="26"/>
    <n v="24"/>
    <n v="2"/>
    <n v="6"/>
    <n v="33347"/>
    <n v="1282.5769230769231"/>
    <n v="30781.846153846156"/>
    <n v="6156.3692307692318"/>
    <n v="3078.1846153846159"/>
    <n v="3693.8215384615387"/>
    <n v="200"/>
    <n v="3893.8215384615387"/>
    <n v="1200"/>
    <n v="41216.400000000001"/>
    <n v="37322.578461538462"/>
    <s v="Paid"/>
    <s v="ICICI"/>
    <s v="117452226685"/>
    <s v="822879744056"/>
  </r>
  <r>
    <x v="4774"/>
    <x v="79"/>
    <x v="0"/>
    <n v="39"/>
    <x v="6"/>
    <x v="3"/>
    <x v="6"/>
    <s v="2020-11-12"/>
    <x v="0"/>
    <x v="0"/>
    <n v="26"/>
    <n v="26"/>
    <n v="0"/>
    <n v="5"/>
    <n v="72087"/>
    <n v="2772.5769230769229"/>
    <n v="72087"/>
    <n v="14417.400000000001"/>
    <n v="7208.7000000000007"/>
    <n v="8650.44"/>
    <n v="200"/>
    <n v="8850.44"/>
    <n v="1000"/>
    <n v="94713.099999999991"/>
    <n v="85862.659999999989"/>
    <s v="Paid"/>
    <s v="SBI"/>
    <s v="969111503658"/>
    <s v="755869306897"/>
  </r>
  <r>
    <x v="4775"/>
    <x v="41"/>
    <x v="0"/>
    <n v="43"/>
    <x v="5"/>
    <x v="2"/>
    <x v="5"/>
    <s v="2025-05-26"/>
    <x v="0"/>
    <x v="0"/>
    <n v="26"/>
    <n v="23"/>
    <n v="3"/>
    <n v="0"/>
    <n v="57696"/>
    <n v="2219.0769230769229"/>
    <n v="51038.769230769227"/>
    <n v="10207.753846153846"/>
    <n v="5103.876923076923"/>
    <n v="6124.6523076923067"/>
    <n v="200"/>
    <n v="6324.6523076923067"/>
    <n v="0"/>
    <n v="66350.399999999994"/>
    <n v="60025.74769230769"/>
    <s v="Paid"/>
    <s v="HDFC"/>
    <s v="924204483074"/>
    <s v="131064798208"/>
  </r>
  <r>
    <x v="4776"/>
    <x v="86"/>
    <x v="0"/>
    <n v="49"/>
    <x v="7"/>
    <x v="3"/>
    <x v="6"/>
    <s v="2022-05-19"/>
    <x v="0"/>
    <x v="0"/>
    <n v="26"/>
    <n v="24"/>
    <n v="2"/>
    <n v="11"/>
    <n v="52806"/>
    <n v="2031"/>
    <n v="48744"/>
    <n v="9748.8000000000011"/>
    <n v="4874.4000000000005"/>
    <n v="5849.28"/>
    <n v="200"/>
    <n v="6049.28"/>
    <n v="2200"/>
    <n v="65567.200000000012"/>
    <n v="59517.920000000013"/>
    <s v="Paid"/>
    <s v="ICICI"/>
    <s v="330901161048"/>
    <s v="589194769987"/>
  </r>
  <r>
    <x v="4777"/>
    <x v="104"/>
    <x v="1"/>
    <n v="38"/>
    <x v="3"/>
    <x v="4"/>
    <x v="6"/>
    <s v="2020-09-13"/>
    <x v="0"/>
    <x v="0"/>
    <n v="26"/>
    <n v="22"/>
    <n v="4"/>
    <n v="14"/>
    <n v="75672"/>
    <n v="2910.4615384615386"/>
    <n v="64030.153846153851"/>
    <n v="12806.030769230771"/>
    <n v="6403.0153846153853"/>
    <n v="7683.6184615384618"/>
    <n v="200"/>
    <n v="7883.6184615384618"/>
    <n v="2800"/>
    <n v="86039.200000000012"/>
    <n v="78155.581538461556"/>
    <s v="Paid"/>
    <s v="HDFC"/>
    <s v="695024116596"/>
    <s v="486608865029"/>
  </r>
  <r>
    <x v="4778"/>
    <x v="197"/>
    <x v="1"/>
    <n v="40"/>
    <x v="1"/>
    <x v="0"/>
    <x v="0"/>
    <s v="2022-10-23"/>
    <x v="0"/>
    <x v="0"/>
    <n v="26"/>
    <n v="24"/>
    <n v="2"/>
    <n v="4"/>
    <n v="21488"/>
    <n v="826.46153846153845"/>
    <n v="19835.076923076922"/>
    <n v="3967.0153846153844"/>
    <n v="1983.5076923076922"/>
    <n v="2380.2092307692305"/>
    <n v="200"/>
    <n v="2580.2092307692305"/>
    <n v="800"/>
    <n v="26585.599999999999"/>
    <n v="24005.390769230769"/>
    <s v="Paid"/>
    <s v="Axis"/>
    <s v="412325730794"/>
    <s v="269181889818"/>
  </r>
  <r>
    <x v="4779"/>
    <x v="179"/>
    <x v="1"/>
    <n v="42"/>
    <x v="2"/>
    <x v="2"/>
    <x v="5"/>
    <s v="2020-10-07"/>
    <x v="0"/>
    <x v="0"/>
    <n v="26"/>
    <n v="21"/>
    <n v="5"/>
    <n v="16"/>
    <n v="33127"/>
    <n v="1274.1153846153845"/>
    <n v="26756.423076923074"/>
    <n v="5351.2846153846149"/>
    <n v="2675.6423076923074"/>
    <n v="3210.770769230769"/>
    <n v="200"/>
    <n v="3410.770769230769"/>
    <n v="3200"/>
    <n v="37983.35"/>
    <n v="34572.579230769232"/>
    <s v="Paid"/>
    <s v="HDFC"/>
    <s v="917076295929"/>
    <s v="972456198641"/>
  </r>
  <r>
    <x v="4780"/>
    <x v="155"/>
    <x v="0"/>
    <n v="22"/>
    <x v="3"/>
    <x v="5"/>
    <x v="2"/>
    <s v="2020-09-05"/>
    <x v="0"/>
    <x v="0"/>
    <n v="26"/>
    <n v="24"/>
    <n v="2"/>
    <n v="13"/>
    <n v="46583"/>
    <n v="1791.6538461538462"/>
    <n v="42999.692307692312"/>
    <n v="8599.9384615384624"/>
    <n v="4299.9692307692312"/>
    <n v="5159.9630769230771"/>
    <n v="200"/>
    <n v="5359.9630769230771"/>
    <n v="2600"/>
    <n v="58499.600000000006"/>
    <n v="53139.636923076927"/>
    <s v="Paid"/>
    <s v="HDFC"/>
    <s v="466643678404"/>
    <s v="178363611087"/>
  </r>
  <r>
    <x v="4781"/>
    <x v="183"/>
    <x v="1"/>
    <n v="24"/>
    <x v="4"/>
    <x v="2"/>
    <x v="6"/>
    <s v="2021-06-21"/>
    <x v="0"/>
    <x v="0"/>
    <n v="26"/>
    <n v="24"/>
    <n v="2"/>
    <n v="4"/>
    <n v="53059"/>
    <n v="2040.7307692307693"/>
    <n v="48977.538461538461"/>
    <n v="9795.5076923076922"/>
    <n v="4897.7538461538461"/>
    <n v="5877.3046153846153"/>
    <n v="200"/>
    <n v="6077.3046153846153"/>
    <n v="800"/>
    <n v="64470.8"/>
    <n v="58393.495384615388"/>
    <s v="Paid"/>
    <s v="SBI"/>
    <s v="341287064134"/>
    <s v="991449255176"/>
  </r>
  <r>
    <x v="4782"/>
    <x v="165"/>
    <x v="1"/>
    <n v="25"/>
    <x v="0"/>
    <x v="4"/>
    <x v="0"/>
    <s v="2022-09-01"/>
    <x v="0"/>
    <x v="0"/>
    <n v="26"/>
    <n v="25"/>
    <n v="1"/>
    <n v="15"/>
    <n v="55313"/>
    <n v="2127.4230769230771"/>
    <n v="53185.576923076929"/>
    <n v="10637.115384615387"/>
    <n v="5318.5576923076933"/>
    <n v="6382.2692307692314"/>
    <n v="200"/>
    <n v="6582.2692307692314"/>
    <n v="3000"/>
    <n v="72141.25"/>
    <n v="65558.980769230766"/>
    <s v="Paid"/>
    <s v="ICICI"/>
    <s v="958495364255"/>
    <s v="153195385643"/>
  </r>
  <r>
    <x v="4783"/>
    <x v="103"/>
    <x v="0"/>
    <n v="32"/>
    <x v="2"/>
    <x v="4"/>
    <x v="4"/>
    <s v="2019-02-16"/>
    <x v="0"/>
    <x v="0"/>
    <n v="26"/>
    <n v="26"/>
    <n v="0"/>
    <n v="15"/>
    <n v="78775"/>
    <n v="3029.8076923076924"/>
    <n v="78775"/>
    <n v="15755"/>
    <n v="7877.5"/>
    <n v="9453"/>
    <n v="200"/>
    <n v="9653"/>
    <n v="3000"/>
    <n v="105407.5"/>
    <n v="95754.5"/>
    <s v="Paid"/>
    <s v="HDFC"/>
    <s v="322778705671"/>
    <s v="502240368593"/>
  </r>
  <r>
    <x v="4784"/>
    <x v="18"/>
    <x v="1"/>
    <n v="21"/>
    <x v="1"/>
    <x v="0"/>
    <x v="2"/>
    <s v="2019-12-22"/>
    <x v="0"/>
    <x v="0"/>
    <n v="26"/>
    <n v="22"/>
    <n v="4"/>
    <n v="4"/>
    <n v="38488"/>
    <n v="1480.3076923076924"/>
    <n v="32566.769230769234"/>
    <n v="6513.3538461538474"/>
    <n v="3256.6769230769237"/>
    <n v="3908.0123076923078"/>
    <n v="200"/>
    <n v="4108.0123076923082"/>
    <n v="800"/>
    <n v="43136.800000000003"/>
    <n v="39028.787692307698"/>
    <s v="Paid"/>
    <s v="ICICI"/>
    <s v="861547336156"/>
    <s v="276464722823"/>
  </r>
  <r>
    <x v="4785"/>
    <x v="33"/>
    <x v="1"/>
    <n v="46"/>
    <x v="7"/>
    <x v="0"/>
    <x v="5"/>
    <s v="2019-10-17"/>
    <x v="0"/>
    <x v="0"/>
    <n v="26"/>
    <n v="23"/>
    <n v="3"/>
    <n v="0"/>
    <n v="72579"/>
    <n v="2791.5"/>
    <n v="64204.5"/>
    <n v="12840.900000000001"/>
    <n v="6420.4500000000007"/>
    <n v="7704.54"/>
    <n v="200"/>
    <n v="7904.54"/>
    <n v="0"/>
    <n v="83465.849999999991"/>
    <n v="75561.31"/>
    <s v="Paid"/>
    <s v="ICICI"/>
    <s v="352205559173"/>
    <s v="577310680781"/>
  </r>
  <r>
    <x v="4786"/>
    <x v="173"/>
    <x v="0"/>
    <n v="54"/>
    <x v="4"/>
    <x v="3"/>
    <x v="5"/>
    <s v="2023-06-29"/>
    <x v="0"/>
    <x v="0"/>
    <n v="26"/>
    <n v="24"/>
    <n v="2"/>
    <n v="1"/>
    <n v="50533"/>
    <n v="1943.5769230769231"/>
    <n v="46645.846153846156"/>
    <n v="9329.1692307692319"/>
    <n v="4664.584615384616"/>
    <n v="5597.5015384615381"/>
    <n v="200"/>
    <n v="5797.5015384615381"/>
    <n v="200"/>
    <n v="60839.6"/>
    <n v="55042.098461538459"/>
    <s v="Paid"/>
    <s v="Axis"/>
    <s v="636581337669"/>
    <s v="287642061991"/>
  </r>
  <r>
    <x v="4787"/>
    <x v="137"/>
    <x v="1"/>
    <n v="48"/>
    <x v="2"/>
    <x v="5"/>
    <x v="3"/>
    <s v="2024-06-11"/>
    <x v="0"/>
    <x v="0"/>
    <n v="26"/>
    <n v="25"/>
    <n v="1"/>
    <n v="2"/>
    <n v="77059"/>
    <n v="2963.8076923076924"/>
    <n v="74095.192307692312"/>
    <n v="14819.038461538463"/>
    <n v="7409.5192307692314"/>
    <n v="8891.4230769230762"/>
    <n v="200"/>
    <n v="9091.4230769230762"/>
    <n v="400"/>
    <n v="96723.750000000015"/>
    <n v="87632.326923076937"/>
    <s v="Paid"/>
    <s v="SBI"/>
    <s v="563384624247"/>
    <s v="404464961742"/>
  </r>
  <r>
    <x v="4788"/>
    <x v="52"/>
    <x v="1"/>
    <n v="53"/>
    <x v="2"/>
    <x v="5"/>
    <x v="0"/>
    <s v="2023-03-31"/>
    <x v="0"/>
    <x v="0"/>
    <n v="26"/>
    <n v="24"/>
    <n v="2"/>
    <n v="1"/>
    <n v="73146"/>
    <n v="2813.3076923076924"/>
    <n v="67519.384615384624"/>
    <n v="13503.876923076925"/>
    <n v="6751.9384615384624"/>
    <n v="8102.3261538461547"/>
    <n v="200"/>
    <n v="8302.3261538461556"/>
    <n v="200"/>
    <n v="87975.200000000012"/>
    <n v="79672.87384615386"/>
    <s v="Paid"/>
    <s v="HDFC"/>
    <s v="258254260570"/>
    <s v="219462226906"/>
  </r>
  <r>
    <x v="4789"/>
    <x v="144"/>
    <x v="1"/>
    <n v="23"/>
    <x v="2"/>
    <x v="1"/>
    <x v="1"/>
    <s v="2025-03-05"/>
    <x v="0"/>
    <x v="0"/>
    <n v="26"/>
    <n v="23"/>
    <n v="3"/>
    <n v="2"/>
    <n v="69629"/>
    <n v="2678.0384615384614"/>
    <n v="61594.88461538461"/>
    <n v="12318.976923076923"/>
    <n v="6159.4884615384617"/>
    <n v="7391.3861538461533"/>
    <n v="200"/>
    <n v="7591.3861538461533"/>
    <n v="400"/>
    <n v="80473.349999999991"/>
    <n v="72881.963846153842"/>
    <s v="Paid"/>
    <s v="Axis"/>
    <s v="153674624589"/>
    <s v="139393135390"/>
  </r>
  <r>
    <x v="4790"/>
    <x v="169"/>
    <x v="1"/>
    <n v="28"/>
    <x v="2"/>
    <x v="5"/>
    <x v="0"/>
    <s v="2024-07-21"/>
    <x v="0"/>
    <x v="0"/>
    <n v="26"/>
    <n v="23"/>
    <n v="3"/>
    <n v="17"/>
    <n v="60272"/>
    <n v="2318.1538461538462"/>
    <n v="53317.538461538461"/>
    <n v="10663.507692307692"/>
    <n v="5331.7538461538461"/>
    <n v="6398.1046153846155"/>
    <n v="200"/>
    <n v="6598.1046153846155"/>
    <n v="3400"/>
    <n v="72712.800000000003"/>
    <n v="66114.695384615392"/>
    <s v="Paid"/>
    <s v="SBI"/>
    <s v="231695664210"/>
    <s v="907319008497"/>
  </r>
  <r>
    <x v="4791"/>
    <x v="124"/>
    <x v="1"/>
    <n v="27"/>
    <x v="5"/>
    <x v="2"/>
    <x v="1"/>
    <s v="2025-04-21"/>
    <x v="0"/>
    <x v="0"/>
    <n v="26"/>
    <n v="26"/>
    <n v="0"/>
    <n v="10"/>
    <n v="35818"/>
    <n v="1377.6153846153845"/>
    <n v="35818"/>
    <n v="7163.6"/>
    <n v="3581.8"/>
    <n v="4298.16"/>
    <n v="200"/>
    <n v="4498.16"/>
    <n v="2000"/>
    <n v="48563.4"/>
    <n v="44065.240000000005"/>
    <s v="Paid"/>
    <s v="HDFC"/>
    <s v="397594521334"/>
    <s v="847672131093"/>
  </r>
  <r>
    <x v="4792"/>
    <x v="173"/>
    <x v="0"/>
    <n v="41"/>
    <x v="7"/>
    <x v="1"/>
    <x v="4"/>
    <s v="2021-10-31"/>
    <x v="0"/>
    <x v="0"/>
    <n v="26"/>
    <n v="22"/>
    <n v="4"/>
    <n v="4"/>
    <n v="74302"/>
    <n v="2857.7692307692309"/>
    <n v="62870.923076923078"/>
    <n v="12574.184615384616"/>
    <n v="6287.0923076923082"/>
    <n v="7544.5107692307693"/>
    <n v="200"/>
    <n v="7744.5107692307693"/>
    <n v="800"/>
    <n v="82532.2"/>
    <n v="74787.689230769232"/>
    <s v="Paid"/>
    <s v="HDFC"/>
    <s v="910199347322"/>
    <s v="283283985997"/>
  </r>
  <r>
    <x v="4793"/>
    <x v="46"/>
    <x v="0"/>
    <n v="21"/>
    <x v="7"/>
    <x v="0"/>
    <x v="3"/>
    <s v="2019-02-25"/>
    <x v="0"/>
    <x v="0"/>
    <n v="26"/>
    <n v="24"/>
    <n v="2"/>
    <n v="4"/>
    <n v="26017"/>
    <n v="1000.6538461538462"/>
    <n v="24015.692307692309"/>
    <n v="4803.1384615384623"/>
    <n v="2401.5692307692311"/>
    <n v="2881.8830769230767"/>
    <n v="200"/>
    <n v="3081.8830769230767"/>
    <n v="800"/>
    <n v="32020.400000000001"/>
    <n v="28938.516923076924"/>
    <s v="Paid"/>
    <s v="HDFC"/>
    <s v="227890386334"/>
    <s v="729731659190"/>
  </r>
  <r>
    <x v="4794"/>
    <x v="136"/>
    <x v="0"/>
    <n v="36"/>
    <x v="5"/>
    <x v="0"/>
    <x v="0"/>
    <s v="2024-10-01"/>
    <x v="0"/>
    <x v="0"/>
    <n v="26"/>
    <n v="25"/>
    <n v="1"/>
    <n v="14"/>
    <n v="21920"/>
    <n v="843.07692307692309"/>
    <n v="21076.923076923078"/>
    <n v="4215.3846153846162"/>
    <n v="2107.6923076923081"/>
    <n v="2529.2307692307691"/>
    <n v="200"/>
    <n v="2729.2307692307691"/>
    <n v="2800"/>
    <n v="30200.000000000004"/>
    <n v="27470.769230769234"/>
    <s v="Paid"/>
    <s v="SBI"/>
    <s v="977374460955"/>
    <s v="961925716655"/>
  </r>
  <r>
    <x v="4795"/>
    <x v="45"/>
    <x v="1"/>
    <n v="50"/>
    <x v="6"/>
    <x v="2"/>
    <x v="6"/>
    <s v="2022-03-02"/>
    <x v="0"/>
    <x v="0"/>
    <n v="26"/>
    <n v="23"/>
    <n v="3"/>
    <n v="19"/>
    <n v="53842"/>
    <n v="2070.8461538461538"/>
    <n v="47629.461538461539"/>
    <n v="9525.8923076923074"/>
    <n v="4762.9461538461537"/>
    <n v="5715.5353846153848"/>
    <n v="200"/>
    <n v="5915.5353846153848"/>
    <n v="3800"/>
    <n v="65718.3"/>
    <n v="59802.764615384614"/>
    <s v="Paid"/>
    <s v="Axis"/>
    <s v="198155154211"/>
    <s v="904737847432"/>
  </r>
  <r>
    <x v="4796"/>
    <x v="130"/>
    <x v="0"/>
    <n v="21"/>
    <x v="4"/>
    <x v="0"/>
    <x v="3"/>
    <s v="2025-09-04"/>
    <x v="0"/>
    <x v="0"/>
    <n v="26"/>
    <n v="23"/>
    <n v="3"/>
    <n v="12"/>
    <n v="72495"/>
    <n v="2788.2692307692309"/>
    <n v="64130.192307692312"/>
    <n v="12826.038461538463"/>
    <n v="6413.0192307692314"/>
    <n v="7695.623076923077"/>
    <n v="200"/>
    <n v="7895.623076923077"/>
    <n v="2400"/>
    <n v="85769.250000000015"/>
    <n v="77873.626923076939"/>
    <s v="Paid"/>
    <s v="Axis"/>
    <s v="626597832980"/>
    <s v="267933943540"/>
  </r>
  <r>
    <x v="4797"/>
    <x v="128"/>
    <x v="0"/>
    <n v="36"/>
    <x v="6"/>
    <x v="3"/>
    <x v="5"/>
    <s v="2024-05-24"/>
    <x v="0"/>
    <x v="0"/>
    <n v="26"/>
    <n v="23"/>
    <n v="3"/>
    <n v="0"/>
    <n v="29789"/>
    <n v="1145.7307692307693"/>
    <n v="26351.807692307695"/>
    <n v="5270.3615384615396"/>
    <n v="2635.1807692307698"/>
    <n v="3162.2169230769232"/>
    <n v="200"/>
    <n v="3362.2169230769232"/>
    <n v="0"/>
    <n v="34257.350000000006"/>
    <n v="30895.133076923084"/>
    <s v="Paid"/>
    <s v="SBI"/>
    <s v="316160710513"/>
    <s v="227872993056"/>
  </r>
  <r>
    <x v="4798"/>
    <x v="62"/>
    <x v="0"/>
    <n v="45"/>
    <x v="7"/>
    <x v="2"/>
    <x v="2"/>
    <s v="2023-12-05"/>
    <x v="0"/>
    <x v="0"/>
    <n v="26"/>
    <n v="23"/>
    <n v="3"/>
    <n v="17"/>
    <n v="57511"/>
    <n v="2211.9615384615386"/>
    <n v="50875.11538461539"/>
    <n v="10175.023076923078"/>
    <n v="5087.5115384615392"/>
    <n v="6105.0138461538463"/>
    <n v="200"/>
    <n v="6305.0138461538463"/>
    <n v="3400"/>
    <n v="69537.650000000009"/>
    <n v="63232.636153846164"/>
    <s v="Paid"/>
    <s v="SBI"/>
    <s v="340946900443"/>
    <s v="151621464942"/>
  </r>
  <r>
    <x v="4799"/>
    <x v="16"/>
    <x v="1"/>
    <n v="35"/>
    <x v="7"/>
    <x v="4"/>
    <x v="3"/>
    <s v="2023-09-12"/>
    <x v="0"/>
    <x v="0"/>
    <n v="26"/>
    <n v="23"/>
    <n v="3"/>
    <n v="18"/>
    <n v="23598"/>
    <n v="907.61538461538464"/>
    <n v="20875.153846153848"/>
    <n v="4175.0307692307697"/>
    <n v="2087.5153846153848"/>
    <n v="2505.0184615384615"/>
    <n v="200"/>
    <n v="2705.0184615384615"/>
    <n v="3600"/>
    <n v="30737.7"/>
    <n v="28032.68153846154"/>
    <s v="Paid"/>
    <s v="ICICI"/>
    <s v="676494381477"/>
    <s v="403225359014"/>
  </r>
  <r>
    <x v="4800"/>
    <x v="26"/>
    <x v="0"/>
    <n v="30"/>
    <x v="7"/>
    <x v="3"/>
    <x v="2"/>
    <s v="2023-03-09"/>
    <x v="0"/>
    <x v="0"/>
    <n v="26"/>
    <n v="25"/>
    <n v="1"/>
    <n v="6"/>
    <n v="32032"/>
    <n v="1232"/>
    <n v="30800"/>
    <n v="6160"/>
    <n v="3080"/>
    <n v="3696"/>
    <n v="200"/>
    <n v="3896"/>
    <n v="1200"/>
    <n v="41240"/>
    <n v="37344"/>
    <s v="Paid"/>
    <s v="Axis"/>
    <s v="506443692817"/>
    <s v="634219567157"/>
  </r>
  <r>
    <x v="4801"/>
    <x v="47"/>
    <x v="0"/>
    <n v="42"/>
    <x v="5"/>
    <x v="1"/>
    <x v="2"/>
    <s v="2019-09-24"/>
    <x v="0"/>
    <x v="0"/>
    <n v="26"/>
    <n v="24"/>
    <n v="2"/>
    <n v="20"/>
    <n v="48641"/>
    <n v="1870.8076923076924"/>
    <n v="44899.384615384617"/>
    <n v="8979.876923076923"/>
    <n v="4489.9384615384615"/>
    <n v="5387.9261538461542"/>
    <n v="200"/>
    <n v="5587.9261538461542"/>
    <n v="4000"/>
    <n v="62369.200000000004"/>
    <n v="56781.273846153854"/>
    <s v="Paid"/>
    <s v="SBI"/>
    <s v="571698210254"/>
    <s v="986430678991"/>
  </r>
  <r>
    <x v="4802"/>
    <x v="59"/>
    <x v="0"/>
    <n v="40"/>
    <x v="7"/>
    <x v="5"/>
    <x v="4"/>
    <s v="2025-06-22"/>
    <x v="0"/>
    <x v="0"/>
    <n v="26"/>
    <n v="26"/>
    <n v="0"/>
    <n v="4"/>
    <n v="63087"/>
    <n v="2426.4230769230771"/>
    <n v="63087.000000000007"/>
    <n v="12617.400000000001"/>
    <n v="6308.7000000000007"/>
    <n v="7570.4400000000005"/>
    <n v="200"/>
    <n v="7770.4400000000005"/>
    <n v="800"/>
    <n v="82813.100000000006"/>
    <n v="75042.66"/>
    <s v="Paid"/>
    <s v="HDFC"/>
    <s v="816048239587"/>
    <s v="294487685382"/>
  </r>
  <r>
    <x v="4803"/>
    <x v="19"/>
    <x v="0"/>
    <n v="24"/>
    <x v="6"/>
    <x v="4"/>
    <x v="1"/>
    <s v="2024-08-18"/>
    <x v="0"/>
    <x v="0"/>
    <n v="26"/>
    <n v="23"/>
    <n v="3"/>
    <n v="3"/>
    <n v="20466"/>
    <n v="787.15384615384619"/>
    <n v="18104.538461538461"/>
    <n v="3620.9076923076923"/>
    <n v="1810.4538461538461"/>
    <n v="2172.5446153846151"/>
    <n v="200"/>
    <n v="2372.5446153846151"/>
    <n v="600"/>
    <n v="24135.9"/>
    <n v="21763.355384615388"/>
    <s v="Paid"/>
    <s v="ICICI"/>
    <s v="171520003207"/>
    <s v="973400032522"/>
  </r>
  <r>
    <x v="4804"/>
    <x v="163"/>
    <x v="0"/>
    <n v="51"/>
    <x v="0"/>
    <x v="3"/>
    <x v="2"/>
    <s v="2021-11-02"/>
    <x v="0"/>
    <x v="0"/>
    <n v="26"/>
    <n v="24"/>
    <n v="2"/>
    <n v="2"/>
    <n v="65506"/>
    <n v="2519.4615384615386"/>
    <n v="60467.076923076922"/>
    <n v="12093.415384615386"/>
    <n v="6046.7076923076929"/>
    <n v="7256.0492307692302"/>
    <n v="200"/>
    <n v="7456.0492307692302"/>
    <n v="400"/>
    <n v="79007.199999999997"/>
    <n v="71551.150769230764"/>
    <s v="Paid"/>
    <s v="ICICI"/>
    <s v="797553449984"/>
    <s v="403953340310"/>
  </r>
  <r>
    <x v="4805"/>
    <x v="35"/>
    <x v="0"/>
    <n v="30"/>
    <x v="3"/>
    <x v="4"/>
    <x v="0"/>
    <s v="2021-07-11"/>
    <x v="0"/>
    <x v="0"/>
    <n v="26"/>
    <n v="24"/>
    <n v="2"/>
    <n v="14"/>
    <n v="49642"/>
    <n v="1909.3076923076924"/>
    <n v="45823.384615384617"/>
    <n v="9164.6769230769241"/>
    <n v="4582.3384615384621"/>
    <n v="5498.8061538461534"/>
    <n v="200"/>
    <n v="5698.8061538461534"/>
    <n v="2800"/>
    <n v="62370.400000000001"/>
    <n v="56671.593846153846"/>
    <s v="Paid"/>
    <s v="Axis"/>
    <s v="212959601975"/>
    <s v="639944243361"/>
  </r>
  <r>
    <x v="4806"/>
    <x v="132"/>
    <x v="1"/>
    <n v="55"/>
    <x v="1"/>
    <x v="3"/>
    <x v="3"/>
    <s v="2023-04-17"/>
    <x v="0"/>
    <x v="0"/>
    <n v="26"/>
    <n v="24"/>
    <n v="2"/>
    <n v="11"/>
    <n v="30474"/>
    <n v="1172.0769230769231"/>
    <n v="28129.846153846156"/>
    <n v="5625.9692307692312"/>
    <n v="2812.9846153846156"/>
    <n v="3375.5815384615385"/>
    <n v="200"/>
    <n v="3575.5815384615385"/>
    <n v="2200"/>
    <n v="38768.800000000003"/>
    <n v="35193.218461538461"/>
    <s v="Paid"/>
    <s v="HDFC"/>
    <s v="274806278609"/>
    <s v="420491971420"/>
  </r>
  <r>
    <x v="4807"/>
    <x v="174"/>
    <x v="1"/>
    <n v="38"/>
    <x v="5"/>
    <x v="5"/>
    <x v="0"/>
    <s v="2022-12-31"/>
    <x v="0"/>
    <x v="0"/>
    <n v="26"/>
    <n v="22"/>
    <n v="4"/>
    <n v="2"/>
    <n v="71628"/>
    <n v="2754.9230769230771"/>
    <n v="60608.307692307695"/>
    <n v="12121.66153846154"/>
    <n v="6060.8307692307699"/>
    <n v="7272.9969230769229"/>
    <n v="200"/>
    <n v="7472.9969230769229"/>
    <n v="400"/>
    <n v="79190.8"/>
    <n v="71717.803076923083"/>
    <s v="Paid"/>
    <s v="SBI"/>
    <s v="467172125211"/>
    <s v="330244852576"/>
  </r>
  <r>
    <x v="4808"/>
    <x v="105"/>
    <x v="1"/>
    <n v="26"/>
    <x v="2"/>
    <x v="0"/>
    <x v="6"/>
    <s v="2024-08-27"/>
    <x v="0"/>
    <x v="0"/>
    <n v="26"/>
    <n v="23"/>
    <n v="3"/>
    <n v="9"/>
    <n v="56271"/>
    <n v="2164.2692307692309"/>
    <n v="49778.192307692312"/>
    <n v="9955.6384615384632"/>
    <n v="4977.8192307692316"/>
    <n v="5973.3830769230772"/>
    <n v="200"/>
    <n v="6173.3830769230772"/>
    <n v="1800"/>
    <n v="66511.649999999994"/>
    <n v="60338.266923076917"/>
    <s v="Paid"/>
    <s v="Axis"/>
    <s v="508970762959"/>
    <s v="898061861859"/>
  </r>
  <r>
    <x v="4809"/>
    <x v="44"/>
    <x v="1"/>
    <n v="48"/>
    <x v="7"/>
    <x v="3"/>
    <x v="1"/>
    <s v="2021-03-17"/>
    <x v="0"/>
    <x v="0"/>
    <n v="26"/>
    <n v="23"/>
    <n v="3"/>
    <n v="9"/>
    <n v="55971"/>
    <n v="2152.7307692307691"/>
    <n v="49512.807692307688"/>
    <n v="9902.5615384615376"/>
    <n v="4951.2807692307688"/>
    <n v="5941.536923076922"/>
    <n v="200"/>
    <n v="6141.536923076922"/>
    <n v="1800"/>
    <n v="66166.649999999994"/>
    <n v="60025.113076923073"/>
    <s v="Paid"/>
    <s v="HDFC"/>
    <s v="889679337254"/>
    <s v="291513156305"/>
  </r>
  <r>
    <x v="4810"/>
    <x v="186"/>
    <x v="0"/>
    <n v="51"/>
    <x v="3"/>
    <x v="5"/>
    <x v="5"/>
    <s v="2023-11-29"/>
    <x v="0"/>
    <x v="0"/>
    <n v="26"/>
    <n v="23"/>
    <n v="3"/>
    <n v="5"/>
    <n v="25160"/>
    <n v="967.69230769230774"/>
    <n v="22256.923076923078"/>
    <n v="4451.3846153846162"/>
    <n v="2225.6923076923081"/>
    <n v="2670.8307692307694"/>
    <n v="200"/>
    <n v="2870.8307692307694"/>
    <n v="1000"/>
    <n v="29934.000000000004"/>
    <n v="27063.169230769236"/>
    <s v="Paid"/>
    <s v="SBI"/>
    <s v="333909673447"/>
    <s v="880699624449"/>
  </r>
  <r>
    <x v="4811"/>
    <x v="163"/>
    <x v="0"/>
    <n v="52"/>
    <x v="7"/>
    <x v="2"/>
    <x v="3"/>
    <s v="2020-01-18"/>
    <x v="0"/>
    <x v="0"/>
    <n v="26"/>
    <n v="23"/>
    <n v="3"/>
    <n v="1"/>
    <n v="74201"/>
    <n v="2853.8846153846152"/>
    <n v="65639.346153846156"/>
    <n v="13127.869230769233"/>
    <n v="6563.9346153846163"/>
    <n v="7876.7215384615383"/>
    <n v="200"/>
    <n v="8076.7215384615383"/>
    <n v="200"/>
    <n v="85531.15"/>
    <n v="77454.428461538453"/>
    <s v="Paid"/>
    <s v="HDFC"/>
    <s v="881819271799"/>
    <s v="734921808044"/>
  </r>
  <r>
    <x v="4812"/>
    <x v="183"/>
    <x v="0"/>
    <n v="29"/>
    <x v="1"/>
    <x v="1"/>
    <x v="2"/>
    <s v="2019-09-27"/>
    <x v="0"/>
    <x v="0"/>
    <n v="26"/>
    <n v="23"/>
    <n v="3"/>
    <n v="8"/>
    <n v="40760"/>
    <n v="1567.6923076923076"/>
    <n v="36056.923076923078"/>
    <n v="7211.3846153846162"/>
    <n v="3605.6923076923081"/>
    <n v="4326.830769230769"/>
    <n v="200"/>
    <n v="4526.830769230769"/>
    <n v="1600"/>
    <n v="48474"/>
    <n v="43947.169230769228"/>
    <s v="Paid"/>
    <s v="HDFC"/>
    <s v="676172309379"/>
    <s v="165792053917"/>
  </r>
  <r>
    <x v="4813"/>
    <x v="132"/>
    <x v="1"/>
    <n v="44"/>
    <x v="5"/>
    <x v="4"/>
    <x v="0"/>
    <s v="2019-06-28"/>
    <x v="0"/>
    <x v="0"/>
    <n v="26"/>
    <n v="23"/>
    <n v="3"/>
    <n v="0"/>
    <n v="38171"/>
    <n v="1468.1153846153845"/>
    <n v="33766.653846153844"/>
    <n v="6753.330769230769"/>
    <n v="3376.6653846153845"/>
    <n v="4051.998461538461"/>
    <n v="200"/>
    <n v="4251.998461538461"/>
    <n v="0"/>
    <n v="43896.65"/>
    <n v="39644.651538461541"/>
    <s v="Paid"/>
    <s v="SBI"/>
    <s v="824258827630"/>
    <s v="186917111615"/>
  </r>
  <r>
    <x v="4814"/>
    <x v="83"/>
    <x v="0"/>
    <n v="39"/>
    <x v="0"/>
    <x v="2"/>
    <x v="1"/>
    <s v="2021-12-13"/>
    <x v="0"/>
    <x v="0"/>
    <n v="26"/>
    <n v="24"/>
    <n v="2"/>
    <n v="9"/>
    <n v="69719"/>
    <n v="2681.5"/>
    <n v="64356"/>
    <n v="12871.2"/>
    <n v="6435.6"/>
    <n v="7722.7199999999993"/>
    <n v="200"/>
    <n v="7922.7199999999993"/>
    <n v="1800"/>
    <n v="85462.8"/>
    <n v="77540.08"/>
    <s v="Paid"/>
    <s v="ICICI"/>
    <s v="209939372923"/>
    <s v="750140368149"/>
  </r>
  <r>
    <x v="4815"/>
    <x v="139"/>
    <x v="1"/>
    <n v="33"/>
    <x v="2"/>
    <x v="2"/>
    <x v="0"/>
    <s v="2024-08-24"/>
    <x v="0"/>
    <x v="0"/>
    <n v="26"/>
    <n v="25"/>
    <n v="1"/>
    <n v="8"/>
    <n v="24287"/>
    <n v="934.11538461538464"/>
    <n v="23352.884615384617"/>
    <n v="4670.5769230769238"/>
    <n v="2335.2884615384619"/>
    <n v="2802.3461538461538"/>
    <n v="200"/>
    <n v="3002.3461538461538"/>
    <n v="1600"/>
    <n v="31958.75"/>
    <n v="28956.403846153848"/>
    <s v="Paid"/>
    <s v="HDFC"/>
    <s v="520991389994"/>
    <s v="970227332652"/>
  </r>
  <r>
    <x v="4816"/>
    <x v="27"/>
    <x v="0"/>
    <n v="52"/>
    <x v="4"/>
    <x v="0"/>
    <x v="6"/>
    <s v="2024-03-10"/>
    <x v="0"/>
    <x v="0"/>
    <n v="26"/>
    <n v="23"/>
    <n v="3"/>
    <n v="7"/>
    <n v="66121"/>
    <n v="2543.1153846153848"/>
    <n v="58491.653846153851"/>
    <n v="11698.330769230772"/>
    <n v="5849.1653846153858"/>
    <n v="7018.9984615384619"/>
    <n v="200"/>
    <n v="7218.9984615384619"/>
    <n v="1400"/>
    <n v="77439.150000000023"/>
    <n v="70220.151538461563"/>
    <s v="Paid"/>
    <s v="ICICI"/>
    <s v="623332050167"/>
    <s v="688643422338"/>
  </r>
  <r>
    <x v="4817"/>
    <x v="87"/>
    <x v="1"/>
    <n v="52"/>
    <x v="4"/>
    <x v="5"/>
    <x v="6"/>
    <s v="2021-11-29"/>
    <x v="0"/>
    <x v="0"/>
    <n v="26"/>
    <n v="26"/>
    <n v="0"/>
    <n v="20"/>
    <n v="47645"/>
    <n v="1832.5"/>
    <n v="47645"/>
    <n v="9529"/>
    <n v="4764.5"/>
    <n v="5717.4"/>
    <n v="200"/>
    <n v="5917.4"/>
    <n v="4000"/>
    <n v="65938.5"/>
    <n v="60021.1"/>
    <s v="Paid"/>
    <s v="ICICI"/>
    <s v="263188202166"/>
    <s v="699952969244"/>
  </r>
  <r>
    <x v="4818"/>
    <x v="180"/>
    <x v="1"/>
    <n v="30"/>
    <x v="7"/>
    <x v="4"/>
    <x v="5"/>
    <s v="2021-02-02"/>
    <x v="0"/>
    <x v="0"/>
    <n v="26"/>
    <n v="23"/>
    <n v="3"/>
    <n v="1"/>
    <n v="79135"/>
    <n v="3043.6538461538462"/>
    <n v="70004.038461538468"/>
    <n v="14000.807692307695"/>
    <n v="7000.4038461538476"/>
    <n v="8400.4846153846156"/>
    <n v="200"/>
    <n v="8600.4846153846156"/>
    <n v="200"/>
    <n v="91205.25"/>
    <n v="82604.765384615384"/>
    <s v="Paid"/>
    <s v="HDFC"/>
    <s v="607636988226"/>
    <s v="491924013965"/>
  </r>
  <r>
    <x v="4819"/>
    <x v="118"/>
    <x v="0"/>
    <n v="45"/>
    <x v="3"/>
    <x v="0"/>
    <x v="0"/>
    <s v="2021-06-06"/>
    <x v="0"/>
    <x v="0"/>
    <n v="26"/>
    <n v="24"/>
    <n v="2"/>
    <n v="18"/>
    <n v="33417"/>
    <n v="1285.2692307692307"/>
    <n v="30846.461538461539"/>
    <n v="6169.292307692308"/>
    <n v="3084.646153846154"/>
    <n v="3701.5753846153843"/>
    <n v="200"/>
    <n v="3901.5753846153843"/>
    <n v="3600"/>
    <n v="43700.4"/>
    <n v="39798.824615384619"/>
    <s v="Paid"/>
    <s v="Axis"/>
    <s v="665669352023"/>
    <s v="226001858854"/>
  </r>
  <r>
    <x v="4820"/>
    <x v="99"/>
    <x v="1"/>
    <n v="25"/>
    <x v="6"/>
    <x v="4"/>
    <x v="3"/>
    <s v="2024-06-22"/>
    <x v="0"/>
    <x v="0"/>
    <n v="26"/>
    <n v="22"/>
    <n v="4"/>
    <n v="7"/>
    <n v="49887"/>
    <n v="1918.7307692307693"/>
    <n v="42212.076923076922"/>
    <n v="8442.415384615384"/>
    <n v="4221.207692307692"/>
    <n v="5065.4492307692308"/>
    <n v="200"/>
    <n v="5265.4492307692308"/>
    <n v="1400"/>
    <n v="56275.7"/>
    <n v="51010.25076923077"/>
    <s v="Paid"/>
    <s v="Axis"/>
    <s v="997473689555"/>
    <s v="275235988934"/>
  </r>
  <r>
    <x v="4821"/>
    <x v="35"/>
    <x v="1"/>
    <n v="29"/>
    <x v="0"/>
    <x v="5"/>
    <x v="2"/>
    <s v="2019-08-13"/>
    <x v="0"/>
    <x v="0"/>
    <n v="26"/>
    <n v="24"/>
    <n v="2"/>
    <n v="7"/>
    <n v="34304"/>
    <n v="1319.3846153846155"/>
    <n v="31665.230769230773"/>
    <n v="6333.046153846155"/>
    <n v="3166.5230769230775"/>
    <n v="3799.8276923076928"/>
    <n v="200"/>
    <n v="3999.8276923076928"/>
    <n v="1400"/>
    <n v="42564.800000000003"/>
    <n v="38564.972307692311"/>
    <s v="Paid"/>
    <s v="Axis"/>
    <s v="759165694877"/>
    <s v="941482389180"/>
  </r>
  <r>
    <x v="4822"/>
    <x v="3"/>
    <x v="1"/>
    <n v="28"/>
    <x v="4"/>
    <x v="1"/>
    <x v="6"/>
    <s v="2024-10-23"/>
    <x v="0"/>
    <x v="0"/>
    <n v="26"/>
    <n v="22"/>
    <n v="4"/>
    <n v="11"/>
    <n v="54990"/>
    <n v="2115"/>
    <n v="46530"/>
    <n v="9306"/>
    <n v="4653"/>
    <n v="5583.5999999999995"/>
    <n v="200"/>
    <n v="5783.5999999999995"/>
    <n v="2200"/>
    <n v="62689"/>
    <n v="56905.4"/>
    <s v="Paid"/>
    <s v="ICICI"/>
    <s v="449115878169"/>
    <s v="845507082142"/>
  </r>
  <r>
    <x v="4823"/>
    <x v="157"/>
    <x v="0"/>
    <n v="50"/>
    <x v="3"/>
    <x v="2"/>
    <x v="6"/>
    <s v="2022-02-17"/>
    <x v="0"/>
    <x v="0"/>
    <n v="26"/>
    <n v="22"/>
    <n v="4"/>
    <n v="19"/>
    <n v="59009"/>
    <n v="2269.5769230769229"/>
    <n v="49930.692307692305"/>
    <n v="9986.1384615384613"/>
    <n v="4993.0692307692307"/>
    <n v="5991.6830769230764"/>
    <n v="200"/>
    <n v="6191.6830769230764"/>
    <n v="3800"/>
    <n v="68709.899999999994"/>
    <n v="62518.216923076921"/>
    <s v="Paid"/>
    <s v="SBI"/>
    <s v="972978565967"/>
    <s v="700447383387"/>
  </r>
  <r>
    <x v="4824"/>
    <x v="28"/>
    <x v="0"/>
    <n v="27"/>
    <x v="3"/>
    <x v="4"/>
    <x v="1"/>
    <s v="2023-01-03"/>
    <x v="0"/>
    <x v="0"/>
    <n v="26"/>
    <n v="24"/>
    <n v="2"/>
    <n v="14"/>
    <n v="73866"/>
    <n v="2841"/>
    <n v="68184"/>
    <n v="13636.800000000001"/>
    <n v="6818.4000000000005"/>
    <n v="8182.08"/>
    <n v="200"/>
    <n v="8382.08"/>
    <n v="2800"/>
    <n v="91439.2"/>
    <n v="83057.119999999995"/>
    <s v="Paid"/>
    <s v="HDFC"/>
    <s v="111508284215"/>
    <s v="661919464073"/>
  </r>
  <r>
    <x v="4825"/>
    <x v="118"/>
    <x v="0"/>
    <n v="37"/>
    <x v="6"/>
    <x v="4"/>
    <x v="2"/>
    <s v="2025-02-08"/>
    <x v="0"/>
    <x v="0"/>
    <n v="26"/>
    <n v="22"/>
    <n v="4"/>
    <n v="17"/>
    <n v="68055"/>
    <n v="2617.5"/>
    <n v="57585"/>
    <n v="11517"/>
    <n v="5758.5"/>
    <n v="6910.2"/>
    <n v="200"/>
    <n v="7110.2"/>
    <n v="3400"/>
    <n v="78260.5"/>
    <n v="71150.3"/>
    <s v="Paid"/>
    <s v="HDFC"/>
    <s v="927457982670"/>
    <s v="173495430756"/>
  </r>
  <r>
    <x v="4826"/>
    <x v="40"/>
    <x v="1"/>
    <n v="45"/>
    <x v="2"/>
    <x v="3"/>
    <x v="5"/>
    <s v="2021-01-03"/>
    <x v="0"/>
    <x v="0"/>
    <n v="26"/>
    <n v="23"/>
    <n v="3"/>
    <n v="11"/>
    <n v="48905"/>
    <n v="1880.9615384615386"/>
    <n v="43262.11538461539"/>
    <n v="8652.423076923078"/>
    <n v="4326.211538461539"/>
    <n v="5191.4538461538468"/>
    <n v="200"/>
    <n v="5391.4538461538468"/>
    <n v="2200"/>
    <n v="58440.750000000007"/>
    <n v="53049.29615384616"/>
    <s v="Paid"/>
    <s v="ICICI"/>
    <s v="886450931941"/>
    <s v="814012091473"/>
  </r>
  <r>
    <x v="4827"/>
    <x v="129"/>
    <x v="0"/>
    <n v="53"/>
    <x v="3"/>
    <x v="5"/>
    <x v="4"/>
    <s v="2024-05-10"/>
    <x v="0"/>
    <x v="0"/>
    <n v="26"/>
    <n v="24"/>
    <n v="2"/>
    <n v="8"/>
    <n v="26214"/>
    <n v="1008.2307692307693"/>
    <n v="24197.538461538461"/>
    <n v="4839.5076923076922"/>
    <n v="2419.7538461538461"/>
    <n v="2903.7046153846154"/>
    <n v="200"/>
    <n v="3103.7046153846154"/>
    <n v="1600"/>
    <n v="33056.800000000003"/>
    <n v="29953.095384615386"/>
    <s v="Paid"/>
    <s v="HDFC"/>
    <s v="922540535753"/>
    <s v="140711695593"/>
  </r>
  <r>
    <x v="4828"/>
    <x v="9"/>
    <x v="1"/>
    <n v="38"/>
    <x v="0"/>
    <x v="0"/>
    <x v="4"/>
    <s v="2020-08-14"/>
    <x v="0"/>
    <x v="0"/>
    <n v="26"/>
    <n v="21"/>
    <n v="5"/>
    <n v="8"/>
    <n v="76326"/>
    <n v="2935.6153846153848"/>
    <n v="61647.923076923078"/>
    <n v="12329.584615384616"/>
    <n v="6164.792307692308"/>
    <n v="7397.750769230769"/>
    <n v="200"/>
    <n v="7597.750769230769"/>
    <n v="1600"/>
    <n v="81742.3"/>
    <n v="74144.549230769233"/>
    <s v="Paid"/>
    <s v="HDFC"/>
    <s v="859603761201"/>
    <s v="212782886120"/>
  </r>
  <r>
    <x v="4829"/>
    <x v="87"/>
    <x v="0"/>
    <n v="30"/>
    <x v="3"/>
    <x v="2"/>
    <x v="3"/>
    <s v="2019-05-13"/>
    <x v="0"/>
    <x v="0"/>
    <n v="26"/>
    <n v="23"/>
    <n v="3"/>
    <n v="6"/>
    <n v="34666"/>
    <n v="1333.3076923076924"/>
    <n v="30666.076923076926"/>
    <n v="6133.2153846153851"/>
    <n v="3066.6076923076926"/>
    <n v="3679.9292307692308"/>
    <n v="200"/>
    <n v="3879.9292307692308"/>
    <n v="1200"/>
    <n v="41065.9"/>
    <n v="37185.970769230771"/>
    <s v="Paid"/>
    <s v="Axis"/>
    <s v="856329816602"/>
    <s v="515965435918"/>
  </r>
  <r>
    <x v="4830"/>
    <x v="100"/>
    <x v="0"/>
    <n v="30"/>
    <x v="6"/>
    <x v="0"/>
    <x v="3"/>
    <s v="2024-06-21"/>
    <x v="0"/>
    <x v="0"/>
    <n v="26"/>
    <n v="22"/>
    <n v="4"/>
    <n v="6"/>
    <n v="67536"/>
    <n v="2597.5384615384614"/>
    <n v="57145.846153846149"/>
    <n v="11429.16923076923"/>
    <n v="5714.5846153846151"/>
    <n v="6857.5015384615372"/>
    <n v="200"/>
    <n v="7057.5015384615372"/>
    <n v="1200"/>
    <n v="75489.600000000006"/>
    <n v="68432.098461538466"/>
    <s v="Paid"/>
    <s v="SBI"/>
    <s v="483324757971"/>
    <s v="100383033206"/>
  </r>
  <r>
    <x v="4831"/>
    <x v="134"/>
    <x v="0"/>
    <n v="25"/>
    <x v="2"/>
    <x v="1"/>
    <x v="4"/>
    <s v="2022-10-31"/>
    <x v="0"/>
    <x v="0"/>
    <n v="26"/>
    <n v="24"/>
    <n v="2"/>
    <n v="11"/>
    <n v="70994"/>
    <n v="2730.5384615384614"/>
    <n v="65532.923076923078"/>
    <n v="13106.584615384616"/>
    <n v="6553.292307692308"/>
    <n v="7863.9507692307689"/>
    <n v="200"/>
    <n v="8063.9507692307689"/>
    <n v="2200"/>
    <n v="87392.8"/>
    <n v="79328.849230769236"/>
    <s v="Paid"/>
    <s v="SBI"/>
    <s v="957808972992"/>
    <s v="842951725998"/>
  </r>
  <r>
    <x v="4832"/>
    <x v="196"/>
    <x v="0"/>
    <n v="27"/>
    <x v="1"/>
    <x v="2"/>
    <x v="5"/>
    <s v="2022-05-25"/>
    <x v="0"/>
    <x v="0"/>
    <n v="26"/>
    <n v="25"/>
    <n v="1"/>
    <n v="0"/>
    <n v="79439"/>
    <n v="3055.3461538461538"/>
    <n v="76383.653846153844"/>
    <n v="15276.73076923077"/>
    <n v="7638.3653846153848"/>
    <n v="9166.038461538461"/>
    <n v="200"/>
    <n v="9366.038461538461"/>
    <n v="0"/>
    <n v="99298.75"/>
    <n v="89932.711538461532"/>
    <s v="Paid"/>
    <s v="HDFC"/>
    <s v="684676004946"/>
    <s v="862067323866"/>
  </r>
  <r>
    <x v="4833"/>
    <x v="176"/>
    <x v="0"/>
    <n v="28"/>
    <x v="0"/>
    <x v="0"/>
    <x v="3"/>
    <s v="2022-12-06"/>
    <x v="0"/>
    <x v="0"/>
    <n v="26"/>
    <n v="24"/>
    <n v="2"/>
    <n v="7"/>
    <n v="71951"/>
    <n v="2767.3461538461538"/>
    <n v="66416.307692307688"/>
    <n v="13283.261538461538"/>
    <n v="6641.6307692307691"/>
    <n v="7969.9569230769221"/>
    <n v="200"/>
    <n v="8169.9569230769221"/>
    <n v="1400"/>
    <n v="87741.2"/>
    <n v="79571.24307692307"/>
    <s v="Paid"/>
    <s v="Axis"/>
    <s v="694025744651"/>
    <s v="756955566702"/>
  </r>
  <r>
    <x v="4834"/>
    <x v="70"/>
    <x v="0"/>
    <n v="50"/>
    <x v="1"/>
    <x v="3"/>
    <x v="2"/>
    <s v="2023-08-09"/>
    <x v="0"/>
    <x v="0"/>
    <n v="26"/>
    <n v="23"/>
    <n v="3"/>
    <n v="8"/>
    <n v="79724"/>
    <n v="3066.3076923076924"/>
    <n v="70525.076923076922"/>
    <n v="14105.015384615384"/>
    <n v="7052.5076923076922"/>
    <n v="8463.0092307692303"/>
    <n v="200"/>
    <n v="8663.0092307692303"/>
    <n v="1600"/>
    <n v="93282.6"/>
    <n v="84619.590769230781"/>
    <s v="Paid"/>
    <s v="Axis"/>
    <s v="544847890147"/>
    <s v="444040365348"/>
  </r>
  <r>
    <x v="4835"/>
    <x v="26"/>
    <x v="1"/>
    <n v="26"/>
    <x v="1"/>
    <x v="5"/>
    <x v="3"/>
    <s v="2020-01-29"/>
    <x v="0"/>
    <x v="0"/>
    <n v="26"/>
    <n v="21"/>
    <n v="5"/>
    <n v="7"/>
    <n v="28252"/>
    <n v="1086.6153846153845"/>
    <n v="22818.923076923074"/>
    <n v="4563.7846153846149"/>
    <n v="2281.8923076923074"/>
    <n v="2738.270769230769"/>
    <n v="200"/>
    <n v="2938.270769230769"/>
    <n v="1400"/>
    <n v="31064.6"/>
    <n v="28126.329230769228"/>
    <s v="Paid"/>
    <s v="Axis"/>
    <s v="251332557071"/>
    <s v="749358438743"/>
  </r>
  <r>
    <x v="4836"/>
    <x v="181"/>
    <x v="0"/>
    <n v="48"/>
    <x v="3"/>
    <x v="1"/>
    <x v="4"/>
    <s v="2020-01-08"/>
    <x v="0"/>
    <x v="0"/>
    <n v="26"/>
    <n v="22"/>
    <n v="4"/>
    <n v="0"/>
    <n v="21797"/>
    <n v="838.34615384615381"/>
    <n v="18443.615384615383"/>
    <n v="3688.7230769230769"/>
    <n v="1844.3615384615384"/>
    <n v="2213.2338461538457"/>
    <n v="200"/>
    <n v="2413.2338461538457"/>
    <n v="0"/>
    <n v="23976.699999999997"/>
    <n v="21563.466153846151"/>
    <s v="Paid"/>
    <s v="HDFC"/>
    <s v="414855419646"/>
    <s v="212648391204"/>
  </r>
  <r>
    <x v="4837"/>
    <x v="150"/>
    <x v="0"/>
    <n v="45"/>
    <x v="0"/>
    <x v="1"/>
    <x v="1"/>
    <s v="2024-06-08"/>
    <x v="0"/>
    <x v="0"/>
    <n v="26"/>
    <n v="24"/>
    <n v="2"/>
    <n v="5"/>
    <n v="49784"/>
    <n v="1914.7692307692307"/>
    <n v="45954.461538461539"/>
    <n v="9190.8923076923074"/>
    <n v="4595.4461538461537"/>
    <n v="5514.5353846153848"/>
    <n v="200"/>
    <n v="5714.5353846153848"/>
    <n v="1000"/>
    <n v="60740.800000000003"/>
    <n v="55026.264615384614"/>
    <s v="Paid"/>
    <s v="ICICI"/>
    <s v="960106672375"/>
    <s v="874841460671"/>
  </r>
  <r>
    <x v="4838"/>
    <x v="163"/>
    <x v="0"/>
    <n v="37"/>
    <x v="1"/>
    <x v="0"/>
    <x v="6"/>
    <s v="2021-09-25"/>
    <x v="0"/>
    <x v="0"/>
    <n v="26"/>
    <n v="25"/>
    <n v="1"/>
    <n v="19"/>
    <n v="53607"/>
    <n v="2061.8076923076924"/>
    <n v="51545.192307692312"/>
    <n v="10309.038461538463"/>
    <n v="5154.5192307692314"/>
    <n v="6185.4230769230771"/>
    <n v="200"/>
    <n v="6385.4230769230771"/>
    <n v="3800"/>
    <n v="70808.75"/>
    <n v="64423.326923076922"/>
    <s v="Paid"/>
    <s v="Axis"/>
    <s v="843841742339"/>
    <s v="575610002940"/>
  </r>
  <r>
    <x v="4839"/>
    <x v="84"/>
    <x v="0"/>
    <n v="27"/>
    <x v="6"/>
    <x v="2"/>
    <x v="5"/>
    <s v="2019-09-04"/>
    <x v="0"/>
    <x v="0"/>
    <n v="26"/>
    <n v="25"/>
    <n v="1"/>
    <n v="12"/>
    <n v="25925"/>
    <n v="997.11538461538464"/>
    <n v="24927.884615384617"/>
    <n v="4985.5769230769238"/>
    <n v="2492.7884615384619"/>
    <n v="2991.3461538461538"/>
    <n v="200"/>
    <n v="3191.3461538461538"/>
    <n v="2400"/>
    <n v="34806.25"/>
    <n v="31614.903846153848"/>
    <s v="Paid"/>
    <s v="ICICI"/>
    <s v="262282723117"/>
    <s v="976059908003"/>
  </r>
  <r>
    <x v="4840"/>
    <x v="102"/>
    <x v="0"/>
    <n v="27"/>
    <x v="2"/>
    <x v="5"/>
    <x v="4"/>
    <s v="2023-03-02"/>
    <x v="0"/>
    <x v="0"/>
    <n v="26"/>
    <n v="22"/>
    <n v="4"/>
    <n v="5"/>
    <n v="46803"/>
    <n v="1800.1153846153845"/>
    <n v="39602.538461538461"/>
    <n v="7920.5076923076922"/>
    <n v="3960.2538461538461"/>
    <n v="4752.3046153846153"/>
    <n v="200"/>
    <n v="4952.3046153846153"/>
    <n v="1000"/>
    <n v="52483.3"/>
    <n v="47530.995384615388"/>
    <s v="Paid"/>
    <s v="Axis"/>
    <s v="876453778585"/>
    <s v="787678122123"/>
  </r>
  <r>
    <x v="4841"/>
    <x v="95"/>
    <x v="0"/>
    <n v="40"/>
    <x v="5"/>
    <x v="4"/>
    <x v="5"/>
    <s v="2023-08-13"/>
    <x v="0"/>
    <x v="0"/>
    <n v="26"/>
    <n v="24"/>
    <n v="2"/>
    <n v="15"/>
    <n v="38693"/>
    <n v="1488.1923076923076"/>
    <n v="35716.615384615383"/>
    <n v="7143.3230769230768"/>
    <n v="3571.6615384615384"/>
    <n v="4285.9938461538459"/>
    <n v="200"/>
    <n v="4485.9938461538459"/>
    <n v="3000"/>
    <n v="49431.6"/>
    <n v="44945.606153846151"/>
    <s v="Paid"/>
    <s v="HDFC"/>
    <s v="330818331644"/>
    <s v="411363760870"/>
  </r>
  <r>
    <x v="4842"/>
    <x v="165"/>
    <x v="0"/>
    <n v="23"/>
    <x v="7"/>
    <x v="0"/>
    <x v="3"/>
    <s v="2021-07-21"/>
    <x v="0"/>
    <x v="0"/>
    <n v="26"/>
    <n v="22"/>
    <n v="4"/>
    <n v="18"/>
    <n v="22878"/>
    <n v="879.92307692307691"/>
    <n v="19358.307692307691"/>
    <n v="3871.6615384615384"/>
    <n v="1935.8307692307692"/>
    <n v="2322.9969230769229"/>
    <n v="200"/>
    <n v="2522.9969230769229"/>
    <n v="3600"/>
    <n v="28765.8"/>
    <n v="26242.803076923075"/>
    <s v="Paid"/>
    <s v="ICICI"/>
    <s v="187107341516"/>
    <s v="375733451714"/>
  </r>
  <r>
    <x v="4843"/>
    <x v="101"/>
    <x v="0"/>
    <n v="41"/>
    <x v="6"/>
    <x v="2"/>
    <x v="0"/>
    <s v="2024-09-06"/>
    <x v="0"/>
    <x v="0"/>
    <n v="26"/>
    <n v="24"/>
    <n v="2"/>
    <n v="16"/>
    <n v="33299"/>
    <n v="1280.7307692307693"/>
    <n v="30737.538461538461"/>
    <n v="6147.5076923076922"/>
    <n v="3073.7538461538461"/>
    <n v="3688.5046153846151"/>
    <n v="200"/>
    <n v="3888.5046153846151"/>
    <n v="3200"/>
    <n v="43158.8"/>
    <n v="39270.295384615391"/>
    <s v="Paid"/>
    <s v="Axis"/>
    <s v="857871965813"/>
    <s v="909572894326"/>
  </r>
  <r>
    <x v="4844"/>
    <x v="197"/>
    <x v="0"/>
    <n v="47"/>
    <x v="7"/>
    <x v="5"/>
    <x v="1"/>
    <s v="2021-05-09"/>
    <x v="0"/>
    <x v="0"/>
    <n v="26"/>
    <n v="23"/>
    <n v="3"/>
    <n v="3"/>
    <n v="29387"/>
    <n v="1130.2692307692307"/>
    <n v="25996.192307692305"/>
    <n v="5199.2384615384617"/>
    <n v="2599.6192307692309"/>
    <n v="3119.5430769230766"/>
    <n v="200"/>
    <n v="3319.5430769230766"/>
    <n v="600"/>
    <n v="34395.049999999996"/>
    <n v="31075.506923076919"/>
    <s v="Paid"/>
    <s v="SBI"/>
    <s v="598310602432"/>
    <s v="632526648139"/>
  </r>
  <r>
    <x v="4845"/>
    <x v="97"/>
    <x v="0"/>
    <n v="46"/>
    <x v="7"/>
    <x v="1"/>
    <x v="2"/>
    <s v="2021-08-01"/>
    <x v="0"/>
    <x v="0"/>
    <n v="26"/>
    <n v="26"/>
    <n v="0"/>
    <n v="9"/>
    <n v="19118"/>
    <n v="735.30769230769226"/>
    <n v="19118"/>
    <n v="3823.6000000000004"/>
    <n v="1911.8000000000002"/>
    <n v="2294.16"/>
    <n v="200"/>
    <n v="2494.16"/>
    <n v="1800"/>
    <n v="26653.399999999998"/>
    <n v="24159.239999999998"/>
    <s v="Paid"/>
    <s v="Axis"/>
    <s v="895674785657"/>
    <s v="210015626902"/>
  </r>
  <r>
    <x v="4846"/>
    <x v="110"/>
    <x v="1"/>
    <n v="36"/>
    <x v="1"/>
    <x v="4"/>
    <x v="3"/>
    <s v="2020-04-27"/>
    <x v="0"/>
    <x v="0"/>
    <n v="26"/>
    <n v="25"/>
    <n v="1"/>
    <n v="8"/>
    <n v="69229"/>
    <n v="2662.6538461538462"/>
    <n v="66566.346153846156"/>
    <n v="13313.269230769232"/>
    <n v="6656.6346153846162"/>
    <n v="7987.9615384615381"/>
    <n v="200"/>
    <n v="8187.9615384615381"/>
    <n v="1600"/>
    <n v="88136.25"/>
    <n v="79948.288461538468"/>
    <s v="Paid"/>
    <s v="SBI"/>
    <s v="848127892078"/>
    <s v="808418548562"/>
  </r>
  <r>
    <x v="4847"/>
    <x v="67"/>
    <x v="1"/>
    <n v="51"/>
    <x v="0"/>
    <x v="2"/>
    <x v="4"/>
    <s v="2022-12-10"/>
    <x v="0"/>
    <x v="0"/>
    <n v="26"/>
    <n v="24"/>
    <n v="2"/>
    <n v="12"/>
    <n v="56925"/>
    <n v="2189.4230769230771"/>
    <n v="52546.153846153851"/>
    <n v="10509.230769230771"/>
    <n v="5254.6153846153857"/>
    <n v="6305.5384615384619"/>
    <n v="200"/>
    <n v="6505.5384615384619"/>
    <n v="2400"/>
    <n v="70710.000000000015"/>
    <n v="64204.461538461554"/>
    <s v="Paid"/>
    <s v="Axis"/>
    <s v="676573735235"/>
    <s v="725487144239"/>
  </r>
  <r>
    <x v="4848"/>
    <x v="50"/>
    <x v="0"/>
    <n v="50"/>
    <x v="6"/>
    <x v="1"/>
    <x v="2"/>
    <s v="2020-01-04"/>
    <x v="0"/>
    <x v="0"/>
    <n v="26"/>
    <n v="25"/>
    <n v="1"/>
    <n v="2"/>
    <n v="57437"/>
    <n v="2209.1153846153848"/>
    <n v="55227.884615384617"/>
    <n v="11045.576923076924"/>
    <n v="5522.7884615384619"/>
    <n v="6627.3461538461534"/>
    <n v="200"/>
    <n v="6827.3461538461534"/>
    <n v="400"/>
    <n v="72196.250000000015"/>
    <n v="65368.903846153858"/>
    <s v="Paid"/>
    <s v="ICICI"/>
    <s v="490701545559"/>
    <s v="350928629258"/>
  </r>
  <r>
    <x v="4849"/>
    <x v="51"/>
    <x v="1"/>
    <n v="50"/>
    <x v="6"/>
    <x v="0"/>
    <x v="0"/>
    <s v="2023-11-21"/>
    <x v="0"/>
    <x v="0"/>
    <n v="26"/>
    <n v="25"/>
    <n v="1"/>
    <n v="13"/>
    <n v="27350"/>
    <n v="1051.9230769230769"/>
    <n v="26298.076923076922"/>
    <n v="5259.6153846153848"/>
    <n v="2629.8076923076924"/>
    <n v="3155.7692307692305"/>
    <n v="200"/>
    <n v="3355.7692307692305"/>
    <n v="2600"/>
    <n v="36787.5"/>
    <n v="33431.730769230766"/>
    <s v="Paid"/>
    <s v="SBI"/>
    <s v="168174840224"/>
    <s v="137142661415"/>
  </r>
  <r>
    <x v="4850"/>
    <x v="196"/>
    <x v="1"/>
    <n v="34"/>
    <x v="2"/>
    <x v="1"/>
    <x v="5"/>
    <s v="2021-08-15"/>
    <x v="0"/>
    <x v="0"/>
    <n v="26"/>
    <n v="23"/>
    <n v="3"/>
    <n v="11"/>
    <n v="43753"/>
    <n v="1682.8076923076924"/>
    <n v="38704.576923076922"/>
    <n v="7740.9153846153849"/>
    <n v="3870.4576923076925"/>
    <n v="4644.5492307692302"/>
    <n v="200"/>
    <n v="4844.5492307692302"/>
    <n v="2200"/>
    <n v="52515.95"/>
    <n v="47671.400769230764"/>
    <s v="Paid"/>
    <s v="HDFC"/>
    <s v="151618807413"/>
    <s v="821792349780"/>
  </r>
  <r>
    <x v="4851"/>
    <x v="74"/>
    <x v="0"/>
    <n v="32"/>
    <x v="6"/>
    <x v="1"/>
    <x v="1"/>
    <s v="2024-10-30"/>
    <x v="0"/>
    <x v="0"/>
    <n v="26"/>
    <n v="24"/>
    <n v="2"/>
    <n v="4"/>
    <n v="38477"/>
    <n v="1479.8846153846155"/>
    <n v="35517.230769230773"/>
    <n v="7103.4461538461546"/>
    <n v="3551.7230769230773"/>
    <n v="4262.0676923076926"/>
    <n v="200"/>
    <n v="4462.0676923076926"/>
    <n v="800"/>
    <n v="46972.400000000009"/>
    <n v="42510.332307692319"/>
    <s v="Paid"/>
    <s v="Axis"/>
    <s v="182272987882"/>
    <s v="386542739309"/>
  </r>
  <r>
    <x v="4852"/>
    <x v="44"/>
    <x v="1"/>
    <n v="51"/>
    <x v="3"/>
    <x v="3"/>
    <x v="5"/>
    <s v="2019-04-15"/>
    <x v="0"/>
    <x v="0"/>
    <n v="26"/>
    <n v="25"/>
    <n v="1"/>
    <n v="12"/>
    <n v="64095"/>
    <n v="2465.1923076923076"/>
    <n v="61629.807692307688"/>
    <n v="12325.961538461539"/>
    <n v="6162.9807692307695"/>
    <n v="7395.576923076922"/>
    <n v="200"/>
    <n v="7595.576923076922"/>
    <n v="2400"/>
    <n v="82518.749999999985"/>
    <n v="74923.173076923063"/>
    <s v="Paid"/>
    <s v="ICICI"/>
    <s v="225026728023"/>
    <s v="117562411954"/>
  </r>
  <r>
    <x v="4853"/>
    <x v="45"/>
    <x v="0"/>
    <n v="38"/>
    <x v="6"/>
    <x v="4"/>
    <x v="3"/>
    <s v="2022-06-23"/>
    <x v="0"/>
    <x v="0"/>
    <n v="26"/>
    <n v="22"/>
    <n v="4"/>
    <n v="12"/>
    <n v="73414"/>
    <n v="2823.6153846153848"/>
    <n v="62119.538461538468"/>
    <n v="12423.907692307694"/>
    <n v="6211.9538461538468"/>
    <n v="7454.3446153846162"/>
    <n v="200"/>
    <n v="7654.3446153846162"/>
    <n v="2400"/>
    <n v="83155.400000000009"/>
    <n v="75501.055384615393"/>
    <s v="Paid"/>
    <s v="SBI"/>
    <s v="233527631848"/>
    <s v="386683218690"/>
  </r>
  <r>
    <x v="4854"/>
    <x v="132"/>
    <x v="1"/>
    <n v="49"/>
    <x v="1"/>
    <x v="0"/>
    <x v="0"/>
    <s v="2023-02-26"/>
    <x v="0"/>
    <x v="0"/>
    <n v="26"/>
    <n v="25"/>
    <n v="1"/>
    <n v="16"/>
    <n v="36674"/>
    <n v="1410.5384615384614"/>
    <n v="35263.461538461539"/>
    <n v="7052.6923076923085"/>
    <n v="3526.3461538461543"/>
    <n v="4231.6153846153848"/>
    <n v="200"/>
    <n v="4431.6153846153848"/>
    <n v="3200"/>
    <n v="49042.5"/>
    <n v="44610.884615384617"/>
    <s v="Paid"/>
    <s v="ICICI"/>
    <s v="254386312784"/>
    <s v="746337582465"/>
  </r>
  <r>
    <x v="4855"/>
    <x v="138"/>
    <x v="0"/>
    <n v="22"/>
    <x v="6"/>
    <x v="5"/>
    <x v="6"/>
    <s v="2021-12-23"/>
    <x v="0"/>
    <x v="0"/>
    <n v="26"/>
    <n v="23"/>
    <n v="3"/>
    <n v="3"/>
    <n v="63849"/>
    <n v="2455.7307692307691"/>
    <n v="56481.807692307688"/>
    <n v="11296.361538461539"/>
    <n v="5648.1807692307693"/>
    <n v="6777.8169230769226"/>
    <n v="200"/>
    <n v="6977.8169230769226"/>
    <n v="600"/>
    <n v="74026.349999999991"/>
    <n v="67048.533076923064"/>
    <s v="Paid"/>
    <s v="SBI"/>
    <s v="826748917118"/>
    <s v="415146283588"/>
  </r>
  <r>
    <x v="4856"/>
    <x v="126"/>
    <x v="1"/>
    <n v="55"/>
    <x v="4"/>
    <x v="0"/>
    <x v="4"/>
    <s v="2024-05-27"/>
    <x v="0"/>
    <x v="0"/>
    <n v="26"/>
    <n v="23"/>
    <n v="3"/>
    <n v="20"/>
    <n v="24716"/>
    <n v="950.61538461538464"/>
    <n v="21864.153846153848"/>
    <n v="4372.8307692307699"/>
    <n v="2186.4153846153849"/>
    <n v="2623.6984615384617"/>
    <n v="200"/>
    <n v="2823.6984615384617"/>
    <n v="4000"/>
    <n v="32423.4"/>
    <n v="29599.701538461541"/>
    <s v="Paid"/>
    <s v="HDFC"/>
    <s v="102824452605"/>
    <s v="909295138247"/>
  </r>
  <r>
    <x v="4857"/>
    <x v="106"/>
    <x v="0"/>
    <n v="48"/>
    <x v="0"/>
    <x v="5"/>
    <x v="4"/>
    <s v="2023-04-29"/>
    <x v="0"/>
    <x v="0"/>
    <n v="26"/>
    <n v="23"/>
    <n v="3"/>
    <n v="6"/>
    <n v="37333"/>
    <n v="1435.8846153846155"/>
    <n v="33025.346153846156"/>
    <n v="6605.0692307692316"/>
    <n v="3302.5346153846158"/>
    <n v="3963.0415384615385"/>
    <n v="200"/>
    <n v="4163.0415384615389"/>
    <n v="1200"/>
    <n v="44132.950000000004"/>
    <n v="39969.908461538464"/>
    <s v="Paid"/>
    <s v="HDFC"/>
    <s v="246669660378"/>
    <s v="792000465588"/>
  </r>
  <r>
    <x v="4858"/>
    <x v="188"/>
    <x v="1"/>
    <n v="37"/>
    <x v="7"/>
    <x v="4"/>
    <x v="6"/>
    <s v="2022-04-21"/>
    <x v="0"/>
    <x v="0"/>
    <n v="26"/>
    <n v="25"/>
    <n v="1"/>
    <n v="1"/>
    <n v="51012"/>
    <n v="1962"/>
    <n v="49050"/>
    <n v="9810"/>
    <n v="4905"/>
    <n v="5886"/>
    <n v="200"/>
    <n v="6086"/>
    <n v="200"/>
    <n v="63965"/>
    <n v="57879"/>
    <s v="Paid"/>
    <s v="Axis"/>
    <s v="641290831046"/>
    <s v="233782628973"/>
  </r>
  <r>
    <x v="4859"/>
    <x v="54"/>
    <x v="0"/>
    <n v="22"/>
    <x v="7"/>
    <x v="3"/>
    <x v="3"/>
    <s v="2021-06-24"/>
    <x v="0"/>
    <x v="0"/>
    <n v="26"/>
    <n v="25"/>
    <n v="1"/>
    <n v="17"/>
    <n v="42719"/>
    <n v="1643.0384615384614"/>
    <n v="41075.961538461539"/>
    <n v="8215.1923076923085"/>
    <n v="4107.5961538461543"/>
    <n v="4929.1153846153848"/>
    <n v="200"/>
    <n v="5129.1153846153848"/>
    <n v="3400"/>
    <n v="56798.75"/>
    <n v="51669.634615384617"/>
    <s v="Paid"/>
    <s v="SBI"/>
    <s v="793122878762"/>
    <s v="165014868654"/>
  </r>
  <r>
    <x v="4860"/>
    <x v="163"/>
    <x v="0"/>
    <n v="47"/>
    <x v="4"/>
    <x v="3"/>
    <x v="6"/>
    <s v="2021-01-30"/>
    <x v="0"/>
    <x v="0"/>
    <n v="26"/>
    <n v="23"/>
    <n v="3"/>
    <n v="0"/>
    <n v="64207"/>
    <n v="2469.5"/>
    <n v="56798.5"/>
    <n v="11359.7"/>
    <n v="5679.85"/>
    <n v="6815.82"/>
    <n v="200"/>
    <n v="7015.82"/>
    <n v="0"/>
    <n v="73838.05"/>
    <n v="66822.23000000001"/>
    <s v="Paid"/>
    <s v="HDFC"/>
    <s v="495325502800"/>
    <s v="861706088984"/>
  </r>
  <r>
    <x v="4861"/>
    <x v="92"/>
    <x v="1"/>
    <n v="52"/>
    <x v="1"/>
    <x v="3"/>
    <x v="4"/>
    <s v="2022-08-08"/>
    <x v="0"/>
    <x v="0"/>
    <n v="26"/>
    <n v="22"/>
    <n v="4"/>
    <n v="3"/>
    <n v="32128"/>
    <n v="1235.6923076923076"/>
    <n v="27185.230769230766"/>
    <n v="5437.0461538461532"/>
    <n v="2718.5230769230766"/>
    <n v="3262.227692307692"/>
    <n v="200"/>
    <n v="3462.227692307692"/>
    <n v="600"/>
    <n v="35940.799999999996"/>
    <n v="32478.572307692302"/>
    <s v="Paid"/>
    <s v="ICICI"/>
    <s v="268555735571"/>
    <s v="470203929595"/>
  </r>
  <r>
    <x v="4862"/>
    <x v="99"/>
    <x v="1"/>
    <n v="47"/>
    <x v="3"/>
    <x v="4"/>
    <x v="3"/>
    <s v="2020-04-18"/>
    <x v="0"/>
    <x v="0"/>
    <n v="26"/>
    <n v="24"/>
    <n v="2"/>
    <n v="16"/>
    <n v="47496"/>
    <n v="1826.7692307692307"/>
    <n v="43842.461538461539"/>
    <n v="8768.4923076923078"/>
    <n v="4384.2461538461539"/>
    <n v="5261.0953846153843"/>
    <n v="200"/>
    <n v="5461.0953846153843"/>
    <n v="3200"/>
    <n v="60195.199999999997"/>
    <n v="54734.104615384611"/>
    <s v="Paid"/>
    <s v="HDFC"/>
    <s v="699040666388"/>
    <s v="617041792568"/>
  </r>
  <r>
    <x v="4863"/>
    <x v="29"/>
    <x v="1"/>
    <n v="22"/>
    <x v="7"/>
    <x v="0"/>
    <x v="3"/>
    <s v="2024-07-20"/>
    <x v="0"/>
    <x v="0"/>
    <n v="26"/>
    <n v="25"/>
    <n v="1"/>
    <n v="10"/>
    <n v="67164"/>
    <n v="2583.2307692307691"/>
    <n v="64580.769230769227"/>
    <n v="12916.153846153846"/>
    <n v="6458.0769230769229"/>
    <n v="7749.6923076923067"/>
    <n v="200"/>
    <n v="7949.6923076923067"/>
    <n v="2000"/>
    <n v="85955"/>
    <n v="78005.307692307688"/>
    <s v="Paid"/>
    <s v="SBI"/>
    <s v="822289614748"/>
    <s v="821616771392"/>
  </r>
  <r>
    <x v="4864"/>
    <x v="158"/>
    <x v="1"/>
    <n v="23"/>
    <x v="0"/>
    <x v="1"/>
    <x v="4"/>
    <s v="2019-01-08"/>
    <x v="0"/>
    <x v="0"/>
    <n v="26"/>
    <n v="24"/>
    <n v="2"/>
    <n v="7"/>
    <n v="64003"/>
    <n v="2461.6538461538462"/>
    <n v="59079.692307692312"/>
    <n v="11815.938461538462"/>
    <n v="5907.9692307692312"/>
    <n v="7089.5630769230775"/>
    <n v="200"/>
    <n v="7289.5630769230775"/>
    <n v="1400"/>
    <n v="78203.600000000006"/>
    <n v="70914.036923076928"/>
    <s v="Paid"/>
    <s v="Axis"/>
    <s v="843691632879"/>
    <s v="690321665785"/>
  </r>
  <r>
    <x v="4865"/>
    <x v="96"/>
    <x v="1"/>
    <n v="48"/>
    <x v="1"/>
    <x v="5"/>
    <x v="6"/>
    <s v="2022-08-27"/>
    <x v="0"/>
    <x v="0"/>
    <n v="26"/>
    <n v="24"/>
    <n v="2"/>
    <n v="17"/>
    <n v="70558"/>
    <n v="2713.7692307692309"/>
    <n v="65130.461538461546"/>
    <n v="13026.09230769231"/>
    <n v="6513.046153846155"/>
    <n v="7815.6553846153856"/>
    <n v="200"/>
    <n v="8015.6553846153856"/>
    <n v="3400"/>
    <n v="88069.6"/>
    <n v="80053.944615384622"/>
    <s v="Paid"/>
    <s v="HDFC"/>
    <s v="294239765463"/>
    <s v="448854165548"/>
  </r>
  <r>
    <x v="4866"/>
    <x v="124"/>
    <x v="0"/>
    <n v="49"/>
    <x v="7"/>
    <x v="2"/>
    <x v="5"/>
    <s v="2019-12-04"/>
    <x v="0"/>
    <x v="0"/>
    <n v="26"/>
    <n v="24"/>
    <n v="2"/>
    <n v="17"/>
    <n v="32933"/>
    <n v="1266.6538461538462"/>
    <n v="30399.692307692309"/>
    <n v="6079.9384615384624"/>
    <n v="3039.9692307692312"/>
    <n v="3647.9630769230771"/>
    <n v="200"/>
    <n v="3847.9630769230771"/>
    <n v="3400"/>
    <n v="42919.600000000006"/>
    <n v="39071.636923076927"/>
    <s v="Paid"/>
    <s v="Axis"/>
    <s v="748807150101"/>
    <s v="486016570935"/>
  </r>
  <r>
    <x v="4867"/>
    <x v="14"/>
    <x v="0"/>
    <n v="43"/>
    <x v="0"/>
    <x v="4"/>
    <x v="2"/>
    <s v="2022-12-30"/>
    <x v="0"/>
    <x v="0"/>
    <n v="26"/>
    <n v="23"/>
    <n v="3"/>
    <n v="6"/>
    <n v="59273"/>
    <n v="2279.7307692307691"/>
    <n v="52433.807692307688"/>
    <n v="10486.761538461538"/>
    <n v="5243.3807692307691"/>
    <n v="6292.0569230769224"/>
    <n v="200"/>
    <n v="6492.0569230769224"/>
    <n v="1200"/>
    <n v="69363.95"/>
    <n v="62871.893076923072"/>
    <s v="Paid"/>
    <s v="HDFC"/>
    <s v="313277967397"/>
    <s v="385382574164"/>
  </r>
  <r>
    <x v="4868"/>
    <x v="97"/>
    <x v="0"/>
    <n v="25"/>
    <x v="5"/>
    <x v="0"/>
    <x v="0"/>
    <s v="2019-09-07"/>
    <x v="0"/>
    <x v="0"/>
    <n v="26"/>
    <n v="22"/>
    <n v="4"/>
    <n v="4"/>
    <n v="58371"/>
    <n v="2245.0384615384614"/>
    <n v="49390.846153846149"/>
    <n v="9878.1692307692301"/>
    <n v="4939.0846153846151"/>
    <n v="5926.9015384615377"/>
    <n v="200"/>
    <n v="6126.9015384615377"/>
    <n v="800"/>
    <n v="65008.099999999991"/>
    <n v="58881.198461538457"/>
    <s v="Paid"/>
    <s v="SBI"/>
    <s v="628864713780"/>
    <s v="215263751629"/>
  </r>
  <r>
    <x v="4869"/>
    <x v="122"/>
    <x v="0"/>
    <n v="55"/>
    <x v="5"/>
    <x v="5"/>
    <x v="4"/>
    <s v="2021-06-23"/>
    <x v="0"/>
    <x v="0"/>
    <n v="26"/>
    <n v="23"/>
    <n v="3"/>
    <n v="19"/>
    <n v="59060"/>
    <n v="2271.5384615384614"/>
    <n v="52245.38461538461"/>
    <n v="10449.076923076922"/>
    <n v="5224.538461538461"/>
    <n v="6269.4461538461528"/>
    <n v="200"/>
    <n v="6469.4461538461528"/>
    <n v="3800"/>
    <n v="71719"/>
    <n v="65249.553846153845"/>
    <s v="Paid"/>
    <s v="ICICI"/>
    <s v="514931657518"/>
    <s v="862358139044"/>
  </r>
  <r>
    <x v="4870"/>
    <x v="104"/>
    <x v="0"/>
    <n v="31"/>
    <x v="6"/>
    <x v="5"/>
    <x v="3"/>
    <s v="2019-06-30"/>
    <x v="0"/>
    <x v="0"/>
    <n v="26"/>
    <n v="25"/>
    <n v="1"/>
    <n v="20"/>
    <n v="41864"/>
    <n v="1610.1538461538462"/>
    <n v="40253.846153846156"/>
    <n v="8050.7692307692314"/>
    <n v="4025.3846153846157"/>
    <n v="4830.4615384615381"/>
    <n v="200"/>
    <n v="5030.4615384615381"/>
    <n v="4000"/>
    <n v="56330.000000000007"/>
    <n v="51299.538461538468"/>
    <s v="Paid"/>
    <s v="HDFC"/>
    <s v="311828048117"/>
    <s v="282996875630"/>
  </r>
  <r>
    <x v="4871"/>
    <x v="176"/>
    <x v="0"/>
    <n v="37"/>
    <x v="2"/>
    <x v="4"/>
    <x v="0"/>
    <s v="2024-09-23"/>
    <x v="0"/>
    <x v="0"/>
    <n v="26"/>
    <n v="25"/>
    <n v="1"/>
    <n v="9"/>
    <n v="59934"/>
    <n v="2305.1538461538462"/>
    <n v="57628.846153846156"/>
    <n v="11525.769230769232"/>
    <n v="5762.8846153846162"/>
    <n v="6915.4615384615381"/>
    <n v="200"/>
    <n v="7115.4615384615381"/>
    <n v="1800"/>
    <n v="76717.5"/>
    <n v="69602.038461538468"/>
    <s v="Paid"/>
    <s v="SBI"/>
    <s v="376730965020"/>
    <s v="447906126374"/>
  </r>
  <r>
    <x v="4872"/>
    <x v="7"/>
    <x v="1"/>
    <n v="36"/>
    <x v="7"/>
    <x v="0"/>
    <x v="6"/>
    <s v="2023-08-23"/>
    <x v="0"/>
    <x v="0"/>
    <n v="26"/>
    <n v="22"/>
    <n v="4"/>
    <n v="13"/>
    <n v="73498"/>
    <n v="2826.8461538461538"/>
    <n v="62190.615384615383"/>
    <n v="12438.123076923077"/>
    <n v="6219.0615384615385"/>
    <n v="7462.873846153846"/>
    <n v="200"/>
    <n v="7662.873846153846"/>
    <n v="2600"/>
    <n v="83447.8"/>
    <n v="75784.926153846158"/>
    <s v="Paid"/>
    <s v="HDFC"/>
    <s v="423648259385"/>
    <s v="731048940947"/>
  </r>
  <r>
    <x v="4873"/>
    <x v="144"/>
    <x v="1"/>
    <n v="48"/>
    <x v="3"/>
    <x v="2"/>
    <x v="6"/>
    <s v="2025-04-21"/>
    <x v="0"/>
    <x v="0"/>
    <n v="26"/>
    <n v="23"/>
    <n v="3"/>
    <n v="17"/>
    <n v="42658"/>
    <n v="1640.6923076923076"/>
    <n v="37735.923076923078"/>
    <n v="7547.1846153846163"/>
    <n v="3773.5923076923082"/>
    <n v="4528.3107692307694"/>
    <n v="200"/>
    <n v="4728.3107692307694"/>
    <n v="3400"/>
    <n v="52456.7"/>
    <n v="47728.389230769229"/>
    <s v="Paid"/>
    <s v="HDFC"/>
    <s v="215245419812"/>
    <s v="199576910383"/>
  </r>
  <r>
    <x v="4874"/>
    <x v="190"/>
    <x v="0"/>
    <n v="49"/>
    <x v="2"/>
    <x v="2"/>
    <x v="1"/>
    <s v="2025-06-03"/>
    <x v="0"/>
    <x v="0"/>
    <n v="26"/>
    <n v="23"/>
    <n v="3"/>
    <n v="14"/>
    <n v="52068"/>
    <n v="2002.6153846153845"/>
    <n v="46060.153846153844"/>
    <n v="9212.0307692307688"/>
    <n v="4606.0153846153844"/>
    <n v="5527.2184615384613"/>
    <n v="200"/>
    <n v="5727.2184615384613"/>
    <n v="2800"/>
    <n v="62678.2"/>
    <n v="56950.981538461536"/>
    <s v="Paid"/>
    <s v="SBI"/>
    <s v="691756843630"/>
    <s v="200040023414"/>
  </r>
  <r>
    <x v="4875"/>
    <x v="41"/>
    <x v="1"/>
    <n v="40"/>
    <x v="1"/>
    <x v="2"/>
    <x v="5"/>
    <s v="2024-05-14"/>
    <x v="0"/>
    <x v="0"/>
    <n v="26"/>
    <n v="24"/>
    <n v="2"/>
    <n v="1"/>
    <n v="78967"/>
    <n v="3037.1923076923076"/>
    <n v="72892.615384615376"/>
    <n v="14578.523076923077"/>
    <n v="7289.2615384615383"/>
    <n v="8747.1138461538449"/>
    <n v="200"/>
    <n v="8947.1138461538449"/>
    <n v="200"/>
    <n v="94960.39999999998"/>
    <n v="86013.286153846129"/>
    <s v="Paid"/>
    <s v="HDFC"/>
    <s v="403548380438"/>
    <s v="788602529525"/>
  </r>
  <r>
    <x v="4876"/>
    <x v="101"/>
    <x v="1"/>
    <n v="46"/>
    <x v="0"/>
    <x v="2"/>
    <x v="3"/>
    <s v="2024-02-21"/>
    <x v="0"/>
    <x v="0"/>
    <n v="26"/>
    <n v="24"/>
    <n v="2"/>
    <n v="10"/>
    <n v="78999"/>
    <n v="3038.4230769230771"/>
    <n v="72922.153846153844"/>
    <n v="14584.43076923077"/>
    <n v="7292.2153846153851"/>
    <n v="8750.6584615384618"/>
    <n v="200"/>
    <n v="8950.6584615384618"/>
    <n v="2000"/>
    <n v="96798.799999999988"/>
    <n v="87848.141538461525"/>
    <s v="Paid"/>
    <s v="HDFC"/>
    <s v="206108088855"/>
    <s v="299927711617"/>
  </r>
  <r>
    <x v="4877"/>
    <x v="192"/>
    <x v="0"/>
    <n v="44"/>
    <x v="4"/>
    <x v="1"/>
    <x v="0"/>
    <s v="2023-09-27"/>
    <x v="0"/>
    <x v="0"/>
    <n v="26"/>
    <n v="22"/>
    <n v="4"/>
    <n v="15"/>
    <n v="69137"/>
    <n v="2659.1153846153848"/>
    <n v="58500.538461538468"/>
    <n v="11700.107692307694"/>
    <n v="5850.0538461538472"/>
    <n v="7020.0646153846155"/>
    <n v="200"/>
    <n v="7220.0646153846155"/>
    <n v="3000"/>
    <n v="79050.700000000012"/>
    <n v="71830.635384615394"/>
    <s v="Paid"/>
    <s v="Axis"/>
    <s v="948981702028"/>
    <s v="894117148537"/>
  </r>
  <r>
    <x v="4878"/>
    <x v="174"/>
    <x v="1"/>
    <n v="29"/>
    <x v="3"/>
    <x v="2"/>
    <x v="5"/>
    <s v="2024-09-07"/>
    <x v="0"/>
    <x v="0"/>
    <n v="26"/>
    <n v="24"/>
    <n v="2"/>
    <n v="8"/>
    <n v="49617"/>
    <n v="1908.3461538461538"/>
    <n v="45800.307692307688"/>
    <n v="9160.0615384615376"/>
    <n v="4580.0307692307688"/>
    <n v="5496.036923076922"/>
    <n v="200"/>
    <n v="5696.036923076922"/>
    <n v="1600"/>
    <n v="61140.399999999994"/>
    <n v="55444.363076923073"/>
    <s v="Paid"/>
    <s v="ICICI"/>
    <s v="977789603662"/>
    <s v="192593058555"/>
  </r>
  <r>
    <x v="4879"/>
    <x v="115"/>
    <x v="0"/>
    <n v="38"/>
    <x v="6"/>
    <x v="1"/>
    <x v="1"/>
    <s v="2025-10-11"/>
    <x v="0"/>
    <x v="0"/>
    <n v="26"/>
    <n v="23"/>
    <n v="3"/>
    <n v="11"/>
    <n v="41730"/>
    <n v="1605"/>
    <n v="36915"/>
    <n v="7383"/>
    <n v="3691.5"/>
    <n v="4429.8"/>
    <n v="200"/>
    <n v="4629.8"/>
    <n v="2200"/>
    <n v="50189.5"/>
    <n v="45559.7"/>
    <s v="Paid"/>
    <s v="SBI"/>
    <s v="298749867309"/>
    <s v="793581872718"/>
  </r>
  <r>
    <x v="4880"/>
    <x v="26"/>
    <x v="0"/>
    <n v="43"/>
    <x v="3"/>
    <x v="2"/>
    <x v="5"/>
    <s v="2021-02-15"/>
    <x v="0"/>
    <x v="0"/>
    <n v="26"/>
    <n v="21"/>
    <n v="5"/>
    <n v="11"/>
    <n v="24358"/>
    <n v="936.84615384615381"/>
    <n v="19673.76923076923"/>
    <n v="3934.7538461538461"/>
    <n v="1967.376923076923"/>
    <n v="2360.8523076923075"/>
    <n v="200"/>
    <n v="2560.8523076923075"/>
    <n v="2200"/>
    <n v="27775.9"/>
    <n v="25215.047692307693"/>
    <s v="Paid"/>
    <s v="ICICI"/>
    <s v="449423082455"/>
    <s v="864035202907"/>
  </r>
  <r>
    <x v="4881"/>
    <x v="170"/>
    <x v="0"/>
    <n v="43"/>
    <x v="1"/>
    <x v="1"/>
    <x v="5"/>
    <s v="2022-06-04"/>
    <x v="0"/>
    <x v="0"/>
    <n v="26"/>
    <n v="23"/>
    <n v="3"/>
    <n v="4"/>
    <n v="30555"/>
    <n v="1175.1923076923076"/>
    <n v="27029.423076923074"/>
    <n v="5405.8846153846152"/>
    <n v="2702.9423076923076"/>
    <n v="3243.5307692307688"/>
    <n v="200"/>
    <n v="3443.5307692307688"/>
    <n v="800"/>
    <n v="35938.249999999993"/>
    <n v="32494.719230769224"/>
    <s v="Paid"/>
    <s v="SBI"/>
    <s v="484766857949"/>
    <s v="341418893983"/>
  </r>
  <r>
    <x v="4882"/>
    <x v="188"/>
    <x v="1"/>
    <n v="48"/>
    <x v="4"/>
    <x v="2"/>
    <x v="6"/>
    <s v="2020-06-15"/>
    <x v="0"/>
    <x v="0"/>
    <n v="26"/>
    <n v="24"/>
    <n v="2"/>
    <n v="9"/>
    <n v="64701"/>
    <n v="2488.5"/>
    <n v="59724"/>
    <n v="11944.800000000001"/>
    <n v="5972.4000000000005"/>
    <n v="7166.88"/>
    <n v="200"/>
    <n v="7366.88"/>
    <n v="1800"/>
    <n v="79441.2"/>
    <n v="72074.319999999992"/>
    <s v="Paid"/>
    <s v="HDFC"/>
    <s v="101286095340"/>
    <s v="707303461495"/>
  </r>
  <r>
    <x v="4883"/>
    <x v="135"/>
    <x v="1"/>
    <n v="35"/>
    <x v="5"/>
    <x v="0"/>
    <x v="6"/>
    <s v="2022-07-14"/>
    <x v="0"/>
    <x v="0"/>
    <n v="26"/>
    <n v="24"/>
    <n v="2"/>
    <n v="19"/>
    <n v="24514"/>
    <n v="942.84615384615381"/>
    <n v="22628.307692307691"/>
    <n v="4525.6615384615388"/>
    <n v="2262.8307692307694"/>
    <n v="2715.396923076923"/>
    <n v="200"/>
    <n v="2915.396923076923"/>
    <n v="3800"/>
    <n v="33216.800000000003"/>
    <n v="30301.403076923081"/>
    <s v="Paid"/>
    <s v="ICICI"/>
    <s v="998504538631"/>
    <s v="923265070897"/>
  </r>
  <r>
    <x v="4884"/>
    <x v="65"/>
    <x v="1"/>
    <n v="48"/>
    <x v="2"/>
    <x v="5"/>
    <x v="6"/>
    <s v="2025-02-11"/>
    <x v="0"/>
    <x v="0"/>
    <n v="26"/>
    <n v="23"/>
    <n v="3"/>
    <n v="20"/>
    <n v="48720"/>
    <n v="1873.8461538461538"/>
    <n v="43098.461538461539"/>
    <n v="8619.6923076923085"/>
    <n v="4309.8461538461543"/>
    <n v="5171.8153846153846"/>
    <n v="200"/>
    <n v="5371.8153846153846"/>
    <n v="4000"/>
    <n v="60028"/>
    <n v="54656.184615384613"/>
    <s v="Paid"/>
    <s v="ICICI"/>
    <s v="209529074533"/>
    <s v="738388714424"/>
  </r>
  <r>
    <x v="4885"/>
    <x v="95"/>
    <x v="1"/>
    <n v="26"/>
    <x v="6"/>
    <x v="5"/>
    <x v="6"/>
    <s v="2025-02-25"/>
    <x v="0"/>
    <x v="0"/>
    <n v="26"/>
    <n v="23"/>
    <n v="3"/>
    <n v="17"/>
    <n v="70007"/>
    <n v="2692.5769230769229"/>
    <n v="61929.269230769227"/>
    <n v="12385.853846153846"/>
    <n v="6192.9269230769232"/>
    <n v="7431.5123076923073"/>
    <n v="200"/>
    <n v="7631.5123076923073"/>
    <n v="3400"/>
    <n v="83908.05"/>
    <n v="76276.537692307698"/>
    <s v="Paid"/>
    <s v="SBI"/>
    <s v="860759208434"/>
    <s v="111499163234"/>
  </r>
  <r>
    <x v="4886"/>
    <x v="187"/>
    <x v="1"/>
    <n v="38"/>
    <x v="4"/>
    <x v="0"/>
    <x v="5"/>
    <s v="2021-02-03"/>
    <x v="0"/>
    <x v="0"/>
    <n v="26"/>
    <n v="22"/>
    <n v="4"/>
    <n v="3"/>
    <n v="46098"/>
    <n v="1773"/>
    <n v="39006"/>
    <n v="7801.2000000000007"/>
    <n v="3900.6000000000004"/>
    <n v="4680.72"/>
    <n v="200"/>
    <n v="4880.72"/>
    <n v="600"/>
    <n v="51307.799999999996"/>
    <n v="46427.079999999994"/>
    <s v="Paid"/>
    <s v="SBI"/>
    <s v="234995649303"/>
    <s v="983984546531"/>
  </r>
  <r>
    <x v="4887"/>
    <x v="66"/>
    <x v="0"/>
    <n v="26"/>
    <x v="5"/>
    <x v="3"/>
    <x v="4"/>
    <s v="2020-10-02"/>
    <x v="0"/>
    <x v="0"/>
    <n v="26"/>
    <n v="22"/>
    <n v="4"/>
    <n v="16"/>
    <n v="55940"/>
    <n v="2151.5384615384614"/>
    <n v="47333.846153846149"/>
    <n v="9466.7692307692305"/>
    <n v="4733.3846153846152"/>
    <n v="5680.0615384615376"/>
    <n v="200"/>
    <n v="5880.0615384615376"/>
    <n v="3200"/>
    <n v="64733.999999999993"/>
    <n v="58853.938461538455"/>
    <s v="Paid"/>
    <s v="ICICI"/>
    <s v="516037411191"/>
    <s v="226584265912"/>
  </r>
  <r>
    <x v="4888"/>
    <x v="181"/>
    <x v="1"/>
    <n v="22"/>
    <x v="1"/>
    <x v="5"/>
    <x v="1"/>
    <s v="2019-07-07"/>
    <x v="0"/>
    <x v="0"/>
    <n v="26"/>
    <n v="23"/>
    <n v="3"/>
    <n v="16"/>
    <n v="79117"/>
    <n v="3042.9615384615386"/>
    <n v="69988.11538461539"/>
    <n v="13997.623076923079"/>
    <n v="6998.8115384615394"/>
    <n v="8398.5738461538458"/>
    <n v="200"/>
    <n v="8598.5738461538458"/>
    <n v="3200"/>
    <n v="94184.55"/>
    <n v="85585.976153846161"/>
    <s v="Paid"/>
    <s v="SBI"/>
    <s v="237484762715"/>
    <s v="141398760462"/>
  </r>
  <r>
    <x v="4889"/>
    <x v="110"/>
    <x v="1"/>
    <n v="38"/>
    <x v="5"/>
    <x v="4"/>
    <x v="5"/>
    <s v="2023-01-09"/>
    <x v="0"/>
    <x v="0"/>
    <n v="26"/>
    <n v="23"/>
    <n v="3"/>
    <n v="18"/>
    <n v="68742"/>
    <n v="2643.9230769230771"/>
    <n v="60810.230769230773"/>
    <n v="12162.046153846155"/>
    <n v="6081.0230769230775"/>
    <n v="7297.2276923076925"/>
    <n v="200"/>
    <n v="7497.2276923076925"/>
    <n v="3600"/>
    <n v="82653.300000000017"/>
    <n v="75156.072307692331"/>
    <s v="Paid"/>
    <s v="Axis"/>
    <s v="445225852179"/>
    <s v="263576002226"/>
  </r>
  <r>
    <x v="4890"/>
    <x v="169"/>
    <x v="1"/>
    <n v="40"/>
    <x v="5"/>
    <x v="5"/>
    <x v="3"/>
    <s v="2021-10-27"/>
    <x v="0"/>
    <x v="0"/>
    <n v="26"/>
    <n v="26"/>
    <n v="0"/>
    <n v="5"/>
    <n v="28041"/>
    <n v="1078.5"/>
    <n v="28041"/>
    <n v="5608.2000000000007"/>
    <n v="2804.1000000000004"/>
    <n v="3364.92"/>
    <n v="200"/>
    <n v="3564.92"/>
    <n v="1000"/>
    <n v="37453.299999999996"/>
    <n v="33888.379999999997"/>
    <s v="Paid"/>
    <s v="Axis"/>
    <s v="363518643225"/>
    <s v="200123189052"/>
  </r>
  <r>
    <x v="4891"/>
    <x v="91"/>
    <x v="0"/>
    <n v="43"/>
    <x v="7"/>
    <x v="1"/>
    <x v="6"/>
    <s v="2021-10-27"/>
    <x v="0"/>
    <x v="0"/>
    <n v="26"/>
    <n v="23"/>
    <n v="3"/>
    <n v="1"/>
    <n v="47305"/>
    <n v="1819.4230769230769"/>
    <n v="41846.730769230766"/>
    <n v="8369.3461538461543"/>
    <n v="4184.6730769230771"/>
    <n v="5021.6076923076917"/>
    <n v="200"/>
    <n v="5221.6076923076917"/>
    <n v="200"/>
    <n v="54600.75"/>
    <n v="49379.142307692309"/>
    <s v="Paid"/>
    <s v="ICICI"/>
    <s v="705126113344"/>
    <s v="612961292144"/>
  </r>
  <r>
    <x v="4892"/>
    <x v="115"/>
    <x v="1"/>
    <n v="25"/>
    <x v="7"/>
    <x v="3"/>
    <x v="6"/>
    <s v="2025-10-26"/>
    <x v="0"/>
    <x v="0"/>
    <n v="26"/>
    <n v="22"/>
    <n v="4"/>
    <n v="11"/>
    <n v="40907"/>
    <n v="1573.3461538461538"/>
    <n v="34613.615384615383"/>
    <n v="6922.7230769230773"/>
    <n v="3461.3615384615387"/>
    <n v="4153.6338461538462"/>
    <n v="200"/>
    <n v="4353.6338461538462"/>
    <n v="2200"/>
    <n v="47197.7"/>
    <n v="42844.06615384615"/>
    <s v="Paid"/>
    <s v="Axis"/>
    <s v="910492480850"/>
    <s v="179689058358"/>
  </r>
  <r>
    <x v="4893"/>
    <x v="188"/>
    <x v="0"/>
    <n v="35"/>
    <x v="4"/>
    <x v="4"/>
    <x v="0"/>
    <s v="2022-04-03"/>
    <x v="0"/>
    <x v="0"/>
    <n v="26"/>
    <n v="24"/>
    <n v="2"/>
    <n v="10"/>
    <n v="32990"/>
    <n v="1268.8461538461538"/>
    <n v="30452.307692307691"/>
    <n v="6090.461538461539"/>
    <n v="3045.2307692307695"/>
    <n v="3654.2769230769227"/>
    <n v="200"/>
    <n v="3854.2769230769227"/>
    <n v="2000"/>
    <n v="41588"/>
    <n v="37733.723076923081"/>
    <s v="Paid"/>
    <s v="HDFC"/>
    <s v="340024697114"/>
    <s v="226448977790"/>
  </r>
  <r>
    <x v="4894"/>
    <x v="75"/>
    <x v="1"/>
    <n v="54"/>
    <x v="3"/>
    <x v="3"/>
    <x v="3"/>
    <s v="2021-04-01"/>
    <x v="0"/>
    <x v="0"/>
    <n v="26"/>
    <n v="23"/>
    <n v="3"/>
    <n v="16"/>
    <n v="69499"/>
    <n v="2673.0384615384614"/>
    <n v="61479.88461538461"/>
    <n v="12295.976923076923"/>
    <n v="6147.9884615384617"/>
    <n v="7377.5861538461531"/>
    <n v="200"/>
    <n v="7577.5861538461531"/>
    <n v="3200"/>
    <n v="83123.849999999991"/>
    <n v="75546.263846153844"/>
    <s v="Paid"/>
    <s v="SBI"/>
    <s v="604413100476"/>
    <s v="161083796556"/>
  </r>
  <r>
    <x v="4895"/>
    <x v="59"/>
    <x v="1"/>
    <n v="53"/>
    <x v="2"/>
    <x v="5"/>
    <x v="4"/>
    <s v="2019-03-26"/>
    <x v="0"/>
    <x v="0"/>
    <n v="26"/>
    <n v="25"/>
    <n v="1"/>
    <n v="5"/>
    <n v="41553"/>
    <n v="1598.1923076923076"/>
    <n v="39954.807692307688"/>
    <n v="7990.9615384615381"/>
    <n v="3995.4807692307691"/>
    <n v="4794.576923076922"/>
    <n v="200"/>
    <n v="4994.576923076922"/>
    <n v="1000"/>
    <n v="52941.249999999993"/>
    <n v="47946.673076923071"/>
    <s v="Paid"/>
    <s v="ICICI"/>
    <s v="680293461733"/>
    <s v="832322185124"/>
  </r>
  <r>
    <x v="4896"/>
    <x v="134"/>
    <x v="0"/>
    <n v="43"/>
    <x v="6"/>
    <x v="2"/>
    <x v="5"/>
    <s v="2023-06-03"/>
    <x v="0"/>
    <x v="0"/>
    <n v="26"/>
    <n v="23"/>
    <n v="3"/>
    <n v="3"/>
    <n v="56591"/>
    <n v="2176.5769230769229"/>
    <n v="50061.269230769227"/>
    <n v="10012.253846153846"/>
    <n v="5006.126923076923"/>
    <n v="6007.3523076923066"/>
    <n v="200"/>
    <n v="6207.3523076923066"/>
    <n v="600"/>
    <n v="65679.649999999994"/>
    <n v="59472.297692307686"/>
    <s v="Paid"/>
    <s v="SBI"/>
    <s v="803458312950"/>
    <s v="594286395116"/>
  </r>
  <r>
    <x v="4897"/>
    <x v="16"/>
    <x v="0"/>
    <n v="42"/>
    <x v="2"/>
    <x v="4"/>
    <x v="6"/>
    <s v="2025-07-02"/>
    <x v="0"/>
    <x v="0"/>
    <n v="26"/>
    <n v="24"/>
    <n v="2"/>
    <n v="3"/>
    <n v="47074"/>
    <n v="1810.5384615384614"/>
    <n v="43452.923076923078"/>
    <n v="8690.584615384616"/>
    <n v="4345.292307692308"/>
    <n v="5214.3507692307694"/>
    <n v="200"/>
    <n v="5414.3507692307694"/>
    <n v="600"/>
    <n v="57088.800000000003"/>
    <n v="51674.449230769234"/>
    <s v="Paid"/>
    <s v="HDFC"/>
    <s v="877206009058"/>
    <s v="126998616704"/>
  </r>
  <r>
    <x v="4898"/>
    <x v="90"/>
    <x v="1"/>
    <n v="22"/>
    <x v="7"/>
    <x v="1"/>
    <x v="6"/>
    <s v="2024-06-13"/>
    <x v="0"/>
    <x v="0"/>
    <n v="26"/>
    <n v="22"/>
    <n v="4"/>
    <n v="0"/>
    <n v="45739"/>
    <n v="1759.1923076923076"/>
    <n v="38702.230769230766"/>
    <n v="7740.4461538461537"/>
    <n v="3870.2230769230769"/>
    <n v="4644.2676923076915"/>
    <n v="200"/>
    <n v="4844.2676923076915"/>
    <n v="0"/>
    <n v="50312.899999999994"/>
    <n v="45468.6323076923"/>
    <s v="Paid"/>
    <s v="ICICI"/>
    <s v="872231782979"/>
    <s v="305208330929"/>
  </r>
  <r>
    <x v="4899"/>
    <x v="142"/>
    <x v="1"/>
    <n v="34"/>
    <x v="2"/>
    <x v="5"/>
    <x v="5"/>
    <s v="2023-04-25"/>
    <x v="0"/>
    <x v="0"/>
    <n v="26"/>
    <n v="22"/>
    <n v="4"/>
    <n v="12"/>
    <n v="40482"/>
    <n v="1557"/>
    <n v="34254"/>
    <n v="6850.8"/>
    <n v="3425.4"/>
    <n v="4110.4799999999996"/>
    <n v="200"/>
    <n v="4310.4799999999996"/>
    <n v="2400"/>
    <n v="46930.200000000004"/>
    <n v="42619.72"/>
    <s v="Paid"/>
    <s v="ICICI"/>
    <s v="497695472441"/>
    <s v="375940078945"/>
  </r>
  <r>
    <x v="4900"/>
    <x v="41"/>
    <x v="1"/>
    <n v="51"/>
    <x v="1"/>
    <x v="3"/>
    <x v="0"/>
    <s v="2022-05-13"/>
    <x v="0"/>
    <x v="0"/>
    <n v="26"/>
    <n v="24"/>
    <n v="2"/>
    <n v="11"/>
    <n v="66022"/>
    <n v="2539.3076923076924"/>
    <n v="60943.384615384617"/>
    <n v="12188.676923076924"/>
    <n v="6094.3384615384621"/>
    <n v="7313.2061538461539"/>
    <n v="200"/>
    <n v="7513.2061538461539"/>
    <n v="2200"/>
    <n v="81426.399999999994"/>
    <n v="73913.193846153838"/>
    <s v="Paid"/>
    <s v="Axis"/>
    <s v="854189990534"/>
    <s v="991518170765"/>
  </r>
  <r>
    <x v="4901"/>
    <x v="186"/>
    <x v="0"/>
    <n v="27"/>
    <x v="2"/>
    <x v="0"/>
    <x v="0"/>
    <s v="2023-04-12"/>
    <x v="0"/>
    <x v="0"/>
    <n v="26"/>
    <n v="23"/>
    <n v="3"/>
    <n v="19"/>
    <n v="56935"/>
    <n v="2189.8076923076924"/>
    <n v="50365.576923076922"/>
    <n v="10073.115384615385"/>
    <n v="5036.5576923076924"/>
    <n v="6043.8692307692309"/>
    <n v="200"/>
    <n v="6243.8692307692309"/>
    <n v="3800"/>
    <n v="69275.25"/>
    <n v="63031.380769230767"/>
    <s v="Paid"/>
    <s v="HDFC"/>
    <s v="794284821906"/>
    <s v="634593282903"/>
  </r>
  <r>
    <x v="4902"/>
    <x v="165"/>
    <x v="0"/>
    <n v="34"/>
    <x v="0"/>
    <x v="2"/>
    <x v="0"/>
    <s v="2020-04-23"/>
    <x v="0"/>
    <x v="0"/>
    <n v="26"/>
    <n v="23"/>
    <n v="3"/>
    <n v="10"/>
    <n v="58024"/>
    <n v="2231.6923076923076"/>
    <n v="51328.923076923078"/>
    <n v="10265.784615384617"/>
    <n v="5132.8923076923083"/>
    <n v="6159.4707692307693"/>
    <n v="200"/>
    <n v="6359.4707692307693"/>
    <n v="2000"/>
    <n v="68727.600000000006"/>
    <n v="62368.129230769235"/>
    <s v="Paid"/>
    <s v="HDFC"/>
    <s v="275605695683"/>
    <s v="595799994198"/>
  </r>
  <r>
    <x v="4903"/>
    <x v="156"/>
    <x v="0"/>
    <n v="24"/>
    <x v="1"/>
    <x v="3"/>
    <x v="3"/>
    <s v="2024-11-05"/>
    <x v="0"/>
    <x v="0"/>
    <n v="26"/>
    <n v="24"/>
    <n v="2"/>
    <n v="19"/>
    <n v="18911"/>
    <n v="727.34615384615381"/>
    <n v="17456.307692307691"/>
    <n v="3491.2615384615383"/>
    <n v="1745.6307692307691"/>
    <n v="2094.7569230769227"/>
    <n v="200"/>
    <n v="2294.7569230769227"/>
    <n v="3800"/>
    <n v="26493.199999999997"/>
    <n v="24198.443076923075"/>
    <s v="Paid"/>
    <s v="HDFC"/>
    <s v="151518001509"/>
    <s v="111498279868"/>
  </r>
  <r>
    <x v="4904"/>
    <x v="38"/>
    <x v="0"/>
    <n v="42"/>
    <x v="3"/>
    <x v="4"/>
    <x v="6"/>
    <s v="2025-03-10"/>
    <x v="0"/>
    <x v="0"/>
    <n v="26"/>
    <n v="23"/>
    <n v="3"/>
    <n v="18"/>
    <n v="27961"/>
    <n v="1075.4230769230769"/>
    <n v="24734.73076923077"/>
    <n v="4946.9461538461546"/>
    <n v="2473.4730769230773"/>
    <n v="2968.1676923076921"/>
    <n v="200"/>
    <n v="3168.1676923076921"/>
    <n v="3600"/>
    <n v="35755.15"/>
    <n v="32586.982307692309"/>
    <s v="Paid"/>
    <s v="SBI"/>
    <s v="142114584362"/>
    <s v="587961685820"/>
  </r>
  <r>
    <x v="4905"/>
    <x v="13"/>
    <x v="1"/>
    <n v="25"/>
    <x v="7"/>
    <x v="5"/>
    <x v="2"/>
    <s v="2021-08-31"/>
    <x v="0"/>
    <x v="0"/>
    <n v="26"/>
    <n v="22"/>
    <n v="4"/>
    <n v="6"/>
    <n v="53963"/>
    <n v="2075.5"/>
    <n v="45661"/>
    <n v="9132.2000000000007"/>
    <n v="4566.1000000000004"/>
    <n v="5479.32"/>
    <n v="200"/>
    <n v="5679.32"/>
    <n v="1200"/>
    <n v="60559.299999999996"/>
    <n v="54879.979999999996"/>
    <s v="Paid"/>
    <s v="ICICI"/>
    <s v="774914394775"/>
    <s v="960746974506"/>
  </r>
  <r>
    <x v="4906"/>
    <x v="103"/>
    <x v="1"/>
    <n v="31"/>
    <x v="5"/>
    <x v="3"/>
    <x v="0"/>
    <s v="2022-10-07"/>
    <x v="0"/>
    <x v="0"/>
    <n v="26"/>
    <n v="22"/>
    <n v="4"/>
    <n v="13"/>
    <n v="36941"/>
    <n v="1420.8076923076924"/>
    <n v="31257.769230769234"/>
    <n v="6251.5538461538472"/>
    <n v="3125.7769230769236"/>
    <n v="3750.9323076923079"/>
    <n v="200"/>
    <n v="3950.9323076923079"/>
    <n v="2600"/>
    <n v="43235.100000000006"/>
    <n v="39284.167692307696"/>
    <s v="Paid"/>
    <s v="SBI"/>
    <s v="321595652341"/>
    <s v="173792170126"/>
  </r>
  <r>
    <x v="4907"/>
    <x v="42"/>
    <x v="1"/>
    <n v="53"/>
    <x v="0"/>
    <x v="0"/>
    <x v="5"/>
    <s v="2025-03-14"/>
    <x v="0"/>
    <x v="0"/>
    <n v="26"/>
    <n v="22"/>
    <n v="4"/>
    <n v="20"/>
    <n v="29325"/>
    <n v="1127.8846153846155"/>
    <n v="24813.461538461539"/>
    <n v="4962.6923076923085"/>
    <n v="2481.3461538461543"/>
    <n v="2977.6153846153848"/>
    <n v="200"/>
    <n v="3177.6153846153848"/>
    <n v="4000"/>
    <n v="36257.5"/>
    <n v="33079.884615384617"/>
    <s v="Paid"/>
    <s v="HDFC"/>
    <s v="874193614944"/>
    <s v="566317557942"/>
  </r>
  <r>
    <x v="4908"/>
    <x v="76"/>
    <x v="0"/>
    <n v="43"/>
    <x v="5"/>
    <x v="4"/>
    <x v="6"/>
    <s v="2021-04-16"/>
    <x v="0"/>
    <x v="0"/>
    <n v="26"/>
    <n v="26"/>
    <n v="0"/>
    <n v="15"/>
    <n v="31847"/>
    <n v="1224.8846153846155"/>
    <n v="31847.000000000004"/>
    <n v="6369.4000000000015"/>
    <n v="3184.7000000000007"/>
    <n v="3821.6400000000003"/>
    <n v="200"/>
    <n v="4021.6400000000003"/>
    <n v="3000"/>
    <n v="44401.100000000006"/>
    <n v="40379.460000000006"/>
    <s v="Paid"/>
    <s v="HDFC"/>
    <s v="827383185614"/>
    <s v="851537159821"/>
  </r>
  <r>
    <x v="4909"/>
    <x v="169"/>
    <x v="0"/>
    <n v="48"/>
    <x v="7"/>
    <x v="1"/>
    <x v="5"/>
    <s v="2021-08-30"/>
    <x v="0"/>
    <x v="0"/>
    <n v="26"/>
    <n v="22"/>
    <n v="4"/>
    <n v="10"/>
    <n v="72584"/>
    <n v="2791.6923076923076"/>
    <n v="61417.230769230766"/>
    <n v="12283.446153846155"/>
    <n v="6141.7230769230773"/>
    <n v="7370.0676923076917"/>
    <n v="200"/>
    <n v="7570.0676923076917"/>
    <n v="2000"/>
    <n v="81842.399999999994"/>
    <n v="74272.332307692297"/>
    <s v="Paid"/>
    <s v="Axis"/>
    <s v="759252030353"/>
    <s v="448125527905"/>
  </r>
  <r>
    <x v="4910"/>
    <x v="72"/>
    <x v="1"/>
    <n v="23"/>
    <x v="5"/>
    <x v="2"/>
    <x v="0"/>
    <s v="2025-02-14"/>
    <x v="0"/>
    <x v="0"/>
    <n v="26"/>
    <n v="23"/>
    <n v="3"/>
    <n v="4"/>
    <n v="35016"/>
    <n v="1346.7692307692307"/>
    <n v="30975.692307692305"/>
    <n v="6195.1384615384613"/>
    <n v="3097.5692307692307"/>
    <n v="3717.0830769230765"/>
    <n v="200"/>
    <n v="3917.0830769230765"/>
    <n v="800"/>
    <n v="41068.399999999994"/>
    <n v="37151.31692307692"/>
    <s v="Paid"/>
    <s v="ICICI"/>
    <s v="226453051743"/>
    <s v="235116973657"/>
  </r>
  <r>
    <x v="4911"/>
    <x v="177"/>
    <x v="0"/>
    <n v="28"/>
    <x v="1"/>
    <x v="4"/>
    <x v="0"/>
    <s v="2024-03-08"/>
    <x v="0"/>
    <x v="0"/>
    <n v="26"/>
    <n v="23"/>
    <n v="3"/>
    <n v="17"/>
    <n v="24444"/>
    <n v="940.15384615384619"/>
    <n v="21623.538461538461"/>
    <n v="4324.707692307692"/>
    <n v="2162.353846153846"/>
    <n v="2594.8246153846153"/>
    <n v="200"/>
    <n v="2794.8246153846153"/>
    <n v="3400"/>
    <n v="31510.6"/>
    <n v="28715.775384615383"/>
    <s v="Paid"/>
    <s v="SBI"/>
    <s v="558358674158"/>
    <s v="613304558390"/>
  </r>
  <r>
    <x v="4912"/>
    <x v="129"/>
    <x v="1"/>
    <n v="39"/>
    <x v="0"/>
    <x v="0"/>
    <x v="6"/>
    <s v="2025-09-15"/>
    <x v="0"/>
    <x v="0"/>
    <n v="26"/>
    <n v="23"/>
    <n v="3"/>
    <n v="4"/>
    <n v="78593"/>
    <n v="3022.8076923076924"/>
    <n v="69524.576923076922"/>
    <n v="13904.915384615386"/>
    <n v="6952.4576923076929"/>
    <n v="8342.9492307692308"/>
    <n v="200"/>
    <n v="8542.9492307692308"/>
    <n v="800"/>
    <n v="91181.95"/>
    <n v="82639.00076923077"/>
    <s v="Paid"/>
    <s v="ICICI"/>
    <s v="726434155338"/>
    <s v="785373446313"/>
  </r>
  <r>
    <x v="4913"/>
    <x v="134"/>
    <x v="1"/>
    <n v="47"/>
    <x v="3"/>
    <x v="4"/>
    <x v="0"/>
    <s v="2022-01-28"/>
    <x v="0"/>
    <x v="0"/>
    <n v="26"/>
    <n v="23"/>
    <n v="3"/>
    <n v="6"/>
    <n v="32297"/>
    <n v="1242.1923076923076"/>
    <n v="28570.423076923074"/>
    <n v="5714.0846153846151"/>
    <n v="2857.0423076923075"/>
    <n v="3428.4507692307689"/>
    <n v="200"/>
    <n v="3628.4507692307689"/>
    <n v="1200"/>
    <n v="38341.550000000003"/>
    <n v="34713.099230769236"/>
    <s v="Paid"/>
    <s v="SBI"/>
    <s v="934298068070"/>
    <s v="395487266268"/>
  </r>
  <r>
    <x v="4914"/>
    <x v="17"/>
    <x v="1"/>
    <n v="41"/>
    <x v="4"/>
    <x v="5"/>
    <x v="3"/>
    <s v="2023-09-19"/>
    <x v="0"/>
    <x v="0"/>
    <n v="26"/>
    <n v="24"/>
    <n v="2"/>
    <n v="10"/>
    <n v="72940"/>
    <n v="2805.3846153846152"/>
    <n v="67329.230769230766"/>
    <n v="13465.846153846154"/>
    <n v="6732.9230769230771"/>
    <n v="8079.5076923076913"/>
    <n v="200"/>
    <n v="8279.5076923076922"/>
    <n v="2000"/>
    <n v="89528"/>
    <n v="81248.492307692301"/>
    <s v="Paid"/>
    <s v="SBI"/>
    <s v="466095094634"/>
    <s v="948189072597"/>
  </r>
  <r>
    <x v="4915"/>
    <x v="91"/>
    <x v="1"/>
    <n v="26"/>
    <x v="4"/>
    <x v="2"/>
    <x v="6"/>
    <s v="2020-07-01"/>
    <x v="0"/>
    <x v="0"/>
    <n v="26"/>
    <n v="23"/>
    <n v="3"/>
    <n v="0"/>
    <n v="30733"/>
    <n v="1182.0384615384614"/>
    <n v="27186.884615384613"/>
    <n v="5437.376923076923"/>
    <n v="2718.6884615384615"/>
    <n v="3262.4261538461533"/>
    <n v="200"/>
    <n v="3462.4261538461533"/>
    <n v="0"/>
    <n v="35342.949999999997"/>
    <n v="31880.523846153843"/>
    <s v="Paid"/>
    <s v="ICICI"/>
    <s v="315304728329"/>
    <s v="661433411622"/>
  </r>
  <r>
    <x v="4916"/>
    <x v="4"/>
    <x v="1"/>
    <n v="53"/>
    <x v="4"/>
    <x v="2"/>
    <x v="0"/>
    <s v="2022-08-06"/>
    <x v="0"/>
    <x v="0"/>
    <n v="26"/>
    <n v="22"/>
    <n v="4"/>
    <n v="3"/>
    <n v="47323"/>
    <n v="1820.1153846153845"/>
    <n v="40042.538461538461"/>
    <n v="8008.5076923076922"/>
    <n v="4004.2538461538461"/>
    <n v="4805.1046153846155"/>
    <n v="200"/>
    <n v="5005.1046153846155"/>
    <n v="600"/>
    <n v="52655.3"/>
    <n v="47650.195384615385"/>
    <s v="Paid"/>
    <s v="HDFC"/>
    <s v="917037060114"/>
    <s v="462436443714"/>
  </r>
  <r>
    <x v="4917"/>
    <x v="88"/>
    <x v="0"/>
    <n v="47"/>
    <x v="1"/>
    <x v="5"/>
    <x v="1"/>
    <s v="2025-09-08"/>
    <x v="0"/>
    <x v="0"/>
    <n v="26"/>
    <n v="25"/>
    <n v="1"/>
    <n v="1"/>
    <n v="56536"/>
    <n v="2174.4615384615386"/>
    <n v="54361.538461538461"/>
    <n v="10872.307692307693"/>
    <n v="5436.1538461538466"/>
    <n v="6523.3846153846152"/>
    <n v="200"/>
    <n v="6723.3846153846152"/>
    <n v="200"/>
    <n v="70870"/>
    <n v="64146.615384615383"/>
    <s v="Paid"/>
    <s v="ICICI"/>
    <s v="965343889648"/>
    <s v="414191868284"/>
  </r>
  <r>
    <x v="4918"/>
    <x v="16"/>
    <x v="0"/>
    <n v="25"/>
    <x v="1"/>
    <x v="3"/>
    <x v="0"/>
    <s v="2024-11-20"/>
    <x v="0"/>
    <x v="0"/>
    <n v="26"/>
    <n v="23"/>
    <n v="3"/>
    <n v="17"/>
    <n v="24080"/>
    <n v="926.15384615384619"/>
    <n v="21301.538461538461"/>
    <n v="4260.3076923076924"/>
    <n v="2130.1538461538462"/>
    <n v="2556.1846153846154"/>
    <n v="200"/>
    <n v="2756.1846153846154"/>
    <n v="3400"/>
    <n v="31092"/>
    <n v="28335.815384615384"/>
    <s v="Paid"/>
    <s v="ICICI"/>
    <s v="606737907861"/>
    <s v="856290697136"/>
  </r>
  <r>
    <x v="4919"/>
    <x v="92"/>
    <x v="0"/>
    <n v="50"/>
    <x v="7"/>
    <x v="2"/>
    <x v="1"/>
    <s v="2023-09-06"/>
    <x v="0"/>
    <x v="0"/>
    <n v="26"/>
    <n v="25"/>
    <n v="1"/>
    <n v="8"/>
    <n v="45622"/>
    <n v="1754.6923076923076"/>
    <n v="43867.307692307688"/>
    <n v="8773.4615384615372"/>
    <n v="4386.7307692307686"/>
    <n v="5264.076923076922"/>
    <n v="200"/>
    <n v="5464.076923076922"/>
    <n v="1600"/>
    <n v="58627.499999999993"/>
    <n v="53163.423076923071"/>
    <s v="Paid"/>
    <s v="ICICI"/>
    <s v="198810064136"/>
    <s v="157861444511"/>
  </r>
  <r>
    <x v="4920"/>
    <x v="90"/>
    <x v="0"/>
    <n v="51"/>
    <x v="2"/>
    <x v="2"/>
    <x v="4"/>
    <s v="2020-04-27"/>
    <x v="0"/>
    <x v="0"/>
    <n v="26"/>
    <n v="24"/>
    <n v="2"/>
    <n v="8"/>
    <n v="57132"/>
    <n v="2197.3846153846152"/>
    <n v="52737.230769230766"/>
    <n v="10547.446153846155"/>
    <n v="5273.7230769230773"/>
    <n v="6328.4676923076913"/>
    <n v="200"/>
    <n v="6528.4676923076913"/>
    <n v="1600"/>
    <n v="70158.399999999994"/>
    <n v="63629.932307692303"/>
    <s v="Paid"/>
    <s v="ICICI"/>
    <s v="859001779999"/>
    <s v="113416188867"/>
  </r>
  <r>
    <x v="4921"/>
    <x v="89"/>
    <x v="1"/>
    <n v="49"/>
    <x v="6"/>
    <x v="4"/>
    <x v="1"/>
    <s v="2019-02-13"/>
    <x v="0"/>
    <x v="0"/>
    <n v="26"/>
    <n v="23"/>
    <n v="3"/>
    <n v="4"/>
    <n v="76831"/>
    <n v="2955.0384615384614"/>
    <n v="67965.88461538461"/>
    <n v="13593.176923076922"/>
    <n v="6796.5884615384612"/>
    <n v="8155.9061538461528"/>
    <n v="200"/>
    <n v="8355.9061538461538"/>
    <n v="800"/>
    <n v="89155.65"/>
    <n v="80799.74384615384"/>
    <s v="Paid"/>
    <s v="HDFC"/>
    <s v="406843488268"/>
    <s v="300836230172"/>
  </r>
  <r>
    <x v="4922"/>
    <x v="115"/>
    <x v="0"/>
    <n v="30"/>
    <x v="4"/>
    <x v="2"/>
    <x v="3"/>
    <s v="2025-08-11"/>
    <x v="0"/>
    <x v="0"/>
    <n v="26"/>
    <n v="22"/>
    <n v="4"/>
    <n v="2"/>
    <n v="19067"/>
    <n v="733.34615384615381"/>
    <n v="16133.615384615383"/>
    <n v="3226.7230769230769"/>
    <n v="1613.3615384615384"/>
    <n v="1936.0338461538458"/>
    <n v="200"/>
    <n v="2136.0338461538458"/>
    <n v="400"/>
    <n v="21373.699999999997"/>
    <n v="19237.666153846152"/>
    <s v="Paid"/>
    <s v="Axis"/>
    <s v="847099632416"/>
    <s v="694555484420"/>
  </r>
  <r>
    <x v="4923"/>
    <x v="190"/>
    <x v="0"/>
    <n v="24"/>
    <x v="3"/>
    <x v="0"/>
    <x v="0"/>
    <s v="2025-04-10"/>
    <x v="0"/>
    <x v="0"/>
    <n v="26"/>
    <n v="26"/>
    <n v="0"/>
    <n v="1"/>
    <n v="23248"/>
    <n v="894.15384615384619"/>
    <n v="23248"/>
    <n v="4649.6000000000004"/>
    <n v="2324.8000000000002"/>
    <n v="2789.7599999999998"/>
    <n v="200"/>
    <n v="2989.7599999999998"/>
    <n v="200"/>
    <n v="30422.399999999998"/>
    <n v="27432.639999999999"/>
    <s v="Paid"/>
    <s v="SBI"/>
    <s v="116187348639"/>
    <s v="950828142574"/>
  </r>
  <r>
    <x v="4924"/>
    <x v="52"/>
    <x v="0"/>
    <n v="26"/>
    <x v="0"/>
    <x v="4"/>
    <x v="2"/>
    <s v="2022-02-17"/>
    <x v="0"/>
    <x v="0"/>
    <n v="26"/>
    <n v="23"/>
    <n v="3"/>
    <n v="4"/>
    <n v="75789"/>
    <n v="2914.9615384615386"/>
    <n v="67044.11538461539"/>
    <n v="13408.823076923079"/>
    <n v="6704.4115384615397"/>
    <n v="8045.293846153847"/>
    <n v="200"/>
    <n v="8245.293846153847"/>
    <n v="800"/>
    <n v="87957.35"/>
    <n v="79712.056153846162"/>
    <s v="Paid"/>
    <s v="ICICI"/>
    <s v="108102290882"/>
    <s v="198876237996"/>
  </r>
  <r>
    <x v="4925"/>
    <x v="58"/>
    <x v="1"/>
    <n v="46"/>
    <x v="6"/>
    <x v="5"/>
    <x v="0"/>
    <s v="2025-07-11"/>
    <x v="0"/>
    <x v="0"/>
    <n v="26"/>
    <n v="24"/>
    <n v="2"/>
    <n v="20"/>
    <n v="71537"/>
    <n v="2751.4230769230771"/>
    <n v="66034.153846153844"/>
    <n v="13206.83076923077"/>
    <n v="6603.4153846153849"/>
    <n v="7924.0984615384614"/>
    <n v="200"/>
    <n v="8124.0984615384614"/>
    <n v="4000"/>
    <n v="89844.4"/>
    <n v="81720.301538461528"/>
    <s v="Paid"/>
    <s v="HDFC"/>
    <s v="971549309047"/>
    <s v="289177758612"/>
  </r>
  <r>
    <x v="4926"/>
    <x v="159"/>
    <x v="0"/>
    <n v="33"/>
    <x v="3"/>
    <x v="4"/>
    <x v="5"/>
    <s v="2022-11-22"/>
    <x v="0"/>
    <x v="0"/>
    <n v="26"/>
    <n v="24"/>
    <n v="2"/>
    <n v="8"/>
    <n v="64326"/>
    <n v="2474.0769230769229"/>
    <n v="59377.846153846149"/>
    <n v="11875.56923076923"/>
    <n v="5937.7846153846149"/>
    <n v="7125.3415384615373"/>
    <n v="200"/>
    <n v="7325.3415384615373"/>
    <n v="1600"/>
    <n v="78791.199999999997"/>
    <n v="71465.858461538461"/>
    <s v="Paid"/>
    <s v="Axis"/>
    <s v="771534012962"/>
    <s v="171657286931"/>
  </r>
  <r>
    <x v="4927"/>
    <x v="166"/>
    <x v="0"/>
    <n v="39"/>
    <x v="5"/>
    <x v="2"/>
    <x v="3"/>
    <s v="2025-04-17"/>
    <x v="0"/>
    <x v="0"/>
    <n v="26"/>
    <n v="23"/>
    <n v="3"/>
    <n v="18"/>
    <n v="42409"/>
    <n v="1631.1153846153845"/>
    <n v="37515.653846153844"/>
    <n v="7503.1307692307691"/>
    <n v="3751.5653846153846"/>
    <n v="4501.8784615384611"/>
    <n v="200"/>
    <n v="4701.8784615384611"/>
    <n v="3600"/>
    <n v="52370.35"/>
    <n v="47668.471538461541"/>
    <s v="Paid"/>
    <s v="Axis"/>
    <s v="298378367115"/>
    <s v="376887404283"/>
  </r>
  <r>
    <x v="4928"/>
    <x v="180"/>
    <x v="1"/>
    <n v="39"/>
    <x v="0"/>
    <x v="0"/>
    <x v="4"/>
    <s v="2020-05-18"/>
    <x v="0"/>
    <x v="0"/>
    <n v="26"/>
    <n v="22"/>
    <n v="4"/>
    <n v="3"/>
    <n v="71804"/>
    <n v="2761.6923076923076"/>
    <n v="60757.230769230766"/>
    <n v="12151.446153846155"/>
    <n v="6075.7230769230773"/>
    <n v="7290.8676923076919"/>
    <n v="200"/>
    <n v="7490.8676923076919"/>
    <n v="600"/>
    <n v="79584.399999999994"/>
    <n v="72093.532307692309"/>
    <s v="Paid"/>
    <s v="SBI"/>
    <s v="567884572992"/>
    <s v="456416279784"/>
  </r>
  <r>
    <x v="4929"/>
    <x v="8"/>
    <x v="0"/>
    <n v="52"/>
    <x v="4"/>
    <x v="1"/>
    <x v="6"/>
    <s v="2019-08-15"/>
    <x v="0"/>
    <x v="0"/>
    <n v="26"/>
    <n v="22"/>
    <n v="4"/>
    <n v="6"/>
    <n v="61801"/>
    <n v="2376.9615384615386"/>
    <n v="52293.153846153851"/>
    <n v="10458.630769230771"/>
    <n v="5229.3153846153855"/>
    <n v="6275.1784615384622"/>
    <n v="200"/>
    <n v="6475.1784615384622"/>
    <n v="1200"/>
    <n v="69181.100000000006"/>
    <n v="62705.921538461545"/>
    <s v="Paid"/>
    <s v="SBI"/>
    <s v="767357528145"/>
    <s v="708168916316"/>
  </r>
  <r>
    <x v="4930"/>
    <x v="51"/>
    <x v="1"/>
    <n v="44"/>
    <x v="3"/>
    <x v="3"/>
    <x v="0"/>
    <s v="2024-08-26"/>
    <x v="0"/>
    <x v="0"/>
    <n v="26"/>
    <n v="21"/>
    <n v="5"/>
    <n v="12"/>
    <n v="41420"/>
    <n v="1593.0769230769231"/>
    <n v="33454.615384615383"/>
    <n v="6690.9230769230771"/>
    <n v="3345.4615384615386"/>
    <n v="4014.5538461538458"/>
    <n v="200"/>
    <n v="4214.5538461538454"/>
    <n v="2400"/>
    <n v="45891"/>
    <n v="41676.446153846155"/>
    <s v="Paid"/>
    <s v="Axis"/>
    <s v="588968802831"/>
    <s v="892505425615"/>
  </r>
  <r>
    <x v="4931"/>
    <x v="69"/>
    <x v="0"/>
    <n v="43"/>
    <x v="2"/>
    <x v="1"/>
    <x v="6"/>
    <s v="2019-11-07"/>
    <x v="0"/>
    <x v="0"/>
    <n v="26"/>
    <n v="25"/>
    <n v="1"/>
    <n v="16"/>
    <n v="79676"/>
    <n v="3064.4615384615386"/>
    <n v="76611.538461538468"/>
    <n v="15322.307692307695"/>
    <n v="7661.1538461538476"/>
    <n v="9193.3846153846152"/>
    <n v="200"/>
    <n v="9393.3846153846152"/>
    <n v="3200"/>
    <n v="102795"/>
    <n v="93401.61538461539"/>
    <s v="Paid"/>
    <s v="Axis"/>
    <s v="487498132952"/>
    <s v="433264233413"/>
  </r>
  <r>
    <x v="4932"/>
    <x v="117"/>
    <x v="1"/>
    <n v="36"/>
    <x v="3"/>
    <x v="3"/>
    <x v="4"/>
    <s v="2020-08-10"/>
    <x v="0"/>
    <x v="0"/>
    <n v="26"/>
    <n v="25"/>
    <n v="1"/>
    <n v="16"/>
    <n v="70183"/>
    <n v="2699.3461538461538"/>
    <n v="67483.653846153844"/>
    <n v="13496.73076923077"/>
    <n v="6748.3653846153848"/>
    <n v="8098.038461538461"/>
    <n v="200"/>
    <n v="8298.038461538461"/>
    <n v="3200"/>
    <n v="90928.75"/>
    <n v="82630.711538461532"/>
    <s v="Paid"/>
    <s v="Axis"/>
    <s v="356112103002"/>
    <s v="277955930214"/>
  </r>
  <r>
    <x v="4933"/>
    <x v="130"/>
    <x v="0"/>
    <n v="32"/>
    <x v="4"/>
    <x v="3"/>
    <x v="2"/>
    <s v="2019-10-24"/>
    <x v="0"/>
    <x v="0"/>
    <n v="26"/>
    <n v="26"/>
    <n v="0"/>
    <n v="12"/>
    <n v="29752"/>
    <n v="1144.3076923076924"/>
    <n v="29752"/>
    <n v="5950.4000000000005"/>
    <n v="2975.2000000000003"/>
    <n v="3570.24"/>
    <n v="200"/>
    <n v="3770.24"/>
    <n v="2400"/>
    <n v="41077.599999999999"/>
    <n v="37307.360000000001"/>
    <s v="Paid"/>
    <s v="Axis"/>
    <s v="672326053881"/>
    <s v="343316647065"/>
  </r>
  <r>
    <x v="4934"/>
    <x v="162"/>
    <x v="1"/>
    <n v="28"/>
    <x v="4"/>
    <x v="1"/>
    <x v="2"/>
    <s v="2021-01-25"/>
    <x v="0"/>
    <x v="0"/>
    <n v="26"/>
    <n v="23"/>
    <n v="3"/>
    <n v="17"/>
    <n v="60033"/>
    <n v="2308.9615384615386"/>
    <n v="53106.11538461539"/>
    <n v="10621.223076923079"/>
    <n v="5310.6115384615396"/>
    <n v="6372.7338461538466"/>
    <n v="200"/>
    <n v="6572.7338461538466"/>
    <n v="3400"/>
    <n v="72437.950000000012"/>
    <n v="65865.216153846166"/>
    <s v="Paid"/>
    <s v="Axis"/>
    <s v="662202938758"/>
    <s v="872074021660"/>
  </r>
  <r>
    <x v="4935"/>
    <x v="68"/>
    <x v="0"/>
    <n v="42"/>
    <x v="7"/>
    <x v="2"/>
    <x v="3"/>
    <s v="2020-07-04"/>
    <x v="0"/>
    <x v="0"/>
    <n v="26"/>
    <n v="25"/>
    <n v="1"/>
    <n v="18"/>
    <n v="60402"/>
    <n v="2323.1538461538462"/>
    <n v="58078.846153846156"/>
    <n v="11615.769230769232"/>
    <n v="5807.8846153846162"/>
    <n v="6969.4615384615381"/>
    <n v="200"/>
    <n v="7169.4615384615381"/>
    <n v="3600"/>
    <n v="79102.5"/>
    <n v="71933.038461538468"/>
    <s v="Paid"/>
    <s v="ICICI"/>
    <s v="459310088062"/>
    <s v="235408659991"/>
  </r>
  <r>
    <x v="4936"/>
    <x v="157"/>
    <x v="1"/>
    <n v="37"/>
    <x v="6"/>
    <x v="0"/>
    <x v="5"/>
    <s v="2019-12-23"/>
    <x v="0"/>
    <x v="0"/>
    <n v="26"/>
    <n v="24"/>
    <n v="2"/>
    <n v="5"/>
    <n v="67547"/>
    <n v="2597.9615384615386"/>
    <n v="62351.076923076922"/>
    <n v="12470.215384615385"/>
    <n v="6235.1076923076926"/>
    <n v="7482.1292307692302"/>
    <n v="200"/>
    <n v="7682.1292307692302"/>
    <n v="1000"/>
    <n v="82056.399999999994"/>
    <n v="74374.270769230759"/>
    <s v="Paid"/>
    <s v="HDFC"/>
    <s v="609634633435"/>
    <s v="534222055290"/>
  </r>
  <r>
    <x v="4937"/>
    <x v="165"/>
    <x v="1"/>
    <n v="44"/>
    <x v="1"/>
    <x v="2"/>
    <x v="3"/>
    <s v="2020-08-18"/>
    <x v="0"/>
    <x v="0"/>
    <n v="26"/>
    <n v="23"/>
    <n v="3"/>
    <n v="7"/>
    <n v="34747"/>
    <n v="1336.4230769230769"/>
    <n v="30737.73076923077"/>
    <n v="6147.5461538461541"/>
    <n v="3073.773076923077"/>
    <n v="3688.5276923076922"/>
    <n v="200"/>
    <n v="3888.5276923076922"/>
    <n v="1400"/>
    <n v="41359.050000000003"/>
    <n v="37470.522307692314"/>
    <s v="Paid"/>
    <s v="Axis"/>
    <s v="488820672199"/>
    <s v="456427150276"/>
  </r>
  <r>
    <x v="4938"/>
    <x v="189"/>
    <x v="1"/>
    <n v="32"/>
    <x v="7"/>
    <x v="0"/>
    <x v="3"/>
    <s v="2022-04-29"/>
    <x v="0"/>
    <x v="0"/>
    <n v="26"/>
    <n v="25"/>
    <n v="1"/>
    <n v="15"/>
    <n v="19551"/>
    <n v="751.96153846153845"/>
    <n v="18799.038461538461"/>
    <n v="3759.8076923076924"/>
    <n v="1879.9038461538462"/>
    <n v="2255.8846153846152"/>
    <n v="200"/>
    <n v="2455.8846153846152"/>
    <n v="3000"/>
    <n v="27438.75"/>
    <n v="24982.865384615383"/>
    <s v="Paid"/>
    <s v="HDFC"/>
    <s v="880572043390"/>
    <s v="264082985596"/>
  </r>
  <r>
    <x v="4939"/>
    <x v="196"/>
    <x v="0"/>
    <n v="49"/>
    <x v="7"/>
    <x v="5"/>
    <x v="6"/>
    <s v="2019-04-05"/>
    <x v="0"/>
    <x v="0"/>
    <n v="26"/>
    <n v="23"/>
    <n v="3"/>
    <n v="9"/>
    <n v="20625"/>
    <n v="793.26923076923072"/>
    <n v="18245.192307692305"/>
    <n v="3649.038461538461"/>
    <n v="1824.5192307692305"/>
    <n v="2189.4230769230767"/>
    <n v="200"/>
    <n v="2389.4230769230767"/>
    <n v="1800"/>
    <n v="25518.749999999996"/>
    <n v="23129.326923076918"/>
    <s v="Paid"/>
    <s v="HDFC"/>
    <s v="399118309629"/>
    <s v="782692211165"/>
  </r>
  <r>
    <x v="4940"/>
    <x v="9"/>
    <x v="0"/>
    <n v="40"/>
    <x v="0"/>
    <x v="0"/>
    <x v="5"/>
    <s v="2020-08-20"/>
    <x v="0"/>
    <x v="0"/>
    <n v="26"/>
    <n v="24"/>
    <n v="2"/>
    <n v="14"/>
    <n v="54694"/>
    <n v="2103.6153846153848"/>
    <n v="50486.769230769234"/>
    <n v="10097.353846153848"/>
    <n v="5048.6769230769241"/>
    <n v="6058.4123076923079"/>
    <n v="200"/>
    <n v="6258.4123076923079"/>
    <n v="2800"/>
    <n v="68432.800000000003"/>
    <n v="62174.387692307697"/>
    <s v="Paid"/>
    <s v="Axis"/>
    <s v="643161143769"/>
    <s v="800293077350"/>
  </r>
  <r>
    <x v="4941"/>
    <x v="96"/>
    <x v="0"/>
    <n v="39"/>
    <x v="0"/>
    <x v="0"/>
    <x v="3"/>
    <s v="2025-02-26"/>
    <x v="0"/>
    <x v="0"/>
    <n v="26"/>
    <n v="25"/>
    <n v="1"/>
    <n v="16"/>
    <n v="24103"/>
    <n v="927.03846153846155"/>
    <n v="23175.961538461539"/>
    <n v="4635.1923076923076"/>
    <n v="2317.5961538461538"/>
    <n v="2781.1153846153848"/>
    <n v="200"/>
    <n v="2981.1153846153848"/>
    <n v="3200"/>
    <n v="33328.75"/>
    <n v="30347.634615384617"/>
    <s v="Paid"/>
    <s v="SBI"/>
    <s v="468917462681"/>
    <s v="200967478272"/>
  </r>
  <r>
    <x v="4942"/>
    <x v="78"/>
    <x v="1"/>
    <n v="21"/>
    <x v="2"/>
    <x v="1"/>
    <x v="4"/>
    <s v="2023-04-02"/>
    <x v="0"/>
    <x v="0"/>
    <n v="26"/>
    <n v="23"/>
    <n v="3"/>
    <n v="6"/>
    <n v="38611"/>
    <n v="1485.0384615384614"/>
    <n v="34155.88461538461"/>
    <n v="6831.1769230769223"/>
    <n v="3415.5884615384612"/>
    <n v="4098.706153846153"/>
    <n v="200"/>
    <n v="4298.706153846153"/>
    <n v="1200"/>
    <n v="45602.649999999994"/>
    <n v="41303.943846153838"/>
    <s v="Paid"/>
    <s v="ICICI"/>
    <s v="771224514372"/>
    <s v="543144861362"/>
  </r>
  <r>
    <x v="4943"/>
    <x v="61"/>
    <x v="0"/>
    <n v="29"/>
    <x v="0"/>
    <x v="2"/>
    <x v="3"/>
    <s v="2025-08-19"/>
    <x v="0"/>
    <x v="0"/>
    <n v="26"/>
    <n v="23"/>
    <n v="3"/>
    <n v="4"/>
    <n v="74482"/>
    <n v="2864.6923076923076"/>
    <n v="65887.923076923078"/>
    <n v="13177.584615384616"/>
    <n v="6588.792307692308"/>
    <n v="7906.5507692307692"/>
    <n v="200"/>
    <n v="8106.5507692307692"/>
    <n v="800"/>
    <n v="86454.3"/>
    <n v="78347.74923076923"/>
    <s v="Paid"/>
    <s v="HDFC"/>
    <s v="965168998266"/>
    <s v="190792599770"/>
  </r>
  <r>
    <x v="4944"/>
    <x v="36"/>
    <x v="1"/>
    <n v="50"/>
    <x v="6"/>
    <x v="5"/>
    <x v="4"/>
    <s v="2020-11-12"/>
    <x v="0"/>
    <x v="0"/>
    <n v="26"/>
    <n v="22"/>
    <n v="4"/>
    <n v="17"/>
    <n v="69555"/>
    <n v="2675.1923076923076"/>
    <n v="58854.230769230766"/>
    <n v="11770.846153846154"/>
    <n v="5885.4230769230771"/>
    <n v="7062.5076923076913"/>
    <n v="200"/>
    <n v="7262.5076923076913"/>
    <n v="3400"/>
    <n v="79910.5"/>
    <n v="72647.992307692315"/>
    <s v="Paid"/>
    <s v="Axis"/>
    <s v="387404060300"/>
    <s v="996773147370"/>
  </r>
  <r>
    <x v="4945"/>
    <x v="157"/>
    <x v="0"/>
    <n v="44"/>
    <x v="5"/>
    <x v="4"/>
    <x v="4"/>
    <s v="2019-05-30"/>
    <x v="0"/>
    <x v="0"/>
    <n v="26"/>
    <n v="25"/>
    <n v="1"/>
    <n v="3"/>
    <n v="63595"/>
    <n v="2445.9615384615386"/>
    <n v="61149.038461538461"/>
    <n v="12229.807692307693"/>
    <n v="6114.9038461538466"/>
    <n v="7337.8846153846152"/>
    <n v="200"/>
    <n v="7537.8846153846152"/>
    <n v="600"/>
    <n v="80093.75"/>
    <n v="72555.86538461539"/>
    <s v="Paid"/>
    <s v="HDFC"/>
    <s v="148497307266"/>
    <s v="760993382502"/>
  </r>
  <r>
    <x v="4946"/>
    <x v="72"/>
    <x v="0"/>
    <n v="40"/>
    <x v="3"/>
    <x v="5"/>
    <x v="2"/>
    <s v="2025-04-11"/>
    <x v="0"/>
    <x v="0"/>
    <n v="26"/>
    <n v="23"/>
    <n v="3"/>
    <n v="16"/>
    <n v="41270"/>
    <n v="1587.3076923076924"/>
    <n v="36508.076923076922"/>
    <n v="7301.6153846153848"/>
    <n v="3650.8076923076924"/>
    <n v="4380.9692307692303"/>
    <n v="200"/>
    <n v="4580.9692307692303"/>
    <n v="3200"/>
    <n v="50660.5"/>
    <n v="46079.530769230769"/>
    <s v="Paid"/>
    <s v="Axis"/>
    <s v="590115736677"/>
    <s v="533779599417"/>
  </r>
  <r>
    <x v="4947"/>
    <x v="189"/>
    <x v="1"/>
    <n v="47"/>
    <x v="6"/>
    <x v="1"/>
    <x v="1"/>
    <s v="2020-03-19"/>
    <x v="0"/>
    <x v="0"/>
    <n v="26"/>
    <n v="21"/>
    <n v="5"/>
    <n v="17"/>
    <n v="62066"/>
    <n v="2387.1538461538462"/>
    <n v="50130.230769230773"/>
    <n v="10026.046153846155"/>
    <n v="5013.0230769230775"/>
    <n v="6015.627692307693"/>
    <n v="200"/>
    <n v="6215.627692307693"/>
    <n v="3400"/>
    <n v="68569.3"/>
    <n v="62353.672307692308"/>
    <s v="Paid"/>
    <s v="ICICI"/>
    <s v="843940015532"/>
    <s v="340105856763"/>
  </r>
  <r>
    <x v="4948"/>
    <x v="131"/>
    <x v="1"/>
    <n v="55"/>
    <x v="4"/>
    <x v="4"/>
    <x v="1"/>
    <s v="2020-07-28"/>
    <x v="0"/>
    <x v="0"/>
    <n v="26"/>
    <n v="25"/>
    <n v="1"/>
    <n v="18"/>
    <n v="54703"/>
    <n v="2103.9615384615386"/>
    <n v="52599.038461538461"/>
    <n v="10519.807692307693"/>
    <n v="5259.9038461538466"/>
    <n v="6311.8846153846152"/>
    <n v="200"/>
    <n v="6511.8846153846152"/>
    <n v="3600"/>
    <n v="71978.75"/>
    <n v="65466.865384615383"/>
    <s v="Paid"/>
    <s v="HDFC"/>
    <s v="941466939177"/>
    <s v="996477410709"/>
  </r>
  <r>
    <x v="4949"/>
    <x v="45"/>
    <x v="0"/>
    <n v="43"/>
    <x v="3"/>
    <x v="0"/>
    <x v="1"/>
    <s v="2020-12-08"/>
    <x v="0"/>
    <x v="0"/>
    <n v="26"/>
    <n v="26"/>
    <n v="0"/>
    <n v="17"/>
    <n v="29392"/>
    <n v="1130.4615384615386"/>
    <n v="29392.000000000004"/>
    <n v="5878.4000000000015"/>
    <n v="2939.2000000000007"/>
    <n v="3527.0400000000004"/>
    <n v="200"/>
    <n v="3727.0400000000004"/>
    <n v="3400"/>
    <n v="41609.600000000006"/>
    <n v="37882.560000000005"/>
    <s v="Paid"/>
    <s v="SBI"/>
    <s v="763478402582"/>
    <s v="163457241922"/>
  </r>
  <r>
    <x v="4950"/>
    <x v="56"/>
    <x v="1"/>
    <n v="37"/>
    <x v="3"/>
    <x v="5"/>
    <x v="6"/>
    <s v="2025-07-29"/>
    <x v="0"/>
    <x v="0"/>
    <n v="26"/>
    <n v="22"/>
    <n v="4"/>
    <n v="5"/>
    <n v="60925"/>
    <n v="2343.2692307692309"/>
    <n v="51551.923076923078"/>
    <n v="10310.384615384617"/>
    <n v="5155.1923076923085"/>
    <n v="6186.2307692307695"/>
    <n v="200"/>
    <n v="6386.2307692307695"/>
    <n v="1000"/>
    <n v="68017.5"/>
    <n v="61631.269230769234"/>
    <s v="Paid"/>
    <s v="ICICI"/>
    <s v="517879938355"/>
    <s v="656344422629"/>
  </r>
  <r>
    <x v="4951"/>
    <x v="177"/>
    <x v="0"/>
    <n v="31"/>
    <x v="6"/>
    <x v="1"/>
    <x v="6"/>
    <s v="2025-07-11"/>
    <x v="0"/>
    <x v="0"/>
    <n v="26"/>
    <n v="26"/>
    <n v="0"/>
    <n v="3"/>
    <n v="19283"/>
    <n v="741.65384615384619"/>
    <n v="19283"/>
    <n v="3856.6000000000004"/>
    <n v="1928.3000000000002"/>
    <n v="2313.96"/>
    <n v="200"/>
    <n v="2513.96"/>
    <n v="600"/>
    <n v="25667.899999999998"/>
    <n v="23153.94"/>
    <s v="Paid"/>
    <s v="SBI"/>
    <s v="963836325310"/>
    <s v="892681552747"/>
  </r>
  <r>
    <x v="4952"/>
    <x v="72"/>
    <x v="0"/>
    <n v="33"/>
    <x v="0"/>
    <x v="2"/>
    <x v="1"/>
    <s v="2025-05-25"/>
    <x v="0"/>
    <x v="0"/>
    <n v="26"/>
    <n v="24"/>
    <n v="2"/>
    <n v="10"/>
    <n v="22351"/>
    <n v="859.65384615384619"/>
    <n v="20631.692307692309"/>
    <n v="4126.3384615384621"/>
    <n v="2063.169230769231"/>
    <n v="2475.8030769230768"/>
    <n v="200"/>
    <n v="2675.8030769230768"/>
    <n v="2000"/>
    <n v="28821.200000000001"/>
    <n v="26145.396923076925"/>
    <s v="Paid"/>
    <s v="HDFC"/>
    <s v="193773659089"/>
    <s v="885998830188"/>
  </r>
  <r>
    <x v="4953"/>
    <x v="64"/>
    <x v="0"/>
    <n v="37"/>
    <x v="2"/>
    <x v="0"/>
    <x v="4"/>
    <s v="2025-07-08"/>
    <x v="0"/>
    <x v="0"/>
    <n v="26"/>
    <n v="25"/>
    <n v="1"/>
    <n v="8"/>
    <n v="39694"/>
    <n v="1526.6923076923076"/>
    <n v="38167.307692307688"/>
    <n v="7633.4615384615381"/>
    <n v="3816.7307692307691"/>
    <n v="4580.076923076922"/>
    <n v="200"/>
    <n v="4780.076923076922"/>
    <n v="1600"/>
    <n v="51217.499999999993"/>
    <n v="46437.423076923071"/>
    <s v="Paid"/>
    <s v="SBI"/>
    <s v="954145820256"/>
    <s v="295160648383"/>
  </r>
  <r>
    <x v="4954"/>
    <x v="137"/>
    <x v="1"/>
    <n v="38"/>
    <x v="1"/>
    <x v="1"/>
    <x v="2"/>
    <s v="2025-03-02"/>
    <x v="0"/>
    <x v="0"/>
    <n v="26"/>
    <n v="23"/>
    <n v="3"/>
    <n v="15"/>
    <n v="79143"/>
    <n v="3043.9615384615386"/>
    <n v="70011.11538461539"/>
    <n v="14002.223076923079"/>
    <n v="7001.1115384615396"/>
    <n v="8401.333846153846"/>
    <n v="200"/>
    <n v="8601.333846153846"/>
    <n v="3000"/>
    <n v="94014.450000000012"/>
    <n v="85413.11615384616"/>
    <s v="Paid"/>
    <s v="ICICI"/>
    <s v="853603259533"/>
    <s v="754950270775"/>
  </r>
  <r>
    <x v="4955"/>
    <x v="52"/>
    <x v="1"/>
    <n v="49"/>
    <x v="4"/>
    <x v="2"/>
    <x v="5"/>
    <s v="2020-11-26"/>
    <x v="0"/>
    <x v="0"/>
    <n v="26"/>
    <n v="24"/>
    <n v="2"/>
    <n v="8"/>
    <n v="55755"/>
    <n v="2144.4230769230771"/>
    <n v="51466.153846153851"/>
    <n v="10293.230769230771"/>
    <n v="5146.6153846153857"/>
    <n v="6175.9384615384615"/>
    <n v="200"/>
    <n v="6375.9384615384615"/>
    <n v="1600"/>
    <n v="68506.000000000015"/>
    <n v="62130.061538461552"/>
    <s v="Paid"/>
    <s v="Axis"/>
    <s v="313487191392"/>
    <s v="381113082998"/>
  </r>
  <r>
    <x v="4956"/>
    <x v="166"/>
    <x v="0"/>
    <n v="54"/>
    <x v="3"/>
    <x v="4"/>
    <x v="6"/>
    <s v="2020-05-30"/>
    <x v="0"/>
    <x v="0"/>
    <n v="26"/>
    <n v="23"/>
    <n v="3"/>
    <n v="6"/>
    <n v="64512"/>
    <n v="2481.2307692307691"/>
    <n v="57068.307692307688"/>
    <n v="11413.661538461538"/>
    <n v="5706.830769230769"/>
    <n v="6848.1969230769218"/>
    <n v="200"/>
    <n v="7048.1969230769218"/>
    <n v="1200"/>
    <n v="75388.800000000003"/>
    <n v="68340.603076923086"/>
    <s v="Paid"/>
    <s v="Axis"/>
    <s v="734870773974"/>
    <s v="269376801569"/>
  </r>
  <r>
    <x v="4957"/>
    <x v="44"/>
    <x v="0"/>
    <n v="40"/>
    <x v="6"/>
    <x v="5"/>
    <x v="2"/>
    <s v="2021-05-13"/>
    <x v="0"/>
    <x v="0"/>
    <n v="26"/>
    <n v="24"/>
    <n v="2"/>
    <n v="18"/>
    <n v="51164"/>
    <n v="1967.8461538461538"/>
    <n v="47228.307692307688"/>
    <n v="9445.6615384615379"/>
    <n v="4722.830769230769"/>
    <n v="5667.3969230769226"/>
    <n v="200"/>
    <n v="5867.3969230769226"/>
    <n v="3600"/>
    <n v="64996.799999999996"/>
    <n v="59129.403076923074"/>
    <s v="Paid"/>
    <s v="ICICI"/>
    <s v="193998873632"/>
    <s v="662248973217"/>
  </r>
  <r>
    <x v="4958"/>
    <x v="185"/>
    <x v="1"/>
    <n v="32"/>
    <x v="3"/>
    <x v="4"/>
    <x v="3"/>
    <s v="2025-04-29"/>
    <x v="0"/>
    <x v="0"/>
    <n v="26"/>
    <n v="22"/>
    <n v="4"/>
    <n v="13"/>
    <n v="27844"/>
    <n v="1070.9230769230769"/>
    <n v="23560.307692307691"/>
    <n v="4712.0615384615385"/>
    <n v="2356.0307692307692"/>
    <n v="2827.2369230769227"/>
    <n v="200"/>
    <n v="3027.2369230769227"/>
    <n v="2600"/>
    <n v="33228.399999999994"/>
    <n v="30201.163076923072"/>
    <s v="Paid"/>
    <s v="SBI"/>
    <s v="190853560338"/>
    <s v="196445298460"/>
  </r>
  <r>
    <x v="4959"/>
    <x v="27"/>
    <x v="1"/>
    <n v="29"/>
    <x v="0"/>
    <x v="5"/>
    <x v="0"/>
    <s v="2024-03-07"/>
    <x v="0"/>
    <x v="0"/>
    <n v="26"/>
    <n v="25"/>
    <n v="1"/>
    <n v="20"/>
    <n v="36543"/>
    <n v="1405.5"/>
    <n v="35137.5"/>
    <n v="7027.5"/>
    <n v="3513.75"/>
    <n v="4216.5"/>
    <n v="200"/>
    <n v="4416.5"/>
    <n v="4000"/>
    <n v="49678.75"/>
    <n v="45262.25"/>
    <s v="Paid"/>
    <s v="ICICI"/>
    <s v="103460655160"/>
    <s v="790922854580"/>
  </r>
  <r>
    <x v="4960"/>
    <x v="17"/>
    <x v="0"/>
    <n v="52"/>
    <x v="0"/>
    <x v="0"/>
    <x v="0"/>
    <s v="2023-09-13"/>
    <x v="0"/>
    <x v="0"/>
    <n v="26"/>
    <n v="22"/>
    <n v="4"/>
    <n v="2"/>
    <n v="66914"/>
    <n v="2573.6153846153848"/>
    <n v="56619.538461538468"/>
    <n v="11323.907692307694"/>
    <n v="5661.9538461538468"/>
    <n v="6794.3446153846162"/>
    <n v="200"/>
    <n v="6994.3446153846162"/>
    <n v="400"/>
    <n v="74005.400000000009"/>
    <n v="67011.055384615393"/>
    <s v="Paid"/>
    <s v="ICICI"/>
    <s v="519243869613"/>
    <s v="800779015032"/>
  </r>
  <r>
    <x v="4961"/>
    <x v="117"/>
    <x v="1"/>
    <n v="27"/>
    <x v="3"/>
    <x v="4"/>
    <x v="1"/>
    <s v="2024-06-11"/>
    <x v="0"/>
    <x v="0"/>
    <n v="26"/>
    <n v="25"/>
    <n v="1"/>
    <n v="14"/>
    <n v="29699"/>
    <n v="1142.2692307692307"/>
    <n v="28556.73076923077"/>
    <n v="5711.3461538461543"/>
    <n v="2855.6730769230771"/>
    <n v="3426.8076923076924"/>
    <n v="200"/>
    <n v="3626.8076923076924"/>
    <n v="2800"/>
    <n v="39923.75"/>
    <n v="36296.942307692305"/>
    <s v="Paid"/>
    <s v="SBI"/>
    <s v="339628934788"/>
    <s v="735459271560"/>
  </r>
  <r>
    <x v="4962"/>
    <x v="27"/>
    <x v="0"/>
    <n v="45"/>
    <x v="4"/>
    <x v="1"/>
    <x v="0"/>
    <s v="2021-04-20"/>
    <x v="0"/>
    <x v="0"/>
    <n v="26"/>
    <n v="22"/>
    <n v="4"/>
    <n v="5"/>
    <n v="32482"/>
    <n v="1249.3076923076924"/>
    <n v="27484.769230769234"/>
    <n v="5496.9538461538468"/>
    <n v="2748.4769230769234"/>
    <n v="3298.1723076923081"/>
    <n v="200"/>
    <n v="3498.1723076923081"/>
    <n v="1000"/>
    <n v="36730.200000000004"/>
    <n v="33232.027692307696"/>
    <s v="Paid"/>
    <s v="ICICI"/>
    <s v="204310468192"/>
    <s v="432063011083"/>
  </r>
  <r>
    <x v="4963"/>
    <x v="126"/>
    <x v="1"/>
    <n v="34"/>
    <x v="4"/>
    <x v="5"/>
    <x v="4"/>
    <s v="2025-07-14"/>
    <x v="0"/>
    <x v="0"/>
    <n v="26"/>
    <n v="23"/>
    <n v="3"/>
    <n v="16"/>
    <n v="52950"/>
    <n v="2036.5384615384614"/>
    <n v="46840.38461538461"/>
    <n v="9368.076923076922"/>
    <n v="4684.038461538461"/>
    <n v="5620.8461538461534"/>
    <n v="200"/>
    <n v="5820.8461538461534"/>
    <n v="3200"/>
    <n v="64092.499999999993"/>
    <n v="58271.653846153837"/>
    <s v="Paid"/>
    <s v="ICICI"/>
    <s v="625577806084"/>
    <s v="188371415430"/>
  </r>
  <r>
    <x v="4964"/>
    <x v="164"/>
    <x v="0"/>
    <n v="55"/>
    <x v="7"/>
    <x v="5"/>
    <x v="6"/>
    <s v="2021-08-07"/>
    <x v="0"/>
    <x v="0"/>
    <n v="26"/>
    <n v="22"/>
    <n v="4"/>
    <n v="5"/>
    <n v="37931"/>
    <n v="1458.8846153846155"/>
    <n v="32095.461538461539"/>
    <n v="6419.0923076923082"/>
    <n v="3209.5461538461541"/>
    <n v="3851.4553846153844"/>
    <n v="200"/>
    <n v="4051.4553846153844"/>
    <n v="1000"/>
    <n v="42724.1"/>
    <n v="38672.644615384612"/>
    <s v="Paid"/>
    <s v="ICICI"/>
    <s v="444298872179"/>
    <s v="689506964257"/>
  </r>
  <r>
    <x v="4965"/>
    <x v="43"/>
    <x v="0"/>
    <n v="35"/>
    <x v="3"/>
    <x v="4"/>
    <x v="1"/>
    <s v="2020-03-02"/>
    <x v="0"/>
    <x v="0"/>
    <n v="26"/>
    <n v="21"/>
    <n v="5"/>
    <n v="17"/>
    <n v="53615"/>
    <n v="2062.1153846153848"/>
    <n v="43304.423076923078"/>
    <n v="8660.8846153846152"/>
    <n v="4330.4423076923076"/>
    <n v="5196.5307692307688"/>
    <n v="200"/>
    <n v="5396.5307692307688"/>
    <n v="3400"/>
    <n v="59695.75"/>
    <n v="54299.219230769231"/>
    <s v="Paid"/>
    <s v="ICICI"/>
    <s v="932631724384"/>
    <s v="891933745487"/>
  </r>
  <r>
    <x v="4966"/>
    <x v="23"/>
    <x v="0"/>
    <n v="31"/>
    <x v="0"/>
    <x v="0"/>
    <x v="0"/>
    <s v="2024-05-22"/>
    <x v="0"/>
    <x v="0"/>
    <n v="26"/>
    <n v="23"/>
    <n v="3"/>
    <n v="3"/>
    <n v="50474"/>
    <n v="1941.3076923076924"/>
    <n v="44650.076923076922"/>
    <n v="8930.0153846153844"/>
    <n v="4465.0076923076922"/>
    <n v="5358.0092307692303"/>
    <n v="200"/>
    <n v="5558.0092307692303"/>
    <n v="600"/>
    <n v="58645.1"/>
    <n v="53087.090769230766"/>
    <s v="Paid"/>
    <s v="ICICI"/>
    <s v="966909581089"/>
    <s v="296068272031"/>
  </r>
  <r>
    <x v="4967"/>
    <x v="29"/>
    <x v="0"/>
    <n v="48"/>
    <x v="5"/>
    <x v="5"/>
    <x v="0"/>
    <s v="2021-04-29"/>
    <x v="0"/>
    <x v="0"/>
    <n v="26"/>
    <n v="23"/>
    <n v="3"/>
    <n v="20"/>
    <n v="18146"/>
    <n v="697.92307692307691"/>
    <n v="16052.23076923077"/>
    <n v="3210.4461538461542"/>
    <n v="1605.2230769230771"/>
    <n v="1926.2676923076922"/>
    <n v="200"/>
    <n v="2126.2676923076924"/>
    <n v="4000"/>
    <n v="24867.9"/>
    <n v="22741.632307692307"/>
    <s v="Paid"/>
    <s v="HDFC"/>
    <s v="391718492508"/>
    <s v="321567005974"/>
  </r>
  <r>
    <x v="4968"/>
    <x v="34"/>
    <x v="0"/>
    <n v="31"/>
    <x v="1"/>
    <x v="2"/>
    <x v="0"/>
    <s v="2020-08-19"/>
    <x v="0"/>
    <x v="0"/>
    <n v="26"/>
    <n v="23"/>
    <n v="3"/>
    <n v="20"/>
    <n v="68026"/>
    <n v="2616.3846153846152"/>
    <n v="60176.846153846149"/>
    <n v="12035.369230769231"/>
    <n v="6017.6846153846154"/>
    <n v="7221.2215384615374"/>
    <n v="200"/>
    <n v="7421.2215384615374"/>
    <n v="4000"/>
    <n v="82229.899999999994"/>
    <n v="74808.678461538453"/>
    <s v="Paid"/>
    <s v="SBI"/>
    <s v="735323167136"/>
    <s v="712046563709"/>
  </r>
  <r>
    <x v="4969"/>
    <x v="4"/>
    <x v="0"/>
    <n v="22"/>
    <x v="1"/>
    <x v="2"/>
    <x v="1"/>
    <s v="2019-11-21"/>
    <x v="0"/>
    <x v="0"/>
    <n v="26"/>
    <n v="24"/>
    <n v="2"/>
    <n v="0"/>
    <n v="40065"/>
    <n v="1540.9615384615386"/>
    <n v="36983.076923076922"/>
    <n v="7396.6153846153848"/>
    <n v="3698.3076923076924"/>
    <n v="4437.9692307692303"/>
    <n v="200"/>
    <n v="4637.9692307692303"/>
    <n v="0"/>
    <n v="48078"/>
    <n v="43440.030769230769"/>
    <s v="Paid"/>
    <s v="SBI"/>
    <s v="885412910553"/>
    <s v="209364238417"/>
  </r>
  <r>
    <x v="4970"/>
    <x v="0"/>
    <x v="1"/>
    <n v="45"/>
    <x v="1"/>
    <x v="3"/>
    <x v="1"/>
    <s v="2020-04-09"/>
    <x v="0"/>
    <x v="0"/>
    <n v="26"/>
    <n v="25"/>
    <n v="1"/>
    <n v="19"/>
    <n v="59183"/>
    <n v="2276.2692307692309"/>
    <n v="56906.730769230773"/>
    <n v="11381.346153846156"/>
    <n v="5690.673076923078"/>
    <n v="6828.8076923076924"/>
    <n v="200"/>
    <n v="7028.8076923076924"/>
    <n v="3800"/>
    <n v="77778.750000000015"/>
    <n v="70749.942307692327"/>
    <s v="Paid"/>
    <s v="Axis"/>
    <s v="226776195048"/>
    <s v="419536282075"/>
  </r>
  <r>
    <x v="4971"/>
    <x v="46"/>
    <x v="1"/>
    <n v="31"/>
    <x v="4"/>
    <x v="3"/>
    <x v="5"/>
    <s v="2019-01-09"/>
    <x v="0"/>
    <x v="0"/>
    <n v="26"/>
    <n v="26"/>
    <n v="0"/>
    <n v="20"/>
    <n v="32507"/>
    <n v="1250.2692307692307"/>
    <n v="32507"/>
    <n v="6501.4000000000005"/>
    <n v="3250.7000000000003"/>
    <n v="3900.8399999999997"/>
    <n v="200"/>
    <n v="4100.84"/>
    <n v="4000"/>
    <n v="46259.1"/>
    <n v="42158.259999999995"/>
    <s v="Paid"/>
    <s v="HDFC"/>
    <s v="797477713501"/>
    <s v="407492464797"/>
  </r>
  <r>
    <x v="4972"/>
    <x v="50"/>
    <x v="0"/>
    <n v="32"/>
    <x v="3"/>
    <x v="5"/>
    <x v="1"/>
    <s v="2020-10-16"/>
    <x v="0"/>
    <x v="0"/>
    <n v="26"/>
    <n v="24"/>
    <n v="2"/>
    <n v="9"/>
    <n v="24255"/>
    <n v="932.88461538461536"/>
    <n v="22389.23076923077"/>
    <n v="4477.8461538461543"/>
    <n v="2238.9230769230771"/>
    <n v="2686.7076923076925"/>
    <n v="200"/>
    <n v="2886.7076923076925"/>
    <n v="1800"/>
    <n v="30906"/>
    <n v="28019.292307692307"/>
    <s v="Paid"/>
    <s v="SBI"/>
    <s v="194010133989"/>
    <s v="609976402968"/>
  </r>
  <r>
    <x v="4973"/>
    <x v="197"/>
    <x v="1"/>
    <n v="55"/>
    <x v="5"/>
    <x v="2"/>
    <x v="0"/>
    <s v="2019-10-19"/>
    <x v="0"/>
    <x v="0"/>
    <n v="26"/>
    <n v="24"/>
    <n v="2"/>
    <n v="14"/>
    <n v="20655"/>
    <n v="794.42307692307691"/>
    <n v="19066.153846153844"/>
    <n v="3813.2307692307691"/>
    <n v="1906.6153846153845"/>
    <n v="2287.9384615384611"/>
    <n v="200"/>
    <n v="2487.9384615384611"/>
    <n v="2800"/>
    <n v="27585.999999999996"/>
    <n v="25098.061538461534"/>
    <s v="Paid"/>
    <s v="Axis"/>
    <s v="902586468605"/>
    <s v="905853830108"/>
  </r>
  <r>
    <x v="4974"/>
    <x v="38"/>
    <x v="0"/>
    <n v="47"/>
    <x v="3"/>
    <x v="3"/>
    <x v="4"/>
    <s v="2024-08-04"/>
    <x v="0"/>
    <x v="0"/>
    <n v="26"/>
    <n v="24"/>
    <n v="2"/>
    <n v="19"/>
    <n v="32281"/>
    <n v="1241.5769230769231"/>
    <n v="29797.846153846156"/>
    <n v="5959.5692307692316"/>
    <n v="2979.7846153846158"/>
    <n v="3575.7415384615388"/>
    <n v="200"/>
    <n v="3775.7415384615388"/>
    <n v="3800"/>
    <n v="42537.200000000004"/>
    <n v="38761.458461538467"/>
    <s v="Paid"/>
    <s v="HDFC"/>
    <s v="771645406205"/>
    <s v="710984708348"/>
  </r>
  <r>
    <x v="4975"/>
    <x v="5"/>
    <x v="0"/>
    <n v="34"/>
    <x v="0"/>
    <x v="5"/>
    <x v="5"/>
    <s v="2020-06-22"/>
    <x v="0"/>
    <x v="0"/>
    <n v="26"/>
    <n v="24"/>
    <n v="2"/>
    <n v="5"/>
    <n v="30496"/>
    <n v="1172.9230769230769"/>
    <n v="28150.153846153844"/>
    <n v="5630.0307692307688"/>
    <n v="2815.0153846153844"/>
    <n v="3378.018461538461"/>
    <n v="200"/>
    <n v="3578.018461538461"/>
    <n v="1000"/>
    <n v="37595.199999999997"/>
    <n v="34017.181538461533"/>
    <s v="Paid"/>
    <s v="HDFC"/>
    <s v="305611877650"/>
    <s v="800291284208"/>
  </r>
  <r>
    <x v="4976"/>
    <x v="32"/>
    <x v="0"/>
    <n v="25"/>
    <x v="7"/>
    <x v="4"/>
    <x v="4"/>
    <s v="2023-04-03"/>
    <x v="0"/>
    <x v="0"/>
    <n v="26"/>
    <n v="24"/>
    <n v="2"/>
    <n v="9"/>
    <n v="53893"/>
    <n v="2072.8076923076924"/>
    <n v="49747.384615384617"/>
    <n v="9949.4769230769234"/>
    <n v="4974.7384615384617"/>
    <n v="5969.6861538461535"/>
    <n v="200"/>
    <n v="6169.6861538461535"/>
    <n v="1800"/>
    <n v="66471.600000000006"/>
    <n v="60301.913846153853"/>
    <s v="Paid"/>
    <s v="ICICI"/>
    <s v="597454112234"/>
    <s v="786935027159"/>
  </r>
  <r>
    <x v="4977"/>
    <x v="185"/>
    <x v="0"/>
    <n v="36"/>
    <x v="0"/>
    <x v="4"/>
    <x v="1"/>
    <s v="2024-03-28"/>
    <x v="0"/>
    <x v="0"/>
    <n v="26"/>
    <n v="22"/>
    <n v="4"/>
    <n v="9"/>
    <n v="24835"/>
    <n v="955.19230769230774"/>
    <n v="21014.23076923077"/>
    <n v="4202.8461538461543"/>
    <n v="2101.4230769230771"/>
    <n v="2521.7076923076925"/>
    <n v="200"/>
    <n v="2721.7076923076925"/>
    <n v="1800"/>
    <n v="29118.5"/>
    <n v="26396.792307692307"/>
    <s v="Paid"/>
    <s v="HDFC"/>
    <s v="498795255898"/>
    <s v="944712331866"/>
  </r>
  <r>
    <x v="4978"/>
    <x v="78"/>
    <x v="1"/>
    <n v="49"/>
    <x v="3"/>
    <x v="1"/>
    <x v="4"/>
    <s v="2019-02-25"/>
    <x v="0"/>
    <x v="0"/>
    <n v="26"/>
    <n v="21"/>
    <n v="5"/>
    <n v="7"/>
    <n v="59835"/>
    <n v="2301.3461538461538"/>
    <n v="48328.269230769227"/>
    <n v="9665.6538461538457"/>
    <n v="4832.8269230769229"/>
    <n v="5799.3923076923074"/>
    <n v="200"/>
    <n v="5999.3923076923074"/>
    <n v="1400"/>
    <n v="64226.749999999993"/>
    <n v="58227.357692307683"/>
    <s v="Paid"/>
    <s v="HDFC"/>
    <s v="831761834095"/>
    <s v="732819888113"/>
  </r>
  <r>
    <x v="4979"/>
    <x v="110"/>
    <x v="1"/>
    <n v="31"/>
    <x v="7"/>
    <x v="1"/>
    <x v="1"/>
    <s v="2019-01-22"/>
    <x v="0"/>
    <x v="0"/>
    <n v="26"/>
    <n v="21"/>
    <n v="5"/>
    <n v="0"/>
    <n v="76596"/>
    <n v="2946"/>
    <n v="61866"/>
    <n v="12373.2"/>
    <n v="6186.6"/>
    <n v="7423.92"/>
    <n v="200"/>
    <n v="7623.92"/>
    <n v="0"/>
    <n v="80425.8"/>
    <n v="72801.88"/>
    <s v="Paid"/>
    <s v="Axis"/>
    <s v="781822437671"/>
    <s v="640406968564"/>
  </r>
  <r>
    <x v="4980"/>
    <x v="75"/>
    <x v="0"/>
    <n v="22"/>
    <x v="7"/>
    <x v="5"/>
    <x v="1"/>
    <s v="2019-02-27"/>
    <x v="0"/>
    <x v="0"/>
    <n v="26"/>
    <n v="24"/>
    <n v="2"/>
    <n v="12"/>
    <n v="51303"/>
    <n v="1973.1923076923076"/>
    <n v="47356.615384615383"/>
    <n v="9471.3230769230777"/>
    <n v="4735.6615384615388"/>
    <n v="5682.7938461538461"/>
    <n v="200"/>
    <n v="5882.7938461538461"/>
    <n v="2400"/>
    <n v="63963.6"/>
    <n v="58080.806153846155"/>
    <s v="Paid"/>
    <s v="Axis"/>
    <s v="181315215265"/>
    <s v="346814047854"/>
  </r>
  <r>
    <x v="4981"/>
    <x v="99"/>
    <x v="0"/>
    <n v="31"/>
    <x v="2"/>
    <x v="4"/>
    <x v="6"/>
    <s v="2023-05-30"/>
    <x v="0"/>
    <x v="0"/>
    <n v="26"/>
    <n v="25"/>
    <n v="1"/>
    <n v="7"/>
    <n v="47365"/>
    <n v="1821.7307692307693"/>
    <n v="45543.269230769234"/>
    <n v="9108.6538461538476"/>
    <n v="4554.3269230769238"/>
    <n v="5465.1923076923076"/>
    <n v="200"/>
    <n v="5665.1923076923076"/>
    <n v="1400"/>
    <n v="60606.25"/>
    <n v="54941.057692307695"/>
    <s v="Paid"/>
    <s v="Axis"/>
    <s v="812308562406"/>
    <s v="371305727234"/>
  </r>
  <r>
    <x v="4982"/>
    <x v="15"/>
    <x v="0"/>
    <n v="48"/>
    <x v="7"/>
    <x v="1"/>
    <x v="1"/>
    <s v="2025-08-19"/>
    <x v="0"/>
    <x v="0"/>
    <n v="26"/>
    <n v="24"/>
    <n v="2"/>
    <n v="15"/>
    <n v="36522"/>
    <n v="1404.6923076923076"/>
    <n v="33712.615384615383"/>
    <n v="6742.5230769230766"/>
    <n v="3371.2615384615383"/>
    <n v="4045.5138461538459"/>
    <n v="200"/>
    <n v="4245.5138461538463"/>
    <n v="3000"/>
    <n v="46826.399999999994"/>
    <n v="42580.88615384615"/>
    <s v="Paid"/>
    <s v="HDFC"/>
    <s v="867495778222"/>
    <s v="294369160611"/>
  </r>
  <r>
    <x v="4983"/>
    <x v="180"/>
    <x v="1"/>
    <n v="34"/>
    <x v="7"/>
    <x v="1"/>
    <x v="2"/>
    <s v="2025-03-28"/>
    <x v="0"/>
    <x v="0"/>
    <n v="26"/>
    <n v="25"/>
    <n v="1"/>
    <n v="3"/>
    <n v="61642"/>
    <n v="2370.8461538461538"/>
    <n v="59271.153846153844"/>
    <n v="11854.23076923077"/>
    <n v="5927.1153846153848"/>
    <n v="7112.538461538461"/>
    <n v="200"/>
    <n v="7312.538461538461"/>
    <n v="600"/>
    <n v="77652.5"/>
    <n v="70339.961538461532"/>
    <s v="Paid"/>
    <s v="ICICI"/>
    <s v="101425333358"/>
    <s v="864520647409"/>
  </r>
  <r>
    <x v="4984"/>
    <x v="24"/>
    <x v="1"/>
    <n v="31"/>
    <x v="4"/>
    <x v="5"/>
    <x v="3"/>
    <s v="2025-03-01"/>
    <x v="0"/>
    <x v="0"/>
    <n v="26"/>
    <n v="25"/>
    <n v="1"/>
    <n v="17"/>
    <n v="46645"/>
    <n v="1794.0384615384614"/>
    <n v="44850.961538461539"/>
    <n v="8970.1923076923085"/>
    <n v="4485.0961538461543"/>
    <n v="5382.1153846153848"/>
    <n v="200"/>
    <n v="5582.1153846153848"/>
    <n v="3400"/>
    <n v="61706.25"/>
    <n v="56124.134615384617"/>
    <s v="Paid"/>
    <s v="HDFC"/>
    <s v="441508942161"/>
    <s v="710028359452"/>
  </r>
  <r>
    <x v="4985"/>
    <x v="69"/>
    <x v="1"/>
    <n v="36"/>
    <x v="4"/>
    <x v="0"/>
    <x v="1"/>
    <s v="2025-03-22"/>
    <x v="0"/>
    <x v="0"/>
    <n v="26"/>
    <n v="22"/>
    <n v="4"/>
    <n v="7"/>
    <n v="19912"/>
    <n v="765.84615384615381"/>
    <n v="16848.615384615383"/>
    <n v="3369.7230769230769"/>
    <n v="1684.8615384615384"/>
    <n v="2021.8338461538458"/>
    <n v="200"/>
    <n v="2221.833846153846"/>
    <n v="1400"/>
    <n v="23303.199999999997"/>
    <n v="21081.366153846153"/>
    <s v="Paid"/>
    <s v="ICICI"/>
    <s v="495696991652"/>
    <s v="688866979435"/>
  </r>
  <r>
    <x v="4986"/>
    <x v="70"/>
    <x v="0"/>
    <n v="41"/>
    <x v="7"/>
    <x v="0"/>
    <x v="3"/>
    <s v="2020-12-04"/>
    <x v="0"/>
    <x v="0"/>
    <n v="26"/>
    <n v="22"/>
    <n v="4"/>
    <n v="2"/>
    <n v="48279"/>
    <n v="1856.8846153846155"/>
    <n v="40851.461538461539"/>
    <n v="8170.292307692308"/>
    <n v="4085.146153846154"/>
    <n v="4902.1753846153842"/>
    <n v="200"/>
    <n v="5102.1753846153842"/>
    <n v="400"/>
    <n v="53506.9"/>
    <n v="48404.724615384621"/>
    <s v="Paid"/>
    <s v="HDFC"/>
    <s v="376604132382"/>
    <s v="135327626287"/>
  </r>
  <r>
    <x v="4987"/>
    <x v="183"/>
    <x v="0"/>
    <n v="46"/>
    <x v="3"/>
    <x v="1"/>
    <x v="2"/>
    <s v="2023-05-01"/>
    <x v="0"/>
    <x v="0"/>
    <n v="26"/>
    <n v="22"/>
    <n v="4"/>
    <n v="18"/>
    <n v="60459"/>
    <n v="2325.3461538461538"/>
    <n v="51157.615384615383"/>
    <n v="10231.523076923077"/>
    <n v="5115.7615384615383"/>
    <n v="6138.913846153846"/>
    <n v="200"/>
    <n v="6338.913846153846"/>
    <n v="3600"/>
    <n v="70104.899999999994"/>
    <n v="63765.986153846148"/>
    <s v="Paid"/>
    <s v="HDFC"/>
    <s v="955205776376"/>
    <s v="795285945691"/>
  </r>
  <r>
    <x v="4988"/>
    <x v="5"/>
    <x v="0"/>
    <n v="36"/>
    <x v="1"/>
    <x v="5"/>
    <x v="6"/>
    <s v="2025-02-26"/>
    <x v="0"/>
    <x v="0"/>
    <n v="26"/>
    <n v="25"/>
    <n v="1"/>
    <n v="20"/>
    <n v="76150"/>
    <n v="2928.8461538461538"/>
    <n v="73221.153846153844"/>
    <n v="14644.23076923077"/>
    <n v="7322.1153846153848"/>
    <n v="8786.538461538461"/>
    <n v="200"/>
    <n v="8986.538461538461"/>
    <n v="4000"/>
    <n v="99187.5"/>
    <n v="90200.961538461532"/>
    <s v="Paid"/>
    <s v="HDFC"/>
    <s v="719092477367"/>
    <s v="420158204428"/>
  </r>
  <r>
    <x v="4989"/>
    <x v="45"/>
    <x v="1"/>
    <n v="40"/>
    <x v="5"/>
    <x v="1"/>
    <x v="3"/>
    <s v="2020-06-11"/>
    <x v="0"/>
    <x v="0"/>
    <n v="26"/>
    <n v="24"/>
    <n v="2"/>
    <n v="10"/>
    <n v="34343"/>
    <n v="1320.8846153846155"/>
    <n v="31701.230769230773"/>
    <n v="6340.2461538461548"/>
    <n v="3170.1230769230774"/>
    <n v="3804.1476923076925"/>
    <n v="200"/>
    <n v="4004.1476923076925"/>
    <n v="2000"/>
    <n v="43211.600000000006"/>
    <n v="39207.452307692314"/>
    <s v="Paid"/>
    <s v="HDFC"/>
    <s v="410074896056"/>
    <s v="168157517770"/>
  </r>
  <r>
    <x v="4990"/>
    <x v="15"/>
    <x v="0"/>
    <n v="37"/>
    <x v="7"/>
    <x v="1"/>
    <x v="5"/>
    <s v="2025-04-20"/>
    <x v="0"/>
    <x v="0"/>
    <n v="26"/>
    <n v="23"/>
    <n v="3"/>
    <n v="5"/>
    <n v="68893"/>
    <n v="2649.7307692307691"/>
    <n v="60943.807692307688"/>
    <n v="12188.761538461538"/>
    <n v="6094.3807692307691"/>
    <n v="7313.2569230769222"/>
    <n v="200"/>
    <n v="7513.2569230769222"/>
    <n v="1000"/>
    <n v="80226.95"/>
    <n v="72713.693076923082"/>
    <s v="Paid"/>
    <s v="SBI"/>
    <s v="907404024550"/>
    <s v="769061490688"/>
  </r>
  <r>
    <x v="4991"/>
    <x v="129"/>
    <x v="1"/>
    <n v="34"/>
    <x v="7"/>
    <x v="2"/>
    <x v="0"/>
    <s v="2019-05-10"/>
    <x v="0"/>
    <x v="0"/>
    <n v="26"/>
    <n v="23"/>
    <n v="3"/>
    <n v="9"/>
    <n v="64120"/>
    <n v="2466.1538461538462"/>
    <n v="56721.538461538461"/>
    <n v="11344.307692307693"/>
    <n v="5672.1538461538466"/>
    <n v="6806.5846153846151"/>
    <n v="200"/>
    <n v="7006.5846153846151"/>
    <n v="1800"/>
    <n v="75538"/>
    <n v="68531.415384615379"/>
    <s v="Paid"/>
    <s v="SBI"/>
    <s v="740705545905"/>
    <s v="193120029979"/>
  </r>
  <r>
    <x v="4992"/>
    <x v="121"/>
    <x v="1"/>
    <n v="36"/>
    <x v="1"/>
    <x v="5"/>
    <x v="3"/>
    <s v="2024-08-23"/>
    <x v="0"/>
    <x v="0"/>
    <n v="26"/>
    <n v="23"/>
    <n v="3"/>
    <n v="19"/>
    <n v="63427"/>
    <n v="2439.5"/>
    <n v="56108.5"/>
    <n v="11221.7"/>
    <n v="5610.85"/>
    <n v="6733.0199999999995"/>
    <n v="200"/>
    <n v="6933.0199999999995"/>
    <n v="3800"/>
    <n v="76741.05"/>
    <n v="69808.03"/>
    <s v="Paid"/>
    <s v="SBI"/>
    <s v="797617093956"/>
    <s v="428280071002"/>
  </r>
  <r>
    <x v="4993"/>
    <x v="53"/>
    <x v="1"/>
    <n v="41"/>
    <x v="7"/>
    <x v="3"/>
    <x v="0"/>
    <s v="2020-08-01"/>
    <x v="0"/>
    <x v="0"/>
    <n v="26"/>
    <n v="25"/>
    <n v="1"/>
    <n v="6"/>
    <n v="79038"/>
    <n v="3039.9230769230771"/>
    <n v="75998.076923076922"/>
    <n v="15199.615384615385"/>
    <n v="7599.8076923076924"/>
    <n v="9119.7692307692305"/>
    <n v="200"/>
    <n v="9319.7692307692305"/>
    <n v="1200"/>
    <n v="99997.5"/>
    <n v="90677.730769230766"/>
    <s v="Paid"/>
    <s v="ICICI"/>
    <s v="307985320028"/>
    <s v="866042964523"/>
  </r>
  <r>
    <x v="4994"/>
    <x v="138"/>
    <x v="1"/>
    <n v="53"/>
    <x v="5"/>
    <x v="0"/>
    <x v="2"/>
    <s v="2021-02-24"/>
    <x v="0"/>
    <x v="0"/>
    <n v="26"/>
    <n v="26"/>
    <n v="0"/>
    <n v="1"/>
    <n v="33714"/>
    <n v="1296.6923076923076"/>
    <n v="33714"/>
    <n v="6742.8"/>
    <n v="3371.4"/>
    <n v="4045.68"/>
    <n v="200"/>
    <n v="4245.68"/>
    <n v="200"/>
    <n v="44028.200000000004"/>
    <n v="39782.520000000004"/>
    <s v="Paid"/>
    <s v="SBI"/>
    <s v="422936775864"/>
    <s v="775538989884"/>
  </r>
  <r>
    <x v="4995"/>
    <x v="163"/>
    <x v="1"/>
    <n v="37"/>
    <x v="4"/>
    <x v="3"/>
    <x v="4"/>
    <s v="2019-02-22"/>
    <x v="0"/>
    <x v="0"/>
    <n v="26"/>
    <n v="26"/>
    <n v="0"/>
    <n v="2"/>
    <n v="67373"/>
    <n v="2591.2692307692309"/>
    <n v="67373"/>
    <n v="13474.6"/>
    <n v="6737.3"/>
    <n v="8084.7599999999993"/>
    <n v="200"/>
    <n v="8284.7599999999984"/>
    <n v="400"/>
    <n v="87984.900000000009"/>
    <n v="79700.140000000014"/>
    <s v="Paid"/>
    <s v="Axis"/>
    <s v="974406969803"/>
    <s v="921630455452"/>
  </r>
  <r>
    <x v="4996"/>
    <x v="105"/>
    <x v="0"/>
    <n v="44"/>
    <x v="3"/>
    <x v="0"/>
    <x v="4"/>
    <s v="2024-08-29"/>
    <x v="0"/>
    <x v="0"/>
    <n v="26"/>
    <n v="23"/>
    <n v="3"/>
    <n v="10"/>
    <n v="40782"/>
    <n v="1568.5384615384614"/>
    <n v="36076.38461538461"/>
    <n v="7215.2769230769227"/>
    <n v="3607.6384615384613"/>
    <n v="4329.1661538461531"/>
    <n v="200"/>
    <n v="4529.1661538461531"/>
    <n v="2000"/>
    <n v="48899.299999999988"/>
    <n v="44370.133846153833"/>
    <s v="Paid"/>
    <s v="Axis"/>
    <s v="491353558843"/>
    <s v="945847866034"/>
  </r>
  <r>
    <x v="4997"/>
    <x v="158"/>
    <x v="1"/>
    <n v="38"/>
    <x v="3"/>
    <x v="1"/>
    <x v="6"/>
    <s v="2021-01-12"/>
    <x v="0"/>
    <x v="0"/>
    <n v="26"/>
    <n v="23"/>
    <n v="3"/>
    <n v="15"/>
    <n v="64787"/>
    <n v="2491.8076923076924"/>
    <n v="57311.576923076922"/>
    <n v="11462.315384615385"/>
    <n v="5731.1576923076927"/>
    <n v="6877.3892307692304"/>
    <n v="200"/>
    <n v="7077.3892307692304"/>
    <n v="3000"/>
    <n v="77505.05"/>
    <n v="70427.660769230773"/>
    <s v="Paid"/>
    <s v="HDFC"/>
    <s v="628616606522"/>
    <s v="532681880593"/>
  </r>
  <r>
    <x v="4998"/>
    <x v="27"/>
    <x v="0"/>
    <n v="49"/>
    <x v="7"/>
    <x v="2"/>
    <x v="6"/>
    <s v="2020-07-14"/>
    <x v="0"/>
    <x v="0"/>
    <n v="26"/>
    <n v="23"/>
    <n v="3"/>
    <n v="4"/>
    <n v="67504"/>
    <n v="2596.3076923076924"/>
    <n v="59715.076923076922"/>
    <n v="11943.015384615384"/>
    <n v="5971.5076923076922"/>
    <n v="7165.8092307692305"/>
    <n v="200"/>
    <n v="7365.8092307692305"/>
    <n v="800"/>
    <n v="78429.600000000006"/>
    <n v="71063.790769230778"/>
    <s v="Paid"/>
    <s v="SBI"/>
    <s v="129692976696"/>
    <s v="938551642307"/>
  </r>
  <r>
    <x v="4999"/>
    <x v="54"/>
    <x v="0"/>
    <n v="55"/>
    <x v="7"/>
    <x v="3"/>
    <x v="6"/>
    <s v="2023-08-12"/>
    <x v="0"/>
    <x v="0"/>
    <n v="26"/>
    <n v="24"/>
    <n v="2"/>
    <n v="10"/>
    <n v="69576"/>
    <n v="2676"/>
    <n v="64224"/>
    <n v="12844.800000000001"/>
    <n v="6422.4000000000005"/>
    <n v="7706.88"/>
    <n v="200"/>
    <n v="7906.88"/>
    <n v="2000"/>
    <n v="85491.199999999997"/>
    <n v="77584.319999999992"/>
    <s v="Paid"/>
    <s v="Axis"/>
    <s v="631019809467"/>
    <s v="546938043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24794-0F8C-4FC7-9C62-7D35D26B12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B19:E28" firstHeaderRow="0" firstDataRow="1" firstDataCol="1"/>
  <pivotFields count="29">
    <pivotField showAll="0"/>
    <pivotField showAll="0"/>
    <pivotField showAll="0">
      <items count="3">
        <item x="1"/>
        <item x="0"/>
        <item t="default"/>
      </items>
    </pivotField>
    <pivotField showAll="0"/>
    <pivotField axis="axisRow" showAll="0">
      <items count="9">
        <item x="4"/>
        <item x="1"/>
        <item x="2"/>
        <item x="3"/>
        <item x="6"/>
        <item x="5"/>
        <item x="7"/>
        <item x="0"/>
        <item t="default"/>
      </items>
    </pivotField>
    <pivotField showAll="0">
      <items count="7">
        <item x="4"/>
        <item x="0"/>
        <item x="3"/>
        <item x="2"/>
        <item x="1"/>
        <item x="5"/>
        <item t="default"/>
      </items>
    </pivotField>
    <pivotField showAll="0">
      <items count="8">
        <item x="5"/>
        <item x="3"/>
        <item x="1"/>
        <item x="6"/>
        <item x="4"/>
        <item x="0"/>
        <item x="2"/>
        <item t="default"/>
      </items>
    </pivotField>
    <pivotField showAll="0"/>
    <pivotField showAll="0"/>
    <pivotField showAll="0"/>
    <pivotField showAll="0"/>
    <pivotField dataField="1" showAll="0"/>
    <pivotField dataField="1" showAll="0"/>
    <pivotField dataFiel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s>
  <rowFields count="1">
    <field x="4"/>
  </rowFields>
  <rowItems count="9">
    <i>
      <x/>
    </i>
    <i>
      <x v="1"/>
    </i>
    <i>
      <x v="2"/>
    </i>
    <i>
      <x v="3"/>
    </i>
    <i>
      <x v="4"/>
    </i>
    <i>
      <x v="5"/>
    </i>
    <i>
      <x v="6"/>
    </i>
    <i>
      <x v="7"/>
    </i>
    <i t="grand">
      <x/>
    </i>
  </rowItems>
  <colFields count="1">
    <field x="-2"/>
  </colFields>
  <colItems count="3">
    <i>
      <x/>
    </i>
    <i i="1">
      <x v="1"/>
    </i>
    <i i="2">
      <x v="2"/>
    </i>
  </colItems>
  <dataFields count="3">
    <dataField name="Average of Present Days" fld="11" subtotal="average" baseField="4" baseItem="0"/>
    <dataField name="Average of Absent Days" fld="12" subtotal="average" baseField="4" baseItem="0"/>
    <dataField name="Sum of Overtime Hours" fld="13" baseField="0" baseItem="0"/>
  </dataFields>
  <formats count="3">
    <format dxfId="2">
      <pivotArea grandRow="1" outline="0" collapsedLevelsAreSubtotals="1" fieldPosition="0"/>
    </format>
    <format dxfId="1">
      <pivotArea collapsedLevelsAreSubtotals="1" fieldPosition="0">
        <references count="1">
          <reference field="4" count="0"/>
        </references>
      </pivotArea>
    </format>
    <format dxfId="0">
      <pivotArea outline="0" collapsedLevelsAreSubtotals="1" fieldPosition="0"/>
    </format>
  </formats>
  <chartFormats count="5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30" series="1">
      <pivotArea type="data" outline="0" fieldPosition="0">
        <references count="1">
          <reference field="4294967294" count="1" selected="0">
            <x v="0"/>
          </reference>
        </references>
      </pivotArea>
    </chartFormat>
    <chartFormat chart="13" format="31">
      <pivotArea type="data" outline="0" fieldPosition="0">
        <references count="2">
          <reference field="4294967294" count="1" selected="0">
            <x v="0"/>
          </reference>
          <reference field="4" count="1" selected="0">
            <x v="0"/>
          </reference>
        </references>
      </pivotArea>
    </chartFormat>
    <chartFormat chart="13" format="32">
      <pivotArea type="data" outline="0" fieldPosition="0">
        <references count="2">
          <reference field="4294967294" count="1" selected="0">
            <x v="0"/>
          </reference>
          <reference field="4" count="1" selected="0">
            <x v="1"/>
          </reference>
        </references>
      </pivotArea>
    </chartFormat>
    <chartFormat chart="13" format="33">
      <pivotArea type="data" outline="0" fieldPosition="0">
        <references count="2">
          <reference field="4294967294" count="1" selected="0">
            <x v="0"/>
          </reference>
          <reference field="4" count="1" selected="0">
            <x v="2"/>
          </reference>
        </references>
      </pivotArea>
    </chartFormat>
    <chartFormat chart="13" format="34">
      <pivotArea type="data" outline="0" fieldPosition="0">
        <references count="2">
          <reference field="4294967294" count="1" selected="0">
            <x v="0"/>
          </reference>
          <reference field="4" count="1" selected="0">
            <x v="3"/>
          </reference>
        </references>
      </pivotArea>
    </chartFormat>
    <chartFormat chart="13" format="35">
      <pivotArea type="data" outline="0" fieldPosition="0">
        <references count="2">
          <reference field="4294967294" count="1" selected="0">
            <x v="0"/>
          </reference>
          <reference field="4" count="1" selected="0">
            <x v="4"/>
          </reference>
        </references>
      </pivotArea>
    </chartFormat>
    <chartFormat chart="13" format="36">
      <pivotArea type="data" outline="0" fieldPosition="0">
        <references count="2">
          <reference field="4294967294" count="1" selected="0">
            <x v="0"/>
          </reference>
          <reference field="4" count="1" selected="0">
            <x v="5"/>
          </reference>
        </references>
      </pivotArea>
    </chartFormat>
    <chartFormat chart="13" format="37">
      <pivotArea type="data" outline="0" fieldPosition="0">
        <references count="2">
          <reference field="4294967294" count="1" selected="0">
            <x v="0"/>
          </reference>
          <reference field="4" count="1" selected="0">
            <x v="6"/>
          </reference>
        </references>
      </pivotArea>
    </chartFormat>
    <chartFormat chart="13" format="38">
      <pivotArea type="data" outline="0" fieldPosition="0">
        <references count="2">
          <reference field="4294967294" count="1" selected="0">
            <x v="0"/>
          </reference>
          <reference field="4" count="1" selected="0">
            <x v="7"/>
          </reference>
        </references>
      </pivotArea>
    </chartFormat>
    <chartFormat chart="13" format="39" series="1">
      <pivotArea type="data" outline="0" fieldPosition="0">
        <references count="1">
          <reference field="4294967294" count="1" selected="0">
            <x v="1"/>
          </reference>
        </references>
      </pivotArea>
    </chartFormat>
    <chartFormat chart="13" format="40">
      <pivotArea type="data" outline="0" fieldPosition="0">
        <references count="2">
          <reference field="4294967294" count="1" selected="0">
            <x v="1"/>
          </reference>
          <reference field="4" count="1" selected="0">
            <x v="0"/>
          </reference>
        </references>
      </pivotArea>
    </chartFormat>
    <chartFormat chart="13" format="41">
      <pivotArea type="data" outline="0" fieldPosition="0">
        <references count="2">
          <reference field="4294967294" count="1" selected="0">
            <x v="1"/>
          </reference>
          <reference field="4" count="1" selected="0">
            <x v="1"/>
          </reference>
        </references>
      </pivotArea>
    </chartFormat>
    <chartFormat chart="13" format="42">
      <pivotArea type="data" outline="0" fieldPosition="0">
        <references count="2">
          <reference field="4294967294" count="1" selected="0">
            <x v="1"/>
          </reference>
          <reference field="4" count="1" selected="0">
            <x v="2"/>
          </reference>
        </references>
      </pivotArea>
    </chartFormat>
    <chartFormat chart="13" format="43">
      <pivotArea type="data" outline="0" fieldPosition="0">
        <references count="2">
          <reference field="4294967294" count="1" selected="0">
            <x v="1"/>
          </reference>
          <reference field="4" count="1" selected="0">
            <x v="3"/>
          </reference>
        </references>
      </pivotArea>
    </chartFormat>
    <chartFormat chart="13" format="44">
      <pivotArea type="data" outline="0" fieldPosition="0">
        <references count="2">
          <reference field="4294967294" count="1" selected="0">
            <x v="1"/>
          </reference>
          <reference field="4" count="1" selected="0">
            <x v="4"/>
          </reference>
        </references>
      </pivotArea>
    </chartFormat>
    <chartFormat chart="13" format="45">
      <pivotArea type="data" outline="0" fieldPosition="0">
        <references count="2">
          <reference field="4294967294" count="1" selected="0">
            <x v="1"/>
          </reference>
          <reference field="4" count="1" selected="0">
            <x v="5"/>
          </reference>
        </references>
      </pivotArea>
    </chartFormat>
    <chartFormat chart="13" format="46">
      <pivotArea type="data" outline="0" fieldPosition="0">
        <references count="2">
          <reference field="4294967294" count="1" selected="0">
            <x v="1"/>
          </reference>
          <reference field="4" count="1" selected="0">
            <x v="6"/>
          </reference>
        </references>
      </pivotArea>
    </chartFormat>
    <chartFormat chart="13" format="47">
      <pivotArea type="data" outline="0" fieldPosition="0">
        <references count="2">
          <reference field="4294967294" count="1" selected="0">
            <x v="1"/>
          </reference>
          <reference field="4" count="1" selected="0">
            <x v="7"/>
          </reference>
        </references>
      </pivotArea>
    </chartFormat>
    <chartFormat chart="13" format="48" series="1">
      <pivotArea type="data" outline="0" fieldPosition="0">
        <references count="1">
          <reference field="4294967294" count="1" selected="0">
            <x v="2"/>
          </reference>
        </references>
      </pivotArea>
    </chartFormat>
    <chartFormat chart="13" format="49">
      <pivotArea type="data" outline="0" fieldPosition="0">
        <references count="2">
          <reference field="4294967294" count="1" selected="0">
            <x v="2"/>
          </reference>
          <reference field="4" count="1" selected="0">
            <x v="0"/>
          </reference>
        </references>
      </pivotArea>
    </chartFormat>
    <chartFormat chart="13" format="50">
      <pivotArea type="data" outline="0" fieldPosition="0">
        <references count="2">
          <reference field="4294967294" count="1" selected="0">
            <x v="2"/>
          </reference>
          <reference field="4" count="1" selected="0">
            <x v="1"/>
          </reference>
        </references>
      </pivotArea>
    </chartFormat>
    <chartFormat chart="13" format="51">
      <pivotArea type="data" outline="0" fieldPosition="0">
        <references count="2">
          <reference field="4294967294" count="1" selected="0">
            <x v="2"/>
          </reference>
          <reference field="4" count="1" selected="0">
            <x v="2"/>
          </reference>
        </references>
      </pivotArea>
    </chartFormat>
    <chartFormat chart="13" format="52">
      <pivotArea type="data" outline="0" fieldPosition="0">
        <references count="2">
          <reference field="4294967294" count="1" selected="0">
            <x v="2"/>
          </reference>
          <reference field="4" count="1" selected="0">
            <x v="3"/>
          </reference>
        </references>
      </pivotArea>
    </chartFormat>
    <chartFormat chart="13" format="53">
      <pivotArea type="data" outline="0" fieldPosition="0">
        <references count="2">
          <reference field="4294967294" count="1" selected="0">
            <x v="2"/>
          </reference>
          <reference field="4" count="1" selected="0">
            <x v="4"/>
          </reference>
        </references>
      </pivotArea>
    </chartFormat>
    <chartFormat chart="13" format="54">
      <pivotArea type="data" outline="0" fieldPosition="0">
        <references count="2">
          <reference field="4294967294" count="1" selected="0">
            <x v="2"/>
          </reference>
          <reference field="4" count="1" selected="0">
            <x v="5"/>
          </reference>
        </references>
      </pivotArea>
    </chartFormat>
    <chartFormat chart="13" format="55">
      <pivotArea type="data" outline="0" fieldPosition="0">
        <references count="2">
          <reference field="4294967294" count="1" selected="0">
            <x v="2"/>
          </reference>
          <reference field="4" count="1" selected="0">
            <x v="6"/>
          </reference>
        </references>
      </pivotArea>
    </chartFormat>
    <chartFormat chart="13" format="56">
      <pivotArea type="data" outline="0" fieldPosition="0">
        <references count="2">
          <reference field="4294967294" count="1" selected="0">
            <x v="2"/>
          </reference>
          <reference field="4" count="1" selected="0">
            <x v="7"/>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1"/>
          </reference>
          <reference field="4" count="1" selected="0">
            <x v="0"/>
          </reference>
        </references>
      </pivotArea>
    </chartFormat>
    <chartFormat chart="8" format="12">
      <pivotArea type="data" outline="0" fieldPosition="0">
        <references count="2">
          <reference field="4294967294" count="1" selected="0">
            <x v="1"/>
          </reference>
          <reference field="4" count="1" selected="0">
            <x v="1"/>
          </reference>
        </references>
      </pivotArea>
    </chartFormat>
    <chartFormat chart="8" format="13">
      <pivotArea type="data" outline="0" fieldPosition="0">
        <references count="2">
          <reference field="4294967294" count="1" selected="0">
            <x v="1"/>
          </reference>
          <reference field="4" count="1" selected="0">
            <x v="2"/>
          </reference>
        </references>
      </pivotArea>
    </chartFormat>
    <chartFormat chart="8" format="14">
      <pivotArea type="data" outline="0" fieldPosition="0">
        <references count="2">
          <reference field="4294967294" count="1" selected="0">
            <x v="1"/>
          </reference>
          <reference field="4" count="1" selected="0">
            <x v="3"/>
          </reference>
        </references>
      </pivotArea>
    </chartFormat>
    <chartFormat chart="8" format="15">
      <pivotArea type="data" outline="0" fieldPosition="0">
        <references count="2">
          <reference field="4294967294" count="1" selected="0">
            <x v="1"/>
          </reference>
          <reference field="4" count="1" selected="0">
            <x v="4"/>
          </reference>
        </references>
      </pivotArea>
    </chartFormat>
    <chartFormat chart="8" format="16">
      <pivotArea type="data" outline="0" fieldPosition="0">
        <references count="2">
          <reference field="4294967294" count="1" selected="0">
            <x v="1"/>
          </reference>
          <reference field="4" count="1" selected="0">
            <x v="5"/>
          </reference>
        </references>
      </pivotArea>
    </chartFormat>
    <chartFormat chart="8" format="17">
      <pivotArea type="data" outline="0" fieldPosition="0">
        <references count="2">
          <reference field="4294967294" count="1" selected="0">
            <x v="1"/>
          </reference>
          <reference field="4" count="1" selected="0">
            <x v="6"/>
          </reference>
        </references>
      </pivotArea>
    </chartFormat>
    <chartFormat chart="8" format="18">
      <pivotArea type="data" outline="0" fieldPosition="0">
        <references count="2">
          <reference field="4294967294" count="1" selected="0">
            <x v="1"/>
          </reference>
          <reference field="4" count="1" selected="0">
            <x v="7"/>
          </reference>
        </references>
      </pivotArea>
    </chartFormat>
    <chartFormat chart="8" format="19">
      <pivotArea type="data" outline="0" fieldPosition="0">
        <references count="2">
          <reference field="4294967294" count="1" selected="0">
            <x v="2"/>
          </reference>
          <reference field="4" count="1" selected="0">
            <x v="0"/>
          </reference>
        </references>
      </pivotArea>
    </chartFormat>
    <chartFormat chart="8" format="20">
      <pivotArea type="data" outline="0" fieldPosition="0">
        <references count="2">
          <reference field="4294967294" count="1" selected="0">
            <x v="2"/>
          </reference>
          <reference field="4" count="1" selected="0">
            <x v="1"/>
          </reference>
        </references>
      </pivotArea>
    </chartFormat>
    <chartFormat chart="8" format="21">
      <pivotArea type="data" outline="0" fieldPosition="0">
        <references count="2">
          <reference field="4294967294" count="1" selected="0">
            <x v="2"/>
          </reference>
          <reference field="4" count="1" selected="0">
            <x v="2"/>
          </reference>
        </references>
      </pivotArea>
    </chartFormat>
    <chartFormat chart="8" format="22">
      <pivotArea type="data" outline="0" fieldPosition="0">
        <references count="2">
          <reference field="4294967294" count="1" selected="0">
            <x v="2"/>
          </reference>
          <reference field="4" count="1" selected="0">
            <x v="3"/>
          </reference>
        </references>
      </pivotArea>
    </chartFormat>
    <chartFormat chart="8" format="23">
      <pivotArea type="data" outline="0" fieldPosition="0">
        <references count="2">
          <reference field="4294967294" count="1" selected="0">
            <x v="2"/>
          </reference>
          <reference field="4" count="1" selected="0">
            <x v="4"/>
          </reference>
        </references>
      </pivotArea>
    </chartFormat>
    <chartFormat chart="8" format="24">
      <pivotArea type="data" outline="0" fieldPosition="0">
        <references count="2">
          <reference field="4294967294" count="1" selected="0">
            <x v="2"/>
          </reference>
          <reference field="4" count="1" selected="0">
            <x v="5"/>
          </reference>
        </references>
      </pivotArea>
    </chartFormat>
    <chartFormat chart="8" format="25">
      <pivotArea type="data" outline="0" fieldPosition="0">
        <references count="2">
          <reference field="4294967294" count="1" selected="0">
            <x v="2"/>
          </reference>
          <reference field="4" count="1" selected="0">
            <x v="6"/>
          </reference>
        </references>
      </pivotArea>
    </chartFormat>
    <chartFormat chart="8" format="26">
      <pivotArea type="data" outline="0" fieldPosition="0">
        <references count="2">
          <reference field="4294967294" count="1" selected="0">
            <x v="2"/>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7B950-E480-4712-BA2E-A1442E33F9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L4:N13" firstHeaderRow="0" firstDataRow="1" firstDataCol="1"/>
  <pivotFields count="29">
    <pivotField showAll="0"/>
    <pivotField showAll="0"/>
    <pivotField showAll="0">
      <items count="3">
        <item x="1"/>
        <item x="0"/>
        <item t="default"/>
      </items>
    </pivotField>
    <pivotField showAll="0"/>
    <pivotField axis="axisRow" showAll="0">
      <items count="9">
        <item x="4"/>
        <item x="1"/>
        <item x="2"/>
        <item x="3"/>
        <item x="6"/>
        <item x="5"/>
        <item x="7"/>
        <item x="0"/>
        <item t="default"/>
      </items>
    </pivotField>
    <pivotField showAll="0">
      <items count="7">
        <item x="4"/>
        <item x="0"/>
        <item x="3"/>
        <item x="2"/>
        <item x="1"/>
        <item x="5"/>
        <item t="default"/>
      </items>
    </pivotField>
    <pivotField showAll="0">
      <items count="8">
        <item x="5"/>
        <item x="3"/>
        <item x="1"/>
        <item x="6"/>
        <item x="4"/>
        <item x="0"/>
        <item x="2"/>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showAll="0"/>
    <pivotField showAll="0"/>
    <pivotField showAll="0"/>
    <pivotField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Gross Salary" fld="23" baseField="0" baseItem="0" numFmtId="1"/>
    <dataField name="Sum of Net Salary" fld="24" baseField="0" baseItem="0" numFmtId="1"/>
  </dataFields>
  <formats count="2">
    <format dxfId="4">
      <pivotArea grandRow="1" outline="0" collapsedLevelsAreSubtotals="1" fieldPosition="0"/>
    </format>
    <format dxfId="3">
      <pivotArea collapsedLevelsAreSubtotals="1" fieldPosition="0">
        <references count="1">
          <reference field="4" count="0"/>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46475-A68C-49C3-A433-7F1551E0A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B4:C13" firstHeaderRow="1" firstDataRow="1" firstDataCol="1"/>
  <pivotFields count="29">
    <pivotField dataField="1" showAll="0"/>
    <pivotField showAll="0"/>
    <pivotField showAll="0">
      <items count="3">
        <item x="1"/>
        <item x="0"/>
        <item t="default"/>
      </items>
    </pivotField>
    <pivotField showAll="0"/>
    <pivotField axis="axisRow" showAll="0">
      <items count="9">
        <item x="4"/>
        <item x="1"/>
        <item x="2"/>
        <item x="3"/>
        <item x="6"/>
        <item x="5"/>
        <item x="7"/>
        <item x="0"/>
        <item t="default"/>
      </items>
    </pivotField>
    <pivotField showAll="0">
      <items count="7">
        <item x="4"/>
        <item x="0"/>
        <item x="3"/>
        <item x="2"/>
        <item x="1"/>
        <item x="5"/>
        <item t="default"/>
      </items>
    </pivotField>
    <pivotField showAll="0">
      <items count="8">
        <item x="5"/>
        <item x="3"/>
        <item x="1"/>
        <item x="6"/>
        <item x="4"/>
        <item x="0"/>
        <item x="2"/>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83F151-DF01-482E-B1BF-DF8CCC44C7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X4:Y7" firstHeaderRow="1" firstDataRow="1" firstDataCol="1"/>
  <pivotFields count="29">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201">
        <item x="161"/>
        <item x="111"/>
        <item x="136"/>
        <item x="2"/>
        <item x="190"/>
        <item x="125"/>
        <item x="191"/>
        <item x="144"/>
        <item x="142"/>
        <item x="31"/>
        <item x="179"/>
        <item x="61"/>
        <item x="174"/>
        <item x="55"/>
        <item x="127"/>
        <item x="154"/>
        <item x="170"/>
        <item x="1"/>
        <item x="6"/>
        <item x="113"/>
        <item x="129"/>
        <item x="19"/>
        <item x="0"/>
        <item x="189"/>
        <item x="159"/>
        <item x="149"/>
        <item x="20"/>
        <item x="130"/>
        <item x="195"/>
        <item x="79"/>
        <item x="42"/>
        <item x="13"/>
        <item x="60"/>
        <item x="44"/>
        <item x="121"/>
        <item x="78"/>
        <item x="11"/>
        <item x="160"/>
        <item x="88"/>
        <item x="173"/>
        <item x="183"/>
        <item x="101"/>
        <item x="24"/>
        <item x="95"/>
        <item x="8"/>
        <item x="15"/>
        <item x="53"/>
        <item x="171"/>
        <item x="150"/>
        <item x="151"/>
        <item x="99"/>
        <item x="120"/>
        <item x="97"/>
        <item x="162"/>
        <item x="140"/>
        <item x="37"/>
        <item x="94"/>
        <item x="112"/>
        <item x="107"/>
        <item x="58"/>
        <item x="35"/>
        <item x="158"/>
        <item x="182"/>
        <item x="175"/>
        <item x="34"/>
        <item x="137"/>
        <item x="25"/>
        <item x="139"/>
        <item x="131"/>
        <item x="50"/>
        <item x="71"/>
        <item x="117"/>
        <item x="91"/>
        <item x="89"/>
        <item x="123"/>
        <item x="164"/>
        <item x="169"/>
        <item x="157"/>
        <item x="57"/>
        <item x="108"/>
        <item x="145"/>
        <item x="75"/>
        <item x="192"/>
        <item x="188"/>
        <item x="63"/>
        <item x="172"/>
        <item x="180"/>
        <item x="77"/>
        <item x="14"/>
        <item x="143"/>
        <item x="98"/>
        <item x="92"/>
        <item x="181"/>
        <item x="148"/>
        <item x="10"/>
        <item x="23"/>
        <item x="197"/>
        <item x="67"/>
        <item x="80"/>
        <item x="49"/>
        <item x="93"/>
        <item x="69"/>
        <item x="90"/>
        <item x="124"/>
        <item x="199"/>
        <item x="177"/>
        <item x="155"/>
        <item x="65"/>
        <item x="76"/>
        <item x="184"/>
        <item x="196"/>
        <item x="100"/>
        <item x="5"/>
        <item x="178"/>
        <item x="110"/>
        <item x="39"/>
        <item x="102"/>
        <item x="52"/>
        <item x="103"/>
        <item x="135"/>
        <item x="176"/>
        <item x="85"/>
        <item x="68"/>
        <item x="72"/>
        <item x="193"/>
        <item x="4"/>
        <item x="45"/>
        <item x="46"/>
        <item x="141"/>
        <item x="126"/>
        <item x="28"/>
        <item x="86"/>
        <item x="32"/>
        <item x="105"/>
        <item x="104"/>
        <item x="153"/>
        <item x="66"/>
        <item x="54"/>
        <item x="185"/>
        <item x="30"/>
        <item x="62"/>
        <item x="109"/>
        <item x="9"/>
        <item x="147"/>
        <item x="87"/>
        <item x="27"/>
        <item x="119"/>
        <item x="118"/>
        <item x="168"/>
        <item x="22"/>
        <item x="134"/>
        <item x="81"/>
        <item x="166"/>
        <item x="128"/>
        <item x="26"/>
        <item x="138"/>
        <item x="152"/>
        <item x="84"/>
        <item x="29"/>
        <item x="21"/>
        <item x="38"/>
        <item x="167"/>
        <item x="146"/>
        <item x="156"/>
        <item x="74"/>
        <item x="47"/>
        <item x="106"/>
        <item x="194"/>
        <item x="12"/>
        <item x="116"/>
        <item x="165"/>
        <item x="70"/>
        <item x="41"/>
        <item x="48"/>
        <item x="96"/>
        <item x="16"/>
        <item x="3"/>
        <item x="59"/>
        <item x="40"/>
        <item x="33"/>
        <item x="43"/>
        <item x="51"/>
        <item x="187"/>
        <item x="73"/>
        <item x="122"/>
        <item x="133"/>
        <item x="18"/>
        <item x="56"/>
        <item x="64"/>
        <item x="198"/>
        <item x="83"/>
        <item x="82"/>
        <item x="114"/>
        <item x="36"/>
        <item x="186"/>
        <item x="17"/>
        <item x="132"/>
        <item x="115"/>
        <item x="7"/>
        <item x="163"/>
        <item t="default"/>
      </items>
    </pivotField>
    <pivotField axis="axisRow" showAll="0">
      <items count="3">
        <item x="1"/>
        <item x="0"/>
        <item t="default"/>
      </items>
    </pivotField>
    <pivotField showAll="0"/>
    <pivotField showAll="0">
      <items count="9">
        <item x="4"/>
        <item x="1"/>
        <item x="2"/>
        <item x="3"/>
        <item x="6"/>
        <item x="5"/>
        <item x="7"/>
        <item x="0"/>
        <item t="default"/>
      </items>
    </pivotField>
    <pivotField showAll="0">
      <items count="7">
        <item x="4"/>
        <item x="0"/>
        <item x="3"/>
        <item x="2"/>
        <item x="1"/>
        <item x="5"/>
        <item t="default"/>
      </items>
    </pivotField>
    <pivotField showAll="0">
      <items count="8">
        <item x="5"/>
        <item x="3"/>
        <item x="1"/>
        <item x="6"/>
        <item x="4"/>
        <item x="0"/>
        <item x="2"/>
        <item t="default"/>
      </items>
    </pivotField>
    <pivotField showAll="0"/>
    <pivotField showAll="0">
      <items count="2">
        <item x="0"/>
        <item t="default"/>
      </items>
    </pivotField>
    <pivotField showAll="0">
      <items count="2">
        <item x="0"/>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s>
  <rowFields count="1">
    <field x="2"/>
  </rowFields>
  <rowItems count="3">
    <i>
      <x/>
    </i>
    <i>
      <x v="1"/>
    </i>
    <i t="grand">
      <x/>
    </i>
  </rowItems>
  <colItems count="1">
    <i/>
  </colItems>
  <dataFields count="1">
    <dataField name="Count of Employee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C69886-AB32-4FC2-BFA6-CC79C34A49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N19:O27" firstHeaderRow="1" firstDataRow="1" firstDataCol="1"/>
  <pivotFields count="29">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201">
        <item x="161"/>
        <item x="111"/>
        <item x="136"/>
        <item x="2"/>
        <item x="190"/>
        <item x="125"/>
        <item x="191"/>
        <item x="144"/>
        <item x="142"/>
        <item x="31"/>
        <item x="179"/>
        <item x="61"/>
        <item x="174"/>
        <item x="55"/>
        <item x="127"/>
        <item x="154"/>
        <item x="170"/>
        <item x="1"/>
        <item x="6"/>
        <item x="113"/>
        <item x="129"/>
        <item x="19"/>
        <item x="0"/>
        <item x="189"/>
        <item x="159"/>
        <item x="149"/>
        <item x="20"/>
        <item x="130"/>
        <item x="195"/>
        <item x="79"/>
        <item x="42"/>
        <item x="13"/>
        <item x="60"/>
        <item x="44"/>
        <item x="121"/>
        <item x="78"/>
        <item x="11"/>
        <item x="160"/>
        <item x="88"/>
        <item x="173"/>
        <item x="183"/>
        <item x="101"/>
        <item x="24"/>
        <item x="95"/>
        <item x="8"/>
        <item x="15"/>
        <item x="53"/>
        <item x="171"/>
        <item x="150"/>
        <item x="151"/>
        <item x="99"/>
        <item x="120"/>
        <item x="97"/>
        <item x="162"/>
        <item x="140"/>
        <item x="37"/>
        <item x="94"/>
        <item x="112"/>
        <item x="107"/>
        <item x="58"/>
        <item x="35"/>
        <item x="158"/>
        <item x="182"/>
        <item x="175"/>
        <item x="34"/>
        <item x="137"/>
        <item x="25"/>
        <item x="139"/>
        <item x="131"/>
        <item x="50"/>
        <item x="71"/>
        <item x="117"/>
        <item x="91"/>
        <item x="89"/>
        <item x="123"/>
        <item x="164"/>
        <item x="169"/>
        <item x="157"/>
        <item x="57"/>
        <item x="108"/>
        <item x="145"/>
        <item x="75"/>
        <item x="192"/>
        <item x="188"/>
        <item x="63"/>
        <item x="172"/>
        <item x="180"/>
        <item x="77"/>
        <item x="14"/>
        <item x="143"/>
        <item x="98"/>
        <item x="92"/>
        <item x="181"/>
        <item x="148"/>
        <item x="10"/>
        <item x="23"/>
        <item x="197"/>
        <item x="67"/>
        <item x="80"/>
        <item x="49"/>
        <item x="93"/>
        <item x="69"/>
        <item x="90"/>
        <item x="124"/>
        <item x="199"/>
        <item x="177"/>
        <item x="155"/>
        <item x="65"/>
        <item x="76"/>
        <item x="184"/>
        <item x="196"/>
        <item x="100"/>
        <item x="5"/>
        <item x="178"/>
        <item x="110"/>
        <item x="39"/>
        <item x="102"/>
        <item x="52"/>
        <item x="103"/>
        <item x="135"/>
        <item x="176"/>
        <item x="85"/>
        <item x="68"/>
        <item x="72"/>
        <item x="193"/>
        <item x="4"/>
        <item x="45"/>
        <item x="46"/>
        <item x="141"/>
        <item x="126"/>
        <item x="28"/>
        <item x="86"/>
        <item x="32"/>
        <item x="105"/>
        <item x="104"/>
        <item x="153"/>
        <item x="66"/>
        <item x="54"/>
        <item x="185"/>
        <item x="30"/>
        <item x="62"/>
        <item x="109"/>
        <item x="9"/>
        <item x="147"/>
        <item x="87"/>
        <item x="27"/>
        <item x="119"/>
        <item x="118"/>
        <item x="168"/>
        <item x="22"/>
        <item x="134"/>
        <item x="81"/>
        <item x="166"/>
        <item x="128"/>
        <item x="26"/>
        <item x="138"/>
        <item x="152"/>
        <item x="84"/>
        <item x="29"/>
        <item x="21"/>
        <item x="38"/>
        <item x="167"/>
        <item x="146"/>
        <item x="156"/>
        <item x="74"/>
        <item x="47"/>
        <item x="106"/>
        <item x="194"/>
        <item x="12"/>
        <item x="116"/>
        <item x="165"/>
        <item x="70"/>
        <item x="41"/>
        <item x="48"/>
        <item x="96"/>
        <item x="16"/>
        <item x="3"/>
        <item x="59"/>
        <item x="40"/>
        <item x="33"/>
        <item x="43"/>
        <item x="51"/>
        <item x="187"/>
        <item x="73"/>
        <item x="122"/>
        <item x="133"/>
        <item x="18"/>
        <item x="56"/>
        <item x="64"/>
        <item x="198"/>
        <item x="83"/>
        <item x="82"/>
        <item x="114"/>
        <item x="36"/>
        <item x="186"/>
        <item x="17"/>
        <item x="132"/>
        <item x="115"/>
        <item x="7"/>
        <item x="163"/>
        <item t="default"/>
      </items>
    </pivotField>
    <pivotField showAll="0">
      <items count="3">
        <item x="1"/>
        <item x="0"/>
        <item t="default"/>
      </items>
    </pivotField>
    <pivotField showAll="0"/>
    <pivotField showAll="0">
      <items count="9">
        <item x="4"/>
        <item x="1"/>
        <item x="2"/>
        <item x="3"/>
        <item x="6"/>
        <item x="5"/>
        <item x="7"/>
        <item x="0"/>
        <item t="default"/>
      </items>
    </pivotField>
    <pivotField showAll="0">
      <items count="7">
        <item x="4"/>
        <item x="0"/>
        <item x="3"/>
        <item x="2"/>
        <item x="1"/>
        <item x="5"/>
        <item t="default"/>
      </items>
    </pivotField>
    <pivotField axis="axisRow" showAll="0">
      <items count="8">
        <item x="5"/>
        <item x="3"/>
        <item x="1"/>
        <item x="6"/>
        <item x="4"/>
        <item x="0"/>
        <item x="2"/>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Employee ID" fld="0" subtotal="count" baseField="0" baseItem="0"/>
  </dataFields>
  <chartFormats count="1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6" count="1" selected="0">
            <x v="0"/>
          </reference>
        </references>
      </pivotArea>
    </chartFormat>
    <chartFormat chart="9" format="11">
      <pivotArea type="data" outline="0" fieldPosition="0">
        <references count="2">
          <reference field="4294967294" count="1" selected="0">
            <x v="0"/>
          </reference>
          <reference field="6" count="1" selected="0">
            <x v="1"/>
          </reference>
        </references>
      </pivotArea>
    </chartFormat>
    <chartFormat chart="9" format="12">
      <pivotArea type="data" outline="0" fieldPosition="0">
        <references count="2">
          <reference field="4294967294" count="1" selected="0">
            <x v="0"/>
          </reference>
          <reference field="6" count="1" selected="0">
            <x v="2"/>
          </reference>
        </references>
      </pivotArea>
    </chartFormat>
    <chartFormat chart="9" format="13">
      <pivotArea type="data" outline="0" fieldPosition="0">
        <references count="2">
          <reference field="4294967294" count="1" selected="0">
            <x v="0"/>
          </reference>
          <reference field="6" count="1" selected="0">
            <x v="3"/>
          </reference>
        </references>
      </pivotArea>
    </chartFormat>
    <chartFormat chart="9" format="14">
      <pivotArea type="data" outline="0" fieldPosition="0">
        <references count="2">
          <reference field="4294967294" count="1" selected="0">
            <x v="0"/>
          </reference>
          <reference field="6" count="1" selected="0">
            <x v="4"/>
          </reference>
        </references>
      </pivotArea>
    </chartFormat>
    <chartFormat chart="9" format="15">
      <pivotArea type="data" outline="0" fieldPosition="0">
        <references count="2">
          <reference field="4294967294" count="1" selected="0">
            <x v="0"/>
          </reference>
          <reference field="6" count="1" selected="0">
            <x v="5"/>
          </reference>
        </references>
      </pivotArea>
    </chartFormat>
    <chartFormat chart="9" format="16">
      <pivotArea type="data" outline="0" fieldPosition="0">
        <references count="2">
          <reference field="4294967294" count="1" selected="0">
            <x v="0"/>
          </reference>
          <reference field="6" count="1" selected="0">
            <x v="6"/>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4" format="5">
      <pivotArea type="data" outline="0" fieldPosition="0">
        <references count="2">
          <reference field="4294967294" count="1" selected="0">
            <x v="0"/>
          </reference>
          <reference field="6" count="1" selected="0">
            <x v="4"/>
          </reference>
        </references>
      </pivotArea>
    </chartFormat>
    <chartFormat chart="4" format="6">
      <pivotArea type="data" outline="0" fieldPosition="0">
        <references count="2">
          <reference field="4294967294" count="1" selected="0">
            <x v="0"/>
          </reference>
          <reference field="6" count="1" selected="0">
            <x v="5"/>
          </reference>
        </references>
      </pivotArea>
    </chartFormat>
    <chartFormat chart="4"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8E093B-AAF5-4F31-B02E-D5EDC6CC2418}" sourceName="Gender">
  <pivotTables>
    <pivotTable tabId="2" name="PivotTable5"/>
    <pivotTable tabId="2" name="PivotTable1"/>
    <pivotTable tabId="2" name="PivotTable2"/>
    <pivotTable tabId="2" name="PivotTable3"/>
    <pivotTable tabId="2" name="PivotTable4"/>
  </pivotTables>
  <data>
    <tabular pivotCacheId="5072023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190846C-D15D-4CC2-95E1-76841B3A6378}" sourceName="Department">
  <pivotTables>
    <pivotTable tabId="2" name="PivotTable5"/>
    <pivotTable tabId="2" name="PivotTable1"/>
    <pivotTable tabId="2" name="PivotTable2"/>
    <pivotTable tabId="2" name="PivotTable3"/>
    <pivotTable tabId="2" name="PivotTable4"/>
  </pivotTables>
  <data>
    <tabular pivotCacheId="507202344">
      <items count="8">
        <i x="4" s="1"/>
        <i x="1" s="1"/>
        <i x="2" s="1"/>
        <i x="3" s="1"/>
        <i x="6" s="1"/>
        <i x="5" s="1"/>
        <i x="7"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3ADC9706-A2B1-4D0F-B980-DDB7CE290180}" sourceName="Job Role">
  <pivotTables>
    <pivotTable tabId="2" name="PivotTable5"/>
    <pivotTable tabId="2" name="PivotTable1"/>
    <pivotTable tabId="2" name="PivotTable2"/>
    <pivotTable tabId="2" name="PivotTable3"/>
    <pivotTable tabId="2" name="PivotTable4"/>
  </pivotTables>
  <data>
    <tabular pivotCacheId="507202344">
      <items count="6">
        <i x="4" s="1"/>
        <i x="0" s="1"/>
        <i x="3"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FD83CD8-7F78-446C-B56D-74562E6B320D}" sourceName="Location">
  <pivotTables>
    <pivotTable tabId="2" name="PivotTable5"/>
    <pivotTable tabId="2" name="PivotTable1"/>
    <pivotTable tabId="2" name="PivotTable2"/>
    <pivotTable tabId="2" name="PivotTable3"/>
    <pivotTable tabId="2" name="PivotTable4"/>
  </pivotTables>
  <data>
    <tabular pivotCacheId="507202344">
      <items count="7">
        <i x="5" s="1"/>
        <i x="3" s="1"/>
        <i x="1" s="1"/>
        <i x="6" s="1"/>
        <i x="4"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A0C172A7-47AC-4F3F-B68C-DCE8D125ACCC}" sourceName="Employment Type">
  <pivotTables>
    <pivotTable tabId="2" name="PivotTable5"/>
  </pivotTables>
  <data>
    <tabular pivotCacheId="507202344">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Month" xr10:uid="{38CC5888-FA05-4E39-AB3C-E08BA6B7B060}" sourceName="Salary Month">
  <pivotTables>
    <pivotTable tabId="2" name="PivotTable5"/>
  </pivotTables>
  <data>
    <tabular pivotCacheId="50720234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1F57FA-5855-401B-AEF0-F1FBDD66AD63}" cache="Slicer_Gender" caption="Gender" rowHeight="234950"/>
  <slicer name="Department" xr10:uid="{C7B3897F-D192-49F1-9861-E3285377DA26}" cache="Slicer_Department" caption="Department" rowHeight="234950"/>
  <slicer name="Job Role" xr10:uid="{857F3387-720B-43C0-83D0-9C5AD8A3AB10}" cache="Slicer_Job_Role" caption="Job Role" rowHeight="234950"/>
  <slicer name="Location" xr10:uid="{2464F072-A4C3-433E-9D3D-3A7B7D122597}" cache="Slicer_Location" caption="Location" rowHeight="234950"/>
  <slicer name="Employment Type" xr10:uid="{599BD99B-6ED9-43C8-BAAF-BF3FD0D5C985}" cache="Slicer_Employment_Type" caption="Employment Type" rowHeight="234950"/>
  <slicer name="Salary Month" xr10:uid="{5F8CAC7D-705D-4A83-81AE-7A311435935A}" cache="Slicer_Salary_Month" caption="Salary 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AEA915C-094A-4638-9DDC-0812B74B4802}" cache="Slicer_Gender" caption="Gender" rowHeight="234950"/>
  <slicer name="Department 1" xr10:uid="{59FF260D-09BF-4F46-8416-4A11DEFBB6B4}" cache="Slicer_Department" caption="Department" rowHeight="234950"/>
  <slicer name="Job Role 1" xr10:uid="{62930573-976B-4DFF-BBBA-03639479EBA5}" cache="Slicer_Job_Role" caption="Job Role" rowHeight="234950"/>
  <slicer name="Location 1" xr10:uid="{539A4FA2-920B-4320-861F-55892AF10CD4}" cache="Slicer_Location"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31C20B-FE4C-46F7-8507-038369402CAA}" name="Table1" displayName="Table1" ref="A1:AB5001" totalsRowShown="0">
  <autoFilter ref="A1:AB5001" xr:uid="{B331C20B-FE4C-46F7-8507-038369402CAA}"/>
  <tableColumns count="28">
    <tableColumn id="1" xr3:uid="{64D8E608-35F9-4069-8676-6560F2A65B42}" name="Employee ID"/>
    <tableColumn id="2" xr3:uid="{7B33CBD5-6F9E-469F-84D7-6C0F6AF8ED10}" name="Employee Name"/>
    <tableColumn id="4" xr3:uid="{C59424C8-7D4A-4D34-9958-B32C72B1EFD0}" name="Age"/>
    <tableColumn id="5" xr3:uid="{7220B6AD-802B-4180-84BE-B562B849C94C}" name="Department"/>
    <tableColumn id="6" xr3:uid="{FB20D283-EEEC-464A-9103-6750D06BAC43}" name="Job Role"/>
    <tableColumn id="7" xr3:uid="{C8E03FDD-F250-4729-AC45-612D29D6AE7A}" name="Location"/>
    <tableColumn id="8" xr3:uid="{18882A88-CBA0-4836-9E0E-8279537896E3}" name="Joining Date"/>
    <tableColumn id="9" xr3:uid="{C778B930-052A-4DAE-8E73-49C00589BD9E}" name="Employment Type"/>
    <tableColumn id="10" xr3:uid="{261EC1D5-19C5-4E5F-9BD5-D170C933480B}" name="Salary Month"/>
    <tableColumn id="11" xr3:uid="{BCD27443-167E-411D-8F83-613A88E7FCA1}" name="Working Days"/>
    <tableColumn id="12" xr3:uid="{5206091F-A7CC-451A-972D-6C748C983759}" name="Present Days"/>
    <tableColumn id="13" xr3:uid="{8721BB38-F813-4B65-8BEE-220ED9D21FDF}" name="Absent Days">
      <calculatedColumnFormula>J2-K2</calculatedColumnFormula>
    </tableColumn>
    <tableColumn id="14" xr3:uid="{CCBCE053-C0F0-4243-A52C-2B30A4058555}" name="Overtime Hours"/>
    <tableColumn id="15" xr3:uid="{C98DC0AB-6088-4FB3-A1CF-E4848DF25725}" name="Monthly Basic Salary"/>
    <tableColumn id="16" xr3:uid="{33824AE4-ABE2-4700-8DBC-B828AB8684CC}" name="Daily Salary" dataDxfId="14">
      <calculatedColumnFormula>N2/J2</calculatedColumnFormula>
    </tableColumn>
    <tableColumn id="17" xr3:uid="{93BC4BD9-9239-42D7-ACF1-3327270927DB}" name="Earned Basic Salary" dataDxfId="13">
      <calculatedColumnFormula>O2*K2</calculatedColumnFormula>
    </tableColumn>
    <tableColumn id="22" xr3:uid="{6D6DCB8B-1B95-437F-98E0-09377105246D}" name="HRA" dataDxfId="12">
      <calculatedColumnFormula>Table1[[#This Row],[Earned Basic Salary]]*20%</calculatedColumnFormula>
    </tableColumn>
    <tableColumn id="23" xr3:uid="{9E6E750D-8577-412F-8A8E-C4D2A65D2E6E}" name="DA" dataDxfId="11">
      <calculatedColumnFormula>Table1[[#This Row],[Earned Basic Salary]]*10%</calculatedColumnFormula>
    </tableColumn>
    <tableColumn id="24" xr3:uid="{1FFF6E7C-1AA1-42DC-B39C-46A84AE59EFF}" name="PF" dataDxfId="10">
      <calculatedColumnFormula>Table1[[#This Row],[Earned Basic Salary]]*12%</calculatedColumnFormula>
    </tableColumn>
    <tableColumn id="28" xr3:uid="{4334D121-8D60-4231-995B-370DBFB8A698}" name="Professional Tax" dataDxfId="9">
      <calculatedColumnFormula>200</calculatedColumnFormula>
    </tableColumn>
    <tableColumn id="29" xr3:uid="{669920BF-6932-459D-9ED2-9386D780235E}" name="Total Deduction" dataDxfId="8">
      <calculatedColumnFormula>Table1[[#This Row],[PF]]+Table1[[#This Row],[Professional Tax]]</calculatedColumnFormula>
    </tableColumn>
    <tableColumn id="25" xr3:uid="{F252E9F4-C05B-4170-9A67-67A513F1A30E}" name="Overtime Pay" dataDxfId="7">
      <calculatedColumnFormula>Table1[[#This Row],[Overtime Hours]]*200</calculatedColumnFormula>
    </tableColumn>
    <tableColumn id="26" xr3:uid="{69957ACC-A67C-4768-8487-03C96F080AF7}" name="Gross Salary" dataDxfId="6">
      <calculatedColumnFormula>Table1[[#This Row],[Earned Basic Salary]]+Table1[[#This Row],[HRA]]+Table1[[#This Row],[DA]]+Table1[[#This Row],[Overtime Pay]]</calculatedColumnFormula>
    </tableColumn>
    <tableColumn id="27" xr3:uid="{4A27BA93-D1DA-43DB-9F39-05A8D295C459}" name="Net Salary" dataDxfId="5">
      <calculatedColumnFormula>Table1[[#This Row],[Gross Salary]]-Table1[[#This Row],[Total Deduction]]</calculatedColumnFormula>
    </tableColumn>
    <tableColumn id="18" xr3:uid="{E75DB4BF-0A2B-4822-9B0D-AF38A54A8B4D}" name="Payment Status"/>
    <tableColumn id="19" xr3:uid="{6C9B7922-79C9-474C-BC26-1D2B604E34D7}" name="Bank Name"/>
    <tableColumn id="20" xr3:uid="{9F91288C-E0AC-4458-BAA1-12CBC6E06024}" name="Account Number"/>
    <tableColumn id="21" xr3:uid="{75EB6A32-170F-4FF8-ACD2-BEE9F81D79F4}" name="UAN Numb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CFD22A2-4727-4C1B-83BD-92CDC501259E}">
  <we:reference id="wa200003696" version="1.3.0.0" store="zh-CN" storeType="OMEX"/>
  <we:alternateReferences>
    <we:reference id="WA200003696" version="1.3.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867B85C-A15D-4AD4-A744-2F3DEBB46254}">
  <we:reference id="wa200005271" version="2.5.4.0" store="en-US" storeType="OMEX"/>
  <we:alternateReferences>
    <we:reference id="wa200005271" version="2.5.4.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BB3572F9-0D3C-48B0-8F12-2D06E87A2520}">
  <we:reference id="wa200005502" version="1.0.0.11" store="zh-CN" storeType="OMEX"/>
  <we:alternateReferences>
    <we:reference id="wa200005502" version="1.0.0.11" store="" storeType="OMEX"/>
  </we:alternateReferences>
  <we:properties>
    <we:property name="docId" value="&quot;-oZB-_HnEl8NCWtLw0TUo&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F6DF-0711-43C2-8726-3D5547F3EE20}">
  <dimension ref="B2:Y28"/>
  <sheetViews>
    <sheetView topLeftCell="A21" zoomScale="64" workbookViewId="0">
      <selection activeCell="H47" sqref="H47"/>
    </sheetView>
  </sheetViews>
  <sheetFormatPr defaultRowHeight="14.4" x14ac:dyDescent="0.3"/>
  <cols>
    <col min="2" max="2" width="15" bestFit="1" customWidth="1"/>
    <col min="3" max="3" width="22.88671875" bestFit="1" customWidth="1"/>
    <col min="4" max="4" width="22.109375" bestFit="1" customWidth="1"/>
    <col min="5" max="5" width="21.77734375" bestFit="1" customWidth="1"/>
    <col min="12" max="12" width="15" bestFit="1" customWidth="1"/>
    <col min="13" max="13" width="18.88671875" bestFit="1" customWidth="1"/>
    <col min="14" max="14" width="15" bestFit="1" customWidth="1"/>
    <col min="15" max="15" width="20.109375" bestFit="1" customWidth="1"/>
    <col min="24" max="24" width="15" bestFit="1" customWidth="1"/>
    <col min="25" max="25" width="20.109375" bestFit="1" customWidth="1"/>
  </cols>
  <sheetData>
    <row r="2" spans="2:25" x14ac:dyDescent="0.3">
      <c r="B2" s="12" t="s">
        <v>17425</v>
      </c>
      <c r="C2" s="13"/>
      <c r="L2" s="12" t="s">
        <v>17426</v>
      </c>
      <c r="M2" s="12"/>
      <c r="N2" s="12"/>
      <c r="X2" s="12" t="s">
        <v>2</v>
      </c>
      <c r="Y2" s="13"/>
    </row>
    <row r="3" spans="2:25" x14ac:dyDescent="0.3">
      <c r="B3" s="4"/>
      <c r="C3" s="5"/>
    </row>
    <row r="4" spans="2:25" x14ac:dyDescent="0.3">
      <c r="B4" s="2" t="s">
        <v>4</v>
      </c>
      <c r="C4" t="s">
        <v>17424</v>
      </c>
      <c r="L4" s="2" t="s">
        <v>4</v>
      </c>
      <c r="M4" t="s">
        <v>17427</v>
      </c>
      <c r="N4" t="s">
        <v>17428</v>
      </c>
      <c r="X4" s="2" t="s">
        <v>4</v>
      </c>
      <c r="Y4" t="s">
        <v>17424</v>
      </c>
    </row>
    <row r="5" spans="2:25" x14ac:dyDescent="0.3">
      <c r="B5" s="3" t="s">
        <v>75</v>
      </c>
      <c r="C5">
        <v>626</v>
      </c>
      <c r="L5" s="3" t="s">
        <v>75</v>
      </c>
      <c r="M5" s="6">
        <v>36395921.600000031</v>
      </c>
      <c r="N5" s="6">
        <v>33029842.683076911</v>
      </c>
      <c r="X5" s="3" t="s">
        <v>43</v>
      </c>
      <c r="Y5">
        <v>2503</v>
      </c>
    </row>
    <row r="6" spans="2:25" x14ac:dyDescent="0.3">
      <c r="B6" s="3" t="s">
        <v>44</v>
      </c>
      <c r="C6">
        <v>601</v>
      </c>
      <c r="L6" s="3" t="s">
        <v>44</v>
      </c>
      <c r="M6" s="6">
        <v>36307489.999999993</v>
      </c>
      <c r="N6" s="6">
        <v>32947355.538461536</v>
      </c>
      <c r="X6" s="3" t="s">
        <v>30</v>
      </c>
      <c r="Y6">
        <v>2497</v>
      </c>
    </row>
    <row r="7" spans="2:25" x14ac:dyDescent="0.3">
      <c r="B7" s="3" t="s">
        <v>53</v>
      </c>
      <c r="C7">
        <v>601</v>
      </c>
      <c r="L7" s="3" t="s">
        <v>53</v>
      </c>
      <c r="M7" s="6">
        <v>35672805.949999973</v>
      </c>
      <c r="N7" s="6">
        <v>32366974.631538481</v>
      </c>
      <c r="X7" s="3" t="s">
        <v>17423</v>
      </c>
      <c r="Y7">
        <v>5000</v>
      </c>
    </row>
    <row r="8" spans="2:25" x14ac:dyDescent="0.3">
      <c r="B8" s="3" t="s">
        <v>61</v>
      </c>
      <c r="C8">
        <v>665</v>
      </c>
      <c r="L8" s="3" t="s">
        <v>61</v>
      </c>
      <c r="M8" s="6">
        <v>40028888.950000025</v>
      </c>
      <c r="N8" s="6">
        <v>36329240.739230722</v>
      </c>
    </row>
    <row r="9" spans="2:25" x14ac:dyDescent="0.3">
      <c r="B9" s="3" t="s">
        <v>127</v>
      </c>
      <c r="C9">
        <v>657</v>
      </c>
      <c r="L9" s="3" t="s">
        <v>127</v>
      </c>
      <c r="M9" s="6">
        <v>39615104.750000007</v>
      </c>
      <c r="N9" s="6">
        <v>35948273.54230769</v>
      </c>
    </row>
    <row r="10" spans="2:25" x14ac:dyDescent="0.3">
      <c r="B10" s="3" t="s">
        <v>81</v>
      </c>
      <c r="C10">
        <v>594</v>
      </c>
      <c r="L10" s="3" t="s">
        <v>81</v>
      </c>
      <c r="M10" s="6">
        <v>35680405.949999988</v>
      </c>
      <c r="N10" s="6">
        <v>32374682.323846143</v>
      </c>
    </row>
    <row r="11" spans="2:25" x14ac:dyDescent="0.3">
      <c r="B11" s="3" t="s">
        <v>133</v>
      </c>
      <c r="C11">
        <v>648</v>
      </c>
      <c r="L11" s="3" t="s">
        <v>133</v>
      </c>
      <c r="M11" s="6">
        <v>38110028.300000027</v>
      </c>
      <c r="N11" s="6">
        <v>34582874.918461539</v>
      </c>
    </row>
    <row r="12" spans="2:25" x14ac:dyDescent="0.3">
      <c r="B12" s="3" t="s">
        <v>31</v>
      </c>
      <c r="C12">
        <v>608</v>
      </c>
      <c r="L12" s="3" t="s">
        <v>31</v>
      </c>
      <c r="M12" s="6">
        <v>36499228.200000003</v>
      </c>
      <c r="N12" s="6">
        <v>33119127.135384582</v>
      </c>
    </row>
    <row r="13" spans="2:25" x14ac:dyDescent="0.3">
      <c r="B13" s="3" t="s">
        <v>17423</v>
      </c>
      <c r="C13">
        <v>5000</v>
      </c>
      <c r="L13" s="3" t="s">
        <v>17423</v>
      </c>
      <c r="M13" s="6">
        <v>298309873.70000005</v>
      </c>
      <c r="N13" s="6">
        <v>270698371.51230758</v>
      </c>
    </row>
    <row r="17" spans="2:15" x14ac:dyDescent="0.3">
      <c r="B17" s="12" t="s">
        <v>17432</v>
      </c>
      <c r="C17" s="13"/>
      <c r="D17" s="13"/>
      <c r="E17" s="13"/>
      <c r="N17" s="12" t="s">
        <v>6</v>
      </c>
      <c r="O17" s="13"/>
    </row>
    <row r="19" spans="2:15" x14ac:dyDescent="0.3">
      <c r="B19" s="2" t="s">
        <v>4</v>
      </c>
      <c r="C19" t="s">
        <v>17430</v>
      </c>
      <c r="D19" t="s">
        <v>17431</v>
      </c>
      <c r="E19" t="s">
        <v>17429</v>
      </c>
      <c r="N19" s="2" t="s">
        <v>4</v>
      </c>
      <c r="O19" t="s">
        <v>17424</v>
      </c>
    </row>
    <row r="20" spans="2:15" x14ac:dyDescent="0.3">
      <c r="B20" s="3" t="s">
        <v>75</v>
      </c>
      <c r="C20" s="1">
        <v>23.488817891373802</v>
      </c>
      <c r="D20" s="1">
        <v>2.5111821086261981</v>
      </c>
      <c r="E20" s="1">
        <v>6432</v>
      </c>
      <c r="N20" s="3" t="s">
        <v>83</v>
      </c>
      <c r="O20">
        <v>696</v>
      </c>
    </row>
    <row r="21" spans="2:15" x14ac:dyDescent="0.3">
      <c r="B21" s="3" t="s">
        <v>44</v>
      </c>
      <c r="C21" s="1">
        <v>23.489184692179702</v>
      </c>
      <c r="D21" s="1">
        <v>2.5108153078202995</v>
      </c>
      <c r="E21" s="1">
        <v>6041</v>
      </c>
      <c r="N21" s="3" t="s">
        <v>63</v>
      </c>
      <c r="O21">
        <v>788</v>
      </c>
    </row>
    <row r="22" spans="2:15" x14ac:dyDescent="0.3">
      <c r="B22" s="3" t="s">
        <v>53</v>
      </c>
      <c r="C22" s="1">
        <v>23.435940099833612</v>
      </c>
      <c r="D22" s="1">
        <v>2.5640599001663893</v>
      </c>
      <c r="E22" s="1">
        <v>5809</v>
      </c>
      <c r="N22" s="3" t="s">
        <v>46</v>
      </c>
      <c r="O22">
        <v>698</v>
      </c>
    </row>
    <row r="23" spans="2:15" x14ac:dyDescent="0.3">
      <c r="B23" s="3" t="s">
        <v>61</v>
      </c>
      <c r="C23" s="1">
        <v>23.490225563909775</v>
      </c>
      <c r="D23" s="1">
        <v>2.5097744360902254</v>
      </c>
      <c r="E23" s="1">
        <v>6951</v>
      </c>
      <c r="N23" s="3" t="s">
        <v>89</v>
      </c>
      <c r="O23">
        <v>722</v>
      </c>
    </row>
    <row r="24" spans="2:15" x14ac:dyDescent="0.3">
      <c r="B24" s="3" t="s">
        <v>127</v>
      </c>
      <c r="C24" s="1">
        <v>23.476407914764078</v>
      </c>
      <c r="D24" s="1">
        <v>2.5235920852359208</v>
      </c>
      <c r="E24" s="1">
        <v>6573</v>
      </c>
      <c r="N24" s="3" t="s">
        <v>69</v>
      </c>
      <c r="O24">
        <v>665</v>
      </c>
    </row>
    <row r="25" spans="2:15" x14ac:dyDescent="0.3">
      <c r="B25" s="3" t="s">
        <v>81</v>
      </c>
      <c r="C25" s="1">
        <v>23.663299663299664</v>
      </c>
      <c r="D25" s="1">
        <v>2.3367003367003365</v>
      </c>
      <c r="E25" s="1">
        <v>5777</v>
      </c>
      <c r="N25" s="3" t="s">
        <v>33</v>
      </c>
      <c r="O25">
        <v>720</v>
      </c>
    </row>
    <row r="26" spans="2:15" x14ac:dyDescent="0.3">
      <c r="B26" s="3" t="s">
        <v>133</v>
      </c>
      <c r="C26" s="1">
        <v>23.469135802469136</v>
      </c>
      <c r="D26" s="1">
        <v>2.5308641975308643</v>
      </c>
      <c r="E26" s="1">
        <v>6516</v>
      </c>
      <c r="N26" s="3" t="s">
        <v>55</v>
      </c>
      <c r="O26">
        <v>711</v>
      </c>
    </row>
    <row r="27" spans="2:15" x14ac:dyDescent="0.3">
      <c r="B27" s="3" t="s">
        <v>31</v>
      </c>
      <c r="C27" s="1">
        <v>23.483552631578949</v>
      </c>
      <c r="D27" s="1">
        <v>2.5164473684210527</v>
      </c>
      <c r="E27" s="1">
        <v>5994</v>
      </c>
      <c r="N27" s="3" t="s">
        <v>17423</v>
      </c>
      <c r="O27">
        <v>5000</v>
      </c>
    </row>
    <row r="28" spans="2:15" x14ac:dyDescent="0.3">
      <c r="B28" s="3" t="s">
        <v>17423</v>
      </c>
      <c r="C28" s="1">
        <v>23.4986</v>
      </c>
      <c r="D28" s="1">
        <v>2.5013999999999998</v>
      </c>
      <c r="E28" s="1">
        <v>50093</v>
      </c>
    </row>
  </sheetData>
  <mergeCells count="5">
    <mergeCell ref="B2:C2"/>
    <mergeCell ref="L2:N2"/>
    <mergeCell ref="B17:E17"/>
    <mergeCell ref="N17:O17"/>
    <mergeCell ref="X2:Y2"/>
  </mergeCells>
  <conditionalFormatting sqref="B4:C4 B5:B13">
    <cfRule type="colorScale" priority="11">
      <colorScale>
        <cfvo type="min"/>
        <cfvo type="percentile" val="50"/>
        <cfvo type="max"/>
        <color rgb="FFF8696B"/>
        <color rgb="FFFFEB84"/>
        <color rgb="FF63BE7B"/>
      </colorScale>
    </cfRule>
  </conditionalFormatting>
  <conditionalFormatting sqref="B19:C19 B20:B28">
    <cfRule type="colorScale" priority="8">
      <colorScale>
        <cfvo type="min"/>
        <cfvo type="percentile" val="50"/>
        <cfvo type="max"/>
        <color rgb="FFF8696B"/>
        <color rgb="FFFFEB84"/>
        <color rgb="FF63BE7B"/>
      </colorScale>
    </cfRule>
  </conditionalFormatting>
  <conditionalFormatting sqref="B19:D19 B20:B28">
    <cfRule type="colorScale" priority="7">
      <colorScale>
        <cfvo type="min"/>
        <cfvo type="percentile" val="50"/>
        <cfvo type="max"/>
        <color rgb="FFF8696B"/>
        <color rgb="FFFFEB84"/>
        <color rgb="FF63BE7B"/>
      </colorScale>
    </cfRule>
  </conditionalFormatting>
  <conditionalFormatting sqref="B19:E19 B20:B28">
    <cfRule type="colorScale" priority="6">
      <colorScale>
        <cfvo type="min"/>
        <cfvo type="percentile" val="50"/>
        <cfvo type="max"/>
        <color rgb="FFF8696B"/>
        <color rgb="FFFFEB84"/>
        <color rgb="FF63BE7B"/>
      </colorScale>
    </cfRule>
  </conditionalFormatting>
  <conditionalFormatting sqref="L4:M4 L5:L13">
    <cfRule type="colorScale" priority="10">
      <colorScale>
        <cfvo type="min"/>
        <cfvo type="percentile" val="50"/>
        <cfvo type="max"/>
        <color rgb="FFF8696B"/>
        <color rgb="FFFFEB84"/>
        <color rgb="FF63BE7B"/>
      </colorScale>
    </cfRule>
  </conditionalFormatting>
  <conditionalFormatting sqref="L4:N4 L5:L13">
    <cfRule type="colorScale" priority="9">
      <colorScale>
        <cfvo type="min"/>
        <cfvo type="percentile" val="50"/>
        <cfvo type="max"/>
        <color rgb="FFF8696B"/>
        <color rgb="FFFFEB84"/>
        <color rgb="FF63BE7B"/>
      </colorScale>
    </cfRule>
  </conditionalFormatting>
  <conditionalFormatting sqref="N19:O19 N21:N28">
    <cfRule type="colorScale" priority="5">
      <colorScale>
        <cfvo type="min"/>
        <cfvo type="percentile" val="50"/>
        <cfvo type="max"/>
        <color rgb="FFF8696B"/>
        <color rgb="FFFFEB84"/>
        <color rgb="FF63BE7B"/>
      </colorScale>
    </cfRule>
  </conditionalFormatting>
  <conditionalFormatting sqref="N19:O19 N28:O28 N20:N27">
    <cfRule type="colorScale" priority="4">
      <colorScale>
        <cfvo type="min"/>
        <cfvo type="percentile" val="50"/>
        <cfvo type="max"/>
        <color rgb="FFF8696B"/>
        <color rgb="FFFFEB84"/>
        <color rgb="FF63BE7B"/>
      </colorScale>
    </cfRule>
  </conditionalFormatting>
  <conditionalFormatting sqref="X4:Y4 X5:X7">
    <cfRule type="colorScale" priority="1">
      <colorScale>
        <cfvo type="min"/>
        <cfvo type="percentile" val="50"/>
        <cfvo type="max"/>
        <color rgb="FFF8696B"/>
        <color rgb="FFFFEB84"/>
        <color rgb="FF63BE7B"/>
      </colorScale>
    </cfRule>
  </conditionalFormatting>
  <conditionalFormatting sqref="X4:Y4 X6:X12">
    <cfRule type="colorScale" priority="3">
      <colorScale>
        <cfvo type="min"/>
        <cfvo type="percentile" val="50"/>
        <cfvo type="max"/>
        <color rgb="FFF8696B"/>
        <color rgb="FFFFEB84"/>
        <color rgb="FF63BE7B"/>
      </colorScale>
    </cfRule>
  </conditionalFormatting>
  <conditionalFormatting sqref="X4:Y4 X8:Y12 X6:X7">
    <cfRule type="colorScale" priority="2">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6A7C-A0C2-46E9-9C4C-FE3F57BF8EB7}">
  <dimension ref="A1"/>
  <sheetViews>
    <sheetView showGridLines="0" topLeftCell="D1" zoomScale="52" zoomScaleNormal="52" workbookViewId="0">
      <selection activeCell="AR9" sqref="AR9"/>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FA19-F2DD-4B69-8D8D-6D2465AE5E6B}">
  <dimension ref="H2:O26"/>
  <sheetViews>
    <sheetView tabSelected="1" topLeftCell="B1" zoomScale="92" workbookViewId="0">
      <selection activeCell="I6" sqref="I6"/>
    </sheetView>
  </sheetViews>
  <sheetFormatPr defaultRowHeight="14.4" x14ac:dyDescent="0.3"/>
  <cols>
    <col min="8" max="8" width="17.6640625" bestFit="1" customWidth="1"/>
    <col min="9" max="9" width="14.21875" bestFit="1" customWidth="1"/>
    <col min="12" max="12" width="14.44140625" bestFit="1" customWidth="1"/>
    <col min="13" max="13" width="14.21875" bestFit="1" customWidth="1"/>
  </cols>
  <sheetData>
    <row r="2" spans="8:15" ht="21" x14ac:dyDescent="0.5">
      <c r="H2" s="22" t="s">
        <v>17443</v>
      </c>
      <c r="I2" s="23"/>
      <c r="J2" s="23"/>
      <c r="K2" s="23"/>
      <c r="L2" s="23"/>
      <c r="M2" s="23"/>
      <c r="N2" s="23"/>
      <c r="O2" s="23"/>
    </row>
    <row r="3" spans="8:15" ht="17.399999999999999" x14ac:dyDescent="0.45">
      <c r="H3" s="24" t="s">
        <v>17441</v>
      </c>
      <c r="I3" s="25"/>
      <c r="J3" s="25"/>
      <c r="K3" s="25"/>
      <c r="L3" s="25"/>
      <c r="M3" s="25"/>
      <c r="N3" s="25"/>
      <c r="O3" s="25"/>
    </row>
    <row r="4" spans="8:15" ht="18.600000000000001" x14ac:dyDescent="0.45">
      <c r="H4" s="26" t="s">
        <v>17442</v>
      </c>
      <c r="I4" s="25"/>
      <c r="J4" s="25"/>
      <c r="K4" s="25"/>
      <c r="L4" s="25"/>
      <c r="M4" s="25"/>
      <c r="N4" s="25"/>
      <c r="O4" s="25"/>
    </row>
    <row r="5" spans="8:15" ht="17.399999999999999" x14ac:dyDescent="0.45">
      <c r="H5" s="27" t="s">
        <v>17444</v>
      </c>
      <c r="I5" s="15"/>
      <c r="J5" s="15"/>
      <c r="K5" s="15"/>
      <c r="L5" s="15"/>
      <c r="M5" s="15"/>
      <c r="N5" s="15"/>
      <c r="O5" s="15"/>
    </row>
    <row r="6" spans="8:15" x14ac:dyDescent="0.3">
      <c r="H6" s="8" t="s">
        <v>0</v>
      </c>
      <c r="I6" s="8" t="s">
        <v>59</v>
      </c>
      <c r="J6" s="8"/>
      <c r="K6" s="8"/>
      <c r="L6" s="8" t="s">
        <v>1</v>
      </c>
      <c r="M6" s="8" t="str">
        <f>_xlfn.XLOOKUP($I$6,Table1[Employee ID],Table1[Employee Name],"")</f>
        <v>Sneha Patil</v>
      </c>
      <c r="N6" s="8"/>
      <c r="O6" s="8"/>
    </row>
    <row r="7" spans="8:15" x14ac:dyDescent="0.3">
      <c r="H7" s="8"/>
      <c r="I7" s="8"/>
      <c r="J7" s="8"/>
      <c r="K7" s="8"/>
      <c r="L7" s="8" t="s">
        <v>3</v>
      </c>
      <c r="M7" s="8">
        <f>_xlfn.XLOOKUP(I6,Table1[Employee ID],Table1[Age],"")</f>
        <v>39</v>
      </c>
      <c r="N7" s="8"/>
      <c r="O7" s="8"/>
    </row>
    <row r="8" spans="8:15" x14ac:dyDescent="0.3">
      <c r="H8" s="8" t="s">
        <v>4</v>
      </c>
      <c r="I8" s="8" t="str">
        <f>_xlfn.XLOOKUP($I$6,Table1[Employee ID],Table1[Department],"")</f>
        <v>IT</v>
      </c>
      <c r="J8" s="8"/>
      <c r="K8" s="8"/>
      <c r="L8" s="8" t="s">
        <v>5</v>
      </c>
      <c r="M8" s="8" t="str">
        <f>_xlfn.XLOOKUP($I$6,Table1[Employee ID],Table1[Job Role],"")</f>
        <v>Developer</v>
      </c>
      <c r="N8" s="8"/>
      <c r="O8" s="8"/>
    </row>
    <row r="9" spans="8:15" x14ac:dyDescent="0.3">
      <c r="H9" s="8" t="s">
        <v>6</v>
      </c>
      <c r="I9" s="8" t="str">
        <f>_xlfn.XLOOKUP($I$6,Table1[Employee ID],Table1[Location],"")</f>
        <v>Bangalore</v>
      </c>
      <c r="J9" s="8"/>
      <c r="K9" s="8"/>
      <c r="L9" s="8" t="s">
        <v>7</v>
      </c>
      <c r="M9" s="8" t="str">
        <f>_xlfn.XLOOKUP($I$6,Table1[Employee ID],Table1[Joining Date],"")</f>
        <v>2025-05-19</v>
      </c>
      <c r="N9" s="8"/>
      <c r="O9" s="8"/>
    </row>
    <row r="10" spans="8:15" x14ac:dyDescent="0.3">
      <c r="H10" s="8" t="s">
        <v>17445</v>
      </c>
      <c r="I10" s="8" t="str">
        <f>_xlfn.XLOOKUP($I$6,Table1[Employee ID],Table1[Employment Type],"")</f>
        <v>Full Time</v>
      </c>
      <c r="J10" s="8"/>
      <c r="K10" s="8"/>
      <c r="L10" s="8" t="s">
        <v>25</v>
      </c>
      <c r="M10" s="8" t="str">
        <f>_xlfn.XLOOKUP($I$6,Table1[Employee ID],Table1[Bank Name],"")</f>
        <v>SBI</v>
      </c>
      <c r="N10" s="8"/>
      <c r="O10" s="8"/>
    </row>
    <row r="11" spans="8:15" x14ac:dyDescent="0.3">
      <c r="H11" s="8" t="s">
        <v>26</v>
      </c>
      <c r="I11" s="8" t="str">
        <f>_xlfn.XLOOKUP($I$6,Table1[Employee ID],Table1[Account Number],"")</f>
        <v>975664445413</v>
      </c>
      <c r="J11" s="8"/>
      <c r="K11" s="8"/>
      <c r="L11" s="8" t="s">
        <v>27</v>
      </c>
      <c r="M11" s="8" t="str">
        <f>_xlfn.XLOOKUP($I$6,Table1[Employee ID],Table1[UAN Number],"")</f>
        <v>232439049978</v>
      </c>
      <c r="N11" s="8"/>
      <c r="O11" s="8"/>
    </row>
    <row r="12" spans="8:15" ht="17.399999999999999" x14ac:dyDescent="0.45">
      <c r="H12" s="14" t="s">
        <v>17446</v>
      </c>
      <c r="I12" s="15"/>
      <c r="J12" s="15"/>
      <c r="K12" s="15"/>
      <c r="L12" s="15"/>
      <c r="M12" s="15"/>
      <c r="N12" s="15"/>
      <c r="O12" s="15"/>
    </row>
    <row r="13" spans="8:15" x14ac:dyDescent="0.3">
      <c r="H13" s="8" t="s">
        <v>10</v>
      </c>
      <c r="I13" s="8">
        <f>_xlfn.XLOOKUP(I6,Table1[Employee ID],Table1[Working Days],"")</f>
        <v>26</v>
      </c>
      <c r="J13" s="8"/>
      <c r="K13" s="8"/>
      <c r="L13" s="8" t="s">
        <v>11</v>
      </c>
      <c r="M13" s="8">
        <f>_xlfn.XLOOKUP($I$6,Table1[Employee ID],Table1[Present Days],"")</f>
        <v>23</v>
      </c>
      <c r="N13" s="8"/>
      <c r="O13" s="8"/>
    </row>
    <row r="14" spans="8:15" x14ac:dyDescent="0.3">
      <c r="H14" s="8" t="s">
        <v>12</v>
      </c>
      <c r="I14" s="8">
        <f>_xlfn.XLOOKUP($I$6,Table1[Employee ID],Table1[Absent Days],"")</f>
        <v>3</v>
      </c>
      <c r="J14" s="8"/>
      <c r="K14" s="8"/>
      <c r="L14" s="8" t="s">
        <v>13</v>
      </c>
      <c r="M14" s="8">
        <f>_xlfn.XLOOKUP($I$6,Table1[Employee ID],Table1[Overtime Hours],"")</f>
        <v>2</v>
      </c>
      <c r="N14" s="8"/>
      <c r="O14" s="8"/>
    </row>
    <row r="15" spans="8:15" ht="17.399999999999999" x14ac:dyDescent="0.45">
      <c r="H15" s="14" t="s">
        <v>17447</v>
      </c>
      <c r="I15" s="15"/>
      <c r="J15" s="15"/>
      <c r="K15" s="15"/>
      <c r="L15" s="15"/>
      <c r="M15" s="15"/>
      <c r="N15" s="15"/>
      <c r="O15" s="15"/>
    </row>
    <row r="16" spans="8:15" x14ac:dyDescent="0.3">
      <c r="H16" s="8" t="s">
        <v>16</v>
      </c>
      <c r="I16" s="11">
        <f>_xlfn.XLOOKUP($I$6,Table1[Employee ID],Table1[Earned Basic Salary],"")</f>
        <v>49281.923076923078</v>
      </c>
      <c r="J16" s="8"/>
      <c r="K16" s="8"/>
      <c r="L16" s="8" t="s">
        <v>17</v>
      </c>
      <c r="M16" s="11">
        <f>_xlfn.XLOOKUP($I$6,Table1[Employee ID],Table1[HRA],"")</f>
        <v>9856.3846153846171</v>
      </c>
      <c r="N16" s="8"/>
      <c r="O16" s="8"/>
    </row>
    <row r="17" spans="8:15" x14ac:dyDescent="0.3">
      <c r="H17" s="8" t="s">
        <v>18</v>
      </c>
      <c r="I17" s="11">
        <f>_xlfn.XLOOKUP($I$6,Table1[Employee ID],Table1[DA],"")</f>
        <v>4928.1923076923085</v>
      </c>
      <c r="J17" s="8"/>
      <c r="K17" s="8"/>
      <c r="L17" s="8" t="s">
        <v>19</v>
      </c>
      <c r="M17" s="8">
        <f>_xlfn.XLOOKUP($I$6,Table1[Employee ID],Table1[Overtime Pay],"")</f>
        <v>400</v>
      </c>
      <c r="N17" s="8"/>
      <c r="O17" s="8"/>
    </row>
    <row r="18" spans="8:15" x14ac:dyDescent="0.3">
      <c r="H18" s="8" t="s">
        <v>20</v>
      </c>
      <c r="I18" s="11">
        <f>_xlfn.XLOOKUP($I$6,Table1[Employee ID],Table1[Gross Salary],"")</f>
        <v>64466.5</v>
      </c>
      <c r="J18" s="8"/>
      <c r="K18" s="8"/>
      <c r="L18" s="8"/>
      <c r="M18" s="8"/>
      <c r="N18" s="8"/>
      <c r="O18" s="8"/>
    </row>
    <row r="19" spans="8:15" ht="17.399999999999999" x14ac:dyDescent="0.45">
      <c r="H19" s="14" t="s">
        <v>17448</v>
      </c>
      <c r="I19" s="15"/>
      <c r="J19" s="15"/>
      <c r="K19" s="15"/>
      <c r="L19" s="15"/>
      <c r="M19" s="15"/>
      <c r="N19" s="15"/>
      <c r="O19" s="15"/>
    </row>
    <row r="20" spans="8:15" x14ac:dyDescent="0.3">
      <c r="H20" s="8" t="s">
        <v>21</v>
      </c>
      <c r="I20" s="11">
        <f>_xlfn.XLOOKUP($I$6,Table1[Employee ID],Table1[PF],"")</f>
        <v>5913.830769230769</v>
      </c>
      <c r="J20" s="8"/>
      <c r="K20" s="8"/>
      <c r="L20" s="8" t="s">
        <v>22</v>
      </c>
      <c r="M20" s="8">
        <f>_xlfn.XLOOKUP($I$6,Table1[Employee ID],Table1[Professional Tax],"")</f>
        <v>200</v>
      </c>
      <c r="N20" s="8"/>
      <c r="O20" s="8"/>
    </row>
    <row r="21" spans="8:15" x14ac:dyDescent="0.3">
      <c r="H21" s="8" t="s">
        <v>17422</v>
      </c>
      <c r="I21" s="11">
        <f>_xlfn.XLOOKUP($I$6,Table1[Employee ID],Table1[Total Deduction],"")</f>
        <v>6113.830769230769</v>
      </c>
      <c r="J21" s="8"/>
      <c r="K21" s="8"/>
      <c r="L21" s="8"/>
      <c r="M21" s="8"/>
      <c r="N21" s="8"/>
      <c r="O21" s="8"/>
    </row>
    <row r="22" spans="8:15" ht="17.399999999999999" x14ac:dyDescent="0.45">
      <c r="H22" s="9" t="s">
        <v>17449</v>
      </c>
      <c r="I22" s="10"/>
      <c r="J22" s="10"/>
      <c r="K22" s="10"/>
      <c r="L22" s="10"/>
      <c r="M22" s="10"/>
      <c r="N22" s="10"/>
      <c r="O22" s="10"/>
    </row>
    <row r="23" spans="8:15" x14ac:dyDescent="0.3">
      <c r="H23" s="8" t="s">
        <v>23</v>
      </c>
      <c r="I23" s="11">
        <f>_xlfn.XLOOKUP($I$6,Table1[Employee ID],Table1[Net Salary],"")</f>
        <v>58352.669230769228</v>
      </c>
      <c r="J23" s="8"/>
      <c r="K23" s="8"/>
      <c r="L23" s="8"/>
      <c r="M23" s="8"/>
      <c r="N23" s="8"/>
      <c r="O23" s="8"/>
    </row>
    <row r="24" spans="8:15" x14ac:dyDescent="0.3">
      <c r="H24" s="8"/>
      <c r="I24" s="8"/>
      <c r="J24" s="8"/>
      <c r="K24" s="8"/>
      <c r="L24" s="8"/>
      <c r="M24" s="8"/>
      <c r="N24" s="8"/>
      <c r="O24" s="8"/>
    </row>
    <row r="25" spans="8:15" x14ac:dyDescent="0.3">
      <c r="H25" s="16"/>
      <c r="I25" s="17"/>
      <c r="J25" s="17"/>
      <c r="K25" s="17"/>
      <c r="L25" s="17"/>
      <c r="M25" s="17"/>
      <c r="N25" s="17"/>
      <c r="O25" s="18"/>
    </row>
    <row r="26" spans="8:15" x14ac:dyDescent="0.3">
      <c r="H26" s="19"/>
      <c r="I26" s="20"/>
      <c r="J26" s="20"/>
      <c r="K26" s="20"/>
      <c r="L26" s="20"/>
      <c r="M26" s="20"/>
      <c r="N26" s="20"/>
      <c r="O26" s="21"/>
    </row>
  </sheetData>
  <mergeCells count="8">
    <mergeCell ref="H19:O19"/>
    <mergeCell ref="H25:O26"/>
    <mergeCell ref="H2:O2"/>
    <mergeCell ref="H3:O3"/>
    <mergeCell ref="H4:O4"/>
    <mergeCell ref="H5:O5"/>
    <mergeCell ref="H12:O12"/>
    <mergeCell ref="H15:O1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707FB7D-605E-45A6-8CBF-CDDDF3C9C24B}">
          <x14:formula1>
            <xm:f>PayrollData!$A:$A</xm:f>
          </x14:formula1>
          <xm:sqref>I6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01"/>
  <sheetViews>
    <sheetView workbookViewId="0">
      <selection activeCell="C2" sqref="C2:C5001"/>
    </sheetView>
  </sheetViews>
  <sheetFormatPr defaultRowHeight="14.4" x14ac:dyDescent="0.3"/>
  <cols>
    <col min="1" max="1" width="13.44140625" customWidth="1"/>
    <col min="2" max="2" width="16.6640625" customWidth="1"/>
    <col min="3" max="3" width="9" customWidth="1"/>
    <col min="4" max="4" width="13" customWidth="1"/>
    <col min="5" max="5" width="9.88671875" customWidth="1"/>
    <col min="6" max="6" width="10.109375" customWidth="1"/>
    <col min="7" max="7" width="13.109375" customWidth="1"/>
    <col min="8" max="8" width="18.21875" customWidth="1"/>
    <col min="9" max="9" width="14.21875" customWidth="1"/>
    <col min="10" max="10" width="14.44140625" customWidth="1"/>
    <col min="11" max="11" width="13.6640625" customWidth="1"/>
    <col min="12" max="12" width="13.21875" customWidth="1"/>
    <col min="13" max="13" width="16" customWidth="1"/>
    <col min="14" max="14" width="20.33203125" customWidth="1"/>
    <col min="15" max="15" width="12.5546875" customWidth="1"/>
    <col min="16" max="24" width="19" customWidth="1"/>
    <col min="25" max="25" width="16.109375" customWidth="1"/>
    <col min="26" max="26" width="12.5546875" customWidth="1"/>
    <col min="27" max="27" width="17.21875" customWidth="1"/>
    <col min="28" max="28" width="14.109375" customWidth="1"/>
  </cols>
  <sheetData>
    <row r="1" spans="1:28" x14ac:dyDescent="0.3">
      <c r="A1" t="s">
        <v>0</v>
      </c>
      <c r="B1" t="s">
        <v>1</v>
      </c>
      <c r="C1" t="s">
        <v>3</v>
      </c>
      <c r="D1" t="s">
        <v>4</v>
      </c>
      <c r="E1" t="s">
        <v>5</v>
      </c>
      <c r="F1" t="s">
        <v>6</v>
      </c>
      <c r="G1" t="s">
        <v>7</v>
      </c>
      <c r="H1" t="s">
        <v>8</v>
      </c>
      <c r="I1" t="s">
        <v>9</v>
      </c>
      <c r="J1" t="s">
        <v>10</v>
      </c>
      <c r="K1" t="s">
        <v>11</v>
      </c>
      <c r="L1" t="s">
        <v>12</v>
      </c>
      <c r="M1" t="s">
        <v>13</v>
      </c>
      <c r="N1" t="s">
        <v>14</v>
      </c>
      <c r="O1" t="s">
        <v>15</v>
      </c>
      <c r="P1" t="s">
        <v>16</v>
      </c>
      <c r="Q1" t="s">
        <v>17</v>
      </c>
      <c r="R1" t="s">
        <v>18</v>
      </c>
      <c r="S1" t="s">
        <v>21</v>
      </c>
      <c r="T1" t="s">
        <v>22</v>
      </c>
      <c r="U1" t="s">
        <v>17422</v>
      </c>
      <c r="V1" t="s">
        <v>19</v>
      </c>
      <c r="W1" t="s">
        <v>20</v>
      </c>
      <c r="X1" t="s">
        <v>23</v>
      </c>
      <c r="Y1" t="s">
        <v>24</v>
      </c>
      <c r="Z1" t="s">
        <v>25</v>
      </c>
      <c r="AA1" t="s">
        <v>26</v>
      </c>
      <c r="AB1" t="s">
        <v>27</v>
      </c>
    </row>
    <row r="2" spans="1:28" x14ac:dyDescent="0.3">
      <c r="A2" t="s">
        <v>28</v>
      </c>
      <c r="B2" t="s">
        <v>29</v>
      </c>
      <c r="C2">
        <v>54</v>
      </c>
      <c r="D2" t="s">
        <v>31</v>
      </c>
      <c r="E2" t="s">
        <v>32</v>
      </c>
      <c r="F2" t="s">
        <v>33</v>
      </c>
      <c r="G2" t="s">
        <v>34</v>
      </c>
      <c r="H2" t="s">
        <v>35</v>
      </c>
      <c r="I2" t="s">
        <v>36</v>
      </c>
      <c r="J2">
        <v>26</v>
      </c>
      <c r="K2">
        <v>21</v>
      </c>
      <c r="L2">
        <f>J2-K2</f>
        <v>5</v>
      </c>
      <c r="M2">
        <v>10</v>
      </c>
      <c r="N2">
        <v>79324</v>
      </c>
      <c r="O2" s="1">
        <f>N2/J2</f>
        <v>3050.9230769230771</v>
      </c>
      <c r="P2" s="1">
        <f>O2*K2</f>
        <v>64069.384615384617</v>
      </c>
      <c r="Q2" s="1">
        <f>Table1[[#This Row],[Earned Basic Salary]]*20%</f>
        <v>12813.876923076925</v>
      </c>
      <c r="R2" s="1">
        <f>Table1[[#This Row],[Earned Basic Salary]]*10%</f>
        <v>6406.9384615384624</v>
      </c>
      <c r="S2" s="1">
        <f>Table1[[#This Row],[Earned Basic Salary]]*12%</f>
        <v>7688.3261538461538</v>
      </c>
      <c r="T2" s="1">
        <f>200</f>
        <v>200</v>
      </c>
      <c r="U2" s="1">
        <f>Table1[[#This Row],[PF]]+Table1[[#This Row],[Professional Tax]]</f>
        <v>7888.3261538461538</v>
      </c>
      <c r="V2" s="1">
        <f>Table1[[#This Row],[Overtime Hours]]*200</f>
        <v>2000</v>
      </c>
      <c r="W2" s="1">
        <f>Table1[[#This Row],[Earned Basic Salary]]+Table1[[#This Row],[HRA]]+Table1[[#This Row],[DA]]+Table1[[#This Row],[Overtime Pay]]</f>
        <v>85290.200000000012</v>
      </c>
      <c r="X2" s="1">
        <f>Table1[[#This Row],[Gross Salary]]-Table1[[#This Row],[Total Deduction]]</f>
        <v>77401.87384615386</v>
      </c>
      <c r="Y2" t="s">
        <v>37</v>
      </c>
      <c r="Z2" t="s">
        <v>38</v>
      </c>
      <c r="AA2" t="s">
        <v>39</v>
      </c>
      <c r="AB2" t="s">
        <v>40</v>
      </c>
    </row>
    <row r="3" spans="1:28" x14ac:dyDescent="0.3">
      <c r="A3" t="s">
        <v>41</v>
      </c>
      <c r="B3" t="s">
        <v>42</v>
      </c>
      <c r="C3">
        <v>22</v>
      </c>
      <c r="D3" t="s">
        <v>44</v>
      </c>
      <c r="E3" t="s">
        <v>45</v>
      </c>
      <c r="F3" t="s">
        <v>46</v>
      </c>
      <c r="G3" t="s">
        <v>47</v>
      </c>
      <c r="H3" t="s">
        <v>35</v>
      </c>
      <c r="I3" t="s">
        <v>36</v>
      </c>
      <c r="J3">
        <v>26</v>
      </c>
      <c r="K3">
        <v>22</v>
      </c>
      <c r="L3">
        <f t="shared" ref="L3:L66" si="0">J3-K3</f>
        <v>4</v>
      </c>
      <c r="M3">
        <v>7</v>
      </c>
      <c r="N3">
        <v>21635</v>
      </c>
      <c r="O3" s="1">
        <f t="shared" ref="O3:O66" si="1">N3/J3</f>
        <v>832.11538461538464</v>
      </c>
      <c r="P3" s="1">
        <f t="shared" ref="P3:P66" si="2">O3*K3</f>
        <v>18306.538461538461</v>
      </c>
      <c r="Q3" s="1">
        <f>Table1[[#This Row],[Earned Basic Salary]]*20%</f>
        <v>3661.3076923076924</v>
      </c>
      <c r="R3" s="1">
        <f>Table1[[#This Row],[Earned Basic Salary]]*10%</f>
        <v>1830.6538461538462</v>
      </c>
      <c r="S3" s="1">
        <f>Table1[[#This Row],[Earned Basic Salary]]*12%</f>
        <v>2196.7846153846153</v>
      </c>
      <c r="T3" s="1">
        <f>200</f>
        <v>200</v>
      </c>
      <c r="U3" s="1">
        <f>Table1[[#This Row],[PF]]+Table1[[#This Row],[Professional Tax]]</f>
        <v>2396.7846153846153</v>
      </c>
      <c r="V3" s="1">
        <f>Table1[[#This Row],[Overtime Hours]]*200</f>
        <v>1400</v>
      </c>
      <c r="W3" s="1">
        <f>Table1[[#This Row],[Earned Basic Salary]]+Table1[[#This Row],[HRA]]+Table1[[#This Row],[DA]]+Table1[[#This Row],[Overtime Pay]]</f>
        <v>25198.5</v>
      </c>
      <c r="X3" s="1">
        <f>Table1[[#This Row],[Gross Salary]]-Table1[[#This Row],[Total Deduction]]</f>
        <v>22801.715384615385</v>
      </c>
      <c r="Y3" t="s">
        <v>37</v>
      </c>
      <c r="Z3" t="s">
        <v>48</v>
      </c>
      <c r="AA3" t="s">
        <v>49</v>
      </c>
      <c r="AB3" t="s">
        <v>50</v>
      </c>
    </row>
    <row r="4" spans="1:28" x14ac:dyDescent="0.3">
      <c r="A4" t="s">
        <v>51</v>
      </c>
      <c r="B4" t="s">
        <v>52</v>
      </c>
      <c r="C4">
        <v>26</v>
      </c>
      <c r="D4" t="s">
        <v>53</v>
      </c>
      <c r="E4" t="s">
        <v>54</v>
      </c>
      <c r="F4" t="s">
        <v>55</v>
      </c>
      <c r="G4" t="s">
        <v>56</v>
      </c>
      <c r="H4" t="s">
        <v>35</v>
      </c>
      <c r="I4" t="s">
        <v>36</v>
      </c>
      <c r="J4">
        <v>26</v>
      </c>
      <c r="K4">
        <v>21</v>
      </c>
      <c r="L4">
        <f t="shared" si="0"/>
        <v>5</v>
      </c>
      <c r="M4">
        <v>1</v>
      </c>
      <c r="N4">
        <v>37521</v>
      </c>
      <c r="O4" s="1">
        <f t="shared" si="1"/>
        <v>1443.1153846153845</v>
      </c>
      <c r="P4" s="1">
        <f t="shared" si="2"/>
        <v>30305.423076923074</v>
      </c>
      <c r="Q4" s="1">
        <f>Table1[[#This Row],[Earned Basic Salary]]*20%</f>
        <v>6061.0846153846151</v>
      </c>
      <c r="R4" s="1">
        <f>Table1[[#This Row],[Earned Basic Salary]]*10%</f>
        <v>3030.5423076923075</v>
      </c>
      <c r="S4" s="1">
        <f>Table1[[#This Row],[Earned Basic Salary]]*12%</f>
        <v>3636.6507692307687</v>
      </c>
      <c r="T4" s="1">
        <f>200</f>
        <v>200</v>
      </c>
      <c r="U4" s="1">
        <f>Table1[[#This Row],[PF]]+Table1[[#This Row],[Professional Tax]]</f>
        <v>3836.6507692307687</v>
      </c>
      <c r="V4" s="1">
        <f>Table1[[#This Row],[Overtime Hours]]*200</f>
        <v>200</v>
      </c>
      <c r="W4" s="1">
        <f>Table1[[#This Row],[Earned Basic Salary]]+Table1[[#This Row],[HRA]]+Table1[[#This Row],[DA]]+Table1[[#This Row],[Overtime Pay]]</f>
        <v>39597.050000000003</v>
      </c>
      <c r="X4" s="1">
        <f>Table1[[#This Row],[Gross Salary]]-Table1[[#This Row],[Total Deduction]]</f>
        <v>35760.399230769232</v>
      </c>
      <c r="Y4" t="s">
        <v>37</v>
      </c>
      <c r="Z4" t="s">
        <v>38</v>
      </c>
      <c r="AA4" t="s">
        <v>57</v>
      </c>
      <c r="AB4" t="s">
        <v>58</v>
      </c>
    </row>
    <row r="5" spans="1:28" x14ac:dyDescent="0.3">
      <c r="A5" t="s">
        <v>59</v>
      </c>
      <c r="B5" t="s">
        <v>60</v>
      </c>
      <c r="C5">
        <v>39</v>
      </c>
      <c r="D5" t="s">
        <v>61</v>
      </c>
      <c r="E5" t="s">
        <v>62</v>
      </c>
      <c r="F5" t="s">
        <v>63</v>
      </c>
      <c r="G5" t="s">
        <v>64</v>
      </c>
      <c r="H5" t="s">
        <v>35</v>
      </c>
      <c r="I5" t="s">
        <v>36</v>
      </c>
      <c r="J5">
        <v>26</v>
      </c>
      <c r="K5">
        <v>23</v>
      </c>
      <c r="L5">
        <f t="shared" si="0"/>
        <v>3</v>
      </c>
      <c r="M5">
        <v>2</v>
      </c>
      <c r="N5">
        <v>55710</v>
      </c>
      <c r="O5" s="1">
        <f t="shared" si="1"/>
        <v>2142.6923076923076</v>
      </c>
      <c r="P5" s="1">
        <f t="shared" si="2"/>
        <v>49281.923076923078</v>
      </c>
      <c r="Q5" s="1">
        <f>Table1[[#This Row],[Earned Basic Salary]]*20%</f>
        <v>9856.3846153846171</v>
      </c>
      <c r="R5" s="1">
        <f>Table1[[#This Row],[Earned Basic Salary]]*10%</f>
        <v>4928.1923076923085</v>
      </c>
      <c r="S5" s="1">
        <f>Table1[[#This Row],[Earned Basic Salary]]*12%</f>
        <v>5913.830769230769</v>
      </c>
      <c r="T5" s="1">
        <f>200</f>
        <v>200</v>
      </c>
      <c r="U5" s="1">
        <f>Table1[[#This Row],[PF]]+Table1[[#This Row],[Professional Tax]]</f>
        <v>6113.830769230769</v>
      </c>
      <c r="V5" s="1">
        <f>Table1[[#This Row],[Overtime Hours]]*200</f>
        <v>400</v>
      </c>
      <c r="W5" s="1">
        <f>Table1[[#This Row],[Earned Basic Salary]]+Table1[[#This Row],[HRA]]+Table1[[#This Row],[DA]]+Table1[[#This Row],[Overtime Pay]]</f>
        <v>64466.5</v>
      </c>
      <c r="X5" s="1">
        <f>Table1[[#This Row],[Gross Salary]]-Table1[[#This Row],[Total Deduction]]</f>
        <v>58352.669230769228</v>
      </c>
      <c r="Y5" t="s">
        <v>37</v>
      </c>
      <c r="Z5" t="s">
        <v>38</v>
      </c>
      <c r="AA5" t="s">
        <v>65</v>
      </c>
      <c r="AB5" t="s">
        <v>66</v>
      </c>
    </row>
    <row r="6" spans="1:28" x14ac:dyDescent="0.3">
      <c r="A6" t="s">
        <v>67</v>
      </c>
      <c r="B6" t="s">
        <v>68</v>
      </c>
      <c r="C6">
        <v>25</v>
      </c>
      <c r="D6" t="s">
        <v>31</v>
      </c>
      <c r="E6" t="s">
        <v>62</v>
      </c>
      <c r="F6" t="s">
        <v>69</v>
      </c>
      <c r="G6" t="s">
        <v>70</v>
      </c>
      <c r="H6" t="s">
        <v>35</v>
      </c>
      <c r="I6" t="s">
        <v>36</v>
      </c>
      <c r="J6">
        <v>26</v>
      </c>
      <c r="K6">
        <v>23</v>
      </c>
      <c r="L6">
        <f t="shared" si="0"/>
        <v>3</v>
      </c>
      <c r="M6">
        <v>1</v>
      </c>
      <c r="N6">
        <v>40453</v>
      </c>
      <c r="O6" s="1">
        <f t="shared" si="1"/>
        <v>1555.8846153846155</v>
      </c>
      <c r="P6" s="1">
        <f t="shared" si="2"/>
        <v>35785.346153846156</v>
      </c>
      <c r="Q6" s="1">
        <f>Table1[[#This Row],[Earned Basic Salary]]*20%</f>
        <v>7157.0692307692316</v>
      </c>
      <c r="R6" s="1">
        <f>Table1[[#This Row],[Earned Basic Salary]]*10%</f>
        <v>3578.5346153846158</v>
      </c>
      <c r="S6" s="1">
        <f>Table1[[#This Row],[Earned Basic Salary]]*12%</f>
        <v>4294.2415384615388</v>
      </c>
      <c r="T6" s="1">
        <f>200</f>
        <v>200</v>
      </c>
      <c r="U6" s="1">
        <f>Table1[[#This Row],[PF]]+Table1[[#This Row],[Professional Tax]]</f>
        <v>4494.2415384615388</v>
      </c>
      <c r="V6" s="1">
        <f>Table1[[#This Row],[Overtime Hours]]*200</f>
        <v>200</v>
      </c>
      <c r="W6" s="1">
        <f>Table1[[#This Row],[Earned Basic Salary]]+Table1[[#This Row],[HRA]]+Table1[[#This Row],[DA]]+Table1[[#This Row],[Overtime Pay]]</f>
        <v>46720.950000000004</v>
      </c>
      <c r="X6" s="1">
        <f>Table1[[#This Row],[Gross Salary]]-Table1[[#This Row],[Total Deduction]]</f>
        <v>42226.708461538467</v>
      </c>
      <c r="Y6" t="s">
        <v>37</v>
      </c>
      <c r="Z6" t="s">
        <v>38</v>
      </c>
      <c r="AA6" t="s">
        <v>71</v>
      </c>
      <c r="AB6" t="s">
        <v>72</v>
      </c>
    </row>
    <row r="7" spans="1:28" x14ac:dyDescent="0.3">
      <c r="A7" t="s">
        <v>73</v>
      </c>
      <c r="B7" t="s">
        <v>74</v>
      </c>
      <c r="C7">
        <v>42</v>
      </c>
      <c r="D7" t="s">
        <v>75</v>
      </c>
      <c r="E7" t="s">
        <v>62</v>
      </c>
      <c r="F7" t="s">
        <v>63</v>
      </c>
      <c r="G7" t="s">
        <v>76</v>
      </c>
      <c r="H7" t="s">
        <v>35</v>
      </c>
      <c r="I7" t="s">
        <v>36</v>
      </c>
      <c r="J7">
        <v>26</v>
      </c>
      <c r="K7">
        <v>22</v>
      </c>
      <c r="L7">
        <f t="shared" si="0"/>
        <v>4</v>
      </c>
      <c r="M7">
        <v>18</v>
      </c>
      <c r="N7">
        <v>50582</v>
      </c>
      <c r="O7" s="1">
        <f t="shared" si="1"/>
        <v>1945.4615384615386</v>
      </c>
      <c r="P7" s="1">
        <f t="shared" si="2"/>
        <v>42800.153846153851</v>
      </c>
      <c r="Q7" s="1">
        <f>Table1[[#This Row],[Earned Basic Salary]]*20%</f>
        <v>8560.0307692307706</v>
      </c>
      <c r="R7" s="1">
        <f>Table1[[#This Row],[Earned Basic Salary]]*10%</f>
        <v>4280.0153846153853</v>
      </c>
      <c r="S7" s="1">
        <f>Table1[[#This Row],[Earned Basic Salary]]*12%</f>
        <v>5136.0184615384624</v>
      </c>
      <c r="T7" s="1">
        <f>200</f>
        <v>200</v>
      </c>
      <c r="U7" s="1">
        <f>Table1[[#This Row],[PF]]+Table1[[#This Row],[Professional Tax]]</f>
        <v>5336.0184615384624</v>
      </c>
      <c r="V7" s="1">
        <f>Table1[[#This Row],[Overtime Hours]]*200</f>
        <v>3600</v>
      </c>
      <c r="W7" s="1">
        <f>Table1[[#This Row],[Earned Basic Salary]]+Table1[[#This Row],[HRA]]+Table1[[#This Row],[DA]]+Table1[[#This Row],[Overtime Pay]]</f>
        <v>59240.200000000004</v>
      </c>
      <c r="X7" s="1">
        <f>Table1[[#This Row],[Gross Salary]]-Table1[[#This Row],[Total Deduction]]</f>
        <v>53904.18153846154</v>
      </c>
      <c r="Y7" t="s">
        <v>37</v>
      </c>
      <c r="Z7" t="s">
        <v>38</v>
      </c>
      <c r="AA7" t="s">
        <v>77</v>
      </c>
      <c r="AB7" t="s">
        <v>78</v>
      </c>
    </row>
    <row r="8" spans="1:28" x14ac:dyDescent="0.3">
      <c r="A8" t="s">
        <v>79</v>
      </c>
      <c r="B8" t="s">
        <v>80</v>
      </c>
      <c r="C8">
        <v>26</v>
      </c>
      <c r="D8" t="s">
        <v>81</v>
      </c>
      <c r="E8" t="s">
        <v>82</v>
      </c>
      <c r="F8" t="s">
        <v>83</v>
      </c>
      <c r="G8" t="s">
        <v>84</v>
      </c>
      <c r="H8" t="s">
        <v>35</v>
      </c>
      <c r="I8" t="s">
        <v>36</v>
      </c>
      <c r="J8">
        <v>26</v>
      </c>
      <c r="K8">
        <v>25</v>
      </c>
      <c r="L8">
        <f t="shared" si="0"/>
        <v>1</v>
      </c>
      <c r="M8">
        <v>0</v>
      </c>
      <c r="N8">
        <v>36706</v>
      </c>
      <c r="O8" s="1">
        <f t="shared" si="1"/>
        <v>1411.7692307692307</v>
      </c>
      <c r="P8" s="1">
        <f t="shared" si="2"/>
        <v>35294.230769230766</v>
      </c>
      <c r="Q8" s="1">
        <f>Table1[[#This Row],[Earned Basic Salary]]*20%</f>
        <v>7058.8461538461534</v>
      </c>
      <c r="R8" s="1">
        <f>Table1[[#This Row],[Earned Basic Salary]]*10%</f>
        <v>3529.4230769230767</v>
      </c>
      <c r="S8" s="1">
        <f>Table1[[#This Row],[Earned Basic Salary]]*12%</f>
        <v>4235.3076923076915</v>
      </c>
      <c r="T8" s="1">
        <f>200</f>
        <v>200</v>
      </c>
      <c r="U8" s="1">
        <f>Table1[[#This Row],[PF]]+Table1[[#This Row],[Professional Tax]]</f>
        <v>4435.3076923076915</v>
      </c>
      <c r="V8" s="1">
        <f>Table1[[#This Row],[Overtime Hours]]*200</f>
        <v>0</v>
      </c>
      <c r="W8" s="1">
        <f>Table1[[#This Row],[Earned Basic Salary]]+Table1[[#This Row],[HRA]]+Table1[[#This Row],[DA]]+Table1[[#This Row],[Overtime Pay]]</f>
        <v>45882.5</v>
      </c>
      <c r="X8" s="1">
        <f>Table1[[#This Row],[Gross Salary]]-Table1[[#This Row],[Total Deduction]]</f>
        <v>41447.192307692312</v>
      </c>
      <c r="Y8" t="s">
        <v>37</v>
      </c>
      <c r="Z8" t="s">
        <v>38</v>
      </c>
      <c r="AA8" t="s">
        <v>85</v>
      </c>
      <c r="AB8" t="s">
        <v>86</v>
      </c>
    </row>
    <row r="9" spans="1:28" x14ac:dyDescent="0.3">
      <c r="A9" t="s">
        <v>87</v>
      </c>
      <c r="B9" t="s">
        <v>88</v>
      </c>
      <c r="C9">
        <v>28</v>
      </c>
      <c r="D9" t="s">
        <v>75</v>
      </c>
      <c r="E9" t="s">
        <v>45</v>
      </c>
      <c r="F9" t="s">
        <v>89</v>
      </c>
      <c r="G9" t="s">
        <v>90</v>
      </c>
      <c r="H9" t="s">
        <v>35</v>
      </c>
      <c r="I9" t="s">
        <v>36</v>
      </c>
      <c r="J9">
        <v>26</v>
      </c>
      <c r="K9">
        <v>23</v>
      </c>
      <c r="L9">
        <f t="shared" si="0"/>
        <v>3</v>
      </c>
      <c r="M9">
        <v>6</v>
      </c>
      <c r="N9">
        <v>28240</v>
      </c>
      <c r="O9" s="1">
        <f t="shared" si="1"/>
        <v>1086.1538461538462</v>
      </c>
      <c r="P9" s="1">
        <f t="shared" si="2"/>
        <v>24981.538461538461</v>
      </c>
      <c r="Q9" s="1">
        <f>Table1[[#This Row],[Earned Basic Salary]]*20%</f>
        <v>4996.3076923076924</v>
      </c>
      <c r="R9" s="1">
        <f>Table1[[#This Row],[Earned Basic Salary]]*10%</f>
        <v>2498.1538461538462</v>
      </c>
      <c r="S9" s="1">
        <f>Table1[[#This Row],[Earned Basic Salary]]*12%</f>
        <v>2997.7846153846153</v>
      </c>
      <c r="T9" s="1">
        <f>200</f>
        <v>200</v>
      </c>
      <c r="U9" s="1">
        <f>Table1[[#This Row],[PF]]+Table1[[#This Row],[Professional Tax]]</f>
        <v>3197.7846153846153</v>
      </c>
      <c r="V9" s="1">
        <f>Table1[[#This Row],[Overtime Hours]]*200</f>
        <v>1200</v>
      </c>
      <c r="W9" s="1">
        <f>Table1[[#This Row],[Earned Basic Salary]]+Table1[[#This Row],[HRA]]+Table1[[#This Row],[DA]]+Table1[[#This Row],[Overtime Pay]]</f>
        <v>33676</v>
      </c>
      <c r="X9" s="1">
        <f>Table1[[#This Row],[Gross Salary]]-Table1[[#This Row],[Total Deduction]]</f>
        <v>30478.215384615385</v>
      </c>
      <c r="Y9" t="s">
        <v>37</v>
      </c>
      <c r="Z9" t="s">
        <v>48</v>
      </c>
      <c r="AA9" t="s">
        <v>91</v>
      </c>
      <c r="AB9" t="s">
        <v>92</v>
      </c>
    </row>
    <row r="10" spans="1:28" x14ac:dyDescent="0.3">
      <c r="A10" t="s">
        <v>93</v>
      </c>
      <c r="B10" t="s">
        <v>74</v>
      </c>
      <c r="C10">
        <v>47</v>
      </c>
      <c r="D10" t="s">
        <v>81</v>
      </c>
      <c r="E10" t="s">
        <v>32</v>
      </c>
      <c r="F10" t="s">
        <v>69</v>
      </c>
      <c r="G10" t="s">
        <v>94</v>
      </c>
      <c r="H10" t="s">
        <v>35</v>
      </c>
      <c r="I10" t="s">
        <v>36</v>
      </c>
      <c r="J10">
        <v>26</v>
      </c>
      <c r="K10">
        <v>24</v>
      </c>
      <c r="L10">
        <f t="shared" si="0"/>
        <v>2</v>
      </c>
      <c r="M10">
        <v>15</v>
      </c>
      <c r="N10">
        <v>49005</v>
      </c>
      <c r="O10" s="1">
        <f t="shared" si="1"/>
        <v>1884.8076923076924</v>
      </c>
      <c r="P10" s="1">
        <f t="shared" si="2"/>
        <v>45235.384615384617</v>
      </c>
      <c r="Q10" s="1">
        <f>Table1[[#This Row],[Earned Basic Salary]]*20%</f>
        <v>9047.0769230769238</v>
      </c>
      <c r="R10" s="1">
        <f>Table1[[#This Row],[Earned Basic Salary]]*10%</f>
        <v>4523.5384615384619</v>
      </c>
      <c r="S10" s="1">
        <f>Table1[[#This Row],[Earned Basic Salary]]*12%</f>
        <v>5428.2461538461539</v>
      </c>
      <c r="T10" s="1">
        <f>200</f>
        <v>200</v>
      </c>
      <c r="U10" s="1">
        <f>Table1[[#This Row],[PF]]+Table1[[#This Row],[Professional Tax]]</f>
        <v>5628.2461538461539</v>
      </c>
      <c r="V10" s="1">
        <f>Table1[[#This Row],[Overtime Hours]]*200</f>
        <v>3000</v>
      </c>
      <c r="W10" s="1">
        <f>Table1[[#This Row],[Earned Basic Salary]]+Table1[[#This Row],[HRA]]+Table1[[#This Row],[DA]]+Table1[[#This Row],[Overtime Pay]]</f>
        <v>61806</v>
      </c>
      <c r="X10" s="1">
        <f>Table1[[#This Row],[Gross Salary]]-Table1[[#This Row],[Total Deduction]]</f>
        <v>56177.75384615385</v>
      </c>
      <c r="Y10" t="s">
        <v>37</v>
      </c>
      <c r="Z10" t="s">
        <v>95</v>
      </c>
      <c r="AA10" t="s">
        <v>96</v>
      </c>
      <c r="AB10" t="s">
        <v>97</v>
      </c>
    </row>
    <row r="11" spans="1:28" x14ac:dyDescent="0.3">
      <c r="A11" t="s">
        <v>98</v>
      </c>
      <c r="B11" t="s">
        <v>99</v>
      </c>
      <c r="C11">
        <v>35</v>
      </c>
      <c r="D11" t="s">
        <v>44</v>
      </c>
      <c r="E11" t="s">
        <v>62</v>
      </c>
      <c r="F11" t="s">
        <v>33</v>
      </c>
      <c r="G11" t="s">
        <v>100</v>
      </c>
      <c r="H11" t="s">
        <v>35</v>
      </c>
      <c r="I11" t="s">
        <v>36</v>
      </c>
      <c r="J11">
        <v>26</v>
      </c>
      <c r="K11">
        <v>23</v>
      </c>
      <c r="L11">
        <f t="shared" si="0"/>
        <v>3</v>
      </c>
      <c r="M11">
        <v>4</v>
      </c>
      <c r="N11">
        <v>29828</v>
      </c>
      <c r="O11" s="1">
        <f t="shared" si="1"/>
        <v>1147.2307692307693</v>
      </c>
      <c r="P11" s="1">
        <f t="shared" si="2"/>
        <v>26386.307692307695</v>
      </c>
      <c r="Q11" s="1">
        <f>Table1[[#This Row],[Earned Basic Salary]]*20%</f>
        <v>5277.2615384615392</v>
      </c>
      <c r="R11" s="1">
        <f>Table1[[#This Row],[Earned Basic Salary]]*10%</f>
        <v>2638.6307692307696</v>
      </c>
      <c r="S11" s="1">
        <f>Table1[[#This Row],[Earned Basic Salary]]*12%</f>
        <v>3166.3569230769235</v>
      </c>
      <c r="T11" s="1">
        <f>200</f>
        <v>200</v>
      </c>
      <c r="U11" s="1">
        <f>Table1[[#This Row],[PF]]+Table1[[#This Row],[Professional Tax]]</f>
        <v>3366.3569230769235</v>
      </c>
      <c r="V11" s="1">
        <f>Table1[[#This Row],[Overtime Hours]]*200</f>
        <v>800</v>
      </c>
      <c r="W11" s="1">
        <f>Table1[[#This Row],[Earned Basic Salary]]+Table1[[#This Row],[HRA]]+Table1[[#This Row],[DA]]+Table1[[#This Row],[Overtime Pay]]</f>
        <v>35102.200000000004</v>
      </c>
      <c r="X11" s="1">
        <f>Table1[[#This Row],[Gross Salary]]-Table1[[#This Row],[Total Deduction]]</f>
        <v>31735.84307692308</v>
      </c>
      <c r="Y11" t="s">
        <v>37</v>
      </c>
      <c r="Z11" t="s">
        <v>48</v>
      </c>
      <c r="AA11" t="s">
        <v>101</v>
      </c>
      <c r="AB11" t="s">
        <v>102</v>
      </c>
    </row>
    <row r="12" spans="1:28" x14ac:dyDescent="0.3">
      <c r="A12" t="s">
        <v>103</v>
      </c>
      <c r="B12" t="s">
        <v>104</v>
      </c>
      <c r="C12">
        <v>47</v>
      </c>
      <c r="D12" t="s">
        <v>31</v>
      </c>
      <c r="E12" t="s">
        <v>62</v>
      </c>
      <c r="F12" t="s">
        <v>63</v>
      </c>
      <c r="G12" t="s">
        <v>105</v>
      </c>
      <c r="H12" t="s">
        <v>35</v>
      </c>
      <c r="I12" t="s">
        <v>36</v>
      </c>
      <c r="J12">
        <v>26</v>
      </c>
      <c r="K12">
        <v>23</v>
      </c>
      <c r="L12">
        <f t="shared" si="0"/>
        <v>3</v>
      </c>
      <c r="M12">
        <v>2</v>
      </c>
      <c r="N12">
        <v>38593</v>
      </c>
      <c r="O12" s="1">
        <f t="shared" si="1"/>
        <v>1484.3461538461538</v>
      </c>
      <c r="P12" s="1">
        <f t="shared" si="2"/>
        <v>34139.961538461539</v>
      </c>
      <c r="Q12" s="1">
        <f>Table1[[#This Row],[Earned Basic Salary]]*20%</f>
        <v>6827.9923076923078</v>
      </c>
      <c r="R12" s="1">
        <f>Table1[[#This Row],[Earned Basic Salary]]*10%</f>
        <v>3413.9961538461539</v>
      </c>
      <c r="S12" s="1">
        <f>Table1[[#This Row],[Earned Basic Salary]]*12%</f>
        <v>4096.7953846153841</v>
      </c>
      <c r="T12" s="1">
        <f>200</f>
        <v>200</v>
      </c>
      <c r="U12" s="1">
        <f>Table1[[#This Row],[PF]]+Table1[[#This Row],[Professional Tax]]</f>
        <v>4296.7953846153841</v>
      </c>
      <c r="V12" s="1">
        <f>Table1[[#This Row],[Overtime Hours]]*200</f>
        <v>400</v>
      </c>
      <c r="W12" s="1">
        <f>Table1[[#This Row],[Earned Basic Salary]]+Table1[[#This Row],[HRA]]+Table1[[#This Row],[DA]]+Table1[[#This Row],[Overtime Pay]]</f>
        <v>44781.95</v>
      </c>
      <c r="X12" s="1">
        <f>Table1[[#This Row],[Gross Salary]]-Table1[[#This Row],[Total Deduction]]</f>
        <v>40485.154615384614</v>
      </c>
      <c r="Y12" t="s">
        <v>37</v>
      </c>
      <c r="Z12" t="s">
        <v>106</v>
      </c>
      <c r="AA12" t="s">
        <v>107</v>
      </c>
      <c r="AB12" t="s">
        <v>108</v>
      </c>
    </row>
    <row r="13" spans="1:28" x14ac:dyDescent="0.3">
      <c r="A13" t="s">
        <v>109</v>
      </c>
      <c r="B13" t="s">
        <v>110</v>
      </c>
      <c r="C13">
        <v>23</v>
      </c>
      <c r="D13" t="s">
        <v>75</v>
      </c>
      <c r="E13" t="s">
        <v>54</v>
      </c>
      <c r="F13" t="s">
        <v>46</v>
      </c>
      <c r="G13" t="s">
        <v>111</v>
      </c>
      <c r="H13" t="s">
        <v>35</v>
      </c>
      <c r="I13" t="s">
        <v>36</v>
      </c>
      <c r="J13">
        <v>26</v>
      </c>
      <c r="K13">
        <v>24</v>
      </c>
      <c r="L13">
        <f t="shared" si="0"/>
        <v>2</v>
      </c>
      <c r="M13">
        <v>4</v>
      </c>
      <c r="N13">
        <v>72013</v>
      </c>
      <c r="O13" s="1">
        <f t="shared" si="1"/>
        <v>2769.7307692307691</v>
      </c>
      <c r="P13" s="1">
        <f t="shared" si="2"/>
        <v>66473.538461538454</v>
      </c>
      <c r="Q13" s="1">
        <f>Table1[[#This Row],[Earned Basic Salary]]*20%</f>
        <v>13294.707692307691</v>
      </c>
      <c r="R13" s="1">
        <f>Table1[[#This Row],[Earned Basic Salary]]*10%</f>
        <v>6647.3538461538456</v>
      </c>
      <c r="S13" s="1">
        <f>Table1[[#This Row],[Earned Basic Salary]]*12%</f>
        <v>7976.8246153846139</v>
      </c>
      <c r="T13" s="1">
        <f>200</f>
        <v>200</v>
      </c>
      <c r="U13" s="1">
        <f>Table1[[#This Row],[PF]]+Table1[[#This Row],[Professional Tax]]</f>
        <v>8176.8246153846139</v>
      </c>
      <c r="V13" s="1">
        <f>Table1[[#This Row],[Overtime Hours]]*200</f>
        <v>800</v>
      </c>
      <c r="W13" s="1">
        <f>Table1[[#This Row],[Earned Basic Salary]]+Table1[[#This Row],[HRA]]+Table1[[#This Row],[DA]]+Table1[[#This Row],[Overtime Pay]]</f>
        <v>87215.599999999991</v>
      </c>
      <c r="X13" s="1">
        <f>Table1[[#This Row],[Gross Salary]]-Table1[[#This Row],[Total Deduction]]</f>
        <v>79038.775384615379</v>
      </c>
      <c r="Y13" t="s">
        <v>37</v>
      </c>
      <c r="Z13" t="s">
        <v>106</v>
      </c>
      <c r="AA13" t="s">
        <v>112</v>
      </c>
      <c r="AB13" t="s">
        <v>113</v>
      </c>
    </row>
    <row r="14" spans="1:28" x14ac:dyDescent="0.3">
      <c r="A14" t="s">
        <v>114</v>
      </c>
      <c r="B14" t="s">
        <v>115</v>
      </c>
      <c r="C14">
        <v>30</v>
      </c>
      <c r="D14" t="s">
        <v>75</v>
      </c>
      <c r="E14" t="s">
        <v>82</v>
      </c>
      <c r="F14" t="s">
        <v>55</v>
      </c>
      <c r="G14" t="s">
        <v>116</v>
      </c>
      <c r="H14" t="s">
        <v>35</v>
      </c>
      <c r="I14" t="s">
        <v>36</v>
      </c>
      <c r="J14">
        <v>26</v>
      </c>
      <c r="K14">
        <v>25</v>
      </c>
      <c r="L14">
        <f t="shared" si="0"/>
        <v>1</v>
      </c>
      <c r="M14">
        <v>16</v>
      </c>
      <c r="N14">
        <v>25189</v>
      </c>
      <c r="O14" s="1">
        <f t="shared" si="1"/>
        <v>968.80769230769226</v>
      </c>
      <c r="P14" s="1">
        <f t="shared" si="2"/>
        <v>24220.192307692305</v>
      </c>
      <c r="Q14" s="1">
        <f>Table1[[#This Row],[Earned Basic Salary]]*20%</f>
        <v>4844.038461538461</v>
      </c>
      <c r="R14" s="1">
        <f>Table1[[#This Row],[Earned Basic Salary]]*10%</f>
        <v>2422.0192307692305</v>
      </c>
      <c r="S14" s="1">
        <f>Table1[[#This Row],[Earned Basic Salary]]*12%</f>
        <v>2906.4230769230767</v>
      </c>
      <c r="T14" s="1">
        <f>200</f>
        <v>200</v>
      </c>
      <c r="U14" s="1">
        <f>Table1[[#This Row],[PF]]+Table1[[#This Row],[Professional Tax]]</f>
        <v>3106.4230769230767</v>
      </c>
      <c r="V14" s="1">
        <f>Table1[[#This Row],[Overtime Hours]]*200</f>
        <v>3200</v>
      </c>
      <c r="W14" s="1">
        <f>Table1[[#This Row],[Earned Basic Salary]]+Table1[[#This Row],[HRA]]+Table1[[#This Row],[DA]]+Table1[[#This Row],[Overtime Pay]]</f>
        <v>34686.25</v>
      </c>
      <c r="X14" s="1">
        <f>Table1[[#This Row],[Gross Salary]]-Table1[[#This Row],[Total Deduction]]</f>
        <v>31579.826923076922</v>
      </c>
      <c r="Y14" t="s">
        <v>37</v>
      </c>
      <c r="Z14" t="s">
        <v>95</v>
      </c>
      <c r="AA14" t="s">
        <v>117</v>
      </c>
      <c r="AB14" t="s">
        <v>118</v>
      </c>
    </row>
    <row r="15" spans="1:28" x14ac:dyDescent="0.3">
      <c r="A15" t="s">
        <v>119</v>
      </c>
      <c r="B15" t="s">
        <v>120</v>
      </c>
      <c r="C15">
        <v>40</v>
      </c>
      <c r="D15" t="s">
        <v>61</v>
      </c>
      <c r="E15" t="s">
        <v>121</v>
      </c>
      <c r="F15" t="s">
        <v>33</v>
      </c>
      <c r="G15" t="s">
        <v>122</v>
      </c>
      <c r="H15" t="s">
        <v>35</v>
      </c>
      <c r="I15" t="s">
        <v>36</v>
      </c>
      <c r="J15">
        <v>26</v>
      </c>
      <c r="K15">
        <v>23</v>
      </c>
      <c r="L15">
        <f t="shared" si="0"/>
        <v>3</v>
      </c>
      <c r="M15">
        <v>7</v>
      </c>
      <c r="N15">
        <v>66057</v>
      </c>
      <c r="O15" s="1">
        <f t="shared" si="1"/>
        <v>2540.6538461538462</v>
      </c>
      <c r="P15" s="1">
        <f t="shared" si="2"/>
        <v>58435.038461538461</v>
      </c>
      <c r="Q15" s="1">
        <f>Table1[[#This Row],[Earned Basic Salary]]*20%</f>
        <v>11687.007692307692</v>
      </c>
      <c r="R15" s="1">
        <f>Table1[[#This Row],[Earned Basic Salary]]*10%</f>
        <v>5843.5038461538461</v>
      </c>
      <c r="S15" s="1">
        <f>Table1[[#This Row],[Earned Basic Salary]]*12%</f>
        <v>7012.204615384615</v>
      </c>
      <c r="T15" s="1">
        <f>200</f>
        <v>200</v>
      </c>
      <c r="U15" s="1">
        <f>Table1[[#This Row],[PF]]+Table1[[#This Row],[Professional Tax]]</f>
        <v>7212.204615384615</v>
      </c>
      <c r="V15" s="1">
        <f>Table1[[#This Row],[Overtime Hours]]*200</f>
        <v>1400</v>
      </c>
      <c r="W15" s="1">
        <f>Table1[[#This Row],[Earned Basic Salary]]+Table1[[#This Row],[HRA]]+Table1[[#This Row],[DA]]+Table1[[#This Row],[Overtime Pay]]</f>
        <v>77365.55</v>
      </c>
      <c r="X15" s="1">
        <f>Table1[[#This Row],[Gross Salary]]-Table1[[#This Row],[Total Deduction]]</f>
        <v>70153.345384615386</v>
      </c>
      <c r="Y15" t="s">
        <v>37</v>
      </c>
      <c r="Z15" t="s">
        <v>106</v>
      </c>
      <c r="AA15" t="s">
        <v>123</v>
      </c>
      <c r="AB15" t="s">
        <v>124</v>
      </c>
    </row>
    <row r="16" spans="1:28" x14ac:dyDescent="0.3">
      <c r="A16" t="s">
        <v>125</v>
      </c>
      <c r="B16" t="s">
        <v>126</v>
      </c>
      <c r="C16">
        <v>37</v>
      </c>
      <c r="D16" t="s">
        <v>127</v>
      </c>
      <c r="E16" t="s">
        <v>82</v>
      </c>
      <c r="F16" t="s">
        <v>69</v>
      </c>
      <c r="G16" t="s">
        <v>128</v>
      </c>
      <c r="H16" t="s">
        <v>35</v>
      </c>
      <c r="I16" t="s">
        <v>36</v>
      </c>
      <c r="J16">
        <v>26</v>
      </c>
      <c r="K16">
        <v>23</v>
      </c>
      <c r="L16">
        <f t="shared" si="0"/>
        <v>3</v>
      </c>
      <c r="M16">
        <v>5</v>
      </c>
      <c r="N16">
        <v>77101</v>
      </c>
      <c r="O16" s="1">
        <f t="shared" si="1"/>
        <v>2965.4230769230771</v>
      </c>
      <c r="P16" s="1">
        <f t="shared" si="2"/>
        <v>68204.73076923078</v>
      </c>
      <c r="Q16" s="1">
        <f>Table1[[#This Row],[Earned Basic Salary]]*20%</f>
        <v>13640.946153846156</v>
      </c>
      <c r="R16" s="1">
        <f>Table1[[#This Row],[Earned Basic Salary]]*10%</f>
        <v>6820.4730769230782</v>
      </c>
      <c r="S16" s="1">
        <f>Table1[[#This Row],[Earned Basic Salary]]*12%</f>
        <v>8184.5676923076935</v>
      </c>
      <c r="T16" s="1">
        <f>200</f>
        <v>200</v>
      </c>
      <c r="U16" s="1">
        <f>Table1[[#This Row],[PF]]+Table1[[#This Row],[Professional Tax]]</f>
        <v>8384.5676923076935</v>
      </c>
      <c r="V16" s="1">
        <f>Table1[[#This Row],[Overtime Hours]]*200</f>
        <v>1000</v>
      </c>
      <c r="W16" s="1">
        <f>Table1[[#This Row],[Earned Basic Salary]]+Table1[[#This Row],[HRA]]+Table1[[#This Row],[DA]]+Table1[[#This Row],[Overtime Pay]]</f>
        <v>89666.150000000023</v>
      </c>
      <c r="X16" s="1">
        <f>Table1[[#This Row],[Gross Salary]]-Table1[[#This Row],[Total Deduction]]</f>
        <v>81281.582307692326</v>
      </c>
      <c r="Y16" t="s">
        <v>37</v>
      </c>
      <c r="Z16" t="s">
        <v>106</v>
      </c>
      <c r="AA16" t="s">
        <v>129</v>
      </c>
      <c r="AB16" t="s">
        <v>130</v>
      </c>
    </row>
    <row r="17" spans="1:28" x14ac:dyDescent="0.3">
      <c r="A17" t="s">
        <v>131</v>
      </c>
      <c r="B17" t="s">
        <v>132</v>
      </c>
      <c r="C17">
        <v>36</v>
      </c>
      <c r="D17" t="s">
        <v>133</v>
      </c>
      <c r="E17" t="s">
        <v>45</v>
      </c>
      <c r="F17" t="s">
        <v>63</v>
      </c>
      <c r="G17" t="s">
        <v>134</v>
      </c>
      <c r="H17" t="s">
        <v>35</v>
      </c>
      <c r="I17" t="s">
        <v>36</v>
      </c>
      <c r="J17">
        <v>26</v>
      </c>
      <c r="K17">
        <v>23</v>
      </c>
      <c r="L17">
        <f t="shared" si="0"/>
        <v>3</v>
      </c>
      <c r="M17">
        <v>17</v>
      </c>
      <c r="N17">
        <v>52800</v>
      </c>
      <c r="O17" s="1">
        <f t="shared" si="1"/>
        <v>2030.7692307692307</v>
      </c>
      <c r="P17" s="1">
        <f t="shared" si="2"/>
        <v>46707.692307692305</v>
      </c>
      <c r="Q17" s="1">
        <f>Table1[[#This Row],[Earned Basic Salary]]*20%</f>
        <v>9341.538461538461</v>
      </c>
      <c r="R17" s="1">
        <f>Table1[[#This Row],[Earned Basic Salary]]*10%</f>
        <v>4670.7692307692305</v>
      </c>
      <c r="S17" s="1">
        <f>Table1[[#This Row],[Earned Basic Salary]]*12%</f>
        <v>5604.9230769230762</v>
      </c>
      <c r="T17" s="1">
        <f>200</f>
        <v>200</v>
      </c>
      <c r="U17" s="1">
        <f>Table1[[#This Row],[PF]]+Table1[[#This Row],[Professional Tax]]</f>
        <v>5804.9230769230762</v>
      </c>
      <c r="V17" s="1">
        <f>Table1[[#This Row],[Overtime Hours]]*200</f>
        <v>3400</v>
      </c>
      <c r="W17" s="1">
        <f>Table1[[#This Row],[Earned Basic Salary]]+Table1[[#This Row],[HRA]]+Table1[[#This Row],[DA]]+Table1[[#This Row],[Overtime Pay]]</f>
        <v>64120</v>
      </c>
      <c r="X17" s="1">
        <f>Table1[[#This Row],[Gross Salary]]-Table1[[#This Row],[Total Deduction]]</f>
        <v>58315.076923076922</v>
      </c>
      <c r="Y17" t="s">
        <v>37</v>
      </c>
      <c r="Z17" t="s">
        <v>106</v>
      </c>
      <c r="AA17" t="s">
        <v>135</v>
      </c>
      <c r="AB17" t="s">
        <v>136</v>
      </c>
    </row>
    <row r="18" spans="1:28" x14ac:dyDescent="0.3">
      <c r="A18" t="s">
        <v>137</v>
      </c>
      <c r="B18" t="s">
        <v>138</v>
      </c>
      <c r="C18">
        <v>23</v>
      </c>
      <c r="D18" t="s">
        <v>53</v>
      </c>
      <c r="E18" t="s">
        <v>32</v>
      </c>
      <c r="F18" t="s">
        <v>83</v>
      </c>
      <c r="G18" t="s">
        <v>139</v>
      </c>
      <c r="H18" t="s">
        <v>35</v>
      </c>
      <c r="I18" t="s">
        <v>36</v>
      </c>
      <c r="J18">
        <v>26</v>
      </c>
      <c r="K18">
        <v>22</v>
      </c>
      <c r="L18">
        <f t="shared" si="0"/>
        <v>4</v>
      </c>
      <c r="M18">
        <v>4</v>
      </c>
      <c r="N18">
        <v>24618</v>
      </c>
      <c r="O18" s="1">
        <f t="shared" si="1"/>
        <v>946.84615384615381</v>
      </c>
      <c r="P18" s="1">
        <f t="shared" si="2"/>
        <v>20830.615384615383</v>
      </c>
      <c r="Q18" s="1">
        <f>Table1[[#This Row],[Earned Basic Salary]]*20%</f>
        <v>4166.123076923077</v>
      </c>
      <c r="R18" s="1">
        <f>Table1[[#This Row],[Earned Basic Salary]]*10%</f>
        <v>2083.0615384615385</v>
      </c>
      <c r="S18" s="1">
        <f>Table1[[#This Row],[Earned Basic Salary]]*12%</f>
        <v>2499.6738461538457</v>
      </c>
      <c r="T18" s="1">
        <f>200</f>
        <v>200</v>
      </c>
      <c r="U18" s="1">
        <f>Table1[[#This Row],[PF]]+Table1[[#This Row],[Professional Tax]]</f>
        <v>2699.6738461538457</v>
      </c>
      <c r="V18" s="1">
        <f>Table1[[#This Row],[Overtime Hours]]*200</f>
        <v>800</v>
      </c>
      <c r="W18" s="1">
        <f>Table1[[#This Row],[Earned Basic Salary]]+Table1[[#This Row],[HRA]]+Table1[[#This Row],[DA]]+Table1[[#This Row],[Overtime Pay]]</f>
        <v>27879.799999999996</v>
      </c>
      <c r="X18" s="1">
        <f>Table1[[#This Row],[Gross Salary]]-Table1[[#This Row],[Total Deduction]]</f>
        <v>25180.126153846151</v>
      </c>
      <c r="Y18" t="s">
        <v>37</v>
      </c>
      <c r="Z18" t="s">
        <v>38</v>
      </c>
      <c r="AA18" t="s">
        <v>140</v>
      </c>
      <c r="AB18" t="s">
        <v>141</v>
      </c>
    </row>
    <row r="19" spans="1:28" x14ac:dyDescent="0.3">
      <c r="A19" t="s">
        <v>142</v>
      </c>
      <c r="B19" t="s">
        <v>143</v>
      </c>
      <c r="C19">
        <v>33</v>
      </c>
      <c r="D19" t="s">
        <v>133</v>
      </c>
      <c r="E19" t="s">
        <v>82</v>
      </c>
      <c r="F19" t="s">
        <v>33</v>
      </c>
      <c r="G19" t="s">
        <v>144</v>
      </c>
      <c r="H19" t="s">
        <v>35</v>
      </c>
      <c r="I19" t="s">
        <v>36</v>
      </c>
      <c r="J19">
        <v>26</v>
      </c>
      <c r="K19">
        <v>25</v>
      </c>
      <c r="L19">
        <f t="shared" si="0"/>
        <v>1</v>
      </c>
      <c r="M19">
        <v>9</v>
      </c>
      <c r="N19">
        <v>43795</v>
      </c>
      <c r="O19" s="1">
        <f t="shared" si="1"/>
        <v>1684.4230769230769</v>
      </c>
      <c r="P19" s="1">
        <f t="shared" si="2"/>
        <v>42110.576923076922</v>
      </c>
      <c r="Q19" s="1">
        <f>Table1[[#This Row],[Earned Basic Salary]]*20%</f>
        <v>8422.1153846153848</v>
      </c>
      <c r="R19" s="1">
        <f>Table1[[#This Row],[Earned Basic Salary]]*10%</f>
        <v>4211.0576923076924</v>
      </c>
      <c r="S19" s="1">
        <f>Table1[[#This Row],[Earned Basic Salary]]*12%</f>
        <v>5053.2692307692305</v>
      </c>
      <c r="T19" s="1">
        <f>200</f>
        <v>200</v>
      </c>
      <c r="U19" s="1">
        <f>Table1[[#This Row],[PF]]+Table1[[#This Row],[Professional Tax]]</f>
        <v>5253.2692307692305</v>
      </c>
      <c r="V19" s="1">
        <f>Table1[[#This Row],[Overtime Hours]]*200</f>
        <v>1800</v>
      </c>
      <c r="W19" s="1">
        <f>Table1[[#This Row],[Earned Basic Salary]]+Table1[[#This Row],[HRA]]+Table1[[#This Row],[DA]]+Table1[[#This Row],[Overtime Pay]]</f>
        <v>56543.75</v>
      </c>
      <c r="X19" s="1">
        <f>Table1[[#This Row],[Gross Salary]]-Table1[[#This Row],[Total Deduction]]</f>
        <v>51290.480769230766</v>
      </c>
      <c r="Y19" t="s">
        <v>37</v>
      </c>
      <c r="Z19" t="s">
        <v>38</v>
      </c>
      <c r="AA19" t="s">
        <v>145</v>
      </c>
      <c r="AB19" t="s">
        <v>146</v>
      </c>
    </row>
    <row r="20" spans="1:28" x14ac:dyDescent="0.3">
      <c r="A20" t="s">
        <v>147</v>
      </c>
      <c r="B20" t="s">
        <v>148</v>
      </c>
      <c r="C20">
        <v>46</v>
      </c>
      <c r="D20" t="s">
        <v>127</v>
      </c>
      <c r="E20" t="s">
        <v>82</v>
      </c>
      <c r="F20" t="s">
        <v>55</v>
      </c>
      <c r="G20" t="s">
        <v>149</v>
      </c>
      <c r="H20" t="s">
        <v>35</v>
      </c>
      <c r="I20" t="s">
        <v>36</v>
      </c>
      <c r="J20">
        <v>26</v>
      </c>
      <c r="K20">
        <v>22</v>
      </c>
      <c r="L20">
        <f t="shared" si="0"/>
        <v>4</v>
      </c>
      <c r="M20">
        <v>3</v>
      </c>
      <c r="N20">
        <v>49192</v>
      </c>
      <c r="O20" s="1">
        <f t="shared" si="1"/>
        <v>1892</v>
      </c>
      <c r="P20" s="1">
        <f t="shared" si="2"/>
        <v>41624</v>
      </c>
      <c r="Q20" s="1">
        <f>Table1[[#This Row],[Earned Basic Salary]]*20%</f>
        <v>8324.8000000000011</v>
      </c>
      <c r="R20" s="1">
        <f>Table1[[#This Row],[Earned Basic Salary]]*10%</f>
        <v>4162.4000000000005</v>
      </c>
      <c r="S20" s="1">
        <f>Table1[[#This Row],[Earned Basic Salary]]*12%</f>
        <v>4994.88</v>
      </c>
      <c r="T20" s="1">
        <f>200</f>
        <v>200</v>
      </c>
      <c r="U20" s="1">
        <f>Table1[[#This Row],[PF]]+Table1[[#This Row],[Professional Tax]]</f>
        <v>5194.88</v>
      </c>
      <c r="V20" s="1">
        <f>Table1[[#This Row],[Overtime Hours]]*200</f>
        <v>600</v>
      </c>
      <c r="W20" s="1">
        <f>Table1[[#This Row],[Earned Basic Salary]]+Table1[[#This Row],[HRA]]+Table1[[#This Row],[DA]]+Table1[[#This Row],[Overtime Pay]]</f>
        <v>54711.200000000004</v>
      </c>
      <c r="X20" s="1">
        <f>Table1[[#This Row],[Gross Salary]]-Table1[[#This Row],[Total Deduction]]</f>
        <v>49516.320000000007</v>
      </c>
      <c r="Y20" t="s">
        <v>37</v>
      </c>
      <c r="Z20" t="s">
        <v>95</v>
      </c>
      <c r="AA20" t="s">
        <v>150</v>
      </c>
      <c r="AB20" t="s">
        <v>151</v>
      </c>
    </row>
    <row r="21" spans="1:28" x14ac:dyDescent="0.3">
      <c r="A21" t="s">
        <v>152</v>
      </c>
      <c r="B21" t="s">
        <v>153</v>
      </c>
      <c r="C21">
        <v>30</v>
      </c>
      <c r="D21" t="s">
        <v>44</v>
      </c>
      <c r="E21" t="s">
        <v>82</v>
      </c>
      <c r="F21" t="s">
        <v>69</v>
      </c>
      <c r="G21" t="s">
        <v>154</v>
      </c>
      <c r="H21" t="s">
        <v>35</v>
      </c>
      <c r="I21" t="s">
        <v>36</v>
      </c>
      <c r="J21">
        <v>26</v>
      </c>
      <c r="K21">
        <v>23</v>
      </c>
      <c r="L21">
        <f t="shared" si="0"/>
        <v>3</v>
      </c>
      <c r="M21">
        <v>20</v>
      </c>
      <c r="N21">
        <v>18718</v>
      </c>
      <c r="O21" s="1">
        <f t="shared" si="1"/>
        <v>719.92307692307691</v>
      </c>
      <c r="P21" s="1">
        <f t="shared" si="2"/>
        <v>16558.23076923077</v>
      </c>
      <c r="Q21" s="1">
        <f>Table1[[#This Row],[Earned Basic Salary]]*20%</f>
        <v>3311.646153846154</v>
      </c>
      <c r="R21" s="1">
        <f>Table1[[#This Row],[Earned Basic Salary]]*10%</f>
        <v>1655.823076923077</v>
      </c>
      <c r="S21" s="1">
        <f>Table1[[#This Row],[Earned Basic Salary]]*12%</f>
        <v>1986.9876923076922</v>
      </c>
      <c r="T21" s="1">
        <f>200</f>
        <v>200</v>
      </c>
      <c r="U21" s="1">
        <f>Table1[[#This Row],[PF]]+Table1[[#This Row],[Professional Tax]]</f>
        <v>2186.9876923076922</v>
      </c>
      <c r="V21" s="1">
        <f>Table1[[#This Row],[Overtime Hours]]*200</f>
        <v>4000</v>
      </c>
      <c r="W21" s="1">
        <f>Table1[[#This Row],[Earned Basic Salary]]+Table1[[#This Row],[HRA]]+Table1[[#This Row],[DA]]+Table1[[#This Row],[Overtime Pay]]</f>
        <v>25525.7</v>
      </c>
      <c r="X21" s="1">
        <f>Table1[[#This Row],[Gross Salary]]-Table1[[#This Row],[Total Deduction]]</f>
        <v>23338.712307692309</v>
      </c>
      <c r="Y21" t="s">
        <v>37</v>
      </c>
      <c r="Z21" t="s">
        <v>95</v>
      </c>
      <c r="AA21" t="s">
        <v>155</v>
      </c>
      <c r="AB21" t="s">
        <v>156</v>
      </c>
    </row>
    <row r="22" spans="1:28" x14ac:dyDescent="0.3">
      <c r="A22" t="s">
        <v>157</v>
      </c>
      <c r="B22" t="s">
        <v>158</v>
      </c>
      <c r="C22">
        <v>53</v>
      </c>
      <c r="D22" t="s">
        <v>133</v>
      </c>
      <c r="E22" t="s">
        <v>62</v>
      </c>
      <c r="F22" t="s">
        <v>69</v>
      </c>
      <c r="G22" t="s">
        <v>159</v>
      </c>
      <c r="H22" t="s">
        <v>35</v>
      </c>
      <c r="I22" t="s">
        <v>36</v>
      </c>
      <c r="J22">
        <v>26</v>
      </c>
      <c r="K22">
        <v>24</v>
      </c>
      <c r="L22">
        <f t="shared" si="0"/>
        <v>2</v>
      </c>
      <c r="M22">
        <v>19</v>
      </c>
      <c r="N22">
        <v>30269</v>
      </c>
      <c r="O22" s="1">
        <f t="shared" si="1"/>
        <v>1164.1923076923076</v>
      </c>
      <c r="P22" s="1">
        <f t="shared" si="2"/>
        <v>27940.615384615383</v>
      </c>
      <c r="Q22" s="1">
        <f>Table1[[#This Row],[Earned Basic Salary]]*20%</f>
        <v>5588.123076923077</v>
      </c>
      <c r="R22" s="1">
        <f>Table1[[#This Row],[Earned Basic Salary]]*10%</f>
        <v>2794.0615384615385</v>
      </c>
      <c r="S22" s="1">
        <f>Table1[[#This Row],[Earned Basic Salary]]*12%</f>
        <v>3352.873846153846</v>
      </c>
      <c r="T22" s="1">
        <f>200</f>
        <v>200</v>
      </c>
      <c r="U22" s="1">
        <f>Table1[[#This Row],[PF]]+Table1[[#This Row],[Professional Tax]]</f>
        <v>3552.873846153846</v>
      </c>
      <c r="V22" s="1">
        <f>Table1[[#This Row],[Overtime Hours]]*200</f>
        <v>3800</v>
      </c>
      <c r="W22" s="1">
        <f>Table1[[#This Row],[Earned Basic Salary]]+Table1[[#This Row],[HRA]]+Table1[[#This Row],[DA]]+Table1[[#This Row],[Overtime Pay]]</f>
        <v>40122.799999999996</v>
      </c>
      <c r="X22" s="1">
        <f>Table1[[#This Row],[Gross Salary]]-Table1[[#This Row],[Total Deduction]]</f>
        <v>36569.926153846151</v>
      </c>
      <c r="Y22" t="s">
        <v>37</v>
      </c>
      <c r="Z22" t="s">
        <v>38</v>
      </c>
      <c r="AA22" t="s">
        <v>160</v>
      </c>
      <c r="AB22" t="s">
        <v>161</v>
      </c>
    </row>
    <row r="23" spans="1:28" x14ac:dyDescent="0.3">
      <c r="A23" t="s">
        <v>162</v>
      </c>
      <c r="B23" t="s">
        <v>163</v>
      </c>
      <c r="C23">
        <v>53</v>
      </c>
      <c r="D23" t="s">
        <v>44</v>
      </c>
      <c r="E23" t="s">
        <v>32</v>
      </c>
      <c r="F23" t="s">
        <v>46</v>
      </c>
      <c r="G23" t="s">
        <v>164</v>
      </c>
      <c r="H23" t="s">
        <v>35</v>
      </c>
      <c r="I23" t="s">
        <v>36</v>
      </c>
      <c r="J23">
        <v>26</v>
      </c>
      <c r="K23">
        <v>23</v>
      </c>
      <c r="L23">
        <f t="shared" si="0"/>
        <v>3</v>
      </c>
      <c r="M23">
        <v>0</v>
      </c>
      <c r="N23">
        <v>70667</v>
      </c>
      <c r="O23" s="1">
        <f t="shared" si="1"/>
        <v>2717.9615384615386</v>
      </c>
      <c r="P23" s="1">
        <f t="shared" si="2"/>
        <v>62513.11538461539</v>
      </c>
      <c r="Q23" s="1">
        <f>Table1[[#This Row],[Earned Basic Salary]]*20%</f>
        <v>12502.623076923079</v>
      </c>
      <c r="R23" s="1">
        <f>Table1[[#This Row],[Earned Basic Salary]]*10%</f>
        <v>6251.3115384615394</v>
      </c>
      <c r="S23" s="1">
        <f>Table1[[#This Row],[Earned Basic Salary]]*12%</f>
        <v>7501.5738461538467</v>
      </c>
      <c r="T23" s="1">
        <f>200</f>
        <v>200</v>
      </c>
      <c r="U23" s="1">
        <f>Table1[[#This Row],[PF]]+Table1[[#This Row],[Professional Tax]]</f>
        <v>7701.5738461538467</v>
      </c>
      <c r="V23" s="1">
        <f>Table1[[#This Row],[Overtime Hours]]*200</f>
        <v>0</v>
      </c>
      <c r="W23" s="1">
        <f>Table1[[#This Row],[Earned Basic Salary]]+Table1[[#This Row],[HRA]]+Table1[[#This Row],[DA]]+Table1[[#This Row],[Overtime Pay]]</f>
        <v>81267.05</v>
      </c>
      <c r="X23" s="1">
        <f>Table1[[#This Row],[Gross Salary]]-Table1[[#This Row],[Total Deduction]]</f>
        <v>73565.476153846161</v>
      </c>
      <c r="Y23" t="s">
        <v>37</v>
      </c>
      <c r="Z23" t="s">
        <v>38</v>
      </c>
      <c r="AA23" t="s">
        <v>165</v>
      </c>
      <c r="AB23" t="s">
        <v>166</v>
      </c>
    </row>
    <row r="24" spans="1:28" x14ac:dyDescent="0.3">
      <c r="A24" t="s">
        <v>167</v>
      </c>
      <c r="B24" t="s">
        <v>168</v>
      </c>
      <c r="C24">
        <v>34</v>
      </c>
      <c r="D24" t="s">
        <v>75</v>
      </c>
      <c r="E24" t="s">
        <v>45</v>
      </c>
      <c r="F24" t="s">
        <v>89</v>
      </c>
      <c r="G24" t="s">
        <v>169</v>
      </c>
      <c r="H24" t="s">
        <v>35</v>
      </c>
      <c r="I24" t="s">
        <v>36</v>
      </c>
      <c r="J24">
        <v>26</v>
      </c>
      <c r="K24">
        <v>24</v>
      </c>
      <c r="L24">
        <f t="shared" si="0"/>
        <v>2</v>
      </c>
      <c r="M24">
        <v>16</v>
      </c>
      <c r="N24">
        <v>30072</v>
      </c>
      <c r="O24" s="1">
        <f t="shared" si="1"/>
        <v>1156.6153846153845</v>
      </c>
      <c r="P24" s="1">
        <f t="shared" si="2"/>
        <v>27758.769230769227</v>
      </c>
      <c r="Q24" s="1">
        <f>Table1[[#This Row],[Earned Basic Salary]]*20%</f>
        <v>5551.7538461538461</v>
      </c>
      <c r="R24" s="1">
        <f>Table1[[#This Row],[Earned Basic Salary]]*10%</f>
        <v>2775.876923076923</v>
      </c>
      <c r="S24" s="1">
        <f>Table1[[#This Row],[Earned Basic Salary]]*12%</f>
        <v>3331.0523076923073</v>
      </c>
      <c r="T24" s="1">
        <f>200</f>
        <v>200</v>
      </c>
      <c r="U24" s="1">
        <f>Table1[[#This Row],[PF]]+Table1[[#This Row],[Professional Tax]]</f>
        <v>3531.0523076923073</v>
      </c>
      <c r="V24" s="1">
        <f>Table1[[#This Row],[Overtime Hours]]*200</f>
        <v>3200</v>
      </c>
      <c r="W24" s="1">
        <f>Table1[[#This Row],[Earned Basic Salary]]+Table1[[#This Row],[HRA]]+Table1[[#This Row],[DA]]+Table1[[#This Row],[Overtime Pay]]</f>
        <v>39286.399999999994</v>
      </c>
      <c r="X24" s="1">
        <f>Table1[[#This Row],[Gross Salary]]-Table1[[#This Row],[Total Deduction]]</f>
        <v>35755.347692307689</v>
      </c>
      <c r="Y24" t="s">
        <v>37</v>
      </c>
      <c r="Z24" t="s">
        <v>95</v>
      </c>
      <c r="AA24" t="s">
        <v>170</v>
      </c>
      <c r="AB24" t="s">
        <v>171</v>
      </c>
    </row>
    <row r="25" spans="1:28" x14ac:dyDescent="0.3">
      <c r="A25" t="s">
        <v>172</v>
      </c>
      <c r="B25" t="s">
        <v>173</v>
      </c>
      <c r="C25">
        <v>48</v>
      </c>
      <c r="D25" t="s">
        <v>133</v>
      </c>
      <c r="E25" t="s">
        <v>45</v>
      </c>
      <c r="F25" t="s">
        <v>83</v>
      </c>
      <c r="G25" t="s">
        <v>174</v>
      </c>
      <c r="H25" t="s">
        <v>35</v>
      </c>
      <c r="I25" t="s">
        <v>36</v>
      </c>
      <c r="J25">
        <v>26</v>
      </c>
      <c r="K25">
        <v>22</v>
      </c>
      <c r="L25">
        <f t="shared" si="0"/>
        <v>4</v>
      </c>
      <c r="M25">
        <v>12</v>
      </c>
      <c r="N25">
        <v>79430</v>
      </c>
      <c r="O25" s="1">
        <f t="shared" si="1"/>
        <v>3055</v>
      </c>
      <c r="P25" s="1">
        <f t="shared" si="2"/>
        <v>67210</v>
      </c>
      <c r="Q25" s="1">
        <f>Table1[[#This Row],[Earned Basic Salary]]*20%</f>
        <v>13442</v>
      </c>
      <c r="R25" s="1">
        <f>Table1[[#This Row],[Earned Basic Salary]]*10%</f>
        <v>6721</v>
      </c>
      <c r="S25" s="1">
        <f>Table1[[#This Row],[Earned Basic Salary]]*12%</f>
        <v>8065.2</v>
      </c>
      <c r="T25" s="1">
        <f>200</f>
        <v>200</v>
      </c>
      <c r="U25" s="1">
        <f>Table1[[#This Row],[PF]]+Table1[[#This Row],[Professional Tax]]</f>
        <v>8265.2000000000007</v>
      </c>
      <c r="V25" s="1">
        <f>Table1[[#This Row],[Overtime Hours]]*200</f>
        <v>2400</v>
      </c>
      <c r="W25" s="1">
        <f>Table1[[#This Row],[Earned Basic Salary]]+Table1[[#This Row],[HRA]]+Table1[[#This Row],[DA]]+Table1[[#This Row],[Overtime Pay]]</f>
        <v>89773</v>
      </c>
      <c r="X25" s="1">
        <f>Table1[[#This Row],[Gross Salary]]-Table1[[#This Row],[Total Deduction]]</f>
        <v>81507.8</v>
      </c>
      <c r="Y25" t="s">
        <v>37</v>
      </c>
      <c r="Z25" t="s">
        <v>38</v>
      </c>
      <c r="AA25" t="s">
        <v>175</v>
      </c>
      <c r="AB25" t="s">
        <v>176</v>
      </c>
    </row>
    <row r="26" spans="1:28" x14ac:dyDescent="0.3">
      <c r="A26" t="s">
        <v>177</v>
      </c>
      <c r="B26" t="s">
        <v>178</v>
      </c>
      <c r="C26">
        <v>32</v>
      </c>
      <c r="D26" t="s">
        <v>127</v>
      </c>
      <c r="E26" t="s">
        <v>45</v>
      </c>
      <c r="F26" t="s">
        <v>33</v>
      </c>
      <c r="G26" t="s">
        <v>179</v>
      </c>
      <c r="H26" t="s">
        <v>35</v>
      </c>
      <c r="I26" t="s">
        <v>36</v>
      </c>
      <c r="J26">
        <v>26</v>
      </c>
      <c r="K26">
        <v>25</v>
      </c>
      <c r="L26">
        <f t="shared" si="0"/>
        <v>1</v>
      </c>
      <c r="M26">
        <v>20</v>
      </c>
      <c r="N26">
        <v>23961</v>
      </c>
      <c r="O26" s="1">
        <f t="shared" si="1"/>
        <v>921.57692307692309</v>
      </c>
      <c r="P26" s="1">
        <f t="shared" si="2"/>
        <v>23039.423076923078</v>
      </c>
      <c r="Q26" s="1">
        <f>Table1[[#This Row],[Earned Basic Salary]]*20%</f>
        <v>4607.8846153846162</v>
      </c>
      <c r="R26" s="1">
        <f>Table1[[#This Row],[Earned Basic Salary]]*10%</f>
        <v>2303.9423076923081</v>
      </c>
      <c r="S26" s="1">
        <f>Table1[[#This Row],[Earned Basic Salary]]*12%</f>
        <v>2764.7307692307691</v>
      </c>
      <c r="T26" s="1">
        <f>200</f>
        <v>200</v>
      </c>
      <c r="U26" s="1">
        <f>Table1[[#This Row],[PF]]+Table1[[#This Row],[Professional Tax]]</f>
        <v>2964.7307692307691</v>
      </c>
      <c r="V26" s="1">
        <f>Table1[[#This Row],[Overtime Hours]]*200</f>
        <v>4000</v>
      </c>
      <c r="W26" s="1">
        <f>Table1[[#This Row],[Earned Basic Salary]]+Table1[[#This Row],[HRA]]+Table1[[#This Row],[DA]]+Table1[[#This Row],[Overtime Pay]]</f>
        <v>33951.25</v>
      </c>
      <c r="X26" s="1">
        <f>Table1[[#This Row],[Gross Salary]]-Table1[[#This Row],[Total Deduction]]</f>
        <v>30986.51923076923</v>
      </c>
      <c r="Y26" t="s">
        <v>37</v>
      </c>
      <c r="Z26" t="s">
        <v>106</v>
      </c>
      <c r="AA26" t="s">
        <v>180</v>
      </c>
      <c r="AB26" t="s">
        <v>181</v>
      </c>
    </row>
    <row r="27" spans="1:28" x14ac:dyDescent="0.3">
      <c r="A27" t="s">
        <v>182</v>
      </c>
      <c r="B27" t="s">
        <v>183</v>
      </c>
      <c r="C27">
        <v>31</v>
      </c>
      <c r="D27" t="s">
        <v>44</v>
      </c>
      <c r="E27" t="s">
        <v>45</v>
      </c>
      <c r="F27" t="s">
        <v>46</v>
      </c>
      <c r="G27" t="s">
        <v>184</v>
      </c>
      <c r="H27" t="s">
        <v>35</v>
      </c>
      <c r="I27" t="s">
        <v>36</v>
      </c>
      <c r="J27">
        <v>26</v>
      </c>
      <c r="K27">
        <v>21</v>
      </c>
      <c r="L27">
        <f t="shared" si="0"/>
        <v>5</v>
      </c>
      <c r="M27">
        <v>6</v>
      </c>
      <c r="N27">
        <v>23181</v>
      </c>
      <c r="O27" s="1">
        <f t="shared" si="1"/>
        <v>891.57692307692309</v>
      </c>
      <c r="P27" s="1">
        <f t="shared" si="2"/>
        <v>18723.115384615387</v>
      </c>
      <c r="Q27" s="1">
        <f>Table1[[#This Row],[Earned Basic Salary]]*20%</f>
        <v>3744.6230769230774</v>
      </c>
      <c r="R27" s="1">
        <f>Table1[[#This Row],[Earned Basic Salary]]*10%</f>
        <v>1872.3115384615387</v>
      </c>
      <c r="S27" s="1">
        <f>Table1[[#This Row],[Earned Basic Salary]]*12%</f>
        <v>2246.7738461538461</v>
      </c>
      <c r="T27" s="1">
        <f>200</f>
        <v>200</v>
      </c>
      <c r="U27" s="1">
        <f>Table1[[#This Row],[PF]]+Table1[[#This Row],[Professional Tax]]</f>
        <v>2446.7738461538461</v>
      </c>
      <c r="V27" s="1">
        <f>Table1[[#This Row],[Overtime Hours]]*200</f>
        <v>1200</v>
      </c>
      <c r="W27" s="1">
        <f>Table1[[#This Row],[Earned Basic Salary]]+Table1[[#This Row],[HRA]]+Table1[[#This Row],[DA]]+Table1[[#This Row],[Overtime Pay]]</f>
        <v>25540.050000000003</v>
      </c>
      <c r="X27" s="1">
        <f>Table1[[#This Row],[Gross Salary]]-Table1[[#This Row],[Total Deduction]]</f>
        <v>23093.276153846156</v>
      </c>
      <c r="Y27" t="s">
        <v>37</v>
      </c>
      <c r="Z27" t="s">
        <v>38</v>
      </c>
      <c r="AA27" t="s">
        <v>185</v>
      </c>
      <c r="AB27" t="s">
        <v>186</v>
      </c>
    </row>
    <row r="28" spans="1:28" x14ac:dyDescent="0.3">
      <c r="A28" t="s">
        <v>187</v>
      </c>
      <c r="B28" t="s">
        <v>188</v>
      </c>
      <c r="C28">
        <v>32</v>
      </c>
      <c r="D28" t="s">
        <v>53</v>
      </c>
      <c r="E28" t="s">
        <v>54</v>
      </c>
      <c r="F28" t="s">
        <v>46</v>
      </c>
      <c r="G28" t="s">
        <v>189</v>
      </c>
      <c r="H28" t="s">
        <v>35</v>
      </c>
      <c r="I28" t="s">
        <v>36</v>
      </c>
      <c r="J28">
        <v>26</v>
      </c>
      <c r="K28">
        <v>24</v>
      </c>
      <c r="L28">
        <f t="shared" si="0"/>
        <v>2</v>
      </c>
      <c r="M28">
        <v>8</v>
      </c>
      <c r="N28">
        <v>22682</v>
      </c>
      <c r="O28" s="1">
        <f t="shared" si="1"/>
        <v>872.38461538461536</v>
      </c>
      <c r="P28" s="1">
        <f t="shared" si="2"/>
        <v>20937.23076923077</v>
      </c>
      <c r="Q28" s="1">
        <f>Table1[[#This Row],[Earned Basic Salary]]*20%</f>
        <v>4187.4461538461537</v>
      </c>
      <c r="R28" s="1">
        <f>Table1[[#This Row],[Earned Basic Salary]]*10%</f>
        <v>2093.7230769230769</v>
      </c>
      <c r="S28" s="1">
        <f>Table1[[#This Row],[Earned Basic Salary]]*12%</f>
        <v>2512.4676923076922</v>
      </c>
      <c r="T28" s="1">
        <f>200</f>
        <v>200</v>
      </c>
      <c r="U28" s="1">
        <f>Table1[[#This Row],[PF]]+Table1[[#This Row],[Professional Tax]]</f>
        <v>2712.4676923076922</v>
      </c>
      <c r="V28" s="1">
        <f>Table1[[#This Row],[Overtime Hours]]*200</f>
        <v>1600</v>
      </c>
      <c r="W28" s="1">
        <f>Table1[[#This Row],[Earned Basic Salary]]+Table1[[#This Row],[HRA]]+Table1[[#This Row],[DA]]+Table1[[#This Row],[Overtime Pay]]</f>
        <v>28818.400000000001</v>
      </c>
      <c r="X28" s="1">
        <f>Table1[[#This Row],[Gross Salary]]-Table1[[#This Row],[Total Deduction]]</f>
        <v>26105.93230769231</v>
      </c>
      <c r="Y28" t="s">
        <v>37</v>
      </c>
      <c r="Z28" t="s">
        <v>95</v>
      </c>
      <c r="AA28" t="s">
        <v>190</v>
      </c>
      <c r="AB28" t="s">
        <v>191</v>
      </c>
    </row>
    <row r="29" spans="1:28" x14ac:dyDescent="0.3">
      <c r="A29" t="s">
        <v>192</v>
      </c>
      <c r="B29" t="s">
        <v>193</v>
      </c>
      <c r="C29">
        <v>46</v>
      </c>
      <c r="D29" t="s">
        <v>133</v>
      </c>
      <c r="E29" t="s">
        <v>54</v>
      </c>
      <c r="F29" t="s">
        <v>63</v>
      </c>
      <c r="G29" t="s">
        <v>194</v>
      </c>
      <c r="H29" t="s">
        <v>35</v>
      </c>
      <c r="I29" t="s">
        <v>36</v>
      </c>
      <c r="J29">
        <v>26</v>
      </c>
      <c r="K29">
        <v>24</v>
      </c>
      <c r="L29">
        <f t="shared" si="0"/>
        <v>2</v>
      </c>
      <c r="M29">
        <v>16</v>
      </c>
      <c r="N29">
        <v>53547</v>
      </c>
      <c r="O29" s="1">
        <f t="shared" si="1"/>
        <v>2059.5</v>
      </c>
      <c r="P29" s="1">
        <f t="shared" si="2"/>
        <v>49428</v>
      </c>
      <c r="Q29" s="1">
        <f>Table1[[#This Row],[Earned Basic Salary]]*20%</f>
        <v>9885.6</v>
      </c>
      <c r="R29" s="1">
        <f>Table1[[#This Row],[Earned Basic Salary]]*10%</f>
        <v>4942.8</v>
      </c>
      <c r="S29" s="1">
        <f>Table1[[#This Row],[Earned Basic Salary]]*12%</f>
        <v>5931.36</v>
      </c>
      <c r="T29" s="1">
        <f>200</f>
        <v>200</v>
      </c>
      <c r="U29" s="1">
        <f>Table1[[#This Row],[PF]]+Table1[[#This Row],[Professional Tax]]</f>
        <v>6131.36</v>
      </c>
      <c r="V29" s="1">
        <f>Table1[[#This Row],[Overtime Hours]]*200</f>
        <v>3200</v>
      </c>
      <c r="W29" s="1">
        <f>Table1[[#This Row],[Earned Basic Salary]]+Table1[[#This Row],[HRA]]+Table1[[#This Row],[DA]]+Table1[[#This Row],[Overtime Pay]]</f>
        <v>67456.399999999994</v>
      </c>
      <c r="X29" s="1">
        <f>Table1[[#This Row],[Gross Salary]]-Table1[[#This Row],[Total Deduction]]</f>
        <v>61325.039999999994</v>
      </c>
      <c r="Y29" t="s">
        <v>37</v>
      </c>
      <c r="Z29" t="s">
        <v>48</v>
      </c>
      <c r="AA29" t="s">
        <v>195</v>
      </c>
      <c r="AB29" t="s">
        <v>196</v>
      </c>
    </row>
    <row r="30" spans="1:28" x14ac:dyDescent="0.3">
      <c r="A30" t="s">
        <v>197</v>
      </c>
      <c r="B30" t="s">
        <v>52</v>
      </c>
      <c r="C30">
        <v>51</v>
      </c>
      <c r="D30" t="s">
        <v>133</v>
      </c>
      <c r="E30" t="s">
        <v>62</v>
      </c>
      <c r="F30" t="s">
        <v>63</v>
      </c>
      <c r="G30" t="s">
        <v>198</v>
      </c>
      <c r="H30" t="s">
        <v>35</v>
      </c>
      <c r="I30" t="s">
        <v>36</v>
      </c>
      <c r="J30">
        <v>26</v>
      </c>
      <c r="K30">
        <v>21</v>
      </c>
      <c r="L30">
        <f t="shared" si="0"/>
        <v>5</v>
      </c>
      <c r="M30">
        <v>10</v>
      </c>
      <c r="N30">
        <v>49782</v>
      </c>
      <c r="O30" s="1">
        <f t="shared" si="1"/>
        <v>1914.6923076923076</v>
      </c>
      <c r="P30" s="1">
        <f t="shared" si="2"/>
        <v>40208.538461538461</v>
      </c>
      <c r="Q30" s="1">
        <f>Table1[[#This Row],[Earned Basic Salary]]*20%</f>
        <v>8041.7076923076929</v>
      </c>
      <c r="R30" s="1">
        <f>Table1[[#This Row],[Earned Basic Salary]]*10%</f>
        <v>4020.8538461538465</v>
      </c>
      <c r="S30" s="1">
        <f>Table1[[#This Row],[Earned Basic Salary]]*12%</f>
        <v>4825.0246153846156</v>
      </c>
      <c r="T30" s="1">
        <f>200</f>
        <v>200</v>
      </c>
      <c r="U30" s="1">
        <f>Table1[[#This Row],[PF]]+Table1[[#This Row],[Professional Tax]]</f>
        <v>5025.0246153846156</v>
      </c>
      <c r="V30" s="1">
        <f>Table1[[#This Row],[Overtime Hours]]*200</f>
        <v>2000</v>
      </c>
      <c r="W30" s="1">
        <f>Table1[[#This Row],[Earned Basic Salary]]+Table1[[#This Row],[HRA]]+Table1[[#This Row],[DA]]+Table1[[#This Row],[Overtime Pay]]</f>
        <v>54271.1</v>
      </c>
      <c r="X30" s="1">
        <f>Table1[[#This Row],[Gross Salary]]-Table1[[#This Row],[Total Deduction]]</f>
        <v>49246.075384615382</v>
      </c>
      <c r="Y30" t="s">
        <v>37</v>
      </c>
      <c r="Z30" t="s">
        <v>48</v>
      </c>
      <c r="AA30" t="s">
        <v>199</v>
      </c>
      <c r="AB30" t="s">
        <v>200</v>
      </c>
    </row>
    <row r="31" spans="1:28" x14ac:dyDescent="0.3">
      <c r="A31" t="s">
        <v>201</v>
      </c>
      <c r="B31" t="s">
        <v>202</v>
      </c>
      <c r="C31">
        <v>23</v>
      </c>
      <c r="D31" t="s">
        <v>53</v>
      </c>
      <c r="E31" t="s">
        <v>82</v>
      </c>
      <c r="F31" t="s">
        <v>83</v>
      </c>
      <c r="G31" t="s">
        <v>203</v>
      </c>
      <c r="H31" t="s">
        <v>35</v>
      </c>
      <c r="I31" t="s">
        <v>36</v>
      </c>
      <c r="J31">
        <v>26</v>
      </c>
      <c r="K31">
        <v>24</v>
      </c>
      <c r="L31">
        <f t="shared" si="0"/>
        <v>2</v>
      </c>
      <c r="M31">
        <v>8</v>
      </c>
      <c r="N31">
        <v>55358</v>
      </c>
      <c r="O31" s="1">
        <f t="shared" si="1"/>
        <v>2129.1538461538462</v>
      </c>
      <c r="P31" s="1">
        <f t="shared" si="2"/>
        <v>51099.692307692312</v>
      </c>
      <c r="Q31" s="1">
        <f>Table1[[#This Row],[Earned Basic Salary]]*20%</f>
        <v>10219.938461538462</v>
      </c>
      <c r="R31" s="1">
        <f>Table1[[#This Row],[Earned Basic Salary]]*10%</f>
        <v>5109.9692307692312</v>
      </c>
      <c r="S31" s="1">
        <f>Table1[[#This Row],[Earned Basic Salary]]*12%</f>
        <v>6131.9630769230771</v>
      </c>
      <c r="T31" s="1">
        <f>200</f>
        <v>200</v>
      </c>
      <c r="U31" s="1">
        <f>Table1[[#This Row],[PF]]+Table1[[#This Row],[Professional Tax]]</f>
        <v>6331.9630769230771</v>
      </c>
      <c r="V31" s="1">
        <f>Table1[[#This Row],[Overtime Hours]]*200</f>
        <v>1600</v>
      </c>
      <c r="W31" s="1">
        <f>Table1[[#This Row],[Earned Basic Salary]]+Table1[[#This Row],[HRA]]+Table1[[#This Row],[DA]]+Table1[[#This Row],[Overtime Pay]]</f>
        <v>68029.600000000006</v>
      </c>
      <c r="X31" s="1">
        <f>Table1[[#This Row],[Gross Salary]]-Table1[[#This Row],[Total Deduction]]</f>
        <v>61697.636923076927</v>
      </c>
      <c r="Y31" t="s">
        <v>37</v>
      </c>
      <c r="Z31" t="s">
        <v>38</v>
      </c>
      <c r="AA31" t="s">
        <v>204</v>
      </c>
      <c r="AB31" t="s">
        <v>205</v>
      </c>
    </row>
    <row r="32" spans="1:28" x14ac:dyDescent="0.3">
      <c r="A32" t="s">
        <v>206</v>
      </c>
      <c r="B32" t="s">
        <v>207</v>
      </c>
      <c r="C32">
        <v>44</v>
      </c>
      <c r="D32" t="s">
        <v>44</v>
      </c>
      <c r="E32" t="s">
        <v>32</v>
      </c>
      <c r="F32" t="s">
        <v>33</v>
      </c>
      <c r="G32" t="s">
        <v>208</v>
      </c>
      <c r="H32" t="s">
        <v>35</v>
      </c>
      <c r="I32" t="s">
        <v>36</v>
      </c>
      <c r="J32">
        <v>26</v>
      </c>
      <c r="K32">
        <v>23</v>
      </c>
      <c r="L32">
        <f t="shared" si="0"/>
        <v>3</v>
      </c>
      <c r="M32">
        <v>5</v>
      </c>
      <c r="N32">
        <v>79141</v>
      </c>
      <c r="O32" s="1">
        <f t="shared" si="1"/>
        <v>3043.8846153846152</v>
      </c>
      <c r="P32" s="1">
        <f t="shared" si="2"/>
        <v>70009.346153846156</v>
      </c>
      <c r="Q32" s="1">
        <f>Table1[[#This Row],[Earned Basic Salary]]*20%</f>
        <v>14001.869230769233</v>
      </c>
      <c r="R32" s="1">
        <f>Table1[[#This Row],[Earned Basic Salary]]*10%</f>
        <v>7000.9346153846163</v>
      </c>
      <c r="S32" s="1">
        <f>Table1[[#This Row],[Earned Basic Salary]]*12%</f>
        <v>8401.1215384615389</v>
      </c>
      <c r="T32" s="1">
        <f>200</f>
        <v>200</v>
      </c>
      <c r="U32" s="1">
        <f>Table1[[#This Row],[PF]]+Table1[[#This Row],[Professional Tax]]</f>
        <v>8601.1215384615389</v>
      </c>
      <c r="V32" s="1">
        <f>Table1[[#This Row],[Overtime Hours]]*200</f>
        <v>1000</v>
      </c>
      <c r="W32" s="1">
        <f>Table1[[#This Row],[Earned Basic Salary]]+Table1[[#This Row],[HRA]]+Table1[[#This Row],[DA]]+Table1[[#This Row],[Overtime Pay]]</f>
        <v>92012.15</v>
      </c>
      <c r="X32" s="1">
        <f>Table1[[#This Row],[Gross Salary]]-Table1[[#This Row],[Total Deduction]]</f>
        <v>83411.028461538459</v>
      </c>
      <c r="Y32" t="s">
        <v>37</v>
      </c>
      <c r="Z32" t="s">
        <v>106</v>
      </c>
      <c r="AA32" t="s">
        <v>209</v>
      </c>
      <c r="AB32" t="s">
        <v>210</v>
      </c>
    </row>
    <row r="33" spans="1:28" x14ac:dyDescent="0.3">
      <c r="A33" t="s">
        <v>211</v>
      </c>
      <c r="B33" t="s">
        <v>212</v>
      </c>
      <c r="C33">
        <v>24</v>
      </c>
      <c r="D33" t="s">
        <v>53</v>
      </c>
      <c r="E33" t="s">
        <v>121</v>
      </c>
      <c r="F33" t="s">
        <v>63</v>
      </c>
      <c r="G33" t="s">
        <v>213</v>
      </c>
      <c r="H33" t="s">
        <v>35</v>
      </c>
      <c r="I33" t="s">
        <v>36</v>
      </c>
      <c r="J33">
        <v>26</v>
      </c>
      <c r="K33">
        <v>24</v>
      </c>
      <c r="L33">
        <f t="shared" si="0"/>
        <v>2</v>
      </c>
      <c r="M33">
        <v>6</v>
      </c>
      <c r="N33">
        <v>38499</v>
      </c>
      <c r="O33" s="1">
        <f t="shared" si="1"/>
        <v>1480.7307692307693</v>
      </c>
      <c r="P33" s="1">
        <f t="shared" si="2"/>
        <v>35537.538461538461</v>
      </c>
      <c r="Q33" s="1">
        <f>Table1[[#This Row],[Earned Basic Salary]]*20%</f>
        <v>7107.5076923076922</v>
      </c>
      <c r="R33" s="1">
        <f>Table1[[#This Row],[Earned Basic Salary]]*10%</f>
        <v>3553.7538461538461</v>
      </c>
      <c r="S33" s="1">
        <f>Table1[[#This Row],[Earned Basic Salary]]*12%</f>
        <v>4264.5046153846151</v>
      </c>
      <c r="T33" s="1">
        <f>200</f>
        <v>200</v>
      </c>
      <c r="U33" s="1">
        <f>Table1[[#This Row],[PF]]+Table1[[#This Row],[Professional Tax]]</f>
        <v>4464.5046153846151</v>
      </c>
      <c r="V33" s="1">
        <f>Table1[[#This Row],[Overtime Hours]]*200</f>
        <v>1200</v>
      </c>
      <c r="W33" s="1">
        <f>Table1[[#This Row],[Earned Basic Salary]]+Table1[[#This Row],[HRA]]+Table1[[#This Row],[DA]]+Table1[[#This Row],[Overtime Pay]]</f>
        <v>47398.8</v>
      </c>
      <c r="X33" s="1">
        <f>Table1[[#This Row],[Gross Salary]]-Table1[[#This Row],[Total Deduction]]</f>
        <v>42934.295384615391</v>
      </c>
      <c r="Y33" t="s">
        <v>37</v>
      </c>
      <c r="Z33" t="s">
        <v>48</v>
      </c>
      <c r="AA33" t="s">
        <v>214</v>
      </c>
      <c r="AB33" t="s">
        <v>215</v>
      </c>
    </row>
    <row r="34" spans="1:28" x14ac:dyDescent="0.3">
      <c r="A34" t="s">
        <v>216</v>
      </c>
      <c r="B34" t="s">
        <v>173</v>
      </c>
      <c r="C34">
        <v>37</v>
      </c>
      <c r="D34" t="s">
        <v>133</v>
      </c>
      <c r="E34" t="s">
        <v>32</v>
      </c>
      <c r="F34" t="s">
        <v>83</v>
      </c>
      <c r="G34" t="s">
        <v>217</v>
      </c>
      <c r="H34" t="s">
        <v>35</v>
      </c>
      <c r="I34" t="s">
        <v>36</v>
      </c>
      <c r="J34">
        <v>26</v>
      </c>
      <c r="K34">
        <v>22</v>
      </c>
      <c r="L34">
        <f t="shared" si="0"/>
        <v>4</v>
      </c>
      <c r="M34">
        <v>18</v>
      </c>
      <c r="N34">
        <v>33475</v>
      </c>
      <c r="O34" s="1">
        <f t="shared" si="1"/>
        <v>1287.5</v>
      </c>
      <c r="P34" s="1">
        <f t="shared" si="2"/>
        <v>28325</v>
      </c>
      <c r="Q34" s="1">
        <f>Table1[[#This Row],[Earned Basic Salary]]*20%</f>
        <v>5665</v>
      </c>
      <c r="R34" s="1">
        <f>Table1[[#This Row],[Earned Basic Salary]]*10%</f>
        <v>2832.5</v>
      </c>
      <c r="S34" s="1">
        <f>Table1[[#This Row],[Earned Basic Salary]]*12%</f>
        <v>3399</v>
      </c>
      <c r="T34" s="1">
        <f>200</f>
        <v>200</v>
      </c>
      <c r="U34" s="1">
        <f>Table1[[#This Row],[PF]]+Table1[[#This Row],[Professional Tax]]</f>
        <v>3599</v>
      </c>
      <c r="V34" s="1">
        <f>Table1[[#This Row],[Overtime Hours]]*200</f>
        <v>3600</v>
      </c>
      <c r="W34" s="1">
        <f>Table1[[#This Row],[Earned Basic Salary]]+Table1[[#This Row],[HRA]]+Table1[[#This Row],[DA]]+Table1[[#This Row],[Overtime Pay]]</f>
        <v>40422.5</v>
      </c>
      <c r="X34" s="1">
        <f>Table1[[#This Row],[Gross Salary]]-Table1[[#This Row],[Total Deduction]]</f>
        <v>36823.5</v>
      </c>
      <c r="Y34" t="s">
        <v>37</v>
      </c>
      <c r="Z34" t="s">
        <v>48</v>
      </c>
      <c r="AA34" t="s">
        <v>218</v>
      </c>
      <c r="AB34" t="s">
        <v>219</v>
      </c>
    </row>
    <row r="35" spans="1:28" x14ac:dyDescent="0.3">
      <c r="A35" t="s">
        <v>220</v>
      </c>
      <c r="B35" t="s">
        <v>221</v>
      </c>
      <c r="C35">
        <v>23</v>
      </c>
      <c r="D35" t="s">
        <v>44</v>
      </c>
      <c r="E35" t="s">
        <v>121</v>
      </c>
      <c r="F35" t="s">
        <v>46</v>
      </c>
      <c r="G35" t="s">
        <v>222</v>
      </c>
      <c r="H35" t="s">
        <v>35</v>
      </c>
      <c r="I35" t="s">
        <v>36</v>
      </c>
      <c r="J35">
        <v>26</v>
      </c>
      <c r="K35">
        <v>24</v>
      </c>
      <c r="L35">
        <f t="shared" si="0"/>
        <v>2</v>
      </c>
      <c r="M35">
        <v>11</v>
      </c>
      <c r="N35">
        <v>73282</v>
      </c>
      <c r="O35" s="1">
        <f t="shared" si="1"/>
        <v>2818.5384615384614</v>
      </c>
      <c r="P35" s="1">
        <f t="shared" si="2"/>
        <v>67644.923076923078</v>
      </c>
      <c r="Q35" s="1">
        <f>Table1[[#This Row],[Earned Basic Salary]]*20%</f>
        <v>13528.984615384616</v>
      </c>
      <c r="R35" s="1">
        <f>Table1[[#This Row],[Earned Basic Salary]]*10%</f>
        <v>6764.4923076923078</v>
      </c>
      <c r="S35" s="1">
        <f>Table1[[#This Row],[Earned Basic Salary]]*12%</f>
        <v>8117.3907692307694</v>
      </c>
      <c r="T35" s="1">
        <f>200</f>
        <v>200</v>
      </c>
      <c r="U35" s="1">
        <f>Table1[[#This Row],[PF]]+Table1[[#This Row],[Professional Tax]]</f>
        <v>8317.3907692307694</v>
      </c>
      <c r="V35" s="1">
        <f>Table1[[#This Row],[Overtime Hours]]*200</f>
        <v>2200</v>
      </c>
      <c r="W35" s="1">
        <f>Table1[[#This Row],[Earned Basic Salary]]+Table1[[#This Row],[HRA]]+Table1[[#This Row],[DA]]+Table1[[#This Row],[Overtime Pay]]</f>
        <v>90138.4</v>
      </c>
      <c r="X35" s="1">
        <f>Table1[[#This Row],[Gross Salary]]-Table1[[#This Row],[Total Deduction]]</f>
        <v>81821.009230769225</v>
      </c>
      <c r="Y35" t="s">
        <v>37</v>
      </c>
      <c r="Z35" t="s">
        <v>95</v>
      </c>
      <c r="AA35" t="s">
        <v>223</v>
      </c>
      <c r="AB35" t="s">
        <v>224</v>
      </c>
    </row>
    <row r="36" spans="1:28" x14ac:dyDescent="0.3">
      <c r="A36" t="s">
        <v>225</v>
      </c>
      <c r="B36" t="s">
        <v>226</v>
      </c>
      <c r="C36">
        <v>55</v>
      </c>
      <c r="D36" t="s">
        <v>31</v>
      </c>
      <c r="E36" t="s">
        <v>32</v>
      </c>
      <c r="F36" t="s">
        <v>83</v>
      </c>
      <c r="G36" t="s">
        <v>227</v>
      </c>
      <c r="H36" t="s">
        <v>35</v>
      </c>
      <c r="I36" t="s">
        <v>36</v>
      </c>
      <c r="J36">
        <v>26</v>
      </c>
      <c r="K36">
        <v>22</v>
      </c>
      <c r="L36">
        <f t="shared" si="0"/>
        <v>4</v>
      </c>
      <c r="M36">
        <v>11</v>
      </c>
      <c r="N36">
        <v>56497</v>
      </c>
      <c r="O36" s="1">
        <f t="shared" si="1"/>
        <v>2172.9615384615386</v>
      </c>
      <c r="P36" s="1">
        <f t="shared" si="2"/>
        <v>47805.153846153851</v>
      </c>
      <c r="Q36" s="1">
        <f>Table1[[#This Row],[Earned Basic Salary]]*20%</f>
        <v>9561.0307692307706</v>
      </c>
      <c r="R36" s="1">
        <f>Table1[[#This Row],[Earned Basic Salary]]*10%</f>
        <v>4780.5153846153853</v>
      </c>
      <c r="S36" s="1">
        <f>Table1[[#This Row],[Earned Basic Salary]]*12%</f>
        <v>5736.6184615384618</v>
      </c>
      <c r="T36" s="1">
        <f>200</f>
        <v>200</v>
      </c>
      <c r="U36" s="1">
        <f>Table1[[#This Row],[PF]]+Table1[[#This Row],[Professional Tax]]</f>
        <v>5936.6184615384618</v>
      </c>
      <c r="V36" s="1">
        <f>Table1[[#This Row],[Overtime Hours]]*200</f>
        <v>2200</v>
      </c>
      <c r="W36" s="1">
        <f>Table1[[#This Row],[Earned Basic Salary]]+Table1[[#This Row],[HRA]]+Table1[[#This Row],[DA]]+Table1[[#This Row],[Overtime Pay]]</f>
        <v>64346.700000000004</v>
      </c>
      <c r="X36" s="1">
        <f>Table1[[#This Row],[Gross Salary]]-Table1[[#This Row],[Total Deduction]]</f>
        <v>58410.081538461542</v>
      </c>
      <c r="Y36" t="s">
        <v>37</v>
      </c>
      <c r="Z36" t="s">
        <v>48</v>
      </c>
      <c r="AA36" t="s">
        <v>228</v>
      </c>
      <c r="AB36" t="s">
        <v>229</v>
      </c>
    </row>
    <row r="37" spans="1:28" x14ac:dyDescent="0.3">
      <c r="A37" t="s">
        <v>230</v>
      </c>
      <c r="B37" t="s">
        <v>231</v>
      </c>
      <c r="C37">
        <v>43</v>
      </c>
      <c r="D37" t="s">
        <v>61</v>
      </c>
      <c r="E37" t="s">
        <v>121</v>
      </c>
      <c r="F37" t="s">
        <v>89</v>
      </c>
      <c r="G37" t="s">
        <v>232</v>
      </c>
      <c r="H37" t="s">
        <v>35</v>
      </c>
      <c r="I37" t="s">
        <v>36</v>
      </c>
      <c r="J37">
        <v>26</v>
      </c>
      <c r="K37">
        <v>26</v>
      </c>
      <c r="L37">
        <f t="shared" si="0"/>
        <v>0</v>
      </c>
      <c r="M37">
        <v>12</v>
      </c>
      <c r="N37">
        <v>75981</v>
      </c>
      <c r="O37" s="1">
        <f t="shared" si="1"/>
        <v>2922.3461538461538</v>
      </c>
      <c r="P37" s="1">
        <f t="shared" si="2"/>
        <v>75981</v>
      </c>
      <c r="Q37" s="1">
        <f>Table1[[#This Row],[Earned Basic Salary]]*20%</f>
        <v>15196.2</v>
      </c>
      <c r="R37" s="1">
        <f>Table1[[#This Row],[Earned Basic Salary]]*10%</f>
        <v>7598.1</v>
      </c>
      <c r="S37" s="1">
        <f>Table1[[#This Row],[Earned Basic Salary]]*12%</f>
        <v>9117.7199999999993</v>
      </c>
      <c r="T37" s="1">
        <f>200</f>
        <v>200</v>
      </c>
      <c r="U37" s="1">
        <f>Table1[[#This Row],[PF]]+Table1[[#This Row],[Professional Tax]]</f>
        <v>9317.7199999999993</v>
      </c>
      <c r="V37" s="1">
        <f>Table1[[#This Row],[Overtime Hours]]*200</f>
        <v>2400</v>
      </c>
      <c r="W37" s="1">
        <f>Table1[[#This Row],[Earned Basic Salary]]+Table1[[#This Row],[HRA]]+Table1[[#This Row],[DA]]+Table1[[#This Row],[Overtime Pay]]</f>
        <v>101175.3</v>
      </c>
      <c r="X37" s="1">
        <f>Table1[[#This Row],[Gross Salary]]-Table1[[#This Row],[Total Deduction]]</f>
        <v>91857.58</v>
      </c>
      <c r="Y37" t="s">
        <v>37</v>
      </c>
      <c r="Z37" t="s">
        <v>38</v>
      </c>
      <c r="AA37" t="s">
        <v>233</v>
      </c>
      <c r="AB37" t="s">
        <v>234</v>
      </c>
    </row>
    <row r="38" spans="1:28" x14ac:dyDescent="0.3">
      <c r="A38" t="s">
        <v>235</v>
      </c>
      <c r="B38" t="s">
        <v>236</v>
      </c>
      <c r="C38">
        <v>54</v>
      </c>
      <c r="D38" t="s">
        <v>133</v>
      </c>
      <c r="E38" t="s">
        <v>121</v>
      </c>
      <c r="F38" t="s">
        <v>33</v>
      </c>
      <c r="G38" t="s">
        <v>237</v>
      </c>
      <c r="H38" t="s">
        <v>35</v>
      </c>
      <c r="I38" t="s">
        <v>36</v>
      </c>
      <c r="J38">
        <v>26</v>
      </c>
      <c r="K38">
        <v>25</v>
      </c>
      <c r="L38">
        <f t="shared" si="0"/>
        <v>1</v>
      </c>
      <c r="M38">
        <v>19</v>
      </c>
      <c r="N38">
        <v>31782</v>
      </c>
      <c r="O38" s="1">
        <f t="shared" si="1"/>
        <v>1222.3846153846155</v>
      </c>
      <c r="P38" s="1">
        <f t="shared" si="2"/>
        <v>30559.615384615387</v>
      </c>
      <c r="Q38" s="1">
        <f>Table1[[#This Row],[Earned Basic Salary]]*20%</f>
        <v>6111.923076923078</v>
      </c>
      <c r="R38" s="1">
        <f>Table1[[#This Row],[Earned Basic Salary]]*10%</f>
        <v>3055.961538461539</v>
      </c>
      <c r="S38" s="1">
        <f>Table1[[#This Row],[Earned Basic Salary]]*12%</f>
        <v>3667.1538461538462</v>
      </c>
      <c r="T38" s="1">
        <f>200</f>
        <v>200</v>
      </c>
      <c r="U38" s="1">
        <f>Table1[[#This Row],[PF]]+Table1[[#This Row],[Professional Tax]]</f>
        <v>3867.1538461538462</v>
      </c>
      <c r="V38" s="1">
        <f>Table1[[#This Row],[Overtime Hours]]*200</f>
        <v>3800</v>
      </c>
      <c r="W38" s="1">
        <f>Table1[[#This Row],[Earned Basic Salary]]+Table1[[#This Row],[HRA]]+Table1[[#This Row],[DA]]+Table1[[#This Row],[Overtime Pay]]</f>
        <v>43527.500000000007</v>
      </c>
      <c r="X38" s="1">
        <f>Table1[[#This Row],[Gross Salary]]-Table1[[#This Row],[Total Deduction]]</f>
        <v>39660.346153846163</v>
      </c>
      <c r="Y38" t="s">
        <v>37</v>
      </c>
      <c r="Z38" t="s">
        <v>95</v>
      </c>
      <c r="AA38" t="s">
        <v>238</v>
      </c>
      <c r="AB38" t="s">
        <v>239</v>
      </c>
    </row>
    <row r="39" spans="1:28" x14ac:dyDescent="0.3">
      <c r="A39" t="s">
        <v>240</v>
      </c>
      <c r="B39" t="s">
        <v>148</v>
      </c>
      <c r="C39">
        <v>43</v>
      </c>
      <c r="D39" t="s">
        <v>31</v>
      </c>
      <c r="E39" t="s">
        <v>45</v>
      </c>
      <c r="F39" t="s">
        <v>63</v>
      </c>
      <c r="G39" t="s">
        <v>241</v>
      </c>
      <c r="H39" t="s">
        <v>35</v>
      </c>
      <c r="I39" t="s">
        <v>36</v>
      </c>
      <c r="J39">
        <v>26</v>
      </c>
      <c r="K39">
        <v>25</v>
      </c>
      <c r="L39">
        <f t="shared" si="0"/>
        <v>1</v>
      </c>
      <c r="M39">
        <v>3</v>
      </c>
      <c r="N39">
        <v>60642</v>
      </c>
      <c r="O39" s="1">
        <f t="shared" si="1"/>
        <v>2332.3846153846152</v>
      </c>
      <c r="P39" s="1">
        <f t="shared" si="2"/>
        <v>58309.615384615383</v>
      </c>
      <c r="Q39" s="1">
        <f>Table1[[#This Row],[Earned Basic Salary]]*20%</f>
        <v>11661.923076923078</v>
      </c>
      <c r="R39" s="1">
        <f>Table1[[#This Row],[Earned Basic Salary]]*10%</f>
        <v>5830.961538461539</v>
      </c>
      <c r="S39" s="1">
        <f>Table1[[#This Row],[Earned Basic Salary]]*12%</f>
        <v>6997.1538461538457</v>
      </c>
      <c r="T39" s="1">
        <f>200</f>
        <v>200</v>
      </c>
      <c r="U39" s="1">
        <f>Table1[[#This Row],[PF]]+Table1[[#This Row],[Professional Tax]]</f>
        <v>7197.1538461538457</v>
      </c>
      <c r="V39" s="1">
        <f>Table1[[#This Row],[Overtime Hours]]*200</f>
        <v>600</v>
      </c>
      <c r="W39" s="1">
        <f>Table1[[#This Row],[Earned Basic Salary]]+Table1[[#This Row],[HRA]]+Table1[[#This Row],[DA]]+Table1[[#This Row],[Overtime Pay]]</f>
        <v>76402.5</v>
      </c>
      <c r="X39" s="1">
        <f>Table1[[#This Row],[Gross Salary]]-Table1[[#This Row],[Total Deduction]]</f>
        <v>69205.346153846156</v>
      </c>
      <c r="Y39" t="s">
        <v>37</v>
      </c>
      <c r="Z39" t="s">
        <v>38</v>
      </c>
      <c r="AA39" t="s">
        <v>242</v>
      </c>
      <c r="AB39" t="s">
        <v>243</v>
      </c>
    </row>
    <row r="40" spans="1:28" x14ac:dyDescent="0.3">
      <c r="A40" t="s">
        <v>244</v>
      </c>
      <c r="B40" t="s">
        <v>245</v>
      </c>
      <c r="C40">
        <v>42</v>
      </c>
      <c r="D40" t="s">
        <v>31</v>
      </c>
      <c r="E40" t="s">
        <v>54</v>
      </c>
      <c r="F40" t="s">
        <v>83</v>
      </c>
      <c r="G40" t="s">
        <v>246</v>
      </c>
      <c r="H40" t="s">
        <v>35</v>
      </c>
      <c r="I40" t="s">
        <v>36</v>
      </c>
      <c r="J40">
        <v>26</v>
      </c>
      <c r="K40">
        <v>23</v>
      </c>
      <c r="L40">
        <f t="shared" si="0"/>
        <v>3</v>
      </c>
      <c r="M40">
        <v>5</v>
      </c>
      <c r="N40">
        <v>36378</v>
      </c>
      <c r="O40" s="1">
        <f t="shared" si="1"/>
        <v>1399.1538461538462</v>
      </c>
      <c r="P40" s="1">
        <f t="shared" si="2"/>
        <v>32180.538461538461</v>
      </c>
      <c r="Q40" s="1">
        <f>Table1[[#This Row],[Earned Basic Salary]]*20%</f>
        <v>6436.1076923076926</v>
      </c>
      <c r="R40" s="1">
        <f>Table1[[#This Row],[Earned Basic Salary]]*10%</f>
        <v>3218.0538461538463</v>
      </c>
      <c r="S40" s="1">
        <f>Table1[[#This Row],[Earned Basic Salary]]*12%</f>
        <v>3861.664615384615</v>
      </c>
      <c r="T40" s="1">
        <f>200</f>
        <v>200</v>
      </c>
      <c r="U40" s="1">
        <f>Table1[[#This Row],[PF]]+Table1[[#This Row],[Professional Tax]]</f>
        <v>4061.664615384615</v>
      </c>
      <c r="V40" s="1">
        <f>Table1[[#This Row],[Overtime Hours]]*200</f>
        <v>1000</v>
      </c>
      <c r="W40" s="1">
        <f>Table1[[#This Row],[Earned Basic Salary]]+Table1[[#This Row],[HRA]]+Table1[[#This Row],[DA]]+Table1[[#This Row],[Overtime Pay]]</f>
        <v>42834.7</v>
      </c>
      <c r="X40" s="1">
        <f>Table1[[#This Row],[Gross Salary]]-Table1[[#This Row],[Total Deduction]]</f>
        <v>38773.035384615381</v>
      </c>
      <c r="Y40" t="s">
        <v>37</v>
      </c>
      <c r="Z40" t="s">
        <v>95</v>
      </c>
      <c r="AA40" t="s">
        <v>247</v>
      </c>
      <c r="AB40" t="s">
        <v>248</v>
      </c>
    </row>
    <row r="41" spans="1:28" x14ac:dyDescent="0.3">
      <c r="A41" t="s">
        <v>249</v>
      </c>
      <c r="B41" t="s">
        <v>250</v>
      </c>
      <c r="C41">
        <v>44</v>
      </c>
      <c r="D41" t="s">
        <v>53</v>
      </c>
      <c r="E41" t="s">
        <v>45</v>
      </c>
      <c r="F41" t="s">
        <v>55</v>
      </c>
      <c r="G41" t="s">
        <v>251</v>
      </c>
      <c r="H41" t="s">
        <v>35</v>
      </c>
      <c r="I41" t="s">
        <v>36</v>
      </c>
      <c r="J41">
        <v>26</v>
      </c>
      <c r="K41">
        <v>23</v>
      </c>
      <c r="L41">
        <f t="shared" si="0"/>
        <v>3</v>
      </c>
      <c r="M41">
        <v>0</v>
      </c>
      <c r="N41">
        <v>59906</v>
      </c>
      <c r="O41" s="1">
        <f t="shared" si="1"/>
        <v>2304.0769230769229</v>
      </c>
      <c r="P41" s="1">
        <f t="shared" si="2"/>
        <v>52993.769230769227</v>
      </c>
      <c r="Q41" s="1">
        <f>Table1[[#This Row],[Earned Basic Salary]]*20%</f>
        <v>10598.753846153846</v>
      </c>
      <c r="R41" s="1">
        <f>Table1[[#This Row],[Earned Basic Salary]]*10%</f>
        <v>5299.376923076923</v>
      </c>
      <c r="S41" s="1">
        <f>Table1[[#This Row],[Earned Basic Salary]]*12%</f>
        <v>6359.2523076923071</v>
      </c>
      <c r="T41" s="1">
        <f>200</f>
        <v>200</v>
      </c>
      <c r="U41" s="1">
        <f>Table1[[#This Row],[PF]]+Table1[[#This Row],[Professional Tax]]</f>
        <v>6559.2523076923071</v>
      </c>
      <c r="V41" s="1">
        <f>Table1[[#This Row],[Overtime Hours]]*200</f>
        <v>0</v>
      </c>
      <c r="W41" s="1">
        <f>Table1[[#This Row],[Earned Basic Salary]]+Table1[[#This Row],[HRA]]+Table1[[#This Row],[DA]]+Table1[[#This Row],[Overtime Pay]]</f>
        <v>68891.899999999994</v>
      </c>
      <c r="X41" s="1">
        <f>Table1[[#This Row],[Gross Salary]]-Table1[[#This Row],[Total Deduction]]</f>
        <v>62332.647692307684</v>
      </c>
      <c r="Y41" t="s">
        <v>37</v>
      </c>
      <c r="Z41" t="s">
        <v>38</v>
      </c>
      <c r="AA41" t="s">
        <v>252</v>
      </c>
      <c r="AB41" t="s">
        <v>253</v>
      </c>
    </row>
    <row r="42" spans="1:28" x14ac:dyDescent="0.3">
      <c r="A42" t="s">
        <v>254</v>
      </c>
      <c r="B42" t="s">
        <v>255</v>
      </c>
      <c r="C42">
        <v>36</v>
      </c>
      <c r="D42" t="s">
        <v>53</v>
      </c>
      <c r="E42" t="s">
        <v>45</v>
      </c>
      <c r="F42" t="s">
        <v>33</v>
      </c>
      <c r="G42" t="s">
        <v>256</v>
      </c>
      <c r="H42" t="s">
        <v>35</v>
      </c>
      <c r="I42" t="s">
        <v>36</v>
      </c>
      <c r="J42">
        <v>26</v>
      </c>
      <c r="K42">
        <v>24</v>
      </c>
      <c r="L42">
        <f t="shared" si="0"/>
        <v>2</v>
      </c>
      <c r="M42">
        <v>2</v>
      </c>
      <c r="N42">
        <v>37028</v>
      </c>
      <c r="O42" s="1">
        <f t="shared" si="1"/>
        <v>1424.1538461538462</v>
      </c>
      <c r="P42" s="1">
        <f t="shared" si="2"/>
        <v>34179.692307692312</v>
      </c>
      <c r="Q42" s="1">
        <f>Table1[[#This Row],[Earned Basic Salary]]*20%</f>
        <v>6835.9384615384624</v>
      </c>
      <c r="R42" s="1">
        <f>Table1[[#This Row],[Earned Basic Salary]]*10%</f>
        <v>3417.9692307692312</v>
      </c>
      <c r="S42" s="1">
        <f>Table1[[#This Row],[Earned Basic Salary]]*12%</f>
        <v>4101.5630769230775</v>
      </c>
      <c r="T42" s="1">
        <f>200</f>
        <v>200</v>
      </c>
      <c r="U42" s="1">
        <f>Table1[[#This Row],[PF]]+Table1[[#This Row],[Professional Tax]]</f>
        <v>4301.5630769230775</v>
      </c>
      <c r="V42" s="1">
        <f>Table1[[#This Row],[Overtime Hours]]*200</f>
        <v>400</v>
      </c>
      <c r="W42" s="1">
        <f>Table1[[#This Row],[Earned Basic Salary]]+Table1[[#This Row],[HRA]]+Table1[[#This Row],[DA]]+Table1[[#This Row],[Overtime Pay]]</f>
        <v>44833.600000000006</v>
      </c>
      <c r="X42" s="1">
        <f>Table1[[#This Row],[Gross Salary]]-Table1[[#This Row],[Total Deduction]]</f>
        <v>40532.036923076928</v>
      </c>
      <c r="Y42" t="s">
        <v>37</v>
      </c>
      <c r="Z42" t="s">
        <v>48</v>
      </c>
      <c r="AA42" t="s">
        <v>257</v>
      </c>
      <c r="AB42" t="s">
        <v>258</v>
      </c>
    </row>
    <row r="43" spans="1:28" x14ac:dyDescent="0.3">
      <c r="A43" t="s">
        <v>259</v>
      </c>
      <c r="B43" t="s">
        <v>260</v>
      </c>
      <c r="C43">
        <v>36</v>
      </c>
      <c r="D43" t="s">
        <v>133</v>
      </c>
      <c r="E43" t="s">
        <v>32</v>
      </c>
      <c r="F43" t="s">
        <v>46</v>
      </c>
      <c r="G43" t="s">
        <v>261</v>
      </c>
      <c r="H43" t="s">
        <v>35</v>
      </c>
      <c r="I43" t="s">
        <v>36</v>
      </c>
      <c r="J43">
        <v>26</v>
      </c>
      <c r="K43">
        <v>25</v>
      </c>
      <c r="L43">
        <f t="shared" si="0"/>
        <v>1</v>
      </c>
      <c r="M43">
        <v>16</v>
      </c>
      <c r="N43">
        <v>55147</v>
      </c>
      <c r="O43" s="1">
        <f t="shared" si="1"/>
        <v>2121.0384615384614</v>
      </c>
      <c r="P43" s="1">
        <f t="shared" si="2"/>
        <v>53025.961538461539</v>
      </c>
      <c r="Q43" s="1">
        <f>Table1[[#This Row],[Earned Basic Salary]]*20%</f>
        <v>10605.192307692309</v>
      </c>
      <c r="R43" s="1">
        <f>Table1[[#This Row],[Earned Basic Salary]]*10%</f>
        <v>5302.5961538461543</v>
      </c>
      <c r="S43" s="1">
        <f>Table1[[#This Row],[Earned Basic Salary]]*12%</f>
        <v>6363.1153846153848</v>
      </c>
      <c r="T43" s="1">
        <f>200</f>
        <v>200</v>
      </c>
      <c r="U43" s="1">
        <f>Table1[[#This Row],[PF]]+Table1[[#This Row],[Professional Tax]]</f>
        <v>6563.1153846153848</v>
      </c>
      <c r="V43" s="1">
        <f>Table1[[#This Row],[Overtime Hours]]*200</f>
        <v>3200</v>
      </c>
      <c r="W43" s="1">
        <f>Table1[[#This Row],[Earned Basic Salary]]+Table1[[#This Row],[HRA]]+Table1[[#This Row],[DA]]+Table1[[#This Row],[Overtime Pay]]</f>
        <v>72133.75</v>
      </c>
      <c r="X43" s="1">
        <f>Table1[[#This Row],[Gross Salary]]-Table1[[#This Row],[Total Deduction]]</f>
        <v>65570.63461538461</v>
      </c>
      <c r="Y43" t="s">
        <v>37</v>
      </c>
      <c r="Z43" t="s">
        <v>95</v>
      </c>
      <c r="AA43" t="s">
        <v>262</v>
      </c>
      <c r="AB43" t="s">
        <v>263</v>
      </c>
    </row>
    <row r="44" spans="1:28" x14ac:dyDescent="0.3">
      <c r="A44" t="s">
        <v>264</v>
      </c>
      <c r="B44" t="s">
        <v>265</v>
      </c>
      <c r="C44">
        <v>51</v>
      </c>
      <c r="D44" t="s">
        <v>44</v>
      </c>
      <c r="E44" t="s">
        <v>45</v>
      </c>
      <c r="F44" t="s">
        <v>63</v>
      </c>
      <c r="G44" t="s">
        <v>266</v>
      </c>
      <c r="H44" t="s">
        <v>35</v>
      </c>
      <c r="I44" t="s">
        <v>36</v>
      </c>
      <c r="J44">
        <v>26</v>
      </c>
      <c r="K44">
        <v>24</v>
      </c>
      <c r="L44">
        <f t="shared" si="0"/>
        <v>2</v>
      </c>
      <c r="M44">
        <v>5</v>
      </c>
      <c r="N44">
        <v>28118</v>
      </c>
      <c r="O44" s="1">
        <f t="shared" si="1"/>
        <v>1081.4615384615386</v>
      </c>
      <c r="P44" s="1">
        <f t="shared" si="2"/>
        <v>25955.076923076926</v>
      </c>
      <c r="Q44" s="1">
        <f>Table1[[#This Row],[Earned Basic Salary]]*20%</f>
        <v>5191.0153846153853</v>
      </c>
      <c r="R44" s="1">
        <f>Table1[[#This Row],[Earned Basic Salary]]*10%</f>
        <v>2595.5076923076927</v>
      </c>
      <c r="S44" s="1">
        <f>Table1[[#This Row],[Earned Basic Salary]]*12%</f>
        <v>3114.6092307692311</v>
      </c>
      <c r="T44" s="1">
        <f>200</f>
        <v>200</v>
      </c>
      <c r="U44" s="1">
        <f>Table1[[#This Row],[PF]]+Table1[[#This Row],[Professional Tax]]</f>
        <v>3314.6092307692311</v>
      </c>
      <c r="V44" s="1">
        <f>Table1[[#This Row],[Overtime Hours]]*200</f>
        <v>1000</v>
      </c>
      <c r="W44" s="1">
        <f>Table1[[#This Row],[Earned Basic Salary]]+Table1[[#This Row],[HRA]]+Table1[[#This Row],[DA]]+Table1[[#This Row],[Overtime Pay]]</f>
        <v>34741.600000000006</v>
      </c>
      <c r="X44" s="1">
        <f>Table1[[#This Row],[Gross Salary]]-Table1[[#This Row],[Total Deduction]]</f>
        <v>31426.990769230775</v>
      </c>
      <c r="Y44" t="s">
        <v>37</v>
      </c>
      <c r="Z44" t="s">
        <v>95</v>
      </c>
      <c r="AA44" t="s">
        <v>267</v>
      </c>
      <c r="AB44" t="s">
        <v>268</v>
      </c>
    </row>
    <row r="45" spans="1:28" x14ac:dyDescent="0.3">
      <c r="A45" t="s">
        <v>269</v>
      </c>
      <c r="B45" t="s">
        <v>270</v>
      </c>
      <c r="C45">
        <v>55</v>
      </c>
      <c r="D45" t="s">
        <v>75</v>
      </c>
      <c r="E45" t="s">
        <v>54</v>
      </c>
      <c r="F45" t="s">
        <v>46</v>
      </c>
      <c r="G45" t="s">
        <v>271</v>
      </c>
      <c r="H45" t="s">
        <v>35</v>
      </c>
      <c r="I45" t="s">
        <v>36</v>
      </c>
      <c r="J45">
        <v>26</v>
      </c>
      <c r="K45">
        <v>22</v>
      </c>
      <c r="L45">
        <f t="shared" si="0"/>
        <v>4</v>
      </c>
      <c r="M45">
        <v>20</v>
      </c>
      <c r="N45">
        <v>26567</v>
      </c>
      <c r="O45" s="1">
        <f t="shared" si="1"/>
        <v>1021.8076923076923</v>
      </c>
      <c r="P45" s="1">
        <f t="shared" si="2"/>
        <v>22479.76923076923</v>
      </c>
      <c r="Q45" s="1">
        <f>Table1[[#This Row],[Earned Basic Salary]]*20%</f>
        <v>4495.9538461538459</v>
      </c>
      <c r="R45" s="1">
        <f>Table1[[#This Row],[Earned Basic Salary]]*10%</f>
        <v>2247.976923076923</v>
      </c>
      <c r="S45" s="1">
        <f>Table1[[#This Row],[Earned Basic Salary]]*12%</f>
        <v>2697.5723076923077</v>
      </c>
      <c r="T45" s="1">
        <f>200</f>
        <v>200</v>
      </c>
      <c r="U45" s="1">
        <f>Table1[[#This Row],[PF]]+Table1[[#This Row],[Professional Tax]]</f>
        <v>2897.5723076923077</v>
      </c>
      <c r="V45" s="1">
        <f>Table1[[#This Row],[Overtime Hours]]*200</f>
        <v>4000</v>
      </c>
      <c r="W45" s="1">
        <f>Table1[[#This Row],[Earned Basic Salary]]+Table1[[#This Row],[HRA]]+Table1[[#This Row],[DA]]+Table1[[#This Row],[Overtime Pay]]</f>
        <v>33223.699999999997</v>
      </c>
      <c r="X45" s="1">
        <f>Table1[[#This Row],[Gross Salary]]-Table1[[#This Row],[Total Deduction]]</f>
        <v>30326.127692307688</v>
      </c>
      <c r="Y45" t="s">
        <v>37</v>
      </c>
      <c r="Z45" t="s">
        <v>48</v>
      </c>
      <c r="AA45" t="s">
        <v>272</v>
      </c>
      <c r="AB45" t="s">
        <v>273</v>
      </c>
    </row>
    <row r="46" spans="1:28" x14ac:dyDescent="0.3">
      <c r="A46" t="s">
        <v>274</v>
      </c>
      <c r="B46" t="s">
        <v>275</v>
      </c>
      <c r="C46">
        <v>37</v>
      </c>
      <c r="D46" t="s">
        <v>44</v>
      </c>
      <c r="E46" t="s">
        <v>121</v>
      </c>
      <c r="F46" t="s">
        <v>89</v>
      </c>
      <c r="G46" t="s">
        <v>276</v>
      </c>
      <c r="H46" t="s">
        <v>35</v>
      </c>
      <c r="I46" t="s">
        <v>36</v>
      </c>
      <c r="J46">
        <v>26</v>
      </c>
      <c r="K46">
        <v>24</v>
      </c>
      <c r="L46">
        <f t="shared" si="0"/>
        <v>2</v>
      </c>
      <c r="M46">
        <v>10</v>
      </c>
      <c r="N46">
        <v>30581</v>
      </c>
      <c r="O46" s="1">
        <f t="shared" si="1"/>
        <v>1176.1923076923076</v>
      </c>
      <c r="P46" s="1">
        <f t="shared" si="2"/>
        <v>28228.615384615383</v>
      </c>
      <c r="Q46" s="1">
        <f>Table1[[#This Row],[Earned Basic Salary]]*20%</f>
        <v>5645.7230769230773</v>
      </c>
      <c r="R46" s="1">
        <f>Table1[[#This Row],[Earned Basic Salary]]*10%</f>
        <v>2822.8615384615387</v>
      </c>
      <c r="S46" s="1">
        <f>Table1[[#This Row],[Earned Basic Salary]]*12%</f>
        <v>3387.4338461538459</v>
      </c>
      <c r="T46" s="1">
        <f>200</f>
        <v>200</v>
      </c>
      <c r="U46" s="1">
        <f>Table1[[#This Row],[PF]]+Table1[[#This Row],[Professional Tax]]</f>
        <v>3587.4338461538459</v>
      </c>
      <c r="V46" s="1">
        <f>Table1[[#This Row],[Overtime Hours]]*200</f>
        <v>2000</v>
      </c>
      <c r="W46" s="1">
        <f>Table1[[#This Row],[Earned Basic Salary]]+Table1[[#This Row],[HRA]]+Table1[[#This Row],[DA]]+Table1[[#This Row],[Overtime Pay]]</f>
        <v>38697.199999999997</v>
      </c>
      <c r="X46" s="1">
        <f>Table1[[#This Row],[Gross Salary]]-Table1[[#This Row],[Total Deduction]]</f>
        <v>35109.766153846154</v>
      </c>
      <c r="Y46" t="s">
        <v>37</v>
      </c>
      <c r="Z46" t="s">
        <v>106</v>
      </c>
      <c r="AA46" t="s">
        <v>277</v>
      </c>
      <c r="AB46" t="s">
        <v>278</v>
      </c>
    </row>
    <row r="47" spans="1:28" x14ac:dyDescent="0.3">
      <c r="A47" t="s">
        <v>279</v>
      </c>
      <c r="B47" t="s">
        <v>280</v>
      </c>
      <c r="C47">
        <v>49</v>
      </c>
      <c r="D47" t="s">
        <v>127</v>
      </c>
      <c r="E47" t="s">
        <v>82</v>
      </c>
      <c r="F47" t="s">
        <v>89</v>
      </c>
      <c r="G47" t="s">
        <v>281</v>
      </c>
      <c r="H47" t="s">
        <v>35</v>
      </c>
      <c r="I47" t="s">
        <v>36</v>
      </c>
      <c r="J47">
        <v>26</v>
      </c>
      <c r="K47">
        <v>24</v>
      </c>
      <c r="L47">
        <f t="shared" si="0"/>
        <v>2</v>
      </c>
      <c r="M47">
        <v>14</v>
      </c>
      <c r="N47">
        <v>52006</v>
      </c>
      <c r="O47" s="1">
        <f t="shared" si="1"/>
        <v>2000.2307692307693</v>
      </c>
      <c r="P47" s="1">
        <f t="shared" si="2"/>
        <v>48005.538461538461</v>
      </c>
      <c r="Q47" s="1">
        <f>Table1[[#This Row],[Earned Basic Salary]]*20%</f>
        <v>9601.1076923076926</v>
      </c>
      <c r="R47" s="1">
        <f>Table1[[#This Row],[Earned Basic Salary]]*10%</f>
        <v>4800.5538461538463</v>
      </c>
      <c r="S47" s="1">
        <f>Table1[[#This Row],[Earned Basic Salary]]*12%</f>
        <v>5760.664615384615</v>
      </c>
      <c r="T47" s="1">
        <f>200</f>
        <v>200</v>
      </c>
      <c r="U47" s="1">
        <f>Table1[[#This Row],[PF]]+Table1[[#This Row],[Professional Tax]]</f>
        <v>5960.664615384615</v>
      </c>
      <c r="V47" s="1">
        <f>Table1[[#This Row],[Overtime Hours]]*200</f>
        <v>2800</v>
      </c>
      <c r="W47" s="1">
        <f>Table1[[#This Row],[Earned Basic Salary]]+Table1[[#This Row],[HRA]]+Table1[[#This Row],[DA]]+Table1[[#This Row],[Overtime Pay]]</f>
        <v>65207.199999999997</v>
      </c>
      <c r="X47" s="1">
        <f>Table1[[#This Row],[Gross Salary]]-Table1[[#This Row],[Total Deduction]]</f>
        <v>59246.535384615381</v>
      </c>
      <c r="Y47" t="s">
        <v>37</v>
      </c>
      <c r="Z47" t="s">
        <v>48</v>
      </c>
      <c r="AA47" t="s">
        <v>282</v>
      </c>
      <c r="AB47" t="s">
        <v>283</v>
      </c>
    </row>
    <row r="48" spans="1:28" x14ac:dyDescent="0.3">
      <c r="A48" t="s">
        <v>284</v>
      </c>
      <c r="B48" t="s">
        <v>285</v>
      </c>
      <c r="C48">
        <v>52</v>
      </c>
      <c r="D48" t="s">
        <v>61</v>
      </c>
      <c r="E48" t="s">
        <v>54</v>
      </c>
      <c r="F48" t="s">
        <v>55</v>
      </c>
      <c r="G48" t="s">
        <v>286</v>
      </c>
      <c r="H48" t="s">
        <v>35</v>
      </c>
      <c r="I48" t="s">
        <v>36</v>
      </c>
      <c r="J48">
        <v>26</v>
      </c>
      <c r="K48">
        <v>24</v>
      </c>
      <c r="L48">
        <f t="shared" si="0"/>
        <v>2</v>
      </c>
      <c r="M48">
        <v>15</v>
      </c>
      <c r="N48">
        <v>70635</v>
      </c>
      <c r="O48" s="1">
        <f t="shared" si="1"/>
        <v>2716.7307692307691</v>
      </c>
      <c r="P48" s="1">
        <f t="shared" si="2"/>
        <v>65201.538461538454</v>
      </c>
      <c r="Q48" s="1">
        <f>Table1[[#This Row],[Earned Basic Salary]]*20%</f>
        <v>13040.307692307691</v>
      </c>
      <c r="R48" s="1">
        <f>Table1[[#This Row],[Earned Basic Salary]]*10%</f>
        <v>6520.1538461538457</v>
      </c>
      <c r="S48" s="1">
        <f>Table1[[#This Row],[Earned Basic Salary]]*12%</f>
        <v>7824.1846153846145</v>
      </c>
      <c r="T48" s="1">
        <f>200</f>
        <v>200</v>
      </c>
      <c r="U48" s="1">
        <f>Table1[[#This Row],[PF]]+Table1[[#This Row],[Professional Tax]]</f>
        <v>8024.1846153846145</v>
      </c>
      <c r="V48" s="1">
        <f>Table1[[#This Row],[Overtime Hours]]*200</f>
        <v>3000</v>
      </c>
      <c r="W48" s="1">
        <f>Table1[[#This Row],[Earned Basic Salary]]+Table1[[#This Row],[HRA]]+Table1[[#This Row],[DA]]+Table1[[#This Row],[Overtime Pay]]</f>
        <v>87761.999999999985</v>
      </c>
      <c r="X48" s="1">
        <f>Table1[[#This Row],[Gross Salary]]-Table1[[#This Row],[Total Deduction]]</f>
        <v>79737.815384615373</v>
      </c>
      <c r="Y48" t="s">
        <v>37</v>
      </c>
      <c r="Z48" t="s">
        <v>95</v>
      </c>
      <c r="AA48" t="s">
        <v>287</v>
      </c>
      <c r="AB48" t="s">
        <v>288</v>
      </c>
    </row>
    <row r="49" spans="1:28" x14ac:dyDescent="0.3">
      <c r="A49" t="s">
        <v>289</v>
      </c>
      <c r="B49" t="s">
        <v>290</v>
      </c>
      <c r="C49">
        <v>26</v>
      </c>
      <c r="D49" t="s">
        <v>133</v>
      </c>
      <c r="E49" t="s">
        <v>45</v>
      </c>
      <c r="F49" t="s">
        <v>89</v>
      </c>
      <c r="G49" t="s">
        <v>291</v>
      </c>
      <c r="H49" t="s">
        <v>35</v>
      </c>
      <c r="I49" t="s">
        <v>36</v>
      </c>
      <c r="J49">
        <v>26</v>
      </c>
      <c r="K49">
        <v>22</v>
      </c>
      <c r="L49">
        <f t="shared" si="0"/>
        <v>4</v>
      </c>
      <c r="M49">
        <v>7</v>
      </c>
      <c r="N49">
        <v>26443</v>
      </c>
      <c r="O49" s="1">
        <f t="shared" si="1"/>
        <v>1017.0384615384615</v>
      </c>
      <c r="P49" s="1">
        <f t="shared" si="2"/>
        <v>22374.846153846152</v>
      </c>
      <c r="Q49" s="1">
        <f>Table1[[#This Row],[Earned Basic Salary]]*20%</f>
        <v>4474.9692307692303</v>
      </c>
      <c r="R49" s="1">
        <f>Table1[[#This Row],[Earned Basic Salary]]*10%</f>
        <v>2237.4846153846152</v>
      </c>
      <c r="S49" s="1">
        <f>Table1[[#This Row],[Earned Basic Salary]]*12%</f>
        <v>2684.9815384615381</v>
      </c>
      <c r="T49" s="1">
        <f>200</f>
        <v>200</v>
      </c>
      <c r="U49" s="1">
        <f>Table1[[#This Row],[PF]]+Table1[[#This Row],[Professional Tax]]</f>
        <v>2884.9815384615381</v>
      </c>
      <c r="V49" s="1">
        <f>Table1[[#This Row],[Overtime Hours]]*200</f>
        <v>1400</v>
      </c>
      <c r="W49" s="1">
        <f>Table1[[#This Row],[Earned Basic Salary]]+Table1[[#This Row],[HRA]]+Table1[[#This Row],[DA]]+Table1[[#This Row],[Overtime Pay]]</f>
        <v>30487.3</v>
      </c>
      <c r="X49" s="1">
        <f>Table1[[#This Row],[Gross Salary]]-Table1[[#This Row],[Total Deduction]]</f>
        <v>27602.31846153846</v>
      </c>
      <c r="Y49" t="s">
        <v>37</v>
      </c>
      <c r="Z49" t="s">
        <v>48</v>
      </c>
      <c r="AA49" t="s">
        <v>292</v>
      </c>
      <c r="AB49" t="s">
        <v>293</v>
      </c>
    </row>
    <row r="50" spans="1:28" x14ac:dyDescent="0.3">
      <c r="A50" t="s">
        <v>294</v>
      </c>
      <c r="B50" t="s">
        <v>295</v>
      </c>
      <c r="C50">
        <v>50</v>
      </c>
      <c r="D50" t="s">
        <v>81</v>
      </c>
      <c r="E50" t="s">
        <v>62</v>
      </c>
      <c r="F50" t="s">
        <v>89</v>
      </c>
      <c r="G50" t="s">
        <v>296</v>
      </c>
      <c r="H50" t="s">
        <v>35</v>
      </c>
      <c r="I50" t="s">
        <v>36</v>
      </c>
      <c r="J50">
        <v>26</v>
      </c>
      <c r="K50">
        <v>23</v>
      </c>
      <c r="L50">
        <f t="shared" si="0"/>
        <v>3</v>
      </c>
      <c r="M50">
        <v>4</v>
      </c>
      <c r="N50">
        <v>43243</v>
      </c>
      <c r="O50" s="1">
        <f t="shared" si="1"/>
        <v>1663.1923076923076</v>
      </c>
      <c r="P50" s="1">
        <f t="shared" si="2"/>
        <v>38253.423076923078</v>
      </c>
      <c r="Q50" s="1">
        <f>Table1[[#This Row],[Earned Basic Salary]]*20%</f>
        <v>7650.6846153846163</v>
      </c>
      <c r="R50" s="1">
        <f>Table1[[#This Row],[Earned Basic Salary]]*10%</f>
        <v>3825.3423076923082</v>
      </c>
      <c r="S50" s="1">
        <f>Table1[[#This Row],[Earned Basic Salary]]*12%</f>
        <v>4590.4107692307689</v>
      </c>
      <c r="T50" s="1">
        <f>200</f>
        <v>200</v>
      </c>
      <c r="U50" s="1">
        <f>Table1[[#This Row],[PF]]+Table1[[#This Row],[Professional Tax]]</f>
        <v>4790.4107692307689</v>
      </c>
      <c r="V50" s="1">
        <f>Table1[[#This Row],[Overtime Hours]]*200</f>
        <v>800</v>
      </c>
      <c r="W50" s="1">
        <f>Table1[[#This Row],[Earned Basic Salary]]+Table1[[#This Row],[HRA]]+Table1[[#This Row],[DA]]+Table1[[#This Row],[Overtime Pay]]</f>
        <v>50529.45</v>
      </c>
      <c r="X50" s="1">
        <f>Table1[[#This Row],[Gross Salary]]-Table1[[#This Row],[Total Deduction]]</f>
        <v>45739.039230769231</v>
      </c>
      <c r="Y50" t="s">
        <v>37</v>
      </c>
      <c r="Z50" t="s">
        <v>106</v>
      </c>
      <c r="AA50" t="s">
        <v>297</v>
      </c>
      <c r="AB50" t="s">
        <v>298</v>
      </c>
    </row>
    <row r="51" spans="1:28" x14ac:dyDescent="0.3">
      <c r="A51" t="s">
        <v>299</v>
      </c>
      <c r="B51" t="s">
        <v>300</v>
      </c>
      <c r="C51">
        <v>34</v>
      </c>
      <c r="D51" t="s">
        <v>44</v>
      </c>
      <c r="E51" t="s">
        <v>45</v>
      </c>
      <c r="F51" t="s">
        <v>33</v>
      </c>
      <c r="G51" t="s">
        <v>301</v>
      </c>
      <c r="H51" t="s">
        <v>35</v>
      </c>
      <c r="I51" t="s">
        <v>36</v>
      </c>
      <c r="J51">
        <v>26</v>
      </c>
      <c r="K51">
        <v>23</v>
      </c>
      <c r="L51">
        <f t="shared" si="0"/>
        <v>3</v>
      </c>
      <c r="M51">
        <v>16</v>
      </c>
      <c r="N51">
        <v>73088</v>
      </c>
      <c r="O51" s="1">
        <f t="shared" si="1"/>
        <v>2811.0769230769229</v>
      </c>
      <c r="P51" s="1">
        <f t="shared" si="2"/>
        <v>64654.769230769227</v>
      </c>
      <c r="Q51" s="1">
        <f>Table1[[#This Row],[Earned Basic Salary]]*20%</f>
        <v>12930.953846153847</v>
      </c>
      <c r="R51" s="1">
        <f>Table1[[#This Row],[Earned Basic Salary]]*10%</f>
        <v>6465.4769230769234</v>
      </c>
      <c r="S51" s="1">
        <f>Table1[[#This Row],[Earned Basic Salary]]*12%</f>
        <v>7758.5723076923068</v>
      </c>
      <c r="T51" s="1">
        <f>200</f>
        <v>200</v>
      </c>
      <c r="U51" s="1">
        <f>Table1[[#This Row],[PF]]+Table1[[#This Row],[Professional Tax]]</f>
        <v>7958.5723076923068</v>
      </c>
      <c r="V51" s="1">
        <f>Table1[[#This Row],[Overtime Hours]]*200</f>
        <v>3200</v>
      </c>
      <c r="W51" s="1">
        <f>Table1[[#This Row],[Earned Basic Salary]]+Table1[[#This Row],[HRA]]+Table1[[#This Row],[DA]]+Table1[[#This Row],[Overtime Pay]]</f>
        <v>87251.200000000012</v>
      </c>
      <c r="X51" s="1">
        <f>Table1[[#This Row],[Gross Salary]]-Table1[[#This Row],[Total Deduction]]</f>
        <v>79292.627692307709</v>
      </c>
      <c r="Y51" t="s">
        <v>37</v>
      </c>
      <c r="Z51" t="s">
        <v>38</v>
      </c>
      <c r="AA51" t="s">
        <v>302</v>
      </c>
      <c r="AB51" t="s">
        <v>303</v>
      </c>
    </row>
    <row r="52" spans="1:28" x14ac:dyDescent="0.3">
      <c r="A52" t="s">
        <v>304</v>
      </c>
      <c r="B52" t="s">
        <v>305</v>
      </c>
      <c r="C52">
        <v>25</v>
      </c>
      <c r="D52" t="s">
        <v>75</v>
      </c>
      <c r="E52" t="s">
        <v>62</v>
      </c>
      <c r="F52" t="s">
        <v>63</v>
      </c>
      <c r="G52" t="s">
        <v>306</v>
      </c>
      <c r="H52" t="s">
        <v>35</v>
      </c>
      <c r="I52" t="s">
        <v>36</v>
      </c>
      <c r="J52">
        <v>26</v>
      </c>
      <c r="K52">
        <v>22</v>
      </c>
      <c r="L52">
        <f t="shared" si="0"/>
        <v>4</v>
      </c>
      <c r="M52">
        <v>6</v>
      </c>
      <c r="N52">
        <v>28384</v>
      </c>
      <c r="O52" s="1">
        <f t="shared" si="1"/>
        <v>1091.6923076923076</v>
      </c>
      <c r="P52" s="1">
        <f t="shared" si="2"/>
        <v>24017.230769230766</v>
      </c>
      <c r="Q52" s="1">
        <f>Table1[[#This Row],[Earned Basic Salary]]*20%</f>
        <v>4803.4461538461537</v>
      </c>
      <c r="R52" s="1">
        <f>Table1[[#This Row],[Earned Basic Salary]]*10%</f>
        <v>2401.7230769230769</v>
      </c>
      <c r="S52" s="1">
        <f>Table1[[#This Row],[Earned Basic Salary]]*12%</f>
        <v>2882.0676923076917</v>
      </c>
      <c r="T52" s="1">
        <f>200</f>
        <v>200</v>
      </c>
      <c r="U52" s="1">
        <f>Table1[[#This Row],[PF]]+Table1[[#This Row],[Professional Tax]]</f>
        <v>3082.0676923076917</v>
      </c>
      <c r="V52" s="1">
        <f>Table1[[#This Row],[Overtime Hours]]*200</f>
        <v>1200</v>
      </c>
      <c r="W52" s="1">
        <f>Table1[[#This Row],[Earned Basic Salary]]+Table1[[#This Row],[HRA]]+Table1[[#This Row],[DA]]+Table1[[#This Row],[Overtime Pay]]</f>
        <v>32422.399999999998</v>
      </c>
      <c r="X52" s="1">
        <f>Table1[[#This Row],[Gross Salary]]-Table1[[#This Row],[Total Deduction]]</f>
        <v>29340.332307692304</v>
      </c>
      <c r="Y52" t="s">
        <v>37</v>
      </c>
      <c r="Z52" t="s">
        <v>95</v>
      </c>
      <c r="AA52" t="s">
        <v>307</v>
      </c>
      <c r="AB52" t="s">
        <v>308</v>
      </c>
    </row>
    <row r="53" spans="1:28" x14ac:dyDescent="0.3">
      <c r="A53" t="s">
        <v>309</v>
      </c>
      <c r="B53" t="s">
        <v>310</v>
      </c>
      <c r="C53">
        <v>55</v>
      </c>
      <c r="D53" t="s">
        <v>53</v>
      </c>
      <c r="E53" t="s">
        <v>82</v>
      </c>
      <c r="F53" t="s">
        <v>89</v>
      </c>
      <c r="G53" t="s">
        <v>311</v>
      </c>
      <c r="H53" t="s">
        <v>35</v>
      </c>
      <c r="I53" t="s">
        <v>36</v>
      </c>
      <c r="J53">
        <v>26</v>
      </c>
      <c r="K53">
        <v>22</v>
      </c>
      <c r="L53">
        <f t="shared" si="0"/>
        <v>4</v>
      </c>
      <c r="M53">
        <v>9</v>
      </c>
      <c r="N53">
        <v>54758</v>
      </c>
      <c r="O53" s="1">
        <f t="shared" si="1"/>
        <v>2106.0769230769229</v>
      </c>
      <c r="P53" s="1">
        <f t="shared" si="2"/>
        <v>46333.692307692305</v>
      </c>
      <c r="Q53" s="1">
        <f>Table1[[#This Row],[Earned Basic Salary]]*20%</f>
        <v>9266.7384615384617</v>
      </c>
      <c r="R53" s="1">
        <f>Table1[[#This Row],[Earned Basic Salary]]*10%</f>
        <v>4633.3692307692309</v>
      </c>
      <c r="S53" s="1">
        <f>Table1[[#This Row],[Earned Basic Salary]]*12%</f>
        <v>5560.0430769230761</v>
      </c>
      <c r="T53" s="1">
        <f>200</f>
        <v>200</v>
      </c>
      <c r="U53" s="1">
        <f>Table1[[#This Row],[PF]]+Table1[[#This Row],[Professional Tax]]</f>
        <v>5760.0430769230761</v>
      </c>
      <c r="V53" s="1">
        <f>Table1[[#This Row],[Overtime Hours]]*200</f>
        <v>1800</v>
      </c>
      <c r="W53" s="1">
        <f>Table1[[#This Row],[Earned Basic Salary]]+Table1[[#This Row],[HRA]]+Table1[[#This Row],[DA]]+Table1[[#This Row],[Overtime Pay]]</f>
        <v>62033.799999999996</v>
      </c>
      <c r="X53" s="1">
        <f>Table1[[#This Row],[Gross Salary]]-Table1[[#This Row],[Total Deduction]]</f>
        <v>56273.756923076922</v>
      </c>
      <c r="Y53" t="s">
        <v>37</v>
      </c>
      <c r="Z53" t="s">
        <v>38</v>
      </c>
      <c r="AA53" t="s">
        <v>312</v>
      </c>
      <c r="AB53" t="s">
        <v>313</v>
      </c>
    </row>
    <row r="54" spans="1:28" x14ac:dyDescent="0.3">
      <c r="A54" t="s">
        <v>314</v>
      </c>
      <c r="B54" t="s">
        <v>315</v>
      </c>
      <c r="C54">
        <v>26</v>
      </c>
      <c r="D54" t="s">
        <v>127</v>
      </c>
      <c r="E54" t="s">
        <v>54</v>
      </c>
      <c r="F54" t="s">
        <v>55</v>
      </c>
      <c r="G54" t="s">
        <v>316</v>
      </c>
      <c r="H54" t="s">
        <v>35</v>
      </c>
      <c r="I54" t="s">
        <v>36</v>
      </c>
      <c r="J54">
        <v>26</v>
      </c>
      <c r="K54">
        <v>25</v>
      </c>
      <c r="L54">
        <f t="shared" si="0"/>
        <v>1</v>
      </c>
      <c r="M54">
        <v>0</v>
      </c>
      <c r="N54">
        <v>76251</v>
      </c>
      <c r="O54" s="1">
        <f t="shared" si="1"/>
        <v>2932.7307692307691</v>
      </c>
      <c r="P54" s="1">
        <f t="shared" si="2"/>
        <v>73318.26923076922</v>
      </c>
      <c r="Q54" s="1">
        <f>Table1[[#This Row],[Earned Basic Salary]]*20%</f>
        <v>14663.653846153844</v>
      </c>
      <c r="R54" s="1">
        <f>Table1[[#This Row],[Earned Basic Salary]]*10%</f>
        <v>7331.826923076922</v>
      </c>
      <c r="S54" s="1">
        <f>Table1[[#This Row],[Earned Basic Salary]]*12%</f>
        <v>8798.1923076923067</v>
      </c>
      <c r="T54" s="1">
        <f>200</f>
        <v>200</v>
      </c>
      <c r="U54" s="1">
        <f>Table1[[#This Row],[PF]]+Table1[[#This Row],[Professional Tax]]</f>
        <v>8998.1923076923067</v>
      </c>
      <c r="V54" s="1">
        <f>Table1[[#This Row],[Overtime Hours]]*200</f>
        <v>0</v>
      </c>
      <c r="W54" s="1">
        <f>Table1[[#This Row],[Earned Basic Salary]]+Table1[[#This Row],[HRA]]+Table1[[#This Row],[DA]]+Table1[[#This Row],[Overtime Pay]]</f>
        <v>95313.749999999985</v>
      </c>
      <c r="X54" s="1">
        <f>Table1[[#This Row],[Gross Salary]]-Table1[[#This Row],[Total Deduction]]</f>
        <v>86315.557692307673</v>
      </c>
      <c r="Y54" t="s">
        <v>37</v>
      </c>
      <c r="Z54" t="s">
        <v>95</v>
      </c>
      <c r="AA54" t="s">
        <v>317</v>
      </c>
      <c r="AB54" t="s">
        <v>318</v>
      </c>
    </row>
    <row r="55" spans="1:28" x14ac:dyDescent="0.3">
      <c r="A55" t="s">
        <v>319</v>
      </c>
      <c r="B55" t="s">
        <v>88</v>
      </c>
      <c r="C55">
        <v>46</v>
      </c>
      <c r="D55" t="s">
        <v>31</v>
      </c>
      <c r="E55" t="s">
        <v>121</v>
      </c>
      <c r="F55" t="s">
        <v>69</v>
      </c>
      <c r="G55" t="s">
        <v>320</v>
      </c>
      <c r="H55" t="s">
        <v>35</v>
      </c>
      <c r="I55" t="s">
        <v>36</v>
      </c>
      <c r="J55">
        <v>26</v>
      </c>
      <c r="K55">
        <v>23</v>
      </c>
      <c r="L55">
        <f t="shared" si="0"/>
        <v>3</v>
      </c>
      <c r="M55">
        <v>4</v>
      </c>
      <c r="N55">
        <v>63786</v>
      </c>
      <c r="O55" s="1">
        <f t="shared" si="1"/>
        <v>2453.3076923076924</v>
      </c>
      <c r="P55" s="1">
        <f t="shared" si="2"/>
        <v>56426.076923076922</v>
      </c>
      <c r="Q55" s="1">
        <f>Table1[[#This Row],[Earned Basic Salary]]*20%</f>
        <v>11285.215384615385</v>
      </c>
      <c r="R55" s="1">
        <f>Table1[[#This Row],[Earned Basic Salary]]*10%</f>
        <v>5642.6076923076926</v>
      </c>
      <c r="S55" s="1">
        <f>Table1[[#This Row],[Earned Basic Salary]]*12%</f>
        <v>6771.1292307692302</v>
      </c>
      <c r="T55" s="1">
        <f>200</f>
        <v>200</v>
      </c>
      <c r="U55" s="1">
        <f>Table1[[#This Row],[PF]]+Table1[[#This Row],[Professional Tax]]</f>
        <v>6971.1292307692302</v>
      </c>
      <c r="V55" s="1">
        <f>Table1[[#This Row],[Overtime Hours]]*200</f>
        <v>800</v>
      </c>
      <c r="W55" s="1">
        <f>Table1[[#This Row],[Earned Basic Salary]]+Table1[[#This Row],[HRA]]+Table1[[#This Row],[DA]]+Table1[[#This Row],[Overtime Pay]]</f>
        <v>74153.899999999994</v>
      </c>
      <c r="X55" s="1">
        <f>Table1[[#This Row],[Gross Salary]]-Table1[[#This Row],[Total Deduction]]</f>
        <v>67182.770769230759</v>
      </c>
      <c r="Y55" t="s">
        <v>37</v>
      </c>
      <c r="Z55" t="s">
        <v>95</v>
      </c>
      <c r="AA55" t="s">
        <v>321</v>
      </c>
      <c r="AB55" t="s">
        <v>322</v>
      </c>
    </row>
    <row r="56" spans="1:28" x14ac:dyDescent="0.3">
      <c r="A56" t="s">
        <v>323</v>
      </c>
      <c r="B56" t="s">
        <v>324</v>
      </c>
      <c r="C56">
        <v>37</v>
      </c>
      <c r="D56" t="s">
        <v>61</v>
      </c>
      <c r="E56" t="s">
        <v>45</v>
      </c>
      <c r="F56" t="s">
        <v>83</v>
      </c>
      <c r="G56" t="s">
        <v>325</v>
      </c>
      <c r="H56" t="s">
        <v>35</v>
      </c>
      <c r="I56" t="s">
        <v>36</v>
      </c>
      <c r="J56">
        <v>26</v>
      </c>
      <c r="K56">
        <v>25</v>
      </c>
      <c r="L56">
        <f t="shared" si="0"/>
        <v>1</v>
      </c>
      <c r="M56">
        <v>3</v>
      </c>
      <c r="N56">
        <v>54032</v>
      </c>
      <c r="O56" s="1">
        <f t="shared" si="1"/>
        <v>2078.1538461538462</v>
      </c>
      <c r="P56" s="1">
        <f t="shared" si="2"/>
        <v>51953.846153846156</v>
      </c>
      <c r="Q56" s="1">
        <f>Table1[[#This Row],[Earned Basic Salary]]*20%</f>
        <v>10390.769230769232</v>
      </c>
      <c r="R56" s="1">
        <f>Table1[[#This Row],[Earned Basic Salary]]*10%</f>
        <v>5195.3846153846162</v>
      </c>
      <c r="S56" s="1">
        <f>Table1[[#This Row],[Earned Basic Salary]]*12%</f>
        <v>6234.4615384615381</v>
      </c>
      <c r="T56" s="1">
        <f>200</f>
        <v>200</v>
      </c>
      <c r="U56" s="1">
        <f>Table1[[#This Row],[PF]]+Table1[[#This Row],[Professional Tax]]</f>
        <v>6434.4615384615381</v>
      </c>
      <c r="V56" s="1">
        <f>Table1[[#This Row],[Overtime Hours]]*200</f>
        <v>600</v>
      </c>
      <c r="W56" s="1">
        <f>Table1[[#This Row],[Earned Basic Salary]]+Table1[[#This Row],[HRA]]+Table1[[#This Row],[DA]]+Table1[[#This Row],[Overtime Pay]]</f>
        <v>68140</v>
      </c>
      <c r="X56" s="1">
        <f>Table1[[#This Row],[Gross Salary]]-Table1[[#This Row],[Total Deduction]]</f>
        <v>61705.538461538461</v>
      </c>
      <c r="Y56" t="s">
        <v>37</v>
      </c>
      <c r="Z56" t="s">
        <v>106</v>
      </c>
      <c r="AA56" t="s">
        <v>326</v>
      </c>
      <c r="AB56" t="s">
        <v>327</v>
      </c>
    </row>
    <row r="57" spans="1:28" x14ac:dyDescent="0.3">
      <c r="A57" t="s">
        <v>328</v>
      </c>
      <c r="B57" t="s">
        <v>329</v>
      </c>
      <c r="C57">
        <v>28</v>
      </c>
      <c r="D57" t="s">
        <v>75</v>
      </c>
      <c r="E57" t="s">
        <v>54</v>
      </c>
      <c r="F57" t="s">
        <v>63</v>
      </c>
      <c r="G57" t="s">
        <v>330</v>
      </c>
      <c r="H57" t="s">
        <v>35</v>
      </c>
      <c r="I57" t="s">
        <v>36</v>
      </c>
      <c r="J57">
        <v>26</v>
      </c>
      <c r="K57">
        <v>23</v>
      </c>
      <c r="L57">
        <f t="shared" si="0"/>
        <v>3</v>
      </c>
      <c r="M57">
        <v>12</v>
      </c>
      <c r="N57">
        <v>33616</v>
      </c>
      <c r="O57" s="1">
        <f t="shared" si="1"/>
        <v>1292.9230769230769</v>
      </c>
      <c r="P57" s="1">
        <f t="shared" si="2"/>
        <v>29737.23076923077</v>
      </c>
      <c r="Q57" s="1">
        <f>Table1[[#This Row],[Earned Basic Salary]]*20%</f>
        <v>5947.4461538461546</v>
      </c>
      <c r="R57" s="1">
        <f>Table1[[#This Row],[Earned Basic Salary]]*10%</f>
        <v>2973.7230769230773</v>
      </c>
      <c r="S57" s="1">
        <f>Table1[[#This Row],[Earned Basic Salary]]*12%</f>
        <v>3568.4676923076922</v>
      </c>
      <c r="T57" s="1">
        <f>200</f>
        <v>200</v>
      </c>
      <c r="U57" s="1">
        <f>Table1[[#This Row],[PF]]+Table1[[#This Row],[Professional Tax]]</f>
        <v>3768.4676923076922</v>
      </c>
      <c r="V57" s="1">
        <f>Table1[[#This Row],[Overtime Hours]]*200</f>
        <v>2400</v>
      </c>
      <c r="W57" s="1">
        <f>Table1[[#This Row],[Earned Basic Salary]]+Table1[[#This Row],[HRA]]+Table1[[#This Row],[DA]]+Table1[[#This Row],[Overtime Pay]]</f>
        <v>41058.400000000009</v>
      </c>
      <c r="X57" s="1">
        <f>Table1[[#This Row],[Gross Salary]]-Table1[[#This Row],[Total Deduction]]</f>
        <v>37289.932307692317</v>
      </c>
      <c r="Y57" t="s">
        <v>37</v>
      </c>
      <c r="Z57" t="s">
        <v>95</v>
      </c>
      <c r="AA57" t="s">
        <v>331</v>
      </c>
      <c r="AB57" t="s">
        <v>332</v>
      </c>
    </row>
    <row r="58" spans="1:28" x14ac:dyDescent="0.3">
      <c r="A58" t="s">
        <v>333</v>
      </c>
      <c r="B58" t="s">
        <v>334</v>
      </c>
      <c r="C58">
        <v>30</v>
      </c>
      <c r="D58" t="s">
        <v>53</v>
      </c>
      <c r="E58" t="s">
        <v>32</v>
      </c>
      <c r="F58" t="s">
        <v>55</v>
      </c>
      <c r="G58" t="s">
        <v>335</v>
      </c>
      <c r="H58" t="s">
        <v>35</v>
      </c>
      <c r="I58" t="s">
        <v>36</v>
      </c>
      <c r="J58">
        <v>26</v>
      </c>
      <c r="K58">
        <v>22</v>
      </c>
      <c r="L58">
        <f t="shared" si="0"/>
        <v>4</v>
      </c>
      <c r="M58">
        <v>2</v>
      </c>
      <c r="N58">
        <v>51922</v>
      </c>
      <c r="O58" s="1">
        <f t="shared" si="1"/>
        <v>1997</v>
      </c>
      <c r="P58" s="1">
        <f t="shared" si="2"/>
        <v>43934</v>
      </c>
      <c r="Q58" s="1">
        <f>Table1[[#This Row],[Earned Basic Salary]]*20%</f>
        <v>8786.8000000000011</v>
      </c>
      <c r="R58" s="1">
        <f>Table1[[#This Row],[Earned Basic Salary]]*10%</f>
        <v>4393.4000000000005</v>
      </c>
      <c r="S58" s="1">
        <f>Table1[[#This Row],[Earned Basic Salary]]*12%</f>
        <v>5272.08</v>
      </c>
      <c r="T58" s="1">
        <f>200</f>
        <v>200</v>
      </c>
      <c r="U58" s="1">
        <f>Table1[[#This Row],[PF]]+Table1[[#This Row],[Professional Tax]]</f>
        <v>5472.08</v>
      </c>
      <c r="V58" s="1">
        <f>Table1[[#This Row],[Overtime Hours]]*200</f>
        <v>400</v>
      </c>
      <c r="W58" s="1">
        <f>Table1[[#This Row],[Earned Basic Salary]]+Table1[[#This Row],[HRA]]+Table1[[#This Row],[DA]]+Table1[[#This Row],[Overtime Pay]]</f>
        <v>57514.200000000004</v>
      </c>
      <c r="X58" s="1">
        <f>Table1[[#This Row],[Gross Salary]]-Table1[[#This Row],[Total Deduction]]</f>
        <v>52042.12</v>
      </c>
      <c r="Y58" t="s">
        <v>37</v>
      </c>
      <c r="Z58" t="s">
        <v>106</v>
      </c>
      <c r="AA58" t="s">
        <v>336</v>
      </c>
      <c r="AB58" t="s">
        <v>337</v>
      </c>
    </row>
    <row r="59" spans="1:28" x14ac:dyDescent="0.3">
      <c r="A59" t="s">
        <v>338</v>
      </c>
      <c r="B59" t="s">
        <v>339</v>
      </c>
      <c r="C59">
        <v>26</v>
      </c>
      <c r="D59" t="s">
        <v>75</v>
      </c>
      <c r="E59" t="s">
        <v>54</v>
      </c>
      <c r="F59" t="s">
        <v>63</v>
      </c>
      <c r="G59" t="s">
        <v>340</v>
      </c>
      <c r="H59" t="s">
        <v>35</v>
      </c>
      <c r="I59" t="s">
        <v>36</v>
      </c>
      <c r="J59">
        <v>26</v>
      </c>
      <c r="K59">
        <v>24</v>
      </c>
      <c r="L59">
        <f t="shared" si="0"/>
        <v>2</v>
      </c>
      <c r="M59">
        <v>12</v>
      </c>
      <c r="N59">
        <v>58085</v>
      </c>
      <c r="O59" s="1">
        <f t="shared" si="1"/>
        <v>2234.0384615384614</v>
      </c>
      <c r="P59" s="1">
        <f t="shared" si="2"/>
        <v>53616.923076923078</v>
      </c>
      <c r="Q59" s="1">
        <f>Table1[[#This Row],[Earned Basic Salary]]*20%</f>
        <v>10723.384615384617</v>
      </c>
      <c r="R59" s="1">
        <f>Table1[[#This Row],[Earned Basic Salary]]*10%</f>
        <v>5361.6923076923085</v>
      </c>
      <c r="S59" s="1">
        <f>Table1[[#This Row],[Earned Basic Salary]]*12%</f>
        <v>6434.0307692307688</v>
      </c>
      <c r="T59" s="1">
        <f>200</f>
        <v>200</v>
      </c>
      <c r="U59" s="1">
        <f>Table1[[#This Row],[PF]]+Table1[[#This Row],[Professional Tax]]</f>
        <v>6634.0307692307688</v>
      </c>
      <c r="V59" s="1">
        <f>Table1[[#This Row],[Overtime Hours]]*200</f>
        <v>2400</v>
      </c>
      <c r="W59" s="1">
        <f>Table1[[#This Row],[Earned Basic Salary]]+Table1[[#This Row],[HRA]]+Table1[[#This Row],[DA]]+Table1[[#This Row],[Overtime Pay]]</f>
        <v>72102</v>
      </c>
      <c r="X59" s="1">
        <f>Table1[[#This Row],[Gross Salary]]-Table1[[#This Row],[Total Deduction]]</f>
        <v>65467.969230769231</v>
      </c>
      <c r="Y59" t="s">
        <v>37</v>
      </c>
      <c r="Z59" t="s">
        <v>106</v>
      </c>
      <c r="AA59" t="s">
        <v>341</v>
      </c>
      <c r="AB59" t="s">
        <v>342</v>
      </c>
    </row>
    <row r="60" spans="1:28" x14ac:dyDescent="0.3">
      <c r="A60" t="s">
        <v>343</v>
      </c>
      <c r="B60" t="s">
        <v>344</v>
      </c>
      <c r="C60">
        <v>27</v>
      </c>
      <c r="D60" t="s">
        <v>127</v>
      </c>
      <c r="E60" t="s">
        <v>32</v>
      </c>
      <c r="F60" t="s">
        <v>63</v>
      </c>
      <c r="G60" t="s">
        <v>345</v>
      </c>
      <c r="H60" t="s">
        <v>35</v>
      </c>
      <c r="I60" t="s">
        <v>36</v>
      </c>
      <c r="J60">
        <v>26</v>
      </c>
      <c r="K60">
        <v>22</v>
      </c>
      <c r="L60">
        <f t="shared" si="0"/>
        <v>4</v>
      </c>
      <c r="M60">
        <v>18</v>
      </c>
      <c r="N60">
        <v>62845</v>
      </c>
      <c r="O60" s="1">
        <f t="shared" si="1"/>
        <v>2417.1153846153848</v>
      </c>
      <c r="P60" s="1">
        <f t="shared" si="2"/>
        <v>53176.538461538468</v>
      </c>
      <c r="Q60" s="1">
        <f>Table1[[#This Row],[Earned Basic Salary]]*20%</f>
        <v>10635.307692307695</v>
      </c>
      <c r="R60" s="1">
        <f>Table1[[#This Row],[Earned Basic Salary]]*10%</f>
        <v>5317.6538461538476</v>
      </c>
      <c r="S60" s="1">
        <f>Table1[[#This Row],[Earned Basic Salary]]*12%</f>
        <v>6381.1846153846163</v>
      </c>
      <c r="T60" s="1">
        <f>200</f>
        <v>200</v>
      </c>
      <c r="U60" s="1">
        <f>Table1[[#This Row],[PF]]+Table1[[#This Row],[Professional Tax]]</f>
        <v>6581.1846153846163</v>
      </c>
      <c r="V60" s="1">
        <f>Table1[[#This Row],[Overtime Hours]]*200</f>
        <v>3600</v>
      </c>
      <c r="W60" s="1">
        <f>Table1[[#This Row],[Earned Basic Salary]]+Table1[[#This Row],[HRA]]+Table1[[#This Row],[DA]]+Table1[[#This Row],[Overtime Pay]]</f>
        <v>72729.500000000015</v>
      </c>
      <c r="X60" s="1">
        <f>Table1[[#This Row],[Gross Salary]]-Table1[[#This Row],[Total Deduction]]</f>
        <v>66148.315384615402</v>
      </c>
      <c r="Y60" t="s">
        <v>37</v>
      </c>
      <c r="Z60" t="s">
        <v>95</v>
      </c>
      <c r="AA60" t="s">
        <v>346</v>
      </c>
      <c r="AB60" t="s">
        <v>347</v>
      </c>
    </row>
    <row r="61" spans="1:28" x14ac:dyDescent="0.3">
      <c r="A61" t="s">
        <v>348</v>
      </c>
      <c r="B61" t="s">
        <v>236</v>
      </c>
      <c r="C61">
        <v>53</v>
      </c>
      <c r="D61" t="s">
        <v>61</v>
      </c>
      <c r="E61" t="s">
        <v>62</v>
      </c>
      <c r="F61" t="s">
        <v>33</v>
      </c>
      <c r="G61" t="s">
        <v>349</v>
      </c>
      <c r="H61" t="s">
        <v>35</v>
      </c>
      <c r="I61" t="s">
        <v>36</v>
      </c>
      <c r="J61">
        <v>26</v>
      </c>
      <c r="K61">
        <v>24</v>
      </c>
      <c r="L61">
        <f t="shared" si="0"/>
        <v>2</v>
      </c>
      <c r="M61">
        <v>5</v>
      </c>
      <c r="N61">
        <v>73456</v>
      </c>
      <c r="O61" s="1">
        <f t="shared" si="1"/>
        <v>2825.2307692307691</v>
      </c>
      <c r="P61" s="1">
        <f t="shared" si="2"/>
        <v>67805.538461538454</v>
      </c>
      <c r="Q61" s="1">
        <f>Table1[[#This Row],[Earned Basic Salary]]*20%</f>
        <v>13561.107692307691</v>
      </c>
      <c r="R61" s="1">
        <f>Table1[[#This Row],[Earned Basic Salary]]*10%</f>
        <v>6780.5538461538454</v>
      </c>
      <c r="S61" s="1">
        <f>Table1[[#This Row],[Earned Basic Salary]]*12%</f>
        <v>8136.6646153846141</v>
      </c>
      <c r="T61" s="1">
        <f>200</f>
        <v>200</v>
      </c>
      <c r="U61" s="1">
        <f>Table1[[#This Row],[PF]]+Table1[[#This Row],[Professional Tax]]</f>
        <v>8336.6646153846141</v>
      </c>
      <c r="V61" s="1">
        <f>Table1[[#This Row],[Overtime Hours]]*200</f>
        <v>1000</v>
      </c>
      <c r="W61" s="1">
        <f>Table1[[#This Row],[Earned Basic Salary]]+Table1[[#This Row],[HRA]]+Table1[[#This Row],[DA]]+Table1[[#This Row],[Overtime Pay]]</f>
        <v>89147.199999999983</v>
      </c>
      <c r="X61" s="1">
        <f>Table1[[#This Row],[Gross Salary]]-Table1[[#This Row],[Total Deduction]]</f>
        <v>80810.535384615374</v>
      </c>
      <c r="Y61" t="s">
        <v>37</v>
      </c>
      <c r="Z61" t="s">
        <v>106</v>
      </c>
      <c r="AA61" t="s">
        <v>350</v>
      </c>
      <c r="AB61" t="s">
        <v>351</v>
      </c>
    </row>
    <row r="62" spans="1:28" x14ac:dyDescent="0.3">
      <c r="A62" t="s">
        <v>352</v>
      </c>
      <c r="B62" t="s">
        <v>353</v>
      </c>
      <c r="C62">
        <v>26</v>
      </c>
      <c r="D62" t="s">
        <v>75</v>
      </c>
      <c r="E62" t="s">
        <v>82</v>
      </c>
      <c r="F62" t="s">
        <v>83</v>
      </c>
      <c r="G62" t="s">
        <v>354</v>
      </c>
      <c r="H62" t="s">
        <v>35</v>
      </c>
      <c r="I62" t="s">
        <v>36</v>
      </c>
      <c r="J62">
        <v>26</v>
      </c>
      <c r="K62">
        <v>24</v>
      </c>
      <c r="L62">
        <f t="shared" si="0"/>
        <v>2</v>
      </c>
      <c r="M62">
        <v>9</v>
      </c>
      <c r="N62">
        <v>27970</v>
      </c>
      <c r="O62" s="1">
        <f t="shared" si="1"/>
        <v>1075.7692307692307</v>
      </c>
      <c r="P62" s="1">
        <f t="shared" si="2"/>
        <v>25818.461538461539</v>
      </c>
      <c r="Q62" s="1">
        <f>Table1[[#This Row],[Earned Basic Salary]]*20%</f>
        <v>5163.6923076923085</v>
      </c>
      <c r="R62" s="1">
        <f>Table1[[#This Row],[Earned Basic Salary]]*10%</f>
        <v>2581.8461538461543</v>
      </c>
      <c r="S62" s="1">
        <f>Table1[[#This Row],[Earned Basic Salary]]*12%</f>
        <v>3098.2153846153847</v>
      </c>
      <c r="T62" s="1">
        <f>200</f>
        <v>200</v>
      </c>
      <c r="U62" s="1">
        <f>Table1[[#This Row],[PF]]+Table1[[#This Row],[Professional Tax]]</f>
        <v>3298.2153846153847</v>
      </c>
      <c r="V62" s="1">
        <f>Table1[[#This Row],[Overtime Hours]]*200</f>
        <v>1800</v>
      </c>
      <c r="W62" s="1">
        <f>Table1[[#This Row],[Earned Basic Salary]]+Table1[[#This Row],[HRA]]+Table1[[#This Row],[DA]]+Table1[[#This Row],[Overtime Pay]]</f>
        <v>35364</v>
      </c>
      <c r="X62" s="1">
        <f>Table1[[#This Row],[Gross Salary]]-Table1[[#This Row],[Total Deduction]]</f>
        <v>32065.784615384615</v>
      </c>
      <c r="Y62" t="s">
        <v>37</v>
      </c>
      <c r="Z62" t="s">
        <v>48</v>
      </c>
      <c r="AA62" t="s">
        <v>355</v>
      </c>
      <c r="AB62" t="s">
        <v>356</v>
      </c>
    </row>
    <row r="63" spans="1:28" x14ac:dyDescent="0.3">
      <c r="A63" t="s">
        <v>357</v>
      </c>
      <c r="B63" t="s">
        <v>68</v>
      </c>
      <c r="C63">
        <v>25</v>
      </c>
      <c r="D63" t="s">
        <v>31</v>
      </c>
      <c r="E63" t="s">
        <v>62</v>
      </c>
      <c r="F63" t="s">
        <v>33</v>
      </c>
      <c r="G63" t="s">
        <v>358</v>
      </c>
      <c r="H63" t="s">
        <v>35</v>
      </c>
      <c r="I63" t="s">
        <v>36</v>
      </c>
      <c r="J63">
        <v>26</v>
      </c>
      <c r="K63">
        <v>23</v>
      </c>
      <c r="L63">
        <f t="shared" si="0"/>
        <v>3</v>
      </c>
      <c r="M63">
        <v>8</v>
      </c>
      <c r="N63">
        <v>67613</v>
      </c>
      <c r="O63" s="1">
        <f t="shared" si="1"/>
        <v>2600.5</v>
      </c>
      <c r="P63" s="1">
        <f t="shared" si="2"/>
        <v>59811.5</v>
      </c>
      <c r="Q63" s="1">
        <f>Table1[[#This Row],[Earned Basic Salary]]*20%</f>
        <v>11962.300000000001</v>
      </c>
      <c r="R63" s="1">
        <f>Table1[[#This Row],[Earned Basic Salary]]*10%</f>
        <v>5981.1500000000005</v>
      </c>
      <c r="S63" s="1">
        <f>Table1[[#This Row],[Earned Basic Salary]]*12%</f>
        <v>7177.38</v>
      </c>
      <c r="T63" s="1">
        <f>200</f>
        <v>200</v>
      </c>
      <c r="U63" s="1">
        <f>Table1[[#This Row],[PF]]+Table1[[#This Row],[Professional Tax]]</f>
        <v>7377.38</v>
      </c>
      <c r="V63" s="1">
        <f>Table1[[#This Row],[Overtime Hours]]*200</f>
        <v>1600</v>
      </c>
      <c r="W63" s="1">
        <f>Table1[[#This Row],[Earned Basic Salary]]+Table1[[#This Row],[HRA]]+Table1[[#This Row],[DA]]+Table1[[#This Row],[Overtime Pay]]</f>
        <v>79354.95</v>
      </c>
      <c r="X63" s="1">
        <f>Table1[[#This Row],[Gross Salary]]-Table1[[#This Row],[Total Deduction]]</f>
        <v>71977.569999999992</v>
      </c>
      <c r="Y63" t="s">
        <v>37</v>
      </c>
      <c r="Z63" t="s">
        <v>48</v>
      </c>
      <c r="AA63" t="s">
        <v>359</v>
      </c>
      <c r="AB63" t="s">
        <v>360</v>
      </c>
    </row>
    <row r="64" spans="1:28" x14ac:dyDescent="0.3">
      <c r="A64" t="s">
        <v>361</v>
      </c>
      <c r="B64" t="s">
        <v>362</v>
      </c>
      <c r="C64">
        <v>39</v>
      </c>
      <c r="D64" t="s">
        <v>133</v>
      </c>
      <c r="E64" t="s">
        <v>82</v>
      </c>
      <c r="F64" t="s">
        <v>83</v>
      </c>
      <c r="G64" t="s">
        <v>363</v>
      </c>
      <c r="H64" t="s">
        <v>35</v>
      </c>
      <c r="I64" t="s">
        <v>36</v>
      </c>
      <c r="J64">
        <v>26</v>
      </c>
      <c r="K64">
        <v>25</v>
      </c>
      <c r="L64">
        <f t="shared" si="0"/>
        <v>1</v>
      </c>
      <c r="M64">
        <v>2</v>
      </c>
      <c r="N64">
        <v>51492</v>
      </c>
      <c r="O64" s="1">
        <f t="shared" si="1"/>
        <v>1980.4615384615386</v>
      </c>
      <c r="P64" s="1">
        <f t="shared" si="2"/>
        <v>49511.538461538461</v>
      </c>
      <c r="Q64" s="1">
        <f>Table1[[#This Row],[Earned Basic Salary]]*20%</f>
        <v>9902.3076923076933</v>
      </c>
      <c r="R64" s="1">
        <f>Table1[[#This Row],[Earned Basic Salary]]*10%</f>
        <v>4951.1538461538466</v>
      </c>
      <c r="S64" s="1">
        <f>Table1[[#This Row],[Earned Basic Salary]]*12%</f>
        <v>5941.3846153846152</v>
      </c>
      <c r="T64" s="1">
        <f>200</f>
        <v>200</v>
      </c>
      <c r="U64" s="1">
        <f>Table1[[#This Row],[PF]]+Table1[[#This Row],[Professional Tax]]</f>
        <v>6141.3846153846152</v>
      </c>
      <c r="V64" s="1">
        <f>Table1[[#This Row],[Overtime Hours]]*200</f>
        <v>400</v>
      </c>
      <c r="W64" s="1">
        <f>Table1[[#This Row],[Earned Basic Salary]]+Table1[[#This Row],[HRA]]+Table1[[#This Row],[DA]]+Table1[[#This Row],[Overtime Pay]]</f>
        <v>64765</v>
      </c>
      <c r="X64" s="1">
        <f>Table1[[#This Row],[Gross Salary]]-Table1[[#This Row],[Total Deduction]]</f>
        <v>58623.615384615383</v>
      </c>
      <c r="Y64" t="s">
        <v>37</v>
      </c>
      <c r="Z64" t="s">
        <v>38</v>
      </c>
      <c r="AA64" t="s">
        <v>364</v>
      </c>
      <c r="AB64" t="s">
        <v>365</v>
      </c>
    </row>
    <row r="65" spans="1:28" x14ac:dyDescent="0.3">
      <c r="A65" t="s">
        <v>366</v>
      </c>
      <c r="B65" t="s">
        <v>367</v>
      </c>
      <c r="C65">
        <v>36</v>
      </c>
      <c r="D65" t="s">
        <v>53</v>
      </c>
      <c r="E65" t="s">
        <v>32</v>
      </c>
      <c r="F65" t="s">
        <v>83</v>
      </c>
      <c r="G65" t="s">
        <v>368</v>
      </c>
      <c r="H65" t="s">
        <v>35</v>
      </c>
      <c r="I65" t="s">
        <v>36</v>
      </c>
      <c r="J65">
        <v>26</v>
      </c>
      <c r="K65">
        <v>24</v>
      </c>
      <c r="L65">
        <f t="shared" si="0"/>
        <v>2</v>
      </c>
      <c r="M65">
        <v>19</v>
      </c>
      <c r="N65">
        <v>49641</v>
      </c>
      <c r="O65" s="1">
        <f t="shared" si="1"/>
        <v>1909.2692307692307</v>
      </c>
      <c r="P65" s="1">
        <f t="shared" si="2"/>
        <v>45822.461538461539</v>
      </c>
      <c r="Q65" s="1">
        <f>Table1[[#This Row],[Earned Basic Salary]]*20%</f>
        <v>9164.4923076923078</v>
      </c>
      <c r="R65" s="1">
        <f>Table1[[#This Row],[Earned Basic Salary]]*10%</f>
        <v>4582.2461538461539</v>
      </c>
      <c r="S65" s="1">
        <f>Table1[[#This Row],[Earned Basic Salary]]*12%</f>
        <v>5498.6953846153847</v>
      </c>
      <c r="T65" s="1">
        <f>200</f>
        <v>200</v>
      </c>
      <c r="U65" s="1">
        <f>Table1[[#This Row],[PF]]+Table1[[#This Row],[Professional Tax]]</f>
        <v>5698.6953846153847</v>
      </c>
      <c r="V65" s="1">
        <f>Table1[[#This Row],[Overtime Hours]]*200</f>
        <v>3800</v>
      </c>
      <c r="W65" s="1">
        <f>Table1[[#This Row],[Earned Basic Salary]]+Table1[[#This Row],[HRA]]+Table1[[#This Row],[DA]]+Table1[[#This Row],[Overtime Pay]]</f>
        <v>63369.2</v>
      </c>
      <c r="X65" s="1">
        <f>Table1[[#This Row],[Gross Salary]]-Table1[[#This Row],[Total Deduction]]</f>
        <v>57670.504615384612</v>
      </c>
      <c r="Y65" t="s">
        <v>37</v>
      </c>
      <c r="Z65" t="s">
        <v>48</v>
      </c>
      <c r="AA65" t="s">
        <v>369</v>
      </c>
      <c r="AB65" t="s">
        <v>370</v>
      </c>
    </row>
    <row r="66" spans="1:28" x14ac:dyDescent="0.3">
      <c r="A66" t="s">
        <v>371</v>
      </c>
      <c r="B66" t="s">
        <v>372</v>
      </c>
      <c r="C66">
        <v>28</v>
      </c>
      <c r="D66" t="s">
        <v>127</v>
      </c>
      <c r="E66" t="s">
        <v>54</v>
      </c>
      <c r="F66" t="s">
        <v>89</v>
      </c>
      <c r="G66" t="s">
        <v>373</v>
      </c>
      <c r="H66" t="s">
        <v>35</v>
      </c>
      <c r="I66" t="s">
        <v>36</v>
      </c>
      <c r="J66">
        <v>26</v>
      </c>
      <c r="K66">
        <v>25</v>
      </c>
      <c r="L66">
        <f t="shared" si="0"/>
        <v>1</v>
      </c>
      <c r="M66">
        <v>5</v>
      </c>
      <c r="N66">
        <v>64302</v>
      </c>
      <c r="O66" s="1">
        <f t="shared" si="1"/>
        <v>2473.1538461538462</v>
      </c>
      <c r="P66" s="1">
        <f t="shared" si="2"/>
        <v>61828.846153846156</v>
      </c>
      <c r="Q66" s="1">
        <f>Table1[[#This Row],[Earned Basic Salary]]*20%</f>
        <v>12365.769230769232</v>
      </c>
      <c r="R66" s="1">
        <f>Table1[[#This Row],[Earned Basic Salary]]*10%</f>
        <v>6182.8846153846162</v>
      </c>
      <c r="S66" s="1">
        <f>Table1[[#This Row],[Earned Basic Salary]]*12%</f>
        <v>7419.4615384615381</v>
      </c>
      <c r="T66" s="1">
        <f>200</f>
        <v>200</v>
      </c>
      <c r="U66" s="1">
        <f>Table1[[#This Row],[PF]]+Table1[[#This Row],[Professional Tax]]</f>
        <v>7619.4615384615381</v>
      </c>
      <c r="V66" s="1">
        <f>Table1[[#This Row],[Overtime Hours]]*200</f>
        <v>1000</v>
      </c>
      <c r="W66" s="1">
        <f>Table1[[#This Row],[Earned Basic Salary]]+Table1[[#This Row],[HRA]]+Table1[[#This Row],[DA]]+Table1[[#This Row],[Overtime Pay]]</f>
        <v>81377.5</v>
      </c>
      <c r="X66" s="1">
        <f>Table1[[#This Row],[Gross Salary]]-Table1[[#This Row],[Total Deduction]]</f>
        <v>73758.038461538468</v>
      </c>
      <c r="Y66" t="s">
        <v>37</v>
      </c>
      <c r="Z66" t="s">
        <v>38</v>
      </c>
      <c r="AA66" t="s">
        <v>374</v>
      </c>
      <c r="AB66" t="s">
        <v>375</v>
      </c>
    </row>
    <row r="67" spans="1:28" x14ac:dyDescent="0.3">
      <c r="A67" t="s">
        <v>376</v>
      </c>
      <c r="B67" t="s">
        <v>377</v>
      </c>
      <c r="C67">
        <v>37</v>
      </c>
      <c r="D67" t="s">
        <v>44</v>
      </c>
      <c r="E67" t="s">
        <v>54</v>
      </c>
      <c r="F67" t="s">
        <v>63</v>
      </c>
      <c r="G67" t="s">
        <v>378</v>
      </c>
      <c r="H67" t="s">
        <v>35</v>
      </c>
      <c r="I67" t="s">
        <v>36</v>
      </c>
      <c r="J67">
        <v>26</v>
      </c>
      <c r="K67">
        <v>25</v>
      </c>
      <c r="L67">
        <f t="shared" ref="L67:L130" si="3">J67-K67</f>
        <v>1</v>
      </c>
      <c r="M67">
        <v>2</v>
      </c>
      <c r="N67">
        <v>46600</v>
      </c>
      <c r="O67" s="1">
        <f t="shared" ref="O67:O130" si="4">N67/J67</f>
        <v>1792.3076923076924</v>
      </c>
      <c r="P67" s="1">
        <f t="shared" ref="P67:P130" si="5">O67*K67</f>
        <v>44807.692307692312</v>
      </c>
      <c r="Q67" s="1">
        <f>Table1[[#This Row],[Earned Basic Salary]]*20%</f>
        <v>8961.5384615384628</v>
      </c>
      <c r="R67" s="1">
        <f>Table1[[#This Row],[Earned Basic Salary]]*10%</f>
        <v>4480.7692307692314</v>
      </c>
      <c r="S67" s="1">
        <f>Table1[[#This Row],[Earned Basic Salary]]*12%</f>
        <v>5376.9230769230771</v>
      </c>
      <c r="T67" s="1">
        <f>200</f>
        <v>200</v>
      </c>
      <c r="U67" s="1">
        <f>Table1[[#This Row],[PF]]+Table1[[#This Row],[Professional Tax]]</f>
        <v>5576.9230769230771</v>
      </c>
      <c r="V67" s="1">
        <f>Table1[[#This Row],[Overtime Hours]]*200</f>
        <v>400</v>
      </c>
      <c r="W67" s="1">
        <f>Table1[[#This Row],[Earned Basic Salary]]+Table1[[#This Row],[HRA]]+Table1[[#This Row],[DA]]+Table1[[#This Row],[Overtime Pay]]</f>
        <v>58650.000000000007</v>
      </c>
      <c r="X67" s="1">
        <f>Table1[[#This Row],[Gross Salary]]-Table1[[#This Row],[Total Deduction]]</f>
        <v>53073.076923076929</v>
      </c>
      <c r="Y67" t="s">
        <v>37</v>
      </c>
      <c r="Z67" t="s">
        <v>38</v>
      </c>
      <c r="AA67" t="s">
        <v>379</v>
      </c>
      <c r="AB67" t="s">
        <v>380</v>
      </c>
    </row>
    <row r="68" spans="1:28" x14ac:dyDescent="0.3">
      <c r="A68" t="s">
        <v>381</v>
      </c>
      <c r="B68" t="s">
        <v>382</v>
      </c>
      <c r="C68">
        <v>21</v>
      </c>
      <c r="D68" t="s">
        <v>133</v>
      </c>
      <c r="E68" t="s">
        <v>62</v>
      </c>
      <c r="F68" t="s">
        <v>63</v>
      </c>
      <c r="G68" t="s">
        <v>383</v>
      </c>
      <c r="H68" t="s">
        <v>35</v>
      </c>
      <c r="I68" t="s">
        <v>36</v>
      </c>
      <c r="J68">
        <v>26</v>
      </c>
      <c r="K68">
        <v>23</v>
      </c>
      <c r="L68">
        <f t="shared" si="3"/>
        <v>3</v>
      </c>
      <c r="M68">
        <v>5</v>
      </c>
      <c r="N68">
        <v>32982</v>
      </c>
      <c r="O68" s="1">
        <f t="shared" si="4"/>
        <v>1268.5384615384614</v>
      </c>
      <c r="P68" s="1">
        <f t="shared" si="5"/>
        <v>29176.384615384613</v>
      </c>
      <c r="Q68" s="1">
        <f>Table1[[#This Row],[Earned Basic Salary]]*20%</f>
        <v>5835.2769230769227</v>
      </c>
      <c r="R68" s="1">
        <f>Table1[[#This Row],[Earned Basic Salary]]*10%</f>
        <v>2917.6384615384613</v>
      </c>
      <c r="S68" s="1">
        <f>Table1[[#This Row],[Earned Basic Salary]]*12%</f>
        <v>3501.1661538461535</v>
      </c>
      <c r="T68" s="1">
        <f>200</f>
        <v>200</v>
      </c>
      <c r="U68" s="1">
        <f>Table1[[#This Row],[PF]]+Table1[[#This Row],[Professional Tax]]</f>
        <v>3701.1661538461535</v>
      </c>
      <c r="V68" s="1">
        <f>Table1[[#This Row],[Overtime Hours]]*200</f>
        <v>1000</v>
      </c>
      <c r="W68" s="1">
        <f>Table1[[#This Row],[Earned Basic Salary]]+Table1[[#This Row],[HRA]]+Table1[[#This Row],[DA]]+Table1[[#This Row],[Overtime Pay]]</f>
        <v>38929.299999999996</v>
      </c>
      <c r="X68" s="1">
        <f>Table1[[#This Row],[Gross Salary]]-Table1[[#This Row],[Total Deduction]]</f>
        <v>35228.13384615384</v>
      </c>
      <c r="Y68" t="s">
        <v>37</v>
      </c>
      <c r="Z68" t="s">
        <v>106</v>
      </c>
      <c r="AA68" t="s">
        <v>384</v>
      </c>
      <c r="AB68" t="s">
        <v>385</v>
      </c>
    </row>
    <row r="69" spans="1:28" x14ac:dyDescent="0.3">
      <c r="A69" t="s">
        <v>386</v>
      </c>
      <c r="B69" t="s">
        <v>387</v>
      </c>
      <c r="C69">
        <v>31</v>
      </c>
      <c r="D69" t="s">
        <v>31</v>
      </c>
      <c r="E69" t="s">
        <v>121</v>
      </c>
      <c r="F69" t="s">
        <v>55</v>
      </c>
      <c r="G69" t="s">
        <v>388</v>
      </c>
      <c r="H69" t="s">
        <v>35</v>
      </c>
      <c r="I69" t="s">
        <v>36</v>
      </c>
      <c r="J69">
        <v>26</v>
      </c>
      <c r="K69">
        <v>25</v>
      </c>
      <c r="L69">
        <f t="shared" si="3"/>
        <v>1</v>
      </c>
      <c r="M69">
        <v>17</v>
      </c>
      <c r="N69">
        <v>33648</v>
      </c>
      <c r="O69" s="1">
        <f t="shared" si="4"/>
        <v>1294.1538461538462</v>
      </c>
      <c r="P69" s="1">
        <f t="shared" si="5"/>
        <v>32353.846153846156</v>
      </c>
      <c r="Q69" s="1">
        <f>Table1[[#This Row],[Earned Basic Salary]]*20%</f>
        <v>6470.7692307692314</v>
      </c>
      <c r="R69" s="1">
        <f>Table1[[#This Row],[Earned Basic Salary]]*10%</f>
        <v>3235.3846153846157</v>
      </c>
      <c r="S69" s="1">
        <f>Table1[[#This Row],[Earned Basic Salary]]*12%</f>
        <v>3882.4615384615386</v>
      </c>
      <c r="T69" s="1">
        <f>200</f>
        <v>200</v>
      </c>
      <c r="U69" s="1">
        <f>Table1[[#This Row],[PF]]+Table1[[#This Row],[Professional Tax]]</f>
        <v>4082.4615384615386</v>
      </c>
      <c r="V69" s="1">
        <f>Table1[[#This Row],[Overtime Hours]]*200</f>
        <v>3400</v>
      </c>
      <c r="W69" s="1">
        <f>Table1[[#This Row],[Earned Basic Salary]]+Table1[[#This Row],[HRA]]+Table1[[#This Row],[DA]]+Table1[[#This Row],[Overtime Pay]]</f>
        <v>45460.000000000007</v>
      </c>
      <c r="X69" s="1">
        <f>Table1[[#This Row],[Gross Salary]]-Table1[[#This Row],[Total Deduction]]</f>
        <v>41377.538461538468</v>
      </c>
      <c r="Y69" t="s">
        <v>37</v>
      </c>
      <c r="Z69" t="s">
        <v>106</v>
      </c>
      <c r="AA69" t="s">
        <v>389</v>
      </c>
      <c r="AB69" t="s">
        <v>390</v>
      </c>
    </row>
    <row r="70" spans="1:28" x14ac:dyDescent="0.3">
      <c r="A70" t="s">
        <v>391</v>
      </c>
      <c r="B70" t="s">
        <v>392</v>
      </c>
      <c r="C70">
        <v>22</v>
      </c>
      <c r="D70" t="s">
        <v>53</v>
      </c>
      <c r="E70" t="s">
        <v>121</v>
      </c>
      <c r="F70" t="s">
        <v>46</v>
      </c>
      <c r="G70" t="s">
        <v>393</v>
      </c>
      <c r="H70" t="s">
        <v>35</v>
      </c>
      <c r="I70" t="s">
        <v>36</v>
      </c>
      <c r="J70">
        <v>26</v>
      </c>
      <c r="K70">
        <v>24</v>
      </c>
      <c r="L70">
        <f t="shared" si="3"/>
        <v>2</v>
      </c>
      <c r="M70">
        <v>10</v>
      </c>
      <c r="N70">
        <v>29874</v>
      </c>
      <c r="O70" s="1">
        <f t="shared" si="4"/>
        <v>1149</v>
      </c>
      <c r="P70" s="1">
        <f t="shared" si="5"/>
        <v>27576</v>
      </c>
      <c r="Q70" s="1">
        <f>Table1[[#This Row],[Earned Basic Salary]]*20%</f>
        <v>5515.2000000000007</v>
      </c>
      <c r="R70" s="1">
        <f>Table1[[#This Row],[Earned Basic Salary]]*10%</f>
        <v>2757.6000000000004</v>
      </c>
      <c r="S70" s="1">
        <f>Table1[[#This Row],[Earned Basic Salary]]*12%</f>
        <v>3309.12</v>
      </c>
      <c r="T70" s="1">
        <f>200</f>
        <v>200</v>
      </c>
      <c r="U70" s="1">
        <f>Table1[[#This Row],[PF]]+Table1[[#This Row],[Professional Tax]]</f>
        <v>3509.12</v>
      </c>
      <c r="V70" s="1">
        <f>Table1[[#This Row],[Overtime Hours]]*200</f>
        <v>2000</v>
      </c>
      <c r="W70" s="1">
        <f>Table1[[#This Row],[Earned Basic Salary]]+Table1[[#This Row],[HRA]]+Table1[[#This Row],[DA]]+Table1[[#This Row],[Overtime Pay]]</f>
        <v>37848.799999999996</v>
      </c>
      <c r="X70" s="1">
        <f>Table1[[#This Row],[Gross Salary]]-Table1[[#This Row],[Total Deduction]]</f>
        <v>34339.679999999993</v>
      </c>
      <c r="Y70" t="s">
        <v>37</v>
      </c>
      <c r="Z70" t="s">
        <v>38</v>
      </c>
      <c r="AA70" t="s">
        <v>394</v>
      </c>
      <c r="AB70" t="s">
        <v>395</v>
      </c>
    </row>
    <row r="71" spans="1:28" x14ac:dyDescent="0.3">
      <c r="A71" t="s">
        <v>396</v>
      </c>
      <c r="B71" t="s">
        <v>132</v>
      </c>
      <c r="C71">
        <v>52</v>
      </c>
      <c r="D71" t="s">
        <v>133</v>
      </c>
      <c r="E71" t="s">
        <v>62</v>
      </c>
      <c r="F71" t="s">
        <v>46</v>
      </c>
      <c r="G71" t="s">
        <v>397</v>
      </c>
      <c r="H71" t="s">
        <v>35</v>
      </c>
      <c r="I71" t="s">
        <v>36</v>
      </c>
      <c r="J71">
        <v>26</v>
      </c>
      <c r="K71">
        <v>22</v>
      </c>
      <c r="L71">
        <f t="shared" si="3"/>
        <v>4</v>
      </c>
      <c r="M71">
        <v>15</v>
      </c>
      <c r="N71">
        <v>49917</v>
      </c>
      <c r="O71" s="1">
        <f t="shared" si="4"/>
        <v>1919.8846153846155</v>
      </c>
      <c r="P71" s="1">
        <f t="shared" si="5"/>
        <v>42237.461538461539</v>
      </c>
      <c r="Q71" s="1">
        <f>Table1[[#This Row],[Earned Basic Salary]]*20%</f>
        <v>8447.4923076923078</v>
      </c>
      <c r="R71" s="1">
        <f>Table1[[#This Row],[Earned Basic Salary]]*10%</f>
        <v>4223.7461538461539</v>
      </c>
      <c r="S71" s="1">
        <f>Table1[[#This Row],[Earned Basic Salary]]*12%</f>
        <v>5068.4953846153849</v>
      </c>
      <c r="T71" s="1">
        <f>200</f>
        <v>200</v>
      </c>
      <c r="U71" s="1">
        <f>Table1[[#This Row],[PF]]+Table1[[#This Row],[Professional Tax]]</f>
        <v>5268.4953846153849</v>
      </c>
      <c r="V71" s="1">
        <f>Table1[[#This Row],[Overtime Hours]]*200</f>
        <v>3000</v>
      </c>
      <c r="W71" s="1">
        <f>Table1[[#This Row],[Earned Basic Salary]]+Table1[[#This Row],[HRA]]+Table1[[#This Row],[DA]]+Table1[[#This Row],[Overtime Pay]]</f>
        <v>57908.7</v>
      </c>
      <c r="X71" s="1">
        <f>Table1[[#This Row],[Gross Salary]]-Table1[[#This Row],[Total Deduction]]</f>
        <v>52640.204615384609</v>
      </c>
      <c r="Y71" t="s">
        <v>37</v>
      </c>
      <c r="Z71" t="s">
        <v>106</v>
      </c>
      <c r="AA71" t="s">
        <v>398</v>
      </c>
      <c r="AB71" t="s">
        <v>399</v>
      </c>
    </row>
    <row r="72" spans="1:28" x14ac:dyDescent="0.3">
      <c r="A72" t="s">
        <v>400</v>
      </c>
      <c r="B72" t="s">
        <v>401</v>
      </c>
      <c r="C72">
        <v>26</v>
      </c>
      <c r="D72" t="s">
        <v>53</v>
      </c>
      <c r="E72" t="s">
        <v>54</v>
      </c>
      <c r="F72" t="s">
        <v>46</v>
      </c>
      <c r="G72" t="s">
        <v>402</v>
      </c>
      <c r="H72" t="s">
        <v>35</v>
      </c>
      <c r="I72" t="s">
        <v>36</v>
      </c>
      <c r="J72">
        <v>26</v>
      </c>
      <c r="K72">
        <v>24</v>
      </c>
      <c r="L72">
        <f t="shared" si="3"/>
        <v>2</v>
      </c>
      <c r="M72">
        <v>5</v>
      </c>
      <c r="N72">
        <v>73182</v>
      </c>
      <c r="O72" s="1">
        <f t="shared" si="4"/>
        <v>2814.6923076923076</v>
      </c>
      <c r="P72" s="1">
        <f t="shared" si="5"/>
        <v>67552.615384615376</v>
      </c>
      <c r="Q72" s="1">
        <f>Table1[[#This Row],[Earned Basic Salary]]*20%</f>
        <v>13510.523076923077</v>
      </c>
      <c r="R72" s="1">
        <f>Table1[[#This Row],[Earned Basic Salary]]*10%</f>
        <v>6755.2615384615383</v>
      </c>
      <c r="S72" s="1">
        <f>Table1[[#This Row],[Earned Basic Salary]]*12%</f>
        <v>8106.3138461538447</v>
      </c>
      <c r="T72" s="1">
        <f>200</f>
        <v>200</v>
      </c>
      <c r="U72" s="1">
        <f>Table1[[#This Row],[PF]]+Table1[[#This Row],[Professional Tax]]</f>
        <v>8306.3138461538438</v>
      </c>
      <c r="V72" s="1">
        <f>Table1[[#This Row],[Overtime Hours]]*200</f>
        <v>1000</v>
      </c>
      <c r="W72" s="1">
        <f>Table1[[#This Row],[Earned Basic Salary]]+Table1[[#This Row],[HRA]]+Table1[[#This Row],[DA]]+Table1[[#This Row],[Overtime Pay]]</f>
        <v>88818.39999999998</v>
      </c>
      <c r="X72" s="1">
        <f>Table1[[#This Row],[Gross Salary]]-Table1[[#This Row],[Total Deduction]]</f>
        <v>80512.086153846132</v>
      </c>
      <c r="Y72" t="s">
        <v>37</v>
      </c>
      <c r="Z72" t="s">
        <v>48</v>
      </c>
      <c r="AA72" t="s">
        <v>403</v>
      </c>
      <c r="AB72" t="s">
        <v>404</v>
      </c>
    </row>
    <row r="73" spans="1:28" x14ac:dyDescent="0.3">
      <c r="A73" t="s">
        <v>405</v>
      </c>
      <c r="B73" t="s">
        <v>406</v>
      </c>
      <c r="C73">
        <v>37</v>
      </c>
      <c r="D73" t="s">
        <v>31</v>
      </c>
      <c r="E73" t="s">
        <v>32</v>
      </c>
      <c r="F73" t="s">
        <v>89</v>
      </c>
      <c r="G73" t="s">
        <v>407</v>
      </c>
      <c r="H73" t="s">
        <v>35</v>
      </c>
      <c r="I73" t="s">
        <v>36</v>
      </c>
      <c r="J73">
        <v>26</v>
      </c>
      <c r="K73">
        <v>25</v>
      </c>
      <c r="L73">
        <f t="shared" si="3"/>
        <v>1</v>
      </c>
      <c r="M73">
        <v>9</v>
      </c>
      <c r="N73">
        <v>72198</v>
      </c>
      <c r="O73" s="1">
        <f t="shared" si="4"/>
        <v>2776.8461538461538</v>
      </c>
      <c r="P73" s="1">
        <f t="shared" si="5"/>
        <v>69421.153846153844</v>
      </c>
      <c r="Q73" s="1">
        <f>Table1[[#This Row],[Earned Basic Salary]]*20%</f>
        <v>13884.23076923077</v>
      </c>
      <c r="R73" s="1">
        <f>Table1[[#This Row],[Earned Basic Salary]]*10%</f>
        <v>6942.1153846153848</v>
      </c>
      <c r="S73" s="1">
        <f>Table1[[#This Row],[Earned Basic Salary]]*12%</f>
        <v>8330.538461538461</v>
      </c>
      <c r="T73" s="1">
        <f>200</f>
        <v>200</v>
      </c>
      <c r="U73" s="1">
        <f>Table1[[#This Row],[PF]]+Table1[[#This Row],[Professional Tax]]</f>
        <v>8530.538461538461</v>
      </c>
      <c r="V73" s="1">
        <f>Table1[[#This Row],[Overtime Hours]]*200</f>
        <v>1800</v>
      </c>
      <c r="W73" s="1">
        <f>Table1[[#This Row],[Earned Basic Salary]]+Table1[[#This Row],[HRA]]+Table1[[#This Row],[DA]]+Table1[[#This Row],[Overtime Pay]]</f>
        <v>92047.5</v>
      </c>
      <c r="X73" s="1">
        <f>Table1[[#This Row],[Gross Salary]]-Table1[[#This Row],[Total Deduction]]</f>
        <v>83516.961538461532</v>
      </c>
      <c r="Y73" t="s">
        <v>37</v>
      </c>
      <c r="Z73" t="s">
        <v>95</v>
      </c>
      <c r="AA73" t="s">
        <v>408</v>
      </c>
      <c r="AB73" t="s">
        <v>409</v>
      </c>
    </row>
    <row r="74" spans="1:28" x14ac:dyDescent="0.3">
      <c r="A74" t="s">
        <v>410</v>
      </c>
      <c r="B74" t="s">
        <v>382</v>
      </c>
      <c r="C74">
        <v>24</v>
      </c>
      <c r="D74" t="s">
        <v>31</v>
      </c>
      <c r="E74" t="s">
        <v>82</v>
      </c>
      <c r="F74" t="s">
        <v>69</v>
      </c>
      <c r="G74" t="s">
        <v>411</v>
      </c>
      <c r="H74" t="s">
        <v>35</v>
      </c>
      <c r="I74" t="s">
        <v>36</v>
      </c>
      <c r="J74">
        <v>26</v>
      </c>
      <c r="K74">
        <v>24</v>
      </c>
      <c r="L74">
        <f t="shared" si="3"/>
        <v>2</v>
      </c>
      <c r="M74">
        <v>10</v>
      </c>
      <c r="N74">
        <v>33166</v>
      </c>
      <c r="O74" s="1">
        <f t="shared" si="4"/>
        <v>1275.6153846153845</v>
      </c>
      <c r="P74" s="1">
        <f t="shared" si="5"/>
        <v>30614.769230769227</v>
      </c>
      <c r="Q74" s="1">
        <f>Table1[[#This Row],[Earned Basic Salary]]*20%</f>
        <v>6122.9538461538459</v>
      </c>
      <c r="R74" s="1">
        <f>Table1[[#This Row],[Earned Basic Salary]]*10%</f>
        <v>3061.476923076923</v>
      </c>
      <c r="S74" s="1">
        <f>Table1[[#This Row],[Earned Basic Salary]]*12%</f>
        <v>3673.7723076923071</v>
      </c>
      <c r="T74" s="1">
        <f>200</f>
        <v>200</v>
      </c>
      <c r="U74" s="1">
        <f>Table1[[#This Row],[PF]]+Table1[[#This Row],[Professional Tax]]</f>
        <v>3873.7723076923071</v>
      </c>
      <c r="V74" s="1">
        <f>Table1[[#This Row],[Overtime Hours]]*200</f>
        <v>2000</v>
      </c>
      <c r="W74" s="1">
        <f>Table1[[#This Row],[Earned Basic Salary]]+Table1[[#This Row],[HRA]]+Table1[[#This Row],[DA]]+Table1[[#This Row],[Overtime Pay]]</f>
        <v>41799.199999999997</v>
      </c>
      <c r="X74" s="1">
        <f>Table1[[#This Row],[Gross Salary]]-Table1[[#This Row],[Total Deduction]]</f>
        <v>37925.42769230769</v>
      </c>
      <c r="Y74" t="s">
        <v>37</v>
      </c>
      <c r="Z74" t="s">
        <v>48</v>
      </c>
      <c r="AA74" t="s">
        <v>412</v>
      </c>
      <c r="AB74" t="s">
        <v>413</v>
      </c>
    </row>
    <row r="75" spans="1:28" x14ac:dyDescent="0.3">
      <c r="A75" t="s">
        <v>414</v>
      </c>
      <c r="B75" t="s">
        <v>415</v>
      </c>
      <c r="C75">
        <v>53</v>
      </c>
      <c r="D75" t="s">
        <v>75</v>
      </c>
      <c r="E75" t="s">
        <v>45</v>
      </c>
      <c r="F75" t="s">
        <v>63</v>
      </c>
      <c r="G75" t="s">
        <v>416</v>
      </c>
      <c r="H75" t="s">
        <v>35</v>
      </c>
      <c r="I75" t="s">
        <v>36</v>
      </c>
      <c r="J75">
        <v>26</v>
      </c>
      <c r="K75">
        <v>22</v>
      </c>
      <c r="L75">
        <f t="shared" si="3"/>
        <v>4</v>
      </c>
      <c r="M75">
        <v>20</v>
      </c>
      <c r="N75">
        <v>19993</v>
      </c>
      <c r="O75" s="1">
        <f t="shared" si="4"/>
        <v>768.96153846153845</v>
      </c>
      <c r="P75" s="1">
        <f t="shared" si="5"/>
        <v>16917.153846153848</v>
      </c>
      <c r="Q75" s="1">
        <f>Table1[[#This Row],[Earned Basic Salary]]*20%</f>
        <v>3383.4307692307698</v>
      </c>
      <c r="R75" s="1">
        <f>Table1[[#This Row],[Earned Basic Salary]]*10%</f>
        <v>1691.7153846153849</v>
      </c>
      <c r="S75" s="1">
        <f>Table1[[#This Row],[Earned Basic Salary]]*12%</f>
        <v>2030.0584615384616</v>
      </c>
      <c r="T75" s="1">
        <f>200</f>
        <v>200</v>
      </c>
      <c r="U75" s="1">
        <f>Table1[[#This Row],[PF]]+Table1[[#This Row],[Professional Tax]]</f>
        <v>2230.0584615384614</v>
      </c>
      <c r="V75" s="1">
        <f>Table1[[#This Row],[Overtime Hours]]*200</f>
        <v>4000</v>
      </c>
      <c r="W75" s="1">
        <f>Table1[[#This Row],[Earned Basic Salary]]+Table1[[#This Row],[HRA]]+Table1[[#This Row],[DA]]+Table1[[#This Row],[Overtime Pay]]</f>
        <v>25992.300000000003</v>
      </c>
      <c r="X75" s="1">
        <f>Table1[[#This Row],[Gross Salary]]-Table1[[#This Row],[Total Deduction]]</f>
        <v>23762.241538461541</v>
      </c>
      <c r="Y75" t="s">
        <v>37</v>
      </c>
      <c r="Z75" t="s">
        <v>38</v>
      </c>
      <c r="AA75" t="s">
        <v>417</v>
      </c>
      <c r="AB75" t="s">
        <v>418</v>
      </c>
    </row>
    <row r="76" spans="1:28" x14ac:dyDescent="0.3">
      <c r="A76" t="s">
        <v>419</v>
      </c>
      <c r="B76" t="s">
        <v>420</v>
      </c>
      <c r="C76">
        <v>36</v>
      </c>
      <c r="D76" t="s">
        <v>133</v>
      </c>
      <c r="E76" t="s">
        <v>45</v>
      </c>
      <c r="F76" t="s">
        <v>69</v>
      </c>
      <c r="G76" t="s">
        <v>421</v>
      </c>
      <c r="H76" t="s">
        <v>35</v>
      </c>
      <c r="I76" t="s">
        <v>36</v>
      </c>
      <c r="J76">
        <v>26</v>
      </c>
      <c r="K76">
        <v>23</v>
      </c>
      <c r="L76">
        <f t="shared" si="3"/>
        <v>3</v>
      </c>
      <c r="M76">
        <v>15</v>
      </c>
      <c r="N76">
        <v>24330</v>
      </c>
      <c r="O76" s="1">
        <f t="shared" si="4"/>
        <v>935.76923076923072</v>
      </c>
      <c r="P76" s="1">
        <f t="shared" si="5"/>
        <v>21522.692307692305</v>
      </c>
      <c r="Q76" s="1">
        <f>Table1[[#This Row],[Earned Basic Salary]]*20%</f>
        <v>4304.538461538461</v>
      </c>
      <c r="R76" s="1">
        <f>Table1[[#This Row],[Earned Basic Salary]]*10%</f>
        <v>2152.2692307692305</v>
      </c>
      <c r="S76" s="1">
        <f>Table1[[#This Row],[Earned Basic Salary]]*12%</f>
        <v>2582.7230769230764</v>
      </c>
      <c r="T76" s="1">
        <f>200</f>
        <v>200</v>
      </c>
      <c r="U76" s="1">
        <f>Table1[[#This Row],[PF]]+Table1[[#This Row],[Professional Tax]]</f>
        <v>2782.7230769230764</v>
      </c>
      <c r="V76" s="1">
        <f>Table1[[#This Row],[Overtime Hours]]*200</f>
        <v>3000</v>
      </c>
      <c r="W76" s="1">
        <f>Table1[[#This Row],[Earned Basic Salary]]+Table1[[#This Row],[HRA]]+Table1[[#This Row],[DA]]+Table1[[#This Row],[Overtime Pay]]</f>
        <v>30979.499999999996</v>
      </c>
      <c r="X76" s="1">
        <f>Table1[[#This Row],[Gross Salary]]-Table1[[#This Row],[Total Deduction]]</f>
        <v>28196.776923076919</v>
      </c>
      <c r="Y76" t="s">
        <v>37</v>
      </c>
      <c r="Z76" t="s">
        <v>95</v>
      </c>
      <c r="AA76" t="s">
        <v>422</v>
      </c>
      <c r="AB76" t="s">
        <v>423</v>
      </c>
    </row>
    <row r="77" spans="1:28" x14ac:dyDescent="0.3">
      <c r="A77" t="s">
        <v>424</v>
      </c>
      <c r="B77" t="s">
        <v>425</v>
      </c>
      <c r="C77">
        <v>23</v>
      </c>
      <c r="D77" t="s">
        <v>31</v>
      </c>
      <c r="E77" t="s">
        <v>54</v>
      </c>
      <c r="F77" t="s">
        <v>89</v>
      </c>
      <c r="G77" t="s">
        <v>426</v>
      </c>
      <c r="H77" t="s">
        <v>35</v>
      </c>
      <c r="I77" t="s">
        <v>36</v>
      </c>
      <c r="J77">
        <v>26</v>
      </c>
      <c r="K77">
        <v>22</v>
      </c>
      <c r="L77">
        <f t="shared" si="3"/>
        <v>4</v>
      </c>
      <c r="M77">
        <v>15</v>
      </c>
      <c r="N77">
        <v>60141</v>
      </c>
      <c r="O77" s="1">
        <f t="shared" si="4"/>
        <v>2313.1153846153848</v>
      </c>
      <c r="P77" s="1">
        <f t="shared" si="5"/>
        <v>50888.538461538468</v>
      </c>
      <c r="Q77" s="1">
        <f>Table1[[#This Row],[Earned Basic Salary]]*20%</f>
        <v>10177.707692307695</v>
      </c>
      <c r="R77" s="1">
        <f>Table1[[#This Row],[Earned Basic Salary]]*10%</f>
        <v>5088.8538461538474</v>
      </c>
      <c r="S77" s="1">
        <f>Table1[[#This Row],[Earned Basic Salary]]*12%</f>
        <v>6106.6246153846159</v>
      </c>
      <c r="T77" s="1">
        <f>200</f>
        <v>200</v>
      </c>
      <c r="U77" s="1">
        <f>Table1[[#This Row],[PF]]+Table1[[#This Row],[Professional Tax]]</f>
        <v>6306.6246153846159</v>
      </c>
      <c r="V77" s="1">
        <f>Table1[[#This Row],[Overtime Hours]]*200</f>
        <v>3000</v>
      </c>
      <c r="W77" s="1">
        <f>Table1[[#This Row],[Earned Basic Salary]]+Table1[[#This Row],[HRA]]+Table1[[#This Row],[DA]]+Table1[[#This Row],[Overtime Pay]]</f>
        <v>69155.100000000006</v>
      </c>
      <c r="X77" s="1">
        <f>Table1[[#This Row],[Gross Salary]]-Table1[[#This Row],[Total Deduction]]</f>
        <v>62848.475384615391</v>
      </c>
      <c r="Y77" t="s">
        <v>37</v>
      </c>
      <c r="Z77" t="s">
        <v>106</v>
      </c>
      <c r="AA77" t="s">
        <v>427</v>
      </c>
      <c r="AB77" t="s">
        <v>428</v>
      </c>
    </row>
    <row r="78" spans="1:28" x14ac:dyDescent="0.3">
      <c r="A78" t="s">
        <v>429</v>
      </c>
      <c r="B78" t="s">
        <v>430</v>
      </c>
      <c r="C78">
        <v>26</v>
      </c>
      <c r="D78" t="s">
        <v>81</v>
      </c>
      <c r="E78" t="s">
        <v>62</v>
      </c>
      <c r="F78" t="s">
        <v>89</v>
      </c>
      <c r="G78" t="s">
        <v>431</v>
      </c>
      <c r="H78" t="s">
        <v>35</v>
      </c>
      <c r="I78" t="s">
        <v>36</v>
      </c>
      <c r="J78">
        <v>26</v>
      </c>
      <c r="K78">
        <v>22</v>
      </c>
      <c r="L78">
        <f t="shared" si="3"/>
        <v>4</v>
      </c>
      <c r="M78">
        <v>7</v>
      </c>
      <c r="N78">
        <v>26946</v>
      </c>
      <c r="O78" s="1">
        <f t="shared" si="4"/>
        <v>1036.3846153846155</v>
      </c>
      <c r="P78" s="1">
        <f t="shared" si="5"/>
        <v>22800.461538461539</v>
      </c>
      <c r="Q78" s="1">
        <f>Table1[[#This Row],[Earned Basic Salary]]*20%</f>
        <v>4560.0923076923082</v>
      </c>
      <c r="R78" s="1">
        <f>Table1[[#This Row],[Earned Basic Salary]]*10%</f>
        <v>2280.0461538461541</v>
      </c>
      <c r="S78" s="1">
        <f>Table1[[#This Row],[Earned Basic Salary]]*12%</f>
        <v>2736.0553846153844</v>
      </c>
      <c r="T78" s="1">
        <f>200</f>
        <v>200</v>
      </c>
      <c r="U78" s="1">
        <f>Table1[[#This Row],[PF]]+Table1[[#This Row],[Professional Tax]]</f>
        <v>2936.0553846153844</v>
      </c>
      <c r="V78" s="1">
        <f>Table1[[#This Row],[Overtime Hours]]*200</f>
        <v>1400</v>
      </c>
      <c r="W78" s="1">
        <f>Table1[[#This Row],[Earned Basic Salary]]+Table1[[#This Row],[HRA]]+Table1[[#This Row],[DA]]+Table1[[#This Row],[Overtime Pay]]</f>
        <v>31040.6</v>
      </c>
      <c r="X78" s="1">
        <f>Table1[[#This Row],[Gross Salary]]-Table1[[#This Row],[Total Deduction]]</f>
        <v>28104.544615384613</v>
      </c>
      <c r="Y78" t="s">
        <v>37</v>
      </c>
      <c r="Z78" t="s">
        <v>38</v>
      </c>
      <c r="AA78" t="s">
        <v>432</v>
      </c>
      <c r="AB78" t="s">
        <v>433</v>
      </c>
    </row>
    <row r="79" spans="1:28" x14ac:dyDescent="0.3">
      <c r="A79" t="s">
        <v>434</v>
      </c>
      <c r="B79" t="s">
        <v>425</v>
      </c>
      <c r="C79">
        <v>52</v>
      </c>
      <c r="D79" t="s">
        <v>81</v>
      </c>
      <c r="E79" t="s">
        <v>32</v>
      </c>
      <c r="F79" t="s">
        <v>69</v>
      </c>
      <c r="G79" t="s">
        <v>435</v>
      </c>
      <c r="H79" t="s">
        <v>35</v>
      </c>
      <c r="I79" t="s">
        <v>36</v>
      </c>
      <c r="J79">
        <v>26</v>
      </c>
      <c r="K79">
        <v>24</v>
      </c>
      <c r="L79">
        <f t="shared" si="3"/>
        <v>2</v>
      </c>
      <c r="M79">
        <v>15</v>
      </c>
      <c r="N79">
        <v>38452</v>
      </c>
      <c r="O79" s="1">
        <f t="shared" si="4"/>
        <v>1478.9230769230769</v>
      </c>
      <c r="P79" s="1">
        <f t="shared" si="5"/>
        <v>35494.153846153844</v>
      </c>
      <c r="Q79" s="1">
        <f>Table1[[#This Row],[Earned Basic Salary]]*20%</f>
        <v>7098.830769230769</v>
      </c>
      <c r="R79" s="1">
        <f>Table1[[#This Row],[Earned Basic Salary]]*10%</f>
        <v>3549.4153846153845</v>
      </c>
      <c r="S79" s="1">
        <f>Table1[[#This Row],[Earned Basic Salary]]*12%</f>
        <v>4259.2984615384612</v>
      </c>
      <c r="T79" s="1">
        <f>200</f>
        <v>200</v>
      </c>
      <c r="U79" s="1">
        <f>Table1[[#This Row],[PF]]+Table1[[#This Row],[Professional Tax]]</f>
        <v>4459.2984615384612</v>
      </c>
      <c r="V79" s="1">
        <f>Table1[[#This Row],[Overtime Hours]]*200</f>
        <v>3000</v>
      </c>
      <c r="W79" s="1">
        <f>Table1[[#This Row],[Earned Basic Salary]]+Table1[[#This Row],[HRA]]+Table1[[#This Row],[DA]]+Table1[[#This Row],[Overtime Pay]]</f>
        <v>49142.400000000001</v>
      </c>
      <c r="X79" s="1">
        <f>Table1[[#This Row],[Gross Salary]]-Table1[[#This Row],[Total Deduction]]</f>
        <v>44683.101538461538</v>
      </c>
      <c r="Y79" t="s">
        <v>37</v>
      </c>
      <c r="Z79" t="s">
        <v>106</v>
      </c>
      <c r="AA79" t="s">
        <v>436</v>
      </c>
      <c r="AB79" t="s">
        <v>437</v>
      </c>
    </row>
    <row r="80" spans="1:28" x14ac:dyDescent="0.3">
      <c r="A80" t="s">
        <v>438</v>
      </c>
      <c r="B80" t="s">
        <v>42</v>
      </c>
      <c r="C80">
        <v>26</v>
      </c>
      <c r="D80" t="s">
        <v>127</v>
      </c>
      <c r="E80" t="s">
        <v>82</v>
      </c>
      <c r="F80" t="s">
        <v>33</v>
      </c>
      <c r="G80" t="s">
        <v>439</v>
      </c>
      <c r="H80" t="s">
        <v>35</v>
      </c>
      <c r="I80" t="s">
        <v>36</v>
      </c>
      <c r="J80">
        <v>26</v>
      </c>
      <c r="K80">
        <v>23</v>
      </c>
      <c r="L80">
        <f t="shared" si="3"/>
        <v>3</v>
      </c>
      <c r="M80">
        <v>4</v>
      </c>
      <c r="N80">
        <v>75019</v>
      </c>
      <c r="O80" s="1">
        <f t="shared" si="4"/>
        <v>2885.3461538461538</v>
      </c>
      <c r="P80" s="1">
        <f t="shared" si="5"/>
        <v>66362.961538461532</v>
      </c>
      <c r="Q80" s="1">
        <f>Table1[[#This Row],[Earned Basic Salary]]*20%</f>
        <v>13272.592307692306</v>
      </c>
      <c r="R80" s="1">
        <f>Table1[[#This Row],[Earned Basic Salary]]*10%</f>
        <v>6636.2961538461532</v>
      </c>
      <c r="S80" s="1">
        <f>Table1[[#This Row],[Earned Basic Salary]]*12%</f>
        <v>7963.5553846153834</v>
      </c>
      <c r="T80" s="1">
        <f>200</f>
        <v>200</v>
      </c>
      <c r="U80" s="1">
        <f>Table1[[#This Row],[PF]]+Table1[[#This Row],[Professional Tax]]</f>
        <v>8163.5553846153834</v>
      </c>
      <c r="V80" s="1">
        <f>Table1[[#This Row],[Overtime Hours]]*200</f>
        <v>800</v>
      </c>
      <c r="W80" s="1">
        <f>Table1[[#This Row],[Earned Basic Salary]]+Table1[[#This Row],[HRA]]+Table1[[#This Row],[DA]]+Table1[[#This Row],[Overtime Pay]]</f>
        <v>87071.849999999991</v>
      </c>
      <c r="X80" s="1">
        <f>Table1[[#This Row],[Gross Salary]]-Table1[[#This Row],[Total Deduction]]</f>
        <v>78908.294615384613</v>
      </c>
      <c r="Y80" t="s">
        <v>37</v>
      </c>
      <c r="Z80" t="s">
        <v>95</v>
      </c>
      <c r="AA80" t="s">
        <v>440</v>
      </c>
      <c r="AB80" t="s">
        <v>441</v>
      </c>
    </row>
    <row r="81" spans="1:28" x14ac:dyDescent="0.3">
      <c r="A81" t="s">
        <v>442</v>
      </c>
      <c r="B81" t="s">
        <v>443</v>
      </c>
      <c r="C81">
        <v>34</v>
      </c>
      <c r="D81" t="s">
        <v>133</v>
      </c>
      <c r="E81" t="s">
        <v>45</v>
      </c>
      <c r="F81" t="s">
        <v>83</v>
      </c>
      <c r="G81" t="s">
        <v>444</v>
      </c>
      <c r="H81" t="s">
        <v>35</v>
      </c>
      <c r="I81" t="s">
        <v>36</v>
      </c>
      <c r="J81">
        <v>26</v>
      </c>
      <c r="K81">
        <v>24</v>
      </c>
      <c r="L81">
        <f t="shared" si="3"/>
        <v>2</v>
      </c>
      <c r="M81">
        <v>0</v>
      </c>
      <c r="N81">
        <v>33820</v>
      </c>
      <c r="O81" s="1">
        <f t="shared" si="4"/>
        <v>1300.7692307692307</v>
      </c>
      <c r="P81" s="1">
        <f t="shared" si="5"/>
        <v>31218.461538461539</v>
      </c>
      <c r="Q81" s="1">
        <f>Table1[[#This Row],[Earned Basic Salary]]*20%</f>
        <v>6243.6923076923085</v>
      </c>
      <c r="R81" s="1">
        <f>Table1[[#This Row],[Earned Basic Salary]]*10%</f>
        <v>3121.8461538461543</v>
      </c>
      <c r="S81" s="1">
        <f>Table1[[#This Row],[Earned Basic Salary]]*12%</f>
        <v>3746.2153846153847</v>
      </c>
      <c r="T81" s="1">
        <f>200</f>
        <v>200</v>
      </c>
      <c r="U81" s="1">
        <f>Table1[[#This Row],[PF]]+Table1[[#This Row],[Professional Tax]]</f>
        <v>3946.2153846153847</v>
      </c>
      <c r="V81" s="1">
        <f>Table1[[#This Row],[Overtime Hours]]*200</f>
        <v>0</v>
      </c>
      <c r="W81" s="1">
        <f>Table1[[#This Row],[Earned Basic Salary]]+Table1[[#This Row],[HRA]]+Table1[[#This Row],[DA]]+Table1[[#This Row],[Overtime Pay]]</f>
        <v>40584</v>
      </c>
      <c r="X81" s="1">
        <f>Table1[[#This Row],[Gross Salary]]-Table1[[#This Row],[Total Deduction]]</f>
        <v>36637.784615384619</v>
      </c>
      <c r="Y81" t="s">
        <v>37</v>
      </c>
      <c r="Z81" t="s">
        <v>95</v>
      </c>
      <c r="AA81" t="s">
        <v>445</v>
      </c>
      <c r="AB81" t="s">
        <v>446</v>
      </c>
    </row>
    <row r="82" spans="1:28" x14ac:dyDescent="0.3">
      <c r="A82" t="s">
        <v>447</v>
      </c>
      <c r="B82" t="s">
        <v>448</v>
      </c>
      <c r="C82">
        <v>50</v>
      </c>
      <c r="D82" t="s">
        <v>81</v>
      </c>
      <c r="E82" t="s">
        <v>32</v>
      </c>
      <c r="F82" t="s">
        <v>89</v>
      </c>
      <c r="G82" t="s">
        <v>449</v>
      </c>
      <c r="H82" t="s">
        <v>35</v>
      </c>
      <c r="I82" t="s">
        <v>36</v>
      </c>
      <c r="J82">
        <v>26</v>
      </c>
      <c r="K82">
        <v>26</v>
      </c>
      <c r="L82">
        <f t="shared" si="3"/>
        <v>0</v>
      </c>
      <c r="M82">
        <v>0</v>
      </c>
      <c r="N82">
        <v>68370</v>
      </c>
      <c r="O82" s="1">
        <f t="shared" si="4"/>
        <v>2629.6153846153848</v>
      </c>
      <c r="P82" s="1">
        <f t="shared" si="5"/>
        <v>68370</v>
      </c>
      <c r="Q82" s="1">
        <f>Table1[[#This Row],[Earned Basic Salary]]*20%</f>
        <v>13674</v>
      </c>
      <c r="R82" s="1">
        <f>Table1[[#This Row],[Earned Basic Salary]]*10%</f>
        <v>6837</v>
      </c>
      <c r="S82" s="1">
        <f>Table1[[#This Row],[Earned Basic Salary]]*12%</f>
        <v>8204.4</v>
      </c>
      <c r="T82" s="1">
        <f>200</f>
        <v>200</v>
      </c>
      <c r="U82" s="1">
        <f>Table1[[#This Row],[PF]]+Table1[[#This Row],[Professional Tax]]</f>
        <v>8404.4</v>
      </c>
      <c r="V82" s="1">
        <f>Table1[[#This Row],[Overtime Hours]]*200</f>
        <v>0</v>
      </c>
      <c r="W82" s="1">
        <f>Table1[[#This Row],[Earned Basic Salary]]+Table1[[#This Row],[HRA]]+Table1[[#This Row],[DA]]+Table1[[#This Row],[Overtime Pay]]</f>
        <v>88881</v>
      </c>
      <c r="X82" s="1">
        <f>Table1[[#This Row],[Gross Salary]]-Table1[[#This Row],[Total Deduction]]</f>
        <v>80476.600000000006</v>
      </c>
      <c r="Y82" t="s">
        <v>37</v>
      </c>
      <c r="Z82" t="s">
        <v>95</v>
      </c>
      <c r="AA82" t="s">
        <v>450</v>
      </c>
      <c r="AB82" t="s">
        <v>451</v>
      </c>
    </row>
    <row r="83" spans="1:28" x14ac:dyDescent="0.3">
      <c r="A83" t="s">
        <v>452</v>
      </c>
      <c r="B83" t="s">
        <v>270</v>
      </c>
      <c r="C83">
        <v>23</v>
      </c>
      <c r="D83" t="s">
        <v>44</v>
      </c>
      <c r="E83" t="s">
        <v>32</v>
      </c>
      <c r="F83" t="s">
        <v>83</v>
      </c>
      <c r="G83" t="s">
        <v>453</v>
      </c>
      <c r="H83" t="s">
        <v>35</v>
      </c>
      <c r="I83" t="s">
        <v>36</v>
      </c>
      <c r="J83">
        <v>26</v>
      </c>
      <c r="K83">
        <v>26</v>
      </c>
      <c r="L83">
        <f t="shared" si="3"/>
        <v>0</v>
      </c>
      <c r="M83">
        <v>13</v>
      </c>
      <c r="N83">
        <v>28539</v>
      </c>
      <c r="O83" s="1">
        <f t="shared" si="4"/>
        <v>1097.6538461538462</v>
      </c>
      <c r="P83" s="1">
        <f t="shared" si="5"/>
        <v>28539</v>
      </c>
      <c r="Q83" s="1">
        <f>Table1[[#This Row],[Earned Basic Salary]]*20%</f>
        <v>5707.8</v>
      </c>
      <c r="R83" s="1">
        <f>Table1[[#This Row],[Earned Basic Salary]]*10%</f>
        <v>2853.9</v>
      </c>
      <c r="S83" s="1">
        <f>Table1[[#This Row],[Earned Basic Salary]]*12%</f>
        <v>3424.68</v>
      </c>
      <c r="T83" s="1">
        <f>200</f>
        <v>200</v>
      </c>
      <c r="U83" s="1">
        <f>Table1[[#This Row],[PF]]+Table1[[#This Row],[Professional Tax]]</f>
        <v>3624.68</v>
      </c>
      <c r="V83" s="1">
        <f>Table1[[#This Row],[Overtime Hours]]*200</f>
        <v>2600</v>
      </c>
      <c r="W83" s="1">
        <f>Table1[[#This Row],[Earned Basic Salary]]+Table1[[#This Row],[HRA]]+Table1[[#This Row],[DA]]+Table1[[#This Row],[Overtime Pay]]</f>
        <v>39700.700000000004</v>
      </c>
      <c r="X83" s="1">
        <f>Table1[[#This Row],[Gross Salary]]-Table1[[#This Row],[Total Deduction]]</f>
        <v>36076.020000000004</v>
      </c>
      <c r="Y83" t="s">
        <v>37</v>
      </c>
      <c r="Z83" t="s">
        <v>106</v>
      </c>
      <c r="AA83" t="s">
        <v>454</v>
      </c>
      <c r="AB83" t="s">
        <v>455</v>
      </c>
    </row>
    <row r="84" spans="1:28" x14ac:dyDescent="0.3">
      <c r="A84" t="s">
        <v>456</v>
      </c>
      <c r="B84" t="s">
        <v>425</v>
      </c>
      <c r="C84">
        <v>40</v>
      </c>
      <c r="D84" t="s">
        <v>53</v>
      </c>
      <c r="E84" t="s">
        <v>45</v>
      </c>
      <c r="F84" t="s">
        <v>83</v>
      </c>
      <c r="G84" t="s">
        <v>457</v>
      </c>
      <c r="H84" t="s">
        <v>35</v>
      </c>
      <c r="I84" t="s">
        <v>36</v>
      </c>
      <c r="J84">
        <v>26</v>
      </c>
      <c r="K84">
        <v>22</v>
      </c>
      <c r="L84">
        <f t="shared" si="3"/>
        <v>4</v>
      </c>
      <c r="M84">
        <v>10</v>
      </c>
      <c r="N84">
        <v>68466</v>
      </c>
      <c r="O84" s="1">
        <f t="shared" si="4"/>
        <v>2633.3076923076924</v>
      </c>
      <c r="P84" s="1">
        <f t="shared" si="5"/>
        <v>57932.769230769234</v>
      </c>
      <c r="Q84" s="1">
        <f>Table1[[#This Row],[Earned Basic Salary]]*20%</f>
        <v>11586.553846153847</v>
      </c>
      <c r="R84" s="1">
        <f>Table1[[#This Row],[Earned Basic Salary]]*10%</f>
        <v>5793.2769230769236</v>
      </c>
      <c r="S84" s="1">
        <f>Table1[[#This Row],[Earned Basic Salary]]*12%</f>
        <v>6951.9323076923074</v>
      </c>
      <c r="T84" s="1">
        <f>200</f>
        <v>200</v>
      </c>
      <c r="U84" s="1">
        <f>Table1[[#This Row],[PF]]+Table1[[#This Row],[Professional Tax]]</f>
        <v>7151.9323076923074</v>
      </c>
      <c r="V84" s="1">
        <f>Table1[[#This Row],[Overtime Hours]]*200</f>
        <v>2000</v>
      </c>
      <c r="W84" s="1">
        <f>Table1[[#This Row],[Earned Basic Salary]]+Table1[[#This Row],[HRA]]+Table1[[#This Row],[DA]]+Table1[[#This Row],[Overtime Pay]]</f>
        <v>77312.600000000006</v>
      </c>
      <c r="X84" s="1">
        <f>Table1[[#This Row],[Gross Salary]]-Table1[[#This Row],[Total Deduction]]</f>
        <v>70160.667692307703</v>
      </c>
      <c r="Y84" t="s">
        <v>37</v>
      </c>
      <c r="Z84" t="s">
        <v>95</v>
      </c>
      <c r="AA84" t="s">
        <v>458</v>
      </c>
      <c r="AB84" t="s">
        <v>459</v>
      </c>
    </row>
    <row r="85" spans="1:28" x14ac:dyDescent="0.3">
      <c r="A85" t="s">
        <v>460</v>
      </c>
      <c r="B85" t="s">
        <v>461</v>
      </c>
      <c r="C85">
        <v>48</v>
      </c>
      <c r="D85" t="s">
        <v>127</v>
      </c>
      <c r="E85" t="s">
        <v>121</v>
      </c>
      <c r="F85" t="s">
        <v>89</v>
      </c>
      <c r="G85" t="s">
        <v>462</v>
      </c>
      <c r="H85" t="s">
        <v>35</v>
      </c>
      <c r="I85" t="s">
        <v>36</v>
      </c>
      <c r="J85">
        <v>26</v>
      </c>
      <c r="K85">
        <v>25</v>
      </c>
      <c r="L85">
        <f t="shared" si="3"/>
        <v>1</v>
      </c>
      <c r="M85">
        <v>18</v>
      </c>
      <c r="N85">
        <v>48826</v>
      </c>
      <c r="O85" s="1">
        <f t="shared" si="4"/>
        <v>1877.9230769230769</v>
      </c>
      <c r="P85" s="1">
        <f t="shared" si="5"/>
        <v>46948.076923076922</v>
      </c>
      <c r="Q85" s="1">
        <f>Table1[[#This Row],[Earned Basic Salary]]*20%</f>
        <v>9389.6153846153848</v>
      </c>
      <c r="R85" s="1">
        <f>Table1[[#This Row],[Earned Basic Salary]]*10%</f>
        <v>4694.8076923076924</v>
      </c>
      <c r="S85" s="1">
        <f>Table1[[#This Row],[Earned Basic Salary]]*12%</f>
        <v>5633.7692307692305</v>
      </c>
      <c r="T85" s="1">
        <f>200</f>
        <v>200</v>
      </c>
      <c r="U85" s="1">
        <f>Table1[[#This Row],[PF]]+Table1[[#This Row],[Professional Tax]]</f>
        <v>5833.7692307692305</v>
      </c>
      <c r="V85" s="1">
        <f>Table1[[#This Row],[Overtime Hours]]*200</f>
        <v>3600</v>
      </c>
      <c r="W85" s="1">
        <f>Table1[[#This Row],[Earned Basic Salary]]+Table1[[#This Row],[HRA]]+Table1[[#This Row],[DA]]+Table1[[#This Row],[Overtime Pay]]</f>
        <v>64632.5</v>
      </c>
      <c r="X85" s="1">
        <f>Table1[[#This Row],[Gross Salary]]-Table1[[#This Row],[Total Deduction]]</f>
        <v>58798.730769230766</v>
      </c>
      <c r="Y85" t="s">
        <v>37</v>
      </c>
      <c r="Z85" t="s">
        <v>38</v>
      </c>
      <c r="AA85" t="s">
        <v>463</v>
      </c>
      <c r="AB85" t="s">
        <v>464</v>
      </c>
    </row>
    <row r="86" spans="1:28" x14ac:dyDescent="0.3">
      <c r="A86" t="s">
        <v>465</v>
      </c>
      <c r="B86" t="s">
        <v>430</v>
      </c>
      <c r="C86">
        <v>34</v>
      </c>
      <c r="D86" t="s">
        <v>53</v>
      </c>
      <c r="E86" t="s">
        <v>82</v>
      </c>
      <c r="F86" t="s">
        <v>46</v>
      </c>
      <c r="G86" t="s">
        <v>466</v>
      </c>
      <c r="H86" t="s">
        <v>35</v>
      </c>
      <c r="I86" t="s">
        <v>36</v>
      </c>
      <c r="J86">
        <v>26</v>
      </c>
      <c r="K86">
        <v>23</v>
      </c>
      <c r="L86">
        <f t="shared" si="3"/>
        <v>3</v>
      </c>
      <c r="M86">
        <v>3</v>
      </c>
      <c r="N86">
        <v>28588</v>
      </c>
      <c r="O86" s="1">
        <f t="shared" si="4"/>
        <v>1099.5384615384614</v>
      </c>
      <c r="P86" s="1">
        <f t="shared" si="5"/>
        <v>25289.384615384613</v>
      </c>
      <c r="Q86" s="1">
        <f>Table1[[#This Row],[Earned Basic Salary]]*20%</f>
        <v>5057.876923076923</v>
      </c>
      <c r="R86" s="1">
        <f>Table1[[#This Row],[Earned Basic Salary]]*10%</f>
        <v>2528.9384615384615</v>
      </c>
      <c r="S86" s="1">
        <f>Table1[[#This Row],[Earned Basic Salary]]*12%</f>
        <v>3034.7261538461535</v>
      </c>
      <c r="T86" s="1">
        <f>200</f>
        <v>200</v>
      </c>
      <c r="U86" s="1">
        <f>Table1[[#This Row],[PF]]+Table1[[#This Row],[Professional Tax]]</f>
        <v>3234.7261538461535</v>
      </c>
      <c r="V86" s="1">
        <f>Table1[[#This Row],[Overtime Hours]]*200</f>
        <v>600</v>
      </c>
      <c r="W86" s="1">
        <f>Table1[[#This Row],[Earned Basic Salary]]+Table1[[#This Row],[HRA]]+Table1[[#This Row],[DA]]+Table1[[#This Row],[Overtime Pay]]</f>
        <v>33476.199999999997</v>
      </c>
      <c r="X86" s="1">
        <f>Table1[[#This Row],[Gross Salary]]-Table1[[#This Row],[Total Deduction]]</f>
        <v>30241.473846153844</v>
      </c>
      <c r="Y86" t="s">
        <v>37</v>
      </c>
      <c r="Z86" t="s">
        <v>95</v>
      </c>
      <c r="AA86" t="s">
        <v>467</v>
      </c>
      <c r="AB86" t="s">
        <v>468</v>
      </c>
    </row>
    <row r="87" spans="1:28" x14ac:dyDescent="0.3">
      <c r="A87" t="s">
        <v>469</v>
      </c>
      <c r="B87" t="s">
        <v>470</v>
      </c>
      <c r="C87">
        <v>43</v>
      </c>
      <c r="D87" t="s">
        <v>53</v>
      </c>
      <c r="E87" t="s">
        <v>32</v>
      </c>
      <c r="F87" t="s">
        <v>83</v>
      </c>
      <c r="G87" t="s">
        <v>471</v>
      </c>
      <c r="H87" t="s">
        <v>35</v>
      </c>
      <c r="I87" t="s">
        <v>36</v>
      </c>
      <c r="J87">
        <v>26</v>
      </c>
      <c r="K87">
        <v>23</v>
      </c>
      <c r="L87">
        <f t="shared" si="3"/>
        <v>3</v>
      </c>
      <c r="M87">
        <v>7</v>
      </c>
      <c r="N87">
        <v>60187</v>
      </c>
      <c r="O87" s="1">
        <f t="shared" si="4"/>
        <v>2314.8846153846152</v>
      </c>
      <c r="P87" s="1">
        <f t="shared" si="5"/>
        <v>53242.346153846149</v>
      </c>
      <c r="Q87" s="1">
        <f>Table1[[#This Row],[Earned Basic Salary]]*20%</f>
        <v>10648.469230769231</v>
      </c>
      <c r="R87" s="1">
        <f>Table1[[#This Row],[Earned Basic Salary]]*10%</f>
        <v>5324.2346153846156</v>
      </c>
      <c r="S87" s="1">
        <f>Table1[[#This Row],[Earned Basic Salary]]*12%</f>
        <v>6389.081538461538</v>
      </c>
      <c r="T87" s="1">
        <f>200</f>
        <v>200</v>
      </c>
      <c r="U87" s="1">
        <f>Table1[[#This Row],[PF]]+Table1[[#This Row],[Professional Tax]]</f>
        <v>6589.081538461538</v>
      </c>
      <c r="V87" s="1">
        <f>Table1[[#This Row],[Overtime Hours]]*200</f>
        <v>1400</v>
      </c>
      <c r="W87" s="1">
        <f>Table1[[#This Row],[Earned Basic Salary]]+Table1[[#This Row],[HRA]]+Table1[[#This Row],[DA]]+Table1[[#This Row],[Overtime Pay]]</f>
        <v>70615.049999999988</v>
      </c>
      <c r="X87" s="1">
        <f>Table1[[#This Row],[Gross Salary]]-Table1[[#This Row],[Total Deduction]]</f>
        <v>64025.968461538447</v>
      </c>
      <c r="Y87" t="s">
        <v>37</v>
      </c>
      <c r="Z87" t="s">
        <v>38</v>
      </c>
      <c r="AA87" t="s">
        <v>472</v>
      </c>
      <c r="AB87" t="s">
        <v>473</v>
      </c>
    </row>
    <row r="88" spans="1:28" x14ac:dyDescent="0.3">
      <c r="A88" t="s">
        <v>474</v>
      </c>
      <c r="B88" t="s">
        <v>475</v>
      </c>
      <c r="C88">
        <v>47</v>
      </c>
      <c r="D88" t="s">
        <v>53</v>
      </c>
      <c r="E88" t="s">
        <v>54</v>
      </c>
      <c r="F88" t="s">
        <v>55</v>
      </c>
      <c r="G88" t="s">
        <v>476</v>
      </c>
      <c r="H88" t="s">
        <v>35</v>
      </c>
      <c r="I88" t="s">
        <v>36</v>
      </c>
      <c r="J88">
        <v>26</v>
      </c>
      <c r="K88">
        <v>25</v>
      </c>
      <c r="L88">
        <f t="shared" si="3"/>
        <v>1</v>
      </c>
      <c r="M88">
        <v>17</v>
      </c>
      <c r="N88">
        <v>65395</v>
      </c>
      <c r="O88" s="1">
        <f t="shared" si="4"/>
        <v>2515.1923076923076</v>
      </c>
      <c r="P88" s="1">
        <f t="shared" si="5"/>
        <v>62879.807692307688</v>
      </c>
      <c r="Q88" s="1">
        <f>Table1[[#This Row],[Earned Basic Salary]]*20%</f>
        <v>12575.961538461539</v>
      </c>
      <c r="R88" s="1">
        <f>Table1[[#This Row],[Earned Basic Salary]]*10%</f>
        <v>6287.9807692307695</v>
      </c>
      <c r="S88" s="1">
        <f>Table1[[#This Row],[Earned Basic Salary]]*12%</f>
        <v>7545.576923076922</v>
      </c>
      <c r="T88" s="1">
        <f>200</f>
        <v>200</v>
      </c>
      <c r="U88" s="1">
        <f>Table1[[#This Row],[PF]]+Table1[[#This Row],[Professional Tax]]</f>
        <v>7745.576923076922</v>
      </c>
      <c r="V88" s="1">
        <f>Table1[[#This Row],[Overtime Hours]]*200</f>
        <v>3400</v>
      </c>
      <c r="W88" s="1">
        <f>Table1[[#This Row],[Earned Basic Salary]]+Table1[[#This Row],[HRA]]+Table1[[#This Row],[DA]]+Table1[[#This Row],[Overtime Pay]]</f>
        <v>85143.749999999985</v>
      </c>
      <c r="X88" s="1">
        <f>Table1[[#This Row],[Gross Salary]]-Table1[[#This Row],[Total Deduction]]</f>
        <v>77398.173076923063</v>
      </c>
      <c r="Y88" t="s">
        <v>37</v>
      </c>
      <c r="Z88" t="s">
        <v>48</v>
      </c>
      <c r="AA88" t="s">
        <v>477</v>
      </c>
      <c r="AB88" t="s">
        <v>478</v>
      </c>
    </row>
    <row r="89" spans="1:28" x14ac:dyDescent="0.3">
      <c r="A89" t="s">
        <v>479</v>
      </c>
      <c r="B89" t="s">
        <v>480</v>
      </c>
      <c r="C89">
        <v>42</v>
      </c>
      <c r="D89" t="s">
        <v>81</v>
      </c>
      <c r="E89" t="s">
        <v>54</v>
      </c>
      <c r="F89" t="s">
        <v>46</v>
      </c>
      <c r="G89" t="s">
        <v>481</v>
      </c>
      <c r="H89" t="s">
        <v>35</v>
      </c>
      <c r="I89" t="s">
        <v>36</v>
      </c>
      <c r="J89">
        <v>26</v>
      </c>
      <c r="K89">
        <v>24</v>
      </c>
      <c r="L89">
        <f t="shared" si="3"/>
        <v>2</v>
      </c>
      <c r="M89">
        <v>0</v>
      </c>
      <c r="N89">
        <v>68628</v>
      </c>
      <c r="O89" s="1">
        <f t="shared" si="4"/>
        <v>2639.5384615384614</v>
      </c>
      <c r="P89" s="1">
        <f t="shared" si="5"/>
        <v>63348.923076923078</v>
      </c>
      <c r="Q89" s="1">
        <f>Table1[[#This Row],[Earned Basic Salary]]*20%</f>
        <v>12669.784615384617</v>
      </c>
      <c r="R89" s="1">
        <f>Table1[[#This Row],[Earned Basic Salary]]*10%</f>
        <v>6334.8923076923083</v>
      </c>
      <c r="S89" s="1">
        <f>Table1[[#This Row],[Earned Basic Salary]]*12%</f>
        <v>7601.8707692307689</v>
      </c>
      <c r="T89" s="1">
        <f>200</f>
        <v>200</v>
      </c>
      <c r="U89" s="1">
        <f>Table1[[#This Row],[PF]]+Table1[[#This Row],[Professional Tax]]</f>
        <v>7801.8707692307689</v>
      </c>
      <c r="V89" s="1">
        <f>Table1[[#This Row],[Overtime Hours]]*200</f>
        <v>0</v>
      </c>
      <c r="W89" s="1">
        <f>Table1[[#This Row],[Earned Basic Salary]]+Table1[[#This Row],[HRA]]+Table1[[#This Row],[DA]]+Table1[[#This Row],[Overtime Pay]]</f>
        <v>82353.600000000006</v>
      </c>
      <c r="X89" s="1">
        <f>Table1[[#This Row],[Gross Salary]]-Table1[[#This Row],[Total Deduction]]</f>
        <v>74551.729230769241</v>
      </c>
      <c r="Y89" t="s">
        <v>37</v>
      </c>
      <c r="Z89" t="s">
        <v>48</v>
      </c>
      <c r="AA89" t="s">
        <v>482</v>
      </c>
      <c r="AB89" t="s">
        <v>483</v>
      </c>
    </row>
    <row r="90" spans="1:28" x14ac:dyDescent="0.3">
      <c r="A90" t="s">
        <v>484</v>
      </c>
      <c r="B90" t="s">
        <v>485</v>
      </c>
      <c r="C90">
        <v>23</v>
      </c>
      <c r="D90" t="s">
        <v>61</v>
      </c>
      <c r="E90" t="s">
        <v>82</v>
      </c>
      <c r="F90" t="s">
        <v>83</v>
      </c>
      <c r="G90" t="s">
        <v>486</v>
      </c>
      <c r="H90" t="s">
        <v>35</v>
      </c>
      <c r="I90" t="s">
        <v>36</v>
      </c>
      <c r="J90">
        <v>26</v>
      </c>
      <c r="K90">
        <v>24</v>
      </c>
      <c r="L90">
        <f t="shared" si="3"/>
        <v>2</v>
      </c>
      <c r="M90">
        <v>1</v>
      </c>
      <c r="N90">
        <v>25822</v>
      </c>
      <c r="O90" s="1">
        <f t="shared" si="4"/>
        <v>993.15384615384619</v>
      </c>
      <c r="P90" s="1">
        <f t="shared" si="5"/>
        <v>23835.692307692309</v>
      </c>
      <c r="Q90" s="1">
        <f>Table1[[#This Row],[Earned Basic Salary]]*20%</f>
        <v>4767.1384615384623</v>
      </c>
      <c r="R90" s="1">
        <f>Table1[[#This Row],[Earned Basic Salary]]*10%</f>
        <v>2383.5692307692311</v>
      </c>
      <c r="S90" s="1">
        <f>Table1[[#This Row],[Earned Basic Salary]]*12%</f>
        <v>2860.2830769230768</v>
      </c>
      <c r="T90" s="1">
        <f>200</f>
        <v>200</v>
      </c>
      <c r="U90" s="1">
        <f>Table1[[#This Row],[PF]]+Table1[[#This Row],[Professional Tax]]</f>
        <v>3060.2830769230768</v>
      </c>
      <c r="V90" s="1">
        <f>Table1[[#This Row],[Overtime Hours]]*200</f>
        <v>200</v>
      </c>
      <c r="W90" s="1">
        <f>Table1[[#This Row],[Earned Basic Salary]]+Table1[[#This Row],[HRA]]+Table1[[#This Row],[DA]]+Table1[[#This Row],[Overtime Pay]]</f>
        <v>31186.400000000001</v>
      </c>
      <c r="X90" s="1">
        <f>Table1[[#This Row],[Gross Salary]]-Table1[[#This Row],[Total Deduction]]</f>
        <v>28126.116923076923</v>
      </c>
      <c r="Y90" t="s">
        <v>37</v>
      </c>
      <c r="Z90" t="s">
        <v>38</v>
      </c>
      <c r="AA90" t="s">
        <v>487</v>
      </c>
      <c r="AB90" t="s">
        <v>488</v>
      </c>
    </row>
    <row r="91" spans="1:28" x14ac:dyDescent="0.3">
      <c r="A91" t="s">
        <v>489</v>
      </c>
      <c r="B91" t="s">
        <v>490</v>
      </c>
      <c r="C91">
        <v>53</v>
      </c>
      <c r="D91" t="s">
        <v>127</v>
      </c>
      <c r="E91" t="s">
        <v>54</v>
      </c>
      <c r="F91" t="s">
        <v>89</v>
      </c>
      <c r="G91" t="s">
        <v>491</v>
      </c>
      <c r="H91" t="s">
        <v>35</v>
      </c>
      <c r="I91" t="s">
        <v>36</v>
      </c>
      <c r="J91">
        <v>26</v>
      </c>
      <c r="K91">
        <v>23</v>
      </c>
      <c r="L91">
        <f t="shared" si="3"/>
        <v>3</v>
      </c>
      <c r="M91">
        <v>15</v>
      </c>
      <c r="N91">
        <v>66670</v>
      </c>
      <c r="O91" s="1">
        <f t="shared" si="4"/>
        <v>2564.2307692307691</v>
      </c>
      <c r="P91" s="1">
        <f t="shared" si="5"/>
        <v>58977.307692307688</v>
      </c>
      <c r="Q91" s="1">
        <f>Table1[[#This Row],[Earned Basic Salary]]*20%</f>
        <v>11795.461538461539</v>
      </c>
      <c r="R91" s="1">
        <f>Table1[[#This Row],[Earned Basic Salary]]*10%</f>
        <v>5897.7307692307695</v>
      </c>
      <c r="S91" s="1">
        <f>Table1[[#This Row],[Earned Basic Salary]]*12%</f>
        <v>7077.2769230769227</v>
      </c>
      <c r="T91" s="1">
        <f>200</f>
        <v>200</v>
      </c>
      <c r="U91" s="1">
        <f>Table1[[#This Row],[PF]]+Table1[[#This Row],[Professional Tax]]</f>
        <v>7277.2769230769227</v>
      </c>
      <c r="V91" s="1">
        <f>Table1[[#This Row],[Overtime Hours]]*200</f>
        <v>3000</v>
      </c>
      <c r="W91" s="1">
        <f>Table1[[#This Row],[Earned Basic Salary]]+Table1[[#This Row],[HRA]]+Table1[[#This Row],[DA]]+Table1[[#This Row],[Overtime Pay]]</f>
        <v>79670.499999999985</v>
      </c>
      <c r="X91" s="1">
        <f>Table1[[#This Row],[Gross Salary]]-Table1[[#This Row],[Total Deduction]]</f>
        <v>72393.223076923066</v>
      </c>
      <c r="Y91" t="s">
        <v>37</v>
      </c>
      <c r="Z91" t="s">
        <v>48</v>
      </c>
      <c r="AA91" t="s">
        <v>492</v>
      </c>
      <c r="AB91" t="s">
        <v>493</v>
      </c>
    </row>
    <row r="92" spans="1:28" x14ac:dyDescent="0.3">
      <c r="A92" t="s">
        <v>494</v>
      </c>
      <c r="B92" t="s">
        <v>495</v>
      </c>
      <c r="C92">
        <v>23</v>
      </c>
      <c r="D92" t="s">
        <v>31</v>
      </c>
      <c r="E92" t="s">
        <v>32</v>
      </c>
      <c r="F92" t="s">
        <v>83</v>
      </c>
      <c r="G92" t="s">
        <v>496</v>
      </c>
      <c r="H92" t="s">
        <v>35</v>
      </c>
      <c r="I92" t="s">
        <v>36</v>
      </c>
      <c r="J92">
        <v>26</v>
      </c>
      <c r="K92">
        <v>23</v>
      </c>
      <c r="L92">
        <f t="shared" si="3"/>
        <v>3</v>
      </c>
      <c r="M92">
        <v>15</v>
      </c>
      <c r="N92">
        <v>70688</v>
      </c>
      <c r="O92" s="1">
        <f t="shared" si="4"/>
        <v>2718.7692307692309</v>
      </c>
      <c r="P92" s="1">
        <f t="shared" si="5"/>
        <v>62531.692307692312</v>
      </c>
      <c r="Q92" s="1">
        <f>Table1[[#This Row],[Earned Basic Salary]]*20%</f>
        <v>12506.338461538464</v>
      </c>
      <c r="R92" s="1">
        <f>Table1[[#This Row],[Earned Basic Salary]]*10%</f>
        <v>6253.1692307692319</v>
      </c>
      <c r="S92" s="1">
        <f>Table1[[#This Row],[Earned Basic Salary]]*12%</f>
        <v>7503.8030769230772</v>
      </c>
      <c r="T92" s="1">
        <f>200</f>
        <v>200</v>
      </c>
      <c r="U92" s="1">
        <f>Table1[[#This Row],[PF]]+Table1[[#This Row],[Professional Tax]]</f>
        <v>7703.8030769230772</v>
      </c>
      <c r="V92" s="1">
        <f>Table1[[#This Row],[Overtime Hours]]*200</f>
        <v>3000</v>
      </c>
      <c r="W92" s="1">
        <f>Table1[[#This Row],[Earned Basic Salary]]+Table1[[#This Row],[HRA]]+Table1[[#This Row],[DA]]+Table1[[#This Row],[Overtime Pay]]</f>
        <v>84291.199999999997</v>
      </c>
      <c r="X92" s="1">
        <f>Table1[[#This Row],[Gross Salary]]-Table1[[#This Row],[Total Deduction]]</f>
        <v>76587.396923076914</v>
      </c>
      <c r="Y92" t="s">
        <v>37</v>
      </c>
      <c r="Z92" t="s">
        <v>48</v>
      </c>
      <c r="AA92" t="s">
        <v>497</v>
      </c>
      <c r="AB92" t="s">
        <v>498</v>
      </c>
    </row>
    <row r="93" spans="1:28" x14ac:dyDescent="0.3">
      <c r="A93" t="s">
        <v>499</v>
      </c>
      <c r="B93" t="s">
        <v>387</v>
      </c>
      <c r="C93">
        <v>33</v>
      </c>
      <c r="D93" t="s">
        <v>61</v>
      </c>
      <c r="E93" t="s">
        <v>32</v>
      </c>
      <c r="F93" t="s">
        <v>33</v>
      </c>
      <c r="G93" t="s">
        <v>500</v>
      </c>
      <c r="H93" t="s">
        <v>35</v>
      </c>
      <c r="I93" t="s">
        <v>36</v>
      </c>
      <c r="J93">
        <v>26</v>
      </c>
      <c r="K93">
        <v>23</v>
      </c>
      <c r="L93">
        <f t="shared" si="3"/>
        <v>3</v>
      </c>
      <c r="M93">
        <v>13</v>
      </c>
      <c r="N93">
        <v>53399</v>
      </c>
      <c r="O93" s="1">
        <f t="shared" si="4"/>
        <v>2053.8076923076924</v>
      </c>
      <c r="P93" s="1">
        <f t="shared" si="5"/>
        <v>47237.576923076922</v>
      </c>
      <c r="Q93" s="1">
        <f>Table1[[#This Row],[Earned Basic Salary]]*20%</f>
        <v>9447.5153846153844</v>
      </c>
      <c r="R93" s="1">
        <f>Table1[[#This Row],[Earned Basic Salary]]*10%</f>
        <v>4723.7576923076922</v>
      </c>
      <c r="S93" s="1">
        <f>Table1[[#This Row],[Earned Basic Salary]]*12%</f>
        <v>5668.5092307692303</v>
      </c>
      <c r="T93" s="1">
        <f>200</f>
        <v>200</v>
      </c>
      <c r="U93" s="1">
        <f>Table1[[#This Row],[PF]]+Table1[[#This Row],[Professional Tax]]</f>
        <v>5868.5092307692303</v>
      </c>
      <c r="V93" s="1">
        <f>Table1[[#This Row],[Overtime Hours]]*200</f>
        <v>2600</v>
      </c>
      <c r="W93" s="1">
        <f>Table1[[#This Row],[Earned Basic Salary]]+Table1[[#This Row],[HRA]]+Table1[[#This Row],[DA]]+Table1[[#This Row],[Overtime Pay]]</f>
        <v>64008.85</v>
      </c>
      <c r="X93" s="1">
        <f>Table1[[#This Row],[Gross Salary]]-Table1[[#This Row],[Total Deduction]]</f>
        <v>58140.340769230766</v>
      </c>
      <c r="Y93" t="s">
        <v>37</v>
      </c>
      <c r="Z93" t="s">
        <v>106</v>
      </c>
      <c r="AA93" t="s">
        <v>501</v>
      </c>
      <c r="AB93" t="s">
        <v>502</v>
      </c>
    </row>
    <row r="94" spans="1:28" x14ac:dyDescent="0.3">
      <c r="A94" t="s">
        <v>503</v>
      </c>
      <c r="B94" t="s">
        <v>495</v>
      </c>
      <c r="C94">
        <v>34</v>
      </c>
      <c r="D94" t="s">
        <v>133</v>
      </c>
      <c r="E94" t="s">
        <v>121</v>
      </c>
      <c r="F94" t="s">
        <v>69</v>
      </c>
      <c r="G94" t="s">
        <v>504</v>
      </c>
      <c r="H94" t="s">
        <v>35</v>
      </c>
      <c r="I94" t="s">
        <v>36</v>
      </c>
      <c r="J94">
        <v>26</v>
      </c>
      <c r="K94">
        <v>24</v>
      </c>
      <c r="L94">
        <f t="shared" si="3"/>
        <v>2</v>
      </c>
      <c r="M94">
        <v>12</v>
      </c>
      <c r="N94">
        <v>48123</v>
      </c>
      <c r="O94" s="1">
        <f t="shared" si="4"/>
        <v>1850.8846153846155</v>
      </c>
      <c r="P94" s="1">
        <f t="shared" si="5"/>
        <v>44421.230769230773</v>
      </c>
      <c r="Q94" s="1">
        <f>Table1[[#This Row],[Earned Basic Salary]]*20%</f>
        <v>8884.2461538461557</v>
      </c>
      <c r="R94" s="1">
        <f>Table1[[#This Row],[Earned Basic Salary]]*10%</f>
        <v>4442.1230769230779</v>
      </c>
      <c r="S94" s="1">
        <f>Table1[[#This Row],[Earned Basic Salary]]*12%</f>
        <v>5330.5476923076922</v>
      </c>
      <c r="T94" s="1">
        <f>200</f>
        <v>200</v>
      </c>
      <c r="U94" s="1">
        <f>Table1[[#This Row],[PF]]+Table1[[#This Row],[Professional Tax]]</f>
        <v>5530.5476923076922</v>
      </c>
      <c r="V94" s="1">
        <f>Table1[[#This Row],[Overtime Hours]]*200</f>
        <v>2400</v>
      </c>
      <c r="W94" s="1">
        <f>Table1[[#This Row],[Earned Basic Salary]]+Table1[[#This Row],[HRA]]+Table1[[#This Row],[DA]]+Table1[[#This Row],[Overtime Pay]]</f>
        <v>60147.600000000006</v>
      </c>
      <c r="X94" s="1">
        <f>Table1[[#This Row],[Gross Salary]]-Table1[[#This Row],[Total Deduction]]</f>
        <v>54617.052307692313</v>
      </c>
      <c r="Y94" t="s">
        <v>37</v>
      </c>
      <c r="Z94" t="s">
        <v>38</v>
      </c>
      <c r="AA94" t="s">
        <v>505</v>
      </c>
      <c r="AB94" t="s">
        <v>506</v>
      </c>
    </row>
    <row r="95" spans="1:28" x14ac:dyDescent="0.3">
      <c r="A95" t="s">
        <v>507</v>
      </c>
      <c r="B95" t="s">
        <v>168</v>
      </c>
      <c r="C95">
        <v>45</v>
      </c>
      <c r="D95" t="s">
        <v>31</v>
      </c>
      <c r="E95" t="s">
        <v>45</v>
      </c>
      <c r="F95" t="s">
        <v>63</v>
      </c>
      <c r="G95" t="s">
        <v>508</v>
      </c>
      <c r="H95" t="s">
        <v>35</v>
      </c>
      <c r="I95" t="s">
        <v>36</v>
      </c>
      <c r="J95">
        <v>26</v>
      </c>
      <c r="K95">
        <v>23</v>
      </c>
      <c r="L95">
        <f t="shared" si="3"/>
        <v>3</v>
      </c>
      <c r="M95">
        <v>3</v>
      </c>
      <c r="N95">
        <v>79444</v>
      </c>
      <c r="O95" s="1">
        <f t="shared" si="4"/>
        <v>3055.5384615384614</v>
      </c>
      <c r="P95" s="1">
        <f t="shared" si="5"/>
        <v>70277.38461538461</v>
      </c>
      <c r="Q95" s="1">
        <f>Table1[[#This Row],[Earned Basic Salary]]*20%</f>
        <v>14055.476923076923</v>
      </c>
      <c r="R95" s="1">
        <f>Table1[[#This Row],[Earned Basic Salary]]*10%</f>
        <v>7027.7384615384617</v>
      </c>
      <c r="S95" s="1">
        <f>Table1[[#This Row],[Earned Basic Salary]]*12%</f>
        <v>8433.286153846153</v>
      </c>
      <c r="T95" s="1">
        <f>200</f>
        <v>200</v>
      </c>
      <c r="U95" s="1">
        <f>Table1[[#This Row],[PF]]+Table1[[#This Row],[Professional Tax]]</f>
        <v>8633.286153846153</v>
      </c>
      <c r="V95" s="1">
        <f>Table1[[#This Row],[Overtime Hours]]*200</f>
        <v>600</v>
      </c>
      <c r="W95" s="1">
        <f>Table1[[#This Row],[Earned Basic Salary]]+Table1[[#This Row],[HRA]]+Table1[[#This Row],[DA]]+Table1[[#This Row],[Overtime Pay]]</f>
        <v>91960.599999999991</v>
      </c>
      <c r="X95" s="1">
        <f>Table1[[#This Row],[Gross Salary]]-Table1[[#This Row],[Total Deduction]]</f>
        <v>83327.313846153833</v>
      </c>
      <c r="Y95" t="s">
        <v>37</v>
      </c>
      <c r="Z95" t="s">
        <v>106</v>
      </c>
      <c r="AA95" t="s">
        <v>509</v>
      </c>
      <c r="AB95" t="s">
        <v>510</v>
      </c>
    </row>
    <row r="96" spans="1:28" x14ac:dyDescent="0.3">
      <c r="A96" t="s">
        <v>511</v>
      </c>
      <c r="B96" t="s">
        <v>512</v>
      </c>
      <c r="C96">
        <v>28</v>
      </c>
      <c r="D96" t="s">
        <v>53</v>
      </c>
      <c r="E96" t="s">
        <v>82</v>
      </c>
      <c r="F96" t="s">
        <v>63</v>
      </c>
      <c r="G96" t="s">
        <v>513</v>
      </c>
      <c r="H96" t="s">
        <v>35</v>
      </c>
      <c r="I96" t="s">
        <v>36</v>
      </c>
      <c r="J96">
        <v>26</v>
      </c>
      <c r="K96">
        <v>22</v>
      </c>
      <c r="L96">
        <f t="shared" si="3"/>
        <v>4</v>
      </c>
      <c r="M96">
        <v>15</v>
      </c>
      <c r="N96">
        <v>45940</v>
      </c>
      <c r="O96" s="1">
        <f t="shared" si="4"/>
        <v>1766.9230769230769</v>
      </c>
      <c r="P96" s="1">
        <f t="shared" si="5"/>
        <v>38872.307692307695</v>
      </c>
      <c r="Q96" s="1">
        <f>Table1[[#This Row],[Earned Basic Salary]]*20%</f>
        <v>7774.461538461539</v>
      </c>
      <c r="R96" s="1">
        <f>Table1[[#This Row],[Earned Basic Salary]]*10%</f>
        <v>3887.2307692307695</v>
      </c>
      <c r="S96" s="1">
        <f>Table1[[#This Row],[Earned Basic Salary]]*12%</f>
        <v>4664.6769230769232</v>
      </c>
      <c r="T96" s="1">
        <f>200</f>
        <v>200</v>
      </c>
      <c r="U96" s="1">
        <f>Table1[[#This Row],[PF]]+Table1[[#This Row],[Professional Tax]]</f>
        <v>4864.6769230769232</v>
      </c>
      <c r="V96" s="1">
        <f>Table1[[#This Row],[Overtime Hours]]*200</f>
        <v>3000</v>
      </c>
      <c r="W96" s="1">
        <f>Table1[[#This Row],[Earned Basic Salary]]+Table1[[#This Row],[HRA]]+Table1[[#This Row],[DA]]+Table1[[#This Row],[Overtime Pay]]</f>
        <v>53534</v>
      </c>
      <c r="X96" s="1">
        <f>Table1[[#This Row],[Gross Salary]]-Table1[[#This Row],[Total Deduction]]</f>
        <v>48669.323076923079</v>
      </c>
      <c r="Y96" t="s">
        <v>37</v>
      </c>
      <c r="Z96" t="s">
        <v>95</v>
      </c>
      <c r="AA96" t="s">
        <v>514</v>
      </c>
      <c r="AB96" t="s">
        <v>515</v>
      </c>
    </row>
    <row r="97" spans="1:28" x14ac:dyDescent="0.3">
      <c r="A97" t="s">
        <v>516</v>
      </c>
      <c r="B97" t="s">
        <v>517</v>
      </c>
      <c r="C97">
        <v>40</v>
      </c>
      <c r="D97" t="s">
        <v>61</v>
      </c>
      <c r="E97" t="s">
        <v>32</v>
      </c>
      <c r="F97" t="s">
        <v>33</v>
      </c>
      <c r="G97" t="s">
        <v>518</v>
      </c>
      <c r="H97" t="s">
        <v>35</v>
      </c>
      <c r="I97" t="s">
        <v>36</v>
      </c>
      <c r="J97">
        <v>26</v>
      </c>
      <c r="K97">
        <v>26</v>
      </c>
      <c r="L97">
        <f t="shared" si="3"/>
        <v>0</v>
      </c>
      <c r="M97">
        <v>17</v>
      </c>
      <c r="N97">
        <v>57393</v>
      </c>
      <c r="O97" s="1">
        <f t="shared" si="4"/>
        <v>2207.4230769230771</v>
      </c>
      <c r="P97" s="1">
        <f t="shared" si="5"/>
        <v>57393.000000000007</v>
      </c>
      <c r="Q97" s="1">
        <f>Table1[[#This Row],[Earned Basic Salary]]*20%</f>
        <v>11478.600000000002</v>
      </c>
      <c r="R97" s="1">
        <f>Table1[[#This Row],[Earned Basic Salary]]*10%</f>
        <v>5739.3000000000011</v>
      </c>
      <c r="S97" s="1">
        <f>Table1[[#This Row],[Earned Basic Salary]]*12%</f>
        <v>6887.1600000000008</v>
      </c>
      <c r="T97" s="1">
        <f>200</f>
        <v>200</v>
      </c>
      <c r="U97" s="1">
        <f>Table1[[#This Row],[PF]]+Table1[[#This Row],[Professional Tax]]</f>
        <v>7087.1600000000008</v>
      </c>
      <c r="V97" s="1">
        <f>Table1[[#This Row],[Overtime Hours]]*200</f>
        <v>3400</v>
      </c>
      <c r="W97" s="1">
        <f>Table1[[#This Row],[Earned Basic Salary]]+Table1[[#This Row],[HRA]]+Table1[[#This Row],[DA]]+Table1[[#This Row],[Overtime Pay]]</f>
        <v>78010.900000000009</v>
      </c>
      <c r="X97" s="1">
        <f>Table1[[#This Row],[Gross Salary]]-Table1[[#This Row],[Total Deduction]]</f>
        <v>70923.740000000005</v>
      </c>
      <c r="Y97" t="s">
        <v>37</v>
      </c>
      <c r="Z97" t="s">
        <v>48</v>
      </c>
      <c r="AA97" t="s">
        <v>519</v>
      </c>
      <c r="AB97" t="s">
        <v>520</v>
      </c>
    </row>
    <row r="98" spans="1:28" x14ac:dyDescent="0.3">
      <c r="A98" t="s">
        <v>521</v>
      </c>
      <c r="B98" t="s">
        <v>522</v>
      </c>
      <c r="C98">
        <v>21</v>
      </c>
      <c r="D98" t="s">
        <v>31</v>
      </c>
      <c r="E98" t="s">
        <v>82</v>
      </c>
      <c r="F98" t="s">
        <v>83</v>
      </c>
      <c r="G98" t="s">
        <v>523</v>
      </c>
      <c r="H98" t="s">
        <v>35</v>
      </c>
      <c r="I98" t="s">
        <v>36</v>
      </c>
      <c r="J98">
        <v>26</v>
      </c>
      <c r="K98">
        <v>25</v>
      </c>
      <c r="L98">
        <f t="shared" si="3"/>
        <v>1</v>
      </c>
      <c r="M98">
        <v>20</v>
      </c>
      <c r="N98">
        <v>40859</v>
      </c>
      <c r="O98" s="1">
        <f t="shared" si="4"/>
        <v>1571.5</v>
      </c>
      <c r="P98" s="1">
        <f t="shared" si="5"/>
        <v>39287.5</v>
      </c>
      <c r="Q98" s="1">
        <f>Table1[[#This Row],[Earned Basic Salary]]*20%</f>
        <v>7857.5</v>
      </c>
      <c r="R98" s="1">
        <f>Table1[[#This Row],[Earned Basic Salary]]*10%</f>
        <v>3928.75</v>
      </c>
      <c r="S98" s="1">
        <f>Table1[[#This Row],[Earned Basic Salary]]*12%</f>
        <v>4714.5</v>
      </c>
      <c r="T98" s="1">
        <f>200</f>
        <v>200</v>
      </c>
      <c r="U98" s="1">
        <f>Table1[[#This Row],[PF]]+Table1[[#This Row],[Professional Tax]]</f>
        <v>4914.5</v>
      </c>
      <c r="V98" s="1">
        <f>Table1[[#This Row],[Overtime Hours]]*200</f>
        <v>4000</v>
      </c>
      <c r="W98" s="1">
        <f>Table1[[#This Row],[Earned Basic Salary]]+Table1[[#This Row],[HRA]]+Table1[[#This Row],[DA]]+Table1[[#This Row],[Overtime Pay]]</f>
        <v>55073.75</v>
      </c>
      <c r="X98" s="1">
        <f>Table1[[#This Row],[Gross Salary]]-Table1[[#This Row],[Total Deduction]]</f>
        <v>50159.25</v>
      </c>
      <c r="Y98" t="s">
        <v>37</v>
      </c>
      <c r="Z98" t="s">
        <v>95</v>
      </c>
      <c r="AA98" t="s">
        <v>524</v>
      </c>
      <c r="AB98" t="s">
        <v>525</v>
      </c>
    </row>
    <row r="99" spans="1:28" x14ac:dyDescent="0.3">
      <c r="A99" t="s">
        <v>526</v>
      </c>
      <c r="B99" t="s">
        <v>158</v>
      </c>
      <c r="C99">
        <v>43</v>
      </c>
      <c r="D99" t="s">
        <v>61</v>
      </c>
      <c r="E99" t="s">
        <v>32</v>
      </c>
      <c r="F99" t="s">
        <v>69</v>
      </c>
      <c r="G99" t="s">
        <v>527</v>
      </c>
      <c r="H99" t="s">
        <v>35</v>
      </c>
      <c r="I99" t="s">
        <v>36</v>
      </c>
      <c r="J99">
        <v>26</v>
      </c>
      <c r="K99">
        <v>22</v>
      </c>
      <c r="L99">
        <f t="shared" si="3"/>
        <v>4</v>
      </c>
      <c r="M99">
        <v>10</v>
      </c>
      <c r="N99">
        <v>49673</v>
      </c>
      <c r="O99" s="1">
        <f t="shared" si="4"/>
        <v>1910.5</v>
      </c>
      <c r="P99" s="1">
        <f t="shared" si="5"/>
        <v>42031</v>
      </c>
      <c r="Q99" s="1">
        <f>Table1[[#This Row],[Earned Basic Salary]]*20%</f>
        <v>8406.2000000000007</v>
      </c>
      <c r="R99" s="1">
        <f>Table1[[#This Row],[Earned Basic Salary]]*10%</f>
        <v>4203.1000000000004</v>
      </c>
      <c r="S99" s="1">
        <f>Table1[[#This Row],[Earned Basic Salary]]*12%</f>
        <v>5043.72</v>
      </c>
      <c r="T99" s="1">
        <f>200</f>
        <v>200</v>
      </c>
      <c r="U99" s="1">
        <f>Table1[[#This Row],[PF]]+Table1[[#This Row],[Professional Tax]]</f>
        <v>5243.72</v>
      </c>
      <c r="V99" s="1">
        <f>Table1[[#This Row],[Overtime Hours]]*200</f>
        <v>2000</v>
      </c>
      <c r="W99" s="1">
        <f>Table1[[#This Row],[Earned Basic Salary]]+Table1[[#This Row],[HRA]]+Table1[[#This Row],[DA]]+Table1[[#This Row],[Overtime Pay]]</f>
        <v>56640.299999999996</v>
      </c>
      <c r="X99" s="1">
        <f>Table1[[#This Row],[Gross Salary]]-Table1[[#This Row],[Total Deduction]]</f>
        <v>51396.579999999994</v>
      </c>
      <c r="Y99" t="s">
        <v>37</v>
      </c>
      <c r="Z99" t="s">
        <v>48</v>
      </c>
      <c r="AA99" t="s">
        <v>528</v>
      </c>
      <c r="AB99" t="s">
        <v>529</v>
      </c>
    </row>
    <row r="100" spans="1:28" x14ac:dyDescent="0.3">
      <c r="A100" t="s">
        <v>530</v>
      </c>
      <c r="B100" t="s">
        <v>531</v>
      </c>
      <c r="C100">
        <v>25</v>
      </c>
      <c r="D100" t="s">
        <v>31</v>
      </c>
      <c r="E100" t="s">
        <v>62</v>
      </c>
      <c r="F100" t="s">
        <v>46</v>
      </c>
      <c r="G100" t="s">
        <v>532</v>
      </c>
      <c r="H100" t="s">
        <v>35</v>
      </c>
      <c r="I100" t="s">
        <v>36</v>
      </c>
      <c r="J100">
        <v>26</v>
      </c>
      <c r="K100">
        <v>23</v>
      </c>
      <c r="L100">
        <f t="shared" si="3"/>
        <v>3</v>
      </c>
      <c r="M100">
        <v>14</v>
      </c>
      <c r="N100">
        <v>21501</v>
      </c>
      <c r="O100" s="1">
        <f t="shared" si="4"/>
        <v>826.96153846153845</v>
      </c>
      <c r="P100" s="1">
        <f t="shared" si="5"/>
        <v>19020.115384615383</v>
      </c>
      <c r="Q100" s="1">
        <f>Table1[[#This Row],[Earned Basic Salary]]*20%</f>
        <v>3804.0230769230766</v>
      </c>
      <c r="R100" s="1">
        <f>Table1[[#This Row],[Earned Basic Salary]]*10%</f>
        <v>1902.0115384615383</v>
      </c>
      <c r="S100" s="1">
        <f>Table1[[#This Row],[Earned Basic Salary]]*12%</f>
        <v>2282.413846153846</v>
      </c>
      <c r="T100" s="1">
        <f>200</f>
        <v>200</v>
      </c>
      <c r="U100" s="1">
        <f>Table1[[#This Row],[PF]]+Table1[[#This Row],[Professional Tax]]</f>
        <v>2482.413846153846</v>
      </c>
      <c r="V100" s="1">
        <f>Table1[[#This Row],[Overtime Hours]]*200</f>
        <v>2800</v>
      </c>
      <c r="W100" s="1">
        <f>Table1[[#This Row],[Earned Basic Salary]]+Table1[[#This Row],[HRA]]+Table1[[#This Row],[DA]]+Table1[[#This Row],[Overtime Pay]]</f>
        <v>27526.149999999998</v>
      </c>
      <c r="X100" s="1">
        <f>Table1[[#This Row],[Gross Salary]]-Table1[[#This Row],[Total Deduction]]</f>
        <v>25043.736153846152</v>
      </c>
      <c r="Y100" t="s">
        <v>37</v>
      </c>
      <c r="Z100" t="s">
        <v>48</v>
      </c>
      <c r="AA100" t="s">
        <v>533</v>
      </c>
      <c r="AB100" t="s">
        <v>534</v>
      </c>
    </row>
    <row r="101" spans="1:28" x14ac:dyDescent="0.3">
      <c r="A101" t="s">
        <v>535</v>
      </c>
      <c r="B101" t="s">
        <v>536</v>
      </c>
      <c r="C101">
        <v>29</v>
      </c>
      <c r="D101" t="s">
        <v>133</v>
      </c>
      <c r="E101" t="s">
        <v>121</v>
      </c>
      <c r="F101" t="s">
        <v>83</v>
      </c>
      <c r="G101" t="s">
        <v>537</v>
      </c>
      <c r="H101" t="s">
        <v>35</v>
      </c>
      <c r="I101" t="s">
        <v>36</v>
      </c>
      <c r="J101">
        <v>26</v>
      </c>
      <c r="K101">
        <v>23</v>
      </c>
      <c r="L101">
        <f t="shared" si="3"/>
        <v>3</v>
      </c>
      <c r="M101">
        <v>0</v>
      </c>
      <c r="N101">
        <v>22711</v>
      </c>
      <c r="O101" s="1">
        <f t="shared" si="4"/>
        <v>873.5</v>
      </c>
      <c r="P101" s="1">
        <f t="shared" si="5"/>
        <v>20090.5</v>
      </c>
      <c r="Q101" s="1">
        <f>Table1[[#This Row],[Earned Basic Salary]]*20%</f>
        <v>4018.1000000000004</v>
      </c>
      <c r="R101" s="1">
        <f>Table1[[#This Row],[Earned Basic Salary]]*10%</f>
        <v>2009.0500000000002</v>
      </c>
      <c r="S101" s="1">
        <f>Table1[[#This Row],[Earned Basic Salary]]*12%</f>
        <v>2410.86</v>
      </c>
      <c r="T101" s="1">
        <f>200</f>
        <v>200</v>
      </c>
      <c r="U101" s="1">
        <f>Table1[[#This Row],[PF]]+Table1[[#This Row],[Professional Tax]]</f>
        <v>2610.86</v>
      </c>
      <c r="V101" s="1">
        <f>Table1[[#This Row],[Overtime Hours]]*200</f>
        <v>0</v>
      </c>
      <c r="W101" s="1">
        <f>Table1[[#This Row],[Earned Basic Salary]]+Table1[[#This Row],[HRA]]+Table1[[#This Row],[DA]]+Table1[[#This Row],[Overtime Pay]]</f>
        <v>26117.649999999998</v>
      </c>
      <c r="X101" s="1">
        <f>Table1[[#This Row],[Gross Salary]]-Table1[[#This Row],[Total Deduction]]</f>
        <v>23506.789999999997</v>
      </c>
      <c r="Y101" t="s">
        <v>37</v>
      </c>
      <c r="Z101" t="s">
        <v>106</v>
      </c>
      <c r="AA101" t="s">
        <v>538</v>
      </c>
      <c r="AB101" t="s">
        <v>539</v>
      </c>
    </row>
    <row r="102" spans="1:28" x14ac:dyDescent="0.3">
      <c r="A102" t="s">
        <v>540</v>
      </c>
      <c r="B102" t="s">
        <v>353</v>
      </c>
      <c r="C102">
        <v>48</v>
      </c>
      <c r="D102" t="s">
        <v>127</v>
      </c>
      <c r="E102" t="s">
        <v>121</v>
      </c>
      <c r="F102" t="s">
        <v>69</v>
      </c>
      <c r="G102" t="s">
        <v>541</v>
      </c>
      <c r="H102" t="s">
        <v>35</v>
      </c>
      <c r="I102" t="s">
        <v>36</v>
      </c>
      <c r="J102">
        <v>26</v>
      </c>
      <c r="K102">
        <v>24</v>
      </c>
      <c r="L102">
        <f t="shared" si="3"/>
        <v>2</v>
      </c>
      <c r="M102">
        <v>10</v>
      </c>
      <c r="N102">
        <v>64531</v>
      </c>
      <c r="O102" s="1">
        <f t="shared" si="4"/>
        <v>2481.9615384615386</v>
      </c>
      <c r="P102" s="1">
        <f t="shared" si="5"/>
        <v>59567.076923076922</v>
      </c>
      <c r="Q102" s="1">
        <f>Table1[[#This Row],[Earned Basic Salary]]*20%</f>
        <v>11913.415384615386</v>
      </c>
      <c r="R102" s="1">
        <f>Table1[[#This Row],[Earned Basic Salary]]*10%</f>
        <v>5956.7076923076929</v>
      </c>
      <c r="S102" s="1">
        <f>Table1[[#This Row],[Earned Basic Salary]]*12%</f>
        <v>7148.0492307692302</v>
      </c>
      <c r="T102" s="1">
        <f>200</f>
        <v>200</v>
      </c>
      <c r="U102" s="1">
        <f>Table1[[#This Row],[PF]]+Table1[[#This Row],[Professional Tax]]</f>
        <v>7348.0492307692302</v>
      </c>
      <c r="V102" s="1">
        <f>Table1[[#This Row],[Overtime Hours]]*200</f>
        <v>2000</v>
      </c>
      <c r="W102" s="1">
        <f>Table1[[#This Row],[Earned Basic Salary]]+Table1[[#This Row],[HRA]]+Table1[[#This Row],[DA]]+Table1[[#This Row],[Overtime Pay]]</f>
        <v>79437.2</v>
      </c>
      <c r="X102" s="1">
        <f>Table1[[#This Row],[Gross Salary]]-Table1[[#This Row],[Total Deduction]]</f>
        <v>72089.150769230764</v>
      </c>
      <c r="Y102" t="s">
        <v>37</v>
      </c>
      <c r="Z102" t="s">
        <v>38</v>
      </c>
      <c r="AA102" t="s">
        <v>542</v>
      </c>
      <c r="AB102" t="s">
        <v>543</v>
      </c>
    </row>
    <row r="103" spans="1:28" x14ac:dyDescent="0.3">
      <c r="A103" t="s">
        <v>544</v>
      </c>
      <c r="B103" t="s">
        <v>226</v>
      </c>
      <c r="C103">
        <v>46</v>
      </c>
      <c r="D103" t="s">
        <v>81</v>
      </c>
      <c r="E103" t="s">
        <v>62</v>
      </c>
      <c r="F103" t="s">
        <v>55</v>
      </c>
      <c r="G103" t="s">
        <v>545</v>
      </c>
      <c r="H103" t="s">
        <v>35</v>
      </c>
      <c r="I103" t="s">
        <v>36</v>
      </c>
      <c r="J103">
        <v>26</v>
      </c>
      <c r="K103">
        <v>22</v>
      </c>
      <c r="L103">
        <f t="shared" si="3"/>
        <v>4</v>
      </c>
      <c r="M103">
        <v>2</v>
      </c>
      <c r="N103">
        <v>31845</v>
      </c>
      <c r="O103" s="1">
        <f t="shared" si="4"/>
        <v>1224.8076923076924</v>
      </c>
      <c r="P103" s="1">
        <f t="shared" si="5"/>
        <v>26945.769230769234</v>
      </c>
      <c r="Q103" s="1">
        <f>Table1[[#This Row],[Earned Basic Salary]]*20%</f>
        <v>5389.1538461538476</v>
      </c>
      <c r="R103" s="1">
        <f>Table1[[#This Row],[Earned Basic Salary]]*10%</f>
        <v>2694.5769230769238</v>
      </c>
      <c r="S103" s="1">
        <f>Table1[[#This Row],[Earned Basic Salary]]*12%</f>
        <v>3233.4923076923078</v>
      </c>
      <c r="T103" s="1">
        <f>200</f>
        <v>200</v>
      </c>
      <c r="U103" s="1">
        <f>Table1[[#This Row],[PF]]+Table1[[#This Row],[Professional Tax]]</f>
        <v>3433.4923076923078</v>
      </c>
      <c r="V103" s="1">
        <f>Table1[[#This Row],[Overtime Hours]]*200</f>
        <v>400</v>
      </c>
      <c r="W103" s="1">
        <f>Table1[[#This Row],[Earned Basic Salary]]+Table1[[#This Row],[HRA]]+Table1[[#This Row],[DA]]+Table1[[#This Row],[Overtime Pay]]</f>
        <v>35429.500000000007</v>
      </c>
      <c r="X103" s="1">
        <f>Table1[[#This Row],[Gross Salary]]-Table1[[#This Row],[Total Deduction]]</f>
        <v>31996.007692307699</v>
      </c>
      <c r="Y103" t="s">
        <v>37</v>
      </c>
      <c r="Z103" t="s">
        <v>38</v>
      </c>
      <c r="AA103" t="s">
        <v>546</v>
      </c>
      <c r="AB103" t="s">
        <v>547</v>
      </c>
    </row>
    <row r="104" spans="1:28" x14ac:dyDescent="0.3">
      <c r="A104" t="s">
        <v>548</v>
      </c>
      <c r="B104" t="s">
        <v>549</v>
      </c>
      <c r="C104">
        <v>40</v>
      </c>
      <c r="D104" t="s">
        <v>75</v>
      </c>
      <c r="E104" t="s">
        <v>82</v>
      </c>
      <c r="F104" t="s">
        <v>46</v>
      </c>
      <c r="G104" t="s">
        <v>550</v>
      </c>
      <c r="H104" t="s">
        <v>35</v>
      </c>
      <c r="I104" t="s">
        <v>36</v>
      </c>
      <c r="J104">
        <v>26</v>
      </c>
      <c r="K104">
        <v>24</v>
      </c>
      <c r="L104">
        <f t="shared" si="3"/>
        <v>2</v>
      </c>
      <c r="M104">
        <v>12</v>
      </c>
      <c r="N104">
        <v>49615</v>
      </c>
      <c r="O104" s="1">
        <f t="shared" si="4"/>
        <v>1908.2692307692307</v>
      </c>
      <c r="P104" s="1">
        <f t="shared" si="5"/>
        <v>45798.461538461539</v>
      </c>
      <c r="Q104" s="1">
        <f>Table1[[#This Row],[Earned Basic Salary]]*20%</f>
        <v>9159.6923076923085</v>
      </c>
      <c r="R104" s="1">
        <f>Table1[[#This Row],[Earned Basic Salary]]*10%</f>
        <v>4579.8461538461543</v>
      </c>
      <c r="S104" s="1">
        <f>Table1[[#This Row],[Earned Basic Salary]]*12%</f>
        <v>5495.8153846153846</v>
      </c>
      <c r="T104" s="1">
        <f>200</f>
        <v>200</v>
      </c>
      <c r="U104" s="1">
        <f>Table1[[#This Row],[PF]]+Table1[[#This Row],[Professional Tax]]</f>
        <v>5695.8153846153846</v>
      </c>
      <c r="V104" s="1">
        <f>Table1[[#This Row],[Overtime Hours]]*200</f>
        <v>2400</v>
      </c>
      <c r="W104" s="1">
        <f>Table1[[#This Row],[Earned Basic Salary]]+Table1[[#This Row],[HRA]]+Table1[[#This Row],[DA]]+Table1[[#This Row],[Overtime Pay]]</f>
        <v>61938</v>
      </c>
      <c r="X104" s="1">
        <f>Table1[[#This Row],[Gross Salary]]-Table1[[#This Row],[Total Deduction]]</f>
        <v>56242.184615384613</v>
      </c>
      <c r="Y104" t="s">
        <v>37</v>
      </c>
      <c r="Z104" t="s">
        <v>38</v>
      </c>
      <c r="AA104" t="s">
        <v>551</v>
      </c>
      <c r="AB104" t="s">
        <v>552</v>
      </c>
    </row>
    <row r="105" spans="1:28" x14ac:dyDescent="0.3">
      <c r="A105" t="s">
        <v>553</v>
      </c>
      <c r="B105" t="s">
        <v>290</v>
      </c>
      <c r="C105">
        <v>25</v>
      </c>
      <c r="D105" t="s">
        <v>127</v>
      </c>
      <c r="E105" t="s">
        <v>32</v>
      </c>
      <c r="F105" t="s">
        <v>63</v>
      </c>
      <c r="G105" t="s">
        <v>554</v>
      </c>
      <c r="H105" t="s">
        <v>35</v>
      </c>
      <c r="I105" t="s">
        <v>36</v>
      </c>
      <c r="J105">
        <v>26</v>
      </c>
      <c r="K105">
        <v>23</v>
      </c>
      <c r="L105">
        <f t="shared" si="3"/>
        <v>3</v>
      </c>
      <c r="M105">
        <v>12</v>
      </c>
      <c r="N105">
        <v>60501</v>
      </c>
      <c r="O105" s="1">
        <f t="shared" si="4"/>
        <v>2326.9615384615386</v>
      </c>
      <c r="P105" s="1">
        <f t="shared" si="5"/>
        <v>53520.11538461539</v>
      </c>
      <c r="Q105" s="1">
        <f>Table1[[#This Row],[Earned Basic Salary]]*20%</f>
        <v>10704.023076923078</v>
      </c>
      <c r="R105" s="1">
        <f>Table1[[#This Row],[Earned Basic Salary]]*10%</f>
        <v>5352.0115384615392</v>
      </c>
      <c r="S105" s="1">
        <f>Table1[[#This Row],[Earned Basic Salary]]*12%</f>
        <v>6422.4138461538469</v>
      </c>
      <c r="T105" s="1">
        <f>200</f>
        <v>200</v>
      </c>
      <c r="U105" s="1">
        <f>Table1[[#This Row],[PF]]+Table1[[#This Row],[Professional Tax]]</f>
        <v>6622.4138461538469</v>
      </c>
      <c r="V105" s="1">
        <f>Table1[[#This Row],[Overtime Hours]]*200</f>
        <v>2400</v>
      </c>
      <c r="W105" s="1">
        <f>Table1[[#This Row],[Earned Basic Salary]]+Table1[[#This Row],[HRA]]+Table1[[#This Row],[DA]]+Table1[[#This Row],[Overtime Pay]]</f>
        <v>71976.150000000009</v>
      </c>
      <c r="X105" s="1">
        <f>Table1[[#This Row],[Gross Salary]]-Table1[[#This Row],[Total Deduction]]</f>
        <v>65353.736153846163</v>
      </c>
      <c r="Y105" t="s">
        <v>37</v>
      </c>
      <c r="Z105" t="s">
        <v>95</v>
      </c>
      <c r="AA105" t="s">
        <v>555</v>
      </c>
      <c r="AB105" t="s">
        <v>556</v>
      </c>
    </row>
    <row r="106" spans="1:28" x14ac:dyDescent="0.3">
      <c r="A106" t="s">
        <v>557</v>
      </c>
      <c r="B106" t="s">
        <v>558</v>
      </c>
      <c r="C106">
        <v>35</v>
      </c>
      <c r="D106" t="s">
        <v>61</v>
      </c>
      <c r="E106" t="s">
        <v>82</v>
      </c>
      <c r="F106" t="s">
        <v>46</v>
      </c>
      <c r="G106" t="s">
        <v>559</v>
      </c>
      <c r="H106" t="s">
        <v>35</v>
      </c>
      <c r="I106" t="s">
        <v>36</v>
      </c>
      <c r="J106">
        <v>26</v>
      </c>
      <c r="K106">
        <v>25</v>
      </c>
      <c r="L106">
        <f t="shared" si="3"/>
        <v>1</v>
      </c>
      <c r="M106">
        <v>17</v>
      </c>
      <c r="N106">
        <v>61554</v>
      </c>
      <c r="O106" s="1">
        <f t="shared" si="4"/>
        <v>2367.4615384615386</v>
      </c>
      <c r="P106" s="1">
        <f t="shared" si="5"/>
        <v>59186.538461538461</v>
      </c>
      <c r="Q106" s="1">
        <f>Table1[[#This Row],[Earned Basic Salary]]*20%</f>
        <v>11837.307692307693</v>
      </c>
      <c r="R106" s="1">
        <f>Table1[[#This Row],[Earned Basic Salary]]*10%</f>
        <v>5918.6538461538466</v>
      </c>
      <c r="S106" s="1">
        <f>Table1[[#This Row],[Earned Basic Salary]]*12%</f>
        <v>7102.3846153846152</v>
      </c>
      <c r="T106" s="1">
        <f>200</f>
        <v>200</v>
      </c>
      <c r="U106" s="1">
        <f>Table1[[#This Row],[PF]]+Table1[[#This Row],[Professional Tax]]</f>
        <v>7302.3846153846152</v>
      </c>
      <c r="V106" s="1">
        <f>Table1[[#This Row],[Overtime Hours]]*200</f>
        <v>3400</v>
      </c>
      <c r="W106" s="1">
        <f>Table1[[#This Row],[Earned Basic Salary]]+Table1[[#This Row],[HRA]]+Table1[[#This Row],[DA]]+Table1[[#This Row],[Overtime Pay]]</f>
        <v>80342.5</v>
      </c>
      <c r="X106" s="1">
        <f>Table1[[#This Row],[Gross Salary]]-Table1[[#This Row],[Total Deduction]]</f>
        <v>73040.11538461539</v>
      </c>
      <c r="Y106" t="s">
        <v>37</v>
      </c>
      <c r="Z106" t="s">
        <v>38</v>
      </c>
      <c r="AA106" t="s">
        <v>560</v>
      </c>
      <c r="AB106" t="s">
        <v>561</v>
      </c>
    </row>
    <row r="107" spans="1:28" x14ac:dyDescent="0.3">
      <c r="A107" t="s">
        <v>562</v>
      </c>
      <c r="B107" t="s">
        <v>415</v>
      </c>
      <c r="C107">
        <v>52</v>
      </c>
      <c r="D107" t="s">
        <v>133</v>
      </c>
      <c r="E107" t="s">
        <v>82</v>
      </c>
      <c r="F107" t="s">
        <v>55</v>
      </c>
      <c r="G107" t="s">
        <v>340</v>
      </c>
      <c r="H107" t="s">
        <v>35</v>
      </c>
      <c r="I107" t="s">
        <v>36</v>
      </c>
      <c r="J107">
        <v>26</v>
      </c>
      <c r="K107">
        <v>22</v>
      </c>
      <c r="L107">
        <f t="shared" si="3"/>
        <v>4</v>
      </c>
      <c r="M107">
        <v>8</v>
      </c>
      <c r="N107">
        <v>24061</v>
      </c>
      <c r="O107" s="1">
        <f t="shared" si="4"/>
        <v>925.42307692307691</v>
      </c>
      <c r="P107" s="1">
        <f t="shared" si="5"/>
        <v>20359.307692307691</v>
      </c>
      <c r="Q107" s="1">
        <f>Table1[[#This Row],[Earned Basic Salary]]*20%</f>
        <v>4071.8615384615387</v>
      </c>
      <c r="R107" s="1">
        <f>Table1[[#This Row],[Earned Basic Salary]]*10%</f>
        <v>2035.9307692307693</v>
      </c>
      <c r="S107" s="1">
        <f>Table1[[#This Row],[Earned Basic Salary]]*12%</f>
        <v>2443.1169230769228</v>
      </c>
      <c r="T107" s="1">
        <f>200</f>
        <v>200</v>
      </c>
      <c r="U107" s="1">
        <f>Table1[[#This Row],[PF]]+Table1[[#This Row],[Professional Tax]]</f>
        <v>2643.1169230769228</v>
      </c>
      <c r="V107" s="1">
        <f>Table1[[#This Row],[Overtime Hours]]*200</f>
        <v>1600</v>
      </c>
      <c r="W107" s="1">
        <f>Table1[[#This Row],[Earned Basic Salary]]+Table1[[#This Row],[HRA]]+Table1[[#This Row],[DA]]+Table1[[#This Row],[Overtime Pay]]</f>
        <v>28067.1</v>
      </c>
      <c r="X107" s="1">
        <f>Table1[[#This Row],[Gross Salary]]-Table1[[#This Row],[Total Deduction]]</f>
        <v>25423.983076923076</v>
      </c>
      <c r="Y107" t="s">
        <v>37</v>
      </c>
      <c r="Z107" t="s">
        <v>38</v>
      </c>
      <c r="AA107" t="s">
        <v>563</v>
      </c>
      <c r="AB107" t="s">
        <v>564</v>
      </c>
    </row>
    <row r="108" spans="1:28" x14ac:dyDescent="0.3">
      <c r="A108" t="s">
        <v>565</v>
      </c>
      <c r="B108" t="s">
        <v>566</v>
      </c>
      <c r="C108">
        <v>41</v>
      </c>
      <c r="D108" t="s">
        <v>61</v>
      </c>
      <c r="E108" t="s">
        <v>45</v>
      </c>
      <c r="F108" t="s">
        <v>63</v>
      </c>
      <c r="G108" t="s">
        <v>567</v>
      </c>
      <c r="H108" t="s">
        <v>35</v>
      </c>
      <c r="I108" t="s">
        <v>36</v>
      </c>
      <c r="J108">
        <v>26</v>
      </c>
      <c r="K108">
        <v>24</v>
      </c>
      <c r="L108">
        <f t="shared" si="3"/>
        <v>2</v>
      </c>
      <c r="M108">
        <v>17</v>
      </c>
      <c r="N108">
        <v>57969</v>
      </c>
      <c r="O108" s="1">
        <f t="shared" si="4"/>
        <v>2229.5769230769229</v>
      </c>
      <c r="P108" s="1">
        <f t="shared" si="5"/>
        <v>53509.846153846149</v>
      </c>
      <c r="Q108" s="1">
        <f>Table1[[#This Row],[Earned Basic Salary]]*20%</f>
        <v>10701.969230769231</v>
      </c>
      <c r="R108" s="1">
        <f>Table1[[#This Row],[Earned Basic Salary]]*10%</f>
        <v>5350.9846153846156</v>
      </c>
      <c r="S108" s="1">
        <f>Table1[[#This Row],[Earned Basic Salary]]*12%</f>
        <v>6421.1815384615375</v>
      </c>
      <c r="T108" s="1">
        <f>200</f>
        <v>200</v>
      </c>
      <c r="U108" s="1">
        <f>Table1[[#This Row],[PF]]+Table1[[#This Row],[Professional Tax]]</f>
        <v>6621.1815384615375</v>
      </c>
      <c r="V108" s="1">
        <f>Table1[[#This Row],[Overtime Hours]]*200</f>
        <v>3400</v>
      </c>
      <c r="W108" s="1">
        <f>Table1[[#This Row],[Earned Basic Salary]]+Table1[[#This Row],[HRA]]+Table1[[#This Row],[DA]]+Table1[[#This Row],[Overtime Pay]]</f>
        <v>72962.799999999988</v>
      </c>
      <c r="X108" s="1">
        <f>Table1[[#This Row],[Gross Salary]]-Table1[[#This Row],[Total Deduction]]</f>
        <v>66341.618461538455</v>
      </c>
      <c r="Y108" t="s">
        <v>37</v>
      </c>
      <c r="Z108" t="s">
        <v>95</v>
      </c>
      <c r="AA108" t="s">
        <v>568</v>
      </c>
      <c r="AB108" t="s">
        <v>569</v>
      </c>
    </row>
    <row r="109" spans="1:28" x14ac:dyDescent="0.3">
      <c r="A109" t="s">
        <v>570</v>
      </c>
      <c r="B109" t="s">
        <v>443</v>
      </c>
      <c r="C109">
        <v>43</v>
      </c>
      <c r="D109" t="s">
        <v>127</v>
      </c>
      <c r="E109" t="s">
        <v>82</v>
      </c>
      <c r="F109" t="s">
        <v>83</v>
      </c>
      <c r="G109" t="s">
        <v>571</v>
      </c>
      <c r="H109" t="s">
        <v>35</v>
      </c>
      <c r="I109" t="s">
        <v>36</v>
      </c>
      <c r="J109">
        <v>26</v>
      </c>
      <c r="K109">
        <v>21</v>
      </c>
      <c r="L109">
        <f t="shared" si="3"/>
        <v>5</v>
      </c>
      <c r="M109">
        <v>8</v>
      </c>
      <c r="N109">
        <v>18431</v>
      </c>
      <c r="O109" s="1">
        <f t="shared" si="4"/>
        <v>708.88461538461536</v>
      </c>
      <c r="P109" s="1">
        <f t="shared" si="5"/>
        <v>14886.576923076922</v>
      </c>
      <c r="Q109" s="1">
        <f>Table1[[#This Row],[Earned Basic Salary]]*20%</f>
        <v>2977.3153846153846</v>
      </c>
      <c r="R109" s="1">
        <f>Table1[[#This Row],[Earned Basic Salary]]*10%</f>
        <v>1488.6576923076923</v>
      </c>
      <c r="S109" s="1">
        <f>Table1[[#This Row],[Earned Basic Salary]]*12%</f>
        <v>1786.3892307692306</v>
      </c>
      <c r="T109" s="1">
        <f>200</f>
        <v>200</v>
      </c>
      <c r="U109" s="1">
        <f>Table1[[#This Row],[PF]]+Table1[[#This Row],[Professional Tax]]</f>
        <v>1986.3892307692306</v>
      </c>
      <c r="V109" s="1">
        <f>Table1[[#This Row],[Overtime Hours]]*200</f>
        <v>1600</v>
      </c>
      <c r="W109" s="1">
        <f>Table1[[#This Row],[Earned Basic Salary]]+Table1[[#This Row],[HRA]]+Table1[[#This Row],[DA]]+Table1[[#This Row],[Overtime Pay]]</f>
        <v>20952.55</v>
      </c>
      <c r="X109" s="1">
        <f>Table1[[#This Row],[Gross Salary]]-Table1[[#This Row],[Total Deduction]]</f>
        <v>18966.16076923077</v>
      </c>
      <c r="Y109" t="s">
        <v>37</v>
      </c>
      <c r="Z109" t="s">
        <v>95</v>
      </c>
      <c r="AA109" t="s">
        <v>572</v>
      </c>
      <c r="AB109" t="s">
        <v>573</v>
      </c>
    </row>
    <row r="110" spans="1:28" x14ac:dyDescent="0.3">
      <c r="A110" t="s">
        <v>574</v>
      </c>
      <c r="B110" t="s">
        <v>236</v>
      </c>
      <c r="C110">
        <v>37</v>
      </c>
      <c r="D110" t="s">
        <v>61</v>
      </c>
      <c r="E110" t="s">
        <v>32</v>
      </c>
      <c r="F110" t="s">
        <v>33</v>
      </c>
      <c r="G110" t="s">
        <v>575</v>
      </c>
      <c r="H110" t="s">
        <v>35</v>
      </c>
      <c r="I110" t="s">
        <v>36</v>
      </c>
      <c r="J110">
        <v>26</v>
      </c>
      <c r="K110">
        <v>25</v>
      </c>
      <c r="L110">
        <f t="shared" si="3"/>
        <v>1</v>
      </c>
      <c r="M110">
        <v>6</v>
      </c>
      <c r="N110">
        <v>26624</v>
      </c>
      <c r="O110" s="1">
        <f t="shared" si="4"/>
        <v>1024</v>
      </c>
      <c r="P110" s="1">
        <f t="shared" si="5"/>
        <v>25600</v>
      </c>
      <c r="Q110" s="1">
        <f>Table1[[#This Row],[Earned Basic Salary]]*20%</f>
        <v>5120</v>
      </c>
      <c r="R110" s="1">
        <f>Table1[[#This Row],[Earned Basic Salary]]*10%</f>
        <v>2560</v>
      </c>
      <c r="S110" s="1">
        <f>Table1[[#This Row],[Earned Basic Salary]]*12%</f>
        <v>3072</v>
      </c>
      <c r="T110" s="1">
        <f>200</f>
        <v>200</v>
      </c>
      <c r="U110" s="1">
        <f>Table1[[#This Row],[PF]]+Table1[[#This Row],[Professional Tax]]</f>
        <v>3272</v>
      </c>
      <c r="V110" s="1">
        <f>Table1[[#This Row],[Overtime Hours]]*200</f>
        <v>1200</v>
      </c>
      <c r="W110" s="1">
        <f>Table1[[#This Row],[Earned Basic Salary]]+Table1[[#This Row],[HRA]]+Table1[[#This Row],[DA]]+Table1[[#This Row],[Overtime Pay]]</f>
        <v>34480</v>
      </c>
      <c r="X110" s="1">
        <f>Table1[[#This Row],[Gross Salary]]-Table1[[#This Row],[Total Deduction]]</f>
        <v>31208</v>
      </c>
      <c r="Y110" t="s">
        <v>37</v>
      </c>
      <c r="Z110" t="s">
        <v>106</v>
      </c>
      <c r="AA110" t="s">
        <v>576</v>
      </c>
      <c r="AB110" t="s">
        <v>577</v>
      </c>
    </row>
    <row r="111" spans="1:28" x14ac:dyDescent="0.3">
      <c r="A111" t="s">
        <v>578</v>
      </c>
      <c r="B111" t="s">
        <v>579</v>
      </c>
      <c r="C111">
        <v>40</v>
      </c>
      <c r="D111" t="s">
        <v>53</v>
      </c>
      <c r="E111" t="s">
        <v>32</v>
      </c>
      <c r="F111" t="s">
        <v>33</v>
      </c>
      <c r="G111" t="s">
        <v>580</v>
      </c>
      <c r="H111" t="s">
        <v>35</v>
      </c>
      <c r="I111" t="s">
        <v>36</v>
      </c>
      <c r="J111">
        <v>26</v>
      </c>
      <c r="K111">
        <v>22</v>
      </c>
      <c r="L111">
        <f t="shared" si="3"/>
        <v>4</v>
      </c>
      <c r="M111">
        <v>0</v>
      </c>
      <c r="N111">
        <v>32289</v>
      </c>
      <c r="O111" s="1">
        <f t="shared" si="4"/>
        <v>1241.8846153846155</v>
      </c>
      <c r="P111" s="1">
        <f t="shared" si="5"/>
        <v>27321.461538461539</v>
      </c>
      <c r="Q111" s="1">
        <f>Table1[[#This Row],[Earned Basic Salary]]*20%</f>
        <v>5464.292307692308</v>
      </c>
      <c r="R111" s="1">
        <f>Table1[[#This Row],[Earned Basic Salary]]*10%</f>
        <v>2732.146153846154</v>
      </c>
      <c r="S111" s="1">
        <f>Table1[[#This Row],[Earned Basic Salary]]*12%</f>
        <v>3278.5753846153843</v>
      </c>
      <c r="T111" s="1">
        <f>200</f>
        <v>200</v>
      </c>
      <c r="U111" s="1">
        <f>Table1[[#This Row],[PF]]+Table1[[#This Row],[Professional Tax]]</f>
        <v>3478.5753846153843</v>
      </c>
      <c r="V111" s="1">
        <f>Table1[[#This Row],[Overtime Hours]]*200</f>
        <v>0</v>
      </c>
      <c r="W111" s="1">
        <f>Table1[[#This Row],[Earned Basic Salary]]+Table1[[#This Row],[HRA]]+Table1[[#This Row],[DA]]+Table1[[#This Row],[Overtime Pay]]</f>
        <v>35517.9</v>
      </c>
      <c r="X111" s="1">
        <f>Table1[[#This Row],[Gross Salary]]-Table1[[#This Row],[Total Deduction]]</f>
        <v>32039.324615384616</v>
      </c>
      <c r="Y111" t="s">
        <v>37</v>
      </c>
      <c r="Z111" t="s">
        <v>95</v>
      </c>
      <c r="AA111" t="s">
        <v>581</v>
      </c>
      <c r="AB111" t="s">
        <v>582</v>
      </c>
    </row>
    <row r="112" spans="1:28" x14ac:dyDescent="0.3">
      <c r="A112" t="s">
        <v>583</v>
      </c>
      <c r="B112" t="s">
        <v>584</v>
      </c>
      <c r="C112">
        <v>26</v>
      </c>
      <c r="D112" t="s">
        <v>31</v>
      </c>
      <c r="E112" t="s">
        <v>32</v>
      </c>
      <c r="F112" t="s">
        <v>89</v>
      </c>
      <c r="G112" t="s">
        <v>585</v>
      </c>
      <c r="H112" t="s">
        <v>35</v>
      </c>
      <c r="I112" t="s">
        <v>36</v>
      </c>
      <c r="J112">
        <v>26</v>
      </c>
      <c r="K112">
        <v>24</v>
      </c>
      <c r="L112">
        <f t="shared" si="3"/>
        <v>2</v>
      </c>
      <c r="M112">
        <v>17</v>
      </c>
      <c r="N112">
        <v>24188</v>
      </c>
      <c r="O112" s="1">
        <f t="shared" si="4"/>
        <v>930.30769230769226</v>
      </c>
      <c r="P112" s="1">
        <f t="shared" si="5"/>
        <v>22327.384615384613</v>
      </c>
      <c r="Q112" s="1">
        <f>Table1[[#This Row],[Earned Basic Salary]]*20%</f>
        <v>4465.4769230769225</v>
      </c>
      <c r="R112" s="1">
        <f>Table1[[#This Row],[Earned Basic Salary]]*10%</f>
        <v>2232.7384615384613</v>
      </c>
      <c r="S112" s="1">
        <f>Table1[[#This Row],[Earned Basic Salary]]*12%</f>
        <v>2679.2861538461534</v>
      </c>
      <c r="T112" s="1">
        <f>200</f>
        <v>200</v>
      </c>
      <c r="U112" s="1">
        <f>Table1[[#This Row],[PF]]+Table1[[#This Row],[Professional Tax]]</f>
        <v>2879.2861538461534</v>
      </c>
      <c r="V112" s="1">
        <f>Table1[[#This Row],[Overtime Hours]]*200</f>
        <v>3400</v>
      </c>
      <c r="W112" s="1">
        <f>Table1[[#This Row],[Earned Basic Salary]]+Table1[[#This Row],[HRA]]+Table1[[#This Row],[DA]]+Table1[[#This Row],[Overtime Pay]]</f>
        <v>32425.599999999999</v>
      </c>
      <c r="X112" s="1">
        <f>Table1[[#This Row],[Gross Salary]]-Table1[[#This Row],[Total Deduction]]</f>
        <v>29546.313846153844</v>
      </c>
      <c r="Y112" t="s">
        <v>37</v>
      </c>
      <c r="Z112" t="s">
        <v>38</v>
      </c>
      <c r="AA112" t="s">
        <v>586</v>
      </c>
      <c r="AB112" t="s">
        <v>587</v>
      </c>
    </row>
    <row r="113" spans="1:28" x14ac:dyDescent="0.3">
      <c r="A113" t="s">
        <v>588</v>
      </c>
      <c r="B113" t="s">
        <v>589</v>
      </c>
      <c r="C113">
        <v>46</v>
      </c>
      <c r="D113" t="s">
        <v>81</v>
      </c>
      <c r="E113" t="s">
        <v>121</v>
      </c>
      <c r="F113" t="s">
        <v>46</v>
      </c>
      <c r="G113" t="s">
        <v>590</v>
      </c>
      <c r="H113" t="s">
        <v>35</v>
      </c>
      <c r="I113" t="s">
        <v>36</v>
      </c>
      <c r="J113">
        <v>26</v>
      </c>
      <c r="K113">
        <v>23</v>
      </c>
      <c r="L113">
        <f t="shared" si="3"/>
        <v>3</v>
      </c>
      <c r="M113">
        <v>7</v>
      </c>
      <c r="N113">
        <v>71894</v>
      </c>
      <c r="O113" s="1">
        <f t="shared" si="4"/>
        <v>2765.1538461538462</v>
      </c>
      <c r="P113" s="1">
        <f t="shared" si="5"/>
        <v>63598.538461538461</v>
      </c>
      <c r="Q113" s="1">
        <f>Table1[[#This Row],[Earned Basic Salary]]*20%</f>
        <v>12719.707692307693</v>
      </c>
      <c r="R113" s="1">
        <f>Table1[[#This Row],[Earned Basic Salary]]*10%</f>
        <v>6359.8538461538465</v>
      </c>
      <c r="S113" s="1">
        <f>Table1[[#This Row],[Earned Basic Salary]]*12%</f>
        <v>7631.8246153846148</v>
      </c>
      <c r="T113" s="1">
        <f>200</f>
        <v>200</v>
      </c>
      <c r="U113" s="1">
        <f>Table1[[#This Row],[PF]]+Table1[[#This Row],[Professional Tax]]</f>
        <v>7831.8246153846148</v>
      </c>
      <c r="V113" s="1">
        <f>Table1[[#This Row],[Overtime Hours]]*200</f>
        <v>1400</v>
      </c>
      <c r="W113" s="1">
        <f>Table1[[#This Row],[Earned Basic Salary]]+Table1[[#This Row],[HRA]]+Table1[[#This Row],[DA]]+Table1[[#This Row],[Overtime Pay]]</f>
        <v>84078.099999999991</v>
      </c>
      <c r="X113" s="1">
        <f>Table1[[#This Row],[Gross Salary]]-Table1[[#This Row],[Total Deduction]]</f>
        <v>76246.275384615379</v>
      </c>
      <c r="Y113" t="s">
        <v>37</v>
      </c>
      <c r="Z113" t="s">
        <v>95</v>
      </c>
      <c r="AA113" t="s">
        <v>591</v>
      </c>
      <c r="AB113" t="s">
        <v>592</v>
      </c>
    </row>
    <row r="114" spans="1:28" x14ac:dyDescent="0.3">
      <c r="A114" t="s">
        <v>593</v>
      </c>
      <c r="B114" t="s">
        <v>255</v>
      </c>
      <c r="C114">
        <v>49</v>
      </c>
      <c r="D114" t="s">
        <v>53</v>
      </c>
      <c r="E114" t="s">
        <v>32</v>
      </c>
      <c r="F114" t="s">
        <v>89</v>
      </c>
      <c r="G114" t="s">
        <v>594</v>
      </c>
      <c r="H114" t="s">
        <v>35</v>
      </c>
      <c r="I114" t="s">
        <v>36</v>
      </c>
      <c r="J114">
        <v>26</v>
      </c>
      <c r="K114">
        <v>24</v>
      </c>
      <c r="L114">
        <f t="shared" si="3"/>
        <v>2</v>
      </c>
      <c r="M114">
        <v>9</v>
      </c>
      <c r="N114">
        <v>55466</v>
      </c>
      <c r="O114" s="1">
        <f t="shared" si="4"/>
        <v>2133.3076923076924</v>
      </c>
      <c r="P114" s="1">
        <f t="shared" si="5"/>
        <v>51199.384615384617</v>
      </c>
      <c r="Q114" s="1">
        <f>Table1[[#This Row],[Earned Basic Salary]]*20%</f>
        <v>10239.876923076925</v>
      </c>
      <c r="R114" s="1">
        <f>Table1[[#This Row],[Earned Basic Salary]]*10%</f>
        <v>5119.9384615384624</v>
      </c>
      <c r="S114" s="1">
        <f>Table1[[#This Row],[Earned Basic Salary]]*12%</f>
        <v>6143.9261538461542</v>
      </c>
      <c r="T114" s="1">
        <f>200</f>
        <v>200</v>
      </c>
      <c r="U114" s="1">
        <f>Table1[[#This Row],[PF]]+Table1[[#This Row],[Professional Tax]]</f>
        <v>6343.9261538461542</v>
      </c>
      <c r="V114" s="1">
        <f>Table1[[#This Row],[Overtime Hours]]*200</f>
        <v>1800</v>
      </c>
      <c r="W114" s="1">
        <f>Table1[[#This Row],[Earned Basic Salary]]+Table1[[#This Row],[HRA]]+Table1[[#This Row],[DA]]+Table1[[#This Row],[Overtime Pay]]</f>
        <v>68359.200000000012</v>
      </c>
      <c r="X114" s="1">
        <f>Table1[[#This Row],[Gross Salary]]-Table1[[#This Row],[Total Deduction]]</f>
        <v>62015.273846153854</v>
      </c>
      <c r="Y114" t="s">
        <v>37</v>
      </c>
      <c r="Z114" t="s">
        <v>48</v>
      </c>
      <c r="AA114" t="s">
        <v>595</v>
      </c>
      <c r="AB114" t="s">
        <v>596</v>
      </c>
    </row>
    <row r="115" spans="1:28" x14ac:dyDescent="0.3">
      <c r="A115" t="s">
        <v>597</v>
      </c>
      <c r="B115" t="s">
        <v>598</v>
      </c>
      <c r="C115">
        <v>47</v>
      </c>
      <c r="D115" t="s">
        <v>61</v>
      </c>
      <c r="E115" t="s">
        <v>62</v>
      </c>
      <c r="F115" t="s">
        <v>69</v>
      </c>
      <c r="G115" t="s">
        <v>599</v>
      </c>
      <c r="H115" t="s">
        <v>35</v>
      </c>
      <c r="I115" t="s">
        <v>36</v>
      </c>
      <c r="J115">
        <v>26</v>
      </c>
      <c r="K115">
        <v>24</v>
      </c>
      <c r="L115">
        <f t="shared" si="3"/>
        <v>2</v>
      </c>
      <c r="M115">
        <v>10</v>
      </c>
      <c r="N115">
        <v>60116</v>
      </c>
      <c r="O115" s="1">
        <f t="shared" si="4"/>
        <v>2312.1538461538462</v>
      </c>
      <c r="P115" s="1">
        <f t="shared" si="5"/>
        <v>55491.692307692312</v>
      </c>
      <c r="Q115" s="1">
        <f>Table1[[#This Row],[Earned Basic Salary]]*20%</f>
        <v>11098.338461538464</v>
      </c>
      <c r="R115" s="1">
        <f>Table1[[#This Row],[Earned Basic Salary]]*10%</f>
        <v>5549.1692307692319</v>
      </c>
      <c r="S115" s="1">
        <f>Table1[[#This Row],[Earned Basic Salary]]*12%</f>
        <v>6659.0030769230771</v>
      </c>
      <c r="T115" s="1">
        <f>200</f>
        <v>200</v>
      </c>
      <c r="U115" s="1">
        <f>Table1[[#This Row],[PF]]+Table1[[#This Row],[Professional Tax]]</f>
        <v>6859.0030769230771</v>
      </c>
      <c r="V115" s="1">
        <f>Table1[[#This Row],[Overtime Hours]]*200</f>
        <v>2000</v>
      </c>
      <c r="W115" s="1">
        <f>Table1[[#This Row],[Earned Basic Salary]]+Table1[[#This Row],[HRA]]+Table1[[#This Row],[DA]]+Table1[[#This Row],[Overtime Pay]]</f>
        <v>74139.199999999997</v>
      </c>
      <c r="X115" s="1">
        <f>Table1[[#This Row],[Gross Salary]]-Table1[[#This Row],[Total Deduction]]</f>
        <v>67280.196923076917</v>
      </c>
      <c r="Y115" t="s">
        <v>37</v>
      </c>
      <c r="Z115" t="s">
        <v>38</v>
      </c>
      <c r="AA115" t="s">
        <v>600</v>
      </c>
      <c r="AB115" t="s">
        <v>601</v>
      </c>
    </row>
    <row r="116" spans="1:28" x14ac:dyDescent="0.3">
      <c r="A116" t="s">
        <v>602</v>
      </c>
      <c r="B116" t="s">
        <v>74</v>
      </c>
      <c r="C116">
        <v>52</v>
      </c>
      <c r="D116" t="s">
        <v>81</v>
      </c>
      <c r="E116" t="s">
        <v>82</v>
      </c>
      <c r="F116" t="s">
        <v>33</v>
      </c>
      <c r="G116" t="s">
        <v>603</v>
      </c>
      <c r="H116" t="s">
        <v>35</v>
      </c>
      <c r="I116" t="s">
        <v>36</v>
      </c>
      <c r="J116">
        <v>26</v>
      </c>
      <c r="K116">
        <v>23</v>
      </c>
      <c r="L116">
        <f t="shared" si="3"/>
        <v>3</v>
      </c>
      <c r="M116">
        <v>11</v>
      </c>
      <c r="N116">
        <v>36018</v>
      </c>
      <c r="O116" s="1">
        <f t="shared" si="4"/>
        <v>1385.3076923076924</v>
      </c>
      <c r="P116" s="1">
        <f t="shared" si="5"/>
        <v>31862.076923076926</v>
      </c>
      <c r="Q116" s="1">
        <f>Table1[[#This Row],[Earned Basic Salary]]*20%</f>
        <v>6372.4153846153858</v>
      </c>
      <c r="R116" s="1">
        <f>Table1[[#This Row],[Earned Basic Salary]]*10%</f>
        <v>3186.2076923076929</v>
      </c>
      <c r="S116" s="1">
        <f>Table1[[#This Row],[Earned Basic Salary]]*12%</f>
        <v>3823.4492307692308</v>
      </c>
      <c r="T116" s="1">
        <f>200</f>
        <v>200</v>
      </c>
      <c r="U116" s="1">
        <f>Table1[[#This Row],[PF]]+Table1[[#This Row],[Professional Tax]]</f>
        <v>4023.4492307692308</v>
      </c>
      <c r="V116" s="1">
        <f>Table1[[#This Row],[Overtime Hours]]*200</f>
        <v>2200</v>
      </c>
      <c r="W116" s="1">
        <f>Table1[[#This Row],[Earned Basic Salary]]+Table1[[#This Row],[HRA]]+Table1[[#This Row],[DA]]+Table1[[#This Row],[Overtime Pay]]</f>
        <v>43620.700000000012</v>
      </c>
      <c r="X116" s="1">
        <f>Table1[[#This Row],[Gross Salary]]-Table1[[#This Row],[Total Deduction]]</f>
        <v>39597.250769230784</v>
      </c>
      <c r="Y116" t="s">
        <v>37</v>
      </c>
      <c r="Z116" t="s">
        <v>106</v>
      </c>
      <c r="AA116" t="s">
        <v>604</v>
      </c>
      <c r="AB116" t="s">
        <v>605</v>
      </c>
    </row>
    <row r="117" spans="1:28" x14ac:dyDescent="0.3">
      <c r="A117" t="s">
        <v>606</v>
      </c>
      <c r="B117" t="s">
        <v>607</v>
      </c>
      <c r="C117">
        <v>23</v>
      </c>
      <c r="D117" t="s">
        <v>44</v>
      </c>
      <c r="E117" t="s">
        <v>82</v>
      </c>
      <c r="F117" t="s">
        <v>83</v>
      </c>
      <c r="G117" t="s">
        <v>608</v>
      </c>
      <c r="H117" t="s">
        <v>35</v>
      </c>
      <c r="I117" t="s">
        <v>36</v>
      </c>
      <c r="J117">
        <v>26</v>
      </c>
      <c r="K117">
        <v>22</v>
      </c>
      <c r="L117">
        <f t="shared" si="3"/>
        <v>4</v>
      </c>
      <c r="M117">
        <v>13</v>
      </c>
      <c r="N117">
        <v>39752</v>
      </c>
      <c r="O117" s="1">
        <f t="shared" si="4"/>
        <v>1528.9230769230769</v>
      </c>
      <c r="P117" s="1">
        <f t="shared" si="5"/>
        <v>33636.307692307695</v>
      </c>
      <c r="Q117" s="1">
        <f>Table1[[#This Row],[Earned Basic Salary]]*20%</f>
        <v>6727.2615384615392</v>
      </c>
      <c r="R117" s="1">
        <f>Table1[[#This Row],[Earned Basic Salary]]*10%</f>
        <v>3363.6307692307696</v>
      </c>
      <c r="S117" s="1">
        <f>Table1[[#This Row],[Earned Basic Salary]]*12%</f>
        <v>4036.3569230769231</v>
      </c>
      <c r="T117" s="1">
        <f>200</f>
        <v>200</v>
      </c>
      <c r="U117" s="1">
        <f>Table1[[#This Row],[PF]]+Table1[[#This Row],[Professional Tax]]</f>
        <v>4236.3569230769226</v>
      </c>
      <c r="V117" s="1">
        <f>Table1[[#This Row],[Overtime Hours]]*200</f>
        <v>2600</v>
      </c>
      <c r="W117" s="1">
        <f>Table1[[#This Row],[Earned Basic Salary]]+Table1[[#This Row],[HRA]]+Table1[[#This Row],[DA]]+Table1[[#This Row],[Overtime Pay]]</f>
        <v>46327.200000000004</v>
      </c>
      <c r="X117" s="1">
        <f>Table1[[#This Row],[Gross Salary]]-Table1[[#This Row],[Total Deduction]]</f>
        <v>42090.843076923084</v>
      </c>
      <c r="Y117" t="s">
        <v>37</v>
      </c>
      <c r="Z117" t="s">
        <v>95</v>
      </c>
      <c r="AA117" t="s">
        <v>609</v>
      </c>
      <c r="AB117" t="s">
        <v>610</v>
      </c>
    </row>
    <row r="118" spans="1:28" x14ac:dyDescent="0.3">
      <c r="A118" t="s">
        <v>611</v>
      </c>
      <c r="B118" t="s">
        <v>612</v>
      </c>
      <c r="C118">
        <v>54</v>
      </c>
      <c r="D118" t="s">
        <v>31</v>
      </c>
      <c r="E118" t="s">
        <v>32</v>
      </c>
      <c r="F118" t="s">
        <v>89</v>
      </c>
      <c r="G118" t="s">
        <v>613</v>
      </c>
      <c r="H118" t="s">
        <v>35</v>
      </c>
      <c r="I118" t="s">
        <v>36</v>
      </c>
      <c r="J118">
        <v>26</v>
      </c>
      <c r="K118">
        <v>24</v>
      </c>
      <c r="L118">
        <f t="shared" si="3"/>
        <v>2</v>
      </c>
      <c r="M118">
        <v>13</v>
      </c>
      <c r="N118">
        <v>21057</v>
      </c>
      <c r="O118" s="1">
        <f t="shared" si="4"/>
        <v>809.88461538461536</v>
      </c>
      <c r="P118" s="1">
        <f t="shared" si="5"/>
        <v>19437.23076923077</v>
      </c>
      <c r="Q118" s="1">
        <f>Table1[[#This Row],[Earned Basic Salary]]*20%</f>
        <v>3887.4461538461542</v>
      </c>
      <c r="R118" s="1">
        <f>Table1[[#This Row],[Earned Basic Salary]]*10%</f>
        <v>1943.7230769230771</v>
      </c>
      <c r="S118" s="1">
        <f>Table1[[#This Row],[Earned Basic Salary]]*12%</f>
        <v>2332.4676923076922</v>
      </c>
      <c r="T118" s="1">
        <f>200</f>
        <v>200</v>
      </c>
      <c r="U118" s="1">
        <f>Table1[[#This Row],[PF]]+Table1[[#This Row],[Professional Tax]]</f>
        <v>2532.4676923076922</v>
      </c>
      <c r="V118" s="1">
        <f>Table1[[#This Row],[Overtime Hours]]*200</f>
        <v>2600</v>
      </c>
      <c r="W118" s="1">
        <f>Table1[[#This Row],[Earned Basic Salary]]+Table1[[#This Row],[HRA]]+Table1[[#This Row],[DA]]+Table1[[#This Row],[Overtime Pay]]</f>
        <v>27868.400000000001</v>
      </c>
      <c r="X118" s="1">
        <f>Table1[[#This Row],[Gross Salary]]-Table1[[#This Row],[Total Deduction]]</f>
        <v>25335.93230769231</v>
      </c>
      <c r="Y118" t="s">
        <v>37</v>
      </c>
      <c r="Z118" t="s">
        <v>106</v>
      </c>
      <c r="AA118" t="s">
        <v>614</v>
      </c>
      <c r="AB118" t="s">
        <v>615</v>
      </c>
    </row>
    <row r="119" spans="1:28" x14ac:dyDescent="0.3">
      <c r="A119" t="s">
        <v>616</v>
      </c>
      <c r="B119" t="s">
        <v>126</v>
      </c>
      <c r="C119">
        <v>53</v>
      </c>
      <c r="D119" t="s">
        <v>61</v>
      </c>
      <c r="E119" t="s">
        <v>45</v>
      </c>
      <c r="F119" t="s">
        <v>83</v>
      </c>
      <c r="G119" t="s">
        <v>617</v>
      </c>
      <c r="H119" t="s">
        <v>35</v>
      </c>
      <c r="I119" t="s">
        <v>36</v>
      </c>
      <c r="J119">
        <v>26</v>
      </c>
      <c r="K119">
        <v>23</v>
      </c>
      <c r="L119">
        <f t="shared" si="3"/>
        <v>3</v>
      </c>
      <c r="M119">
        <v>2</v>
      </c>
      <c r="N119">
        <v>78447</v>
      </c>
      <c r="O119" s="1">
        <f t="shared" si="4"/>
        <v>3017.1923076923076</v>
      </c>
      <c r="P119" s="1">
        <f t="shared" si="5"/>
        <v>69395.423076923078</v>
      </c>
      <c r="Q119" s="1">
        <f>Table1[[#This Row],[Earned Basic Salary]]*20%</f>
        <v>13879.084615384616</v>
      </c>
      <c r="R119" s="1">
        <f>Table1[[#This Row],[Earned Basic Salary]]*10%</f>
        <v>6939.542307692308</v>
      </c>
      <c r="S119" s="1">
        <f>Table1[[#This Row],[Earned Basic Salary]]*12%</f>
        <v>8327.4507692307689</v>
      </c>
      <c r="T119" s="1">
        <f>200</f>
        <v>200</v>
      </c>
      <c r="U119" s="1">
        <f>Table1[[#This Row],[PF]]+Table1[[#This Row],[Professional Tax]]</f>
        <v>8527.4507692307689</v>
      </c>
      <c r="V119" s="1">
        <f>Table1[[#This Row],[Overtime Hours]]*200</f>
        <v>400</v>
      </c>
      <c r="W119" s="1">
        <f>Table1[[#This Row],[Earned Basic Salary]]+Table1[[#This Row],[HRA]]+Table1[[#This Row],[DA]]+Table1[[#This Row],[Overtime Pay]]</f>
        <v>90614.05</v>
      </c>
      <c r="X119" s="1">
        <f>Table1[[#This Row],[Gross Salary]]-Table1[[#This Row],[Total Deduction]]</f>
        <v>82086.599230769236</v>
      </c>
      <c r="Y119" t="s">
        <v>37</v>
      </c>
      <c r="Z119" t="s">
        <v>95</v>
      </c>
      <c r="AA119" t="s">
        <v>618</v>
      </c>
      <c r="AB119" t="s">
        <v>619</v>
      </c>
    </row>
    <row r="120" spans="1:28" x14ac:dyDescent="0.3">
      <c r="A120" t="s">
        <v>620</v>
      </c>
      <c r="B120" t="s">
        <v>193</v>
      </c>
      <c r="C120">
        <v>50</v>
      </c>
      <c r="D120" t="s">
        <v>127</v>
      </c>
      <c r="E120" t="s">
        <v>45</v>
      </c>
      <c r="F120" t="s">
        <v>83</v>
      </c>
      <c r="G120" t="s">
        <v>621</v>
      </c>
      <c r="H120" t="s">
        <v>35</v>
      </c>
      <c r="I120" t="s">
        <v>36</v>
      </c>
      <c r="J120">
        <v>26</v>
      </c>
      <c r="K120">
        <v>22</v>
      </c>
      <c r="L120">
        <f t="shared" si="3"/>
        <v>4</v>
      </c>
      <c r="M120">
        <v>19</v>
      </c>
      <c r="N120">
        <v>41069</v>
      </c>
      <c r="O120" s="1">
        <f t="shared" si="4"/>
        <v>1579.5769230769231</v>
      </c>
      <c r="P120" s="1">
        <f t="shared" si="5"/>
        <v>34750.692307692305</v>
      </c>
      <c r="Q120" s="1">
        <f>Table1[[#This Row],[Earned Basic Salary]]*20%</f>
        <v>6950.1384615384613</v>
      </c>
      <c r="R120" s="1">
        <f>Table1[[#This Row],[Earned Basic Salary]]*10%</f>
        <v>3475.0692307692307</v>
      </c>
      <c r="S120" s="1">
        <f>Table1[[#This Row],[Earned Basic Salary]]*12%</f>
        <v>4170.0830769230761</v>
      </c>
      <c r="T120" s="1">
        <f>200</f>
        <v>200</v>
      </c>
      <c r="U120" s="1">
        <f>Table1[[#This Row],[PF]]+Table1[[#This Row],[Professional Tax]]</f>
        <v>4370.0830769230761</v>
      </c>
      <c r="V120" s="1">
        <f>Table1[[#This Row],[Overtime Hours]]*200</f>
        <v>3800</v>
      </c>
      <c r="W120" s="1">
        <f>Table1[[#This Row],[Earned Basic Salary]]+Table1[[#This Row],[HRA]]+Table1[[#This Row],[DA]]+Table1[[#This Row],[Overtime Pay]]</f>
        <v>48975.899999999994</v>
      </c>
      <c r="X120" s="1">
        <f>Table1[[#This Row],[Gross Salary]]-Table1[[#This Row],[Total Deduction]]</f>
        <v>44605.81692307692</v>
      </c>
      <c r="Y120" t="s">
        <v>37</v>
      </c>
      <c r="Z120" t="s">
        <v>95</v>
      </c>
      <c r="AA120" t="s">
        <v>622</v>
      </c>
      <c r="AB120" t="s">
        <v>623</v>
      </c>
    </row>
    <row r="121" spans="1:28" x14ac:dyDescent="0.3">
      <c r="A121" t="s">
        <v>624</v>
      </c>
      <c r="B121" t="s">
        <v>110</v>
      </c>
      <c r="C121">
        <v>46</v>
      </c>
      <c r="D121" t="s">
        <v>61</v>
      </c>
      <c r="E121" t="s">
        <v>82</v>
      </c>
      <c r="F121" t="s">
        <v>55</v>
      </c>
      <c r="G121" t="s">
        <v>625</v>
      </c>
      <c r="H121" t="s">
        <v>35</v>
      </c>
      <c r="I121" t="s">
        <v>36</v>
      </c>
      <c r="J121">
        <v>26</v>
      </c>
      <c r="K121">
        <v>25</v>
      </c>
      <c r="L121">
        <f t="shared" si="3"/>
        <v>1</v>
      </c>
      <c r="M121">
        <v>2</v>
      </c>
      <c r="N121">
        <v>78899</v>
      </c>
      <c r="O121" s="1">
        <f t="shared" si="4"/>
        <v>3034.5769230769229</v>
      </c>
      <c r="P121" s="1">
        <f t="shared" si="5"/>
        <v>75864.423076923078</v>
      </c>
      <c r="Q121" s="1">
        <f>Table1[[#This Row],[Earned Basic Salary]]*20%</f>
        <v>15172.884615384617</v>
      </c>
      <c r="R121" s="1">
        <f>Table1[[#This Row],[Earned Basic Salary]]*10%</f>
        <v>7586.4423076923085</v>
      </c>
      <c r="S121" s="1">
        <f>Table1[[#This Row],[Earned Basic Salary]]*12%</f>
        <v>9103.7307692307695</v>
      </c>
      <c r="T121" s="1">
        <f>200</f>
        <v>200</v>
      </c>
      <c r="U121" s="1">
        <f>Table1[[#This Row],[PF]]+Table1[[#This Row],[Professional Tax]]</f>
        <v>9303.7307692307695</v>
      </c>
      <c r="V121" s="1">
        <f>Table1[[#This Row],[Overtime Hours]]*200</f>
        <v>400</v>
      </c>
      <c r="W121" s="1">
        <f>Table1[[#This Row],[Earned Basic Salary]]+Table1[[#This Row],[HRA]]+Table1[[#This Row],[DA]]+Table1[[#This Row],[Overtime Pay]]</f>
        <v>99023.75</v>
      </c>
      <c r="X121" s="1">
        <f>Table1[[#This Row],[Gross Salary]]-Table1[[#This Row],[Total Deduction]]</f>
        <v>89720.019230769234</v>
      </c>
      <c r="Y121" t="s">
        <v>37</v>
      </c>
      <c r="Z121" t="s">
        <v>95</v>
      </c>
      <c r="AA121" t="s">
        <v>626</v>
      </c>
      <c r="AB121" t="s">
        <v>627</v>
      </c>
    </row>
    <row r="122" spans="1:28" x14ac:dyDescent="0.3">
      <c r="A122" t="s">
        <v>628</v>
      </c>
      <c r="B122" t="s">
        <v>612</v>
      </c>
      <c r="C122">
        <v>40</v>
      </c>
      <c r="D122" t="s">
        <v>61</v>
      </c>
      <c r="E122" t="s">
        <v>54</v>
      </c>
      <c r="F122" t="s">
        <v>83</v>
      </c>
      <c r="G122" t="s">
        <v>629</v>
      </c>
      <c r="H122" t="s">
        <v>35</v>
      </c>
      <c r="I122" t="s">
        <v>36</v>
      </c>
      <c r="J122">
        <v>26</v>
      </c>
      <c r="K122">
        <v>22</v>
      </c>
      <c r="L122">
        <f t="shared" si="3"/>
        <v>4</v>
      </c>
      <c r="M122">
        <v>12</v>
      </c>
      <c r="N122">
        <v>55454</v>
      </c>
      <c r="O122" s="1">
        <f t="shared" si="4"/>
        <v>2132.8461538461538</v>
      </c>
      <c r="P122" s="1">
        <f t="shared" si="5"/>
        <v>46922.615384615383</v>
      </c>
      <c r="Q122" s="1">
        <f>Table1[[#This Row],[Earned Basic Salary]]*20%</f>
        <v>9384.5230769230766</v>
      </c>
      <c r="R122" s="1">
        <f>Table1[[#This Row],[Earned Basic Salary]]*10%</f>
        <v>4692.2615384615383</v>
      </c>
      <c r="S122" s="1">
        <f>Table1[[#This Row],[Earned Basic Salary]]*12%</f>
        <v>5630.7138461538461</v>
      </c>
      <c r="T122" s="1">
        <f>200</f>
        <v>200</v>
      </c>
      <c r="U122" s="1">
        <f>Table1[[#This Row],[PF]]+Table1[[#This Row],[Professional Tax]]</f>
        <v>5830.7138461538461</v>
      </c>
      <c r="V122" s="1">
        <f>Table1[[#This Row],[Overtime Hours]]*200</f>
        <v>2400</v>
      </c>
      <c r="W122" s="1">
        <f>Table1[[#This Row],[Earned Basic Salary]]+Table1[[#This Row],[HRA]]+Table1[[#This Row],[DA]]+Table1[[#This Row],[Overtime Pay]]</f>
        <v>63399.399999999994</v>
      </c>
      <c r="X122" s="1">
        <f>Table1[[#This Row],[Gross Salary]]-Table1[[#This Row],[Total Deduction]]</f>
        <v>57568.686153846145</v>
      </c>
      <c r="Y122" t="s">
        <v>37</v>
      </c>
      <c r="Z122" t="s">
        <v>106</v>
      </c>
      <c r="AA122" t="s">
        <v>630</v>
      </c>
      <c r="AB122" t="s">
        <v>631</v>
      </c>
    </row>
    <row r="123" spans="1:28" x14ac:dyDescent="0.3">
      <c r="A123" t="s">
        <v>632</v>
      </c>
      <c r="B123" t="s">
        <v>490</v>
      </c>
      <c r="C123">
        <v>49</v>
      </c>
      <c r="D123" t="s">
        <v>127</v>
      </c>
      <c r="E123" t="s">
        <v>45</v>
      </c>
      <c r="F123" t="s">
        <v>33</v>
      </c>
      <c r="G123" t="s">
        <v>633</v>
      </c>
      <c r="H123" t="s">
        <v>35</v>
      </c>
      <c r="I123" t="s">
        <v>36</v>
      </c>
      <c r="J123">
        <v>26</v>
      </c>
      <c r="K123">
        <v>24</v>
      </c>
      <c r="L123">
        <f t="shared" si="3"/>
        <v>2</v>
      </c>
      <c r="M123">
        <v>7</v>
      </c>
      <c r="N123">
        <v>21277</v>
      </c>
      <c r="O123" s="1">
        <f t="shared" si="4"/>
        <v>818.34615384615381</v>
      </c>
      <c r="P123" s="1">
        <f t="shared" si="5"/>
        <v>19640.307692307691</v>
      </c>
      <c r="Q123" s="1">
        <f>Table1[[#This Row],[Earned Basic Salary]]*20%</f>
        <v>3928.0615384615385</v>
      </c>
      <c r="R123" s="1">
        <f>Table1[[#This Row],[Earned Basic Salary]]*10%</f>
        <v>1964.0307692307692</v>
      </c>
      <c r="S123" s="1">
        <f>Table1[[#This Row],[Earned Basic Salary]]*12%</f>
        <v>2356.8369230769231</v>
      </c>
      <c r="T123" s="1">
        <f>200</f>
        <v>200</v>
      </c>
      <c r="U123" s="1">
        <f>Table1[[#This Row],[PF]]+Table1[[#This Row],[Professional Tax]]</f>
        <v>2556.8369230769231</v>
      </c>
      <c r="V123" s="1">
        <f>Table1[[#This Row],[Overtime Hours]]*200</f>
        <v>1400</v>
      </c>
      <c r="W123" s="1">
        <f>Table1[[#This Row],[Earned Basic Salary]]+Table1[[#This Row],[HRA]]+Table1[[#This Row],[DA]]+Table1[[#This Row],[Overtime Pay]]</f>
        <v>26932.399999999998</v>
      </c>
      <c r="X123" s="1">
        <f>Table1[[#This Row],[Gross Salary]]-Table1[[#This Row],[Total Deduction]]</f>
        <v>24375.563076923074</v>
      </c>
      <c r="Y123" t="s">
        <v>37</v>
      </c>
      <c r="Z123" t="s">
        <v>95</v>
      </c>
      <c r="AA123" t="s">
        <v>634</v>
      </c>
      <c r="AB123" t="s">
        <v>635</v>
      </c>
    </row>
    <row r="124" spans="1:28" x14ac:dyDescent="0.3">
      <c r="A124" t="s">
        <v>636</v>
      </c>
      <c r="B124" t="s">
        <v>637</v>
      </c>
      <c r="C124">
        <v>46</v>
      </c>
      <c r="D124" t="s">
        <v>31</v>
      </c>
      <c r="E124" t="s">
        <v>54</v>
      </c>
      <c r="F124" t="s">
        <v>46</v>
      </c>
      <c r="G124" t="s">
        <v>638</v>
      </c>
      <c r="H124" t="s">
        <v>35</v>
      </c>
      <c r="I124" t="s">
        <v>36</v>
      </c>
      <c r="J124">
        <v>26</v>
      </c>
      <c r="K124">
        <v>23</v>
      </c>
      <c r="L124">
        <f t="shared" si="3"/>
        <v>3</v>
      </c>
      <c r="M124">
        <v>20</v>
      </c>
      <c r="N124">
        <v>27458</v>
      </c>
      <c r="O124" s="1">
        <f t="shared" si="4"/>
        <v>1056.0769230769231</v>
      </c>
      <c r="P124" s="1">
        <f t="shared" si="5"/>
        <v>24289.76923076923</v>
      </c>
      <c r="Q124" s="1">
        <f>Table1[[#This Row],[Earned Basic Salary]]*20%</f>
        <v>4857.9538461538459</v>
      </c>
      <c r="R124" s="1">
        <f>Table1[[#This Row],[Earned Basic Salary]]*10%</f>
        <v>2428.976923076923</v>
      </c>
      <c r="S124" s="1">
        <f>Table1[[#This Row],[Earned Basic Salary]]*12%</f>
        <v>2914.7723076923075</v>
      </c>
      <c r="T124" s="1">
        <f>200</f>
        <v>200</v>
      </c>
      <c r="U124" s="1">
        <f>Table1[[#This Row],[PF]]+Table1[[#This Row],[Professional Tax]]</f>
        <v>3114.7723076923075</v>
      </c>
      <c r="V124" s="1">
        <f>Table1[[#This Row],[Overtime Hours]]*200</f>
        <v>4000</v>
      </c>
      <c r="W124" s="1">
        <f>Table1[[#This Row],[Earned Basic Salary]]+Table1[[#This Row],[HRA]]+Table1[[#This Row],[DA]]+Table1[[#This Row],[Overtime Pay]]</f>
        <v>35576.699999999997</v>
      </c>
      <c r="X124" s="1">
        <f>Table1[[#This Row],[Gross Salary]]-Table1[[#This Row],[Total Deduction]]</f>
        <v>32461.92769230769</v>
      </c>
      <c r="Y124" t="s">
        <v>37</v>
      </c>
      <c r="Z124" t="s">
        <v>38</v>
      </c>
      <c r="AA124" t="s">
        <v>639</v>
      </c>
      <c r="AB124" t="s">
        <v>640</v>
      </c>
    </row>
    <row r="125" spans="1:28" x14ac:dyDescent="0.3">
      <c r="A125" t="s">
        <v>641</v>
      </c>
      <c r="B125" t="s">
        <v>642</v>
      </c>
      <c r="C125">
        <v>29</v>
      </c>
      <c r="D125" t="s">
        <v>81</v>
      </c>
      <c r="E125" t="s">
        <v>82</v>
      </c>
      <c r="F125" t="s">
        <v>83</v>
      </c>
      <c r="G125" t="s">
        <v>643</v>
      </c>
      <c r="H125" t="s">
        <v>35</v>
      </c>
      <c r="I125" t="s">
        <v>36</v>
      </c>
      <c r="J125">
        <v>26</v>
      </c>
      <c r="K125">
        <v>24</v>
      </c>
      <c r="L125">
        <f t="shared" si="3"/>
        <v>2</v>
      </c>
      <c r="M125">
        <v>10</v>
      </c>
      <c r="N125">
        <v>33641</v>
      </c>
      <c r="O125" s="1">
        <f t="shared" si="4"/>
        <v>1293.8846153846155</v>
      </c>
      <c r="P125" s="1">
        <f t="shared" si="5"/>
        <v>31053.230769230773</v>
      </c>
      <c r="Q125" s="1">
        <f>Table1[[#This Row],[Earned Basic Salary]]*20%</f>
        <v>6210.6461538461554</v>
      </c>
      <c r="R125" s="1">
        <f>Table1[[#This Row],[Earned Basic Salary]]*10%</f>
        <v>3105.3230769230777</v>
      </c>
      <c r="S125" s="1">
        <f>Table1[[#This Row],[Earned Basic Salary]]*12%</f>
        <v>3726.3876923076928</v>
      </c>
      <c r="T125" s="1">
        <f>200</f>
        <v>200</v>
      </c>
      <c r="U125" s="1">
        <f>Table1[[#This Row],[PF]]+Table1[[#This Row],[Professional Tax]]</f>
        <v>3926.3876923076928</v>
      </c>
      <c r="V125" s="1">
        <f>Table1[[#This Row],[Overtime Hours]]*200</f>
        <v>2000</v>
      </c>
      <c r="W125" s="1">
        <f>Table1[[#This Row],[Earned Basic Salary]]+Table1[[#This Row],[HRA]]+Table1[[#This Row],[DA]]+Table1[[#This Row],[Overtime Pay]]</f>
        <v>42369.200000000004</v>
      </c>
      <c r="X125" s="1">
        <f>Table1[[#This Row],[Gross Salary]]-Table1[[#This Row],[Total Deduction]]</f>
        <v>38442.812307692315</v>
      </c>
      <c r="Y125" t="s">
        <v>37</v>
      </c>
      <c r="Z125" t="s">
        <v>38</v>
      </c>
      <c r="AA125" t="s">
        <v>644</v>
      </c>
      <c r="AB125" t="s">
        <v>645</v>
      </c>
    </row>
    <row r="126" spans="1:28" x14ac:dyDescent="0.3">
      <c r="A126" t="s">
        <v>646</v>
      </c>
      <c r="B126" t="s">
        <v>163</v>
      </c>
      <c r="C126">
        <v>22</v>
      </c>
      <c r="D126" t="s">
        <v>53</v>
      </c>
      <c r="E126" t="s">
        <v>82</v>
      </c>
      <c r="F126" t="s">
        <v>46</v>
      </c>
      <c r="G126" t="s">
        <v>647</v>
      </c>
      <c r="H126" t="s">
        <v>35</v>
      </c>
      <c r="I126" t="s">
        <v>36</v>
      </c>
      <c r="J126">
        <v>26</v>
      </c>
      <c r="K126">
        <v>23</v>
      </c>
      <c r="L126">
        <f t="shared" si="3"/>
        <v>3</v>
      </c>
      <c r="M126">
        <v>15</v>
      </c>
      <c r="N126">
        <v>49332</v>
      </c>
      <c r="O126" s="1">
        <f t="shared" si="4"/>
        <v>1897.3846153846155</v>
      </c>
      <c r="P126" s="1">
        <f t="shared" si="5"/>
        <v>43639.846153846156</v>
      </c>
      <c r="Q126" s="1">
        <f>Table1[[#This Row],[Earned Basic Salary]]*20%</f>
        <v>8727.9692307692312</v>
      </c>
      <c r="R126" s="1">
        <f>Table1[[#This Row],[Earned Basic Salary]]*10%</f>
        <v>4363.9846153846156</v>
      </c>
      <c r="S126" s="1">
        <f>Table1[[#This Row],[Earned Basic Salary]]*12%</f>
        <v>5236.7815384615387</v>
      </c>
      <c r="T126" s="1">
        <f>200</f>
        <v>200</v>
      </c>
      <c r="U126" s="1">
        <f>Table1[[#This Row],[PF]]+Table1[[#This Row],[Professional Tax]]</f>
        <v>5436.7815384615387</v>
      </c>
      <c r="V126" s="1">
        <f>Table1[[#This Row],[Overtime Hours]]*200</f>
        <v>3000</v>
      </c>
      <c r="W126" s="1">
        <f>Table1[[#This Row],[Earned Basic Salary]]+Table1[[#This Row],[HRA]]+Table1[[#This Row],[DA]]+Table1[[#This Row],[Overtime Pay]]</f>
        <v>59731.8</v>
      </c>
      <c r="X126" s="1">
        <f>Table1[[#This Row],[Gross Salary]]-Table1[[#This Row],[Total Deduction]]</f>
        <v>54295.018461538464</v>
      </c>
      <c r="Y126" t="s">
        <v>37</v>
      </c>
      <c r="Z126" t="s">
        <v>106</v>
      </c>
      <c r="AA126" t="s">
        <v>648</v>
      </c>
      <c r="AB126" t="s">
        <v>649</v>
      </c>
    </row>
    <row r="127" spans="1:28" x14ac:dyDescent="0.3">
      <c r="A127" t="s">
        <v>650</v>
      </c>
      <c r="B127" t="s">
        <v>651</v>
      </c>
      <c r="C127">
        <v>28</v>
      </c>
      <c r="D127" t="s">
        <v>81</v>
      </c>
      <c r="E127" t="s">
        <v>62</v>
      </c>
      <c r="F127" t="s">
        <v>69</v>
      </c>
      <c r="G127" t="s">
        <v>652</v>
      </c>
      <c r="H127" t="s">
        <v>35</v>
      </c>
      <c r="I127" t="s">
        <v>36</v>
      </c>
      <c r="J127">
        <v>26</v>
      </c>
      <c r="K127">
        <v>24</v>
      </c>
      <c r="L127">
        <f t="shared" si="3"/>
        <v>2</v>
      </c>
      <c r="M127">
        <v>3</v>
      </c>
      <c r="N127">
        <v>50358</v>
      </c>
      <c r="O127" s="1">
        <f t="shared" si="4"/>
        <v>1936.8461538461538</v>
      </c>
      <c r="P127" s="1">
        <f t="shared" si="5"/>
        <v>46484.307692307688</v>
      </c>
      <c r="Q127" s="1">
        <f>Table1[[#This Row],[Earned Basic Salary]]*20%</f>
        <v>9296.8615384615387</v>
      </c>
      <c r="R127" s="1">
        <f>Table1[[#This Row],[Earned Basic Salary]]*10%</f>
        <v>4648.4307692307693</v>
      </c>
      <c r="S127" s="1">
        <f>Table1[[#This Row],[Earned Basic Salary]]*12%</f>
        <v>5578.1169230769219</v>
      </c>
      <c r="T127" s="1">
        <f>200</f>
        <v>200</v>
      </c>
      <c r="U127" s="1">
        <f>Table1[[#This Row],[PF]]+Table1[[#This Row],[Professional Tax]]</f>
        <v>5778.1169230769219</v>
      </c>
      <c r="V127" s="1">
        <f>Table1[[#This Row],[Overtime Hours]]*200</f>
        <v>600</v>
      </c>
      <c r="W127" s="1">
        <f>Table1[[#This Row],[Earned Basic Salary]]+Table1[[#This Row],[HRA]]+Table1[[#This Row],[DA]]+Table1[[#This Row],[Overtime Pay]]</f>
        <v>61029.599999999999</v>
      </c>
      <c r="X127" s="1">
        <f>Table1[[#This Row],[Gross Salary]]-Table1[[#This Row],[Total Deduction]]</f>
        <v>55251.483076923076</v>
      </c>
      <c r="Y127" t="s">
        <v>37</v>
      </c>
      <c r="Z127" t="s">
        <v>48</v>
      </c>
      <c r="AA127" t="s">
        <v>653</v>
      </c>
      <c r="AB127" t="s">
        <v>654</v>
      </c>
    </row>
    <row r="128" spans="1:28" x14ac:dyDescent="0.3">
      <c r="A128" t="s">
        <v>655</v>
      </c>
      <c r="B128" t="s">
        <v>656</v>
      </c>
      <c r="C128">
        <v>36</v>
      </c>
      <c r="D128" t="s">
        <v>44</v>
      </c>
      <c r="E128" t="s">
        <v>54</v>
      </c>
      <c r="F128" t="s">
        <v>33</v>
      </c>
      <c r="G128" t="s">
        <v>657</v>
      </c>
      <c r="H128" t="s">
        <v>35</v>
      </c>
      <c r="I128" t="s">
        <v>36</v>
      </c>
      <c r="J128">
        <v>26</v>
      </c>
      <c r="K128">
        <v>23</v>
      </c>
      <c r="L128">
        <f t="shared" si="3"/>
        <v>3</v>
      </c>
      <c r="M128">
        <v>15</v>
      </c>
      <c r="N128">
        <v>46954</v>
      </c>
      <c r="O128" s="1">
        <f t="shared" si="4"/>
        <v>1805.9230769230769</v>
      </c>
      <c r="P128" s="1">
        <f t="shared" si="5"/>
        <v>41536.230769230766</v>
      </c>
      <c r="Q128" s="1">
        <f>Table1[[#This Row],[Earned Basic Salary]]*20%</f>
        <v>8307.2461538461539</v>
      </c>
      <c r="R128" s="1">
        <f>Table1[[#This Row],[Earned Basic Salary]]*10%</f>
        <v>4153.623076923077</v>
      </c>
      <c r="S128" s="1">
        <f>Table1[[#This Row],[Earned Basic Salary]]*12%</f>
        <v>4984.3476923076914</v>
      </c>
      <c r="T128" s="1">
        <f>200</f>
        <v>200</v>
      </c>
      <c r="U128" s="1">
        <f>Table1[[#This Row],[PF]]+Table1[[#This Row],[Professional Tax]]</f>
        <v>5184.3476923076914</v>
      </c>
      <c r="V128" s="1">
        <f>Table1[[#This Row],[Overtime Hours]]*200</f>
        <v>3000</v>
      </c>
      <c r="W128" s="1">
        <f>Table1[[#This Row],[Earned Basic Salary]]+Table1[[#This Row],[HRA]]+Table1[[#This Row],[DA]]+Table1[[#This Row],[Overtime Pay]]</f>
        <v>56997.099999999991</v>
      </c>
      <c r="X128" s="1">
        <f>Table1[[#This Row],[Gross Salary]]-Table1[[#This Row],[Total Deduction]]</f>
        <v>51812.752307692303</v>
      </c>
      <c r="Y128" t="s">
        <v>37</v>
      </c>
      <c r="Z128" t="s">
        <v>48</v>
      </c>
      <c r="AA128" t="s">
        <v>658</v>
      </c>
      <c r="AB128" t="s">
        <v>659</v>
      </c>
    </row>
    <row r="129" spans="1:28" x14ac:dyDescent="0.3">
      <c r="A129" t="s">
        <v>660</v>
      </c>
      <c r="B129" t="s">
        <v>661</v>
      </c>
      <c r="C129">
        <v>36</v>
      </c>
      <c r="D129" t="s">
        <v>133</v>
      </c>
      <c r="E129" t="s">
        <v>62</v>
      </c>
      <c r="F129" t="s">
        <v>89</v>
      </c>
      <c r="G129" t="s">
        <v>662</v>
      </c>
      <c r="H129" t="s">
        <v>35</v>
      </c>
      <c r="I129" t="s">
        <v>36</v>
      </c>
      <c r="J129">
        <v>26</v>
      </c>
      <c r="K129">
        <v>23</v>
      </c>
      <c r="L129">
        <f t="shared" si="3"/>
        <v>3</v>
      </c>
      <c r="M129">
        <v>6</v>
      </c>
      <c r="N129">
        <v>32803</v>
      </c>
      <c r="O129" s="1">
        <f t="shared" si="4"/>
        <v>1261.6538461538462</v>
      </c>
      <c r="P129" s="1">
        <f t="shared" si="5"/>
        <v>29018.038461538461</v>
      </c>
      <c r="Q129" s="1">
        <f>Table1[[#This Row],[Earned Basic Salary]]*20%</f>
        <v>5803.6076923076926</v>
      </c>
      <c r="R129" s="1">
        <f>Table1[[#This Row],[Earned Basic Salary]]*10%</f>
        <v>2901.8038461538463</v>
      </c>
      <c r="S129" s="1">
        <f>Table1[[#This Row],[Earned Basic Salary]]*12%</f>
        <v>3482.164615384615</v>
      </c>
      <c r="T129" s="1">
        <f>200</f>
        <v>200</v>
      </c>
      <c r="U129" s="1">
        <f>Table1[[#This Row],[PF]]+Table1[[#This Row],[Professional Tax]]</f>
        <v>3682.164615384615</v>
      </c>
      <c r="V129" s="1">
        <f>Table1[[#This Row],[Overtime Hours]]*200</f>
        <v>1200</v>
      </c>
      <c r="W129" s="1">
        <f>Table1[[#This Row],[Earned Basic Salary]]+Table1[[#This Row],[HRA]]+Table1[[#This Row],[DA]]+Table1[[#This Row],[Overtime Pay]]</f>
        <v>38923.449999999997</v>
      </c>
      <c r="X129" s="1">
        <f>Table1[[#This Row],[Gross Salary]]-Table1[[#This Row],[Total Deduction]]</f>
        <v>35241.285384615381</v>
      </c>
      <c r="Y129" t="s">
        <v>37</v>
      </c>
      <c r="Z129" t="s">
        <v>48</v>
      </c>
      <c r="AA129" t="s">
        <v>663</v>
      </c>
      <c r="AB129" t="s">
        <v>664</v>
      </c>
    </row>
    <row r="130" spans="1:28" x14ac:dyDescent="0.3">
      <c r="A130" t="s">
        <v>665</v>
      </c>
      <c r="B130" t="s">
        <v>115</v>
      </c>
      <c r="C130">
        <v>44</v>
      </c>
      <c r="D130" t="s">
        <v>81</v>
      </c>
      <c r="E130" t="s">
        <v>62</v>
      </c>
      <c r="F130" t="s">
        <v>69</v>
      </c>
      <c r="G130" t="s">
        <v>666</v>
      </c>
      <c r="H130" t="s">
        <v>35</v>
      </c>
      <c r="I130" t="s">
        <v>36</v>
      </c>
      <c r="J130">
        <v>26</v>
      </c>
      <c r="K130">
        <v>25</v>
      </c>
      <c r="L130">
        <f t="shared" si="3"/>
        <v>1</v>
      </c>
      <c r="M130">
        <v>1</v>
      </c>
      <c r="N130">
        <v>26149</v>
      </c>
      <c r="O130" s="1">
        <f t="shared" si="4"/>
        <v>1005.7307692307693</v>
      </c>
      <c r="P130" s="1">
        <f t="shared" si="5"/>
        <v>25143.26923076923</v>
      </c>
      <c r="Q130" s="1">
        <f>Table1[[#This Row],[Earned Basic Salary]]*20%</f>
        <v>5028.6538461538466</v>
      </c>
      <c r="R130" s="1">
        <f>Table1[[#This Row],[Earned Basic Salary]]*10%</f>
        <v>2514.3269230769233</v>
      </c>
      <c r="S130" s="1">
        <f>Table1[[#This Row],[Earned Basic Salary]]*12%</f>
        <v>3017.1923076923076</v>
      </c>
      <c r="T130" s="1">
        <f>200</f>
        <v>200</v>
      </c>
      <c r="U130" s="1">
        <f>Table1[[#This Row],[PF]]+Table1[[#This Row],[Professional Tax]]</f>
        <v>3217.1923076923076</v>
      </c>
      <c r="V130" s="1">
        <f>Table1[[#This Row],[Overtime Hours]]*200</f>
        <v>200</v>
      </c>
      <c r="W130" s="1">
        <f>Table1[[#This Row],[Earned Basic Salary]]+Table1[[#This Row],[HRA]]+Table1[[#This Row],[DA]]+Table1[[#This Row],[Overtime Pay]]</f>
        <v>32886.25</v>
      </c>
      <c r="X130" s="1">
        <f>Table1[[#This Row],[Gross Salary]]-Table1[[#This Row],[Total Deduction]]</f>
        <v>29669.057692307691</v>
      </c>
      <c r="Y130" t="s">
        <v>37</v>
      </c>
      <c r="Z130" t="s">
        <v>95</v>
      </c>
      <c r="AA130" t="s">
        <v>667</v>
      </c>
      <c r="AB130" t="s">
        <v>668</v>
      </c>
    </row>
    <row r="131" spans="1:28" x14ac:dyDescent="0.3">
      <c r="A131" t="s">
        <v>669</v>
      </c>
      <c r="B131" t="s">
        <v>670</v>
      </c>
      <c r="C131">
        <v>43</v>
      </c>
      <c r="D131" t="s">
        <v>133</v>
      </c>
      <c r="E131" t="s">
        <v>32</v>
      </c>
      <c r="F131" t="s">
        <v>69</v>
      </c>
      <c r="G131" t="s">
        <v>671</v>
      </c>
      <c r="H131" t="s">
        <v>35</v>
      </c>
      <c r="I131" t="s">
        <v>36</v>
      </c>
      <c r="J131">
        <v>26</v>
      </c>
      <c r="K131">
        <v>23</v>
      </c>
      <c r="L131">
        <f t="shared" ref="L131:L194" si="6">J131-K131</f>
        <v>3</v>
      </c>
      <c r="M131">
        <v>8</v>
      </c>
      <c r="N131">
        <v>57281</v>
      </c>
      <c r="O131" s="1">
        <f t="shared" ref="O131:O194" si="7">N131/J131</f>
        <v>2203.1153846153848</v>
      </c>
      <c r="P131" s="1">
        <f t="shared" ref="P131:P194" si="8">O131*K131</f>
        <v>50671.653846153851</v>
      </c>
      <c r="Q131" s="1">
        <f>Table1[[#This Row],[Earned Basic Salary]]*20%</f>
        <v>10134.330769230772</v>
      </c>
      <c r="R131" s="1">
        <f>Table1[[#This Row],[Earned Basic Salary]]*10%</f>
        <v>5067.1653846153858</v>
      </c>
      <c r="S131" s="1">
        <f>Table1[[#This Row],[Earned Basic Salary]]*12%</f>
        <v>6080.5984615384623</v>
      </c>
      <c r="T131" s="1">
        <f>200</f>
        <v>200</v>
      </c>
      <c r="U131" s="1">
        <f>Table1[[#This Row],[PF]]+Table1[[#This Row],[Professional Tax]]</f>
        <v>6280.5984615384623</v>
      </c>
      <c r="V131" s="1">
        <f>Table1[[#This Row],[Overtime Hours]]*200</f>
        <v>1600</v>
      </c>
      <c r="W131" s="1">
        <f>Table1[[#This Row],[Earned Basic Salary]]+Table1[[#This Row],[HRA]]+Table1[[#This Row],[DA]]+Table1[[#This Row],[Overtime Pay]]</f>
        <v>67473.150000000009</v>
      </c>
      <c r="X131" s="1">
        <f>Table1[[#This Row],[Gross Salary]]-Table1[[#This Row],[Total Deduction]]</f>
        <v>61192.551538461543</v>
      </c>
      <c r="Y131" t="s">
        <v>37</v>
      </c>
      <c r="Z131" t="s">
        <v>48</v>
      </c>
      <c r="AA131" t="s">
        <v>672</v>
      </c>
      <c r="AB131" t="s">
        <v>673</v>
      </c>
    </row>
    <row r="132" spans="1:28" x14ac:dyDescent="0.3">
      <c r="A132" t="s">
        <v>674</v>
      </c>
      <c r="B132" t="s">
        <v>675</v>
      </c>
      <c r="C132">
        <v>38</v>
      </c>
      <c r="D132" t="s">
        <v>44</v>
      </c>
      <c r="E132" t="s">
        <v>82</v>
      </c>
      <c r="F132" t="s">
        <v>33</v>
      </c>
      <c r="G132" t="s">
        <v>676</v>
      </c>
      <c r="H132" t="s">
        <v>35</v>
      </c>
      <c r="I132" t="s">
        <v>36</v>
      </c>
      <c r="J132">
        <v>26</v>
      </c>
      <c r="K132">
        <v>22</v>
      </c>
      <c r="L132">
        <f t="shared" si="6"/>
        <v>4</v>
      </c>
      <c r="M132">
        <v>1</v>
      </c>
      <c r="N132">
        <v>22228</v>
      </c>
      <c r="O132" s="1">
        <f t="shared" si="7"/>
        <v>854.92307692307691</v>
      </c>
      <c r="P132" s="1">
        <f t="shared" si="8"/>
        <v>18808.307692307691</v>
      </c>
      <c r="Q132" s="1">
        <f>Table1[[#This Row],[Earned Basic Salary]]*20%</f>
        <v>3761.6615384615384</v>
      </c>
      <c r="R132" s="1">
        <f>Table1[[#This Row],[Earned Basic Salary]]*10%</f>
        <v>1880.8307692307692</v>
      </c>
      <c r="S132" s="1">
        <f>Table1[[#This Row],[Earned Basic Salary]]*12%</f>
        <v>2256.9969230769229</v>
      </c>
      <c r="T132" s="1">
        <f>200</f>
        <v>200</v>
      </c>
      <c r="U132" s="1">
        <f>Table1[[#This Row],[PF]]+Table1[[#This Row],[Professional Tax]]</f>
        <v>2456.9969230769229</v>
      </c>
      <c r="V132" s="1">
        <f>Table1[[#This Row],[Overtime Hours]]*200</f>
        <v>200</v>
      </c>
      <c r="W132" s="1">
        <f>Table1[[#This Row],[Earned Basic Salary]]+Table1[[#This Row],[HRA]]+Table1[[#This Row],[DA]]+Table1[[#This Row],[Overtime Pay]]</f>
        <v>24650.799999999999</v>
      </c>
      <c r="X132" s="1">
        <f>Table1[[#This Row],[Gross Salary]]-Table1[[#This Row],[Total Deduction]]</f>
        <v>22193.803076923075</v>
      </c>
      <c r="Y132" t="s">
        <v>37</v>
      </c>
      <c r="Z132" t="s">
        <v>95</v>
      </c>
      <c r="AA132" t="s">
        <v>677</v>
      </c>
      <c r="AB132" t="s">
        <v>678</v>
      </c>
    </row>
    <row r="133" spans="1:28" x14ac:dyDescent="0.3">
      <c r="A133" t="s">
        <v>679</v>
      </c>
      <c r="B133" t="s">
        <v>661</v>
      </c>
      <c r="C133">
        <v>51</v>
      </c>
      <c r="D133" t="s">
        <v>44</v>
      </c>
      <c r="E133" t="s">
        <v>121</v>
      </c>
      <c r="F133" t="s">
        <v>46</v>
      </c>
      <c r="G133" t="s">
        <v>208</v>
      </c>
      <c r="H133" t="s">
        <v>35</v>
      </c>
      <c r="I133" t="s">
        <v>36</v>
      </c>
      <c r="J133">
        <v>26</v>
      </c>
      <c r="K133">
        <v>22</v>
      </c>
      <c r="L133">
        <f t="shared" si="6"/>
        <v>4</v>
      </c>
      <c r="M133">
        <v>17</v>
      </c>
      <c r="N133">
        <v>55694</v>
      </c>
      <c r="O133" s="1">
        <f t="shared" si="7"/>
        <v>2142.0769230769229</v>
      </c>
      <c r="P133" s="1">
        <f t="shared" si="8"/>
        <v>47125.692307692305</v>
      </c>
      <c r="Q133" s="1">
        <f>Table1[[#This Row],[Earned Basic Salary]]*20%</f>
        <v>9425.1384615384613</v>
      </c>
      <c r="R133" s="1">
        <f>Table1[[#This Row],[Earned Basic Salary]]*10%</f>
        <v>4712.5692307692307</v>
      </c>
      <c r="S133" s="1">
        <f>Table1[[#This Row],[Earned Basic Salary]]*12%</f>
        <v>5655.0830769230761</v>
      </c>
      <c r="T133" s="1">
        <f>200</f>
        <v>200</v>
      </c>
      <c r="U133" s="1">
        <f>Table1[[#This Row],[PF]]+Table1[[#This Row],[Professional Tax]]</f>
        <v>5855.0830769230761</v>
      </c>
      <c r="V133" s="1">
        <f>Table1[[#This Row],[Overtime Hours]]*200</f>
        <v>3400</v>
      </c>
      <c r="W133" s="1">
        <f>Table1[[#This Row],[Earned Basic Salary]]+Table1[[#This Row],[HRA]]+Table1[[#This Row],[DA]]+Table1[[#This Row],[Overtime Pay]]</f>
        <v>64663.399999999994</v>
      </c>
      <c r="X133" s="1">
        <f>Table1[[#This Row],[Gross Salary]]-Table1[[#This Row],[Total Deduction]]</f>
        <v>58808.31692307692</v>
      </c>
      <c r="Y133" t="s">
        <v>37</v>
      </c>
      <c r="Z133" t="s">
        <v>106</v>
      </c>
      <c r="AA133" t="s">
        <v>680</v>
      </c>
      <c r="AB133" t="s">
        <v>681</v>
      </c>
    </row>
    <row r="134" spans="1:28" x14ac:dyDescent="0.3">
      <c r="A134" t="s">
        <v>682</v>
      </c>
      <c r="B134" t="s">
        <v>683</v>
      </c>
      <c r="C134">
        <v>44</v>
      </c>
      <c r="D134" t="s">
        <v>75</v>
      </c>
      <c r="E134" t="s">
        <v>82</v>
      </c>
      <c r="F134" t="s">
        <v>55</v>
      </c>
      <c r="G134" t="s">
        <v>684</v>
      </c>
      <c r="H134" t="s">
        <v>35</v>
      </c>
      <c r="I134" t="s">
        <v>36</v>
      </c>
      <c r="J134">
        <v>26</v>
      </c>
      <c r="K134">
        <v>24</v>
      </c>
      <c r="L134">
        <f t="shared" si="6"/>
        <v>2</v>
      </c>
      <c r="M134">
        <v>7</v>
      </c>
      <c r="N134">
        <v>51748</v>
      </c>
      <c r="O134" s="1">
        <f t="shared" si="7"/>
        <v>1990.3076923076924</v>
      </c>
      <c r="P134" s="1">
        <f t="shared" si="8"/>
        <v>47767.384615384617</v>
      </c>
      <c r="Q134" s="1">
        <f>Table1[[#This Row],[Earned Basic Salary]]*20%</f>
        <v>9553.4769230769234</v>
      </c>
      <c r="R134" s="1">
        <f>Table1[[#This Row],[Earned Basic Salary]]*10%</f>
        <v>4776.7384615384617</v>
      </c>
      <c r="S134" s="1">
        <f>Table1[[#This Row],[Earned Basic Salary]]*12%</f>
        <v>5732.086153846154</v>
      </c>
      <c r="T134" s="1">
        <f>200</f>
        <v>200</v>
      </c>
      <c r="U134" s="1">
        <f>Table1[[#This Row],[PF]]+Table1[[#This Row],[Professional Tax]]</f>
        <v>5932.086153846154</v>
      </c>
      <c r="V134" s="1">
        <f>Table1[[#This Row],[Overtime Hours]]*200</f>
        <v>1400</v>
      </c>
      <c r="W134" s="1">
        <f>Table1[[#This Row],[Earned Basic Salary]]+Table1[[#This Row],[HRA]]+Table1[[#This Row],[DA]]+Table1[[#This Row],[Overtime Pay]]</f>
        <v>63497.600000000006</v>
      </c>
      <c r="X134" s="1">
        <f>Table1[[#This Row],[Gross Salary]]-Table1[[#This Row],[Total Deduction]]</f>
        <v>57565.513846153852</v>
      </c>
      <c r="Y134" t="s">
        <v>37</v>
      </c>
      <c r="Z134" t="s">
        <v>95</v>
      </c>
      <c r="AA134" t="s">
        <v>685</v>
      </c>
      <c r="AB134" t="s">
        <v>686</v>
      </c>
    </row>
    <row r="135" spans="1:28" x14ac:dyDescent="0.3">
      <c r="A135" t="s">
        <v>687</v>
      </c>
      <c r="B135" t="s">
        <v>153</v>
      </c>
      <c r="C135">
        <v>44</v>
      </c>
      <c r="D135" t="s">
        <v>81</v>
      </c>
      <c r="E135" t="s">
        <v>32</v>
      </c>
      <c r="F135" t="s">
        <v>89</v>
      </c>
      <c r="G135" t="s">
        <v>688</v>
      </c>
      <c r="H135" t="s">
        <v>35</v>
      </c>
      <c r="I135" t="s">
        <v>36</v>
      </c>
      <c r="J135">
        <v>26</v>
      </c>
      <c r="K135">
        <v>23</v>
      </c>
      <c r="L135">
        <f t="shared" si="6"/>
        <v>3</v>
      </c>
      <c r="M135">
        <v>9</v>
      </c>
      <c r="N135">
        <v>46899</v>
      </c>
      <c r="O135" s="1">
        <f t="shared" si="7"/>
        <v>1803.8076923076924</v>
      </c>
      <c r="P135" s="1">
        <f t="shared" si="8"/>
        <v>41487.576923076922</v>
      </c>
      <c r="Q135" s="1">
        <f>Table1[[#This Row],[Earned Basic Salary]]*20%</f>
        <v>8297.5153846153844</v>
      </c>
      <c r="R135" s="1">
        <f>Table1[[#This Row],[Earned Basic Salary]]*10%</f>
        <v>4148.7576923076922</v>
      </c>
      <c r="S135" s="1">
        <f>Table1[[#This Row],[Earned Basic Salary]]*12%</f>
        <v>4978.5092307692303</v>
      </c>
      <c r="T135" s="1">
        <f>200</f>
        <v>200</v>
      </c>
      <c r="U135" s="1">
        <f>Table1[[#This Row],[PF]]+Table1[[#This Row],[Professional Tax]]</f>
        <v>5178.5092307692303</v>
      </c>
      <c r="V135" s="1">
        <f>Table1[[#This Row],[Overtime Hours]]*200</f>
        <v>1800</v>
      </c>
      <c r="W135" s="1">
        <f>Table1[[#This Row],[Earned Basic Salary]]+Table1[[#This Row],[HRA]]+Table1[[#This Row],[DA]]+Table1[[#This Row],[Overtime Pay]]</f>
        <v>55733.85</v>
      </c>
      <c r="X135" s="1">
        <f>Table1[[#This Row],[Gross Salary]]-Table1[[#This Row],[Total Deduction]]</f>
        <v>50555.340769230766</v>
      </c>
      <c r="Y135" t="s">
        <v>37</v>
      </c>
      <c r="Z135" t="s">
        <v>95</v>
      </c>
      <c r="AA135" t="s">
        <v>689</v>
      </c>
      <c r="AB135" t="s">
        <v>690</v>
      </c>
    </row>
    <row r="136" spans="1:28" x14ac:dyDescent="0.3">
      <c r="A136" t="s">
        <v>691</v>
      </c>
      <c r="B136" t="s">
        <v>153</v>
      </c>
      <c r="C136">
        <v>50</v>
      </c>
      <c r="D136" t="s">
        <v>75</v>
      </c>
      <c r="E136" t="s">
        <v>54</v>
      </c>
      <c r="F136" t="s">
        <v>83</v>
      </c>
      <c r="G136" t="s">
        <v>692</v>
      </c>
      <c r="H136" t="s">
        <v>35</v>
      </c>
      <c r="I136" t="s">
        <v>36</v>
      </c>
      <c r="J136">
        <v>26</v>
      </c>
      <c r="K136">
        <v>23</v>
      </c>
      <c r="L136">
        <f t="shared" si="6"/>
        <v>3</v>
      </c>
      <c r="M136">
        <v>15</v>
      </c>
      <c r="N136">
        <v>76583</v>
      </c>
      <c r="O136" s="1">
        <f t="shared" si="7"/>
        <v>2945.5</v>
      </c>
      <c r="P136" s="1">
        <f t="shared" si="8"/>
        <v>67746.5</v>
      </c>
      <c r="Q136" s="1">
        <f>Table1[[#This Row],[Earned Basic Salary]]*20%</f>
        <v>13549.300000000001</v>
      </c>
      <c r="R136" s="1">
        <f>Table1[[#This Row],[Earned Basic Salary]]*10%</f>
        <v>6774.6500000000005</v>
      </c>
      <c r="S136" s="1">
        <f>Table1[[#This Row],[Earned Basic Salary]]*12%</f>
        <v>8129.58</v>
      </c>
      <c r="T136" s="1">
        <f>200</f>
        <v>200</v>
      </c>
      <c r="U136" s="1">
        <f>Table1[[#This Row],[PF]]+Table1[[#This Row],[Professional Tax]]</f>
        <v>8329.58</v>
      </c>
      <c r="V136" s="1">
        <f>Table1[[#This Row],[Overtime Hours]]*200</f>
        <v>3000</v>
      </c>
      <c r="W136" s="1">
        <f>Table1[[#This Row],[Earned Basic Salary]]+Table1[[#This Row],[HRA]]+Table1[[#This Row],[DA]]+Table1[[#This Row],[Overtime Pay]]</f>
        <v>91070.45</v>
      </c>
      <c r="X136" s="1">
        <f>Table1[[#This Row],[Gross Salary]]-Table1[[#This Row],[Total Deduction]]</f>
        <v>82740.87</v>
      </c>
      <c r="Y136" t="s">
        <v>37</v>
      </c>
      <c r="Z136" t="s">
        <v>95</v>
      </c>
      <c r="AA136" t="s">
        <v>693</v>
      </c>
      <c r="AB136" t="s">
        <v>694</v>
      </c>
    </row>
    <row r="137" spans="1:28" x14ac:dyDescent="0.3">
      <c r="A137" t="s">
        <v>695</v>
      </c>
      <c r="B137" t="s">
        <v>387</v>
      </c>
      <c r="C137">
        <v>24</v>
      </c>
      <c r="D137" t="s">
        <v>133</v>
      </c>
      <c r="E137" t="s">
        <v>32</v>
      </c>
      <c r="F137" t="s">
        <v>89</v>
      </c>
      <c r="G137" t="s">
        <v>696</v>
      </c>
      <c r="H137" t="s">
        <v>35</v>
      </c>
      <c r="I137" t="s">
        <v>36</v>
      </c>
      <c r="J137">
        <v>26</v>
      </c>
      <c r="K137">
        <v>26</v>
      </c>
      <c r="L137">
        <f t="shared" si="6"/>
        <v>0</v>
      </c>
      <c r="M137">
        <v>0</v>
      </c>
      <c r="N137">
        <v>33234</v>
      </c>
      <c r="O137" s="1">
        <f t="shared" si="7"/>
        <v>1278.2307692307693</v>
      </c>
      <c r="P137" s="1">
        <f t="shared" si="8"/>
        <v>33234</v>
      </c>
      <c r="Q137" s="1">
        <f>Table1[[#This Row],[Earned Basic Salary]]*20%</f>
        <v>6646.8</v>
      </c>
      <c r="R137" s="1">
        <f>Table1[[#This Row],[Earned Basic Salary]]*10%</f>
        <v>3323.4</v>
      </c>
      <c r="S137" s="1">
        <f>Table1[[#This Row],[Earned Basic Salary]]*12%</f>
        <v>3988.08</v>
      </c>
      <c r="T137" s="1">
        <f>200</f>
        <v>200</v>
      </c>
      <c r="U137" s="1">
        <f>Table1[[#This Row],[PF]]+Table1[[#This Row],[Professional Tax]]</f>
        <v>4188.08</v>
      </c>
      <c r="V137" s="1">
        <f>Table1[[#This Row],[Overtime Hours]]*200</f>
        <v>0</v>
      </c>
      <c r="W137" s="1">
        <f>Table1[[#This Row],[Earned Basic Salary]]+Table1[[#This Row],[HRA]]+Table1[[#This Row],[DA]]+Table1[[#This Row],[Overtime Pay]]</f>
        <v>43204.200000000004</v>
      </c>
      <c r="X137" s="1">
        <f>Table1[[#This Row],[Gross Salary]]-Table1[[#This Row],[Total Deduction]]</f>
        <v>39016.120000000003</v>
      </c>
      <c r="Y137" t="s">
        <v>37</v>
      </c>
      <c r="Z137" t="s">
        <v>95</v>
      </c>
      <c r="AA137" t="s">
        <v>697</v>
      </c>
      <c r="AB137" t="s">
        <v>698</v>
      </c>
    </row>
    <row r="138" spans="1:28" x14ac:dyDescent="0.3">
      <c r="A138" t="s">
        <v>699</v>
      </c>
      <c r="B138" t="s">
        <v>700</v>
      </c>
      <c r="C138">
        <v>35</v>
      </c>
      <c r="D138" t="s">
        <v>44</v>
      </c>
      <c r="E138" t="s">
        <v>82</v>
      </c>
      <c r="F138" t="s">
        <v>63</v>
      </c>
      <c r="G138" t="s">
        <v>701</v>
      </c>
      <c r="H138" t="s">
        <v>35</v>
      </c>
      <c r="I138" t="s">
        <v>36</v>
      </c>
      <c r="J138">
        <v>26</v>
      </c>
      <c r="K138">
        <v>23</v>
      </c>
      <c r="L138">
        <f t="shared" si="6"/>
        <v>3</v>
      </c>
      <c r="M138">
        <v>1</v>
      </c>
      <c r="N138">
        <v>79553</v>
      </c>
      <c r="O138" s="1">
        <f t="shared" si="7"/>
        <v>3059.7307692307691</v>
      </c>
      <c r="P138" s="1">
        <f t="shared" si="8"/>
        <v>70373.807692307688</v>
      </c>
      <c r="Q138" s="1">
        <f>Table1[[#This Row],[Earned Basic Salary]]*20%</f>
        <v>14074.761538461538</v>
      </c>
      <c r="R138" s="1">
        <f>Table1[[#This Row],[Earned Basic Salary]]*10%</f>
        <v>7037.3807692307691</v>
      </c>
      <c r="S138" s="1">
        <f>Table1[[#This Row],[Earned Basic Salary]]*12%</f>
        <v>8444.8569230769226</v>
      </c>
      <c r="T138" s="1">
        <f>200</f>
        <v>200</v>
      </c>
      <c r="U138" s="1">
        <f>Table1[[#This Row],[PF]]+Table1[[#This Row],[Professional Tax]]</f>
        <v>8644.8569230769226</v>
      </c>
      <c r="V138" s="1">
        <f>Table1[[#This Row],[Overtime Hours]]*200</f>
        <v>200</v>
      </c>
      <c r="W138" s="1">
        <f>Table1[[#This Row],[Earned Basic Salary]]+Table1[[#This Row],[HRA]]+Table1[[#This Row],[DA]]+Table1[[#This Row],[Overtime Pay]]</f>
        <v>91685.95</v>
      </c>
      <c r="X138" s="1">
        <f>Table1[[#This Row],[Gross Salary]]-Table1[[#This Row],[Total Deduction]]</f>
        <v>83041.093076923076</v>
      </c>
      <c r="Y138" t="s">
        <v>37</v>
      </c>
      <c r="Z138" t="s">
        <v>95</v>
      </c>
      <c r="AA138" t="s">
        <v>702</v>
      </c>
      <c r="AB138" t="s">
        <v>703</v>
      </c>
    </row>
    <row r="139" spans="1:28" x14ac:dyDescent="0.3">
      <c r="A139" t="s">
        <v>704</v>
      </c>
      <c r="B139" t="s">
        <v>270</v>
      </c>
      <c r="C139">
        <v>55</v>
      </c>
      <c r="D139" t="s">
        <v>31</v>
      </c>
      <c r="E139" t="s">
        <v>45</v>
      </c>
      <c r="F139" t="s">
        <v>33</v>
      </c>
      <c r="G139" t="s">
        <v>705</v>
      </c>
      <c r="H139" t="s">
        <v>35</v>
      </c>
      <c r="I139" t="s">
        <v>36</v>
      </c>
      <c r="J139">
        <v>26</v>
      </c>
      <c r="K139">
        <v>22</v>
      </c>
      <c r="L139">
        <f t="shared" si="6"/>
        <v>4</v>
      </c>
      <c r="M139">
        <v>17</v>
      </c>
      <c r="N139">
        <v>68396</v>
      </c>
      <c r="O139" s="1">
        <f t="shared" si="7"/>
        <v>2630.6153846153848</v>
      </c>
      <c r="P139" s="1">
        <f t="shared" si="8"/>
        <v>57873.538461538468</v>
      </c>
      <c r="Q139" s="1">
        <f>Table1[[#This Row],[Earned Basic Salary]]*20%</f>
        <v>11574.707692307695</v>
      </c>
      <c r="R139" s="1">
        <f>Table1[[#This Row],[Earned Basic Salary]]*10%</f>
        <v>5787.3538461538474</v>
      </c>
      <c r="S139" s="1">
        <f>Table1[[#This Row],[Earned Basic Salary]]*12%</f>
        <v>6944.8246153846158</v>
      </c>
      <c r="T139" s="1">
        <f>200</f>
        <v>200</v>
      </c>
      <c r="U139" s="1">
        <f>Table1[[#This Row],[PF]]+Table1[[#This Row],[Professional Tax]]</f>
        <v>7144.8246153846158</v>
      </c>
      <c r="V139" s="1">
        <f>Table1[[#This Row],[Overtime Hours]]*200</f>
        <v>3400</v>
      </c>
      <c r="W139" s="1">
        <f>Table1[[#This Row],[Earned Basic Salary]]+Table1[[#This Row],[HRA]]+Table1[[#This Row],[DA]]+Table1[[#This Row],[Overtime Pay]]</f>
        <v>78635.600000000006</v>
      </c>
      <c r="X139" s="1">
        <f>Table1[[#This Row],[Gross Salary]]-Table1[[#This Row],[Total Deduction]]</f>
        <v>71490.775384615394</v>
      </c>
      <c r="Y139" t="s">
        <v>37</v>
      </c>
      <c r="Z139" t="s">
        <v>106</v>
      </c>
      <c r="AA139" t="s">
        <v>706</v>
      </c>
      <c r="AB139" t="s">
        <v>707</v>
      </c>
    </row>
    <row r="140" spans="1:28" x14ac:dyDescent="0.3">
      <c r="A140" t="s">
        <v>708</v>
      </c>
      <c r="B140" t="s">
        <v>115</v>
      </c>
      <c r="C140">
        <v>31</v>
      </c>
      <c r="D140" t="s">
        <v>44</v>
      </c>
      <c r="E140" t="s">
        <v>82</v>
      </c>
      <c r="F140" t="s">
        <v>46</v>
      </c>
      <c r="G140" t="s">
        <v>709</v>
      </c>
      <c r="H140" t="s">
        <v>35</v>
      </c>
      <c r="I140" t="s">
        <v>36</v>
      </c>
      <c r="J140">
        <v>26</v>
      </c>
      <c r="K140">
        <v>24</v>
      </c>
      <c r="L140">
        <f t="shared" si="6"/>
        <v>2</v>
      </c>
      <c r="M140">
        <v>10</v>
      </c>
      <c r="N140">
        <v>66378</v>
      </c>
      <c r="O140" s="1">
        <f t="shared" si="7"/>
        <v>2553</v>
      </c>
      <c r="P140" s="1">
        <f t="shared" si="8"/>
        <v>61272</v>
      </c>
      <c r="Q140" s="1">
        <f>Table1[[#This Row],[Earned Basic Salary]]*20%</f>
        <v>12254.400000000001</v>
      </c>
      <c r="R140" s="1">
        <f>Table1[[#This Row],[Earned Basic Salary]]*10%</f>
        <v>6127.2000000000007</v>
      </c>
      <c r="S140" s="1">
        <f>Table1[[#This Row],[Earned Basic Salary]]*12%</f>
        <v>7352.6399999999994</v>
      </c>
      <c r="T140" s="1">
        <f>200</f>
        <v>200</v>
      </c>
      <c r="U140" s="1">
        <f>Table1[[#This Row],[PF]]+Table1[[#This Row],[Professional Tax]]</f>
        <v>7552.6399999999994</v>
      </c>
      <c r="V140" s="1">
        <f>Table1[[#This Row],[Overtime Hours]]*200</f>
        <v>2000</v>
      </c>
      <c r="W140" s="1">
        <f>Table1[[#This Row],[Earned Basic Salary]]+Table1[[#This Row],[HRA]]+Table1[[#This Row],[DA]]+Table1[[#This Row],[Overtime Pay]]</f>
        <v>81653.599999999991</v>
      </c>
      <c r="X140" s="1">
        <f>Table1[[#This Row],[Gross Salary]]-Table1[[#This Row],[Total Deduction]]</f>
        <v>74100.959999999992</v>
      </c>
      <c r="Y140" t="s">
        <v>37</v>
      </c>
      <c r="Z140" t="s">
        <v>48</v>
      </c>
      <c r="AA140" t="s">
        <v>710</v>
      </c>
      <c r="AB140" t="s">
        <v>711</v>
      </c>
    </row>
    <row r="141" spans="1:28" x14ac:dyDescent="0.3">
      <c r="A141" t="s">
        <v>712</v>
      </c>
      <c r="B141" t="s">
        <v>713</v>
      </c>
      <c r="C141">
        <v>31</v>
      </c>
      <c r="D141" t="s">
        <v>75</v>
      </c>
      <c r="E141" t="s">
        <v>54</v>
      </c>
      <c r="F141" t="s">
        <v>63</v>
      </c>
      <c r="G141" t="s">
        <v>714</v>
      </c>
      <c r="H141" t="s">
        <v>35</v>
      </c>
      <c r="I141" t="s">
        <v>36</v>
      </c>
      <c r="J141">
        <v>26</v>
      </c>
      <c r="K141">
        <v>25</v>
      </c>
      <c r="L141">
        <f t="shared" si="6"/>
        <v>1</v>
      </c>
      <c r="M141">
        <v>0</v>
      </c>
      <c r="N141">
        <v>73059</v>
      </c>
      <c r="O141" s="1">
        <f t="shared" si="7"/>
        <v>2809.9615384615386</v>
      </c>
      <c r="P141" s="1">
        <f t="shared" si="8"/>
        <v>70249.038461538468</v>
      </c>
      <c r="Q141" s="1">
        <f>Table1[[#This Row],[Earned Basic Salary]]*20%</f>
        <v>14049.807692307695</v>
      </c>
      <c r="R141" s="1">
        <f>Table1[[#This Row],[Earned Basic Salary]]*10%</f>
        <v>7024.9038461538476</v>
      </c>
      <c r="S141" s="1">
        <f>Table1[[#This Row],[Earned Basic Salary]]*12%</f>
        <v>8429.8846153846152</v>
      </c>
      <c r="T141" s="1">
        <f>200</f>
        <v>200</v>
      </c>
      <c r="U141" s="1">
        <f>Table1[[#This Row],[PF]]+Table1[[#This Row],[Professional Tax]]</f>
        <v>8629.8846153846152</v>
      </c>
      <c r="V141" s="1">
        <f>Table1[[#This Row],[Overtime Hours]]*200</f>
        <v>0</v>
      </c>
      <c r="W141" s="1">
        <f>Table1[[#This Row],[Earned Basic Salary]]+Table1[[#This Row],[HRA]]+Table1[[#This Row],[DA]]+Table1[[#This Row],[Overtime Pay]]</f>
        <v>91323.75</v>
      </c>
      <c r="X141" s="1">
        <f>Table1[[#This Row],[Gross Salary]]-Table1[[#This Row],[Total Deduction]]</f>
        <v>82693.86538461539</v>
      </c>
      <c r="Y141" t="s">
        <v>37</v>
      </c>
      <c r="Z141" t="s">
        <v>38</v>
      </c>
      <c r="AA141" t="s">
        <v>715</v>
      </c>
      <c r="AB141" t="s">
        <v>716</v>
      </c>
    </row>
    <row r="142" spans="1:28" x14ac:dyDescent="0.3">
      <c r="A142" t="s">
        <v>717</v>
      </c>
      <c r="B142" t="s">
        <v>285</v>
      </c>
      <c r="C142">
        <v>26</v>
      </c>
      <c r="D142" t="s">
        <v>127</v>
      </c>
      <c r="E142" t="s">
        <v>82</v>
      </c>
      <c r="F142" t="s">
        <v>33</v>
      </c>
      <c r="G142" t="s">
        <v>718</v>
      </c>
      <c r="H142" t="s">
        <v>35</v>
      </c>
      <c r="I142" t="s">
        <v>36</v>
      </c>
      <c r="J142">
        <v>26</v>
      </c>
      <c r="K142">
        <v>23</v>
      </c>
      <c r="L142">
        <f t="shared" si="6"/>
        <v>3</v>
      </c>
      <c r="M142">
        <v>1</v>
      </c>
      <c r="N142">
        <v>59312</v>
      </c>
      <c r="O142" s="1">
        <f t="shared" si="7"/>
        <v>2281.2307692307691</v>
      </c>
      <c r="P142" s="1">
        <f t="shared" si="8"/>
        <v>52468.307692307688</v>
      </c>
      <c r="Q142" s="1">
        <f>Table1[[#This Row],[Earned Basic Salary]]*20%</f>
        <v>10493.661538461538</v>
      </c>
      <c r="R142" s="1">
        <f>Table1[[#This Row],[Earned Basic Salary]]*10%</f>
        <v>5246.830769230769</v>
      </c>
      <c r="S142" s="1">
        <f>Table1[[#This Row],[Earned Basic Salary]]*12%</f>
        <v>6296.1969230769228</v>
      </c>
      <c r="T142" s="1">
        <f>200</f>
        <v>200</v>
      </c>
      <c r="U142" s="1">
        <f>Table1[[#This Row],[PF]]+Table1[[#This Row],[Professional Tax]]</f>
        <v>6496.1969230769228</v>
      </c>
      <c r="V142" s="1">
        <f>Table1[[#This Row],[Overtime Hours]]*200</f>
        <v>200</v>
      </c>
      <c r="W142" s="1">
        <f>Table1[[#This Row],[Earned Basic Salary]]+Table1[[#This Row],[HRA]]+Table1[[#This Row],[DA]]+Table1[[#This Row],[Overtime Pay]]</f>
        <v>68408.799999999988</v>
      </c>
      <c r="X142" s="1">
        <f>Table1[[#This Row],[Gross Salary]]-Table1[[#This Row],[Total Deduction]]</f>
        <v>61912.603076923064</v>
      </c>
      <c r="Y142" t="s">
        <v>37</v>
      </c>
      <c r="Z142" t="s">
        <v>48</v>
      </c>
      <c r="AA142" t="s">
        <v>719</v>
      </c>
      <c r="AB142" t="s">
        <v>720</v>
      </c>
    </row>
    <row r="143" spans="1:28" x14ac:dyDescent="0.3">
      <c r="A143" t="s">
        <v>721</v>
      </c>
      <c r="B143" t="s">
        <v>722</v>
      </c>
      <c r="C143">
        <v>39</v>
      </c>
      <c r="D143" t="s">
        <v>75</v>
      </c>
      <c r="E143" t="s">
        <v>62</v>
      </c>
      <c r="F143" t="s">
        <v>63</v>
      </c>
      <c r="G143" t="s">
        <v>723</v>
      </c>
      <c r="H143" t="s">
        <v>35</v>
      </c>
      <c r="I143" t="s">
        <v>36</v>
      </c>
      <c r="J143">
        <v>26</v>
      </c>
      <c r="K143">
        <v>22</v>
      </c>
      <c r="L143">
        <f t="shared" si="6"/>
        <v>4</v>
      </c>
      <c r="M143">
        <v>0</v>
      </c>
      <c r="N143">
        <v>70828</v>
      </c>
      <c r="O143" s="1">
        <f t="shared" si="7"/>
        <v>2724.1538461538462</v>
      </c>
      <c r="P143" s="1">
        <f t="shared" si="8"/>
        <v>59931.384615384617</v>
      </c>
      <c r="Q143" s="1">
        <f>Table1[[#This Row],[Earned Basic Salary]]*20%</f>
        <v>11986.276923076925</v>
      </c>
      <c r="R143" s="1">
        <f>Table1[[#This Row],[Earned Basic Salary]]*10%</f>
        <v>5993.1384615384623</v>
      </c>
      <c r="S143" s="1">
        <f>Table1[[#This Row],[Earned Basic Salary]]*12%</f>
        <v>7191.7661538461534</v>
      </c>
      <c r="T143" s="1">
        <f>200</f>
        <v>200</v>
      </c>
      <c r="U143" s="1">
        <f>Table1[[#This Row],[PF]]+Table1[[#This Row],[Professional Tax]]</f>
        <v>7391.7661538461534</v>
      </c>
      <c r="V143" s="1">
        <f>Table1[[#This Row],[Overtime Hours]]*200</f>
        <v>0</v>
      </c>
      <c r="W143" s="1">
        <f>Table1[[#This Row],[Earned Basic Salary]]+Table1[[#This Row],[HRA]]+Table1[[#This Row],[DA]]+Table1[[#This Row],[Overtime Pay]]</f>
        <v>77910.8</v>
      </c>
      <c r="X143" s="1">
        <f>Table1[[#This Row],[Gross Salary]]-Table1[[#This Row],[Total Deduction]]</f>
        <v>70519.033846153849</v>
      </c>
      <c r="Y143" t="s">
        <v>37</v>
      </c>
      <c r="Z143" t="s">
        <v>48</v>
      </c>
      <c r="AA143" t="s">
        <v>724</v>
      </c>
      <c r="AB143" t="s">
        <v>725</v>
      </c>
    </row>
    <row r="144" spans="1:28" x14ac:dyDescent="0.3">
      <c r="A144" t="s">
        <v>726</v>
      </c>
      <c r="B144" t="s">
        <v>178</v>
      </c>
      <c r="C144">
        <v>41</v>
      </c>
      <c r="D144" t="s">
        <v>127</v>
      </c>
      <c r="E144" t="s">
        <v>82</v>
      </c>
      <c r="F144" t="s">
        <v>63</v>
      </c>
      <c r="G144" t="s">
        <v>727</v>
      </c>
      <c r="H144" t="s">
        <v>35</v>
      </c>
      <c r="I144" t="s">
        <v>36</v>
      </c>
      <c r="J144">
        <v>26</v>
      </c>
      <c r="K144">
        <v>25</v>
      </c>
      <c r="L144">
        <f t="shared" si="6"/>
        <v>1</v>
      </c>
      <c r="M144">
        <v>4</v>
      </c>
      <c r="N144">
        <v>72412</v>
      </c>
      <c r="O144" s="1">
        <f t="shared" si="7"/>
        <v>2785.0769230769229</v>
      </c>
      <c r="P144" s="1">
        <f t="shared" si="8"/>
        <v>69626.923076923078</v>
      </c>
      <c r="Q144" s="1">
        <f>Table1[[#This Row],[Earned Basic Salary]]*20%</f>
        <v>13925.384615384617</v>
      </c>
      <c r="R144" s="1">
        <f>Table1[[#This Row],[Earned Basic Salary]]*10%</f>
        <v>6962.6923076923085</v>
      </c>
      <c r="S144" s="1">
        <f>Table1[[#This Row],[Earned Basic Salary]]*12%</f>
        <v>8355.2307692307695</v>
      </c>
      <c r="T144" s="1">
        <f>200</f>
        <v>200</v>
      </c>
      <c r="U144" s="1">
        <f>Table1[[#This Row],[PF]]+Table1[[#This Row],[Professional Tax]]</f>
        <v>8555.2307692307695</v>
      </c>
      <c r="V144" s="1">
        <f>Table1[[#This Row],[Overtime Hours]]*200</f>
        <v>800</v>
      </c>
      <c r="W144" s="1">
        <f>Table1[[#This Row],[Earned Basic Salary]]+Table1[[#This Row],[HRA]]+Table1[[#This Row],[DA]]+Table1[[#This Row],[Overtime Pay]]</f>
        <v>91315</v>
      </c>
      <c r="X144" s="1">
        <f>Table1[[#This Row],[Gross Salary]]-Table1[[#This Row],[Total Deduction]]</f>
        <v>82759.769230769234</v>
      </c>
      <c r="Y144" t="s">
        <v>37</v>
      </c>
      <c r="Z144" t="s">
        <v>106</v>
      </c>
      <c r="AA144" t="s">
        <v>728</v>
      </c>
      <c r="AB144" t="s">
        <v>729</v>
      </c>
    </row>
    <row r="145" spans="1:28" x14ac:dyDescent="0.3">
      <c r="A145" t="s">
        <v>730</v>
      </c>
      <c r="B145" t="s">
        <v>731</v>
      </c>
      <c r="C145">
        <v>41</v>
      </c>
      <c r="D145" t="s">
        <v>61</v>
      </c>
      <c r="E145" t="s">
        <v>32</v>
      </c>
      <c r="F145" t="s">
        <v>46</v>
      </c>
      <c r="G145" t="s">
        <v>732</v>
      </c>
      <c r="H145" t="s">
        <v>35</v>
      </c>
      <c r="I145" t="s">
        <v>36</v>
      </c>
      <c r="J145">
        <v>26</v>
      </c>
      <c r="K145">
        <v>25</v>
      </c>
      <c r="L145">
        <f t="shared" si="6"/>
        <v>1</v>
      </c>
      <c r="M145">
        <v>14</v>
      </c>
      <c r="N145">
        <v>40828</v>
      </c>
      <c r="O145" s="1">
        <f t="shared" si="7"/>
        <v>1570.3076923076924</v>
      </c>
      <c r="P145" s="1">
        <f t="shared" si="8"/>
        <v>39257.692307692312</v>
      </c>
      <c r="Q145" s="1">
        <f>Table1[[#This Row],[Earned Basic Salary]]*20%</f>
        <v>7851.5384615384628</v>
      </c>
      <c r="R145" s="1">
        <f>Table1[[#This Row],[Earned Basic Salary]]*10%</f>
        <v>3925.7692307692314</v>
      </c>
      <c r="S145" s="1">
        <f>Table1[[#This Row],[Earned Basic Salary]]*12%</f>
        <v>4710.9230769230771</v>
      </c>
      <c r="T145" s="1">
        <f>200</f>
        <v>200</v>
      </c>
      <c r="U145" s="1">
        <f>Table1[[#This Row],[PF]]+Table1[[#This Row],[Professional Tax]]</f>
        <v>4910.9230769230771</v>
      </c>
      <c r="V145" s="1">
        <f>Table1[[#This Row],[Overtime Hours]]*200</f>
        <v>2800</v>
      </c>
      <c r="W145" s="1">
        <f>Table1[[#This Row],[Earned Basic Salary]]+Table1[[#This Row],[HRA]]+Table1[[#This Row],[DA]]+Table1[[#This Row],[Overtime Pay]]</f>
        <v>53835.000000000007</v>
      </c>
      <c r="X145" s="1">
        <f>Table1[[#This Row],[Gross Salary]]-Table1[[#This Row],[Total Deduction]]</f>
        <v>48924.076923076929</v>
      </c>
      <c r="Y145" t="s">
        <v>37</v>
      </c>
      <c r="Z145" t="s">
        <v>106</v>
      </c>
      <c r="AA145" t="s">
        <v>733</v>
      </c>
      <c r="AB145" t="s">
        <v>734</v>
      </c>
    </row>
    <row r="146" spans="1:28" x14ac:dyDescent="0.3">
      <c r="A146" t="s">
        <v>735</v>
      </c>
      <c r="B146" t="s">
        <v>736</v>
      </c>
      <c r="C146">
        <v>24</v>
      </c>
      <c r="D146" t="s">
        <v>75</v>
      </c>
      <c r="E146" t="s">
        <v>54</v>
      </c>
      <c r="F146" t="s">
        <v>63</v>
      </c>
      <c r="G146" t="s">
        <v>737</v>
      </c>
      <c r="H146" t="s">
        <v>35</v>
      </c>
      <c r="I146" t="s">
        <v>36</v>
      </c>
      <c r="J146">
        <v>26</v>
      </c>
      <c r="K146">
        <v>24</v>
      </c>
      <c r="L146">
        <f t="shared" si="6"/>
        <v>2</v>
      </c>
      <c r="M146">
        <v>14</v>
      </c>
      <c r="N146">
        <v>42035</v>
      </c>
      <c r="O146" s="1">
        <f t="shared" si="7"/>
        <v>1616.7307692307693</v>
      </c>
      <c r="P146" s="1">
        <f t="shared" si="8"/>
        <v>38801.538461538461</v>
      </c>
      <c r="Q146" s="1">
        <f>Table1[[#This Row],[Earned Basic Salary]]*20%</f>
        <v>7760.3076923076924</v>
      </c>
      <c r="R146" s="1">
        <f>Table1[[#This Row],[Earned Basic Salary]]*10%</f>
        <v>3880.1538461538462</v>
      </c>
      <c r="S146" s="1">
        <f>Table1[[#This Row],[Earned Basic Salary]]*12%</f>
        <v>4656.1846153846154</v>
      </c>
      <c r="T146" s="1">
        <f>200</f>
        <v>200</v>
      </c>
      <c r="U146" s="1">
        <f>Table1[[#This Row],[PF]]+Table1[[#This Row],[Professional Tax]]</f>
        <v>4856.1846153846154</v>
      </c>
      <c r="V146" s="1">
        <f>Table1[[#This Row],[Overtime Hours]]*200</f>
        <v>2800</v>
      </c>
      <c r="W146" s="1">
        <f>Table1[[#This Row],[Earned Basic Salary]]+Table1[[#This Row],[HRA]]+Table1[[#This Row],[DA]]+Table1[[#This Row],[Overtime Pay]]</f>
        <v>53242</v>
      </c>
      <c r="X146" s="1">
        <f>Table1[[#This Row],[Gross Salary]]-Table1[[#This Row],[Total Deduction]]</f>
        <v>48385.815384615387</v>
      </c>
      <c r="Y146" t="s">
        <v>37</v>
      </c>
      <c r="Z146" t="s">
        <v>38</v>
      </c>
      <c r="AA146" t="s">
        <v>738</v>
      </c>
      <c r="AB146" t="s">
        <v>739</v>
      </c>
    </row>
    <row r="147" spans="1:28" x14ac:dyDescent="0.3">
      <c r="A147" t="s">
        <v>740</v>
      </c>
      <c r="B147" t="s">
        <v>741</v>
      </c>
      <c r="C147">
        <v>31</v>
      </c>
      <c r="D147" t="s">
        <v>44</v>
      </c>
      <c r="E147" t="s">
        <v>62</v>
      </c>
      <c r="F147" t="s">
        <v>55</v>
      </c>
      <c r="G147" t="s">
        <v>742</v>
      </c>
      <c r="H147" t="s">
        <v>35</v>
      </c>
      <c r="I147" t="s">
        <v>36</v>
      </c>
      <c r="J147">
        <v>26</v>
      </c>
      <c r="K147">
        <v>22</v>
      </c>
      <c r="L147">
        <f t="shared" si="6"/>
        <v>4</v>
      </c>
      <c r="M147">
        <v>8</v>
      </c>
      <c r="N147">
        <v>49336</v>
      </c>
      <c r="O147" s="1">
        <f t="shared" si="7"/>
        <v>1897.5384615384614</v>
      </c>
      <c r="P147" s="1">
        <f t="shared" si="8"/>
        <v>41745.846153846149</v>
      </c>
      <c r="Q147" s="1">
        <f>Table1[[#This Row],[Earned Basic Salary]]*20%</f>
        <v>8349.1692307692301</v>
      </c>
      <c r="R147" s="1">
        <f>Table1[[#This Row],[Earned Basic Salary]]*10%</f>
        <v>4174.5846153846151</v>
      </c>
      <c r="S147" s="1">
        <f>Table1[[#This Row],[Earned Basic Salary]]*12%</f>
        <v>5009.5015384615381</v>
      </c>
      <c r="T147" s="1">
        <f>200</f>
        <v>200</v>
      </c>
      <c r="U147" s="1">
        <f>Table1[[#This Row],[PF]]+Table1[[#This Row],[Professional Tax]]</f>
        <v>5209.5015384615381</v>
      </c>
      <c r="V147" s="1">
        <f>Table1[[#This Row],[Overtime Hours]]*200</f>
        <v>1600</v>
      </c>
      <c r="W147" s="1">
        <f>Table1[[#This Row],[Earned Basic Salary]]+Table1[[#This Row],[HRA]]+Table1[[#This Row],[DA]]+Table1[[#This Row],[Overtime Pay]]</f>
        <v>55869.599999999991</v>
      </c>
      <c r="X147" s="1">
        <f>Table1[[#This Row],[Gross Salary]]-Table1[[#This Row],[Total Deduction]]</f>
        <v>50660.098461538451</v>
      </c>
      <c r="Y147" t="s">
        <v>37</v>
      </c>
      <c r="Z147" t="s">
        <v>48</v>
      </c>
      <c r="AA147" t="s">
        <v>743</v>
      </c>
      <c r="AB147" t="s">
        <v>744</v>
      </c>
    </row>
    <row r="148" spans="1:28" x14ac:dyDescent="0.3">
      <c r="A148" t="s">
        <v>745</v>
      </c>
      <c r="B148" t="s">
        <v>310</v>
      </c>
      <c r="C148">
        <v>22</v>
      </c>
      <c r="D148" t="s">
        <v>75</v>
      </c>
      <c r="E148" t="s">
        <v>62</v>
      </c>
      <c r="F148" t="s">
        <v>63</v>
      </c>
      <c r="G148" t="s">
        <v>746</v>
      </c>
      <c r="H148" t="s">
        <v>35</v>
      </c>
      <c r="I148" t="s">
        <v>36</v>
      </c>
      <c r="J148">
        <v>26</v>
      </c>
      <c r="K148">
        <v>25</v>
      </c>
      <c r="L148">
        <f t="shared" si="6"/>
        <v>1</v>
      </c>
      <c r="M148">
        <v>11</v>
      </c>
      <c r="N148">
        <v>73801</v>
      </c>
      <c r="O148" s="1">
        <f t="shared" si="7"/>
        <v>2838.5</v>
      </c>
      <c r="P148" s="1">
        <f t="shared" si="8"/>
        <v>70962.5</v>
      </c>
      <c r="Q148" s="1">
        <f>Table1[[#This Row],[Earned Basic Salary]]*20%</f>
        <v>14192.5</v>
      </c>
      <c r="R148" s="1">
        <f>Table1[[#This Row],[Earned Basic Salary]]*10%</f>
        <v>7096.25</v>
      </c>
      <c r="S148" s="1">
        <f>Table1[[#This Row],[Earned Basic Salary]]*12%</f>
        <v>8515.5</v>
      </c>
      <c r="T148" s="1">
        <f>200</f>
        <v>200</v>
      </c>
      <c r="U148" s="1">
        <f>Table1[[#This Row],[PF]]+Table1[[#This Row],[Professional Tax]]</f>
        <v>8715.5</v>
      </c>
      <c r="V148" s="1">
        <f>Table1[[#This Row],[Overtime Hours]]*200</f>
        <v>2200</v>
      </c>
      <c r="W148" s="1">
        <f>Table1[[#This Row],[Earned Basic Salary]]+Table1[[#This Row],[HRA]]+Table1[[#This Row],[DA]]+Table1[[#This Row],[Overtime Pay]]</f>
        <v>94451.25</v>
      </c>
      <c r="X148" s="1">
        <f>Table1[[#This Row],[Gross Salary]]-Table1[[#This Row],[Total Deduction]]</f>
        <v>85735.75</v>
      </c>
      <c r="Y148" t="s">
        <v>37</v>
      </c>
      <c r="Z148" t="s">
        <v>95</v>
      </c>
      <c r="AA148" t="s">
        <v>747</v>
      </c>
      <c r="AB148" t="s">
        <v>748</v>
      </c>
    </row>
    <row r="149" spans="1:28" x14ac:dyDescent="0.3">
      <c r="A149" t="s">
        <v>749</v>
      </c>
      <c r="B149" t="s">
        <v>750</v>
      </c>
      <c r="C149">
        <v>47</v>
      </c>
      <c r="D149" t="s">
        <v>81</v>
      </c>
      <c r="E149" t="s">
        <v>32</v>
      </c>
      <c r="F149" t="s">
        <v>63</v>
      </c>
      <c r="G149" t="s">
        <v>751</v>
      </c>
      <c r="H149" t="s">
        <v>35</v>
      </c>
      <c r="I149" t="s">
        <v>36</v>
      </c>
      <c r="J149">
        <v>26</v>
      </c>
      <c r="K149">
        <v>22</v>
      </c>
      <c r="L149">
        <f t="shared" si="6"/>
        <v>4</v>
      </c>
      <c r="M149">
        <v>1</v>
      </c>
      <c r="N149">
        <v>61551</v>
      </c>
      <c r="O149" s="1">
        <f t="shared" si="7"/>
        <v>2367.3461538461538</v>
      </c>
      <c r="P149" s="1">
        <f t="shared" si="8"/>
        <v>52081.615384615383</v>
      </c>
      <c r="Q149" s="1">
        <f>Table1[[#This Row],[Earned Basic Salary]]*20%</f>
        <v>10416.323076923078</v>
      </c>
      <c r="R149" s="1">
        <f>Table1[[#This Row],[Earned Basic Salary]]*10%</f>
        <v>5208.1615384615388</v>
      </c>
      <c r="S149" s="1">
        <f>Table1[[#This Row],[Earned Basic Salary]]*12%</f>
        <v>6249.7938461538461</v>
      </c>
      <c r="T149" s="1">
        <f>200</f>
        <v>200</v>
      </c>
      <c r="U149" s="1">
        <f>Table1[[#This Row],[PF]]+Table1[[#This Row],[Professional Tax]]</f>
        <v>6449.7938461538461</v>
      </c>
      <c r="V149" s="1">
        <f>Table1[[#This Row],[Overtime Hours]]*200</f>
        <v>200</v>
      </c>
      <c r="W149" s="1">
        <f>Table1[[#This Row],[Earned Basic Salary]]+Table1[[#This Row],[HRA]]+Table1[[#This Row],[DA]]+Table1[[#This Row],[Overtime Pay]]</f>
        <v>67906.100000000006</v>
      </c>
      <c r="X149" s="1">
        <f>Table1[[#This Row],[Gross Salary]]-Table1[[#This Row],[Total Deduction]]</f>
        <v>61456.306153846162</v>
      </c>
      <c r="Y149" t="s">
        <v>37</v>
      </c>
      <c r="Z149" t="s">
        <v>106</v>
      </c>
      <c r="AA149" t="s">
        <v>752</v>
      </c>
      <c r="AB149" t="s">
        <v>753</v>
      </c>
    </row>
    <row r="150" spans="1:28" x14ac:dyDescent="0.3">
      <c r="A150" t="s">
        <v>754</v>
      </c>
      <c r="B150" t="s">
        <v>755</v>
      </c>
      <c r="C150">
        <v>53</v>
      </c>
      <c r="D150" t="s">
        <v>44</v>
      </c>
      <c r="E150" t="s">
        <v>82</v>
      </c>
      <c r="F150" t="s">
        <v>46</v>
      </c>
      <c r="G150" t="s">
        <v>756</v>
      </c>
      <c r="H150" t="s">
        <v>35</v>
      </c>
      <c r="I150" t="s">
        <v>36</v>
      </c>
      <c r="J150">
        <v>26</v>
      </c>
      <c r="K150">
        <v>25</v>
      </c>
      <c r="L150">
        <f t="shared" si="6"/>
        <v>1</v>
      </c>
      <c r="M150">
        <v>12</v>
      </c>
      <c r="N150">
        <v>71794</v>
      </c>
      <c r="O150" s="1">
        <f t="shared" si="7"/>
        <v>2761.3076923076924</v>
      </c>
      <c r="P150" s="1">
        <f t="shared" si="8"/>
        <v>69032.692307692312</v>
      </c>
      <c r="Q150" s="1">
        <f>Table1[[#This Row],[Earned Basic Salary]]*20%</f>
        <v>13806.538461538463</v>
      </c>
      <c r="R150" s="1">
        <f>Table1[[#This Row],[Earned Basic Salary]]*10%</f>
        <v>6903.2692307692314</v>
      </c>
      <c r="S150" s="1">
        <f>Table1[[#This Row],[Earned Basic Salary]]*12%</f>
        <v>8283.923076923078</v>
      </c>
      <c r="T150" s="1">
        <f>200</f>
        <v>200</v>
      </c>
      <c r="U150" s="1">
        <f>Table1[[#This Row],[PF]]+Table1[[#This Row],[Professional Tax]]</f>
        <v>8483.923076923078</v>
      </c>
      <c r="V150" s="1">
        <f>Table1[[#This Row],[Overtime Hours]]*200</f>
        <v>2400</v>
      </c>
      <c r="W150" s="1">
        <f>Table1[[#This Row],[Earned Basic Salary]]+Table1[[#This Row],[HRA]]+Table1[[#This Row],[DA]]+Table1[[#This Row],[Overtime Pay]]</f>
        <v>92142.500000000015</v>
      </c>
      <c r="X150" s="1">
        <f>Table1[[#This Row],[Gross Salary]]-Table1[[#This Row],[Total Deduction]]</f>
        <v>83658.576923076937</v>
      </c>
      <c r="Y150" t="s">
        <v>37</v>
      </c>
      <c r="Z150" t="s">
        <v>106</v>
      </c>
      <c r="AA150" t="s">
        <v>757</v>
      </c>
      <c r="AB150" t="s">
        <v>758</v>
      </c>
    </row>
    <row r="151" spans="1:28" x14ac:dyDescent="0.3">
      <c r="A151" t="s">
        <v>759</v>
      </c>
      <c r="B151" t="s">
        <v>760</v>
      </c>
      <c r="C151">
        <v>44</v>
      </c>
      <c r="D151" t="s">
        <v>127</v>
      </c>
      <c r="E151" t="s">
        <v>82</v>
      </c>
      <c r="F151" t="s">
        <v>55</v>
      </c>
      <c r="G151" t="s">
        <v>761</v>
      </c>
      <c r="H151" t="s">
        <v>35</v>
      </c>
      <c r="I151" t="s">
        <v>36</v>
      </c>
      <c r="J151">
        <v>26</v>
      </c>
      <c r="K151">
        <v>25</v>
      </c>
      <c r="L151">
        <f t="shared" si="6"/>
        <v>1</v>
      </c>
      <c r="M151">
        <v>11</v>
      </c>
      <c r="N151">
        <v>67104</v>
      </c>
      <c r="O151" s="1">
        <f t="shared" si="7"/>
        <v>2580.9230769230771</v>
      </c>
      <c r="P151" s="1">
        <f t="shared" si="8"/>
        <v>64523.076923076929</v>
      </c>
      <c r="Q151" s="1">
        <f>Table1[[#This Row],[Earned Basic Salary]]*20%</f>
        <v>12904.615384615387</v>
      </c>
      <c r="R151" s="1">
        <f>Table1[[#This Row],[Earned Basic Salary]]*10%</f>
        <v>6452.3076923076933</v>
      </c>
      <c r="S151" s="1">
        <f>Table1[[#This Row],[Earned Basic Salary]]*12%</f>
        <v>7742.7692307692314</v>
      </c>
      <c r="T151" s="1">
        <f>200</f>
        <v>200</v>
      </c>
      <c r="U151" s="1">
        <f>Table1[[#This Row],[PF]]+Table1[[#This Row],[Professional Tax]]</f>
        <v>7942.7692307692314</v>
      </c>
      <c r="V151" s="1">
        <f>Table1[[#This Row],[Overtime Hours]]*200</f>
        <v>2200</v>
      </c>
      <c r="W151" s="1">
        <f>Table1[[#This Row],[Earned Basic Salary]]+Table1[[#This Row],[HRA]]+Table1[[#This Row],[DA]]+Table1[[#This Row],[Overtime Pay]]</f>
        <v>86080</v>
      </c>
      <c r="X151" s="1">
        <f>Table1[[#This Row],[Gross Salary]]-Table1[[#This Row],[Total Deduction]]</f>
        <v>78137.230769230766</v>
      </c>
      <c r="Y151" t="s">
        <v>37</v>
      </c>
      <c r="Z151" t="s">
        <v>38</v>
      </c>
      <c r="AA151" t="s">
        <v>762</v>
      </c>
      <c r="AB151" t="s">
        <v>763</v>
      </c>
    </row>
    <row r="152" spans="1:28" x14ac:dyDescent="0.3">
      <c r="A152" t="s">
        <v>764</v>
      </c>
      <c r="B152" t="s">
        <v>255</v>
      </c>
      <c r="C152">
        <v>50</v>
      </c>
      <c r="D152" t="s">
        <v>53</v>
      </c>
      <c r="E152" t="s">
        <v>32</v>
      </c>
      <c r="F152" t="s">
        <v>89</v>
      </c>
      <c r="G152" t="s">
        <v>765</v>
      </c>
      <c r="H152" t="s">
        <v>35</v>
      </c>
      <c r="I152" t="s">
        <v>36</v>
      </c>
      <c r="J152">
        <v>26</v>
      </c>
      <c r="K152">
        <v>24</v>
      </c>
      <c r="L152">
        <f t="shared" si="6"/>
        <v>2</v>
      </c>
      <c r="M152">
        <v>18</v>
      </c>
      <c r="N152">
        <v>29432</v>
      </c>
      <c r="O152" s="1">
        <f t="shared" si="7"/>
        <v>1132</v>
      </c>
      <c r="P152" s="1">
        <f t="shared" si="8"/>
        <v>27168</v>
      </c>
      <c r="Q152" s="1">
        <f>Table1[[#This Row],[Earned Basic Salary]]*20%</f>
        <v>5433.6</v>
      </c>
      <c r="R152" s="1">
        <f>Table1[[#This Row],[Earned Basic Salary]]*10%</f>
        <v>2716.8</v>
      </c>
      <c r="S152" s="1">
        <f>Table1[[#This Row],[Earned Basic Salary]]*12%</f>
        <v>3260.16</v>
      </c>
      <c r="T152" s="1">
        <f>200</f>
        <v>200</v>
      </c>
      <c r="U152" s="1">
        <f>Table1[[#This Row],[PF]]+Table1[[#This Row],[Professional Tax]]</f>
        <v>3460.16</v>
      </c>
      <c r="V152" s="1">
        <f>Table1[[#This Row],[Overtime Hours]]*200</f>
        <v>3600</v>
      </c>
      <c r="W152" s="1">
        <f>Table1[[#This Row],[Earned Basic Salary]]+Table1[[#This Row],[HRA]]+Table1[[#This Row],[DA]]+Table1[[#This Row],[Overtime Pay]]</f>
        <v>38918.400000000001</v>
      </c>
      <c r="X152" s="1">
        <f>Table1[[#This Row],[Gross Salary]]-Table1[[#This Row],[Total Deduction]]</f>
        <v>35458.240000000005</v>
      </c>
      <c r="Y152" t="s">
        <v>37</v>
      </c>
      <c r="Z152" t="s">
        <v>95</v>
      </c>
      <c r="AA152" t="s">
        <v>766</v>
      </c>
      <c r="AB152" t="s">
        <v>767</v>
      </c>
    </row>
    <row r="153" spans="1:28" x14ac:dyDescent="0.3">
      <c r="A153" t="s">
        <v>768</v>
      </c>
      <c r="B153" t="s">
        <v>769</v>
      </c>
      <c r="C153">
        <v>28</v>
      </c>
      <c r="D153" t="s">
        <v>75</v>
      </c>
      <c r="E153" t="s">
        <v>54</v>
      </c>
      <c r="F153" t="s">
        <v>46</v>
      </c>
      <c r="G153" t="s">
        <v>770</v>
      </c>
      <c r="H153" t="s">
        <v>35</v>
      </c>
      <c r="I153" t="s">
        <v>36</v>
      </c>
      <c r="J153">
        <v>26</v>
      </c>
      <c r="K153">
        <v>25</v>
      </c>
      <c r="L153">
        <f t="shared" si="6"/>
        <v>1</v>
      </c>
      <c r="M153">
        <v>17</v>
      </c>
      <c r="N153">
        <v>50377</v>
      </c>
      <c r="O153" s="1">
        <f t="shared" si="7"/>
        <v>1937.5769230769231</v>
      </c>
      <c r="P153" s="1">
        <f t="shared" si="8"/>
        <v>48439.423076923078</v>
      </c>
      <c r="Q153" s="1">
        <f>Table1[[#This Row],[Earned Basic Salary]]*20%</f>
        <v>9687.8846153846152</v>
      </c>
      <c r="R153" s="1">
        <f>Table1[[#This Row],[Earned Basic Salary]]*10%</f>
        <v>4843.9423076923076</v>
      </c>
      <c r="S153" s="1">
        <f>Table1[[#This Row],[Earned Basic Salary]]*12%</f>
        <v>5812.7307692307695</v>
      </c>
      <c r="T153" s="1">
        <f>200</f>
        <v>200</v>
      </c>
      <c r="U153" s="1">
        <f>Table1[[#This Row],[PF]]+Table1[[#This Row],[Professional Tax]]</f>
        <v>6012.7307692307695</v>
      </c>
      <c r="V153" s="1">
        <f>Table1[[#This Row],[Overtime Hours]]*200</f>
        <v>3400</v>
      </c>
      <c r="W153" s="1">
        <f>Table1[[#This Row],[Earned Basic Salary]]+Table1[[#This Row],[HRA]]+Table1[[#This Row],[DA]]+Table1[[#This Row],[Overtime Pay]]</f>
        <v>66371.25</v>
      </c>
      <c r="X153" s="1">
        <f>Table1[[#This Row],[Gross Salary]]-Table1[[#This Row],[Total Deduction]]</f>
        <v>60358.519230769234</v>
      </c>
      <c r="Y153" t="s">
        <v>37</v>
      </c>
      <c r="Z153" t="s">
        <v>106</v>
      </c>
      <c r="AA153" t="s">
        <v>771</v>
      </c>
      <c r="AB153" t="s">
        <v>772</v>
      </c>
    </row>
    <row r="154" spans="1:28" x14ac:dyDescent="0.3">
      <c r="A154" t="s">
        <v>773</v>
      </c>
      <c r="B154" t="s">
        <v>774</v>
      </c>
      <c r="C154">
        <v>40</v>
      </c>
      <c r="D154" t="s">
        <v>133</v>
      </c>
      <c r="E154" t="s">
        <v>121</v>
      </c>
      <c r="F154" t="s">
        <v>55</v>
      </c>
      <c r="G154" t="s">
        <v>775</v>
      </c>
      <c r="H154" t="s">
        <v>35</v>
      </c>
      <c r="I154" t="s">
        <v>36</v>
      </c>
      <c r="J154">
        <v>26</v>
      </c>
      <c r="K154">
        <v>26</v>
      </c>
      <c r="L154">
        <f t="shared" si="6"/>
        <v>0</v>
      </c>
      <c r="M154">
        <v>14</v>
      </c>
      <c r="N154">
        <v>58139</v>
      </c>
      <c r="O154" s="1">
        <f t="shared" si="7"/>
        <v>2236.1153846153848</v>
      </c>
      <c r="P154" s="1">
        <f t="shared" si="8"/>
        <v>58139</v>
      </c>
      <c r="Q154" s="1">
        <f>Table1[[#This Row],[Earned Basic Salary]]*20%</f>
        <v>11627.800000000001</v>
      </c>
      <c r="R154" s="1">
        <f>Table1[[#This Row],[Earned Basic Salary]]*10%</f>
        <v>5813.9000000000005</v>
      </c>
      <c r="S154" s="1">
        <f>Table1[[#This Row],[Earned Basic Salary]]*12%</f>
        <v>6976.6799999999994</v>
      </c>
      <c r="T154" s="1">
        <f>200</f>
        <v>200</v>
      </c>
      <c r="U154" s="1">
        <f>Table1[[#This Row],[PF]]+Table1[[#This Row],[Professional Tax]]</f>
        <v>7176.6799999999994</v>
      </c>
      <c r="V154" s="1">
        <f>Table1[[#This Row],[Overtime Hours]]*200</f>
        <v>2800</v>
      </c>
      <c r="W154" s="1">
        <f>Table1[[#This Row],[Earned Basic Salary]]+Table1[[#This Row],[HRA]]+Table1[[#This Row],[DA]]+Table1[[#This Row],[Overtime Pay]]</f>
        <v>78380.7</v>
      </c>
      <c r="X154" s="1">
        <f>Table1[[#This Row],[Gross Salary]]-Table1[[#This Row],[Total Deduction]]</f>
        <v>71204.02</v>
      </c>
      <c r="Y154" t="s">
        <v>37</v>
      </c>
      <c r="Z154" t="s">
        <v>38</v>
      </c>
      <c r="AA154" t="s">
        <v>776</v>
      </c>
      <c r="AB154" t="s">
        <v>777</v>
      </c>
    </row>
    <row r="155" spans="1:28" x14ac:dyDescent="0.3">
      <c r="A155" t="s">
        <v>778</v>
      </c>
      <c r="B155" t="s">
        <v>382</v>
      </c>
      <c r="C155">
        <v>54</v>
      </c>
      <c r="D155" t="s">
        <v>127</v>
      </c>
      <c r="E155" t="s">
        <v>82</v>
      </c>
      <c r="F155" t="s">
        <v>33</v>
      </c>
      <c r="G155" t="s">
        <v>779</v>
      </c>
      <c r="H155" t="s">
        <v>35</v>
      </c>
      <c r="I155" t="s">
        <v>36</v>
      </c>
      <c r="J155">
        <v>26</v>
      </c>
      <c r="K155">
        <v>24</v>
      </c>
      <c r="L155">
        <f t="shared" si="6"/>
        <v>2</v>
      </c>
      <c r="M155">
        <v>8</v>
      </c>
      <c r="N155">
        <v>53253</v>
      </c>
      <c r="O155" s="1">
        <f t="shared" si="7"/>
        <v>2048.1923076923076</v>
      </c>
      <c r="P155" s="1">
        <f t="shared" si="8"/>
        <v>49156.615384615383</v>
      </c>
      <c r="Q155" s="1">
        <f>Table1[[#This Row],[Earned Basic Salary]]*20%</f>
        <v>9831.3230769230777</v>
      </c>
      <c r="R155" s="1">
        <f>Table1[[#This Row],[Earned Basic Salary]]*10%</f>
        <v>4915.6615384615388</v>
      </c>
      <c r="S155" s="1">
        <f>Table1[[#This Row],[Earned Basic Salary]]*12%</f>
        <v>5898.7938461538461</v>
      </c>
      <c r="T155" s="1">
        <f>200</f>
        <v>200</v>
      </c>
      <c r="U155" s="1">
        <f>Table1[[#This Row],[PF]]+Table1[[#This Row],[Professional Tax]]</f>
        <v>6098.7938461538461</v>
      </c>
      <c r="V155" s="1">
        <f>Table1[[#This Row],[Overtime Hours]]*200</f>
        <v>1600</v>
      </c>
      <c r="W155" s="1">
        <f>Table1[[#This Row],[Earned Basic Salary]]+Table1[[#This Row],[HRA]]+Table1[[#This Row],[DA]]+Table1[[#This Row],[Overtime Pay]]</f>
        <v>65503.6</v>
      </c>
      <c r="X155" s="1">
        <f>Table1[[#This Row],[Gross Salary]]-Table1[[#This Row],[Total Deduction]]</f>
        <v>59404.806153846155</v>
      </c>
      <c r="Y155" t="s">
        <v>37</v>
      </c>
      <c r="Z155" t="s">
        <v>106</v>
      </c>
      <c r="AA155" t="s">
        <v>780</v>
      </c>
      <c r="AB155" t="s">
        <v>781</v>
      </c>
    </row>
    <row r="156" spans="1:28" x14ac:dyDescent="0.3">
      <c r="A156" t="s">
        <v>782</v>
      </c>
      <c r="B156" t="s">
        <v>783</v>
      </c>
      <c r="C156">
        <v>33</v>
      </c>
      <c r="D156" t="s">
        <v>81</v>
      </c>
      <c r="E156" t="s">
        <v>54</v>
      </c>
      <c r="F156" t="s">
        <v>63</v>
      </c>
      <c r="G156" t="s">
        <v>784</v>
      </c>
      <c r="H156" t="s">
        <v>35</v>
      </c>
      <c r="I156" t="s">
        <v>36</v>
      </c>
      <c r="J156">
        <v>26</v>
      </c>
      <c r="K156">
        <v>23</v>
      </c>
      <c r="L156">
        <f t="shared" si="6"/>
        <v>3</v>
      </c>
      <c r="M156">
        <v>17</v>
      </c>
      <c r="N156">
        <v>62177</v>
      </c>
      <c r="O156" s="1">
        <f t="shared" si="7"/>
        <v>2391.4230769230771</v>
      </c>
      <c r="P156" s="1">
        <f t="shared" si="8"/>
        <v>55002.730769230773</v>
      </c>
      <c r="Q156" s="1">
        <f>Table1[[#This Row],[Earned Basic Salary]]*20%</f>
        <v>11000.546153846155</v>
      </c>
      <c r="R156" s="1">
        <f>Table1[[#This Row],[Earned Basic Salary]]*10%</f>
        <v>5500.2730769230775</v>
      </c>
      <c r="S156" s="1">
        <f>Table1[[#This Row],[Earned Basic Salary]]*12%</f>
        <v>6600.3276923076928</v>
      </c>
      <c r="T156" s="1">
        <f>200</f>
        <v>200</v>
      </c>
      <c r="U156" s="1">
        <f>Table1[[#This Row],[PF]]+Table1[[#This Row],[Professional Tax]]</f>
        <v>6800.3276923076928</v>
      </c>
      <c r="V156" s="1">
        <f>Table1[[#This Row],[Overtime Hours]]*200</f>
        <v>3400</v>
      </c>
      <c r="W156" s="1">
        <f>Table1[[#This Row],[Earned Basic Salary]]+Table1[[#This Row],[HRA]]+Table1[[#This Row],[DA]]+Table1[[#This Row],[Overtime Pay]]</f>
        <v>74903.550000000017</v>
      </c>
      <c r="X156" s="1">
        <f>Table1[[#This Row],[Gross Salary]]-Table1[[#This Row],[Total Deduction]]</f>
        <v>68103.222307692326</v>
      </c>
      <c r="Y156" t="s">
        <v>37</v>
      </c>
      <c r="Z156" t="s">
        <v>95</v>
      </c>
      <c r="AA156" t="s">
        <v>785</v>
      </c>
      <c r="AB156" t="s">
        <v>786</v>
      </c>
    </row>
    <row r="157" spans="1:28" x14ac:dyDescent="0.3">
      <c r="A157" t="s">
        <v>787</v>
      </c>
      <c r="B157" t="s">
        <v>788</v>
      </c>
      <c r="C157">
        <v>45</v>
      </c>
      <c r="D157" t="s">
        <v>61</v>
      </c>
      <c r="E157" t="s">
        <v>54</v>
      </c>
      <c r="F157" t="s">
        <v>33</v>
      </c>
      <c r="G157" t="s">
        <v>789</v>
      </c>
      <c r="H157" t="s">
        <v>35</v>
      </c>
      <c r="I157" t="s">
        <v>36</v>
      </c>
      <c r="J157">
        <v>26</v>
      </c>
      <c r="K157">
        <v>23</v>
      </c>
      <c r="L157">
        <f t="shared" si="6"/>
        <v>3</v>
      </c>
      <c r="M157">
        <v>3</v>
      </c>
      <c r="N157">
        <v>44344</v>
      </c>
      <c r="O157" s="1">
        <f t="shared" si="7"/>
        <v>1705.5384615384614</v>
      </c>
      <c r="P157" s="1">
        <f t="shared" si="8"/>
        <v>39227.38461538461</v>
      </c>
      <c r="Q157" s="1">
        <f>Table1[[#This Row],[Earned Basic Salary]]*20%</f>
        <v>7845.4769230769225</v>
      </c>
      <c r="R157" s="1">
        <f>Table1[[#This Row],[Earned Basic Salary]]*10%</f>
        <v>3922.7384615384613</v>
      </c>
      <c r="S157" s="1">
        <f>Table1[[#This Row],[Earned Basic Salary]]*12%</f>
        <v>4707.286153846153</v>
      </c>
      <c r="T157" s="1">
        <f>200</f>
        <v>200</v>
      </c>
      <c r="U157" s="1">
        <f>Table1[[#This Row],[PF]]+Table1[[#This Row],[Professional Tax]]</f>
        <v>4907.286153846153</v>
      </c>
      <c r="V157" s="1">
        <f>Table1[[#This Row],[Overtime Hours]]*200</f>
        <v>600</v>
      </c>
      <c r="W157" s="1">
        <f>Table1[[#This Row],[Earned Basic Salary]]+Table1[[#This Row],[HRA]]+Table1[[#This Row],[DA]]+Table1[[#This Row],[Overtime Pay]]</f>
        <v>51595.599999999991</v>
      </c>
      <c r="X157" s="1">
        <f>Table1[[#This Row],[Gross Salary]]-Table1[[#This Row],[Total Deduction]]</f>
        <v>46688.31384615384</v>
      </c>
      <c r="Y157" t="s">
        <v>37</v>
      </c>
      <c r="Z157" t="s">
        <v>95</v>
      </c>
      <c r="AA157" t="s">
        <v>790</v>
      </c>
      <c r="AB157" t="s">
        <v>791</v>
      </c>
    </row>
    <row r="158" spans="1:28" x14ac:dyDescent="0.3">
      <c r="A158" t="s">
        <v>792</v>
      </c>
      <c r="B158" t="s">
        <v>245</v>
      </c>
      <c r="C158">
        <v>24</v>
      </c>
      <c r="D158" t="s">
        <v>133</v>
      </c>
      <c r="E158" t="s">
        <v>45</v>
      </c>
      <c r="F158" t="s">
        <v>33</v>
      </c>
      <c r="G158" t="s">
        <v>793</v>
      </c>
      <c r="H158" t="s">
        <v>35</v>
      </c>
      <c r="I158" t="s">
        <v>36</v>
      </c>
      <c r="J158">
        <v>26</v>
      </c>
      <c r="K158">
        <v>25</v>
      </c>
      <c r="L158">
        <f t="shared" si="6"/>
        <v>1</v>
      </c>
      <c r="M158">
        <v>4</v>
      </c>
      <c r="N158">
        <v>33448</v>
      </c>
      <c r="O158" s="1">
        <f t="shared" si="7"/>
        <v>1286.4615384615386</v>
      </c>
      <c r="P158" s="1">
        <f t="shared" si="8"/>
        <v>32161.538461538465</v>
      </c>
      <c r="Q158" s="1">
        <f>Table1[[#This Row],[Earned Basic Salary]]*20%</f>
        <v>6432.3076923076933</v>
      </c>
      <c r="R158" s="1">
        <f>Table1[[#This Row],[Earned Basic Salary]]*10%</f>
        <v>3216.1538461538466</v>
      </c>
      <c r="S158" s="1">
        <f>Table1[[#This Row],[Earned Basic Salary]]*12%</f>
        <v>3859.3846153846157</v>
      </c>
      <c r="T158" s="1">
        <f>200</f>
        <v>200</v>
      </c>
      <c r="U158" s="1">
        <f>Table1[[#This Row],[PF]]+Table1[[#This Row],[Professional Tax]]</f>
        <v>4059.3846153846157</v>
      </c>
      <c r="V158" s="1">
        <f>Table1[[#This Row],[Overtime Hours]]*200</f>
        <v>800</v>
      </c>
      <c r="W158" s="1">
        <f>Table1[[#This Row],[Earned Basic Salary]]+Table1[[#This Row],[HRA]]+Table1[[#This Row],[DA]]+Table1[[#This Row],[Overtime Pay]]</f>
        <v>42610</v>
      </c>
      <c r="X158" s="1">
        <f>Table1[[#This Row],[Gross Salary]]-Table1[[#This Row],[Total Deduction]]</f>
        <v>38550.615384615383</v>
      </c>
      <c r="Y158" t="s">
        <v>37</v>
      </c>
      <c r="Z158" t="s">
        <v>38</v>
      </c>
      <c r="AA158" t="s">
        <v>794</v>
      </c>
      <c r="AB158" t="s">
        <v>795</v>
      </c>
    </row>
    <row r="159" spans="1:28" x14ac:dyDescent="0.3">
      <c r="A159" t="s">
        <v>796</v>
      </c>
      <c r="B159" t="s">
        <v>797</v>
      </c>
      <c r="C159">
        <v>37</v>
      </c>
      <c r="D159" t="s">
        <v>133</v>
      </c>
      <c r="E159" t="s">
        <v>62</v>
      </c>
      <c r="F159" t="s">
        <v>55</v>
      </c>
      <c r="G159" t="s">
        <v>798</v>
      </c>
      <c r="H159" t="s">
        <v>35</v>
      </c>
      <c r="I159" t="s">
        <v>36</v>
      </c>
      <c r="J159">
        <v>26</v>
      </c>
      <c r="K159">
        <v>21</v>
      </c>
      <c r="L159">
        <f t="shared" si="6"/>
        <v>5</v>
      </c>
      <c r="M159">
        <v>14</v>
      </c>
      <c r="N159">
        <v>51744</v>
      </c>
      <c r="O159" s="1">
        <f t="shared" si="7"/>
        <v>1990.1538461538462</v>
      </c>
      <c r="P159" s="1">
        <f t="shared" si="8"/>
        <v>41793.230769230773</v>
      </c>
      <c r="Q159" s="1">
        <f>Table1[[#This Row],[Earned Basic Salary]]*20%</f>
        <v>8358.6461538461554</v>
      </c>
      <c r="R159" s="1">
        <f>Table1[[#This Row],[Earned Basic Salary]]*10%</f>
        <v>4179.3230769230777</v>
      </c>
      <c r="S159" s="1">
        <f>Table1[[#This Row],[Earned Basic Salary]]*12%</f>
        <v>5015.1876923076925</v>
      </c>
      <c r="T159" s="1">
        <f>200</f>
        <v>200</v>
      </c>
      <c r="U159" s="1">
        <f>Table1[[#This Row],[PF]]+Table1[[#This Row],[Professional Tax]]</f>
        <v>5215.1876923076925</v>
      </c>
      <c r="V159" s="1">
        <f>Table1[[#This Row],[Overtime Hours]]*200</f>
        <v>2800</v>
      </c>
      <c r="W159" s="1">
        <f>Table1[[#This Row],[Earned Basic Salary]]+Table1[[#This Row],[HRA]]+Table1[[#This Row],[DA]]+Table1[[#This Row],[Overtime Pay]]</f>
        <v>57131.200000000004</v>
      </c>
      <c r="X159" s="1">
        <f>Table1[[#This Row],[Gross Salary]]-Table1[[#This Row],[Total Deduction]]</f>
        <v>51916.012307692312</v>
      </c>
      <c r="Y159" t="s">
        <v>37</v>
      </c>
      <c r="Z159" t="s">
        <v>48</v>
      </c>
      <c r="AA159" t="s">
        <v>799</v>
      </c>
      <c r="AB159" t="s">
        <v>800</v>
      </c>
    </row>
    <row r="160" spans="1:28" x14ac:dyDescent="0.3">
      <c r="A160" t="s">
        <v>801</v>
      </c>
      <c r="B160" t="s">
        <v>221</v>
      </c>
      <c r="C160">
        <v>53</v>
      </c>
      <c r="D160" t="s">
        <v>133</v>
      </c>
      <c r="E160" t="s">
        <v>82</v>
      </c>
      <c r="F160" t="s">
        <v>33</v>
      </c>
      <c r="G160" t="s">
        <v>802</v>
      </c>
      <c r="H160" t="s">
        <v>35</v>
      </c>
      <c r="I160" t="s">
        <v>36</v>
      </c>
      <c r="J160">
        <v>26</v>
      </c>
      <c r="K160">
        <v>24</v>
      </c>
      <c r="L160">
        <f t="shared" si="6"/>
        <v>2</v>
      </c>
      <c r="M160">
        <v>3</v>
      </c>
      <c r="N160">
        <v>73720</v>
      </c>
      <c r="O160" s="1">
        <f t="shared" si="7"/>
        <v>2835.3846153846152</v>
      </c>
      <c r="P160" s="1">
        <f t="shared" si="8"/>
        <v>68049.230769230766</v>
      </c>
      <c r="Q160" s="1">
        <f>Table1[[#This Row],[Earned Basic Salary]]*20%</f>
        <v>13609.846153846154</v>
      </c>
      <c r="R160" s="1">
        <f>Table1[[#This Row],[Earned Basic Salary]]*10%</f>
        <v>6804.9230769230771</v>
      </c>
      <c r="S160" s="1">
        <f>Table1[[#This Row],[Earned Basic Salary]]*12%</f>
        <v>8165.9076923076918</v>
      </c>
      <c r="T160" s="1">
        <f>200</f>
        <v>200</v>
      </c>
      <c r="U160" s="1">
        <f>Table1[[#This Row],[PF]]+Table1[[#This Row],[Professional Tax]]</f>
        <v>8365.9076923076918</v>
      </c>
      <c r="V160" s="1">
        <f>Table1[[#This Row],[Overtime Hours]]*200</f>
        <v>600</v>
      </c>
      <c r="W160" s="1">
        <f>Table1[[#This Row],[Earned Basic Salary]]+Table1[[#This Row],[HRA]]+Table1[[#This Row],[DA]]+Table1[[#This Row],[Overtime Pay]]</f>
        <v>89064</v>
      </c>
      <c r="X160" s="1">
        <f>Table1[[#This Row],[Gross Salary]]-Table1[[#This Row],[Total Deduction]]</f>
        <v>80698.092307692306</v>
      </c>
      <c r="Y160" t="s">
        <v>37</v>
      </c>
      <c r="Z160" t="s">
        <v>38</v>
      </c>
      <c r="AA160" t="s">
        <v>803</v>
      </c>
      <c r="AB160" t="s">
        <v>804</v>
      </c>
    </row>
    <row r="161" spans="1:28" x14ac:dyDescent="0.3">
      <c r="A161" t="s">
        <v>805</v>
      </c>
      <c r="B161" t="s">
        <v>656</v>
      </c>
      <c r="C161">
        <v>37</v>
      </c>
      <c r="D161" t="s">
        <v>75</v>
      </c>
      <c r="E161" t="s">
        <v>45</v>
      </c>
      <c r="F161" t="s">
        <v>33</v>
      </c>
      <c r="G161" t="s">
        <v>806</v>
      </c>
      <c r="H161" t="s">
        <v>35</v>
      </c>
      <c r="I161" t="s">
        <v>36</v>
      </c>
      <c r="J161">
        <v>26</v>
      </c>
      <c r="K161">
        <v>23</v>
      </c>
      <c r="L161">
        <f t="shared" si="6"/>
        <v>3</v>
      </c>
      <c r="M161">
        <v>11</v>
      </c>
      <c r="N161">
        <v>26351</v>
      </c>
      <c r="O161" s="1">
        <f t="shared" si="7"/>
        <v>1013.5</v>
      </c>
      <c r="P161" s="1">
        <f t="shared" si="8"/>
        <v>23310.5</v>
      </c>
      <c r="Q161" s="1">
        <f>Table1[[#This Row],[Earned Basic Salary]]*20%</f>
        <v>4662.1000000000004</v>
      </c>
      <c r="R161" s="1">
        <f>Table1[[#This Row],[Earned Basic Salary]]*10%</f>
        <v>2331.0500000000002</v>
      </c>
      <c r="S161" s="1">
        <f>Table1[[#This Row],[Earned Basic Salary]]*12%</f>
        <v>2797.2599999999998</v>
      </c>
      <c r="T161" s="1">
        <f>200</f>
        <v>200</v>
      </c>
      <c r="U161" s="1">
        <f>Table1[[#This Row],[PF]]+Table1[[#This Row],[Professional Tax]]</f>
        <v>2997.2599999999998</v>
      </c>
      <c r="V161" s="1">
        <f>Table1[[#This Row],[Overtime Hours]]*200</f>
        <v>2200</v>
      </c>
      <c r="W161" s="1">
        <f>Table1[[#This Row],[Earned Basic Salary]]+Table1[[#This Row],[HRA]]+Table1[[#This Row],[DA]]+Table1[[#This Row],[Overtime Pay]]</f>
        <v>32503.649999999998</v>
      </c>
      <c r="X161" s="1">
        <f>Table1[[#This Row],[Gross Salary]]-Table1[[#This Row],[Total Deduction]]</f>
        <v>29506.39</v>
      </c>
      <c r="Y161" t="s">
        <v>37</v>
      </c>
      <c r="Z161" t="s">
        <v>38</v>
      </c>
      <c r="AA161" t="s">
        <v>807</v>
      </c>
      <c r="AB161" t="s">
        <v>808</v>
      </c>
    </row>
    <row r="162" spans="1:28" x14ac:dyDescent="0.3">
      <c r="A162" t="s">
        <v>809</v>
      </c>
      <c r="B162" t="s">
        <v>334</v>
      </c>
      <c r="C162">
        <v>27</v>
      </c>
      <c r="D162" t="s">
        <v>44</v>
      </c>
      <c r="E162" t="s">
        <v>32</v>
      </c>
      <c r="F162" t="s">
        <v>83</v>
      </c>
      <c r="G162" t="s">
        <v>810</v>
      </c>
      <c r="H162" t="s">
        <v>35</v>
      </c>
      <c r="I162" t="s">
        <v>36</v>
      </c>
      <c r="J162">
        <v>26</v>
      </c>
      <c r="K162">
        <v>25</v>
      </c>
      <c r="L162">
        <f t="shared" si="6"/>
        <v>1</v>
      </c>
      <c r="M162">
        <v>10</v>
      </c>
      <c r="N162">
        <v>48386</v>
      </c>
      <c r="O162" s="1">
        <f t="shared" si="7"/>
        <v>1861</v>
      </c>
      <c r="P162" s="1">
        <f t="shared" si="8"/>
        <v>46525</v>
      </c>
      <c r="Q162" s="1">
        <f>Table1[[#This Row],[Earned Basic Salary]]*20%</f>
        <v>9305</v>
      </c>
      <c r="R162" s="1">
        <f>Table1[[#This Row],[Earned Basic Salary]]*10%</f>
        <v>4652.5</v>
      </c>
      <c r="S162" s="1">
        <f>Table1[[#This Row],[Earned Basic Salary]]*12%</f>
        <v>5583</v>
      </c>
      <c r="T162" s="1">
        <f>200</f>
        <v>200</v>
      </c>
      <c r="U162" s="1">
        <f>Table1[[#This Row],[PF]]+Table1[[#This Row],[Professional Tax]]</f>
        <v>5783</v>
      </c>
      <c r="V162" s="1">
        <f>Table1[[#This Row],[Overtime Hours]]*200</f>
        <v>2000</v>
      </c>
      <c r="W162" s="1">
        <f>Table1[[#This Row],[Earned Basic Salary]]+Table1[[#This Row],[HRA]]+Table1[[#This Row],[DA]]+Table1[[#This Row],[Overtime Pay]]</f>
        <v>62482.5</v>
      </c>
      <c r="X162" s="1">
        <f>Table1[[#This Row],[Gross Salary]]-Table1[[#This Row],[Total Deduction]]</f>
        <v>56699.5</v>
      </c>
      <c r="Y162" t="s">
        <v>37</v>
      </c>
      <c r="Z162" t="s">
        <v>106</v>
      </c>
      <c r="AA162" t="s">
        <v>811</v>
      </c>
      <c r="AB162" t="s">
        <v>812</v>
      </c>
    </row>
    <row r="163" spans="1:28" x14ac:dyDescent="0.3">
      <c r="A163" t="s">
        <v>813</v>
      </c>
      <c r="B163" t="s">
        <v>372</v>
      </c>
      <c r="C163">
        <v>43</v>
      </c>
      <c r="D163" t="s">
        <v>61</v>
      </c>
      <c r="E163" t="s">
        <v>82</v>
      </c>
      <c r="F163" t="s">
        <v>46</v>
      </c>
      <c r="G163" t="s">
        <v>814</v>
      </c>
      <c r="H163" t="s">
        <v>35</v>
      </c>
      <c r="I163" t="s">
        <v>36</v>
      </c>
      <c r="J163">
        <v>26</v>
      </c>
      <c r="K163">
        <v>25</v>
      </c>
      <c r="L163">
        <f t="shared" si="6"/>
        <v>1</v>
      </c>
      <c r="M163">
        <v>17</v>
      </c>
      <c r="N163">
        <v>36082</v>
      </c>
      <c r="O163" s="1">
        <f t="shared" si="7"/>
        <v>1387.7692307692307</v>
      </c>
      <c r="P163" s="1">
        <f t="shared" si="8"/>
        <v>34694.230769230766</v>
      </c>
      <c r="Q163" s="1">
        <f>Table1[[#This Row],[Earned Basic Salary]]*20%</f>
        <v>6938.8461538461534</v>
      </c>
      <c r="R163" s="1">
        <f>Table1[[#This Row],[Earned Basic Salary]]*10%</f>
        <v>3469.4230769230767</v>
      </c>
      <c r="S163" s="1">
        <f>Table1[[#This Row],[Earned Basic Salary]]*12%</f>
        <v>4163.3076923076915</v>
      </c>
      <c r="T163" s="1">
        <f>200</f>
        <v>200</v>
      </c>
      <c r="U163" s="1">
        <f>Table1[[#This Row],[PF]]+Table1[[#This Row],[Professional Tax]]</f>
        <v>4363.3076923076915</v>
      </c>
      <c r="V163" s="1">
        <f>Table1[[#This Row],[Overtime Hours]]*200</f>
        <v>3400</v>
      </c>
      <c r="W163" s="1">
        <f>Table1[[#This Row],[Earned Basic Salary]]+Table1[[#This Row],[HRA]]+Table1[[#This Row],[DA]]+Table1[[#This Row],[Overtime Pay]]</f>
        <v>48502.5</v>
      </c>
      <c r="X163" s="1">
        <f>Table1[[#This Row],[Gross Salary]]-Table1[[#This Row],[Total Deduction]]</f>
        <v>44139.192307692312</v>
      </c>
      <c r="Y163" t="s">
        <v>37</v>
      </c>
      <c r="Z163" t="s">
        <v>106</v>
      </c>
      <c r="AA163" t="s">
        <v>815</v>
      </c>
      <c r="AB163" t="s">
        <v>816</v>
      </c>
    </row>
    <row r="164" spans="1:28" x14ac:dyDescent="0.3">
      <c r="A164" t="s">
        <v>817</v>
      </c>
      <c r="B164" t="s">
        <v>783</v>
      </c>
      <c r="C164">
        <v>30</v>
      </c>
      <c r="D164" t="s">
        <v>127</v>
      </c>
      <c r="E164" t="s">
        <v>54</v>
      </c>
      <c r="F164" t="s">
        <v>89</v>
      </c>
      <c r="G164" t="s">
        <v>818</v>
      </c>
      <c r="H164" t="s">
        <v>35</v>
      </c>
      <c r="I164" t="s">
        <v>36</v>
      </c>
      <c r="J164">
        <v>26</v>
      </c>
      <c r="K164">
        <v>24</v>
      </c>
      <c r="L164">
        <f t="shared" si="6"/>
        <v>2</v>
      </c>
      <c r="M164">
        <v>18</v>
      </c>
      <c r="N164">
        <v>54542</v>
      </c>
      <c r="O164" s="1">
        <f t="shared" si="7"/>
        <v>2097.7692307692309</v>
      </c>
      <c r="P164" s="1">
        <f t="shared" si="8"/>
        <v>50346.461538461546</v>
      </c>
      <c r="Q164" s="1">
        <f>Table1[[#This Row],[Earned Basic Salary]]*20%</f>
        <v>10069.292307692311</v>
      </c>
      <c r="R164" s="1">
        <f>Table1[[#This Row],[Earned Basic Salary]]*10%</f>
        <v>5034.6461538461554</v>
      </c>
      <c r="S164" s="1">
        <f>Table1[[#This Row],[Earned Basic Salary]]*12%</f>
        <v>6041.5753846153857</v>
      </c>
      <c r="T164" s="1">
        <f>200</f>
        <v>200</v>
      </c>
      <c r="U164" s="1">
        <f>Table1[[#This Row],[PF]]+Table1[[#This Row],[Professional Tax]]</f>
        <v>6241.5753846153857</v>
      </c>
      <c r="V164" s="1">
        <f>Table1[[#This Row],[Overtime Hours]]*200</f>
        <v>3600</v>
      </c>
      <c r="W164" s="1">
        <f>Table1[[#This Row],[Earned Basic Salary]]+Table1[[#This Row],[HRA]]+Table1[[#This Row],[DA]]+Table1[[#This Row],[Overtime Pay]]</f>
        <v>69050.400000000009</v>
      </c>
      <c r="X164" s="1">
        <f>Table1[[#This Row],[Gross Salary]]-Table1[[#This Row],[Total Deduction]]</f>
        <v>62808.824615384627</v>
      </c>
      <c r="Y164" t="s">
        <v>37</v>
      </c>
      <c r="Z164" t="s">
        <v>38</v>
      </c>
      <c r="AA164" t="s">
        <v>819</v>
      </c>
      <c r="AB164" t="s">
        <v>820</v>
      </c>
    </row>
    <row r="165" spans="1:28" x14ac:dyDescent="0.3">
      <c r="A165" t="s">
        <v>821</v>
      </c>
      <c r="B165" t="s">
        <v>324</v>
      </c>
      <c r="C165">
        <v>33</v>
      </c>
      <c r="D165" t="s">
        <v>81</v>
      </c>
      <c r="E165" t="s">
        <v>82</v>
      </c>
      <c r="F165" t="s">
        <v>55</v>
      </c>
      <c r="G165" t="s">
        <v>822</v>
      </c>
      <c r="H165" t="s">
        <v>35</v>
      </c>
      <c r="I165" t="s">
        <v>36</v>
      </c>
      <c r="J165">
        <v>26</v>
      </c>
      <c r="K165">
        <v>25</v>
      </c>
      <c r="L165">
        <f t="shared" si="6"/>
        <v>1</v>
      </c>
      <c r="M165">
        <v>20</v>
      </c>
      <c r="N165">
        <v>38436</v>
      </c>
      <c r="O165" s="1">
        <f t="shared" si="7"/>
        <v>1478.3076923076924</v>
      </c>
      <c r="P165" s="1">
        <f t="shared" si="8"/>
        <v>36957.692307692312</v>
      </c>
      <c r="Q165" s="1">
        <f>Table1[[#This Row],[Earned Basic Salary]]*20%</f>
        <v>7391.5384615384628</v>
      </c>
      <c r="R165" s="1">
        <f>Table1[[#This Row],[Earned Basic Salary]]*10%</f>
        <v>3695.7692307692314</v>
      </c>
      <c r="S165" s="1">
        <f>Table1[[#This Row],[Earned Basic Salary]]*12%</f>
        <v>4434.9230769230771</v>
      </c>
      <c r="T165" s="1">
        <f>200</f>
        <v>200</v>
      </c>
      <c r="U165" s="1">
        <f>Table1[[#This Row],[PF]]+Table1[[#This Row],[Professional Tax]]</f>
        <v>4634.9230769230771</v>
      </c>
      <c r="V165" s="1">
        <f>Table1[[#This Row],[Overtime Hours]]*200</f>
        <v>4000</v>
      </c>
      <c r="W165" s="1">
        <f>Table1[[#This Row],[Earned Basic Salary]]+Table1[[#This Row],[HRA]]+Table1[[#This Row],[DA]]+Table1[[#This Row],[Overtime Pay]]</f>
        <v>52045.000000000007</v>
      </c>
      <c r="X165" s="1">
        <f>Table1[[#This Row],[Gross Salary]]-Table1[[#This Row],[Total Deduction]]</f>
        <v>47410.076923076929</v>
      </c>
      <c r="Y165" t="s">
        <v>37</v>
      </c>
      <c r="Z165" t="s">
        <v>95</v>
      </c>
      <c r="AA165" t="s">
        <v>823</v>
      </c>
      <c r="AB165" t="s">
        <v>824</v>
      </c>
    </row>
    <row r="166" spans="1:28" x14ac:dyDescent="0.3">
      <c r="A166" t="s">
        <v>825</v>
      </c>
      <c r="B166" t="s">
        <v>713</v>
      </c>
      <c r="C166">
        <v>50</v>
      </c>
      <c r="D166" t="s">
        <v>53</v>
      </c>
      <c r="E166" t="s">
        <v>82</v>
      </c>
      <c r="F166" t="s">
        <v>83</v>
      </c>
      <c r="G166" t="s">
        <v>826</v>
      </c>
      <c r="H166" t="s">
        <v>35</v>
      </c>
      <c r="I166" t="s">
        <v>36</v>
      </c>
      <c r="J166">
        <v>26</v>
      </c>
      <c r="K166">
        <v>23</v>
      </c>
      <c r="L166">
        <f t="shared" si="6"/>
        <v>3</v>
      </c>
      <c r="M166">
        <v>11</v>
      </c>
      <c r="N166">
        <v>32078</v>
      </c>
      <c r="O166" s="1">
        <f t="shared" si="7"/>
        <v>1233.7692307692307</v>
      </c>
      <c r="P166" s="1">
        <f t="shared" si="8"/>
        <v>28376.692307692305</v>
      </c>
      <c r="Q166" s="1">
        <f>Table1[[#This Row],[Earned Basic Salary]]*20%</f>
        <v>5675.3384615384612</v>
      </c>
      <c r="R166" s="1">
        <f>Table1[[#This Row],[Earned Basic Salary]]*10%</f>
        <v>2837.6692307692306</v>
      </c>
      <c r="S166" s="1">
        <f>Table1[[#This Row],[Earned Basic Salary]]*12%</f>
        <v>3405.2030769230764</v>
      </c>
      <c r="T166" s="1">
        <f>200</f>
        <v>200</v>
      </c>
      <c r="U166" s="1">
        <f>Table1[[#This Row],[PF]]+Table1[[#This Row],[Professional Tax]]</f>
        <v>3605.2030769230764</v>
      </c>
      <c r="V166" s="1">
        <f>Table1[[#This Row],[Overtime Hours]]*200</f>
        <v>2200</v>
      </c>
      <c r="W166" s="1">
        <f>Table1[[#This Row],[Earned Basic Salary]]+Table1[[#This Row],[HRA]]+Table1[[#This Row],[DA]]+Table1[[#This Row],[Overtime Pay]]</f>
        <v>39089.699999999997</v>
      </c>
      <c r="X166" s="1">
        <f>Table1[[#This Row],[Gross Salary]]-Table1[[#This Row],[Total Deduction]]</f>
        <v>35484.49692307692</v>
      </c>
      <c r="Y166" t="s">
        <v>37</v>
      </c>
      <c r="Z166" t="s">
        <v>106</v>
      </c>
      <c r="AA166" t="s">
        <v>827</v>
      </c>
      <c r="AB166" t="s">
        <v>828</v>
      </c>
    </row>
    <row r="167" spans="1:28" x14ac:dyDescent="0.3">
      <c r="A167" t="s">
        <v>829</v>
      </c>
      <c r="B167" t="s">
        <v>830</v>
      </c>
      <c r="C167">
        <v>45</v>
      </c>
      <c r="D167" t="s">
        <v>53</v>
      </c>
      <c r="E167" t="s">
        <v>54</v>
      </c>
      <c r="F167" t="s">
        <v>46</v>
      </c>
      <c r="G167" t="s">
        <v>831</v>
      </c>
      <c r="H167" t="s">
        <v>35</v>
      </c>
      <c r="I167" t="s">
        <v>36</v>
      </c>
      <c r="J167">
        <v>26</v>
      </c>
      <c r="K167">
        <v>22</v>
      </c>
      <c r="L167">
        <f t="shared" si="6"/>
        <v>4</v>
      </c>
      <c r="M167">
        <v>5</v>
      </c>
      <c r="N167">
        <v>31297</v>
      </c>
      <c r="O167" s="1">
        <f t="shared" si="7"/>
        <v>1203.7307692307693</v>
      </c>
      <c r="P167" s="1">
        <f t="shared" si="8"/>
        <v>26482.076923076926</v>
      </c>
      <c r="Q167" s="1">
        <f>Table1[[#This Row],[Earned Basic Salary]]*20%</f>
        <v>5296.4153846153858</v>
      </c>
      <c r="R167" s="1">
        <f>Table1[[#This Row],[Earned Basic Salary]]*10%</f>
        <v>2648.2076923076929</v>
      </c>
      <c r="S167" s="1">
        <f>Table1[[#This Row],[Earned Basic Salary]]*12%</f>
        <v>3177.8492307692309</v>
      </c>
      <c r="T167" s="1">
        <f>200</f>
        <v>200</v>
      </c>
      <c r="U167" s="1">
        <f>Table1[[#This Row],[PF]]+Table1[[#This Row],[Professional Tax]]</f>
        <v>3377.8492307692309</v>
      </c>
      <c r="V167" s="1">
        <f>Table1[[#This Row],[Overtime Hours]]*200</f>
        <v>1000</v>
      </c>
      <c r="W167" s="1">
        <f>Table1[[#This Row],[Earned Basic Salary]]+Table1[[#This Row],[HRA]]+Table1[[#This Row],[DA]]+Table1[[#This Row],[Overtime Pay]]</f>
        <v>35426.700000000004</v>
      </c>
      <c r="X167" s="1">
        <f>Table1[[#This Row],[Gross Salary]]-Table1[[#This Row],[Total Deduction]]</f>
        <v>32048.850769230772</v>
      </c>
      <c r="Y167" t="s">
        <v>37</v>
      </c>
      <c r="Z167" t="s">
        <v>38</v>
      </c>
      <c r="AA167" t="s">
        <v>832</v>
      </c>
      <c r="AB167" t="s">
        <v>833</v>
      </c>
    </row>
    <row r="168" spans="1:28" x14ac:dyDescent="0.3">
      <c r="A168" t="s">
        <v>834</v>
      </c>
      <c r="B168" t="s">
        <v>835</v>
      </c>
      <c r="C168">
        <v>25</v>
      </c>
      <c r="D168" t="s">
        <v>53</v>
      </c>
      <c r="E168" t="s">
        <v>54</v>
      </c>
      <c r="F168" t="s">
        <v>63</v>
      </c>
      <c r="G168" t="s">
        <v>836</v>
      </c>
      <c r="H168" t="s">
        <v>35</v>
      </c>
      <c r="I168" t="s">
        <v>36</v>
      </c>
      <c r="J168">
        <v>26</v>
      </c>
      <c r="K168">
        <v>22</v>
      </c>
      <c r="L168">
        <f t="shared" si="6"/>
        <v>4</v>
      </c>
      <c r="M168">
        <v>20</v>
      </c>
      <c r="N168">
        <v>58642</v>
      </c>
      <c r="O168" s="1">
        <f t="shared" si="7"/>
        <v>2255.4615384615386</v>
      </c>
      <c r="P168" s="1">
        <f t="shared" si="8"/>
        <v>49620.153846153851</v>
      </c>
      <c r="Q168" s="1">
        <f>Table1[[#This Row],[Earned Basic Salary]]*20%</f>
        <v>9924.0307692307706</v>
      </c>
      <c r="R168" s="1">
        <f>Table1[[#This Row],[Earned Basic Salary]]*10%</f>
        <v>4962.0153846153853</v>
      </c>
      <c r="S168" s="1">
        <f>Table1[[#This Row],[Earned Basic Salary]]*12%</f>
        <v>5954.418461538462</v>
      </c>
      <c r="T168" s="1">
        <f>200</f>
        <v>200</v>
      </c>
      <c r="U168" s="1">
        <f>Table1[[#This Row],[PF]]+Table1[[#This Row],[Professional Tax]]</f>
        <v>6154.418461538462</v>
      </c>
      <c r="V168" s="1">
        <f>Table1[[#This Row],[Overtime Hours]]*200</f>
        <v>4000</v>
      </c>
      <c r="W168" s="1">
        <f>Table1[[#This Row],[Earned Basic Salary]]+Table1[[#This Row],[HRA]]+Table1[[#This Row],[DA]]+Table1[[#This Row],[Overtime Pay]]</f>
        <v>68506.200000000012</v>
      </c>
      <c r="X168" s="1">
        <f>Table1[[#This Row],[Gross Salary]]-Table1[[#This Row],[Total Deduction]]</f>
        <v>62351.781538461553</v>
      </c>
      <c r="Y168" t="s">
        <v>37</v>
      </c>
      <c r="Z168" t="s">
        <v>95</v>
      </c>
      <c r="AA168" t="s">
        <v>837</v>
      </c>
      <c r="AB168" t="s">
        <v>838</v>
      </c>
    </row>
    <row r="169" spans="1:28" x14ac:dyDescent="0.3">
      <c r="A169" t="s">
        <v>839</v>
      </c>
      <c r="B169" t="s">
        <v>377</v>
      </c>
      <c r="C169">
        <v>35</v>
      </c>
      <c r="D169" t="s">
        <v>133</v>
      </c>
      <c r="E169" t="s">
        <v>82</v>
      </c>
      <c r="F169" t="s">
        <v>46</v>
      </c>
      <c r="G169" t="s">
        <v>840</v>
      </c>
      <c r="H169" t="s">
        <v>35</v>
      </c>
      <c r="I169" t="s">
        <v>36</v>
      </c>
      <c r="J169">
        <v>26</v>
      </c>
      <c r="K169">
        <v>24</v>
      </c>
      <c r="L169">
        <f t="shared" si="6"/>
        <v>2</v>
      </c>
      <c r="M169">
        <v>13</v>
      </c>
      <c r="N169">
        <v>57771</v>
      </c>
      <c r="O169" s="1">
        <f t="shared" si="7"/>
        <v>2221.9615384615386</v>
      </c>
      <c r="P169" s="1">
        <f t="shared" si="8"/>
        <v>53327.076923076922</v>
      </c>
      <c r="Q169" s="1">
        <f>Table1[[#This Row],[Earned Basic Salary]]*20%</f>
        <v>10665.415384615386</v>
      </c>
      <c r="R169" s="1">
        <f>Table1[[#This Row],[Earned Basic Salary]]*10%</f>
        <v>5332.7076923076929</v>
      </c>
      <c r="S169" s="1">
        <f>Table1[[#This Row],[Earned Basic Salary]]*12%</f>
        <v>6399.2492307692301</v>
      </c>
      <c r="T169" s="1">
        <f>200</f>
        <v>200</v>
      </c>
      <c r="U169" s="1">
        <f>Table1[[#This Row],[PF]]+Table1[[#This Row],[Professional Tax]]</f>
        <v>6599.2492307692301</v>
      </c>
      <c r="V169" s="1">
        <f>Table1[[#This Row],[Overtime Hours]]*200</f>
        <v>2600</v>
      </c>
      <c r="W169" s="1">
        <f>Table1[[#This Row],[Earned Basic Salary]]+Table1[[#This Row],[HRA]]+Table1[[#This Row],[DA]]+Table1[[#This Row],[Overtime Pay]]</f>
        <v>71925.2</v>
      </c>
      <c r="X169" s="1">
        <f>Table1[[#This Row],[Gross Salary]]-Table1[[#This Row],[Total Deduction]]</f>
        <v>65325.950769230767</v>
      </c>
      <c r="Y169" t="s">
        <v>37</v>
      </c>
      <c r="Z169" t="s">
        <v>106</v>
      </c>
      <c r="AA169" t="s">
        <v>841</v>
      </c>
      <c r="AB169" t="s">
        <v>842</v>
      </c>
    </row>
    <row r="170" spans="1:28" x14ac:dyDescent="0.3">
      <c r="A170" t="s">
        <v>843</v>
      </c>
      <c r="B170" t="s">
        <v>844</v>
      </c>
      <c r="C170">
        <v>24</v>
      </c>
      <c r="D170" t="s">
        <v>53</v>
      </c>
      <c r="E170" t="s">
        <v>54</v>
      </c>
      <c r="F170" t="s">
        <v>83</v>
      </c>
      <c r="G170" t="s">
        <v>845</v>
      </c>
      <c r="H170" t="s">
        <v>35</v>
      </c>
      <c r="I170" t="s">
        <v>36</v>
      </c>
      <c r="J170">
        <v>26</v>
      </c>
      <c r="K170">
        <v>24</v>
      </c>
      <c r="L170">
        <f t="shared" si="6"/>
        <v>2</v>
      </c>
      <c r="M170">
        <v>10</v>
      </c>
      <c r="N170">
        <v>50174</v>
      </c>
      <c r="O170" s="1">
        <f t="shared" si="7"/>
        <v>1929.7692307692307</v>
      </c>
      <c r="P170" s="1">
        <f t="shared" si="8"/>
        <v>46314.461538461539</v>
      </c>
      <c r="Q170" s="1">
        <f>Table1[[#This Row],[Earned Basic Salary]]*20%</f>
        <v>9262.8923076923074</v>
      </c>
      <c r="R170" s="1">
        <f>Table1[[#This Row],[Earned Basic Salary]]*10%</f>
        <v>4631.4461538461537</v>
      </c>
      <c r="S170" s="1">
        <f>Table1[[#This Row],[Earned Basic Salary]]*12%</f>
        <v>5557.7353846153846</v>
      </c>
      <c r="T170" s="1">
        <f>200</f>
        <v>200</v>
      </c>
      <c r="U170" s="1">
        <f>Table1[[#This Row],[PF]]+Table1[[#This Row],[Professional Tax]]</f>
        <v>5757.7353846153846</v>
      </c>
      <c r="V170" s="1">
        <f>Table1[[#This Row],[Overtime Hours]]*200</f>
        <v>2000</v>
      </c>
      <c r="W170" s="1">
        <f>Table1[[#This Row],[Earned Basic Salary]]+Table1[[#This Row],[HRA]]+Table1[[#This Row],[DA]]+Table1[[#This Row],[Overtime Pay]]</f>
        <v>62208.800000000003</v>
      </c>
      <c r="X170" s="1">
        <f>Table1[[#This Row],[Gross Salary]]-Table1[[#This Row],[Total Deduction]]</f>
        <v>56451.064615384617</v>
      </c>
      <c r="Y170" t="s">
        <v>37</v>
      </c>
      <c r="Z170" t="s">
        <v>48</v>
      </c>
      <c r="AA170" t="s">
        <v>846</v>
      </c>
      <c r="AB170" t="s">
        <v>847</v>
      </c>
    </row>
    <row r="171" spans="1:28" x14ac:dyDescent="0.3">
      <c r="A171" t="s">
        <v>848</v>
      </c>
      <c r="B171" t="s">
        <v>148</v>
      </c>
      <c r="C171">
        <v>51</v>
      </c>
      <c r="D171" t="s">
        <v>61</v>
      </c>
      <c r="E171" t="s">
        <v>62</v>
      </c>
      <c r="F171" t="s">
        <v>83</v>
      </c>
      <c r="G171" t="s">
        <v>849</v>
      </c>
      <c r="H171" t="s">
        <v>35</v>
      </c>
      <c r="I171" t="s">
        <v>36</v>
      </c>
      <c r="J171">
        <v>26</v>
      </c>
      <c r="K171">
        <v>23</v>
      </c>
      <c r="L171">
        <f t="shared" si="6"/>
        <v>3</v>
      </c>
      <c r="M171">
        <v>13</v>
      </c>
      <c r="N171">
        <v>49578</v>
      </c>
      <c r="O171" s="1">
        <f t="shared" si="7"/>
        <v>1906.8461538461538</v>
      </c>
      <c r="P171" s="1">
        <f t="shared" si="8"/>
        <v>43857.461538461539</v>
      </c>
      <c r="Q171" s="1">
        <f>Table1[[#This Row],[Earned Basic Salary]]*20%</f>
        <v>8771.4923076923078</v>
      </c>
      <c r="R171" s="1">
        <f>Table1[[#This Row],[Earned Basic Salary]]*10%</f>
        <v>4385.7461538461539</v>
      </c>
      <c r="S171" s="1">
        <f>Table1[[#This Row],[Earned Basic Salary]]*12%</f>
        <v>5262.8953846153845</v>
      </c>
      <c r="T171" s="1">
        <f>200</f>
        <v>200</v>
      </c>
      <c r="U171" s="1">
        <f>Table1[[#This Row],[PF]]+Table1[[#This Row],[Professional Tax]]</f>
        <v>5462.8953846153845</v>
      </c>
      <c r="V171" s="1">
        <f>Table1[[#This Row],[Overtime Hours]]*200</f>
        <v>2600</v>
      </c>
      <c r="W171" s="1">
        <f>Table1[[#This Row],[Earned Basic Salary]]+Table1[[#This Row],[HRA]]+Table1[[#This Row],[DA]]+Table1[[#This Row],[Overtime Pay]]</f>
        <v>59614.7</v>
      </c>
      <c r="X171" s="1">
        <f>Table1[[#This Row],[Gross Salary]]-Table1[[#This Row],[Total Deduction]]</f>
        <v>54151.804615384615</v>
      </c>
      <c r="Y171" t="s">
        <v>37</v>
      </c>
      <c r="Z171" t="s">
        <v>38</v>
      </c>
      <c r="AA171" t="s">
        <v>850</v>
      </c>
      <c r="AB171" t="s">
        <v>851</v>
      </c>
    </row>
    <row r="172" spans="1:28" x14ac:dyDescent="0.3">
      <c r="A172" t="s">
        <v>852</v>
      </c>
      <c r="B172" t="s">
        <v>425</v>
      </c>
      <c r="C172">
        <v>38</v>
      </c>
      <c r="D172" t="s">
        <v>61</v>
      </c>
      <c r="E172" t="s">
        <v>82</v>
      </c>
      <c r="F172" t="s">
        <v>33</v>
      </c>
      <c r="G172" t="s">
        <v>853</v>
      </c>
      <c r="H172" t="s">
        <v>35</v>
      </c>
      <c r="I172" t="s">
        <v>36</v>
      </c>
      <c r="J172">
        <v>26</v>
      </c>
      <c r="K172">
        <v>25</v>
      </c>
      <c r="L172">
        <f t="shared" si="6"/>
        <v>1</v>
      </c>
      <c r="M172">
        <v>3</v>
      </c>
      <c r="N172">
        <v>77429</v>
      </c>
      <c r="O172" s="1">
        <f t="shared" si="7"/>
        <v>2978.0384615384614</v>
      </c>
      <c r="P172" s="1">
        <f t="shared" si="8"/>
        <v>74450.961538461532</v>
      </c>
      <c r="Q172" s="1">
        <f>Table1[[#This Row],[Earned Basic Salary]]*20%</f>
        <v>14890.192307692307</v>
      </c>
      <c r="R172" s="1">
        <f>Table1[[#This Row],[Earned Basic Salary]]*10%</f>
        <v>7445.0961538461534</v>
      </c>
      <c r="S172" s="1">
        <f>Table1[[#This Row],[Earned Basic Salary]]*12%</f>
        <v>8934.1153846153829</v>
      </c>
      <c r="T172" s="1">
        <f>200</f>
        <v>200</v>
      </c>
      <c r="U172" s="1">
        <f>Table1[[#This Row],[PF]]+Table1[[#This Row],[Professional Tax]]</f>
        <v>9134.1153846153829</v>
      </c>
      <c r="V172" s="1">
        <f>Table1[[#This Row],[Overtime Hours]]*200</f>
        <v>600</v>
      </c>
      <c r="W172" s="1">
        <f>Table1[[#This Row],[Earned Basic Salary]]+Table1[[#This Row],[HRA]]+Table1[[#This Row],[DA]]+Table1[[#This Row],[Overtime Pay]]</f>
        <v>97386.25</v>
      </c>
      <c r="X172" s="1">
        <f>Table1[[#This Row],[Gross Salary]]-Table1[[#This Row],[Total Deduction]]</f>
        <v>88252.134615384624</v>
      </c>
      <c r="Y172" t="s">
        <v>37</v>
      </c>
      <c r="Z172" t="s">
        <v>106</v>
      </c>
      <c r="AA172" t="s">
        <v>854</v>
      </c>
      <c r="AB172" t="s">
        <v>855</v>
      </c>
    </row>
    <row r="173" spans="1:28" x14ac:dyDescent="0.3">
      <c r="A173" t="s">
        <v>856</v>
      </c>
      <c r="B173" t="s">
        <v>485</v>
      </c>
      <c r="C173">
        <v>35</v>
      </c>
      <c r="D173" t="s">
        <v>61</v>
      </c>
      <c r="E173" t="s">
        <v>82</v>
      </c>
      <c r="F173" t="s">
        <v>69</v>
      </c>
      <c r="G173" t="s">
        <v>857</v>
      </c>
      <c r="H173" t="s">
        <v>35</v>
      </c>
      <c r="I173" t="s">
        <v>36</v>
      </c>
      <c r="J173">
        <v>26</v>
      </c>
      <c r="K173">
        <v>22</v>
      </c>
      <c r="L173">
        <f t="shared" si="6"/>
        <v>4</v>
      </c>
      <c r="M173">
        <v>4</v>
      </c>
      <c r="N173">
        <v>45428</v>
      </c>
      <c r="O173" s="1">
        <f t="shared" si="7"/>
        <v>1747.2307692307693</v>
      </c>
      <c r="P173" s="1">
        <f t="shared" si="8"/>
        <v>38439.076923076922</v>
      </c>
      <c r="Q173" s="1">
        <f>Table1[[#This Row],[Earned Basic Salary]]*20%</f>
        <v>7687.8153846153846</v>
      </c>
      <c r="R173" s="1">
        <f>Table1[[#This Row],[Earned Basic Salary]]*10%</f>
        <v>3843.9076923076923</v>
      </c>
      <c r="S173" s="1">
        <f>Table1[[#This Row],[Earned Basic Salary]]*12%</f>
        <v>4612.6892307692306</v>
      </c>
      <c r="T173" s="1">
        <f>200</f>
        <v>200</v>
      </c>
      <c r="U173" s="1">
        <f>Table1[[#This Row],[PF]]+Table1[[#This Row],[Professional Tax]]</f>
        <v>4812.6892307692306</v>
      </c>
      <c r="V173" s="1">
        <f>Table1[[#This Row],[Overtime Hours]]*200</f>
        <v>800</v>
      </c>
      <c r="W173" s="1">
        <f>Table1[[#This Row],[Earned Basic Salary]]+Table1[[#This Row],[HRA]]+Table1[[#This Row],[DA]]+Table1[[#This Row],[Overtime Pay]]</f>
        <v>50770.8</v>
      </c>
      <c r="X173" s="1">
        <f>Table1[[#This Row],[Gross Salary]]-Table1[[#This Row],[Total Deduction]]</f>
        <v>45958.110769230771</v>
      </c>
      <c r="Y173" t="s">
        <v>37</v>
      </c>
      <c r="Z173" t="s">
        <v>106</v>
      </c>
      <c r="AA173" t="s">
        <v>858</v>
      </c>
      <c r="AB173" t="s">
        <v>859</v>
      </c>
    </row>
    <row r="174" spans="1:28" x14ac:dyDescent="0.3">
      <c r="A174" t="s">
        <v>860</v>
      </c>
      <c r="B174" t="s">
        <v>637</v>
      </c>
      <c r="C174">
        <v>54</v>
      </c>
      <c r="D174" t="s">
        <v>81</v>
      </c>
      <c r="E174" t="s">
        <v>121</v>
      </c>
      <c r="F174" t="s">
        <v>89</v>
      </c>
      <c r="G174" t="s">
        <v>861</v>
      </c>
      <c r="H174" t="s">
        <v>35</v>
      </c>
      <c r="I174" t="s">
        <v>36</v>
      </c>
      <c r="J174">
        <v>26</v>
      </c>
      <c r="K174">
        <v>24</v>
      </c>
      <c r="L174">
        <f t="shared" si="6"/>
        <v>2</v>
      </c>
      <c r="M174">
        <v>3</v>
      </c>
      <c r="N174">
        <v>43837</v>
      </c>
      <c r="O174" s="1">
        <f t="shared" si="7"/>
        <v>1686.0384615384614</v>
      </c>
      <c r="P174" s="1">
        <f t="shared" si="8"/>
        <v>40464.923076923078</v>
      </c>
      <c r="Q174" s="1">
        <f>Table1[[#This Row],[Earned Basic Salary]]*20%</f>
        <v>8092.9846153846156</v>
      </c>
      <c r="R174" s="1">
        <f>Table1[[#This Row],[Earned Basic Salary]]*10%</f>
        <v>4046.4923076923078</v>
      </c>
      <c r="S174" s="1">
        <f>Table1[[#This Row],[Earned Basic Salary]]*12%</f>
        <v>4855.790769230769</v>
      </c>
      <c r="T174" s="1">
        <f>200</f>
        <v>200</v>
      </c>
      <c r="U174" s="1">
        <f>Table1[[#This Row],[PF]]+Table1[[#This Row],[Professional Tax]]</f>
        <v>5055.790769230769</v>
      </c>
      <c r="V174" s="1">
        <f>Table1[[#This Row],[Overtime Hours]]*200</f>
        <v>600</v>
      </c>
      <c r="W174" s="1">
        <f>Table1[[#This Row],[Earned Basic Salary]]+Table1[[#This Row],[HRA]]+Table1[[#This Row],[DA]]+Table1[[#This Row],[Overtime Pay]]</f>
        <v>53204.4</v>
      </c>
      <c r="X174" s="1">
        <f>Table1[[#This Row],[Gross Salary]]-Table1[[#This Row],[Total Deduction]]</f>
        <v>48148.609230769231</v>
      </c>
      <c r="Y174" t="s">
        <v>37</v>
      </c>
      <c r="Z174" t="s">
        <v>38</v>
      </c>
      <c r="AA174" t="s">
        <v>862</v>
      </c>
      <c r="AB174" t="s">
        <v>863</v>
      </c>
    </row>
    <row r="175" spans="1:28" x14ac:dyDescent="0.3">
      <c r="A175" t="s">
        <v>864</v>
      </c>
      <c r="B175" t="s">
        <v>420</v>
      </c>
      <c r="C175">
        <v>41</v>
      </c>
      <c r="D175" t="s">
        <v>61</v>
      </c>
      <c r="E175" t="s">
        <v>32</v>
      </c>
      <c r="F175" t="s">
        <v>83</v>
      </c>
      <c r="G175" t="s">
        <v>865</v>
      </c>
      <c r="H175" t="s">
        <v>35</v>
      </c>
      <c r="I175" t="s">
        <v>36</v>
      </c>
      <c r="J175">
        <v>26</v>
      </c>
      <c r="K175">
        <v>24</v>
      </c>
      <c r="L175">
        <f t="shared" si="6"/>
        <v>2</v>
      </c>
      <c r="M175">
        <v>19</v>
      </c>
      <c r="N175">
        <v>65956</v>
      </c>
      <c r="O175" s="1">
        <f t="shared" si="7"/>
        <v>2536.7692307692309</v>
      </c>
      <c r="P175" s="1">
        <f t="shared" si="8"/>
        <v>60882.461538461546</v>
      </c>
      <c r="Q175" s="1">
        <f>Table1[[#This Row],[Earned Basic Salary]]*20%</f>
        <v>12176.49230769231</v>
      </c>
      <c r="R175" s="1">
        <f>Table1[[#This Row],[Earned Basic Salary]]*10%</f>
        <v>6088.2461538461548</v>
      </c>
      <c r="S175" s="1">
        <f>Table1[[#This Row],[Earned Basic Salary]]*12%</f>
        <v>7305.8953846153854</v>
      </c>
      <c r="T175" s="1">
        <f>200</f>
        <v>200</v>
      </c>
      <c r="U175" s="1">
        <f>Table1[[#This Row],[PF]]+Table1[[#This Row],[Professional Tax]]</f>
        <v>7505.8953846153854</v>
      </c>
      <c r="V175" s="1">
        <f>Table1[[#This Row],[Overtime Hours]]*200</f>
        <v>3800</v>
      </c>
      <c r="W175" s="1">
        <f>Table1[[#This Row],[Earned Basic Salary]]+Table1[[#This Row],[HRA]]+Table1[[#This Row],[DA]]+Table1[[#This Row],[Overtime Pay]]</f>
        <v>82947.200000000012</v>
      </c>
      <c r="X175" s="1">
        <f>Table1[[#This Row],[Gross Salary]]-Table1[[#This Row],[Total Deduction]]</f>
        <v>75441.304615384623</v>
      </c>
      <c r="Y175" t="s">
        <v>37</v>
      </c>
      <c r="Z175" t="s">
        <v>95</v>
      </c>
      <c r="AA175" t="s">
        <v>866</v>
      </c>
      <c r="AB175" t="s">
        <v>867</v>
      </c>
    </row>
    <row r="176" spans="1:28" x14ac:dyDescent="0.3">
      <c r="A176" t="s">
        <v>868</v>
      </c>
      <c r="B176" t="s">
        <v>310</v>
      </c>
      <c r="C176">
        <v>42</v>
      </c>
      <c r="D176" t="s">
        <v>31</v>
      </c>
      <c r="E176" t="s">
        <v>121</v>
      </c>
      <c r="F176" t="s">
        <v>63</v>
      </c>
      <c r="G176" t="s">
        <v>869</v>
      </c>
      <c r="H176" t="s">
        <v>35</v>
      </c>
      <c r="I176" t="s">
        <v>36</v>
      </c>
      <c r="J176">
        <v>26</v>
      </c>
      <c r="K176">
        <v>23</v>
      </c>
      <c r="L176">
        <f t="shared" si="6"/>
        <v>3</v>
      </c>
      <c r="M176">
        <v>3</v>
      </c>
      <c r="N176">
        <v>62437</v>
      </c>
      <c r="O176" s="1">
        <f t="shared" si="7"/>
        <v>2401.4230769230771</v>
      </c>
      <c r="P176" s="1">
        <f t="shared" si="8"/>
        <v>55232.730769230773</v>
      </c>
      <c r="Q176" s="1">
        <f>Table1[[#This Row],[Earned Basic Salary]]*20%</f>
        <v>11046.546153846155</v>
      </c>
      <c r="R176" s="1">
        <f>Table1[[#This Row],[Earned Basic Salary]]*10%</f>
        <v>5523.2730769230775</v>
      </c>
      <c r="S176" s="1">
        <f>Table1[[#This Row],[Earned Basic Salary]]*12%</f>
        <v>6627.9276923076923</v>
      </c>
      <c r="T176" s="1">
        <f>200</f>
        <v>200</v>
      </c>
      <c r="U176" s="1">
        <f>Table1[[#This Row],[PF]]+Table1[[#This Row],[Professional Tax]]</f>
        <v>6827.9276923076923</v>
      </c>
      <c r="V176" s="1">
        <f>Table1[[#This Row],[Overtime Hours]]*200</f>
        <v>600</v>
      </c>
      <c r="W176" s="1">
        <f>Table1[[#This Row],[Earned Basic Salary]]+Table1[[#This Row],[HRA]]+Table1[[#This Row],[DA]]+Table1[[#This Row],[Overtime Pay]]</f>
        <v>72402.550000000017</v>
      </c>
      <c r="X176" s="1">
        <f>Table1[[#This Row],[Gross Salary]]-Table1[[#This Row],[Total Deduction]]</f>
        <v>65574.62230769232</v>
      </c>
      <c r="Y176" t="s">
        <v>37</v>
      </c>
      <c r="Z176" t="s">
        <v>48</v>
      </c>
      <c r="AA176" t="s">
        <v>870</v>
      </c>
      <c r="AB176" t="s">
        <v>871</v>
      </c>
    </row>
    <row r="177" spans="1:28" x14ac:dyDescent="0.3">
      <c r="A177" t="s">
        <v>872</v>
      </c>
      <c r="B177" t="s">
        <v>60</v>
      </c>
      <c r="C177">
        <v>54</v>
      </c>
      <c r="D177" t="s">
        <v>127</v>
      </c>
      <c r="E177" t="s">
        <v>45</v>
      </c>
      <c r="F177" t="s">
        <v>46</v>
      </c>
      <c r="G177" t="s">
        <v>873</v>
      </c>
      <c r="H177" t="s">
        <v>35</v>
      </c>
      <c r="I177" t="s">
        <v>36</v>
      </c>
      <c r="J177">
        <v>26</v>
      </c>
      <c r="K177">
        <v>24</v>
      </c>
      <c r="L177">
        <f t="shared" si="6"/>
        <v>2</v>
      </c>
      <c r="M177">
        <v>0</v>
      </c>
      <c r="N177">
        <v>18898</v>
      </c>
      <c r="O177" s="1">
        <f t="shared" si="7"/>
        <v>726.84615384615381</v>
      </c>
      <c r="P177" s="1">
        <f t="shared" si="8"/>
        <v>17444.307692307691</v>
      </c>
      <c r="Q177" s="1">
        <f>Table1[[#This Row],[Earned Basic Salary]]*20%</f>
        <v>3488.8615384615387</v>
      </c>
      <c r="R177" s="1">
        <f>Table1[[#This Row],[Earned Basic Salary]]*10%</f>
        <v>1744.4307692307693</v>
      </c>
      <c r="S177" s="1">
        <f>Table1[[#This Row],[Earned Basic Salary]]*12%</f>
        <v>2093.3169230769231</v>
      </c>
      <c r="T177" s="1">
        <f>200</f>
        <v>200</v>
      </c>
      <c r="U177" s="1">
        <f>Table1[[#This Row],[PF]]+Table1[[#This Row],[Professional Tax]]</f>
        <v>2293.3169230769231</v>
      </c>
      <c r="V177" s="1">
        <f>Table1[[#This Row],[Overtime Hours]]*200</f>
        <v>0</v>
      </c>
      <c r="W177" s="1">
        <f>Table1[[#This Row],[Earned Basic Salary]]+Table1[[#This Row],[HRA]]+Table1[[#This Row],[DA]]+Table1[[#This Row],[Overtime Pay]]</f>
        <v>22677.599999999999</v>
      </c>
      <c r="X177" s="1">
        <f>Table1[[#This Row],[Gross Salary]]-Table1[[#This Row],[Total Deduction]]</f>
        <v>20384.283076923075</v>
      </c>
      <c r="Y177" t="s">
        <v>37</v>
      </c>
      <c r="Z177" t="s">
        <v>95</v>
      </c>
      <c r="AA177" t="s">
        <v>874</v>
      </c>
      <c r="AB177" t="s">
        <v>875</v>
      </c>
    </row>
    <row r="178" spans="1:28" x14ac:dyDescent="0.3">
      <c r="A178" t="s">
        <v>876</v>
      </c>
      <c r="B178" t="s">
        <v>877</v>
      </c>
      <c r="C178">
        <v>51</v>
      </c>
      <c r="D178" t="s">
        <v>53</v>
      </c>
      <c r="E178" t="s">
        <v>62</v>
      </c>
      <c r="F178" t="s">
        <v>33</v>
      </c>
      <c r="G178" t="s">
        <v>878</v>
      </c>
      <c r="H178" t="s">
        <v>35</v>
      </c>
      <c r="I178" t="s">
        <v>36</v>
      </c>
      <c r="J178">
        <v>26</v>
      </c>
      <c r="K178">
        <v>24</v>
      </c>
      <c r="L178">
        <f t="shared" si="6"/>
        <v>2</v>
      </c>
      <c r="M178">
        <v>10</v>
      </c>
      <c r="N178">
        <v>22879</v>
      </c>
      <c r="O178" s="1">
        <f t="shared" si="7"/>
        <v>879.96153846153845</v>
      </c>
      <c r="P178" s="1">
        <f t="shared" si="8"/>
        <v>21119.076923076922</v>
      </c>
      <c r="Q178" s="1">
        <f>Table1[[#This Row],[Earned Basic Salary]]*20%</f>
        <v>4223.8153846153846</v>
      </c>
      <c r="R178" s="1">
        <f>Table1[[#This Row],[Earned Basic Salary]]*10%</f>
        <v>2111.9076923076923</v>
      </c>
      <c r="S178" s="1">
        <f>Table1[[#This Row],[Earned Basic Salary]]*12%</f>
        <v>2534.2892307692305</v>
      </c>
      <c r="T178" s="1">
        <f>200</f>
        <v>200</v>
      </c>
      <c r="U178" s="1">
        <f>Table1[[#This Row],[PF]]+Table1[[#This Row],[Professional Tax]]</f>
        <v>2734.2892307692305</v>
      </c>
      <c r="V178" s="1">
        <f>Table1[[#This Row],[Overtime Hours]]*200</f>
        <v>2000</v>
      </c>
      <c r="W178" s="1">
        <f>Table1[[#This Row],[Earned Basic Salary]]+Table1[[#This Row],[HRA]]+Table1[[#This Row],[DA]]+Table1[[#This Row],[Overtime Pay]]</f>
        <v>29454.799999999999</v>
      </c>
      <c r="X178" s="1">
        <f>Table1[[#This Row],[Gross Salary]]-Table1[[#This Row],[Total Deduction]]</f>
        <v>26720.510769230768</v>
      </c>
      <c r="Y178" t="s">
        <v>37</v>
      </c>
      <c r="Z178" t="s">
        <v>38</v>
      </c>
      <c r="AA178" t="s">
        <v>879</v>
      </c>
      <c r="AB178" t="s">
        <v>880</v>
      </c>
    </row>
    <row r="179" spans="1:28" x14ac:dyDescent="0.3">
      <c r="A179" t="s">
        <v>881</v>
      </c>
      <c r="B179" t="s">
        <v>495</v>
      </c>
      <c r="C179">
        <v>36</v>
      </c>
      <c r="D179" t="s">
        <v>81</v>
      </c>
      <c r="E179" t="s">
        <v>121</v>
      </c>
      <c r="F179" t="s">
        <v>55</v>
      </c>
      <c r="G179" t="s">
        <v>882</v>
      </c>
      <c r="H179" t="s">
        <v>35</v>
      </c>
      <c r="I179" t="s">
        <v>36</v>
      </c>
      <c r="J179">
        <v>26</v>
      </c>
      <c r="K179">
        <v>23</v>
      </c>
      <c r="L179">
        <f t="shared" si="6"/>
        <v>3</v>
      </c>
      <c r="M179">
        <v>19</v>
      </c>
      <c r="N179">
        <v>22044</v>
      </c>
      <c r="O179" s="1">
        <f t="shared" si="7"/>
        <v>847.84615384615381</v>
      </c>
      <c r="P179" s="1">
        <f t="shared" si="8"/>
        <v>19500.461538461539</v>
      </c>
      <c r="Q179" s="1">
        <f>Table1[[#This Row],[Earned Basic Salary]]*20%</f>
        <v>3900.0923076923082</v>
      </c>
      <c r="R179" s="1">
        <f>Table1[[#This Row],[Earned Basic Salary]]*10%</f>
        <v>1950.0461538461541</v>
      </c>
      <c r="S179" s="1">
        <f>Table1[[#This Row],[Earned Basic Salary]]*12%</f>
        <v>2340.0553846153848</v>
      </c>
      <c r="T179" s="1">
        <f>200</f>
        <v>200</v>
      </c>
      <c r="U179" s="1">
        <f>Table1[[#This Row],[PF]]+Table1[[#This Row],[Professional Tax]]</f>
        <v>2540.0553846153848</v>
      </c>
      <c r="V179" s="1">
        <f>Table1[[#This Row],[Overtime Hours]]*200</f>
        <v>3800</v>
      </c>
      <c r="W179" s="1">
        <f>Table1[[#This Row],[Earned Basic Salary]]+Table1[[#This Row],[HRA]]+Table1[[#This Row],[DA]]+Table1[[#This Row],[Overtime Pay]]</f>
        <v>29150.6</v>
      </c>
      <c r="X179" s="1">
        <f>Table1[[#This Row],[Gross Salary]]-Table1[[#This Row],[Total Deduction]]</f>
        <v>26610.544615384613</v>
      </c>
      <c r="Y179" t="s">
        <v>37</v>
      </c>
      <c r="Z179" t="s">
        <v>106</v>
      </c>
      <c r="AA179" t="s">
        <v>883</v>
      </c>
      <c r="AB179" t="s">
        <v>884</v>
      </c>
    </row>
    <row r="180" spans="1:28" x14ac:dyDescent="0.3">
      <c r="A180" t="s">
        <v>885</v>
      </c>
      <c r="B180" t="s">
        <v>138</v>
      </c>
      <c r="C180">
        <v>53</v>
      </c>
      <c r="D180" t="s">
        <v>81</v>
      </c>
      <c r="E180" t="s">
        <v>54</v>
      </c>
      <c r="F180" t="s">
        <v>83</v>
      </c>
      <c r="G180" t="s">
        <v>886</v>
      </c>
      <c r="H180" t="s">
        <v>35</v>
      </c>
      <c r="I180" t="s">
        <v>36</v>
      </c>
      <c r="J180">
        <v>26</v>
      </c>
      <c r="K180">
        <v>23</v>
      </c>
      <c r="L180">
        <f t="shared" si="6"/>
        <v>3</v>
      </c>
      <c r="M180">
        <v>1</v>
      </c>
      <c r="N180">
        <v>22827</v>
      </c>
      <c r="O180" s="1">
        <f t="shared" si="7"/>
        <v>877.96153846153845</v>
      </c>
      <c r="P180" s="1">
        <f t="shared" si="8"/>
        <v>20193.115384615383</v>
      </c>
      <c r="Q180" s="1">
        <f>Table1[[#This Row],[Earned Basic Salary]]*20%</f>
        <v>4038.623076923077</v>
      </c>
      <c r="R180" s="1">
        <f>Table1[[#This Row],[Earned Basic Salary]]*10%</f>
        <v>2019.3115384615385</v>
      </c>
      <c r="S180" s="1">
        <f>Table1[[#This Row],[Earned Basic Salary]]*12%</f>
        <v>2423.1738461538457</v>
      </c>
      <c r="T180" s="1">
        <f>200</f>
        <v>200</v>
      </c>
      <c r="U180" s="1">
        <f>Table1[[#This Row],[PF]]+Table1[[#This Row],[Professional Tax]]</f>
        <v>2623.1738461538457</v>
      </c>
      <c r="V180" s="1">
        <f>Table1[[#This Row],[Overtime Hours]]*200</f>
        <v>200</v>
      </c>
      <c r="W180" s="1">
        <f>Table1[[#This Row],[Earned Basic Salary]]+Table1[[#This Row],[HRA]]+Table1[[#This Row],[DA]]+Table1[[#This Row],[Overtime Pay]]</f>
        <v>26451.049999999996</v>
      </c>
      <c r="X180" s="1">
        <f>Table1[[#This Row],[Gross Salary]]-Table1[[#This Row],[Total Deduction]]</f>
        <v>23827.876153846151</v>
      </c>
      <c r="Y180" t="s">
        <v>37</v>
      </c>
      <c r="Z180" t="s">
        <v>48</v>
      </c>
      <c r="AA180" t="s">
        <v>887</v>
      </c>
      <c r="AB180" t="s">
        <v>888</v>
      </c>
    </row>
    <row r="181" spans="1:28" x14ac:dyDescent="0.3">
      <c r="A181" t="s">
        <v>889</v>
      </c>
      <c r="B181" t="s">
        <v>844</v>
      </c>
      <c r="C181">
        <v>32</v>
      </c>
      <c r="D181" t="s">
        <v>44</v>
      </c>
      <c r="E181" t="s">
        <v>82</v>
      </c>
      <c r="F181" t="s">
        <v>89</v>
      </c>
      <c r="G181" t="s">
        <v>890</v>
      </c>
      <c r="H181" t="s">
        <v>35</v>
      </c>
      <c r="I181" t="s">
        <v>36</v>
      </c>
      <c r="J181">
        <v>26</v>
      </c>
      <c r="K181">
        <v>23</v>
      </c>
      <c r="L181">
        <f t="shared" si="6"/>
        <v>3</v>
      </c>
      <c r="M181">
        <v>10</v>
      </c>
      <c r="N181">
        <v>35367</v>
      </c>
      <c r="O181" s="1">
        <f t="shared" si="7"/>
        <v>1360.2692307692307</v>
      </c>
      <c r="P181" s="1">
        <f t="shared" si="8"/>
        <v>31286.192307692305</v>
      </c>
      <c r="Q181" s="1">
        <f>Table1[[#This Row],[Earned Basic Salary]]*20%</f>
        <v>6257.2384615384617</v>
      </c>
      <c r="R181" s="1">
        <f>Table1[[#This Row],[Earned Basic Salary]]*10%</f>
        <v>3128.6192307692309</v>
      </c>
      <c r="S181" s="1">
        <f>Table1[[#This Row],[Earned Basic Salary]]*12%</f>
        <v>3754.3430769230763</v>
      </c>
      <c r="T181" s="1">
        <f>200</f>
        <v>200</v>
      </c>
      <c r="U181" s="1">
        <f>Table1[[#This Row],[PF]]+Table1[[#This Row],[Professional Tax]]</f>
        <v>3954.3430769230763</v>
      </c>
      <c r="V181" s="1">
        <f>Table1[[#This Row],[Overtime Hours]]*200</f>
        <v>2000</v>
      </c>
      <c r="W181" s="1">
        <f>Table1[[#This Row],[Earned Basic Salary]]+Table1[[#This Row],[HRA]]+Table1[[#This Row],[DA]]+Table1[[#This Row],[Overtime Pay]]</f>
        <v>42672.049999999996</v>
      </c>
      <c r="X181" s="1">
        <f>Table1[[#This Row],[Gross Salary]]-Table1[[#This Row],[Total Deduction]]</f>
        <v>38717.706923076919</v>
      </c>
      <c r="Y181" t="s">
        <v>37</v>
      </c>
      <c r="Z181" t="s">
        <v>95</v>
      </c>
      <c r="AA181" t="s">
        <v>891</v>
      </c>
      <c r="AB181" t="s">
        <v>892</v>
      </c>
    </row>
    <row r="182" spans="1:28" x14ac:dyDescent="0.3">
      <c r="A182" t="s">
        <v>893</v>
      </c>
      <c r="B182" t="s">
        <v>683</v>
      </c>
      <c r="C182">
        <v>48</v>
      </c>
      <c r="D182" t="s">
        <v>31</v>
      </c>
      <c r="E182" t="s">
        <v>54</v>
      </c>
      <c r="F182" t="s">
        <v>63</v>
      </c>
      <c r="G182" t="s">
        <v>894</v>
      </c>
      <c r="H182" t="s">
        <v>35</v>
      </c>
      <c r="I182" t="s">
        <v>36</v>
      </c>
      <c r="J182">
        <v>26</v>
      </c>
      <c r="K182">
        <v>22</v>
      </c>
      <c r="L182">
        <f t="shared" si="6"/>
        <v>4</v>
      </c>
      <c r="M182">
        <v>7</v>
      </c>
      <c r="N182">
        <v>54831</v>
      </c>
      <c r="O182" s="1">
        <f t="shared" si="7"/>
        <v>2108.8846153846152</v>
      </c>
      <c r="P182" s="1">
        <f t="shared" si="8"/>
        <v>46395.461538461532</v>
      </c>
      <c r="Q182" s="1">
        <f>Table1[[#This Row],[Earned Basic Salary]]*20%</f>
        <v>9279.0923076923063</v>
      </c>
      <c r="R182" s="1">
        <f>Table1[[#This Row],[Earned Basic Salary]]*10%</f>
        <v>4639.5461538461532</v>
      </c>
      <c r="S182" s="1">
        <f>Table1[[#This Row],[Earned Basic Salary]]*12%</f>
        <v>5567.455384615384</v>
      </c>
      <c r="T182" s="1">
        <f>200</f>
        <v>200</v>
      </c>
      <c r="U182" s="1">
        <f>Table1[[#This Row],[PF]]+Table1[[#This Row],[Professional Tax]]</f>
        <v>5767.455384615384</v>
      </c>
      <c r="V182" s="1">
        <f>Table1[[#This Row],[Overtime Hours]]*200</f>
        <v>1400</v>
      </c>
      <c r="W182" s="1">
        <f>Table1[[#This Row],[Earned Basic Salary]]+Table1[[#This Row],[HRA]]+Table1[[#This Row],[DA]]+Table1[[#This Row],[Overtime Pay]]</f>
        <v>61714.099999999991</v>
      </c>
      <c r="X182" s="1">
        <f>Table1[[#This Row],[Gross Salary]]-Table1[[#This Row],[Total Deduction]]</f>
        <v>55946.644615384605</v>
      </c>
      <c r="Y182" t="s">
        <v>37</v>
      </c>
      <c r="Z182" t="s">
        <v>95</v>
      </c>
      <c r="AA182" t="s">
        <v>895</v>
      </c>
      <c r="AB182" t="s">
        <v>896</v>
      </c>
    </row>
    <row r="183" spans="1:28" x14ac:dyDescent="0.3">
      <c r="A183" t="s">
        <v>897</v>
      </c>
      <c r="B183" t="s">
        <v>295</v>
      </c>
      <c r="C183">
        <v>41</v>
      </c>
      <c r="D183" t="s">
        <v>127</v>
      </c>
      <c r="E183" t="s">
        <v>62</v>
      </c>
      <c r="F183" t="s">
        <v>89</v>
      </c>
      <c r="G183" t="s">
        <v>898</v>
      </c>
      <c r="H183" t="s">
        <v>35</v>
      </c>
      <c r="I183" t="s">
        <v>36</v>
      </c>
      <c r="J183">
        <v>26</v>
      </c>
      <c r="K183">
        <v>25</v>
      </c>
      <c r="L183">
        <f t="shared" si="6"/>
        <v>1</v>
      </c>
      <c r="M183">
        <v>6</v>
      </c>
      <c r="N183">
        <v>42730</v>
      </c>
      <c r="O183" s="1">
        <f t="shared" si="7"/>
        <v>1643.4615384615386</v>
      </c>
      <c r="P183" s="1">
        <f t="shared" si="8"/>
        <v>41086.538461538461</v>
      </c>
      <c r="Q183" s="1">
        <f>Table1[[#This Row],[Earned Basic Salary]]*20%</f>
        <v>8217.3076923076933</v>
      </c>
      <c r="R183" s="1">
        <f>Table1[[#This Row],[Earned Basic Salary]]*10%</f>
        <v>4108.6538461538466</v>
      </c>
      <c r="S183" s="1">
        <f>Table1[[#This Row],[Earned Basic Salary]]*12%</f>
        <v>4930.3846153846152</v>
      </c>
      <c r="T183" s="1">
        <f>200</f>
        <v>200</v>
      </c>
      <c r="U183" s="1">
        <f>Table1[[#This Row],[PF]]+Table1[[#This Row],[Professional Tax]]</f>
        <v>5130.3846153846152</v>
      </c>
      <c r="V183" s="1">
        <f>Table1[[#This Row],[Overtime Hours]]*200</f>
        <v>1200</v>
      </c>
      <c r="W183" s="1">
        <f>Table1[[#This Row],[Earned Basic Salary]]+Table1[[#This Row],[HRA]]+Table1[[#This Row],[DA]]+Table1[[#This Row],[Overtime Pay]]</f>
        <v>54612.5</v>
      </c>
      <c r="X183" s="1">
        <f>Table1[[#This Row],[Gross Salary]]-Table1[[#This Row],[Total Deduction]]</f>
        <v>49482.115384615383</v>
      </c>
      <c r="Y183" t="s">
        <v>37</v>
      </c>
      <c r="Z183" t="s">
        <v>38</v>
      </c>
      <c r="AA183" t="s">
        <v>899</v>
      </c>
      <c r="AB183" t="s">
        <v>900</v>
      </c>
    </row>
    <row r="184" spans="1:28" x14ac:dyDescent="0.3">
      <c r="A184" t="s">
        <v>901</v>
      </c>
      <c r="B184" t="s">
        <v>406</v>
      </c>
      <c r="C184">
        <v>46</v>
      </c>
      <c r="D184" t="s">
        <v>75</v>
      </c>
      <c r="E184" t="s">
        <v>62</v>
      </c>
      <c r="F184" t="s">
        <v>83</v>
      </c>
      <c r="G184" t="s">
        <v>902</v>
      </c>
      <c r="H184" t="s">
        <v>35</v>
      </c>
      <c r="I184" t="s">
        <v>36</v>
      </c>
      <c r="J184">
        <v>26</v>
      </c>
      <c r="K184">
        <v>24</v>
      </c>
      <c r="L184">
        <f t="shared" si="6"/>
        <v>2</v>
      </c>
      <c r="M184">
        <v>19</v>
      </c>
      <c r="N184">
        <v>52744</v>
      </c>
      <c r="O184" s="1">
        <f t="shared" si="7"/>
        <v>2028.6153846153845</v>
      </c>
      <c r="P184" s="1">
        <f t="shared" si="8"/>
        <v>48686.769230769227</v>
      </c>
      <c r="Q184" s="1">
        <f>Table1[[#This Row],[Earned Basic Salary]]*20%</f>
        <v>9737.3538461538465</v>
      </c>
      <c r="R184" s="1">
        <f>Table1[[#This Row],[Earned Basic Salary]]*10%</f>
        <v>4868.6769230769232</v>
      </c>
      <c r="S184" s="1">
        <f>Table1[[#This Row],[Earned Basic Salary]]*12%</f>
        <v>5842.412307692307</v>
      </c>
      <c r="T184" s="1">
        <f>200</f>
        <v>200</v>
      </c>
      <c r="U184" s="1">
        <f>Table1[[#This Row],[PF]]+Table1[[#This Row],[Professional Tax]]</f>
        <v>6042.412307692307</v>
      </c>
      <c r="V184" s="1">
        <f>Table1[[#This Row],[Overtime Hours]]*200</f>
        <v>3800</v>
      </c>
      <c r="W184" s="1">
        <f>Table1[[#This Row],[Earned Basic Salary]]+Table1[[#This Row],[HRA]]+Table1[[#This Row],[DA]]+Table1[[#This Row],[Overtime Pay]]</f>
        <v>67092.799999999988</v>
      </c>
      <c r="X184" s="1">
        <f>Table1[[#This Row],[Gross Salary]]-Table1[[#This Row],[Total Deduction]]</f>
        <v>61050.387692307682</v>
      </c>
      <c r="Y184" t="s">
        <v>37</v>
      </c>
      <c r="Z184" t="s">
        <v>38</v>
      </c>
      <c r="AA184" t="s">
        <v>903</v>
      </c>
      <c r="AB184" t="s">
        <v>904</v>
      </c>
    </row>
    <row r="185" spans="1:28" x14ac:dyDescent="0.3">
      <c r="A185" t="s">
        <v>905</v>
      </c>
      <c r="B185" t="s">
        <v>607</v>
      </c>
      <c r="C185">
        <v>27</v>
      </c>
      <c r="D185" t="s">
        <v>61</v>
      </c>
      <c r="E185" t="s">
        <v>32</v>
      </c>
      <c r="F185" t="s">
        <v>63</v>
      </c>
      <c r="G185" t="s">
        <v>906</v>
      </c>
      <c r="H185" t="s">
        <v>35</v>
      </c>
      <c r="I185" t="s">
        <v>36</v>
      </c>
      <c r="J185">
        <v>26</v>
      </c>
      <c r="K185">
        <v>23</v>
      </c>
      <c r="L185">
        <f t="shared" si="6"/>
        <v>3</v>
      </c>
      <c r="M185">
        <v>7</v>
      </c>
      <c r="N185">
        <v>58321</v>
      </c>
      <c r="O185" s="1">
        <f t="shared" si="7"/>
        <v>2243.1153846153848</v>
      </c>
      <c r="P185" s="1">
        <f t="shared" si="8"/>
        <v>51591.653846153851</v>
      </c>
      <c r="Q185" s="1">
        <f>Table1[[#This Row],[Earned Basic Salary]]*20%</f>
        <v>10318.330769230772</v>
      </c>
      <c r="R185" s="1">
        <f>Table1[[#This Row],[Earned Basic Salary]]*10%</f>
        <v>5159.1653846153858</v>
      </c>
      <c r="S185" s="1">
        <f>Table1[[#This Row],[Earned Basic Salary]]*12%</f>
        <v>6190.9984615384619</v>
      </c>
      <c r="T185" s="1">
        <f>200</f>
        <v>200</v>
      </c>
      <c r="U185" s="1">
        <f>Table1[[#This Row],[PF]]+Table1[[#This Row],[Professional Tax]]</f>
        <v>6390.9984615384619</v>
      </c>
      <c r="V185" s="1">
        <f>Table1[[#This Row],[Overtime Hours]]*200</f>
        <v>1400</v>
      </c>
      <c r="W185" s="1">
        <f>Table1[[#This Row],[Earned Basic Salary]]+Table1[[#This Row],[HRA]]+Table1[[#This Row],[DA]]+Table1[[#This Row],[Overtime Pay]]</f>
        <v>68469.150000000009</v>
      </c>
      <c r="X185" s="1">
        <f>Table1[[#This Row],[Gross Salary]]-Table1[[#This Row],[Total Deduction]]</f>
        <v>62078.151538461549</v>
      </c>
      <c r="Y185" t="s">
        <v>37</v>
      </c>
      <c r="Z185" t="s">
        <v>48</v>
      </c>
      <c r="AA185" t="s">
        <v>907</v>
      </c>
      <c r="AB185" t="s">
        <v>908</v>
      </c>
    </row>
    <row r="186" spans="1:28" x14ac:dyDescent="0.3">
      <c r="A186" t="s">
        <v>909</v>
      </c>
      <c r="B186" t="s">
        <v>285</v>
      </c>
      <c r="C186">
        <v>35</v>
      </c>
      <c r="D186" t="s">
        <v>81</v>
      </c>
      <c r="E186" t="s">
        <v>45</v>
      </c>
      <c r="F186" t="s">
        <v>55</v>
      </c>
      <c r="G186" t="s">
        <v>910</v>
      </c>
      <c r="H186" t="s">
        <v>35</v>
      </c>
      <c r="I186" t="s">
        <v>36</v>
      </c>
      <c r="J186">
        <v>26</v>
      </c>
      <c r="K186">
        <v>25</v>
      </c>
      <c r="L186">
        <f t="shared" si="6"/>
        <v>1</v>
      </c>
      <c r="M186">
        <v>14</v>
      </c>
      <c r="N186">
        <v>79701</v>
      </c>
      <c r="O186" s="1">
        <f t="shared" si="7"/>
        <v>3065.4230769230771</v>
      </c>
      <c r="P186" s="1">
        <f t="shared" si="8"/>
        <v>76635.576923076922</v>
      </c>
      <c r="Q186" s="1">
        <f>Table1[[#This Row],[Earned Basic Salary]]*20%</f>
        <v>15327.115384615385</v>
      </c>
      <c r="R186" s="1">
        <f>Table1[[#This Row],[Earned Basic Salary]]*10%</f>
        <v>7663.5576923076924</v>
      </c>
      <c r="S186" s="1">
        <f>Table1[[#This Row],[Earned Basic Salary]]*12%</f>
        <v>9196.2692307692305</v>
      </c>
      <c r="T186" s="1">
        <f>200</f>
        <v>200</v>
      </c>
      <c r="U186" s="1">
        <f>Table1[[#This Row],[PF]]+Table1[[#This Row],[Professional Tax]]</f>
        <v>9396.2692307692305</v>
      </c>
      <c r="V186" s="1">
        <f>Table1[[#This Row],[Overtime Hours]]*200</f>
        <v>2800</v>
      </c>
      <c r="W186" s="1">
        <f>Table1[[#This Row],[Earned Basic Salary]]+Table1[[#This Row],[HRA]]+Table1[[#This Row],[DA]]+Table1[[#This Row],[Overtime Pay]]</f>
        <v>102426.25</v>
      </c>
      <c r="X186" s="1">
        <f>Table1[[#This Row],[Gross Salary]]-Table1[[#This Row],[Total Deduction]]</f>
        <v>93029.980769230766</v>
      </c>
      <c r="Y186" t="s">
        <v>37</v>
      </c>
      <c r="Z186" t="s">
        <v>48</v>
      </c>
      <c r="AA186" t="s">
        <v>911</v>
      </c>
      <c r="AB186" t="s">
        <v>912</v>
      </c>
    </row>
    <row r="187" spans="1:28" x14ac:dyDescent="0.3">
      <c r="A187" t="s">
        <v>913</v>
      </c>
      <c r="B187" t="s">
        <v>914</v>
      </c>
      <c r="C187">
        <v>29</v>
      </c>
      <c r="D187" t="s">
        <v>127</v>
      </c>
      <c r="E187" t="s">
        <v>45</v>
      </c>
      <c r="F187" t="s">
        <v>46</v>
      </c>
      <c r="G187" t="s">
        <v>915</v>
      </c>
      <c r="H187" t="s">
        <v>35</v>
      </c>
      <c r="I187" t="s">
        <v>36</v>
      </c>
      <c r="J187">
        <v>26</v>
      </c>
      <c r="K187">
        <v>25</v>
      </c>
      <c r="L187">
        <f t="shared" si="6"/>
        <v>1</v>
      </c>
      <c r="M187">
        <v>17</v>
      </c>
      <c r="N187">
        <v>74107</v>
      </c>
      <c r="O187" s="1">
        <f t="shared" si="7"/>
        <v>2850.2692307692309</v>
      </c>
      <c r="P187" s="1">
        <f t="shared" si="8"/>
        <v>71256.73076923078</v>
      </c>
      <c r="Q187" s="1">
        <f>Table1[[#This Row],[Earned Basic Salary]]*20%</f>
        <v>14251.346153846156</v>
      </c>
      <c r="R187" s="1">
        <f>Table1[[#This Row],[Earned Basic Salary]]*10%</f>
        <v>7125.673076923078</v>
      </c>
      <c r="S187" s="1">
        <f>Table1[[#This Row],[Earned Basic Salary]]*12%</f>
        <v>8550.8076923076933</v>
      </c>
      <c r="T187" s="1">
        <f>200</f>
        <v>200</v>
      </c>
      <c r="U187" s="1">
        <f>Table1[[#This Row],[PF]]+Table1[[#This Row],[Professional Tax]]</f>
        <v>8750.8076923076933</v>
      </c>
      <c r="V187" s="1">
        <f>Table1[[#This Row],[Overtime Hours]]*200</f>
        <v>3400</v>
      </c>
      <c r="W187" s="1">
        <f>Table1[[#This Row],[Earned Basic Salary]]+Table1[[#This Row],[HRA]]+Table1[[#This Row],[DA]]+Table1[[#This Row],[Overtime Pay]]</f>
        <v>96033.750000000015</v>
      </c>
      <c r="X187" s="1">
        <f>Table1[[#This Row],[Gross Salary]]-Table1[[#This Row],[Total Deduction]]</f>
        <v>87282.942307692327</v>
      </c>
      <c r="Y187" t="s">
        <v>37</v>
      </c>
      <c r="Z187" t="s">
        <v>38</v>
      </c>
      <c r="AA187" t="s">
        <v>916</v>
      </c>
      <c r="AB187" t="s">
        <v>917</v>
      </c>
    </row>
    <row r="188" spans="1:28" x14ac:dyDescent="0.3">
      <c r="A188" t="s">
        <v>918</v>
      </c>
      <c r="B188" t="s">
        <v>919</v>
      </c>
      <c r="C188">
        <v>22</v>
      </c>
      <c r="D188" t="s">
        <v>127</v>
      </c>
      <c r="E188" t="s">
        <v>32</v>
      </c>
      <c r="F188" t="s">
        <v>89</v>
      </c>
      <c r="G188" t="s">
        <v>920</v>
      </c>
      <c r="H188" t="s">
        <v>35</v>
      </c>
      <c r="I188" t="s">
        <v>36</v>
      </c>
      <c r="J188">
        <v>26</v>
      </c>
      <c r="K188">
        <v>23</v>
      </c>
      <c r="L188">
        <f t="shared" si="6"/>
        <v>3</v>
      </c>
      <c r="M188">
        <v>16</v>
      </c>
      <c r="N188">
        <v>68966</v>
      </c>
      <c r="O188" s="1">
        <f t="shared" si="7"/>
        <v>2652.5384615384614</v>
      </c>
      <c r="P188" s="1">
        <f t="shared" si="8"/>
        <v>61008.38461538461</v>
      </c>
      <c r="Q188" s="1">
        <f>Table1[[#This Row],[Earned Basic Salary]]*20%</f>
        <v>12201.676923076922</v>
      </c>
      <c r="R188" s="1">
        <f>Table1[[#This Row],[Earned Basic Salary]]*10%</f>
        <v>6100.8384615384612</v>
      </c>
      <c r="S188" s="1">
        <f>Table1[[#This Row],[Earned Basic Salary]]*12%</f>
        <v>7321.0061538461532</v>
      </c>
      <c r="T188" s="1">
        <f>200</f>
        <v>200</v>
      </c>
      <c r="U188" s="1">
        <f>Table1[[#This Row],[PF]]+Table1[[#This Row],[Professional Tax]]</f>
        <v>7521.0061538461532</v>
      </c>
      <c r="V188" s="1">
        <f>Table1[[#This Row],[Overtime Hours]]*200</f>
        <v>3200</v>
      </c>
      <c r="W188" s="1">
        <f>Table1[[#This Row],[Earned Basic Salary]]+Table1[[#This Row],[HRA]]+Table1[[#This Row],[DA]]+Table1[[#This Row],[Overtime Pay]]</f>
        <v>82510.899999999994</v>
      </c>
      <c r="X188" s="1">
        <f>Table1[[#This Row],[Gross Salary]]-Table1[[#This Row],[Total Deduction]]</f>
        <v>74989.893846153835</v>
      </c>
      <c r="Y188" t="s">
        <v>37</v>
      </c>
      <c r="Z188" t="s">
        <v>48</v>
      </c>
      <c r="AA188" t="s">
        <v>921</v>
      </c>
      <c r="AB188" t="s">
        <v>922</v>
      </c>
    </row>
    <row r="189" spans="1:28" x14ac:dyDescent="0.3">
      <c r="A189" t="s">
        <v>923</v>
      </c>
      <c r="B189" t="s">
        <v>607</v>
      </c>
      <c r="C189">
        <v>42</v>
      </c>
      <c r="D189" t="s">
        <v>75</v>
      </c>
      <c r="E189" t="s">
        <v>121</v>
      </c>
      <c r="F189" t="s">
        <v>55</v>
      </c>
      <c r="G189" t="s">
        <v>924</v>
      </c>
      <c r="H189" t="s">
        <v>35</v>
      </c>
      <c r="I189" t="s">
        <v>36</v>
      </c>
      <c r="J189">
        <v>26</v>
      </c>
      <c r="K189">
        <v>23</v>
      </c>
      <c r="L189">
        <f t="shared" si="6"/>
        <v>3</v>
      </c>
      <c r="M189">
        <v>18</v>
      </c>
      <c r="N189">
        <v>63390</v>
      </c>
      <c r="O189" s="1">
        <f t="shared" si="7"/>
        <v>2438.0769230769229</v>
      </c>
      <c r="P189" s="1">
        <f t="shared" si="8"/>
        <v>56075.769230769227</v>
      </c>
      <c r="Q189" s="1">
        <f>Table1[[#This Row],[Earned Basic Salary]]*20%</f>
        <v>11215.153846153846</v>
      </c>
      <c r="R189" s="1">
        <f>Table1[[#This Row],[Earned Basic Salary]]*10%</f>
        <v>5607.5769230769229</v>
      </c>
      <c r="S189" s="1">
        <f>Table1[[#This Row],[Earned Basic Salary]]*12%</f>
        <v>6729.0923076923073</v>
      </c>
      <c r="T189" s="1">
        <f>200</f>
        <v>200</v>
      </c>
      <c r="U189" s="1">
        <f>Table1[[#This Row],[PF]]+Table1[[#This Row],[Professional Tax]]</f>
        <v>6929.0923076923073</v>
      </c>
      <c r="V189" s="1">
        <f>Table1[[#This Row],[Overtime Hours]]*200</f>
        <v>3600</v>
      </c>
      <c r="W189" s="1">
        <f>Table1[[#This Row],[Earned Basic Salary]]+Table1[[#This Row],[HRA]]+Table1[[#This Row],[DA]]+Table1[[#This Row],[Overtime Pay]]</f>
        <v>76498.5</v>
      </c>
      <c r="X189" s="1">
        <f>Table1[[#This Row],[Gross Salary]]-Table1[[#This Row],[Total Deduction]]</f>
        <v>69569.407692307694</v>
      </c>
      <c r="Y189" t="s">
        <v>37</v>
      </c>
      <c r="Z189" t="s">
        <v>95</v>
      </c>
      <c r="AA189" t="s">
        <v>925</v>
      </c>
      <c r="AB189" t="s">
        <v>926</v>
      </c>
    </row>
    <row r="190" spans="1:28" x14ac:dyDescent="0.3">
      <c r="A190" t="s">
        <v>927</v>
      </c>
      <c r="B190" t="s">
        <v>115</v>
      </c>
      <c r="C190">
        <v>55</v>
      </c>
      <c r="D190" t="s">
        <v>53</v>
      </c>
      <c r="E190" t="s">
        <v>32</v>
      </c>
      <c r="F190" t="s">
        <v>89</v>
      </c>
      <c r="G190" t="s">
        <v>928</v>
      </c>
      <c r="H190" t="s">
        <v>35</v>
      </c>
      <c r="I190" t="s">
        <v>36</v>
      </c>
      <c r="J190">
        <v>26</v>
      </c>
      <c r="K190">
        <v>26</v>
      </c>
      <c r="L190">
        <f t="shared" si="6"/>
        <v>0</v>
      </c>
      <c r="M190">
        <v>16</v>
      </c>
      <c r="N190">
        <v>59142</v>
      </c>
      <c r="O190" s="1">
        <f t="shared" si="7"/>
        <v>2274.6923076923076</v>
      </c>
      <c r="P190" s="1">
        <f t="shared" si="8"/>
        <v>59142</v>
      </c>
      <c r="Q190" s="1">
        <f>Table1[[#This Row],[Earned Basic Salary]]*20%</f>
        <v>11828.400000000001</v>
      </c>
      <c r="R190" s="1">
        <f>Table1[[#This Row],[Earned Basic Salary]]*10%</f>
        <v>5914.2000000000007</v>
      </c>
      <c r="S190" s="1">
        <f>Table1[[#This Row],[Earned Basic Salary]]*12%</f>
        <v>7097.04</v>
      </c>
      <c r="T190" s="1">
        <f>200</f>
        <v>200</v>
      </c>
      <c r="U190" s="1">
        <f>Table1[[#This Row],[PF]]+Table1[[#This Row],[Professional Tax]]</f>
        <v>7297.04</v>
      </c>
      <c r="V190" s="1">
        <f>Table1[[#This Row],[Overtime Hours]]*200</f>
        <v>3200</v>
      </c>
      <c r="W190" s="1">
        <f>Table1[[#This Row],[Earned Basic Salary]]+Table1[[#This Row],[HRA]]+Table1[[#This Row],[DA]]+Table1[[#This Row],[Overtime Pay]]</f>
        <v>80084.599999999991</v>
      </c>
      <c r="X190" s="1">
        <f>Table1[[#This Row],[Gross Salary]]-Table1[[#This Row],[Total Deduction]]</f>
        <v>72787.56</v>
      </c>
      <c r="Y190" t="s">
        <v>37</v>
      </c>
      <c r="Z190" t="s">
        <v>95</v>
      </c>
      <c r="AA190" t="s">
        <v>929</v>
      </c>
      <c r="AB190" t="s">
        <v>930</v>
      </c>
    </row>
    <row r="191" spans="1:28" x14ac:dyDescent="0.3">
      <c r="A191" t="s">
        <v>931</v>
      </c>
      <c r="B191" t="s">
        <v>387</v>
      </c>
      <c r="C191">
        <v>28</v>
      </c>
      <c r="D191" t="s">
        <v>61</v>
      </c>
      <c r="E191" t="s">
        <v>62</v>
      </c>
      <c r="F191" t="s">
        <v>89</v>
      </c>
      <c r="G191" t="s">
        <v>932</v>
      </c>
      <c r="H191" t="s">
        <v>35</v>
      </c>
      <c r="I191" t="s">
        <v>36</v>
      </c>
      <c r="J191">
        <v>26</v>
      </c>
      <c r="K191">
        <v>23</v>
      </c>
      <c r="L191">
        <f t="shared" si="6"/>
        <v>3</v>
      </c>
      <c r="M191">
        <v>5</v>
      </c>
      <c r="N191">
        <v>61399</v>
      </c>
      <c r="O191" s="1">
        <f t="shared" si="7"/>
        <v>2361.5</v>
      </c>
      <c r="P191" s="1">
        <f t="shared" si="8"/>
        <v>54314.5</v>
      </c>
      <c r="Q191" s="1">
        <f>Table1[[#This Row],[Earned Basic Salary]]*20%</f>
        <v>10862.900000000001</v>
      </c>
      <c r="R191" s="1">
        <f>Table1[[#This Row],[Earned Basic Salary]]*10%</f>
        <v>5431.4500000000007</v>
      </c>
      <c r="S191" s="1">
        <f>Table1[[#This Row],[Earned Basic Salary]]*12%</f>
        <v>6517.74</v>
      </c>
      <c r="T191" s="1">
        <f>200</f>
        <v>200</v>
      </c>
      <c r="U191" s="1">
        <f>Table1[[#This Row],[PF]]+Table1[[#This Row],[Professional Tax]]</f>
        <v>6717.74</v>
      </c>
      <c r="V191" s="1">
        <f>Table1[[#This Row],[Overtime Hours]]*200</f>
        <v>1000</v>
      </c>
      <c r="W191" s="1">
        <f>Table1[[#This Row],[Earned Basic Salary]]+Table1[[#This Row],[HRA]]+Table1[[#This Row],[DA]]+Table1[[#This Row],[Overtime Pay]]</f>
        <v>71608.850000000006</v>
      </c>
      <c r="X191" s="1">
        <f>Table1[[#This Row],[Gross Salary]]-Table1[[#This Row],[Total Deduction]]</f>
        <v>64891.110000000008</v>
      </c>
      <c r="Y191" t="s">
        <v>37</v>
      </c>
      <c r="Z191" t="s">
        <v>38</v>
      </c>
      <c r="AA191" t="s">
        <v>933</v>
      </c>
      <c r="AB191" t="s">
        <v>934</v>
      </c>
    </row>
    <row r="192" spans="1:28" x14ac:dyDescent="0.3">
      <c r="A192" t="s">
        <v>935</v>
      </c>
      <c r="B192" t="s">
        <v>936</v>
      </c>
      <c r="C192">
        <v>45</v>
      </c>
      <c r="D192" t="s">
        <v>53</v>
      </c>
      <c r="E192" t="s">
        <v>32</v>
      </c>
      <c r="F192" t="s">
        <v>55</v>
      </c>
      <c r="G192" t="s">
        <v>937</v>
      </c>
      <c r="H192" t="s">
        <v>35</v>
      </c>
      <c r="I192" t="s">
        <v>36</v>
      </c>
      <c r="J192">
        <v>26</v>
      </c>
      <c r="K192">
        <v>24</v>
      </c>
      <c r="L192">
        <f t="shared" si="6"/>
        <v>2</v>
      </c>
      <c r="M192">
        <v>17</v>
      </c>
      <c r="N192">
        <v>28684</v>
      </c>
      <c r="O192" s="1">
        <f t="shared" si="7"/>
        <v>1103.2307692307693</v>
      </c>
      <c r="P192" s="1">
        <f t="shared" si="8"/>
        <v>26477.538461538461</v>
      </c>
      <c r="Q192" s="1">
        <f>Table1[[#This Row],[Earned Basic Salary]]*20%</f>
        <v>5295.5076923076922</v>
      </c>
      <c r="R192" s="1">
        <f>Table1[[#This Row],[Earned Basic Salary]]*10%</f>
        <v>2647.7538461538461</v>
      </c>
      <c r="S192" s="1">
        <f>Table1[[#This Row],[Earned Basic Salary]]*12%</f>
        <v>3177.3046153846153</v>
      </c>
      <c r="T192" s="1">
        <f>200</f>
        <v>200</v>
      </c>
      <c r="U192" s="1">
        <f>Table1[[#This Row],[PF]]+Table1[[#This Row],[Professional Tax]]</f>
        <v>3377.3046153846153</v>
      </c>
      <c r="V192" s="1">
        <f>Table1[[#This Row],[Overtime Hours]]*200</f>
        <v>3400</v>
      </c>
      <c r="W192" s="1">
        <f>Table1[[#This Row],[Earned Basic Salary]]+Table1[[#This Row],[HRA]]+Table1[[#This Row],[DA]]+Table1[[#This Row],[Overtime Pay]]</f>
        <v>37820.800000000003</v>
      </c>
      <c r="X192" s="1">
        <f>Table1[[#This Row],[Gross Salary]]-Table1[[#This Row],[Total Deduction]]</f>
        <v>34443.495384615388</v>
      </c>
      <c r="Y192" t="s">
        <v>37</v>
      </c>
      <c r="Z192" t="s">
        <v>48</v>
      </c>
      <c r="AA192" t="s">
        <v>938</v>
      </c>
      <c r="AB192" t="s">
        <v>939</v>
      </c>
    </row>
    <row r="193" spans="1:28" x14ac:dyDescent="0.3">
      <c r="A193" t="s">
        <v>940</v>
      </c>
      <c r="B193" t="s">
        <v>941</v>
      </c>
      <c r="C193">
        <v>41</v>
      </c>
      <c r="D193" t="s">
        <v>75</v>
      </c>
      <c r="E193" t="s">
        <v>121</v>
      </c>
      <c r="F193" t="s">
        <v>33</v>
      </c>
      <c r="G193" t="s">
        <v>942</v>
      </c>
      <c r="H193" t="s">
        <v>35</v>
      </c>
      <c r="I193" t="s">
        <v>36</v>
      </c>
      <c r="J193">
        <v>26</v>
      </c>
      <c r="K193">
        <v>24</v>
      </c>
      <c r="L193">
        <f t="shared" si="6"/>
        <v>2</v>
      </c>
      <c r="M193">
        <v>5</v>
      </c>
      <c r="N193">
        <v>55336</v>
      </c>
      <c r="O193" s="1">
        <f t="shared" si="7"/>
        <v>2128.3076923076924</v>
      </c>
      <c r="P193" s="1">
        <f t="shared" si="8"/>
        <v>51079.384615384617</v>
      </c>
      <c r="Q193" s="1">
        <f>Table1[[#This Row],[Earned Basic Salary]]*20%</f>
        <v>10215.876923076925</v>
      </c>
      <c r="R193" s="1">
        <f>Table1[[#This Row],[Earned Basic Salary]]*10%</f>
        <v>5107.9384615384624</v>
      </c>
      <c r="S193" s="1">
        <f>Table1[[#This Row],[Earned Basic Salary]]*12%</f>
        <v>6129.5261538461536</v>
      </c>
      <c r="T193" s="1">
        <f>200</f>
        <v>200</v>
      </c>
      <c r="U193" s="1">
        <f>Table1[[#This Row],[PF]]+Table1[[#This Row],[Professional Tax]]</f>
        <v>6329.5261538461536</v>
      </c>
      <c r="V193" s="1">
        <f>Table1[[#This Row],[Overtime Hours]]*200</f>
        <v>1000</v>
      </c>
      <c r="W193" s="1">
        <f>Table1[[#This Row],[Earned Basic Salary]]+Table1[[#This Row],[HRA]]+Table1[[#This Row],[DA]]+Table1[[#This Row],[Overtime Pay]]</f>
        <v>67403.200000000012</v>
      </c>
      <c r="X193" s="1">
        <f>Table1[[#This Row],[Gross Salary]]-Table1[[#This Row],[Total Deduction]]</f>
        <v>61073.673846153855</v>
      </c>
      <c r="Y193" t="s">
        <v>37</v>
      </c>
      <c r="Z193" t="s">
        <v>106</v>
      </c>
      <c r="AA193" t="s">
        <v>943</v>
      </c>
      <c r="AB193" t="s">
        <v>944</v>
      </c>
    </row>
    <row r="194" spans="1:28" x14ac:dyDescent="0.3">
      <c r="A194" t="s">
        <v>945</v>
      </c>
      <c r="B194" t="s">
        <v>598</v>
      </c>
      <c r="C194">
        <v>43</v>
      </c>
      <c r="D194" t="s">
        <v>133</v>
      </c>
      <c r="E194" t="s">
        <v>54</v>
      </c>
      <c r="F194" t="s">
        <v>55</v>
      </c>
      <c r="G194" t="s">
        <v>946</v>
      </c>
      <c r="H194" t="s">
        <v>35</v>
      </c>
      <c r="I194" t="s">
        <v>36</v>
      </c>
      <c r="J194">
        <v>26</v>
      </c>
      <c r="K194">
        <v>22</v>
      </c>
      <c r="L194">
        <f t="shared" si="6"/>
        <v>4</v>
      </c>
      <c r="M194">
        <v>9</v>
      </c>
      <c r="N194">
        <v>43436</v>
      </c>
      <c r="O194" s="1">
        <f t="shared" si="7"/>
        <v>1670.6153846153845</v>
      </c>
      <c r="P194" s="1">
        <f t="shared" si="8"/>
        <v>36753.538461538461</v>
      </c>
      <c r="Q194" s="1">
        <f>Table1[[#This Row],[Earned Basic Salary]]*20%</f>
        <v>7350.7076923076929</v>
      </c>
      <c r="R194" s="1">
        <f>Table1[[#This Row],[Earned Basic Salary]]*10%</f>
        <v>3675.3538461538465</v>
      </c>
      <c r="S194" s="1">
        <f>Table1[[#This Row],[Earned Basic Salary]]*12%</f>
        <v>4410.4246153846152</v>
      </c>
      <c r="T194" s="1">
        <f>200</f>
        <v>200</v>
      </c>
      <c r="U194" s="1">
        <f>Table1[[#This Row],[PF]]+Table1[[#This Row],[Professional Tax]]</f>
        <v>4610.4246153846152</v>
      </c>
      <c r="V194" s="1">
        <f>Table1[[#This Row],[Overtime Hours]]*200</f>
        <v>1800</v>
      </c>
      <c r="W194" s="1">
        <f>Table1[[#This Row],[Earned Basic Salary]]+Table1[[#This Row],[HRA]]+Table1[[#This Row],[DA]]+Table1[[#This Row],[Overtime Pay]]</f>
        <v>49579.6</v>
      </c>
      <c r="X194" s="1">
        <f>Table1[[#This Row],[Gross Salary]]-Table1[[#This Row],[Total Deduction]]</f>
        <v>44969.175384615381</v>
      </c>
      <c r="Y194" t="s">
        <v>37</v>
      </c>
      <c r="Z194" t="s">
        <v>95</v>
      </c>
      <c r="AA194" t="s">
        <v>947</v>
      </c>
      <c r="AB194" t="s">
        <v>948</v>
      </c>
    </row>
    <row r="195" spans="1:28" x14ac:dyDescent="0.3">
      <c r="A195" t="s">
        <v>949</v>
      </c>
      <c r="B195" t="s">
        <v>713</v>
      </c>
      <c r="C195">
        <v>24</v>
      </c>
      <c r="D195" t="s">
        <v>81</v>
      </c>
      <c r="E195" t="s">
        <v>62</v>
      </c>
      <c r="F195" t="s">
        <v>63</v>
      </c>
      <c r="G195" t="s">
        <v>950</v>
      </c>
      <c r="H195" t="s">
        <v>35</v>
      </c>
      <c r="I195" t="s">
        <v>36</v>
      </c>
      <c r="J195">
        <v>26</v>
      </c>
      <c r="K195">
        <v>25</v>
      </c>
      <c r="L195">
        <f t="shared" ref="L195:L258" si="9">J195-K195</f>
        <v>1</v>
      </c>
      <c r="M195">
        <v>6</v>
      </c>
      <c r="N195">
        <v>49536</v>
      </c>
      <c r="O195" s="1">
        <f t="shared" ref="O195:O258" si="10">N195/J195</f>
        <v>1905.2307692307693</v>
      </c>
      <c r="P195" s="1">
        <f t="shared" ref="P195:P258" si="11">O195*K195</f>
        <v>47630.769230769234</v>
      </c>
      <c r="Q195" s="1">
        <f>Table1[[#This Row],[Earned Basic Salary]]*20%</f>
        <v>9526.1538461538476</v>
      </c>
      <c r="R195" s="1">
        <f>Table1[[#This Row],[Earned Basic Salary]]*10%</f>
        <v>4763.0769230769238</v>
      </c>
      <c r="S195" s="1">
        <f>Table1[[#This Row],[Earned Basic Salary]]*12%</f>
        <v>5715.6923076923076</v>
      </c>
      <c r="T195" s="1">
        <f>200</f>
        <v>200</v>
      </c>
      <c r="U195" s="1">
        <f>Table1[[#This Row],[PF]]+Table1[[#This Row],[Professional Tax]]</f>
        <v>5915.6923076923076</v>
      </c>
      <c r="V195" s="1">
        <f>Table1[[#This Row],[Overtime Hours]]*200</f>
        <v>1200</v>
      </c>
      <c r="W195" s="1">
        <f>Table1[[#This Row],[Earned Basic Salary]]+Table1[[#This Row],[HRA]]+Table1[[#This Row],[DA]]+Table1[[#This Row],[Overtime Pay]]</f>
        <v>63120</v>
      </c>
      <c r="X195" s="1">
        <f>Table1[[#This Row],[Gross Salary]]-Table1[[#This Row],[Total Deduction]]</f>
        <v>57204.307692307695</v>
      </c>
      <c r="Y195" t="s">
        <v>37</v>
      </c>
      <c r="Z195" t="s">
        <v>106</v>
      </c>
      <c r="AA195" t="s">
        <v>951</v>
      </c>
      <c r="AB195" t="s">
        <v>952</v>
      </c>
    </row>
    <row r="196" spans="1:28" x14ac:dyDescent="0.3">
      <c r="A196" t="s">
        <v>953</v>
      </c>
      <c r="B196" t="s">
        <v>670</v>
      </c>
      <c r="C196">
        <v>46</v>
      </c>
      <c r="D196" t="s">
        <v>127</v>
      </c>
      <c r="E196" t="s">
        <v>54</v>
      </c>
      <c r="F196" t="s">
        <v>46</v>
      </c>
      <c r="G196" t="s">
        <v>954</v>
      </c>
      <c r="H196" t="s">
        <v>35</v>
      </c>
      <c r="I196" t="s">
        <v>36</v>
      </c>
      <c r="J196">
        <v>26</v>
      </c>
      <c r="K196">
        <v>23</v>
      </c>
      <c r="L196">
        <f t="shared" si="9"/>
        <v>3</v>
      </c>
      <c r="M196">
        <v>2</v>
      </c>
      <c r="N196">
        <v>64108</v>
      </c>
      <c r="O196" s="1">
        <f t="shared" si="10"/>
        <v>2465.6923076923076</v>
      </c>
      <c r="P196" s="1">
        <f t="shared" si="11"/>
        <v>56710.923076923078</v>
      </c>
      <c r="Q196" s="1">
        <f>Table1[[#This Row],[Earned Basic Salary]]*20%</f>
        <v>11342.184615384616</v>
      </c>
      <c r="R196" s="1">
        <f>Table1[[#This Row],[Earned Basic Salary]]*10%</f>
        <v>5671.0923076923082</v>
      </c>
      <c r="S196" s="1">
        <f>Table1[[#This Row],[Earned Basic Salary]]*12%</f>
        <v>6805.3107692307694</v>
      </c>
      <c r="T196" s="1">
        <f>200</f>
        <v>200</v>
      </c>
      <c r="U196" s="1">
        <f>Table1[[#This Row],[PF]]+Table1[[#This Row],[Professional Tax]]</f>
        <v>7005.3107692307694</v>
      </c>
      <c r="V196" s="1">
        <f>Table1[[#This Row],[Overtime Hours]]*200</f>
        <v>400</v>
      </c>
      <c r="W196" s="1">
        <f>Table1[[#This Row],[Earned Basic Salary]]+Table1[[#This Row],[HRA]]+Table1[[#This Row],[DA]]+Table1[[#This Row],[Overtime Pay]]</f>
        <v>74124.2</v>
      </c>
      <c r="X196" s="1">
        <f>Table1[[#This Row],[Gross Salary]]-Table1[[#This Row],[Total Deduction]]</f>
        <v>67118.889230769229</v>
      </c>
      <c r="Y196" t="s">
        <v>37</v>
      </c>
      <c r="Z196" t="s">
        <v>38</v>
      </c>
      <c r="AA196" t="s">
        <v>955</v>
      </c>
      <c r="AB196" t="s">
        <v>956</v>
      </c>
    </row>
    <row r="197" spans="1:28" x14ac:dyDescent="0.3">
      <c r="A197" t="s">
        <v>957</v>
      </c>
      <c r="B197" t="s">
        <v>958</v>
      </c>
      <c r="C197">
        <v>21</v>
      </c>
      <c r="D197" t="s">
        <v>127</v>
      </c>
      <c r="E197" t="s">
        <v>82</v>
      </c>
      <c r="F197" t="s">
        <v>46</v>
      </c>
      <c r="G197" t="s">
        <v>959</v>
      </c>
      <c r="H197" t="s">
        <v>35</v>
      </c>
      <c r="I197" t="s">
        <v>36</v>
      </c>
      <c r="J197">
        <v>26</v>
      </c>
      <c r="K197">
        <v>23</v>
      </c>
      <c r="L197">
        <f t="shared" si="9"/>
        <v>3</v>
      </c>
      <c r="M197">
        <v>2</v>
      </c>
      <c r="N197">
        <v>40684</v>
      </c>
      <c r="O197" s="1">
        <f t="shared" si="10"/>
        <v>1564.7692307692307</v>
      </c>
      <c r="P197" s="1">
        <f t="shared" si="11"/>
        <v>35989.692307692305</v>
      </c>
      <c r="Q197" s="1">
        <f>Table1[[#This Row],[Earned Basic Salary]]*20%</f>
        <v>7197.9384615384615</v>
      </c>
      <c r="R197" s="1">
        <f>Table1[[#This Row],[Earned Basic Salary]]*10%</f>
        <v>3598.9692307692308</v>
      </c>
      <c r="S197" s="1">
        <f>Table1[[#This Row],[Earned Basic Salary]]*12%</f>
        <v>4318.7630769230764</v>
      </c>
      <c r="T197" s="1">
        <f>200</f>
        <v>200</v>
      </c>
      <c r="U197" s="1">
        <f>Table1[[#This Row],[PF]]+Table1[[#This Row],[Professional Tax]]</f>
        <v>4518.7630769230764</v>
      </c>
      <c r="V197" s="1">
        <f>Table1[[#This Row],[Overtime Hours]]*200</f>
        <v>400</v>
      </c>
      <c r="W197" s="1">
        <f>Table1[[#This Row],[Earned Basic Salary]]+Table1[[#This Row],[HRA]]+Table1[[#This Row],[DA]]+Table1[[#This Row],[Overtime Pay]]</f>
        <v>47186.6</v>
      </c>
      <c r="X197" s="1">
        <f>Table1[[#This Row],[Gross Salary]]-Table1[[#This Row],[Total Deduction]]</f>
        <v>42667.836923076924</v>
      </c>
      <c r="Y197" t="s">
        <v>37</v>
      </c>
      <c r="Z197" t="s">
        <v>106</v>
      </c>
      <c r="AA197" t="s">
        <v>960</v>
      </c>
      <c r="AB197" t="s">
        <v>961</v>
      </c>
    </row>
    <row r="198" spans="1:28" x14ac:dyDescent="0.3">
      <c r="A198" t="s">
        <v>962</v>
      </c>
      <c r="B198" t="s">
        <v>295</v>
      </c>
      <c r="C198">
        <v>43</v>
      </c>
      <c r="D198" t="s">
        <v>127</v>
      </c>
      <c r="E198" t="s">
        <v>54</v>
      </c>
      <c r="F198" t="s">
        <v>69</v>
      </c>
      <c r="G198" t="s">
        <v>963</v>
      </c>
      <c r="H198" t="s">
        <v>35</v>
      </c>
      <c r="I198" t="s">
        <v>36</v>
      </c>
      <c r="J198">
        <v>26</v>
      </c>
      <c r="K198">
        <v>24</v>
      </c>
      <c r="L198">
        <f t="shared" si="9"/>
        <v>2</v>
      </c>
      <c r="M198">
        <v>17</v>
      </c>
      <c r="N198">
        <v>63809</v>
      </c>
      <c r="O198" s="1">
        <f t="shared" si="10"/>
        <v>2454.1923076923076</v>
      </c>
      <c r="P198" s="1">
        <f t="shared" si="11"/>
        <v>58900.615384615383</v>
      </c>
      <c r="Q198" s="1">
        <f>Table1[[#This Row],[Earned Basic Salary]]*20%</f>
        <v>11780.123076923077</v>
      </c>
      <c r="R198" s="1">
        <f>Table1[[#This Row],[Earned Basic Salary]]*10%</f>
        <v>5890.0615384615385</v>
      </c>
      <c r="S198" s="1">
        <f>Table1[[#This Row],[Earned Basic Salary]]*12%</f>
        <v>7068.0738461538458</v>
      </c>
      <c r="T198" s="1">
        <f>200</f>
        <v>200</v>
      </c>
      <c r="U198" s="1">
        <f>Table1[[#This Row],[PF]]+Table1[[#This Row],[Professional Tax]]</f>
        <v>7268.0738461538458</v>
      </c>
      <c r="V198" s="1">
        <f>Table1[[#This Row],[Overtime Hours]]*200</f>
        <v>3400</v>
      </c>
      <c r="W198" s="1">
        <f>Table1[[#This Row],[Earned Basic Salary]]+Table1[[#This Row],[HRA]]+Table1[[#This Row],[DA]]+Table1[[#This Row],[Overtime Pay]]</f>
        <v>79970.8</v>
      </c>
      <c r="X198" s="1">
        <f>Table1[[#This Row],[Gross Salary]]-Table1[[#This Row],[Total Deduction]]</f>
        <v>72702.726153846161</v>
      </c>
      <c r="Y198" t="s">
        <v>37</v>
      </c>
      <c r="Z198" t="s">
        <v>38</v>
      </c>
      <c r="AA198" t="s">
        <v>964</v>
      </c>
      <c r="AB198" t="s">
        <v>965</v>
      </c>
    </row>
    <row r="199" spans="1:28" x14ac:dyDescent="0.3">
      <c r="A199" t="s">
        <v>966</v>
      </c>
      <c r="B199" t="s">
        <v>490</v>
      </c>
      <c r="C199">
        <v>21</v>
      </c>
      <c r="D199" t="s">
        <v>53</v>
      </c>
      <c r="E199" t="s">
        <v>54</v>
      </c>
      <c r="F199" t="s">
        <v>33</v>
      </c>
      <c r="G199" t="s">
        <v>967</v>
      </c>
      <c r="H199" t="s">
        <v>35</v>
      </c>
      <c r="I199" t="s">
        <v>36</v>
      </c>
      <c r="J199">
        <v>26</v>
      </c>
      <c r="K199">
        <v>23</v>
      </c>
      <c r="L199">
        <f t="shared" si="9"/>
        <v>3</v>
      </c>
      <c r="M199">
        <v>12</v>
      </c>
      <c r="N199">
        <v>46395</v>
      </c>
      <c r="O199" s="1">
        <f t="shared" si="10"/>
        <v>1784.4230769230769</v>
      </c>
      <c r="P199" s="1">
        <f t="shared" si="11"/>
        <v>41041.730769230766</v>
      </c>
      <c r="Q199" s="1">
        <f>Table1[[#This Row],[Earned Basic Salary]]*20%</f>
        <v>8208.3461538461543</v>
      </c>
      <c r="R199" s="1">
        <f>Table1[[#This Row],[Earned Basic Salary]]*10%</f>
        <v>4104.1730769230771</v>
      </c>
      <c r="S199" s="1">
        <f>Table1[[#This Row],[Earned Basic Salary]]*12%</f>
        <v>4925.0076923076913</v>
      </c>
      <c r="T199" s="1">
        <f>200</f>
        <v>200</v>
      </c>
      <c r="U199" s="1">
        <f>Table1[[#This Row],[PF]]+Table1[[#This Row],[Professional Tax]]</f>
        <v>5125.0076923076913</v>
      </c>
      <c r="V199" s="1">
        <f>Table1[[#This Row],[Overtime Hours]]*200</f>
        <v>2400</v>
      </c>
      <c r="W199" s="1">
        <f>Table1[[#This Row],[Earned Basic Salary]]+Table1[[#This Row],[HRA]]+Table1[[#This Row],[DA]]+Table1[[#This Row],[Overtime Pay]]</f>
        <v>55754.25</v>
      </c>
      <c r="X199" s="1">
        <f>Table1[[#This Row],[Gross Salary]]-Table1[[#This Row],[Total Deduction]]</f>
        <v>50629.242307692308</v>
      </c>
      <c r="Y199" t="s">
        <v>37</v>
      </c>
      <c r="Z199" t="s">
        <v>48</v>
      </c>
      <c r="AA199" t="s">
        <v>968</v>
      </c>
      <c r="AB199" t="s">
        <v>969</v>
      </c>
    </row>
    <row r="200" spans="1:28" x14ac:dyDescent="0.3">
      <c r="A200" t="s">
        <v>970</v>
      </c>
      <c r="B200" t="s">
        <v>797</v>
      </c>
      <c r="C200">
        <v>31</v>
      </c>
      <c r="D200" t="s">
        <v>44</v>
      </c>
      <c r="E200" t="s">
        <v>121</v>
      </c>
      <c r="F200" t="s">
        <v>33</v>
      </c>
      <c r="G200" t="s">
        <v>971</v>
      </c>
      <c r="H200" t="s">
        <v>35</v>
      </c>
      <c r="I200" t="s">
        <v>36</v>
      </c>
      <c r="J200">
        <v>26</v>
      </c>
      <c r="K200">
        <v>22</v>
      </c>
      <c r="L200">
        <f t="shared" si="9"/>
        <v>4</v>
      </c>
      <c r="M200">
        <v>7</v>
      </c>
      <c r="N200">
        <v>68482</v>
      </c>
      <c r="O200" s="1">
        <f t="shared" si="10"/>
        <v>2633.9230769230771</v>
      </c>
      <c r="P200" s="1">
        <f t="shared" si="11"/>
        <v>57946.307692307695</v>
      </c>
      <c r="Q200" s="1">
        <f>Table1[[#This Row],[Earned Basic Salary]]*20%</f>
        <v>11589.26153846154</v>
      </c>
      <c r="R200" s="1">
        <f>Table1[[#This Row],[Earned Basic Salary]]*10%</f>
        <v>5794.6307692307701</v>
      </c>
      <c r="S200" s="1">
        <f>Table1[[#This Row],[Earned Basic Salary]]*12%</f>
        <v>6953.5569230769233</v>
      </c>
      <c r="T200" s="1">
        <f>200</f>
        <v>200</v>
      </c>
      <c r="U200" s="1">
        <f>Table1[[#This Row],[PF]]+Table1[[#This Row],[Professional Tax]]</f>
        <v>7153.5569230769233</v>
      </c>
      <c r="V200" s="1">
        <f>Table1[[#This Row],[Overtime Hours]]*200</f>
        <v>1400</v>
      </c>
      <c r="W200" s="1">
        <f>Table1[[#This Row],[Earned Basic Salary]]+Table1[[#This Row],[HRA]]+Table1[[#This Row],[DA]]+Table1[[#This Row],[Overtime Pay]]</f>
        <v>76730.200000000012</v>
      </c>
      <c r="X200" s="1">
        <f>Table1[[#This Row],[Gross Salary]]-Table1[[#This Row],[Total Deduction]]</f>
        <v>69576.643076923094</v>
      </c>
      <c r="Y200" t="s">
        <v>37</v>
      </c>
      <c r="Z200" t="s">
        <v>95</v>
      </c>
      <c r="AA200" t="s">
        <v>972</v>
      </c>
      <c r="AB200" t="s">
        <v>973</v>
      </c>
    </row>
    <row r="201" spans="1:28" x14ac:dyDescent="0.3">
      <c r="A201" t="s">
        <v>974</v>
      </c>
      <c r="B201" t="s">
        <v>844</v>
      </c>
      <c r="C201">
        <v>37</v>
      </c>
      <c r="D201" t="s">
        <v>53</v>
      </c>
      <c r="E201" t="s">
        <v>62</v>
      </c>
      <c r="F201" t="s">
        <v>63</v>
      </c>
      <c r="G201" t="s">
        <v>975</v>
      </c>
      <c r="H201" t="s">
        <v>35</v>
      </c>
      <c r="I201" t="s">
        <v>36</v>
      </c>
      <c r="J201">
        <v>26</v>
      </c>
      <c r="K201">
        <v>23</v>
      </c>
      <c r="L201">
        <f t="shared" si="9"/>
        <v>3</v>
      </c>
      <c r="M201">
        <v>15</v>
      </c>
      <c r="N201">
        <v>72143</v>
      </c>
      <c r="O201" s="1">
        <f t="shared" si="10"/>
        <v>2774.7307692307691</v>
      </c>
      <c r="P201" s="1">
        <f t="shared" si="11"/>
        <v>63818.807692307688</v>
      </c>
      <c r="Q201" s="1">
        <f>Table1[[#This Row],[Earned Basic Salary]]*20%</f>
        <v>12763.761538461538</v>
      </c>
      <c r="R201" s="1">
        <f>Table1[[#This Row],[Earned Basic Salary]]*10%</f>
        <v>6381.8807692307691</v>
      </c>
      <c r="S201" s="1">
        <f>Table1[[#This Row],[Earned Basic Salary]]*12%</f>
        <v>7658.2569230769222</v>
      </c>
      <c r="T201" s="1">
        <f>200</f>
        <v>200</v>
      </c>
      <c r="U201" s="1">
        <f>Table1[[#This Row],[PF]]+Table1[[#This Row],[Professional Tax]]</f>
        <v>7858.2569230769222</v>
      </c>
      <c r="V201" s="1">
        <f>Table1[[#This Row],[Overtime Hours]]*200</f>
        <v>3000</v>
      </c>
      <c r="W201" s="1">
        <f>Table1[[#This Row],[Earned Basic Salary]]+Table1[[#This Row],[HRA]]+Table1[[#This Row],[DA]]+Table1[[#This Row],[Overtime Pay]]</f>
        <v>85964.45</v>
      </c>
      <c r="X201" s="1">
        <f>Table1[[#This Row],[Gross Salary]]-Table1[[#This Row],[Total Deduction]]</f>
        <v>78106.193076923082</v>
      </c>
      <c r="Y201" t="s">
        <v>37</v>
      </c>
      <c r="Z201" t="s">
        <v>106</v>
      </c>
      <c r="AA201" t="s">
        <v>976</v>
      </c>
      <c r="AB201" t="s">
        <v>977</v>
      </c>
    </row>
    <row r="202" spans="1:28" x14ac:dyDescent="0.3">
      <c r="A202" t="s">
        <v>978</v>
      </c>
      <c r="B202" t="s">
        <v>979</v>
      </c>
      <c r="C202">
        <v>52</v>
      </c>
      <c r="D202" t="s">
        <v>31</v>
      </c>
      <c r="E202" t="s">
        <v>82</v>
      </c>
      <c r="F202" t="s">
        <v>33</v>
      </c>
      <c r="G202" t="s">
        <v>980</v>
      </c>
      <c r="H202" t="s">
        <v>35</v>
      </c>
      <c r="I202" t="s">
        <v>36</v>
      </c>
      <c r="J202">
        <v>26</v>
      </c>
      <c r="K202">
        <v>23</v>
      </c>
      <c r="L202">
        <f t="shared" si="9"/>
        <v>3</v>
      </c>
      <c r="M202">
        <v>12</v>
      </c>
      <c r="N202">
        <v>54916</v>
      </c>
      <c r="O202" s="1">
        <f t="shared" si="10"/>
        <v>2112.1538461538462</v>
      </c>
      <c r="P202" s="1">
        <f t="shared" si="11"/>
        <v>48579.538461538461</v>
      </c>
      <c r="Q202" s="1">
        <f>Table1[[#This Row],[Earned Basic Salary]]*20%</f>
        <v>9715.9076923076918</v>
      </c>
      <c r="R202" s="1">
        <f>Table1[[#This Row],[Earned Basic Salary]]*10%</f>
        <v>4857.9538461538459</v>
      </c>
      <c r="S202" s="1">
        <f>Table1[[#This Row],[Earned Basic Salary]]*12%</f>
        <v>5829.5446153846151</v>
      </c>
      <c r="T202" s="1">
        <f>200</f>
        <v>200</v>
      </c>
      <c r="U202" s="1">
        <f>Table1[[#This Row],[PF]]+Table1[[#This Row],[Professional Tax]]</f>
        <v>6029.5446153846151</v>
      </c>
      <c r="V202" s="1">
        <f>Table1[[#This Row],[Overtime Hours]]*200</f>
        <v>2400</v>
      </c>
      <c r="W202" s="1">
        <f>Table1[[#This Row],[Earned Basic Salary]]+Table1[[#This Row],[HRA]]+Table1[[#This Row],[DA]]+Table1[[#This Row],[Overtime Pay]]</f>
        <v>65553.399999999994</v>
      </c>
      <c r="X202" s="1">
        <f>Table1[[#This Row],[Gross Salary]]-Table1[[#This Row],[Total Deduction]]</f>
        <v>59523.855384615381</v>
      </c>
      <c r="Y202" t="s">
        <v>37</v>
      </c>
      <c r="Z202" t="s">
        <v>38</v>
      </c>
      <c r="AA202" t="s">
        <v>981</v>
      </c>
      <c r="AB202" t="s">
        <v>982</v>
      </c>
    </row>
    <row r="203" spans="1:28" x14ac:dyDescent="0.3">
      <c r="A203" t="s">
        <v>983</v>
      </c>
      <c r="B203" t="s">
        <v>305</v>
      </c>
      <c r="C203">
        <v>33</v>
      </c>
      <c r="D203" t="s">
        <v>127</v>
      </c>
      <c r="E203" t="s">
        <v>62</v>
      </c>
      <c r="F203" t="s">
        <v>89</v>
      </c>
      <c r="G203" t="s">
        <v>984</v>
      </c>
      <c r="H203" t="s">
        <v>35</v>
      </c>
      <c r="I203" t="s">
        <v>36</v>
      </c>
      <c r="J203">
        <v>26</v>
      </c>
      <c r="K203">
        <v>24</v>
      </c>
      <c r="L203">
        <f t="shared" si="9"/>
        <v>2</v>
      </c>
      <c r="M203">
        <v>12</v>
      </c>
      <c r="N203">
        <v>76886</v>
      </c>
      <c r="O203" s="1">
        <f t="shared" si="10"/>
        <v>2957.1538461538462</v>
      </c>
      <c r="P203" s="1">
        <f t="shared" si="11"/>
        <v>70971.692307692312</v>
      </c>
      <c r="Q203" s="1">
        <f>Table1[[#This Row],[Earned Basic Salary]]*20%</f>
        <v>14194.338461538464</v>
      </c>
      <c r="R203" s="1">
        <f>Table1[[#This Row],[Earned Basic Salary]]*10%</f>
        <v>7097.1692307692319</v>
      </c>
      <c r="S203" s="1">
        <f>Table1[[#This Row],[Earned Basic Salary]]*12%</f>
        <v>8516.6030769230765</v>
      </c>
      <c r="T203" s="1">
        <f>200</f>
        <v>200</v>
      </c>
      <c r="U203" s="1">
        <f>Table1[[#This Row],[PF]]+Table1[[#This Row],[Professional Tax]]</f>
        <v>8716.6030769230765</v>
      </c>
      <c r="V203" s="1">
        <f>Table1[[#This Row],[Overtime Hours]]*200</f>
        <v>2400</v>
      </c>
      <c r="W203" s="1">
        <f>Table1[[#This Row],[Earned Basic Salary]]+Table1[[#This Row],[HRA]]+Table1[[#This Row],[DA]]+Table1[[#This Row],[Overtime Pay]]</f>
        <v>94663.2</v>
      </c>
      <c r="X203" s="1">
        <f>Table1[[#This Row],[Gross Salary]]-Table1[[#This Row],[Total Deduction]]</f>
        <v>85946.596923076926</v>
      </c>
      <c r="Y203" t="s">
        <v>37</v>
      </c>
      <c r="Z203" t="s">
        <v>38</v>
      </c>
      <c r="AA203" t="s">
        <v>985</v>
      </c>
      <c r="AB203" t="s">
        <v>986</v>
      </c>
    </row>
    <row r="204" spans="1:28" x14ac:dyDescent="0.3">
      <c r="A204" t="s">
        <v>987</v>
      </c>
      <c r="B204" t="s">
        <v>988</v>
      </c>
      <c r="C204">
        <v>54</v>
      </c>
      <c r="D204" t="s">
        <v>61</v>
      </c>
      <c r="E204" t="s">
        <v>121</v>
      </c>
      <c r="F204" t="s">
        <v>83</v>
      </c>
      <c r="G204" t="s">
        <v>989</v>
      </c>
      <c r="H204" t="s">
        <v>35</v>
      </c>
      <c r="I204" t="s">
        <v>36</v>
      </c>
      <c r="J204">
        <v>26</v>
      </c>
      <c r="K204">
        <v>25</v>
      </c>
      <c r="L204">
        <f t="shared" si="9"/>
        <v>1</v>
      </c>
      <c r="M204">
        <v>7</v>
      </c>
      <c r="N204">
        <v>57800</v>
      </c>
      <c r="O204" s="1">
        <f t="shared" si="10"/>
        <v>2223.0769230769229</v>
      </c>
      <c r="P204" s="1">
        <f t="shared" si="11"/>
        <v>55576.923076923071</v>
      </c>
      <c r="Q204" s="1">
        <f>Table1[[#This Row],[Earned Basic Salary]]*20%</f>
        <v>11115.384615384615</v>
      </c>
      <c r="R204" s="1">
        <f>Table1[[#This Row],[Earned Basic Salary]]*10%</f>
        <v>5557.6923076923076</v>
      </c>
      <c r="S204" s="1">
        <f>Table1[[#This Row],[Earned Basic Salary]]*12%</f>
        <v>6669.2307692307686</v>
      </c>
      <c r="T204" s="1">
        <f>200</f>
        <v>200</v>
      </c>
      <c r="U204" s="1">
        <f>Table1[[#This Row],[PF]]+Table1[[#This Row],[Professional Tax]]</f>
        <v>6869.2307692307686</v>
      </c>
      <c r="V204" s="1">
        <f>Table1[[#This Row],[Overtime Hours]]*200</f>
        <v>1400</v>
      </c>
      <c r="W204" s="1">
        <f>Table1[[#This Row],[Earned Basic Salary]]+Table1[[#This Row],[HRA]]+Table1[[#This Row],[DA]]+Table1[[#This Row],[Overtime Pay]]</f>
        <v>73650</v>
      </c>
      <c r="X204" s="1">
        <f>Table1[[#This Row],[Gross Salary]]-Table1[[#This Row],[Total Deduction]]</f>
        <v>66780.769230769234</v>
      </c>
      <c r="Y204" t="s">
        <v>37</v>
      </c>
      <c r="Z204" t="s">
        <v>38</v>
      </c>
      <c r="AA204" t="s">
        <v>990</v>
      </c>
      <c r="AB204" t="s">
        <v>991</v>
      </c>
    </row>
    <row r="205" spans="1:28" x14ac:dyDescent="0.3">
      <c r="A205" t="s">
        <v>992</v>
      </c>
      <c r="B205" t="s">
        <v>236</v>
      </c>
      <c r="C205">
        <v>33</v>
      </c>
      <c r="D205" t="s">
        <v>75</v>
      </c>
      <c r="E205" t="s">
        <v>82</v>
      </c>
      <c r="F205" t="s">
        <v>55</v>
      </c>
      <c r="G205" t="s">
        <v>993</v>
      </c>
      <c r="H205" t="s">
        <v>35</v>
      </c>
      <c r="I205" t="s">
        <v>36</v>
      </c>
      <c r="J205">
        <v>26</v>
      </c>
      <c r="K205">
        <v>22</v>
      </c>
      <c r="L205">
        <f t="shared" si="9"/>
        <v>4</v>
      </c>
      <c r="M205">
        <v>7</v>
      </c>
      <c r="N205">
        <v>61981</v>
      </c>
      <c r="O205" s="1">
        <f t="shared" si="10"/>
        <v>2383.8846153846152</v>
      </c>
      <c r="P205" s="1">
        <f t="shared" si="11"/>
        <v>52445.461538461532</v>
      </c>
      <c r="Q205" s="1">
        <f>Table1[[#This Row],[Earned Basic Salary]]*20%</f>
        <v>10489.092307692306</v>
      </c>
      <c r="R205" s="1">
        <f>Table1[[#This Row],[Earned Basic Salary]]*10%</f>
        <v>5244.5461538461532</v>
      </c>
      <c r="S205" s="1">
        <f>Table1[[#This Row],[Earned Basic Salary]]*12%</f>
        <v>6293.455384615384</v>
      </c>
      <c r="T205" s="1">
        <f>200</f>
        <v>200</v>
      </c>
      <c r="U205" s="1">
        <f>Table1[[#This Row],[PF]]+Table1[[#This Row],[Professional Tax]]</f>
        <v>6493.455384615384</v>
      </c>
      <c r="V205" s="1">
        <f>Table1[[#This Row],[Overtime Hours]]*200</f>
        <v>1400</v>
      </c>
      <c r="W205" s="1">
        <f>Table1[[#This Row],[Earned Basic Salary]]+Table1[[#This Row],[HRA]]+Table1[[#This Row],[DA]]+Table1[[#This Row],[Overtime Pay]]</f>
        <v>69579.099999999991</v>
      </c>
      <c r="X205" s="1">
        <f>Table1[[#This Row],[Gross Salary]]-Table1[[#This Row],[Total Deduction]]</f>
        <v>63085.644615384605</v>
      </c>
      <c r="Y205" t="s">
        <v>37</v>
      </c>
      <c r="Z205" t="s">
        <v>38</v>
      </c>
      <c r="AA205" t="s">
        <v>994</v>
      </c>
      <c r="AB205" t="s">
        <v>995</v>
      </c>
    </row>
    <row r="206" spans="1:28" x14ac:dyDescent="0.3">
      <c r="A206" t="s">
        <v>996</v>
      </c>
      <c r="B206" t="s">
        <v>997</v>
      </c>
      <c r="C206">
        <v>44</v>
      </c>
      <c r="D206" t="s">
        <v>133</v>
      </c>
      <c r="E206" t="s">
        <v>121</v>
      </c>
      <c r="F206" t="s">
        <v>83</v>
      </c>
      <c r="G206" t="s">
        <v>998</v>
      </c>
      <c r="H206" t="s">
        <v>35</v>
      </c>
      <c r="I206" t="s">
        <v>36</v>
      </c>
      <c r="J206">
        <v>26</v>
      </c>
      <c r="K206">
        <v>24</v>
      </c>
      <c r="L206">
        <f t="shared" si="9"/>
        <v>2</v>
      </c>
      <c r="M206">
        <v>7</v>
      </c>
      <c r="N206">
        <v>20873</v>
      </c>
      <c r="O206" s="1">
        <f t="shared" si="10"/>
        <v>802.80769230769226</v>
      </c>
      <c r="P206" s="1">
        <f t="shared" si="11"/>
        <v>19267.384615384613</v>
      </c>
      <c r="Q206" s="1">
        <f>Table1[[#This Row],[Earned Basic Salary]]*20%</f>
        <v>3853.476923076923</v>
      </c>
      <c r="R206" s="1">
        <f>Table1[[#This Row],[Earned Basic Salary]]*10%</f>
        <v>1926.7384615384615</v>
      </c>
      <c r="S206" s="1">
        <f>Table1[[#This Row],[Earned Basic Salary]]*12%</f>
        <v>2312.0861538461536</v>
      </c>
      <c r="T206" s="1">
        <f>200</f>
        <v>200</v>
      </c>
      <c r="U206" s="1">
        <f>Table1[[#This Row],[PF]]+Table1[[#This Row],[Professional Tax]]</f>
        <v>2512.0861538461536</v>
      </c>
      <c r="V206" s="1">
        <f>Table1[[#This Row],[Overtime Hours]]*200</f>
        <v>1400</v>
      </c>
      <c r="W206" s="1">
        <f>Table1[[#This Row],[Earned Basic Salary]]+Table1[[#This Row],[HRA]]+Table1[[#This Row],[DA]]+Table1[[#This Row],[Overtime Pay]]</f>
        <v>26447.599999999999</v>
      </c>
      <c r="X206" s="1">
        <f>Table1[[#This Row],[Gross Salary]]-Table1[[#This Row],[Total Deduction]]</f>
        <v>23935.513846153844</v>
      </c>
      <c r="Y206" t="s">
        <v>37</v>
      </c>
      <c r="Z206" t="s">
        <v>95</v>
      </c>
      <c r="AA206" t="s">
        <v>999</v>
      </c>
      <c r="AB206" t="s">
        <v>1000</v>
      </c>
    </row>
    <row r="207" spans="1:28" x14ac:dyDescent="0.3">
      <c r="A207" t="s">
        <v>1001</v>
      </c>
      <c r="B207" t="s">
        <v>1002</v>
      </c>
      <c r="C207">
        <v>35</v>
      </c>
      <c r="D207" t="s">
        <v>61</v>
      </c>
      <c r="E207" t="s">
        <v>121</v>
      </c>
      <c r="F207" t="s">
        <v>46</v>
      </c>
      <c r="G207" t="s">
        <v>1003</v>
      </c>
      <c r="H207" t="s">
        <v>35</v>
      </c>
      <c r="I207" t="s">
        <v>36</v>
      </c>
      <c r="J207">
        <v>26</v>
      </c>
      <c r="K207">
        <v>24</v>
      </c>
      <c r="L207">
        <f t="shared" si="9"/>
        <v>2</v>
      </c>
      <c r="M207">
        <v>11</v>
      </c>
      <c r="N207">
        <v>24831</v>
      </c>
      <c r="O207" s="1">
        <f t="shared" si="10"/>
        <v>955.03846153846155</v>
      </c>
      <c r="P207" s="1">
        <f t="shared" si="11"/>
        <v>22920.923076923078</v>
      </c>
      <c r="Q207" s="1">
        <f>Table1[[#This Row],[Earned Basic Salary]]*20%</f>
        <v>4584.1846153846154</v>
      </c>
      <c r="R207" s="1">
        <f>Table1[[#This Row],[Earned Basic Salary]]*10%</f>
        <v>2292.0923076923077</v>
      </c>
      <c r="S207" s="1">
        <f>Table1[[#This Row],[Earned Basic Salary]]*12%</f>
        <v>2750.5107692307693</v>
      </c>
      <c r="T207" s="1">
        <f>200</f>
        <v>200</v>
      </c>
      <c r="U207" s="1">
        <f>Table1[[#This Row],[PF]]+Table1[[#This Row],[Professional Tax]]</f>
        <v>2950.5107692307693</v>
      </c>
      <c r="V207" s="1">
        <f>Table1[[#This Row],[Overtime Hours]]*200</f>
        <v>2200</v>
      </c>
      <c r="W207" s="1">
        <f>Table1[[#This Row],[Earned Basic Salary]]+Table1[[#This Row],[HRA]]+Table1[[#This Row],[DA]]+Table1[[#This Row],[Overtime Pay]]</f>
        <v>31997.200000000001</v>
      </c>
      <c r="X207" s="1">
        <f>Table1[[#This Row],[Gross Salary]]-Table1[[#This Row],[Total Deduction]]</f>
        <v>29046.689230769232</v>
      </c>
      <c r="Y207" t="s">
        <v>37</v>
      </c>
      <c r="Z207" t="s">
        <v>106</v>
      </c>
      <c r="AA207" t="s">
        <v>1004</v>
      </c>
      <c r="AB207" t="s">
        <v>1005</v>
      </c>
    </row>
    <row r="208" spans="1:28" x14ac:dyDescent="0.3">
      <c r="A208" t="s">
        <v>1006</v>
      </c>
      <c r="B208" t="s">
        <v>387</v>
      </c>
      <c r="C208">
        <v>54</v>
      </c>
      <c r="D208" t="s">
        <v>53</v>
      </c>
      <c r="E208" t="s">
        <v>82</v>
      </c>
      <c r="F208" t="s">
        <v>55</v>
      </c>
      <c r="G208" t="s">
        <v>1007</v>
      </c>
      <c r="H208" t="s">
        <v>35</v>
      </c>
      <c r="I208" t="s">
        <v>36</v>
      </c>
      <c r="J208">
        <v>26</v>
      </c>
      <c r="K208">
        <v>21</v>
      </c>
      <c r="L208">
        <f t="shared" si="9"/>
        <v>5</v>
      </c>
      <c r="M208">
        <v>5</v>
      </c>
      <c r="N208">
        <v>73644</v>
      </c>
      <c r="O208" s="1">
        <f t="shared" si="10"/>
        <v>2832.4615384615386</v>
      </c>
      <c r="P208" s="1">
        <f t="shared" si="11"/>
        <v>59481.692307692312</v>
      </c>
      <c r="Q208" s="1">
        <f>Table1[[#This Row],[Earned Basic Salary]]*20%</f>
        <v>11896.338461538464</v>
      </c>
      <c r="R208" s="1">
        <f>Table1[[#This Row],[Earned Basic Salary]]*10%</f>
        <v>5948.1692307692319</v>
      </c>
      <c r="S208" s="1">
        <f>Table1[[#This Row],[Earned Basic Salary]]*12%</f>
        <v>7137.8030769230772</v>
      </c>
      <c r="T208" s="1">
        <f>200</f>
        <v>200</v>
      </c>
      <c r="U208" s="1">
        <f>Table1[[#This Row],[PF]]+Table1[[#This Row],[Professional Tax]]</f>
        <v>7337.8030769230772</v>
      </c>
      <c r="V208" s="1">
        <f>Table1[[#This Row],[Overtime Hours]]*200</f>
        <v>1000</v>
      </c>
      <c r="W208" s="1">
        <f>Table1[[#This Row],[Earned Basic Salary]]+Table1[[#This Row],[HRA]]+Table1[[#This Row],[DA]]+Table1[[#This Row],[Overtime Pay]]</f>
        <v>78326.2</v>
      </c>
      <c r="X208" s="1">
        <f>Table1[[#This Row],[Gross Salary]]-Table1[[#This Row],[Total Deduction]]</f>
        <v>70988.396923076914</v>
      </c>
      <c r="Y208" t="s">
        <v>37</v>
      </c>
      <c r="Z208" t="s">
        <v>48</v>
      </c>
      <c r="AA208" t="s">
        <v>1008</v>
      </c>
      <c r="AB208" t="s">
        <v>1009</v>
      </c>
    </row>
    <row r="209" spans="1:28" x14ac:dyDescent="0.3">
      <c r="A209" t="s">
        <v>1010</v>
      </c>
      <c r="B209" t="s">
        <v>1011</v>
      </c>
      <c r="C209">
        <v>25</v>
      </c>
      <c r="D209" t="s">
        <v>53</v>
      </c>
      <c r="E209" t="s">
        <v>32</v>
      </c>
      <c r="F209" t="s">
        <v>89</v>
      </c>
      <c r="G209" t="s">
        <v>1012</v>
      </c>
      <c r="H209" t="s">
        <v>35</v>
      </c>
      <c r="I209" t="s">
        <v>36</v>
      </c>
      <c r="J209">
        <v>26</v>
      </c>
      <c r="K209">
        <v>23</v>
      </c>
      <c r="L209">
        <f t="shared" si="9"/>
        <v>3</v>
      </c>
      <c r="M209">
        <v>10</v>
      </c>
      <c r="N209">
        <v>23551</v>
      </c>
      <c r="O209" s="1">
        <f t="shared" si="10"/>
        <v>905.80769230769226</v>
      </c>
      <c r="P209" s="1">
        <f t="shared" si="11"/>
        <v>20833.576923076922</v>
      </c>
      <c r="Q209" s="1">
        <f>Table1[[#This Row],[Earned Basic Salary]]*20%</f>
        <v>4166.7153846153842</v>
      </c>
      <c r="R209" s="1">
        <f>Table1[[#This Row],[Earned Basic Salary]]*10%</f>
        <v>2083.3576923076921</v>
      </c>
      <c r="S209" s="1">
        <f>Table1[[#This Row],[Earned Basic Salary]]*12%</f>
        <v>2500.0292307692307</v>
      </c>
      <c r="T209" s="1">
        <f>200</f>
        <v>200</v>
      </c>
      <c r="U209" s="1">
        <f>Table1[[#This Row],[PF]]+Table1[[#This Row],[Professional Tax]]</f>
        <v>2700.0292307692307</v>
      </c>
      <c r="V209" s="1">
        <f>Table1[[#This Row],[Overtime Hours]]*200</f>
        <v>2000</v>
      </c>
      <c r="W209" s="1">
        <f>Table1[[#This Row],[Earned Basic Salary]]+Table1[[#This Row],[HRA]]+Table1[[#This Row],[DA]]+Table1[[#This Row],[Overtime Pay]]</f>
        <v>29083.649999999998</v>
      </c>
      <c r="X209" s="1">
        <f>Table1[[#This Row],[Gross Salary]]-Table1[[#This Row],[Total Deduction]]</f>
        <v>26383.620769230765</v>
      </c>
      <c r="Y209" t="s">
        <v>37</v>
      </c>
      <c r="Z209" t="s">
        <v>95</v>
      </c>
      <c r="AA209" t="s">
        <v>1013</v>
      </c>
      <c r="AB209" t="s">
        <v>1014</v>
      </c>
    </row>
    <row r="210" spans="1:28" x14ac:dyDescent="0.3">
      <c r="A210" t="s">
        <v>1015</v>
      </c>
      <c r="B210" t="s">
        <v>1016</v>
      </c>
      <c r="C210">
        <v>48</v>
      </c>
      <c r="D210" t="s">
        <v>81</v>
      </c>
      <c r="E210" t="s">
        <v>82</v>
      </c>
      <c r="F210" t="s">
        <v>83</v>
      </c>
      <c r="G210" t="s">
        <v>1017</v>
      </c>
      <c r="H210" t="s">
        <v>35</v>
      </c>
      <c r="I210" t="s">
        <v>36</v>
      </c>
      <c r="J210">
        <v>26</v>
      </c>
      <c r="K210">
        <v>25</v>
      </c>
      <c r="L210">
        <f t="shared" si="9"/>
        <v>1</v>
      </c>
      <c r="M210">
        <v>10</v>
      </c>
      <c r="N210">
        <v>71022</v>
      </c>
      <c r="O210" s="1">
        <f t="shared" si="10"/>
        <v>2731.6153846153848</v>
      </c>
      <c r="P210" s="1">
        <f t="shared" si="11"/>
        <v>68290.384615384624</v>
      </c>
      <c r="Q210" s="1">
        <f>Table1[[#This Row],[Earned Basic Salary]]*20%</f>
        <v>13658.076923076926</v>
      </c>
      <c r="R210" s="1">
        <f>Table1[[#This Row],[Earned Basic Salary]]*10%</f>
        <v>6829.0384615384628</v>
      </c>
      <c r="S210" s="1">
        <f>Table1[[#This Row],[Earned Basic Salary]]*12%</f>
        <v>8194.8461538461543</v>
      </c>
      <c r="T210" s="1">
        <f>200</f>
        <v>200</v>
      </c>
      <c r="U210" s="1">
        <f>Table1[[#This Row],[PF]]+Table1[[#This Row],[Professional Tax]]</f>
        <v>8394.8461538461543</v>
      </c>
      <c r="V210" s="1">
        <f>Table1[[#This Row],[Overtime Hours]]*200</f>
        <v>2000</v>
      </c>
      <c r="W210" s="1">
        <f>Table1[[#This Row],[Earned Basic Salary]]+Table1[[#This Row],[HRA]]+Table1[[#This Row],[DA]]+Table1[[#This Row],[Overtime Pay]]</f>
        <v>90777.500000000015</v>
      </c>
      <c r="X210" s="1">
        <f>Table1[[#This Row],[Gross Salary]]-Table1[[#This Row],[Total Deduction]]</f>
        <v>82382.653846153858</v>
      </c>
      <c r="Y210" t="s">
        <v>37</v>
      </c>
      <c r="Z210" t="s">
        <v>48</v>
      </c>
      <c r="AA210" t="s">
        <v>1018</v>
      </c>
      <c r="AB210" t="s">
        <v>1019</v>
      </c>
    </row>
    <row r="211" spans="1:28" x14ac:dyDescent="0.3">
      <c r="A211" t="s">
        <v>1020</v>
      </c>
      <c r="B211" t="s">
        <v>1021</v>
      </c>
      <c r="C211">
        <v>35</v>
      </c>
      <c r="D211" t="s">
        <v>44</v>
      </c>
      <c r="E211" t="s">
        <v>82</v>
      </c>
      <c r="F211" t="s">
        <v>89</v>
      </c>
      <c r="G211" t="s">
        <v>1022</v>
      </c>
      <c r="H211" t="s">
        <v>35</v>
      </c>
      <c r="I211" t="s">
        <v>36</v>
      </c>
      <c r="J211">
        <v>26</v>
      </c>
      <c r="K211">
        <v>26</v>
      </c>
      <c r="L211">
        <f t="shared" si="9"/>
        <v>0</v>
      </c>
      <c r="M211">
        <v>15</v>
      </c>
      <c r="N211">
        <v>56745</v>
      </c>
      <c r="O211" s="1">
        <f t="shared" si="10"/>
        <v>2182.5</v>
      </c>
      <c r="P211" s="1">
        <f t="shared" si="11"/>
        <v>56745</v>
      </c>
      <c r="Q211" s="1">
        <f>Table1[[#This Row],[Earned Basic Salary]]*20%</f>
        <v>11349</v>
      </c>
      <c r="R211" s="1">
        <f>Table1[[#This Row],[Earned Basic Salary]]*10%</f>
        <v>5674.5</v>
      </c>
      <c r="S211" s="1">
        <f>Table1[[#This Row],[Earned Basic Salary]]*12%</f>
        <v>6809.4</v>
      </c>
      <c r="T211" s="1">
        <f>200</f>
        <v>200</v>
      </c>
      <c r="U211" s="1">
        <f>Table1[[#This Row],[PF]]+Table1[[#This Row],[Professional Tax]]</f>
        <v>7009.4</v>
      </c>
      <c r="V211" s="1">
        <f>Table1[[#This Row],[Overtime Hours]]*200</f>
        <v>3000</v>
      </c>
      <c r="W211" s="1">
        <f>Table1[[#This Row],[Earned Basic Salary]]+Table1[[#This Row],[HRA]]+Table1[[#This Row],[DA]]+Table1[[#This Row],[Overtime Pay]]</f>
        <v>76768.5</v>
      </c>
      <c r="X211" s="1">
        <f>Table1[[#This Row],[Gross Salary]]-Table1[[#This Row],[Total Deduction]]</f>
        <v>69759.100000000006</v>
      </c>
      <c r="Y211" t="s">
        <v>37</v>
      </c>
      <c r="Z211" t="s">
        <v>48</v>
      </c>
      <c r="AA211" t="s">
        <v>1023</v>
      </c>
      <c r="AB211" t="s">
        <v>1024</v>
      </c>
    </row>
    <row r="212" spans="1:28" x14ac:dyDescent="0.3">
      <c r="A212" t="s">
        <v>1025</v>
      </c>
      <c r="B212" t="s">
        <v>231</v>
      </c>
      <c r="C212">
        <v>38</v>
      </c>
      <c r="D212" t="s">
        <v>133</v>
      </c>
      <c r="E212" t="s">
        <v>82</v>
      </c>
      <c r="F212" t="s">
        <v>83</v>
      </c>
      <c r="G212" t="s">
        <v>1026</v>
      </c>
      <c r="H212" t="s">
        <v>35</v>
      </c>
      <c r="I212" t="s">
        <v>36</v>
      </c>
      <c r="J212">
        <v>26</v>
      </c>
      <c r="K212">
        <v>26</v>
      </c>
      <c r="L212">
        <f t="shared" si="9"/>
        <v>0</v>
      </c>
      <c r="M212">
        <v>12</v>
      </c>
      <c r="N212">
        <v>60535</v>
      </c>
      <c r="O212" s="1">
        <f t="shared" si="10"/>
        <v>2328.2692307692309</v>
      </c>
      <c r="P212" s="1">
        <f t="shared" si="11"/>
        <v>60535.000000000007</v>
      </c>
      <c r="Q212" s="1">
        <f>Table1[[#This Row],[Earned Basic Salary]]*20%</f>
        <v>12107.000000000002</v>
      </c>
      <c r="R212" s="1">
        <f>Table1[[#This Row],[Earned Basic Salary]]*10%</f>
        <v>6053.5000000000009</v>
      </c>
      <c r="S212" s="1">
        <f>Table1[[#This Row],[Earned Basic Salary]]*12%</f>
        <v>7264.2000000000007</v>
      </c>
      <c r="T212" s="1">
        <f>200</f>
        <v>200</v>
      </c>
      <c r="U212" s="1">
        <f>Table1[[#This Row],[PF]]+Table1[[#This Row],[Professional Tax]]</f>
        <v>7464.2000000000007</v>
      </c>
      <c r="V212" s="1">
        <f>Table1[[#This Row],[Overtime Hours]]*200</f>
        <v>2400</v>
      </c>
      <c r="W212" s="1">
        <f>Table1[[#This Row],[Earned Basic Salary]]+Table1[[#This Row],[HRA]]+Table1[[#This Row],[DA]]+Table1[[#This Row],[Overtime Pay]]</f>
        <v>81095.500000000015</v>
      </c>
      <c r="X212" s="1">
        <f>Table1[[#This Row],[Gross Salary]]-Table1[[#This Row],[Total Deduction]]</f>
        <v>73631.300000000017</v>
      </c>
      <c r="Y212" t="s">
        <v>37</v>
      </c>
      <c r="Z212" t="s">
        <v>106</v>
      </c>
      <c r="AA212" t="s">
        <v>1027</v>
      </c>
      <c r="AB212" t="s">
        <v>1028</v>
      </c>
    </row>
    <row r="213" spans="1:28" x14ac:dyDescent="0.3">
      <c r="A213" t="s">
        <v>1029</v>
      </c>
      <c r="B213" t="s">
        <v>1030</v>
      </c>
      <c r="C213">
        <v>51</v>
      </c>
      <c r="D213" t="s">
        <v>61</v>
      </c>
      <c r="E213" t="s">
        <v>121</v>
      </c>
      <c r="F213" t="s">
        <v>33</v>
      </c>
      <c r="G213" t="s">
        <v>1031</v>
      </c>
      <c r="H213" t="s">
        <v>35</v>
      </c>
      <c r="I213" t="s">
        <v>36</v>
      </c>
      <c r="J213">
        <v>26</v>
      </c>
      <c r="K213">
        <v>24</v>
      </c>
      <c r="L213">
        <f t="shared" si="9"/>
        <v>2</v>
      </c>
      <c r="M213">
        <v>0</v>
      </c>
      <c r="N213">
        <v>76624</v>
      </c>
      <c r="O213" s="1">
        <f t="shared" si="10"/>
        <v>2947.0769230769229</v>
      </c>
      <c r="P213" s="1">
        <f t="shared" si="11"/>
        <v>70729.846153846156</v>
      </c>
      <c r="Q213" s="1">
        <f>Table1[[#This Row],[Earned Basic Salary]]*20%</f>
        <v>14145.969230769231</v>
      </c>
      <c r="R213" s="1">
        <f>Table1[[#This Row],[Earned Basic Salary]]*10%</f>
        <v>7072.9846153846156</v>
      </c>
      <c r="S213" s="1">
        <f>Table1[[#This Row],[Earned Basic Salary]]*12%</f>
        <v>8487.581538461538</v>
      </c>
      <c r="T213" s="1">
        <f>200</f>
        <v>200</v>
      </c>
      <c r="U213" s="1">
        <f>Table1[[#This Row],[PF]]+Table1[[#This Row],[Professional Tax]]</f>
        <v>8687.581538461538</v>
      </c>
      <c r="V213" s="1">
        <f>Table1[[#This Row],[Overtime Hours]]*200</f>
        <v>0</v>
      </c>
      <c r="W213" s="1">
        <f>Table1[[#This Row],[Earned Basic Salary]]+Table1[[#This Row],[HRA]]+Table1[[#This Row],[DA]]+Table1[[#This Row],[Overtime Pay]]</f>
        <v>91948.800000000003</v>
      </c>
      <c r="X213" s="1">
        <f>Table1[[#This Row],[Gross Salary]]-Table1[[#This Row],[Total Deduction]]</f>
        <v>83261.218461538461</v>
      </c>
      <c r="Y213" t="s">
        <v>37</v>
      </c>
      <c r="Z213" t="s">
        <v>38</v>
      </c>
      <c r="AA213" t="s">
        <v>1032</v>
      </c>
      <c r="AB213" t="s">
        <v>1033</v>
      </c>
    </row>
    <row r="214" spans="1:28" x14ac:dyDescent="0.3">
      <c r="A214" t="s">
        <v>1034</v>
      </c>
      <c r="B214" t="s">
        <v>1035</v>
      </c>
      <c r="C214">
        <v>25</v>
      </c>
      <c r="D214" t="s">
        <v>44</v>
      </c>
      <c r="E214" t="s">
        <v>54</v>
      </c>
      <c r="F214" t="s">
        <v>46</v>
      </c>
      <c r="G214" t="s">
        <v>1036</v>
      </c>
      <c r="H214" t="s">
        <v>35</v>
      </c>
      <c r="I214" t="s">
        <v>36</v>
      </c>
      <c r="J214">
        <v>26</v>
      </c>
      <c r="K214">
        <v>23</v>
      </c>
      <c r="L214">
        <f t="shared" si="9"/>
        <v>3</v>
      </c>
      <c r="M214">
        <v>19</v>
      </c>
      <c r="N214">
        <v>30918</v>
      </c>
      <c r="O214" s="1">
        <f t="shared" si="10"/>
        <v>1189.1538461538462</v>
      </c>
      <c r="P214" s="1">
        <f t="shared" si="11"/>
        <v>27350.538461538461</v>
      </c>
      <c r="Q214" s="1">
        <f>Table1[[#This Row],[Earned Basic Salary]]*20%</f>
        <v>5470.1076923076926</v>
      </c>
      <c r="R214" s="1">
        <f>Table1[[#This Row],[Earned Basic Salary]]*10%</f>
        <v>2735.0538461538463</v>
      </c>
      <c r="S214" s="1">
        <f>Table1[[#This Row],[Earned Basic Salary]]*12%</f>
        <v>3282.0646153846151</v>
      </c>
      <c r="T214" s="1">
        <f>200</f>
        <v>200</v>
      </c>
      <c r="U214" s="1">
        <f>Table1[[#This Row],[PF]]+Table1[[#This Row],[Professional Tax]]</f>
        <v>3482.0646153846151</v>
      </c>
      <c r="V214" s="1">
        <f>Table1[[#This Row],[Overtime Hours]]*200</f>
        <v>3800</v>
      </c>
      <c r="W214" s="1">
        <f>Table1[[#This Row],[Earned Basic Salary]]+Table1[[#This Row],[HRA]]+Table1[[#This Row],[DA]]+Table1[[#This Row],[Overtime Pay]]</f>
        <v>39355.699999999997</v>
      </c>
      <c r="X214" s="1">
        <f>Table1[[#This Row],[Gross Salary]]-Table1[[#This Row],[Total Deduction]]</f>
        <v>35873.63538461538</v>
      </c>
      <c r="Y214" t="s">
        <v>37</v>
      </c>
      <c r="Z214" t="s">
        <v>38</v>
      </c>
      <c r="AA214" t="s">
        <v>1037</v>
      </c>
      <c r="AB214" t="s">
        <v>1038</v>
      </c>
    </row>
    <row r="215" spans="1:28" x14ac:dyDescent="0.3">
      <c r="A215" t="s">
        <v>1039</v>
      </c>
      <c r="B215" t="s">
        <v>1040</v>
      </c>
      <c r="C215">
        <v>29</v>
      </c>
      <c r="D215" t="s">
        <v>81</v>
      </c>
      <c r="E215" t="s">
        <v>62</v>
      </c>
      <c r="F215" t="s">
        <v>33</v>
      </c>
      <c r="G215" t="s">
        <v>1041</v>
      </c>
      <c r="H215" t="s">
        <v>35</v>
      </c>
      <c r="I215" t="s">
        <v>36</v>
      </c>
      <c r="J215">
        <v>26</v>
      </c>
      <c r="K215">
        <v>24</v>
      </c>
      <c r="L215">
        <f t="shared" si="9"/>
        <v>2</v>
      </c>
      <c r="M215">
        <v>7</v>
      </c>
      <c r="N215">
        <v>51624</v>
      </c>
      <c r="O215" s="1">
        <f t="shared" si="10"/>
        <v>1985.5384615384614</v>
      </c>
      <c r="P215" s="1">
        <f t="shared" si="11"/>
        <v>47652.923076923078</v>
      </c>
      <c r="Q215" s="1">
        <f>Table1[[#This Row],[Earned Basic Salary]]*20%</f>
        <v>9530.584615384616</v>
      </c>
      <c r="R215" s="1">
        <f>Table1[[#This Row],[Earned Basic Salary]]*10%</f>
        <v>4765.292307692308</v>
      </c>
      <c r="S215" s="1">
        <f>Table1[[#This Row],[Earned Basic Salary]]*12%</f>
        <v>5718.3507692307694</v>
      </c>
      <c r="T215" s="1">
        <f>200</f>
        <v>200</v>
      </c>
      <c r="U215" s="1">
        <f>Table1[[#This Row],[PF]]+Table1[[#This Row],[Professional Tax]]</f>
        <v>5918.3507692307694</v>
      </c>
      <c r="V215" s="1">
        <f>Table1[[#This Row],[Overtime Hours]]*200</f>
        <v>1400</v>
      </c>
      <c r="W215" s="1">
        <f>Table1[[#This Row],[Earned Basic Salary]]+Table1[[#This Row],[HRA]]+Table1[[#This Row],[DA]]+Table1[[#This Row],[Overtime Pay]]</f>
        <v>63348.800000000003</v>
      </c>
      <c r="X215" s="1">
        <f>Table1[[#This Row],[Gross Salary]]-Table1[[#This Row],[Total Deduction]]</f>
        <v>57430.449230769234</v>
      </c>
      <c r="Y215" t="s">
        <v>37</v>
      </c>
      <c r="Z215" t="s">
        <v>106</v>
      </c>
      <c r="AA215" t="s">
        <v>1042</v>
      </c>
      <c r="AB215" t="s">
        <v>1043</v>
      </c>
    </row>
    <row r="216" spans="1:28" x14ac:dyDescent="0.3">
      <c r="A216" t="s">
        <v>1044</v>
      </c>
      <c r="B216" t="s">
        <v>700</v>
      </c>
      <c r="C216">
        <v>40</v>
      </c>
      <c r="D216" t="s">
        <v>31</v>
      </c>
      <c r="E216" t="s">
        <v>62</v>
      </c>
      <c r="F216" t="s">
        <v>83</v>
      </c>
      <c r="G216" t="s">
        <v>1045</v>
      </c>
      <c r="H216" t="s">
        <v>35</v>
      </c>
      <c r="I216" t="s">
        <v>36</v>
      </c>
      <c r="J216">
        <v>26</v>
      </c>
      <c r="K216">
        <v>22</v>
      </c>
      <c r="L216">
        <f t="shared" si="9"/>
        <v>4</v>
      </c>
      <c r="M216">
        <v>15</v>
      </c>
      <c r="N216">
        <v>29556</v>
      </c>
      <c r="O216" s="1">
        <f t="shared" si="10"/>
        <v>1136.7692307692307</v>
      </c>
      <c r="P216" s="1">
        <f t="shared" si="11"/>
        <v>25008.923076923074</v>
      </c>
      <c r="Q216" s="1">
        <f>Table1[[#This Row],[Earned Basic Salary]]*20%</f>
        <v>5001.7846153846149</v>
      </c>
      <c r="R216" s="1">
        <f>Table1[[#This Row],[Earned Basic Salary]]*10%</f>
        <v>2500.8923076923074</v>
      </c>
      <c r="S216" s="1">
        <f>Table1[[#This Row],[Earned Basic Salary]]*12%</f>
        <v>3001.0707692307687</v>
      </c>
      <c r="T216" s="1">
        <f>200</f>
        <v>200</v>
      </c>
      <c r="U216" s="1">
        <f>Table1[[#This Row],[PF]]+Table1[[#This Row],[Professional Tax]]</f>
        <v>3201.0707692307687</v>
      </c>
      <c r="V216" s="1">
        <f>Table1[[#This Row],[Overtime Hours]]*200</f>
        <v>3000</v>
      </c>
      <c r="W216" s="1">
        <f>Table1[[#This Row],[Earned Basic Salary]]+Table1[[#This Row],[HRA]]+Table1[[#This Row],[DA]]+Table1[[#This Row],[Overtime Pay]]</f>
        <v>35511.599999999999</v>
      </c>
      <c r="X216" s="1">
        <f>Table1[[#This Row],[Gross Salary]]-Table1[[#This Row],[Total Deduction]]</f>
        <v>32310.529230769229</v>
      </c>
      <c r="Y216" t="s">
        <v>37</v>
      </c>
      <c r="Z216" t="s">
        <v>106</v>
      </c>
      <c r="AA216" t="s">
        <v>1046</v>
      </c>
      <c r="AB216" t="s">
        <v>1047</v>
      </c>
    </row>
    <row r="217" spans="1:28" x14ac:dyDescent="0.3">
      <c r="A217" t="s">
        <v>1048</v>
      </c>
      <c r="B217" t="s">
        <v>1049</v>
      </c>
      <c r="C217">
        <v>23</v>
      </c>
      <c r="D217" t="s">
        <v>44</v>
      </c>
      <c r="E217" t="s">
        <v>121</v>
      </c>
      <c r="F217" t="s">
        <v>89</v>
      </c>
      <c r="G217" t="s">
        <v>1050</v>
      </c>
      <c r="H217" t="s">
        <v>35</v>
      </c>
      <c r="I217" t="s">
        <v>36</v>
      </c>
      <c r="J217">
        <v>26</v>
      </c>
      <c r="K217">
        <v>25</v>
      </c>
      <c r="L217">
        <f t="shared" si="9"/>
        <v>1</v>
      </c>
      <c r="M217">
        <v>10</v>
      </c>
      <c r="N217">
        <v>66726</v>
      </c>
      <c r="O217" s="1">
        <f t="shared" si="10"/>
        <v>2566.3846153846152</v>
      </c>
      <c r="P217" s="1">
        <f t="shared" si="11"/>
        <v>64159.615384615383</v>
      </c>
      <c r="Q217" s="1">
        <f>Table1[[#This Row],[Earned Basic Salary]]*20%</f>
        <v>12831.923076923078</v>
      </c>
      <c r="R217" s="1">
        <f>Table1[[#This Row],[Earned Basic Salary]]*10%</f>
        <v>6415.961538461539</v>
      </c>
      <c r="S217" s="1">
        <f>Table1[[#This Row],[Earned Basic Salary]]*12%</f>
        <v>7699.1538461538457</v>
      </c>
      <c r="T217" s="1">
        <f>200</f>
        <v>200</v>
      </c>
      <c r="U217" s="1">
        <f>Table1[[#This Row],[PF]]+Table1[[#This Row],[Professional Tax]]</f>
        <v>7899.1538461538457</v>
      </c>
      <c r="V217" s="1">
        <f>Table1[[#This Row],[Overtime Hours]]*200</f>
        <v>2000</v>
      </c>
      <c r="W217" s="1">
        <f>Table1[[#This Row],[Earned Basic Salary]]+Table1[[#This Row],[HRA]]+Table1[[#This Row],[DA]]+Table1[[#This Row],[Overtime Pay]]</f>
        <v>85407.5</v>
      </c>
      <c r="X217" s="1">
        <f>Table1[[#This Row],[Gross Salary]]-Table1[[#This Row],[Total Deduction]]</f>
        <v>77508.346153846156</v>
      </c>
      <c r="Y217" t="s">
        <v>37</v>
      </c>
      <c r="Z217" t="s">
        <v>38</v>
      </c>
      <c r="AA217" t="s">
        <v>1051</v>
      </c>
      <c r="AB217" t="s">
        <v>1052</v>
      </c>
    </row>
    <row r="218" spans="1:28" x14ac:dyDescent="0.3">
      <c r="A218" t="s">
        <v>1053</v>
      </c>
      <c r="B218" t="s">
        <v>353</v>
      </c>
      <c r="C218">
        <v>32</v>
      </c>
      <c r="D218" t="s">
        <v>61</v>
      </c>
      <c r="E218" t="s">
        <v>32</v>
      </c>
      <c r="F218" t="s">
        <v>46</v>
      </c>
      <c r="G218" t="s">
        <v>1054</v>
      </c>
      <c r="H218" t="s">
        <v>35</v>
      </c>
      <c r="I218" t="s">
        <v>36</v>
      </c>
      <c r="J218">
        <v>26</v>
      </c>
      <c r="K218">
        <v>24</v>
      </c>
      <c r="L218">
        <f t="shared" si="9"/>
        <v>2</v>
      </c>
      <c r="M218">
        <v>20</v>
      </c>
      <c r="N218">
        <v>58861</v>
      </c>
      <c r="O218" s="1">
        <f t="shared" si="10"/>
        <v>2263.8846153846152</v>
      </c>
      <c r="P218" s="1">
        <f t="shared" si="11"/>
        <v>54333.230769230766</v>
      </c>
      <c r="Q218" s="1">
        <f>Table1[[#This Row],[Earned Basic Salary]]*20%</f>
        <v>10866.646153846154</v>
      </c>
      <c r="R218" s="1">
        <f>Table1[[#This Row],[Earned Basic Salary]]*10%</f>
        <v>5433.3230769230768</v>
      </c>
      <c r="S218" s="1">
        <f>Table1[[#This Row],[Earned Basic Salary]]*12%</f>
        <v>6519.9876923076918</v>
      </c>
      <c r="T218" s="1">
        <f>200</f>
        <v>200</v>
      </c>
      <c r="U218" s="1">
        <f>Table1[[#This Row],[PF]]+Table1[[#This Row],[Professional Tax]]</f>
        <v>6719.9876923076918</v>
      </c>
      <c r="V218" s="1">
        <f>Table1[[#This Row],[Overtime Hours]]*200</f>
        <v>4000</v>
      </c>
      <c r="W218" s="1">
        <f>Table1[[#This Row],[Earned Basic Salary]]+Table1[[#This Row],[HRA]]+Table1[[#This Row],[DA]]+Table1[[#This Row],[Overtime Pay]]</f>
        <v>74633.2</v>
      </c>
      <c r="X218" s="1">
        <f>Table1[[#This Row],[Gross Salary]]-Table1[[#This Row],[Total Deduction]]</f>
        <v>67913.212307692302</v>
      </c>
      <c r="Y218" t="s">
        <v>37</v>
      </c>
      <c r="Z218" t="s">
        <v>95</v>
      </c>
      <c r="AA218" t="s">
        <v>1055</v>
      </c>
      <c r="AB218" t="s">
        <v>1056</v>
      </c>
    </row>
    <row r="219" spans="1:28" x14ac:dyDescent="0.3">
      <c r="A219" t="s">
        <v>1057</v>
      </c>
      <c r="B219" t="s">
        <v>1058</v>
      </c>
      <c r="C219">
        <v>53</v>
      </c>
      <c r="D219" t="s">
        <v>133</v>
      </c>
      <c r="E219" t="s">
        <v>54</v>
      </c>
      <c r="F219" t="s">
        <v>83</v>
      </c>
      <c r="G219" t="s">
        <v>1059</v>
      </c>
      <c r="H219" t="s">
        <v>35</v>
      </c>
      <c r="I219" t="s">
        <v>36</v>
      </c>
      <c r="J219">
        <v>26</v>
      </c>
      <c r="K219">
        <v>25</v>
      </c>
      <c r="L219">
        <f t="shared" si="9"/>
        <v>1</v>
      </c>
      <c r="M219">
        <v>13</v>
      </c>
      <c r="N219">
        <v>79640</v>
      </c>
      <c r="O219" s="1">
        <f t="shared" si="10"/>
        <v>3063.0769230769229</v>
      </c>
      <c r="P219" s="1">
        <f t="shared" si="11"/>
        <v>76576.923076923078</v>
      </c>
      <c r="Q219" s="1">
        <f>Table1[[#This Row],[Earned Basic Salary]]*20%</f>
        <v>15315.384615384617</v>
      </c>
      <c r="R219" s="1">
        <f>Table1[[#This Row],[Earned Basic Salary]]*10%</f>
        <v>7657.6923076923085</v>
      </c>
      <c r="S219" s="1">
        <f>Table1[[#This Row],[Earned Basic Salary]]*12%</f>
        <v>9189.2307692307695</v>
      </c>
      <c r="T219" s="1">
        <f>200</f>
        <v>200</v>
      </c>
      <c r="U219" s="1">
        <f>Table1[[#This Row],[PF]]+Table1[[#This Row],[Professional Tax]]</f>
        <v>9389.2307692307695</v>
      </c>
      <c r="V219" s="1">
        <f>Table1[[#This Row],[Overtime Hours]]*200</f>
        <v>2600</v>
      </c>
      <c r="W219" s="1">
        <f>Table1[[#This Row],[Earned Basic Salary]]+Table1[[#This Row],[HRA]]+Table1[[#This Row],[DA]]+Table1[[#This Row],[Overtime Pay]]</f>
        <v>102150</v>
      </c>
      <c r="X219" s="1">
        <f>Table1[[#This Row],[Gross Salary]]-Table1[[#This Row],[Total Deduction]]</f>
        <v>92760.769230769234</v>
      </c>
      <c r="Y219" t="s">
        <v>37</v>
      </c>
      <c r="Z219" t="s">
        <v>38</v>
      </c>
      <c r="AA219" t="s">
        <v>1060</v>
      </c>
      <c r="AB219" t="s">
        <v>1061</v>
      </c>
    </row>
    <row r="220" spans="1:28" x14ac:dyDescent="0.3">
      <c r="A220" t="s">
        <v>1062</v>
      </c>
      <c r="B220" t="s">
        <v>1063</v>
      </c>
      <c r="C220">
        <v>32</v>
      </c>
      <c r="D220" t="s">
        <v>53</v>
      </c>
      <c r="E220" t="s">
        <v>62</v>
      </c>
      <c r="F220" t="s">
        <v>55</v>
      </c>
      <c r="G220" t="s">
        <v>1064</v>
      </c>
      <c r="H220" t="s">
        <v>35</v>
      </c>
      <c r="I220" t="s">
        <v>36</v>
      </c>
      <c r="J220">
        <v>26</v>
      </c>
      <c r="K220">
        <v>23</v>
      </c>
      <c r="L220">
        <f t="shared" si="9"/>
        <v>3</v>
      </c>
      <c r="M220">
        <v>10</v>
      </c>
      <c r="N220">
        <v>51062</v>
      </c>
      <c r="O220" s="1">
        <f t="shared" si="10"/>
        <v>1963.9230769230769</v>
      </c>
      <c r="P220" s="1">
        <f t="shared" si="11"/>
        <v>45170.230769230766</v>
      </c>
      <c r="Q220" s="1">
        <f>Table1[[#This Row],[Earned Basic Salary]]*20%</f>
        <v>9034.0461538461532</v>
      </c>
      <c r="R220" s="1">
        <f>Table1[[#This Row],[Earned Basic Salary]]*10%</f>
        <v>4517.0230769230766</v>
      </c>
      <c r="S220" s="1">
        <f>Table1[[#This Row],[Earned Basic Salary]]*12%</f>
        <v>5420.4276923076914</v>
      </c>
      <c r="T220" s="1">
        <f>200</f>
        <v>200</v>
      </c>
      <c r="U220" s="1">
        <f>Table1[[#This Row],[PF]]+Table1[[#This Row],[Professional Tax]]</f>
        <v>5620.4276923076914</v>
      </c>
      <c r="V220" s="1">
        <f>Table1[[#This Row],[Overtime Hours]]*200</f>
        <v>2000</v>
      </c>
      <c r="W220" s="1">
        <f>Table1[[#This Row],[Earned Basic Salary]]+Table1[[#This Row],[HRA]]+Table1[[#This Row],[DA]]+Table1[[#This Row],[Overtime Pay]]</f>
        <v>60721.299999999996</v>
      </c>
      <c r="X220" s="1">
        <f>Table1[[#This Row],[Gross Salary]]-Table1[[#This Row],[Total Deduction]]</f>
        <v>55100.872307692305</v>
      </c>
      <c r="Y220" t="s">
        <v>37</v>
      </c>
      <c r="Z220" t="s">
        <v>95</v>
      </c>
      <c r="AA220" t="s">
        <v>1065</v>
      </c>
      <c r="AB220" t="s">
        <v>1066</v>
      </c>
    </row>
    <row r="221" spans="1:28" x14ac:dyDescent="0.3">
      <c r="A221" t="s">
        <v>1067</v>
      </c>
      <c r="B221" t="s">
        <v>202</v>
      </c>
      <c r="C221">
        <v>37</v>
      </c>
      <c r="D221" t="s">
        <v>81</v>
      </c>
      <c r="E221" t="s">
        <v>121</v>
      </c>
      <c r="F221" t="s">
        <v>46</v>
      </c>
      <c r="G221" t="s">
        <v>1068</v>
      </c>
      <c r="H221" t="s">
        <v>35</v>
      </c>
      <c r="I221" t="s">
        <v>36</v>
      </c>
      <c r="J221">
        <v>26</v>
      </c>
      <c r="K221">
        <v>22</v>
      </c>
      <c r="L221">
        <f t="shared" si="9"/>
        <v>4</v>
      </c>
      <c r="M221">
        <v>0</v>
      </c>
      <c r="N221">
        <v>38956</v>
      </c>
      <c r="O221" s="1">
        <f t="shared" si="10"/>
        <v>1498.3076923076924</v>
      </c>
      <c r="P221" s="1">
        <f t="shared" si="11"/>
        <v>32962.769230769234</v>
      </c>
      <c r="Q221" s="1">
        <f>Table1[[#This Row],[Earned Basic Salary]]*20%</f>
        <v>6592.5538461538472</v>
      </c>
      <c r="R221" s="1">
        <f>Table1[[#This Row],[Earned Basic Salary]]*10%</f>
        <v>3296.2769230769236</v>
      </c>
      <c r="S221" s="1">
        <f>Table1[[#This Row],[Earned Basic Salary]]*12%</f>
        <v>3955.5323076923078</v>
      </c>
      <c r="T221" s="1">
        <f>200</f>
        <v>200</v>
      </c>
      <c r="U221" s="1">
        <f>Table1[[#This Row],[PF]]+Table1[[#This Row],[Professional Tax]]</f>
        <v>4155.5323076923078</v>
      </c>
      <c r="V221" s="1">
        <f>Table1[[#This Row],[Overtime Hours]]*200</f>
        <v>0</v>
      </c>
      <c r="W221" s="1">
        <f>Table1[[#This Row],[Earned Basic Salary]]+Table1[[#This Row],[HRA]]+Table1[[#This Row],[DA]]+Table1[[#This Row],[Overtime Pay]]</f>
        <v>42851.600000000006</v>
      </c>
      <c r="X221" s="1">
        <f>Table1[[#This Row],[Gross Salary]]-Table1[[#This Row],[Total Deduction]]</f>
        <v>38696.067692307697</v>
      </c>
      <c r="Y221" t="s">
        <v>37</v>
      </c>
      <c r="Z221" t="s">
        <v>106</v>
      </c>
      <c r="AA221" t="s">
        <v>1069</v>
      </c>
      <c r="AB221" t="s">
        <v>1070</v>
      </c>
    </row>
    <row r="222" spans="1:28" x14ac:dyDescent="0.3">
      <c r="A222" t="s">
        <v>1071</v>
      </c>
      <c r="B222" t="s">
        <v>1072</v>
      </c>
      <c r="C222">
        <v>43</v>
      </c>
      <c r="D222" t="s">
        <v>31</v>
      </c>
      <c r="E222" t="s">
        <v>45</v>
      </c>
      <c r="F222" t="s">
        <v>63</v>
      </c>
      <c r="G222" t="s">
        <v>1073</v>
      </c>
      <c r="H222" t="s">
        <v>35</v>
      </c>
      <c r="I222" t="s">
        <v>36</v>
      </c>
      <c r="J222">
        <v>26</v>
      </c>
      <c r="K222">
        <v>25</v>
      </c>
      <c r="L222">
        <f t="shared" si="9"/>
        <v>1</v>
      </c>
      <c r="M222">
        <v>20</v>
      </c>
      <c r="N222">
        <v>45843</v>
      </c>
      <c r="O222" s="1">
        <f t="shared" si="10"/>
        <v>1763.1923076923076</v>
      </c>
      <c r="P222" s="1">
        <f t="shared" si="11"/>
        <v>44079.807692307688</v>
      </c>
      <c r="Q222" s="1">
        <f>Table1[[#This Row],[Earned Basic Salary]]*20%</f>
        <v>8815.9615384615372</v>
      </c>
      <c r="R222" s="1">
        <f>Table1[[#This Row],[Earned Basic Salary]]*10%</f>
        <v>4407.9807692307686</v>
      </c>
      <c r="S222" s="1">
        <f>Table1[[#This Row],[Earned Basic Salary]]*12%</f>
        <v>5289.576923076922</v>
      </c>
      <c r="T222" s="1">
        <f>200</f>
        <v>200</v>
      </c>
      <c r="U222" s="1">
        <f>Table1[[#This Row],[PF]]+Table1[[#This Row],[Professional Tax]]</f>
        <v>5489.576923076922</v>
      </c>
      <c r="V222" s="1">
        <f>Table1[[#This Row],[Overtime Hours]]*200</f>
        <v>4000</v>
      </c>
      <c r="W222" s="1">
        <f>Table1[[#This Row],[Earned Basic Salary]]+Table1[[#This Row],[HRA]]+Table1[[#This Row],[DA]]+Table1[[#This Row],[Overtime Pay]]</f>
        <v>61303.749999999993</v>
      </c>
      <c r="X222" s="1">
        <f>Table1[[#This Row],[Gross Salary]]-Table1[[#This Row],[Total Deduction]]</f>
        <v>55814.173076923071</v>
      </c>
      <c r="Y222" t="s">
        <v>37</v>
      </c>
      <c r="Z222" t="s">
        <v>106</v>
      </c>
      <c r="AA222" t="s">
        <v>1074</v>
      </c>
      <c r="AB222" t="s">
        <v>1075</v>
      </c>
    </row>
    <row r="223" spans="1:28" x14ac:dyDescent="0.3">
      <c r="A223" t="s">
        <v>1076</v>
      </c>
      <c r="B223" t="s">
        <v>461</v>
      </c>
      <c r="C223">
        <v>36</v>
      </c>
      <c r="D223" t="s">
        <v>44</v>
      </c>
      <c r="E223" t="s">
        <v>62</v>
      </c>
      <c r="F223" t="s">
        <v>63</v>
      </c>
      <c r="G223" t="s">
        <v>1077</v>
      </c>
      <c r="H223" t="s">
        <v>35</v>
      </c>
      <c r="I223" t="s">
        <v>36</v>
      </c>
      <c r="J223">
        <v>26</v>
      </c>
      <c r="K223">
        <v>23</v>
      </c>
      <c r="L223">
        <f t="shared" si="9"/>
        <v>3</v>
      </c>
      <c r="M223">
        <v>8</v>
      </c>
      <c r="N223">
        <v>67143</v>
      </c>
      <c r="O223" s="1">
        <f t="shared" si="10"/>
        <v>2582.4230769230771</v>
      </c>
      <c r="P223" s="1">
        <f t="shared" si="11"/>
        <v>59395.730769230773</v>
      </c>
      <c r="Q223" s="1">
        <f>Table1[[#This Row],[Earned Basic Salary]]*20%</f>
        <v>11879.146153846155</v>
      </c>
      <c r="R223" s="1">
        <f>Table1[[#This Row],[Earned Basic Salary]]*10%</f>
        <v>5939.5730769230777</v>
      </c>
      <c r="S223" s="1">
        <f>Table1[[#This Row],[Earned Basic Salary]]*12%</f>
        <v>7127.4876923076927</v>
      </c>
      <c r="T223" s="1">
        <f>200</f>
        <v>200</v>
      </c>
      <c r="U223" s="1">
        <f>Table1[[#This Row],[PF]]+Table1[[#This Row],[Professional Tax]]</f>
        <v>7327.4876923076927</v>
      </c>
      <c r="V223" s="1">
        <f>Table1[[#This Row],[Overtime Hours]]*200</f>
        <v>1600</v>
      </c>
      <c r="W223" s="1">
        <f>Table1[[#This Row],[Earned Basic Salary]]+Table1[[#This Row],[HRA]]+Table1[[#This Row],[DA]]+Table1[[#This Row],[Overtime Pay]]</f>
        <v>78814.45</v>
      </c>
      <c r="X223" s="1">
        <f>Table1[[#This Row],[Gross Salary]]-Table1[[#This Row],[Total Deduction]]</f>
        <v>71486.962307692302</v>
      </c>
      <c r="Y223" t="s">
        <v>37</v>
      </c>
      <c r="Z223" t="s">
        <v>95</v>
      </c>
      <c r="AA223" t="s">
        <v>1078</v>
      </c>
      <c r="AB223" t="s">
        <v>1079</v>
      </c>
    </row>
    <row r="224" spans="1:28" x14ac:dyDescent="0.3">
      <c r="A224" t="s">
        <v>1080</v>
      </c>
      <c r="B224" t="s">
        <v>448</v>
      </c>
      <c r="C224">
        <v>40</v>
      </c>
      <c r="D224" t="s">
        <v>81</v>
      </c>
      <c r="E224" t="s">
        <v>54</v>
      </c>
      <c r="F224" t="s">
        <v>33</v>
      </c>
      <c r="G224" t="s">
        <v>1081</v>
      </c>
      <c r="H224" t="s">
        <v>35</v>
      </c>
      <c r="I224" t="s">
        <v>36</v>
      </c>
      <c r="J224">
        <v>26</v>
      </c>
      <c r="K224">
        <v>22</v>
      </c>
      <c r="L224">
        <f t="shared" si="9"/>
        <v>4</v>
      </c>
      <c r="M224">
        <v>12</v>
      </c>
      <c r="N224">
        <v>65135</v>
      </c>
      <c r="O224" s="1">
        <f t="shared" si="10"/>
        <v>2505.1923076923076</v>
      </c>
      <c r="P224" s="1">
        <f t="shared" si="11"/>
        <v>55114.230769230766</v>
      </c>
      <c r="Q224" s="1">
        <f>Table1[[#This Row],[Earned Basic Salary]]*20%</f>
        <v>11022.846153846154</v>
      </c>
      <c r="R224" s="1">
        <f>Table1[[#This Row],[Earned Basic Salary]]*10%</f>
        <v>5511.4230769230771</v>
      </c>
      <c r="S224" s="1">
        <f>Table1[[#This Row],[Earned Basic Salary]]*12%</f>
        <v>6613.707692307692</v>
      </c>
      <c r="T224" s="1">
        <f>200</f>
        <v>200</v>
      </c>
      <c r="U224" s="1">
        <f>Table1[[#This Row],[PF]]+Table1[[#This Row],[Professional Tax]]</f>
        <v>6813.707692307692</v>
      </c>
      <c r="V224" s="1">
        <f>Table1[[#This Row],[Overtime Hours]]*200</f>
        <v>2400</v>
      </c>
      <c r="W224" s="1">
        <f>Table1[[#This Row],[Earned Basic Salary]]+Table1[[#This Row],[HRA]]+Table1[[#This Row],[DA]]+Table1[[#This Row],[Overtime Pay]]</f>
        <v>74048.5</v>
      </c>
      <c r="X224" s="1">
        <f>Table1[[#This Row],[Gross Salary]]-Table1[[#This Row],[Total Deduction]]</f>
        <v>67234.792307692303</v>
      </c>
      <c r="Y224" t="s">
        <v>37</v>
      </c>
      <c r="Z224" t="s">
        <v>48</v>
      </c>
      <c r="AA224" t="s">
        <v>1082</v>
      </c>
      <c r="AB224" t="s">
        <v>1083</v>
      </c>
    </row>
    <row r="225" spans="1:28" x14ac:dyDescent="0.3">
      <c r="A225" t="s">
        <v>1084</v>
      </c>
      <c r="B225" t="s">
        <v>1085</v>
      </c>
      <c r="C225">
        <v>31</v>
      </c>
      <c r="D225" t="s">
        <v>133</v>
      </c>
      <c r="E225" t="s">
        <v>54</v>
      </c>
      <c r="F225" t="s">
        <v>89</v>
      </c>
      <c r="G225" t="s">
        <v>1086</v>
      </c>
      <c r="H225" t="s">
        <v>35</v>
      </c>
      <c r="I225" t="s">
        <v>36</v>
      </c>
      <c r="J225">
        <v>26</v>
      </c>
      <c r="K225">
        <v>23</v>
      </c>
      <c r="L225">
        <f t="shared" si="9"/>
        <v>3</v>
      </c>
      <c r="M225">
        <v>19</v>
      </c>
      <c r="N225">
        <v>22728</v>
      </c>
      <c r="O225" s="1">
        <f t="shared" si="10"/>
        <v>874.15384615384619</v>
      </c>
      <c r="P225" s="1">
        <f t="shared" si="11"/>
        <v>20105.538461538461</v>
      </c>
      <c r="Q225" s="1">
        <f>Table1[[#This Row],[Earned Basic Salary]]*20%</f>
        <v>4021.1076923076926</v>
      </c>
      <c r="R225" s="1">
        <f>Table1[[#This Row],[Earned Basic Salary]]*10%</f>
        <v>2010.5538461538463</v>
      </c>
      <c r="S225" s="1">
        <f>Table1[[#This Row],[Earned Basic Salary]]*12%</f>
        <v>2412.6646153846154</v>
      </c>
      <c r="T225" s="1">
        <f>200</f>
        <v>200</v>
      </c>
      <c r="U225" s="1">
        <f>Table1[[#This Row],[PF]]+Table1[[#This Row],[Professional Tax]]</f>
        <v>2612.6646153846154</v>
      </c>
      <c r="V225" s="1">
        <f>Table1[[#This Row],[Overtime Hours]]*200</f>
        <v>3800</v>
      </c>
      <c r="W225" s="1">
        <f>Table1[[#This Row],[Earned Basic Salary]]+Table1[[#This Row],[HRA]]+Table1[[#This Row],[DA]]+Table1[[#This Row],[Overtime Pay]]</f>
        <v>29937.199999999997</v>
      </c>
      <c r="X225" s="1">
        <f>Table1[[#This Row],[Gross Salary]]-Table1[[#This Row],[Total Deduction]]</f>
        <v>27324.535384615381</v>
      </c>
      <c r="Y225" t="s">
        <v>37</v>
      </c>
      <c r="Z225" t="s">
        <v>48</v>
      </c>
      <c r="AA225" t="s">
        <v>1087</v>
      </c>
      <c r="AB225" t="s">
        <v>1088</v>
      </c>
    </row>
    <row r="226" spans="1:28" x14ac:dyDescent="0.3">
      <c r="A226" t="s">
        <v>1089</v>
      </c>
      <c r="B226" t="s">
        <v>1090</v>
      </c>
      <c r="C226">
        <v>23</v>
      </c>
      <c r="D226" t="s">
        <v>81</v>
      </c>
      <c r="E226" t="s">
        <v>121</v>
      </c>
      <c r="F226" t="s">
        <v>33</v>
      </c>
      <c r="G226" t="s">
        <v>1091</v>
      </c>
      <c r="H226" t="s">
        <v>35</v>
      </c>
      <c r="I226" t="s">
        <v>36</v>
      </c>
      <c r="J226">
        <v>26</v>
      </c>
      <c r="K226">
        <v>24</v>
      </c>
      <c r="L226">
        <f t="shared" si="9"/>
        <v>2</v>
      </c>
      <c r="M226">
        <v>15</v>
      </c>
      <c r="N226">
        <v>23967</v>
      </c>
      <c r="O226" s="1">
        <f t="shared" si="10"/>
        <v>921.80769230769226</v>
      </c>
      <c r="P226" s="1">
        <f t="shared" si="11"/>
        <v>22123.384615384613</v>
      </c>
      <c r="Q226" s="1">
        <f>Table1[[#This Row],[Earned Basic Salary]]*20%</f>
        <v>4424.6769230769232</v>
      </c>
      <c r="R226" s="1">
        <f>Table1[[#This Row],[Earned Basic Salary]]*10%</f>
        <v>2212.3384615384616</v>
      </c>
      <c r="S226" s="1">
        <f>Table1[[#This Row],[Earned Basic Salary]]*12%</f>
        <v>2654.8061538461534</v>
      </c>
      <c r="T226" s="1">
        <f>200</f>
        <v>200</v>
      </c>
      <c r="U226" s="1">
        <f>Table1[[#This Row],[PF]]+Table1[[#This Row],[Professional Tax]]</f>
        <v>2854.8061538461534</v>
      </c>
      <c r="V226" s="1">
        <f>Table1[[#This Row],[Overtime Hours]]*200</f>
        <v>3000</v>
      </c>
      <c r="W226" s="1">
        <f>Table1[[#This Row],[Earned Basic Salary]]+Table1[[#This Row],[HRA]]+Table1[[#This Row],[DA]]+Table1[[#This Row],[Overtime Pay]]</f>
        <v>31760.399999999998</v>
      </c>
      <c r="X226" s="1">
        <f>Table1[[#This Row],[Gross Salary]]-Table1[[#This Row],[Total Deduction]]</f>
        <v>28905.593846153846</v>
      </c>
      <c r="Y226" t="s">
        <v>37</v>
      </c>
      <c r="Z226" t="s">
        <v>95</v>
      </c>
      <c r="AA226" t="s">
        <v>1092</v>
      </c>
      <c r="AB226" t="s">
        <v>1093</v>
      </c>
    </row>
    <row r="227" spans="1:28" x14ac:dyDescent="0.3">
      <c r="A227" t="s">
        <v>1094</v>
      </c>
      <c r="B227" t="s">
        <v>774</v>
      </c>
      <c r="C227">
        <v>50</v>
      </c>
      <c r="D227" t="s">
        <v>61</v>
      </c>
      <c r="E227" t="s">
        <v>121</v>
      </c>
      <c r="F227" t="s">
        <v>83</v>
      </c>
      <c r="G227" t="s">
        <v>1095</v>
      </c>
      <c r="H227" t="s">
        <v>35</v>
      </c>
      <c r="I227" t="s">
        <v>36</v>
      </c>
      <c r="J227">
        <v>26</v>
      </c>
      <c r="K227">
        <v>21</v>
      </c>
      <c r="L227">
        <f t="shared" si="9"/>
        <v>5</v>
      </c>
      <c r="M227">
        <v>10</v>
      </c>
      <c r="N227">
        <v>26734</v>
      </c>
      <c r="O227" s="1">
        <f t="shared" si="10"/>
        <v>1028.2307692307693</v>
      </c>
      <c r="P227" s="1">
        <f t="shared" si="11"/>
        <v>21592.846153846156</v>
      </c>
      <c r="Q227" s="1">
        <f>Table1[[#This Row],[Earned Basic Salary]]*20%</f>
        <v>4318.5692307692316</v>
      </c>
      <c r="R227" s="1">
        <f>Table1[[#This Row],[Earned Basic Salary]]*10%</f>
        <v>2159.2846153846158</v>
      </c>
      <c r="S227" s="1">
        <f>Table1[[#This Row],[Earned Basic Salary]]*12%</f>
        <v>2591.1415384615389</v>
      </c>
      <c r="T227" s="1">
        <f>200</f>
        <v>200</v>
      </c>
      <c r="U227" s="1">
        <f>Table1[[#This Row],[PF]]+Table1[[#This Row],[Professional Tax]]</f>
        <v>2791.1415384615389</v>
      </c>
      <c r="V227" s="1">
        <f>Table1[[#This Row],[Overtime Hours]]*200</f>
        <v>2000</v>
      </c>
      <c r="W227" s="1">
        <f>Table1[[#This Row],[Earned Basic Salary]]+Table1[[#This Row],[HRA]]+Table1[[#This Row],[DA]]+Table1[[#This Row],[Overtime Pay]]</f>
        <v>30070.7</v>
      </c>
      <c r="X227" s="1">
        <f>Table1[[#This Row],[Gross Salary]]-Table1[[#This Row],[Total Deduction]]</f>
        <v>27279.558461538461</v>
      </c>
      <c r="Y227" t="s">
        <v>37</v>
      </c>
      <c r="Z227" t="s">
        <v>48</v>
      </c>
      <c r="AA227" t="s">
        <v>1096</v>
      </c>
      <c r="AB227" t="s">
        <v>1097</v>
      </c>
    </row>
    <row r="228" spans="1:28" x14ac:dyDescent="0.3">
      <c r="A228" t="s">
        <v>1098</v>
      </c>
      <c r="B228" t="s">
        <v>769</v>
      </c>
      <c r="C228">
        <v>31</v>
      </c>
      <c r="D228" t="s">
        <v>61</v>
      </c>
      <c r="E228" t="s">
        <v>82</v>
      </c>
      <c r="F228" t="s">
        <v>55</v>
      </c>
      <c r="G228" t="s">
        <v>1099</v>
      </c>
      <c r="H228" t="s">
        <v>35</v>
      </c>
      <c r="I228" t="s">
        <v>36</v>
      </c>
      <c r="J228">
        <v>26</v>
      </c>
      <c r="K228">
        <v>24</v>
      </c>
      <c r="L228">
        <f t="shared" si="9"/>
        <v>2</v>
      </c>
      <c r="M228">
        <v>4</v>
      </c>
      <c r="N228">
        <v>52989</v>
      </c>
      <c r="O228" s="1">
        <f t="shared" si="10"/>
        <v>2038.0384615384614</v>
      </c>
      <c r="P228" s="1">
        <f t="shared" si="11"/>
        <v>48912.923076923078</v>
      </c>
      <c r="Q228" s="1">
        <f>Table1[[#This Row],[Earned Basic Salary]]*20%</f>
        <v>9782.584615384616</v>
      </c>
      <c r="R228" s="1">
        <f>Table1[[#This Row],[Earned Basic Salary]]*10%</f>
        <v>4891.292307692308</v>
      </c>
      <c r="S228" s="1">
        <f>Table1[[#This Row],[Earned Basic Salary]]*12%</f>
        <v>5869.5507692307692</v>
      </c>
      <c r="T228" s="1">
        <f>200</f>
        <v>200</v>
      </c>
      <c r="U228" s="1">
        <f>Table1[[#This Row],[PF]]+Table1[[#This Row],[Professional Tax]]</f>
        <v>6069.5507692307692</v>
      </c>
      <c r="V228" s="1">
        <f>Table1[[#This Row],[Overtime Hours]]*200</f>
        <v>800</v>
      </c>
      <c r="W228" s="1">
        <f>Table1[[#This Row],[Earned Basic Salary]]+Table1[[#This Row],[HRA]]+Table1[[#This Row],[DA]]+Table1[[#This Row],[Overtime Pay]]</f>
        <v>64386.8</v>
      </c>
      <c r="X228" s="1">
        <f>Table1[[#This Row],[Gross Salary]]-Table1[[#This Row],[Total Deduction]]</f>
        <v>58317.24923076923</v>
      </c>
      <c r="Y228" t="s">
        <v>37</v>
      </c>
      <c r="Z228" t="s">
        <v>38</v>
      </c>
      <c r="AA228" t="s">
        <v>1100</v>
      </c>
      <c r="AB228" t="s">
        <v>1101</v>
      </c>
    </row>
    <row r="229" spans="1:28" x14ac:dyDescent="0.3">
      <c r="A229" t="s">
        <v>1102</v>
      </c>
      <c r="B229" t="s">
        <v>88</v>
      </c>
      <c r="C229">
        <v>43</v>
      </c>
      <c r="D229" t="s">
        <v>53</v>
      </c>
      <c r="E229" t="s">
        <v>32</v>
      </c>
      <c r="F229" t="s">
        <v>46</v>
      </c>
      <c r="G229" t="s">
        <v>1103</v>
      </c>
      <c r="H229" t="s">
        <v>35</v>
      </c>
      <c r="I229" t="s">
        <v>36</v>
      </c>
      <c r="J229">
        <v>26</v>
      </c>
      <c r="K229">
        <v>24</v>
      </c>
      <c r="L229">
        <f t="shared" si="9"/>
        <v>2</v>
      </c>
      <c r="M229">
        <v>4</v>
      </c>
      <c r="N229">
        <v>36152</v>
      </c>
      <c r="O229" s="1">
        <f t="shared" si="10"/>
        <v>1390.4615384615386</v>
      </c>
      <c r="P229" s="1">
        <f t="shared" si="11"/>
        <v>33371.076923076922</v>
      </c>
      <c r="Q229" s="1">
        <f>Table1[[#This Row],[Earned Basic Salary]]*20%</f>
        <v>6674.2153846153851</v>
      </c>
      <c r="R229" s="1">
        <f>Table1[[#This Row],[Earned Basic Salary]]*10%</f>
        <v>3337.1076923076926</v>
      </c>
      <c r="S229" s="1">
        <f>Table1[[#This Row],[Earned Basic Salary]]*12%</f>
        <v>4004.5292307692307</v>
      </c>
      <c r="T229" s="1">
        <f>200</f>
        <v>200</v>
      </c>
      <c r="U229" s="1">
        <f>Table1[[#This Row],[PF]]+Table1[[#This Row],[Professional Tax]]</f>
        <v>4204.5292307692307</v>
      </c>
      <c r="V229" s="1">
        <f>Table1[[#This Row],[Overtime Hours]]*200</f>
        <v>800</v>
      </c>
      <c r="W229" s="1">
        <f>Table1[[#This Row],[Earned Basic Salary]]+Table1[[#This Row],[HRA]]+Table1[[#This Row],[DA]]+Table1[[#This Row],[Overtime Pay]]</f>
        <v>44182.399999999994</v>
      </c>
      <c r="X229" s="1">
        <f>Table1[[#This Row],[Gross Salary]]-Table1[[#This Row],[Total Deduction]]</f>
        <v>39977.870769230765</v>
      </c>
      <c r="Y229" t="s">
        <v>37</v>
      </c>
      <c r="Z229" t="s">
        <v>38</v>
      </c>
      <c r="AA229" t="s">
        <v>1104</v>
      </c>
      <c r="AB229" t="s">
        <v>1105</v>
      </c>
    </row>
    <row r="230" spans="1:28" x14ac:dyDescent="0.3">
      <c r="A230" t="s">
        <v>1106</v>
      </c>
      <c r="B230" t="s">
        <v>334</v>
      </c>
      <c r="C230">
        <v>33</v>
      </c>
      <c r="D230" t="s">
        <v>61</v>
      </c>
      <c r="E230" t="s">
        <v>121</v>
      </c>
      <c r="F230" t="s">
        <v>63</v>
      </c>
      <c r="G230" t="s">
        <v>1107</v>
      </c>
      <c r="H230" t="s">
        <v>35</v>
      </c>
      <c r="I230" t="s">
        <v>36</v>
      </c>
      <c r="J230">
        <v>26</v>
      </c>
      <c r="K230">
        <v>22</v>
      </c>
      <c r="L230">
        <f t="shared" si="9"/>
        <v>4</v>
      </c>
      <c r="M230">
        <v>1</v>
      </c>
      <c r="N230">
        <v>28952</v>
      </c>
      <c r="O230" s="1">
        <f t="shared" si="10"/>
        <v>1113.5384615384614</v>
      </c>
      <c r="P230" s="1">
        <f t="shared" si="11"/>
        <v>24497.846153846152</v>
      </c>
      <c r="Q230" s="1">
        <f>Table1[[#This Row],[Earned Basic Salary]]*20%</f>
        <v>4899.5692307692307</v>
      </c>
      <c r="R230" s="1">
        <f>Table1[[#This Row],[Earned Basic Salary]]*10%</f>
        <v>2449.7846153846153</v>
      </c>
      <c r="S230" s="1">
        <f>Table1[[#This Row],[Earned Basic Salary]]*12%</f>
        <v>2939.7415384615383</v>
      </c>
      <c r="T230" s="1">
        <f>200</f>
        <v>200</v>
      </c>
      <c r="U230" s="1">
        <f>Table1[[#This Row],[PF]]+Table1[[#This Row],[Professional Tax]]</f>
        <v>3139.7415384615383</v>
      </c>
      <c r="V230" s="1">
        <f>Table1[[#This Row],[Overtime Hours]]*200</f>
        <v>200</v>
      </c>
      <c r="W230" s="1">
        <f>Table1[[#This Row],[Earned Basic Salary]]+Table1[[#This Row],[HRA]]+Table1[[#This Row],[DA]]+Table1[[#This Row],[Overtime Pay]]</f>
        <v>32047.199999999997</v>
      </c>
      <c r="X230" s="1">
        <f>Table1[[#This Row],[Gross Salary]]-Table1[[#This Row],[Total Deduction]]</f>
        <v>28907.458461538459</v>
      </c>
      <c r="Y230" t="s">
        <v>37</v>
      </c>
      <c r="Z230" t="s">
        <v>48</v>
      </c>
      <c r="AA230" t="s">
        <v>1108</v>
      </c>
      <c r="AB230" t="s">
        <v>1109</v>
      </c>
    </row>
    <row r="231" spans="1:28" x14ac:dyDescent="0.3">
      <c r="A231" t="s">
        <v>1110</v>
      </c>
      <c r="B231" t="s">
        <v>143</v>
      </c>
      <c r="C231">
        <v>34</v>
      </c>
      <c r="D231" t="s">
        <v>75</v>
      </c>
      <c r="E231" t="s">
        <v>121</v>
      </c>
      <c r="F231" t="s">
        <v>69</v>
      </c>
      <c r="G231" t="s">
        <v>1111</v>
      </c>
      <c r="H231" t="s">
        <v>35</v>
      </c>
      <c r="I231" t="s">
        <v>36</v>
      </c>
      <c r="J231">
        <v>26</v>
      </c>
      <c r="K231">
        <v>23</v>
      </c>
      <c r="L231">
        <f t="shared" si="9"/>
        <v>3</v>
      </c>
      <c r="M231">
        <v>3</v>
      </c>
      <c r="N231">
        <v>38821</v>
      </c>
      <c r="O231" s="1">
        <f t="shared" si="10"/>
        <v>1493.1153846153845</v>
      </c>
      <c r="P231" s="1">
        <f t="shared" si="11"/>
        <v>34341.653846153844</v>
      </c>
      <c r="Q231" s="1">
        <f>Table1[[#This Row],[Earned Basic Salary]]*20%</f>
        <v>6868.330769230769</v>
      </c>
      <c r="R231" s="1">
        <f>Table1[[#This Row],[Earned Basic Salary]]*10%</f>
        <v>3434.1653846153845</v>
      </c>
      <c r="S231" s="1">
        <f>Table1[[#This Row],[Earned Basic Salary]]*12%</f>
        <v>4120.998461538461</v>
      </c>
      <c r="T231" s="1">
        <f>200</f>
        <v>200</v>
      </c>
      <c r="U231" s="1">
        <f>Table1[[#This Row],[PF]]+Table1[[#This Row],[Professional Tax]]</f>
        <v>4320.998461538461</v>
      </c>
      <c r="V231" s="1">
        <f>Table1[[#This Row],[Overtime Hours]]*200</f>
        <v>600</v>
      </c>
      <c r="W231" s="1">
        <f>Table1[[#This Row],[Earned Basic Salary]]+Table1[[#This Row],[HRA]]+Table1[[#This Row],[DA]]+Table1[[#This Row],[Overtime Pay]]</f>
        <v>45244.15</v>
      </c>
      <c r="X231" s="1">
        <f>Table1[[#This Row],[Gross Salary]]-Table1[[#This Row],[Total Deduction]]</f>
        <v>40923.151538461541</v>
      </c>
      <c r="Y231" t="s">
        <v>37</v>
      </c>
      <c r="Z231" t="s">
        <v>38</v>
      </c>
      <c r="AA231" t="s">
        <v>1112</v>
      </c>
      <c r="AB231" t="s">
        <v>1113</v>
      </c>
    </row>
    <row r="232" spans="1:28" x14ac:dyDescent="0.3">
      <c r="A232" t="s">
        <v>1114</v>
      </c>
      <c r="B232" t="s">
        <v>178</v>
      </c>
      <c r="C232">
        <v>41</v>
      </c>
      <c r="D232" t="s">
        <v>133</v>
      </c>
      <c r="E232" t="s">
        <v>121</v>
      </c>
      <c r="F232" t="s">
        <v>89</v>
      </c>
      <c r="G232" t="s">
        <v>1115</v>
      </c>
      <c r="H232" t="s">
        <v>35</v>
      </c>
      <c r="I232" t="s">
        <v>36</v>
      </c>
      <c r="J232">
        <v>26</v>
      </c>
      <c r="K232">
        <v>24</v>
      </c>
      <c r="L232">
        <f t="shared" si="9"/>
        <v>2</v>
      </c>
      <c r="M232">
        <v>12</v>
      </c>
      <c r="N232">
        <v>78231</v>
      </c>
      <c r="O232" s="1">
        <f t="shared" si="10"/>
        <v>3008.8846153846152</v>
      </c>
      <c r="P232" s="1">
        <f t="shared" si="11"/>
        <v>72213.230769230766</v>
      </c>
      <c r="Q232" s="1">
        <f>Table1[[#This Row],[Earned Basic Salary]]*20%</f>
        <v>14442.646153846154</v>
      </c>
      <c r="R232" s="1">
        <f>Table1[[#This Row],[Earned Basic Salary]]*10%</f>
        <v>7221.3230769230768</v>
      </c>
      <c r="S232" s="1">
        <f>Table1[[#This Row],[Earned Basic Salary]]*12%</f>
        <v>8665.5876923076921</v>
      </c>
      <c r="T232" s="1">
        <f>200</f>
        <v>200</v>
      </c>
      <c r="U232" s="1">
        <f>Table1[[#This Row],[PF]]+Table1[[#This Row],[Professional Tax]]</f>
        <v>8865.5876923076921</v>
      </c>
      <c r="V232" s="1">
        <f>Table1[[#This Row],[Overtime Hours]]*200</f>
        <v>2400</v>
      </c>
      <c r="W232" s="1">
        <f>Table1[[#This Row],[Earned Basic Salary]]+Table1[[#This Row],[HRA]]+Table1[[#This Row],[DA]]+Table1[[#This Row],[Overtime Pay]]</f>
        <v>96277.2</v>
      </c>
      <c r="X232" s="1">
        <f>Table1[[#This Row],[Gross Salary]]-Table1[[#This Row],[Total Deduction]]</f>
        <v>87411.61230769231</v>
      </c>
      <c r="Y232" t="s">
        <v>37</v>
      </c>
      <c r="Z232" t="s">
        <v>106</v>
      </c>
      <c r="AA232" t="s">
        <v>1116</v>
      </c>
      <c r="AB232" t="s">
        <v>1117</v>
      </c>
    </row>
    <row r="233" spans="1:28" x14ac:dyDescent="0.3">
      <c r="A233" t="s">
        <v>1118</v>
      </c>
      <c r="B233" t="s">
        <v>979</v>
      </c>
      <c r="C233">
        <v>27</v>
      </c>
      <c r="D233" t="s">
        <v>75</v>
      </c>
      <c r="E233" t="s">
        <v>32</v>
      </c>
      <c r="F233" t="s">
        <v>55</v>
      </c>
      <c r="G233" t="s">
        <v>1119</v>
      </c>
      <c r="H233" t="s">
        <v>35</v>
      </c>
      <c r="I233" t="s">
        <v>36</v>
      </c>
      <c r="J233">
        <v>26</v>
      </c>
      <c r="K233">
        <v>26</v>
      </c>
      <c r="L233">
        <f t="shared" si="9"/>
        <v>0</v>
      </c>
      <c r="M233">
        <v>18</v>
      </c>
      <c r="N233">
        <v>25553</v>
      </c>
      <c r="O233" s="1">
        <f t="shared" si="10"/>
        <v>982.80769230769226</v>
      </c>
      <c r="P233" s="1">
        <f t="shared" si="11"/>
        <v>25553</v>
      </c>
      <c r="Q233" s="1">
        <f>Table1[[#This Row],[Earned Basic Salary]]*20%</f>
        <v>5110.6000000000004</v>
      </c>
      <c r="R233" s="1">
        <f>Table1[[#This Row],[Earned Basic Salary]]*10%</f>
        <v>2555.3000000000002</v>
      </c>
      <c r="S233" s="1">
        <f>Table1[[#This Row],[Earned Basic Salary]]*12%</f>
        <v>3066.3599999999997</v>
      </c>
      <c r="T233" s="1">
        <f>200</f>
        <v>200</v>
      </c>
      <c r="U233" s="1">
        <f>Table1[[#This Row],[PF]]+Table1[[#This Row],[Professional Tax]]</f>
        <v>3266.3599999999997</v>
      </c>
      <c r="V233" s="1">
        <f>Table1[[#This Row],[Overtime Hours]]*200</f>
        <v>3600</v>
      </c>
      <c r="W233" s="1">
        <f>Table1[[#This Row],[Earned Basic Salary]]+Table1[[#This Row],[HRA]]+Table1[[#This Row],[DA]]+Table1[[#This Row],[Overtime Pay]]</f>
        <v>36818.9</v>
      </c>
      <c r="X233" s="1">
        <f>Table1[[#This Row],[Gross Salary]]-Table1[[#This Row],[Total Deduction]]</f>
        <v>33552.54</v>
      </c>
      <c r="Y233" t="s">
        <v>37</v>
      </c>
      <c r="Z233" t="s">
        <v>38</v>
      </c>
      <c r="AA233" t="s">
        <v>1120</v>
      </c>
      <c r="AB233" t="s">
        <v>1121</v>
      </c>
    </row>
    <row r="234" spans="1:28" x14ac:dyDescent="0.3">
      <c r="A234" t="s">
        <v>1122</v>
      </c>
      <c r="B234" t="s">
        <v>490</v>
      </c>
      <c r="C234">
        <v>41</v>
      </c>
      <c r="D234" t="s">
        <v>31</v>
      </c>
      <c r="E234" t="s">
        <v>54</v>
      </c>
      <c r="F234" t="s">
        <v>89</v>
      </c>
      <c r="G234" t="s">
        <v>1123</v>
      </c>
      <c r="H234" t="s">
        <v>35</v>
      </c>
      <c r="I234" t="s">
        <v>36</v>
      </c>
      <c r="J234">
        <v>26</v>
      </c>
      <c r="K234">
        <v>24</v>
      </c>
      <c r="L234">
        <f t="shared" si="9"/>
        <v>2</v>
      </c>
      <c r="M234">
        <v>19</v>
      </c>
      <c r="N234">
        <v>75438</v>
      </c>
      <c r="O234" s="1">
        <f t="shared" si="10"/>
        <v>2901.4615384615386</v>
      </c>
      <c r="P234" s="1">
        <f t="shared" si="11"/>
        <v>69635.076923076922</v>
      </c>
      <c r="Q234" s="1">
        <f>Table1[[#This Row],[Earned Basic Salary]]*20%</f>
        <v>13927.015384615384</v>
      </c>
      <c r="R234" s="1">
        <f>Table1[[#This Row],[Earned Basic Salary]]*10%</f>
        <v>6963.5076923076922</v>
      </c>
      <c r="S234" s="1">
        <f>Table1[[#This Row],[Earned Basic Salary]]*12%</f>
        <v>8356.209230769231</v>
      </c>
      <c r="T234" s="1">
        <f>200</f>
        <v>200</v>
      </c>
      <c r="U234" s="1">
        <f>Table1[[#This Row],[PF]]+Table1[[#This Row],[Professional Tax]]</f>
        <v>8556.209230769231</v>
      </c>
      <c r="V234" s="1">
        <f>Table1[[#This Row],[Overtime Hours]]*200</f>
        <v>3800</v>
      </c>
      <c r="W234" s="1">
        <f>Table1[[#This Row],[Earned Basic Salary]]+Table1[[#This Row],[HRA]]+Table1[[#This Row],[DA]]+Table1[[#This Row],[Overtime Pay]]</f>
        <v>94325.6</v>
      </c>
      <c r="X234" s="1">
        <f>Table1[[#This Row],[Gross Salary]]-Table1[[#This Row],[Total Deduction]]</f>
        <v>85769.390769230769</v>
      </c>
      <c r="Y234" t="s">
        <v>37</v>
      </c>
      <c r="Z234" t="s">
        <v>38</v>
      </c>
      <c r="AA234" t="s">
        <v>1124</v>
      </c>
      <c r="AB234" t="s">
        <v>1125</v>
      </c>
    </row>
    <row r="235" spans="1:28" x14ac:dyDescent="0.3">
      <c r="A235" t="s">
        <v>1126</v>
      </c>
      <c r="B235" t="s">
        <v>584</v>
      </c>
      <c r="C235">
        <v>43</v>
      </c>
      <c r="D235" t="s">
        <v>81</v>
      </c>
      <c r="E235" t="s">
        <v>82</v>
      </c>
      <c r="F235" t="s">
        <v>63</v>
      </c>
      <c r="G235" t="s">
        <v>1127</v>
      </c>
      <c r="H235" t="s">
        <v>35</v>
      </c>
      <c r="I235" t="s">
        <v>36</v>
      </c>
      <c r="J235">
        <v>26</v>
      </c>
      <c r="K235">
        <v>22</v>
      </c>
      <c r="L235">
        <f t="shared" si="9"/>
        <v>4</v>
      </c>
      <c r="M235">
        <v>12</v>
      </c>
      <c r="N235">
        <v>60940</v>
      </c>
      <c r="O235" s="1">
        <f t="shared" si="10"/>
        <v>2343.8461538461538</v>
      </c>
      <c r="P235" s="1">
        <f t="shared" si="11"/>
        <v>51564.615384615383</v>
      </c>
      <c r="Q235" s="1">
        <f>Table1[[#This Row],[Earned Basic Salary]]*20%</f>
        <v>10312.923076923078</v>
      </c>
      <c r="R235" s="1">
        <f>Table1[[#This Row],[Earned Basic Salary]]*10%</f>
        <v>5156.461538461539</v>
      </c>
      <c r="S235" s="1">
        <f>Table1[[#This Row],[Earned Basic Salary]]*12%</f>
        <v>6187.7538461538461</v>
      </c>
      <c r="T235" s="1">
        <f>200</f>
        <v>200</v>
      </c>
      <c r="U235" s="1">
        <f>Table1[[#This Row],[PF]]+Table1[[#This Row],[Professional Tax]]</f>
        <v>6387.7538461538461</v>
      </c>
      <c r="V235" s="1">
        <f>Table1[[#This Row],[Overtime Hours]]*200</f>
        <v>2400</v>
      </c>
      <c r="W235" s="1">
        <f>Table1[[#This Row],[Earned Basic Salary]]+Table1[[#This Row],[HRA]]+Table1[[#This Row],[DA]]+Table1[[#This Row],[Overtime Pay]]</f>
        <v>69434</v>
      </c>
      <c r="X235" s="1">
        <f>Table1[[#This Row],[Gross Salary]]-Table1[[#This Row],[Total Deduction]]</f>
        <v>63046.24615384615</v>
      </c>
      <c r="Y235" t="s">
        <v>37</v>
      </c>
      <c r="Z235" t="s">
        <v>48</v>
      </c>
      <c r="AA235" t="s">
        <v>1128</v>
      </c>
      <c r="AB235" t="s">
        <v>1129</v>
      </c>
    </row>
    <row r="236" spans="1:28" x14ac:dyDescent="0.3">
      <c r="A236" t="s">
        <v>1130</v>
      </c>
      <c r="B236" t="s">
        <v>997</v>
      </c>
      <c r="C236">
        <v>33</v>
      </c>
      <c r="D236" t="s">
        <v>81</v>
      </c>
      <c r="E236" t="s">
        <v>54</v>
      </c>
      <c r="F236" t="s">
        <v>55</v>
      </c>
      <c r="G236" t="s">
        <v>1131</v>
      </c>
      <c r="H236" t="s">
        <v>35</v>
      </c>
      <c r="I236" t="s">
        <v>36</v>
      </c>
      <c r="J236">
        <v>26</v>
      </c>
      <c r="K236">
        <v>23</v>
      </c>
      <c r="L236">
        <f t="shared" si="9"/>
        <v>3</v>
      </c>
      <c r="M236">
        <v>12</v>
      </c>
      <c r="N236">
        <v>66736</v>
      </c>
      <c r="O236" s="1">
        <f t="shared" si="10"/>
        <v>2566.7692307692309</v>
      </c>
      <c r="P236" s="1">
        <f t="shared" si="11"/>
        <v>59035.692307692312</v>
      </c>
      <c r="Q236" s="1">
        <f>Table1[[#This Row],[Earned Basic Salary]]*20%</f>
        <v>11807.138461538463</v>
      </c>
      <c r="R236" s="1">
        <f>Table1[[#This Row],[Earned Basic Salary]]*10%</f>
        <v>5903.5692307692316</v>
      </c>
      <c r="S236" s="1">
        <f>Table1[[#This Row],[Earned Basic Salary]]*12%</f>
        <v>7084.2830769230768</v>
      </c>
      <c r="T236" s="1">
        <f>200</f>
        <v>200</v>
      </c>
      <c r="U236" s="1">
        <f>Table1[[#This Row],[PF]]+Table1[[#This Row],[Professional Tax]]</f>
        <v>7284.2830769230768</v>
      </c>
      <c r="V236" s="1">
        <f>Table1[[#This Row],[Overtime Hours]]*200</f>
        <v>2400</v>
      </c>
      <c r="W236" s="1">
        <f>Table1[[#This Row],[Earned Basic Salary]]+Table1[[#This Row],[HRA]]+Table1[[#This Row],[DA]]+Table1[[#This Row],[Overtime Pay]]</f>
        <v>79146.400000000009</v>
      </c>
      <c r="X236" s="1">
        <f>Table1[[#This Row],[Gross Salary]]-Table1[[#This Row],[Total Deduction]]</f>
        <v>71862.11692307693</v>
      </c>
      <c r="Y236" t="s">
        <v>37</v>
      </c>
      <c r="Z236" t="s">
        <v>106</v>
      </c>
      <c r="AA236" t="s">
        <v>1132</v>
      </c>
      <c r="AB236" t="s">
        <v>1133</v>
      </c>
    </row>
    <row r="237" spans="1:28" x14ac:dyDescent="0.3">
      <c r="A237" t="s">
        <v>1134</v>
      </c>
      <c r="B237" t="s">
        <v>1135</v>
      </c>
      <c r="C237">
        <v>48</v>
      </c>
      <c r="D237" t="s">
        <v>61</v>
      </c>
      <c r="E237" t="s">
        <v>121</v>
      </c>
      <c r="F237" t="s">
        <v>69</v>
      </c>
      <c r="G237" t="s">
        <v>1136</v>
      </c>
      <c r="H237" t="s">
        <v>35</v>
      </c>
      <c r="I237" t="s">
        <v>36</v>
      </c>
      <c r="J237">
        <v>26</v>
      </c>
      <c r="K237">
        <v>21</v>
      </c>
      <c r="L237">
        <f t="shared" si="9"/>
        <v>5</v>
      </c>
      <c r="M237">
        <v>2</v>
      </c>
      <c r="N237">
        <v>48957</v>
      </c>
      <c r="O237" s="1">
        <f t="shared" si="10"/>
        <v>1882.9615384615386</v>
      </c>
      <c r="P237" s="1">
        <f t="shared" si="11"/>
        <v>39542.192307692312</v>
      </c>
      <c r="Q237" s="1">
        <f>Table1[[#This Row],[Earned Basic Salary]]*20%</f>
        <v>7908.4384615384624</v>
      </c>
      <c r="R237" s="1">
        <f>Table1[[#This Row],[Earned Basic Salary]]*10%</f>
        <v>3954.2192307692312</v>
      </c>
      <c r="S237" s="1">
        <f>Table1[[#This Row],[Earned Basic Salary]]*12%</f>
        <v>4745.0630769230775</v>
      </c>
      <c r="T237" s="1">
        <f>200</f>
        <v>200</v>
      </c>
      <c r="U237" s="1">
        <f>Table1[[#This Row],[PF]]+Table1[[#This Row],[Professional Tax]]</f>
        <v>4945.0630769230775</v>
      </c>
      <c r="V237" s="1">
        <f>Table1[[#This Row],[Overtime Hours]]*200</f>
        <v>400</v>
      </c>
      <c r="W237" s="1">
        <f>Table1[[#This Row],[Earned Basic Salary]]+Table1[[#This Row],[HRA]]+Table1[[#This Row],[DA]]+Table1[[#This Row],[Overtime Pay]]</f>
        <v>51804.850000000006</v>
      </c>
      <c r="X237" s="1">
        <f>Table1[[#This Row],[Gross Salary]]-Table1[[#This Row],[Total Deduction]]</f>
        <v>46859.786923076928</v>
      </c>
      <c r="Y237" t="s">
        <v>37</v>
      </c>
      <c r="Z237" t="s">
        <v>48</v>
      </c>
      <c r="AA237" t="s">
        <v>1137</v>
      </c>
      <c r="AB237" t="s">
        <v>1138</v>
      </c>
    </row>
    <row r="238" spans="1:28" x14ac:dyDescent="0.3">
      <c r="A238" t="s">
        <v>1139</v>
      </c>
      <c r="B238" t="s">
        <v>1140</v>
      </c>
      <c r="C238">
        <v>23</v>
      </c>
      <c r="D238" t="s">
        <v>31</v>
      </c>
      <c r="E238" t="s">
        <v>62</v>
      </c>
      <c r="F238" t="s">
        <v>83</v>
      </c>
      <c r="G238" t="s">
        <v>1141</v>
      </c>
      <c r="H238" t="s">
        <v>35</v>
      </c>
      <c r="I238" t="s">
        <v>36</v>
      </c>
      <c r="J238">
        <v>26</v>
      </c>
      <c r="K238">
        <v>22</v>
      </c>
      <c r="L238">
        <f t="shared" si="9"/>
        <v>4</v>
      </c>
      <c r="M238">
        <v>4</v>
      </c>
      <c r="N238">
        <v>36819</v>
      </c>
      <c r="O238" s="1">
        <f t="shared" si="10"/>
        <v>1416.1153846153845</v>
      </c>
      <c r="P238" s="1">
        <f t="shared" si="11"/>
        <v>31154.538461538461</v>
      </c>
      <c r="Q238" s="1">
        <f>Table1[[#This Row],[Earned Basic Salary]]*20%</f>
        <v>6230.9076923076927</v>
      </c>
      <c r="R238" s="1">
        <f>Table1[[#This Row],[Earned Basic Salary]]*10%</f>
        <v>3115.4538461538464</v>
      </c>
      <c r="S238" s="1">
        <f>Table1[[#This Row],[Earned Basic Salary]]*12%</f>
        <v>3738.5446153846151</v>
      </c>
      <c r="T238" s="1">
        <f>200</f>
        <v>200</v>
      </c>
      <c r="U238" s="1">
        <f>Table1[[#This Row],[PF]]+Table1[[#This Row],[Professional Tax]]</f>
        <v>3938.5446153846151</v>
      </c>
      <c r="V238" s="1">
        <f>Table1[[#This Row],[Overtime Hours]]*200</f>
        <v>800</v>
      </c>
      <c r="W238" s="1">
        <f>Table1[[#This Row],[Earned Basic Salary]]+Table1[[#This Row],[HRA]]+Table1[[#This Row],[DA]]+Table1[[#This Row],[Overtime Pay]]</f>
        <v>41300.9</v>
      </c>
      <c r="X238" s="1">
        <f>Table1[[#This Row],[Gross Salary]]-Table1[[#This Row],[Total Deduction]]</f>
        <v>37362.355384615388</v>
      </c>
      <c r="Y238" t="s">
        <v>37</v>
      </c>
      <c r="Z238" t="s">
        <v>106</v>
      </c>
      <c r="AA238" t="s">
        <v>1142</v>
      </c>
      <c r="AB238" t="s">
        <v>1143</v>
      </c>
    </row>
    <row r="239" spans="1:28" x14ac:dyDescent="0.3">
      <c r="A239" t="s">
        <v>1144</v>
      </c>
      <c r="B239" t="s">
        <v>173</v>
      </c>
      <c r="C239">
        <v>46</v>
      </c>
      <c r="D239" t="s">
        <v>44</v>
      </c>
      <c r="E239" t="s">
        <v>32</v>
      </c>
      <c r="F239" t="s">
        <v>89</v>
      </c>
      <c r="G239" t="s">
        <v>1145</v>
      </c>
      <c r="H239" t="s">
        <v>35</v>
      </c>
      <c r="I239" t="s">
        <v>36</v>
      </c>
      <c r="J239">
        <v>26</v>
      </c>
      <c r="K239">
        <v>23</v>
      </c>
      <c r="L239">
        <f t="shared" si="9"/>
        <v>3</v>
      </c>
      <c r="M239">
        <v>6</v>
      </c>
      <c r="N239">
        <v>74643</v>
      </c>
      <c r="O239" s="1">
        <f t="shared" si="10"/>
        <v>2870.8846153846152</v>
      </c>
      <c r="P239" s="1">
        <f t="shared" si="11"/>
        <v>66030.346153846156</v>
      </c>
      <c r="Q239" s="1">
        <f>Table1[[#This Row],[Earned Basic Salary]]*20%</f>
        <v>13206.069230769232</v>
      </c>
      <c r="R239" s="1">
        <f>Table1[[#This Row],[Earned Basic Salary]]*10%</f>
        <v>6603.0346153846158</v>
      </c>
      <c r="S239" s="1">
        <f>Table1[[#This Row],[Earned Basic Salary]]*12%</f>
        <v>7923.6415384615384</v>
      </c>
      <c r="T239" s="1">
        <f>200</f>
        <v>200</v>
      </c>
      <c r="U239" s="1">
        <f>Table1[[#This Row],[PF]]+Table1[[#This Row],[Professional Tax]]</f>
        <v>8123.6415384615384</v>
      </c>
      <c r="V239" s="1">
        <f>Table1[[#This Row],[Overtime Hours]]*200</f>
        <v>1200</v>
      </c>
      <c r="W239" s="1">
        <f>Table1[[#This Row],[Earned Basic Salary]]+Table1[[#This Row],[HRA]]+Table1[[#This Row],[DA]]+Table1[[#This Row],[Overtime Pay]]</f>
        <v>87039.450000000012</v>
      </c>
      <c r="X239" s="1">
        <f>Table1[[#This Row],[Gross Salary]]-Table1[[#This Row],[Total Deduction]]</f>
        <v>78915.808461538472</v>
      </c>
      <c r="Y239" t="s">
        <v>37</v>
      </c>
      <c r="Z239" t="s">
        <v>95</v>
      </c>
      <c r="AA239" t="s">
        <v>1146</v>
      </c>
      <c r="AB239" t="s">
        <v>1147</v>
      </c>
    </row>
    <row r="240" spans="1:28" x14ac:dyDescent="0.3">
      <c r="A240" t="s">
        <v>1148</v>
      </c>
      <c r="B240" t="s">
        <v>1149</v>
      </c>
      <c r="C240">
        <v>23</v>
      </c>
      <c r="D240" t="s">
        <v>127</v>
      </c>
      <c r="E240" t="s">
        <v>62</v>
      </c>
      <c r="F240" t="s">
        <v>63</v>
      </c>
      <c r="G240" t="s">
        <v>1150</v>
      </c>
      <c r="H240" t="s">
        <v>35</v>
      </c>
      <c r="I240" t="s">
        <v>36</v>
      </c>
      <c r="J240">
        <v>26</v>
      </c>
      <c r="K240">
        <v>25</v>
      </c>
      <c r="L240">
        <f t="shared" si="9"/>
        <v>1</v>
      </c>
      <c r="M240">
        <v>14</v>
      </c>
      <c r="N240">
        <v>33467</v>
      </c>
      <c r="O240" s="1">
        <f t="shared" si="10"/>
        <v>1287.1923076923076</v>
      </c>
      <c r="P240" s="1">
        <f t="shared" si="11"/>
        <v>32179.807692307691</v>
      </c>
      <c r="Q240" s="1">
        <f>Table1[[#This Row],[Earned Basic Salary]]*20%</f>
        <v>6435.961538461539</v>
      </c>
      <c r="R240" s="1">
        <f>Table1[[#This Row],[Earned Basic Salary]]*10%</f>
        <v>3217.9807692307695</v>
      </c>
      <c r="S240" s="1">
        <f>Table1[[#This Row],[Earned Basic Salary]]*12%</f>
        <v>3861.5769230769229</v>
      </c>
      <c r="T240" s="1">
        <f>200</f>
        <v>200</v>
      </c>
      <c r="U240" s="1">
        <f>Table1[[#This Row],[PF]]+Table1[[#This Row],[Professional Tax]]</f>
        <v>4061.5769230769229</v>
      </c>
      <c r="V240" s="1">
        <f>Table1[[#This Row],[Overtime Hours]]*200</f>
        <v>2800</v>
      </c>
      <c r="W240" s="1">
        <f>Table1[[#This Row],[Earned Basic Salary]]+Table1[[#This Row],[HRA]]+Table1[[#This Row],[DA]]+Table1[[#This Row],[Overtime Pay]]</f>
        <v>44633.75</v>
      </c>
      <c r="X240" s="1">
        <f>Table1[[#This Row],[Gross Salary]]-Table1[[#This Row],[Total Deduction]]</f>
        <v>40572.173076923078</v>
      </c>
      <c r="Y240" t="s">
        <v>37</v>
      </c>
      <c r="Z240" t="s">
        <v>48</v>
      </c>
      <c r="AA240" t="s">
        <v>1151</v>
      </c>
      <c r="AB240" t="s">
        <v>1152</v>
      </c>
    </row>
    <row r="241" spans="1:28" x14ac:dyDescent="0.3">
      <c r="A241" t="s">
        <v>1153</v>
      </c>
      <c r="B241" t="s">
        <v>334</v>
      </c>
      <c r="C241">
        <v>38</v>
      </c>
      <c r="D241" t="s">
        <v>61</v>
      </c>
      <c r="E241" t="s">
        <v>54</v>
      </c>
      <c r="F241" t="s">
        <v>33</v>
      </c>
      <c r="G241" t="s">
        <v>1154</v>
      </c>
      <c r="H241" t="s">
        <v>35</v>
      </c>
      <c r="I241" t="s">
        <v>36</v>
      </c>
      <c r="J241">
        <v>26</v>
      </c>
      <c r="K241">
        <v>24</v>
      </c>
      <c r="L241">
        <f t="shared" si="9"/>
        <v>2</v>
      </c>
      <c r="M241">
        <v>5</v>
      </c>
      <c r="N241">
        <v>34537</v>
      </c>
      <c r="O241" s="1">
        <f t="shared" si="10"/>
        <v>1328.3461538461538</v>
      </c>
      <c r="P241" s="1">
        <f t="shared" si="11"/>
        <v>31880.307692307691</v>
      </c>
      <c r="Q241" s="1">
        <f>Table1[[#This Row],[Earned Basic Salary]]*20%</f>
        <v>6376.0615384615385</v>
      </c>
      <c r="R241" s="1">
        <f>Table1[[#This Row],[Earned Basic Salary]]*10%</f>
        <v>3188.0307692307692</v>
      </c>
      <c r="S241" s="1">
        <f>Table1[[#This Row],[Earned Basic Salary]]*12%</f>
        <v>3825.6369230769228</v>
      </c>
      <c r="T241" s="1">
        <f>200</f>
        <v>200</v>
      </c>
      <c r="U241" s="1">
        <f>Table1[[#This Row],[PF]]+Table1[[#This Row],[Professional Tax]]</f>
        <v>4025.6369230769228</v>
      </c>
      <c r="V241" s="1">
        <f>Table1[[#This Row],[Overtime Hours]]*200</f>
        <v>1000</v>
      </c>
      <c r="W241" s="1">
        <f>Table1[[#This Row],[Earned Basic Salary]]+Table1[[#This Row],[HRA]]+Table1[[#This Row],[DA]]+Table1[[#This Row],[Overtime Pay]]</f>
        <v>42444.4</v>
      </c>
      <c r="X241" s="1">
        <f>Table1[[#This Row],[Gross Salary]]-Table1[[#This Row],[Total Deduction]]</f>
        <v>38418.763076923082</v>
      </c>
      <c r="Y241" t="s">
        <v>37</v>
      </c>
      <c r="Z241" t="s">
        <v>38</v>
      </c>
      <c r="AA241" t="s">
        <v>1155</v>
      </c>
      <c r="AB241" t="s">
        <v>1156</v>
      </c>
    </row>
    <row r="242" spans="1:28" x14ac:dyDescent="0.3">
      <c r="A242" t="s">
        <v>1157</v>
      </c>
      <c r="B242" t="s">
        <v>295</v>
      </c>
      <c r="C242">
        <v>55</v>
      </c>
      <c r="D242" t="s">
        <v>31</v>
      </c>
      <c r="E242" t="s">
        <v>121</v>
      </c>
      <c r="F242" t="s">
        <v>63</v>
      </c>
      <c r="G242" t="s">
        <v>1158</v>
      </c>
      <c r="H242" t="s">
        <v>35</v>
      </c>
      <c r="I242" t="s">
        <v>36</v>
      </c>
      <c r="J242">
        <v>26</v>
      </c>
      <c r="K242">
        <v>22</v>
      </c>
      <c r="L242">
        <f t="shared" si="9"/>
        <v>4</v>
      </c>
      <c r="M242">
        <v>15</v>
      </c>
      <c r="N242">
        <v>46042</v>
      </c>
      <c r="O242" s="1">
        <f t="shared" si="10"/>
        <v>1770.8461538461538</v>
      </c>
      <c r="P242" s="1">
        <f t="shared" si="11"/>
        <v>38958.615384615383</v>
      </c>
      <c r="Q242" s="1">
        <f>Table1[[#This Row],[Earned Basic Salary]]*20%</f>
        <v>7791.7230769230773</v>
      </c>
      <c r="R242" s="1">
        <f>Table1[[#This Row],[Earned Basic Salary]]*10%</f>
        <v>3895.8615384615387</v>
      </c>
      <c r="S242" s="1">
        <f>Table1[[#This Row],[Earned Basic Salary]]*12%</f>
        <v>4675.0338461538458</v>
      </c>
      <c r="T242" s="1">
        <f>200</f>
        <v>200</v>
      </c>
      <c r="U242" s="1">
        <f>Table1[[#This Row],[PF]]+Table1[[#This Row],[Professional Tax]]</f>
        <v>4875.0338461538458</v>
      </c>
      <c r="V242" s="1">
        <f>Table1[[#This Row],[Overtime Hours]]*200</f>
        <v>3000</v>
      </c>
      <c r="W242" s="1">
        <f>Table1[[#This Row],[Earned Basic Salary]]+Table1[[#This Row],[HRA]]+Table1[[#This Row],[DA]]+Table1[[#This Row],[Overtime Pay]]</f>
        <v>53646.2</v>
      </c>
      <c r="X242" s="1">
        <f>Table1[[#This Row],[Gross Salary]]-Table1[[#This Row],[Total Deduction]]</f>
        <v>48771.166153846149</v>
      </c>
      <c r="Y242" t="s">
        <v>37</v>
      </c>
      <c r="Z242" t="s">
        <v>95</v>
      </c>
      <c r="AA242" t="s">
        <v>1159</v>
      </c>
      <c r="AB242" t="s">
        <v>1160</v>
      </c>
    </row>
    <row r="243" spans="1:28" x14ac:dyDescent="0.3">
      <c r="A243" t="s">
        <v>1161</v>
      </c>
      <c r="B243" t="s">
        <v>1162</v>
      </c>
      <c r="C243">
        <v>23</v>
      </c>
      <c r="D243" t="s">
        <v>61</v>
      </c>
      <c r="E243" t="s">
        <v>45</v>
      </c>
      <c r="F243" t="s">
        <v>69</v>
      </c>
      <c r="G243" t="s">
        <v>1163</v>
      </c>
      <c r="H243" t="s">
        <v>35</v>
      </c>
      <c r="I243" t="s">
        <v>36</v>
      </c>
      <c r="J243">
        <v>26</v>
      </c>
      <c r="K243">
        <v>25</v>
      </c>
      <c r="L243">
        <f t="shared" si="9"/>
        <v>1</v>
      </c>
      <c r="M243">
        <v>12</v>
      </c>
      <c r="N243">
        <v>64342</v>
      </c>
      <c r="O243" s="1">
        <f t="shared" si="10"/>
        <v>2474.6923076923076</v>
      </c>
      <c r="P243" s="1">
        <f t="shared" si="11"/>
        <v>61867.307692307688</v>
      </c>
      <c r="Q243" s="1">
        <f>Table1[[#This Row],[Earned Basic Salary]]*20%</f>
        <v>12373.461538461539</v>
      </c>
      <c r="R243" s="1">
        <f>Table1[[#This Row],[Earned Basic Salary]]*10%</f>
        <v>6186.7307692307695</v>
      </c>
      <c r="S243" s="1">
        <f>Table1[[#This Row],[Earned Basic Salary]]*12%</f>
        <v>7424.076923076922</v>
      </c>
      <c r="T243" s="1">
        <f>200</f>
        <v>200</v>
      </c>
      <c r="U243" s="1">
        <f>Table1[[#This Row],[PF]]+Table1[[#This Row],[Professional Tax]]</f>
        <v>7624.076923076922</v>
      </c>
      <c r="V243" s="1">
        <f>Table1[[#This Row],[Overtime Hours]]*200</f>
        <v>2400</v>
      </c>
      <c r="W243" s="1">
        <f>Table1[[#This Row],[Earned Basic Salary]]+Table1[[#This Row],[HRA]]+Table1[[#This Row],[DA]]+Table1[[#This Row],[Overtime Pay]]</f>
        <v>82827.499999999985</v>
      </c>
      <c r="X243" s="1">
        <f>Table1[[#This Row],[Gross Salary]]-Table1[[#This Row],[Total Deduction]]</f>
        <v>75203.423076923063</v>
      </c>
      <c r="Y243" t="s">
        <v>37</v>
      </c>
      <c r="Z243" t="s">
        <v>48</v>
      </c>
      <c r="AA243" t="s">
        <v>1164</v>
      </c>
      <c r="AB243" t="s">
        <v>1165</v>
      </c>
    </row>
    <row r="244" spans="1:28" x14ac:dyDescent="0.3">
      <c r="A244" t="s">
        <v>1166</v>
      </c>
      <c r="B244" t="s">
        <v>344</v>
      </c>
      <c r="C244">
        <v>33</v>
      </c>
      <c r="D244" t="s">
        <v>81</v>
      </c>
      <c r="E244" t="s">
        <v>45</v>
      </c>
      <c r="F244" t="s">
        <v>55</v>
      </c>
      <c r="G244" t="s">
        <v>1167</v>
      </c>
      <c r="H244" t="s">
        <v>35</v>
      </c>
      <c r="I244" t="s">
        <v>36</v>
      </c>
      <c r="J244">
        <v>26</v>
      </c>
      <c r="K244">
        <v>22</v>
      </c>
      <c r="L244">
        <f t="shared" si="9"/>
        <v>4</v>
      </c>
      <c r="M244">
        <v>12</v>
      </c>
      <c r="N244">
        <v>42874</v>
      </c>
      <c r="O244" s="1">
        <f t="shared" si="10"/>
        <v>1649</v>
      </c>
      <c r="P244" s="1">
        <f t="shared" si="11"/>
        <v>36278</v>
      </c>
      <c r="Q244" s="1">
        <f>Table1[[#This Row],[Earned Basic Salary]]*20%</f>
        <v>7255.6</v>
      </c>
      <c r="R244" s="1">
        <f>Table1[[#This Row],[Earned Basic Salary]]*10%</f>
        <v>3627.8</v>
      </c>
      <c r="S244" s="1">
        <f>Table1[[#This Row],[Earned Basic Salary]]*12%</f>
        <v>4353.3599999999997</v>
      </c>
      <c r="T244" s="1">
        <f>200</f>
        <v>200</v>
      </c>
      <c r="U244" s="1">
        <f>Table1[[#This Row],[PF]]+Table1[[#This Row],[Professional Tax]]</f>
        <v>4553.3599999999997</v>
      </c>
      <c r="V244" s="1">
        <f>Table1[[#This Row],[Overtime Hours]]*200</f>
        <v>2400</v>
      </c>
      <c r="W244" s="1">
        <f>Table1[[#This Row],[Earned Basic Salary]]+Table1[[#This Row],[HRA]]+Table1[[#This Row],[DA]]+Table1[[#This Row],[Overtime Pay]]</f>
        <v>49561.4</v>
      </c>
      <c r="X244" s="1">
        <f>Table1[[#This Row],[Gross Salary]]-Table1[[#This Row],[Total Deduction]]</f>
        <v>45008.04</v>
      </c>
      <c r="Y244" t="s">
        <v>37</v>
      </c>
      <c r="Z244" t="s">
        <v>95</v>
      </c>
      <c r="AA244" t="s">
        <v>1168</v>
      </c>
      <c r="AB244" t="s">
        <v>1169</v>
      </c>
    </row>
    <row r="245" spans="1:28" x14ac:dyDescent="0.3">
      <c r="A245" t="s">
        <v>1170</v>
      </c>
      <c r="B245" t="s">
        <v>226</v>
      </c>
      <c r="C245">
        <v>37</v>
      </c>
      <c r="D245" t="s">
        <v>81</v>
      </c>
      <c r="E245" t="s">
        <v>45</v>
      </c>
      <c r="F245" t="s">
        <v>69</v>
      </c>
      <c r="G245" t="s">
        <v>1171</v>
      </c>
      <c r="H245" t="s">
        <v>35</v>
      </c>
      <c r="I245" t="s">
        <v>36</v>
      </c>
      <c r="J245">
        <v>26</v>
      </c>
      <c r="K245">
        <v>24</v>
      </c>
      <c r="L245">
        <f t="shared" si="9"/>
        <v>2</v>
      </c>
      <c r="M245">
        <v>11</v>
      </c>
      <c r="N245">
        <v>20999</v>
      </c>
      <c r="O245" s="1">
        <f t="shared" si="10"/>
        <v>807.65384615384619</v>
      </c>
      <c r="P245" s="1">
        <f t="shared" si="11"/>
        <v>19383.692307692309</v>
      </c>
      <c r="Q245" s="1">
        <f>Table1[[#This Row],[Earned Basic Salary]]*20%</f>
        <v>3876.7384615384617</v>
      </c>
      <c r="R245" s="1">
        <f>Table1[[#This Row],[Earned Basic Salary]]*10%</f>
        <v>1938.3692307692309</v>
      </c>
      <c r="S245" s="1">
        <f>Table1[[#This Row],[Earned Basic Salary]]*12%</f>
        <v>2326.043076923077</v>
      </c>
      <c r="T245" s="1">
        <f>200</f>
        <v>200</v>
      </c>
      <c r="U245" s="1">
        <f>Table1[[#This Row],[PF]]+Table1[[#This Row],[Professional Tax]]</f>
        <v>2526.043076923077</v>
      </c>
      <c r="V245" s="1">
        <f>Table1[[#This Row],[Overtime Hours]]*200</f>
        <v>2200</v>
      </c>
      <c r="W245" s="1">
        <f>Table1[[#This Row],[Earned Basic Salary]]+Table1[[#This Row],[HRA]]+Table1[[#This Row],[DA]]+Table1[[#This Row],[Overtime Pay]]</f>
        <v>27398.800000000003</v>
      </c>
      <c r="X245" s="1">
        <f>Table1[[#This Row],[Gross Salary]]-Table1[[#This Row],[Total Deduction]]</f>
        <v>24872.756923076926</v>
      </c>
      <c r="Y245" t="s">
        <v>37</v>
      </c>
      <c r="Z245" t="s">
        <v>106</v>
      </c>
      <c r="AA245" t="s">
        <v>1172</v>
      </c>
      <c r="AB245" t="s">
        <v>1173</v>
      </c>
    </row>
    <row r="246" spans="1:28" x14ac:dyDescent="0.3">
      <c r="A246" t="s">
        <v>1174</v>
      </c>
      <c r="B246" t="s">
        <v>1175</v>
      </c>
      <c r="C246">
        <v>52</v>
      </c>
      <c r="D246" t="s">
        <v>53</v>
      </c>
      <c r="E246" t="s">
        <v>82</v>
      </c>
      <c r="F246" t="s">
        <v>46</v>
      </c>
      <c r="G246" t="s">
        <v>1176</v>
      </c>
      <c r="H246" t="s">
        <v>35</v>
      </c>
      <c r="I246" t="s">
        <v>36</v>
      </c>
      <c r="J246">
        <v>26</v>
      </c>
      <c r="K246">
        <v>22</v>
      </c>
      <c r="L246">
        <f t="shared" si="9"/>
        <v>4</v>
      </c>
      <c r="M246">
        <v>2</v>
      </c>
      <c r="N246">
        <v>60425</v>
      </c>
      <c r="O246" s="1">
        <f t="shared" si="10"/>
        <v>2324.0384615384614</v>
      </c>
      <c r="P246" s="1">
        <f t="shared" si="11"/>
        <v>51128.846153846149</v>
      </c>
      <c r="Q246" s="1">
        <f>Table1[[#This Row],[Earned Basic Salary]]*20%</f>
        <v>10225.76923076923</v>
      </c>
      <c r="R246" s="1">
        <f>Table1[[#This Row],[Earned Basic Salary]]*10%</f>
        <v>5112.8846153846152</v>
      </c>
      <c r="S246" s="1">
        <f>Table1[[#This Row],[Earned Basic Salary]]*12%</f>
        <v>6135.4615384615372</v>
      </c>
      <c r="T246" s="1">
        <f>200</f>
        <v>200</v>
      </c>
      <c r="U246" s="1">
        <f>Table1[[#This Row],[PF]]+Table1[[#This Row],[Professional Tax]]</f>
        <v>6335.4615384615372</v>
      </c>
      <c r="V246" s="1">
        <f>Table1[[#This Row],[Overtime Hours]]*200</f>
        <v>400</v>
      </c>
      <c r="W246" s="1">
        <f>Table1[[#This Row],[Earned Basic Salary]]+Table1[[#This Row],[HRA]]+Table1[[#This Row],[DA]]+Table1[[#This Row],[Overtime Pay]]</f>
        <v>66867.499999999985</v>
      </c>
      <c r="X246" s="1">
        <f>Table1[[#This Row],[Gross Salary]]-Table1[[#This Row],[Total Deduction]]</f>
        <v>60532.038461538446</v>
      </c>
      <c r="Y246" t="s">
        <v>37</v>
      </c>
      <c r="Z246" t="s">
        <v>48</v>
      </c>
      <c r="AA246" t="s">
        <v>1177</v>
      </c>
      <c r="AB246" t="s">
        <v>1178</v>
      </c>
    </row>
    <row r="247" spans="1:28" x14ac:dyDescent="0.3">
      <c r="A247" t="s">
        <v>1179</v>
      </c>
      <c r="B247" t="s">
        <v>914</v>
      </c>
      <c r="C247">
        <v>23</v>
      </c>
      <c r="D247" t="s">
        <v>61</v>
      </c>
      <c r="E247" t="s">
        <v>54</v>
      </c>
      <c r="F247" t="s">
        <v>55</v>
      </c>
      <c r="G247" t="s">
        <v>1180</v>
      </c>
      <c r="H247" t="s">
        <v>35</v>
      </c>
      <c r="I247" t="s">
        <v>36</v>
      </c>
      <c r="J247">
        <v>26</v>
      </c>
      <c r="K247">
        <v>25</v>
      </c>
      <c r="L247">
        <f t="shared" si="9"/>
        <v>1</v>
      </c>
      <c r="M247">
        <v>11</v>
      </c>
      <c r="N247">
        <v>26315</v>
      </c>
      <c r="O247" s="1">
        <f t="shared" si="10"/>
        <v>1012.1153846153846</v>
      </c>
      <c r="P247" s="1">
        <f t="shared" si="11"/>
        <v>25302.884615384617</v>
      </c>
      <c r="Q247" s="1">
        <f>Table1[[#This Row],[Earned Basic Salary]]*20%</f>
        <v>5060.5769230769238</v>
      </c>
      <c r="R247" s="1">
        <f>Table1[[#This Row],[Earned Basic Salary]]*10%</f>
        <v>2530.2884615384619</v>
      </c>
      <c r="S247" s="1">
        <f>Table1[[#This Row],[Earned Basic Salary]]*12%</f>
        <v>3036.3461538461538</v>
      </c>
      <c r="T247" s="1">
        <f>200</f>
        <v>200</v>
      </c>
      <c r="U247" s="1">
        <f>Table1[[#This Row],[PF]]+Table1[[#This Row],[Professional Tax]]</f>
        <v>3236.3461538461538</v>
      </c>
      <c r="V247" s="1">
        <f>Table1[[#This Row],[Overtime Hours]]*200</f>
        <v>2200</v>
      </c>
      <c r="W247" s="1">
        <f>Table1[[#This Row],[Earned Basic Salary]]+Table1[[#This Row],[HRA]]+Table1[[#This Row],[DA]]+Table1[[#This Row],[Overtime Pay]]</f>
        <v>35093.75</v>
      </c>
      <c r="X247" s="1">
        <f>Table1[[#This Row],[Gross Salary]]-Table1[[#This Row],[Total Deduction]]</f>
        <v>31857.403846153848</v>
      </c>
      <c r="Y247" t="s">
        <v>37</v>
      </c>
      <c r="Z247" t="s">
        <v>95</v>
      </c>
      <c r="AA247" t="s">
        <v>1181</v>
      </c>
      <c r="AB247" t="s">
        <v>1182</v>
      </c>
    </row>
    <row r="248" spans="1:28" x14ac:dyDescent="0.3">
      <c r="A248" t="s">
        <v>1183</v>
      </c>
      <c r="B248" t="s">
        <v>42</v>
      </c>
      <c r="C248">
        <v>31</v>
      </c>
      <c r="D248" t="s">
        <v>31</v>
      </c>
      <c r="E248" t="s">
        <v>121</v>
      </c>
      <c r="F248" t="s">
        <v>89</v>
      </c>
      <c r="G248" t="s">
        <v>1184</v>
      </c>
      <c r="H248" t="s">
        <v>35</v>
      </c>
      <c r="I248" t="s">
        <v>36</v>
      </c>
      <c r="J248">
        <v>26</v>
      </c>
      <c r="K248">
        <v>24</v>
      </c>
      <c r="L248">
        <f t="shared" si="9"/>
        <v>2</v>
      </c>
      <c r="M248">
        <v>0</v>
      </c>
      <c r="N248">
        <v>40431</v>
      </c>
      <c r="O248" s="1">
        <f t="shared" si="10"/>
        <v>1555.0384615384614</v>
      </c>
      <c r="P248" s="1">
        <f t="shared" si="11"/>
        <v>37320.923076923078</v>
      </c>
      <c r="Q248" s="1">
        <f>Table1[[#This Row],[Earned Basic Salary]]*20%</f>
        <v>7464.1846153846163</v>
      </c>
      <c r="R248" s="1">
        <f>Table1[[#This Row],[Earned Basic Salary]]*10%</f>
        <v>3732.0923076923082</v>
      </c>
      <c r="S248" s="1">
        <f>Table1[[#This Row],[Earned Basic Salary]]*12%</f>
        <v>4478.5107692307693</v>
      </c>
      <c r="T248" s="1">
        <f>200</f>
        <v>200</v>
      </c>
      <c r="U248" s="1">
        <f>Table1[[#This Row],[PF]]+Table1[[#This Row],[Professional Tax]]</f>
        <v>4678.5107692307693</v>
      </c>
      <c r="V248" s="1">
        <f>Table1[[#This Row],[Overtime Hours]]*200</f>
        <v>0</v>
      </c>
      <c r="W248" s="1">
        <f>Table1[[#This Row],[Earned Basic Salary]]+Table1[[#This Row],[HRA]]+Table1[[#This Row],[DA]]+Table1[[#This Row],[Overtime Pay]]</f>
        <v>48517.2</v>
      </c>
      <c r="X248" s="1">
        <f>Table1[[#This Row],[Gross Salary]]-Table1[[#This Row],[Total Deduction]]</f>
        <v>43838.689230769225</v>
      </c>
      <c r="Y248" t="s">
        <v>37</v>
      </c>
      <c r="Z248" t="s">
        <v>48</v>
      </c>
      <c r="AA248" t="s">
        <v>1185</v>
      </c>
      <c r="AB248" t="s">
        <v>1186</v>
      </c>
    </row>
    <row r="249" spans="1:28" x14ac:dyDescent="0.3">
      <c r="A249" t="s">
        <v>1187</v>
      </c>
      <c r="B249" t="s">
        <v>637</v>
      </c>
      <c r="C249">
        <v>53</v>
      </c>
      <c r="D249" t="s">
        <v>75</v>
      </c>
      <c r="E249" t="s">
        <v>121</v>
      </c>
      <c r="F249" t="s">
        <v>33</v>
      </c>
      <c r="G249" t="s">
        <v>1188</v>
      </c>
      <c r="H249" t="s">
        <v>35</v>
      </c>
      <c r="I249" t="s">
        <v>36</v>
      </c>
      <c r="J249">
        <v>26</v>
      </c>
      <c r="K249">
        <v>26</v>
      </c>
      <c r="L249">
        <f t="shared" si="9"/>
        <v>0</v>
      </c>
      <c r="M249">
        <v>3</v>
      </c>
      <c r="N249">
        <v>35567</v>
      </c>
      <c r="O249" s="1">
        <f t="shared" si="10"/>
        <v>1367.9615384615386</v>
      </c>
      <c r="P249" s="1">
        <f t="shared" si="11"/>
        <v>35567</v>
      </c>
      <c r="Q249" s="1">
        <f>Table1[[#This Row],[Earned Basic Salary]]*20%</f>
        <v>7113.4000000000005</v>
      </c>
      <c r="R249" s="1">
        <f>Table1[[#This Row],[Earned Basic Salary]]*10%</f>
        <v>3556.7000000000003</v>
      </c>
      <c r="S249" s="1">
        <f>Table1[[#This Row],[Earned Basic Salary]]*12%</f>
        <v>4268.04</v>
      </c>
      <c r="T249" s="1">
        <f>200</f>
        <v>200</v>
      </c>
      <c r="U249" s="1">
        <f>Table1[[#This Row],[PF]]+Table1[[#This Row],[Professional Tax]]</f>
        <v>4468.04</v>
      </c>
      <c r="V249" s="1">
        <f>Table1[[#This Row],[Overtime Hours]]*200</f>
        <v>600</v>
      </c>
      <c r="W249" s="1">
        <f>Table1[[#This Row],[Earned Basic Salary]]+Table1[[#This Row],[HRA]]+Table1[[#This Row],[DA]]+Table1[[#This Row],[Overtime Pay]]</f>
        <v>46837.1</v>
      </c>
      <c r="X249" s="1">
        <f>Table1[[#This Row],[Gross Salary]]-Table1[[#This Row],[Total Deduction]]</f>
        <v>42369.06</v>
      </c>
      <c r="Y249" t="s">
        <v>37</v>
      </c>
      <c r="Z249" t="s">
        <v>95</v>
      </c>
      <c r="AA249" t="s">
        <v>1189</v>
      </c>
      <c r="AB249" t="s">
        <v>1190</v>
      </c>
    </row>
    <row r="250" spans="1:28" x14ac:dyDescent="0.3">
      <c r="A250" t="s">
        <v>1191</v>
      </c>
      <c r="B250" t="s">
        <v>207</v>
      </c>
      <c r="C250">
        <v>31</v>
      </c>
      <c r="D250" t="s">
        <v>133</v>
      </c>
      <c r="E250" t="s">
        <v>121</v>
      </c>
      <c r="F250" t="s">
        <v>83</v>
      </c>
      <c r="G250" t="s">
        <v>1192</v>
      </c>
      <c r="H250" t="s">
        <v>35</v>
      </c>
      <c r="I250" t="s">
        <v>36</v>
      </c>
      <c r="J250">
        <v>26</v>
      </c>
      <c r="K250">
        <v>25</v>
      </c>
      <c r="L250">
        <f t="shared" si="9"/>
        <v>1</v>
      </c>
      <c r="M250">
        <v>6</v>
      </c>
      <c r="N250">
        <v>61461</v>
      </c>
      <c r="O250" s="1">
        <f t="shared" si="10"/>
        <v>2363.8846153846152</v>
      </c>
      <c r="P250" s="1">
        <f t="shared" si="11"/>
        <v>59097.115384615383</v>
      </c>
      <c r="Q250" s="1">
        <f>Table1[[#This Row],[Earned Basic Salary]]*20%</f>
        <v>11819.423076923078</v>
      </c>
      <c r="R250" s="1">
        <f>Table1[[#This Row],[Earned Basic Salary]]*10%</f>
        <v>5909.711538461539</v>
      </c>
      <c r="S250" s="1">
        <f>Table1[[#This Row],[Earned Basic Salary]]*12%</f>
        <v>7091.6538461538457</v>
      </c>
      <c r="T250" s="1">
        <f>200</f>
        <v>200</v>
      </c>
      <c r="U250" s="1">
        <f>Table1[[#This Row],[PF]]+Table1[[#This Row],[Professional Tax]]</f>
        <v>7291.6538461538457</v>
      </c>
      <c r="V250" s="1">
        <f>Table1[[#This Row],[Overtime Hours]]*200</f>
        <v>1200</v>
      </c>
      <c r="W250" s="1">
        <f>Table1[[#This Row],[Earned Basic Salary]]+Table1[[#This Row],[HRA]]+Table1[[#This Row],[DA]]+Table1[[#This Row],[Overtime Pay]]</f>
        <v>78026.25</v>
      </c>
      <c r="X250" s="1">
        <f>Table1[[#This Row],[Gross Salary]]-Table1[[#This Row],[Total Deduction]]</f>
        <v>70734.596153846156</v>
      </c>
      <c r="Y250" t="s">
        <v>37</v>
      </c>
      <c r="Z250" t="s">
        <v>106</v>
      </c>
      <c r="AA250" t="s">
        <v>1193</v>
      </c>
      <c r="AB250" t="s">
        <v>1194</v>
      </c>
    </row>
    <row r="251" spans="1:28" x14ac:dyDescent="0.3">
      <c r="A251" t="s">
        <v>1195</v>
      </c>
      <c r="B251" t="s">
        <v>226</v>
      </c>
      <c r="C251">
        <v>42</v>
      </c>
      <c r="D251" t="s">
        <v>61</v>
      </c>
      <c r="E251" t="s">
        <v>62</v>
      </c>
      <c r="F251" t="s">
        <v>63</v>
      </c>
      <c r="G251" t="s">
        <v>1196</v>
      </c>
      <c r="H251" t="s">
        <v>35</v>
      </c>
      <c r="I251" t="s">
        <v>36</v>
      </c>
      <c r="J251">
        <v>26</v>
      </c>
      <c r="K251">
        <v>23</v>
      </c>
      <c r="L251">
        <f t="shared" si="9"/>
        <v>3</v>
      </c>
      <c r="M251">
        <v>5</v>
      </c>
      <c r="N251">
        <v>77916</v>
      </c>
      <c r="O251" s="1">
        <f t="shared" si="10"/>
        <v>2996.7692307692309</v>
      </c>
      <c r="P251" s="1">
        <f t="shared" si="11"/>
        <v>68925.692307692312</v>
      </c>
      <c r="Q251" s="1">
        <f>Table1[[#This Row],[Earned Basic Salary]]*20%</f>
        <v>13785.138461538463</v>
      </c>
      <c r="R251" s="1">
        <f>Table1[[#This Row],[Earned Basic Salary]]*10%</f>
        <v>6892.5692307692316</v>
      </c>
      <c r="S251" s="1">
        <f>Table1[[#This Row],[Earned Basic Salary]]*12%</f>
        <v>8271.0830769230779</v>
      </c>
      <c r="T251" s="1">
        <f>200</f>
        <v>200</v>
      </c>
      <c r="U251" s="1">
        <f>Table1[[#This Row],[PF]]+Table1[[#This Row],[Professional Tax]]</f>
        <v>8471.0830769230779</v>
      </c>
      <c r="V251" s="1">
        <f>Table1[[#This Row],[Overtime Hours]]*200</f>
        <v>1000</v>
      </c>
      <c r="W251" s="1">
        <f>Table1[[#This Row],[Earned Basic Salary]]+Table1[[#This Row],[HRA]]+Table1[[#This Row],[DA]]+Table1[[#This Row],[Overtime Pay]]</f>
        <v>90603.400000000009</v>
      </c>
      <c r="X251" s="1">
        <f>Table1[[#This Row],[Gross Salary]]-Table1[[#This Row],[Total Deduction]]</f>
        <v>82132.316923076927</v>
      </c>
      <c r="Y251" t="s">
        <v>37</v>
      </c>
      <c r="Z251" t="s">
        <v>95</v>
      </c>
      <c r="AA251" t="s">
        <v>1197</v>
      </c>
      <c r="AB251" t="s">
        <v>1198</v>
      </c>
    </row>
    <row r="252" spans="1:28" x14ac:dyDescent="0.3">
      <c r="A252" t="s">
        <v>1199</v>
      </c>
      <c r="B252" t="s">
        <v>406</v>
      </c>
      <c r="C252">
        <v>46</v>
      </c>
      <c r="D252" t="s">
        <v>53</v>
      </c>
      <c r="E252" t="s">
        <v>121</v>
      </c>
      <c r="F252" t="s">
        <v>33</v>
      </c>
      <c r="G252" t="s">
        <v>1200</v>
      </c>
      <c r="H252" t="s">
        <v>35</v>
      </c>
      <c r="I252" t="s">
        <v>36</v>
      </c>
      <c r="J252">
        <v>26</v>
      </c>
      <c r="K252">
        <v>23</v>
      </c>
      <c r="L252">
        <f t="shared" si="9"/>
        <v>3</v>
      </c>
      <c r="M252">
        <v>8</v>
      </c>
      <c r="N252">
        <v>33863</v>
      </c>
      <c r="O252" s="1">
        <f t="shared" si="10"/>
        <v>1302.4230769230769</v>
      </c>
      <c r="P252" s="1">
        <f t="shared" si="11"/>
        <v>29955.73076923077</v>
      </c>
      <c r="Q252" s="1">
        <f>Table1[[#This Row],[Earned Basic Salary]]*20%</f>
        <v>5991.1461538461544</v>
      </c>
      <c r="R252" s="1">
        <f>Table1[[#This Row],[Earned Basic Salary]]*10%</f>
        <v>2995.5730769230772</v>
      </c>
      <c r="S252" s="1">
        <f>Table1[[#This Row],[Earned Basic Salary]]*12%</f>
        <v>3594.687692307692</v>
      </c>
      <c r="T252" s="1">
        <f>200</f>
        <v>200</v>
      </c>
      <c r="U252" s="1">
        <f>Table1[[#This Row],[PF]]+Table1[[#This Row],[Professional Tax]]</f>
        <v>3794.687692307692</v>
      </c>
      <c r="V252" s="1">
        <f>Table1[[#This Row],[Overtime Hours]]*200</f>
        <v>1600</v>
      </c>
      <c r="W252" s="1">
        <f>Table1[[#This Row],[Earned Basic Salary]]+Table1[[#This Row],[HRA]]+Table1[[#This Row],[DA]]+Table1[[#This Row],[Overtime Pay]]</f>
        <v>40542.450000000004</v>
      </c>
      <c r="X252" s="1">
        <f>Table1[[#This Row],[Gross Salary]]-Table1[[#This Row],[Total Deduction]]</f>
        <v>36747.762307692312</v>
      </c>
      <c r="Y252" t="s">
        <v>37</v>
      </c>
      <c r="Z252" t="s">
        <v>48</v>
      </c>
      <c r="AA252" t="s">
        <v>1201</v>
      </c>
      <c r="AB252" t="s">
        <v>1202</v>
      </c>
    </row>
    <row r="253" spans="1:28" x14ac:dyDescent="0.3">
      <c r="A253" t="s">
        <v>1203</v>
      </c>
      <c r="B253" t="s">
        <v>936</v>
      </c>
      <c r="C253">
        <v>39</v>
      </c>
      <c r="D253" t="s">
        <v>127</v>
      </c>
      <c r="E253" t="s">
        <v>54</v>
      </c>
      <c r="F253" t="s">
        <v>55</v>
      </c>
      <c r="G253" t="s">
        <v>1204</v>
      </c>
      <c r="H253" t="s">
        <v>35</v>
      </c>
      <c r="I253" t="s">
        <v>36</v>
      </c>
      <c r="J253">
        <v>26</v>
      </c>
      <c r="K253">
        <v>25</v>
      </c>
      <c r="L253">
        <f t="shared" si="9"/>
        <v>1</v>
      </c>
      <c r="M253">
        <v>8</v>
      </c>
      <c r="N253">
        <v>34359</v>
      </c>
      <c r="O253" s="1">
        <f t="shared" si="10"/>
        <v>1321.5</v>
      </c>
      <c r="P253" s="1">
        <f t="shared" si="11"/>
        <v>33037.5</v>
      </c>
      <c r="Q253" s="1">
        <f>Table1[[#This Row],[Earned Basic Salary]]*20%</f>
        <v>6607.5</v>
      </c>
      <c r="R253" s="1">
        <f>Table1[[#This Row],[Earned Basic Salary]]*10%</f>
        <v>3303.75</v>
      </c>
      <c r="S253" s="1">
        <f>Table1[[#This Row],[Earned Basic Salary]]*12%</f>
        <v>3964.5</v>
      </c>
      <c r="T253" s="1">
        <f>200</f>
        <v>200</v>
      </c>
      <c r="U253" s="1">
        <f>Table1[[#This Row],[PF]]+Table1[[#This Row],[Professional Tax]]</f>
        <v>4164.5</v>
      </c>
      <c r="V253" s="1">
        <f>Table1[[#This Row],[Overtime Hours]]*200</f>
        <v>1600</v>
      </c>
      <c r="W253" s="1">
        <f>Table1[[#This Row],[Earned Basic Salary]]+Table1[[#This Row],[HRA]]+Table1[[#This Row],[DA]]+Table1[[#This Row],[Overtime Pay]]</f>
        <v>44548.75</v>
      </c>
      <c r="X253" s="1">
        <f>Table1[[#This Row],[Gross Salary]]-Table1[[#This Row],[Total Deduction]]</f>
        <v>40384.25</v>
      </c>
      <c r="Y253" t="s">
        <v>37</v>
      </c>
      <c r="Z253" t="s">
        <v>38</v>
      </c>
      <c r="AA253" t="s">
        <v>1205</v>
      </c>
      <c r="AB253" t="s">
        <v>1206</v>
      </c>
    </row>
    <row r="254" spans="1:28" x14ac:dyDescent="0.3">
      <c r="A254" t="s">
        <v>1207</v>
      </c>
      <c r="B254" t="s">
        <v>163</v>
      </c>
      <c r="C254">
        <v>23</v>
      </c>
      <c r="D254" t="s">
        <v>133</v>
      </c>
      <c r="E254" t="s">
        <v>62</v>
      </c>
      <c r="F254" t="s">
        <v>69</v>
      </c>
      <c r="G254" t="s">
        <v>1208</v>
      </c>
      <c r="H254" t="s">
        <v>35</v>
      </c>
      <c r="I254" t="s">
        <v>36</v>
      </c>
      <c r="J254">
        <v>26</v>
      </c>
      <c r="K254">
        <v>24</v>
      </c>
      <c r="L254">
        <f t="shared" si="9"/>
        <v>2</v>
      </c>
      <c r="M254">
        <v>16</v>
      </c>
      <c r="N254">
        <v>40423</v>
      </c>
      <c r="O254" s="1">
        <f t="shared" si="10"/>
        <v>1554.7307692307693</v>
      </c>
      <c r="P254" s="1">
        <f t="shared" si="11"/>
        <v>37313.538461538461</v>
      </c>
      <c r="Q254" s="1">
        <f>Table1[[#This Row],[Earned Basic Salary]]*20%</f>
        <v>7462.7076923076929</v>
      </c>
      <c r="R254" s="1">
        <f>Table1[[#This Row],[Earned Basic Salary]]*10%</f>
        <v>3731.3538461538465</v>
      </c>
      <c r="S254" s="1">
        <f>Table1[[#This Row],[Earned Basic Salary]]*12%</f>
        <v>4477.624615384615</v>
      </c>
      <c r="T254" s="1">
        <f>200</f>
        <v>200</v>
      </c>
      <c r="U254" s="1">
        <f>Table1[[#This Row],[PF]]+Table1[[#This Row],[Professional Tax]]</f>
        <v>4677.624615384615</v>
      </c>
      <c r="V254" s="1">
        <f>Table1[[#This Row],[Overtime Hours]]*200</f>
        <v>3200</v>
      </c>
      <c r="W254" s="1">
        <f>Table1[[#This Row],[Earned Basic Salary]]+Table1[[#This Row],[HRA]]+Table1[[#This Row],[DA]]+Table1[[#This Row],[Overtime Pay]]</f>
        <v>51707.6</v>
      </c>
      <c r="X254" s="1">
        <f>Table1[[#This Row],[Gross Salary]]-Table1[[#This Row],[Total Deduction]]</f>
        <v>47029.975384615384</v>
      </c>
      <c r="Y254" t="s">
        <v>37</v>
      </c>
      <c r="Z254" t="s">
        <v>106</v>
      </c>
      <c r="AA254" t="s">
        <v>1209</v>
      </c>
      <c r="AB254" t="s">
        <v>1210</v>
      </c>
    </row>
    <row r="255" spans="1:28" x14ac:dyDescent="0.3">
      <c r="A255" t="s">
        <v>1211</v>
      </c>
      <c r="B255" t="s">
        <v>1212</v>
      </c>
      <c r="C255">
        <v>36</v>
      </c>
      <c r="D255" t="s">
        <v>61</v>
      </c>
      <c r="E255" t="s">
        <v>45</v>
      </c>
      <c r="F255" t="s">
        <v>89</v>
      </c>
      <c r="G255" t="s">
        <v>1213</v>
      </c>
      <c r="H255" t="s">
        <v>35</v>
      </c>
      <c r="I255" t="s">
        <v>36</v>
      </c>
      <c r="J255">
        <v>26</v>
      </c>
      <c r="K255">
        <v>22</v>
      </c>
      <c r="L255">
        <f t="shared" si="9"/>
        <v>4</v>
      </c>
      <c r="M255">
        <v>3</v>
      </c>
      <c r="N255">
        <v>47778</v>
      </c>
      <c r="O255" s="1">
        <f t="shared" si="10"/>
        <v>1837.6153846153845</v>
      </c>
      <c r="P255" s="1">
        <f t="shared" si="11"/>
        <v>40427.538461538461</v>
      </c>
      <c r="Q255" s="1">
        <f>Table1[[#This Row],[Earned Basic Salary]]*20%</f>
        <v>8085.5076923076922</v>
      </c>
      <c r="R255" s="1">
        <f>Table1[[#This Row],[Earned Basic Salary]]*10%</f>
        <v>4042.7538461538461</v>
      </c>
      <c r="S255" s="1">
        <f>Table1[[#This Row],[Earned Basic Salary]]*12%</f>
        <v>4851.3046153846153</v>
      </c>
      <c r="T255" s="1">
        <f>200</f>
        <v>200</v>
      </c>
      <c r="U255" s="1">
        <f>Table1[[#This Row],[PF]]+Table1[[#This Row],[Professional Tax]]</f>
        <v>5051.3046153846153</v>
      </c>
      <c r="V255" s="1">
        <f>Table1[[#This Row],[Overtime Hours]]*200</f>
        <v>600</v>
      </c>
      <c r="W255" s="1">
        <f>Table1[[#This Row],[Earned Basic Salary]]+Table1[[#This Row],[HRA]]+Table1[[#This Row],[DA]]+Table1[[#This Row],[Overtime Pay]]</f>
        <v>53155.8</v>
      </c>
      <c r="X255" s="1">
        <f>Table1[[#This Row],[Gross Salary]]-Table1[[#This Row],[Total Deduction]]</f>
        <v>48104.495384615388</v>
      </c>
      <c r="Y255" t="s">
        <v>37</v>
      </c>
      <c r="Z255" t="s">
        <v>48</v>
      </c>
      <c r="AA255" t="s">
        <v>1214</v>
      </c>
      <c r="AB255" t="s">
        <v>1215</v>
      </c>
    </row>
    <row r="256" spans="1:28" x14ac:dyDescent="0.3">
      <c r="A256" t="s">
        <v>1216</v>
      </c>
      <c r="B256" t="s">
        <v>68</v>
      </c>
      <c r="C256">
        <v>21</v>
      </c>
      <c r="D256" t="s">
        <v>75</v>
      </c>
      <c r="E256" t="s">
        <v>32</v>
      </c>
      <c r="F256" t="s">
        <v>89</v>
      </c>
      <c r="G256" t="s">
        <v>1217</v>
      </c>
      <c r="H256" t="s">
        <v>35</v>
      </c>
      <c r="I256" t="s">
        <v>36</v>
      </c>
      <c r="J256">
        <v>26</v>
      </c>
      <c r="K256">
        <v>25</v>
      </c>
      <c r="L256">
        <f t="shared" si="9"/>
        <v>1</v>
      </c>
      <c r="M256">
        <v>7</v>
      </c>
      <c r="N256">
        <v>49206</v>
      </c>
      <c r="O256" s="1">
        <f t="shared" si="10"/>
        <v>1892.5384615384614</v>
      </c>
      <c r="P256" s="1">
        <f t="shared" si="11"/>
        <v>47313.461538461539</v>
      </c>
      <c r="Q256" s="1">
        <f>Table1[[#This Row],[Earned Basic Salary]]*20%</f>
        <v>9462.6923076923085</v>
      </c>
      <c r="R256" s="1">
        <f>Table1[[#This Row],[Earned Basic Salary]]*10%</f>
        <v>4731.3461538461543</v>
      </c>
      <c r="S256" s="1">
        <f>Table1[[#This Row],[Earned Basic Salary]]*12%</f>
        <v>5677.6153846153848</v>
      </c>
      <c r="T256" s="1">
        <f>200</f>
        <v>200</v>
      </c>
      <c r="U256" s="1">
        <f>Table1[[#This Row],[PF]]+Table1[[#This Row],[Professional Tax]]</f>
        <v>5877.6153846153848</v>
      </c>
      <c r="V256" s="1">
        <f>Table1[[#This Row],[Overtime Hours]]*200</f>
        <v>1400</v>
      </c>
      <c r="W256" s="1">
        <f>Table1[[#This Row],[Earned Basic Salary]]+Table1[[#This Row],[HRA]]+Table1[[#This Row],[DA]]+Table1[[#This Row],[Overtime Pay]]</f>
        <v>62907.5</v>
      </c>
      <c r="X256" s="1">
        <f>Table1[[#This Row],[Gross Salary]]-Table1[[#This Row],[Total Deduction]]</f>
        <v>57029.884615384617</v>
      </c>
      <c r="Y256" t="s">
        <v>37</v>
      </c>
      <c r="Z256" t="s">
        <v>48</v>
      </c>
      <c r="AA256" t="s">
        <v>1218</v>
      </c>
      <c r="AB256" t="s">
        <v>1219</v>
      </c>
    </row>
    <row r="257" spans="1:28" x14ac:dyDescent="0.3">
      <c r="A257" t="s">
        <v>1220</v>
      </c>
      <c r="B257" t="s">
        <v>1011</v>
      </c>
      <c r="C257">
        <v>22</v>
      </c>
      <c r="D257" t="s">
        <v>133</v>
      </c>
      <c r="E257" t="s">
        <v>32</v>
      </c>
      <c r="F257" t="s">
        <v>83</v>
      </c>
      <c r="G257" t="s">
        <v>1221</v>
      </c>
      <c r="H257" t="s">
        <v>35</v>
      </c>
      <c r="I257" t="s">
        <v>36</v>
      </c>
      <c r="J257">
        <v>26</v>
      </c>
      <c r="K257">
        <v>24</v>
      </c>
      <c r="L257">
        <f t="shared" si="9"/>
        <v>2</v>
      </c>
      <c r="M257">
        <v>4</v>
      </c>
      <c r="N257">
        <v>50010</v>
      </c>
      <c r="O257" s="1">
        <f t="shared" si="10"/>
        <v>1923.4615384615386</v>
      </c>
      <c r="P257" s="1">
        <f t="shared" si="11"/>
        <v>46163.076923076922</v>
      </c>
      <c r="Q257" s="1">
        <f>Table1[[#This Row],[Earned Basic Salary]]*20%</f>
        <v>9232.6153846153848</v>
      </c>
      <c r="R257" s="1">
        <f>Table1[[#This Row],[Earned Basic Salary]]*10%</f>
        <v>4616.3076923076924</v>
      </c>
      <c r="S257" s="1">
        <f>Table1[[#This Row],[Earned Basic Salary]]*12%</f>
        <v>5539.5692307692307</v>
      </c>
      <c r="T257" s="1">
        <f>200</f>
        <v>200</v>
      </c>
      <c r="U257" s="1">
        <f>Table1[[#This Row],[PF]]+Table1[[#This Row],[Professional Tax]]</f>
        <v>5739.5692307692307</v>
      </c>
      <c r="V257" s="1">
        <f>Table1[[#This Row],[Overtime Hours]]*200</f>
        <v>800</v>
      </c>
      <c r="W257" s="1">
        <f>Table1[[#This Row],[Earned Basic Salary]]+Table1[[#This Row],[HRA]]+Table1[[#This Row],[DA]]+Table1[[#This Row],[Overtime Pay]]</f>
        <v>60812</v>
      </c>
      <c r="X257" s="1">
        <f>Table1[[#This Row],[Gross Salary]]-Table1[[#This Row],[Total Deduction]]</f>
        <v>55072.43076923077</v>
      </c>
      <c r="Y257" t="s">
        <v>37</v>
      </c>
      <c r="Z257" t="s">
        <v>95</v>
      </c>
      <c r="AA257" t="s">
        <v>1222</v>
      </c>
      <c r="AB257" t="s">
        <v>1223</v>
      </c>
    </row>
    <row r="258" spans="1:28" x14ac:dyDescent="0.3">
      <c r="A258" t="s">
        <v>1224</v>
      </c>
      <c r="B258" t="s">
        <v>430</v>
      </c>
      <c r="C258">
        <v>50</v>
      </c>
      <c r="D258" t="s">
        <v>127</v>
      </c>
      <c r="E258" t="s">
        <v>82</v>
      </c>
      <c r="F258" t="s">
        <v>83</v>
      </c>
      <c r="G258" t="s">
        <v>1225</v>
      </c>
      <c r="H258" t="s">
        <v>35</v>
      </c>
      <c r="I258" t="s">
        <v>36</v>
      </c>
      <c r="J258">
        <v>26</v>
      </c>
      <c r="K258">
        <v>25</v>
      </c>
      <c r="L258">
        <f t="shared" si="9"/>
        <v>1</v>
      </c>
      <c r="M258">
        <v>0</v>
      </c>
      <c r="N258">
        <v>69353</v>
      </c>
      <c r="O258" s="1">
        <f t="shared" si="10"/>
        <v>2667.4230769230771</v>
      </c>
      <c r="P258" s="1">
        <f t="shared" si="11"/>
        <v>66685.576923076922</v>
      </c>
      <c r="Q258" s="1">
        <f>Table1[[#This Row],[Earned Basic Salary]]*20%</f>
        <v>13337.115384615385</v>
      </c>
      <c r="R258" s="1">
        <f>Table1[[#This Row],[Earned Basic Salary]]*10%</f>
        <v>6668.5576923076924</v>
      </c>
      <c r="S258" s="1">
        <f>Table1[[#This Row],[Earned Basic Salary]]*12%</f>
        <v>8002.2692307692305</v>
      </c>
      <c r="T258" s="1">
        <f>200</f>
        <v>200</v>
      </c>
      <c r="U258" s="1">
        <f>Table1[[#This Row],[PF]]+Table1[[#This Row],[Professional Tax]]</f>
        <v>8202.2692307692305</v>
      </c>
      <c r="V258" s="1">
        <f>Table1[[#This Row],[Overtime Hours]]*200</f>
        <v>0</v>
      </c>
      <c r="W258" s="1">
        <f>Table1[[#This Row],[Earned Basic Salary]]+Table1[[#This Row],[HRA]]+Table1[[#This Row],[DA]]+Table1[[#This Row],[Overtime Pay]]</f>
        <v>86691.25</v>
      </c>
      <c r="X258" s="1">
        <f>Table1[[#This Row],[Gross Salary]]-Table1[[#This Row],[Total Deduction]]</f>
        <v>78488.980769230766</v>
      </c>
      <c r="Y258" t="s">
        <v>37</v>
      </c>
      <c r="Z258" t="s">
        <v>106</v>
      </c>
      <c r="AA258" t="s">
        <v>1226</v>
      </c>
      <c r="AB258" t="s">
        <v>1227</v>
      </c>
    </row>
    <row r="259" spans="1:28" x14ac:dyDescent="0.3">
      <c r="A259" t="s">
        <v>1228</v>
      </c>
      <c r="B259" t="s">
        <v>305</v>
      </c>
      <c r="C259">
        <v>42</v>
      </c>
      <c r="D259" t="s">
        <v>127</v>
      </c>
      <c r="E259" t="s">
        <v>45</v>
      </c>
      <c r="F259" t="s">
        <v>89</v>
      </c>
      <c r="G259" t="s">
        <v>1229</v>
      </c>
      <c r="H259" t="s">
        <v>35</v>
      </c>
      <c r="I259" t="s">
        <v>36</v>
      </c>
      <c r="J259">
        <v>26</v>
      </c>
      <c r="K259">
        <v>23</v>
      </c>
      <c r="L259">
        <f t="shared" ref="L259:L322" si="12">J259-K259</f>
        <v>3</v>
      </c>
      <c r="M259">
        <v>6</v>
      </c>
      <c r="N259">
        <v>38228</v>
      </c>
      <c r="O259" s="1">
        <f t="shared" ref="O259:O322" si="13">N259/J259</f>
        <v>1470.3076923076924</v>
      </c>
      <c r="P259" s="1">
        <f t="shared" ref="P259:P322" si="14">O259*K259</f>
        <v>33817.076923076922</v>
      </c>
      <c r="Q259" s="1">
        <f>Table1[[#This Row],[Earned Basic Salary]]*20%</f>
        <v>6763.4153846153849</v>
      </c>
      <c r="R259" s="1">
        <f>Table1[[#This Row],[Earned Basic Salary]]*10%</f>
        <v>3381.7076923076925</v>
      </c>
      <c r="S259" s="1">
        <f>Table1[[#This Row],[Earned Basic Salary]]*12%</f>
        <v>4058.0492307692307</v>
      </c>
      <c r="T259" s="1">
        <f>200</f>
        <v>200</v>
      </c>
      <c r="U259" s="1">
        <f>Table1[[#This Row],[PF]]+Table1[[#This Row],[Professional Tax]]</f>
        <v>4258.0492307692311</v>
      </c>
      <c r="V259" s="1">
        <f>Table1[[#This Row],[Overtime Hours]]*200</f>
        <v>1200</v>
      </c>
      <c r="W259" s="1">
        <f>Table1[[#This Row],[Earned Basic Salary]]+Table1[[#This Row],[HRA]]+Table1[[#This Row],[DA]]+Table1[[#This Row],[Overtime Pay]]</f>
        <v>45162.2</v>
      </c>
      <c r="X259" s="1">
        <f>Table1[[#This Row],[Gross Salary]]-Table1[[#This Row],[Total Deduction]]</f>
        <v>40904.150769230764</v>
      </c>
      <c r="Y259" t="s">
        <v>37</v>
      </c>
      <c r="Z259" t="s">
        <v>95</v>
      </c>
      <c r="AA259" t="s">
        <v>1230</v>
      </c>
      <c r="AB259" t="s">
        <v>1231</v>
      </c>
    </row>
    <row r="260" spans="1:28" x14ac:dyDescent="0.3">
      <c r="A260" t="s">
        <v>1232</v>
      </c>
      <c r="B260" t="s">
        <v>1233</v>
      </c>
      <c r="C260">
        <v>38</v>
      </c>
      <c r="D260" t="s">
        <v>31</v>
      </c>
      <c r="E260" t="s">
        <v>32</v>
      </c>
      <c r="F260" t="s">
        <v>46</v>
      </c>
      <c r="G260" t="s">
        <v>1234</v>
      </c>
      <c r="H260" t="s">
        <v>35</v>
      </c>
      <c r="I260" t="s">
        <v>36</v>
      </c>
      <c r="J260">
        <v>26</v>
      </c>
      <c r="K260">
        <v>25</v>
      </c>
      <c r="L260">
        <f t="shared" si="12"/>
        <v>1</v>
      </c>
      <c r="M260">
        <v>10</v>
      </c>
      <c r="N260">
        <v>30818</v>
      </c>
      <c r="O260" s="1">
        <f t="shared" si="13"/>
        <v>1185.3076923076924</v>
      </c>
      <c r="P260" s="1">
        <f t="shared" si="14"/>
        <v>29632.692307692309</v>
      </c>
      <c r="Q260" s="1">
        <f>Table1[[#This Row],[Earned Basic Salary]]*20%</f>
        <v>5926.5384615384619</v>
      </c>
      <c r="R260" s="1">
        <f>Table1[[#This Row],[Earned Basic Salary]]*10%</f>
        <v>2963.2692307692309</v>
      </c>
      <c r="S260" s="1">
        <f>Table1[[#This Row],[Earned Basic Salary]]*12%</f>
        <v>3555.9230769230767</v>
      </c>
      <c r="T260" s="1">
        <f>200</f>
        <v>200</v>
      </c>
      <c r="U260" s="1">
        <f>Table1[[#This Row],[PF]]+Table1[[#This Row],[Professional Tax]]</f>
        <v>3755.9230769230767</v>
      </c>
      <c r="V260" s="1">
        <f>Table1[[#This Row],[Overtime Hours]]*200</f>
        <v>2000</v>
      </c>
      <c r="W260" s="1">
        <f>Table1[[#This Row],[Earned Basic Salary]]+Table1[[#This Row],[HRA]]+Table1[[#This Row],[DA]]+Table1[[#This Row],[Overtime Pay]]</f>
        <v>40522.500000000007</v>
      </c>
      <c r="X260" s="1">
        <f>Table1[[#This Row],[Gross Salary]]-Table1[[#This Row],[Total Deduction]]</f>
        <v>36766.576923076929</v>
      </c>
      <c r="Y260" t="s">
        <v>37</v>
      </c>
      <c r="Z260" t="s">
        <v>48</v>
      </c>
      <c r="AA260" t="s">
        <v>1235</v>
      </c>
      <c r="AB260" t="s">
        <v>1236</v>
      </c>
    </row>
    <row r="261" spans="1:28" x14ac:dyDescent="0.3">
      <c r="A261" t="s">
        <v>1237</v>
      </c>
      <c r="B261" t="s">
        <v>877</v>
      </c>
      <c r="C261">
        <v>55</v>
      </c>
      <c r="D261" t="s">
        <v>75</v>
      </c>
      <c r="E261" t="s">
        <v>62</v>
      </c>
      <c r="F261" t="s">
        <v>69</v>
      </c>
      <c r="G261" t="s">
        <v>1238</v>
      </c>
      <c r="H261" t="s">
        <v>35</v>
      </c>
      <c r="I261" t="s">
        <v>36</v>
      </c>
      <c r="J261">
        <v>26</v>
      </c>
      <c r="K261">
        <v>24</v>
      </c>
      <c r="L261">
        <f t="shared" si="12"/>
        <v>2</v>
      </c>
      <c r="M261">
        <v>13</v>
      </c>
      <c r="N261">
        <v>28866</v>
      </c>
      <c r="O261" s="1">
        <f t="shared" si="13"/>
        <v>1110.2307692307693</v>
      </c>
      <c r="P261" s="1">
        <f t="shared" si="14"/>
        <v>26645.538461538461</v>
      </c>
      <c r="Q261" s="1">
        <f>Table1[[#This Row],[Earned Basic Salary]]*20%</f>
        <v>5329.1076923076926</v>
      </c>
      <c r="R261" s="1">
        <f>Table1[[#This Row],[Earned Basic Salary]]*10%</f>
        <v>2664.5538461538463</v>
      </c>
      <c r="S261" s="1">
        <f>Table1[[#This Row],[Earned Basic Salary]]*12%</f>
        <v>3197.4646153846152</v>
      </c>
      <c r="T261" s="1">
        <f>200</f>
        <v>200</v>
      </c>
      <c r="U261" s="1">
        <f>Table1[[#This Row],[PF]]+Table1[[#This Row],[Professional Tax]]</f>
        <v>3397.4646153846152</v>
      </c>
      <c r="V261" s="1">
        <f>Table1[[#This Row],[Overtime Hours]]*200</f>
        <v>2600</v>
      </c>
      <c r="W261" s="1">
        <f>Table1[[#This Row],[Earned Basic Salary]]+Table1[[#This Row],[HRA]]+Table1[[#This Row],[DA]]+Table1[[#This Row],[Overtime Pay]]</f>
        <v>37239.199999999997</v>
      </c>
      <c r="X261" s="1">
        <f>Table1[[#This Row],[Gross Salary]]-Table1[[#This Row],[Total Deduction]]</f>
        <v>33841.735384615386</v>
      </c>
      <c r="Y261" t="s">
        <v>37</v>
      </c>
      <c r="Z261" t="s">
        <v>106</v>
      </c>
      <c r="AA261" t="s">
        <v>1239</v>
      </c>
      <c r="AB261" t="s">
        <v>1240</v>
      </c>
    </row>
    <row r="262" spans="1:28" x14ac:dyDescent="0.3">
      <c r="A262" t="s">
        <v>1241</v>
      </c>
      <c r="B262" t="s">
        <v>1242</v>
      </c>
      <c r="C262">
        <v>37</v>
      </c>
      <c r="D262" t="s">
        <v>75</v>
      </c>
      <c r="E262" t="s">
        <v>82</v>
      </c>
      <c r="F262" t="s">
        <v>55</v>
      </c>
      <c r="G262" t="s">
        <v>1243</v>
      </c>
      <c r="H262" t="s">
        <v>35</v>
      </c>
      <c r="I262" t="s">
        <v>36</v>
      </c>
      <c r="J262">
        <v>26</v>
      </c>
      <c r="K262">
        <v>23</v>
      </c>
      <c r="L262">
        <f t="shared" si="12"/>
        <v>3</v>
      </c>
      <c r="M262">
        <v>8</v>
      </c>
      <c r="N262">
        <v>45659</v>
      </c>
      <c r="O262" s="1">
        <f t="shared" si="13"/>
        <v>1756.1153846153845</v>
      </c>
      <c r="P262" s="1">
        <f t="shared" si="14"/>
        <v>40390.653846153844</v>
      </c>
      <c r="Q262" s="1">
        <f>Table1[[#This Row],[Earned Basic Salary]]*20%</f>
        <v>8078.1307692307691</v>
      </c>
      <c r="R262" s="1">
        <f>Table1[[#This Row],[Earned Basic Salary]]*10%</f>
        <v>4039.0653846153846</v>
      </c>
      <c r="S262" s="1">
        <f>Table1[[#This Row],[Earned Basic Salary]]*12%</f>
        <v>4846.8784615384611</v>
      </c>
      <c r="T262" s="1">
        <f>200</f>
        <v>200</v>
      </c>
      <c r="U262" s="1">
        <f>Table1[[#This Row],[PF]]+Table1[[#This Row],[Professional Tax]]</f>
        <v>5046.8784615384611</v>
      </c>
      <c r="V262" s="1">
        <f>Table1[[#This Row],[Overtime Hours]]*200</f>
        <v>1600</v>
      </c>
      <c r="W262" s="1">
        <f>Table1[[#This Row],[Earned Basic Salary]]+Table1[[#This Row],[HRA]]+Table1[[#This Row],[DA]]+Table1[[#This Row],[Overtime Pay]]</f>
        <v>54107.85</v>
      </c>
      <c r="X262" s="1">
        <f>Table1[[#This Row],[Gross Salary]]-Table1[[#This Row],[Total Deduction]]</f>
        <v>49060.971538461541</v>
      </c>
      <c r="Y262" t="s">
        <v>37</v>
      </c>
      <c r="Z262" t="s">
        <v>106</v>
      </c>
      <c r="AA262" t="s">
        <v>1244</v>
      </c>
      <c r="AB262" t="s">
        <v>1245</v>
      </c>
    </row>
    <row r="263" spans="1:28" x14ac:dyDescent="0.3">
      <c r="A263" t="s">
        <v>1246</v>
      </c>
      <c r="B263" t="s">
        <v>769</v>
      </c>
      <c r="C263">
        <v>37</v>
      </c>
      <c r="D263" t="s">
        <v>81</v>
      </c>
      <c r="E263" t="s">
        <v>82</v>
      </c>
      <c r="F263" t="s">
        <v>83</v>
      </c>
      <c r="G263" t="s">
        <v>453</v>
      </c>
      <c r="H263" t="s">
        <v>35</v>
      </c>
      <c r="I263" t="s">
        <v>36</v>
      </c>
      <c r="J263">
        <v>26</v>
      </c>
      <c r="K263">
        <v>26</v>
      </c>
      <c r="L263">
        <f t="shared" si="12"/>
        <v>0</v>
      </c>
      <c r="M263">
        <v>14</v>
      </c>
      <c r="N263">
        <v>57820</v>
      </c>
      <c r="O263" s="1">
        <f t="shared" si="13"/>
        <v>2223.8461538461538</v>
      </c>
      <c r="P263" s="1">
        <f t="shared" si="14"/>
        <v>57820</v>
      </c>
      <c r="Q263" s="1">
        <f>Table1[[#This Row],[Earned Basic Salary]]*20%</f>
        <v>11564</v>
      </c>
      <c r="R263" s="1">
        <f>Table1[[#This Row],[Earned Basic Salary]]*10%</f>
        <v>5782</v>
      </c>
      <c r="S263" s="1">
        <f>Table1[[#This Row],[Earned Basic Salary]]*12%</f>
        <v>6938.4</v>
      </c>
      <c r="T263" s="1">
        <f>200</f>
        <v>200</v>
      </c>
      <c r="U263" s="1">
        <f>Table1[[#This Row],[PF]]+Table1[[#This Row],[Professional Tax]]</f>
        <v>7138.4</v>
      </c>
      <c r="V263" s="1">
        <f>Table1[[#This Row],[Overtime Hours]]*200</f>
        <v>2800</v>
      </c>
      <c r="W263" s="1">
        <f>Table1[[#This Row],[Earned Basic Salary]]+Table1[[#This Row],[HRA]]+Table1[[#This Row],[DA]]+Table1[[#This Row],[Overtime Pay]]</f>
        <v>77966</v>
      </c>
      <c r="X263" s="1">
        <f>Table1[[#This Row],[Gross Salary]]-Table1[[#This Row],[Total Deduction]]</f>
        <v>70827.600000000006</v>
      </c>
      <c r="Y263" t="s">
        <v>37</v>
      </c>
      <c r="Z263" t="s">
        <v>95</v>
      </c>
      <c r="AA263" t="s">
        <v>1247</v>
      </c>
      <c r="AB263" t="s">
        <v>1248</v>
      </c>
    </row>
    <row r="264" spans="1:28" x14ac:dyDescent="0.3">
      <c r="A264" t="s">
        <v>1249</v>
      </c>
      <c r="B264" t="s">
        <v>661</v>
      </c>
      <c r="C264">
        <v>55</v>
      </c>
      <c r="D264" t="s">
        <v>53</v>
      </c>
      <c r="E264" t="s">
        <v>54</v>
      </c>
      <c r="F264" t="s">
        <v>46</v>
      </c>
      <c r="G264" t="s">
        <v>1141</v>
      </c>
      <c r="H264" t="s">
        <v>35</v>
      </c>
      <c r="I264" t="s">
        <v>36</v>
      </c>
      <c r="J264">
        <v>26</v>
      </c>
      <c r="K264">
        <v>23</v>
      </c>
      <c r="L264">
        <f t="shared" si="12"/>
        <v>3</v>
      </c>
      <c r="M264">
        <v>19</v>
      </c>
      <c r="N264">
        <v>40664</v>
      </c>
      <c r="O264" s="1">
        <f t="shared" si="13"/>
        <v>1564</v>
      </c>
      <c r="P264" s="1">
        <f t="shared" si="14"/>
        <v>35972</v>
      </c>
      <c r="Q264" s="1">
        <f>Table1[[#This Row],[Earned Basic Salary]]*20%</f>
        <v>7194.4000000000005</v>
      </c>
      <c r="R264" s="1">
        <f>Table1[[#This Row],[Earned Basic Salary]]*10%</f>
        <v>3597.2000000000003</v>
      </c>
      <c r="S264" s="1">
        <f>Table1[[#This Row],[Earned Basic Salary]]*12%</f>
        <v>4316.6399999999994</v>
      </c>
      <c r="T264" s="1">
        <f>200</f>
        <v>200</v>
      </c>
      <c r="U264" s="1">
        <f>Table1[[#This Row],[PF]]+Table1[[#This Row],[Professional Tax]]</f>
        <v>4516.6399999999994</v>
      </c>
      <c r="V264" s="1">
        <f>Table1[[#This Row],[Overtime Hours]]*200</f>
        <v>3800</v>
      </c>
      <c r="W264" s="1">
        <f>Table1[[#This Row],[Earned Basic Salary]]+Table1[[#This Row],[HRA]]+Table1[[#This Row],[DA]]+Table1[[#This Row],[Overtime Pay]]</f>
        <v>50563.6</v>
      </c>
      <c r="X264" s="1">
        <f>Table1[[#This Row],[Gross Salary]]-Table1[[#This Row],[Total Deduction]]</f>
        <v>46046.96</v>
      </c>
      <c r="Y264" t="s">
        <v>37</v>
      </c>
      <c r="Z264" t="s">
        <v>38</v>
      </c>
      <c r="AA264" t="s">
        <v>1250</v>
      </c>
      <c r="AB264" t="s">
        <v>1251</v>
      </c>
    </row>
    <row r="265" spans="1:28" x14ac:dyDescent="0.3">
      <c r="A265" t="s">
        <v>1252</v>
      </c>
      <c r="B265" t="s">
        <v>231</v>
      </c>
      <c r="C265">
        <v>27</v>
      </c>
      <c r="D265" t="s">
        <v>44</v>
      </c>
      <c r="E265" t="s">
        <v>45</v>
      </c>
      <c r="F265" t="s">
        <v>83</v>
      </c>
      <c r="G265" t="s">
        <v>1253</v>
      </c>
      <c r="H265" t="s">
        <v>35</v>
      </c>
      <c r="I265" t="s">
        <v>36</v>
      </c>
      <c r="J265">
        <v>26</v>
      </c>
      <c r="K265">
        <v>25</v>
      </c>
      <c r="L265">
        <f t="shared" si="12"/>
        <v>1</v>
      </c>
      <c r="M265">
        <v>6</v>
      </c>
      <c r="N265">
        <v>26411</v>
      </c>
      <c r="O265" s="1">
        <f t="shared" si="13"/>
        <v>1015.8076923076923</v>
      </c>
      <c r="P265" s="1">
        <f t="shared" si="14"/>
        <v>25395.192307692305</v>
      </c>
      <c r="Q265" s="1">
        <f>Table1[[#This Row],[Earned Basic Salary]]*20%</f>
        <v>5079.038461538461</v>
      </c>
      <c r="R265" s="1">
        <f>Table1[[#This Row],[Earned Basic Salary]]*10%</f>
        <v>2539.5192307692305</v>
      </c>
      <c r="S265" s="1">
        <f>Table1[[#This Row],[Earned Basic Salary]]*12%</f>
        <v>3047.4230769230767</v>
      </c>
      <c r="T265" s="1">
        <f>200</f>
        <v>200</v>
      </c>
      <c r="U265" s="1">
        <f>Table1[[#This Row],[PF]]+Table1[[#This Row],[Professional Tax]]</f>
        <v>3247.4230769230767</v>
      </c>
      <c r="V265" s="1">
        <f>Table1[[#This Row],[Overtime Hours]]*200</f>
        <v>1200</v>
      </c>
      <c r="W265" s="1">
        <f>Table1[[#This Row],[Earned Basic Salary]]+Table1[[#This Row],[HRA]]+Table1[[#This Row],[DA]]+Table1[[#This Row],[Overtime Pay]]</f>
        <v>34213.75</v>
      </c>
      <c r="X265" s="1">
        <f>Table1[[#This Row],[Gross Salary]]-Table1[[#This Row],[Total Deduction]]</f>
        <v>30966.326923076922</v>
      </c>
      <c r="Y265" t="s">
        <v>37</v>
      </c>
      <c r="Z265" t="s">
        <v>106</v>
      </c>
      <c r="AA265" t="s">
        <v>1254</v>
      </c>
      <c r="AB265" t="s">
        <v>1255</v>
      </c>
    </row>
    <row r="266" spans="1:28" x14ac:dyDescent="0.3">
      <c r="A266" t="s">
        <v>1256</v>
      </c>
      <c r="B266" t="s">
        <v>755</v>
      </c>
      <c r="C266">
        <v>42</v>
      </c>
      <c r="D266" t="s">
        <v>75</v>
      </c>
      <c r="E266" t="s">
        <v>54</v>
      </c>
      <c r="F266" t="s">
        <v>33</v>
      </c>
      <c r="G266" t="s">
        <v>1257</v>
      </c>
      <c r="H266" t="s">
        <v>35</v>
      </c>
      <c r="I266" t="s">
        <v>36</v>
      </c>
      <c r="J266">
        <v>26</v>
      </c>
      <c r="K266">
        <v>23</v>
      </c>
      <c r="L266">
        <f t="shared" si="12"/>
        <v>3</v>
      </c>
      <c r="M266">
        <v>2</v>
      </c>
      <c r="N266">
        <v>58442</v>
      </c>
      <c r="O266" s="1">
        <f t="shared" si="13"/>
        <v>2247.7692307692309</v>
      </c>
      <c r="P266" s="1">
        <f t="shared" si="14"/>
        <v>51698.692307692312</v>
      </c>
      <c r="Q266" s="1">
        <f>Table1[[#This Row],[Earned Basic Salary]]*20%</f>
        <v>10339.738461538464</v>
      </c>
      <c r="R266" s="1">
        <f>Table1[[#This Row],[Earned Basic Salary]]*10%</f>
        <v>5169.8692307692318</v>
      </c>
      <c r="S266" s="1">
        <f>Table1[[#This Row],[Earned Basic Salary]]*12%</f>
        <v>6203.8430769230772</v>
      </c>
      <c r="T266" s="1">
        <f>200</f>
        <v>200</v>
      </c>
      <c r="U266" s="1">
        <f>Table1[[#This Row],[PF]]+Table1[[#This Row],[Professional Tax]]</f>
        <v>6403.8430769230772</v>
      </c>
      <c r="V266" s="1">
        <f>Table1[[#This Row],[Overtime Hours]]*200</f>
        <v>400</v>
      </c>
      <c r="W266" s="1">
        <f>Table1[[#This Row],[Earned Basic Salary]]+Table1[[#This Row],[HRA]]+Table1[[#This Row],[DA]]+Table1[[#This Row],[Overtime Pay]]</f>
        <v>67608.3</v>
      </c>
      <c r="X266" s="1">
        <f>Table1[[#This Row],[Gross Salary]]-Table1[[#This Row],[Total Deduction]]</f>
        <v>61204.456923076927</v>
      </c>
      <c r="Y266" t="s">
        <v>37</v>
      </c>
      <c r="Z266" t="s">
        <v>38</v>
      </c>
      <c r="AA266" t="s">
        <v>1258</v>
      </c>
      <c r="AB266" t="s">
        <v>1259</v>
      </c>
    </row>
    <row r="267" spans="1:28" x14ac:dyDescent="0.3">
      <c r="A267" t="s">
        <v>1260</v>
      </c>
      <c r="B267" t="s">
        <v>158</v>
      </c>
      <c r="C267">
        <v>39</v>
      </c>
      <c r="D267" t="s">
        <v>44</v>
      </c>
      <c r="E267" t="s">
        <v>54</v>
      </c>
      <c r="F267" t="s">
        <v>69</v>
      </c>
      <c r="G267" t="s">
        <v>1261</v>
      </c>
      <c r="H267" t="s">
        <v>35</v>
      </c>
      <c r="I267" t="s">
        <v>36</v>
      </c>
      <c r="J267">
        <v>26</v>
      </c>
      <c r="K267">
        <v>24</v>
      </c>
      <c r="L267">
        <f t="shared" si="12"/>
        <v>2</v>
      </c>
      <c r="M267">
        <v>12</v>
      </c>
      <c r="N267">
        <v>26160</v>
      </c>
      <c r="O267" s="1">
        <f t="shared" si="13"/>
        <v>1006.1538461538462</v>
      </c>
      <c r="P267" s="1">
        <f t="shared" si="14"/>
        <v>24147.692307692309</v>
      </c>
      <c r="Q267" s="1">
        <f>Table1[[#This Row],[Earned Basic Salary]]*20%</f>
        <v>4829.5384615384619</v>
      </c>
      <c r="R267" s="1">
        <f>Table1[[#This Row],[Earned Basic Salary]]*10%</f>
        <v>2414.7692307692309</v>
      </c>
      <c r="S267" s="1">
        <f>Table1[[#This Row],[Earned Basic Salary]]*12%</f>
        <v>2897.7230769230769</v>
      </c>
      <c r="T267" s="1">
        <f>200</f>
        <v>200</v>
      </c>
      <c r="U267" s="1">
        <f>Table1[[#This Row],[PF]]+Table1[[#This Row],[Professional Tax]]</f>
        <v>3097.7230769230769</v>
      </c>
      <c r="V267" s="1">
        <f>Table1[[#This Row],[Overtime Hours]]*200</f>
        <v>2400</v>
      </c>
      <c r="W267" s="1">
        <f>Table1[[#This Row],[Earned Basic Salary]]+Table1[[#This Row],[HRA]]+Table1[[#This Row],[DA]]+Table1[[#This Row],[Overtime Pay]]</f>
        <v>33792</v>
      </c>
      <c r="X267" s="1">
        <f>Table1[[#This Row],[Gross Salary]]-Table1[[#This Row],[Total Deduction]]</f>
        <v>30694.276923076923</v>
      </c>
      <c r="Y267" t="s">
        <v>37</v>
      </c>
      <c r="Z267" t="s">
        <v>106</v>
      </c>
      <c r="AA267" t="s">
        <v>1262</v>
      </c>
      <c r="AB267" t="s">
        <v>1263</v>
      </c>
    </row>
    <row r="268" spans="1:28" x14ac:dyDescent="0.3">
      <c r="A268" t="s">
        <v>1264</v>
      </c>
      <c r="B268" t="s">
        <v>637</v>
      </c>
      <c r="C268">
        <v>50</v>
      </c>
      <c r="D268" t="s">
        <v>31</v>
      </c>
      <c r="E268" t="s">
        <v>62</v>
      </c>
      <c r="F268" t="s">
        <v>33</v>
      </c>
      <c r="G268" t="s">
        <v>1265</v>
      </c>
      <c r="H268" t="s">
        <v>35</v>
      </c>
      <c r="I268" t="s">
        <v>36</v>
      </c>
      <c r="J268">
        <v>26</v>
      </c>
      <c r="K268">
        <v>23</v>
      </c>
      <c r="L268">
        <f t="shared" si="12"/>
        <v>3</v>
      </c>
      <c r="M268">
        <v>10</v>
      </c>
      <c r="N268">
        <v>42311</v>
      </c>
      <c r="O268" s="1">
        <f t="shared" si="13"/>
        <v>1627.3461538461538</v>
      </c>
      <c r="P268" s="1">
        <f t="shared" si="14"/>
        <v>37428.961538461539</v>
      </c>
      <c r="Q268" s="1">
        <f>Table1[[#This Row],[Earned Basic Salary]]*20%</f>
        <v>7485.792307692308</v>
      </c>
      <c r="R268" s="1">
        <f>Table1[[#This Row],[Earned Basic Salary]]*10%</f>
        <v>3742.896153846154</v>
      </c>
      <c r="S268" s="1">
        <f>Table1[[#This Row],[Earned Basic Salary]]*12%</f>
        <v>4491.4753846153844</v>
      </c>
      <c r="T268" s="1">
        <f>200</f>
        <v>200</v>
      </c>
      <c r="U268" s="1">
        <f>Table1[[#This Row],[PF]]+Table1[[#This Row],[Professional Tax]]</f>
        <v>4691.4753846153844</v>
      </c>
      <c r="V268" s="1">
        <f>Table1[[#This Row],[Overtime Hours]]*200</f>
        <v>2000</v>
      </c>
      <c r="W268" s="1">
        <f>Table1[[#This Row],[Earned Basic Salary]]+Table1[[#This Row],[HRA]]+Table1[[#This Row],[DA]]+Table1[[#This Row],[Overtime Pay]]</f>
        <v>50657.65</v>
      </c>
      <c r="X268" s="1">
        <f>Table1[[#This Row],[Gross Salary]]-Table1[[#This Row],[Total Deduction]]</f>
        <v>45966.174615384618</v>
      </c>
      <c r="Y268" t="s">
        <v>37</v>
      </c>
      <c r="Z268" t="s">
        <v>48</v>
      </c>
      <c r="AA268" t="s">
        <v>1266</v>
      </c>
      <c r="AB268" t="s">
        <v>1267</v>
      </c>
    </row>
    <row r="269" spans="1:28" x14ac:dyDescent="0.3">
      <c r="A269" t="s">
        <v>1268</v>
      </c>
      <c r="B269" t="s">
        <v>490</v>
      </c>
      <c r="C269">
        <v>39</v>
      </c>
      <c r="D269" t="s">
        <v>133</v>
      </c>
      <c r="E269" t="s">
        <v>82</v>
      </c>
      <c r="F269" t="s">
        <v>63</v>
      </c>
      <c r="G269" t="s">
        <v>1269</v>
      </c>
      <c r="H269" t="s">
        <v>35</v>
      </c>
      <c r="I269" t="s">
        <v>36</v>
      </c>
      <c r="J269">
        <v>26</v>
      </c>
      <c r="K269">
        <v>22</v>
      </c>
      <c r="L269">
        <f t="shared" si="12"/>
        <v>4</v>
      </c>
      <c r="M269">
        <v>5</v>
      </c>
      <c r="N269">
        <v>72815</v>
      </c>
      <c r="O269" s="1">
        <f t="shared" si="13"/>
        <v>2800.5769230769229</v>
      </c>
      <c r="P269" s="1">
        <f t="shared" si="14"/>
        <v>61612.692307692305</v>
      </c>
      <c r="Q269" s="1">
        <f>Table1[[#This Row],[Earned Basic Salary]]*20%</f>
        <v>12322.538461538461</v>
      </c>
      <c r="R269" s="1">
        <f>Table1[[#This Row],[Earned Basic Salary]]*10%</f>
        <v>6161.2692307692305</v>
      </c>
      <c r="S269" s="1">
        <f>Table1[[#This Row],[Earned Basic Salary]]*12%</f>
        <v>7393.5230769230766</v>
      </c>
      <c r="T269" s="1">
        <f>200</f>
        <v>200</v>
      </c>
      <c r="U269" s="1">
        <f>Table1[[#This Row],[PF]]+Table1[[#This Row],[Professional Tax]]</f>
        <v>7593.5230769230766</v>
      </c>
      <c r="V269" s="1">
        <f>Table1[[#This Row],[Overtime Hours]]*200</f>
        <v>1000</v>
      </c>
      <c r="W269" s="1">
        <f>Table1[[#This Row],[Earned Basic Salary]]+Table1[[#This Row],[HRA]]+Table1[[#This Row],[DA]]+Table1[[#This Row],[Overtime Pay]]</f>
        <v>81096.5</v>
      </c>
      <c r="X269" s="1">
        <f>Table1[[#This Row],[Gross Salary]]-Table1[[#This Row],[Total Deduction]]</f>
        <v>73502.976923076931</v>
      </c>
      <c r="Y269" t="s">
        <v>37</v>
      </c>
      <c r="Z269" t="s">
        <v>48</v>
      </c>
      <c r="AA269" t="s">
        <v>1270</v>
      </c>
      <c r="AB269" t="s">
        <v>1271</v>
      </c>
    </row>
    <row r="270" spans="1:28" x14ac:dyDescent="0.3">
      <c r="A270" t="s">
        <v>1272</v>
      </c>
      <c r="B270" t="s">
        <v>305</v>
      </c>
      <c r="C270">
        <v>23</v>
      </c>
      <c r="D270" t="s">
        <v>31</v>
      </c>
      <c r="E270" t="s">
        <v>121</v>
      </c>
      <c r="F270" t="s">
        <v>89</v>
      </c>
      <c r="G270" t="s">
        <v>1273</v>
      </c>
      <c r="H270" t="s">
        <v>35</v>
      </c>
      <c r="I270" t="s">
        <v>36</v>
      </c>
      <c r="J270">
        <v>26</v>
      </c>
      <c r="K270">
        <v>24</v>
      </c>
      <c r="L270">
        <f t="shared" si="12"/>
        <v>2</v>
      </c>
      <c r="M270">
        <v>14</v>
      </c>
      <c r="N270">
        <v>45806</v>
      </c>
      <c r="O270" s="1">
        <f t="shared" si="13"/>
        <v>1761.7692307692307</v>
      </c>
      <c r="P270" s="1">
        <f t="shared" si="14"/>
        <v>42282.461538461539</v>
      </c>
      <c r="Q270" s="1">
        <f>Table1[[#This Row],[Earned Basic Salary]]*20%</f>
        <v>8456.4923076923078</v>
      </c>
      <c r="R270" s="1">
        <f>Table1[[#This Row],[Earned Basic Salary]]*10%</f>
        <v>4228.2461538461539</v>
      </c>
      <c r="S270" s="1">
        <f>Table1[[#This Row],[Earned Basic Salary]]*12%</f>
        <v>5073.8953846153845</v>
      </c>
      <c r="T270" s="1">
        <f>200</f>
        <v>200</v>
      </c>
      <c r="U270" s="1">
        <f>Table1[[#This Row],[PF]]+Table1[[#This Row],[Professional Tax]]</f>
        <v>5273.8953846153845</v>
      </c>
      <c r="V270" s="1">
        <f>Table1[[#This Row],[Overtime Hours]]*200</f>
        <v>2800</v>
      </c>
      <c r="W270" s="1">
        <f>Table1[[#This Row],[Earned Basic Salary]]+Table1[[#This Row],[HRA]]+Table1[[#This Row],[DA]]+Table1[[#This Row],[Overtime Pay]]</f>
        <v>57767.199999999997</v>
      </c>
      <c r="X270" s="1">
        <f>Table1[[#This Row],[Gross Salary]]-Table1[[#This Row],[Total Deduction]]</f>
        <v>52493.304615384615</v>
      </c>
      <c r="Y270" t="s">
        <v>37</v>
      </c>
      <c r="Z270" t="s">
        <v>95</v>
      </c>
      <c r="AA270" t="s">
        <v>1274</v>
      </c>
      <c r="AB270" t="s">
        <v>1275</v>
      </c>
    </row>
    <row r="271" spans="1:28" x14ac:dyDescent="0.3">
      <c r="A271" t="s">
        <v>1276</v>
      </c>
      <c r="B271" t="s">
        <v>1140</v>
      </c>
      <c r="C271">
        <v>28</v>
      </c>
      <c r="D271" t="s">
        <v>53</v>
      </c>
      <c r="E271" t="s">
        <v>32</v>
      </c>
      <c r="F271" t="s">
        <v>83</v>
      </c>
      <c r="G271" t="s">
        <v>1277</v>
      </c>
      <c r="H271" t="s">
        <v>35</v>
      </c>
      <c r="I271" t="s">
        <v>36</v>
      </c>
      <c r="J271">
        <v>26</v>
      </c>
      <c r="K271">
        <v>23</v>
      </c>
      <c r="L271">
        <f t="shared" si="12"/>
        <v>3</v>
      </c>
      <c r="M271">
        <v>12</v>
      </c>
      <c r="N271">
        <v>33833</v>
      </c>
      <c r="O271" s="1">
        <f t="shared" si="13"/>
        <v>1301.2692307692307</v>
      </c>
      <c r="P271" s="1">
        <f t="shared" si="14"/>
        <v>29929.192307692305</v>
      </c>
      <c r="Q271" s="1">
        <f>Table1[[#This Row],[Earned Basic Salary]]*20%</f>
        <v>5985.8384615384612</v>
      </c>
      <c r="R271" s="1">
        <f>Table1[[#This Row],[Earned Basic Salary]]*10%</f>
        <v>2992.9192307692306</v>
      </c>
      <c r="S271" s="1">
        <f>Table1[[#This Row],[Earned Basic Salary]]*12%</f>
        <v>3591.5030769230766</v>
      </c>
      <c r="T271" s="1">
        <f>200</f>
        <v>200</v>
      </c>
      <c r="U271" s="1">
        <f>Table1[[#This Row],[PF]]+Table1[[#This Row],[Professional Tax]]</f>
        <v>3791.5030769230766</v>
      </c>
      <c r="V271" s="1">
        <f>Table1[[#This Row],[Overtime Hours]]*200</f>
        <v>2400</v>
      </c>
      <c r="W271" s="1">
        <f>Table1[[#This Row],[Earned Basic Salary]]+Table1[[#This Row],[HRA]]+Table1[[#This Row],[DA]]+Table1[[#This Row],[Overtime Pay]]</f>
        <v>41307.949999999997</v>
      </c>
      <c r="X271" s="1">
        <f>Table1[[#This Row],[Gross Salary]]-Table1[[#This Row],[Total Deduction]]</f>
        <v>37516.446923076917</v>
      </c>
      <c r="Y271" t="s">
        <v>37</v>
      </c>
      <c r="Z271" t="s">
        <v>106</v>
      </c>
      <c r="AA271" t="s">
        <v>1278</v>
      </c>
      <c r="AB271" t="s">
        <v>1279</v>
      </c>
    </row>
    <row r="272" spans="1:28" x14ac:dyDescent="0.3">
      <c r="A272" t="s">
        <v>1280</v>
      </c>
      <c r="B272" t="s">
        <v>1281</v>
      </c>
      <c r="C272">
        <v>54</v>
      </c>
      <c r="D272" t="s">
        <v>133</v>
      </c>
      <c r="E272" t="s">
        <v>82</v>
      </c>
      <c r="F272" t="s">
        <v>83</v>
      </c>
      <c r="G272" t="s">
        <v>1282</v>
      </c>
      <c r="H272" t="s">
        <v>35</v>
      </c>
      <c r="I272" t="s">
        <v>36</v>
      </c>
      <c r="J272">
        <v>26</v>
      </c>
      <c r="K272">
        <v>24</v>
      </c>
      <c r="L272">
        <f t="shared" si="12"/>
        <v>2</v>
      </c>
      <c r="M272">
        <v>5</v>
      </c>
      <c r="N272">
        <v>30438</v>
      </c>
      <c r="O272" s="1">
        <f t="shared" si="13"/>
        <v>1170.6923076923076</v>
      </c>
      <c r="P272" s="1">
        <f t="shared" si="14"/>
        <v>28096.615384615383</v>
      </c>
      <c r="Q272" s="1">
        <f>Table1[[#This Row],[Earned Basic Salary]]*20%</f>
        <v>5619.3230769230768</v>
      </c>
      <c r="R272" s="1">
        <f>Table1[[#This Row],[Earned Basic Salary]]*10%</f>
        <v>2809.6615384615384</v>
      </c>
      <c r="S272" s="1">
        <f>Table1[[#This Row],[Earned Basic Salary]]*12%</f>
        <v>3371.5938461538458</v>
      </c>
      <c r="T272" s="1">
        <f>200</f>
        <v>200</v>
      </c>
      <c r="U272" s="1">
        <f>Table1[[#This Row],[PF]]+Table1[[#This Row],[Professional Tax]]</f>
        <v>3571.5938461538458</v>
      </c>
      <c r="V272" s="1">
        <f>Table1[[#This Row],[Overtime Hours]]*200</f>
        <v>1000</v>
      </c>
      <c r="W272" s="1">
        <f>Table1[[#This Row],[Earned Basic Salary]]+Table1[[#This Row],[HRA]]+Table1[[#This Row],[DA]]+Table1[[#This Row],[Overtime Pay]]</f>
        <v>37525.599999999999</v>
      </c>
      <c r="X272" s="1">
        <f>Table1[[#This Row],[Gross Salary]]-Table1[[#This Row],[Total Deduction]]</f>
        <v>33954.006153846152</v>
      </c>
      <c r="Y272" t="s">
        <v>37</v>
      </c>
      <c r="Z272" t="s">
        <v>106</v>
      </c>
      <c r="AA272" t="s">
        <v>1283</v>
      </c>
      <c r="AB272" t="s">
        <v>1284</v>
      </c>
    </row>
    <row r="273" spans="1:28" x14ac:dyDescent="0.3">
      <c r="A273" t="s">
        <v>1285</v>
      </c>
      <c r="B273" t="s">
        <v>988</v>
      </c>
      <c r="C273">
        <v>27</v>
      </c>
      <c r="D273" t="s">
        <v>75</v>
      </c>
      <c r="E273" t="s">
        <v>82</v>
      </c>
      <c r="F273" t="s">
        <v>46</v>
      </c>
      <c r="G273" t="s">
        <v>1286</v>
      </c>
      <c r="H273" t="s">
        <v>35</v>
      </c>
      <c r="I273" t="s">
        <v>36</v>
      </c>
      <c r="J273">
        <v>26</v>
      </c>
      <c r="K273">
        <v>22</v>
      </c>
      <c r="L273">
        <f t="shared" si="12"/>
        <v>4</v>
      </c>
      <c r="M273">
        <v>4</v>
      </c>
      <c r="N273">
        <v>22888</v>
      </c>
      <c r="O273" s="1">
        <f t="shared" si="13"/>
        <v>880.30769230769226</v>
      </c>
      <c r="P273" s="1">
        <f t="shared" si="14"/>
        <v>19366.76923076923</v>
      </c>
      <c r="Q273" s="1">
        <f>Table1[[#This Row],[Earned Basic Salary]]*20%</f>
        <v>3873.3538461538465</v>
      </c>
      <c r="R273" s="1">
        <f>Table1[[#This Row],[Earned Basic Salary]]*10%</f>
        <v>1936.6769230769232</v>
      </c>
      <c r="S273" s="1">
        <f>Table1[[#This Row],[Earned Basic Salary]]*12%</f>
        <v>2324.0123076923078</v>
      </c>
      <c r="T273" s="1">
        <f>200</f>
        <v>200</v>
      </c>
      <c r="U273" s="1">
        <f>Table1[[#This Row],[PF]]+Table1[[#This Row],[Professional Tax]]</f>
        <v>2524.0123076923078</v>
      </c>
      <c r="V273" s="1">
        <f>Table1[[#This Row],[Overtime Hours]]*200</f>
        <v>800</v>
      </c>
      <c r="W273" s="1">
        <f>Table1[[#This Row],[Earned Basic Salary]]+Table1[[#This Row],[HRA]]+Table1[[#This Row],[DA]]+Table1[[#This Row],[Overtime Pay]]</f>
        <v>25976.799999999999</v>
      </c>
      <c r="X273" s="1">
        <f>Table1[[#This Row],[Gross Salary]]-Table1[[#This Row],[Total Deduction]]</f>
        <v>23452.787692307691</v>
      </c>
      <c r="Y273" t="s">
        <v>37</v>
      </c>
      <c r="Z273" t="s">
        <v>48</v>
      </c>
      <c r="AA273" t="s">
        <v>1287</v>
      </c>
      <c r="AB273" t="s">
        <v>1288</v>
      </c>
    </row>
    <row r="274" spans="1:28" x14ac:dyDescent="0.3">
      <c r="A274" t="s">
        <v>1289</v>
      </c>
      <c r="B274" t="s">
        <v>270</v>
      </c>
      <c r="C274">
        <v>33</v>
      </c>
      <c r="D274" t="s">
        <v>61</v>
      </c>
      <c r="E274" t="s">
        <v>45</v>
      </c>
      <c r="F274" t="s">
        <v>69</v>
      </c>
      <c r="G274" t="s">
        <v>154</v>
      </c>
      <c r="H274" t="s">
        <v>35</v>
      </c>
      <c r="I274" t="s">
        <v>36</v>
      </c>
      <c r="J274">
        <v>26</v>
      </c>
      <c r="K274">
        <v>23</v>
      </c>
      <c r="L274">
        <f t="shared" si="12"/>
        <v>3</v>
      </c>
      <c r="M274">
        <v>6</v>
      </c>
      <c r="N274">
        <v>42197</v>
      </c>
      <c r="O274" s="1">
        <f t="shared" si="13"/>
        <v>1622.9615384615386</v>
      </c>
      <c r="P274" s="1">
        <f t="shared" si="14"/>
        <v>37328.11538461539</v>
      </c>
      <c r="Q274" s="1">
        <f>Table1[[#This Row],[Earned Basic Salary]]*20%</f>
        <v>7465.6230769230788</v>
      </c>
      <c r="R274" s="1">
        <f>Table1[[#This Row],[Earned Basic Salary]]*10%</f>
        <v>3732.8115384615394</v>
      </c>
      <c r="S274" s="1">
        <f>Table1[[#This Row],[Earned Basic Salary]]*12%</f>
        <v>4479.3738461538469</v>
      </c>
      <c r="T274" s="1">
        <f>200</f>
        <v>200</v>
      </c>
      <c r="U274" s="1">
        <f>Table1[[#This Row],[PF]]+Table1[[#This Row],[Professional Tax]]</f>
        <v>4679.3738461538469</v>
      </c>
      <c r="V274" s="1">
        <f>Table1[[#This Row],[Overtime Hours]]*200</f>
        <v>1200</v>
      </c>
      <c r="W274" s="1">
        <f>Table1[[#This Row],[Earned Basic Salary]]+Table1[[#This Row],[HRA]]+Table1[[#This Row],[DA]]+Table1[[#This Row],[Overtime Pay]]</f>
        <v>49726.55</v>
      </c>
      <c r="X274" s="1">
        <f>Table1[[#This Row],[Gross Salary]]-Table1[[#This Row],[Total Deduction]]</f>
        <v>45047.176153846158</v>
      </c>
      <c r="Y274" t="s">
        <v>37</v>
      </c>
      <c r="Z274" t="s">
        <v>48</v>
      </c>
      <c r="AA274" t="s">
        <v>1290</v>
      </c>
      <c r="AB274" t="s">
        <v>1291</v>
      </c>
    </row>
    <row r="275" spans="1:28" x14ac:dyDescent="0.3">
      <c r="A275" t="s">
        <v>1292</v>
      </c>
      <c r="B275" t="s">
        <v>531</v>
      </c>
      <c r="C275">
        <v>34</v>
      </c>
      <c r="D275" t="s">
        <v>81</v>
      </c>
      <c r="E275" t="s">
        <v>54</v>
      </c>
      <c r="F275" t="s">
        <v>33</v>
      </c>
      <c r="G275" t="s">
        <v>1293</v>
      </c>
      <c r="H275" t="s">
        <v>35</v>
      </c>
      <c r="I275" t="s">
        <v>36</v>
      </c>
      <c r="J275">
        <v>26</v>
      </c>
      <c r="K275">
        <v>25</v>
      </c>
      <c r="L275">
        <f t="shared" si="12"/>
        <v>1</v>
      </c>
      <c r="M275">
        <v>2</v>
      </c>
      <c r="N275">
        <v>48872</v>
      </c>
      <c r="O275" s="1">
        <f t="shared" si="13"/>
        <v>1879.6923076923076</v>
      </c>
      <c r="P275" s="1">
        <f t="shared" si="14"/>
        <v>46992.307692307688</v>
      </c>
      <c r="Q275" s="1">
        <f>Table1[[#This Row],[Earned Basic Salary]]*20%</f>
        <v>9398.4615384615372</v>
      </c>
      <c r="R275" s="1">
        <f>Table1[[#This Row],[Earned Basic Salary]]*10%</f>
        <v>4699.2307692307686</v>
      </c>
      <c r="S275" s="1">
        <f>Table1[[#This Row],[Earned Basic Salary]]*12%</f>
        <v>5639.076923076922</v>
      </c>
      <c r="T275" s="1">
        <f>200</f>
        <v>200</v>
      </c>
      <c r="U275" s="1">
        <f>Table1[[#This Row],[PF]]+Table1[[#This Row],[Professional Tax]]</f>
        <v>5839.076923076922</v>
      </c>
      <c r="V275" s="1">
        <f>Table1[[#This Row],[Overtime Hours]]*200</f>
        <v>400</v>
      </c>
      <c r="W275" s="1">
        <f>Table1[[#This Row],[Earned Basic Salary]]+Table1[[#This Row],[HRA]]+Table1[[#This Row],[DA]]+Table1[[#This Row],[Overtime Pay]]</f>
        <v>61489.999999999993</v>
      </c>
      <c r="X275" s="1">
        <f>Table1[[#This Row],[Gross Salary]]-Table1[[#This Row],[Total Deduction]]</f>
        <v>55650.923076923071</v>
      </c>
      <c r="Y275" t="s">
        <v>37</v>
      </c>
      <c r="Z275" t="s">
        <v>48</v>
      </c>
      <c r="AA275" t="s">
        <v>1294</v>
      </c>
      <c r="AB275" t="s">
        <v>1295</v>
      </c>
    </row>
    <row r="276" spans="1:28" x14ac:dyDescent="0.3">
      <c r="A276" t="s">
        <v>1296</v>
      </c>
      <c r="B276" t="s">
        <v>80</v>
      </c>
      <c r="C276">
        <v>38</v>
      </c>
      <c r="D276" t="s">
        <v>133</v>
      </c>
      <c r="E276" t="s">
        <v>62</v>
      </c>
      <c r="F276" t="s">
        <v>46</v>
      </c>
      <c r="G276" t="s">
        <v>1297</v>
      </c>
      <c r="H276" t="s">
        <v>35</v>
      </c>
      <c r="I276" t="s">
        <v>36</v>
      </c>
      <c r="J276">
        <v>26</v>
      </c>
      <c r="K276">
        <v>26</v>
      </c>
      <c r="L276">
        <f t="shared" si="12"/>
        <v>0</v>
      </c>
      <c r="M276">
        <v>5</v>
      </c>
      <c r="N276">
        <v>33502</v>
      </c>
      <c r="O276" s="1">
        <f t="shared" si="13"/>
        <v>1288.5384615384614</v>
      </c>
      <c r="P276" s="1">
        <f t="shared" si="14"/>
        <v>33502</v>
      </c>
      <c r="Q276" s="1">
        <f>Table1[[#This Row],[Earned Basic Salary]]*20%</f>
        <v>6700.4000000000005</v>
      </c>
      <c r="R276" s="1">
        <f>Table1[[#This Row],[Earned Basic Salary]]*10%</f>
        <v>3350.2000000000003</v>
      </c>
      <c r="S276" s="1">
        <f>Table1[[#This Row],[Earned Basic Salary]]*12%</f>
        <v>4020.24</v>
      </c>
      <c r="T276" s="1">
        <f>200</f>
        <v>200</v>
      </c>
      <c r="U276" s="1">
        <f>Table1[[#This Row],[PF]]+Table1[[#This Row],[Professional Tax]]</f>
        <v>4220.24</v>
      </c>
      <c r="V276" s="1">
        <f>Table1[[#This Row],[Overtime Hours]]*200</f>
        <v>1000</v>
      </c>
      <c r="W276" s="1">
        <f>Table1[[#This Row],[Earned Basic Salary]]+Table1[[#This Row],[HRA]]+Table1[[#This Row],[DA]]+Table1[[#This Row],[Overtime Pay]]</f>
        <v>44552.6</v>
      </c>
      <c r="X276" s="1">
        <f>Table1[[#This Row],[Gross Salary]]-Table1[[#This Row],[Total Deduction]]</f>
        <v>40332.36</v>
      </c>
      <c r="Y276" t="s">
        <v>37</v>
      </c>
      <c r="Z276" t="s">
        <v>106</v>
      </c>
      <c r="AA276" t="s">
        <v>1298</v>
      </c>
      <c r="AB276" t="s">
        <v>1299</v>
      </c>
    </row>
    <row r="277" spans="1:28" x14ac:dyDescent="0.3">
      <c r="A277" t="s">
        <v>1300</v>
      </c>
      <c r="B277" t="s">
        <v>300</v>
      </c>
      <c r="C277">
        <v>52</v>
      </c>
      <c r="D277" t="s">
        <v>81</v>
      </c>
      <c r="E277" t="s">
        <v>54</v>
      </c>
      <c r="F277" t="s">
        <v>89</v>
      </c>
      <c r="G277" t="s">
        <v>1301</v>
      </c>
      <c r="H277" t="s">
        <v>35</v>
      </c>
      <c r="I277" t="s">
        <v>36</v>
      </c>
      <c r="J277">
        <v>26</v>
      </c>
      <c r="K277">
        <v>24</v>
      </c>
      <c r="L277">
        <f t="shared" si="12"/>
        <v>2</v>
      </c>
      <c r="M277">
        <v>13</v>
      </c>
      <c r="N277">
        <v>38621</v>
      </c>
      <c r="O277" s="1">
        <f t="shared" si="13"/>
        <v>1485.4230769230769</v>
      </c>
      <c r="P277" s="1">
        <f t="shared" si="14"/>
        <v>35650.153846153844</v>
      </c>
      <c r="Q277" s="1">
        <f>Table1[[#This Row],[Earned Basic Salary]]*20%</f>
        <v>7130.0307692307688</v>
      </c>
      <c r="R277" s="1">
        <f>Table1[[#This Row],[Earned Basic Salary]]*10%</f>
        <v>3565.0153846153844</v>
      </c>
      <c r="S277" s="1">
        <f>Table1[[#This Row],[Earned Basic Salary]]*12%</f>
        <v>4278.0184615384615</v>
      </c>
      <c r="T277" s="1">
        <f>200</f>
        <v>200</v>
      </c>
      <c r="U277" s="1">
        <f>Table1[[#This Row],[PF]]+Table1[[#This Row],[Professional Tax]]</f>
        <v>4478.0184615384615</v>
      </c>
      <c r="V277" s="1">
        <f>Table1[[#This Row],[Overtime Hours]]*200</f>
        <v>2600</v>
      </c>
      <c r="W277" s="1">
        <f>Table1[[#This Row],[Earned Basic Salary]]+Table1[[#This Row],[HRA]]+Table1[[#This Row],[DA]]+Table1[[#This Row],[Overtime Pay]]</f>
        <v>48945.2</v>
      </c>
      <c r="X277" s="1">
        <f>Table1[[#This Row],[Gross Salary]]-Table1[[#This Row],[Total Deduction]]</f>
        <v>44467.181538461533</v>
      </c>
      <c r="Y277" t="s">
        <v>37</v>
      </c>
      <c r="Z277" t="s">
        <v>95</v>
      </c>
      <c r="AA277" t="s">
        <v>1302</v>
      </c>
      <c r="AB277" t="s">
        <v>1303</v>
      </c>
    </row>
    <row r="278" spans="1:28" x14ac:dyDescent="0.3">
      <c r="A278" t="s">
        <v>1304</v>
      </c>
      <c r="B278" t="s">
        <v>741</v>
      </c>
      <c r="C278">
        <v>52</v>
      </c>
      <c r="D278" t="s">
        <v>31</v>
      </c>
      <c r="E278" t="s">
        <v>54</v>
      </c>
      <c r="F278" t="s">
        <v>33</v>
      </c>
      <c r="G278" t="s">
        <v>1305</v>
      </c>
      <c r="H278" t="s">
        <v>35</v>
      </c>
      <c r="I278" t="s">
        <v>36</v>
      </c>
      <c r="J278">
        <v>26</v>
      </c>
      <c r="K278">
        <v>24</v>
      </c>
      <c r="L278">
        <f t="shared" si="12"/>
        <v>2</v>
      </c>
      <c r="M278">
        <v>6</v>
      </c>
      <c r="N278">
        <v>66043</v>
      </c>
      <c r="O278" s="1">
        <f t="shared" si="13"/>
        <v>2540.1153846153848</v>
      </c>
      <c r="P278" s="1">
        <f t="shared" si="14"/>
        <v>60962.769230769234</v>
      </c>
      <c r="Q278" s="1">
        <f>Table1[[#This Row],[Earned Basic Salary]]*20%</f>
        <v>12192.553846153847</v>
      </c>
      <c r="R278" s="1">
        <f>Table1[[#This Row],[Earned Basic Salary]]*10%</f>
        <v>6096.2769230769236</v>
      </c>
      <c r="S278" s="1">
        <f>Table1[[#This Row],[Earned Basic Salary]]*12%</f>
        <v>7315.5323076923078</v>
      </c>
      <c r="T278" s="1">
        <f>200</f>
        <v>200</v>
      </c>
      <c r="U278" s="1">
        <f>Table1[[#This Row],[PF]]+Table1[[#This Row],[Professional Tax]]</f>
        <v>7515.5323076923078</v>
      </c>
      <c r="V278" s="1">
        <f>Table1[[#This Row],[Overtime Hours]]*200</f>
        <v>1200</v>
      </c>
      <c r="W278" s="1">
        <f>Table1[[#This Row],[Earned Basic Salary]]+Table1[[#This Row],[HRA]]+Table1[[#This Row],[DA]]+Table1[[#This Row],[Overtime Pay]]</f>
        <v>80451.600000000006</v>
      </c>
      <c r="X278" s="1">
        <f>Table1[[#This Row],[Gross Salary]]-Table1[[#This Row],[Total Deduction]]</f>
        <v>72936.067692307697</v>
      </c>
      <c r="Y278" t="s">
        <v>37</v>
      </c>
      <c r="Z278" t="s">
        <v>106</v>
      </c>
      <c r="AA278" t="s">
        <v>1306</v>
      </c>
      <c r="AB278" t="s">
        <v>1307</v>
      </c>
    </row>
    <row r="279" spans="1:28" x14ac:dyDescent="0.3">
      <c r="A279" t="s">
        <v>1308</v>
      </c>
      <c r="B279" t="s">
        <v>80</v>
      </c>
      <c r="C279">
        <v>38</v>
      </c>
      <c r="D279" t="s">
        <v>53</v>
      </c>
      <c r="E279" t="s">
        <v>62</v>
      </c>
      <c r="F279" t="s">
        <v>89</v>
      </c>
      <c r="G279" t="s">
        <v>1309</v>
      </c>
      <c r="H279" t="s">
        <v>35</v>
      </c>
      <c r="I279" t="s">
        <v>36</v>
      </c>
      <c r="J279">
        <v>26</v>
      </c>
      <c r="K279">
        <v>23</v>
      </c>
      <c r="L279">
        <f t="shared" si="12"/>
        <v>3</v>
      </c>
      <c r="M279">
        <v>17</v>
      </c>
      <c r="N279">
        <v>49051</v>
      </c>
      <c r="O279" s="1">
        <f t="shared" si="13"/>
        <v>1886.5769230769231</v>
      </c>
      <c r="P279" s="1">
        <f t="shared" si="14"/>
        <v>43391.269230769234</v>
      </c>
      <c r="Q279" s="1">
        <f>Table1[[#This Row],[Earned Basic Salary]]*20%</f>
        <v>8678.2538461538479</v>
      </c>
      <c r="R279" s="1">
        <f>Table1[[#This Row],[Earned Basic Salary]]*10%</f>
        <v>4339.126923076924</v>
      </c>
      <c r="S279" s="1">
        <f>Table1[[#This Row],[Earned Basic Salary]]*12%</f>
        <v>5206.9523076923078</v>
      </c>
      <c r="T279" s="1">
        <f>200</f>
        <v>200</v>
      </c>
      <c r="U279" s="1">
        <f>Table1[[#This Row],[PF]]+Table1[[#This Row],[Professional Tax]]</f>
        <v>5406.9523076923078</v>
      </c>
      <c r="V279" s="1">
        <f>Table1[[#This Row],[Overtime Hours]]*200</f>
        <v>3400</v>
      </c>
      <c r="W279" s="1">
        <f>Table1[[#This Row],[Earned Basic Salary]]+Table1[[#This Row],[HRA]]+Table1[[#This Row],[DA]]+Table1[[#This Row],[Overtime Pay]]</f>
        <v>59808.650000000009</v>
      </c>
      <c r="X279" s="1">
        <f>Table1[[#This Row],[Gross Salary]]-Table1[[#This Row],[Total Deduction]]</f>
        <v>54401.697692307702</v>
      </c>
      <c r="Y279" t="s">
        <v>37</v>
      </c>
      <c r="Z279" t="s">
        <v>38</v>
      </c>
      <c r="AA279" t="s">
        <v>1310</v>
      </c>
      <c r="AB279" t="s">
        <v>1311</v>
      </c>
    </row>
    <row r="280" spans="1:28" x14ac:dyDescent="0.3">
      <c r="A280" t="s">
        <v>1312</v>
      </c>
      <c r="B280" t="s">
        <v>1313</v>
      </c>
      <c r="C280">
        <v>36</v>
      </c>
      <c r="D280" t="s">
        <v>44</v>
      </c>
      <c r="E280" t="s">
        <v>121</v>
      </c>
      <c r="F280" t="s">
        <v>69</v>
      </c>
      <c r="G280" t="s">
        <v>1297</v>
      </c>
      <c r="H280" t="s">
        <v>35</v>
      </c>
      <c r="I280" t="s">
        <v>36</v>
      </c>
      <c r="J280">
        <v>26</v>
      </c>
      <c r="K280">
        <v>23</v>
      </c>
      <c r="L280">
        <f t="shared" si="12"/>
        <v>3</v>
      </c>
      <c r="M280">
        <v>13</v>
      </c>
      <c r="N280">
        <v>29514</v>
      </c>
      <c r="O280" s="1">
        <f t="shared" si="13"/>
        <v>1135.1538461538462</v>
      </c>
      <c r="P280" s="1">
        <f t="shared" si="14"/>
        <v>26108.538461538461</v>
      </c>
      <c r="Q280" s="1">
        <f>Table1[[#This Row],[Earned Basic Salary]]*20%</f>
        <v>5221.7076923076929</v>
      </c>
      <c r="R280" s="1">
        <f>Table1[[#This Row],[Earned Basic Salary]]*10%</f>
        <v>2610.8538461538465</v>
      </c>
      <c r="S280" s="1">
        <f>Table1[[#This Row],[Earned Basic Salary]]*12%</f>
        <v>3133.0246153846151</v>
      </c>
      <c r="T280" s="1">
        <f>200</f>
        <v>200</v>
      </c>
      <c r="U280" s="1">
        <f>Table1[[#This Row],[PF]]+Table1[[#This Row],[Professional Tax]]</f>
        <v>3333.0246153846151</v>
      </c>
      <c r="V280" s="1">
        <f>Table1[[#This Row],[Overtime Hours]]*200</f>
        <v>2600</v>
      </c>
      <c r="W280" s="1">
        <f>Table1[[#This Row],[Earned Basic Salary]]+Table1[[#This Row],[HRA]]+Table1[[#This Row],[DA]]+Table1[[#This Row],[Overtime Pay]]</f>
        <v>36541.1</v>
      </c>
      <c r="X280" s="1">
        <f>Table1[[#This Row],[Gross Salary]]-Table1[[#This Row],[Total Deduction]]</f>
        <v>33208.075384615382</v>
      </c>
      <c r="Y280" t="s">
        <v>37</v>
      </c>
      <c r="Z280" t="s">
        <v>38</v>
      </c>
      <c r="AA280" t="s">
        <v>1314</v>
      </c>
      <c r="AB280" t="s">
        <v>1315</v>
      </c>
    </row>
    <row r="281" spans="1:28" x14ac:dyDescent="0.3">
      <c r="A281" t="s">
        <v>1316</v>
      </c>
      <c r="B281" t="s">
        <v>661</v>
      </c>
      <c r="C281">
        <v>22</v>
      </c>
      <c r="D281" t="s">
        <v>133</v>
      </c>
      <c r="E281" t="s">
        <v>82</v>
      </c>
      <c r="F281" t="s">
        <v>83</v>
      </c>
      <c r="G281" t="s">
        <v>1317</v>
      </c>
      <c r="H281" t="s">
        <v>35</v>
      </c>
      <c r="I281" t="s">
        <v>36</v>
      </c>
      <c r="J281">
        <v>26</v>
      </c>
      <c r="K281">
        <v>25</v>
      </c>
      <c r="L281">
        <f t="shared" si="12"/>
        <v>1</v>
      </c>
      <c r="M281">
        <v>5</v>
      </c>
      <c r="N281">
        <v>65573</v>
      </c>
      <c r="O281" s="1">
        <f t="shared" si="13"/>
        <v>2522.0384615384614</v>
      </c>
      <c r="P281" s="1">
        <f t="shared" si="14"/>
        <v>63050.961538461539</v>
      </c>
      <c r="Q281" s="1">
        <f>Table1[[#This Row],[Earned Basic Salary]]*20%</f>
        <v>12610.192307692309</v>
      </c>
      <c r="R281" s="1">
        <f>Table1[[#This Row],[Earned Basic Salary]]*10%</f>
        <v>6305.0961538461543</v>
      </c>
      <c r="S281" s="1">
        <f>Table1[[#This Row],[Earned Basic Salary]]*12%</f>
        <v>7566.1153846153848</v>
      </c>
      <c r="T281" s="1">
        <f>200</f>
        <v>200</v>
      </c>
      <c r="U281" s="1">
        <f>Table1[[#This Row],[PF]]+Table1[[#This Row],[Professional Tax]]</f>
        <v>7766.1153846153848</v>
      </c>
      <c r="V281" s="1">
        <f>Table1[[#This Row],[Overtime Hours]]*200</f>
        <v>1000</v>
      </c>
      <c r="W281" s="1">
        <f>Table1[[#This Row],[Earned Basic Salary]]+Table1[[#This Row],[HRA]]+Table1[[#This Row],[DA]]+Table1[[#This Row],[Overtime Pay]]</f>
        <v>82966.25</v>
      </c>
      <c r="X281" s="1">
        <f>Table1[[#This Row],[Gross Salary]]-Table1[[#This Row],[Total Deduction]]</f>
        <v>75200.13461538461</v>
      </c>
      <c r="Y281" t="s">
        <v>37</v>
      </c>
      <c r="Z281" t="s">
        <v>95</v>
      </c>
      <c r="AA281" t="s">
        <v>1318</v>
      </c>
      <c r="AB281" t="s">
        <v>1319</v>
      </c>
    </row>
    <row r="282" spans="1:28" x14ac:dyDescent="0.3">
      <c r="A282" t="s">
        <v>1320</v>
      </c>
      <c r="B282" t="s">
        <v>1135</v>
      </c>
      <c r="C282">
        <v>48</v>
      </c>
      <c r="D282" t="s">
        <v>44</v>
      </c>
      <c r="E282" t="s">
        <v>45</v>
      </c>
      <c r="F282" t="s">
        <v>89</v>
      </c>
      <c r="G282" t="s">
        <v>1321</v>
      </c>
      <c r="H282" t="s">
        <v>35</v>
      </c>
      <c r="I282" t="s">
        <v>36</v>
      </c>
      <c r="J282">
        <v>26</v>
      </c>
      <c r="K282">
        <v>23</v>
      </c>
      <c r="L282">
        <f t="shared" si="12"/>
        <v>3</v>
      </c>
      <c r="M282">
        <v>9</v>
      </c>
      <c r="N282">
        <v>56746</v>
      </c>
      <c r="O282" s="1">
        <f t="shared" si="13"/>
        <v>2182.5384615384614</v>
      </c>
      <c r="P282" s="1">
        <f t="shared" si="14"/>
        <v>50198.38461538461</v>
      </c>
      <c r="Q282" s="1">
        <f>Table1[[#This Row],[Earned Basic Salary]]*20%</f>
        <v>10039.676923076922</v>
      </c>
      <c r="R282" s="1">
        <f>Table1[[#This Row],[Earned Basic Salary]]*10%</f>
        <v>5019.8384615384612</v>
      </c>
      <c r="S282" s="1">
        <f>Table1[[#This Row],[Earned Basic Salary]]*12%</f>
        <v>6023.8061538461534</v>
      </c>
      <c r="T282" s="1">
        <f>200</f>
        <v>200</v>
      </c>
      <c r="U282" s="1">
        <f>Table1[[#This Row],[PF]]+Table1[[#This Row],[Professional Tax]]</f>
        <v>6223.8061538461534</v>
      </c>
      <c r="V282" s="1">
        <f>Table1[[#This Row],[Overtime Hours]]*200</f>
        <v>1800</v>
      </c>
      <c r="W282" s="1">
        <f>Table1[[#This Row],[Earned Basic Salary]]+Table1[[#This Row],[HRA]]+Table1[[#This Row],[DA]]+Table1[[#This Row],[Overtime Pay]]</f>
        <v>67057.899999999994</v>
      </c>
      <c r="X282" s="1">
        <f>Table1[[#This Row],[Gross Salary]]-Table1[[#This Row],[Total Deduction]]</f>
        <v>60834.093846153839</v>
      </c>
      <c r="Y282" t="s">
        <v>37</v>
      </c>
      <c r="Z282" t="s">
        <v>95</v>
      </c>
      <c r="AA282" t="s">
        <v>1322</v>
      </c>
      <c r="AB282" t="s">
        <v>1323</v>
      </c>
    </row>
    <row r="283" spans="1:28" x14ac:dyDescent="0.3">
      <c r="A283" t="s">
        <v>1324</v>
      </c>
      <c r="B283" t="s">
        <v>566</v>
      </c>
      <c r="C283">
        <v>24</v>
      </c>
      <c r="D283" t="s">
        <v>44</v>
      </c>
      <c r="E283" t="s">
        <v>32</v>
      </c>
      <c r="F283" t="s">
        <v>63</v>
      </c>
      <c r="G283" t="s">
        <v>1325</v>
      </c>
      <c r="H283" t="s">
        <v>35</v>
      </c>
      <c r="I283" t="s">
        <v>36</v>
      </c>
      <c r="J283">
        <v>26</v>
      </c>
      <c r="K283">
        <v>24</v>
      </c>
      <c r="L283">
        <f t="shared" si="12"/>
        <v>2</v>
      </c>
      <c r="M283">
        <v>13</v>
      </c>
      <c r="N283">
        <v>32517</v>
      </c>
      <c r="O283" s="1">
        <f t="shared" si="13"/>
        <v>1250.6538461538462</v>
      </c>
      <c r="P283" s="1">
        <f t="shared" si="14"/>
        <v>30015.692307692309</v>
      </c>
      <c r="Q283" s="1">
        <f>Table1[[#This Row],[Earned Basic Salary]]*20%</f>
        <v>6003.1384615384623</v>
      </c>
      <c r="R283" s="1">
        <f>Table1[[#This Row],[Earned Basic Salary]]*10%</f>
        <v>3001.5692307692311</v>
      </c>
      <c r="S283" s="1">
        <f>Table1[[#This Row],[Earned Basic Salary]]*12%</f>
        <v>3601.8830769230767</v>
      </c>
      <c r="T283" s="1">
        <f>200</f>
        <v>200</v>
      </c>
      <c r="U283" s="1">
        <f>Table1[[#This Row],[PF]]+Table1[[#This Row],[Professional Tax]]</f>
        <v>3801.8830769230767</v>
      </c>
      <c r="V283" s="1">
        <f>Table1[[#This Row],[Overtime Hours]]*200</f>
        <v>2600</v>
      </c>
      <c r="W283" s="1">
        <f>Table1[[#This Row],[Earned Basic Salary]]+Table1[[#This Row],[HRA]]+Table1[[#This Row],[DA]]+Table1[[#This Row],[Overtime Pay]]</f>
        <v>41620.400000000001</v>
      </c>
      <c r="X283" s="1">
        <f>Table1[[#This Row],[Gross Salary]]-Table1[[#This Row],[Total Deduction]]</f>
        <v>37818.516923076924</v>
      </c>
      <c r="Y283" t="s">
        <v>37</v>
      </c>
      <c r="Z283" t="s">
        <v>48</v>
      </c>
      <c r="AA283" t="s">
        <v>1326</v>
      </c>
      <c r="AB283" t="s">
        <v>1327</v>
      </c>
    </row>
    <row r="284" spans="1:28" x14ac:dyDescent="0.3">
      <c r="A284" t="s">
        <v>1328</v>
      </c>
      <c r="B284" t="s">
        <v>1329</v>
      </c>
      <c r="C284">
        <v>28</v>
      </c>
      <c r="D284" t="s">
        <v>31</v>
      </c>
      <c r="E284" t="s">
        <v>62</v>
      </c>
      <c r="F284" t="s">
        <v>55</v>
      </c>
      <c r="G284" t="s">
        <v>554</v>
      </c>
      <c r="H284" t="s">
        <v>35</v>
      </c>
      <c r="I284" t="s">
        <v>36</v>
      </c>
      <c r="J284">
        <v>26</v>
      </c>
      <c r="K284">
        <v>25</v>
      </c>
      <c r="L284">
        <f t="shared" si="12"/>
        <v>1</v>
      </c>
      <c r="M284">
        <v>15</v>
      </c>
      <c r="N284">
        <v>58629</v>
      </c>
      <c r="O284" s="1">
        <f t="shared" si="13"/>
        <v>2254.9615384615386</v>
      </c>
      <c r="P284" s="1">
        <f t="shared" si="14"/>
        <v>56374.038461538461</v>
      </c>
      <c r="Q284" s="1">
        <f>Table1[[#This Row],[Earned Basic Salary]]*20%</f>
        <v>11274.807692307693</v>
      </c>
      <c r="R284" s="1">
        <f>Table1[[#This Row],[Earned Basic Salary]]*10%</f>
        <v>5637.4038461538466</v>
      </c>
      <c r="S284" s="1">
        <f>Table1[[#This Row],[Earned Basic Salary]]*12%</f>
        <v>6764.8846153846152</v>
      </c>
      <c r="T284" s="1">
        <f>200</f>
        <v>200</v>
      </c>
      <c r="U284" s="1">
        <f>Table1[[#This Row],[PF]]+Table1[[#This Row],[Professional Tax]]</f>
        <v>6964.8846153846152</v>
      </c>
      <c r="V284" s="1">
        <f>Table1[[#This Row],[Overtime Hours]]*200</f>
        <v>3000</v>
      </c>
      <c r="W284" s="1">
        <f>Table1[[#This Row],[Earned Basic Salary]]+Table1[[#This Row],[HRA]]+Table1[[#This Row],[DA]]+Table1[[#This Row],[Overtime Pay]]</f>
        <v>76286.25</v>
      </c>
      <c r="X284" s="1">
        <f>Table1[[#This Row],[Gross Salary]]-Table1[[#This Row],[Total Deduction]]</f>
        <v>69321.36538461539</v>
      </c>
      <c r="Y284" t="s">
        <v>37</v>
      </c>
      <c r="Z284" t="s">
        <v>95</v>
      </c>
      <c r="AA284" t="s">
        <v>1330</v>
      </c>
      <c r="AB284" t="s">
        <v>1331</v>
      </c>
    </row>
    <row r="285" spans="1:28" x14ac:dyDescent="0.3">
      <c r="A285" t="s">
        <v>1332</v>
      </c>
      <c r="B285" t="s">
        <v>120</v>
      </c>
      <c r="C285">
        <v>30</v>
      </c>
      <c r="D285" t="s">
        <v>133</v>
      </c>
      <c r="E285" t="s">
        <v>82</v>
      </c>
      <c r="F285" t="s">
        <v>33</v>
      </c>
      <c r="G285" t="s">
        <v>1333</v>
      </c>
      <c r="H285" t="s">
        <v>35</v>
      </c>
      <c r="I285" t="s">
        <v>36</v>
      </c>
      <c r="J285">
        <v>26</v>
      </c>
      <c r="K285">
        <v>23</v>
      </c>
      <c r="L285">
        <f t="shared" si="12"/>
        <v>3</v>
      </c>
      <c r="M285">
        <v>9</v>
      </c>
      <c r="N285">
        <v>33409</v>
      </c>
      <c r="O285" s="1">
        <f t="shared" si="13"/>
        <v>1284.9615384615386</v>
      </c>
      <c r="P285" s="1">
        <f t="shared" si="14"/>
        <v>29554.115384615387</v>
      </c>
      <c r="Q285" s="1">
        <f>Table1[[#This Row],[Earned Basic Salary]]*20%</f>
        <v>5910.8230769230777</v>
      </c>
      <c r="R285" s="1">
        <f>Table1[[#This Row],[Earned Basic Salary]]*10%</f>
        <v>2955.4115384615388</v>
      </c>
      <c r="S285" s="1">
        <f>Table1[[#This Row],[Earned Basic Salary]]*12%</f>
        <v>3546.4938461538463</v>
      </c>
      <c r="T285" s="1">
        <f>200</f>
        <v>200</v>
      </c>
      <c r="U285" s="1">
        <f>Table1[[#This Row],[PF]]+Table1[[#This Row],[Professional Tax]]</f>
        <v>3746.4938461538463</v>
      </c>
      <c r="V285" s="1">
        <f>Table1[[#This Row],[Overtime Hours]]*200</f>
        <v>1800</v>
      </c>
      <c r="W285" s="1">
        <f>Table1[[#This Row],[Earned Basic Salary]]+Table1[[#This Row],[HRA]]+Table1[[#This Row],[DA]]+Table1[[#This Row],[Overtime Pay]]</f>
        <v>40220.35</v>
      </c>
      <c r="X285" s="1">
        <f>Table1[[#This Row],[Gross Salary]]-Table1[[#This Row],[Total Deduction]]</f>
        <v>36473.856153846151</v>
      </c>
      <c r="Y285" t="s">
        <v>37</v>
      </c>
      <c r="Z285" t="s">
        <v>95</v>
      </c>
      <c r="AA285" t="s">
        <v>1334</v>
      </c>
      <c r="AB285" t="s">
        <v>1335</v>
      </c>
    </row>
    <row r="286" spans="1:28" x14ac:dyDescent="0.3">
      <c r="A286" t="s">
        <v>1336</v>
      </c>
      <c r="B286" t="s">
        <v>579</v>
      </c>
      <c r="C286">
        <v>21</v>
      </c>
      <c r="D286" t="s">
        <v>127</v>
      </c>
      <c r="E286" t="s">
        <v>54</v>
      </c>
      <c r="F286" t="s">
        <v>63</v>
      </c>
      <c r="G286" t="s">
        <v>1337</v>
      </c>
      <c r="H286" t="s">
        <v>35</v>
      </c>
      <c r="I286" t="s">
        <v>36</v>
      </c>
      <c r="J286">
        <v>26</v>
      </c>
      <c r="K286">
        <v>23</v>
      </c>
      <c r="L286">
        <f t="shared" si="12"/>
        <v>3</v>
      </c>
      <c r="M286">
        <v>14</v>
      </c>
      <c r="N286">
        <v>36619</v>
      </c>
      <c r="O286" s="1">
        <f t="shared" si="13"/>
        <v>1408.4230769230769</v>
      </c>
      <c r="P286" s="1">
        <f t="shared" si="14"/>
        <v>32393.73076923077</v>
      </c>
      <c r="Q286" s="1">
        <f>Table1[[#This Row],[Earned Basic Salary]]*20%</f>
        <v>6478.7461538461539</v>
      </c>
      <c r="R286" s="1">
        <f>Table1[[#This Row],[Earned Basic Salary]]*10%</f>
        <v>3239.373076923077</v>
      </c>
      <c r="S286" s="1">
        <f>Table1[[#This Row],[Earned Basic Salary]]*12%</f>
        <v>3887.247692307692</v>
      </c>
      <c r="T286" s="1">
        <f>200</f>
        <v>200</v>
      </c>
      <c r="U286" s="1">
        <f>Table1[[#This Row],[PF]]+Table1[[#This Row],[Professional Tax]]</f>
        <v>4087.247692307692</v>
      </c>
      <c r="V286" s="1">
        <f>Table1[[#This Row],[Overtime Hours]]*200</f>
        <v>2800</v>
      </c>
      <c r="W286" s="1">
        <f>Table1[[#This Row],[Earned Basic Salary]]+Table1[[#This Row],[HRA]]+Table1[[#This Row],[DA]]+Table1[[#This Row],[Overtime Pay]]</f>
        <v>44911.85</v>
      </c>
      <c r="X286" s="1">
        <f>Table1[[#This Row],[Gross Salary]]-Table1[[#This Row],[Total Deduction]]</f>
        <v>40824.602307692308</v>
      </c>
      <c r="Y286" t="s">
        <v>37</v>
      </c>
      <c r="Z286" t="s">
        <v>38</v>
      </c>
      <c r="AA286" t="s">
        <v>1338</v>
      </c>
      <c r="AB286" t="s">
        <v>1339</v>
      </c>
    </row>
    <row r="287" spans="1:28" x14ac:dyDescent="0.3">
      <c r="A287" t="s">
        <v>1340</v>
      </c>
      <c r="B287" t="s">
        <v>329</v>
      </c>
      <c r="C287">
        <v>43</v>
      </c>
      <c r="D287" t="s">
        <v>61</v>
      </c>
      <c r="E287" t="s">
        <v>54</v>
      </c>
      <c r="F287" t="s">
        <v>69</v>
      </c>
      <c r="G287" t="s">
        <v>1341</v>
      </c>
      <c r="H287" t="s">
        <v>35</v>
      </c>
      <c r="I287" t="s">
        <v>36</v>
      </c>
      <c r="J287">
        <v>26</v>
      </c>
      <c r="K287">
        <v>25</v>
      </c>
      <c r="L287">
        <f t="shared" si="12"/>
        <v>1</v>
      </c>
      <c r="M287">
        <v>10</v>
      </c>
      <c r="N287">
        <v>37356</v>
      </c>
      <c r="O287" s="1">
        <f t="shared" si="13"/>
        <v>1436.7692307692307</v>
      </c>
      <c r="P287" s="1">
        <f t="shared" si="14"/>
        <v>35919.230769230766</v>
      </c>
      <c r="Q287" s="1">
        <f>Table1[[#This Row],[Earned Basic Salary]]*20%</f>
        <v>7183.8461538461534</v>
      </c>
      <c r="R287" s="1">
        <f>Table1[[#This Row],[Earned Basic Salary]]*10%</f>
        <v>3591.9230769230767</v>
      </c>
      <c r="S287" s="1">
        <f>Table1[[#This Row],[Earned Basic Salary]]*12%</f>
        <v>4310.3076923076915</v>
      </c>
      <c r="T287" s="1">
        <f>200</f>
        <v>200</v>
      </c>
      <c r="U287" s="1">
        <f>Table1[[#This Row],[PF]]+Table1[[#This Row],[Professional Tax]]</f>
        <v>4510.3076923076915</v>
      </c>
      <c r="V287" s="1">
        <f>Table1[[#This Row],[Overtime Hours]]*200</f>
        <v>2000</v>
      </c>
      <c r="W287" s="1">
        <f>Table1[[#This Row],[Earned Basic Salary]]+Table1[[#This Row],[HRA]]+Table1[[#This Row],[DA]]+Table1[[#This Row],[Overtime Pay]]</f>
        <v>48695</v>
      </c>
      <c r="X287" s="1">
        <f>Table1[[#This Row],[Gross Salary]]-Table1[[#This Row],[Total Deduction]]</f>
        <v>44184.692307692312</v>
      </c>
      <c r="Y287" t="s">
        <v>37</v>
      </c>
      <c r="Z287" t="s">
        <v>48</v>
      </c>
      <c r="AA287" t="s">
        <v>1342</v>
      </c>
      <c r="AB287" t="s">
        <v>1343</v>
      </c>
    </row>
    <row r="288" spans="1:28" x14ac:dyDescent="0.3">
      <c r="A288" t="s">
        <v>1344</v>
      </c>
      <c r="B288" t="s">
        <v>163</v>
      </c>
      <c r="C288">
        <v>33</v>
      </c>
      <c r="D288" t="s">
        <v>133</v>
      </c>
      <c r="E288" t="s">
        <v>82</v>
      </c>
      <c r="F288" t="s">
        <v>69</v>
      </c>
      <c r="G288" t="s">
        <v>1345</v>
      </c>
      <c r="H288" t="s">
        <v>35</v>
      </c>
      <c r="I288" t="s">
        <v>36</v>
      </c>
      <c r="J288">
        <v>26</v>
      </c>
      <c r="K288">
        <v>25</v>
      </c>
      <c r="L288">
        <f t="shared" si="12"/>
        <v>1</v>
      </c>
      <c r="M288">
        <v>9</v>
      </c>
      <c r="N288">
        <v>70369</v>
      </c>
      <c r="O288" s="1">
        <f t="shared" si="13"/>
        <v>2706.5</v>
      </c>
      <c r="P288" s="1">
        <f t="shared" si="14"/>
        <v>67662.5</v>
      </c>
      <c r="Q288" s="1">
        <f>Table1[[#This Row],[Earned Basic Salary]]*20%</f>
        <v>13532.5</v>
      </c>
      <c r="R288" s="1">
        <f>Table1[[#This Row],[Earned Basic Salary]]*10%</f>
        <v>6766.25</v>
      </c>
      <c r="S288" s="1">
        <f>Table1[[#This Row],[Earned Basic Salary]]*12%</f>
        <v>8119.5</v>
      </c>
      <c r="T288" s="1">
        <f>200</f>
        <v>200</v>
      </c>
      <c r="U288" s="1">
        <f>Table1[[#This Row],[PF]]+Table1[[#This Row],[Professional Tax]]</f>
        <v>8319.5</v>
      </c>
      <c r="V288" s="1">
        <f>Table1[[#This Row],[Overtime Hours]]*200</f>
        <v>1800</v>
      </c>
      <c r="W288" s="1">
        <f>Table1[[#This Row],[Earned Basic Salary]]+Table1[[#This Row],[HRA]]+Table1[[#This Row],[DA]]+Table1[[#This Row],[Overtime Pay]]</f>
        <v>89761.25</v>
      </c>
      <c r="X288" s="1">
        <f>Table1[[#This Row],[Gross Salary]]-Table1[[#This Row],[Total Deduction]]</f>
        <v>81441.75</v>
      </c>
      <c r="Y288" t="s">
        <v>37</v>
      </c>
      <c r="Z288" t="s">
        <v>106</v>
      </c>
      <c r="AA288" t="s">
        <v>1346</v>
      </c>
      <c r="AB288" t="s">
        <v>1347</v>
      </c>
    </row>
    <row r="289" spans="1:28" x14ac:dyDescent="0.3">
      <c r="A289" t="s">
        <v>1348</v>
      </c>
      <c r="B289" t="s">
        <v>1349</v>
      </c>
      <c r="C289">
        <v>49</v>
      </c>
      <c r="D289" t="s">
        <v>81</v>
      </c>
      <c r="E289" t="s">
        <v>32</v>
      </c>
      <c r="F289" t="s">
        <v>55</v>
      </c>
      <c r="G289" t="s">
        <v>1350</v>
      </c>
      <c r="H289" t="s">
        <v>35</v>
      </c>
      <c r="I289" t="s">
        <v>36</v>
      </c>
      <c r="J289">
        <v>26</v>
      </c>
      <c r="K289">
        <v>22</v>
      </c>
      <c r="L289">
        <f t="shared" si="12"/>
        <v>4</v>
      </c>
      <c r="M289">
        <v>14</v>
      </c>
      <c r="N289">
        <v>69113</v>
      </c>
      <c r="O289" s="1">
        <f t="shared" si="13"/>
        <v>2658.1923076923076</v>
      </c>
      <c r="P289" s="1">
        <f t="shared" si="14"/>
        <v>58480.230769230766</v>
      </c>
      <c r="Q289" s="1">
        <f>Table1[[#This Row],[Earned Basic Salary]]*20%</f>
        <v>11696.046153846153</v>
      </c>
      <c r="R289" s="1">
        <f>Table1[[#This Row],[Earned Basic Salary]]*10%</f>
        <v>5848.0230769230766</v>
      </c>
      <c r="S289" s="1">
        <f>Table1[[#This Row],[Earned Basic Salary]]*12%</f>
        <v>7017.6276923076921</v>
      </c>
      <c r="T289" s="1">
        <f>200</f>
        <v>200</v>
      </c>
      <c r="U289" s="1">
        <f>Table1[[#This Row],[PF]]+Table1[[#This Row],[Professional Tax]]</f>
        <v>7217.6276923076921</v>
      </c>
      <c r="V289" s="1">
        <f>Table1[[#This Row],[Overtime Hours]]*200</f>
        <v>2800</v>
      </c>
      <c r="W289" s="1">
        <f>Table1[[#This Row],[Earned Basic Salary]]+Table1[[#This Row],[HRA]]+Table1[[#This Row],[DA]]+Table1[[#This Row],[Overtime Pay]]</f>
        <v>78824.299999999988</v>
      </c>
      <c r="X289" s="1">
        <f>Table1[[#This Row],[Gross Salary]]-Table1[[#This Row],[Total Deduction]]</f>
        <v>71606.672307692294</v>
      </c>
      <c r="Y289" t="s">
        <v>37</v>
      </c>
      <c r="Z289" t="s">
        <v>48</v>
      </c>
      <c r="AA289" t="s">
        <v>1351</v>
      </c>
      <c r="AB289" t="s">
        <v>1352</v>
      </c>
    </row>
    <row r="290" spans="1:28" x14ac:dyDescent="0.3">
      <c r="A290" t="s">
        <v>1353</v>
      </c>
      <c r="B290" t="s">
        <v>1281</v>
      </c>
      <c r="C290">
        <v>29</v>
      </c>
      <c r="D290" t="s">
        <v>31</v>
      </c>
      <c r="E290" t="s">
        <v>121</v>
      </c>
      <c r="F290" t="s">
        <v>33</v>
      </c>
      <c r="G290" t="s">
        <v>1354</v>
      </c>
      <c r="H290" t="s">
        <v>35</v>
      </c>
      <c r="I290" t="s">
        <v>36</v>
      </c>
      <c r="J290">
        <v>26</v>
      </c>
      <c r="K290">
        <v>24</v>
      </c>
      <c r="L290">
        <f t="shared" si="12"/>
        <v>2</v>
      </c>
      <c r="M290">
        <v>10</v>
      </c>
      <c r="N290">
        <v>75300</v>
      </c>
      <c r="O290" s="1">
        <f t="shared" si="13"/>
        <v>2896.1538461538462</v>
      </c>
      <c r="P290" s="1">
        <f t="shared" si="14"/>
        <v>69507.692307692312</v>
      </c>
      <c r="Q290" s="1">
        <f>Table1[[#This Row],[Earned Basic Salary]]*20%</f>
        <v>13901.538461538463</v>
      </c>
      <c r="R290" s="1">
        <f>Table1[[#This Row],[Earned Basic Salary]]*10%</f>
        <v>6950.7692307692314</v>
      </c>
      <c r="S290" s="1">
        <f>Table1[[#This Row],[Earned Basic Salary]]*12%</f>
        <v>8340.923076923078</v>
      </c>
      <c r="T290" s="1">
        <f>200</f>
        <v>200</v>
      </c>
      <c r="U290" s="1">
        <f>Table1[[#This Row],[PF]]+Table1[[#This Row],[Professional Tax]]</f>
        <v>8540.923076923078</v>
      </c>
      <c r="V290" s="1">
        <f>Table1[[#This Row],[Overtime Hours]]*200</f>
        <v>2000</v>
      </c>
      <c r="W290" s="1">
        <f>Table1[[#This Row],[Earned Basic Salary]]+Table1[[#This Row],[HRA]]+Table1[[#This Row],[DA]]+Table1[[#This Row],[Overtime Pay]]</f>
        <v>92360.000000000015</v>
      </c>
      <c r="X290" s="1">
        <f>Table1[[#This Row],[Gross Salary]]-Table1[[#This Row],[Total Deduction]]</f>
        <v>83819.076923076937</v>
      </c>
      <c r="Y290" t="s">
        <v>37</v>
      </c>
      <c r="Z290" t="s">
        <v>48</v>
      </c>
      <c r="AA290" t="s">
        <v>1355</v>
      </c>
      <c r="AB290" t="s">
        <v>1356</v>
      </c>
    </row>
    <row r="291" spans="1:28" x14ac:dyDescent="0.3">
      <c r="A291" t="s">
        <v>1357</v>
      </c>
      <c r="B291" t="s">
        <v>675</v>
      </c>
      <c r="C291">
        <v>55</v>
      </c>
      <c r="D291" t="s">
        <v>44</v>
      </c>
      <c r="E291" t="s">
        <v>45</v>
      </c>
      <c r="F291" t="s">
        <v>89</v>
      </c>
      <c r="G291" t="s">
        <v>1358</v>
      </c>
      <c r="H291" t="s">
        <v>35</v>
      </c>
      <c r="I291" t="s">
        <v>36</v>
      </c>
      <c r="J291">
        <v>26</v>
      </c>
      <c r="K291">
        <v>21</v>
      </c>
      <c r="L291">
        <f t="shared" si="12"/>
        <v>5</v>
      </c>
      <c r="M291">
        <v>0</v>
      </c>
      <c r="N291">
        <v>69487</v>
      </c>
      <c r="O291" s="1">
        <f t="shared" si="13"/>
        <v>2672.5769230769229</v>
      </c>
      <c r="P291" s="1">
        <f t="shared" si="14"/>
        <v>56124.115384615383</v>
      </c>
      <c r="Q291" s="1">
        <f>Table1[[#This Row],[Earned Basic Salary]]*20%</f>
        <v>11224.823076923078</v>
      </c>
      <c r="R291" s="1">
        <f>Table1[[#This Row],[Earned Basic Salary]]*10%</f>
        <v>5612.4115384615388</v>
      </c>
      <c r="S291" s="1">
        <f>Table1[[#This Row],[Earned Basic Salary]]*12%</f>
        <v>6734.8938461538455</v>
      </c>
      <c r="T291" s="1">
        <f>200</f>
        <v>200</v>
      </c>
      <c r="U291" s="1">
        <f>Table1[[#This Row],[PF]]+Table1[[#This Row],[Professional Tax]]</f>
        <v>6934.8938461538455</v>
      </c>
      <c r="V291" s="1">
        <f>Table1[[#This Row],[Overtime Hours]]*200</f>
        <v>0</v>
      </c>
      <c r="W291" s="1">
        <f>Table1[[#This Row],[Earned Basic Salary]]+Table1[[#This Row],[HRA]]+Table1[[#This Row],[DA]]+Table1[[#This Row],[Overtime Pay]]</f>
        <v>72961.350000000006</v>
      </c>
      <c r="X291" s="1">
        <f>Table1[[#This Row],[Gross Salary]]-Table1[[#This Row],[Total Deduction]]</f>
        <v>66026.456153846157</v>
      </c>
      <c r="Y291" t="s">
        <v>37</v>
      </c>
      <c r="Z291" t="s">
        <v>38</v>
      </c>
      <c r="AA291" t="s">
        <v>1359</v>
      </c>
      <c r="AB291" t="s">
        <v>1360</v>
      </c>
    </row>
    <row r="292" spans="1:28" x14ac:dyDescent="0.3">
      <c r="A292" t="s">
        <v>1361</v>
      </c>
      <c r="B292" t="s">
        <v>1011</v>
      </c>
      <c r="C292">
        <v>29</v>
      </c>
      <c r="D292" t="s">
        <v>127</v>
      </c>
      <c r="E292" t="s">
        <v>45</v>
      </c>
      <c r="F292" t="s">
        <v>83</v>
      </c>
      <c r="G292" t="s">
        <v>1362</v>
      </c>
      <c r="H292" t="s">
        <v>35</v>
      </c>
      <c r="I292" t="s">
        <v>36</v>
      </c>
      <c r="J292">
        <v>26</v>
      </c>
      <c r="K292">
        <v>24</v>
      </c>
      <c r="L292">
        <f t="shared" si="12"/>
        <v>2</v>
      </c>
      <c r="M292">
        <v>16</v>
      </c>
      <c r="N292">
        <v>49183</v>
      </c>
      <c r="O292" s="1">
        <f t="shared" si="13"/>
        <v>1891.6538461538462</v>
      </c>
      <c r="P292" s="1">
        <f t="shared" si="14"/>
        <v>45399.692307692312</v>
      </c>
      <c r="Q292" s="1">
        <f>Table1[[#This Row],[Earned Basic Salary]]*20%</f>
        <v>9079.9384615384624</v>
      </c>
      <c r="R292" s="1">
        <f>Table1[[#This Row],[Earned Basic Salary]]*10%</f>
        <v>4539.9692307692312</v>
      </c>
      <c r="S292" s="1">
        <f>Table1[[#This Row],[Earned Basic Salary]]*12%</f>
        <v>5447.9630769230771</v>
      </c>
      <c r="T292" s="1">
        <f>200</f>
        <v>200</v>
      </c>
      <c r="U292" s="1">
        <f>Table1[[#This Row],[PF]]+Table1[[#This Row],[Professional Tax]]</f>
        <v>5647.9630769230771</v>
      </c>
      <c r="V292" s="1">
        <f>Table1[[#This Row],[Overtime Hours]]*200</f>
        <v>3200</v>
      </c>
      <c r="W292" s="1">
        <f>Table1[[#This Row],[Earned Basic Salary]]+Table1[[#This Row],[HRA]]+Table1[[#This Row],[DA]]+Table1[[#This Row],[Overtime Pay]]</f>
        <v>62219.600000000006</v>
      </c>
      <c r="X292" s="1">
        <f>Table1[[#This Row],[Gross Salary]]-Table1[[#This Row],[Total Deduction]]</f>
        <v>56571.636923076927</v>
      </c>
      <c r="Y292" t="s">
        <v>37</v>
      </c>
      <c r="Z292" t="s">
        <v>48</v>
      </c>
      <c r="AA292" t="s">
        <v>1363</v>
      </c>
      <c r="AB292" t="s">
        <v>1364</v>
      </c>
    </row>
    <row r="293" spans="1:28" x14ac:dyDescent="0.3">
      <c r="A293" t="s">
        <v>1365</v>
      </c>
      <c r="B293" t="s">
        <v>1366</v>
      </c>
      <c r="C293">
        <v>55</v>
      </c>
      <c r="D293" t="s">
        <v>133</v>
      </c>
      <c r="E293" t="s">
        <v>121</v>
      </c>
      <c r="F293" t="s">
        <v>55</v>
      </c>
      <c r="G293" t="s">
        <v>1367</v>
      </c>
      <c r="H293" t="s">
        <v>35</v>
      </c>
      <c r="I293" t="s">
        <v>36</v>
      </c>
      <c r="J293">
        <v>26</v>
      </c>
      <c r="K293">
        <v>24</v>
      </c>
      <c r="L293">
        <f t="shared" si="12"/>
        <v>2</v>
      </c>
      <c r="M293">
        <v>9</v>
      </c>
      <c r="N293">
        <v>21405</v>
      </c>
      <c r="O293" s="1">
        <f t="shared" si="13"/>
        <v>823.26923076923072</v>
      </c>
      <c r="P293" s="1">
        <f t="shared" si="14"/>
        <v>19758.461538461539</v>
      </c>
      <c r="Q293" s="1">
        <f>Table1[[#This Row],[Earned Basic Salary]]*20%</f>
        <v>3951.6923076923081</v>
      </c>
      <c r="R293" s="1">
        <f>Table1[[#This Row],[Earned Basic Salary]]*10%</f>
        <v>1975.846153846154</v>
      </c>
      <c r="S293" s="1">
        <f>Table1[[#This Row],[Earned Basic Salary]]*12%</f>
        <v>2371.0153846153844</v>
      </c>
      <c r="T293" s="1">
        <f>200</f>
        <v>200</v>
      </c>
      <c r="U293" s="1">
        <f>Table1[[#This Row],[PF]]+Table1[[#This Row],[Professional Tax]]</f>
        <v>2571.0153846153844</v>
      </c>
      <c r="V293" s="1">
        <f>Table1[[#This Row],[Overtime Hours]]*200</f>
        <v>1800</v>
      </c>
      <c r="W293" s="1">
        <f>Table1[[#This Row],[Earned Basic Salary]]+Table1[[#This Row],[HRA]]+Table1[[#This Row],[DA]]+Table1[[#This Row],[Overtime Pay]]</f>
        <v>27486</v>
      </c>
      <c r="X293" s="1">
        <f>Table1[[#This Row],[Gross Salary]]-Table1[[#This Row],[Total Deduction]]</f>
        <v>24914.984615384616</v>
      </c>
      <c r="Y293" t="s">
        <v>37</v>
      </c>
      <c r="Z293" t="s">
        <v>38</v>
      </c>
      <c r="AA293" t="s">
        <v>1368</v>
      </c>
      <c r="AB293" t="s">
        <v>1369</v>
      </c>
    </row>
    <row r="294" spans="1:28" x14ac:dyDescent="0.3">
      <c r="A294" t="s">
        <v>1370</v>
      </c>
      <c r="B294" t="s">
        <v>637</v>
      </c>
      <c r="C294">
        <v>48</v>
      </c>
      <c r="D294" t="s">
        <v>127</v>
      </c>
      <c r="E294" t="s">
        <v>32</v>
      </c>
      <c r="F294" t="s">
        <v>33</v>
      </c>
      <c r="G294" t="s">
        <v>1371</v>
      </c>
      <c r="H294" t="s">
        <v>35</v>
      </c>
      <c r="I294" t="s">
        <v>36</v>
      </c>
      <c r="J294">
        <v>26</v>
      </c>
      <c r="K294">
        <v>25</v>
      </c>
      <c r="L294">
        <f t="shared" si="12"/>
        <v>1</v>
      </c>
      <c r="M294">
        <v>4</v>
      </c>
      <c r="N294">
        <v>79992</v>
      </c>
      <c r="O294" s="1">
        <f t="shared" si="13"/>
        <v>3076.6153846153848</v>
      </c>
      <c r="P294" s="1">
        <f t="shared" si="14"/>
        <v>76915.384615384624</v>
      </c>
      <c r="Q294" s="1">
        <f>Table1[[#This Row],[Earned Basic Salary]]*20%</f>
        <v>15383.076923076926</v>
      </c>
      <c r="R294" s="1">
        <f>Table1[[#This Row],[Earned Basic Salary]]*10%</f>
        <v>7691.5384615384628</v>
      </c>
      <c r="S294" s="1">
        <f>Table1[[#This Row],[Earned Basic Salary]]*12%</f>
        <v>9229.8461538461543</v>
      </c>
      <c r="T294" s="1">
        <f>200</f>
        <v>200</v>
      </c>
      <c r="U294" s="1">
        <f>Table1[[#This Row],[PF]]+Table1[[#This Row],[Professional Tax]]</f>
        <v>9429.8461538461543</v>
      </c>
      <c r="V294" s="1">
        <f>Table1[[#This Row],[Overtime Hours]]*200</f>
        <v>800</v>
      </c>
      <c r="W294" s="1">
        <f>Table1[[#This Row],[Earned Basic Salary]]+Table1[[#This Row],[HRA]]+Table1[[#This Row],[DA]]+Table1[[#This Row],[Overtime Pay]]</f>
        <v>100790.00000000001</v>
      </c>
      <c r="X294" s="1">
        <f>Table1[[#This Row],[Gross Salary]]-Table1[[#This Row],[Total Deduction]]</f>
        <v>91360.153846153858</v>
      </c>
      <c r="Y294" t="s">
        <v>37</v>
      </c>
      <c r="Z294" t="s">
        <v>106</v>
      </c>
      <c r="AA294" t="s">
        <v>1372</v>
      </c>
      <c r="AB294" t="s">
        <v>1373</v>
      </c>
    </row>
    <row r="295" spans="1:28" x14ac:dyDescent="0.3">
      <c r="A295" t="s">
        <v>1374</v>
      </c>
      <c r="B295" t="s">
        <v>207</v>
      </c>
      <c r="C295">
        <v>25</v>
      </c>
      <c r="D295" t="s">
        <v>75</v>
      </c>
      <c r="E295" t="s">
        <v>121</v>
      </c>
      <c r="F295" t="s">
        <v>55</v>
      </c>
      <c r="G295" t="s">
        <v>532</v>
      </c>
      <c r="H295" t="s">
        <v>35</v>
      </c>
      <c r="I295" t="s">
        <v>36</v>
      </c>
      <c r="J295">
        <v>26</v>
      </c>
      <c r="K295">
        <v>24</v>
      </c>
      <c r="L295">
        <f t="shared" si="12"/>
        <v>2</v>
      </c>
      <c r="M295">
        <v>7</v>
      </c>
      <c r="N295">
        <v>73754</v>
      </c>
      <c r="O295" s="1">
        <f t="shared" si="13"/>
        <v>2836.6923076923076</v>
      </c>
      <c r="P295" s="1">
        <f t="shared" si="14"/>
        <v>68080.615384615376</v>
      </c>
      <c r="Q295" s="1">
        <f>Table1[[#This Row],[Earned Basic Salary]]*20%</f>
        <v>13616.123076923075</v>
      </c>
      <c r="R295" s="1">
        <f>Table1[[#This Row],[Earned Basic Salary]]*10%</f>
        <v>6808.0615384615376</v>
      </c>
      <c r="S295" s="1">
        <f>Table1[[#This Row],[Earned Basic Salary]]*12%</f>
        <v>8169.6738461538444</v>
      </c>
      <c r="T295" s="1">
        <f>200</f>
        <v>200</v>
      </c>
      <c r="U295" s="1">
        <f>Table1[[#This Row],[PF]]+Table1[[#This Row],[Professional Tax]]</f>
        <v>8369.6738461538444</v>
      </c>
      <c r="V295" s="1">
        <f>Table1[[#This Row],[Overtime Hours]]*200</f>
        <v>1400</v>
      </c>
      <c r="W295" s="1">
        <f>Table1[[#This Row],[Earned Basic Salary]]+Table1[[#This Row],[HRA]]+Table1[[#This Row],[DA]]+Table1[[#This Row],[Overtime Pay]]</f>
        <v>89904.799999999988</v>
      </c>
      <c r="X295" s="1">
        <f>Table1[[#This Row],[Gross Salary]]-Table1[[#This Row],[Total Deduction]]</f>
        <v>81535.12615384614</v>
      </c>
      <c r="Y295" t="s">
        <v>37</v>
      </c>
      <c r="Z295" t="s">
        <v>106</v>
      </c>
      <c r="AA295" t="s">
        <v>1375</v>
      </c>
      <c r="AB295" t="s">
        <v>1376</v>
      </c>
    </row>
    <row r="296" spans="1:28" x14ac:dyDescent="0.3">
      <c r="A296" t="s">
        <v>1377</v>
      </c>
      <c r="B296" t="s">
        <v>1378</v>
      </c>
      <c r="C296">
        <v>54</v>
      </c>
      <c r="D296" t="s">
        <v>75</v>
      </c>
      <c r="E296" t="s">
        <v>45</v>
      </c>
      <c r="F296" t="s">
        <v>55</v>
      </c>
      <c r="G296" t="s">
        <v>1379</v>
      </c>
      <c r="H296" t="s">
        <v>35</v>
      </c>
      <c r="I296" t="s">
        <v>36</v>
      </c>
      <c r="J296">
        <v>26</v>
      </c>
      <c r="K296">
        <v>22</v>
      </c>
      <c r="L296">
        <f t="shared" si="12"/>
        <v>4</v>
      </c>
      <c r="M296">
        <v>16</v>
      </c>
      <c r="N296">
        <v>23992</v>
      </c>
      <c r="O296" s="1">
        <f t="shared" si="13"/>
        <v>922.76923076923072</v>
      </c>
      <c r="P296" s="1">
        <f t="shared" si="14"/>
        <v>20300.923076923074</v>
      </c>
      <c r="Q296" s="1">
        <f>Table1[[#This Row],[Earned Basic Salary]]*20%</f>
        <v>4060.184615384615</v>
      </c>
      <c r="R296" s="1">
        <f>Table1[[#This Row],[Earned Basic Salary]]*10%</f>
        <v>2030.0923076923075</v>
      </c>
      <c r="S296" s="1">
        <f>Table1[[#This Row],[Earned Basic Salary]]*12%</f>
        <v>2436.1107692307687</v>
      </c>
      <c r="T296" s="1">
        <f>200</f>
        <v>200</v>
      </c>
      <c r="U296" s="1">
        <f>Table1[[#This Row],[PF]]+Table1[[#This Row],[Professional Tax]]</f>
        <v>2636.1107692307687</v>
      </c>
      <c r="V296" s="1">
        <f>Table1[[#This Row],[Overtime Hours]]*200</f>
        <v>3200</v>
      </c>
      <c r="W296" s="1">
        <f>Table1[[#This Row],[Earned Basic Salary]]+Table1[[#This Row],[HRA]]+Table1[[#This Row],[DA]]+Table1[[#This Row],[Overtime Pay]]</f>
        <v>29591.199999999997</v>
      </c>
      <c r="X296" s="1">
        <f>Table1[[#This Row],[Gross Salary]]-Table1[[#This Row],[Total Deduction]]</f>
        <v>26955.089230769227</v>
      </c>
      <c r="Y296" t="s">
        <v>37</v>
      </c>
      <c r="Z296" t="s">
        <v>106</v>
      </c>
      <c r="AA296" t="s">
        <v>1380</v>
      </c>
      <c r="AB296" t="s">
        <v>1381</v>
      </c>
    </row>
    <row r="297" spans="1:28" x14ac:dyDescent="0.3">
      <c r="A297" t="s">
        <v>1382</v>
      </c>
      <c r="B297" t="s">
        <v>579</v>
      </c>
      <c r="C297">
        <v>29</v>
      </c>
      <c r="D297" t="s">
        <v>127</v>
      </c>
      <c r="E297" t="s">
        <v>45</v>
      </c>
      <c r="F297" t="s">
        <v>89</v>
      </c>
      <c r="G297" t="s">
        <v>1383</v>
      </c>
      <c r="H297" t="s">
        <v>35</v>
      </c>
      <c r="I297" t="s">
        <v>36</v>
      </c>
      <c r="J297">
        <v>26</v>
      </c>
      <c r="K297">
        <v>24</v>
      </c>
      <c r="L297">
        <f t="shared" si="12"/>
        <v>2</v>
      </c>
      <c r="M297">
        <v>5</v>
      </c>
      <c r="N297">
        <v>63703</v>
      </c>
      <c r="O297" s="1">
        <f t="shared" si="13"/>
        <v>2450.1153846153848</v>
      </c>
      <c r="P297" s="1">
        <f t="shared" si="14"/>
        <v>58802.769230769234</v>
      </c>
      <c r="Q297" s="1">
        <f>Table1[[#This Row],[Earned Basic Salary]]*20%</f>
        <v>11760.553846153847</v>
      </c>
      <c r="R297" s="1">
        <f>Table1[[#This Row],[Earned Basic Salary]]*10%</f>
        <v>5880.2769230769236</v>
      </c>
      <c r="S297" s="1">
        <f>Table1[[#This Row],[Earned Basic Salary]]*12%</f>
        <v>7056.3323076923079</v>
      </c>
      <c r="T297" s="1">
        <f>200</f>
        <v>200</v>
      </c>
      <c r="U297" s="1">
        <f>Table1[[#This Row],[PF]]+Table1[[#This Row],[Professional Tax]]</f>
        <v>7256.3323076923079</v>
      </c>
      <c r="V297" s="1">
        <f>Table1[[#This Row],[Overtime Hours]]*200</f>
        <v>1000</v>
      </c>
      <c r="W297" s="1">
        <f>Table1[[#This Row],[Earned Basic Salary]]+Table1[[#This Row],[HRA]]+Table1[[#This Row],[DA]]+Table1[[#This Row],[Overtime Pay]]</f>
        <v>77443.600000000006</v>
      </c>
      <c r="X297" s="1">
        <f>Table1[[#This Row],[Gross Salary]]-Table1[[#This Row],[Total Deduction]]</f>
        <v>70187.267692307694</v>
      </c>
      <c r="Y297" t="s">
        <v>37</v>
      </c>
      <c r="Z297" t="s">
        <v>95</v>
      </c>
      <c r="AA297" t="s">
        <v>1384</v>
      </c>
      <c r="AB297" t="s">
        <v>1385</v>
      </c>
    </row>
    <row r="298" spans="1:28" x14ac:dyDescent="0.3">
      <c r="A298" t="s">
        <v>1386</v>
      </c>
      <c r="B298" t="s">
        <v>774</v>
      </c>
      <c r="C298">
        <v>43</v>
      </c>
      <c r="D298" t="s">
        <v>53</v>
      </c>
      <c r="E298" t="s">
        <v>45</v>
      </c>
      <c r="F298" t="s">
        <v>63</v>
      </c>
      <c r="G298" t="s">
        <v>1387</v>
      </c>
      <c r="H298" t="s">
        <v>35</v>
      </c>
      <c r="I298" t="s">
        <v>36</v>
      </c>
      <c r="J298">
        <v>26</v>
      </c>
      <c r="K298">
        <v>25</v>
      </c>
      <c r="L298">
        <f t="shared" si="12"/>
        <v>1</v>
      </c>
      <c r="M298">
        <v>5</v>
      </c>
      <c r="N298">
        <v>52365</v>
      </c>
      <c r="O298" s="1">
        <f t="shared" si="13"/>
        <v>2014.0384615384614</v>
      </c>
      <c r="P298" s="1">
        <f t="shared" si="14"/>
        <v>50350.961538461539</v>
      </c>
      <c r="Q298" s="1">
        <f>Table1[[#This Row],[Earned Basic Salary]]*20%</f>
        <v>10070.192307692309</v>
      </c>
      <c r="R298" s="1">
        <f>Table1[[#This Row],[Earned Basic Salary]]*10%</f>
        <v>5035.0961538461543</v>
      </c>
      <c r="S298" s="1">
        <f>Table1[[#This Row],[Earned Basic Salary]]*12%</f>
        <v>6042.1153846153848</v>
      </c>
      <c r="T298" s="1">
        <f>200</f>
        <v>200</v>
      </c>
      <c r="U298" s="1">
        <f>Table1[[#This Row],[PF]]+Table1[[#This Row],[Professional Tax]]</f>
        <v>6242.1153846153848</v>
      </c>
      <c r="V298" s="1">
        <f>Table1[[#This Row],[Overtime Hours]]*200</f>
        <v>1000</v>
      </c>
      <c r="W298" s="1">
        <f>Table1[[#This Row],[Earned Basic Salary]]+Table1[[#This Row],[HRA]]+Table1[[#This Row],[DA]]+Table1[[#This Row],[Overtime Pay]]</f>
        <v>66456.25</v>
      </c>
      <c r="X298" s="1">
        <f>Table1[[#This Row],[Gross Salary]]-Table1[[#This Row],[Total Deduction]]</f>
        <v>60214.134615384617</v>
      </c>
      <c r="Y298" t="s">
        <v>37</v>
      </c>
      <c r="Z298" t="s">
        <v>48</v>
      </c>
      <c r="AA298" t="s">
        <v>1388</v>
      </c>
      <c r="AB298" t="s">
        <v>1389</v>
      </c>
    </row>
    <row r="299" spans="1:28" x14ac:dyDescent="0.3">
      <c r="A299" t="s">
        <v>1390</v>
      </c>
      <c r="B299" t="s">
        <v>212</v>
      </c>
      <c r="C299">
        <v>26</v>
      </c>
      <c r="D299" t="s">
        <v>81</v>
      </c>
      <c r="E299" t="s">
        <v>62</v>
      </c>
      <c r="F299" t="s">
        <v>46</v>
      </c>
      <c r="G299" t="s">
        <v>1391</v>
      </c>
      <c r="H299" t="s">
        <v>35</v>
      </c>
      <c r="I299" t="s">
        <v>36</v>
      </c>
      <c r="J299">
        <v>26</v>
      </c>
      <c r="K299">
        <v>24</v>
      </c>
      <c r="L299">
        <f t="shared" si="12"/>
        <v>2</v>
      </c>
      <c r="M299">
        <v>14</v>
      </c>
      <c r="N299">
        <v>78464</v>
      </c>
      <c r="O299" s="1">
        <f t="shared" si="13"/>
        <v>3017.8461538461538</v>
      </c>
      <c r="P299" s="1">
        <f t="shared" si="14"/>
        <v>72428.307692307688</v>
      </c>
      <c r="Q299" s="1">
        <f>Table1[[#This Row],[Earned Basic Salary]]*20%</f>
        <v>14485.661538461538</v>
      </c>
      <c r="R299" s="1">
        <f>Table1[[#This Row],[Earned Basic Salary]]*10%</f>
        <v>7242.830769230769</v>
      </c>
      <c r="S299" s="1">
        <f>Table1[[#This Row],[Earned Basic Salary]]*12%</f>
        <v>8691.3969230769217</v>
      </c>
      <c r="T299" s="1">
        <f>200</f>
        <v>200</v>
      </c>
      <c r="U299" s="1">
        <f>Table1[[#This Row],[PF]]+Table1[[#This Row],[Professional Tax]]</f>
        <v>8891.3969230769217</v>
      </c>
      <c r="V299" s="1">
        <f>Table1[[#This Row],[Overtime Hours]]*200</f>
        <v>2800</v>
      </c>
      <c r="W299" s="1">
        <f>Table1[[#This Row],[Earned Basic Salary]]+Table1[[#This Row],[HRA]]+Table1[[#This Row],[DA]]+Table1[[#This Row],[Overtime Pay]]</f>
        <v>96956.800000000003</v>
      </c>
      <c r="X299" s="1">
        <f>Table1[[#This Row],[Gross Salary]]-Table1[[#This Row],[Total Deduction]]</f>
        <v>88065.403076923074</v>
      </c>
      <c r="Y299" t="s">
        <v>37</v>
      </c>
      <c r="Z299" t="s">
        <v>38</v>
      </c>
      <c r="AA299" t="s">
        <v>1392</v>
      </c>
      <c r="AB299" t="s">
        <v>1393</v>
      </c>
    </row>
    <row r="300" spans="1:28" x14ac:dyDescent="0.3">
      <c r="A300" t="s">
        <v>1394</v>
      </c>
      <c r="B300" t="s">
        <v>490</v>
      </c>
      <c r="C300">
        <v>49</v>
      </c>
      <c r="D300" t="s">
        <v>61</v>
      </c>
      <c r="E300" t="s">
        <v>82</v>
      </c>
      <c r="F300" t="s">
        <v>55</v>
      </c>
      <c r="G300" t="s">
        <v>1395</v>
      </c>
      <c r="H300" t="s">
        <v>35</v>
      </c>
      <c r="I300" t="s">
        <v>36</v>
      </c>
      <c r="J300">
        <v>26</v>
      </c>
      <c r="K300">
        <v>22</v>
      </c>
      <c r="L300">
        <f t="shared" si="12"/>
        <v>4</v>
      </c>
      <c r="M300">
        <v>0</v>
      </c>
      <c r="N300">
        <v>76698</v>
      </c>
      <c r="O300" s="1">
        <f t="shared" si="13"/>
        <v>2949.9230769230771</v>
      </c>
      <c r="P300" s="1">
        <f t="shared" si="14"/>
        <v>64898.307692307695</v>
      </c>
      <c r="Q300" s="1">
        <f>Table1[[#This Row],[Earned Basic Salary]]*20%</f>
        <v>12979.66153846154</v>
      </c>
      <c r="R300" s="1">
        <f>Table1[[#This Row],[Earned Basic Salary]]*10%</f>
        <v>6489.8307692307699</v>
      </c>
      <c r="S300" s="1">
        <f>Table1[[#This Row],[Earned Basic Salary]]*12%</f>
        <v>7787.7969230769231</v>
      </c>
      <c r="T300" s="1">
        <f>200</f>
        <v>200</v>
      </c>
      <c r="U300" s="1">
        <f>Table1[[#This Row],[PF]]+Table1[[#This Row],[Professional Tax]]</f>
        <v>7987.7969230769231</v>
      </c>
      <c r="V300" s="1">
        <f>Table1[[#This Row],[Overtime Hours]]*200</f>
        <v>0</v>
      </c>
      <c r="W300" s="1">
        <f>Table1[[#This Row],[Earned Basic Salary]]+Table1[[#This Row],[HRA]]+Table1[[#This Row],[DA]]+Table1[[#This Row],[Overtime Pay]]</f>
        <v>84367.8</v>
      </c>
      <c r="X300" s="1">
        <f>Table1[[#This Row],[Gross Salary]]-Table1[[#This Row],[Total Deduction]]</f>
        <v>76380.00307692308</v>
      </c>
      <c r="Y300" t="s">
        <v>37</v>
      </c>
      <c r="Z300" t="s">
        <v>38</v>
      </c>
      <c r="AA300" t="s">
        <v>1396</v>
      </c>
      <c r="AB300" t="s">
        <v>1397</v>
      </c>
    </row>
    <row r="301" spans="1:28" x14ac:dyDescent="0.3">
      <c r="A301" t="s">
        <v>1398</v>
      </c>
      <c r="B301" t="s">
        <v>642</v>
      </c>
      <c r="C301">
        <v>44</v>
      </c>
      <c r="D301" t="s">
        <v>31</v>
      </c>
      <c r="E301" t="s">
        <v>54</v>
      </c>
      <c r="F301" t="s">
        <v>46</v>
      </c>
      <c r="G301" t="s">
        <v>1399</v>
      </c>
      <c r="H301" t="s">
        <v>35</v>
      </c>
      <c r="I301" t="s">
        <v>36</v>
      </c>
      <c r="J301">
        <v>26</v>
      </c>
      <c r="K301">
        <v>22</v>
      </c>
      <c r="L301">
        <f t="shared" si="12"/>
        <v>4</v>
      </c>
      <c r="M301">
        <v>10</v>
      </c>
      <c r="N301">
        <v>59824</v>
      </c>
      <c r="O301" s="1">
        <f t="shared" si="13"/>
        <v>2300.9230769230771</v>
      </c>
      <c r="P301" s="1">
        <f t="shared" si="14"/>
        <v>50620.307692307695</v>
      </c>
      <c r="Q301" s="1">
        <f>Table1[[#This Row],[Earned Basic Salary]]*20%</f>
        <v>10124.061538461539</v>
      </c>
      <c r="R301" s="1">
        <f>Table1[[#This Row],[Earned Basic Salary]]*10%</f>
        <v>5062.0307692307697</v>
      </c>
      <c r="S301" s="1">
        <f>Table1[[#This Row],[Earned Basic Salary]]*12%</f>
        <v>6074.4369230769234</v>
      </c>
      <c r="T301" s="1">
        <f>200</f>
        <v>200</v>
      </c>
      <c r="U301" s="1">
        <f>Table1[[#This Row],[PF]]+Table1[[#This Row],[Professional Tax]]</f>
        <v>6274.4369230769234</v>
      </c>
      <c r="V301" s="1">
        <f>Table1[[#This Row],[Overtime Hours]]*200</f>
        <v>2000</v>
      </c>
      <c r="W301" s="1">
        <f>Table1[[#This Row],[Earned Basic Salary]]+Table1[[#This Row],[HRA]]+Table1[[#This Row],[DA]]+Table1[[#This Row],[Overtime Pay]]</f>
        <v>67806.400000000009</v>
      </c>
      <c r="X301" s="1">
        <f>Table1[[#This Row],[Gross Salary]]-Table1[[#This Row],[Total Deduction]]</f>
        <v>61531.963076923086</v>
      </c>
      <c r="Y301" t="s">
        <v>37</v>
      </c>
      <c r="Z301" t="s">
        <v>48</v>
      </c>
      <c r="AA301" t="s">
        <v>1400</v>
      </c>
      <c r="AB301" t="s">
        <v>1401</v>
      </c>
    </row>
    <row r="302" spans="1:28" x14ac:dyDescent="0.3">
      <c r="A302" t="s">
        <v>1402</v>
      </c>
      <c r="B302" t="s">
        <v>1403</v>
      </c>
      <c r="C302">
        <v>32</v>
      </c>
      <c r="D302" t="s">
        <v>127</v>
      </c>
      <c r="E302" t="s">
        <v>45</v>
      </c>
      <c r="F302" t="s">
        <v>69</v>
      </c>
      <c r="G302" t="s">
        <v>1404</v>
      </c>
      <c r="H302" t="s">
        <v>35</v>
      </c>
      <c r="I302" t="s">
        <v>36</v>
      </c>
      <c r="J302">
        <v>26</v>
      </c>
      <c r="K302">
        <v>24</v>
      </c>
      <c r="L302">
        <f t="shared" si="12"/>
        <v>2</v>
      </c>
      <c r="M302">
        <v>5</v>
      </c>
      <c r="N302">
        <v>55008</v>
      </c>
      <c r="O302" s="1">
        <f t="shared" si="13"/>
        <v>2115.6923076923076</v>
      </c>
      <c r="P302" s="1">
        <f t="shared" si="14"/>
        <v>50776.615384615383</v>
      </c>
      <c r="Q302" s="1">
        <f>Table1[[#This Row],[Earned Basic Salary]]*20%</f>
        <v>10155.323076923078</v>
      </c>
      <c r="R302" s="1">
        <f>Table1[[#This Row],[Earned Basic Salary]]*10%</f>
        <v>5077.6615384615388</v>
      </c>
      <c r="S302" s="1">
        <f>Table1[[#This Row],[Earned Basic Salary]]*12%</f>
        <v>6093.1938461538457</v>
      </c>
      <c r="T302" s="1">
        <f>200</f>
        <v>200</v>
      </c>
      <c r="U302" s="1">
        <f>Table1[[#This Row],[PF]]+Table1[[#This Row],[Professional Tax]]</f>
        <v>6293.1938461538457</v>
      </c>
      <c r="V302" s="1">
        <f>Table1[[#This Row],[Overtime Hours]]*200</f>
        <v>1000</v>
      </c>
      <c r="W302" s="1">
        <f>Table1[[#This Row],[Earned Basic Salary]]+Table1[[#This Row],[HRA]]+Table1[[#This Row],[DA]]+Table1[[#This Row],[Overtime Pay]]</f>
        <v>67009.600000000006</v>
      </c>
      <c r="X302" s="1">
        <f>Table1[[#This Row],[Gross Salary]]-Table1[[#This Row],[Total Deduction]]</f>
        <v>60716.406153846161</v>
      </c>
      <c r="Y302" t="s">
        <v>37</v>
      </c>
      <c r="Z302" t="s">
        <v>48</v>
      </c>
      <c r="AA302" t="s">
        <v>1405</v>
      </c>
      <c r="AB302" t="s">
        <v>1406</v>
      </c>
    </row>
    <row r="303" spans="1:28" x14ac:dyDescent="0.3">
      <c r="A303" t="s">
        <v>1407</v>
      </c>
      <c r="B303" t="s">
        <v>760</v>
      </c>
      <c r="C303">
        <v>46</v>
      </c>
      <c r="D303" t="s">
        <v>81</v>
      </c>
      <c r="E303" t="s">
        <v>121</v>
      </c>
      <c r="F303" t="s">
        <v>33</v>
      </c>
      <c r="G303" t="s">
        <v>1408</v>
      </c>
      <c r="H303" t="s">
        <v>35</v>
      </c>
      <c r="I303" t="s">
        <v>36</v>
      </c>
      <c r="J303">
        <v>26</v>
      </c>
      <c r="K303">
        <v>25</v>
      </c>
      <c r="L303">
        <f t="shared" si="12"/>
        <v>1</v>
      </c>
      <c r="M303">
        <v>5</v>
      </c>
      <c r="N303">
        <v>56332</v>
      </c>
      <c r="O303" s="1">
        <f t="shared" si="13"/>
        <v>2166.6153846153848</v>
      </c>
      <c r="P303" s="1">
        <f t="shared" si="14"/>
        <v>54165.384615384617</v>
      </c>
      <c r="Q303" s="1">
        <f>Table1[[#This Row],[Earned Basic Salary]]*20%</f>
        <v>10833.076923076924</v>
      </c>
      <c r="R303" s="1">
        <f>Table1[[#This Row],[Earned Basic Salary]]*10%</f>
        <v>5416.5384615384619</v>
      </c>
      <c r="S303" s="1">
        <f>Table1[[#This Row],[Earned Basic Salary]]*12%</f>
        <v>6499.8461538461534</v>
      </c>
      <c r="T303" s="1">
        <f>200</f>
        <v>200</v>
      </c>
      <c r="U303" s="1">
        <f>Table1[[#This Row],[PF]]+Table1[[#This Row],[Professional Tax]]</f>
        <v>6699.8461538461534</v>
      </c>
      <c r="V303" s="1">
        <f>Table1[[#This Row],[Overtime Hours]]*200</f>
        <v>1000</v>
      </c>
      <c r="W303" s="1">
        <f>Table1[[#This Row],[Earned Basic Salary]]+Table1[[#This Row],[HRA]]+Table1[[#This Row],[DA]]+Table1[[#This Row],[Overtime Pay]]</f>
        <v>71415</v>
      </c>
      <c r="X303" s="1">
        <f>Table1[[#This Row],[Gross Salary]]-Table1[[#This Row],[Total Deduction]]</f>
        <v>64715.153846153844</v>
      </c>
      <c r="Y303" t="s">
        <v>37</v>
      </c>
      <c r="Z303" t="s">
        <v>106</v>
      </c>
      <c r="AA303" t="s">
        <v>1409</v>
      </c>
      <c r="AB303" t="s">
        <v>1410</v>
      </c>
    </row>
    <row r="304" spans="1:28" x14ac:dyDescent="0.3">
      <c r="A304" t="s">
        <v>1411</v>
      </c>
      <c r="B304" t="s">
        <v>1412</v>
      </c>
      <c r="C304">
        <v>48</v>
      </c>
      <c r="D304" t="s">
        <v>61</v>
      </c>
      <c r="E304" t="s">
        <v>54</v>
      </c>
      <c r="F304" t="s">
        <v>89</v>
      </c>
      <c r="G304" t="s">
        <v>1413</v>
      </c>
      <c r="H304" t="s">
        <v>35</v>
      </c>
      <c r="I304" t="s">
        <v>36</v>
      </c>
      <c r="J304">
        <v>26</v>
      </c>
      <c r="K304">
        <v>24</v>
      </c>
      <c r="L304">
        <f t="shared" si="12"/>
        <v>2</v>
      </c>
      <c r="M304">
        <v>4</v>
      </c>
      <c r="N304">
        <v>33305</v>
      </c>
      <c r="O304" s="1">
        <f t="shared" si="13"/>
        <v>1280.9615384615386</v>
      </c>
      <c r="P304" s="1">
        <f t="shared" si="14"/>
        <v>30743.076923076926</v>
      </c>
      <c r="Q304" s="1">
        <f>Table1[[#This Row],[Earned Basic Salary]]*20%</f>
        <v>6148.6153846153857</v>
      </c>
      <c r="R304" s="1">
        <f>Table1[[#This Row],[Earned Basic Salary]]*10%</f>
        <v>3074.3076923076928</v>
      </c>
      <c r="S304" s="1">
        <f>Table1[[#This Row],[Earned Basic Salary]]*12%</f>
        <v>3689.169230769231</v>
      </c>
      <c r="T304" s="1">
        <f>200</f>
        <v>200</v>
      </c>
      <c r="U304" s="1">
        <f>Table1[[#This Row],[PF]]+Table1[[#This Row],[Professional Tax]]</f>
        <v>3889.169230769231</v>
      </c>
      <c r="V304" s="1">
        <f>Table1[[#This Row],[Overtime Hours]]*200</f>
        <v>800</v>
      </c>
      <c r="W304" s="1">
        <f>Table1[[#This Row],[Earned Basic Salary]]+Table1[[#This Row],[HRA]]+Table1[[#This Row],[DA]]+Table1[[#This Row],[Overtime Pay]]</f>
        <v>40766.000000000007</v>
      </c>
      <c r="X304" s="1">
        <f>Table1[[#This Row],[Gross Salary]]-Table1[[#This Row],[Total Deduction]]</f>
        <v>36876.830769230779</v>
      </c>
      <c r="Y304" t="s">
        <v>37</v>
      </c>
      <c r="Z304" t="s">
        <v>48</v>
      </c>
      <c r="AA304" t="s">
        <v>1414</v>
      </c>
      <c r="AB304" t="s">
        <v>1415</v>
      </c>
    </row>
    <row r="305" spans="1:28" x14ac:dyDescent="0.3">
      <c r="A305" t="s">
        <v>1416</v>
      </c>
      <c r="B305" t="s">
        <v>115</v>
      </c>
      <c r="C305">
        <v>53</v>
      </c>
      <c r="D305" t="s">
        <v>44</v>
      </c>
      <c r="E305" t="s">
        <v>45</v>
      </c>
      <c r="F305" t="s">
        <v>33</v>
      </c>
      <c r="G305" t="s">
        <v>1417</v>
      </c>
      <c r="H305" t="s">
        <v>35</v>
      </c>
      <c r="I305" t="s">
        <v>36</v>
      </c>
      <c r="J305">
        <v>26</v>
      </c>
      <c r="K305">
        <v>23</v>
      </c>
      <c r="L305">
        <f t="shared" si="12"/>
        <v>3</v>
      </c>
      <c r="M305">
        <v>6</v>
      </c>
      <c r="N305">
        <v>41593</v>
      </c>
      <c r="O305" s="1">
        <f t="shared" si="13"/>
        <v>1599.7307692307693</v>
      </c>
      <c r="P305" s="1">
        <f t="shared" si="14"/>
        <v>36793.807692307695</v>
      </c>
      <c r="Q305" s="1">
        <f>Table1[[#This Row],[Earned Basic Salary]]*20%</f>
        <v>7358.7615384615392</v>
      </c>
      <c r="R305" s="1">
        <f>Table1[[#This Row],[Earned Basic Salary]]*10%</f>
        <v>3679.3807692307696</v>
      </c>
      <c r="S305" s="1">
        <f>Table1[[#This Row],[Earned Basic Salary]]*12%</f>
        <v>4415.2569230769232</v>
      </c>
      <c r="T305" s="1">
        <f>200</f>
        <v>200</v>
      </c>
      <c r="U305" s="1">
        <f>Table1[[#This Row],[PF]]+Table1[[#This Row],[Professional Tax]]</f>
        <v>4615.2569230769232</v>
      </c>
      <c r="V305" s="1">
        <f>Table1[[#This Row],[Overtime Hours]]*200</f>
        <v>1200</v>
      </c>
      <c r="W305" s="1">
        <f>Table1[[#This Row],[Earned Basic Salary]]+Table1[[#This Row],[HRA]]+Table1[[#This Row],[DA]]+Table1[[#This Row],[Overtime Pay]]</f>
        <v>49031.950000000004</v>
      </c>
      <c r="X305" s="1">
        <f>Table1[[#This Row],[Gross Salary]]-Table1[[#This Row],[Total Deduction]]</f>
        <v>44416.693076923082</v>
      </c>
      <c r="Y305" t="s">
        <v>37</v>
      </c>
      <c r="Z305" t="s">
        <v>106</v>
      </c>
      <c r="AA305" t="s">
        <v>1418</v>
      </c>
      <c r="AB305" t="s">
        <v>1419</v>
      </c>
    </row>
    <row r="306" spans="1:28" x14ac:dyDescent="0.3">
      <c r="A306" t="s">
        <v>1420</v>
      </c>
      <c r="B306" t="s">
        <v>178</v>
      </c>
      <c r="C306">
        <v>28</v>
      </c>
      <c r="D306" t="s">
        <v>44</v>
      </c>
      <c r="E306" t="s">
        <v>82</v>
      </c>
      <c r="F306" t="s">
        <v>69</v>
      </c>
      <c r="G306" t="s">
        <v>1421</v>
      </c>
      <c r="H306" t="s">
        <v>35</v>
      </c>
      <c r="I306" t="s">
        <v>36</v>
      </c>
      <c r="J306">
        <v>26</v>
      </c>
      <c r="K306">
        <v>22</v>
      </c>
      <c r="L306">
        <f t="shared" si="12"/>
        <v>4</v>
      </c>
      <c r="M306">
        <v>1</v>
      </c>
      <c r="N306">
        <v>22729</v>
      </c>
      <c r="O306" s="1">
        <f t="shared" si="13"/>
        <v>874.19230769230774</v>
      </c>
      <c r="P306" s="1">
        <f t="shared" si="14"/>
        <v>19232.23076923077</v>
      </c>
      <c r="Q306" s="1">
        <f>Table1[[#This Row],[Earned Basic Salary]]*20%</f>
        <v>3846.4461538461542</v>
      </c>
      <c r="R306" s="1">
        <f>Table1[[#This Row],[Earned Basic Salary]]*10%</f>
        <v>1923.2230769230771</v>
      </c>
      <c r="S306" s="1">
        <f>Table1[[#This Row],[Earned Basic Salary]]*12%</f>
        <v>2307.8676923076923</v>
      </c>
      <c r="T306" s="1">
        <f>200</f>
        <v>200</v>
      </c>
      <c r="U306" s="1">
        <f>Table1[[#This Row],[PF]]+Table1[[#This Row],[Professional Tax]]</f>
        <v>2507.8676923076923</v>
      </c>
      <c r="V306" s="1">
        <f>Table1[[#This Row],[Overtime Hours]]*200</f>
        <v>200</v>
      </c>
      <c r="W306" s="1">
        <f>Table1[[#This Row],[Earned Basic Salary]]+Table1[[#This Row],[HRA]]+Table1[[#This Row],[DA]]+Table1[[#This Row],[Overtime Pay]]</f>
        <v>25201.9</v>
      </c>
      <c r="X306" s="1">
        <f>Table1[[#This Row],[Gross Salary]]-Table1[[#This Row],[Total Deduction]]</f>
        <v>22694.032307692309</v>
      </c>
      <c r="Y306" t="s">
        <v>37</v>
      </c>
      <c r="Z306" t="s">
        <v>106</v>
      </c>
      <c r="AA306" t="s">
        <v>1422</v>
      </c>
      <c r="AB306" t="s">
        <v>1423</v>
      </c>
    </row>
    <row r="307" spans="1:28" x14ac:dyDescent="0.3">
      <c r="A307" t="s">
        <v>1424</v>
      </c>
      <c r="B307" t="s">
        <v>1425</v>
      </c>
      <c r="C307">
        <v>26</v>
      </c>
      <c r="D307" t="s">
        <v>61</v>
      </c>
      <c r="E307" t="s">
        <v>45</v>
      </c>
      <c r="F307" t="s">
        <v>69</v>
      </c>
      <c r="G307" t="s">
        <v>1426</v>
      </c>
      <c r="H307" t="s">
        <v>35</v>
      </c>
      <c r="I307" t="s">
        <v>36</v>
      </c>
      <c r="J307">
        <v>26</v>
      </c>
      <c r="K307">
        <v>23</v>
      </c>
      <c r="L307">
        <f t="shared" si="12"/>
        <v>3</v>
      </c>
      <c r="M307">
        <v>17</v>
      </c>
      <c r="N307">
        <v>56873</v>
      </c>
      <c r="O307" s="1">
        <f t="shared" si="13"/>
        <v>2187.4230769230771</v>
      </c>
      <c r="P307" s="1">
        <f t="shared" si="14"/>
        <v>50310.730769230773</v>
      </c>
      <c r="Q307" s="1">
        <f>Table1[[#This Row],[Earned Basic Salary]]*20%</f>
        <v>10062.146153846155</v>
      </c>
      <c r="R307" s="1">
        <f>Table1[[#This Row],[Earned Basic Salary]]*10%</f>
        <v>5031.0730769230777</v>
      </c>
      <c r="S307" s="1">
        <f>Table1[[#This Row],[Earned Basic Salary]]*12%</f>
        <v>6037.2876923076929</v>
      </c>
      <c r="T307" s="1">
        <f>200</f>
        <v>200</v>
      </c>
      <c r="U307" s="1">
        <f>Table1[[#This Row],[PF]]+Table1[[#This Row],[Professional Tax]]</f>
        <v>6237.2876923076929</v>
      </c>
      <c r="V307" s="1">
        <f>Table1[[#This Row],[Overtime Hours]]*200</f>
        <v>3400</v>
      </c>
      <c r="W307" s="1">
        <f>Table1[[#This Row],[Earned Basic Salary]]+Table1[[#This Row],[HRA]]+Table1[[#This Row],[DA]]+Table1[[#This Row],[Overtime Pay]]</f>
        <v>68803.950000000012</v>
      </c>
      <c r="X307" s="1">
        <f>Table1[[#This Row],[Gross Salary]]-Table1[[#This Row],[Total Deduction]]</f>
        <v>62566.662307692321</v>
      </c>
      <c r="Y307" t="s">
        <v>37</v>
      </c>
      <c r="Z307" t="s">
        <v>106</v>
      </c>
      <c r="AA307" t="s">
        <v>1427</v>
      </c>
      <c r="AB307" t="s">
        <v>1428</v>
      </c>
    </row>
    <row r="308" spans="1:28" x14ac:dyDescent="0.3">
      <c r="A308" t="s">
        <v>1429</v>
      </c>
      <c r="B308" t="s">
        <v>1430</v>
      </c>
      <c r="C308">
        <v>39</v>
      </c>
      <c r="D308" t="s">
        <v>81</v>
      </c>
      <c r="E308" t="s">
        <v>62</v>
      </c>
      <c r="F308" t="s">
        <v>63</v>
      </c>
      <c r="G308" t="s">
        <v>1431</v>
      </c>
      <c r="H308" t="s">
        <v>35</v>
      </c>
      <c r="I308" t="s">
        <v>36</v>
      </c>
      <c r="J308">
        <v>26</v>
      </c>
      <c r="K308">
        <v>24</v>
      </c>
      <c r="L308">
        <f t="shared" si="12"/>
        <v>2</v>
      </c>
      <c r="M308">
        <v>1</v>
      </c>
      <c r="N308">
        <v>46204</v>
      </c>
      <c r="O308" s="1">
        <f t="shared" si="13"/>
        <v>1777.0769230769231</v>
      </c>
      <c r="P308" s="1">
        <f t="shared" si="14"/>
        <v>42649.846153846156</v>
      </c>
      <c r="Q308" s="1">
        <f>Table1[[#This Row],[Earned Basic Salary]]*20%</f>
        <v>8529.9692307692312</v>
      </c>
      <c r="R308" s="1">
        <f>Table1[[#This Row],[Earned Basic Salary]]*10%</f>
        <v>4264.9846153846156</v>
      </c>
      <c r="S308" s="1">
        <f>Table1[[#This Row],[Earned Basic Salary]]*12%</f>
        <v>5117.9815384615385</v>
      </c>
      <c r="T308" s="1">
        <f>200</f>
        <v>200</v>
      </c>
      <c r="U308" s="1">
        <f>Table1[[#This Row],[PF]]+Table1[[#This Row],[Professional Tax]]</f>
        <v>5317.9815384615385</v>
      </c>
      <c r="V308" s="1">
        <f>Table1[[#This Row],[Overtime Hours]]*200</f>
        <v>200</v>
      </c>
      <c r="W308" s="1">
        <f>Table1[[#This Row],[Earned Basic Salary]]+Table1[[#This Row],[HRA]]+Table1[[#This Row],[DA]]+Table1[[#This Row],[Overtime Pay]]</f>
        <v>55644.800000000003</v>
      </c>
      <c r="X308" s="1">
        <f>Table1[[#This Row],[Gross Salary]]-Table1[[#This Row],[Total Deduction]]</f>
        <v>50326.818461538467</v>
      </c>
      <c r="Y308" t="s">
        <v>37</v>
      </c>
      <c r="Z308" t="s">
        <v>95</v>
      </c>
      <c r="AA308" t="s">
        <v>1432</v>
      </c>
      <c r="AB308" t="s">
        <v>1433</v>
      </c>
    </row>
    <row r="309" spans="1:28" x14ac:dyDescent="0.3">
      <c r="A309" t="s">
        <v>1434</v>
      </c>
      <c r="B309" t="s">
        <v>401</v>
      </c>
      <c r="C309">
        <v>30</v>
      </c>
      <c r="D309" t="s">
        <v>44</v>
      </c>
      <c r="E309" t="s">
        <v>82</v>
      </c>
      <c r="F309" t="s">
        <v>46</v>
      </c>
      <c r="G309" t="s">
        <v>1435</v>
      </c>
      <c r="H309" t="s">
        <v>35</v>
      </c>
      <c r="I309" t="s">
        <v>36</v>
      </c>
      <c r="J309">
        <v>26</v>
      </c>
      <c r="K309">
        <v>24</v>
      </c>
      <c r="L309">
        <f t="shared" si="12"/>
        <v>2</v>
      </c>
      <c r="M309">
        <v>12</v>
      </c>
      <c r="N309">
        <v>23040</v>
      </c>
      <c r="O309" s="1">
        <f t="shared" si="13"/>
        <v>886.15384615384619</v>
      </c>
      <c r="P309" s="1">
        <f t="shared" si="14"/>
        <v>21267.692307692309</v>
      </c>
      <c r="Q309" s="1">
        <f>Table1[[#This Row],[Earned Basic Salary]]*20%</f>
        <v>4253.5384615384619</v>
      </c>
      <c r="R309" s="1">
        <f>Table1[[#This Row],[Earned Basic Salary]]*10%</f>
        <v>2126.7692307692309</v>
      </c>
      <c r="S309" s="1">
        <f>Table1[[#This Row],[Earned Basic Salary]]*12%</f>
        <v>2552.123076923077</v>
      </c>
      <c r="T309" s="1">
        <f>200</f>
        <v>200</v>
      </c>
      <c r="U309" s="1">
        <f>Table1[[#This Row],[PF]]+Table1[[#This Row],[Professional Tax]]</f>
        <v>2752.123076923077</v>
      </c>
      <c r="V309" s="1">
        <f>Table1[[#This Row],[Overtime Hours]]*200</f>
        <v>2400</v>
      </c>
      <c r="W309" s="1">
        <f>Table1[[#This Row],[Earned Basic Salary]]+Table1[[#This Row],[HRA]]+Table1[[#This Row],[DA]]+Table1[[#This Row],[Overtime Pay]]</f>
        <v>30048</v>
      </c>
      <c r="X309" s="1">
        <f>Table1[[#This Row],[Gross Salary]]-Table1[[#This Row],[Total Deduction]]</f>
        <v>27295.876923076925</v>
      </c>
      <c r="Y309" t="s">
        <v>37</v>
      </c>
      <c r="Z309" t="s">
        <v>95</v>
      </c>
      <c r="AA309" t="s">
        <v>1436</v>
      </c>
      <c r="AB309" t="s">
        <v>1437</v>
      </c>
    </row>
    <row r="310" spans="1:28" x14ac:dyDescent="0.3">
      <c r="A310" t="s">
        <v>1438</v>
      </c>
      <c r="B310" t="s">
        <v>1439</v>
      </c>
      <c r="C310">
        <v>51</v>
      </c>
      <c r="D310" t="s">
        <v>44</v>
      </c>
      <c r="E310" t="s">
        <v>54</v>
      </c>
      <c r="F310" t="s">
        <v>55</v>
      </c>
      <c r="G310" t="s">
        <v>1440</v>
      </c>
      <c r="H310" t="s">
        <v>35</v>
      </c>
      <c r="I310" t="s">
        <v>36</v>
      </c>
      <c r="J310">
        <v>26</v>
      </c>
      <c r="K310">
        <v>25</v>
      </c>
      <c r="L310">
        <f t="shared" si="12"/>
        <v>1</v>
      </c>
      <c r="M310">
        <v>4</v>
      </c>
      <c r="N310">
        <v>43274</v>
      </c>
      <c r="O310" s="1">
        <f t="shared" si="13"/>
        <v>1664.3846153846155</v>
      </c>
      <c r="P310" s="1">
        <f t="shared" si="14"/>
        <v>41609.61538461539</v>
      </c>
      <c r="Q310" s="1">
        <f>Table1[[#This Row],[Earned Basic Salary]]*20%</f>
        <v>8321.923076923078</v>
      </c>
      <c r="R310" s="1">
        <f>Table1[[#This Row],[Earned Basic Salary]]*10%</f>
        <v>4160.961538461539</v>
      </c>
      <c r="S310" s="1">
        <f>Table1[[#This Row],[Earned Basic Salary]]*12%</f>
        <v>4993.1538461538466</v>
      </c>
      <c r="T310" s="1">
        <f>200</f>
        <v>200</v>
      </c>
      <c r="U310" s="1">
        <f>Table1[[#This Row],[PF]]+Table1[[#This Row],[Professional Tax]]</f>
        <v>5193.1538461538466</v>
      </c>
      <c r="V310" s="1">
        <f>Table1[[#This Row],[Overtime Hours]]*200</f>
        <v>800</v>
      </c>
      <c r="W310" s="1">
        <f>Table1[[#This Row],[Earned Basic Salary]]+Table1[[#This Row],[HRA]]+Table1[[#This Row],[DA]]+Table1[[#This Row],[Overtime Pay]]</f>
        <v>54892.500000000007</v>
      </c>
      <c r="X310" s="1">
        <f>Table1[[#This Row],[Gross Salary]]-Table1[[#This Row],[Total Deduction]]</f>
        <v>49699.346153846163</v>
      </c>
      <c r="Y310" t="s">
        <v>37</v>
      </c>
      <c r="Z310" t="s">
        <v>38</v>
      </c>
      <c r="AA310" t="s">
        <v>1441</v>
      </c>
      <c r="AB310" t="s">
        <v>1442</v>
      </c>
    </row>
    <row r="311" spans="1:28" x14ac:dyDescent="0.3">
      <c r="A311" t="s">
        <v>1443</v>
      </c>
      <c r="B311" t="s">
        <v>236</v>
      </c>
      <c r="C311">
        <v>27</v>
      </c>
      <c r="D311" t="s">
        <v>81</v>
      </c>
      <c r="E311" t="s">
        <v>82</v>
      </c>
      <c r="F311" t="s">
        <v>89</v>
      </c>
      <c r="G311" t="s">
        <v>1444</v>
      </c>
      <c r="H311" t="s">
        <v>35</v>
      </c>
      <c r="I311" t="s">
        <v>36</v>
      </c>
      <c r="J311">
        <v>26</v>
      </c>
      <c r="K311">
        <v>25</v>
      </c>
      <c r="L311">
        <f t="shared" si="12"/>
        <v>1</v>
      </c>
      <c r="M311">
        <v>4</v>
      </c>
      <c r="N311">
        <v>57564</v>
      </c>
      <c r="O311" s="1">
        <f t="shared" si="13"/>
        <v>2214</v>
      </c>
      <c r="P311" s="1">
        <f t="shared" si="14"/>
        <v>55350</v>
      </c>
      <c r="Q311" s="1">
        <f>Table1[[#This Row],[Earned Basic Salary]]*20%</f>
        <v>11070</v>
      </c>
      <c r="R311" s="1">
        <f>Table1[[#This Row],[Earned Basic Salary]]*10%</f>
        <v>5535</v>
      </c>
      <c r="S311" s="1">
        <f>Table1[[#This Row],[Earned Basic Salary]]*12%</f>
        <v>6642</v>
      </c>
      <c r="T311" s="1">
        <f>200</f>
        <v>200</v>
      </c>
      <c r="U311" s="1">
        <f>Table1[[#This Row],[PF]]+Table1[[#This Row],[Professional Tax]]</f>
        <v>6842</v>
      </c>
      <c r="V311" s="1">
        <f>Table1[[#This Row],[Overtime Hours]]*200</f>
        <v>800</v>
      </c>
      <c r="W311" s="1">
        <f>Table1[[#This Row],[Earned Basic Salary]]+Table1[[#This Row],[HRA]]+Table1[[#This Row],[DA]]+Table1[[#This Row],[Overtime Pay]]</f>
        <v>72755</v>
      </c>
      <c r="X311" s="1">
        <f>Table1[[#This Row],[Gross Salary]]-Table1[[#This Row],[Total Deduction]]</f>
        <v>65913</v>
      </c>
      <c r="Y311" t="s">
        <v>37</v>
      </c>
      <c r="Z311" t="s">
        <v>38</v>
      </c>
      <c r="AA311" t="s">
        <v>1445</v>
      </c>
      <c r="AB311" t="s">
        <v>1446</v>
      </c>
    </row>
    <row r="312" spans="1:28" x14ac:dyDescent="0.3">
      <c r="A312" t="s">
        <v>1447</v>
      </c>
      <c r="B312" t="s">
        <v>305</v>
      </c>
      <c r="C312">
        <v>37</v>
      </c>
      <c r="D312" t="s">
        <v>127</v>
      </c>
      <c r="E312" t="s">
        <v>32</v>
      </c>
      <c r="F312" t="s">
        <v>55</v>
      </c>
      <c r="G312" t="s">
        <v>1448</v>
      </c>
      <c r="H312" t="s">
        <v>35</v>
      </c>
      <c r="I312" t="s">
        <v>36</v>
      </c>
      <c r="J312">
        <v>26</v>
      </c>
      <c r="K312">
        <v>25</v>
      </c>
      <c r="L312">
        <f t="shared" si="12"/>
        <v>1</v>
      </c>
      <c r="M312">
        <v>14</v>
      </c>
      <c r="N312">
        <v>47463</v>
      </c>
      <c r="O312" s="1">
        <f t="shared" si="13"/>
        <v>1825.5</v>
      </c>
      <c r="P312" s="1">
        <f t="shared" si="14"/>
        <v>45637.5</v>
      </c>
      <c r="Q312" s="1">
        <f>Table1[[#This Row],[Earned Basic Salary]]*20%</f>
        <v>9127.5</v>
      </c>
      <c r="R312" s="1">
        <f>Table1[[#This Row],[Earned Basic Salary]]*10%</f>
        <v>4563.75</v>
      </c>
      <c r="S312" s="1">
        <f>Table1[[#This Row],[Earned Basic Salary]]*12%</f>
        <v>5476.5</v>
      </c>
      <c r="T312" s="1">
        <f>200</f>
        <v>200</v>
      </c>
      <c r="U312" s="1">
        <f>Table1[[#This Row],[PF]]+Table1[[#This Row],[Professional Tax]]</f>
        <v>5676.5</v>
      </c>
      <c r="V312" s="1">
        <f>Table1[[#This Row],[Overtime Hours]]*200</f>
        <v>2800</v>
      </c>
      <c r="W312" s="1">
        <f>Table1[[#This Row],[Earned Basic Salary]]+Table1[[#This Row],[HRA]]+Table1[[#This Row],[DA]]+Table1[[#This Row],[Overtime Pay]]</f>
        <v>62128.75</v>
      </c>
      <c r="X312" s="1">
        <f>Table1[[#This Row],[Gross Salary]]-Table1[[#This Row],[Total Deduction]]</f>
        <v>56452.25</v>
      </c>
      <c r="Y312" t="s">
        <v>37</v>
      </c>
      <c r="Z312" t="s">
        <v>38</v>
      </c>
      <c r="AA312" t="s">
        <v>1449</v>
      </c>
      <c r="AB312" t="s">
        <v>1450</v>
      </c>
    </row>
    <row r="313" spans="1:28" x14ac:dyDescent="0.3">
      <c r="A313" t="s">
        <v>1451</v>
      </c>
      <c r="B313" t="s">
        <v>1452</v>
      </c>
      <c r="C313">
        <v>49</v>
      </c>
      <c r="D313" t="s">
        <v>53</v>
      </c>
      <c r="E313" t="s">
        <v>32</v>
      </c>
      <c r="F313" t="s">
        <v>69</v>
      </c>
      <c r="G313" t="s">
        <v>1453</v>
      </c>
      <c r="H313" t="s">
        <v>35</v>
      </c>
      <c r="I313" t="s">
        <v>36</v>
      </c>
      <c r="J313">
        <v>26</v>
      </c>
      <c r="K313">
        <v>24</v>
      </c>
      <c r="L313">
        <f t="shared" si="12"/>
        <v>2</v>
      </c>
      <c r="M313">
        <v>17</v>
      </c>
      <c r="N313">
        <v>31468</v>
      </c>
      <c r="O313" s="1">
        <f t="shared" si="13"/>
        <v>1210.3076923076924</v>
      </c>
      <c r="P313" s="1">
        <f t="shared" si="14"/>
        <v>29047.384615384617</v>
      </c>
      <c r="Q313" s="1">
        <f>Table1[[#This Row],[Earned Basic Salary]]*20%</f>
        <v>5809.4769230769234</v>
      </c>
      <c r="R313" s="1">
        <f>Table1[[#This Row],[Earned Basic Salary]]*10%</f>
        <v>2904.7384615384617</v>
      </c>
      <c r="S313" s="1">
        <f>Table1[[#This Row],[Earned Basic Salary]]*12%</f>
        <v>3485.686153846154</v>
      </c>
      <c r="T313" s="1">
        <f>200</f>
        <v>200</v>
      </c>
      <c r="U313" s="1">
        <f>Table1[[#This Row],[PF]]+Table1[[#This Row],[Professional Tax]]</f>
        <v>3685.686153846154</v>
      </c>
      <c r="V313" s="1">
        <f>Table1[[#This Row],[Overtime Hours]]*200</f>
        <v>3400</v>
      </c>
      <c r="W313" s="1">
        <f>Table1[[#This Row],[Earned Basic Salary]]+Table1[[#This Row],[HRA]]+Table1[[#This Row],[DA]]+Table1[[#This Row],[Overtime Pay]]</f>
        <v>41161.600000000006</v>
      </c>
      <c r="X313" s="1">
        <f>Table1[[#This Row],[Gross Salary]]-Table1[[#This Row],[Total Deduction]]</f>
        <v>37475.913846153853</v>
      </c>
      <c r="Y313" t="s">
        <v>37</v>
      </c>
      <c r="Z313" t="s">
        <v>106</v>
      </c>
      <c r="AA313" t="s">
        <v>1454</v>
      </c>
      <c r="AB313" t="s">
        <v>1455</v>
      </c>
    </row>
    <row r="314" spans="1:28" x14ac:dyDescent="0.3">
      <c r="A314" t="s">
        <v>1456</v>
      </c>
      <c r="B314" t="s">
        <v>517</v>
      </c>
      <c r="C314">
        <v>42</v>
      </c>
      <c r="D314" t="s">
        <v>53</v>
      </c>
      <c r="E314" t="s">
        <v>54</v>
      </c>
      <c r="F314" t="s">
        <v>63</v>
      </c>
      <c r="G314" t="s">
        <v>1457</v>
      </c>
      <c r="H314" t="s">
        <v>35</v>
      </c>
      <c r="I314" t="s">
        <v>36</v>
      </c>
      <c r="J314">
        <v>26</v>
      </c>
      <c r="K314">
        <v>22</v>
      </c>
      <c r="L314">
        <f t="shared" si="12"/>
        <v>4</v>
      </c>
      <c r="M314">
        <v>3</v>
      </c>
      <c r="N314">
        <v>34032</v>
      </c>
      <c r="O314" s="1">
        <f t="shared" si="13"/>
        <v>1308.9230769230769</v>
      </c>
      <c r="P314" s="1">
        <f t="shared" si="14"/>
        <v>28796.307692307691</v>
      </c>
      <c r="Q314" s="1">
        <f>Table1[[#This Row],[Earned Basic Salary]]*20%</f>
        <v>5759.2615384615383</v>
      </c>
      <c r="R314" s="1">
        <f>Table1[[#This Row],[Earned Basic Salary]]*10%</f>
        <v>2879.6307692307691</v>
      </c>
      <c r="S314" s="1">
        <f>Table1[[#This Row],[Earned Basic Salary]]*12%</f>
        <v>3455.5569230769229</v>
      </c>
      <c r="T314" s="1">
        <f>200</f>
        <v>200</v>
      </c>
      <c r="U314" s="1">
        <f>Table1[[#This Row],[PF]]+Table1[[#This Row],[Professional Tax]]</f>
        <v>3655.5569230769229</v>
      </c>
      <c r="V314" s="1">
        <f>Table1[[#This Row],[Overtime Hours]]*200</f>
        <v>600</v>
      </c>
      <c r="W314" s="1">
        <f>Table1[[#This Row],[Earned Basic Salary]]+Table1[[#This Row],[HRA]]+Table1[[#This Row],[DA]]+Table1[[#This Row],[Overtime Pay]]</f>
        <v>38035.199999999997</v>
      </c>
      <c r="X314" s="1">
        <f>Table1[[#This Row],[Gross Salary]]-Table1[[#This Row],[Total Deduction]]</f>
        <v>34379.643076923072</v>
      </c>
      <c r="Y314" t="s">
        <v>37</v>
      </c>
      <c r="Z314" t="s">
        <v>38</v>
      </c>
      <c r="AA314" t="s">
        <v>1458</v>
      </c>
      <c r="AB314" t="s">
        <v>1459</v>
      </c>
    </row>
    <row r="315" spans="1:28" x14ac:dyDescent="0.3">
      <c r="A315" t="s">
        <v>1460</v>
      </c>
      <c r="B315" t="s">
        <v>231</v>
      </c>
      <c r="C315">
        <v>50</v>
      </c>
      <c r="D315" t="s">
        <v>81</v>
      </c>
      <c r="E315" t="s">
        <v>121</v>
      </c>
      <c r="F315" t="s">
        <v>33</v>
      </c>
      <c r="G315" t="s">
        <v>1461</v>
      </c>
      <c r="H315" t="s">
        <v>35</v>
      </c>
      <c r="I315" t="s">
        <v>36</v>
      </c>
      <c r="J315">
        <v>26</v>
      </c>
      <c r="K315">
        <v>26</v>
      </c>
      <c r="L315">
        <f t="shared" si="12"/>
        <v>0</v>
      </c>
      <c r="M315">
        <v>12</v>
      </c>
      <c r="N315">
        <v>76799</v>
      </c>
      <c r="O315" s="1">
        <f t="shared" si="13"/>
        <v>2953.8076923076924</v>
      </c>
      <c r="P315" s="1">
        <f t="shared" si="14"/>
        <v>76799</v>
      </c>
      <c r="Q315" s="1">
        <f>Table1[[#This Row],[Earned Basic Salary]]*20%</f>
        <v>15359.800000000001</v>
      </c>
      <c r="R315" s="1">
        <f>Table1[[#This Row],[Earned Basic Salary]]*10%</f>
        <v>7679.9000000000005</v>
      </c>
      <c r="S315" s="1">
        <f>Table1[[#This Row],[Earned Basic Salary]]*12%</f>
        <v>9215.8799999999992</v>
      </c>
      <c r="T315" s="1">
        <f>200</f>
        <v>200</v>
      </c>
      <c r="U315" s="1">
        <f>Table1[[#This Row],[PF]]+Table1[[#This Row],[Professional Tax]]</f>
        <v>9415.8799999999992</v>
      </c>
      <c r="V315" s="1">
        <f>Table1[[#This Row],[Overtime Hours]]*200</f>
        <v>2400</v>
      </c>
      <c r="W315" s="1">
        <f>Table1[[#This Row],[Earned Basic Salary]]+Table1[[#This Row],[HRA]]+Table1[[#This Row],[DA]]+Table1[[#This Row],[Overtime Pay]]</f>
        <v>102238.7</v>
      </c>
      <c r="X315" s="1">
        <f>Table1[[#This Row],[Gross Salary]]-Table1[[#This Row],[Total Deduction]]</f>
        <v>92822.819999999992</v>
      </c>
      <c r="Y315" t="s">
        <v>37</v>
      </c>
      <c r="Z315" t="s">
        <v>38</v>
      </c>
      <c r="AA315" t="s">
        <v>1462</v>
      </c>
      <c r="AB315" t="s">
        <v>1463</v>
      </c>
    </row>
    <row r="316" spans="1:28" x14ac:dyDescent="0.3">
      <c r="A316" t="s">
        <v>1464</v>
      </c>
      <c r="B316" t="s">
        <v>1090</v>
      </c>
      <c r="C316">
        <v>37</v>
      </c>
      <c r="D316" t="s">
        <v>75</v>
      </c>
      <c r="E316" t="s">
        <v>82</v>
      </c>
      <c r="F316" t="s">
        <v>69</v>
      </c>
      <c r="G316" t="s">
        <v>882</v>
      </c>
      <c r="H316" t="s">
        <v>35</v>
      </c>
      <c r="I316" t="s">
        <v>36</v>
      </c>
      <c r="J316">
        <v>26</v>
      </c>
      <c r="K316">
        <v>24</v>
      </c>
      <c r="L316">
        <f t="shared" si="12"/>
        <v>2</v>
      </c>
      <c r="M316">
        <v>11</v>
      </c>
      <c r="N316">
        <v>40877</v>
      </c>
      <c r="O316" s="1">
        <f t="shared" si="13"/>
        <v>1572.1923076923076</v>
      </c>
      <c r="P316" s="1">
        <f t="shared" si="14"/>
        <v>37732.615384615383</v>
      </c>
      <c r="Q316" s="1">
        <f>Table1[[#This Row],[Earned Basic Salary]]*20%</f>
        <v>7546.5230769230766</v>
      </c>
      <c r="R316" s="1">
        <f>Table1[[#This Row],[Earned Basic Salary]]*10%</f>
        <v>3773.2615384615383</v>
      </c>
      <c r="S316" s="1">
        <f>Table1[[#This Row],[Earned Basic Salary]]*12%</f>
        <v>4527.913846153846</v>
      </c>
      <c r="T316" s="1">
        <f>200</f>
        <v>200</v>
      </c>
      <c r="U316" s="1">
        <f>Table1[[#This Row],[PF]]+Table1[[#This Row],[Professional Tax]]</f>
        <v>4727.913846153846</v>
      </c>
      <c r="V316" s="1">
        <f>Table1[[#This Row],[Overtime Hours]]*200</f>
        <v>2200</v>
      </c>
      <c r="W316" s="1">
        <f>Table1[[#This Row],[Earned Basic Salary]]+Table1[[#This Row],[HRA]]+Table1[[#This Row],[DA]]+Table1[[#This Row],[Overtime Pay]]</f>
        <v>51252.399999999994</v>
      </c>
      <c r="X316" s="1">
        <f>Table1[[#This Row],[Gross Salary]]-Table1[[#This Row],[Total Deduction]]</f>
        <v>46524.486153846148</v>
      </c>
      <c r="Y316" t="s">
        <v>37</v>
      </c>
      <c r="Z316" t="s">
        <v>106</v>
      </c>
      <c r="AA316" t="s">
        <v>1465</v>
      </c>
      <c r="AB316" t="s">
        <v>1466</v>
      </c>
    </row>
    <row r="317" spans="1:28" x14ac:dyDescent="0.3">
      <c r="A317" t="s">
        <v>1467</v>
      </c>
      <c r="B317" t="s">
        <v>1468</v>
      </c>
      <c r="C317">
        <v>39</v>
      </c>
      <c r="D317" t="s">
        <v>127</v>
      </c>
      <c r="E317" t="s">
        <v>62</v>
      </c>
      <c r="F317" t="s">
        <v>33</v>
      </c>
      <c r="G317" t="s">
        <v>1469</v>
      </c>
      <c r="H317" t="s">
        <v>35</v>
      </c>
      <c r="I317" t="s">
        <v>36</v>
      </c>
      <c r="J317">
        <v>26</v>
      </c>
      <c r="K317">
        <v>23</v>
      </c>
      <c r="L317">
        <f t="shared" si="12"/>
        <v>3</v>
      </c>
      <c r="M317">
        <v>6</v>
      </c>
      <c r="N317">
        <v>38971</v>
      </c>
      <c r="O317" s="1">
        <f t="shared" si="13"/>
        <v>1498.8846153846155</v>
      </c>
      <c r="P317" s="1">
        <f t="shared" si="14"/>
        <v>34474.346153846156</v>
      </c>
      <c r="Q317" s="1">
        <f>Table1[[#This Row],[Earned Basic Salary]]*20%</f>
        <v>6894.8692307692318</v>
      </c>
      <c r="R317" s="1">
        <f>Table1[[#This Row],[Earned Basic Salary]]*10%</f>
        <v>3447.4346153846159</v>
      </c>
      <c r="S317" s="1">
        <f>Table1[[#This Row],[Earned Basic Salary]]*12%</f>
        <v>4136.9215384615381</v>
      </c>
      <c r="T317" s="1">
        <f>200</f>
        <v>200</v>
      </c>
      <c r="U317" s="1">
        <f>Table1[[#This Row],[PF]]+Table1[[#This Row],[Professional Tax]]</f>
        <v>4336.9215384615381</v>
      </c>
      <c r="V317" s="1">
        <f>Table1[[#This Row],[Overtime Hours]]*200</f>
        <v>1200</v>
      </c>
      <c r="W317" s="1">
        <f>Table1[[#This Row],[Earned Basic Salary]]+Table1[[#This Row],[HRA]]+Table1[[#This Row],[DA]]+Table1[[#This Row],[Overtime Pay]]</f>
        <v>46016.65</v>
      </c>
      <c r="X317" s="1">
        <f>Table1[[#This Row],[Gross Salary]]-Table1[[#This Row],[Total Deduction]]</f>
        <v>41679.728461538463</v>
      </c>
      <c r="Y317" t="s">
        <v>37</v>
      </c>
      <c r="Z317" t="s">
        <v>38</v>
      </c>
      <c r="AA317" t="s">
        <v>1470</v>
      </c>
      <c r="AB317" t="s">
        <v>1471</v>
      </c>
    </row>
    <row r="318" spans="1:28" x14ac:dyDescent="0.3">
      <c r="A318" t="s">
        <v>1472</v>
      </c>
      <c r="B318" t="s">
        <v>1473</v>
      </c>
      <c r="C318">
        <v>44</v>
      </c>
      <c r="D318" t="s">
        <v>53</v>
      </c>
      <c r="E318" t="s">
        <v>121</v>
      </c>
      <c r="F318" t="s">
        <v>69</v>
      </c>
      <c r="G318" t="s">
        <v>1474</v>
      </c>
      <c r="H318" t="s">
        <v>35</v>
      </c>
      <c r="I318" t="s">
        <v>36</v>
      </c>
      <c r="J318">
        <v>26</v>
      </c>
      <c r="K318">
        <v>21</v>
      </c>
      <c r="L318">
        <f t="shared" si="12"/>
        <v>5</v>
      </c>
      <c r="M318">
        <v>20</v>
      </c>
      <c r="N318">
        <v>64476</v>
      </c>
      <c r="O318" s="1">
        <f t="shared" si="13"/>
        <v>2479.8461538461538</v>
      </c>
      <c r="P318" s="1">
        <f t="shared" si="14"/>
        <v>52076.769230769227</v>
      </c>
      <c r="Q318" s="1">
        <f>Table1[[#This Row],[Earned Basic Salary]]*20%</f>
        <v>10415.353846153846</v>
      </c>
      <c r="R318" s="1">
        <f>Table1[[#This Row],[Earned Basic Salary]]*10%</f>
        <v>5207.6769230769232</v>
      </c>
      <c r="S318" s="1">
        <f>Table1[[#This Row],[Earned Basic Salary]]*12%</f>
        <v>6249.2123076923071</v>
      </c>
      <c r="T318" s="1">
        <f>200</f>
        <v>200</v>
      </c>
      <c r="U318" s="1">
        <f>Table1[[#This Row],[PF]]+Table1[[#This Row],[Professional Tax]]</f>
        <v>6449.2123076923071</v>
      </c>
      <c r="V318" s="1">
        <f>Table1[[#This Row],[Overtime Hours]]*200</f>
        <v>4000</v>
      </c>
      <c r="W318" s="1">
        <f>Table1[[#This Row],[Earned Basic Salary]]+Table1[[#This Row],[HRA]]+Table1[[#This Row],[DA]]+Table1[[#This Row],[Overtime Pay]]</f>
        <v>71699.8</v>
      </c>
      <c r="X318" s="1">
        <f>Table1[[#This Row],[Gross Salary]]-Table1[[#This Row],[Total Deduction]]</f>
        <v>65250.587692307694</v>
      </c>
      <c r="Y318" t="s">
        <v>37</v>
      </c>
      <c r="Z318" t="s">
        <v>106</v>
      </c>
      <c r="AA318" t="s">
        <v>1475</v>
      </c>
      <c r="AB318" t="s">
        <v>1476</v>
      </c>
    </row>
    <row r="319" spans="1:28" x14ac:dyDescent="0.3">
      <c r="A319" t="s">
        <v>1477</v>
      </c>
      <c r="B319" t="s">
        <v>1478</v>
      </c>
      <c r="C319">
        <v>41</v>
      </c>
      <c r="D319" t="s">
        <v>53</v>
      </c>
      <c r="E319" t="s">
        <v>121</v>
      </c>
      <c r="F319" t="s">
        <v>63</v>
      </c>
      <c r="G319" t="s">
        <v>1479</v>
      </c>
      <c r="H319" t="s">
        <v>35</v>
      </c>
      <c r="I319" t="s">
        <v>36</v>
      </c>
      <c r="J319">
        <v>26</v>
      </c>
      <c r="K319">
        <v>25</v>
      </c>
      <c r="L319">
        <f t="shared" si="12"/>
        <v>1</v>
      </c>
      <c r="M319">
        <v>16</v>
      </c>
      <c r="N319">
        <v>72756</v>
      </c>
      <c r="O319" s="1">
        <f t="shared" si="13"/>
        <v>2798.3076923076924</v>
      </c>
      <c r="P319" s="1">
        <f t="shared" si="14"/>
        <v>69957.692307692312</v>
      </c>
      <c r="Q319" s="1">
        <f>Table1[[#This Row],[Earned Basic Salary]]*20%</f>
        <v>13991.538461538463</v>
      </c>
      <c r="R319" s="1">
        <f>Table1[[#This Row],[Earned Basic Salary]]*10%</f>
        <v>6995.7692307692314</v>
      </c>
      <c r="S319" s="1">
        <f>Table1[[#This Row],[Earned Basic Salary]]*12%</f>
        <v>8394.923076923078</v>
      </c>
      <c r="T319" s="1">
        <f>200</f>
        <v>200</v>
      </c>
      <c r="U319" s="1">
        <f>Table1[[#This Row],[PF]]+Table1[[#This Row],[Professional Tax]]</f>
        <v>8594.923076923078</v>
      </c>
      <c r="V319" s="1">
        <f>Table1[[#This Row],[Overtime Hours]]*200</f>
        <v>3200</v>
      </c>
      <c r="W319" s="1">
        <f>Table1[[#This Row],[Earned Basic Salary]]+Table1[[#This Row],[HRA]]+Table1[[#This Row],[DA]]+Table1[[#This Row],[Overtime Pay]]</f>
        <v>94145.000000000015</v>
      </c>
      <c r="X319" s="1">
        <f>Table1[[#This Row],[Gross Salary]]-Table1[[#This Row],[Total Deduction]]</f>
        <v>85550.076923076937</v>
      </c>
      <c r="Y319" t="s">
        <v>37</v>
      </c>
      <c r="Z319" t="s">
        <v>48</v>
      </c>
      <c r="AA319" t="s">
        <v>1480</v>
      </c>
      <c r="AB319" t="s">
        <v>1481</v>
      </c>
    </row>
    <row r="320" spans="1:28" x14ac:dyDescent="0.3">
      <c r="A320" t="s">
        <v>1482</v>
      </c>
      <c r="B320" t="s">
        <v>1242</v>
      </c>
      <c r="C320">
        <v>51</v>
      </c>
      <c r="D320" t="s">
        <v>127</v>
      </c>
      <c r="E320" t="s">
        <v>121</v>
      </c>
      <c r="F320" t="s">
        <v>46</v>
      </c>
      <c r="G320" t="s">
        <v>1483</v>
      </c>
      <c r="H320" t="s">
        <v>35</v>
      </c>
      <c r="I320" t="s">
        <v>36</v>
      </c>
      <c r="J320">
        <v>26</v>
      </c>
      <c r="K320">
        <v>23</v>
      </c>
      <c r="L320">
        <f t="shared" si="12"/>
        <v>3</v>
      </c>
      <c r="M320">
        <v>14</v>
      </c>
      <c r="N320">
        <v>50131</v>
      </c>
      <c r="O320" s="1">
        <f t="shared" si="13"/>
        <v>1928.1153846153845</v>
      </c>
      <c r="P320" s="1">
        <f t="shared" si="14"/>
        <v>44346.653846153844</v>
      </c>
      <c r="Q320" s="1">
        <f>Table1[[#This Row],[Earned Basic Salary]]*20%</f>
        <v>8869.3307692307699</v>
      </c>
      <c r="R320" s="1">
        <f>Table1[[#This Row],[Earned Basic Salary]]*10%</f>
        <v>4434.6653846153849</v>
      </c>
      <c r="S320" s="1">
        <f>Table1[[#This Row],[Earned Basic Salary]]*12%</f>
        <v>5321.5984615384614</v>
      </c>
      <c r="T320" s="1">
        <f>200</f>
        <v>200</v>
      </c>
      <c r="U320" s="1">
        <f>Table1[[#This Row],[PF]]+Table1[[#This Row],[Professional Tax]]</f>
        <v>5521.5984615384614</v>
      </c>
      <c r="V320" s="1">
        <f>Table1[[#This Row],[Overtime Hours]]*200</f>
        <v>2800</v>
      </c>
      <c r="W320" s="1">
        <f>Table1[[#This Row],[Earned Basic Salary]]+Table1[[#This Row],[HRA]]+Table1[[#This Row],[DA]]+Table1[[#This Row],[Overtime Pay]]</f>
        <v>60450.65</v>
      </c>
      <c r="X320" s="1">
        <f>Table1[[#This Row],[Gross Salary]]-Table1[[#This Row],[Total Deduction]]</f>
        <v>54929.051538461543</v>
      </c>
      <c r="Y320" t="s">
        <v>37</v>
      </c>
      <c r="Z320" t="s">
        <v>106</v>
      </c>
      <c r="AA320" t="s">
        <v>1484</v>
      </c>
      <c r="AB320" t="s">
        <v>1485</v>
      </c>
    </row>
    <row r="321" spans="1:28" x14ac:dyDescent="0.3">
      <c r="A321" t="s">
        <v>1486</v>
      </c>
      <c r="B321" t="s">
        <v>245</v>
      </c>
      <c r="C321">
        <v>31</v>
      </c>
      <c r="D321" t="s">
        <v>133</v>
      </c>
      <c r="E321" t="s">
        <v>54</v>
      </c>
      <c r="F321" t="s">
        <v>69</v>
      </c>
      <c r="G321" t="s">
        <v>1487</v>
      </c>
      <c r="H321" t="s">
        <v>35</v>
      </c>
      <c r="I321" t="s">
        <v>36</v>
      </c>
      <c r="J321">
        <v>26</v>
      </c>
      <c r="K321">
        <v>22</v>
      </c>
      <c r="L321">
        <f t="shared" si="12"/>
        <v>4</v>
      </c>
      <c r="M321">
        <v>19</v>
      </c>
      <c r="N321">
        <v>59435</v>
      </c>
      <c r="O321" s="1">
        <f t="shared" si="13"/>
        <v>2285.9615384615386</v>
      </c>
      <c r="P321" s="1">
        <f t="shared" si="14"/>
        <v>50291.153846153851</v>
      </c>
      <c r="Q321" s="1">
        <f>Table1[[#This Row],[Earned Basic Salary]]*20%</f>
        <v>10058.230769230771</v>
      </c>
      <c r="R321" s="1">
        <f>Table1[[#This Row],[Earned Basic Salary]]*10%</f>
        <v>5029.1153846153857</v>
      </c>
      <c r="S321" s="1">
        <f>Table1[[#This Row],[Earned Basic Salary]]*12%</f>
        <v>6034.9384615384615</v>
      </c>
      <c r="T321" s="1">
        <f>200</f>
        <v>200</v>
      </c>
      <c r="U321" s="1">
        <f>Table1[[#This Row],[PF]]+Table1[[#This Row],[Professional Tax]]</f>
        <v>6234.9384615384615</v>
      </c>
      <c r="V321" s="1">
        <f>Table1[[#This Row],[Overtime Hours]]*200</f>
        <v>3800</v>
      </c>
      <c r="W321" s="1">
        <f>Table1[[#This Row],[Earned Basic Salary]]+Table1[[#This Row],[HRA]]+Table1[[#This Row],[DA]]+Table1[[#This Row],[Overtime Pay]]</f>
        <v>69178.5</v>
      </c>
      <c r="X321" s="1">
        <f>Table1[[#This Row],[Gross Salary]]-Table1[[#This Row],[Total Deduction]]</f>
        <v>62943.561538461538</v>
      </c>
      <c r="Y321" t="s">
        <v>37</v>
      </c>
      <c r="Z321" t="s">
        <v>106</v>
      </c>
      <c r="AA321" t="s">
        <v>1488</v>
      </c>
      <c r="AB321" t="s">
        <v>1489</v>
      </c>
    </row>
    <row r="322" spans="1:28" x14ac:dyDescent="0.3">
      <c r="A322" t="s">
        <v>1490</v>
      </c>
      <c r="B322" t="s">
        <v>566</v>
      </c>
      <c r="C322">
        <v>33</v>
      </c>
      <c r="D322" t="s">
        <v>81</v>
      </c>
      <c r="E322" t="s">
        <v>121</v>
      </c>
      <c r="F322" t="s">
        <v>55</v>
      </c>
      <c r="G322" t="s">
        <v>1491</v>
      </c>
      <c r="H322" t="s">
        <v>35</v>
      </c>
      <c r="I322" t="s">
        <v>36</v>
      </c>
      <c r="J322">
        <v>26</v>
      </c>
      <c r="K322">
        <v>22</v>
      </c>
      <c r="L322">
        <f t="shared" si="12"/>
        <v>4</v>
      </c>
      <c r="M322">
        <v>5</v>
      </c>
      <c r="N322">
        <v>42294</v>
      </c>
      <c r="O322" s="1">
        <f t="shared" si="13"/>
        <v>1626.6923076923076</v>
      </c>
      <c r="P322" s="1">
        <f t="shared" si="14"/>
        <v>35787.230769230766</v>
      </c>
      <c r="Q322" s="1">
        <f>Table1[[#This Row],[Earned Basic Salary]]*20%</f>
        <v>7157.4461538461537</v>
      </c>
      <c r="R322" s="1">
        <f>Table1[[#This Row],[Earned Basic Salary]]*10%</f>
        <v>3578.7230769230769</v>
      </c>
      <c r="S322" s="1">
        <f>Table1[[#This Row],[Earned Basic Salary]]*12%</f>
        <v>4294.4676923076913</v>
      </c>
      <c r="T322" s="1">
        <f>200</f>
        <v>200</v>
      </c>
      <c r="U322" s="1">
        <f>Table1[[#This Row],[PF]]+Table1[[#This Row],[Professional Tax]]</f>
        <v>4494.4676923076913</v>
      </c>
      <c r="V322" s="1">
        <f>Table1[[#This Row],[Overtime Hours]]*200</f>
        <v>1000</v>
      </c>
      <c r="W322" s="1">
        <f>Table1[[#This Row],[Earned Basic Salary]]+Table1[[#This Row],[HRA]]+Table1[[#This Row],[DA]]+Table1[[#This Row],[Overtime Pay]]</f>
        <v>47523.399999999994</v>
      </c>
      <c r="X322" s="1">
        <f>Table1[[#This Row],[Gross Salary]]-Table1[[#This Row],[Total Deduction]]</f>
        <v>43028.932307692303</v>
      </c>
      <c r="Y322" t="s">
        <v>37</v>
      </c>
      <c r="Z322" t="s">
        <v>106</v>
      </c>
      <c r="AA322" t="s">
        <v>1492</v>
      </c>
      <c r="AB322" t="s">
        <v>1493</v>
      </c>
    </row>
    <row r="323" spans="1:28" x14ac:dyDescent="0.3">
      <c r="A323" t="s">
        <v>1494</v>
      </c>
      <c r="B323" t="s">
        <v>760</v>
      </c>
      <c r="C323">
        <v>22</v>
      </c>
      <c r="D323" t="s">
        <v>61</v>
      </c>
      <c r="E323" t="s">
        <v>54</v>
      </c>
      <c r="F323" t="s">
        <v>46</v>
      </c>
      <c r="G323" t="s">
        <v>1495</v>
      </c>
      <c r="H323" t="s">
        <v>35</v>
      </c>
      <c r="I323" t="s">
        <v>36</v>
      </c>
      <c r="J323">
        <v>26</v>
      </c>
      <c r="K323">
        <v>23</v>
      </c>
      <c r="L323">
        <f t="shared" ref="L323:L386" si="15">J323-K323</f>
        <v>3</v>
      </c>
      <c r="M323">
        <v>12</v>
      </c>
      <c r="N323">
        <v>48286</v>
      </c>
      <c r="O323" s="1">
        <f t="shared" ref="O323:O386" si="16">N323/J323</f>
        <v>1857.1538461538462</v>
      </c>
      <c r="P323" s="1">
        <f t="shared" ref="P323:P386" si="17">O323*K323</f>
        <v>42714.538461538461</v>
      </c>
      <c r="Q323" s="1">
        <f>Table1[[#This Row],[Earned Basic Salary]]*20%</f>
        <v>8542.9076923076918</v>
      </c>
      <c r="R323" s="1">
        <f>Table1[[#This Row],[Earned Basic Salary]]*10%</f>
        <v>4271.4538461538459</v>
      </c>
      <c r="S323" s="1">
        <f>Table1[[#This Row],[Earned Basic Salary]]*12%</f>
        <v>5125.7446153846149</v>
      </c>
      <c r="T323" s="1">
        <f>200</f>
        <v>200</v>
      </c>
      <c r="U323" s="1">
        <f>Table1[[#This Row],[PF]]+Table1[[#This Row],[Professional Tax]]</f>
        <v>5325.7446153846149</v>
      </c>
      <c r="V323" s="1">
        <f>Table1[[#This Row],[Overtime Hours]]*200</f>
        <v>2400</v>
      </c>
      <c r="W323" s="1">
        <f>Table1[[#This Row],[Earned Basic Salary]]+Table1[[#This Row],[HRA]]+Table1[[#This Row],[DA]]+Table1[[#This Row],[Overtime Pay]]</f>
        <v>57928.9</v>
      </c>
      <c r="X323" s="1">
        <f>Table1[[#This Row],[Gross Salary]]-Table1[[#This Row],[Total Deduction]]</f>
        <v>52603.155384615384</v>
      </c>
      <c r="Y323" t="s">
        <v>37</v>
      </c>
      <c r="Z323" t="s">
        <v>106</v>
      </c>
      <c r="AA323" t="s">
        <v>1496</v>
      </c>
      <c r="AB323" t="s">
        <v>1497</v>
      </c>
    </row>
    <row r="324" spans="1:28" x14ac:dyDescent="0.3">
      <c r="A324" t="s">
        <v>1498</v>
      </c>
      <c r="B324" t="s">
        <v>517</v>
      </c>
      <c r="C324">
        <v>49</v>
      </c>
      <c r="D324" t="s">
        <v>31</v>
      </c>
      <c r="E324" t="s">
        <v>54</v>
      </c>
      <c r="F324" t="s">
        <v>69</v>
      </c>
      <c r="G324" t="s">
        <v>1499</v>
      </c>
      <c r="H324" t="s">
        <v>35</v>
      </c>
      <c r="I324" t="s">
        <v>36</v>
      </c>
      <c r="J324">
        <v>26</v>
      </c>
      <c r="K324">
        <v>25</v>
      </c>
      <c r="L324">
        <f t="shared" si="15"/>
        <v>1</v>
      </c>
      <c r="M324">
        <v>7</v>
      </c>
      <c r="N324">
        <v>32091</v>
      </c>
      <c r="O324" s="1">
        <f t="shared" si="16"/>
        <v>1234.2692307692307</v>
      </c>
      <c r="P324" s="1">
        <f t="shared" si="17"/>
        <v>30856.73076923077</v>
      </c>
      <c r="Q324" s="1">
        <f>Table1[[#This Row],[Earned Basic Salary]]*20%</f>
        <v>6171.3461538461543</v>
      </c>
      <c r="R324" s="1">
        <f>Table1[[#This Row],[Earned Basic Salary]]*10%</f>
        <v>3085.6730769230771</v>
      </c>
      <c r="S324" s="1">
        <f>Table1[[#This Row],[Earned Basic Salary]]*12%</f>
        <v>3702.8076923076924</v>
      </c>
      <c r="T324" s="1">
        <f>200</f>
        <v>200</v>
      </c>
      <c r="U324" s="1">
        <f>Table1[[#This Row],[PF]]+Table1[[#This Row],[Professional Tax]]</f>
        <v>3902.8076923076924</v>
      </c>
      <c r="V324" s="1">
        <f>Table1[[#This Row],[Overtime Hours]]*200</f>
        <v>1400</v>
      </c>
      <c r="W324" s="1">
        <f>Table1[[#This Row],[Earned Basic Salary]]+Table1[[#This Row],[HRA]]+Table1[[#This Row],[DA]]+Table1[[#This Row],[Overtime Pay]]</f>
        <v>41513.75</v>
      </c>
      <c r="X324" s="1">
        <f>Table1[[#This Row],[Gross Salary]]-Table1[[#This Row],[Total Deduction]]</f>
        <v>37610.942307692305</v>
      </c>
      <c r="Y324" t="s">
        <v>37</v>
      </c>
      <c r="Z324" t="s">
        <v>38</v>
      </c>
      <c r="AA324" t="s">
        <v>1500</v>
      </c>
      <c r="AB324" t="s">
        <v>1501</v>
      </c>
    </row>
    <row r="325" spans="1:28" x14ac:dyDescent="0.3">
      <c r="A325" t="s">
        <v>1502</v>
      </c>
      <c r="B325" t="s">
        <v>1049</v>
      </c>
      <c r="C325">
        <v>25</v>
      </c>
      <c r="D325" t="s">
        <v>81</v>
      </c>
      <c r="E325" t="s">
        <v>62</v>
      </c>
      <c r="F325" t="s">
        <v>46</v>
      </c>
      <c r="G325" t="s">
        <v>1503</v>
      </c>
      <c r="H325" t="s">
        <v>35</v>
      </c>
      <c r="I325" t="s">
        <v>36</v>
      </c>
      <c r="J325">
        <v>26</v>
      </c>
      <c r="K325">
        <v>23</v>
      </c>
      <c r="L325">
        <f t="shared" si="15"/>
        <v>3</v>
      </c>
      <c r="M325">
        <v>10</v>
      </c>
      <c r="N325">
        <v>33714</v>
      </c>
      <c r="O325" s="1">
        <f t="shared" si="16"/>
        <v>1296.6923076923076</v>
      </c>
      <c r="P325" s="1">
        <f t="shared" si="17"/>
        <v>29823.923076923074</v>
      </c>
      <c r="Q325" s="1">
        <f>Table1[[#This Row],[Earned Basic Salary]]*20%</f>
        <v>5964.7846153846149</v>
      </c>
      <c r="R325" s="1">
        <f>Table1[[#This Row],[Earned Basic Salary]]*10%</f>
        <v>2982.3923076923074</v>
      </c>
      <c r="S325" s="1">
        <f>Table1[[#This Row],[Earned Basic Salary]]*12%</f>
        <v>3578.8707692307689</v>
      </c>
      <c r="T325" s="1">
        <f>200</f>
        <v>200</v>
      </c>
      <c r="U325" s="1">
        <f>Table1[[#This Row],[PF]]+Table1[[#This Row],[Professional Tax]]</f>
        <v>3778.8707692307689</v>
      </c>
      <c r="V325" s="1">
        <f>Table1[[#This Row],[Overtime Hours]]*200</f>
        <v>2000</v>
      </c>
      <c r="W325" s="1">
        <f>Table1[[#This Row],[Earned Basic Salary]]+Table1[[#This Row],[HRA]]+Table1[[#This Row],[DA]]+Table1[[#This Row],[Overtime Pay]]</f>
        <v>40771.1</v>
      </c>
      <c r="X325" s="1">
        <f>Table1[[#This Row],[Gross Salary]]-Table1[[#This Row],[Total Deduction]]</f>
        <v>36992.229230769226</v>
      </c>
      <c r="Y325" t="s">
        <v>37</v>
      </c>
      <c r="Z325" t="s">
        <v>106</v>
      </c>
      <c r="AA325" t="s">
        <v>1504</v>
      </c>
      <c r="AB325" t="s">
        <v>1505</v>
      </c>
    </row>
    <row r="326" spans="1:28" x14ac:dyDescent="0.3">
      <c r="A326" t="s">
        <v>1506</v>
      </c>
      <c r="B326" t="s">
        <v>1329</v>
      </c>
      <c r="C326">
        <v>43</v>
      </c>
      <c r="D326" t="s">
        <v>75</v>
      </c>
      <c r="E326" t="s">
        <v>45</v>
      </c>
      <c r="F326" t="s">
        <v>33</v>
      </c>
      <c r="G326" t="s">
        <v>1507</v>
      </c>
      <c r="H326" t="s">
        <v>35</v>
      </c>
      <c r="I326" t="s">
        <v>36</v>
      </c>
      <c r="J326">
        <v>26</v>
      </c>
      <c r="K326">
        <v>24</v>
      </c>
      <c r="L326">
        <f t="shared" si="15"/>
        <v>2</v>
      </c>
      <c r="M326">
        <v>18</v>
      </c>
      <c r="N326">
        <v>20179</v>
      </c>
      <c r="O326" s="1">
        <f t="shared" si="16"/>
        <v>776.11538461538464</v>
      </c>
      <c r="P326" s="1">
        <f t="shared" si="17"/>
        <v>18626.76923076923</v>
      </c>
      <c r="Q326" s="1">
        <f>Table1[[#This Row],[Earned Basic Salary]]*20%</f>
        <v>3725.3538461538465</v>
      </c>
      <c r="R326" s="1">
        <f>Table1[[#This Row],[Earned Basic Salary]]*10%</f>
        <v>1862.6769230769232</v>
      </c>
      <c r="S326" s="1">
        <f>Table1[[#This Row],[Earned Basic Salary]]*12%</f>
        <v>2235.2123076923076</v>
      </c>
      <c r="T326" s="1">
        <f>200</f>
        <v>200</v>
      </c>
      <c r="U326" s="1">
        <f>Table1[[#This Row],[PF]]+Table1[[#This Row],[Professional Tax]]</f>
        <v>2435.2123076923076</v>
      </c>
      <c r="V326" s="1">
        <f>Table1[[#This Row],[Overtime Hours]]*200</f>
        <v>3600</v>
      </c>
      <c r="W326" s="1">
        <f>Table1[[#This Row],[Earned Basic Salary]]+Table1[[#This Row],[HRA]]+Table1[[#This Row],[DA]]+Table1[[#This Row],[Overtime Pay]]</f>
        <v>27814.799999999999</v>
      </c>
      <c r="X326" s="1">
        <f>Table1[[#This Row],[Gross Salary]]-Table1[[#This Row],[Total Deduction]]</f>
        <v>25379.58769230769</v>
      </c>
      <c r="Y326" t="s">
        <v>37</v>
      </c>
      <c r="Z326" t="s">
        <v>106</v>
      </c>
      <c r="AA326" t="s">
        <v>1508</v>
      </c>
      <c r="AB326" t="s">
        <v>1509</v>
      </c>
    </row>
    <row r="327" spans="1:28" x14ac:dyDescent="0.3">
      <c r="A327" t="s">
        <v>1510</v>
      </c>
      <c r="B327" t="s">
        <v>173</v>
      </c>
      <c r="C327">
        <v>44</v>
      </c>
      <c r="D327" t="s">
        <v>127</v>
      </c>
      <c r="E327" t="s">
        <v>32</v>
      </c>
      <c r="F327" t="s">
        <v>63</v>
      </c>
      <c r="G327" t="s">
        <v>1511</v>
      </c>
      <c r="H327" t="s">
        <v>35</v>
      </c>
      <c r="I327" t="s">
        <v>36</v>
      </c>
      <c r="J327">
        <v>26</v>
      </c>
      <c r="K327">
        <v>23</v>
      </c>
      <c r="L327">
        <f t="shared" si="15"/>
        <v>3</v>
      </c>
      <c r="M327">
        <v>4</v>
      </c>
      <c r="N327">
        <v>20276</v>
      </c>
      <c r="O327" s="1">
        <f t="shared" si="16"/>
        <v>779.84615384615381</v>
      </c>
      <c r="P327" s="1">
        <f t="shared" si="17"/>
        <v>17936.461538461539</v>
      </c>
      <c r="Q327" s="1">
        <f>Table1[[#This Row],[Earned Basic Salary]]*20%</f>
        <v>3587.292307692308</v>
      </c>
      <c r="R327" s="1">
        <f>Table1[[#This Row],[Earned Basic Salary]]*10%</f>
        <v>1793.646153846154</v>
      </c>
      <c r="S327" s="1">
        <f>Table1[[#This Row],[Earned Basic Salary]]*12%</f>
        <v>2152.3753846153845</v>
      </c>
      <c r="T327" s="1">
        <f>200</f>
        <v>200</v>
      </c>
      <c r="U327" s="1">
        <f>Table1[[#This Row],[PF]]+Table1[[#This Row],[Professional Tax]]</f>
        <v>2352.3753846153845</v>
      </c>
      <c r="V327" s="1">
        <f>Table1[[#This Row],[Overtime Hours]]*200</f>
        <v>800</v>
      </c>
      <c r="W327" s="1">
        <f>Table1[[#This Row],[Earned Basic Salary]]+Table1[[#This Row],[HRA]]+Table1[[#This Row],[DA]]+Table1[[#This Row],[Overtime Pay]]</f>
        <v>24117.4</v>
      </c>
      <c r="X327" s="1">
        <f>Table1[[#This Row],[Gross Salary]]-Table1[[#This Row],[Total Deduction]]</f>
        <v>21765.024615384616</v>
      </c>
      <c r="Y327" t="s">
        <v>37</v>
      </c>
      <c r="Z327" t="s">
        <v>48</v>
      </c>
      <c r="AA327" t="s">
        <v>1512</v>
      </c>
      <c r="AB327" t="s">
        <v>1513</v>
      </c>
    </row>
    <row r="328" spans="1:28" x14ac:dyDescent="0.3">
      <c r="A328" t="s">
        <v>1514</v>
      </c>
      <c r="B328" t="s">
        <v>919</v>
      </c>
      <c r="C328">
        <v>44</v>
      </c>
      <c r="D328" t="s">
        <v>133</v>
      </c>
      <c r="E328" t="s">
        <v>45</v>
      </c>
      <c r="F328" t="s">
        <v>63</v>
      </c>
      <c r="G328" t="s">
        <v>1515</v>
      </c>
      <c r="H328" t="s">
        <v>35</v>
      </c>
      <c r="I328" t="s">
        <v>36</v>
      </c>
      <c r="J328">
        <v>26</v>
      </c>
      <c r="K328">
        <v>25</v>
      </c>
      <c r="L328">
        <f t="shared" si="15"/>
        <v>1</v>
      </c>
      <c r="M328">
        <v>7</v>
      </c>
      <c r="N328">
        <v>52766</v>
      </c>
      <c r="O328" s="1">
        <f t="shared" si="16"/>
        <v>2029.4615384615386</v>
      </c>
      <c r="P328" s="1">
        <f t="shared" si="17"/>
        <v>50736.538461538461</v>
      </c>
      <c r="Q328" s="1">
        <f>Table1[[#This Row],[Earned Basic Salary]]*20%</f>
        <v>10147.307692307693</v>
      </c>
      <c r="R328" s="1">
        <f>Table1[[#This Row],[Earned Basic Salary]]*10%</f>
        <v>5073.6538461538466</v>
      </c>
      <c r="S328" s="1">
        <f>Table1[[#This Row],[Earned Basic Salary]]*12%</f>
        <v>6088.3846153846152</v>
      </c>
      <c r="T328" s="1">
        <f>200</f>
        <v>200</v>
      </c>
      <c r="U328" s="1">
        <f>Table1[[#This Row],[PF]]+Table1[[#This Row],[Professional Tax]]</f>
        <v>6288.3846153846152</v>
      </c>
      <c r="V328" s="1">
        <f>Table1[[#This Row],[Overtime Hours]]*200</f>
        <v>1400</v>
      </c>
      <c r="W328" s="1">
        <f>Table1[[#This Row],[Earned Basic Salary]]+Table1[[#This Row],[HRA]]+Table1[[#This Row],[DA]]+Table1[[#This Row],[Overtime Pay]]</f>
        <v>67357.5</v>
      </c>
      <c r="X328" s="1">
        <f>Table1[[#This Row],[Gross Salary]]-Table1[[#This Row],[Total Deduction]]</f>
        <v>61069.115384615383</v>
      </c>
      <c r="Y328" t="s">
        <v>37</v>
      </c>
      <c r="Z328" t="s">
        <v>38</v>
      </c>
      <c r="AA328" t="s">
        <v>1516</v>
      </c>
      <c r="AB328" t="s">
        <v>1517</v>
      </c>
    </row>
    <row r="329" spans="1:28" x14ac:dyDescent="0.3">
      <c r="A329" t="s">
        <v>1518</v>
      </c>
      <c r="B329" t="s">
        <v>74</v>
      </c>
      <c r="C329">
        <v>45</v>
      </c>
      <c r="D329" t="s">
        <v>61</v>
      </c>
      <c r="E329" t="s">
        <v>54</v>
      </c>
      <c r="F329" t="s">
        <v>89</v>
      </c>
      <c r="G329" t="s">
        <v>1519</v>
      </c>
      <c r="H329" t="s">
        <v>35</v>
      </c>
      <c r="I329" t="s">
        <v>36</v>
      </c>
      <c r="J329">
        <v>26</v>
      </c>
      <c r="K329">
        <v>23</v>
      </c>
      <c r="L329">
        <f t="shared" si="15"/>
        <v>3</v>
      </c>
      <c r="M329">
        <v>7</v>
      </c>
      <c r="N329">
        <v>69650</v>
      </c>
      <c r="O329" s="1">
        <f t="shared" si="16"/>
        <v>2678.8461538461538</v>
      </c>
      <c r="P329" s="1">
        <f t="shared" si="17"/>
        <v>61613.461538461539</v>
      </c>
      <c r="Q329" s="1">
        <f>Table1[[#This Row],[Earned Basic Salary]]*20%</f>
        <v>12322.692307692309</v>
      </c>
      <c r="R329" s="1">
        <f>Table1[[#This Row],[Earned Basic Salary]]*10%</f>
        <v>6161.3461538461543</v>
      </c>
      <c r="S329" s="1">
        <f>Table1[[#This Row],[Earned Basic Salary]]*12%</f>
        <v>7393.6153846153848</v>
      </c>
      <c r="T329" s="1">
        <f>200</f>
        <v>200</v>
      </c>
      <c r="U329" s="1">
        <f>Table1[[#This Row],[PF]]+Table1[[#This Row],[Professional Tax]]</f>
        <v>7593.6153846153848</v>
      </c>
      <c r="V329" s="1">
        <f>Table1[[#This Row],[Overtime Hours]]*200</f>
        <v>1400</v>
      </c>
      <c r="W329" s="1">
        <f>Table1[[#This Row],[Earned Basic Salary]]+Table1[[#This Row],[HRA]]+Table1[[#This Row],[DA]]+Table1[[#This Row],[Overtime Pay]]</f>
        <v>81497.5</v>
      </c>
      <c r="X329" s="1">
        <f>Table1[[#This Row],[Gross Salary]]-Table1[[#This Row],[Total Deduction]]</f>
        <v>73903.88461538461</v>
      </c>
      <c r="Y329" t="s">
        <v>37</v>
      </c>
      <c r="Z329" t="s">
        <v>38</v>
      </c>
      <c r="AA329" t="s">
        <v>1520</v>
      </c>
      <c r="AB329" t="s">
        <v>1521</v>
      </c>
    </row>
    <row r="330" spans="1:28" x14ac:dyDescent="0.3">
      <c r="A330" t="s">
        <v>1522</v>
      </c>
      <c r="B330" t="s">
        <v>750</v>
      </c>
      <c r="C330">
        <v>25</v>
      </c>
      <c r="D330" t="s">
        <v>75</v>
      </c>
      <c r="E330" t="s">
        <v>54</v>
      </c>
      <c r="F330" t="s">
        <v>69</v>
      </c>
      <c r="G330" t="s">
        <v>1523</v>
      </c>
      <c r="H330" t="s">
        <v>35</v>
      </c>
      <c r="I330" t="s">
        <v>36</v>
      </c>
      <c r="J330">
        <v>26</v>
      </c>
      <c r="K330">
        <v>23</v>
      </c>
      <c r="L330">
        <f t="shared" si="15"/>
        <v>3</v>
      </c>
      <c r="M330">
        <v>2</v>
      </c>
      <c r="N330">
        <v>60101</v>
      </c>
      <c r="O330" s="1">
        <f t="shared" si="16"/>
        <v>2311.5769230769229</v>
      </c>
      <c r="P330" s="1">
        <f t="shared" si="17"/>
        <v>53166.269230769227</v>
      </c>
      <c r="Q330" s="1">
        <f>Table1[[#This Row],[Earned Basic Salary]]*20%</f>
        <v>10633.253846153846</v>
      </c>
      <c r="R330" s="1">
        <f>Table1[[#This Row],[Earned Basic Salary]]*10%</f>
        <v>5316.626923076923</v>
      </c>
      <c r="S330" s="1">
        <f>Table1[[#This Row],[Earned Basic Salary]]*12%</f>
        <v>6379.9523076923069</v>
      </c>
      <c r="T330" s="1">
        <f>200</f>
        <v>200</v>
      </c>
      <c r="U330" s="1">
        <f>Table1[[#This Row],[PF]]+Table1[[#This Row],[Professional Tax]]</f>
        <v>6579.9523076923069</v>
      </c>
      <c r="V330" s="1">
        <f>Table1[[#This Row],[Overtime Hours]]*200</f>
        <v>400</v>
      </c>
      <c r="W330" s="1">
        <f>Table1[[#This Row],[Earned Basic Salary]]+Table1[[#This Row],[HRA]]+Table1[[#This Row],[DA]]+Table1[[#This Row],[Overtime Pay]]</f>
        <v>69516.149999999994</v>
      </c>
      <c r="X330" s="1">
        <f>Table1[[#This Row],[Gross Salary]]-Table1[[#This Row],[Total Deduction]]</f>
        <v>62936.197692307687</v>
      </c>
      <c r="Y330" t="s">
        <v>37</v>
      </c>
      <c r="Z330" t="s">
        <v>106</v>
      </c>
      <c r="AA330" t="s">
        <v>1524</v>
      </c>
      <c r="AB330" t="s">
        <v>1525</v>
      </c>
    </row>
    <row r="331" spans="1:28" x14ac:dyDescent="0.3">
      <c r="A331" t="s">
        <v>1526</v>
      </c>
      <c r="B331" t="s">
        <v>1281</v>
      </c>
      <c r="C331">
        <v>24</v>
      </c>
      <c r="D331" t="s">
        <v>81</v>
      </c>
      <c r="E331" t="s">
        <v>82</v>
      </c>
      <c r="F331" t="s">
        <v>55</v>
      </c>
      <c r="G331" t="s">
        <v>1527</v>
      </c>
      <c r="H331" t="s">
        <v>35</v>
      </c>
      <c r="I331" t="s">
        <v>36</v>
      </c>
      <c r="J331">
        <v>26</v>
      </c>
      <c r="K331">
        <v>23</v>
      </c>
      <c r="L331">
        <f t="shared" si="15"/>
        <v>3</v>
      </c>
      <c r="M331">
        <v>18</v>
      </c>
      <c r="N331">
        <v>32296</v>
      </c>
      <c r="O331" s="1">
        <f t="shared" si="16"/>
        <v>1242.1538461538462</v>
      </c>
      <c r="P331" s="1">
        <f t="shared" si="17"/>
        <v>28569.538461538461</v>
      </c>
      <c r="Q331" s="1">
        <f>Table1[[#This Row],[Earned Basic Salary]]*20%</f>
        <v>5713.9076923076927</v>
      </c>
      <c r="R331" s="1">
        <f>Table1[[#This Row],[Earned Basic Salary]]*10%</f>
        <v>2856.9538461538464</v>
      </c>
      <c r="S331" s="1">
        <f>Table1[[#This Row],[Earned Basic Salary]]*12%</f>
        <v>3428.3446153846153</v>
      </c>
      <c r="T331" s="1">
        <f>200</f>
        <v>200</v>
      </c>
      <c r="U331" s="1">
        <f>Table1[[#This Row],[PF]]+Table1[[#This Row],[Professional Tax]]</f>
        <v>3628.3446153846153</v>
      </c>
      <c r="V331" s="1">
        <f>Table1[[#This Row],[Overtime Hours]]*200</f>
        <v>3600</v>
      </c>
      <c r="W331" s="1">
        <f>Table1[[#This Row],[Earned Basic Salary]]+Table1[[#This Row],[HRA]]+Table1[[#This Row],[DA]]+Table1[[#This Row],[Overtime Pay]]</f>
        <v>40740.400000000001</v>
      </c>
      <c r="X331" s="1">
        <f>Table1[[#This Row],[Gross Salary]]-Table1[[#This Row],[Total Deduction]]</f>
        <v>37112.055384615385</v>
      </c>
      <c r="Y331" t="s">
        <v>37</v>
      </c>
      <c r="Z331" t="s">
        <v>48</v>
      </c>
      <c r="AA331" t="s">
        <v>1528</v>
      </c>
      <c r="AB331" t="s">
        <v>1529</v>
      </c>
    </row>
    <row r="332" spans="1:28" x14ac:dyDescent="0.3">
      <c r="A332" t="s">
        <v>1530</v>
      </c>
      <c r="B332" t="s">
        <v>1021</v>
      </c>
      <c r="C332">
        <v>46</v>
      </c>
      <c r="D332" t="s">
        <v>53</v>
      </c>
      <c r="E332" t="s">
        <v>121</v>
      </c>
      <c r="F332" t="s">
        <v>89</v>
      </c>
      <c r="G332" t="s">
        <v>1531</v>
      </c>
      <c r="H332" t="s">
        <v>35</v>
      </c>
      <c r="I332" t="s">
        <v>36</v>
      </c>
      <c r="J332">
        <v>26</v>
      </c>
      <c r="K332">
        <v>24</v>
      </c>
      <c r="L332">
        <f t="shared" si="15"/>
        <v>2</v>
      </c>
      <c r="M332">
        <v>18</v>
      </c>
      <c r="N332">
        <v>41212</v>
      </c>
      <c r="O332" s="1">
        <f t="shared" si="16"/>
        <v>1585.0769230769231</v>
      </c>
      <c r="P332" s="1">
        <f t="shared" si="17"/>
        <v>38041.846153846156</v>
      </c>
      <c r="Q332" s="1">
        <f>Table1[[#This Row],[Earned Basic Salary]]*20%</f>
        <v>7608.3692307692318</v>
      </c>
      <c r="R332" s="1">
        <f>Table1[[#This Row],[Earned Basic Salary]]*10%</f>
        <v>3804.1846153846159</v>
      </c>
      <c r="S332" s="1">
        <f>Table1[[#This Row],[Earned Basic Salary]]*12%</f>
        <v>4565.0215384615385</v>
      </c>
      <c r="T332" s="1">
        <f>200</f>
        <v>200</v>
      </c>
      <c r="U332" s="1">
        <f>Table1[[#This Row],[PF]]+Table1[[#This Row],[Professional Tax]]</f>
        <v>4765.0215384615385</v>
      </c>
      <c r="V332" s="1">
        <f>Table1[[#This Row],[Overtime Hours]]*200</f>
        <v>3600</v>
      </c>
      <c r="W332" s="1">
        <f>Table1[[#This Row],[Earned Basic Salary]]+Table1[[#This Row],[HRA]]+Table1[[#This Row],[DA]]+Table1[[#This Row],[Overtime Pay]]</f>
        <v>53054.400000000001</v>
      </c>
      <c r="X332" s="1">
        <f>Table1[[#This Row],[Gross Salary]]-Table1[[#This Row],[Total Deduction]]</f>
        <v>48289.378461538465</v>
      </c>
      <c r="Y332" t="s">
        <v>37</v>
      </c>
      <c r="Z332" t="s">
        <v>106</v>
      </c>
      <c r="AA332" t="s">
        <v>1532</v>
      </c>
      <c r="AB332" t="s">
        <v>1533</v>
      </c>
    </row>
    <row r="333" spans="1:28" x14ac:dyDescent="0.3">
      <c r="A333" t="s">
        <v>1534</v>
      </c>
      <c r="B333" t="s">
        <v>579</v>
      </c>
      <c r="C333">
        <v>42</v>
      </c>
      <c r="D333" t="s">
        <v>31</v>
      </c>
      <c r="E333" t="s">
        <v>54</v>
      </c>
      <c r="F333" t="s">
        <v>55</v>
      </c>
      <c r="G333" t="s">
        <v>1408</v>
      </c>
      <c r="H333" t="s">
        <v>35</v>
      </c>
      <c r="I333" t="s">
        <v>36</v>
      </c>
      <c r="J333">
        <v>26</v>
      </c>
      <c r="K333">
        <v>23</v>
      </c>
      <c r="L333">
        <f t="shared" si="15"/>
        <v>3</v>
      </c>
      <c r="M333">
        <v>17</v>
      </c>
      <c r="N333">
        <v>38557</v>
      </c>
      <c r="O333" s="1">
        <f t="shared" si="16"/>
        <v>1482.9615384615386</v>
      </c>
      <c r="P333" s="1">
        <f t="shared" si="17"/>
        <v>34108.11538461539</v>
      </c>
      <c r="Q333" s="1">
        <f>Table1[[#This Row],[Earned Basic Salary]]*20%</f>
        <v>6821.6230769230788</v>
      </c>
      <c r="R333" s="1">
        <f>Table1[[#This Row],[Earned Basic Salary]]*10%</f>
        <v>3410.8115384615394</v>
      </c>
      <c r="S333" s="1">
        <f>Table1[[#This Row],[Earned Basic Salary]]*12%</f>
        <v>4092.9738461538468</v>
      </c>
      <c r="T333" s="1">
        <f>200</f>
        <v>200</v>
      </c>
      <c r="U333" s="1">
        <f>Table1[[#This Row],[PF]]+Table1[[#This Row],[Professional Tax]]</f>
        <v>4292.9738461538473</v>
      </c>
      <c r="V333" s="1">
        <f>Table1[[#This Row],[Overtime Hours]]*200</f>
        <v>3400</v>
      </c>
      <c r="W333" s="1">
        <f>Table1[[#This Row],[Earned Basic Salary]]+Table1[[#This Row],[HRA]]+Table1[[#This Row],[DA]]+Table1[[#This Row],[Overtime Pay]]</f>
        <v>47740.55</v>
      </c>
      <c r="X333" s="1">
        <f>Table1[[#This Row],[Gross Salary]]-Table1[[#This Row],[Total Deduction]]</f>
        <v>43447.576153846152</v>
      </c>
      <c r="Y333" t="s">
        <v>37</v>
      </c>
      <c r="Z333" t="s">
        <v>48</v>
      </c>
      <c r="AA333" t="s">
        <v>1535</v>
      </c>
      <c r="AB333" t="s">
        <v>1536</v>
      </c>
    </row>
    <row r="334" spans="1:28" x14ac:dyDescent="0.3">
      <c r="A334" t="s">
        <v>1537</v>
      </c>
      <c r="B334" t="s">
        <v>517</v>
      </c>
      <c r="C334">
        <v>22</v>
      </c>
      <c r="D334" t="s">
        <v>133</v>
      </c>
      <c r="E334" t="s">
        <v>32</v>
      </c>
      <c r="F334" t="s">
        <v>89</v>
      </c>
      <c r="G334" t="s">
        <v>1538</v>
      </c>
      <c r="H334" t="s">
        <v>35</v>
      </c>
      <c r="I334" t="s">
        <v>36</v>
      </c>
      <c r="J334">
        <v>26</v>
      </c>
      <c r="K334">
        <v>24</v>
      </c>
      <c r="L334">
        <f t="shared" si="15"/>
        <v>2</v>
      </c>
      <c r="M334">
        <v>3</v>
      </c>
      <c r="N334">
        <v>44795</v>
      </c>
      <c r="O334" s="1">
        <f t="shared" si="16"/>
        <v>1722.8846153846155</v>
      </c>
      <c r="P334" s="1">
        <f t="shared" si="17"/>
        <v>41349.230769230773</v>
      </c>
      <c r="Q334" s="1">
        <f>Table1[[#This Row],[Earned Basic Salary]]*20%</f>
        <v>8269.8461538461543</v>
      </c>
      <c r="R334" s="1">
        <f>Table1[[#This Row],[Earned Basic Salary]]*10%</f>
        <v>4134.9230769230771</v>
      </c>
      <c r="S334" s="1">
        <f>Table1[[#This Row],[Earned Basic Salary]]*12%</f>
        <v>4961.9076923076927</v>
      </c>
      <c r="T334" s="1">
        <f>200</f>
        <v>200</v>
      </c>
      <c r="U334" s="1">
        <f>Table1[[#This Row],[PF]]+Table1[[#This Row],[Professional Tax]]</f>
        <v>5161.9076923076927</v>
      </c>
      <c r="V334" s="1">
        <f>Table1[[#This Row],[Overtime Hours]]*200</f>
        <v>600</v>
      </c>
      <c r="W334" s="1">
        <f>Table1[[#This Row],[Earned Basic Salary]]+Table1[[#This Row],[HRA]]+Table1[[#This Row],[DA]]+Table1[[#This Row],[Overtime Pay]]</f>
        <v>54354.000000000007</v>
      </c>
      <c r="X334" s="1">
        <f>Table1[[#This Row],[Gross Salary]]-Table1[[#This Row],[Total Deduction]]</f>
        <v>49192.092307692314</v>
      </c>
      <c r="Y334" t="s">
        <v>37</v>
      </c>
      <c r="Z334" t="s">
        <v>48</v>
      </c>
      <c r="AA334" t="s">
        <v>1539</v>
      </c>
      <c r="AB334" t="s">
        <v>1540</v>
      </c>
    </row>
    <row r="335" spans="1:28" x14ac:dyDescent="0.3">
      <c r="A335" t="s">
        <v>1541</v>
      </c>
      <c r="B335" t="s">
        <v>1542</v>
      </c>
      <c r="C335">
        <v>36</v>
      </c>
      <c r="D335" t="s">
        <v>133</v>
      </c>
      <c r="E335" t="s">
        <v>54</v>
      </c>
      <c r="F335" t="s">
        <v>89</v>
      </c>
      <c r="G335" t="s">
        <v>1543</v>
      </c>
      <c r="H335" t="s">
        <v>35</v>
      </c>
      <c r="I335" t="s">
        <v>36</v>
      </c>
      <c r="J335">
        <v>26</v>
      </c>
      <c r="K335">
        <v>25</v>
      </c>
      <c r="L335">
        <f t="shared" si="15"/>
        <v>1</v>
      </c>
      <c r="M335">
        <v>13</v>
      </c>
      <c r="N335">
        <v>33762</v>
      </c>
      <c r="O335" s="1">
        <f t="shared" si="16"/>
        <v>1298.5384615384614</v>
      </c>
      <c r="P335" s="1">
        <f t="shared" si="17"/>
        <v>32463.461538461535</v>
      </c>
      <c r="Q335" s="1">
        <f>Table1[[#This Row],[Earned Basic Salary]]*20%</f>
        <v>6492.6923076923076</v>
      </c>
      <c r="R335" s="1">
        <f>Table1[[#This Row],[Earned Basic Salary]]*10%</f>
        <v>3246.3461538461538</v>
      </c>
      <c r="S335" s="1">
        <f>Table1[[#This Row],[Earned Basic Salary]]*12%</f>
        <v>3895.6153846153843</v>
      </c>
      <c r="T335" s="1">
        <f>200</f>
        <v>200</v>
      </c>
      <c r="U335" s="1">
        <f>Table1[[#This Row],[PF]]+Table1[[#This Row],[Professional Tax]]</f>
        <v>4095.6153846153843</v>
      </c>
      <c r="V335" s="1">
        <f>Table1[[#This Row],[Overtime Hours]]*200</f>
        <v>2600</v>
      </c>
      <c r="W335" s="1">
        <f>Table1[[#This Row],[Earned Basic Salary]]+Table1[[#This Row],[HRA]]+Table1[[#This Row],[DA]]+Table1[[#This Row],[Overtime Pay]]</f>
        <v>44802.5</v>
      </c>
      <c r="X335" s="1">
        <f>Table1[[#This Row],[Gross Salary]]-Table1[[#This Row],[Total Deduction]]</f>
        <v>40706.884615384617</v>
      </c>
      <c r="Y335" t="s">
        <v>37</v>
      </c>
      <c r="Z335" t="s">
        <v>106</v>
      </c>
      <c r="AA335" t="s">
        <v>1544</v>
      </c>
      <c r="AB335" t="s">
        <v>1545</v>
      </c>
    </row>
    <row r="336" spans="1:28" x14ac:dyDescent="0.3">
      <c r="A336" t="s">
        <v>1546</v>
      </c>
      <c r="B336" t="s">
        <v>1547</v>
      </c>
      <c r="C336">
        <v>24</v>
      </c>
      <c r="D336" t="s">
        <v>53</v>
      </c>
      <c r="E336" t="s">
        <v>45</v>
      </c>
      <c r="F336" t="s">
        <v>55</v>
      </c>
      <c r="G336" t="s">
        <v>1548</v>
      </c>
      <c r="H336" t="s">
        <v>35</v>
      </c>
      <c r="I336" t="s">
        <v>36</v>
      </c>
      <c r="J336">
        <v>26</v>
      </c>
      <c r="K336">
        <v>26</v>
      </c>
      <c r="L336">
        <f t="shared" si="15"/>
        <v>0</v>
      </c>
      <c r="M336">
        <v>17</v>
      </c>
      <c r="N336">
        <v>38917</v>
      </c>
      <c r="O336" s="1">
        <f t="shared" si="16"/>
        <v>1496.8076923076924</v>
      </c>
      <c r="P336" s="1">
        <f t="shared" si="17"/>
        <v>38917</v>
      </c>
      <c r="Q336" s="1">
        <f>Table1[[#This Row],[Earned Basic Salary]]*20%</f>
        <v>7783.4000000000005</v>
      </c>
      <c r="R336" s="1">
        <f>Table1[[#This Row],[Earned Basic Salary]]*10%</f>
        <v>3891.7000000000003</v>
      </c>
      <c r="S336" s="1">
        <f>Table1[[#This Row],[Earned Basic Salary]]*12%</f>
        <v>4670.04</v>
      </c>
      <c r="T336" s="1">
        <f>200</f>
        <v>200</v>
      </c>
      <c r="U336" s="1">
        <f>Table1[[#This Row],[PF]]+Table1[[#This Row],[Professional Tax]]</f>
        <v>4870.04</v>
      </c>
      <c r="V336" s="1">
        <f>Table1[[#This Row],[Overtime Hours]]*200</f>
        <v>3400</v>
      </c>
      <c r="W336" s="1">
        <f>Table1[[#This Row],[Earned Basic Salary]]+Table1[[#This Row],[HRA]]+Table1[[#This Row],[DA]]+Table1[[#This Row],[Overtime Pay]]</f>
        <v>53992.1</v>
      </c>
      <c r="X336" s="1">
        <f>Table1[[#This Row],[Gross Salary]]-Table1[[#This Row],[Total Deduction]]</f>
        <v>49122.06</v>
      </c>
      <c r="Y336" t="s">
        <v>37</v>
      </c>
      <c r="Z336" t="s">
        <v>38</v>
      </c>
      <c r="AA336" t="s">
        <v>1549</v>
      </c>
      <c r="AB336" t="s">
        <v>1550</v>
      </c>
    </row>
    <row r="337" spans="1:28" x14ac:dyDescent="0.3">
      <c r="A337" t="s">
        <v>1551</v>
      </c>
      <c r="B337" t="s">
        <v>110</v>
      </c>
      <c r="C337">
        <v>43</v>
      </c>
      <c r="D337" t="s">
        <v>75</v>
      </c>
      <c r="E337" t="s">
        <v>82</v>
      </c>
      <c r="F337" t="s">
        <v>83</v>
      </c>
      <c r="G337" t="s">
        <v>894</v>
      </c>
      <c r="H337" t="s">
        <v>35</v>
      </c>
      <c r="I337" t="s">
        <v>36</v>
      </c>
      <c r="J337">
        <v>26</v>
      </c>
      <c r="K337">
        <v>21</v>
      </c>
      <c r="L337">
        <f t="shared" si="15"/>
        <v>5</v>
      </c>
      <c r="M337">
        <v>16</v>
      </c>
      <c r="N337">
        <v>40642</v>
      </c>
      <c r="O337" s="1">
        <f t="shared" si="16"/>
        <v>1563.1538461538462</v>
      </c>
      <c r="P337" s="1">
        <f t="shared" si="17"/>
        <v>32826.230769230773</v>
      </c>
      <c r="Q337" s="1">
        <f>Table1[[#This Row],[Earned Basic Salary]]*20%</f>
        <v>6565.2461538461548</v>
      </c>
      <c r="R337" s="1">
        <f>Table1[[#This Row],[Earned Basic Salary]]*10%</f>
        <v>3282.6230769230774</v>
      </c>
      <c r="S337" s="1">
        <f>Table1[[#This Row],[Earned Basic Salary]]*12%</f>
        <v>3939.1476923076925</v>
      </c>
      <c r="T337" s="1">
        <f>200</f>
        <v>200</v>
      </c>
      <c r="U337" s="1">
        <f>Table1[[#This Row],[PF]]+Table1[[#This Row],[Professional Tax]]</f>
        <v>4139.1476923076925</v>
      </c>
      <c r="V337" s="1">
        <f>Table1[[#This Row],[Overtime Hours]]*200</f>
        <v>3200</v>
      </c>
      <c r="W337" s="1">
        <f>Table1[[#This Row],[Earned Basic Salary]]+Table1[[#This Row],[HRA]]+Table1[[#This Row],[DA]]+Table1[[#This Row],[Overtime Pay]]</f>
        <v>45874.100000000006</v>
      </c>
      <c r="X337" s="1">
        <f>Table1[[#This Row],[Gross Salary]]-Table1[[#This Row],[Total Deduction]]</f>
        <v>41734.952307692314</v>
      </c>
      <c r="Y337" t="s">
        <v>37</v>
      </c>
      <c r="Z337" t="s">
        <v>48</v>
      </c>
      <c r="AA337" t="s">
        <v>1552</v>
      </c>
      <c r="AB337" t="s">
        <v>1553</v>
      </c>
    </row>
    <row r="338" spans="1:28" x14ac:dyDescent="0.3">
      <c r="A338" t="s">
        <v>1554</v>
      </c>
      <c r="B338" t="s">
        <v>138</v>
      </c>
      <c r="C338">
        <v>51</v>
      </c>
      <c r="D338" t="s">
        <v>81</v>
      </c>
      <c r="E338" t="s">
        <v>62</v>
      </c>
      <c r="F338" t="s">
        <v>83</v>
      </c>
      <c r="G338" t="s">
        <v>1555</v>
      </c>
      <c r="H338" t="s">
        <v>35</v>
      </c>
      <c r="I338" t="s">
        <v>36</v>
      </c>
      <c r="J338">
        <v>26</v>
      </c>
      <c r="K338">
        <v>24</v>
      </c>
      <c r="L338">
        <f t="shared" si="15"/>
        <v>2</v>
      </c>
      <c r="M338">
        <v>15</v>
      </c>
      <c r="N338">
        <v>63698</v>
      </c>
      <c r="O338" s="1">
        <f t="shared" si="16"/>
        <v>2449.9230769230771</v>
      </c>
      <c r="P338" s="1">
        <f t="shared" si="17"/>
        <v>58798.153846153851</v>
      </c>
      <c r="Q338" s="1">
        <f>Table1[[#This Row],[Earned Basic Salary]]*20%</f>
        <v>11759.630769230771</v>
      </c>
      <c r="R338" s="1">
        <f>Table1[[#This Row],[Earned Basic Salary]]*10%</f>
        <v>5879.8153846153855</v>
      </c>
      <c r="S338" s="1">
        <f>Table1[[#This Row],[Earned Basic Salary]]*12%</f>
        <v>7055.7784615384617</v>
      </c>
      <c r="T338" s="1">
        <f>200</f>
        <v>200</v>
      </c>
      <c r="U338" s="1">
        <f>Table1[[#This Row],[PF]]+Table1[[#This Row],[Professional Tax]]</f>
        <v>7255.7784615384617</v>
      </c>
      <c r="V338" s="1">
        <f>Table1[[#This Row],[Overtime Hours]]*200</f>
        <v>3000</v>
      </c>
      <c r="W338" s="1">
        <f>Table1[[#This Row],[Earned Basic Salary]]+Table1[[#This Row],[HRA]]+Table1[[#This Row],[DA]]+Table1[[#This Row],[Overtime Pay]]</f>
        <v>79437.600000000006</v>
      </c>
      <c r="X338" s="1">
        <f>Table1[[#This Row],[Gross Salary]]-Table1[[#This Row],[Total Deduction]]</f>
        <v>72181.821538461547</v>
      </c>
      <c r="Y338" t="s">
        <v>37</v>
      </c>
      <c r="Z338" t="s">
        <v>38</v>
      </c>
      <c r="AA338" t="s">
        <v>1556</v>
      </c>
      <c r="AB338" t="s">
        <v>1557</v>
      </c>
    </row>
    <row r="339" spans="1:28" x14ac:dyDescent="0.3">
      <c r="A339" t="s">
        <v>1558</v>
      </c>
      <c r="B339" t="s">
        <v>755</v>
      </c>
      <c r="C339">
        <v>48</v>
      </c>
      <c r="D339" t="s">
        <v>133</v>
      </c>
      <c r="E339" t="s">
        <v>62</v>
      </c>
      <c r="F339" t="s">
        <v>83</v>
      </c>
      <c r="G339" t="s">
        <v>1559</v>
      </c>
      <c r="H339" t="s">
        <v>35</v>
      </c>
      <c r="I339" t="s">
        <v>36</v>
      </c>
      <c r="J339">
        <v>26</v>
      </c>
      <c r="K339">
        <v>23</v>
      </c>
      <c r="L339">
        <f t="shared" si="15"/>
        <v>3</v>
      </c>
      <c r="M339">
        <v>14</v>
      </c>
      <c r="N339">
        <v>32286</v>
      </c>
      <c r="O339" s="1">
        <f t="shared" si="16"/>
        <v>1241.7692307692307</v>
      </c>
      <c r="P339" s="1">
        <f t="shared" si="17"/>
        <v>28560.692307692305</v>
      </c>
      <c r="Q339" s="1">
        <f>Table1[[#This Row],[Earned Basic Salary]]*20%</f>
        <v>5712.1384615384613</v>
      </c>
      <c r="R339" s="1">
        <f>Table1[[#This Row],[Earned Basic Salary]]*10%</f>
        <v>2856.0692307692307</v>
      </c>
      <c r="S339" s="1">
        <f>Table1[[#This Row],[Earned Basic Salary]]*12%</f>
        <v>3427.2830769230764</v>
      </c>
      <c r="T339" s="1">
        <f>200</f>
        <v>200</v>
      </c>
      <c r="U339" s="1">
        <f>Table1[[#This Row],[PF]]+Table1[[#This Row],[Professional Tax]]</f>
        <v>3627.2830769230764</v>
      </c>
      <c r="V339" s="1">
        <f>Table1[[#This Row],[Overtime Hours]]*200</f>
        <v>2800</v>
      </c>
      <c r="W339" s="1">
        <f>Table1[[#This Row],[Earned Basic Salary]]+Table1[[#This Row],[HRA]]+Table1[[#This Row],[DA]]+Table1[[#This Row],[Overtime Pay]]</f>
        <v>39928.899999999994</v>
      </c>
      <c r="X339" s="1">
        <f>Table1[[#This Row],[Gross Salary]]-Table1[[#This Row],[Total Deduction]]</f>
        <v>36301.616923076916</v>
      </c>
      <c r="Y339" t="s">
        <v>37</v>
      </c>
      <c r="Z339" t="s">
        <v>38</v>
      </c>
      <c r="AA339" t="s">
        <v>1560</v>
      </c>
      <c r="AB339" t="s">
        <v>1561</v>
      </c>
    </row>
    <row r="340" spans="1:28" x14ac:dyDescent="0.3">
      <c r="A340" t="s">
        <v>1562</v>
      </c>
      <c r="B340" t="s">
        <v>245</v>
      </c>
      <c r="C340">
        <v>30</v>
      </c>
      <c r="D340" t="s">
        <v>31</v>
      </c>
      <c r="E340" t="s">
        <v>82</v>
      </c>
      <c r="F340" t="s">
        <v>63</v>
      </c>
      <c r="G340" t="s">
        <v>1563</v>
      </c>
      <c r="H340" t="s">
        <v>35</v>
      </c>
      <c r="I340" t="s">
        <v>36</v>
      </c>
      <c r="J340">
        <v>26</v>
      </c>
      <c r="K340">
        <v>24</v>
      </c>
      <c r="L340">
        <f t="shared" si="15"/>
        <v>2</v>
      </c>
      <c r="M340">
        <v>10</v>
      </c>
      <c r="N340">
        <v>78466</v>
      </c>
      <c r="O340" s="1">
        <f t="shared" si="16"/>
        <v>3017.9230769230771</v>
      </c>
      <c r="P340" s="1">
        <f t="shared" si="17"/>
        <v>72430.153846153844</v>
      </c>
      <c r="Q340" s="1">
        <f>Table1[[#This Row],[Earned Basic Salary]]*20%</f>
        <v>14486.030769230769</v>
      </c>
      <c r="R340" s="1">
        <f>Table1[[#This Row],[Earned Basic Salary]]*10%</f>
        <v>7243.0153846153844</v>
      </c>
      <c r="S340" s="1">
        <f>Table1[[#This Row],[Earned Basic Salary]]*12%</f>
        <v>8691.6184615384609</v>
      </c>
      <c r="T340" s="1">
        <f>200</f>
        <v>200</v>
      </c>
      <c r="U340" s="1">
        <f>Table1[[#This Row],[PF]]+Table1[[#This Row],[Professional Tax]]</f>
        <v>8891.6184615384609</v>
      </c>
      <c r="V340" s="1">
        <f>Table1[[#This Row],[Overtime Hours]]*200</f>
        <v>2000</v>
      </c>
      <c r="W340" s="1">
        <f>Table1[[#This Row],[Earned Basic Salary]]+Table1[[#This Row],[HRA]]+Table1[[#This Row],[DA]]+Table1[[#This Row],[Overtime Pay]]</f>
        <v>96159.2</v>
      </c>
      <c r="X340" s="1">
        <f>Table1[[#This Row],[Gross Salary]]-Table1[[#This Row],[Total Deduction]]</f>
        <v>87267.581538461542</v>
      </c>
      <c r="Y340" t="s">
        <v>37</v>
      </c>
      <c r="Z340" t="s">
        <v>38</v>
      </c>
      <c r="AA340" t="s">
        <v>1564</v>
      </c>
      <c r="AB340" t="s">
        <v>1565</v>
      </c>
    </row>
    <row r="341" spans="1:28" x14ac:dyDescent="0.3">
      <c r="A341" t="s">
        <v>1566</v>
      </c>
      <c r="B341" t="s">
        <v>722</v>
      </c>
      <c r="C341">
        <v>36</v>
      </c>
      <c r="D341" t="s">
        <v>127</v>
      </c>
      <c r="E341" t="s">
        <v>62</v>
      </c>
      <c r="F341" t="s">
        <v>83</v>
      </c>
      <c r="G341" t="s">
        <v>1567</v>
      </c>
      <c r="H341" t="s">
        <v>35</v>
      </c>
      <c r="I341" t="s">
        <v>36</v>
      </c>
      <c r="J341">
        <v>26</v>
      </c>
      <c r="K341">
        <v>23</v>
      </c>
      <c r="L341">
        <f t="shared" si="15"/>
        <v>3</v>
      </c>
      <c r="M341">
        <v>9</v>
      </c>
      <c r="N341">
        <v>69421</v>
      </c>
      <c r="O341" s="1">
        <f t="shared" si="16"/>
        <v>2670.0384615384614</v>
      </c>
      <c r="P341" s="1">
        <f t="shared" si="17"/>
        <v>61410.88461538461</v>
      </c>
      <c r="Q341" s="1">
        <f>Table1[[#This Row],[Earned Basic Salary]]*20%</f>
        <v>12282.176923076922</v>
      </c>
      <c r="R341" s="1">
        <f>Table1[[#This Row],[Earned Basic Salary]]*10%</f>
        <v>6141.0884615384612</v>
      </c>
      <c r="S341" s="1">
        <f>Table1[[#This Row],[Earned Basic Salary]]*12%</f>
        <v>7369.3061538461525</v>
      </c>
      <c r="T341" s="1">
        <f>200</f>
        <v>200</v>
      </c>
      <c r="U341" s="1">
        <f>Table1[[#This Row],[PF]]+Table1[[#This Row],[Professional Tax]]</f>
        <v>7569.3061538461525</v>
      </c>
      <c r="V341" s="1">
        <f>Table1[[#This Row],[Overtime Hours]]*200</f>
        <v>1800</v>
      </c>
      <c r="W341" s="1">
        <f>Table1[[#This Row],[Earned Basic Salary]]+Table1[[#This Row],[HRA]]+Table1[[#This Row],[DA]]+Table1[[#This Row],[Overtime Pay]]</f>
        <v>81634.149999999994</v>
      </c>
      <c r="X341" s="1">
        <f>Table1[[#This Row],[Gross Salary]]-Table1[[#This Row],[Total Deduction]]</f>
        <v>74064.843846153846</v>
      </c>
      <c r="Y341" t="s">
        <v>37</v>
      </c>
      <c r="Z341" t="s">
        <v>106</v>
      </c>
      <c r="AA341" t="s">
        <v>1568</v>
      </c>
      <c r="AB341" t="s">
        <v>1569</v>
      </c>
    </row>
    <row r="342" spans="1:28" x14ac:dyDescent="0.3">
      <c r="A342" t="s">
        <v>1570</v>
      </c>
      <c r="B342" t="s">
        <v>153</v>
      </c>
      <c r="C342">
        <v>52</v>
      </c>
      <c r="D342" t="s">
        <v>75</v>
      </c>
      <c r="E342" t="s">
        <v>45</v>
      </c>
      <c r="F342" t="s">
        <v>63</v>
      </c>
      <c r="G342" t="s">
        <v>1495</v>
      </c>
      <c r="H342" t="s">
        <v>35</v>
      </c>
      <c r="I342" t="s">
        <v>36</v>
      </c>
      <c r="J342">
        <v>26</v>
      </c>
      <c r="K342">
        <v>24</v>
      </c>
      <c r="L342">
        <f t="shared" si="15"/>
        <v>2</v>
      </c>
      <c r="M342">
        <v>17</v>
      </c>
      <c r="N342">
        <v>59393</v>
      </c>
      <c r="O342" s="1">
        <f t="shared" si="16"/>
        <v>2284.3461538461538</v>
      </c>
      <c r="P342" s="1">
        <f t="shared" si="17"/>
        <v>54824.307692307688</v>
      </c>
      <c r="Q342" s="1">
        <f>Table1[[#This Row],[Earned Basic Salary]]*20%</f>
        <v>10964.861538461539</v>
      </c>
      <c r="R342" s="1">
        <f>Table1[[#This Row],[Earned Basic Salary]]*10%</f>
        <v>5482.4307692307693</v>
      </c>
      <c r="S342" s="1">
        <f>Table1[[#This Row],[Earned Basic Salary]]*12%</f>
        <v>6578.9169230769221</v>
      </c>
      <c r="T342" s="1">
        <f>200</f>
        <v>200</v>
      </c>
      <c r="U342" s="1">
        <f>Table1[[#This Row],[PF]]+Table1[[#This Row],[Professional Tax]]</f>
        <v>6778.9169230769221</v>
      </c>
      <c r="V342" s="1">
        <f>Table1[[#This Row],[Overtime Hours]]*200</f>
        <v>3400</v>
      </c>
      <c r="W342" s="1">
        <f>Table1[[#This Row],[Earned Basic Salary]]+Table1[[#This Row],[HRA]]+Table1[[#This Row],[DA]]+Table1[[#This Row],[Overtime Pay]]</f>
        <v>74671.599999999991</v>
      </c>
      <c r="X342" s="1">
        <f>Table1[[#This Row],[Gross Salary]]-Table1[[#This Row],[Total Deduction]]</f>
        <v>67892.683076923073</v>
      </c>
      <c r="Y342" t="s">
        <v>37</v>
      </c>
      <c r="Z342" t="s">
        <v>95</v>
      </c>
      <c r="AA342" t="s">
        <v>1571</v>
      </c>
      <c r="AB342" t="s">
        <v>1572</v>
      </c>
    </row>
    <row r="343" spans="1:28" x14ac:dyDescent="0.3">
      <c r="A343" t="s">
        <v>1573</v>
      </c>
      <c r="B343" t="s">
        <v>1574</v>
      </c>
      <c r="C343">
        <v>38</v>
      </c>
      <c r="D343" t="s">
        <v>127</v>
      </c>
      <c r="E343" t="s">
        <v>121</v>
      </c>
      <c r="F343" t="s">
        <v>83</v>
      </c>
      <c r="G343" t="s">
        <v>1575</v>
      </c>
      <c r="H343" t="s">
        <v>35</v>
      </c>
      <c r="I343" t="s">
        <v>36</v>
      </c>
      <c r="J343">
        <v>26</v>
      </c>
      <c r="K343">
        <v>23</v>
      </c>
      <c r="L343">
        <f t="shared" si="15"/>
        <v>3</v>
      </c>
      <c r="M343">
        <v>1</v>
      </c>
      <c r="N343">
        <v>41363</v>
      </c>
      <c r="O343" s="1">
        <f t="shared" si="16"/>
        <v>1590.8846153846155</v>
      </c>
      <c r="P343" s="1">
        <f t="shared" si="17"/>
        <v>36590.346153846156</v>
      </c>
      <c r="Q343" s="1">
        <f>Table1[[#This Row],[Earned Basic Salary]]*20%</f>
        <v>7318.0692307692316</v>
      </c>
      <c r="R343" s="1">
        <f>Table1[[#This Row],[Earned Basic Salary]]*10%</f>
        <v>3659.0346153846158</v>
      </c>
      <c r="S343" s="1">
        <f>Table1[[#This Row],[Earned Basic Salary]]*12%</f>
        <v>4390.8415384615382</v>
      </c>
      <c r="T343" s="1">
        <f>200</f>
        <v>200</v>
      </c>
      <c r="U343" s="1">
        <f>Table1[[#This Row],[PF]]+Table1[[#This Row],[Professional Tax]]</f>
        <v>4590.8415384615382</v>
      </c>
      <c r="V343" s="1">
        <f>Table1[[#This Row],[Overtime Hours]]*200</f>
        <v>200</v>
      </c>
      <c r="W343" s="1">
        <f>Table1[[#This Row],[Earned Basic Salary]]+Table1[[#This Row],[HRA]]+Table1[[#This Row],[DA]]+Table1[[#This Row],[Overtime Pay]]</f>
        <v>47767.450000000004</v>
      </c>
      <c r="X343" s="1">
        <f>Table1[[#This Row],[Gross Salary]]-Table1[[#This Row],[Total Deduction]]</f>
        <v>43176.608461538468</v>
      </c>
      <c r="Y343" t="s">
        <v>37</v>
      </c>
      <c r="Z343" t="s">
        <v>95</v>
      </c>
      <c r="AA343" t="s">
        <v>1576</v>
      </c>
      <c r="AB343" t="s">
        <v>1577</v>
      </c>
    </row>
    <row r="344" spans="1:28" x14ac:dyDescent="0.3">
      <c r="A344" t="s">
        <v>1578</v>
      </c>
      <c r="B344" t="s">
        <v>1579</v>
      </c>
      <c r="C344">
        <v>51</v>
      </c>
      <c r="D344" t="s">
        <v>133</v>
      </c>
      <c r="E344" t="s">
        <v>62</v>
      </c>
      <c r="F344" t="s">
        <v>89</v>
      </c>
      <c r="G344" t="s">
        <v>1580</v>
      </c>
      <c r="H344" t="s">
        <v>35</v>
      </c>
      <c r="I344" t="s">
        <v>36</v>
      </c>
      <c r="J344">
        <v>26</v>
      </c>
      <c r="K344">
        <v>25</v>
      </c>
      <c r="L344">
        <f t="shared" si="15"/>
        <v>1</v>
      </c>
      <c r="M344">
        <v>0</v>
      </c>
      <c r="N344">
        <v>37597</v>
      </c>
      <c r="O344" s="1">
        <f t="shared" si="16"/>
        <v>1446.0384615384614</v>
      </c>
      <c r="P344" s="1">
        <f t="shared" si="17"/>
        <v>36150.961538461539</v>
      </c>
      <c r="Q344" s="1">
        <f>Table1[[#This Row],[Earned Basic Salary]]*20%</f>
        <v>7230.1923076923085</v>
      </c>
      <c r="R344" s="1">
        <f>Table1[[#This Row],[Earned Basic Salary]]*10%</f>
        <v>3615.0961538461543</v>
      </c>
      <c r="S344" s="1">
        <f>Table1[[#This Row],[Earned Basic Salary]]*12%</f>
        <v>4338.1153846153848</v>
      </c>
      <c r="T344" s="1">
        <f>200</f>
        <v>200</v>
      </c>
      <c r="U344" s="1">
        <f>Table1[[#This Row],[PF]]+Table1[[#This Row],[Professional Tax]]</f>
        <v>4538.1153846153848</v>
      </c>
      <c r="V344" s="1">
        <f>Table1[[#This Row],[Overtime Hours]]*200</f>
        <v>0</v>
      </c>
      <c r="W344" s="1">
        <f>Table1[[#This Row],[Earned Basic Salary]]+Table1[[#This Row],[HRA]]+Table1[[#This Row],[DA]]+Table1[[#This Row],[Overtime Pay]]</f>
        <v>46996.25</v>
      </c>
      <c r="X344" s="1">
        <f>Table1[[#This Row],[Gross Salary]]-Table1[[#This Row],[Total Deduction]]</f>
        <v>42458.134615384617</v>
      </c>
      <c r="Y344" t="s">
        <v>37</v>
      </c>
      <c r="Z344" t="s">
        <v>95</v>
      </c>
      <c r="AA344" t="s">
        <v>1581</v>
      </c>
      <c r="AB344" t="s">
        <v>1582</v>
      </c>
    </row>
    <row r="345" spans="1:28" x14ac:dyDescent="0.3">
      <c r="A345" t="s">
        <v>1583</v>
      </c>
      <c r="B345" t="s">
        <v>774</v>
      </c>
      <c r="C345">
        <v>48</v>
      </c>
      <c r="D345" t="s">
        <v>133</v>
      </c>
      <c r="E345" t="s">
        <v>62</v>
      </c>
      <c r="F345" t="s">
        <v>55</v>
      </c>
      <c r="G345" t="s">
        <v>1584</v>
      </c>
      <c r="H345" t="s">
        <v>35</v>
      </c>
      <c r="I345" t="s">
        <v>36</v>
      </c>
      <c r="J345">
        <v>26</v>
      </c>
      <c r="K345">
        <v>23</v>
      </c>
      <c r="L345">
        <f t="shared" si="15"/>
        <v>3</v>
      </c>
      <c r="M345">
        <v>0</v>
      </c>
      <c r="N345">
        <v>53900</v>
      </c>
      <c r="O345" s="1">
        <f t="shared" si="16"/>
        <v>2073.0769230769229</v>
      </c>
      <c r="P345" s="1">
        <f t="shared" si="17"/>
        <v>47680.769230769227</v>
      </c>
      <c r="Q345" s="1">
        <f>Table1[[#This Row],[Earned Basic Salary]]*20%</f>
        <v>9536.1538461538457</v>
      </c>
      <c r="R345" s="1">
        <f>Table1[[#This Row],[Earned Basic Salary]]*10%</f>
        <v>4768.0769230769229</v>
      </c>
      <c r="S345" s="1">
        <f>Table1[[#This Row],[Earned Basic Salary]]*12%</f>
        <v>5721.6923076923067</v>
      </c>
      <c r="T345" s="1">
        <f>200</f>
        <v>200</v>
      </c>
      <c r="U345" s="1">
        <f>Table1[[#This Row],[PF]]+Table1[[#This Row],[Professional Tax]]</f>
        <v>5921.6923076923067</v>
      </c>
      <c r="V345" s="1">
        <f>Table1[[#This Row],[Overtime Hours]]*200</f>
        <v>0</v>
      </c>
      <c r="W345" s="1">
        <f>Table1[[#This Row],[Earned Basic Salary]]+Table1[[#This Row],[HRA]]+Table1[[#This Row],[DA]]+Table1[[#This Row],[Overtime Pay]]</f>
        <v>61984.999999999993</v>
      </c>
      <c r="X345" s="1">
        <f>Table1[[#This Row],[Gross Salary]]-Table1[[#This Row],[Total Deduction]]</f>
        <v>56063.307692307688</v>
      </c>
      <c r="Y345" t="s">
        <v>37</v>
      </c>
      <c r="Z345" t="s">
        <v>48</v>
      </c>
      <c r="AA345" t="s">
        <v>1585</v>
      </c>
      <c r="AB345" t="s">
        <v>1586</v>
      </c>
    </row>
    <row r="346" spans="1:28" x14ac:dyDescent="0.3">
      <c r="A346" t="s">
        <v>1587</v>
      </c>
      <c r="B346" t="s">
        <v>1072</v>
      </c>
      <c r="C346">
        <v>46</v>
      </c>
      <c r="D346" t="s">
        <v>31</v>
      </c>
      <c r="E346" t="s">
        <v>82</v>
      </c>
      <c r="F346" t="s">
        <v>89</v>
      </c>
      <c r="G346" t="s">
        <v>144</v>
      </c>
      <c r="H346" t="s">
        <v>35</v>
      </c>
      <c r="I346" t="s">
        <v>36</v>
      </c>
      <c r="J346">
        <v>26</v>
      </c>
      <c r="K346">
        <v>25</v>
      </c>
      <c r="L346">
        <f t="shared" si="15"/>
        <v>1</v>
      </c>
      <c r="M346">
        <v>14</v>
      </c>
      <c r="N346">
        <v>61597</v>
      </c>
      <c r="O346" s="1">
        <f t="shared" si="16"/>
        <v>2369.1153846153848</v>
      </c>
      <c r="P346" s="1">
        <f t="shared" si="17"/>
        <v>59227.884615384617</v>
      </c>
      <c r="Q346" s="1">
        <f>Table1[[#This Row],[Earned Basic Salary]]*20%</f>
        <v>11845.576923076924</v>
      </c>
      <c r="R346" s="1">
        <f>Table1[[#This Row],[Earned Basic Salary]]*10%</f>
        <v>5922.7884615384619</v>
      </c>
      <c r="S346" s="1">
        <f>Table1[[#This Row],[Earned Basic Salary]]*12%</f>
        <v>7107.3461538461534</v>
      </c>
      <c r="T346" s="1">
        <f>200</f>
        <v>200</v>
      </c>
      <c r="U346" s="1">
        <f>Table1[[#This Row],[PF]]+Table1[[#This Row],[Professional Tax]]</f>
        <v>7307.3461538461534</v>
      </c>
      <c r="V346" s="1">
        <f>Table1[[#This Row],[Overtime Hours]]*200</f>
        <v>2800</v>
      </c>
      <c r="W346" s="1">
        <f>Table1[[#This Row],[Earned Basic Salary]]+Table1[[#This Row],[HRA]]+Table1[[#This Row],[DA]]+Table1[[#This Row],[Overtime Pay]]</f>
        <v>79796.250000000015</v>
      </c>
      <c r="X346" s="1">
        <f>Table1[[#This Row],[Gross Salary]]-Table1[[#This Row],[Total Deduction]]</f>
        <v>72488.903846153858</v>
      </c>
      <c r="Y346" t="s">
        <v>37</v>
      </c>
      <c r="Z346" t="s">
        <v>48</v>
      </c>
      <c r="AA346" t="s">
        <v>1588</v>
      </c>
      <c r="AB346" t="s">
        <v>1589</v>
      </c>
    </row>
    <row r="347" spans="1:28" x14ac:dyDescent="0.3">
      <c r="A347" t="s">
        <v>1590</v>
      </c>
      <c r="B347" t="s">
        <v>324</v>
      </c>
      <c r="C347">
        <v>39</v>
      </c>
      <c r="D347" t="s">
        <v>81</v>
      </c>
      <c r="E347" t="s">
        <v>62</v>
      </c>
      <c r="F347" t="s">
        <v>55</v>
      </c>
      <c r="G347" t="s">
        <v>466</v>
      </c>
      <c r="H347" t="s">
        <v>35</v>
      </c>
      <c r="I347" t="s">
        <v>36</v>
      </c>
      <c r="J347">
        <v>26</v>
      </c>
      <c r="K347">
        <v>22</v>
      </c>
      <c r="L347">
        <f t="shared" si="15"/>
        <v>4</v>
      </c>
      <c r="M347">
        <v>8</v>
      </c>
      <c r="N347">
        <v>44430</v>
      </c>
      <c r="O347" s="1">
        <f t="shared" si="16"/>
        <v>1708.8461538461538</v>
      </c>
      <c r="P347" s="1">
        <f t="shared" si="17"/>
        <v>37594.615384615383</v>
      </c>
      <c r="Q347" s="1">
        <f>Table1[[#This Row],[Earned Basic Salary]]*20%</f>
        <v>7518.9230769230771</v>
      </c>
      <c r="R347" s="1">
        <f>Table1[[#This Row],[Earned Basic Salary]]*10%</f>
        <v>3759.4615384615386</v>
      </c>
      <c r="S347" s="1">
        <f>Table1[[#This Row],[Earned Basic Salary]]*12%</f>
        <v>4511.3538461538456</v>
      </c>
      <c r="T347" s="1">
        <f>200</f>
        <v>200</v>
      </c>
      <c r="U347" s="1">
        <f>Table1[[#This Row],[PF]]+Table1[[#This Row],[Professional Tax]]</f>
        <v>4711.3538461538456</v>
      </c>
      <c r="V347" s="1">
        <f>Table1[[#This Row],[Overtime Hours]]*200</f>
        <v>1600</v>
      </c>
      <c r="W347" s="1">
        <f>Table1[[#This Row],[Earned Basic Salary]]+Table1[[#This Row],[HRA]]+Table1[[#This Row],[DA]]+Table1[[#This Row],[Overtime Pay]]</f>
        <v>50473</v>
      </c>
      <c r="X347" s="1">
        <f>Table1[[#This Row],[Gross Salary]]-Table1[[#This Row],[Total Deduction]]</f>
        <v>45761.646153846152</v>
      </c>
      <c r="Y347" t="s">
        <v>37</v>
      </c>
      <c r="Z347" t="s">
        <v>95</v>
      </c>
      <c r="AA347" t="s">
        <v>1591</v>
      </c>
      <c r="AB347" t="s">
        <v>1592</v>
      </c>
    </row>
    <row r="348" spans="1:28" x14ac:dyDescent="0.3">
      <c r="A348" t="s">
        <v>1593</v>
      </c>
      <c r="B348" t="s">
        <v>755</v>
      </c>
      <c r="C348">
        <v>53</v>
      </c>
      <c r="D348" t="s">
        <v>53</v>
      </c>
      <c r="E348" t="s">
        <v>62</v>
      </c>
      <c r="F348" t="s">
        <v>46</v>
      </c>
      <c r="G348" t="s">
        <v>1594</v>
      </c>
      <c r="H348" t="s">
        <v>35</v>
      </c>
      <c r="I348" t="s">
        <v>36</v>
      </c>
      <c r="J348">
        <v>26</v>
      </c>
      <c r="K348">
        <v>23</v>
      </c>
      <c r="L348">
        <f t="shared" si="15"/>
        <v>3</v>
      </c>
      <c r="M348">
        <v>16</v>
      </c>
      <c r="N348">
        <v>47529</v>
      </c>
      <c r="O348" s="1">
        <f t="shared" si="16"/>
        <v>1828.0384615384614</v>
      </c>
      <c r="P348" s="1">
        <f t="shared" si="17"/>
        <v>42044.88461538461</v>
      </c>
      <c r="Q348" s="1">
        <f>Table1[[#This Row],[Earned Basic Salary]]*20%</f>
        <v>8408.9769230769216</v>
      </c>
      <c r="R348" s="1">
        <f>Table1[[#This Row],[Earned Basic Salary]]*10%</f>
        <v>4204.4884615384608</v>
      </c>
      <c r="S348" s="1">
        <f>Table1[[#This Row],[Earned Basic Salary]]*12%</f>
        <v>5045.3861538461533</v>
      </c>
      <c r="T348" s="1">
        <f>200</f>
        <v>200</v>
      </c>
      <c r="U348" s="1">
        <f>Table1[[#This Row],[PF]]+Table1[[#This Row],[Professional Tax]]</f>
        <v>5245.3861538461533</v>
      </c>
      <c r="V348" s="1">
        <f>Table1[[#This Row],[Overtime Hours]]*200</f>
        <v>3200</v>
      </c>
      <c r="W348" s="1">
        <f>Table1[[#This Row],[Earned Basic Salary]]+Table1[[#This Row],[HRA]]+Table1[[#This Row],[DA]]+Table1[[#This Row],[Overtime Pay]]</f>
        <v>57858.349999999991</v>
      </c>
      <c r="X348" s="1">
        <f>Table1[[#This Row],[Gross Salary]]-Table1[[#This Row],[Total Deduction]]</f>
        <v>52612.963846153842</v>
      </c>
      <c r="Y348" t="s">
        <v>37</v>
      </c>
      <c r="Z348" t="s">
        <v>106</v>
      </c>
      <c r="AA348" t="s">
        <v>1595</v>
      </c>
      <c r="AB348" t="s">
        <v>1596</v>
      </c>
    </row>
    <row r="349" spans="1:28" x14ac:dyDescent="0.3">
      <c r="A349" t="s">
        <v>1597</v>
      </c>
      <c r="B349" t="s">
        <v>531</v>
      </c>
      <c r="C349">
        <v>26</v>
      </c>
      <c r="D349" t="s">
        <v>75</v>
      </c>
      <c r="E349" t="s">
        <v>32</v>
      </c>
      <c r="F349" t="s">
        <v>33</v>
      </c>
      <c r="G349" t="s">
        <v>1598</v>
      </c>
      <c r="H349" t="s">
        <v>35</v>
      </c>
      <c r="I349" t="s">
        <v>36</v>
      </c>
      <c r="J349">
        <v>26</v>
      </c>
      <c r="K349">
        <v>23</v>
      </c>
      <c r="L349">
        <f t="shared" si="15"/>
        <v>3</v>
      </c>
      <c r="M349">
        <v>10</v>
      </c>
      <c r="N349">
        <v>20216</v>
      </c>
      <c r="O349" s="1">
        <f t="shared" si="16"/>
        <v>777.53846153846155</v>
      </c>
      <c r="P349" s="1">
        <f t="shared" si="17"/>
        <v>17883.384615384617</v>
      </c>
      <c r="Q349" s="1">
        <f>Table1[[#This Row],[Earned Basic Salary]]*20%</f>
        <v>3576.6769230769237</v>
      </c>
      <c r="R349" s="1">
        <f>Table1[[#This Row],[Earned Basic Salary]]*10%</f>
        <v>1788.3384615384618</v>
      </c>
      <c r="S349" s="1">
        <f>Table1[[#This Row],[Earned Basic Salary]]*12%</f>
        <v>2146.0061538461541</v>
      </c>
      <c r="T349" s="1">
        <f>200</f>
        <v>200</v>
      </c>
      <c r="U349" s="1">
        <f>Table1[[#This Row],[PF]]+Table1[[#This Row],[Professional Tax]]</f>
        <v>2346.0061538461541</v>
      </c>
      <c r="V349" s="1">
        <f>Table1[[#This Row],[Overtime Hours]]*200</f>
        <v>2000</v>
      </c>
      <c r="W349" s="1">
        <f>Table1[[#This Row],[Earned Basic Salary]]+Table1[[#This Row],[HRA]]+Table1[[#This Row],[DA]]+Table1[[#This Row],[Overtime Pay]]</f>
        <v>25248.400000000001</v>
      </c>
      <c r="X349" s="1">
        <f>Table1[[#This Row],[Gross Salary]]-Table1[[#This Row],[Total Deduction]]</f>
        <v>22902.393846153849</v>
      </c>
      <c r="Y349" t="s">
        <v>37</v>
      </c>
      <c r="Z349" t="s">
        <v>48</v>
      </c>
      <c r="AA349" t="s">
        <v>1599</v>
      </c>
      <c r="AB349" t="s">
        <v>1600</v>
      </c>
    </row>
    <row r="350" spans="1:28" x14ac:dyDescent="0.3">
      <c r="A350" t="s">
        <v>1601</v>
      </c>
      <c r="B350" t="s">
        <v>936</v>
      </c>
      <c r="C350">
        <v>37</v>
      </c>
      <c r="D350" t="s">
        <v>133</v>
      </c>
      <c r="E350" t="s">
        <v>32</v>
      </c>
      <c r="F350" t="s">
        <v>63</v>
      </c>
      <c r="G350" t="s">
        <v>1602</v>
      </c>
      <c r="H350" t="s">
        <v>35</v>
      </c>
      <c r="I350" t="s">
        <v>36</v>
      </c>
      <c r="J350">
        <v>26</v>
      </c>
      <c r="K350">
        <v>23</v>
      </c>
      <c r="L350">
        <f t="shared" si="15"/>
        <v>3</v>
      </c>
      <c r="M350">
        <v>17</v>
      </c>
      <c r="N350">
        <v>38006</v>
      </c>
      <c r="O350" s="1">
        <f t="shared" si="16"/>
        <v>1461.7692307692307</v>
      </c>
      <c r="P350" s="1">
        <f t="shared" si="17"/>
        <v>33620.692307692305</v>
      </c>
      <c r="Q350" s="1">
        <f>Table1[[#This Row],[Earned Basic Salary]]*20%</f>
        <v>6724.1384615384613</v>
      </c>
      <c r="R350" s="1">
        <f>Table1[[#This Row],[Earned Basic Salary]]*10%</f>
        <v>3362.0692307692307</v>
      </c>
      <c r="S350" s="1">
        <f>Table1[[#This Row],[Earned Basic Salary]]*12%</f>
        <v>4034.4830769230766</v>
      </c>
      <c r="T350" s="1">
        <f>200</f>
        <v>200</v>
      </c>
      <c r="U350" s="1">
        <f>Table1[[#This Row],[PF]]+Table1[[#This Row],[Professional Tax]]</f>
        <v>4234.4830769230766</v>
      </c>
      <c r="V350" s="1">
        <f>Table1[[#This Row],[Overtime Hours]]*200</f>
        <v>3400</v>
      </c>
      <c r="W350" s="1">
        <f>Table1[[#This Row],[Earned Basic Salary]]+Table1[[#This Row],[HRA]]+Table1[[#This Row],[DA]]+Table1[[#This Row],[Overtime Pay]]</f>
        <v>47106.899999999994</v>
      </c>
      <c r="X350" s="1">
        <f>Table1[[#This Row],[Gross Salary]]-Table1[[#This Row],[Total Deduction]]</f>
        <v>42872.416923076918</v>
      </c>
      <c r="Y350" t="s">
        <v>37</v>
      </c>
      <c r="Z350" t="s">
        <v>106</v>
      </c>
      <c r="AA350" t="s">
        <v>1603</v>
      </c>
      <c r="AB350" t="s">
        <v>1604</v>
      </c>
    </row>
    <row r="351" spans="1:28" x14ac:dyDescent="0.3">
      <c r="A351" t="s">
        <v>1605</v>
      </c>
      <c r="B351" t="s">
        <v>741</v>
      </c>
      <c r="C351">
        <v>37</v>
      </c>
      <c r="D351" t="s">
        <v>127</v>
      </c>
      <c r="E351" t="s">
        <v>121</v>
      </c>
      <c r="F351" t="s">
        <v>83</v>
      </c>
      <c r="G351" t="s">
        <v>1606</v>
      </c>
      <c r="H351" t="s">
        <v>35</v>
      </c>
      <c r="I351" t="s">
        <v>36</v>
      </c>
      <c r="J351">
        <v>26</v>
      </c>
      <c r="K351">
        <v>23</v>
      </c>
      <c r="L351">
        <f t="shared" si="15"/>
        <v>3</v>
      </c>
      <c r="M351">
        <v>15</v>
      </c>
      <c r="N351">
        <v>33911</v>
      </c>
      <c r="O351" s="1">
        <f t="shared" si="16"/>
        <v>1304.2692307692307</v>
      </c>
      <c r="P351" s="1">
        <f t="shared" si="17"/>
        <v>29998.192307692305</v>
      </c>
      <c r="Q351" s="1">
        <f>Table1[[#This Row],[Earned Basic Salary]]*20%</f>
        <v>5999.6384615384613</v>
      </c>
      <c r="R351" s="1">
        <f>Table1[[#This Row],[Earned Basic Salary]]*10%</f>
        <v>2999.8192307692307</v>
      </c>
      <c r="S351" s="1">
        <f>Table1[[#This Row],[Earned Basic Salary]]*12%</f>
        <v>3599.7830769230764</v>
      </c>
      <c r="T351" s="1">
        <f>200</f>
        <v>200</v>
      </c>
      <c r="U351" s="1">
        <f>Table1[[#This Row],[PF]]+Table1[[#This Row],[Professional Tax]]</f>
        <v>3799.7830769230764</v>
      </c>
      <c r="V351" s="1">
        <f>Table1[[#This Row],[Overtime Hours]]*200</f>
        <v>3000</v>
      </c>
      <c r="W351" s="1">
        <f>Table1[[#This Row],[Earned Basic Salary]]+Table1[[#This Row],[HRA]]+Table1[[#This Row],[DA]]+Table1[[#This Row],[Overtime Pay]]</f>
        <v>41997.649999999994</v>
      </c>
      <c r="X351" s="1">
        <f>Table1[[#This Row],[Gross Salary]]-Table1[[#This Row],[Total Deduction]]</f>
        <v>38197.866923076916</v>
      </c>
      <c r="Y351" t="s">
        <v>37</v>
      </c>
      <c r="Z351" t="s">
        <v>95</v>
      </c>
      <c r="AA351" t="s">
        <v>1607</v>
      </c>
      <c r="AB351" t="s">
        <v>1608</v>
      </c>
    </row>
    <row r="352" spans="1:28" x14ac:dyDescent="0.3">
      <c r="A352" t="s">
        <v>1609</v>
      </c>
      <c r="B352" t="s">
        <v>1610</v>
      </c>
      <c r="C352">
        <v>34</v>
      </c>
      <c r="D352" t="s">
        <v>53</v>
      </c>
      <c r="E352" t="s">
        <v>121</v>
      </c>
      <c r="F352" t="s">
        <v>46</v>
      </c>
      <c r="G352" t="s">
        <v>1611</v>
      </c>
      <c r="H352" t="s">
        <v>35</v>
      </c>
      <c r="I352" t="s">
        <v>36</v>
      </c>
      <c r="J352">
        <v>26</v>
      </c>
      <c r="K352">
        <v>23</v>
      </c>
      <c r="L352">
        <f t="shared" si="15"/>
        <v>3</v>
      </c>
      <c r="M352">
        <v>18</v>
      </c>
      <c r="N352">
        <v>66184</v>
      </c>
      <c r="O352" s="1">
        <f t="shared" si="16"/>
        <v>2545.5384615384614</v>
      </c>
      <c r="P352" s="1">
        <f t="shared" si="17"/>
        <v>58547.38461538461</v>
      </c>
      <c r="Q352" s="1">
        <f>Table1[[#This Row],[Earned Basic Salary]]*20%</f>
        <v>11709.476923076923</v>
      </c>
      <c r="R352" s="1">
        <f>Table1[[#This Row],[Earned Basic Salary]]*10%</f>
        <v>5854.7384615384617</v>
      </c>
      <c r="S352" s="1">
        <f>Table1[[#This Row],[Earned Basic Salary]]*12%</f>
        <v>7025.6861538461526</v>
      </c>
      <c r="T352" s="1">
        <f>200</f>
        <v>200</v>
      </c>
      <c r="U352" s="1">
        <f>Table1[[#This Row],[PF]]+Table1[[#This Row],[Professional Tax]]</f>
        <v>7225.6861538461526</v>
      </c>
      <c r="V352" s="1">
        <f>Table1[[#This Row],[Overtime Hours]]*200</f>
        <v>3600</v>
      </c>
      <c r="W352" s="1">
        <f>Table1[[#This Row],[Earned Basic Salary]]+Table1[[#This Row],[HRA]]+Table1[[#This Row],[DA]]+Table1[[#This Row],[Overtime Pay]]</f>
        <v>79711.599999999991</v>
      </c>
      <c r="X352" s="1">
        <f>Table1[[#This Row],[Gross Salary]]-Table1[[#This Row],[Total Deduction]]</f>
        <v>72485.913846153839</v>
      </c>
      <c r="Y352" t="s">
        <v>37</v>
      </c>
      <c r="Z352" t="s">
        <v>48</v>
      </c>
      <c r="AA352" t="s">
        <v>1612</v>
      </c>
      <c r="AB352" t="s">
        <v>1613</v>
      </c>
    </row>
    <row r="353" spans="1:28" x14ac:dyDescent="0.3">
      <c r="A353" t="s">
        <v>1614</v>
      </c>
      <c r="B353" t="s">
        <v>382</v>
      </c>
      <c r="C353">
        <v>48</v>
      </c>
      <c r="D353" t="s">
        <v>133</v>
      </c>
      <c r="E353" t="s">
        <v>32</v>
      </c>
      <c r="F353" t="s">
        <v>63</v>
      </c>
      <c r="G353" t="s">
        <v>1615</v>
      </c>
      <c r="H353" t="s">
        <v>35</v>
      </c>
      <c r="I353" t="s">
        <v>36</v>
      </c>
      <c r="J353">
        <v>26</v>
      </c>
      <c r="K353">
        <v>22</v>
      </c>
      <c r="L353">
        <f t="shared" si="15"/>
        <v>4</v>
      </c>
      <c r="M353">
        <v>0</v>
      </c>
      <c r="N353">
        <v>43420</v>
      </c>
      <c r="O353" s="1">
        <f t="shared" si="16"/>
        <v>1670</v>
      </c>
      <c r="P353" s="1">
        <f t="shared" si="17"/>
        <v>36740</v>
      </c>
      <c r="Q353" s="1">
        <f>Table1[[#This Row],[Earned Basic Salary]]*20%</f>
        <v>7348</v>
      </c>
      <c r="R353" s="1">
        <f>Table1[[#This Row],[Earned Basic Salary]]*10%</f>
        <v>3674</v>
      </c>
      <c r="S353" s="1">
        <f>Table1[[#This Row],[Earned Basic Salary]]*12%</f>
        <v>4408.8</v>
      </c>
      <c r="T353" s="1">
        <f>200</f>
        <v>200</v>
      </c>
      <c r="U353" s="1">
        <f>Table1[[#This Row],[PF]]+Table1[[#This Row],[Professional Tax]]</f>
        <v>4608.8</v>
      </c>
      <c r="V353" s="1">
        <f>Table1[[#This Row],[Overtime Hours]]*200</f>
        <v>0</v>
      </c>
      <c r="W353" s="1">
        <f>Table1[[#This Row],[Earned Basic Salary]]+Table1[[#This Row],[HRA]]+Table1[[#This Row],[DA]]+Table1[[#This Row],[Overtime Pay]]</f>
        <v>47762</v>
      </c>
      <c r="X353" s="1">
        <f>Table1[[#This Row],[Gross Salary]]-Table1[[#This Row],[Total Deduction]]</f>
        <v>43153.2</v>
      </c>
      <c r="Y353" t="s">
        <v>37</v>
      </c>
      <c r="Z353" t="s">
        <v>38</v>
      </c>
      <c r="AA353" t="s">
        <v>1616</v>
      </c>
      <c r="AB353" t="s">
        <v>1617</v>
      </c>
    </row>
    <row r="354" spans="1:28" x14ac:dyDescent="0.3">
      <c r="A354" t="s">
        <v>1618</v>
      </c>
      <c r="B354" t="s">
        <v>382</v>
      </c>
      <c r="C354">
        <v>51</v>
      </c>
      <c r="D354" t="s">
        <v>44</v>
      </c>
      <c r="E354" t="s">
        <v>32</v>
      </c>
      <c r="F354" t="s">
        <v>89</v>
      </c>
      <c r="G354" t="s">
        <v>1619</v>
      </c>
      <c r="H354" t="s">
        <v>35</v>
      </c>
      <c r="I354" t="s">
        <v>36</v>
      </c>
      <c r="J354">
        <v>26</v>
      </c>
      <c r="K354">
        <v>26</v>
      </c>
      <c r="L354">
        <f t="shared" si="15"/>
        <v>0</v>
      </c>
      <c r="M354">
        <v>15</v>
      </c>
      <c r="N354">
        <v>40695</v>
      </c>
      <c r="O354" s="1">
        <f t="shared" si="16"/>
        <v>1565.1923076923076</v>
      </c>
      <c r="P354" s="1">
        <f t="shared" si="17"/>
        <v>40695</v>
      </c>
      <c r="Q354" s="1">
        <f>Table1[[#This Row],[Earned Basic Salary]]*20%</f>
        <v>8139</v>
      </c>
      <c r="R354" s="1">
        <f>Table1[[#This Row],[Earned Basic Salary]]*10%</f>
        <v>4069.5</v>
      </c>
      <c r="S354" s="1">
        <f>Table1[[#This Row],[Earned Basic Salary]]*12%</f>
        <v>4883.3999999999996</v>
      </c>
      <c r="T354" s="1">
        <f>200</f>
        <v>200</v>
      </c>
      <c r="U354" s="1">
        <f>Table1[[#This Row],[PF]]+Table1[[#This Row],[Professional Tax]]</f>
        <v>5083.3999999999996</v>
      </c>
      <c r="V354" s="1">
        <f>Table1[[#This Row],[Overtime Hours]]*200</f>
        <v>3000</v>
      </c>
      <c r="W354" s="1">
        <f>Table1[[#This Row],[Earned Basic Salary]]+Table1[[#This Row],[HRA]]+Table1[[#This Row],[DA]]+Table1[[#This Row],[Overtime Pay]]</f>
        <v>55903.5</v>
      </c>
      <c r="X354" s="1">
        <f>Table1[[#This Row],[Gross Salary]]-Table1[[#This Row],[Total Deduction]]</f>
        <v>50820.1</v>
      </c>
      <c r="Y354" t="s">
        <v>37</v>
      </c>
      <c r="Z354" t="s">
        <v>48</v>
      </c>
      <c r="AA354" t="s">
        <v>1620</v>
      </c>
      <c r="AB354" t="s">
        <v>1621</v>
      </c>
    </row>
    <row r="355" spans="1:28" x14ac:dyDescent="0.3">
      <c r="A355" t="s">
        <v>1622</v>
      </c>
      <c r="B355" t="s">
        <v>1149</v>
      </c>
      <c r="C355">
        <v>27</v>
      </c>
      <c r="D355" t="s">
        <v>81</v>
      </c>
      <c r="E355" t="s">
        <v>121</v>
      </c>
      <c r="F355" t="s">
        <v>33</v>
      </c>
      <c r="G355" t="s">
        <v>1623</v>
      </c>
      <c r="H355" t="s">
        <v>35</v>
      </c>
      <c r="I355" t="s">
        <v>36</v>
      </c>
      <c r="J355">
        <v>26</v>
      </c>
      <c r="K355">
        <v>23</v>
      </c>
      <c r="L355">
        <f t="shared" si="15"/>
        <v>3</v>
      </c>
      <c r="M355">
        <v>0</v>
      </c>
      <c r="N355">
        <v>62387</v>
      </c>
      <c r="O355" s="1">
        <f t="shared" si="16"/>
        <v>2399.5</v>
      </c>
      <c r="P355" s="1">
        <f t="shared" si="17"/>
        <v>55188.5</v>
      </c>
      <c r="Q355" s="1">
        <f>Table1[[#This Row],[Earned Basic Salary]]*20%</f>
        <v>11037.7</v>
      </c>
      <c r="R355" s="1">
        <f>Table1[[#This Row],[Earned Basic Salary]]*10%</f>
        <v>5518.85</v>
      </c>
      <c r="S355" s="1">
        <f>Table1[[#This Row],[Earned Basic Salary]]*12%</f>
        <v>6622.62</v>
      </c>
      <c r="T355" s="1">
        <f>200</f>
        <v>200</v>
      </c>
      <c r="U355" s="1">
        <f>Table1[[#This Row],[PF]]+Table1[[#This Row],[Professional Tax]]</f>
        <v>6822.62</v>
      </c>
      <c r="V355" s="1">
        <f>Table1[[#This Row],[Overtime Hours]]*200</f>
        <v>0</v>
      </c>
      <c r="W355" s="1">
        <f>Table1[[#This Row],[Earned Basic Salary]]+Table1[[#This Row],[HRA]]+Table1[[#This Row],[DA]]+Table1[[#This Row],[Overtime Pay]]</f>
        <v>71745.05</v>
      </c>
      <c r="X355" s="1">
        <f>Table1[[#This Row],[Gross Salary]]-Table1[[#This Row],[Total Deduction]]</f>
        <v>64922.43</v>
      </c>
      <c r="Y355" t="s">
        <v>37</v>
      </c>
      <c r="Z355" t="s">
        <v>48</v>
      </c>
      <c r="AA355" t="s">
        <v>1624</v>
      </c>
      <c r="AB355" t="s">
        <v>1625</v>
      </c>
    </row>
    <row r="356" spans="1:28" x14ac:dyDescent="0.3">
      <c r="A356" t="s">
        <v>1626</v>
      </c>
      <c r="B356" t="s">
        <v>1574</v>
      </c>
      <c r="C356">
        <v>48</v>
      </c>
      <c r="D356" t="s">
        <v>127</v>
      </c>
      <c r="E356" t="s">
        <v>121</v>
      </c>
      <c r="F356" t="s">
        <v>89</v>
      </c>
      <c r="G356" t="s">
        <v>1627</v>
      </c>
      <c r="H356" t="s">
        <v>35</v>
      </c>
      <c r="I356" t="s">
        <v>36</v>
      </c>
      <c r="J356">
        <v>26</v>
      </c>
      <c r="K356">
        <v>23</v>
      </c>
      <c r="L356">
        <f t="shared" si="15"/>
        <v>3</v>
      </c>
      <c r="M356">
        <v>14</v>
      </c>
      <c r="N356">
        <v>58275</v>
      </c>
      <c r="O356" s="1">
        <f t="shared" si="16"/>
        <v>2241.3461538461538</v>
      </c>
      <c r="P356" s="1">
        <f t="shared" si="17"/>
        <v>51550.961538461539</v>
      </c>
      <c r="Q356" s="1">
        <f>Table1[[#This Row],[Earned Basic Salary]]*20%</f>
        <v>10310.192307692309</v>
      </c>
      <c r="R356" s="1">
        <f>Table1[[#This Row],[Earned Basic Salary]]*10%</f>
        <v>5155.0961538461543</v>
      </c>
      <c r="S356" s="1">
        <f>Table1[[#This Row],[Earned Basic Salary]]*12%</f>
        <v>6186.1153846153848</v>
      </c>
      <c r="T356" s="1">
        <f>200</f>
        <v>200</v>
      </c>
      <c r="U356" s="1">
        <f>Table1[[#This Row],[PF]]+Table1[[#This Row],[Professional Tax]]</f>
        <v>6386.1153846153848</v>
      </c>
      <c r="V356" s="1">
        <f>Table1[[#This Row],[Overtime Hours]]*200</f>
        <v>2800</v>
      </c>
      <c r="W356" s="1">
        <f>Table1[[#This Row],[Earned Basic Salary]]+Table1[[#This Row],[HRA]]+Table1[[#This Row],[DA]]+Table1[[#This Row],[Overtime Pay]]</f>
        <v>69816.25</v>
      </c>
      <c r="X356" s="1">
        <f>Table1[[#This Row],[Gross Salary]]-Table1[[#This Row],[Total Deduction]]</f>
        <v>63430.134615384617</v>
      </c>
      <c r="Y356" t="s">
        <v>37</v>
      </c>
      <c r="Z356" t="s">
        <v>95</v>
      </c>
      <c r="AA356" t="s">
        <v>1628</v>
      </c>
      <c r="AB356" t="s">
        <v>1629</v>
      </c>
    </row>
    <row r="357" spans="1:28" x14ac:dyDescent="0.3">
      <c r="A357" t="s">
        <v>1630</v>
      </c>
      <c r="B357" t="s">
        <v>589</v>
      </c>
      <c r="C357">
        <v>40</v>
      </c>
      <c r="D357" t="s">
        <v>61</v>
      </c>
      <c r="E357" t="s">
        <v>32</v>
      </c>
      <c r="F357" t="s">
        <v>63</v>
      </c>
      <c r="G357" t="s">
        <v>1631</v>
      </c>
      <c r="H357" t="s">
        <v>35</v>
      </c>
      <c r="I357" t="s">
        <v>36</v>
      </c>
      <c r="J357">
        <v>26</v>
      </c>
      <c r="K357">
        <v>24</v>
      </c>
      <c r="L357">
        <f t="shared" si="15"/>
        <v>2</v>
      </c>
      <c r="M357">
        <v>9</v>
      </c>
      <c r="N357">
        <v>65468</v>
      </c>
      <c r="O357" s="1">
        <f t="shared" si="16"/>
        <v>2518</v>
      </c>
      <c r="P357" s="1">
        <f t="shared" si="17"/>
        <v>60432</v>
      </c>
      <c r="Q357" s="1">
        <f>Table1[[#This Row],[Earned Basic Salary]]*20%</f>
        <v>12086.400000000001</v>
      </c>
      <c r="R357" s="1">
        <f>Table1[[#This Row],[Earned Basic Salary]]*10%</f>
        <v>6043.2000000000007</v>
      </c>
      <c r="S357" s="1">
        <f>Table1[[#This Row],[Earned Basic Salary]]*12%</f>
        <v>7251.84</v>
      </c>
      <c r="T357" s="1">
        <f>200</f>
        <v>200</v>
      </c>
      <c r="U357" s="1">
        <f>Table1[[#This Row],[PF]]+Table1[[#This Row],[Professional Tax]]</f>
        <v>7451.84</v>
      </c>
      <c r="V357" s="1">
        <f>Table1[[#This Row],[Overtime Hours]]*200</f>
        <v>1800</v>
      </c>
      <c r="W357" s="1">
        <f>Table1[[#This Row],[Earned Basic Salary]]+Table1[[#This Row],[HRA]]+Table1[[#This Row],[DA]]+Table1[[#This Row],[Overtime Pay]]</f>
        <v>80361.599999999991</v>
      </c>
      <c r="X357" s="1">
        <f>Table1[[#This Row],[Gross Salary]]-Table1[[#This Row],[Total Deduction]]</f>
        <v>72909.759999999995</v>
      </c>
      <c r="Y357" t="s">
        <v>37</v>
      </c>
      <c r="Z357" t="s">
        <v>38</v>
      </c>
      <c r="AA357" t="s">
        <v>1632</v>
      </c>
      <c r="AB357" t="s">
        <v>1633</v>
      </c>
    </row>
    <row r="358" spans="1:28" x14ac:dyDescent="0.3">
      <c r="A358" t="s">
        <v>1634</v>
      </c>
      <c r="B358" t="s">
        <v>1212</v>
      </c>
      <c r="C358">
        <v>27</v>
      </c>
      <c r="D358" t="s">
        <v>44</v>
      </c>
      <c r="E358" t="s">
        <v>62</v>
      </c>
      <c r="F358" t="s">
        <v>69</v>
      </c>
      <c r="G358" t="s">
        <v>1635</v>
      </c>
      <c r="H358" t="s">
        <v>35</v>
      </c>
      <c r="I358" t="s">
        <v>36</v>
      </c>
      <c r="J358">
        <v>26</v>
      </c>
      <c r="K358">
        <v>21</v>
      </c>
      <c r="L358">
        <f t="shared" si="15"/>
        <v>5</v>
      </c>
      <c r="M358">
        <v>19</v>
      </c>
      <c r="N358">
        <v>53643</v>
      </c>
      <c r="O358" s="1">
        <f t="shared" si="16"/>
        <v>2063.1923076923076</v>
      </c>
      <c r="P358" s="1">
        <f t="shared" si="17"/>
        <v>43327.038461538461</v>
      </c>
      <c r="Q358" s="1">
        <f>Table1[[#This Row],[Earned Basic Salary]]*20%</f>
        <v>8665.4076923076918</v>
      </c>
      <c r="R358" s="1">
        <f>Table1[[#This Row],[Earned Basic Salary]]*10%</f>
        <v>4332.7038461538459</v>
      </c>
      <c r="S358" s="1">
        <f>Table1[[#This Row],[Earned Basic Salary]]*12%</f>
        <v>5199.2446153846149</v>
      </c>
      <c r="T358" s="1">
        <f>200</f>
        <v>200</v>
      </c>
      <c r="U358" s="1">
        <f>Table1[[#This Row],[PF]]+Table1[[#This Row],[Professional Tax]]</f>
        <v>5399.2446153846149</v>
      </c>
      <c r="V358" s="1">
        <f>Table1[[#This Row],[Overtime Hours]]*200</f>
        <v>3800</v>
      </c>
      <c r="W358" s="1">
        <f>Table1[[#This Row],[Earned Basic Salary]]+Table1[[#This Row],[HRA]]+Table1[[#This Row],[DA]]+Table1[[#This Row],[Overtime Pay]]</f>
        <v>60125.15</v>
      </c>
      <c r="X358" s="1">
        <f>Table1[[#This Row],[Gross Salary]]-Table1[[#This Row],[Total Deduction]]</f>
        <v>54725.905384615384</v>
      </c>
      <c r="Y358" t="s">
        <v>37</v>
      </c>
      <c r="Z358" t="s">
        <v>38</v>
      </c>
      <c r="AA358" t="s">
        <v>1636</v>
      </c>
      <c r="AB358" t="s">
        <v>1637</v>
      </c>
    </row>
    <row r="359" spans="1:28" x14ac:dyDescent="0.3">
      <c r="A359" t="s">
        <v>1638</v>
      </c>
      <c r="B359" t="s">
        <v>1639</v>
      </c>
      <c r="C359">
        <v>30</v>
      </c>
      <c r="D359" t="s">
        <v>133</v>
      </c>
      <c r="E359" t="s">
        <v>121</v>
      </c>
      <c r="F359" t="s">
        <v>55</v>
      </c>
      <c r="G359" t="s">
        <v>1640</v>
      </c>
      <c r="H359" t="s">
        <v>35</v>
      </c>
      <c r="I359" t="s">
        <v>36</v>
      </c>
      <c r="J359">
        <v>26</v>
      </c>
      <c r="K359">
        <v>23</v>
      </c>
      <c r="L359">
        <f t="shared" si="15"/>
        <v>3</v>
      </c>
      <c r="M359">
        <v>18</v>
      </c>
      <c r="N359">
        <v>71392</v>
      </c>
      <c r="O359" s="1">
        <f t="shared" si="16"/>
        <v>2745.8461538461538</v>
      </c>
      <c r="P359" s="1">
        <f t="shared" si="17"/>
        <v>63154.461538461539</v>
      </c>
      <c r="Q359" s="1">
        <f>Table1[[#This Row],[Earned Basic Salary]]*20%</f>
        <v>12630.892307692309</v>
      </c>
      <c r="R359" s="1">
        <f>Table1[[#This Row],[Earned Basic Salary]]*10%</f>
        <v>6315.4461538461546</v>
      </c>
      <c r="S359" s="1">
        <f>Table1[[#This Row],[Earned Basic Salary]]*12%</f>
        <v>7578.5353846153848</v>
      </c>
      <c r="T359" s="1">
        <f>200</f>
        <v>200</v>
      </c>
      <c r="U359" s="1">
        <f>Table1[[#This Row],[PF]]+Table1[[#This Row],[Professional Tax]]</f>
        <v>7778.5353846153848</v>
      </c>
      <c r="V359" s="1">
        <f>Table1[[#This Row],[Overtime Hours]]*200</f>
        <v>3600</v>
      </c>
      <c r="W359" s="1">
        <f>Table1[[#This Row],[Earned Basic Salary]]+Table1[[#This Row],[HRA]]+Table1[[#This Row],[DA]]+Table1[[#This Row],[Overtime Pay]]</f>
        <v>85700.800000000017</v>
      </c>
      <c r="X359" s="1">
        <f>Table1[[#This Row],[Gross Salary]]-Table1[[#This Row],[Total Deduction]]</f>
        <v>77922.264615384629</v>
      </c>
      <c r="Y359" t="s">
        <v>37</v>
      </c>
      <c r="Z359" t="s">
        <v>106</v>
      </c>
      <c r="AA359" t="s">
        <v>1641</v>
      </c>
      <c r="AB359" t="s">
        <v>1642</v>
      </c>
    </row>
    <row r="360" spans="1:28" x14ac:dyDescent="0.3">
      <c r="A360" t="s">
        <v>1643</v>
      </c>
      <c r="B360" t="s">
        <v>183</v>
      </c>
      <c r="C360">
        <v>23</v>
      </c>
      <c r="D360" t="s">
        <v>44</v>
      </c>
      <c r="E360" t="s">
        <v>32</v>
      </c>
      <c r="F360" t="s">
        <v>33</v>
      </c>
      <c r="G360" t="s">
        <v>1644</v>
      </c>
      <c r="H360" t="s">
        <v>35</v>
      </c>
      <c r="I360" t="s">
        <v>36</v>
      </c>
      <c r="J360">
        <v>26</v>
      </c>
      <c r="K360">
        <v>25</v>
      </c>
      <c r="L360">
        <f t="shared" si="15"/>
        <v>1</v>
      </c>
      <c r="M360">
        <v>17</v>
      </c>
      <c r="N360">
        <v>58267</v>
      </c>
      <c r="O360" s="1">
        <f t="shared" si="16"/>
        <v>2241.0384615384614</v>
      </c>
      <c r="P360" s="1">
        <f t="shared" si="17"/>
        <v>56025.961538461539</v>
      </c>
      <c r="Q360" s="1">
        <f>Table1[[#This Row],[Earned Basic Salary]]*20%</f>
        <v>11205.192307692309</v>
      </c>
      <c r="R360" s="1">
        <f>Table1[[#This Row],[Earned Basic Salary]]*10%</f>
        <v>5602.5961538461543</v>
      </c>
      <c r="S360" s="1">
        <f>Table1[[#This Row],[Earned Basic Salary]]*12%</f>
        <v>6723.1153846153848</v>
      </c>
      <c r="T360" s="1">
        <f>200</f>
        <v>200</v>
      </c>
      <c r="U360" s="1">
        <f>Table1[[#This Row],[PF]]+Table1[[#This Row],[Professional Tax]]</f>
        <v>6923.1153846153848</v>
      </c>
      <c r="V360" s="1">
        <f>Table1[[#This Row],[Overtime Hours]]*200</f>
        <v>3400</v>
      </c>
      <c r="W360" s="1">
        <f>Table1[[#This Row],[Earned Basic Salary]]+Table1[[#This Row],[HRA]]+Table1[[#This Row],[DA]]+Table1[[#This Row],[Overtime Pay]]</f>
        <v>76233.75</v>
      </c>
      <c r="X360" s="1">
        <f>Table1[[#This Row],[Gross Salary]]-Table1[[#This Row],[Total Deduction]]</f>
        <v>69310.63461538461</v>
      </c>
      <c r="Y360" t="s">
        <v>37</v>
      </c>
      <c r="Z360" t="s">
        <v>48</v>
      </c>
      <c r="AA360" t="s">
        <v>1645</v>
      </c>
      <c r="AB360" t="s">
        <v>1646</v>
      </c>
    </row>
    <row r="361" spans="1:28" x14ac:dyDescent="0.3">
      <c r="A361" t="s">
        <v>1647</v>
      </c>
      <c r="B361" t="s">
        <v>670</v>
      </c>
      <c r="C361">
        <v>32</v>
      </c>
      <c r="D361" t="s">
        <v>75</v>
      </c>
      <c r="E361" t="s">
        <v>32</v>
      </c>
      <c r="F361" t="s">
        <v>63</v>
      </c>
      <c r="G361" t="s">
        <v>1648</v>
      </c>
      <c r="H361" t="s">
        <v>35</v>
      </c>
      <c r="I361" t="s">
        <v>36</v>
      </c>
      <c r="J361">
        <v>26</v>
      </c>
      <c r="K361">
        <v>23</v>
      </c>
      <c r="L361">
        <f t="shared" si="15"/>
        <v>3</v>
      </c>
      <c r="M361">
        <v>4</v>
      </c>
      <c r="N361">
        <v>58306</v>
      </c>
      <c r="O361" s="1">
        <f t="shared" si="16"/>
        <v>2242.5384615384614</v>
      </c>
      <c r="P361" s="1">
        <f t="shared" si="17"/>
        <v>51578.38461538461</v>
      </c>
      <c r="Q361" s="1">
        <f>Table1[[#This Row],[Earned Basic Salary]]*20%</f>
        <v>10315.676923076922</v>
      </c>
      <c r="R361" s="1">
        <f>Table1[[#This Row],[Earned Basic Salary]]*10%</f>
        <v>5157.8384615384612</v>
      </c>
      <c r="S361" s="1">
        <f>Table1[[#This Row],[Earned Basic Salary]]*12%</f>
        <v>6189.4061538461528</v>
      </c>
      <c r="T361" s="1">
        <f>200</f>
        <v>200</v>
      </c>
      <c r="U361" s="1">
        <f>Table1[[#This Row],[PF]]+Table1[[#This Row],[Professional Tax]]</f>
        <v>6389.4061538461528</v>
      </c>
      <c r="V361" s="1">
        <f>Table1[[#This Row],[Overtime Hours]]*200</f>
        <v>800</v>
      </c>
      <c r="W361" s="1">
        <f>Table1[[#This Row],[Earned Basic Salary]]+Table1[[#This Row],[HRA]]+Table1[[#This Row],[DA]]+Table1[[#This Row],[Overtime Pay]]</f>
        <v>67851.899999999994</v>
      </c>
      <c r="X361" s="1">
        <f>Table1[[#This Row],[Gross Salary]]-Table1[[#This Row],[Total Deduction]]</f>
        <v>61462.49384615384</v>
      </c>
      <c r="Y361" t="s">
        <v>37</v>
      </c>
      <c r="Z361" t="s">
        <v>38</v>
      </c>
      <c r="AA361" t="s">
        <v>1649</v>
      </c>
      <c r="AB361" t="s">
        <v>1650</v>
      </c>
    </row>
    <row r="362" spans="1:28" x14ac:dyDescent="0.3">
      <c r="A362" t="s">
        <v>1651</v>
      </c>
      <c r="B362" t="s">
        <v>315</v>
      </c>
      <c r="C362">
        <v>25</v>
      </c>
      <c r="D362" t="s">
        <v>127</v>
      </c>
      <c r="E362" t="s">
        <v>62</v>
      </c>
      <c r="F362" t="s">
        <v>46</v>
      </c>
      <c r="G362" t="s">
        <v>1652</v>
      </c>
      <c r="H362" t="s">
        <v>35</v>
      </c>
      <c r="I362" t="s">
        <v>36</v>
      </c>
      <c r="J362">
        <v>26</v>
      </c>
      <c r="K362">
        <v>24</v>
      </c>
      <c r="L362">
        <f t="shared" si="15"/>
        <v>2</v>
      </c>
      <c r="M362">
        <v>11</v>
      </c>
      <c r="N362">
        <v>31762</v>
      </c>
      <c r="O362" s="1">
        <f t="shared" si="16"/>
        <v>1221.6153846153845</v>
      </c>
      <c r="P362" s="1">
        <f t="shared" si="17"/>
        <v>29318.769230769227</v>
      </c>
      <c r="Q362" s="1">
        <f>Table1[[#This Row],[Earned Basic Salary]]*20%</f>
        <v>5863.7538461538461</v>
      </c>
      <c r="R362" s="1">
        <f>Table1[[#This Row],[Earned Basic Salary]]*10%</f>
        <v>2931.876923076923</v>
      </c>
      <c r="S362" s="1">
        <f>Table1[[#This Row],[Earned Basic Salary]]*12%</f>
        <v>3518.2523076923071</v>
      </c>
      <c r="T362" s="1">
        <f>200</f>
        <v>200</v>
      </c>
      <c r="U362" s="1">
        <f>Table1[[#This Row],[PF]]+Table1[[#This Row],[Professional Tax]]</f>
        <v>3718.2523076923071</v>
      </c>
      <c r="V362" s="1">
        <f>Table1[[#This Row],[Overtime Hours]]*200</f>
        <v>2200</v>
      </c>
      <c r="W362" s="1">
        <f>Table1[[#This Row],[Earned Basic Salary]]+Table1[[#This Row],[HRA]]+Table1[[#This Row],[DA]]+Table1[[#This Row],[Overtime Pay]]</f>
        <v>40314.399999999994</v>
      </c>
      <c r="X362" s="1">
        <f>Table1[[#This Row],[Gross Salary]]-Table1[[#This Row],[Total Deduction]]</f>
        <v>36596.147692307684</v>
      </c>
      <c r="Y362" t="s">
        <v>37</v>
      </c>
      <c r="Z362" t="s">
        <v>48</v>
      </c>
      <c r="AA362" t="s">
        <v>1653</v>
      </c>
      <c r="AB362" t="s">
        <v>1654</v>
      </c>
    </row>
    <row r="363" spans="1:28" x14ac:dyDescent="0.3">
      <c r="A363" t="s">
        <v>1655</v>
      </c>
      <c r="B363" t="s">
        <v>1656</v>
      </c>
      <c r="C363">
        <v>34</v>
      </c>
      <c r="D363" t="s">
        <v>81</v>
      </c>
      <c r="E363" t="s">
        <v>62</v>
      </c>
      <c r="F363" t="s">
        <v>63</v>
      </c>
      <c r="G363" t="s">
        <v>1657</v>
      </c>
      <c r="H363" t="s">
        <v>35</v>
      </c>
      <c r="I363" t="s">
        <v>36</v>
      </c>
      <c r="J363">
        <v>26</v>
      </c>
      <c r="K363">
        <v>24</v>
      </c>
      <c r="L363">
        <f t="shared" si="15"/>
        <v>2</v>
      </c>
      <c r="M363">
        <v>12</v>
      </c>
      <c r="N363">
        <v>23190</v>
      </c>
      <c r="O363" s="1">
        <f t="shared" si="16"/>
        <v>891.92307692307691</v>
      </c>
      <c r="P363" s="1">
        <f t="shared" si="17"/>
        <v>21406.153846153844</v>
      </c>
      <c r="Q363" s="1">
        <f>Table1[[#This Row],[Earned Basic Salary]]*20%</f>
        <v>4281.2307692307686</v>
      </c>
      <c r="R363" s="1">
        <f>Table1[[#This Row],[Earned Basic Salary]]*10%</f>
        <v>2140.6153846153843</v>
      </c>
      <c r="S363" s="1">
        <f>Table1[[#This Row],[Earned Basic Salary]]*12%</f>
        <v>2568.7384615384613</v>
      </c>
      <c r="T363" s="1">
        <f>200</f>
        <v>200</v>
      </c>
      <c r="U363" s="1">
        <f>Table1[[#This Row],[PF]]+Table1[[#This Row],[Professional Tax]]</f>
        <v>2768.7384615384613</v>
      </c>
      <c r="V363" s="1">
        <f>Table1[[#This Row],[Overtime Hours]]*200</f>
        <v>2400</v>
      </c>
      <c r="W363" s="1">
        <f>Table1[[#This Row],[Earned Basic Salary]]+Table1[[#This Row],[HRA]]+Table1[[#This Row],[DA]]+Table1[[#This Row],[Overtime Pay]]</f>
        <v>30227.999999999996</v>
      </c>
      <c r="X363" s="1">
        <f>Table1[[#This Row],[Gross Salary]]-Table1[[#This Row],[Total Deduction]]</f>
        <v>27459.261538461535</v>
      </c>
      <c r="Y363" t="s">
        <v>37</v>
      </c>
      <c r="Z363" t="s">
        <v>95</v>
      </c>
      <c r="AA363" t="s">
        <v>1658</v>
      </c>
      <c r="AB363" t="s">
        <v>1659</v>
      </c>
    </row>
    <row r="364" spans="1:28" x14ac:dyDescent="0.3">
      <c r="A364" t="s">
        <v>1660</v>
      </c>
      <c r="B364" t="s">
        <v>387</v>
      </c>
      <c r="C364">
        <v>44</v>
      </c>
      <c r="D364" t="s">
        <v>75</v>
      </c>
      <c r="E364" t="s">
        <v>45</v>
      </c>
      <c r="F364" t="s">
        <v>83</v>
      </c>
      <c r="G364" t="s">
        <v>1440</v>
      </c>
      <c r="H364" t="s">
        <v>35</v>
      </c>
      <c r="I364" t="s">
        <v>36</v>
      </c>
      <c r="J364">
        <v>26</v>
      </c>
      <c r="K364">
        <v>22</v>
      </c>
      <c r="L364">
        <f t="shared" si="15"/>
        <v>4</v>
      </c>
      <c r="M364">
        <v>4</v>
      </c>
      <c r="N364">
        <v>56616</v>
      </c>
      <c r="O364" s="1">
        <f t="shared" si="16"/>
        <v>2177.5384615384614</v>
      </c>
      <c r="P364" s="1">
        <f t="shared" si="17"/>
        <v>47905.846153846149</v>
      </c>
      <c r="Q364" s="1">
        <f>Table1[[#This Row],[Earned Basic Salary]]*20%</f>
        <v>9581.1692307692301</v>
      </c>
      <c r="R364" s="1">
        <f>Table1[[#This Row],[Earned Basic Salary]]*10%</f>
        <v>4790.5846153846151</v>
      </c>
      <c r="S364" s="1">
        <f>Table1[[#This Row],[Earned Basic Salary]]*12%</f>
        <v>5748.7015384615379</v>
      </c>
      <c r="T364" s="1">
        <f>200</f>
        <v>200</v>
      </c>
      <c r="U364" s="1">
        <f>Table1[[#This Row],[PF]]+Table1[[#This Row],[Professional Tax]]</f>
        <v>5948.7015384615379</v>
      </c>
      <c r="V364" s="1">
        <f>Table1[[#This Row],[Overtime Hours]]*200</f>
        <v>800</v>
      </c>
      <c r="W364" s="1">
        <f>Table1[[#This Row],[Earned Basic Salary]]+Table1[[#This Row],[HRA]]+Table1[[#This Row],[DA]]+Table1[[#This Row],[Overtime Pay]]</f>
        <v>63077.599999999991</v>
      </c>
      <c r="X364" s="1">
        <f>Table1[[#This Row],[Gross Salary]]-Table1[[#This Row],[Total Deduction]]</f>
        <v>57128.898461538454</v>
      </c>
      <c r="Y364" t="s">
        <v>37</v>
      </c>
      <c r="Z364" t="s">
        <v>106</v>
      </c>
      <c r="AA364" t="s">
        <v>1661</v>
      </c>
      <c r="AB364" t="s">
        <v>1662</v>
      </c>
    </row>
    <row r="365" spans="1:28" x14ac:dyDescent="0.3">
      <c r="A365" t="s">
        <v>1663</v>
      </c>
      <c r="B365" t="s">
        <v>675</v>
      </c>
      <c r="C365">
        <v>45</v>
      </c>
      <c r="D365" t="s">
        <v>31</v>
      </c>
      <c r="E365" t="s">
        <v>54</v>
      </c>
      <c r="F365" t="s">
        <v>83</v>
      </c>
      <c r="G365" t="s">
        <v>1664</v>
      </c>
      <c r="H365" t="s">
        <v>35</v>
      </c>
      <c r="I365" t="s">
        <v>36</v>
      </c>
      <c r="J365">
        <v>26</v>
      </c>
      <c r="K365">
        <v>21</v>
      </c>
      <c r="L365">
        <f t="shared" si="15"/>
        <v>5</v>
      </c>
      <c r="M365">
        <v>13</v>
      </c>
      <c r="N365">
        <v>51016</v>
      </c>
      <c r="O365" s="1">
        <f t="shared" si="16"/>
        <v>1962.1538461538462</v>
      </c>
      <c r="P365" s="1">
        <f t="shared" si="17"/>
        <v>41205.230769230773</v>
      </c>
      <c r="Q365" s="1">
        <f>Table1[[#This Row],[Earned Basic Salary]]*20%</f>
        <v>8241.046153846155</v>
      </c>
      <c r="R365" s="1">
        <f>Table1[[#This Row],[Earned Basic Salary]]*10%</f>
        <v>4120.5230769230775</v>
      </c>
      <c r="S365" s="1">
        <f>Table1[[#This Row],[Earned Basic Salary]]*12%</f>
        <v>4944.627692307693</v>
      </c>
      <c r="T365" s="1">
        <f>200</f>
        <v>200</v>
      </c>
      <c r="U365" s="1">
        <f>Table1[[#This Row],[PF]]+Table1[[#This Row],[Professional Tax]]</f>
        <v>5144.627692307693</v>
      </c>
      <c r="V365" s="1">
        <f>Table1[[#This Row],[Overtime Hours]]*200</f>
        <v>2600</v>
      </c>
      <c r="W365" s="1">
        <f>Table1[[#This Row],[Earned Basic Salary]]+Table1[[#This Row],[HRA]]+Table1[[#This Row],[DA]]+Table1[[#This Row],[Overtime Pay]]</f>
        <v>56166.8</v>
      </c>
      <c r="X365" s="1">
        <f>Table1[[#This Row],[Gross Salary]]-Table1[[#This Row],[Total Deduction]]</f>
        <v>51022.172307692308</v>
      </c>
      <c r="Y365" t="s">
        <v>37</v>
      </c>
      <c r="Z365" t="s">
        <v>106</v>
      </c>
      <c r="AA365" t="s">
        <v>1665</v>
      </c>
      <c r="AB365" t="s">
        <v>1666</v>
      </c>
    </row>
    <row r="366" spans="1:28" x14ac:dyDescent="0.3">
      <c r="A366" t="s">
        <v>1667</v>
      </c>
      <c r="B366" t="s">
        <v>1668</v>
      </c>
      <c r="C366">
        <v>52</v>
      </c>
      <c r="D366" t="s">
        <v>81</v>
      </c>
      <c r="E366" t="s">
        <v>45</v>
      </c>
      <c r="F366" t="s">
        <v>46</v>
      </c>
      <c r="G366" t="s">
        <v>1669</v>
      </c>
      <c r="H366" t="s">
        <v>35</v>
      </c>
      <c r="I366" t="s">
        <v>36</v>
      </c>
      <c r="J366">
        <v>26</v>
      </c>
      <c r="K366">
        <v>23</v>
      </c>
      <c r="L366">
        <f t="shared" si="15"/>
        <v>3</v>
      </c>
      <c r="M366">
        <v>18</v>
      </c>
      <c r="N366">
        <v>60300</v>
      </c>
      <c r="O366" s="1">
        <f t="shared" si="16"/>
        <v>2319.2307692307691</v>
      </c>
      <c r="P366" s="1">
        <f t="shared" si="17"/>
        <v>53342.307692307688</v>
      </c>
      <c r="Q366" s="1">
        <f>Table1[[#This Row],[Earned Basic Salary]]*20%</f>
        <v>10668.461538461539</v>
      </c>
      <c r="R366" s="1">
        <f>Table1[[#This Row],[Earned Basic Salary]]*10%</f>
        <v>5334.2307692307695</v>
      </c>
      <c r="S366" s="1">
        <f>Table1[[#This Row],[Earned Basic Salary]]*12%</f>
        <v>6401.076923076922</v>
      </c>
      <c r="T366" s="1">
        <f>200</f>
        <v>200</v>
      </c>
      <c r="U366" s="1">
        <f>Table1[[#This Row],[PF]]+Table1[[#This Row],[Professional Tax]]</f>
        <v>6601.076923076922</v>
      </c>
      <c r="V366" s="1">
        <f>Table1[[#This Row],[Overtime Hours]]*200</f>
        <v>3600</v>
      </c>
      <c r="W366" s="1">
        <f>Table1[[#This Row],[Earned Basic Salary]]+Table1[[#This Row],[HRA]]+Table1[[#This Row],[DA]]+Table1[[#This Row],[Overtime Pay]]</f>
        <v>72945</v>
      </c>
      <c r="X366" s="1">
        <f>Table1[[#This Row],[Gross Salary]]-Table1[[#This Row],[Total Deduction]]</f>
        <v>66343.923076923078</v>
      </c>
      <c r="Y366" t="s">
        <v>37</v>
      </c>
      <c r="Z366" t="s">
        <v>48</v>
      </c>
      <c r="AA366" t="s">
        <v>1670</v>
      </c>
      <c r="AB366" t="s">
        <v>1671</v>
      </c>
    </row>
    <row r="367" spans="1:28" x14ac:dyDescent="0.3">
      <c r="A367" t="s">
        <v>1672</v>
      </c>
      <c r="B367" t="s">
        <v>755</v>
      </c>
      <c r="C367">
        <v>50</v>
      </c>
      <c r="D367" t="s">
        <v>81</v>
      </c>
      <c r="E367" t="s">
        <v>82</v>
      </c>
      <c r="F367" t="s">
        <v>55</v>
      </c>
      <c r="G367" t="s">
        <v>1673</v>
      </c>
      <c r="H367" t="s">
        <v>35</v>
      </c>
      <c r="I367" t="s">
        <v>36</v>
      </c>
      <c r="J367">
        <v>26</v>
      </c>
      <c r="K367">
        <v>24</v>
      </c>
      <c r="L367">
        <f t="shared" si="15"/>
        <v>2</v>
      </c>
      <c r="M367">
        <v>8</v>
      </c>
      <c r="N367">
        <v>56687</v>
      </c>
      <c r="O367" s="1">
        <f t="shared" si="16"/>
        <v>2180.2692307692309</v>
      </c>
      <c r="P367" s="1">
        <f t="shared" si="17"/>
        <v>52326.461538461546</v>
      </c>
      <c r="Q367" s="1">
        <f>Table1[[#This Row],[Earned Basic Salary]]*20%</f>
        <v>10465.292307692311</v>
      </c>
      <c r="R367" s="1">
        <f>Table1[[#This Row],[Earned Basic Salary]]*10%</f>
        <v>5232.6461538461554</v>
      </c>
      <c r="S367" s="1">
        <f>Table1[[#This Row],[Earned Basic Salary]]*12%</f>
        <v>6279.1753846153852</v>
      </c>
      <c r="T367" s="1">
        <f>200</f>
        <v>200</v>
      </c>
      <c r="U367" s="1">
        <f>Table1[[#This Row],[PF]]+Table1[[#This Row],[Professional Tax]]</f>
        <v>6479.1753846153852</v>
      </c>
      <c r="V367" s="1">
        <f>Table1[[#This Row],[Overtime Hours]]*200</f>
        <v>1600</v>
      </c>
      <c r="W367" s="1">
        <f>Table1[[#This Row],[Earned Basic Salary]]+Table1[[#This Row],[HRA]]+Table1[[#This Row],[DA]]+Table1[[#This Row],[Overtime Pay]]</f>
        <v>69624.400000000009</v>
      </c>
      <c r="X367" s="1">
        <f>Table1[[#This Row],[Gross Salary]]-Table1[[#This Row],[Total Deduction]]</f>
        <v>63145.224615384621</v>
      </c>
      <c r="Y367" t="s">
        <v>37</v>
      </c>
      <c r="Z367" t="s">
        <v>38</v>
      </c>
      <c r="AA367" t="s">
        <v>1674</v>
      </c>
      <c r="AB367" t="s">
        <v>1675</v>
      </c>
    </row>
    <row r="368" spans="1:28" x14ac:dyDescent="0.3">
      <c r="A368" t="s">
        <v>1676</v>
      </c>
      <c r="B368" t="s">
        <v>231</v>
      </c>
      <c r="C368">
        <v>33</v>
      </c>
      <c r="D368" t="s">
        <v>44</v>
      </c>
      <c r="E368" t="s">
        <v>54</v>
      </c>
      <c r="F368" t="s">
        <v>83</v>
      </c>
      <c r="G368" t="s">
        <v>1677</v>
      </c>
      <c r="H368" t="s">
        <v>35</v>
      </c>
      <c r="I368" t="s">
        <v>36</v>
      </c>
      <c r="J368">
        <v>26</v>
      </c>
      <c r="K368">
        <v>23</v>
      </c>
      <c r="L368">
        <f t="shared" si="15"/>
        <v>3</v>
      </c>
      <c r="M368">
        <v>12</v>
      </c>
      <c r="N368">
        <v>59472</v>
      </c>
      <c r="O368" s="1">
        <f t="shared" si="16"/>
        <v>2287.3846153846152</v>
      </c>
      <c r="P368" s="1">
        <f t="shared" si="17"/>
        <v>52609.846153846149</v>
      </c>
      <c r="Q368" s="1">
        <f>Table1[[#This Row],[Earned Basic Salary]]*20%</f>
        <v>10521.969230769231</v>
      </c>
      <c r="R368" s="1">
        <f>Table1[[#This Row],[Earned Basic Salary]]*10%</f>
        <v>5260.9846153846156</v>
      </c>
      <c r="S368" s="1">
        <f>Table1[[#This Row],[Earned Basic Salary]]*12%</f>
        <v>6313.1815384615375</v>
      </c>
      <c r="T368" s="1">
        <f>200</f>
        <v>200</v>
      </c>
      <c r="U368" s="1">
        <f>Table1[[#This Row],[PF]]+Table1[[#This Row],[Professional Tax]]</f>
        <v>6513.1815384615375</v>
      </c>
      <c r="V368" s="1">
        <f>Table1[[#This Row],[Overtime Hours]]*200</f>
        <v>2400</v>
      </c>
      <c r="W368" s="1">
        <f>Table1[[#This Row],[Earned Basic Salary]]+Table1[[#This Row],[HRA]]+Table1[[#This Row],[DA]]+Table1[[#This Row],[Overtime Pay]]</f>
        <v>70792.799999999988</v>
      </c>
      <c r="X368" s="1">
        <f>Table1[[#This Row],[Gross Salary]]-Table1[[#This Row],[Total Deduction]]</f>
        <v>64279.618461538448</v>
      </c>
      <c r="Y368" t="s">
        <v>37</v>
      </c>
      <c r="Z368" t="s">
        <v>95</v>
      </c>
      <c r="AA368" t="s">
        <v>1678</v>
      </c>
      <c r="AB368" t="s">
        <v>1679</v>
      </c>
    </row>
    <row r="369" spans="1:28" x14ac:dyDescent="0.3">
      <c r="A369" t="s">
        <v>1680</v>
      </c>
      <c r="B369" t="s">
        <v>997</v>
      </c>
      <c r="C369">
        <v>39</v>
      </c>
      <c r="D369" t="s">
        <v>44</v>
      </c>
      <c r="E369" t="s">
        <v>54</v>
      </c>
      <c r="F369" t="s">
        <v>46</v>
      </c>
      <c r="G369" t="s">
        <v>1681</v>
      </c>
      <c r="H369" t="s">
        <v>35</v>
      </c>
      <c r="I369" t="s">
        <v>36</v>
      </c>
      <c r="J369">
        <v>26</v>
      </c>
      <c r="K369">
        <v>22</v>
      </c>
      <c r="L369">
        <f t="shared" si="15"/>
        <v>4</v>
      </c>
      <c r="M369">
        <v>4</v>
      </c>
      <c r="N369">
        <v>53753</v>
      </c>
      <c r="O369" s="1">
        <f t="shared" si="16"/>
        <v>2067.4230769230771</v>
      </c>
      <c r="P369" s="1">
        <f t="shared" si="17"/>
        <v>45483.307692307695</v>
      </c>
      <c r="Q369" s="1">
        <f>Table1[[#This Row],[Earned Basic Salary]]*20%</f>
        <v>9096.6615384615397</v>
      </c>
      <c r="R369" s="1">
        <f>Table1[[#This Row],[Earned Basic Salary]]*10%</f>
        <v>4548.3307692307699</v>
      </c>
      <c r="S369" s="1">
        <f>Table1[[#This Row],[Earned Basic Salary]]*12%</f>
        <v>5457.9969230769229</v>
      </c>
      <c r="T369" s="1">
        <f>200</f>
        <v>200</v>
      </c>
      <c r="U369" s="1">
        <f>Table1[[#This Row],[PF]]+Table1[[#This Row],[Professional Tax]]</f>
        <v>5657.9969230769229</v>
      </c>
      <c r="V369" s="1">
        <f>Table1[[#This Row],[Overtime Hours]]*200</f>
        <v>800</v>
      </c>
      <c r="W369" s="1">
        <f>Table1[[#This Row],[Earned Basic Salary]]+Table1[[#This Row],[HRA]]+Table1[[#This Row],[DA]]+Table1[[#This Row],[Overtime Pay]]</f>
        <v>59928.3</v>
      </c>
      <c r="X369" s="1">
        <f>Table1[[#This Row],[Gross Salary]]-Table1[[#This Row],[Total Deduction]]</f>
        <v>54270.303076923083</v>
      </c>
      <c r="Y369" t="s">
        <v>37</v>
      </c>
      <c r="Z369" t="s">
        <v>106</v>
      </c>
      <c r="AA369" t="s">
        <v>1682</v>
      </c>
      <c r="AB369" t="s">
        <v>1683</v>
      </c>
    </row>
    <row r="370" spans="1:28" x14ac:dyDescent="0.3">
      <c r="A370" t="s">
        <v>1684</v>
      </c>
      <c r="B370" t="s">
        <v>68</v>
      </c>
      <c r="C370">
        <v>33</v>
      </c>
      <c r="D370" t="s">
        <v>31</v>
      </c>
      <c r="E370" t="s">
        <v>45</v>
      </c>
      <c r="F370" t="s">
        <v>55</v>
      </c>
      <c r="G370" t="s">
        <v>1685</v>
      </c>
      <c r="H370" t="s">
        <v>35</v>
      </c>
      <c r="I370" t="s">
        <v>36</v>
      </c>
      <c r="J370">
        <v>26</v>
      </c>
      <c r="K370">
        <v>22</v>
      </c>
      <c r="L370">
        <f t="shared" si="15"/>
        <v>4</v>
      </c>
      <c r="M370">
        <v>7</v>
      </c>
      <c r="N370">
        <v>61464</v>
      </c>
      <c r="O370" s="1">
        <f t="shared" si="16"/>
        <v>2364</v>
      </c>
      <c r="P370" s="1">
        <f t="shared" si="17"/>
        <v>52008</v>
      </c>
      <c r="Q370" s="1">
        <f>Table1[[#This Row],[Earned Basic Salary]]*20%</f>
        <v>10401.6</v>
      </c>
      <c r="R370" s="1">
        <f>Table1[[#This Row],[Earned Basic Salary]]*10%</f>
        <v>5200.8</v>
      </c>
      <c r="S370" s="1">
        <f>Table1[[#This Row],[Earned Basic Salary]]*12%</f>
        <v>6240.96</v>
      </c>
      <c r="T370" s="1">
        <f>200</f>
        <v>200</v>
      </c>
      <c r="U370" s="1">
        <f>Table1[[#This Row],[PF]]+Table1[[#This Row],[Professional Tax]]</f>
        <v>6440.96</v>
      </c>
      <c r="V370" s="1">
        <f>Table1[[#This Row],[Overtime Hours]]*200</f>
        <v>1400</v>
      </c>
      <c r="W370" s="1">
        <f>Table1[[#This Row],[Earned Basic Salary]]+Table1[[#This Row],[HRA]]+Table1[[#This Row],[DA]]+Table1[[#This Row],[Overtime Pay]]</f>
        <v>69010.399999999994</v>
      </c>
      <c r="X370" s="1">
        <f>Table1[[#This Row],[Gross Salary]]-Table1[[#This Row],[Total Deduction]]</f>
        <v>62569.439999999995</v>
      </c>
      <c r="Y370" t="s">
        <v>37</v>
      </c>
      <c r="Z370" t="s">
        <v>38</v>
      </c>
      <c r="AA370" t="s">
        <v>1686</v>
      </c>
      <c r="AB370" t="s">
        <v>1687</v>
      </c>
    </row>
    <row r="371" spans="1:28" x14ac:dyDescent="0.3">
      <c r="A371" t="s">
        <v>1688</v>
      </c>
      <c r="B371" t="s">
        <v>430</v>
      </c>
      <c r="C371">
        <v>54</v>
      </c>
      <c r="D371" t="s">
        <v>53</v>
      </c>
      <c r="E371" t="s">
        <v>54</v>
      </c>
      <c r="F371" t="s">
        <v>55</v>
      </c>
      <c r="G371" t="s">
        <v>1689</v>
      </c>
      <c r="H371" t="s">
        <v>35</v>
      </c>
      <c r="I371" t="s">
        <v>36</v>
      </c>
      <c r="J371">
        <v>26</v>
      </c>
      <c r="K371">
        <v>21</v>
      </c>
      <c r="L371">
        <f t="shared" si="15"/>
        <v>5</v>
      </c>
      <c r="M371">
        <v>2</v>
      </c>
      <c r="N371">
        <v>49123</v>
      </c>
      <c r="O371" s="1">
        <f t="shared" si="16"/>
        <v>1889.3461538461538</v>
      </c>
      <c r="P371" s="1">
        <f t="shared" si="17"/>
        <v>39676.269230769227</v>
      </c>
      <c r="Q371" s="1">
        <f>Table1[[#This Row],[Earned Basic Salary]]*20%</f>
        <v>7935.2538461538461</v>
      </c>
      <c r="R371" s="1">
        <f>Table1[[#This Row],[Earned Basic Salary]]*10%</f>
        <v>3967.626923076923</v>
      </c>
      <c r="S371" s="1">
        <f>Table1[[#This Row],[Earned Basic Salary]]*12%</f>
        <v>4761.1523076923067</v>
      </c>
      <c r="T371" s="1">
        <f>200</f>
        <v>200</v>
      </c>
      <c r="U371" s="1">
        <f>Table1[[#This Row],[PF]]+Table1[[#This Row],[Professional Tax]]</f>
        <v>4961.1523076923067</v>
      </c>
      <c r="V371" s="1">
        <f>Table1[[#This Row],[Overtime Hours]]*200</f>
        <v>400</v>
      </c>
      <c r="W371" s="1">
        <f>Table1[[#This Row],[Earned Basic Salary]]+Table1[[#This Row],[HRA]]+Table1[[#This Row],[DA]]+Table1[[#This Row],[Overtime Pay]]</f>
        <v>51979.149999999994</v>
      </c>
      <c r="X371" s="1">
        <f>Table1[[#This Row],[Gross Salary]]-Table1[[#This Row],[Total Deduction]]</f>
        <v>47017.99769230769</v>
      </c>
      <c r="Y371" t="s">
        <v>37</v>
      </c>
      <c r="Z371" t="s">
        <v>106</v>
      </c>
      <c r="AA371" t="s">
        <v>1690</v>
      </c>
      <c r="AB371" t="s">
        <v>1691</v>
      </c>
    </row>
    <row r="372" spans="1:28" x14ac:dyDescent="0.3">
      <c r="A372" t="s">
        <v>1692</v>
      </c>
      <c r="B372" t="s">
        <v>202</v>
      </c>
      <c r="C372">
        <v>24</v>
      </c>
      <c r="D372" t="s">
        <v>31</v>
      </c>
      <c r="E372" t="s">
        <v>62</v>
      </c>
      <c r="F372" t="s">
        <v>63</v>
      </c>
      <c r="G372" t="s">
        <v>1693</v>
      </c>
      <c r="H372" t="s">
        <v>35</v>
      </c>
      <c r="I372" t="s">
        <v>36</v>
      </c>
      <c r="J372">
        <v>26</v>
      </c>
      <c r="K372">
        <v>22</v>
      </c>
      <c r="L372">
        <f t="shared" si="15"/>
        <v>4</v>
      </c>
      <c r="M372">
        <v>5</v>
      </c>
      <c r="N372">
        <v>64832</v>
      </c>
      <c r="O372" s="1">
        <f t="shared" si="16"/>
        <v>2493.5384615384614</v>
      </c>
      <c r="P372" s="1">
        <f t="shared" si="17"/>
        <v>54857.846153846149</v>
      </c>
      <c r="Q372" s="1">
        <f>Table1[[#This Row],[Earned Basic Salary]]*20%</f>
        <v>10971.56923076923</v>
      </c>
      <c r="R372" s="1">
        <f>Table1[[#This Row],[Earned Basic Salary]]*10%</f>
        <v>5485.7846153846149</v>
      </c>
      <c r="S372" s="1">
        <f>Table1[[#This Row],[Earned Basic Salary]]*12%</f>
        <v>6582.9415384615377</v>
      </c>
      <c r="T372" s="1">
        <f>200</f>
        <v>200</v>
      </c>
      <c r="U372" s="1">
        <f>Table1[[#This Row],[PF]]+Table1[[#This Row],[Professional Tax]]</f>
        <v>6782.9415384615377</v>
      </c>
      <c r="V372" s="1">
        <f>Table1[[#This Row],[Overtime Hours]]*200</f>
        <v>1000</v>
      </c>
      <c r="W372" s="1">
        <f>Table1[[#This Row],[Earned Basic Salary]]+Table1[[#This Row],[HRA]]+Table1[[#This Row],[DA]]+Table1[[#This Row],[Overtime Pay]]</f>
        <v>72315.199999999997</v>
      </c>
      <c r="X372" s="1">
        <f>Table1[[#This Row],[Gross Salary]]-Table1[[#This Row],[Total Deduction]]</f>
        <v>65532.258461538462</v>
      </c>
      <c r="Y372" t="s">
        <v>37</v>
      </c>
      <c r="Z372" t="s">
        <v>48</v>
      </c>
      <c r="AA372" t="s">
        <v>1694</v>
      </c>
      <c r="AB372" t="s">
        <v>1695</v>
      </c>
    </row>
    <row r="373" spans="1:28" x14ac:dyDescent="0.3">
      <c r="A373" t="s">
        <v>1696</v>
      </c>
      <c r="B373" t="s">
        <v>183</v>
      </c>
      <c r="C373">
        <v>47</v>
      </c>
      <c r="D373" t="s">
        <v>53</v>
      </c>
      <c r="E373" t="s">
        <v>82</v>
      </c>
      <c r="F373" t="s">
        <v>83</v>
      </c>
      <c r="G373" t="s">
        <v>1697</v>
      </c>
      <c r="H373" t="s">
        <v>35</v>
      </c>
      <c r="I373" t="s">
        <v>36</v>
      </c>
      <c r="J373">
        <v>26</v>
      </c>
      <c r="K373">
        <v>25</v>
      </c>
      <c r="L373">
        <f t="shared" si="15"/>
        <v>1</v>
      </c>
      <c r="M373">
        <v>20</v>
      </c>
      <c r="N373">
        <v>33399</v>
      </c>
      <c r="O373" s="1">
        <f t="shared" si="16"/>
        <v>1284.5769230769231</v>
      </c>
      <c r="P373" s="1">
        <f t="shared" si="17"/>
        <v>32114.423076923078</v>
      </c>
      <c r="Q373" s="1">
        <f>Table1[[#This Row],[Earned Basic Salary]]*20%</f>
        <v>6422.8846153846162</v>
      </c>
      <c r="R373" s="1">
        <f>Table1[[#This Row],[Earned Basic Salary]]*10%</f>
        <v>3211.4423076923081</v>
      </c>
      <c r="S373" s="1">
        <f>Table1[[#This Row],[Earned Basic Salary]]*12%</f>
        <v>3853.7307692307691</v>
      </c>
      <c r="T373" s="1">
        <f>200</f>
        <v>200</v>
      </c>
      <c r="U373" s="1">
        <f>Table1[[#This Row],[PF]]+Table1[[#This Row],[Professional Tax]]</f>
        <v>4053.7307692307691</v>
      </c>
      <c r="V373" s="1">
        <f>Table1[[#This Row],[Overtime Hours]]*200</f>
        <v>4000</v>
      </c>
      <c r="W373" s="1">
        <f>Table1[[#This Row],[Earned Basic Salary]]+Table1[[#This Row],[HRA]]+Table1[[#This Row],[DA]]+Table1[[#This Row],[Overtime Pay]]</f>
        <v>45748.75</v>
      </c>
      <c r="X373" s="1">
        <f>Table1[[#This Row],[Gross Salary]]-Table1[[#This Row],[Total Deduction]]</f>
        <v>41695.019230769234</v>
      </c>
      <c r="Y373" t="s">
        <v>37</v>
      </c>
      <c r="Z373" t="s">
        <v>95</v>
      </c>
      <c r="AA373" t="s">
        <v>1698</v>
      </c>
      <c r="AB373" t="s">
        <v>1699</v>
      </c>
    </row>
    <row r="374" spans="1:28" x14ac:dyDescent="0.3">
      <c r="A374" t="s">
        <v>1700</v>
      </c>
      <c r="B374" t="s">
        <v>290</v>
      </c>
      <c r="C374">
        <v>38</v>
      </c>
      <c r="D374" t="s">
        <v>61</v>
      </c>
      <c r="E374" t="s">
        <v>62</v>
      </c>
      <c r="F374" t="s">
        <v>33</v>
      </c>
      <c r="G374" t="s">
        <v>1701</v>
      </c>
      <c r="H374" t="s">
        <v>35</v>
      </c>
      <c r="I374" t="s">
        <v>36</v>
      </c>
      <c r="J374">
        <v>26</v>
      </c>
      <c r="K374">
        <v>24</v>
      </c>
      <c r="L374">
        <f t="shared" si="15"/>
        <v>2</v>
      </c>
      <c r="M374">
        <v>14</v>
      </c>
      <c r="N374">
        <v>79850</v>
      </c>
      <c r="O374" s="1">
        <f t="shared" si="16"/>
        <v>3071.1538461538462</v>
      </c>
      <c r="P374" s="1">
        <f t="shared" si="17"/>
        <v>73707.692307692312</v>
      </c>
      <c r="Q374" s="1">
        <f>Table1[[#This Row],[Earned Basic Salary]]*20%</f>
        <v>14741.538461538463</v>
      </c>
      <c r="R374" s="1">
        <f>Table1[[#This Row],[Earned Basic Salary]]*10%</f>
        <v>7370.7692307692314</v>
      </c>
      <c r="S374" s="1">
        <f>Table1[[#This Row],[Earned Basic Salary]]*12%</f>
        <v>8844.923076923078</v>
      </c>
      <c r="T374" s="1">
        <f>200</f>
        <v>200</v>
      </c>
      <c r="U374" s="1">
        <f>Table1[[#This Row],[PF]]+Table1[[#This Row],[Professional Tax]]</f>
        <v>9044.923076923078</v>
      </c>
      <c r="V374" s="1">
        <f>Table1[[#This Row],[Overtime Hours]]*200</f>
        <v>2800</v>
      </c>
      <c r="W374" s="1">
        <f>Table1[[#This Row],[Earned Basic Salary]]+Table1[[#This Row],[HRA]]+Table1[[#This Row],[DA]]+Table1[[#This Row],[Overtime Pay]]</f>
        <v>98620.000000000015</v>
      </c>
      <c r="X374" s="1">
        <f>Table1[[#This Row],[Gross Salary]]-Table1[[#This Row],[Total Deduction]]</f>
        <v>89575.076923076937</v>
      </c>
      <c r="Y374" t="s">
        <v>37</v>
      </c>
      <c r="Z374" t="s">
        <v>106</v>
      </c>
      <c r="AA374" t="s">
        <v>1702</v>
      </c>
      <c r="AB374" t="s">
        <v>1703</v>
      </c>
    </row>
    <row r="375" spans="1:28" x14ac:dyDescent="0.3">
      <c r="A375" t="s">
        <v>1704</v>
      </c>
      <c r="B375" t="s">
        <v>245</v>
      </c>
      <c r="C375">
        <v>49</v>
      </c>
      <c r="D375" t="s">
        <v>127</v>
      </c>
      <c r="E375" t="s">
        <v>121</v>
      </c>
      <c r="F375" t="s">
        <v>55</v>
      </c>
      <c r="G375" t="s">
        <v>1705</v>
      </c>
      <c r="H375" t="s">
        <v>35</v>
      </c>
      <c r="I375" t="s">
        <v>36</v>
      </c>
      <c r="J375">
        <v>26</v>
      </c>
      <c r="K375">
        <v>24</v>
      </c>
      <c r="L375">
        <f t="shared" si="15"/>
        <v>2</v>
      </c>
      <c r="M375">
        <v>19</v>
      </c>
      <c r="N375">
        <v>58712</v>
      </c>
      <c r="O375" s="1">
        <f t="shared" si="16"/>
        <v>2258.1538461538462</v>
      </c>
      <c r="P375" s="1">
        <f t="shared" si="17"/>
        <v>54195.692307692312</v>
      </c>
      <c r="Q375" s="1">
        <f>Table1[[#This Row],[Earned Basic Salary]]*20%</f>
        <v>10839.138461538463</v>
      </c>
      <c r="R375" s="1">
        <f>Table1[[#This Row],[Earned Basic Salary]]*10%</f>
        <v>5419.5692307692316</v>
      </c>
      <c r="S375" s="1">
        <f>Table1[[#This Row],[Earned Basic Salary]]*12%</f>
        <v>6503.4830769230775</v>
      </c>
      <c r="T375" s="1">
        <f>200</f>
        <v>200</v>
      </c>
      <c r="U375" s="1">
        <f>Table1[[#This Row],[PF]]+Table1[[#This Row],[Professional Tax]]</f>
        <v>6703.4830769230775</v>
      </c>
      <c r="V375" s="1">
        <f>Table1[[#This Row],[Overtime Hours]]*200</f>
        <v>3800</v>
      </c>
      <c r="W375" s="1">
        <f>Table1[[#This Row],[Earned Basic Salary]]+Table1[[#This Row],[HRA]]+Table1[[#This Row],[DA]]+Table1[[#This Row],[Overtime Pay]]</f>
        <v>74254.400000000009</v>
      </c>
      <c r="X375" s="1">
        <f>Table1[[#This Row],[Gross Salary]]-Table1[[#This Row],[Total Deduction]]</f>
        <v>67550.916923076933</v>
      </c>
      <c r="Y375" t="s">
        <v>37</v>
      </c>
      <c r="Z375" t="s">
        <v>106</v>
      </c>
      <c r="AA375" t="s">
        <v>1706</v>
      </c>
      <c r="AB375" t="s">
        <v>1707</v>
      </c>
    </row>
    <row r="376" spans="1:28" x14ac:dyDescent="0.3">
      <c r="A376" t="s">
        <v>1708</v>
      </c>
      <c r="B376" t="s">
        <v>713</v>
      </c>
      <c r="C376">
        <v>28</v>
      </c>
      <c r="D376" t="s">
        <v>133</v>
      </c>
      <c r="E376" t="s">
        <v>54</v>
      </c>
      <c r="F376" t="s">
        <v>69</v>
      </c>
      <c r="G376" t="s">
        <v>1709</v>
      </c>
      <c r="H376" t="s">
        <v>35</v>
      </c>
      <c r="I376" t="s">
        <v>36</v>
      </c>
      <c r="J376">
        <v>26</v>
      </c>
      <c r="K376">
        <v>24</v>
      </c>
      <c r="L376">
        <f t="shared" si="15"/>
        <v>2</v>
      </c>
      <c r="M376">
        <v>20</v>
      </c>
      <c r="N376">
        <v>33424</v>
      </c>
      <c r="O376" s="1">
        <f t="shared" si="16"/>
        <v>1285.5384615384614</v>
      </c>
      <c r="P376" s="1">
        <f t="shared" si="17"/>
        <v>30852.923076923074</v>
      </c>
      <c r="Q376" s="1">
        <f>Table1[[#This Row],[Earned Basic Salary]]*20%</f>
        <v>6170.5846153846151</v>
      </c>
      <c r="R376" s="1">
        <f>Table1[[#This Row],[Earned Basic Salary]]*10%</f>
        <v>3085.2923076923075</v>
      </c>
      <c r="S376" s="1">
        <f>Table1[[#This Row],[Earned Basic Salary]]*12%</f>
        <v>3702.3507692307689</v>
      </c>
      <c r="T376" s="1">
        <f>200</f>
        <v>200</v>
      </c>
      <c r="U376" s="1">
        <f>Table1[[#This Row],[PF]]+Table1[[#This Row],[Professional Tax]]</f>
        <v>3902.3507692307689</v>
      </c>
      <c r="V376" s="1">
        <f>Table1[[#This Row],[Overtime Hours]]*200</f>
        <v>4000</v>
      </c>
      <c r="W376" s="1">
        <f>Table1[[#This Row],[Earned Basic Salary]]+Table1[[#This Row],[HRA]]+Table1[[#This Row],[DA]]+Table1[[#This Row],[Overtime Pay]]</f>
        <v>44108.800000000003</v>
      </c>
      <c r="X376" s="1">
        <f>Table1[[#This Row],[Gross Salary]]-Table1[[#This Row],[Total Deduction]]</f>
        <v>40206.449230769234</v>
      </c>
      <c r="Y376" t="s">
        <v>37</v>
      </c>
      <c r="Z376" t="s">
        <v>106</v>
      </c>
      <c r="AA376" t="s">
        <v>1710</v>
      </c>
      <c r="AB376" t="s">
        <v>1711</v>
      </c>
    </row>
    <row r="377" spans="1:28" x14ac:dyDescent="0.3">
      <c r="A377" t="s">
        <v>1712</v>
      </c>
      <c r="B377" t="s">
        <v>115</v>
      </c>
      <c r="C377">
        <v>38</v>
      </c>
      <c r="D377" t="s">
        <v>127</v>
      </c>
      <c r="E377" t="s">
        <v>62</v>
      </c>
      <c r="F377" t="s">
        <v>83</v>
      </c>
      <c r="G377" t="s">
        <v>1713</v>
      </c>
      <c r="H377" t="s">
        <v>35</v>
      </c>
      <c r="I377" t="s">
        <v>36</v>
      </c>
      <c r="J377">
        <v>26</v>
      </c>
      <c r="K377">
        <v>23</v>
      </c>
      <c r="L377">
        <f t="shared" si="15"/>
        <v>3</v>
      </c>
      <c r="M377">
        <v>8</v>
      </c>
      <c r="N377">
        <v>39794</v>
      </c>
      <c r="O377" s="1">
        <f t="shared" si="16"/>
        <v>1530.5384615384614</v>
      </c>
      <c r="P377" s="1">
        <f t="shared" si="17"/>
        <v>35202.38461538461</v>
      </c>
      <c r="Q377" s="1">
        <f>Table1[[#This Row],[Earned Basic Salary]]*20%</f>
        <v>7040.4769230769225</v>
      </c>
      <c r="R377" s="1">
        <f>Table1[[#This Row],[Earned Basic Salary]]*10%</f>
        <v>3520.2384615384613</v>
      </c>
      <c r="S377" s="1">
        <f>Table1[[#This Row],[Earned Basic Salary]]*12%</f>
        <v>4224.286153846153</v>
      </c>
      <c r="T377" s="1">
        <f>200</f>
        <v>200</v>
      </c>
      <c r="U377" s="1">
        <f>Table1[[#This Row],[PF]]+Table1[[#This Row],[Professional Tax]]</f>
        <v>4424.286153846153</v>
      </c>
      <c r="V377" s="1">
        <f>Table1[[#This Row],[Overtime Hours]]*200</f>
        <v>1600</v>
      </c>
      <c r="W377" s="1">
        <f>Table1[[#This Row],[Earned Basic Salary]]+Table1[[#This Row],[HRA]]+Table1[[#This Row],[DA]]+Table1[[#This Row],[Overtime Pay]]</f>
        <v>47363.099999999991</v>
      </c>
      <c r="X377" s="1">
        <f>Table1[[#This Row],[Gross Salary]]-Table1[[#This Row],[Total Deduction]]</f>
        <v>42938.81384615384</v>
      </c>
      <c r="Y377" t="s">
        <v>37</v>
      </c>
      <c r="Z377" t="s">
        <v>106</v>
      </c>
      <c r="AA377" t="s">
        <v>1714</v>
      </c>
      <c r="AB377" t="s">
        <v>1715</v>
      </c>
    </row>
    <row r="378" spans="1:28" x14ac:dyDescent="0.3">
      <c r="A378" t="s">
        <v>1716</v>
      </c>
      <c r="B378" t="s">
        <v>1717</v>
      </c>
      <c r="C378">
        <v>23</v>
      </c>
      <c r="D378" t="s">
        <v>61</v>
      </c>
      <c r="E378" t="s">
        <v>62</v>
      </c>
      <c r="F378" t="s">
        <v>33</v>
      </c>
      <c r="G378" t="s">
        <v>1718</v>
      </c>
      <c r="H378" t="s">
        <v>35</v>
      </c>
      <c r="I378" t="s">
        <v>36</v>
      </c>
      <c r="J378">
        <v>26</v>
      </c>
      <c r="K378">
        <v>22</v>
      </c>
      <c r="L378">
        <f t="shared" si="15"/>
        <v>4</v>
      </c>
      <c r="M378">
        <v>19</v>
      </c>
      <c r="N378">
        <v>56096</v>
      </c>
      <c r="O378" s="1">
        <f t="shared" si="16"/>
        <v>2157.5384615384614</v>
      </c>
      <c r="P378" s="1">
        <f t="shared" si="17"/>
        <v>47465.846153846149</v>
      </c>
      <c r="Q378" s="1">
        <f>Table1[[#This Row],[Earned Basic Salary]]*20%</f>
        <v>9493.1692307692301</v>
      </c>
      <c r="R378" s="1">
        <f>Table1[[#This Row],[Earned Basic Salary]]*10%</f>
        <v>4746.5846153846151</v>
      </c>
      <c r="S378" s="1">
        <f>Table1[[#This Row],[Earned Basic Salary]]*12%</f>
        <v>5695.9015384615377</v>
      </c>
      <c r="T378" s="1">
        <f>200</f>
        <v>200</v>
      </c>
      <c r="U378" s="1">
        <f>Table1[[#This Row],[PF]]+Table1[[#This Row],[Professional Tax]]</f>
        <v>5895.9015384615377</v>
      </c>
      <c r="V378" s="1">
        <f>Table1[[#This Row],[Overtime Hours]]*200</f>
        <v>3800</v>
      </c>
      <c r="W378" s="1">
        <f>Table1[[#This Row],[Earned Basic Salary]]+Table1[[#This Row],[HRA]]+Table1[[#This Row],[DA]]+Table1[[#This Row],[Overtime Pay]]</f>
        <v>65505.599999999991</v>
      </c>
      <c r="X378" s="1">
        <f>Table1[[#This Row],[Gross Salary]]-Table1[[#This Row],[Total Deduction]]</f>
        <v>59609.698461538457</v>
      </c>
      <c r="Y378" t="s">
        <v>37</v>
      </c>
      <c r="Z378" t="s">
        <v>48</v>
      </c>
      <c r="AA378" t="s">
        <v>1719</v>
      </c>
      <c r="AB378" t="s">
        <v>1720</v>
      </c>
    </row>
    <row r="379" spans="1:28" x14ac:dyDescent="0.3">
      <c r="A379" t="s">
        <v>1721</v>
      </c>
      <c r="B379" t="s">
        <v>104</v>
      </c>
      <c r="C379">
        <v>24</v>
      </c>
      <c r="D379" t="s">
        <v>44</v>
      </c>
      <c r="E379" t="s">
        <v>82</v>
      </c>
      <c r="F379" t="s">
        <v>63</v>
      </c>
      <c r="G379" t="s">
        <v>1123</v>
      </c>
      <c r="H379" t="s">
        <v>35</v>
      </c>
      <c r="I379" t="s">
        <v>36</v>
      </c>
      <c r="J379">
        <v>26</v>
      </c>
      <c r="K379">
        <v>25</v>
      </c>
      <c r="L379">
        <f t="shared" si="15"/>
        <v>1</v>
      </c>
      <c r="M379">
        <v>3</v>
      </c>
      <c r="N379">
        <v>70896</v>
      </c>
      <c r="O379" s="1">
        <f t="shared" si="16"/>
        <v>2726.7692307692309</v>
      </c>
      <c r="P379" s="1">
        <f t="shared" si="17"/>
        <v>68169.23076923078</v>
      </c>
      <c r="Q379" s="1">
        <f>Table1[[#This Row],[Earned Basic Salary]]*20%</f>
        <v>13633.846153846156</v>
      </c>
      <c r="R379" s="1">
        <f>Table1[[#This Row],[Earned Basic Salary]]*10%</f>
        <v>6816.923076923078</v>
      </c>
      <c r="S379" s="1">
        <f>Table1[[#This Row],[Earned Basic Salary]]*12%</f>
        <v>8180.3076923076933</v>
      </c>
      <c r="T379" s="1">
        <f>200</f>
        <v>200</v>
      </c>
      <c r="U379" s="1">
        <f>Table1[[#This Row],[PF]]+Table1[[#This Row],[Professional Tax]]</f>
        <v>8380.3076923076933</v>
      </c>
      <c r="V379" s="1">
        <f>Table1[[#This Row],[Overtime Hours]]*200</f>
        <v>600</v>
      </c>
      <c r="W379" s="1">
        <f>Table1[[#This Row],[Earned Basic Salary]]+Table1[[#This Row],[HRA]]+Table1[[#This Row],[DA]]+Table1[[#This Row],[Overtime Pay]]</f>
        <v>89220.000000000015</v>
      </c>
      <c r="X379" s="1">
        <f>Table1[[#This Row],[Gross Salary]]-Table1[[#This Row],[Total Deduction]]</f>
        <v>80839.692307692327</v>
      </c>
      <c r="Y379" t="s">
        <v>37</v>
      </c>
      <c r="Z379" t="s">
        <v>106</v>
      </c>
      <c r="AA379" t="s">
        <v>1722</v>
      </c>
      <c r="AB379" t="s">
        <v>1723</v>
      </c>
    </row>
    <row r="380" spans="1:28" x14ac:dyDescent="0.3">
      <c r="A380" t="s">
        <v>1724</v>
      </c>
      <c r="B380" t="s">
        <v>1002</v>
      </c>
      <c r="C380">
        <v>34</v>
      </c>
      <c r="D380" t="s">
        <v>53</v>
      </c>
      <c r="E380" t="s">
        <v>54</v>
      </c>
      <c r="F380" t="s">
        <v>69</v>
      </c>
      <c r="G380" t="s">
        <v>1725</v>
      </c>
      <c r="H380" t="s">
        <v>35</v>
      </c>
      <c r="I380" t="s">
        <v>36</v>
      </c>
      <c r="J380">
        <v>26</v>
      </c>
      <c r="K380">
        <v>21</v>
      </c>
      <c r="L380">
        <f t="shared" si="15"/>
        <v>5</v>
      </c>
      <c r="M380">
        <v>12</v>
      </c>
      <c r="N380">
        <v>72920</v>
      </c>
      <c r="O380" s="1">
        <f t="shared" si="16"/>
        <v>2804.6153846153848</v>
      </c>
      <c r="P380" s="1">
        <f t="shared" si="17"/>
        <v>58896.923076923078</v>
      </c>
      <c r="Q380" s="1">
        <f>Table1[[#This Row],[Earned Basic Salary]]*20%</f>
        <v>11779.384615384617</v>
      </c>
      <c r="R380" s="1">
        <f>Table1[[#This Row],[Earned Basic Salary]]*10%</f>
        <v>5889.6923076923085</v>
      </c>
      <c r="S380" s="1">
        <f>Table1[[#This Row],[Earned Basic Salary]]*12%</f>
        <v>7067.6307692307691</v>
      </c>
      <c r="T380" s="1">
        <f>200</f>
        <v>200</v>
      </c>
      <c r="U380" s="1">
        <f>Table1[[#This Row],[PF]]+Table1[[#This Row],[Professional Tax]]</f>
        <v>7267.6307692307691</v>
      </c>
      <c r="V380" s="1">
        <f>Table1[[#This Row],[Overtime Hours]]*200</f>
        <v>2400</v>
      </c>
      <c r="W380" s="1">
        <f>Table1[[#This Row],[Earned Basic Salary]]+Table1[[#This Row],[HRA]]+Table1[[#This Row],[DA]]+Table1[[#This Row],[Overtime Pay]]</f>
        <v>78966</v>
      </c>
      <c r="X380" s="1">
        <f>Table1[[#This Row],[Gross Salary]]-Table1[[#This Row],[Total Deduction]]</f>
        <v>71698.369230769225</v>
      </c>
      <c r="Y380" t="s">
        <v>37</v>
      </c>
      <c r="Z380" t="s">
        <v>106</v>
      </c>
      <c r="AA380" t="s">
        <v>1726</v>
      </c>
      <c r="AB380" t="s">
        <v>1727</v>
      </c>
    </row>
    <row r="381" spans="1:28" x14ac:dyDescent="0.3">
      <c r="A381" t="s">
        <v>1728</v>
      </c>
      <c r="B381" t="s">
        <v>1729</v>
      </c>
      <c r="C381">
        <v>49</v>
      </c>
      <c r="D381" t="s">
        <v>133</v>
      </c>
      <c r="E381" t="s">
        <v>32</v>
      </c>
      <c r="F381" t="s">
        <v>55</v>
      </c>
      <c r="G381" t="s">
        <v>1730</v>
      </c>
      <c r="H381" t="s">
        <v>35</v>
      </c>
      <c r="I381" t="s">
        <v>36</v>
      </c>
      <c r="J381">
        <v>26</v>
      </c>
      <c r="K381">
        <v>23</v>
      </c>
      <c r="L381">
        <f t="shared" si="15"/>
        <v>3</v>
      </c>
      <c r="M381">
        <v>2</v>
      </c>
      <c r="N381">
        <v>59575</v>
      </c>
      <c r="O381" s="1">
        <f t="shared" si="16"/>
        <v>2291.3461538461538</v>
      </c>
      <c r="P381" s="1">
        <f t="shared" si="17"/>
        <v>52700.961538461539</v>
      </c>
      <c r="Q381" s="1">
        <f>Table1[[#This Row],[Earned Basic Salary]]*20%</f>
        <v>10540.192307692309</v>
      </c>
      <c r="R381" s="1">
        <f>Table1[[#This Row],[Earned Basic Salary]]*10%</f>
        <v>5270.0961538461543</v>
      </c>
      <c r="S381" s="1">
        <f>Table1[[#This Row],[Earned Basic Salary]]*12%</f>
        <v>6324.1153846153848</v>
      </c>
      <c r="T381" s="1">
        <f>200</f>
        <v>200</v>
      </c>
      <c r="U381" s="1">
        <f>Table1[[#This Row],[PF]]+Table1[[#This Row],[Professional Tax]]</f>
        <v>6524.1153846153848</v>
      </c>
      <c r="V381" s="1">
        <f>Table1[[#This Row],[Overtime Hours]]*200</f>
        <v>400</v>
      </c>
      <c r="W381" s="1">
        <f>Table1[[#This Row],[Earned Basic Salary]]+Table1[[#This Row],[HRA]]+Table1[[#This Row],[DA]]+Table1[[#This Row],[Overtime Pay]]</f>
        <v>68911.25</v>
      </c>
      <c r="X381" s="1">
        <f>Table1[[#This Row],[Gross Salary]]-Table1[[#This Row],[Total Deduction]]</f>
        <v>62387.134615384617</v>
      </c>
      <c r="Y381" t="s">
        <v>37</v>
      </c>
      <c r="Z381" t="s">
        <v>95</v>
      </c>
      <c r="AA381" t="s">
        <v>1731</v>
      </c>
      <c r="AB381" t="s">
        <v>1732</v>
      </c>
    </row>
    <row r="382" spans="1:28" x14ac:dyDescent="0.3">
      <c r="A382" t="s">
        <v>1733</v>
      </c>
      <c r="B382" t="s">
        <v>988</v>
      </c>
      <c r="C382">
        <v>46</v>
      </c>
      <c r="D382" t="s">
        <v>81</v>
      </c>
      <c r="E382" t="s">
        <v>45</v>
      </c>
      <c r="F382" t="s">
        <v>89</v>
      </c>
      <c r="G382" t="s">
        <v>1734</v>
      </c>
      <c r="H382" t="s">
        <v>35</v>
      </c>
      <c r="I382" t="s">
        <v>36</v>
      </c>
      <c r="J382">
        <v>26</v>
      </c>
      <c r="K382">
        <v>23</v>
      </c>
      <c r="L382">
        <f t="shared" si="15"/>
        <v>3</v>
      </c>
      <c r="M382">
        <v>0</v>
      </c>
      <c r="N382">
        <v>39140</v>
      </c>
      <c r="O382" s="1">
        <f t="shared" si="16"/>
        <v>1505.3846153846155</v>
      </c>
      <c r="P382" s="1">
        <f t="shared" si="17"/>
        <v>34623.846153846156</v>
      </c>
      <c r="Q382" s="1">
        <f>Table1[[#This Row],[Earned Basic Salary]]*20%</f>
        <v>6924.7692307692314</v>
      </c>
      <c r="R382" s="1">
        <f>Table1[[#This Row],[Earned Basic Salary]]*10%</f>
        <v>3462.3846153846157</v>
      </c>
      <c r="S382" s="1">
        <f>Table1[[#This Row],[Earned Basic Salary]]*12%</f>
        <v>4154.8615384615387</v>
      </c>
      <c r="T382" s="1">
        <f>200</f>
        <v>200</v>
      </c>
      <c r="U382" s="1">
        <f>Table1[[#This Row],[PF]]+Table1[[#This Row],[Professional Tax]]</f>
        <v>4354.8615384615387</v>
      </c>
      <c r="V382" s="1">
        <f>Table1[[#This Row],[Overtime Hours]]*200</f>
        <v>0</v>
      </c>
      <c r="W382" s="1">
        <f>Table1[[#This Row],[Earned Basic Salary]]+Table1[[#This Row],[HRA]]+Table1[[#This Row],[DA]]+Table1[[#This Row],[Overtime Pay]]</f>
        <v>45011.000000000007</v>
      </c>
      <c r="X382" s="1">
        <f>Table1[[#This Row],[Gross Salary]]-Table1[[#This Row],[Total Deduction]]</f>
        <v>40656.138461538467</v>
      </c>
      <c r="Y382" t="s">
        <v>37</v>
      </c>
      <c r="Z382" t="s">
        <v>95</v>
      </c>
      <c r="AA382" t="s">
        <v>1735</v>
      </c>
      <c r="AB382" t="s">
        <v>1736</v>
      </c>
    </row>
    <row r="383" spans="1:28" x14ac:dyDescent="0.3">
      <c r="A383" t="s">
        <v>1737</v>
      </c>
      <c r="B383" t="s">
        <v>1542</v>
      </c>
      <c r="C383">
        <v>54</v>
      </c>
      <c r="D383" t="s">
        <v>127</v>
      </c>
      <c r="E383" t="s">
        <v>121</v>
      </c>
      <c r="F383" t="s">
        <v>83</v>
      </c>
      <c r="G383" t="s">
        <v>1738</v>
      </c>
      <c r="H383" t="s">
        <v>35</v>
      </c>
      <c r="I383" t="s">
        <v>36</v>
      </c>
      <c r="J383">
        <v>26</v>
      </c>
      <c r="K383">
        <v>23</v>
      </c>
      <c r="L383">
        <f t="shared" si="15"/>
        <v>3</v>
      </c>
      <c r="M383">
        <v>5</v>
      </c>
      <c r="N383">
        <v>37431</v>
      </c>
      <c r="O383" s="1">
        <f t="shared" si="16"/>
        <v>1439.6538461538462</v>
      </c>
      <c r="P383" s="1">
        <f t="shared" si="17"/>
        <v>33112.038461538461</v>
      </c>
      <c r="Q383" s="1">
        <f>Table1[[#This Row],[Earned Basic Salary]]*20%</f>
        <v>6622.4076923076927</v>
      </c>
      <c r="R383" s="1">
        <f>Table1[[#This Row],[Earned Basic Salary]]*10%</f>
        <v>3311.2038461538464</v>
      </c>
      <c r="S383" s="1">
        <f>Table1[[#This Row],[Earned Basic Salary]]*12%</f>
        <v>3973.4446153846152</v>
      </c>
      <c r="T383" s="1">
        <f>200</f>
        <v>200</v>
      </c>
      <c r="U383" s="1">
        <f>Table1[[#This Row],[PF]]+Table1[[#This Row],[Professional Tax]]</f>
        <v>4173.4446153846147</v>
      </c>
      <c r="V383" s="1">
        <f>Table1[[#This Row],[Overtime Hours]]*200</f>
        <v>1000</v>
      </c>
      <c r="W383" s="1">
        <f>Table1[[#This Row],[Earned Basic Salary]]+Table1[[#This Row],[HRA]]+Table1[[#This Row],[DA]]+Table1[[#This Row],[Overtime Pay]]</f>
        <v>44045.65</v>
      </c>
      <c r="X383" s="1">
        <f>Table1[[#This Row],[Gross Salary]]-Table1[[#This Row],[Total Deduction]]</f>
        <v>39872.205384615387</v>
      </c>
      <c r="Y383" t="s">
        <v>37</v>
      </c>
      <c r="Z383" t="s">
        <v>95</v>
      </c>
      <c r="AA383" t="s">
        <v>1739</v>
      </c>
      <c r="AB383" t="s">
        <v>1740</v>
      </c>
    </row>
    <row r="384" spans="1:28" x14ac:dyDescent="0.3">
      <c r="A384" t="s">
        <v>1741</v>
      </c>
      <c r="B384" t="s">
        <v>769</v>
      </c>
      <c r="C384">
        <v>46</v>
      </c>
      <c r="D384" t="s">
        <v>133</v>
      </c>
      <c r="E384" t="s">
        <v>121</v>
      </c>
      <c r="F384" t="s">
        <v>33</v>
      </c>
      <c r="G384" t="s">
        <v>1742</v>
      </c>
      <c r="H384" t="s">
        <v>35</v>
      </c>
      <c r="I384" t="s">
        <v>36</v>
      </c>
      <c r="J384">
        <v>26</v>
      </c>
      <c r="K384">
        <v>23</v>
      </c>
      <c r="L384">
        <f t="shared" si="15"/>
        <v>3</v>
      </c>
      <c r="M384">
        <v>3</v>
      </c>
      <c r="N384">
        <v>78189</v>
      </c>
      <c r="O384" s="1">
        <f t="shared" si="16"/>
        <v>3007.2692307692309</v>
      </c>
      <c r="P384" s="1">
        <f t="shared" si="17"/>
        <v>69167.192307692312</v>
      </c>
      <c r="Q384" s="1">
        <f>Table1[[#This Row],[Earned Basic Salary]]*20%</f>
        <v>13833.438461538462</v>
      </c>
      <c r="R384" s="1">
        <f>Table1[[#This Row],[Earned Basic Salary]]*10%</f>
        <v>6916.7192307692312</v>
      </c>
      <c r="S384" s="1">
        <f>Table1[[#This Row],[Earned Basic Salary]]*12%</f>
        <v>8300.0630769230775</v>
      </c>
      <c r="T384" s="1">
        <f>200</f>
        <v>200</v>
      </c>
      <c r="U384" s="1">
        <f>Table1[[#This Row],[PF]]+Table1[[#This Row],[Professional Tax]]</f>
        <v>8500.0630769230775</v>
      </c>
      <c r="V384" s="1">
        <f>Table1[[#This Row],[Overtime Hours]]*200</f>
        <v>600</v>
      </c>
      <c r="W384" s="1">
        <f>Table1[[#This Row],[Earned Basic Salary]]+Table1[[#This Row],[HRA]]+Table1[[#This Row],[DA]]+Table1[[#This Row],[Overtime Pay]]</f>
        <v>90517.35</v>
      </c>
      <c r="X384" s="1">
        <f>Table1[[#This Row],[Gross Salary]]-Table1[[#This Row],[Total Deduction]]</f>
        <v>82017.286923076928</v>
      </c>
      <c r="Y384" t="s">
        <v>37</v>
      </c>
      <c r="Z384" t="s">
        <v>38</v>
      </c>
      <c r="AA384" t="s">
        <v>1743</v>
      </c>
      <c r="AB384" t="s">
        <v>1744</v>
      </c>
    </row>
    <row r="385" spans="1:28" x14ac:dyDescent="0.3">
      <c r="A385" t="s">
        <v>1745</v>
      </c>
      <c r="B385" t="s">
        <v>1729</v>
      </c>
      <c r="C385">
        <v>54</v>
      </c>
      <c r="D385" t="s">
        <v>127</v>
      </c>
      <c r="E385" t="s">
        <v>32</v>
      </c>
      <c r="F385" t="s">
        <v>83</v>
      </c>
      <c r="G385" t="s">
        <v>1746</v>
      </c>
      <c r="H385" t="s">
        <v>35</v>
      </c>
      <c r="I385" t="s">
        <v>36</v>
      </c>
      <c r="J385">
        <v>26</v>
      </c>
      <c r="K385">
        <v>22</v>
      </c>
      <c r="L385">
        <f t="shared" si="15"/>
        <v>4</v>
      </c>
      <c r="M385">
        <v>13</v>
      </c>
      <c r="N385">
        <v>59795</v>
      </c>
      <c r="O385" s="1">
        <f t="shared" si="16"/>
        <v>2299.8076923076924</v>
      </c>
      <c r="P385" s="1">
        <f t="shared" si="17"/>
        <v>50595.769230769234</v>
      </c>
      <c r="Q385" s="1">
        <f>Table1[[#This Row],[Earned Basic Salary]]*20%</f>
        <v>10119.153846153848</v>
      </c>
      <c r="R385" s="1">
        <f>Table1[[#This Row],[Earned Basic Salary]]*10%</f>
        <v>5059.5769230769238</v>
      </c>
      <c r="S385" s="1">
        <f>Table1[[#This Row],[Earned Basic Salary]]*12%</f>
        <v>6071.4923076923078</v>
      </c>
      <c r="T385" s="1">
        <f>200</f>
        <v>200</v>
      </c>
      <c r="U385" s="1">
        <f>Table1[[#This Row],[PF]]+Table1[[#This Row],[Professional Tax]]</f>
        <v>6271.4923076923078</v>
      </c>
      <c r="V385" s="1">
        <f>Table1[[#This Row],[Overtime Hours]]*200</f>
        <v>2600</v>
      </c>
      <c r="W385" s="1">
        <f>Table1[[#This Row],[Earned Basic Salary]]+Table1[[#This Row],[HRA]]+Table1[[#This Row],[DA]]+Table1[[#This Row],[Overtime Pay]]</f>
        <v>68374.5</v>
      </c>
      <c r="X385" s="1">
        <f>Table1[[#This Row],[Gross Salary]]-Table1[[#This Row],[Total Deduction]]</f>
        <v>62103.007692307692</v>
      </c>
      <c r="Y385" t="s">
        <v>37</v>
      </c>
      <c r="Z385" t="s">
        <v>38</v>
      </c>
      <c r="AA385" t="s">
        <v>1747</v>
      </c>
      <c r="AB385" t="s">
        <v>1748</v>
      </c>
    </row>
    <row r="386" spans="1:28" x14ac:dyDescent="0.3">
      <c r="A386" t="s">
        <v>1749</v>
      </c>
      <c r="B386" t="s">
        <v>741</v>
      </c>
      <c r="C386">
        <v>21</v>
      </c>
      <c r="D386" t="s">
        <v>75</v>
      </c>
      <c r="E386" t="s">
        <v>45</v>
      </c>
      <c r="F386" t="s">
        <v>69</v>
      </c>
      <c r="G386" t="s">
        <v>1495</v>
      </c>
      <c r="H386" t="s">
        <v>35</v>
      </c>
      <c r="I386" t="s">
        <v>36</v>
      </c>
      <c r="J386">
        <v>26</v>
      </c>
      <c r="K386">
        <v>24</v>
      </c>
      <c r="L386">
        <f t="shared" si="15"/>
        <v>2</v>
      </c>
      <c r="M386">
        <v>6</v>
      </c>
      <c r="N386">
        <v>44290</v>
      </c>
      <c r="O386" s="1">
        <f t="shared" si="16"/>
        <v>1703.4615384615386</v>
      </c>
      <c r="P386" s="1">
        <f t="shared" si="17"/>
        <v>40883.076923076922</v>
      </c>
      <c r="Q386" s="1">
        <f>Table1[[#This Row],[Earned Basic Salary]]*20%</f>
        <v>8176.6153846153848</v>
      </c>
      <c r="R386" s="1">
        <f>Table1[[#This Row],[Earned Basic Salary]]*10%</f>
        <v>4088.3076923076924</v>
      </c>
      <c r="S386" s="1">
        <f>Table1[[#This Row],[Earned Basic Salary]]*12%</f>
        <v>4905.9692307692303</v>
      </c>
      <c r="T386" s="1">
        <f>200</f>
        <v>200</v>
      </c>
      <c r="U386" s="1">
        <f>Table1[[#This Row],[PF]]+Table1[[#This Row],[Professional Tax]]</f>
        <v>5105.9692307692303</v>
      </c>
      <c r="V386" s="1">
        <f>Table1[[#This Row],[Overtime Hours]]*200</f>
        <v>1200</v>
      </c>
      <c r="W386" s="1">
        <f>Table1[[#This Row],[Earned Basic Salary]]+Table1[[#This Row],[HRA]]+Table1[[#This Row],[DA]]+Table1[[#This Row],[Overtime Pay]]</f>
        <v>54348</v>
      </c>
      <c r="X386" s="1">
        <f>Table1[[#This Row],[Gross Salary]]-Table1[[#This Row],[Total Deduction]]</f>
        <v>49242.030769230769</v>
      </c>
      <c r="Y386" t="s">
        <v>37</v>
      </c>
      <c r="Z386" t="s">
        <v>95</v>
      </c>
      <c r="AA386" t="s">
        <v>1750</v>
      </c>
      <c r="AB386" t="s">
        <v>1751</v>
      </c>
    </row>
    <row r="387" spans="1:28" x14ac:dyDescent="0.3">
      <c r="A387" t="s">
        <v>1752</v>
      </c>
      <c r="B387" t="s">
        <v>1233</v>
      </c>
      <c r="C387">
        <v>44</v>
      </c>
      <c r="D387" t="s">
        <v>61</v>
      </c>
      <c r="E387" t="s">
        <v>121</v>
      </c>
      <c r="F387" t="s">
        <v>83</v>
      </c>
      <c r="G387" t="s">
        <v>1753</v>
      </c>
      <c r="H387" t="s">
        <v>35</v>
      </c>
      <c r="I387" t="s">
        <v>36</v>
      </c>
      <c r="J387">
        <v>26</v>
      </c>
      <c r="K387">
        <v>23</v>
      </c>
      <c r="L387">
        <f t="shared" ref="L387:L450" si="18">J387-K387</f>
        <v>3</v>
      </c>
      <c r="M387">
        <v>2</v>
      </c>
      <c r="N387">
        <v>32818</v>
      </c>
      <c r="O387" s="1">
        <f t="shared" ref="O387:O450" si="19">N387/J387</f>
        <v>1262.2307692307693</v>
      </c>
      <c r="P387" s="1">
        <f t="shared" ref="P387:P450" si="20">O387*K387</f>
        <v>29031.307692307695</v>
      </c>
      <c r="Q387" s="1">
        <f>Table1[[#This Row],[Earned Basic Salary]]*20%</f>
        <v>5806.2615384615392</v>
      </c>
      <c r="R387" s="1">
        <f>Table1[[#This Row],[Earned Basic Salary]]*10%</f>
        <v>2903.1307692307696</v>
      </c>
      <c r="S387" s="1">
        <f>Table1[[#This Row],[Earned Basic Salary]]*12%</f>
        <v>3483.7569230769232</v>
      </c>
      <c r="T387" s="1">
        <f>200</f>
        <v>200</v>
      </c>
      <c r="U387" s="1">
        <f>Table1[[#This Row],[PF]]+Table1[[#This Row],[Professional Tax]]</f>
        <v>3683.7569230769232</v>
      </c>
      <c r="V387" s="1">
        <f>Table1[[#This Row],[Overtime Hours]]*200</f>
        <v>400</v>
      </c>
      <c r="W387" s="1">
        <f>Table1[[#This Row],[Earned Basic Salary]]+Table1[[#This Row],[HRA]]+Table1[[#This Row],[DA]]+Table1[[#This Row],[Overtime Pay]]</f>
        <v>38140.700000000004</v>
      </c>
      <c r="X387" s="1">
        <f>Table1[[#This Row],[Gross Salary]]-Table1[[#This Row],[Total Deduction]]</f>
        <v>34456.943076923082</v>
      </c>
      <c r="Y387" t="s">
        <v>37</v>
      </c>
      <c r="Z387" t="s">
        <v>48</v>
      </c>
      <c r="AA387" t="s">
        <v>1754</v>
      </c>
      <c r="AB387" t="s">
        <v>1755</v>
      </c>
    </row>
    <row r="388" spans="1:28" x14ac:dyDescent="0.3">
      <c r="A388" t="s">
        <v>1756</v>
      </c>
      <c r="B388" t="s">
        <v>104</v>
      </c>
      <c r="C388">
        <v>35</v>
      </c>
      <c r="D388" t="s">
        <v>133</v>
      </c>
      <c r="E388" t="s">
        <v>121</v>
      </c>
      <c r="F388" t="s">
        <v>55</v>
      </c>
      <c r="G388" t="s">
        <v>1309</v>
      </c>
      <c r="H388" t="s">
        <v>35</v>
      </c>
      <c r="I388" t="s">
        <v>36</v>
      </c>
      <c r="J388">
        <v>26</v>
      </c>
      <c r="K388">
        <v>24</v>
      </c>
      <c r="L388">
        <f t="shared" si="18"/>
        <v>2</v>
      </c>
      <c r="M388">
        <v>18</v>
      </c>
      <c r="N388">
        <v>22279</v>
      </c>
      <c r="O388" s="1">
        <f t="shared" si="19"/>
        <v>856.88461538461536</v>
      </c>
      <c r="P388" s="1">
        <f t="shared" si="20"/>
        <v>20565.23076923077</v>
      </c>
      <c r="Q388" s="1">
        <f>Table1[[#This Row],[Earned Basic Salary]]*20%</f>
        <v>4113.0461538461541</v>
      </c>
      <c r="R388" s="1">
        <f>Table1[[#This Row],[Earned Basic Salary]]*10%</f>
        <v>2056.523076923077</v>
      </c>
      <c r="S388" s="1">
        <f>Table1[[#This Row],[Earned Basic Salary]]*12%</f>
        <v>2467.8276923076924</v>
      </c>
      <c r="T388" s="1">
        <f>200</f>
        <v>200</v>
      </c>
      <c r="U388" s="1">
        <f>Table1[[#This Row],[PF]]+Table1[[#This Row],[Professional Tax]]</f>
        <v>2667.8276923076924</v>
      </c>
      <c r="V388" s="1">
        <f>Table1[[#This Row],[Overtime Hours]]*200</f>
        <v>3600</v>
      </c>
      <c r="W388" s="1">
        <f>Table1[[#This Row],[Earned Basic Salary]]+Table1[[#This Row],[HRA]]+Table1[[#This Row],[DA]]+Table1[[#This Row],[Overtime Pay]]</f>
        <v>30334.799999999999</v>
      </c>
      <c r="X388" s="1">
        <f>Table1[[#This Row],[Gross Salary]]-Table1[[#This Row],[Total Deduction]]</f>
        <v>27666.972307692307</v>
      </c>
      <c r="Y388" t="s">
        <v>37</v>
      </c>
      <c r="Z388" t="s">
        <v>48</v>
      </c>
      <c r="AA388" t="s">
        <v>1757</v>
      </c>
      <c r="AB388" t="s">
        <v>1758</v>
      </c>
    </row>
    <row r="389" spans="1:28" x14ac:dyDescent="0.3">
      <c r="A389" t="s">
        <v>1759</v>
      </c>
      <c r="B389" t="s">
        <v>1760</v>
      </c>
      <c r="C389">
        <v>22</v>
      </c>
      <c r="D389" t="s">
        <v>75</v>
      </c>
      <c r="E389" t="s">
        <v>62</v>
      </c>
      <c r="F389" t="s">
        <v>89</v>
      </c>
      <c r="G389" t="s">
        <v>1761</v>
      </c>
      <c r="H389" t="s">
        <v>35</v>
      </c>
      <c r="I389" t="s">
        <v>36</v>
      </c>
      <c r="J389">
        <v>26</v>
      </c>
      <c r="K389">
        <v>25</v>
      </c>
      <c r="L389">
        <f t="shared" si="18"/>
        <v>1</v>
      </c>
      <c r="M389">
        <v>3</v>
      </c>
      <c r="N389">
        <v>29923</v>
      </c>
      <c r="O389" s="1">
        <f t="shared" si="19"/>
        <v>1150.8846153846155</v>
      </c>
      <c r="P389" s="1">
        <f t="shared" si="20"/>
        <v>28772.115384615387</v>
      </c>
      <c r="Q389" s="1">
        <f>Table1[[#This Row],[Earned Basic Salary]]*20%</f>
        <v>5754.423076923078</v>
      </c>
      <c r="R389" s="1">
        <f>Table1[[#This Row],[Earned Basic Salary]]*10%</f>
        <v>2877.211538461539</v>
      </c>
      <c r="S389" s="1">
        <f>Table1[[#This Row],[Earned Basic Salary]]*12%</f>
        <v>3452.6538461538462</v>
      </c>
      <c r="T389" s="1">
        <f>200</f>
        <v>200</v>
      </c>
      <c r="U389" s="1">
        <f>Table1[[#This Row],[PF]]+Table1[[#This Row],[Professional Tax]]</f>
        <v>3652.6538461538462</v>
      </c>
      <c r="V389" s="1">
        <f>Table1[[#This Row],[Overtime Hours]]*200</f>
        <v>600</v>
      </c>
      <c r="W389" s="1">
        <f>Table1[[#This Row],[Earned Basic Salary]]+Table1[[#This Row],[HRA]]+Table1[[#This Row],[DA]]+Table1[[#This Row],[Overtime Pay]]</f>
        <v>38003.750000000007</v>
      </c>
      <c r="X389" s="1">
        <f>Table1[[#This Row],[Gross Salary]]-Table1[[#This Row],[Total Deduction]]</f>
        <v>34351.096153846163</v>
      </c>
      <c r="Y389" t="s">
        <v>37</v>
      </c>
      <c r="Z389" t="s">
        <v>48</v>
      </c>
      <c r="AA389" t="s">
        <v>1762</v>
      </c>
      <c r="AB389" t="s">
        <v>1763</v>
      </c>
    </row>
    <row r="390" spans="1:28" x14ac:dyDescent="0.3">
      <c r="A390" t="s">
        <v>1764</v>
      </c>
      <c r="B390" t="s">
        <v>558</v>
      </c>
      <c r="C390">
        <v>40</v>
      </c>
      <c r="D390" t="s">
        <v>31</v>
      </c>
      <c r="E390" t="s">
        <v>45</v>
      </c>
      <c r="F390" t="s">
        <v>69</v>
      </c>
      <c r="G390" t="s">
        <v>1765</v>
      </c>
      <c r="H390" t="s">
        <v>35</v>
      </c>
      <c r="I390" t="s">
        <v>36</v>
      </c>
      <c r="J390">
        <v>26</v>
      </c>
      <c r="K390">
        <v>24</v>
      </c>
      <c r="L390">
        <f t="shared" si="18"/>
        <v>2</v>
      </c>
      <c r="M390">
        <v>9</v>
      </c>
      <c r="N390">
        <v>44444</v>
      </c>
      <c r="O390" s="1">
        <f t="shared" si="19"/>
        <v>1709.3846153846155</v>
      </c>
      <c r="P390" s="1">
        <f t="shared" si="20"/>
        <v>41025.230769230773</v>
      </c>
      <c r="Q390" s="1">
        <f>Table1[[#This Row],[Earned Basic Salary]]*20%</f>
        <v>8205.046153846155</v>
      </c>
      <c r="R390" s="1">
        <f>Table1[[#This Row],[Earned Basic Salary]]*10%</f>
        <v>4102.5230769230775</v>
      </c>
      <c r="S390" s="1">
        <f>Table1[[#This Row],[Earned Basic Salary]]*12%</f>
        <v>4923.0276923076926</v>
      </c>
      <c r="T390" s="1">
        <f>200</f>
        <v>200</v>
      </c>
      <c r="U390" s="1">
        <f>Table1[[#This Row],[PF]]+Table1[[#This Row],[Professional Tax]]</f>
        <v>5123.0276923076926</v>
      </c>
      <c r="V390" s="1">
        <f>Table1[[#This Row],[Overtime Hours]]*200</f>
        <v>1800</v>
      </c>
      <c r="W390" s="1">
        <f>Table1[[#This Row],[Earned Basic Salary]]+Table1[[#This Row],[HRA]]+Table1[[#This Row],[DA]]+Table1[[#This Row],[Overtime Pay]]</f>
        <v>55132.800000000003</v>
      </c>
      <c r="X390" s="1">
        <f>Table1[[#This Row],[Gross Salary]]-Table1[[#This Row],[Total Deduction]]</f>
        <v>50009.772307692314</v>
      </c>
      <c r="Y390" t="s">
        <v>37</v>
      </c>
      <c r="Z390" t="s">
        <v>106</v>
      </c>
      <c r="AA390" t="s">
        <v>1766</v>
      </c>
      <c r="AB390" t="s">
        <v>1767</v>
      </c>
    </row>
    <row r="391" spans="1:28" x14ac:dyDescent="0.3">
      <c r="A391" t="s">
        <v>1768</v>
      </c>
      <c r="B391" t="s">
        <v>183</v>
      </c>
      <c r="C391">
        <v>21</v>
      </c>
      <c r="D391" t="s">
        <v>61</v>
      </c>
      <c r="E391" t="s">
        <v>62</v>
      </c>
      <c r="F391" t="s">
        <v>89</v>
      </c>
      <c r="G391" t="s">
        <v>1769</v>
      </c>
      <c r="H391" t="s">
        <v>35</v>
      </c>
      <c r="I391" t="s">
        <v>36</v>
      </c>
      <c r="J391">
        <v>26</v>
      </c>
      <c r="K391">
        <v>23</v>
      </c>
      <c r="L391">
        <f t="shared" si="18"/>
        <v>3</v>
      </c>
      <c r="M391">
        <v>8</v>
      </c>
      <c r="N391">
        <v>50757</v>
      </c>
      <c r="O391" s="1">
        <f t="shared" si="19"/>
        <v>1952.1923076923076</v>
      </c>
      <c r="P391" s="1">
        <f t="shared" si="20"/>
        <v>44900.423076923078</v>
      </c>
      <c r="Q391" s="1">
        <f>Table1[[#This Row],[Earned Basic Salary]]*20%</f>
        <v>8980.084615384616</v>
      </c>
      <c r="R391" s="1">
        <f>Table1[[#This Row],[Earned Basic Salary]]*10%</f>
        <v>4490.042307692308</v>
      </c>
      <c r="S391" s="1">
        <f>Table1[[#This Row],[Earned Basic Salary]]*12%</f>
        <v>5388.0507692307692</v>
      </c>
      <c r="T391" s="1">
        <f>200</f>
        <v>200</v>
      </c>
      <c r="U391" s="1">
        <f>Table1[[#This Row],[PF]]+Table1[[#This Row],[Professional Tax]]</f>
        <v>5588.0507692307692</v>
      </c>
      <c r="V391" s="1">
        <f>Table1[[#This Row],[Overtime Hours]]*200</f>
        <v>1600</v>
      </c>
      <c r="W391" s="1">
        <f>Table1[[#This Row],[Earned Basic Salary]]+Table1[[#This Row],[HRA]]+Table1[[#This Row],[DA]]+Table1[[#This Row],[Overtime Pay]]</f>
        <v>59970.55</v>
      </c>
      <c r="X391" s="1">
        <f>Table1[[#This Row],[Gross Salary]]-Table1[[#This Row],[Total Deduction]]</f>
        <v>54382.49923076923</v>
      </c>
      <c r="Y391" t="s">
        <v>37</v>
      </c>
      <c r="Z391" t="s">
        <v>48</v>
      </c>
      <c r="AA391" t="s">
        <v>1770</v>
      </c>
      <c r="AB391" t="s">
        <v>1771</v>
      </c>
    </row>
    <row r="392" spans="1:28" x14ac:dyDescent="0.3">
      <c r="A392" t="s">
        <v>1772</v>
      </c>
      <c r="B392" t="s">
        <v>29</v>
      </c>
      <c r="C392">
        <v>32</v>
      </c>
      <c r="D392" t="s">
        <v>53</v>
      </c>
      <c r="E392" t="s">
        <v>54</v>
      </c>
      <c r="F392" t="s">
        <v>33</v>
      </c>
      <c r="G392" t="s">
        <v>1773</v>
      </c>
      <c r="H392" t="s">
        <v>35</v>
      </c>
      <c r="I392" t="s">
        <v>36</v>
      </c>
      <c r="J392">
        <v>26</v>
      </c>
      <c r="K392">
        <v>23</v>
      </c>
      <c r="L392">
        <f t="shared" si="18"/>
        <v>3</v>
      </c>
      <c r="M392">
        <v>9</v>
      </c>
      <c r="N392">
        <v>55517</v>
      </c>
      <c r="O392" s="1">
        <f t="shared" si="19"/>
        <v>2135.2692307692309</v>
      </c>
      <c r="P392" s="1">
        <f t="shared" si="20"/>
        <v>49111.192307692312</v>
      </c>
      <c r="Q392" s="1">
        <f>Table1[[#This Row],[Earned Basic Salary]]*20%</f>
        <v>9822.2384615384635</v>
      </c>
      <c r="R392" s="1">
        <f>Table1[[#This Row],[Earned Basic Salary]]*10%</f>
        <v>4911.1192307692318</v>
      </c>
      <c r="S392" s="1">
        <f>Table1[[#This Row],[Earned Basic Salary]]*12%</f>
        <v>5893.3430769230772</v>
      </c>
      <c r="T392" s="1">
        <f>200</f>
        <v>200</v>
      </c>
      <c r="U392" s="1">
        <f>Table1[[#This Row],[PF]]+Table1[[#This Row],[Professional Tax]]</f>
        <v>6093.3430769230772</v>
      </c>
      <c r="V392" s="1">
        <f>Table1[[#This Row],[Overtime Hours]]*200</f>
        <v>1800</v>
      </c>
      <c r="W392" s="1">
        <f>Table1[[#This Row],[Earned Basic Salary]]+Table1[[#This Row],[HRA]]+Table1[[#This Row],[DA]]+Table1[[#This Row],[Overtime Pay]]</f>
        <v>65644.550000000017</v>
      </c>
      <c r="X392" s="1">
        <f>Table1[[#This Row],[Gross Salary]]-Table1[[#This Row],[Total Deduction]]</f>
        <v>59551.206923076941</v>
      </c>
      <c r="Y392" t="s">
        <v>37</v>
      </c>
      <c r="Z392" t="s">
        <v>48</v>
      </c>
      <c r="AA392" t="s">
        <v>1774</v>
      </c>
      <c r="AB392" t="s">
        <v>1775</v>
      </c>
    </row>
    <row r="393" spans="1:28" x14ac:dyDescent="0.3">
      <c r="A393" t="s">
        <v>1776</v>
      </c>
      <c r="B393" t="s">
        <v>461</v>
      </c>
      <c r="C393">
        <v>47</v>
      </c>
      <c r="D393" t="s">
        <v>75</v>
      </c>
      <c r="E393" t="s">
        <v>32</v>
      </c>
      <c r="F393" t="s">
        <v>89</v>
      </c>
      <c r="G393" t="s">
        <v>1777</v>
      </c>
      <c r="H393" t="s">
        <v>35</v>
      </c>
      <c r="I393" t="s">
        <v>36</v>
      </c>
      <c r="J393">
        <v>26</v>
      </c>
      <c r="K393">
        <v>24</v>
      </c>
      <c r="L393">
        <f t="shared" si="18"/>
        <v>2</v>
      </c>
      <c r="M393">
        <v>4</v>
      </c>
      <c r="N393">
        <v>34424</v>
      </c>
      <c r="O393" s="1">
        <f t="shared" si="19"/>
        <v>1324</v>
      </c>
      <c r="P393" s="1">
        <f t="shared" si="20"/>
        <v>31776</v>
      </c>
      <c r="Q393" s="1">
        <f>Table1[[#This Row],[Earned Basic Salary]]*20%</f>
        <v>6355.2000000000007</v>
      </c>
      <c r="R393" s="1">
        <f>Table1[[#This Row],[Earned Basic Salary]]*10%</f>
        <v>3177.6000000000004</v>
      </c>
      <c r="S393" s="1">
        <f>Table1[[#This Row],[Earned Basic Salary]]*12%</f>
        <v>3813.12</v>
      </c>
      <c r="T393" s="1">
        <f>200</f>
        <v>200</v>
      </c>
      <c r="U393" s="1">
        <f>Table1[[#This Row],[PF]]+Table1[[#This Row],[Professional Tax]]</f>
        <v>4013.12</v>
      </c>
      <c r="V393" s="1">
        <f>Table1[[#This Row],[Overtime Hours]]*200</f>
        <v>800</v>
      </c>
      <c r="W393" s="1">
        <f>Table1[[#This Row],[Earned Basic Salary]]+Table1[[#This Row],[HRA]]+Table1[[#This Row],[DA]]+Table1[[#This Row],[Overtime Pay]]</f>
        <v>42108.799999999996</v>
      </c>
      <c r="X393" s="1">
        <f>Table1[[#This Row],[Gross Salary]]-Table1[[#This Row],[Total Deduction]]</f>
        <v>38095.679999999993</v>
      </c>
      <c r="Y393" t="s">
        <v>37</v>
      </c>
      <c r="Z393" t="s">
        <v>38</v>
      </c>
      <c r="AA393" t="s">
        <v>1778</v>
      </c>
      <c r="AB393" t="s">
        <v>1779</v>
      </c>
    </row>
    <row r="394" spans="1:28" x14ac:dyDescent="0.3">
      <c r="A394" t="s">
        <v>1780</v>
      </c>
      <c r="B394" t="s">
        <v>315</v>
      </c>
      <c r="C394">
        <v>25</v>
      </c>
      <c r="D394" t="s">
        <v>81</v>
      </c>
      <c r="E394" t="s">
        <v>82</v>
      </c>
      <c r="F394" t="s">
        <v>69</v>
      </c>
      <c r="G394" t="s">
        <v>1781</v>
      </c>
      <c r="H394" t="s">
        <v>35</v>
      </c>
      <c r="I394" t="s">
        <v>36</v>
      </c>
      <c r="J394">
        <v>26</v>
      </c>
      <c r="K394">
        <v>24</v>
      </c>
      <c r="L394">
        <f t="shared" si="18"/>
        <v>2</v>
      </c>
      <c r="M394">
        <v>16</v>
      </c>
      <c r="N394">
        <v>66072</v>
      </c>
      <c r="O394" s="1">
        <f t="shared" si="19"/>
        <v>2541.2307692307691</v>
      </c>
      <c r="P394" s="1">
        <f t="shared" si="20"/>
        <v>60989.538461538454</v>
      </c>
      <c r="Q394" s="1">
        <f>Table1[[#This Row],[Earned Basic Salary]]*20%</f>
        <v>12197.907692307692</v>
      </c>
      <c r="R394" s="1">
        <f>Table1[[#This Row],[Earned Basic Salary]]*10%</f>
        <v>6098.9538461538459</v>
      </c>
      <c r="S394" s="1">
        <f>Table1[[#This Row],[Earned Basic Salary]]*12%</f>
        <v>7318.744615384614</v>
      </c>
      <c r="T394" s="1">
        <f>200</f>
        <v>200</v>
      </c>
      <c r="U394" s="1">
        <f>Table1[[#This Row],[PF]]+Table1[[#This Row],[Professional Tax]]</f>
        <v>7518.744615384614</v>
      </c>
      <c r="V394" s="1">
        <f>Table1[[#This Row],[Overtime Hours]]*200</f>
        <v>3200</v>
      </c>
      <c r="W394" s="1">
        <f>Table1[[#This Row],[Earned Basic Salary]]+Table1[[#This Row],[HRA]]+Table1[[#This Row],[DA]]+Table1[[#This Row],[Overtime Pay]]</f>
        <v>82486.399999999994</v>
      </c>
      <c r="X394" s="1">
        <f>Table1[[#This Row],[Gross Salary]]-Table1[[#This Row],[Total Deduction]]</f>
        <v>74967.655384615384</v>
      </c>
      <c r="Y394" t="s">
        <v>37</v>
      </c>
      <c r="Z394" t="s">
        <v>106</v>
      </c>
      <c r="AA394" t="s">
        <v>1782</v>
      </c>
      <c r="AB394" t="s">
        <v>1783</v>
      </c>
    </row>
    <row r="395" spans="1:28" x14ac:dyDescent="0.3">
      <c r="A395" t="s">
        <v>1784</v>
      </c>
      <c r="B395" t="s">
        <v>914</v>
      </c>
      <c r="C395">
        <v>53</v>
      </c>
      <c r="D395" t="s">
        <v>75</v>
      </c>
      <c r="E395" t="s">
        <v>121</v>
      </c>
      <c r="F395" t="s">
        <v>89</v>
      </c>
      <c r="G395" t="s">
        <v>1785</v>
      </c>
      <c r="H395" t="s">
        <v>35</v>
      </c>
      <c r="I395" t="s">
        <v>36</v>
      </c>
      <c r="J395">
        <v>26</v>
      </c>
      <c r="K395">
        <v>22</v>
      </c>
      <c r="L395">
        <f t="shared" si="18"/>
        <v>4</v>
      </c>
      <c r="M395">
        <v>8</v>
      </c>
      <c r="N395">
        <v>60503</v>
      </c>
      <c r="O395" s="1">
        <f t="shared" si="19"/>
        <v>2327.0384615384614</v>
      </c>
      <c r="P395" s="1">
        <f t="shared" si="20"/>
        <v>51194.846153846149</v>
      </c>
      <c r="Q395" s="1">
        <f>Table1[[#This Row],[Earned Basic Salary]]*20%</f>
        <v>10238.969230769231</v>
      </c>
      <c r="R395" s="1">
        <f>Table1[[#This Row],[Earned Basic Salary]]*10%</f>
        <v>5119.4846153846156</v>
      </c>
      <c r="S395" s="1">
        <f>Table1[[#This Row],[Earned Basic Salary]]*12%</f>
        <v>6143.3815384615373</v>
      </c>
      <c r="T395" s="1">
        <f>200</f>
        <v>200</v>
      </c>
      <c r="U395" s="1">
        <f>Table1[[#This Row],[PF]]+Table1[[#This Row],[Professional Tax]]</f>
        <v>6343.3815384615373</v>
      </c>
      <c r="V395" s="1">
        <f>Table1[[#This Row],[Overtime Hours]]*200</f>
        <v>1600</v>
      </c>
      <c r="W395" s="1">
        <f>Table1[[#This Row],[Earned Basic Salary]]+Table1[[#This Row],[HRA]]+Table1[[#This Row],[DA]]+Table1[[#This Row],[Overtime Pay]]</f>
        <v>68153.299999999988</v>
      </c>
      <c r="X395" s="1">
        <f>Table1[[#This Row],[Gross Salary]]-Table1[[#This Row],[Total Deduction]]</f>
        <v>61809.918461538451</v>
      </c>
      <c r="Y395" t="s">
        <v>37</v>
      </c>
      <c r="Z395" t="s">
        <v>38</v>
      </c>
      <c r="AA395" t="s">
        <v>1786</v>
      </c>
      <c r="AB395" t="s">
        <v>1787</v>
      </c>
    </row>
    <row r="396" spans="1:28" x14ac:dyDescent="0.3">
      <c r="A396" t="s">
        <v>1788</v>
      </c>
      <c r="B396" t="s">
        <v>522</v>
      </c>
      <c r="C396">
        <v>23</v>
      </c>
      <c r="D396" t="s">
        <v>53</v>
      </c>
      <c r="E396" t="s">
        <v>82</v>
      </c>
      <c r="F396" t="s">
        <v>63</v>
      </c>
      <c r="G396" t="s">
        <v>1789</v>
      </c>
      <c r="H396" t="s">
        <v>35</v>
      </c>
      <c r="I396" t="s">
        <v>36</v>
      </c>
      <c r="J396">
        <v>26</v>
      </c>
      <c r="K396">
        <v>23</v>
      </c>
      <c r="L396">
        <f t="shared" si="18"/>
        <v>3</v>
      </c>
      <c r="M396">
        <v>2</v>
      </c>
      <c r="N396">
        <v>58685</v>
      </c>
      <c r="O396" s="1">
        <f t="shared" si="19"/>
        <v>2257.1153846153848</v>
      </c>
      <c r="P396" s="1">
        <f t="shared" si="20"/>
        <v>51913.653846153851</v>
      </c>
      <c r="Q396" s="1">
        <f>Table1[[#This Row],[Earned Basic Salary]]*20%</f>
        <v>10382.730769230771</v>
      </c>
      <c r="R396" s="1">
        <f>Table1[[#This Row],[Earned Basic Salary]]*10%</f>
        <v>5191.3653846153857</v>
      </c>
      <c r="S396" s="1">
        <f>Table1[[#This Row],[Earned Basic Salary]]*12%</f>
        <v>6229.6384615384623</v>
      </c>
      <c r="T396" s="1">
        <f>200</f>
        <v>200</v>
      </c>
      <c r="U396" s="1">
        <f>Table1[[#This Row],[PF]]+Table1[[#This Row],[Professional Tax]]</f>
        <v>6429.6384615384623</v>
      </c>
      <c r="V396" s="1">
        <f>Table1[[#This Row],[Overtime Hours]]*200</f>
        <v>400</v>
      </c>
      <c r="W396" s="1">
        <f>Table1[[#This Row],[Earned Basic Salary]]+Table1[[#This Row],[HRA]]+Table1[[#This Row],[DA]]+Table1[[#This Row],[Overtime Pay]]</f>
        <v>67887.750000000015</v>
      </c>
      <c r="X396" s="1">
        <f>Table1[[#This Row],[Gross Salary]]-Table1[[#This Row],[Total Deduction]]</f>
        <v>61458.111538461555</v>
      </c>
      <c r="Y396" t="s">
        <v>37</v>
      </c>
      <c r="Z396" t="s">
        <v>38</v>
      </c>
      <c r="AA396" t="s">
        <v>1790</v>
      </c>
      <c r="AB396" t="s">
        <v>1791</v>
      </c>
    </row>
    <row r="397" spans="1:28" x14ac:dyDescent="0.3">
      <c r="A397" t="s">
        <v>1792</v>
      </c>
      <c r="B397" t="s">
        <v>760</v>
      </c>
      <c r="C397">
        <v>47</v>
      </c>
      <c r="D397" t="s">
        <v>31</v>
      </c>
      <c r="E397" t="s">
        <v>45</v>
      </c>
      <c r="F397" t="s">
        <v>46</v>
      </c>
      <c r="G397" t="s">
        <v>1793</v>
      </c>
      <c r="H397" t="s">
        <v>35</v>
      </c>
      <c r="I397" t="s">
        <v>36</v>
      </c>
      <c r="J397">
        <v>26</v>
      </c>
      <c r="K397">
        <v>22</v>
      </c>
      <c r="L397">
        <f t="shared" si="18"/>
        <v>4</v>
      </c>
      <c r="M397">
        <v>6</v>
      </c>
      <c r="N397">
        <v>37234</v>
      </c>
      <c r="O397" s="1">
        <f t="shared" si="19"/>
        <v>1432.0769230769231</v>
      </c>
      <c r="P397" s="1">
        <f t="shared" si="20"/>
        <v>31505.692307692309</v>
      </c>
      <c r="Q397" s="1">
        <f>Table1[[#This Row],[Earned Basic Salary]]*20%</f>
        <v>6301.1384615384623</v>
      </c>
      <c r="R397" s="1">
        <f>Table1[[#This Row],[Earned Basic Salary]]*10%</f>
        <v>3150.5692307692311</v>
      </c>
      <c r="S397" s="1">
        <f>Table1[[#This Row],[Earned Basic Salary]]*12%</f>
        <v>3780.6830769230769</v>
      </c>
      <c r="T397" s="1">
        <f>200</f>
        <v>200</v>
      </c>
      <c r="U397" s="1">
        <f>Table1[[#This Row],[PF]]+Table1[[#This Row],[Professional Tax]]</f>
        <v>3980.6830769230769</v>
      </c>
      <c r="V397" s="1">
        <f>Table1[[#This Row],[Overtime Hours]]*200</f>
        <v>1200</v>
      </c>
      <c r="W397" s="1">
        <f>Table1[[#This Row],[Earned Basic Salary]]+Table1[[#This Row],[HRA]]+Table1[[#This Row],[DA]]+Table1[[#This Row],[Overtime Pay]]</f>
        <v>42157.4</v>
      </c>
      <c r="X397" s="1">
        <f>Table1[[#This Row],[Gross Salary]]-Table1[[#This Row],[Total Deduction]]</f>
        <v>38176.716923076921</v>
      </c>
      <c r="Y397" t="s">
        <v>37</v>
      </c>
      <c r="Z397" t="s">
        <v>38</v>
      </c>
      <c r="AA397" t="s">
        <v>1794</v>
      </c>
      <c r="AB397" t="s">
        <v>1795</v>
      </c>
    </row>
    <row r="398" spans="1:28" x14ac:dyDescent="0.3">
      <c r="A398" t="s">
        <v>1796</v>
      </c>
      <c r="B398" t="s">
        <v>941</v>
      </c>
      <c r="C398">
        <v>22</v>
      </c>
      <c r="D398" t="s">
        <v>31</v>
      </c>
      <c r="E398" t="s">
        <v>62</v>
      </c>
      <c r="F398" t="s">
        <v>83</v>
      </c>
      <c r="G398" t="s">
        <v>1797</v>
      </c>
      <c r="H398" t="s">
        <v>35</v>
      </c>
      <c r="I398" t="s">
        <v>36</v>
      </c>
      <c r="J398">
        <v>26</v>
      </c>
      <c r="K398">
        <v>23</v>
      </c>
      <c r="L398">
        <f t="shared" si="18"/>
        <v>3</v>
      </c>
      <c r="M398">
        <v>4</v>
      </c>
      <c r="N398">
        <v>58518</v>
      </c>
      <c r="O398" s="1">
        <f t="shared" si="19"/>
        <v>2250.6923076923076</v>
      </c>
      <c r="P398" s="1">
        <f t="shared" si="20"/>
        <v>51765.923076923078</v>
      </c>
      <c r="Q398" s="1">
        <f>Table1[[#This Row],[Earned Basic Salary]]*20%</f>
        <v>10353.184615384616</v>
      </c>
      <c r="R398" s="1">
        <f>Table1[[#This Row],[Earned Basic Salary]]*10%</f>
        <v>5176.5923076923082</v>
      </c>
      <c r="S398" s="1">
        <f>Table1[[#This Row],[Earned Basic Salary]]*12%</f>
        <v>6211.9107692307689</v>
      </c>
      <c r="T398" s="1">
        <f>200</f>
        <v>200</v>
      </c>
      <c r="U398" s="1">
        <f>Table1[[#This Row],[PF]]+Table1[[#This Row],[Professional Tax]]</f>
        <v>6411.9107692307689</v>
      </c>
      <c r="V398" s="1">
        <f>Table1[[#This Row],[Overtime Hours]]*200</f>
        <v>800</v>
      </c>
      <c r="W398" s="1">
        <f>Table1[[#This Row],[Earned Basic Salary]]+Table1[[#This Row],[HRA]]+Table1[[#This Row],[DA]]+Table1[[#This Row],[Overtime Pay]]</f>
        <v>68095.7</v>
      </c>
      <c r="X398" s="1">
        <f>Table1[[#This Row],[Gross Salary]]-Table1[[#This Row],[Total Deduction]]</f>
        <v>61683.789230769231</v>
      </c>
      <c r="Y398" t="s">
        <v>37</v>
      </c>
      <c r="Z398" t="s">
        <v>48</v>
      </c>
      <c r="AA398" t="s">
        <v>1798</v>
      </c>
      <c r="AB398" t="s">
        <v>1799</v>
      </c>
    </row>
    <row r="399" spans="1:28" x14ac:dyDescent="0.3">
      <c r="A399" t="s">
        <v>1800</v>
      </c>
      <c r="B399" t="s">
        <v>760</v>
      </c>
      <c r="C399">
        <v>45</v>
      </c>
      <c r="D399" t="s">
        <v>133</v>
      </c>
      <c r="E399" t="s">
        <v>54</v>
      </c>
      <c r="F399" t="s">
        <v>69</v>
      </c>
      <c r="G399" t="s">
        <v>1801</v>
      </c>
      <c r="H399" t="s">
        <v>35</v>
      </c>
      <c r="I399" t="s">
        <v>36</v>
      </c>
      <c r="J399">
        <v>26</v>
      </c>
      <c r="K399">
        <v>24</v>
      </c>
      <c r="L399">
        <f t="shared" si="18"/>
        <v>2</v>
      </c>
      <c r="M399">
        <v>12</v>
      </c>
      <c r="N399">
        <v>76906</v>
      </c>
      <c r="O399" s="1">
        <f t="shared" si="19"/>
        <v>2957.9230769230771</v>
      </c>
      <c r="P399" s="1">
        <f t="shared" si="20"/>
        <v>70990.153846153844</v>
      </c>
      <c r="Q399" s="1">
        <f>Table1[[#This Row],[Earned Basic Salary]]*20%</f>
        <v>14198.030769230769</v>
      </c>
      <c r="R399" s="1">
        <f>Table1[[#This Row],[Earned Basic Salary]]*10%</f>
        <v>7099.0153846153844</v>
      </c>
      <c r="S399" s="1">
        <f>Table1[[#This Row],[Earned Basic Salary]]*12%</f>
        <v>8518.8184615384616</v>
      </c>
      <c r="T399" s="1">
        <f>200</f>
        <v>200</v>
      </c>
      <c r="U399" s="1">
        <f>Table1[[#This Row],[PF]]+Table1[[#This Row],[Professional Tax]]</f>
        <v>8718.8184615384616</v>
      </c>
      <c r="V399" s="1">
        <f>Table1[[#This Row],[Overtime Hours]]*200</f>
        <v>2400</v>
      </c>
      <c r="W399" s="1">
        <f>Table1[[#This Row],[Earned Basic Salary]]+Table1[[#This Row],[HRA]]+Table1[[#This Row],[DA]]+Table1[[#This Row],[Overtime Pay]]</f>
        <v>94687.2</v>
      </c>
      <c r="X399" s="1">
        <f>Table1[[#This Row],[Gross Salary]]-Table1[[#This Row],[Total Deduction]]</f>
        <v>85968.38153846153</v>
      </c>
      <c r="Y399" t="s">
        <v>37</v>
      </c>
      <c r="Z399" t="s">
        <v>95</v>
      </c>
      <c r="AA399" t="s">
        <v>1802</v>
      </c>
      <c r="AB399" t="s">
        <v>1803</v>
      </c>
    </row>
    <row r="400" spans="1:28" x14ac:dyDescent="0.3">
      <c r="A400" t="s">
        <v>1804</v>
      </c>
      <c r="B400" t="s">
        <v>1805</v>
      </c>
      <c r="C400">
        <v>33</v>
      </c>
      <c r="D400" t="s">
        <v>61</v>
      </c>
      <c r="E400" t="s">
        <v>82</v>
      </c>
      <c r="F400" t="s">
        <v>63</v>
      </c>
      <c r="G400" t="s">
        <v>1806</v>
      </c>
      <c r="H400" t="s">
        <v>35</v>
      </c>
      <c r="I400" t="s">
        <v>36</v>
      </c>
      <c r="J400">
        <v>26</v>
      </c>
      <c r="K400">
        <v>26</v>
      </c>
      <c r="L400">
        <f t="shared" si="18"/>
        <v>0</v>
      </c>
      <c r="M400">
        <v>0</v>
      </c>
      <c r="N400">
        <v>55048</v>
      </c>
      <c r="O400" s="1">
        <f t="shared" si="19"/>
        <v>2117.2307692307691</v>
      </c>
      <c r="P400" s="1">
        <f t="shared" si="20"/>
        <v>55047.999999999993</v>
      </c>
      <c r="Q400" s="1">
        <f>Table1[[#This Row],[Earned Basic Salary]]*20%</f>
        <v>11009.599999999999</v>
      </c>
      <c r="R400" s="1">
        <f>Table1[[#This Row],[Earned Basic Salary]]*10%</f>
        <v>5504.7999999999993</v>
      </c>
      <c r="S400" s="1">
        <f>Table1[[#This Row],[Earned Basic Salary]]*12%</f>
        <v>6605.7599999999993</v>
      </c>
      <c r="T400" s="1">
        <f>200</f>
        <v>200</v>
      </c>
      <c r="U400" s="1">
        <f>Table1[[#This Row],[PF]]+Table1[[#This Row],[Professional Tax]]</f>
        <v>6805.7599999999993</v>
      </c>
      <c r="V400" s="1">
        <f>Table1[[#This Row],[Overtime Hours]]*200</f>
        <v>0</v>
      </c>
      <c r="W400" s="1">
        <f>Table1[[#This Row],[Earned Basic Salary]]+Table1[[#This Row],[HRA]]+Table1[[#This Row],[DA]]+Table1[[#This Row],[Overtime Pay]]</f>
        <v>71562.399999999994</v>
      </c>
      <c r="X400" s="1">
        <f>Table1[[#This Row],[Gross Salary]]-Table1[[#This Row],[Total Deduction]]</f>
        <v>64756.639999999992</v>
      </c>
      <c r="Y400" t="s">
        <v>37</v>
      </c>
      <c r="Z400" t="s">
        <v>95</v>
      </c>
      <c r="AA400" t="s">
        <v>1807</v>
      </c>
      <c r="AB400" t="s">
        <v>1808</v>
      </c>
    </row>
    <row r="401" spans="1:28" x14ac:dyDescent="0.3">
      <c r="A401" t="s">
        <v>1809</v>
      </c>
      <c r="B401" t="s">
        <v>566</v>
      </c>
      <c r="C401">
        <v>48</v>
      </c>
      <c r="D401" t="s">
        <v>75</v>
      </c>
      <c r="E401" t="s">
        <v>32</v>
      </c>
      <c r="F401" t="s">
        <v>69</v>
      </c>
      <c r="G401" t="s">
        <v>1810</v>
      </c>
      <c r="H401" t="s">
        <v>35</v>
      </c>
      <c r="I401" t="s">
        <v>36</v>
      </c>
      <c r="J401">
        <v>26</v>
      </c>
      <c r="K401">
        <v>24</v>
      </c>
      <c r="L401">
        <f t="shared" si="18"/>
        <v>2</v>
      </c>
      <c r="M401">
        <v>1</v>
      </c>
      <c r="N401">
        <v>31113</v>
      </c>
      <c r="O401" s="1">
        <f t="shared" si="19"/>
        <v>1196.6538461538462</v>
      </c>
      <c r="P401" s="1">
        <f t="shared" si="20"/>
        <v>28719.692307692309</v>
      </c>
      <c r="Q401" s="1">
        <f>Table1[[#This Row],[Earned Basic Salary]]*20%</f>
        <v>5743.9384615384624</v>
      </c>
      <c r="R401" s="1">
        <f>Table1[[#This Row],[Earned Basic Salary]]*10%</f>
        <v>2871.9692307692312</v>
      </c>
      <c r="S401" s="1">
        <f>Table1[[#This Row],[Earned Basic Salary]]*12%</f>
        <v>3446.3630769230767</v>
      </c>
      <c r="T401" s="1">
        <f>200</f>
        <v>200</v>
      </c>
      <c r="U401" s="1">
        <f>Table1[[#This Row],[PF]]+Table1[[#This Row],[Professional Tax]]</f>
        <v>3646.3630769230767</v>
      </c>
      <c r="V401" s="1">
        <f>Table1[[#This Row],[Overtime Hours]]*200</f>
        <v>200</v>
      </c>
      <c r="W401" s="1">
        <f>Table1[[#This Row],[Earned Basic Salary]]+Table1[[#This Row],[HRA]]+Table1[[#This Row],[DA]]+Table1[[#This Row],[Overtime Pay]]</f>
        <v>37535.600000000006</v>
      </c>
      <c r="X401" s="1">
        <f>Table1[[#This Row],[Gross Salary]]-Table1[[#This Row],[Total Deduction]]</f>
        <v>33889.236923076925</v>
      </c>
      <c r="Y401" t="s">
        <v>37</v>
      </c>
      <c r="Z401" t="s">
        <v>38</v>
      </c>
      <c r="AA401" t="s">
        <v>1811</v>
      </c>
      <c r="AB401" t="s">
        <v>1812</v>
      </c>
    </row>
    <row r="402" spans="1:28" x14ac:dyDescent="0.3">
      <c r="A402" t="s">
        <v>1813</v>
      </c>
      <c r="B402" t="s">
        <v>612</v>
      </c>
      <c r="C402">
        <v>22</v>
      </c>
      <c r="D402" t="s">
        <v>75</v>
      </c>
      <c r="E402" t="s">
        <v>32</v>
      </c>
      <c r="F402" t="s">
        <v>46</v>
      </c>
      <c r="G402" t="s">
        <v>64</v>
      </c>
      <c r="H402" t="s">
        <v>35</v>
      </c>
      <c r="I402" t="s">
        <v>36</v>
      </c>
      <c r="J402">
        <v>26</v>
      </c>
      <c r="K402">
        <v>23</v>
      </c>
      <c r="L402">
        <f t="shared" si="18"/>
        <v>3</v>
      </c>
      <c r="M402">
        <v>3</v>
      </c>
      <c r="N402">
        <v>57729</v>
      </c>
      <c r="O402" s="1">
        <f t="shared" si="19"/>
        <v>2220.3461538461538</v>
      </c>
      <c r="P402" s="1">
        <f t="shared" si="20"/>
        <v>51067.961538461539</v>
      </c>
      <c r="Q402" s="1">
        <f>Table1[[#This Row],[Earned Basic Salary]]*20%</f>
        <v>10213.592307692308</v>
      </c>
      <c r="R402" s="1">
        <f>Table1[[#This Row],[Earned Basic Salary]]*10%</f>
        <v>5106.7961538461541</v>
      </c>
      <c r="S402" s="1">
        <f>Table1[[#This Row],[Earned Basic Salary]]*12%</f>
        <v>6128.1553846153847</v>
      </c>
      <c r="T402" s="1">
        <f>200</f>
        <v>200</v>
      </c>
      <c r="U402" s="1">
        <f>Table1[[#This Row],[PF]]+Table1[[#This Row],[Professional Tax]]</f>
        <v>6328.1553846153847</v>
      </c>
      <c r="V402" s="1">
        <f>Table1[[#This Row],[Overtime Hours]]*200</f>
        <v>600</v>
      </c>
      <c r="W402" s="1">
        <f>Table1[[#This Row],[Earned Basic Salary]]+Table1[[#This Row],[HRA]]+Table1[[#This Row],[DA]]+Table1[[#This Row],[Overtime Pay]]</f>
        <v>66988.350000000006</v>
      </c>
      <c r="X402" s="1">
        <f>Table1[[#This Row],[Gross Salary]]-Table1[[#This Row],[Total Deduction]]</f>
        <v>60660.194615384622</v>
      </c>
      <c r="Y402" t="s">
        <v>37</v>
      </c>
      <c r="Z402" t="s">
        <v>38</v>
      </c>
      <c r="AA402" t="s">
        <v>1814</v>
      </c>
      <c r="AB402" t="s">
        <v>1815</v>
      </c>
    </row>
    <row r="403" spans="1:28" x14ac:dyDescent="0.3">
      <c r="A403" t="s">
        <v>1816</v>
      </c>
      <c r="B403" t="s">
        <v>656</v>
      </c>
      <c r="C403">
        <v>23</v>
      </c>
      <c r="D403" t="s">
        <v>75</v>
      </c>
      <c r="E403" t="s">
        <v>62</v>
      </c>
      <c r="F403" t="s">
        <v>55</v>
      </c>
      <c r="G403" t="s">
        <v>1817</v>
      </c>
      <c r="H403" t="s">
        <v>35</v>
      </c>
      <c r="I403" t="s">
        <v>36</v>
      </c>
      <c r="J403">
        <v>26</v>
      </c>
      <c r="K403">
        <v>24</v>
      </c>
      <c r="L403">
        <f t="shared" si="18"/>
        <v>2</v>
      </c>
      <c r="M403">
        <v>1</v>
      </c>
      <c r="N403">
        <v>44174</v>
      </c>
      <c r="O403" s="1">
        <f t="shared" si="19"/>
        <v>1699</v>
      </c>
      <c r="P403" s="1">
        <f t="shared" si="20"/>
        <v>40776</v>
      </c>
      <c r="Q403" s="1">
        <f>Table1[[#This Row],[Earned Basic Salary]]*20%</f>
        <v>8155.2000000000007</v>
      </c>
      <c r="R403" s="1">
        <f>Table1[[#This Row],[Earned Basic Salary]]*10%</f>
        <v>4077.6000000000004</v>
      </c>
      <c r="S403" s="1">
        <f>Table1[[#This Row],[Earned Basic Salary]]*12%</f>
        <v>4893.12</v>
      </c>
      <c r="T403" s="1">
        <f>200</f>
        <v>200</v>
      </c>
      <c r="U403" s="1">
        <f>Table1[[#This Row],[PF]]+Table1[[#This Row],[Professional Tax]]</f>
        <v>5093.12</v>
      </c>
      <c r="V403" s="1">
        <f>Table1[[#This Row],[Overtime Hours]]*200</f>
        <v>200</v>
      </c>
      <c r="W403" s="1">
        <f>Table1[[#This Row],[Earned Basic Salary]]+Table1[[#This Row],[HRA]]+Table1[[#This Row],[DA]]+Table1[[#This Row],[Overtime Pay]]</f>
        <v>53208.799999999996</v>
      </c>
      <c r="X403" s="1">
        <f>Table1[[#This Row],[Gross Salary]]-Table1[[#This Row],[Total Deduction]]</f>
        <v>48115.679999999993</v>
      </c>
      <c r="Y403" t="s">
        <v>37</v>
      </c>
      <c r="Z403" t="s">
        <v>95</v>
      </c>
      <c r="AA403" t="s">
        <v>1818</v>
      </c>
      <c r="AB403" t="s">
        <v>1819</v>
      </c>
    </row>
    <row r="404" spans="1:28" x14ac:dyDescent="0.3">
      <c r="A404" t="s">
        <v>1820</v>
      </c>
      <c r="B404" t="s">
        <v>774</v>
      </c>
      <c r="C404">
        <v>39</v>
      </c>
      <c r="D404" t="s">
        <v>53</v>
      </c>
      <c r="E404" t="s">
        <v>121</v>
      </c>
      <c r="F404" t="s">
        <v>55</v>
      </c>
      <c r="G404" t="s">
        <v>806</v>
      </c>
      <c r="H404" t="s">
        <v>35</v>
      </c>
      <c r="I404" t="s">
        <v>36</v>
      </c>
      <c r="J404">
        <v>26</v>
      </c>
      <c r="K404">
        <v>24</v>
      </c>
      <c r="L404">
        <f t="shared" si="18"/>
        <v>2</v>
      </c>
      <c r="M404">
        <v>11</v>
      </c>
      <c r="N404">
        <v>78348</v>
      </c>
      <c r="O404" s="1">
        <f t="shared" si="19"/>
        <v>3013.3846153846152</v>
      </c>
      <c r="P404" s="1">
        <f t="shared" si="20"/>
        <v>72321.230769230766</v>
      </c>
      <c r="Q404" s="1">
        <f>Table1[[#This Row],[Earned Basic Salary]]*20%</f>
        <v>14464.246153846154</v>
      </c>
      <c r="R404" s="1">
        <f>Table1[[#This Row],[Earned Basic Salary]]*10%</f>
        <v>7232.123076923077</v>
      </c>
      <c r="S404" s="1">
        <f>Table1[[#This Row],[Earned Basic Salary]]*12%</f>
        <v>8678.5476923076912</v>
      </c>
      <c r="T404" s="1">
        <f>200</f>
        <v>200</v>
      </c>
      <c r="U404" s="1">
        <f>Table1[[#This Row],[PF]]+Table1[[#This Row],[Professional Tax]]</f>
        <v>8878.5476923076912</v>
      </c>
      <c r="V404" s="1">
        <f>Table1[[#This Row],[Overtime Hours]]*200</f>
        <v>2200</v>
      </c>
      <c r="W404" s="1">
        <f>Table1[[#This Row],[Earned Basic Salary]]+Table1[[#This Row],[HRA]]+Table1[[#This Row],[DA]]+Table1[[#This Row],[Overtime Pay]]</f>
        <v>96217.599999999991</v>
      </c>
      <c r="X404" s="1">
        <f>Table1[[#This Row],[Gross Salary]]-Table1[[#This Row],[Total Deduction]]</f>
        <v>87339.052307692298</v>
      </c>
      <c r="Y404" t="s">
        <v>37</v>
      </c>
      <c r="Z404" t="s">
        <v>48</v>
      </c>
      <c r="AA404" t="s">
        <v>1821</v>
      </c>
      <c r="AB404" t="s">
        <v>1822</v>
      </c>
    </row>
    <row r="405" spans="1:28" x14ac:dyDescent="0.3">
      <c r="A405" t="s">
        <v>1823</v>
      </c>
      <c r="B405" t="s">
        <v>1030</v>
      </c>
      <c r="C405">
        <v>35</v>
      </c>
      <c r="D405" t="s">
        <v>127</v>
      </c>
      <c r="E405" t="s">
        <v>32</v>
      </c>
      <c r="F405" t="s">
        <v>63</v>
      </c>
      <c r="G405" t="s">
        <v>1824</v>
      </c>
      <c r="H405" t="s">
        <v>35</v>
      </c>
      <c r="I405" t="s">
        <v>36</v>
      </c>
      <c r="J405">
        <v>26</v>
      </c>
      <c r="K405">
        <v>23</v>
      </c>
      <c r="L405">
        <f t="shared" si="18"/>
        <v>3</v>
      </c>
      <c r="M405">
        <v>14</v>
      </c>
      <c r="N405">
        <v>41585</v>
      </c>
      <c r="O405" s="1">
        <f t="shared" si="19"/>
        <v>1599.4230769230769</v>
      </c>
      <c r="P405" s="1">
        <f t="shared" si="20"/>
        <v>36786.730769230766</v>
      </c>
      <c r="Q405" s="1">
        <f>Table1[[#This Row],[Earned Basic Salary]]*20%</f>
        <v>7357.3461538461534</v>
      </c>
      <c r="R405" s="1">
        <f>Table1[[#This Row],[Earned Basic Salary]]*10%</f>
        <v>3678.6730769230767</v>
      </c>
      <c r="S405" s="1">
        <f>Table1[[#This Row],[Earned Basic Salary]]*12%</f>
        <v>4414.4076923076918</v>
      </c>
      <c r="T405" s="1">
        <f>200</f>
        <v>200</v>
      </c>
      <c r="U405" s="1">
        <f>Table1[[#This Row],[PF]]+Table1[[#This Row],[Professional Tax]]</f>
        <v>4614.4076923076918</v>
      </c>
      <c r="V405" s="1">
        <f>Table1[[#This Row],[Overtime Hours]]*200</f>
        <v>2800</v>
      </c>
      <c r="W405" s="1">
        <f>Table1[[#This Row],[Earned Basic Salary]]+Table1[[#This Row],[HRA]]+Table1[[#This Row],[DA]]+Table1[[#This Row],[Overtime Pay]]</f>
        <v>50622.75</v>
      </c>
      <c r="X405" s="1">
        <f>Table1[[#This Row],[Gross Salary]]-Table1[[#This Row],[Total Deduction]]</f>
        <v>46008.342307692306</v>
      </c>
      <c r="Y405" t="s">
        <v>37</v>
      </c>
      <c r="Z405" t="s">
        <v>95</v>
      </c>
      <c r="AA405" t="s">
        <v>1825</v>
      </c>
      <c r="AB405" t="s">
        <v>1826</v>
      </c>
    </row>
    <row r="406" spans="1:28" x14ac:dyDescent="0.3">
      <c r="A406" t="s">
        <v>1827</v>
      </c>
      <c r="B406" t="s">
        <v>1233</v>
      </c>
      <c r="C406">
        <v>39</v>
      </c>
      <c r="D406" t="s">
        <v>61</v>
      </c>
      <c r="E406" t="s">
        <v>54</v>
      </c>
      <c r="F406" t="s">
        <v>63</v>
      </c>
      <c r="G406" t="s">
        <v>1828</v>
      </c>
      <c r="H406" t="s">
        <v>35</v>
      </c>
      <c r="I406" t="s">
        <v>36</v>
      </c>
      <c r="J406">
        <v>26</v>
      </c>
      <c r="K406">
        <v>26</v>
      </c>
      <c r="L406">
        <f t="shared" si="18"/>
        <v>0</v>
      </c>
      <c r="M406">
        <v>18</v>
      </c>
      <c r="N406">
        <v>71951</v>
      </c>
      <c r="O406" s="1">
        <f t="shared" si="19"/>
        <v>2767.3461538461538</v>
      </c>
      <c r="P406" s="1">
        <f t="shared" si="20"/>
        <v>71951</v>
      </c>
      <c r="Q406" s="1">
        <f>Table1[[#This Row],[Earned Basic Salary]]*20%</f>
        <v>14390.2</v>
      </c>
      <c r="R406" s="1">
        <f>Table1[[#This Row],[Earned Basic Salary]]*10%</f>
        <v>7195.1</v>
      </c>
      <c r="S406" s="1">
        <f>Table1[[#This Row],[Earned Basic Salary]]*12%</f>
        <v>8634.119999999999</v>
      </c>
      <c r="T406" s="1">
        <f>200</f>
        <v>200</v>
      </c>
      <c r="U406" s="1">
        <f>Table1[[#This Row],[PF]]+Table1[[#This Row],[Professional Tax]]</f>
        <v>8834.119999999999</v>
      </c>
      <c r="V406" s="1">
        <f>Table1[[#This Row],[Overtime Hours]]*200</f>
        <v>3600</v>
      </c>
      <c r="W406" s="1">
        <f>Table1[[#This Row],[Earned Basic Salary]]+Table1[[#This Row],[HRA]]+Table1[[#This Row],[DA]]+Table1[[#This Row],[Overtime Pay]]</f>
        <v>97136.3</v>
      </c>
      <c r="X406" s="1">
        <f>Table1[[#This Row],[Gross Salary]]-Table1[[#This Row],[Total Deduction]]</f>
        <v>88302.180000000008</v>
      </c>
      <c r="Y406" t="s">
        <v>37</v>
      </c>
      <c r="Z406" t="s">
        <v>38</v>
      </c>
      <c r="AA406" t="s">
        <v>1829</v>
      </c>
      <c r="AB406" t="s">
        <v>1830</v>
      </c>
    </row>
    <row r="407" spans="1:28" x14ac:dyDescent="0.3">
      <c r="A407" t="s">
        <v>1831</v>
      </c>
      <c r="B407" t="s">
        <v>1832</v>
      </c>
      <c r="C407">
        <v>36</v>
      </c>
      <c r="D407" t="s">
        <v>127</v>
      </c>
      <c r="E407" t="s">
        <v>82</v>
      </c>
      <c r="F407" t="s">
        <v>55</v>
      </c>
      <c r="G407" t="s">
        <v>1833</v>
      </c>
      <c r="H407" t="s">
        <v>35</v>
      </c>
      <c r="I407" t="s">
        <v>36</v>
      </c>
      <c r="J407">
        <v>26</v>
      </c>
      <c r="K407">
        <v>24</v>
      </c>
      <c r="L407">
        <f t="shared" si="18"/>
        <v>2</v>
      </c>
      <c r="M407">
        <v>6</v>
      </c>
      <c r="N407">
        <v>58425</v>
      </c>
      <c r="O407" s="1">
        <f t="shared" si="19"/>
        <v>2247.1153846153848</v>
      </c>
      <c r="P407" s="1">
        <f t="shared" si="20"/>
        <v>53930.769230769234</v>
      </c>
      <c r="Q407" s="1">
        <f>Table1[[#This Row],[Earned Basic Salary]]*20%</f>
        <v>10786.153846153848</v>
      </c>
      <c r="R407" s="1">
        <f>Table1[[#This Row],[Earned Basic Salary]]*10%</f>
        <v>5393.0769230769238</v>
      </c>
      <c r="S407" s="1">
        <f>Table1[[#This Row],[Earned Basic Salary]]*12%</f>
        <v>6471.6923076923076</v>
      </c>
      <c r="T407" s="1">
        <f>200</f>
        <v>200</v>
      </c>
      <c r="U407" s="1">
        <f>Table1[[#This Row],[PF]]+Table1[[#This Row],[Professional Tax]]</f>
        <v>6671.6923076923076</v>
      </c>
      <c r="V407" s="1">
        <f>Table1[[#This Row],[Overtime Hours]]*200</f>
        <v>1200</v>
      </c>
      <c r="W407" s="1">
        <f>Table1[[#This Row],[Earned Basic Salary]]+Table1[[#This Row],[HRA]]+Table1[[#This Row],[DA]]+Table1[[#This Row],[Overtime Pay]]</f>
        <v>71310</v>
      </c>
      <c r="X407" s="1">
        <f>Table1[[#This Row],[Gross Salary]]-Table1[[#This Row],[Total Deduction]]</f>
        <v>64638.307692307695</v>
      </c>
      <c r="Y407" t="s">
        <v>37</v>
      </c>
      <c r="Z407" t="s">
        <v>106</v>
      </c>
      <c r="AA407" t="s">
        <v>1834</v>
      </c>
      <c r="AB407" t="s">
        <v>1835</v>
      </c>
    </row>
    <row r="408" spans="1:28" x14ac:dyDescent="0.3">
      <c r="A408" t="s">
        <v>1836</v>
      </c>
      <c r="B408" t="s">
        <v>1403</v>
      </c>
      <c r="C408">
        <v>34</v>
      </c>
      <c r="D408" t="s">
        <v>31</v>
      </c>
      <c r="E408" t="s">
        <v>82</v>
      </c>
      <c r="F408" t="s">
        <v>55</v>
      </c>
      <c r="G408" t="s">
        <v>411</v>
      </c>
      <c r="H408" t="s">
        <v>35</v>
      </c>
      <c r="I408" t="s">
        <v>36</v>
      </c>
      <c r="J408">
        <v>26</v>
      </c>
      <c r="K408">
        <v>22</v>
      </c>
      <c r="L408">
        <f t="shared" si="18"/>
        <v>4</v>
      </c>
      <c r="M408">
        <v>12</v>
      </c>
      <c r="N408">
        <v>61538</v>
      </c>
      <c r="O408" s="1">
        <f t="shared" si="19"/>
        <v>2366.8461538461538</v>
      </c>
      <c r="P408" s="1">
        <f t="shared" si="20"/>
        <v>52070.615384615383</v>
      </c>
      <c r="Q408" s="1">
        <f>Table1[[#This Row],[Earned Basic Salary]]*20%</f>
        <v>10414.123076923077</v>
      </c>
      <c r="R408" s="1">
        <f>Table1[[#This Row],[Earned Basic Salary]]*10%</f>
        <v>5207.0615384615385</v>
      </c>
      <c r="S408" s="1">
        <f>Table1[[#This Row],[Earned Basic Salary]]*12%</f>
        <v>6248.4738461538454</v>
      </c>
      <c r="T408" s="1">
        <f>200</f>
        <v>200</v>
      </c>
      <c r="U408" s="1">
        <f>Table1[[#This Row],[PF]]+Table1[[#This Row],[Professional Tax]]</f>
        <v>6448.4738461538454</v>
      </c>
      <c r="V408" s="1">
        <f>Table1[[#This Row],[Overtime Hours]]*200</f>
        <v>2400</v>
      </c>
      <c r="W408" s="1">
        <f>Table1[[#This Row],[Earned Basic Salary]]+Table1[[#This Row],[HRA]]+Table1[[#This Row],[DA]]+Table1[[#This Row],[Overtime Pay]]</f>
        <v>70091.8</v>
      </c>
      <c r="X408" s="1">
        <f>Table1[[#This Row],[Gross Salary]]-Table1[[#This Row],[Total Deduction]]</f>
        <v>63643.326153846159</v>
      </c>
      <c r="Y408" t="s">
        <v>37</v>
      </c>
      <c r="Z408" t="s">
        <v>38</v>
      </c>
      <c r="AA408" t="s">
        <v>1837</v>
      </c>
      <c r="AB408" t="s">
        <v>1838</v>
      </c>
    </row>
    <row r="409" spans="1:28" x14ac:dyDescent="0.3">
      <c r="A409" t="s">
        <v>1839</v>
      </c>
      <c r="B409" t="s">
        <v>1760</v>
      </c>
      <c r="C409">
        <v>49</v>
      </c>
      <c r="D409" t="s">
        <v>81</v>
      </c>
      <c r="E409" t="s">
        <v>54</v>
      </c>
      <c r="F409" t="s">
        <v>89</v>
      </c>
      <c r="G409" t="s">
        <v>1840</v>
      </c>
      <c r="H409" t="s">
        <v>35</v>
      </c>
      <c r="I409" t="s">
        <v>36</v>
      </c>
      <c r="J409">
        <v>26</v>
      </c>
      <c r="K409">
        <v>24</v>
      </c>
      <c r="L409">
        <f t="shared" si="18"/>
        <v>2</v>
      </c>
      <c r="M409">
        <v>16</v>
      </c>
      <c r="N409">
        <v>75979</v>
      </c>
      <c r="O409" s="1">
        <f t="shared" si="19"/>
        <v>2922.2692307692309</v>
      </c>
      <c r="P409" s="1">
        <f t="shared" si="20"/>
        <v>70134.461538461546</v>
      </c>
      <c r="Q409" s="1">
        <f>Table1[[#This Row],[Earned Basic Salary]]*20%</f>
        <v>14026.892307692309</v>
      </c>
      <c r="R409" s="1">
        <f>Table1[[#This Row],[Earned Basic Salary]]*10%</f>
        <v>7013.4461538461546</v>
      </c>
      <c r="S409" s="1">
        <f>Table1[[#This Row],[Earned Basic Salary]]*12%</f>
        <v>8416.1353846153852</v>
      </c>
      <c r="T409" s="1">
        <f>200</f>
        <v>200</v>
      </c>
      <c r="U409" s="1">
        <f>Table1[[#This Row],[PF]]+Table1[[#This Row],[Professional Tax]]</f>
        <v>8616.1353846153852</v>
      </c>
      <c r="V409" s="1">
        <f>Table1[[#This Row],[Overtime Hours]]*200</f>
        <v>3200</v>
      </c>
      <c r="W409" s="1">
        <f>Table1[[#This Row],[Earned Basic Salary]]+Table1[[#This Row],[HRA]]+Table1[[#This Row],[DA]]+Table1[[#This Row],[Overtime Pay]]</f>
        <v>94374.800000000017</v>
      </c>
      <c r="X409" s="1">
        <f>Table1[[#This Row],[Gross Salary]]-Table1[[#This Row],[Total Deduction]]</f>
        <v>85758.664615384638</v>
      </c>
      <c r="Y409" t="s">
        <v>37</v>
      </c>
      <c r="Z409" t="s">
        <v>95</v>
      </c>
      <c r="AA409" t="s">
        <v>1841</v>
      </c>
      <c r="AB409" t="s">
        <v>1842</v>
      </c>
    </row>
    <row r="410" spans="1:28" x14ac:dyDescent="0.3">
      <c r="A410" t="s">
        <v>1843</v>
      </c>
      <c r="B410" t="s">
        <v>207</v>
      </c>
      <c r="C410">
        <v>42</v>
      </c>
      <c r="D410" t="s">
        <v>81</v>
      </c>
      <c r="E410" t="s">
        <v>45</v>
      </c>
      <c r="F410" t="s">
        <v>33</v>
      </c>
      <c r="G410" t="s">
        <v>1844</v>
      </c>
      <c r="H410" t="s">
        <v>35</v>
      </c>
      <c r="I410" t="s">
        <v>36</v>
      </c>
      <c r="J410">
        <v>26</v>
      </c>
      <c r="K410">
        <v>26</v>
      </c>
      <c r="L410">
        <f t="shared" si="18"/>
        <v>0</v>
      </c>
      <c r="M410">
        <v>17</v>
      </c>
      <c r="N410">
        <v>56394</v>
      </c>
      <c r="O410" s="1">
        <f t="shared" si="19"/>
        <v>2169</v>
      </c>
      <c r="P410" s="1">
        <f t="shared" si="20"/>
        <v>56394</v>
      </c>
      <c r="Q410" s="1">
        <f>Table1[[#This Row],[Earned Basic Salary]]*20%</f>
        <v>11278.800000000001</v>
      </c>
      <c r="R410" s="1">
        <f>Table1[[#This Row],[Earned Basic Salary]]*10%</f>
        <v>5639.4000000000005</v>
      </c>
      <c r="S410" s="1">
        <f>Table1[[#This Row],[Earned Basic Salary]]*12%</f>
        <v>6767.28</v>
      </c>
      <c r="T410" s="1">
        <f>200</f>
        <v>200</v>
      </c>
      <c r="U410" s="1">
        <f>Table1[[#This Row],[PF]]+Table1[[#This Row],[Professional Tax]]</f>
        <v>6967.28</v>
      </c>
      <c r="V410" s="1">
        <f>Table1[[#This Row],[Overtime Hours]]*200</f>
        <v>3400</v>
      </c>
      <c r="W410" s="1">
        <f>Table1[[#This Row],[Earned Basic Salary]]+Table1[[#This Row],[HRA]]+Table1[[#This Row],[DA]]+Table1[[#This Row],[Overtime Pay]]</f>
        <v>76712.2</v>
      </c>
      <c r="X410" s="1">
        <f>Table1[[#This Row],[Gross Salary]]-Table1[[#This Row],[Total Deduction]]</f>
        <v>69744.92</v>
      </c>
      <c r="Y410" t="s">
        <v>37</v>
      </c>
      <c r="Z410" t="s">
        <v>106</v>
      </c>
      <c r="AA410" t="s">
        <v>1845</v>
      </c>
      <c r="AB410" t="s">
        <v>1846</v>
      </c>
    </row>
    <row r="411" spans="1:28" x14ac:dyDescent="0.3">
      <c r="A411" t="s">
        <v>1847</v>
      </c>
      <c r="B411" t="s">
        <v>406</v>
      </c>
      <c r="C411">
        <v>38</v>
      </c>
      <c r="D411" t="s">
        <v>31</v>
      </c>
      <c r="E411" t="s">
        <v>121</v>
      </c>
      <c r="F411" t="s">
        <v>63</v>
      </c>
      <c r="G411" t="s">
        <v>1848</v>
      </c>
      <c r="H411" t="s">
        <v>35</v>
      </c>
      <c r="I411" t="s">
        <v>36</v>
      </c>
      <c r="J411">
        <v>26</v>
      </c>
      <c r="K411">
        <v>21</v>
      </c>
      <c r="L411">
        <f t="shared" si="18"/>
        <v>5</v>
      </c>
      <c r="M411">
        <v>9</v>
      </c>
      <c r="N411">
        <v>31801</v>
      </c>
      <c r="O411" s="1">
        <f t="shared" si="19"/>
        <v>1223.1153846153845</v>
      </c>
      <c r="P411" s="1">
        <f t="shared" si="20"/>
        <v>25685.423076923074</v>
      </c>
      <c r="Q411" s="1">
        <f>Table1[[#This Row],[Earned Basic Salary]]*20%</f>
        <v>5137.0846153846151</v>
      </c>
      <c r="R411" s="1">
        <f>Table1[[#This Row],[Earned Basic Salary]]*10%</f>
        <v>2568.5423076923075</v>
      </c>
      <c r="S411" s="1">
        <f>Table1[[#This Row],[Earned Basic Salary]]*12%</f>
        <v>3082.250769230769</v>
      </c>
      <c r="T411" s="1">
        <f>200</f>
        <v>200</v>
      </c>
      <c r="U411" s="1">
        <f>Table1[[#This Row],[PF]]+Table1[[#This Row],[Professional Tax]]</f>
        <v>3282.250769230769</v>
      </c>
      <c r="V411" s="1">
        <f>Table1[[#This Row],[Overtime Hours]]*200</f>
        <v>1800</v>
      </c>
      <c r="W411" s="1">
        <f>Table1[[#This Row],[Earned Basic Salary]]+Table1[[#This Row],[HRA]]+Table1[[#This Row],[DA]]+Table1[[#This Row],[Overtime Pay]]</f>
        <v>35191.049999999996</v>
      </c>
      <c r="X411" s="1">
        <f>Table1[[#This Row],[Gross Salary]]-Table1[[#This Row],[Total Deduction]]</f>
        <v>31908.799230769226</v>
      </c>
      <c r="Y411" t="s">
        <v>37</v>
      </c>
      <c r="Z411" t="s">
        <v>106</v>
      </c>
      <c r="AA411" t="s">
        <v>1849</v>
      </c>
      <c r="AB411" t="s">
        <v>1850</v>
      </c>
    </row>
    <row r="412" spans="1:28" x14ac:dyDescent="0.3">
      <c r="A412" t="s">
        <v>1851</v>
      </c>
      <c r="B412" t="s">
        <v>1852</v>
      </c>
      <c r="C412">
        <v>28</v>
      </c>
      <c r="D412" t="s">
        <v>133</v>
      </c>
      <c r="E412" t="s">
        <v>32</v>
      </c>
      <c r="F412" t="s">
        <v>63</v>
      </c>
      <c r="G412" t="s">
        <v>1853</v>
      </c>
      <c r="H412" t="s">
        <v>35</v>
      </c>
      <c r="I412" t="s">
        <v>36</v>
      </c>
      <c r="J412">
        <v>26</v>
      </c>
      <c r="K412">
        <v>24</v>
      </c>
      <c r="L412">
        <f t="shared" si="18"/>
        <v>2</v>
      </c>
      <c r="M412">
        <v>6</v>
      </c>
      <c r="N412">
        <v>25389</v>
      </c>
      <c r="O412" s="1">
        <f t="shared" si="19"/>
        <v>976.5</v>
      </c>
      <c r="P412" s="1">
        <f t="shared" si="20"/>
        <v>23436</v>
      </c>
      <c r="Q412" s="1">
        <f>Table1[[#This Row],[Earned Basic Salary]]*20%</f>
        <v>4687.2</v>
      </c>
      <c r="R412" s="1">
        <f>Table1[[#This Row],[Earned Basic Salary]]*10%</f>
        <v>2343.6</v>
      </c>
      <c r="S412" s="1">
        <f>Table1[[#This Row],[Earned Basic Salary]]*12%</f>
        <v>2812.3199999999997</v>
      </c>
      <c r="T412" s="1">
        <f>200</f>
        <v>200</v>
      </c>
      <c r="U412" s="1">
        <f>Table1[[#This Row],[PF]]+Table1[[#This Row],[Professional Tax]]</f>
        <v>3012.3199999999997</v>
      </c>
      <c r="V412" s="1">
        <f>Table1[[#This Row],[Overtime Hours]]*200</f>
        <v>1200</v>
      </c>
      <c r="W412" s="1">
        <f>Table1[[#This Row],[Earned Basic Salary]]+Table1[[#This Row],[HRA]]+Table1[[#This Row],[DA]]+Table1[[#This Row],[Overtime Pay]]</f>
        <v>31666.799999999999</v>
      </c>
      <c r="X412" s="1">
        <f>Table1[[#This Row],[Gross Salary]]-Table1[[#This Row],[Total Deduction]]</f>
        <v>28654.48</v>
      </c>
      <c r="Y412" t="s">
        <v>37</v>
      </c>
      <c r="Z412" t="s">
        <v>106</v>
      </c>
      <c r="AA412" t="s">
        <v>1854</v>
      </c>
      <c r="AB412" t="s">
        <v>1855</v>
      </c>
    </row>
    <row r="413" spans="1:28" x14ac:dyDescent="0.3">
      <c r="A413" t="s">
        <v>1856</v>
      </c>
      <c r="B413" t="s">
        <v>310</v>
      </c>
      <c r="C413">
        <v>48</v>
      </c>
      <c r="D413" t="s">
        <v>44</v>
      </c>
      <c r="E413" t="s">
        <v>82</v>
      </c>
      <c r="F413" t="s">
        <v>63</v>
      </c>
      <c r="G413" t="s">
        <v>1631</v>
      </c>
      <c r="H413" t="s">
        <v>35</v>
      </c>
      <c r="I413" t="s">
        <v>36</v>
      </c>
      <c r="J413">
        <v>26</v>
      </c>
      <c r="K413">
        <v>23</v>
      </c>
      <c r="L413">
        <f t="shared" si="18"/>
        <v>3</v>
      </c>
      <c r="M413">
        <v>12</v>
      </c>
      <c r="N413">
        <v>32370</v>
      </c>
      <c r="O413" s="1">
        <f t="shared" si="19"/>
        <v>1245</v>
      </c>
      <c r="P413" s="1">
        <f t="shared" si="20"/>
        <v>28635</v>
      </c>
      <c r="Q413" s="1">
        <f>Table1[[#This Row],[Earned Basic Salary]]*20%</f>
        <v>5727</v>
      </c>
      <c r="R413" s="1">
        <f>Table1[[#This Row],[Earned Basic Salary]]*10%</f>
        <v>2863.5</v>
      </c>
      <c r="S413" s="1">
        <f>Table1[[#This Row],[Earned Basic Salary]]*12%</f>
        <v>3436.2</v>
      </c>
      <c r="T413" s="1">
        <f>200</f>
        <v>200</v>
      </c>
      <c r="U413" s="1">
        <f>Table1[[#This Row],[PF]]+Table1[[#This Row],[Professional Tax]]</f>
        <v>3636.2</v>
      </c>
      <c r="V413" s="1">
        <f>Table1[[#This Row],[Overtime Hours]]*200</f>
        <v>2400</v>
      </c>
      <c r="W413" s="1">
        <f>Table1[[#This Row],[Earned Basic Salary]]+Table1[[#This Row],[HRA]]+Table1[[#This Row],[DA]]+Table1[[#This Row],[Overtime Pay]]</f>
        <v>39625.5</v>
      </c>
      <c r="X413" s="1">
        <f>Table1[[#This Row],[Gross Salary]]-Table1[[#This Row],[Total Deduction]]</f>
        <v>35989.300000000003</v>
      </c>
      <c r="Y413" t="s">
        <v>37</v>
      </c>
      <c r="Z413" t="s">
        <v>106</v>
      </c>
      <c r="AA413" t="s">
        <v>1857</v>
      </c>
      <c r="AB413" t="s">
        <v>1858</v>
      </c>
    </row>
    <row r="414" spans="1:28" x14ac:dyDescent="0.3">
      <c r="A414" t="s">
        <v>1859</v>
      </c>
      <c r="B414" t="s">
        <v>305</v>
      </c>
      <c r="C414">
        <v>35</v>
      </c>
      <c r="D414" t="s">
        <v>44</v>
      </c>
      <c r="E414" t="s">
        <v>54</v>
      </c>
      <c r="F414" t="s">
        <v>55</v>
      </c>
      <c r="G414" t="s">
        <v>1860</v>
      </c>
      <c r="H414" t="s">
        <v>35</v>
      </c>
      <c r="I414" t="s">
        <v>36</v>
      </c>
      <c r="J414">
        <v>26</v>
      </c>
      <c r="K414">
        <v>22</v>
      </c>
      <c r="L414">
        <f t="shared" si="18"/>
        <v>4</v>
      </c>
      <c r="M414">
        <v>6</v>
      </c>
      <c r="N414">
        <v>47019</v>
      </c>
      <c r="O414" s="1">
        <f t="shared" si="19"/>
        <v>1808.4230769230769</v>
      </c>
      <c r="P414" s="1">
        <f t="shared" si="20"/>
        <v>39785.307692307695</v>
      </c>
      <c r="Q414" s="1">
        <f>Table1[[#This Row],[Earned Basic Salary]]*20%</f>
        <v>7957.0615384615394</v>
      </c>
      <c r="R414" s="1">
        <f>Table1[[#This Row],[Earned Basic Salary]]*10%</f>
        <v>3978.5307692307697</v>
      </c>
      <c r="S414" s="1">
        <f>Table1[[#This Row],[Earned Basic Salary]]*12%</f>
        <v>4774.2369230769236</v>
      </c>
      <c r="T414" s="1">
        <f>200</f>
        <v>200</v>
      </c>
      <c r="U414" s="1">
        <f>Table1[[#This Row],[PF]]+Table1[[#This Row],[Professional Tax]]</f>
        <v>4974.2369230769236</v>
      </c>
      <c r="V414" s="1">
        <f>Table1[[#This Row],[Overtime Hours]]*200</f>
        <v>1200</v>
      </c>
      <c r="W414" s="1">
        <f>Table1[[#This Row],[Earned Basic Salary]]+Table1[[#This Row],[HRA]]+Table1[[#This Row],[DA]]+Table1[[#This Row],[Overtime Pay]]</f>
        <v>52920.9</v>
      </c>
      <c r="X414" s="1">
        <f>Table1[[#This Row],[Gross Salary]]-Table1[[#This Row],[Total Deduction]]</f>
        <v>47946.663076923076</v>
      </c>
      <c r="Y414" t="s">
        <v>37</v>
      </c>
      <c r="Z414" t="s">
        <v>95</v>
      </c>
      <c r="AA414" t="s">
        <v>1861</v>
      </c>
      <c r="AB414" t="s">
        <v>1862</v>
      </c>
    </row>
    <row r="415" spans="1:28" x14ac:dyDescent="0.3">
      <c r="A415" t="s">
        <v>1863</v>
      </c>
      <c r="B415" t="s">
        <v>988</v>
      </c>
      <c r="C415">
        <v>29</v>
      </c>
      <c r="D415" t="s">
        <v>127</v>
      </c>
      <c r="E415" t="s">
        <v>121</v>
      </c>
      <c r="F415" t="s">
        <v>89</v>
      </c>
      <c r="G415" t="s">
        <v>1864</v>
      </c>
      <c r="H415" t="s">
        <v>35</v>
      </c>
      <c r="I415" t="s">
        <v>36</v>
      </c>
      <c r="J415">
        <v>26</v>
      </c>
      <c r="K415">
        <v>24</v>
      </c>
      <c r="L415">
        <f t="shared" si="18"/>
        <v>2</v>
      </c>
      <c r="M415">
        <v>16</v>
      </c>
      <c r="N415">
        <v>31779</v>
      </c>
      <c r="O415" s="1">
        <f t="shared" si="19"/>
        <v>1222.2692307692307</v>
      </c>
      <c r="P415" s="1">
        <f t="shared" si="20"/>
        <v>29334.461538461539</v>
      </c>
      <c r="Q415" s="1">
        <f>Table1[[#This Row],[Earned Basic Salary]]*20%</f>
        <v>5866.8923076923083</v>
      </c>
      <c r="R415" s="1">
        <f>Table1[[#This Row],[Earned Basic Salary]]*10%</f>
        <v>2933.4461538461542</v>
      </c>
      <c r="S415" s="1">
        <f>Table1[[#This Row],[Earned Basic Salary]]*12%</f>
        <v>3520.1353846153847</v>
      </c>
      <c r="T415" s="1">
        <f>200</f>
        <v>200</v>
      </c>
      <c r="U415" s="1">
        <f>Table1[[#This Row],[PF]]+Table1[[#This Row],[Professional Tax]]</f>
        <v>3720.1353846153847</v>
      </c>
      <c r="V415" s="1">
        <f>Table1[[#This Row],[Overtime Hours]]*200</f>
        <v>3200</v>
      </c>
      <c r="W415" s="1">
        <f>Table1[[#This Row],[Earned Basic Salary]]+Table1[[#This Row],[HRA]]+Table1[[#This Row],[DA]]+Table1[[#This Row],[Overtime Pay]]</f>
        <v>41334.800000000003</v>
      </c>
      <c r="X415" s="1">
        <f>Table1[[#This Row],[Gross Salary]]-Table1[[#This Row],[Total Deduction]]</f>
        <v>37614.664615384616</v>
      </c>
      <c r="Y415" t="s">
        <v>37</v>
      </c>
      <c r="Z415" t="s">
        <v>38</v>
      </c>
      <c r="AA415" t="s">
        <v>1865</v>
      </c>
      <c r="AB415" t="s">
        <v>1866</v>
      </c>
    </row>
    <row r="416" spans="1:28" x14ac:dyDescent="0.3">
      <c r="A416" t="s">
        <v>1867</v>
      </c>
      <c r="B416" t="s">
        <v>1868</v>
      </c>
      <c r="C416">
        <v>51</v>
      </c>
      <c r="D416" t="s">
        <v>44</v>
      </c>
      <c r="E416" t="s">
        <v>82</v>
      </c>
      <c r="F416" t="s">
        <v>89</v>
      </c>
      <c r="G416" t="s">
        <v>227</v>
      </c>
      <c r="H416" t="s">
        <v>35</v>
      </c>
      <c r="I416" t="s">
        <v>36</v>
      </c>
      <c r="J416">
        <v>26</v>
      </c>
      <c r="K416">
        <v>24</v>
      </c>
      <c r="L416">
        <f t="shared" si="18"/>
        <v>2</v>
      </c>
      <c r="M416">
        <v>0</v>
      </c>
      <c r="N416">
        <v>25209</v>
      </c>
      <c r="O416" s="1">
        <f t="shared" si="19"/>
        <v>969.57692307692309</v>
      </c>
      <c r="P416" s="1">
        <f t="shared" si="20"/>
        <v>23269.846153846156</v>
      </c>
      <c r="Q416" s="1">
        <f>Table1[[#This Row],[Earned Basic Salary]]*20%</f>
        <v>4653.9692307692312</v>
      </c>
      <c r="R416" s="1">
        <f>Table1[[#This Row],[Earned Basic Salary]]*10%</f>
        <v>2326.9846153846156</v>
      </c>
      <c r="S416" s="1">
        <f>Table1[[#This Row],[Earned Basic Salary]]*12%</f>
        <v>2792.3815384615386</v>
      </c>
      <c r="T416" s="1">
        <f>200</f>
        <v>200</v>
      </c>
      <c r="U416" s="1">
        <f>Table1[[#This Row],[PF]]+Table1[[#This Row],[Professional Tax]]</f>
        <v>2992.3815384615386</v>
      </c>
      <c r="V416" s="1">
        <f>Table1[[#This Row],[Overtime Hours]]*200</f>
        <v>0</v>
      </c>
      <c r="W416" s="1">
        <f>Table1[[#This Row],[Earned Basic Salary]]+Table1[[#This Row],[HRA]]+Table1[[#This Row],[DA]]+Table1[[#This Row],[Overtime Pay]]</f>
        <v>30250.800000000003</v>
      </c>
      <c r="X416" s="1">
        <f>Table1[[#This Row],[Gross Salary]]-Table1[[#This Row],[Total Deduction]]</f>
        <v>27258.418461538466</v>
      </c>
      <c r="Y416" t="s">
        <v>37</v>
      </c>
      <c r="Z416" t="s">
        <v>95</v>
      </c>
      <c r="AA416" t="s">
        <v>1869</v>
      </c>
      <c r="AB416" t="s">
        <v>1870</v>
      </c>
    </row>
    <row r="417" spans="1:28" x14ac:dyDescent="0.3">
      <c r="A417" t="s">
        <v>1871</v>
      </c>
      <c r="B417" t="s">
        <v>42</v>
      </c>
      <c r="C417">
        <v>28</v>
      </c>
      <c r="D417" t="s">
        <v>133</v>
      </c>
      <c r="E417" t="s">
        <v>121</v>
      </c>
      <c r="F417" t="s">
        <v>89</v>
      </c>
      <c r="G417" t="s">
        <v>1872</v>
      </c>
      <c r="H417" t="s">
        <v>35</v>
      </c>
      <c r="I417" t="s">
        <v>36</v>
      </c>
      <c r="J417">
        <v>26</v>
      </c>
      <c r="K417">
        <v>26</v>
      </c>
      <c r="L417">
        <f t="shared" si="18"/>
        <v>0</v>
      </c>
      <c r="M417">
        <v>16</v>
      </c>
      <c r="N417">
        <v>46584</v>
      </c>
      <c r="O417" s="1">
        <f t="shared" si="19"/>
        <v>1791.6923076923076</v>
      </c>
      <c r="P417" s="1">
        <f t="shared" si="20"/>
        <v>46584</v>
      </c>
      <c r="Q417" s="1">
        <f>Table1[[#This Row],[Earned Basic Salary]]*20%</f>
        <v>9316.8000000000011</v>
      </c>
      <c r="R417" s="1">
        <f>Table1[[#This Row],[Earned Basic Salary]]*10%</f>
        <v>4658.4000000000005</v>
      </c>
      <c r="S417" s="1">
        <f>Table1[[#This Row],[Earned Basic Salary]]*12%</f>
        <v>5590.08</v>
      </c>
      <c r="T417" s="1">
        <f>200</f>
        <v>200</v>
      </c>
      <c r="U417" s="1">
        <f>Table1[[#This Row],[PF]]+Table1[[#This Row],[Professional Tax]]</f>
        <v>5790.08</v>
      </c>
      <c r="V417" s="1">
        <f>Table1[[#This Row],[Overtime Hours]]*200</f>
        <v>3200</v>
      </c>
      <c r="W417" s="1">
        <f>Table1[[#This Row],[Earned Basic Salary]]+Table1[[#This Row],[HRA]]+Table1[[#This Row],[DA]]+Table1[[#This Row],[Overtime Pay]]</f>
        <v>63759.200000000004</v>
      </c>
      <c r="X417" s="1">
        <f>Table1[[#This Row],[Gross Salary]]-Table1[[#This Row],[Total Deduction]]</f>
        <v>57969.120000000003</v>
      </c>
      <c r="Y417" t="s">
        <v>37</v>
      </c>
      <c r="Z417" t="s">
        <v>48</v>
      </c>
      <c r="AA417" t="s">
        <v>1873</v>
      </c>
      <c r="AB417" t="s">
        <v>1874</v>
      </c>
    </row>
    <row r="418" spans="1:28" x14ac:dyDescent="0.3">
      <c r="A418" t="s">
        <v>1875</v>
      </c>
      <c r="B418" t="s">
        <v>877</v>
      </c>
      <c r="C418">
        <v>41</v>
      </c>
      <c r="D418" t="s">
        <v>53</v>
      </c>
      <c r="E418" t="s">
        <v>82</v>
      </c>
      <c r="F418" t="s">
        <v>46</v>
      </c>
      <c r="G418" t="s">
        <v>1876</v>
      </c>
      <c r="H418" t="s">
        <v>35</v>
      </c>
      <c r="I418" t="s">
        <v>36</v>
      </c>
      <c r="J418">
        <v>26</v>
      </c>
      <c r="K418">
        <v>23</v>
      </c>
      <c r="L418">
        <f t="shared" si="18"/>
        <v>3</v>
      </c>
      <c r="M418">
        <v>15</v>
      </c>
      <c r="N418">
        <v>38900</v>
      </c>
      <c r="O418" s="1">
        <f t="shared" si="19"/>
        <v>1496.1538461538462</v>
      </c>
      <c r="P418" s="1">
        <f t="shared" si="20"/>
        <v>34411.538461538461</v>
      </c>
      <c r="Q418" s="1">
        <f>Table1[[#This Row],[Earned Basic Salary]]*20%</f>
        <v>6882.3076923076924</v>
      </c>
      <c r="R418" s="1">
        <f>Table1[[#This Row],[Earned Basic Salary]]*10%</f>
        <v>3441.1538461538462</v>
      </c>
      <c r="S418" s="1">
        <f>Table1[[#This Row],[Earned Basic Salary]]*12%</f>
        <v>4129.3846153846152</v>
      </c>
      <c r="T418" s="1">
        <f>200</f>
        <v>200</v>
      </c>
      <c r="U418" s="1">
        <f>Table1[[#This Row],[PF]]+Table1[[#This Row],[Professional Tax]]</f>
        <v>4329.3846153846152</v>
      </c>
      <c r="V418" s="1">
        <f>Table1[[#This Row],[Overtime Hours]]*200</f>
        <v>3000</v>
      </c>
      <c r="W418" s="1">
        <f>Table1[[#This Row],[Earned Basic Salary]]+Table1[[#This Row],[HRA]]+Table1[[#This Row],[DA]]+Table1[[#This Row],[Overtime Pay]]</f>
        <v>47735</v>
      </c>
      <c r="X418" s="1">
        <f>Table1[[#This Row],[Gross Salary]]-Table1[[#This Row],[Total Deduction]]</f>
        <v>43405.615384615383</v>
      </c>
      <c r="Y418" t="s">
        <v>37</v>
      </c>
      <c r="Z418" t="s">
        <v>95</v>
      </c>
      <c r="AA418" t="s">
        <v>1877</v>
      </c>
      <c r="AB418" t="s">
        <v>1878</v>
      </c>
    </row>
    <row r="419" spans="1:28" x14ac:dyDescent="0.3">
      <c r="A419" t="s">
        <v>1879</v>
      </c>
      <c r="B419" t="s">
        <v>1880</v>
      </c>
      <c r="C419">
        <v>33</v>
      </c>
      <c r="D419" t="s">
        <v>127</v>
      </c>
      <c r="E419" t="s">
        <v>32</v>
      </c>
      <c r="F419" t="s">
        <v>69</v>
      </c>
      <c r="G419" t="s">
        <v>1881</v>
      </c>
      <c r="H419" t="s">
        <v>35</v>
      </c>
      <c r="I419" t="s">
        <v>36</v>
      </c>
      <c r="J419">
        <v>26</v>
      </c>
      <c r="K419">
        <v>22</v>
      </c>
      <c r="L419">
        <f t="shared" si="18"/>
        <v>4</v>
      </c>
      <c r="M419">
        <v>14</v>
      </c>
      <c r="N419">
        <v>62350</v>
      </c>
      <c r="O419" s="1">
        <f t="shared" si="19"/>
        <v>2398.0769230769229</v>
      </c>
      <c r="P419" s="1">
        <f t="shared" si="20"/>
        <v>52757.692307692305</v>
      </c>
      <c r="Q419" s="1">
        <f>Table1[[#This Row],[Earned Basic Salary]]*20%</f>
        <v>10551.538461538461</v>
      </c>
      <c r="R419" s="1">
        <f>Table1[[#This Row],[Earned Basic Salary]]*10%</f>
        <v>5275.7692307692305</v>
      </c>
      <c r="S419" s="1">
        <f>Table1[[#This Row],[Earned Basic Salary]]*12%</f>
        <v>6330.9230769230762</v>
      </c>
      <c r="T419" s="1">
        <f>200</f>
        <v>200</v>
      </c>
      <c r="U419" s="1">
        <f>Table1[[#This Row],[PF]]+Table1[[#This Row],[Professional Tax]]</f>
        <v>6530.9230769230762</v>
      </c>
      <c r="V419" s="1">
        <f>Table1[[#This Row],[Overtime Hours]]*200</f>
        <v>2800</v>
      </c>
      <c r="W419" s="1">
        <f>Table1[[#This Row],[Earned Basic Salary]]+Table1[[#This Row],[HRA]]+Table1[[#This Row],[DA]]+Table1[[#This Row],[Overtime Pay]]</f>
        <v>71385</v>
      </c>
      <c r="X419" s="1">
        <f>Table1[[#This Row],[Gross Salary]]-Table1[[#This Row],[Total Deduction]]</f>
        <v>64854.076923076922</v>
      </c>
      <c r="Y419" t="s">
        <v>37</v>
      </c>
      <c r="Z419" t="s">
        <v>106</v>
      </c>
      <c r="AA419" t="s">
        <v>1882</v>
      </c>
      <c r="AB419" t="s">
        <v>1883</v>
      </c>
    </row>
    <row r="420" spans="1:28" x14ac:dyDescent="0.3">
      <c r="A420" t="s">
        <v>1884</v>
      </c>
      <c r="B420" t="s">
        <v>1058</v>
      </c>
      <c r="C420">
        <v>48</v>
      </c>
      <c r="D420" t="s">
        <v>81</v>
      </c>
      <c r="E420" t="s">
        <v>45</v>
      </c>
      <c r="F420" t="s">
        <v>46</v>
      </c>
      <c r="G420" t="s">
        <v>1885</v>
      </c>
      <c r="H420" t="s">
        <v>35</v>
      </c>
      <c r="I420" t="s">
        <v>36</v>
      </c>
      <c r="J420">
        <v>26</v>
      </c>
      <c r="K420">
        <v>23</v>
      </c>
      <c r="L420">
        <f t="shared" si="18"/>
        <v>3</v>
      </c>
      <c r="M420">
        <v>14</v>
      </c>
      <c r="N420">
        <v>31135</v>
      </c>
      <c r="O420" s="1">
        <f t="shared" si="19"/>
        <v>1197.5</v>
      </c>
      <c r="P420" s="1">
        <f t="shared" si="20"/>
        <v>27542.5</v>
      </c>
      <c r="Q420" s="1">
        <f>Table1[[#This Row],[Earned Basic Salary]]*20%</f>
        <v>5508.5</v>
      </c>
      <c r="R420" s="1">
        <f>Table1[[#This Row],[Earned Basic Salary]]*10%</f>
        <v>2754.25</v>
      </c>
      <c r="S420" s="1">
        <f>Table1[[#This Row],[Earned Basic Salary]]*12%</f>
        <v>3305.1</v>
      </c>
      <c r="T420" s="1">
        <f>200</f>
        <v>200</v>
      </c>
      <c r="U420" s="1">
        <f>Table1[[#This Row],[PF]]+Table1[[#This Row],[Professional Tax]]</f>
        <v>3505.1</v>
      </c>
      <c r="V420" s="1">
        <f>Table1[[#This Row],[Overtime Hours]]*200</f>
        <v>2800</v>
      </c>
      <c r="W420" s="1">
        <f>Table1[[#This Row],[Earned Basic Salary]]+Table1[[#This Row],[HRA]]+Table1[[#This Row],[DA]]+Table1[[#This Row],[Overtime Pay]]</f>
        <v>38605.25</v>
      </c>
      <c r="X420" s="1">
        <f>Table1[[#This Row],[Gross Salary]]-Table1[[#This Row],[Total Deduction]]</f>
        <v>35100.15</v>
      </c>
      <c r="Y420" t="s">
        <v>37</v>
      </c>
      <c r="Z420" t="s">
        <v>95</v>
      </c>
      <c r="AA420" t="s">
        <v>1886</v>
      </c>
      <c r="AB420" t="s">
        <v>1887</v>
      </c>
    </row>
    <row r="421" spans="1:28" x14ac:dyDescent="0.3">
      <c r="A421" t="s">
        <v>1888</v>
      </c>
      <c r="B421" t="s">
        <v>1889</v>
      </c>
      <c r="C421">
        <v>47</v>
      </c>
      <c r="D421" t="s">
        <v>44</v>
      </c>
      <c r="E421" t="s">
        <v>54</v>
      </c>
      <c r="F421" t="s">
        <v>55</v>
      </c>
      <c r="G421" t="s">
        <v>1890</v>
      </c>
      <c r="H421" t="s">
        <v>35</v>
      </c>
      <c r="I421" t="s">
        <v>36</v>
      </c>
      <c r="J421">
        <v>26</v>
      </c>
      <c r="K421">
        <v>22</v>
      </c>
      <c r="L421">
        <f t="shared" si="18"/>
        <v>4</v>
      </c>
      <c r="M421">
        <v>13</v>
      </c>
      <c r="N421">
        <v>28906</v>
      </c>
      <c r="O421" s="1">
        <f t="shared" si="19"/>
        <v>1111.7692307692307</v>
      </c>
      <c r="P421" s="1">
        <f t="shared" si="20"/>
        <v>24458.923076923074</v>
      </c>
      <c r="Q421" s="1">
        <f>Table1[[#This Row],[Earned Basic Salary]]*20%</f>
        <v>4891.7846153846149</v>
      </c>
      <c r="R421" s="1">
        <f>Table1[[#This Row],[Earned Basic Salary]]*10%</f>
        <v>2445.8923076923074</v>
      </c>
      <c r="S421" s="1">
        <f>Table1[[#This Row],[Earned Basic Salary]]*12%</f>
        <v>2935.0707692307687</v>
      </c>
      <c r="T421" s="1">
        <f>200</f>
        <v>200</v>
      </c>
      <c r="U421" s="1">
        <f>Table1[[#This Row],[PF]]+Table1[[#This Row],[Professional Tax]]</f>
        <v>3135.0707692307687</v>
      </c>
      <c r="V421" s="1">
        <f>Table1[[#This Row],[Overtime Hours]]*200</f>
        <v>2600</v>
      </c>
      <c r="W421" s="1">
        <f>Table1[[#This Row],[Earned Basic Salary]]+Table1[[#This Row],[HRA]]+Table1[[#This Row],[DA]]+Table1[[#This Row],[Overtime Pay]]</f>
        <v>34396.6</v>
      </c>
      <c r="X421" s="1">
        <f>Table1[[#This Row],[Gross Salary]]-Table1[[#This Row],[Total Deduction]]</f>
        <v>31261.529230769229</v>
      </c>
      <c r="Y421" t="s">
        <v>37</v>
      </c>
      <c r="Z421" t="s">
        <v>38</v>
      </c>
      <c r="AA421" t="s">
        <v>1891</v>
      </c>
      <c r="AB421" t="s">
        <v>1892</v>
      </c>
    </row>
    <row r="422" spans="1:28" x14ac:dyDescent="0.3">
      <c r="A422" t="s">
        <v>1893</v>
      </c>
      <c r="B422" t="s">
        <v>1832</v>
      </c>
      <c r="C422">
        <v>48</v>
      </c>
      <c r="D422" t="s">
        <v>44</v>
      </c>
      <c r="E422" t="s">
        <v>32</v>
      </c>
      <c r="F422" t="s">
        <v>55</v>
      </c>
      <c r="G422" t="s">
        <v>256</v>
      </c>
      <c r="H422" t="s">
        <v>35</v>
      </c>
      <c r="I422" t="s">
        <v>36</v>
      </c>
      <c r="J422">
        <v>26</v>
      </c>
      <c r="K422">
        <v>24</v>
      </c>
      <c r="L422">
        <f t="shared" si="18"/>
        <v>2</v>
      </c>
      <c r="M422">
        <v>11</v>
      </c>
      <c r="N422">
        <v>31427</v>
      </c>
      <c r="O422" s="1">
        <f t="shared" si="19"/>
        <v>1208.7307692307693</v>
      </c>
      <c r="P422" s="1">
        <f t="shared" si="20"/>
        <v>29009.538461538461</v>
      </c>
      <c r="Q422" s="1">
        <f>Table1[[#This Row],[Earned Basic Salary]]*20%</f>
        <v>5801.9076923076927</v>
      </c>
      <c r="R422" s="1">
        <f>Table1[[#This Row],[Earned Basic Salary]]*10%</f>
        <v>2900.9538461538464</v>
      </c>
      <c r="S422" s="1">
        <f>Table1[[#This Row],[Earned Basic Salary]]*12%</f>
        <v>3481.144615384615</v>
      </c>
      <c r="T422" s="1">
        <f>200</f>
        <v>200</v>
      </c>
      <c r="U422" s="1">
        <f>Table1[[#This Row],[PF]]+Table1[[#This Row],[Professional Tax]]</f>
        <v>3681.144615384615</v>
      </c>
      <c r="V422" s="1">
        <f>Table1[[#This Row],[Overtime Hours]]*200</f>
        <v>2200</v>
      </c>
      <c r="W422" s="1">
        <f>Table1[[#This Row],[Earned Basic Salary]]+Table1[[#This Row],[HRA]]+Table1[[#This Row],[DA]]+Table1[[#This Row],[Overtime Pay]]</f>
        <v>39912.400000000001</v>
      </c>
      <c r="X422" s="1">
        <f>Table1[[#This Row],[Gross Salary]]-Table1[[#This Row],[Total Deduction]]</f>
        <v>36231.25538461539</v>
      </c>
      <c r="Y422" t="s">
        <v>37</v>
      </c>
      <c r="Z422" t="s">
        <v>95</v>
      </c>
      <c r="AA422" t="s">
        <v>1894</v>
      </c>
      <c r="AB422" t="s">
        <v>1895</v>
      </c>
    </row>
    <row r="423" spans="1:28" x14ac:dyDescent="0.3">
      <c r="A423" t="s">
        <v>1896</v>
      </c>
      <c r="B423" t="s">
        <v>285</v>
      </c>
      <c r="C423">
        <v>55</v>
      </c>
      <c r="D423" t="s">
        <v>31</v>
      </c>
      <c r="E423" t="s">
        <v>62</v>
      </c>
      <c r="F423" t="s">
        <v>55</v>
      </c>
      <c r="G423" t="s">
        <v>1897</v>
      </c>
      <c r="H423" t="s">
        <v>35</v>
      </c>
      <c r="I423" t="s">
        <v>36</v>
      </c>
      <c r="J423">
        <v>26</v>
      </c>
      <c r="K423">
        <v>23</v>
      </c>
      <c r="L423">
        <f t="shared" si="18"/>
        <v>3</v>
      </c>
      <c r="M423">
        <v>7</v>
      </c>
      <c r="N423">
        <v>24698</v>
      </c>
      <c r="O423" s="1">
        <f t="shared" si="19"/>
        <v>949.92307692307691</v>
      </c>
      <c r="P423" s="1">
        <f t="shared" si="20"/>
        <v>21848.23076923077</v>
      </c>
      <c r="Q423" s="1">
        <f>Table1[[#This Row],[Earned Basic Salary]]*20%</f>
        <v>4369.6461538461544</v>
      </c>
      <c r="R423" s="1">
        <f>Table1[[#This Row],[Earned Basic Salary]]*10%</f>
        <v>2184.8230769230772</v>
      </c>
      <c r="S423" s="1">
        <f>Table1[[#This Row],[Earned Basic Salary]]*12%</f>
        <v>2621.7876923076924</v>
      </c>
      <c r="T423" s="1">
        <f>200</f>
        <v>200</v>
      </c>
      <c r="U423" s="1">
        <f>Table1[[#This Row],[PF]]+Table1[[#This Row],[Professional Tax]]</f>
        <v>2821.7876923076924</v>
      </c>
      <c r="V423" s="1">
        <f>Table1[[#This Row],[Overtime Hours]]*200</f>
        <v>1400</v>
      </c>
      <c r="W423" s="1">
        <f>Table1[[#This Row],[Earned Basic Salary]]+Table1[[#This Row],[HRA]]+Table1[[#This Row],[DA]]+Table1[[#This Row],[Overtime Pay]]</f>
        <v>29802.7</v>
      </c>
      <c r="X423" s="1">
        <f>Table1[[#This Row],[Gross Salary]]-Table1[[#This Row],[Total Deduction]]</f>
        <v>26980.91230769231</v>
      </c>
      <c r="Y423" t="s">
        <v>37</v>
      </c>
      <c r="Z423" t="s">
        <v>95</v>
      </c>
      <c r="AA423" t="s">
        <v>1898</v>
      </c>
      <c r="AB423" t="s">
        <v>1899</v>
      </c>
    </row>
    <row r="424" spans="1:28" x14ac:dyDescent="0.3">
      <c r="A424" t="s">
        <v>1900</v>
      </c>
      <c r="B424" t="s">
        <v>353</v>
      </c>
      <c r="C424">
        <v>25</v>
      </c>
      <c r="D424" t="s">
        <v>44</v>
      </c>
      <c r="E424" t="s">
        <v>121</v>
      </c>
      <c r="F424" t="s">
        <v>33</v>
      </c>
      <c r="G424" t="s">
        <v>1901</v>
      </c>
      <c r="H424" t="s">
        <v>35</v>
      </c>
      <c r="I424" t="s">
        <v>36</v>
      </c>
      <c r="J424">
        <v>26</v>
      </c>
      <c r="K424">
        <v>22</v>
      </c>
      <c r="L424">
        <f t="shared" si="18"/>
        <v>4</v>
      </c>
      <c r="M424">
        <v>0</v>
      </c>
      <c r="N424">
        <v>52455</v>
      </c>
      <c r="O424" s="1">
        <f t="shared" si="19"/>
        <v>2017.5</v>
      </c>
      <c r="P424" s="1">
        <f t="shared" si="20"/>
        <v>44385</v>
      </c>
      <c r="Q424" s="1">
        <f>Table1[[#This Row],[Earned Basic Salary]]*20%</f>
        <v>8877</v>
      </c>
      <c r="R424" s="1">
        <f>Table1[[#This Row],[Earned Basic Salary]]*10%</f>
        <v>4438.5</v>
      </c>
      <c r="S424" s="1">
        <f>Table1[[#This Row],[Earned Basic Salary]]*12%</f>
        <v>5326.2</v>
      </c>
      <c r="T424" s="1">
        <f>200</f>
        <v>200</v>
      </c>
      <c r="U424" s="1">
        <f>Table1[[#This Row],[PF]]+Table1[[#This Row],[Professional Tax]]</f>
        <v>5526.2</v>
      </c>
      <c r="V424" s="1">
        <f>Table1[[#This Row],[Overtime Hours]]*200</f>
        <v>0</v>
      </c>
      <c r="W424" s="1">
        <f>Table1[[#This Row],[Earned Basic Salary]]+Table1[[#This Row],[HRA]]+Table1[[#This Row],[DA]]+Table1[[#This Row],[Overtime Pay]]</f>
        <v>57700.5</v>
      </c>
      <c r="X424" s="1">
        <f>Table1[[#This Row],[Gross Salary]]-Table1[[#This Row],[Total Deduction]]</f>
        <v>52174.3</v>
      </c>
      <c r="Y424" t="s">
        <v>37</v>
      </c>
      <c r="Z424" t="s">
        <v>95</v>
      </c>
      <c r="AA424" t="s">
        <v>1902</v>
      </c>
      <c r="AB424" t="s">
        <v>1903</v>
      </c>
    </row>
    <row r="425" spans="1:28" x14ac:dyDescent="0.3">
      <c r="A425" t="s">
        <v>1904</v>
      </c>
      <c r="B425" t="s">
        <v>143</v>
      </c>
      <c r="C425">
        <v>54</v>
      </c>
      <c r="D425" t="s">
        <v>133</v>
      </c>
      <c r="E425" t="s">
        <v>121</v>
      </c>
      <c r="F425" t="s">
        <v>83</v>
      </c>
      <c r="G425" t="s">
        <v>1905</v>
      </c>
      <c r="H425" t="s">
        <v>35</v>
      </c>
      <c r="I425" t="s">
        <v>36</v>
      </c>
      <c r="J425">
        <v>26</v>
      </c>
      <c r="K425">
        <v>24</v>
      </c>
      <c r="L425">
        <f t="shared" si="18"/>
        <v>2</v>
      </c>
      <c r="M425">
        <v>1</v>
      </c>
      <c r="N425">
        <v>78430</v>
      </c>
      <c r="O425" s="1">
        <f t="shared" si="19"/>
        <v>3016.5384615384614</v>
      </c>
      <c r="P425" s="1">
        <f t="shared" si="20"/>
        <v>72396.923076923078</v>
      </c>
      <c r="Q425" s="1">
        <f>Table1[[#This Row],[Earned Basic Salary]]*20%</f>
        <v>14479.384615384617</v>
      </c>
      <c r="R425" s="1">
        <f>Table1[[#This Row],[Earned Basic Salary]]*10%</f>
        <v>7239.6923076923085</v>
      </c>
      <c r="S425" s="1">
        <f>Table1[[#This Row],[Earned Basic Salary]]*12%</f>
        <v>8687.6307692307691</v>
      </c>
      <c r="T425" s="1">
        <f>200</f>
        <v>200</v>
      </c>
      <c r="U425" s="1">
        <f>Table1[[#This Row],[PF]]+Table1[[#This Row],[Professional Tax]]</f>
        <v>8887.6307692307691</v>
      </c>
      <c r="V425" s="1">
        <f>Table1[[#This Row],[Overtime Hours]]*200</f>
        <v>200</v>
      </c>
      <c r="W425" s="1">
        <f>Table1[[#This Row],[Earned Basic Salary]]+Table1[[#This Row],[HRA]]+Table1[[#This Row],[DA]]+Table1[[#This Row],[Overtime Pay]]</f>
        <v>94316</v>
      </c>
      <c r="X425" s="1">
        <f>Table1[[#This Row],[Gross Salary]]-Table1[[#This Row],[Total Deduction]]</f>
        <v>85428.369230769225</v>
      </c>
      <c r="Y425" t="s">
        <v>37</v>
      </c>
      <c r="Z425" t="s">
        <v>48</v>
      </c>
      <c r="AA425" t="s">
        <v>1906</v>
      </c>
      <c r="AB425" t="s">
        <v>1907</v>
      </c>
    </row>
    <row r="426" spans="1:28" x14ac:dyDescent="0.3">
      <c r="A426" t="s">
        <v>1908</v>
      </c>
      <c r="B426" t="s">
        <v>153</v>
      </c>
      <c r="C426">
        <v>34</v>
      </c>
      <c r="D426" t="s">
        <v>31</v>
      </c>
      <c r="E426" t="s">
        <v>54</v>
      </c>
      <c r="F426" t="s">
        <v>46</v>
      </c>
      <c r="G426" t="s">
        <v>1909</v>
      </c>
      <c r="H426" t="s">
        <v>35</v>
      </c>
      <c r="I426" t="s">
        <v>36</v>
      </c>
      <c r="J426">
        <v>26</v>
      </c>
      <c r="K426">
        <v>24</v>
      </c>
      <c r="L426">
        <f t="shared" si="18"/>
        <v>2</v>
      </c>
      <c r="M426">
        <v>2</v>
      </c>
      <c r="N426">
        <v>79183</v>
      </c>
      <c r="O426" s="1">
        <f t="shared" si="19"/>
        <v>3045.5</v>
      </c>
      <c r="P426" s="1">
        <f t="shared" si="20"/>
        <v>73092</v>
      </c>
      <c r="Q426" s="1">
        <f>Table1[[#This Row],[Earned Basic Salary]]*20%</f>
        <v>14618.400000000001</v>
      </c>
      <c r="R426" s="1">
        <f>Table1[[#This Row],[Earned Basic Salary]]*10%</f>
        <v>7309.2000000000007</v>
      </c>
      <c r="S426" s="1">
        <f>Table1[[#This Row],[Earned Basic Salary]]*12%</f>
        <v>8771.0399999999991</v>
      </c>
      <c r="T426" s="1">
        <f>200</f>
        <v>200</v>
      </c>
      <c r="U426" s="1">
        <f>Table1[[#This Row],[PF]]+Table1[[#This Row],[Professional Tax]]</f>
        <v>8971.0399999999991</v>
      </c>
      <c r="V426" s="1">
        <f>Table1[[#This Row],[Overtime Hours]]*200</f>
        <v>400</v>
      </c>
      <c r="W426" s="1">
        <f>Table1[[#This Row],[Earned Basic Salary]]+Table1[[#This Row],[HRA]]+Table1[[#This Row],[DA]]+Table1[[#This Row],[Overtime Pay]]</f>
        <v>95419.599999999991</v>
      </c>
      <c r="X426" s="1">
        <f>Table1[[#This Row],[Gross Salary]]-Table1[[#This Row],[Total Deduction]]</f>
        <v>86448.56</v>
      </c>
      <c r="Y426" t="s">
        <v>37</v>
      </c>
      <c r="Z426" t="s">
        <v>38</v>
      </c>
      <c r="AA426" t="s">
        <v>1910</v>
      </c>
      <c r="AB426" t="s">
        <v>1911</v>
      </c>
    </row>
    <row r="427" spans="1:28" x14ac:dyDescent="0.3">
      <c r="A427" t="s">
        <v>1912</v>
      </c>
      <c r="B427" t="s">
        <v>324</v>
      </c>
      <c r="C427">
        <v>22</v>
      </c>
      <c r="D427" t="s">
        <v>127</v>
      </c>
      <c r="E427" t="s">
        <v>82</v>
      </c>
      <c r="F427" t="s">
        <v>69</v>
      </c>
      <c r="G427" t="s">
        <v>1913</v>
      </c>
      <c r="H427" t="s">
        <v>35</v>
      </c>
      <c r="I427" t="s">
        <v>36</v>
      </c>
      <c r="J427">
        <v>26</v>
      </c>
      <c r="K427">
        <v>25</v>
      </c>
      <c r="L427">
        <f t="shared" si="18"/>
        <v>1</v>
      </c>
      <c r="M427">
        <v>1</v>
      </c>
      <c r="N427">
        <v>44893</v>
      </c>
      <c r="O427" s="1">
        <f t="shared" si="19"/>
        <v>1726.6538461538462</v>
      </c>
      <c r="P427" s="1">
        <f t="shared" si="20"/>
        <v>43166.346153846156</v>
      </c>
      <c r="Q427" s="1">
        <f>Table1[[#This Row],[Earned Basic Salary]]*20%</f>
        <v>8633.2692307692323</v>
      </c>
      <c r="R427" s="1">
        <f>Table1[[#This Row],[Earned Basic Salary]]*10%</f>
        <v>4316.6346153846162</v>
      </c>
      <c r="S427" s="1">
        <f>Table1[[#This Row],[Earned Basic Salary]]*12%</f>
        <v>5179.9615384615381</v>
      </c>
      <c r="T427" s="1">
        <f>200</f>
        <v>200</v>
      </c>
      <c r="U427" s="1">
        <f>Table1[[#This Row],[PF]]+Table1[[#This Row],[Professional Tax]]</f>
        <v>5379.9615384615381</v>
      </c>
      <c r="V427" s="1">
        <f>Table1[[#This Row],[Overtime Hours]]*200</f>
        <v>200</v>
      </c>
      <c r="W427" s="1">
        <f>Table1[[#This Row],[Earned Basic Salary]]+Table1[[#This Row],[HRA]]+Table1[[#This Row],[DA]]+Table1[[#This Row],[Overtime Pay]]</f>
        <v>56316.250000000007</v>
      </c>
      <c r="X427" s="1">
        <f>Table1[[#This Row],[Gross Salary]]-Table1[[#This Row],[Total Deduction]]</f>
        <v>50936.288461538468</v>
      </c>
      <c r="Y427" t="s">
        <v>37</v>
      </c>
      <c r="Z427" t="s">
        <v>38</v>
      </c>
      <c r="AA427" t="s">
        <v>1914</v>
      </c>
      <c r="AB427" t="s">
        <v>1915</v>
      </c>
    </row>
    <row r="428" spans="1:28" x14ac:dyDescent="0.3">
      <c r="A428" t="s">
        <v>1916</v>
      </c>
      <c r="B428" t="s">
        <v>1063</v>
      </c>
      <c r="C428">
        <v>25</v>
      </c>
      <c r="D428" t="s">
        <v>133</v>
      </c>
      <c r="E428" t="s">
        <v>121</v>
      </c>
      <c r="F428" t="s">
        <v>33</v>
      </c>
      <c r="G428" t="s">
        <v>1917</v>
      </c>
      <c r="H428" t="s">
        <v>35</v>
      </c>
      <c r="I428" t="s">
        <v>36</v>
      </c>
      <c r="J428">
        <v>26</v>
      </c>
      <c r="K428">
        <v>24</v>
      </c>
      <c r="L428">
        <f t="shared" si="18"/>
        <v>2</v>
      </c>
      <c r="M428">
        <v>13</v>
      </c>
      <c r="N428">
        <v>69224</v>
      </c>
      <c r="O428" s="1">
        <f t="shared" si="19"/>
        <v>2662.4615384615386</v>
      </c>
      <c r="P428" s="1">
        <f t="shared" si="20"/>
        <v>63899.076923076922</v>
      </c>
      <c r="Q428" s="1">
        <f>Table1[[#This Row],[Earned Basic Salary]]*20%</f>
        <v>12779.815384615385</v>
      </c>
      <c r="R428" s="1">
        <f>Table1[[#This Row],[Earned Basic Salary]]*10%</f>
        <v>6389.9076923076927</v>
      </c>
      <c r="S428" s="1">
        <f>Table1[[#This Row],[Earned Basic Salary]]*12%</f>
        <v>7667.8892307692304</v>
      </c>
      <c r="T428" s="1">
        <f>200</f>
        <v>200</v>
      </c>
      <c r="U428" s="1">
        <f>Table1[[#This Row],[PF]]+Table1[[#This Row],[Professional Tax]]</f>
        <v>7867.8892307692304</v>
      </c>
      <c r="V428" s="1">
        <f>Table1[[#This Row],[Overtime Hours]]*200</f>
        <v>2600</v>
      </c>
      <c r="W428" s="1">
        <f>Table1[[#This Row],[Earned Basic Salary]]+Table1[[#This Row],[HRA]]+Table1[[#This Row],[DA]]+Table1[[#This Row],[Overtime Pay]]</f>
        <v>85668.800000000003</v>
      </c>
      <c r="X428" s="1">
        <f>Table1[[#This Row],[Gross Salary]]-Table1[[#This Row],[Total Deduction]]</f>
        <v>77800.910769230773</v>
      </c>
      <c r="Y428" t="s">
        <v>37</v>
      </c>
      <c r="Z428" t="s">
        <v>38</v>
      </c>
      <c r="AA428" t="s">
        <v>1918</v>
      </c>
      <c r="AB428" t="s">
        <v>1919</v>
      </c>
    </row>
    <row r="429" spans="1:28" x14ac:dyDescent="0.3">
      <c r="A429" t="s">
        <v>1920</v>
      </c>
      <c r="B429" t="s">
        <v>877</v>
      </c>
      <c r="C429">
        <v>41</v>
      </c>
      <c r="D429" t="s">
        <v>31</v>
      </c>
      <c r="E429" t="s">
        <v>54</v>
      </c>
      <c r="F429" t="s">
        <v>46</v>
      </c>
      <c r="G429" t="s">
        <v>1921</v>
      </c>
      <c r="H429" t="s">
        <v>35</v>
      </c>
      <c r="I429" t="s">
        <v>36</v>
      </c>
      <c r="J429">
        <v>26</v>
      </c>
      <c r="K429">
        <v>22</v>
      </c>
      <c r="L429">
        <f t="shared" si="18"/>
        <v>4</v>
      </c>
      <c r="M429">
        <v>16</v>
      </c>
      <c r="N429">
        <v>19125</v>
      </c>
      <c r="O429" s="1">
        <f t="shared" si="19"/>
        <v>735.57692307692309</v>
      </c>
      <c r="P429" s="1">
        <f t="shared" si="20"/>
        <v>16182.692307692309</v>
      </c>
      <c r="Q429" s="1">
        <f>Table1[[#This Row],[Earned Basic Salary]]*20%</f>
        <v>3236.5384615384619</v>
      </c>
      <c r="R429" s="1">
        <f>Table1[[#This Row],[Earned Basic Salary]]*10%</f>
        <v>1618.2692307692309</v>
      </c>
      <c r="S429" s="1">
        <f>Table1[[#This Row],[Earned Basic Salary]]*12%</f>
        <v>1941.9230769230769</v>
      </c>
      <c r="T429" s="1">
        <f>200</f>
        <v>200</v>
      </c>
      <c r="U429" s="1">
        <f>Table1[[#This Row],[PF]]+Table1[[#This Row],[Professional Tax]]</f>
        <v>2141.9230769230771</v>
      </c>
      <c r="V429" s="1">
        <f>Table1[[#This Row],[Overtime Hours]]*200</f>
        <v>3200</v>
      </c>
      <c r="W429" s="1">
        <f>Table1[[#This Row],[Earned Basic Salary]]+Table1[[#This Row],[HRA]]+Table1[[#This Row],[DA]]+Table1[[#This Row],[Overtime Pay]]</f>
        <v>24237.5</v>
      </c>
      <c r="X429" s="1">
        <f>Table1[[#This Row],[Gross Salary]]-Table1[[#This Row],[Total Deduction]]</f>
        <v>22095.576923076922</v>
      </c>
      <c r="Y429" t="s">
        <v>37</v>
      </c>
      <c r="Z429" t="s">
        <v>48</v>
      </c>
      <c r="AA429" t="s">
        <v>1922</v>
      </c>
      <c r="AB429" t="s">
        <v>1923</v>
      </c>
    </row>
    <row r="430" spans="1:28" x14ac:dyDescent="0.3">
      <c r="A430" t="s">
        <v>1924</v>
      </c>
      <c r="B430" t="s">
        <v>495</v>
      </c>
      <c r="C430">
        <v>46</v>
      </c>
      <c r="D430" t="s">
        <v>44</v>
      </c>
      <c r="E430" t="s">
        <v>62</v>
      </c>
      <c r="F430" t="s">
        <v>89</v>
      </c>
      <c r="G430" t="s">
        <v>1925</v>
      </c>
      <c r="H430" t="s">
        <v>35</v>
      </c>
      <c r="I430" t="s">
        <v>36</v>
      </c>
      <c r="J430">
        <v>26</v>
      </c>
      <c r="K430">
        <v>26</v>
      </c>
      <c r="L430">
        <f t="shared" si="18"/>
        <v>0</v>
      </c>
      <c r="M430">
        <v>4</v>
      </c>
      <c r="N430">
        <v>57186</v>
      </c>
      <c r="O430" s="1">
        <f t="shared" si="19"/>
        <v>2199.4615384615386</v>
      </c>
      <c r="P430" s="1">
        <f t="shared" si="20"/>
        <v>57186</v>
      </c>
      <c r="Q430" s="1">
        <f>Table1[[#This Row],[Earned Basic Salary]]*20%</f>
        <v>11437.2</v>
      </c>
      <c r="R430" s="1">
        <f>Table1[[#This Row],[Earned Basic Salary]]*10%</f>
        <v>5718.6</v>
      </c>
      <c r="S430" s="1">
        <f>Table1[[#This Row],[Earned Basic Salary]]*12%</f>
        <v>6862.32</v>
      </c>
      <c r="T430" s="1">
        <f>200</f>
        <v>200</v>
      </c>
      <c r="U430" s="1">
        <f>Table1[[#This Row],[PF]]+Table1[[#This Row],[Professional Tax]]</f>
        <v>7062.32</v>
      </c>
      <c r="V430" s="1">
        <f>Table1[[#This Row],[Overtime Hours]]*200</f>
        <v>800</v>
      </c>
      <c r="W430" s="1">
        <f>Table1[[#This Row],[Earned Basic Salary]]+Table1[[#This Row],[HRA]]+Table1[[#This Row],[DA]]+Table1[[#This Row],[Overtime Pay]]</f>
        <v>75141.8</v>
      </c>
      <c r="X430" s="1">
        <f>Table1[[#This Row],[Gross Salary]]-Table1[[#This Row],[Total Deduction]]</f>
        <v>68079.48000000001</v>
      </c>
      <c r="Y430" t="s">
        <v>37</v>
      </c>
      <c r="Z430" t="s">
        <v>106</v>
      </c>
      <c r="AA430" t="s">
        <v>1926</v>
      </c>
      <c r="AB430" t="s">
        <v>1927</v>
      </c>
    </row>
    <row r="431" spans="1:28" x14ac:dyDescent="0.3">
      <c r="A431" t="s">
        <v>1928</v>
      </c>
      <c r="B431" t="s">
        <v>1929</v>
      </c>
      <c r="C431">
        <v>44</v>
      </c>
      <c r="D431" t="s">
        <v>81</v>
      </c>
      <c r="E431" t="s">
        <v>121</v>
      </c>
      <c r="F431" t="s">
        <v>83</v>
      </c>
      <c r="G431" t="s">
        <v>1930</v>
      </c>
      <c r="H431" t="s">
        <v>35</v>
      </c>
      <c r="I431" t="s">
        <v>36</v>
      </c>
      <c r="J431">
        <v>26</v>
      </c>
      <c r="K431">
        <v>24</v>
      </c>
      <c r="L431">
        <f t="shared" si="18"/>
        <v>2</v>
      </c>
      <c r="M431">
        <v>15</v>
      </c>
      <c r="N431">
        <v>49212</v>
      </c>
      <c r="O431" s="1">
        <f t="shared" si="19"/>
        <v>1892.7692307692307</v>
      </c>
      <c r="P431" s="1">
        <f t="shared" si="20"/>
        <v>45426.461538461539</v>
      </c>
      <c r="Q431" s="1">
        <f>Table1[[#This Row],[Earned Basic Salary]]*20%</f>
        <v>9085.2923076923089</v>
      </c>
      <c r="R431" s="1">
        <f>Table1[[#This Row],[Earned Basic Salary]]*10%</f>
        <v>4542.6461538461544</v>
      </c>
      <c r="S431" s="1">
        <f>Table1[[#This Row],[Earned Basic Salary]]*12%</f>
        <v>5451.1753846153842</v>
      </c>
      <c r="T431" s="1">
        <f>200</f>
        <v>200</v>
      </c>
      <c r="U431" s="1">
        <f>Table1[[#This Row],[PF]]+Table1[[#This Row],[Professional Tax]]</f>
        <v>5651.1753846153842</v>
      </c>
      <c r="V431" s="1">
        <f>Table1[[#This Row],[Overtime Hours]]*200</f>
        <v>3000</v>
      </c>
      <c r="W431" s="1">
        <f>Table1[[#This Row],[Earned Basic Salary]]+Table1[[#This Row],[HRA]]+Table1[[#This Row],[DA]]+Table1[[#This Row],[Overtime Pay]]</f>
        <v>62054.400000000001</v>
      </c>
      <c r="X431" s="1">
        <f>Table1[[#This Row],[Gross Salary]]-Table1[[#This Row],[Total Deduction]]</f>
        <v>56403.224615384621</v>
      </c>
      <c r="Y431" t="s">
        <v>37</v>
      </c>
      <c r="Z431" t="s">
        <v>106</v>
      </c>
      <c r="AA431" t="s">
        <v>1931</v>
      </c>
      <c r="AB431" t="s">
        <v>1932</v>
      </c>
    </row>
    <row r="432" spans="1:28" x14ac:dyDescent="0.3">
      <c r="A432" t="s">
        <v>1933</v>
      </c>
      <c r="B432" t="s">
        <v>1035</v>
      </c>
      <c r="C432">
        <v>23</v>
      </c>
      <c r="D432" t="s">
        <v>133</v>
      </c>
      <c r="E432" t="s">
        <v>32</v>
      </c>
      <c r="F432" t="s">
        <v>55</v>
      </c>
      <c r="G432" t="s">
        <v>1934</v>
      </c>
      <c r="H432" t="s">
        <v>35</v>
      </c>
      <c r="I432" t="s">
        <v>36</v>
      </c>
      <c r="J432">
        <v>26</v>
      </c>
      <c r="K432">
        <v>22</v>
      </c>
      <c r="L432">
        <f t="shared" si="18"/>
        <v>4</v>
      </c>
      <c r="M432">
        <v>17</v>
      </c>
      <c r="N432">
        <v>35555</v>
      </c>
      <c r="O432" s="1">
        <f t="shared" si="19"/>
        <v>1367.5</v>
      </c>
      <c r="P432" s="1">
        <f t="shared" si="20"/>
        <v>30085</v>
      </c>
      <c r="Q432" s="1">
        <f>Table1[[#This Row],[Earned Basic Salary]]*20%</f>
        <v>6017</v>
      </c>
      <c r="R432" s="1">
        <f>Table1[[#This Row],[Earned Basic Salary]]*10%</f>
        <v>3008.5</v>
      </c>
      <c r="S432" s="1">
        <f>Table1[[#This Row],[Earned Basic Salary]]*12%</f>
        <v>3610.2</v>
      </c>
      <c r="T432" s="1">
        <f>200</f>
        <v>200</v>
      </c>
      <c r="U432" s="1">
        <f>Table1[[#This Row],[PF]]+Table1[[#This Row],[Professional Tax]]</f>
        <v>3810.2</v>
      </c>
      <c r="V432" s="1">
        <f>Table1[[#This Row],[Overtime Hours]]*200</f>
        <v>3400</v>
      </c>
      <c r="W432" s="1">
        <f>Table1[[#This Row],[Earned Basic Salary]]+Table1[[#This Row],[HRA]]+Table1[[#This Row],[DA]]+Table1[[#This Row],[Overtime Pay]]</f>
        <v>42510.5</v>
      </c>
      <c r="X432" s="1">
        <f>Table1[[#This Row],[Gross Salary]]-Table1[[#This Row],[Total Deduction]]</f>
        <v>38700.300000000003</v>
      </c>
      <c r="Y432" t="s">
        <v>37</v>
      </c>
      <c r="Z432" t="s">
        <v>106</v>
      </c>
      <c r="AA432" t="s">
        <v>1935</v>
      </c>
      <c r="AB432" t="s">
        <v>1936</v>
      </c>
    </row>
    <row r="433" spans="1:28" x14ac:dyDescent="0.3">
      <c r="A433" t="s">
        <v>1937</v>
      </c>
      <c r="B433" t="s">
        <v>245</v>
      </c>
      <c r="C433">
        <v>25</v>
      </c>
      <c r="D433" t="s">
        <v>133</v>
      </c>
      <c r="E433" t="s">
        <v>62</v>
      </c>
      <c r="F433" t="s">
        <v>89</v>
      </c>
      <c r="G433" t="s">
        <v>1938</v>
      </c>
      <c r="H433" t="s">
        <v>35</v>
      </c>
      <c r="I433" t="s">
        <v>36</v>
      </c>
      <c r="J433">
        <v>26</v>
      </c>
      <c r="K433">
        <v>21</v>
      </c>
      <c r="L433">
        <f t="shared" si="18"/>
        <v>5</v>
      </c>
      <c r="M433">
        <v>17</v>
      </c>
      <c r="N433">
        <v>20107</v>
      </c>
      <c r="O433" s="1">
        <f t="shared" si="19"/>
        <v>773.34615384615381</v>
      </c>
      <c r="P433" s="1">
        <f t="shared" si="20"/>
        <v>16240.26923076923</v>
      </c>
      <c r="Q433" s="1">
        <f>Table1[[#This Row],[Earned Basic Salary]]*20%</f>
        <v>3248.0538461538463</v>
      </c>
      <c r="R433" s="1">
        <f>Table1[[#This Row],[Earned Basic Salary]]*10%</f>
        <v>1624.0269230769231</v>
      </c>
      <c r="S433" s="1">
        <f>Table1[[#This Row],[Earned Basic Salary]]*12%</f>
        <v>1948.8323076923075</v>
      </c>
      <c r="T433" s="1">
        <f>200</f>
        <v>200</v>
      </c>
      <c r="U433" s="1">
        <f>Table1[[#This Row],[PF]]+Table1[[#This Row],[Professional Tax]]</f>
        <v>2148.8323076923075</v>
      </c>
      <c r="V433" s="1">
        <f>Table1[[#This Row],[Overtime Hours]]*200</f>
        <v>3400</v>
      </c>
      <c r="W433" s="1">
        <f>Table1[[#This Row],[Earned Basic Salary]]+Table1[[#This Row],[HRA]]+Table1[[#This Row],[DA]]+Table1[[#This Row],[Overtime Pay]]</f>
        <v>24512.35</v>
      </c>
      <c r="X433" s="1">
        <f>Table1[[#This Row],[Gross Salary]]-Table1[[#This Row],[Total Deduction]]</f>
        <v>22363.517692307691</v>
      </c>
      <c r="Y433" t="s">
        <v>37</v>
      </c>
      <c r="Z433" t="s">
        <v>38</v>
      </c>
      <c r="AA433" t="s">
        <v>1939</v>
      </c>
      <c r="AB433" t="s">
        <v>1940</v>
      </c>
    </row>
    <row r="434" spans="1:28" x14ac:dyDescent="0.3">
      <c r="A434" t="s">
        <v>1941</v>
      </c>
      <c r="B434" t="s">
        <v>1281</v>
      </c>
      <c r="C434">
        <v>40</v>
      </c>
      <c r="D434" t="s">
        <v>61</v>
      </c>
      <c r="E434" t="s">
        <v>54</v>
      </c>
      <c r="F434" t="s">
        <v>63</v>
      </c>
      <c r="G434" t="s">
        <v>1942</v>
      </c>
      <c r="H434" t="s">
        <v>35</v>
      </c>
      <c r="I434" t="s">
        <v>36</v>
      </c>
      <c r="J434">
        <v>26</v>
      </c>
      <c r="K434">
        <v>22</v>
      </c>
      <c r="L434">
        <f t="shared" si="18"/>
        <v>4</v>
      </c>
      <c r="M434">
        <v>8</v>
      </c>
      <c r="N434">
        <v>51610</v>
      </c>
      <c r="O434" s="1">
        <f t="shared" si="19"/>
        <v>1985</v>
      </c>
      <c r="P434" s="1">
        <f t="shared" si="20"/>
        <v>43670</v>
      </c>
      <c r="Q434" s="1">
        <f>Table1[[#This Row],[Earned Basic Salary]]*20%</f>
        <v>8734</v>
      </c>
      <c r="R434" s="1">
        <f>Table1[[#This Row],[Earned Basic Salary]]*10%</f>
        <v>4367</v>
      </c>
      <c r="S434" s="1">
        <f>Table1[[#This Row],[Earned Basic Salary]]*12%</f>
        <v>5240.3999999999996</v>
      </c>
      <c r="T434" s="1">
        <f>200</f>
        <v>200</v>
      </c>
      <c r="U434" s="1">
        <f>Table1[[#This Row],[PF]]+Table1[[#This Row],[Professional Tax]]</f>
        <v>5440.4</v>
      </c>
      <c r="V434" s="1">
        <f>Table1[[#This Row],[Overtime Hours]]*200</f>
        <v>1600</v>
      </c>
      <c r="W434" s="1">
        <f>Table1[[#This Row],[Earned Basic Salary]]+Table1[[#This Row],[HRA]]+Table1[[#This Row],[DA]]+Table1[[#This Row],[Overtime Pay]]</f>
        <v>58371</v>
      </c>
      <c r="X434" s="1">
        <f>Table1[[#This Row],[Gross Salary]]-Table1[[#This Row],[Total Deduction]]</f>
        <v>52930.6</v>
      </c>
      <c r="Y434" t="s">
        <v>37</v>
      </c>
      <c r="Z434" t="s">
        <v>38</v>
      </c>
      <c r="AA434" t="s">
        <v>1943</v>
      </c>
      <c r="AB434" t="s">
        <v>1944</v>
      </c>
    </row>
    <row r="435" spans="1:28" x14ac:dyDescent="0.3">
      <c r="A435" t="s">
        <v>1945</v>
      </c>
      <c r="B435" t="s">
        <v>1946</v>
      </c>
      <c r="C435">
        <v>35</v>
      </c>
      <c r="D435" t="s">
        <v>53</v>
      </c>
      <c r="E435" t="s">
        <v>121</v>
      </c>
      <c r="F435" t="s">
        <v>83</v>
      </c>
      <c r="G435" t="s">
        <v>1208</v>
      </c>
      <c r="H435" t="s">
        <v>35</v>
      </c>
      <c r="I435" t="s">
        <v>36</v>
      </c>
      <c r="J435">
        <v>26</v>
      </c>
      <c r="K435">
        <v>21</v>
      </c>
      <c r="L435">
        <f t="shared" si="18"/>
        <v>5</v>
      </c>
      <c r="M435">
        <v>1</v>
      </c>
      <c r="N435">
        <v>28163</v>
      </c>
      <c r="O435" s="1">
        <f t="shared" si="19"/>
        <v>1083.1923076923076</v>
      </c>
      <c r="P435" s="1">
        <f t="shared" si="20"/>
        <v>22747.038461538461</v>
      </c>
      <c r="Q435" s="1">
        <f>Table1[[#This Row],[Earned Basic Salary]]*20%</f>
        <v>4549.4076923076927</v>
      </c>
      <c r="R435" s="1">
        <f>Table1[[#This Row],[Earned Basic Salary]]*10%</f>
        <v>2274.7038461538464</v>
      </c>
      <c r="S435" s="1">
        <f>Table1[[#This Row],[Earned Basic Salary]]*12%</f>
        <v>2729.644615384615</v>
      </c>
      <c r="T435" s="1">
        <f>200</f>
        <v>200</v>
      </c>
      <c r="U435" s="1">
        <f>Table1[[#This Row],[PF]]+Table1[[#This Row],[Professional Tax]]</f>
        <v>2929.644615384615</v>
      </c>
      <c r="V435" s="1">
        <f>Table1[[#This Row],[Overtime Hours]]*200</f>
        <v>200</v>
      </c>
      <c r="W435" s="1">
        <f>Table1[[#This Row],[Earned Basic Salary]]+Table1[[#This Row],[HRA]]+Table1[[#This Row],[DA]]+Table1[[#This Row],[Overtime Pay]]</f>
        <v>29771.15</v>
      </c>
      <c r="X435" s="1">
        <f>Table1[[#This Row],[Gross Salary]]-Table1[[#This Row],[Total Deduction]]</f>
        <v>26841.505384615386</v>
      </c>
      <c r="Y435" t="s">
        <v>37</v>
      </c>
      <c r="Z435" t="s">
        <v>95</v>
      </c>
      <c r="AA435" t="s">
        <v>1947</v>
      </c>
      <c r="AB435" t="s">
        <v>1948</v>
      </c>
    </row>
    <row r="436" spans="1:28" x14ac:dyDescent="0.3">
      <c r="A436" t="s">
        <v>1949</v>
      </c>
      <c r="B436" t="s">
        <v>683</v>
      </c>
      <c r="C436">
        <v>32</v>
      </c>
      <c r="D436" t="s">
        <v>61</v>
      </c>
      <c r="E436" t="s">
        <v>121</v>
      </c>
      <c r="F436" t="s">
        <v>63</v>
      </c>
      <c r="G436" t="s">
        <v>363</v>
      </c>
      <c r="H436" t="s">
        <v>35</v>
      </c>
      <c r="I436" t="s">
        <v>36</v>
      </c>
      <c r="J436">
        <v>26</v>
      </c>
      <c r="K436">
        <v>24</v>
      </c>
      <c r="L436">
        <f t="shared" si="18"/>
        <v>2</v>
      </c>
      <c r="M436">
        <v>16</v>
      </c>
      <c r="N436">
        <v>23630</v>
      </c>
      <c r="O436" s="1">
        <f t="shared" si="19"/>
        <v>908.84615384615381</v>
      </c>
      <c r="P436" s="1">
        <f t="shared" si="20"/>
        <v>21812.307692307691</v>
      </c>
      <c r="Q436" s="1">
        <f>Table1[[#This Row],[Earned Basic Salary]]*20%</f>
        <v>4362.4615384615381</v>
      </c>
      <c r="R436" s="1">
        <f>Table1[[#This Row],[Earned Basic Salary]]*10%</f>
        <v>2181.2307692307691</v>
      </c>
      <c r="S436" s="1">
        <f>Table1[[#This Row],[Earned Basic Salary]]*12%</f>
        <v>2617.476923076923</v>
      </c>
      <c r="T436" s="1">
        <f>200</f>
        <v>200</v>
      </c>
      <c r="U436" s="1">
        <f>Table1[[#This Row],[PF]]+Table1[[#This Row],[Professional Tax]]</f>
        <v>2817.476923076923</v>
      </c>
      <c r="V436" s="1">
        <f>Table1[[#This Row],[Overtime Hours]]*200</f>
        <v>3200</v>
      </c>
      <c r="W436" s="1">
        <f>Table1[[#This Row],[Earned Basic Salary]]+Table1[[#This Row],[HRA]]+Table1[[#This Row],[DA]]+Table1[[#This Row],[Overtime Pay]]</f>
        <v>31556</v>
      </c>
      <c r="X436" s="1">
        <f>Table1[[#This Row],[Gross Salary]]-Table1[[#This Row],[Total Deduction]]</f>
        <v>28738.523076923077</v>
      </c>
      <c r="Y436" t="s">
        <v>37</v>
      </c>
      <c r="Z436" t="s">
        <v>106</v>
      </c>
      <c r="AA436" t="s">
        <v>1950</v>
      </c>
      <c r="AB436" t="s">
        <v>1951</v>
      </c>
    </row>
    <row r="437" spans="1:28" x14ac:dyDescent="0.3">
      <c r="A437" t="s">
        <v>1952</v>
      </c>
      <c r="B437" t="s">
        <v>783</v>
      </c>
      <c r="C437">
        <v>54</v>
      </c>
      <c r="D437" t="s">
        <v>75</v>
      </c>
      <c r="E437" t="s">
        <v>54</v>
      </c>
      <c r="F437" t="s">
        <v>83</v>
      </c>
      <c r="G437" t="s">
        <v>1953</v>
      </c>
      <c r="H437" t="s">
        <v>35</v>
      </c>
      <c r="I437" t="s">
        <v>36</v>
      </c>
      <c r="J437">
        <v>26</v>
      </c>
      <c r="K437">
        <v>24</v>
      </c>
      <c r="L437">
        <f t="shared" si="18"/>
        <v>2</v>
      </c>
      <c r="M437">
        <v>9</v>
      </c>
      <c r="N437">
        <v>22477</v>
      </c>
      <c r="O437" s="1">
        <f t="shared" si="19"/>
        <v>864.5</v>
      </c>
      <c r="P437" s="1">
        <f t="shared" si="20"/>
        <v>20748</v>
      </c>
      <c r="Q437" s="1">
        <f>Table1[[#This Row],[Earned Basic Salary]]*20%</f>
        <v>4149.6000000000004</v>
      </c>
      <c r="R437" s="1">
        <f>Table1[[#This Row],[Earned Basic Salary]]*10%</f>
        <v>2074.8000000000002</v>
      </c>
      <c r="S437" s="1">
        <f>Table1[[#This Row],[Earned Basic Salary]]*12%</f>
        <v>2489.7599999999998</v>
      </c>
      <c r="T437" s="1">
        <f>200</f>
        <v>200</v>
      </c>
      <c r="U437" s="1">
        <f>Table1[[#This Row],[PF]]+Table1[[#This Row],[Professional Tax]]</f>
        <v>2689.7599999999998</v>
      </c>
      <c r="V437" s="1">
        <f>Table1[[#This Row],[Overtime Hours]]*200</f>
        <v>1800</v>
      </c>
      <c r="W437" s="1">
        <f>Table1[[#This Row],[Earned Basic Salary]]+Table1[[#This Row],[HRA]]+Table1[[#This Row],[DA]]+Table1[[#This Row],[Overtime Pay]]</f>
        <v>28772.399999999998</v>
      </c>
      <c r="X437" s="1">
        <f>Table1[[#This Row],[Gross Salary]]-Table1[[#This Row],[Total Deduction]]</f>
        <v>26082.639999999999</v>
      </c>
      <c r="Y437" t="s">
        <v>37</v>
      </c>
      <c r="Z437" t="s">
        <v>106</v>
      </c>
      <c r="AA437" t="s">
        <v>1954</v>
      </c>
      <c r="AB437" t="s">
        <v>1955</v>
      </c>
    </row>
    <row r="438" spans="1:28" x14ac:dyDescent="0.3">
      <c r="A438" t="s">
        <v>1956</v>
      </c>
      <c r="B438" t="s">
        <v>670</v>
      </c>
      <c r="C438">
        <v>53</v>
      </c>
      <c r="D438" t="s">
        <v>53</v>
      </c>
      <c r="E438" t="s">
        <v>32</v>
      </c>
      <c r="F438" t="s">
        <v>63</v>
      </c>
      <c r="G438" t="s">
        <v>1957</v>
      </c>
      <c r="H438" t="s">
        <v>35</v>
      </c>
      <c r="I438" t="s">
        <v>36</v>
      </c>
      <c r="J438">
        <v>26</v>
      </c>
      <c r="K438">
        <v>26</v>
      </c>
      <c r="L438">
        <f t="shared" si="18"/>
        <v>0</v>
      </c>
      <c r="M438">
        <v>4</v>
      </c>
      <c r="N438">
        <v>75793</v>
      </c>
      <c r="O438" s="1">
        <f t="shared" si="19"/>
        <v>2915.1153846153848</v>
      </c>
      <c r="P438" s="1">
        <f t="shared" si="20"/>
        <v>75793</v>
      </c>
      <c r="Q438" s="1">
        <f>Table1[[#This Row],[Earned Basic Salary]]*20%</f>
        <v>15158.6</v>
      </c>
      <c r="R438" s="1">
        <f>Table1[[#This Row],[Earned Basic Salary]]*10%</f>
        <v>7579.3</v>
      </c>
      <c r="S438" s="1">
        <f>Table1[[#This Row],[Earned Basic Salary]]*12%</f>
        <v>9095.16</v>
      </c>
      <c r="T438" s="1">
        <f>200</f>
        <v>200</v>
      </c>
      <c r="U438" s="1">
        <f>Table1[[#This Row],[PF]]+Table1[[#This Row],[Professional Tax]]</f>
        <v>9295.16</v>
      </c>
      <c r="V438" s="1">
        <f>Table1[[#This Row],[Overtime Hours]]*200</f>
        <v>800</v>
      </c>
      <c r="W438" s="1">
        <f>Table1[[#This Row],[Earned Basic Salary]]+Table1[[#This Row],[HRA]]+Table1[[#This Row],[DA]]+Table1[[#This Row],[Overtime Pay]]</f>
        <v>99330.900000000009</v>
      </c>
      <c r="X438" s="1">
        <f>Table1[[#This Row],[Gross Salary]]-Table1[[#This Row],[Total Deduction]]</f>
        <v>90035.74</v>
      </c>
      <c r="Y438" t="s">
        <v>37</v>
      </c>
      <c r="Z438" t="s">
        <v>95</v>
      </c>
      <c r="AA438" t="s">
        <v>1958</v>
      </c>
      <c r="AB438" t="s">
        <v>1959</v>
      </c>
    </row>
    <row r="439" spans="1:28" x14ac:dyDescent="0.3">
      <c r="A439" t="s">
        <v>1960</v>
      </c>
      <c r="B439" t="s">
        <v>830</v>
      </c>
      <c r="C439">
        <v>45</v>
      </c>
      <c r="D439" t="s">
        <v>53</v>
      </c>
      <c r="E439" t="s">
        <v>62</v>
      </c>
      <c r="F439" t="s">
        <v>83</v>
      </c>
      <c r="G439" t="s">
        <v>1961</v>
      </c>
      <c r="H439" t="s">
        <v>35</v>
      </c>
      <c r="I439" t="s">
        <v>36</v>
      </c>
      <c r="J439">
        <v>26</v>
      </c>
      <c r="K439">
        <v>22</v>
      </c>
      <c r="L439">
        <f t="shared" si="18"/>
        <v>4</v>
      </c>
      <c r="M439">
        <v>17</v>
      </c>
      <c r="N439">
        <v>44408</v>
      </c>
      <c r="O439" s="1">
        <f t="shared" si="19"/>
        <v>1708</v>
      </c>
      <c r="P439" s="1">
        <f t="shared" si="20"/>
        <v>37576</v>
      </c>
      <c r="Q439" s="1">
        <f>Table1[[#This Row],[Earned Basic Salary]]*20%</f>
        <v>7515.2000000000007</v>
      </c>
      <c r="R439" s="1">
        <f>Table1[[#This Row],[Earned Basic Salary]]*10%</f>
        <v>3757.6000000000004</v>
      </c>
      <c r="S439" s="1">
        <f>Table1[[#This Row],[Earned Basic Salary]]*12%</f>
        <v>4509.12</v>
      </c>
      <c r="T439" s="1">
        <f>200</f>
        <v>200</v>
      </c>
      <c r="U439" s="1">
        <f>Table1[[#This Row],[PF]]+Table1[[#This Row],[Professional Tax]]</f>
        <v>4709.12</v>
      </c>
      <c r="V439" s="1">
        <f>Table1[[#This Row],[Overtime Hours]]*200</f>
        <v>3400</v>
      </c>
      <c r="W439" s="1">
        <f>Table1[[#This Row],[Earned Basic Salary]]+Table1[[#This Row],[HRA]]+Table1[[#This Row],[DA]]+Table1[[#This Row],[Overtime Pay]]</f>
        <v>52248.799999999996</v>
      </c>
      <c r="X439" s="1">
        <f>Table1[[#This Row],[Gross Salary]]-Table1[[#This Row],[Total Deduction]]</f>
        <v>47539.679999999993</v>
      </c>
      <c r="Y439" t="s">
        <v>37</v>
      </c>
      <c r="Z439" t="s">
        <v>95</v>
      </c>
      <c r="AA439" t="s">
        <v>1962</v>
      </c>
      <c r="AB439" t="s">
        <v>1963</v>
      </c>
    </row>
    <row r="440" spans="1:28" x14ac:dyDescent="0.3">
      <c r="A440" t="s">
        <v>1964</v>
      </c>
      <c r="B440" t="s">
        <v>612</v>
      </c>
      <c r="C440">
        <v>40</v>
      </c>
      <c r="D440" t="s">
        <v>127</v>
      </c>
      <c r="E440" t="s">
        <v>54</v>
      </c>
      <c r="F440" t="s">
        <v>63</v>
      </c>
      <c r="G440" t="s">
        <v>1379</v>
      </c>
      <c r="H440" t="s">
        <v>35</v>
      </c>
      <c r="I440" t="s">
        <v>36</v>
      </c>
      <c r="J440">
        <v>26</v>
      </c>
      <c r="K440">
        <v>24</v>
      </c>
      <c r="L440">
        <f t="shared" si="18"/>
        <v>2</v>
      </c>
      <c r="M440">
        <v>5</v>
      </c>
      <c r="N440">
        <v>76992</v>
      </c>
      <c r="O440" s="1">
        <f t="shared" si="19"/>
        <v>2961.2307692307691</v>
      </c>
      <c r="P440" s="1">
        <f t="shared" si="20"/>
        <v>71069.538461538454</v>
      </c>
      <c r="Q440" s="1">
        <f>Table1[[#This Row],[Earned Basic Salary]]*20%</f>
        <v>14213.907692307692</v>
      </c>
      <c r="R440" s="1">
        <f>Table1[[#This Row],[Earned Basic Salary]]*10%</f>
        <v>7106.9538461538459</v>
      </c>
      <c r="S440" s="1">
        <f>Table1[[#This Row],[Earned Basic Salary]]*12%</f>
        <v>8528.3446153846144</v>
      </c>
      <c r="T440" s="1">
        <f>200</f>
        <v>200</v>
      </c>
      <c r="U440" s="1">
        <f>Table1[[#This Row],[PF]]+Table1[[#This Row],[Professional Tax]]</f>
        <v>8728.3446153846144</v>
      </c>
      <c r="V440" s="1">
        <f>Table1[[#This Row],[Overtime Hours]]*200</f>
        <v>1000</v>
      </c>
      <c r="W440" s="1">
        <f>Table1[[#This Row],[Earned Basic Salary]]+Table1[[#This Row],[HRA]]+Table1[[#This Row],[DA]]+Table1[[#This Row],[Overtime Pay]]</f>
        <v>93390.399999999994</v>
      </c>
      <c r="X440" s="1">
        <f>Table1[[#This Row],[Gross Salary]]-Table1[[#This Row],[Total Deduction]]</f>
        <v>84662.055384615378</v>
      </c>
      <c r="Y440" t="s">
        <v>37</v>
      </c>
      <c r="Z440" t="s">
        <v>95</v>
      </c>
      <c r="AA440" t="s">
        <v>1965</v>
      </c>
      <c r="AB440" t="s">
        <v>1966</v>
      </c>
    </row>
    <row r="441" spans="1:28" x14ac:dyDescent="0.3">
      <c r="A441" t="s">
        <v>1967</v>
      </c>
      <c r="B441" t="s">
        <v>377</v>
      </c>
      <c r="C441">
        <v>22</v>
      </c>
      <c r="D441" t="s">
        <v>61</v>
      </c>
      <c r="E441" t="s">
        <v>32</v>
      </c>
      <c r="F441" t="s">
        <v>83</v>
      </c>
      <c r="G441" t="s">
        <v>1885</v>
      </c>
      <c r="H441" t="s">
        <v>35</v>
      </c>
      <c r="I441" t="s">
        <v>36</v>
      </c>
      <c r="J441">
        <v>26</v>
      </c>
      <c r="K441">
        <v>22</v>
      </c>
      <c r="L441">
        <f t="shared" si="18"/>
        <v>4</v>
      </c>
      <c r="M441">
        <v>6</v>
      </c>
      <c r="N441">
        <v>68291</v>
      </c>
      <c r="O441" s="1">
        <f t="shared" si="19"/>
        <v>2626.5769230769229</v>
      </c>
      <c r="P441" s="1">
        <f t="shared" si="20"/>
        <v>57784.692307692305</v>
      </c>
      <c r="Q441" s="1">
        <f>Table1[[#This Row],[Earned Basic Salary]]*20%</f>
        <v>11556.938461538462</v>
      </c>
      <c r="R441" s="1">
        <f>Table1[[#This Row],[Earned Basic Salary]]*10%</f>
        <v>5778.4692307692312</v>
      </c>
      <c r="S441" s="1">
        <f>Table1[[#This Row],[Earned Basic Salary]]*12%</f>
        <v>6934.163076923076</v>
      </c>
      <c r="T441" s="1">
        <f>200</f>
        <v>200</v>
      </c>
      <c r="U441" s="1">
        <f>Table1[[#This Row],[PF]]+Table1[[#This Row],[Professional Tax]]</f>
        <v>7134.163076923076</v>
      </c>
      <c r="V441" s="1">
        <f>Table1[[#This Row],[Overtime Hours]]*200</f>
        <v>1200</v>
      </c>
      <c r="W441" s="1">
        <f>Table1[[#This Row],[Earned Basic Salary]]+Table1[[#This Row],[HRA]]+Table1[[#This Row],[DA]]+Table1[[#This Row],[Overtime Pay]]</f>
        <v>76320.100000000006</v>
      </c>
      <c r="X441" s="1">
        <f>Table1[[#This Row],[Gross Salary]]-Table1[[#This Row],[Total Deduction]]</f>
        <v>69185.936923076923</v>
      </c>
      <c r="Y441" t="s">
        <v>37</v>
      </c>
      <c r="Z441" t="s">
        <v>48</v>
      </c>
      <c r="AA441" t="s">
        <v>1968</v>
      </c>
      <c r="AB441" t="s">
        <v>1969</v>
      </c>
    </row>
    <row r="442" spans="1:28" x14ac:dyDescent="0.3">
      <c r="A442" t="s">
        <v>1970</v>
      </c>
      <c r="B442" t="s">
        <v>941</v>
      </c>
      <c r="C442">
        <v>24</v>
      </c>
      <c r="D442" t="s">
        <v>81</v>
      </c>
      <c r="E442" t="s">
        <v>45</v>
      </c>
      <c r="F442" t="s">
        <v>46</v>
      </c>
      <c r="G442" t="s">
        <v>1971</v>
      </c>
      <c r="H442" t="s">
        <v>35</v>
      </c>
      <c r="I442" t="s">
        <v>36</v>
      </c>
      <c r="J442">
        <v>26</v>
      </c>
      <c r="K442">
        <v>26</v>
      </c>
      <c r="L442">
        <f t="shared" si="18"/>
        <v>0</v>
      </c>
      <c r="M442">
        <v>6</v>
      </c>
      <c r="N442">
        <v>48647</v>
      </c>
      <c r="O442" s="1">
        <f t="shared" si="19"/>
        <v>1871.0384615384614</v>
      </c>
      <c r="P442" s="1">
        <f t="shared" si="20"/>
        <v>48647</v>
      </c>
      <c r="Q442" s="1">
        <f>Table1[[#This Row],[Earned Basic Salary]]*20%</f>
        <v>9729.4</v>
      </c>
      <c r="R442" s="1">
        <f>Table1[[#This Row],[Earned Basic Salary]]*10%</f>
        <v>4864.7</v>
      </c>
      <c r="S442" s="1">
        <f>Table1[[#This Row],[Earned Basic Salary]]*12%</f>
        <v>5837.6399999999994</v>
      </c>
      <c r="T442" s="1">
        <f>200</f>
        <v>200</v>
      </c>
      <c r="U442" s="1">
        <f>Table1[[#This Row],[PF]]+Table1[[#This Row],[Professional Tax]]</f>
        <v>6037.6399999999994</v>
      </c>
      <c r="V442" s="1">
        <f>Table1[[#This Row],[Overtime Hours]]*200</f>
        <v>1200</v>
      </c>
      <c r="W442" s="1">
        <f>Table1[[#This Row],[Earned Basic Salary]]+Table1[[#This Row],[HRA]]+Table1[[#This Row],[DA]]+Table1[[#This Row],[Overtime Pay]]</f>
        <v>64441.1</v>
      </c>
      <c r="X442" s="1">
        <f>Table1[[#This Row],[Gross Salary]]-Table1[[#This Row],[Total Deduction]]</f>
        <v>58403.46</v>
      </c>
      <c r="Y442" t="s">
        <v>37</v>
      </c>
      <c r="Z442" t="s">
        <v>48</v>
      </c>
      <c r="AA442" t="s">
        <v>1972</v>
      </c>
      <c r="AB442" t="s">
        <v>1973</v>
      </c>
    </row>
    <row r="443" spans="1:28" x14ac:dyDescent="0.3">
      <c r="A443" t="s">
        <v>1974</v>
      </c>
      <c r="B443" t="s">
        <v>1040</v>
      </c>
      <c r="C443">
        <v>54</v>
      </c>
      <c r="D443" t="s">
        <v>75</v>
      </c>
      <c r="E443" t="s">
        <v>62</v>
      </c>
      <c r="F443" t="s">
        <v>83</v>
      </c>
      <c r="G443" t="s">
        <v>1975</v>
      </c>
      <c r="H443" t="s">
        <v>35</v>
      </c>
      <c r="I443" t="s">
        <v>36</v>
      </c>
      <c r="J443">
        <v>26</v>
      </c>
      <c r="K443">
        <v>24</v>
      </c>
      <c r="L443">
        <f t="shared" si="18"/>
        <v>2</v>
      </c>
      <c r="M443">
        <v>17</v>
      </c>
      <c r="N443">
        <v>45506</v>
      </c>
      <c r="O443" s="1">
        <f t="shared" si="19"/>
        <v>1750.2307692307693</v>
      </c>
      <c r="P443" s="1">
        <f t="shared" si="20"/>
        <v>42005.538461538461</v>
      </c>
      <c r="Q443" s="1">
        <f>Table1[[#This Row],[Earned Basic Salary]]*20%</f>
        <v>8401.1076923076926</v>
      </c>
      <c r="R443" s="1">
        <f>Table1[[#This Row],[Earned Basic Salary]]*10%</f>
        <v>4200.5538461538463</v>
      </c>
      <c r="S443" s="1">
        <f>Table1[[#This Row],[Earned Basic Salary]]*12%</f>
        <v>5040.664615384615</v>
      </c>
      <c r="T443" s="1">
        <f>200</f>
        <v>200</v>
      </c>
      <c r="U443" s="1">
        <f>Table1[[#This Row],[PF]]+Table1[[#This Row],[Professional Tax]]</f>
        <v>5240.664615384615</v>
      </c>
      <c r="V443" s="1">
        <f>Table1[[#This Row],[Overtime Hours]]*200</f>
        <v>3400</v>
      </c>
      <c r="W443" s="1">
        <f>Table1[[#This Row],[Earned Basic Salary]]+Table1[[#This Row],[HRA]]+Table1[[#This Row],[DA]]+Table1[[#This Row],[Overtime Pay]]</f>
        <v>58007.199999999997</v>
      </c>
      <c r="X443" s="1">
        <f>Table1[[#This Row],[Gross Salary]]-Table1[[#This Row],[Total Deduction]]</f>
        <v>52766.535384615381</v>
      </c>
      <c r="Y443" t="s">
        <v>37</v>
      </c>
      <c r="Z443" t="s">
        <v>48</v>
      </c>
      <c r="AA443" t="s">
        <v>1976</v>
      </c>
      <c r="AB443" t="s">
        <v>1977</v>
      </c>
    </row>
    <row r="444" spans="1:28" x14ac:dyDescent="0.3">
      <c r="A444" t="s">
        <v>1978</v>
      </c>
      <c r="B444" t="s">
        <v>988</v>
      </c>
      <c r="C444">
        <v>27</v>
      </c>
      <c r="D444" t="s">
        <v>81</v>
      </c>
      <c r="E444" t="s">
        <v>121</v>
      </c>
      <c r="F444" t="s">
        <v>55</v>
      </c>
      <c r="G444" t="s">
        <v>1979</v>
      </c>
      <c r="H444" t="s">
        <v>35</v>
      </c>
      <c r="I444" t="s">
        <v>36</v>
      </c>
      <c r="J444">
        <v>26</v>
      </c>
      <c r="K444">
        <v>23</v>
      </c>
      <c r="L444">
        <f t="shared" si="18"/>
        <v>3</v>
      </c>
      <c r="M444">
        <v>15</v>
      </c>
      <c r="N444">
        <v>44930</v>
      </c>
      <c r="O444" s="1">
        <f t="shared" si="19"/>
        <v>1728.0769230769231</v>
      </c>
      <c r="P444" s="1">
        <f t="shared" si="20"/>
        <v>39745.769230769234</v>
      </c>
      <c r="Q444" s="1">
        <f>Table1[[#This Row],[Earned Basic Salary]]*20%</f>
        <v>7949.1538461538476</v>
      </c>
      <c r="R444" s="1">
        <f>Table1[[#This Row],[Earned Basic Salary]]*10%</f>
        <v>3974.5769230769238</v>
      </c>
      <c r="S444" s="1">
        <f>Table1[[#This Row],[Earned Basic Salary]]*12%</f>
        <v>4769.4923076923078</v>
      </c>
      <c r="T444" s="1">
        <f>200</f>
        <v>200</v>
      </c>
      <c r="U444" s="1">
        <f>Table1[[#This Row],[PF]]+Table1[[#This Row],[Professional Tax]]</f>
        <v>4969.4923076923078</v>
      </c>
      <c r="V444" s="1">
        <f>Table1[[#This Row],[Overtime Hours]]*200</f>
        <v>3000</v>
      </c>
      <c r="W444" s="1">
        <f>Table1[[#This Row],[Earned Basic Salary]]+Table1[[#This Row],[HRA]]+Table1[[#This Row],[DA]]+Table1[[#This Row],[Overtime Pay]]</f>
        <v>54669.5</v>
      </c>
      <c r="X444" s="1">
        <f>Table1[[#This Row],[Gross Salary]]-Table1[[#This Row],[Total Deduction]]</f>
        <v>49700.007692307692</v>
      </c>
      <c r="Y444" t="s">
        <v>37</v>
      </c>
      <c r="Z444" t="s">
        <v>106</v>
      </c>
      <c r="AA444" t="s">
        <v>1980</v>
      </c>
      <c r="AB444" t="s">
        <v>1981</v>
      </c>
    </row>
    <row r="445" spans="1:28" x14ac:dyDescent="0.3">
      <c r="A445" t="s">
        <v>1982</v>
      </c>
      <c r="B445" t="s">
        <v>607</v>
      </c>
      <c r="C445">
        <v>48</v>
      </c>
      <c r="D445" t="s">
        <v>81</v>
      </c>
      <c r="E445" t="s">
        <v>45</v>
      </c>
      <c r="F445" t="s">
        <v>69</v>
      </c>
      <c r="G445" t="s">
        <v>1983</v>
      </c>
      <c r="H445" t="s">
        <v>35</v>
      </c>
      <c r="I445" t="s">
        <v>36</v>
      </c>
      <c r="J445">
        <v>26</v>
      </c>
      <c r="K445">
        <v>22</v>
      </c>
      <c r="L445">
        <f t="shared" si="18"/>
        <v>4</v>
      </c>
      <c r="M445">
        <v>10</v>
      </c>
      <c r="N445">
        <v>18502</v>
      </c>
      <c r="O445" s="1">
        <f t="shared" si="19"/>
        <v>711.61538461538464</v>
      </c>
      <c r="P445" s="1">
        <f t="shared" si="20"/>
        <v>15655.538461538463</v>
      </c>
      <c r="Q445" s="1">
        <f>Table1[[#This Row],[Earned Basic Salary]]*20%</f>
        <v>3131.1076923076926</v>
      </c>
      <c r="R445" s="1">
        <f>Table1[[#This Row],[Earned Basic Salary]]*10%</f>
        <v>1565.5538461538463</v>
      </c>
      <c r="S445" s="1">
        <f>Table1[[#This Row],[Earned Basic Salary]]*12%</f>
        <v>1878.6646153846154</v>
      </c>
      <c r="T445" s="1">
        <f>200</f>
        <v>200</v>
      </c>
      <c r="U445" s="1">
        <f>Table1[[#This Row],[PF]]+Table1[[#This Row],[Professional Tax]]</f>
        <v>2078.6646153846154</v>
      </c>
      <c r="V445" s="1">
        <f>Table1[[#This Row],[Overtime Hours]]*200</f>
        <v>2000</v>
      </c>
      <c r="W445" s="1">
        <f>Table1[[#This Row],[Earned Basic Salary]]+Table1[[#This Row],[HRA]]+Table1[[#This Row],[DA]]+Table1[[#This Row],[Overtime Pay]]</f>
        <v>22352.2</v>
      </c>
      <c r="X445" s="1">
        <f>Table1[[#This Row],[Gross Salary]]-Table1[[#This Row],[Total Deduction]]</f>
        <v>20273.535384615385</v>
      </c>
      <c r="Y445" t="s">
        <v>37</v>
      </c>
      <c r="Z445" t="s">
        <v>106</v>
      </c>
      <c r="AA445" t="s">
        <v>1984</v>
      </c>
      <c r="AB445" t="s">
        <v>1985</v>
      </c>
    </row>
    <row r="446" spans="1:28" x14ac:dyDescent="0.3">
      <c r="A446" t="s">
        <v>1986</v>
      </c>
      <c r="B446" t="s">
        <v>221</v>
      </c>
      <c r="C446">
        <v>39</v>
      </c>
      <c r="D446" t="s">
        <v>81</v>
      </c>
      <c r="E446" t="s">
        <v>32</v>
      </c>
      <c r="F446" t="s">
        <v>89</v>
      </c>
      <c r="G446" t="s">
        <v>550</v>
      </c>
      <c r="H446" t="s">
        <v>35</v>
      </c>
      <c r="I446" t="s">
        <v>36</v>
      </c>
      <c r="J446">
        <v>26</v>
      </c>
      <c r="K446">
        <v>24</v>
      </c>
      <c r="L446">
        <f t="shared" si="18"/>
        <v>2</v>
      </c>
      <c r="M446">
        <v>18</v>
      </c>
      <c r="N446">
        <v>28398</v>
      </c>
      <c r="O446" s="1">
        <f t="shared" si="19"/>
        <v>1092.2307692307693</v>
      </c>
      <c r="P446" s="1">
        <f t="shared" si="20"/>
        <v>26213.538461538461</v>
      </c>
      <c r="Q446" s="1">
        <f>Table1[[#This Row],[Earned Basic Salary]]*20%</f>
        <v>5242.7076923076929</v>
      </c>
      <c r="R446" s="1">
        <f>Table1[[#This Row],[Earned Basic Salary]]*10%</f>
        <v>2621.3538461538465</v>
      </c>
      <c r="S446" s="1">
        <f>Table1[[#This Row],[Earned Basic Salary]]*12%</f>
        <v>3145.624615384615</v>
      </c>
      <c r="T446" s="1">
        <f>200</f>
        <v>200</v>
      </c>
      <c r="U446" s="1">
        <f>Table1[[#This Row],[PF]]+Table1[[#This Row],[Professional Tax]]</f>
        <v>3345.624615384615</v>
      </c>
      <c r="V446" s="1">
        <f>Table1[[#This Row],[Overtime Hours]]*200</f>
        <v>3600</v>
      </c>
      <c r="W446" s="1">
        <f>Table1[[#This Row],[Earned Basic Salary]]+Table1[[#This Row],[HRA]]+Table1[[#This Row],[DA]]+Table1[[#This Row],[Overtime Pay]]</f>
        <v>37677.599999999999</v>
      </c>
      <c r="X446" s="1">
        <f>Table1[[#This Row],[Gross Salary]]-Table1[[#This Row],[Total Deduction]]</f>
        <v>34331.975384615384</v>
      </c>
      <c r="Y446" t="s">
        <v>37</v>
      </c>
      <c r="Z446" t="s">
        <v>38</v>
      </c>
      <c r="AA446" t="s">
        <v>1987</v>
      </c>
      <c r="AB446" t="s">
        <v>1988</v>
      </c>
    </row>
    <row r="447" spans="1:28" x14ac:dyDescent="0.3">
      <c r="A447" t="s">
        <v>1989</v>
      </c>
      <c r="B447" t="s">
        <v>558</v>
      </c>
      <c r="C447">
        <v>53</v>
      </c>
      <c r="D447" t="s">
        <v>44</v>
      </c>
      <c r="E447" t="s">
        <v>82</v>
      </c>
      <c r="F447" t="s">
        <v>33</v>
      </c>
      <c r="G447" t="s">
        <v>1990</v>
      </c>
      <c r="H447" t="s">
        <v>35</v>
      </c>
      <c r="I447" t="s">
        <v>36</v>
      </c>
      <c r="J447">
        <v>26</v>
      </c>
      <c r="K447">
        <v>24</v>
      </c>
      <c r="L447">
        <f t="shared" si="18"/>
        <v>2</v>
      </c>
      <c r="M447">
        <v>17</v>
      </c>
      <c r="N447">
        <v>59435</v>
      </c>
      <c r="O447" s="1">
        <f t="shared" si="19"/>
        <v>2285.9615384615386</v>
      </c>
      <c r="P447" s="1">
        <f t="shared" si="20"/>
        <v>54863.076923076922</v>
      </c>
      <c r="Q447" s="1">
        <f>Table1[[#This Row],[Earned Basic Salary]]*20%</f>
        <v>10972.615384615385</v>
      </c>
      <c r="R447" s="1">
        <f>Table1[[#This Row],[Earned Basic Salary]]*10%</f>
        <v>5486.3076923076924</v>
      </c>
      <c r="S447" s="1">
        <f>Table1[[#This Row],[Earned Basic Salary]]*12%</f>
        <v>6583.5692307692307</v>
      </c>
      <c r="T447" s="1">
        <f>200</f>
        <v>200</v>
      </c>
      <c r="U447" s="1">
        <f>Table1[[#This Row],[PF]]+Table1[[#This Row],[Professional Tax]]</f>
        <v>6783.5692307692307</v>
      </c>
      <c r="V447" s="1">
        <f>Table1[[#This Row],[Overtime Hours]]*200</f>
        <v>3400</v>
      </c>
      <c r="W447" s="1">
        <f>Table1[[#This Row],[Earned Basic Salary]]+Table1[[#This Row],[HRA]]+Table1[[#This Row],[DA]]+Table1[[#This Row],[Overtime Pay]]</f>
        <v>74722</v>
      </c>
      <c r="X447" s="1">
        <f>Table1[[#This Row],[Gross Salary]]-Table1[[#This Row],[Total Deduction]]</f>
        <v>67938.430769230763</v>
      </c>
      <c r="Y447" t="s">
        <v>37</v>
      </c>
      <c r="Z447" t="s">
        <v>38</v>
      </c>
      <c r="AA447" t="s">
        <v>1991</v>
      </c>
      <c r="AB447" t="s">
        <v>1992</v>
      </c>
    </row>
    <row r="448" spans="1:28" x14ac:dyDescent="0.3">
      <c r="A448" t="s">
        <v>1993</v>
      </c>
      <c r="B448" t="s">
        <v>566</v>
      </c>
      <c r="C448">
        <v>21</v>
      </c>
      <c r="D448" t="s">
        <v>44</v>
      </c>
      <c r="E448" t="s">
        <v>32</v>
      </c>
      <c r="F448" t="s">
        <v>33</v>
      </c>
      <c r="G448" t="s">
        <v>407</v>
      </c>
      <c r="H448" t="s">
        <v>35</v>
      </c>
      <c r="I448" t="s">
        <v>36</v>
      </c>
      <c r="J448">
        <v>26</v>
      </c>
      <c r="K448">
        <v>24</v>
      </c>
      <c r="L448">
        <f t="shared" si="18"/>
        <v>2</v>
      </c>
      <c r="M448">
        <v>1</v>
      </c>
      <c r="N448">
        <v>28435</v>
      </c>
      <c r="O448" s="1">
        <f t="shared" si="19"/>
        <v>1093.6538461538462</v>
      </c>
      <c r="P448" s="1">
        <f t="shared" si="20"/>
        <v>26247.692307692309</v>
      </c>
      <c r="Q448" s="1">
        <f>Table1[[#This Row],[Earned Basic Salary]]*20%</f>
        <v>5249.5384615384619</v>
      </c>
      <c r="R448" s="1">
        <f>Table1[[#This Row],[Earned Basic Salary]]*10%</f>
        <v>2624.7692307692309</v>
      </c>
      <c r="S448" s="1">
        <f>Table1[[#This Row],[Earned Basic Salary]]*12%</f>
        <v>3149.7230769230769</v>
      </c>
      <c r="T448" s="1">
        <f>200</f>
        <v>200</v>
      </c>
      <c r="U448" s="1">
        <f>Table1[[#This Row],[PF]]+Table1[[#This Row],[Professional Tax]]</f>
        <v>3349.7230769230769</v>
      </c>
      <c r="V448" s="1">
        <f>Table1[[#This Row],[Overtime Hours]]*200</f>
        <v>200</v>
      </c>
      <c r="W448" s="1">
        <f>Table1[[#This Row],[Earned Basic Salary]]+Table1[[#This Row],[HRA]]+Table1[[#This Row],[DA]]+Table1[[#This Row],[Overtime Pay]]</f>
        <v>34322</v>
      </c>
      <c r="X448" s="1">
        <f>Table1[[#This Row],[Gross Salary]]-Table1[[#This Row],[Total Deduction]]</f>
        <v>30972.276923076923</v>
      </c>
      <c r="Y448" t="s">
        <v>37</v>
      </c>
      <c r="Z448" t="s">
        <v>106</v>
      </c>
      <c r="AA448" t="s">
        <v>1994</v>
      </c>
      <c r="AB448" t="s">
        <v>1995</v>
      </c>
    </row>
    <row r="449" spans="1:28" x14ac:dyDescent="0.3">
      <c r="A449" t="s">
        <v>1996</v>
      </c>
      <c r="B449" t="s">
        <v>1085</v>
      </c>
      <c r="C449">
        <v>32</v>
      </c>
      <c r="D449" t="s">
        <v>127</v>
      </c>
      <c r="E449" t="s">
        <v>82</v>
      </c>
      <c r="F449" t="s">
        <v>69</v>
      </c>
      <c r="G449" t="s">
        <v>1997</v>
      </c>
      <c r="H449" t="s">
        <v>35</v>
      </c>
      <c r="I449" t="s">
        <v>36</v>
      </c>
      <c r="J449">
        <v>26</v>
      </c>
      <c r="K449">
        <v>24</v>
      </c>
      <c r="L449">
        <f t="shared" si="18"/>
        <v>2</v>
      </c>
      <c r="M449">
        <v>20</v>
      </c>
      <c r="N449">
        <v>55851</v>
      </c>
      <c r="O449" s="1">
        <f t="shared" si="19"/>
        <v>2148.1153846153848</v>
      </c>
      <c r="P449" s="1">
        <f t="shared" si="20"/>
        <v>51554.769230769234</v>
      </c>
      <c r="Q449" s="1">
        <f>Table1[[#This Row],[Earned Basic Salary]]*20%</f>
        <v>10310.953846153847</v>
      </c>
      <c r="R449" s="1">
        <f>Table1[[#This Row],[Earned Basic Salary]]*10%</f>
        <v>5155.4769230769234</v>
      </c>
      <c r="S449" s="1">
        <f>Table1[[#This Row],[Earned Basic Salary]]*12%</f>
        <v>6186.5723076923077</v>
      </c>
      <c r="T449" s="1">
        <f>200</f>
        <v>200</v>
      </c>
      <c r="U449" s="1">
        <f>Table1[[#This Row],[PF]]+Table1[[#This Row],[Professional Tax]]</f>
        <v>6386.5723076923077</v>
      </c>
      <c r="V449" s="1">
        <f>Table1[[#This Row],[Overtime Hours]]*200</f>
        <v>4000</v>
      </c>
      <c r="W449" s="1">
        <f>Table1[[#This Row],[Earned Basic Salary]]+Table1[[#This Row],[HRA]]+Table1[[#This Row],[DA]]+Table1[[#This Row],[Overtime Pay]]</f>
        <v>71021.200000000012</v>
      </c>
      <c r="X449" s="1">
        <f>Table1[[#This Row],[Gross Salary]]-Table1[[#This Row],[Total Deduction]]</f>
        <v>64634.627692307702</v>
      </c>
      <c r="Y449" t="s">
        <v>37</v>
      </c>
      <c r="Z449" t="s">
        <v>106</v>
      </c>
      <c r="AA449" t="s">
        <v>1998</v>
      </c>
      <c r="AB449" t="s">
        <v>1999</v>
      </c>
    </row>
    <row r="450" spans="1:28" x14ac:dyDescent="0.3">
      <c r="A450" t="s">
        <v>2000</v>
      </c>
      <c r="B450" t="s">
        <v>670</v>
      </c>
      <c r="C450">
        <v>31</v>
      </c>
      <c r="D450" t="s">
        <v>127</v>
      </c>
      <c r="E450" t="s">
        <v>121</v>
      </c>
      <c r="F450" t="s">
        <v>46</v>
      </c>
      <c r="G450" t="s">
        <v>2001</v>
      </c>
      <c r="H450" t="s">
        <v>35</v>
      </c>
      <c r="I450" t="s">
        <v>36</v>
      </c>
      <c r="J450">
        <v>26</v>
      </c>
      <c r="K450">
        <v>23</v>
      </c>
      <c r="L450">
        <f t="shared" si="18"/>
        <v>3</v>
      </c>
      <c r="M450">
        <v>6</v>
      </c>
      <c r="N450">
        <v>36587</v>
      </c>
      <c r="O450" s="1">
        <f t="shared" si="19"/>
        <v>1407.1923076923076</v>
      </c>
      <c r="P450" s="1">
        <f t="shared" si="20"/>
        <v>32365.423076923074</v>
      </c>
      <c r="Q450" s="1">
        <f>Table1[[#This Row],[Earned Basic Salary]]*20%</f>
        <v>6473.0846153846151</v>
      </c>
      <c r="R450" s="1">
        <f>Table1[[#This Row],[Earned Basic Salary]]*10%</f>
        <v>3236.5423076923075</v>
      </c>
      <c r="S450" s="1">
        <f>Table1[[#This Row],[Earned Basic Salary]]*12%</f>
        <v>3883.8507692307689</v>
      </c>
      <c r="T450" s="1">
        <f>200</f>
        <v>200</v>
      </c>
      <c r="U450" s="1">
        <f>Table1[[#This Row],[PF]]+Table1[[#This Row],[Professional Tax]]</f>
        <v>4083.8507692307689</v>
      </c>
      <c r="V450" s="1">
        <f>Table1[[#This Row],[Overtime Hours]]*200</f>
        <v>1200</v>
      </c>
      <c r="W450" s="1">
        <f>Table1[[#This Row],[Earned Basic Salary]]+Table1[[#This Row],[HRA]]+Table1[[#This Row],[DA]]+Table1[[#This Row],[Overtime Pay]]</f>
        <v>43275.05</v>
      </c>
      <c r="X450" s="1">
        <f>Table1[[#This Row],[Gross Salary]]-Table1[[#This Row],[Total Deduction]]</f>
        <v>39191.199230769234</v>
      </c>
      <c r="Y450" t="s">
        <v>37</v>
      </c>
      <c r="Z450" t="s">
        <v>38</v>
      </c>
      <c r="AA450" t="s">
        <v>2002</v>
      </c>
      <c r="AB450" t="s">
        <v>2003</v>
      </c>
    </row>
    <row r="451" spans="1:28" x14ac:dyDescent="0.3">
      <c r="A451" t="s">
        <v>2004</v>
      </c>
      <c r="B451" t="s">
        <v>683</v>
      </c>
      <c r="C451">
        <v>33</v>
      </c>
      <c r="D451" t="s">
        <v>75</v>
      </c>
      <c r="E451" t="s">
        <v>32</v>
      </c>
      <c r="F451" t="s">
        <v>46</v>
      </c>
      <c r="G451" t="s">
        <v>2005</v>
      </c>
      <c r="H451" t="s">
        <v>35</v>
      </c>
      <c r="I451" t="s">
        <v>36</v>
      </c>
      <c r="J451">
        <v>26</v>
      </c>
      <c r="K451">
        <v>23</v>
      </c>
      <c r="L451">
        <f t="shared" ref="L451:L514" si="21">J451-K451</f>
        <v>3</v>
      </c>
      <c r="M451">
        <v>1</v>
      </c>
      <c r="N451">
        <v>64171</v>
      </c>
      <c r="O451" s="1">
        <f t="shared" ref="O451:O514" si="22">N451/J451</f>
        <v>2468.1153846153848</v>
      </c>
      <c r="P451" s="1">
        <f t="shared" ref="P451:P514" si="23">O451*K451</f>
        <v>56766.653846153851</v>
      </c>
      <c r="Q451" s="1">
        <f>Table1[[#This Row],[Earned Basic Salary]]*20%</f>
        <v>11353.330769230772</v>
      </c>
      <c r="R451" s="1">
        <f>Table1[[#This Row],[Earned Basic Salary]]*10%</f>
        <v>5676.6653846153858</v>
      </c>
      <c r="S451" s="1">
        <f>Table1[[#This Row],[Earned Basic Salary]]*12%</f>
        <v>6811.9984615384619</v>
      </c>
      <c r="T451" s="1">
        <f>200</f>
        <v>200</v>
      </c>
      <c r="U451" s="1">
        <f>Table1[[#This Row],[PF]]+Table1[[#This Row],[Professional Tax]]</f>
        <v>7011.9984615384619</v>
      </c>
      <c r="V451" s="1">
        <f>Table1[[#This Row],[Overtime Hours]]*200</f>
        <v>200</v>
      </c>
      <c r="W451" s="1">
        <f>Table1[[#This Row],[Earned Basic Salary]]+Table1[[#This Row],[HRA]]+Table1[[#This Row],[DA]]+Table1[[#This Row],[Overtime Pay]]</f>
        <v>73996.650000000023</v>
      </c>
      <c r="X451" s="1">
        <f>Table1[[#This Row],[Gross Salary]]-Table1[[#This Row],[Total Deduction]]</f>
        <v>66984.651538461563</v>
      </c>
      <c r="Y451" t="s">
        <v>37</v>
      </c>
      <c r="Z451" t="s">
        <v>48</v>
      </c>
      <c r="AA451" t="s">
        <v>2006</v>
      </c>
      <c r="AB451" t="s">
        <v>2007</v>
      </c>
    </row>
    <row r="452" spans="1:28" x14ac:dyDescent="0.3">
      <c r="A452" t="s">
        <v>2008</v>
      </c>
      <c r="B452" t="s">
        <v>589</v>
      </c>
      <c r="C452">
        <v>28</v>
      </c>
      <c r="D452" t="s">
        <v>133</v>
      </c>
      <c r="E452" t="s">
        <v>45</v>
      </c>
      <c r="F452" t="s">
        <v>89</v>
      </c>
      <c r="G452" t="s">
        <v>1448</v>
      </c>
      <c r="H452" t="s">
        <v>35</v>
      </c>
      <c r="I452" t="s">
        <v>36</v>
      </c>
      <c r="J452">
        <v>26</v>
      </c>
      <c r="K452">
        <v>25</v>
      </c>
      <c r="L452">
        <f t="shared" si="21"/>
        <v>1</v>
      </c>
      <c r="M452">
        <v>10</v>
      </c>
      <c r="N452">
        <v>77331</v>
      </c>
      <c r="O452" s="1">
        <f t="shared" si="22"/>
        <v>2974.2692307692309</v>
      </c>
      <c r="P452" s="1">
        <f t="shared" si="23"/>
        <v>74356.73076923078</v>
      </c>
      <c r="Q452" s="1">
        <f>Table1[[#This Row],[Earned Basic Salary]]*20%</f>
        <v>14871.346153846156</v>
      </c>
      <c r="R452" s="1">
        <f>Table1[[#This Row],[Earned Basic Salary]]*10%</f>
        <v>7435.673076923078</v>
      </c>
      <c r="S452" s="1">
        <f>Table1[[#This Row],[Earned Basic Salary]]*12%</f>
        <v>8922.8076923076933</v>
      </c>
      <c r="T452" s="1">
        <f>200</f>
        <v>200</v>
      </c>
      <c r="U452" s="1">
        <f>Table1[[#This Row],[PF]]+Table1[[#This Row],[Professional Tax]]</f>
        <v>9122.8076923076933</v>
      </c>
      <c r="V452" s="1">
        <f>Table1[[#This Row],[Overtime Hours]]*200</f>
        <v>2000</v>
      </c>
      <c r="W452" s="1">
        <f>Table1[[#This Row],[Earned Basic Salary]]+Table1[[#This Row],[HRA]]+Table1[[#This Row],[DA]]+Table1[[#This Row],[Overtime Pay]]</f>
        <v>98663.750000000015</v>
      </c>
      <c r="X452" s="1">
        <f>Table1[[#This Row],[Gross Salary]]-Table1[[#This Row],[Total Deduction]]</f>
        <v>89540.942307692327</v>
      </c>
      <c r="Y452" t="s">
        <v>37</v>
      </c>
      <c r="Z452" t="s">
        <v>38</v>
      </c>
      <c r="AA452" t="s">
        <v>2009</v>
      </c>
      <c r="AB452" t="s">
        <v>2010</v>
      </c>
    </row>
    <row r="453" spans="1:28" x14ac:dyDescent="0.3">
      <c r="A453" t="s">
        <v>2011</v>
      </c>
      <c r="B453" t="s">
        <v>936</v>
      </c>
      <c r="C453">
        <v>42</v>
      </c>
      <c r="D453" t="s">
        <v>31</v>
      </c>
      <c r="E453" t="s">
        <v>54</v>
      </c>
      <c r="F453" t="s">
        <v>89</v>
      </c>
      <c r="G453" t="s">
        <v>2012</v>
      </c>
      <c r="H453" t="s">
        <v>35</v>
      </c>
      <c r="I453" t="s">
        <v>36</v>
      </c>
      <c r="J453">
        <v>26</v>
      </c>
      <c r="K453">
        <v>24</v>
      </c>
      <c r="L453">
        <f t="shared" si="21"/>
        <v>2</v>
      </c>
      <c r="M453">
        <v>3</v>
      </c>
      <c r="N453">
        <v>72075</v>
      </c>
      <c r="O453" s="1">
        <f t="shared" si="22"/>
        <v>2772.1153846153848</v>
      </c>
      <c r="P453" s="1">
        <f t="shared" si="23"/>
        <v>66530.769230769234</v>
      </c>
      <c r="Q453" s="1">
        <f>Table1[[#This Row],[Earned Basic Salary]]*20%</f>
        <v>13306.153846153848</v>
      </c>
      <c r="R453" s="1">
        <f>Table1[[#This Row],[Earned Basic Salary]]*10%</f>
        <v>6653.0769230769238</v>
      </c>
      <c r="S453" s="1">
        <f>Table1[[#This Row],[Earned Basic Salary]]*12%</f>
        <v>7983.6923076923076</v>
      </c>
      <c r="T453" s="1">
        <f>200</f>
        <v>200</v>
      </c>
      <c r="U453" s="1">
        <f>Table1[[#This Row],[PF]]+Table1[[#This Row],[Professional Tax]]</f>
        <v>8183.6923076923076</v>
      </c>
      <c r="V453" s="1">
        <f>Table1[[#This Row],[Overtime Hours]]*200</f>
        <v>600</v>
      </c>
      <c r="W453" s="1">
        <f>Table1[[#This Row],[Earned Basic Salary]]+Table1[[#This Row],[HRA]]+Table1[[#This Row],[DA]]+Table1[[#This Row],[Overtime Pay]]</f>
        <v>87090</v>
      </c>
      <c r="X453" s="1">
        <f>Table1[[#This Row],[Gross Salary]]-Table1[[#This Row],[Total Deduction]]</f>
        <v>78906.307692307688</v>
      </c>
      <c r="Y453" t="s">
        <v>37</v>
      </c>
      <c r="Z453" t="s">
        <v>106</v>
      </c>
      <c r="AA453" t="s">
        <v>2013</v>
      </c>
      <c r="AB453" t="s">
        <v>2014</v>
      </c>
    </row>
    <row r="454" spans="1:28" x14ac:dyDescent="0.3">
      <c r="A454" t="s">
        <v>2015</v>
      </c>
      <c r="B454" t="s">
        <v>1403</v>
      </c>
      <c r="C454">
        <v>43</v>
      </c>
      <c r="D454" t="s">
        <v>53</v>
      </c>
      <c r="E454" t="s">
        <v>62</v>
      </c>
      <c r="F454" t="s">
        <v>89</v>
      </c>
      <c r="G454" t="s">
        <v>2016</v>
      </c>
      <c r="H454" t="s">
        <v>35</v>
      </c>
      <c r="I454" t="s">
        <v>36</v>
      </c>
      <c r="J454">
        <v>26</v>
      </c>
      <c r="K454">
        <v>23</v>
      </c>
      <c r="L454">
        <f t="shared" si="21"/>
        <v>3</v>
      </c>
      <c r="M454">
        <v>10</v>
      </c>
      <c r="N454">
        <v>79466</v>
      </c>
      <c r="O454" s="1">
        <f t="shared" si="22"/>
        <v>3056.3846153846152</v>
      </c>
      <c r="P454" s="1">
        <f t="shared" si="23"/>
        <v>70296.846153846156</v>
      </c>
      <c r="Q454" s="1">
        <f>Table1[[#This Row],[Earned Basic Salary]]*20%</f>
        <v>14059.369230769233</v>
      </c>
      <c r="R454" s="1">
        <f>Table1[[#This Row],[Earned Basic Salary]]*10%</f>
        <v>7029.6846153846163</v>
      </c>
      <c r="S454" s="1">
        <f>Table1[[#This Row],[Earned Basic Salary]]*12%</f>
        <v>8435.6215384615389</v>
      </c>
      <c r="T454" s="1">
        <f>200</f>
        <v>200</v>
      </c>
      <c r="U454" s="1">
        <f>Table1[[#This Row],[PF]]+Table1[[#This Row],[Professional Tax]]</f>
        <v>8635.6215384615389</v>
      </c>
      <c r="V454" s="1">
        <f>Table1[[#This Row],[Overtime Hours]]*200</f>
        <v>2000</v>
      </c>
      <c r="W454" s="1">
        <f>Table1[[#This Row],[Earned Basic Salary]]+Table1[[#This Row],[HRA]]+Table1[[#This Row],[DA]]+Table1[[#This Row],[Overtime Pay]]</f>
        <v>93385.9</v>
      </c>
      <c r="X454" s="1">
        <f>Table1[[#This Row],[Gross Salary]]-Table1[[#This Row],[Total Deduction]]</f>
        <v>84750.278461538459</v>
      </c>
      <c r="Y454" t="s">
        <v>37</v>
      </c>
      <c r="Z454" t="s">
        <v>95</v>
      </c>
      <c r="AA454" t="s">
        <v>2017</v>
      </c>
      <c r="AB454" t="s">
        <v>2018</v>
      </c>
    </row>
    <row r="455" spans="1:28" x14ac:dyDescent="0.3">
      <c r="A455" t="s">
        <v>2019</v>
      </c>
      <c r="B455" t="s">
        <v>1090</v>
      </c>
      <c r="C455">
        <v>45</v>
      </c>
      <c r="D455" t="s">
        <v>127</v>
      </c>
      <c r="E455" t="s">
        <v>121</v>
      </c>
      <c r="F455" t="s">
        <v>55</v>
      </c>
      <c r="G455" t="s">
        <v>2020</v>
      </c>
      <c r="H455" t="s">
        <v>35</v>
      </c>
      <c r="I455" t="s">
        <v>36</v>
      </c>
      <c r="J455">
        <v>26</v>
      </c>
      <c r="K455">
        <v>23</v>
      </c>
      <c r="L455">
        <f t="shared" si="21"/>
        <v>3</v>
      </c>
      <c r="M455">
        <v>19</v>
      </c>
      <c r="N455">
        <v>34902</v>
      </c>
      <c r="O455" s="1">
        <f t="shared" si="22"/>
        <v>1342.3846153846155</v>
      </c>
      <c r="P455" s="1">
        <f t="shared" si="23"/>
        <v>30874.846153846156</v>
      </c>
      <c r="Q455" s="1">
        <f>Table1[[#This Row],[Earned Basic Salary]]*20%</f>
        <v>6174.9692307692312</v>
      </c>
      <c r="R455" s="1">
        <f>Table1[[#This Row],[Earned Basic Salary]]*10%</f>
        <v>3087.4846153846156</v>
      </c>
      <c r="S455" s="1">
        <f>Table1[[#This Row],[Earned Basic Salary]]*12%</f>
        <v>3704.9815384615385</v>
      </c>
      <c r="T455" s="1">
        <f>200</f>
        <v>200</v>
      </c>
      <c r="U455" s="1">
        <f>Table1[[#This Row],[PF]]+Table1[[#This Row],[Professional Tax]]</f>
        <v>3904.9815384615385</v>
      </c>
      <c r="V455" s="1">
        <f>Table1[[#This Row],[Overtime Hours]]*200</f>
        <v>3800</v>
      </c>
      <c r="W455" s="1">
        <f>Table1[[#This Row],[Earned Basic Salary]]+Table1[[#This Row],[HRA]]+Table1[[#This Row],[DA]]+Table1[[#This Row],[Overtime Pay]]</f>
        <v>43937.3</v>
      </c>
      <c r="X455" s="1">
        <f>Table1[[#This Row],[Gross Salary]]-Table1[[#This Row],[Total Deduction]]</f>
        <v>40032.318461538467</v>
      </c>
      <c r="Y455" t="s">
        <v>37</v>
      </c>
      <c r="Z455" t="s">
        <v>106</v>
      </c>
      <c r="AA455" t="s">
        <v>2021</v>
      </c>
      <c r="AB455" t="s">
        <v>2022</v>
      </c>
    </row>
    <row r="456" spans="1:28" x14ac:dyDescent="0.3">
      <c r="A456" t="s">
        <v>2023</v>
      </c>
      <c r="B456" t="s">
        <v>1946</v>
      </c>
      <c r="C456">
        <v>36</v>
      </c>
      <c r="D456" t="s">
        <v>81</v>
      </c>
      <c r="E456" t="s">
        <v>62</v>
      </c>
      <c r="F456" t="s">
        <v>69</v>
      </c>
      <c r="G456" t="s">
        <v>2024</v>
      </c>
      <c r="H456" t="s">
        <v>35</v>
      </c>
      <c r="I456" t="s">
        <v>36</v>
      </c>
      <c r="J456">
        <v>26</v>
      </c>
      <c r="K456">
        <v>25</v>
      </c>
      <c r="L456">
        <f t="shared" si="21"/>
        <v>1</v>
      </c>
      <c r="M456">
        <v>17</v>
      </c>
      <c r="N456">
        <v>34801</v>
      </c>
      <c r="O456" s="1">
        <f t="shared" si="22"/>
        <v>1338.5</v>
      </c>
      <c r="P456" s="1">
        <f t="shared" si="23"/>
        <v>33462.5</v>
      </c>
      <c r="Q456" s="1">
        <f>Table1[[#This Row],[Earned Basic Salary]]*20%</f>
        <v>6692.5</v>
      </c>
      <c r="R456" s="1">
        <f>Table1[[#This Row],[Earned Basic Salary]]*10%</f>
        <v>3346.25</v>
      </c>
      <c r="S456" s="1">
        <f>Table1[[#This Row],[Earned Basic Salary]]*12%</f>
        <v>4015.5</v>
      </c>
      <c r="T456" s="1">
        <f>200</f>
        <v>200</v>
      </c>
      <c r="U456" s="1">
        <f>Table1[[#This Row],[PF]]+Table1[[#This Row],[Professional Tax]]</f>
        <v>4215.5</v>
      </c>
      <c r="V456" s="1">
        <f>Table1[[#This Row],[Overtime Hours]]*200</f>
        <v>3400</v>
      </c>
      <c r="W456" s="1">
        <f>Table1[[#This Row],[Earned Basic Salary]]+Table1[[#This Row],[HRA]]+Table1[[#This Row],[DA]]+Table1[[#This Row],[Overtime Pay]]</f>
        <v>46901.25</v>
      </c>
      <c r="X456" s="1">
        <f>Table1[[#This Row],[Gross Salary]]-Table1[[#This Row],[Total Deduction]]</f>
        <v>42685.75</v>
      </c>
      <c r="Y456" t="s">
        <v>37</v>
      </c>
      <c r="Z456" t="s">
        <v>48</v>
      </c>
      <c r="AA456" t="s">
        <v>2025</v>
      </c>
      <c r="AB456" t="s">
        <v>2026</v>
      </c>
    </row>
    <row r="457" spans="1:28" x14ac:dyDescent="0.3">
      <c r="A457" t="s">
        <v>2027</v>
      </c>
      <c r="B457" t="s">
        <v>2028</v>
      </c>
      <c r="C457">
        <v>47</v>
      </c>
      <c r="D457" t="s">
        <v>81</v>
      </c>
      <c r="E457" t="s">
        <v>32</v>
      </c>
      <c r="F457" t="s">
        <v>33</v>
      </c>
      <c r="G457" t="s">
        <v>2029</v>
      </c>
      <c r="H457" t="s">
        <v>35</v>
      </c>
      <c r="I457" t="s">
        <v>36</v>
      </c>
      <c r="J457">
        <v>26</v>
      </c>
      <c r="K457">
        <v>22</v>
      </c>
      <c r="L457">
        <f t="shared" si="21"/>
        <v>4</v>
      </c>
      <c r="M457">
        <v>10</v>
      </c>
      <c r="N457">
        <v>42248</v>
      </c>
      <c r="O457" s="1">
        <f t="shared" si="22"/>
        <v>1624.9230769230769</v>
      </c>
      <c r="P457" s="1">
        <f t="shared" si="23"/>
        <v>35748.307692307695</v>
      </c>
      <c r="Q457" s="1">
        <f>Table1[[#This Row],[Earned Basic Salary]]*20%</f>
        <v>7149.6615384615397</v>
      </c>
      <c r="R457" s="1">
        <f>Table1[[#This Row],[Earned Basic Salary]]*10%</f>
        <v>3574.8307692307699</v>
      </c>
      <c r="S457" s="1">
        <f>Table1[[#This Row],[Earned Basic Salary]]*12%</f>
        <v>4289.7969230769231</v>
      </c>
      <c r="T457" s="1">
        <f>200</f>
        <v>200</v>
      </c>
      <c r="U457" s="1">
        <f>Table1[[#This Row],[PF]]+Table1[[#This Row],[Professional Tax]]</f>
        <v>4489.7969230769231</v>
      </c>
      <c r="V457" s="1">
        <f>Table1[[#This Row],[Overtime Hours]]*200</f>
        <v>2000</v>
      </c>
      <c r="W457" s="1">
        <f>Table1[[#This Row],[Earned Basic Salary]]+Table1[[#This Row],[HRA]]+Table1[[#This Row],[DA]]+Table1[[#This Row],[Overtime Pay]]</f>
        <v>48472.800000000003</v>
      </c>
      <c r="X457" s="1">
        <f>Table1[[#This Row],[Gross Salary]]-Table1[[#This Row],[Total Deduction]]</f>
        <v>43983.00307692308</v>
      </c>
      <c r="Y457" t="s">
        <v>37</v>
      </c>
      <c r="Z457" t="s">
        <v>95</v>
      </c>
      <c r="AA457" t="s">
        <v>2030</v>
      </c>
      <c r="AB457" t="s">
        <v>2031</v>
      </c>
    </row>
    <row r="458" spans="1:28" x14ac:dyDescent="0.3">
      <c r="A458" t="s">
        <v>2032</v>
      </c>
      <c r="B458" t="s">
        <v>958</v>
      </c>
      <c r="C458">
        <v>24</v>
      </c>
      <c r="D458" t="s">
        <v>81</v>
      </c>
      <c r="E458" t="s">
        <v>32</v>
      </c>
      <c r="F458" t="s">
        <v>89</v>
      </c>
      <c r="G458" t="s">
        <v>902</v>
      </c>
      <c r="H458" t="s">
        <v>35</v>
      </c>
      <c r="I458" t="s">
        <v>36</v>
      </c>
      <c r="J458">
        <v>26</v>
      </c>
      <c r="K458">
        <v>25</v>
      </c>
      <c r="L458">
        <f t="shared" si="21"/>
        <v>1</v>
      </c>
      <c r="M458">
        <v>0</v>
      </c>
      <c r="N458">
        <v>21855</v>
      </c>
      <c r="O458" s="1">
        <f t="shared" si="22"/>
        <v>840.57692307692309</v>
      </c>
      <c r="P458" s="1">
        <f t="shared" si="23"/>
        <v>21014.423076923078</v>
      </c>
      <c r="Q458" s="1">
        <f>Table1[[#This Row],[Earned Basic Salary]]*20%</f>
        <v>4202.8846153846162</v>
      </c>
      <c r="R458" s="1">
        <f>Table1[[#This Row],[Earned Basic Salary]]*10%</f>
        <v>2101.4423076923081</v>
      </c>
      <c r="S458" s="1">
        <f>Table1[[#This Row],[Earned Basic Salary]]*12%</f>
        <v>2521.7307692307691</v>
      </c>
      <c r="T458" s="1">
        <f>200</f>
        <v>200</v>
      </c>
      <c r="U458" s="1">
        <f>Table1[[#This Row],[PF]]+Table1[[#This Row],[Professional Tax]]</f>
        <v>2721.7307692307691</v>
      </c>
      <c r="V458" s="1">
        <f>Table1[[#This Row],[Overtime Hours]]*200</f>
        <v>0</v>
      </c>
      <c r="W458" s="1">
        <f>Table1[[#This Row],[Earned Basic Salary]]+Table1[[#This Row],[HRA]]+Table1[[#This Row],[DA]]+Table1[[#This Row],[Overtime Pay]]</f>
        <v>27318.750000000004</v>
      </c>
      <c r="X458" s="1">
        <f>Table1[[#This Row],[Gross Salary]]-Table1[[#This Row],[Total Deduction]]</f>
        <v>24597.019230769234</v>
      </c>
      <c r="Y458" t="s">
        <v>37</v>
      </c>
      <c r="Z458" t="s">
        <v>38</v>
      </c>
      <c r="AA458" t="s">
        <v>2033</v>
      </c>
      <c r="AB458" t="s">
        <v>2034</v>
      </c>
    </row>
    <row r="459" spans="1:28" x14ac:dyDescent="0.3">
      <c r="A459" t="s">
        <v>2035</v>
      </c>
      <c r="B459" t="s">
        <v>1378</v>
      </c>
      <c r="C459">
        <v>48</v>
      </c>
      <c r="D459" t="s">
        <v>133</v>
      </c>
      <c r="E459" t="s">
        <v>32</v>
      </c>
      <c r="F459" t="s">
        <v>89</v>
      </c>
      <c r="G459" t="s">
        <v>2036</v>
      </c>
      <c r="H459" t="s">
        <v>35</v>
      </c>
      <c r="I459" t="s">
        <v>36</v>
      </c>
      <c r="J459">
        <v>26</v>
      </c>
      <c r="K459">
        <v>24</v>
      </c>
      <c r="L459">
        <f t="shared" si="21"/>
        <v>2</v>
      </c>
      <c r="M459">
        <v>10</v>
      </c>
      <c r="N459">
        <v>37187</v>
      </c>
      <c r="O459" s="1">
        <f t="shared" si="22"/>
        <v>1430.2692307692307</v>
      </c>
      <c r="P459" s="1">
        <f t="shared" si="23"/>
        <v>34326.461538461539</v>
      </c>
      <c r="Q459" s="1">
        <f>Table1[[#This Row],[Earned Basic Salary]]*20%</f>
        <v>6865.292307692308</v>
      </c>
      <c r="R459" s="1">
        <f>Table1[[#This Row],[Earned Basic Salary]]*10%</f>
        <v>3432.646153846154</v>
      </c>
      <c r="S459" s="1">
        <f>Table1[[#This Row],[Earned Basic Salary]]*12%</f>
        <v>4119.1753846153842</v>
      </c>
      <c r="T459" s="1">
        <f>200</f>
        <v>200</v>
      </c>
      <c r="U459" s="1">
        <f>Table1[[#This Row],[PF]]+Table1[[#This Row],[Professional Tax]]</f>
        <v>4319.1753846153842</v>
      </c>
      <c r="V459" s="1">
        <f>Table1[[#This Row],[Overtime Hours]]*200</f>
        <v>2000</v>
      </c>
      <c r="W459" s="1">
        <f>Table1[[#This Row],[Earned Basic Salary]]+Table1[[#This Row],[HRA]]+Table1[[#This Row],[DA]]+Table1[[#This Row],[Overtime Pay]]</f>
        <v>46624.4</v>
      </c>
      <c r="X459" s="1">
        <f>Table1[[#This Row],[Gross Salary]]-Table1[[#This Row],[Total Deduction]]</f>
        <v>42305.224615384621</v>
      </c>
      <c r="Y459" t="s">
        <v>37</v>
      </c>
      <c r="Z459" t="s">
        <v>95</v>
      </c>
      <c r="AA459" t="s">
        <v>2037</v>
      </c>
      <c r="AB459" t="s">
        <v>2038</v>
      </c>
    </row>
    <row r="460" spans="1:28" x14ac:dyDescent="0.3">
      <c r="A460" t="s">
        <v>2039</v>
      </c>
      <c r="B460" t="s">
        <v>1946</v>
      </c>
      <c r="C460">
        <v>51</v>
      </c>
      <c r="D460" t="s">
        <v>61</v>
      </c>
      <c r="E460" t="s">
        <v>54</v>
      </c>
      <c r="F460" t="s">
        <v>63</v>
      </c>
      <c r="G460" t="s">
        <v>2040</v>
      </c>
      <c r="H460" t="s">
        <v>35</v>
      </c>
      <c r="I460" t="s">
        <v>36</v>
      </c>
      <c r="J460">
        <v>26</v>
      </c>
      <c r="K460">
        <v>24</v>
      </c>
      <c r="L460">
        <f t="shared" si="21"/>
        <v>2</v>
      </c>
      <c r="M460">
        <v>3</v>
      </c>
      <c r="N460">
        <v>52862</v>
      </c>
      <c r="O460" s="1">
        <f t="shared" si="22"/>
        <v>2033.1538461538462</v>
      </c>
      <c r="P460" s="1">
        <f t="shared" si="23"/>
        <v>48795.692307692312</v>
      </c>
      <c r="Q460" s="1">
        <f>Table1[[#This Row],[Earned Basic Salary]]*20%</f>
        <v>9759.1384615384632</v>
      </c>
      <c r="R460" s="1">
        <f>Table1[[#This Row],[Earned Basic Salary]]*10%</f>
        <v>4879.5692307692316</v>
      </c>
      <c r="S460" s="1">
        <f>Table1[[#This Row],[Earned Basic Salary]]*12%</f>
        <v>5855.4830769230775</v>
      </c>
      <c r="T460" s="1">
        <f>200</f>
        <v>200</v>
      </c>
      <c r="U460" s="1">
        <f>Table1[[#This Row],[PF]]+Table1[[#This Row],[Professional Tax]]</f>
        <v>6055.4830769230775</v>
      </c>
      <c r="V460" s="1">
        <f>Table1[[#This Row],[Overtime Hours]]*200</f>
        <v>600</v>
      </c>
      <c r="W460" s="1">
        <f>Table1[[#This Row],[Earned Basic Salary]]+Table1[[#This Row],[HRA]]+Table1[[#This Row],[DA]]+Table1[[#This Row],[Overtime Pay]]</f>
        <v>64034.400000000001</v>
      </c>
      <c r="X460" s="1">
        <f>Table1[[#This Row],[Gross Salary]]-Table1[[#This Row],[Total Deduction]]</f>
        <v>57978.916923076926</v>
      </c>
      <c r="Y460" t="s">
        <v>37</v>
      </c>
      <c r="Z460" t="s">
        <v>95</v>
      </c>
      <c r="AA460" t="s">
        <v>2041</v>
      </c>
      <c r="AB460" t="s">
        <v>2042</v>
      </c>
    </row>
    <row r="461" spans="1:28" x14ac:dyDescent="0.3">
      <c r="A461" t="s">
        <v>2043</v>
      </c>
      <c r="B461" t="s">
        <v>1729</v>
      </c>
      <c r="C461">
        <v>47</v>
      </c>
      <c r="D461" t="s">
        <v>31</v>
      </c>
      <c r="E461" t="s">
        <v>62</v>
      </c>
      <c r="F461" t="s">
        <v>69</v>
      </c>
      <c r="G461" t="s">
        <v>629</v>
      </c>
      <c r="H461" t="s">
        <v>35</v>
      </c>
      <c r="I461" t="s">
        <v>36</v>
      </c>
      <c r="J461">
        <v>26</v>
      </c>
      <c r="K461">
        <v>22</v>
      </c>
      <c r="L461">
        <f t="shared" si="21"/>
        <v>4</v>
      </c>
      <c r="M461">
        <v>10</v>
      </c>
      <c r="N461">
        <v>60763</v>
      </c>
      <c r="O461" s="1">
        <f t="shared" si="22"/>
        <v>2337.0384615384614</v>
      </c>
      <c r="P461" s="1">
        <f t="shared" si="23"/>
        <v>51414.846153846149</v>
      </c>
      <c r="Q461" s="1">
        <f>Table1[[#This Row],[Earned Basic Salary]]*20%</f>
        <v>10282.969230769231</v>
      </c>
      <c r="R461" s="1">
        <f>Table1[[#This Row],[Earned Basic Salary]]*10%</f>
        <v>5141.4846153846156</v>
      </c>
      <c r="S461" s="1">
        <f>Table1[[#This Row],[Earned Basic Salary]]*12%</f>
        <v>6169.7815384615378</v>
      </c>
      <c r="T461" s="1">
        <f>200</f>
        <v>200</v>
      </c>
      <c r="U461" s="1">
        <f>Table1[[#This Row],[PF]]+Table1[[#This Row],[Professional Tax]]</f>
        <v>6369.7815384615378</v>
      </c>
      <c r="V461" s="1">
        <f>Table1[[#This Row],[Overtime Hours]]*200</f>
        <v>2000</v>
      </c>
      <c r="W461" s="1">
        <f>Table1[[#This Row],[Earned Basic Salary]]+Table1[[#This Row],[HRA]]+Table1[[#This Row],[DA]]+Table1[[#This Row],[Overtime Pay]]</f>
        <v>68839.299999999988</v>
      </c>
      <c r="X461" s="1">
        <f>Table1[[#This Row],[Gross Salary]]-Table1[[#This Row],[Total Deduction]]</f>
        <v>62469.51846153845</v>
      </c>
      <c r="Y461" t="s">
        <v>37</v>
      </c>
      <c r="Z461" t="s">
        <v>48</v>
      </c>
      <c r="AA461" t="s">
        <v>2044</v>
      </c>
      <c r="AB461" t="s">
        <v>2045</v>
      </c>
    </row>
    <row r="462" spans="1:28" x14ac:dyDescent="0.3">
      <c r="A462" t="s">
        <v>2046</v>
      </c>
      <c r="B462" t="s">
        <v>1473</v>
      </c>
      <c r="C462">
        <v>35</v>
      </c>
      <c r="D462" t="s">
        <v>44</v>
      </c>
      <c r="E462" t="s">
        <v>54</v>
      </c>
      <c r="F462" t="s">
        <v>33</v>
      </c>
      <c r="G462" t="s">
        <v>2047</v>
      </c>
      <c r="H462" t="s">
        <v>35</v>
      </c>
      <c r="I462" t="s">
        <v>36</v>
      </c>
      <c r="J462">
        <v>26</v>
      </c>
      <c r="K462">
        <v>24</v>
      </c>
      <c r="L462">
        <f t="shared" si="21"/>
        <v>2</v>
      </c>
      <c r="M462">
        <v>17</v>
      </c>
      <c r="N462">
        <v>69974</v>
      </c>
      <c r="O462" s="1">
        <f t="shared" si="22"/>
        <v>2691.3076923076924</v>
      </c>
      <c r="P462" s="1">
        <f t="shared" si="23"/>
        <v>64591.384615384617</v>
      </c>
      <c r="Q462" s="1">
        <f>Table1[[#This Row],[Earned Basic Salary]]*20%</f>
        <v>12918.276923076925</v>
      </c>
      <c r="R462" s="1">
        <f>Table1[[#This Row],[Earned Basic Salary]]*10%</f>
        <v>6459.1384615384623</v>
      </c>
      <c r="S462" s="1">
        <f>Table1[[#This Row],[Earned Basic Salary]]*12%</f>
        <v>7750.9661538461542</v>
      </c>
      <c r="T462" s="1">
        <f>200</f>
        <v>200</v>
      </c>
      <c r="U462" s="1">
        <f>Table1[[#This Row],[PF]]+Table1[[#This Row],[Professional Tax]]</f>
        <v>7950.9661538461542</v>
      </c>
      <c r="V462" s="1">
        <f>Table1[[#This Row],[Overtime Hours]]*200</f>
        <v>3400</v>
      </c>
      <c r="W462" s="1">
        <f>Table1[[#This Row],[Earned Basic Salary]]+Table1[[#This Row],[HRA]]+Table1[[#This Row],[DA]]+Table1[[#This Row],[Overtime Pay]]</f>
        <v>87368.8</v>
      </c>
      <c r="X462" s="1">
        <f>Table1[[#This Row],[Gross Salary]]-Table1[[#This Row],[Total Deduction]]</f>
        <v>79417.833846153851</v>
      </c>
      <c r="Y462" t="s">
        <v>37</v>
      </c>
      <c r="Z462" t="s">
        <v>48</v>
      </c>
      <c r="AA462" t="s">
        <v>2048</v>
      </c>
      <c r="AB462" t="s">
        <v>2049</v>
      </c>
    </row>
    <row r="463" spans="1:28" x14ac:dyDescent="0.3">
      <c r="A463" t="s">
        <v>2050</v>
      </c>
      <c r="B463" t="s">
        <v>470</v>
      </c>
      <c r="C463">
        <v>49</v>
      </c>
      <c r="D463" t="s">
        <v>133</v>
      </c>
      <c r="E463" t="s">
        <v>121</v>
      </c>
      <c r="F463" t="s">
        <v>63</v>
      </c>
      <c r="G463" t="s">
        <v>2051</v>
      </c>
      <c r="H463" t="s">
        <v>35</v>
      </c>
      <c r="I463" t="s">
        <v>36</v>
      </c>
      <c r="J463">
        <v>26</v>
      </c>
      <c r="K463">
        <v>25</v>
      </c>
      <c r="L463">
        <f t="shared" si="21"/>
        <v>1</v>
      </c>
      <c r="M463">
        <v>7</v>
      </c>
      <c r="N463">
        <v>73275</v>
      </c>
      <c r="O463" s="1">
        <f t="shared" si="22"/>
        <v>2818.2692307692309</v>
      </c>
      <c r="P463" s="1">
        <f t="shared" si="23"/>
        <v>70456.73076923078</v>
      </c>
      <c r="Q463" s="1">
        <f>Table1[[#This Row],[Earned Basic Salary]]*20%</f>
        <v>14091.346153846156</v>
      </c>
      <c r="R463" s="1">
        <f>Table1[[#This Row],[Earned Basic Salary]]*10%</f>
        <v>7045.673076923078</v>
      </c>
      <c r="S463" s="1">
        <f>Table1[[#This Row],[Earned Basic Salary]]*12%</f>
        <v>8454.8076923076933</v>
      </c>
      <c r="T463" s="1">
        <f>200</f>
        <v>200</v>
      </c>
      <c r="U463" s="1">
        <f>Table1[[#This Row],[PF]]+Table1[[#This Row],[Professional Tax]]</f>
        <v>8654.8076923076933</v>
      </c>
      <c r="V463" s="1">
        <f>Table1[[#This Row],[Overtime Hours]]*200</f>
        <v>1400</v>
      </c>
      <c r="W463" s="1">
        <f>Table1[[#This Row],[Earned Basic Salary]]+Table1[[#This Row],[HRA]]+Table1[[#This Row],[DA]]+Table1[[#This Row],[Overtime Pay]]</f>
        <v>92993.750000000015</v>
      </c>
      <c r="X463" s="1">
        <f>Table1[[#This Row],[Gross Salary]]-Table1[[#This Row],[Total Deduction]]</f>
        <v>84338.942307692327</v>
      </c>
      <c r="Y463" t="s">
        <v>37</v>
      </c>
      <c r="Z463" t="s">
        <v>38</v>
      </c>
      <c r="AA463" t="s">
        <v>2052</v>
      </c>
      <c r="AB463" t="s">
        <v>2053</v>
      </c>
    </row>
    <row r="464" spans="1:28" x14ac:dyDescent="0.3">
      <c r="A464" t="s">
        <v>2054</v>
      </c>
      <c r="B464" t="s">
        <v>2055</v>
      </c>
      <c r="C464">
        <v>44</v>
      </c>
      <c r="D464" t="s">
        <v>75</v>
      </c>
      <c r="E464" t="s">
        <v>62</v>
      </c>
      <c r="F464" t="s">
        <v>83</v>
      </c>
      <c r="G464" t="s">
        <v>2056</v>
      </c>
      <c r="H464" t="s">
        <v>35</v>
      </c>
      <c r="I464" t="s">
        <v>36</v>
      </c>
      <c r="J464">
        <v>26</v>
      </c>
      <c r="K464">
        <v>22</v>
      </c>
      <c r="L464">
        <f t="shared" si="21"/>
        <v>4</v>
      </c>
      <c r="M464">
        <v>3</v>
      </c>
      <c r="N464">
        <v>69151</v>
      </c>
      <c r="O464" s="1">
        <f t="shared" si="22"/>
        <v>2659.6538461538462</v>
      </c>
      <c r="P464" s="1">
        <f t="shared" si="23"/>
        <v>58512.384615384617</v>
      </c>
      <c r="Q464" s="1">
        <f>Table1[[#This Row],[Earned Basic Salary]]*20%</f>
        <v>11702.476923076923</v>
      </c>
      <c r="R464" s="1">
        <f>Table1[[#This Row],[Earned Basic Salary]]*10%</f>
        <v>5851.2384615384617</v>
      </c>
      <c r="S464" s="1">
        <f>Table1[[#This Row],[Earned Basic Salary]]*12%</f>
        <v>7021.4861538461537</v>
      </c>
      <c r="T464" s="1">
        <f>200</f>
        <v>200</v>
      </c>
      <c r="U464" s="1">
        <f>Table1[[#This Row],[PF]]+Table1[[#This Row],[Professional Tax]]</f>
        <v>7221.4861538461537</v>
      </c>
      <c r="V464" s="1">
        <f>Table1[[#This Row],[Overtime Hours]]*200</f>
        <v>600</v>
      </c>
      <c r="W464" s="1">
        <f>Table1[[#This Row],[Earned Basic Salary]]+Table1[[#This Row],[HRA]]+Table1[[#This Row],[DA]]+Table1[[#This Row],[Overtime Pay]]</f>
        <v>76666.100000000006</v>
      </c>
      <c r="X464" s="1">
        <f>Table1[[#This Row],[Gross Salary]]-Table1[[#This Row],[Total Deduction]]</f>
        <v>69444.61384615385</v>
      </c>
      <c r="Y464" t="s">
        <v>37</v>
      </c>
      <c r="Z464" t="s">
        <v>48</v>
      </c>
      <c r="AA464" t="s">
        <v>2057</v>
      </c>
      <c r="AB464" t="s">
        <v>2058</v>
      </c>
    </row>
    <row r="465" spans="1:28" x14ac:dyDescent="0.3">
      <c r="A465" t="s">
        <v>2059</v>
      </c>
      <c r="B465" t="s">
        <v>245</v>
      </c>
      <c r="C465">
        <v>52</v>
      </c>
      <c r="D465" t="s">
        <v>53</v>
      </c>
      <c r="E465" t="s">
        <v>82</v>
      </c>
      <c r="F465" t="s">
        <v>83</v>
      </c>
      <c r="G465" t="s">
        <v>2060</v>
      </c>
      <c r="H465" t="s">
        <v>35</v>
      </c>
      <c r="I465" t="s">
        <v>36</v>
      </c>
      <c r="J465">
        <v>26</v>
      </c>
      <c r="K465">
        <v>25</v>
      </c>
      <c r="L465">
        <f t="shared" si="21"/>
        <v>1</v>
      </c>
      <c r="M465">
        <v>1</v>
      </c>
      <c r="N465">
        <v>21476</v>
      </c>
      <c r="O465" s="1">
        <f t="shared" si="22"/>
        <v>826</v>
      </c>
      <c r="P465" s="1">
        <f t="shared" si="23"/>
        <v>20650</v>
      </c>
      <c r="Q465" s="1">
        <f>Table1[[#This Row],[Earned Basic Salary]]*20%</f>
        <v>4130</v>
      </c>
      <c r="R465" s="1">
        <f>Table1[[#This Row],[Earned Basic Salary]]*10%</f>
        <v>2065</v>
      </c>
      <c r="S465" s="1">
        <f>Table1[[#This Row],[Earned Basic Salary]]*12%</f>
        <v>2478</v>
      </c>
      <c r="T465" s="1">
        <f>200</f>
        <v>200</v>
      </c>
      <c r="U465" s="1">
        <f>Table1[[#This Row],[PF]]+Table1[[#This Row],[Professional Tax]]</f>
        <v>2678</v>
      </c>
      <c r="V465" s="1">
        <f>Table1[[#This Row],[Overtime Hours]]*200</f>
        <v>200</v>
      </c>
      <c r="W465" s="1">
        <f>Table1[[#This Row],[Earned Basic Salary]]+Table1[[#This Row],[HRA]]+Table1[[#This Row],[DA]]+Table1[[#This Row],[Overtime Pay]]</f>
        <v>27045</v>
      </c>
      <c r="X465" s="1">
        <f>Table1[[#This Row],[Gross Salary]]-Table1[[#This Row],[Total Deduction]]</f>
        <v>24367</v>
      </c>
      <c r="Y465" t="s">
        <v>37</v>
      </c>
      <c r="Z465" t="s">
        <v>95</v>
      </c>
      <c r="AA465" t="s">
        <v>2061</v>
      </c>
      <c r="AB465" t="s">
        <v>2062</v>
      </c>
    </row>
    <row r="466" spans="1:28" x14ac:dyDescent="0.3">
      <c r="A466" t="s">
        <v>2063</v>
      </c>
      <c r="B466" t="s">
        <v>265</v>
      </c>
      <c r="C466">
        <v>31</v>
      </c>
      <c r="D466" t="s">
        <v>81</v>
      </c>
      <c r="E466" t="s">
        <v>54</v>
      </c>
      <c r="F466" t="s">
        <v>46</v>
      </c>
      <c r="G466" t="s">
        <v>2064</v>
      </c>
      <c r="H466" t="s">
        <v>35</v>
      </c>
      <c r="I466" t="s">
        <v>36</v>
      </c>
      <c r="J466">
        <v>26</v>
      </c>
      <c r="K466">
        <v>24</v>
      </c>
      <c r="L466">
        <f t="shared" si="21"/>
        <v>2</v>
      </c>
      <c r="M466">
        <v>14</v>
      </c>
      <c r="N466">
        <v>61860</v>
      </c>
      <c r="O466" s="1">
        <f t="shared" si="22"/>
        <v>2379.2307692307691</v>
      </c>
      <c r="P466" s="1">
        <f t="shared" si="23"/>
        <v>57101.538461538454</v>
      </c>
      <c r="Q466" s="1">
        <f>Table1[[#This Row],[Earned Basic Salary]]*20%</f>
        <v>11420.307692307691</v>
      </c>
      <c r="R466" s="1">
        <f>Table1[[#This Row],[Earned Basic Salary]]*10%</f>
        <v>5710.1538461538457</v>
      </c>
      <c r="S466" s="1">
        <f>Table1[[#This Row],[Earned Basic Salary]]*12%</f>
        <v>6852.1846153846145</v>
      </c>
      <c r="T466" s="1">
        <f>200</f>
        <v>200</v>
      </c>
      <c r="U466" s="1">
        <f>Table1[[#This Row],[PF]]+Table1[[#This Row],[Professional Tax]]</f>
        <v>7052.1846153846145</v>
      </c>
      <c r="V466" s="1">
        <f>Table1[[#This Row],[Overtime Hours]]*200</f>
        <v>2800</v>
      </c>
      <c r="W466" s="1">
        <f>Table1[[#This Row],[Earned Basic Salary]]+Table1[[#This Row],[HRA]]+Table1[[#This Row],[DA]]+Table1[[#This Row],[Overtime Pay]]</f>
        <v>77031.999999999985</v>
      </c>
      <c r="X466" s="1">
        <f>Table1[[#This Row],[Gross Salary]]-Table1[[#This Row],[Total Deduction]]</f>
        <v>69979.815384615373</v>
      </c>
      <c r="Y466" t="s">
        <v>37</v>
      </c>
      <c r="Z466" t="s">
        <v>48</v>
      </c>
      <c r="AA466" t="s">
        <v>2065</v>
      </c>
      <c r="AB466" t="s">
        <v>2066</v>
      </c>
    </row>
    <row r="467" spans="1:28" x14ac:dyDescent="0.3">
      <c r="A467" t="s">
        <v>2067</v>
      </c>
      <c r="B467" t="s">
        <v>1868</v>
      </c>
      <c r="C467">
        <v>36</v>
      </c>
      <c r="D467" t="s">
        <v>127</v>
      </c>
      <c r="E467" t="s">
        <v>45</v>
      </c>
      <c r="F467" t="s">
        <v>33</v>
      </c>
      <c r="G467" t="s">
        <v>2068</v>
      </c>
      <c r="H467" t="s">
        <v>35</v>
      </c>
      <c r="I467" t="s">
        <v>36</v>
      </c>
      <c r="J467">
        <v>26</v>
      </c>
      <c r="K467">
        <v>23</v>
      </c>
      <c r="L467">
        <f t="shared" si="21"/>
        <v>3</v>
      </c>
      <c r="M467">
        <v>2</v>
      </c>
      <c r="N467">
        <v>73720</v>
      </c>
      <c r="O467" s="1">
        <f t="shared" si="22"/>
        <v>2835.3846153846152</v>
      </c>
      <c r="P467" s="1">
        <f t="shared" si="23"/>
        <v>65213.846153846149</v>
      </c>
      <c r="Q467" s="1">
        <f>Table1[[#This Row],[Earned Basic Salary]]*20%</f>
        <v>13042.76923076923</v>
      </c>
      <c r="R467" s="1">
        <f>Table1[[#This Row],[Earned Basic Salary]]*10%</f>
        <v>6521.3846153846152</v>
      </c>
      <c r="S467" s="1">
        <f>Table1[[#This Row],[Earned Basic Salary]]*12%</f>
        <v>7825.6615384615379</v>
      </c>
      <c r="T467" s="1">
        <f>200</f>
        <v>200</v>
      </c>
      <c r="U467" s="1">
        <f>Table1[[#This Row],[PF]]+Table1[[#This Row],[Professional Tax]]</f>
        <v>8025.6615384615379</v>
      </c>
      <c r="V467" s="1">
        <f>Table1[[#This Row],[Overtime Hours]]*200</f>
        <v>400</v>
      </c>
      <c r="W467" s="1">
        <f>Table1[[#This Row],[Earned Basic Salary]]+Table1[[#This Row],[HRA]]+Table1[[#This Row],[DA]]+Table1[[#This Row],[Overtime Pay]]</f>
        <v>85177.999999999985</v>
      </c>
      <c r="X467" s="1">
        <f>Table1[[#This Row],[Gross Salary]]-Table1[[#This Row],[Total Deduction]]</f>
        <v>77152.338461538442</v>
      </c>
      <c r="Y467" t="s">
        <v>37</v>
      </c>
      <c r="Z467" t="s">
        <v>95</v>
      </c>
      <c r="AA467" t="s">
        <v>2069</v>
      </c>
      <c r="AB467" t="s">
        <v>2070</v>
      </c>
    </row>
    <row r="468" spans="1:28" x14ac:dyDescent="0.3">
      <c r="A468" t="s">
        <v>2071</v>
      </c>
      <c r="B468" t="s">
        <v>255</v>
      </c>
      <c r="C468">
        <v>29</v>
      </c>
      <c r="D468" t="s">
        <v>127</v>
      </c>
      <c r="E468" t="s">
        <v>121</v>
      </c>
      <c r="F468" t="s">
        <v>83</v>
      </c>
      <c r="G468" t="s">
        <v>2072</v>
      </c>
      <c r="H468" t="s">
        <v>35</v>
      </c>
      <c r="I468" t="s">
        <v>36</v>
      </c>
      <c r="J468">
        <v>26</v>
      </c>
      <c r="K468">
        <v>22</v>
      </c>
      <c r="L468">
        <f t="shared" si="21"/>
        <v>4</v>
      </c>
      <c r="M468">
        <v>10</v>
      </c>
      <c r="N468">
        <v>76505</v>
      </c>
      <c r="O468" s="1">
        <f t="shared" si="22"/>
        <v>2942.5</v>
      </c>
      <c r="P468" s="1">
        <f t="shared" si="23"/>
        <v>64735</v>
      </c>
      <c r="Q468" s="1">
        <f>Table1[[#This Row],[Earned Basic Salary]]*20%</f>
        <v>12947</v>
      </c>
      <c r="R468" s="1">
        <f>Table1[[#This Row],[Earned Basic Salary]]*10%</f>
        <v>6473.5</v>
      </c>
      <c r="S468" s="1">
        <f>Table1[[#This Row],[Earned Basic Salary]]*12%</f>
        <v>7768.2</v>
      </c>
      <c r="T468" s="1">
        <f>200</f>
        <v>200</v>
      </c>
      <c r="U468" s="1">
        <f>Table1[[#This Row],[PF]]+Table1[[#This Row],[Professional Tax]]</f>
        <v>7968.2</v>
      </c>
      <c r="V468" s="1">
        <f>Table1[[#This Row],[Overtime Hours]]*200</f>
        <v>2000</v>
      </c>
      <c r="W468" s="1">
        <f>Table1[[#This Row],[Earned Basic Salary]]+Table1[[#This Row],[HRA]]+Table1[[#This Row],[DA]]+Table1[[#This Row],[Overtime Pay]]</f>
        <v>86155.5</v>
      </c>
      <c r="X468" s="1">
        <f>Table1[[#This Row],[Gross Salary]]-Table1[[#This Row],[Total Deduction]]</f>
        <v>78187.3</v>
      </c>
      <c r="Y468" t="s">
        <v>37</v>
      </c>
      <c r="Z468" t="s">
        <v>95</v>
      </c>
      <c r="AA468" t="s">
        <v>2073</v>
      </c>
      <c r="AB468" t="s">
        <v>2074</v>
      </c>
    </row>
    <row r="469" spans="1:28" x14ac:dyDescent="0.3">
      <c r="A469" t="s">
        <v>2075</v>
      </c>
      <c r="B469" t="s">
        <v>1040</v>
      </c>
      <c r="C469">
        <v>47</v>
      </c>
      <c r="D469" t="s">
        <v>81</v>
      </c>
      <c r="E469" t="s">
        <v>32</v>
      </c>
      <c r="F469" t="s">
        <v>89</v>
      </c>
      <c r="G469" t="s">
        <v>1507</v>
      </c>
      <c r="H469" t="s">
        <v>35</v>
      </c>
      <c r="I469" t="s">
        <v>36</v>
      </c>
      <c r="J469">
        <v>26</v>
      </c>
      <c r="K469">
        <v>25</v>
      </c>
      <c r="L469">
        <f t="shared" si="21"/>
        <v>1</v>
      </c>
      <c r="M469">
        <v>12</v>
      </c>
      <c r="N469">
        <v>48719</v>
      </c>
      <c r="O469" s="1">
        <f t="shared" si="22"/>
        <v>1873.8076923076924</v>
      </c>
      <c r="P469" s="1">
        <f t="shared" si="23"/>
        <v>46845.192307692312</v>
      </c>
      <c r="Q469" s="1">
        <f>Table1[[#This Row],[Earned Basic Salary]]*20%</f>
        <v>9369.0384615384628</v>
      </c>
      <c r="R469" s="1">
        <f>Table1[[#This Row],[Earned Basic Salary]]*10%</f>
        <v>4684.5192307692314</v>
      </c>
      <c r="S469" s="1">
        <f>Table1[[#This Row],[Earned Basic Salary]]*12%</f>
        <v>5621.4230769230771</v>
      </c>
      <c r="T469" s="1">
        <f>200</f>
        <v>200</v>
      </c>
      <c r="U469" s="1">
        <f>Table1[[#This Row],[PF]]+Table1[[#This Row],[Professional Tax]]</f>
        <v>5821.4230769230771</v>
      </c>
      <c r="V469" s="1">
        <f>Table1[[#This Row],[Overtime Hours]]*200</f>
        <v>2400</v>
      </c>
      <c r="W469" s="1">
        <f>Table1[[#This Row],[Earned Basic Salary]]+Table1[[#This Row],[HRA]]+Table1[[#This Row],[DA]]+Table1[[#This Row],[Overtime Pay]]</f>
        <v>63298.750000000007</v>
      </c>
      <c r="X469" s="1">
        <f>Table1[[#This Row],[Gross Salary]]-Table1[[#This Row],[Total Deduction]]</f>
        <v>57477.326923076929</v>
      </c>
      <c r="Y469" t="s">
        <v>37</v>
      </c>
      <c r="Z469" t="s">
        <v>106</v>
      </c>
      <c r="AA469" t="s">
        <v>2076</v>
      </c>
      <c r="AB469" t="s">
        <v>2077</v>
      </c>
    </row>
    <row r="470" spans="1:28" x14ac:dyDescent="0.3">
      <c r="A470" t="s">
        <v>2078</v>
      </c>
      <c r="B470" t="s">
        <v>2079</v>
      </c>
      <c r="C470">
        <v>53</v>
      </c>
      <c r="D470" t="s">
        <v>53</v>
      </c>
      <c r="E470" t="s">
        <v>82</v>
      </c>
      <c r="F470" t="s">
        <v>83</v>
      </c>
      <c r="G470" t="s">
        <v>2080</v>
      </c>
      <c r="H470" t="s">
        <v>35</v>
      </c>
      <c r="I470" t="s">
        <v>36</v>
      </c>
      <c r="J470">
        <v>26</v>
      </c>
      <c r="K470">
        <v>21</v>
      </c>
      <c r="L470">
        <f t="shared" si="21"/>
        <v>5</v>
      </c>
      <c r="M470">
        <v>1</v>
      </c>
      <c r="N470">
        <v>79282</v>
      </c>
      <c r="O470" s="1">
        <f t="shared" si="22"/>
        <v>3049.3076923076924</v>
      </c>
      <c r="P470" s="1">
        <f t="shared" si="23"/>
        <v>64035.461538461539</v>
      </c>
      <c r="Q470" s="1">
        <f>Table1[[#This Row],[Earned Basic Salary]]*20%</f>
        <v>12807.092307692308</v>
      </c>
      <c r="R470" s="1">
        <f>Table1[[#This Row],[Earned Basic Salary]]*10%</f>
        <v>6403.5461538461541</v>
      </c>
      <c r="S470" s="1">
        <f>Table1[[#This Row],[Earned Basic Salary]]*12%</f>
        <v>7684.2553846153842</v>
      </c>
      <c r="T470" s="1">
        <f>200</f>
        <v>200</v>
      </c>
      <c r="U470" s="1">
        <f>Table1[[#This Row],[PF]]+Table1[[#This Row],[Professional Tax]]</f>
        <v>7884.2553846153842</v>
      </c>
      <c r="V470" s="1">
        <f>Table1[[#This Row],[Overtime Hours]]*200</f>
        <v>200</v>
      </c>
      <c r="W470" s="1">
        <f>Table1[[#This Row],[Earned Basic Salary]]+Table1[[#This Row],[HRA]]+Table1[[#This Row],[DA]]+Table1[[#This Row],[Overtime Pay]]</f>
        <v>83446.100000000006</v>
      </c>
      <c r="X470" s="1">
        <f>Table1[[#This Row],[Gross Salary]]-Table1[[#This Row],[Total Deduction]]</f>
        <v>75561.844615384616</v>
      </c>
      <c r="Y470" t="s">
        <v>37</v>
      </c>
      <c r="Z470" t="s">
        <v>38</v>
      </c>
      <c r="AA470" t="s">
        <v>2081</v>
      </c>
      <c r="AB470" t="s">
        <v>2082</v>
      </c>
    </row>
    <row r="471" spans="1:28" x14ac:dyDescent="0.3">
      <c r="A471" t="s">
        <v>2083</v>
      </c>
      <c r="B471" t="s">
        <v>110</v>
      </c>
      <c r="C471">
        <v>46</v>
      </c>
      <c r="D471" t="s">
        <v>127</v>
      </c>
      <c r="E471" t="s">
        <v>62</v>
      </c>
      <c r="F471" t="s">
        <v>83</v>
      </c>
      <c r="G471" t="s">
        <v>818</v>
      </c>
      <c r="H471" t="s">
        <v>35</v>
      </c>
      <c r="I471" t="s">
        <v>36</v>
      </c>
      <c r="J471">
        <v>26</v>
      </c>
      <c r="K471">
        <v>23</v>
      </c>
      <c r="L471">
        <f t="shared" si="21"/>
        <v>3</v>
      </c>
      <c r="M471">
        <v>0</v>
      </c>
      <c r="N471">
        <v>31736</v>
      </c>
      <c r="O471" s="1">
        <f t="shared" si="22"/>
        <v>1220.6153846153845</v>
      </c>
      <c r="P471" s="1">
        <f t="shared" si="23"/>
        <v>28074.153846153844</v>
      </c>
      <c r="Q471" s="1">
        <f>Table1[[#This Row],[Earned Basic Salary]]*20%</f>
        <v>5614.830769230769</v>
      </c>
      <c r="R471" s="1">
        <f>Table1[[#This Row],[Earned Basic Salary]]*10%</f>
        <v>2807.4153846153845</v>
      </c>
      <c r="S471" s="1">
        <f>Table1[[#This Row],[Earned Basic Salary]]*12%</f>
        <v>3368.8984615384611</v>
      </c>
      <c r="T471" s="1">
        <f>200</f>
        <v>200</v>
      </c>
      <c r="U471" s="1">
        <f>Table1[[#This Row],[PF]]+Table1[[#This Row],[Professional Tax]]</f>
        <v>3568.8984615384611</v>
      </c>
      <c r="V471" s="1">
        <f>Table1[[#This Row],[Overtime Hours]]*200</f>
        <v>0</v>
      </c>
      <c r="W471" s="1">
        <f>Table1[[#This Row],[Earned Basic Salary]]+Table1[[#This Row],[HRA]]+Table1[[#This Row],[DA]]+Table1[[#This Row],[Overtime Pay]]</f>
        <v>36496.400000000001</v>
      </c>
      <c r="X471" s="1">
        <f>Table1[[#This Row],[Gross Salary]]-Table1[[#This Row],[Total Deduction]]</f>
        <v>32927.50153846154</v>
      </c>
      <c r="Y471" t="s">
        <v>37</v>
      </c>
      <c r="Z471" t="s">
        <v>48</v>
      </c>
      <c r="AA471" t="s">
        <v>2084</v>
      </c>
      <c r="AB471" t="s">
        <v>2085</v>
      </c>
    </row>
    <row r="472" spans="1:28" x14ac:dyDescent="0.3">
      <c r="A472" t="s">
        <v>2086</v>
      </c>
      <c r="B472" t="s">
        <v>173</v>
      </c>
      <c r="C472">
        <v>40</v>
      </c>
      <c r="D472" t="s">
        <v>133</v>
      </c>
      <c r="E472" t="s">
        <v>32</v>
      </c>
      <c r="F472" t="s">
        <v>69</v>
      </c>
      <c r="G472" t="s">
        <v>1421</v>
      </c>
      <c r="H472" t="s">
        <v>35</v>
      </c>
      <c r="I472" t="s">
        <v>36</v>
      </c>
      <c r="J472">
        <v>26</v>
      </c>
      <c r="K472">
        <v>25</v>
      </c>
      <c r="L472">
        <f t="shared" si="21"/>
        <v>1</v>
      </c>
      <c r="M472">
        <v>4</v>
      </c>
      <c r="N472">
        <v>42856</v>
      </c>
      <c r="O472" s="1">
        <f t="shared" si="22"/>
        <v>1648.3076923076924</v>
      </c>
      <c r="P472" s="1">
        <f t="shared" si="23"/>
        <v>41207.692307692312</v>
      </c>
      <c r="Q472" s="1">
        <f>Table1[[#This Row],[Earned Basic Salary]]*20%</f>
        <v>8241.5384615384628</v>
      </c>
      <c r="R472" s="1">
        <f>Table1[[#This Row],[Earned Basic Salary]]*10%</f>
        <v>4120.7692307692314</v>
      </c>
      <c r="S472" s="1">
        <f>Table1[[#This Row],[Earned Basic Salary]]*12%</f>
        <v>4944.9230769230771</v>
      </c>
      <c r="T472" s="1">
        <f>200</f>
        <v>200</v>
      </c>
      <c r="U472" s="1">
        <f>Table1[[#This Row],[PF]]+Table1[[#This Row],[Professional Tax]]</f>
        <v>5144.9230769230771</v>
      </c>
      <c r="V472" s="1">
        <f>Table1[[#This Row],[Overtime Hours]]*200</f>
        <v>800</v>
      </c>
      <c r="W472" s="1">
        <f>Table1[[#This Row],[Earned Basic Salary]]+Table1[[#This Row],[HRA]]+Table1[[#This Row],[DA]]+Table1[[#This Row],[Overtime Pay]]</f>
        <v>54370.000000000007</v>
      </c>
      <c r="X472" s="1">
        <f>Table1[[#This Row],[Gross Salary]]-Table1[[#This Row],[Total Deduction]]</f>
        <v>49225.076923076929</v>
      </c>
      <c r="Y472" t="s">
        <v>37</v>
      </c>
      <c r="Z472" t="s">
        <v>106</v>
      </c>
      <c r="AA472" t="s">
        <v>2087</v>
      </c>
      <c r="AB472" t="s">
        <v>2088</v>
      </c>
    </row>
    <row r="473" spans="1:28" x14ac:dyDescent="0.3">
      <c r="A473" t="s">
        <v>2089</v>
      </c>
      <c r="B473" t="s">
        <v>362</v>
      </c>
      <c r="C473">
        <v>45</v>
      </c>
      <c r="D473" t="s">
        <v>133</v>
      </c>
      <c r="E473" t="s">
        <v>62</v>
      </c>
      <c r="F473" t="s">
        <v>89</v>
      </c>
      <c r="G473" t="s">
        <v>2090</v>
      </c>
      <c r="H473" t="s">
        <v>35</v>
      </c>
      <c r="I473" t="s">
        <v>36</v>
      </c>
      <c r="J473">
        <v>26</v>
      </c>
      <c r="K473">
        <v>26</v>
      </c>
      <c r="L473">
        <f t="shared" si="21"/>
        <v>0</v>
      </c>
      <c r="M473">
        <v>16</v>
      </c>
      <c r="N473">
        <v>60391</v>
      </c>
      <c r="O473" s="1">
        <f t="shared" si="22"/>
        <v>2322.7307692307691</v>
      </c>
      <c r="P473" s="1">
        <f t="shared" si="23"/>
        <v>60390.999999999993</v>
      </c>
      <c r="Q473" s="1">
        <f>Table1[[#This Row],[Earned Basic Salary]]*20%</f>
        <v>12078.199999999999</v>
      </c>
      <c r="R473" s="1">
        <f>Table1[[#This Row],[Earned Basic Salary]]*10%</f>
        <v>6039.0999999999995</v>
      </c>
      <c r="S473" s="1">
        <f>Table1[[#This Row],[Earned Basic Salary]]*12%</f>
        <v>7246.9199999999992</v>
      </c>
      <c r="T473" s="1">
        <f>200</f>
        <v>200</v>
      </c>
      <c r="U473" s="1">
        <f>Table1[[#This Row],[PF]]+Table1[[#This Row],[Professional Tax]]</f>
        <v>7446.9199999999992</v>
      </c>
      <c r="V473" s="1">
        <f>Table1[[#This Row],[Overtime Hours]]*200</f>
        <v>3200</v>
      </c>
      <c r="W473" s="1">
        <f>Table1[[#This Row],[Earned Basic Salary]]+Table1[[#This Row],[HRA]]+Table1[[#This Row],[DA]]+Table1[[#This Row],[Overtime Pay]]</f>
        <v>81708.3</v>
      </c>
      <c r="X473" s="1">
        <f>Table1[[#This Row],[Gross Salary]]-Table1[[#This Row],[Total Deduction]]</f>
        <v>74261.38</v>
      </c>
      <c r="Y473" t="s">
        <v>37</v>
      </c>
      <c r="Z473" t="s">
        <v>48</v>
      </c>
      <c r="AA473" t="s">
        <v>2091</v>
      </c>
      <c r="AB473" t="s">
        <v>2092</v>
      </c>
    </row>
    <row r="474" spans="1:28" x14ac:dyDescent="0.3">
      <c r="A474" t="s">
        <v>2093</v>
      </c>
      <c r="B474" t="s">
        <v>430</v>
      </c>
      <c r="C474">
        <v>29</v>
      </c>
      <c r="D474" t="s">
        <v>127</v>
      </c>
      <c r="E474" t="s">
        <v>82</v>
      </c>
      <c r="F474" t="s">
        <v>89</v>
      </c>
      <c r="G474" t="s">
        <v>2094</v>
      </c>
      <c r="H474" t="s">
        <v>35</v>
      </c>
      <c r="I474" t="s">
        <v>36</v>
      </c>
      <c r="J474">
        <v>26</v>
      </c>
      <c r="K474">
        <v>24</v>
      </c>
      <c r="L474">
        <f t="shared" si="21"/>
        <v>2</v>
      </c>
      <c r="M474">
        <v>14</v>
      </c>
      <c r="N474">
        <v>71249</v>
      </c>
      <c r="O474" s="1">
        <f t="shared" si="22"/>
        <v>2740.3461538461538</v>
      </c>
      <c r="P474" s="1">
        <f t="shared" si="23"/>
        <v>65768.307692307688</v>
      </c>
      <c r="Q474" s="1">
        <f>Table1[[#This Row],[Earned Basic Salary]]*20%</f>
        <v>13153.661538461538</v>
      </c>
      <c r="R474" s="1">
        <f>Table1[[#This Row],[Earned Basic Salary]]*10%</f>
        <v>6576.830769230769</v>
      </c>
      <c r="S474" s="1">
        <f>Table1[[#This Row],[Earned Basic Salary]]*12%</f>
        <v>7892.1969230769218</v>
      </c>
      <c r="T474" s="1">
        <f>200</f>
        <v>200</v>
      </c>
      <c r="U474" s="1">
        <f>Table1[[#This Row],[PF]]+Table1[[#This Row],[Professional Tax]]</f>
        <v>8092.1969230769218</v>
      </c>
      <c r="V474" s="1">
        <f>Table1[[#This Row],[Overtime Hours]]*200</f>
        <v>2800</v>
      </c>
      <c r="W474" s="1">
        <f>Table1[[#This Row],[Earned Basic Salary]]+Table1[[#This Row],[HRA]]+Table1[[#This Row],[DA]]+Table1[[#This Row],[Overtime Pay]]</f>
        <v>88298.8</v>
      </c>
      <c r="X474" s="1">
        <f>Table1[[#This Row],[Gross Salary]]-Table1[[#This Row],[Total Deduction]]</f>
        <v>80206.603076923086</v>
      </c>
      <c r="Y474" t="s">
        <v>37</v>
      </c>
      <c r="Z474" t="s">
        <v>38</v>
      </c>
      <c r="AA474" t="s">
        <v>2095</v>
      </c>
      <c r="AB474" t="s">
        <v>2096</v>
      </c>
    </row>
    <row r="475" spans="1:28" x14ac:dyDescent="0.3">
      <c r="A475" t="s">
        <v>2097</v>
      </c>
      <c r="B475" t="s">
        <v>589</v>
      </c>
      <c r="C475">
        <v>28</v>
      </c>
      <c r="D475" t="s">
        <v>61</v>
      </c>
      <c r="E475" t="s">
        <v>32</v>
      </c>
      <c r="F475" t="s">
        <v>63</v>
      </c>
      <c r="G475" t="s">
        <v>2098</v>
      </c>
      <c r="H475" t="s">
        <v>35</v>
      </c>
      <c r="I475" t="s">
        <v>36</v>
      </c>
      <c r="J475">
        <v>26</v>
      </c>
      <c r="K475">
        <v>21</v>
      </c>
      <c r="L475">
        <f t="shared" si="21"/>
        <v>5</v>
      </c>
      <c r="M475">
        <v>4</v>
      </c>
      <c r="N475">
        <v>20320</v>
      </c>
      <c r="O475" s="1">
        <f t="shared" si="22"/>
        <v>781.53846153846155</v>
      </c>
      <c r="P475" s="1">
        <f t="shared" si="23"/>
        <v>16412.307692307691</v>
      </c>
      <c r="Q475" s="1">
        <f>Table1[[#This Row],[Earned Basic Salary]]*20%</f>
        <v>3282.4615384615386</v>
      </c>
      <c r="R475" s="1">
        <f>Table1[[#This Row],[Earned Basic Salary]]*10%</f>
        <v>1641.2307692307693</v>
      </c>
      <c r="S475" s="1">
        <f>Table1[[#This Row],[Earned Basic Salary]]*12%</f>
        <v>1969.476923076923</v>
      </c>
      <c r="T475" s="1">
        <f>200</f>
        <v>200</v>
      </c>
      <c r="U475" s="1">
        <f>Table1[[#This Row],[PF]]+Table1[[#This Row],[Professional Tax]]</f>
        <v>2169.476923076923</v>
      </c>
      <c r="V475" s="1">
        <f>Table1[[#This Row],[Overtime Hours]]*200</f>
        <v>800</v>
      </c>
      <c r="W475" s="1">
        <f>Table1[[#This Row],[Earned Basic Salary]]+Table1[[#This Row],[HRA]]+Table1[[#This Row],[DA]]+Table1[[#This Row],[Overtime Pay]]</f>
        <v>22136</v>
      </c>
      <c r="X475" s="1">
        <f>Table1[[#This Row],[Gross Salary]]-Table1[[#This Row],[Total Deduction]]</f>
        <v>19966.523076923077</v>
      </c>
      <c r="Y475" t="s">
        <v>37</v>
      </c>
      <c r="Z475" t="s">
        <v>38</v>
      </c>
      <c r="AA475" t="s">
        <v>2099</v>
      </c>
      <c r="AB475" t="s">
        <v>2100</v>
      </c>
    </row>
    <row r="476" spans="1:28" x14ac:dyDescent="0.3">
      <c r="A476" t="s">
        <v>2101</v>
      </c>
      <c r="B476" t="s">
        <v>300</v>
      </c>
      <c r="C476">
        <v>30</v>
      </c>
      <c r="D476" t="s">
        <v>75</v>
      </c>
      <c r="E476" t="s">
        <v>54</v>
      </c>
      <c r="F476" t="s">
        <v>83</v>
      </c>
      <c r="G476" t="s">
        <v>2102</v>
      </c>
      <c r="H476" t="s">
        <v>35</v>
      </c>
      <c r="I476" t="s">
        <v>36</v>
      </c>
      <c r="J476">
        <v>26</v>
      </c>
      <c r="K476">
        <v>22</v>
      </c>
      <c r="L476">
        <f t="shared" si="21"/>
        <v>4</v>
      </c>
      <c r="M476">
        <v>18</v>
      </c>
      <c r="N476">
        <v>59091</v>
      </c>
      <c r="O476" s="1">
        <f t="shared" si="22"/>
        <v>2272.7307692307691</v>
      </c>
      <c r="P476" s="1">
        <f t="shared" si="23"/>
        <v>50000.076923076922</v>
      </c>
      <c r="Q476" s="1">
        <f>Table1[[#This Row],[Earned Basic Salary]]*20%</f>
        <v>10000.015384615384</v>
      </c>
      <c r="R476" s="1">
        <f>Table1[[#This Row],[Earned Basic Salary]]*10%</f>
        <v>5000.0076923076922</v>
      </c>
      <c r="S476" s="1">
        <f>Table1[[#This Row],[Earned Basic Salary]]*12%</f>
        <v>6000.0092307692303</v>
      </c>
      <c r="T476" s="1">
        <f>200</f>
        <v>200</v>
      </c>
      <c r="U476" s="1">
        <f>Table1[[#This Row],[PF]]+Table1[[#This Row],[Professional Tax]]</f>
        <v>6200.0092307692303</v>
      </c>
      <c r="V476" s="1">
        <f>Table1[[#This Row],[Overtime Hours]]*200</f>
        <v>3600</v>
      </c>
      <c r="W476" s="1">
        <f>Table1[[#This Row],[Earned Basic Salary]]+Table1[[#This Row],[HRA]]+Table1[[#This Row],[DA]]+Table1[[#This Row],[Overtime Pay]]</f>
        <v>68600.100000000006</v>
      </c>
      <c r="X476" s="1">
        <f>Table1[[#This Row],[Gross Salary]]-Table1[[#This Row],[Total Deduction]]</f>
        <v>62400.090769230774</v>
      </c>
      <c r="Y476" t="s">
        <v>37</v>
      </c>
      <c r="Z476" t="s">
        <v>95</v>
      </c>
      <c r="AA476" t="s">
        <v>2103</v>
      </c>
      <c r="AB476" t="s">
        <v>2104</v>
      </c>
    </row>
    <row r="477" spans="1:28" x14ac:dyDescent="0.3">
      <c r="A477" t="s">
        <v>2105</v>
      </c>
      <c r="B477" t="s">
        <v>1149</v>
      </c>
      <c r="C477">
        <v>31</v>
      </c>
      <c r="D477" t="s">
        <v>81</v>
      </c>
      <c r="E477" t="s">
        <v>62</v>
      </c>
      <c r="F477" t="s">
        <v>46</v>
      </c>
      <c r="G477" t="s">
        <v>2106</v>
      </c>
      <c r="H477" t="s">
        <v>35</v>
      </c>
      <c r="I477" t="s">
        <v>36</v>
      </c>
      <c r="J477">
        <v>26</v>
      </c>
      <c r="K477">
        <v>22</v>
      </c>
      <c r="L477">
        <f t="shared" si="21"/>
        <v>4</v>
      </c>
      <c r="M477">
        <v>8</v>
      </c>
      <c r="N477">
        <v>36781</v>
      </c>
      <c r="O477" s="1">
        <f t="shared" si="22"/>
        <v>1414.6538461538462</v>
      </c>
      <c r="P477" s="1">
        <f t="shared" si="23"/>
        <v>31122.384615384617</v>
      </c>
      <c r="Q477" s="1">
        <f>Table1[[#This Row],[Earned Basic Salary]]*20%</f>
        <v>6224.4769230769234</v>
      </c>
      <c r="R477" s="1">
        <f>Table1[[#This Row],[Earned Basic Salary]]*10%</f>
        <v>3112.2384615384617</v>
      </c>
      <c r="S477" s="1">
        <f>Table1[[#This Row],[Earned Basic Salary]]*12%</f>
        <v>3734.686153846154</v>
      </c>
      <c r="T477" s="1">
        <f>200</f>
        <v>200</v>
      </c>
      <c r="U477" s="1">
        <f>Table1[[#This Row],[PF]]+Table1[[#This Row],[Professional Tax]]</f>
        <v>3934.686153846154</v>
      </c>
      <c r="V477" s="1">
        <f>Table1[[#This Row],[Overtime Hours]]*200</f>
        <v>1600</v>
      </c>
      <c r="W477" s="1">
        <f>Table1[[#This Row],[Earned Basic Salary]]+Table1[[#This Row],[HRA]]+Table1[[#This Row],[DA]]+Table1[[#This Row],[Overtime Pay]]</f>
        <v>42059.100000000006</v>
      </c>
      <c r="X477" s="1">
        <f>Table1[[#This Row],[Gross Salary]]-Table1[[#This Row],[Total Deduction]]</f>
        <v>38124.413846153853</v>
      </c>
      <c r="Y477" t="s">
        <v>37</v>
      </c>
      <c r="Z477" t="s">
        <v>38</v>
      </c>
      <c r="AA477" t="s">
        <v>2107</v>
      </c>
      <c r="AB477" t="s">
        <v>2108</v>
      </c>
    </row>
    <row r="478" spans="1:28" x14ac:dyDescent="0.3">
      <c r="A478" t="s">
        <v>2109</v>
      </c>
      <c r="B478" t="s">
        <v>353</v>
      </c>
      <c r="C478">
        <v>22</v>
      </c>
      <c r="D478" t="s">
        <v>31</v>
      </c>
      <c r="E478" t="s">
        <v>82</v>
      </c>
      <c r="F478" t="s">
        <v>63</v>
      </c>
      <c r="G478" t="s">
        <v>2110</v>
      </c>
      <c r="H478" t="s">
        <v>35</v>
      </c>
      <c r="I478" t="s">
        <v>36</v>
      </c>
      <c r="J478">
        <v>26</v>
      </c>
      <c r="K478">
        <v>25</v>
      </c>
      <c r="L478">
        <f t="shared" si="21"/>
        <v>1</v>
      </c>
      <c r="M478">
        <v>11</v>
      </c>
      <c r="N478">
        <v>18995</v>
      </c>
      <c r="O478" s="1">
        <f t="shared" si="22"/>
        <v>730.57692307692309</v>
      </c>
      <c r="P478" s="1">
        <f t="shared" si="23"/>
        <v>18264.423076923078</v>
      </c>
      <c r="Q478" s="1">
        <f>Table1[[#This Row],[Earned Basic Salary]]*20%</f>
        <v>3652.8846153846157</v>
      </c>
      <c r="R478" s="1">
        <f>Table1[[#This Row],[Earned Basic Salary]]*10%</f>
        <v>1826.4423076923078</v>
      </c>
      <c r="S478" s="1">
        <f>Table1[[#This Row],[Earned Basic Salary]]*12%</f>
        <v>2191.7307692307695</v>
      </c>
      <c r="T478" s="1">
        <f>200</f>
        <v>200</v>
      </c>
      <c r="U478" s="1">
        <f>Table1[[#This Row],[PF]]+Table1[[#This Row],[Professional Tax]]</f>
        <v>2391.7307692307695</v>
      </c>
      <c r="V478" s="1">
        <f>Table1[[#This Row],[Overtime Hours]]*200</f>
        <v>2200</v>
      </c>
      <c r="W478" s="1">
        <f>Table1[[#This Row],[Earned Basic Salary]]+Table1[[#This Row],[HRA]]+Table1[[#This Row],[DA]]+Table1[[#This Row],[Overtime Pay]]</f>
        <v>25943.750000000004</v>
      </c>
      <c r="X478" s="1">
        <f>Table1[[#This Row],[Gross Salary]]-Table1[[#This Row],[Total Deduction]]</f>
        <v>23552.019230769234</v>
      </c>
      <c r="Y478" t="s">
        <v>37</v>
      </c>
      <c r="Z478" t="s">
        <v>38</v>
      </c>
      <c r="AA478" t="s">
        <v>2111</v>
      </c>
      <c r="AB478" t="s">
        <v>2112</v>
      </c>
    </row>
    <row r="479" spans="1:28" x14ac:dyDescent="0.3">
      <c r="A479" t="s">
        <v>2113</v>
      </c>
      <c r="B479" t="s">
        <v>750</v>
      </c>
      <c r="C479">
        <v>46</v>
      </c>
      <c r="D479" t="s">
        <v>31</v>
      </c>
      <c r="E479" t="s">
        <v>54</v>
      </c>
      <c r="F479" t="s">
        <v>55</v>
      </c>
      <c r="G479" t="s">
        <v>2114</v>
      </c>
      <c r="H479" t="s">
        <v>35</v>
      </c>
      <c r="I479" t="s">
        <v>36</v>
      </c>
      <c r="J479">
        <v>26</v>
      </c>
      <c r="K479">
        <v>23</v>
      </c>
      <c r="L479">
        <f t="shared" si="21"/>
        <v>3</v>
      </c>
      <c r="M479">
        <v>19</v>
      </c>
      <c r="N479">
        <v>53156</v>
      </c>
      <c r="O479" s="1">
        <f t="shared" si="22"/>
        <v>2044.4615384615386</v>
      </c>
      <c r="P479" s="1">
        <f t="shared" si="23"/>
        <v>47022.61538461539</v>
      </c>
      <c r="Q479" s="1">
        <f>Table1[[#This Row],[Earned Basic Salary]]*20%</f>
        <v>9404.5230769230784</v>
      </c>
      <c r="R479" s="1">
        <f>Table1[[#This Row],[Earned Basic Salary]]*10%</f>
        <v>4702.2615384615392</v>
      </c>
      <c r="S479" s="1">
        <f>Table1[[#This Row],[Earned Basic Salary]]*12%</f>
        <v>5642.713846153847</v>
      </c>
      <c r="T479" s="1">
        <f>200</f>
        <v>200</v>
      </c>
      <c r="U479" s="1">
        <f>Table1[[#This Row],[PF]]+Table1[[#This Row],[Professional Tax]]</f>
        <v>5842.713846153847</v>
      </c>
      <c r="V479" s="1">
        <f>Table1[[#This Row],[Overtime Hours]]*200</f>
        <v>3800</v>
      </c>
      <c r="W479" s="1">
        <f>Table1[[#This Row],[Earned Basic Salary]]+Table1[[#This Row],[HRA]]+Table1[[#This Row],[DA]]+Table1[[#This Row],[Overtime Pay]]</f>
        <v>64929.400000000009</v>
      </c>
      <c r="X479" s="1">
        <f>Table1[[#This Row],[Gross Salary]]-Table1[[#This Row],[Total Deduction]]</f>
        <v>59086.68615384616</v>
      </c>
      <c r="Y479" t="s">
        <v>37</v>
      </c>
      <c r="Z479" t="s">
        <v>106</v>
      </c>
      <c r="AA479" t="s">
        <v>2115</v>
      </c>
      <c r="AB479" t="s">
        <v>2116</v>
      </c>
    </row>
    <row r="480" spans="1:28" x14ac:dyDescent="0.3">
      <c r="A480" t="s">
        <v>2117</v>
      </c>
      <c r="B480" t="s">
        <v>844</v>
      </c>
      <c r="C480">
        <v>33</v>
      </c>
      <c r="D480" t="s">
        <v>81</v>
      </c>
      <c r="E480" t="s">
        <v>45</v>
      </c>
      <c r="F480" t="s">
        <v>69</v>
      </c>
      <c r="G480" t="s">
        <v>2118</v>
      </c>
      <c r="H480" t="s">
        <v>35</v>
      </c>
      <c r="I480" t="s">
        <v>36</v>
      </c>
      <c r="J480">
        <v>26</v>
      </c>
      <c r="K480">
        <v>23</v>
      </c>
      <c r="L480">
        <f t="shared" si="21"/>
        <v>3</v>
      </c>
      <c r="M480">
        <v>19</v>
      </c>
      <c r="N480">
        <v>70377</v>
      </c>
      <c r="O480" s="1">
        <f t="shared" si="22"/>
        <v>2706.8076923076924</v>
      </c>
      <c r="P480" s="1">
        <f t="shared" si="23"/>
        <v>62256.576923076922</v>
      </c>
      <c r="Q480" s="1">
        <f>Table1[[#This Row],[Earned Basic Salary]]*20%</f>
        <v>12451.315384615385</v>
      </c>
      <c r="R480" s="1">
        <f>Table1[[#This Row],[Earned Basic Salary]]*10%</f>
        <v>6225.6576923076927</v>
      </c>
      <c r="S480" s="1">
        <f>Table1[[#This Row],[Earned Basic Salary]]*12%</f>
        <v>7470.78923076923</v>
      </c>
      <c r="T480" s="1">
        <f>200</f>
        <v>200</v>
      </c>
      <c r="U480" s="1">
        <f>Table1[[#This Row],[PF]]+Table1[[#This Row],[Professional Tax]]</f>
        <v>7670.78923076923</v>
      </c>
      <c r="V480" s="1">
        <f>Table1[[#This Row],[Overtime Hours]]*200</f>
        <v>3800</v>
      </c>
      <c r="W480" s="1">
        <f>Table1[[#This Row],[Earned Basic Salary]]+Table1[[#This Row],[HRA]]+Table1[[#This Row],[DA]]+Table1[[#This Row],[Overtime Pay]]</f>
        <v>84733.55</v>
      </c>
      <c r="X480" s="1">
        <f>Table1[[#This Row],[Gross Salary]]-Table1[[#This Row],[Total Deduction]]</f>
        <v>77062.760769230779</v>
      </c>
      <c r="Y480" t="s">
        <v>37</v>
      </c>
      <c r="Z480" t="s">
        <v>106</v>
      </c>
      <c r="AA480" t="s">
        <v>2119</v>
      </c>
      <c r="AB480" t="s">
        <v>2120</v>
      </c>
    </row>
    <row r="481" spans="1:28" x14ac:dyDescent="0.3">
      <c r="A481" t="s">
        <v>2121</v>
      </c>
      <c r="B481" t="s">
        <v>367</v>
      </c>
      <c r="C481">
        <v>25</v>
      </c>
      <c r="D481" t="s">
        <v>44</v>
      </c>
      <c r="E481" t="s">
        <v>54</v>
      </c>
      <c r="F481" t="s">
        <v>69</v>
      </c>
      <c r="G481" t="s">
        <v>2122</v>
      </c>
      <c r="H481" t="s">
        <v>35</v>
      </c>
      <c r="I481" t="s">
        <v>36</v>
      </c>
      <c r="J481">
        <v>26</v>
      </c>
      <c r="K481">
        <v>24</v>
      </c>
      <c r="L481">
        <f t="shared" si="21"/>
        <v>2</v>
      </c>
      <c r="M481">
        <v>1</v>
      </c>
      <c r="N481">
        <v>78742</v>
      </c>
      <c r="O481" s="1">
        <f t="shared" si="22"/>
        <v>3028.5384615384614</v>
      </c>
      <c r="P481" s="1">
        <f t="shared" si="23"/>
        <v>72684.923076923078</v>
      </c>
      <c r="Q481" s="1">
        <f>Table1[[#This Row],[Earned Basic Salary]]*20%</f>
        <v>14536.984615384616</v>
      </c>
      <c r="R481" s="1">
        <f>Table1[[#This Row],[Earned Basic Salary]]*10%</f>
        <v>7268.4923076923078</v>
      </c>
      <c r="S481" s="1">
        <f>Table1[[#This Row],[Earned Basic Salary]]*12%</f>
        <v>8722.1907692307686</v>
      </c>
      <c r="T481" s="1">
        <f>200</f>
        <v>200</v>
      </c>
      <c r="U481" s="1">
        <f>Table1[[#This Row],[PF]]+Table1[[#This Row],[Professional Tax]]</f>
        <v>8922.1907692307686</v>
      </c>
      <c r="V481" s="1">
        <f>Table1[[#This Row],[Overtime Hours]]*200</f>
        <v>200</v>
      </c>
      <c r="W481" s="1">
        <f>Table1[[#This Row],[Earned Basic Salary]]+Table1[[#This Row],[HRA]]+Table1[[#This Row],[DA]]+Table1[[#This Row],[Overtime Pay]]</f>
        <v>94690.4</v>
      </c>
      <c r="X481" s="1">
        <f>Table1[[#This Row],[Gross Salary]]-Table1[[#This Row],[Total Deduction]]</f>
        <v>85768.209230769222</v>
      </c>
      <c r="Y481" t="s">
        <v>37</v>
      </c>
      <c r="Z481" t="s">
        <v>95</v>
      </c>
      <c r="AA481" t="s">
        <v>2123</v>
      </c>
      <c r="AB481" t="s">
        <v>2124</v>
      </c>
    </row>
    <row r="482" spans="1:28" x14ac:dyDescent="0.3">
      <c r="A482" t="s">
        <v>2125</v>
      </c>
      <c r="B482" t="s">
        <v>42</v>
      </c>
      <c r="C482">
        <v>43</v>
      </c>
      <c r="D482" t="s">
        <v>61</v>
      </c>
      <c r="E482" t="s">
        <v>54</v>
      </c>
      <c r="F482" t="s">
        <v>46</v>
      </c>
      <c r="G482" t="s">
        <v>2126</v>
      </c>
      <c r="H482" t="s">
        <v>35</v>
      </c>
      <c r="I482" t="s">
        <v>36</v>
      </c>
      <c r="J482">
        <v>26</v>
      </c>
      <c r="K482">
        <v>23</v>
      </c>
      <c r="L482">
        <f t="shared" si="21"/>
        <v>3</v>
      </c>
      <c r="M482">
        <v>5</v>
      </c>
      <c r="N482">
        <v>28962</v>
      </c>
      <c r="O482" s="1">
        <f t="shared" si="22"/>
        <v>1113.9230769230769</v>
      </c>
      <c r="P482" s="1">
        <f t="shared" si="23"/>
        <v>25620.23076923077</v>
      </c>
      <c r="Q482" s="1">
        <f>Table1[[#This Row],[Earned Basic Salary]]*20%</f>
        <v>5124.0461538461541</v>
      </c>
      <c r="R482" s="1">
        <f>Table1[[#This Row],[Earned Basic Salary]]*10%</f>
        <v>2562.023076923077</v>
      </c>
      <c r="S482" s="1">
        <f>Table1[[#This Row],[Earned Basic Salary]]*12%</f>
        <v>3074.4276923076923</v>
      </c>
      <c r="T482" s="1">
        <f>200</f>
        <v>200</v>
      </c>
      <c r="U482" s="1">
        <f>Table1[[#This Row],[PF]]+Table1[[#This Row],[Professional Tax]]</f>
        <v>3274.4276923076923</v>
      </c>
      <c r="V482" s="1">
        <f>Table1[[#This Row],[Overtime Hours]]*200</f>
        <v>1000</v>
      </c>
      <c r="W482" s="1">
        <f>Table1[[#This Row],[Earned Basic Salary]]+Table1[[#This Row],[HRA]]+Table1[[#This Row],[DA]]+Table1[[#This Row],[Overtime Pay]]</f>
        <v>34306.300000000003</v>
      </c>
      <c r="X482" s="1">
        <f>Table1[[#This Row],[Gross Salary]]-Table1[[#This Row],[Total Deduction]]</f>
        <v>31031.872307692312</v>
      </c>
      <c r="Y482" t="s">
        <v>37</v>
      </c>
      <c r="Z482" t="s">
        <v>38</v>
      </c>
      <c r="AA482" t="s">
        <v>2127</v>
      </c>
      <c r="AB482" t="s">
        <v>2128</v>
      </c>
    </row>
    <row r="483" spans="1:28" x14ac:dyDescent="0.3">
      <c r="A483" t="s">
        <v>2129</v>
      </c>
      <c r="B483" t="s">
        <v>329</v>
      </c>
      <c r="C483">
        <v>48</v>
      </c>
      <c r="D483" t="s">
        <v>31</v>
      </c>
      <c r="E483" t="s">
        <v>45</v>
      </c>
      <c r="F483" t="s">
        <v>46</v>
      </c>
      <c r="G483" t="s">
        <v>2130</v>
      </c>
      <c r="H483" t="s">
        <v>35</v>
      </c>
      <c r="I483" t="s">
        <v>36</v>
      </c>
      <c r="J483">
        <v>26</v>
      </c>
      <c r="K483">
        <v>22</v>
      </c>
      <c r="L483">
        <f t="shared" si="21"/>
        <v>4</v>
      </c>
      <c r="M483">
        <v>0</v>
      </c>
      <c r="N483">
        <v>48517</v>
      </c>
      <c r="O483" s="1">
        <f t="shared" si="22"/>
        <v>1866.0384615384614</v>
      </c>
      <c r="P483" s="1">
        <f t="shared" si="23"/>
        <v>41052.846153846149</v>
      </c>
      <c r="Q483" s="1">
        <f>Table1[[#This Row],[Earned Basic Salary]]*20%</f>
        <v>8210.5692307692298</v>
      </c>
      <c r="R483" s="1">
        <f>Table1[[#This Row],[Earned Basic Salary]]*10%</f>
        <v>4105.2846153846149</v>
      </c>
      <c r="S483" s="1">
        <f>Table1[[#This Row],[Earned Basic Salary]]*12%</f>
        <v>4926.3415384615373</v>
      </c>
      <c r="T483" s="1">
        <f>200</f>
        <v>200</v>
      </c>
      <c r="U483" s="1">
        <f>Table1[[#This Row],[PF]]+Table1[[#This Row],[Professional Tax]]</f>
        <v>5126.3415384615373</v>
      </c>
      <c r="V483" s="1">
        <f>Table1[[#This Row],[Overtime Hours]]*200</f>
        <v>0</v>
      </c>
      <c r="W483" s="1">
        <f>Table1[[#This Row],[Earned Basic Salary]]+Table1[[#This Row],[HRA]]+Table1[[#This Row],[DA]]+Table1[[#This Row],[Overtime Pay]]</f>
        <v>53368.7</v>
      </c>
      <c r="X483" s="1">
        <f>Table1[[#This Row],[Gross Salary]]-Table1[[#This Row],[Total Deduction]]</f>
        <v>48242.358461538461</v>
      </c>
      <c r="Y483" t="s">
        <v>37</v>
      </c>
      <c r="Z483" t="s">
        <v>38</v>
      </c>
      <c r="AA483" t="s">
        <v>2131</v>
      </c>
      <c r="AB483" t="s">
        <v>2132</v>
      </c>
    </row>
    <row r="484" spans="1:28" x14ac:dyDescent="0.3">
      <c r="A484" t="s">
        <v>2133</v>
      </c>
      <c r="B484" t="s">
        <v>344</v>
      </c>
      <c r="C484">
        <v>39</v>
      </c>
      <c r="D484" t="s">
        <v>133</v>
      </c>
      <c r="E484" t="s">
        <v>45</v>
      </c>
      <c r="F484" t="s">
        <v>46</v>
      </c>
      <c r="G484" t="s">
        <v>2134</v>
      </c>
      <c r="H484" t="s">
        <v>35</v>
      </c>
      <c r="I484" t="s">
        <v>36</v>
      </c>
      <c r="J484">
        <v>26</v>
      </c>
      <c r="K484">
        <v>25</v>
      </c>
      <c r="L484">
        <f t="shared" si="21"/>
        <v>1</v>
      </c>
      <c r="M484">
        <v>17</v>
      </c>
      <c r="N484">
        <v>26217</v>
      </c>
      <c r="O484" s="1">
        <f t="shared" si="22"/>
        <v>1008.3461538461538</v>
      </c>
      <c r="P484" s="1">
        <f t="shared" si="23"/>
        <v>25208.653846153844</v>
      </c>
      <c r="Q484" s="1">
        <f>Table1[[#This Row],[Earned Basic Salary]]*20%</f>
        <v>5041.7307692307695</v>
      </c>
      <c r="R484" s="1">
        <f>Table1[[#This Row],[Earned Basic Salary]]*10%</f>
        <v>2520.8653846153848</v>
      </c>
      <c r="S484" s="1">
        <f>Table1[[#This Row],[Earned Basic Salary]]*12%</f>
        <v>3025.038461538461</v>
      </c>
      <c r="T484" s="1">
        <f>200</f>
        <v>200</v>
      </c>
      <c r="U484" s="1">
        <f>Table1[[#This Row],[PF]]+Table1[[#This Row],[Professional Tax]]</f>
        <v>3225.038461538461</v>
      </c>
      <c r="V484" s="1">
        <f>Table1[[#This Row],[Overtime Hours]]*200</f>
        <v>3400</v>
      </c>
      <c r="W484" s="1">
        <f>Table1[[#This Row],[Earned Basic Salary]]+Table1[[#This Row],[HRA]]+Table1[[#This Row],[DA]]+Table1[[#This Row],[Overtime Pay]]</f>
        <v>36171.25</v>
      </c>
      <c r="X484" s="1">
        <f>Table1[[#This Row],[Gross Salary]]-Table1[[#This Row],[Total Deduction]]</f>
        <v>32946.211538461539</v>
      </c>
      <c r="Y484" t="s">
        <v>37</v>
      </c>
      <c r="Z484" t="s">
        <v>106</v>
      </c>
      <c r="AA484" t="s">
        <v>2135</v>
      </c>
      <c r="AB484" t="s">
        <v>2136</v>
      </c>
    </row>
    <row r="485" spans="1:28" x14ac:dyDescent="0.3">
      <c r="A485" t="s">
        <v>2137</v>
      </c>
      <c r="B485" t="s">
        <v>517</v>
      </c>
      <c r="C485">
        <v>49</v>
      </c>
      <c r="D485" t="s">
        <v>31</v>
      </c>
      <c r="E485" t="s">
        <v>121</v>
      </c>
      <c r="F485" t="s">
        <v>89</v>
      </c>
      <c r="G485" t="s">
        <v>2138</v>
      </c>
      <c r="H485" t="s">
        <v>35</v>
      </c>
      <c r="I485" t="s">
        <v>36</v>
      </c>
      <c r="J485">
        <v>26</v>
      </c>
      <c r="K485">
        <v>23</v>
      </c>
      <c r="L485">
        <f t="shared" si="21"/>
        <v>3</v>
      </c>
      <c r="M485">
        <v>11</v>
      </c>
      <c r="N485">
        <v>31752</v>
      </c>
      <c r="O485" s="1">
        <f t="shared" si="22"/>
        <v>1221.2307692307693</v>
      </c>
      <c r="P485" s="1">
        <f t="shared" si="23"/>
        <v>28088.307692307695</v>
      </c>
      <c r="Q485" s="1">
        <f>Table1[[#This Row],[Earned Basic Salary]]*20%</f>
        <v>5617.6615384615397</v>
      </c>
      <c r="R485" s="1">
        <f>Table1[[#This Row],[Earned Basic Salary]]*10%</f>
        <v>2808.8307692307699</v>
      </c>
      <c r="S485" s="1">
        <f>Table1[[#This Row],[Earned Basic Salary]]*12%</f>
        <v>3370.5969230769233</v>
      </c>
      <c r="T485" s="1">
        <f>200</f>
        <v>200</v>
      </c>
      <c r="U485" s="1">
        <f>Table1[[#This Row],[PF]]+Table1[[#This Row],[Professional Tax]]</f>
        <v>3570.5969230769233</v>
      </c>
      <c r="V485" s="1">
        <f>Table1[[#This Row],[Overtime Hours]]*200</f>
        <v>2200</v>
      </c>
      <c r="W485" s="1">
        <f>Table1[[#This Row],[Earned Basic Salary]]+Table1[[#This Row],[HRA]]+Table1[[#This Row],[DA]]+Table1[[#This Row],[Overtime Pay]]</f>
        <v>38714.800000000003</v>
      </c>
      <c r="X485" s="1">
        <f>Table1[[#This Row],[Gross Salary]]-Table1[[#This Row],[Total Deduction]]</f>
        <v>35144.203076923077</v>
      </c>
      <c r="Y485" t="s">
        <v>37</v>
      </c>
      <c r="Z485" t="s">
        <v>106</v>
      </c>
      <c r="AA485" t="s">
        <v>2139</v>
      </c>
      <c r="AB485" t="s">
        <v>2140</v>
      </c>
    </row>
    <row r="486" spans="1:28" x14ac:dyDescent="0.3">
      <c r="A486" t="s">
        <v>2141</v>
      </c>
      <c r="B486" t="s">
        <v>651</v>
      </c>
      <c r="C486">
        <v>33</v>
      </c>
      <c r="D486" t="s">
        <v>31</v>
      </c>
      <c r="E486" t="s">
        <v>121</v>
      </c>
      <c r="F486" t="s">
        <v>55</v>
      </c>
      <c r="G486" t="s">
        <v>1559</v>
      </c>
      <c r="H486" t="s">
        <v>35</v>
      </c>
      <c r="I486" t="s">
        <v>36</v>
      </c>
      <c r="J486">
        <v>26</v>
      </c>
      <c r="K486">
        <v>25</v>
      </c>
      <c r="L486">
        <f t="shared" si="21"/>
        <v>1</v>
      </c>
      <c r="M486">
        <v>0</v>
      </c>
      <c r="N486">
        <v>32563</v>
      </c>
      <c r="O486" s="1">
        <f t="shared" si="22"/>
        <v>1252.4230769230769</v>
      </c>
      <c r="P486" s="1">
        <f t="shared" si="23"/>
        <v>31310.576923076922</v>
      </c>
      <c r="Q486" s="1">
        <f>Table1[[#This Row],[Earned Basic Salary]]*20%</f>
        <v>6262.1153846153848</v>
      </c>
      <c r="R486" s="1">
        <f>Table1[[#This Row],[Earned Basic Salary]]*10%</f>
        <v>3131.0576923076924</v>
      </c>
      <c r="S486" s="1">
        <f>Table1[[#This Row],[Earned Basic Salary]]*12%</f>
        <v>3757.2692307692305</v>
      </c>
      <c r="T486" s="1">
        <f>200</f>
        <v>200</v>
      </c>
      <c r="U486" s="1">
        <f>Table1[[#This Row],[PF]]+Table1[[#This Row],[Professional Tax]]</f>
        <v>3957.2692307692305</v>
      </c>
      <c r="V486" s="1">
        <f>Table1[[#This Row],[Overtime Hours]]*200</f>
        <v>0</v>
      </c>
      <c r="W486" s="1">
        <f>Table1[[#This Row],[Earned Basic Salary]]+Table1[[#This Row],[HRA]]+Table1[[#This Row],[DA]]+Table1[[#This Row],[Overtime Pay]]</f>
        <v>40703.75</v>
      </c>
      <c r="X486" s="1">
        <f>Table1[[#This Row],[Gross Salary]]-Table1[[#This Row],[Total Deduction]]</f>
        <v>36746.480769230766</v>
      </c>
      <c r="Y486" t="s">
        <v>37</v>
      </c>
      <c r="Z486" t="s">
        <v>38</v>
      </c>
      <c r="AA486" t="s">
        <v>2142</v>
      </c>
      <c r="AB486" t="s">
        <v>2143</v>
      </c>
    </row>
    <row r="487" spans="1:28" x14ac:dyDescent="0.3">
      <c r="A487" t="s">
        <v>2144</v>
      </c>
      <c r="B487" t="s">
        <v>339</v>
      </c>
      <c r="C487">
        <v>39</v>
      </c>
      <c r="D487" t="s">
        <v>53</v>
      </c>
      <c r="E487" t="s">
        <v>82</v>
      </c>
      <c r="F487" t="s">
        <v>55</v>
      </c>
      <c r="G487" t="s">
        <v>2145</v>
      </c>
      <c r="H487" t="s">
        <v>35</v>
      </c>
      <c r="I487" t="s">
        <v>36</v>
      </c>
      <c r="J487">
        <v>26</v>
      </c>
      <c r="K487">
        <v>23</v>
      </c>
      <c r="L487">
        <f t="shared" si="21"/>
        <v>3</v>
      </c>
      <c r="M487">
        <v>16</v>
      </c>
      <c r="N487">
        <v>54131</v>
      </c>
      <c r="O487" s="1">
        <f t="shared" si="22"/>
        <v>2081.9615384615386</v>
      </c>
      <c r="P487" s="1">
        <f t="shared" si="23"/>
        <v>47885.11538461539</v>
      </c>
      <c r="Q487" s="1">
        <f>Table1[[#This Row],[Earned Basic Salary]]*20%</f>
        <v>9577.0230769230784</v>
      </c>
      <c r="R487" s="1">
        <f>Table1[[#This Row],[Earned Basic Salary]]*10%</f>
        <v>4788.5115384615392</v>
      </c>
      <c r="S487" s="1">
        <f>Table1[[#This Row],[Earned Basic Salary]]*12%</f>
        <v>5746.213846153847</v>
      </c>
      <c r="T487" s="1">
        <f>200</f>
        <v>200</v>
      </c>
      <c r="U487" s="1">
        <f>Table1[[#This Row],[PF]]+Table1[[#This Row],[Professional Tax]]</f>
        <v>5946.213846153847</v>
      </c>
      <c r="V487" s="1">
        <f>Table1[[#This Row],[Overtime Hours]]*200</f>
        <v>3200</v>
      </c>
      <c r="W487" s="1">
        <f>Table1[[#This Row],[Earned Basic Salary]]+Table1[[#This Row],[HRA]]+Table1[[#This Row],[DA]]+Table1[[#This Row],[Overtime Pay]]</f>
        <v>65450.650000000009</v>
      </c>
      <c r="X487" s="1">
        <f>Table1[[#This Row],[Gross Salary]]-Table1[[#This Row],[Total Deduction]]</f>
        <v>59504.43615384616</v>
      </c>
      <c r="Y487" t="s">
        <v>37</v>
      </c>
      <c r="Z487" t="s">
        <v>106</v>
      </c>
      <c r="AA487" t="s">
        <v>2146</v>
      </c>
      <c r="AB487" t="s">
        <v>2147</v>
      </c>
    </row>
    <row r="488" spans="1:28" x14ac:dyDescent="0.3">
      <c r="A488" t="s">
        <v>2148</v>
      </c>
      <c r="B488" t="s">
        <v>1030</v>
      </c>
      <c r="C488">
        <v>25</v>
      </c>
      <c r="D488" t="s">
        <v>127</v>
      </c>
      <c r="E488" t="s">
        <v>54</v>
      </c>
      <c r="F488" t="s">
        <v>63</v>
      </c>
      <c r="G488" t="s">
        <v>2149</v>
      </c>
      <c r="H488" t="s">
        <v>35</v>
      </c>
      <c r="I488" t="s">
        <v>36</v>
      </c>
      <c r="J488">
        <v>26</v>
      </c>
      <c r="K488">
        <v>23</v>
      </c>
      <c r="L488">
        <f t="shared" si="21"/>
        <v>3</v>
      </c>
      <c r="M488">
        <v>8</v>
      </c>
      <c r="N488">
        <v>46459</v>
      </c>
      <c r="O488" s="1">
        <f t="shared" si="22"/>
        <v>1786.8846153846155</v>
      </c>
      <c r="P488" s="1">
        <f t="shared" si="23"/>
        <v>41098.346153846156</v>
      </c>
      <c r="Q488" s="1">
        <f>Table1[[#This Row],[Earned Basic Salary]]*20%</f>
        <v>8219.6692307692319</v>
      </c>
      <c r="R488" s="1">
        <f>Table1[[#This Row],[Earned Basic Salary]]*10%</f>
        <v>4109.834615384616</v>
      </c>
      <c r="S488" s="1">
        <f>Table1[[#This Row],[Earned Basic Salary]]*12%</f>
        <v>4931.8015384615383</v>
      </c>
      <c r="T488" s="1">
        <f>200</f>
        <v>200</v>
      </c>
      <c r="U488" s="1">
        <f>Table1[[#This Row],[PF]]+Table1[[#This Row],[Professional Tax]]</f>
        <v>5131.8015384615383</v>
      </c>
      <c r="V488" s="1">
        <f>Table1[[#This Row],[Overtime Hours]]*200</f>
        <v>1600</v>
      </c>
      <c r="W488" s="1">
        <f>Table1[[#This Row],[Earned Basic Salary]]+Table1[[#This Row],[HRA]]+Table1[[#This Row],[DA]]+Table1[[#This Row],[Overtime Pay]]</f>
        <v>55027.85</v>
      </c>
      <c r="X488" s="1">
        <f>Table1[[#This Row],[Gross Salary]]-Table1[[#This Row],[Total Deduction]]</f>
        <v>49896.048461538463</v>
      </c>
      <c r="Y488" t="s">
        <v>37</v>
      </c>
      <c r="Z488" t="s">
        <v>106</v>
      </c>
      <c r="AA488" t="s">
        <v>2150</v>
      </c>
      <c r="AB488" t="s">
        <v>2151</v>
      </c>
    </row>
    <row r="489" spans="1:28" x14ac:dyDescent="0.3">
      <c r="A489" t="s">
        <v>2152</v>
      </c>
      <c r="B489" t="s">
        <v>387</v>
      </c>
      <c r="C489">
        <v>45</v>
      </c>
      <c r="D489" t="s">
        <v>127</v>
      </c>
      <c r="E489" t="s">
        <v>62</v>
      </c>
      <c r="F489" t="s">
        <v>69</v>
      </c>
      <c r="G489" t="s">
        <v>2153</v>
      </c>
      <c r="H489" t="s">
        <v>35</v>
      </c>
      <c r="I489" t="s">
        <v>36</v>
      </c>
      <c r="J489">
        <v>26</v>
      </c>
      <c r="K489">
        <v>24</v>
      </c>
      <c r="L489">
        <f t="shared" si="21"/>
        <v>2</v>
      </c>
      <c r="M489">
        <v>5</v>
      </c>
      <c r="N489">
        <v>21759</v>
      </c>
      <c r="O489" s="1">
        <f t="shared" si="22"/>
        <v>836.88461538461536</v>
      </c>
      <c r="P489" s="1">
        <f t="shared" si="23"/>
        <v>20085.23076923077</v>
      </c>
      <c r="Q489" s="1">
        <f>Table1[[#This Row],[Earned Basic Salary]]*20%</f>
        <v>4017.0461538461541</v>
      </c>
      <c r="R489" s="1">
        <f>Table1[[#This Row],[Earned Basic Salary]]*10%</f>
        <v>2008.523076923077</v>
      </c>
      <c r="S489" s="1">
        <f>Table1[[#This Row],[Earned Basic Salary]]*12%</f>
        <v>2410.2276923076925</v>
      </c>
      <c r="T489" s="1">
        <f>200</f>
        <v>200</v>
      </c>
      <c r="U489" s="1">
        <f>Table1[[#This Row],[PF]]+Table1[[#This Row],[Professional Tax]]</f>
        <v>2610.2276923076925</v>
      </c>
      <c r="V489" s="1">
        <f>Table1[[#This Row],[Overtime Hours]]*200</f>
        <v>1000</v>
      </c>
      <c r="W489" s="1">
        <f>Table1[[#This Row],[Earned Basic Salary]]+Table1[[#This Row],[HRA]]+Table1[[#This Row],[DA]]+Table1[[#This Row],[Overtime Pay]]</f>
        <v>27110.799999999999</v>
      </c>
      <c r="X489" s="1">
        <f>Table1[[#This Row],[Gross Salary]]-Table1[[#This Row],[Total Deduction]]</f>
        <v>24500.572307692306</v>
      </c>
      <c r="Y489" t="s">
        <v>37</v>
      </c>
      <c r="Z489" t="s">
        <v>38</v>
      </c>
      <c r="AA489" t="s">
        <v>2154</v>
      </c>
      <c r="AB489" t="s">
        <v>2155</v>
      </c>
    </row>
    <row r="490" spans="1:28" x14ac:dyDescent="0.3">
      <c r="A490" t="s">
        <v>2156</v>
      </c>
      <c r="B490" t="s">
        <v>153</v>
      </c>
      <c r="C490">
        <v>55</v>
      </c>
      <c r="D490" t="s">
        <v>133</v>
      </c>
      <c r="E490" t="s">
        <v>45</v>
      </c>
      <c r="F490" t="s">
        <v>46</v>
      </c>
      <c r="G490" t="s">
        <v>2157</v>
      </c>
      <c r="H490" t="s">
        <v>35</v>
      </c>
      <c r="I490" t="s">
        <v>36</v>
      </c>
      <c r="J490">
        <v>26</v>
      </c>
      <c r="K490">
        <v>23</v>
      </c>
      <c r="L490">
        <f t="shared" si="21"/>
        <v>3</v>
      </c>
      <c r="M490">
        <v>15</v>
      </c>
      <c r="N490">
        <v>28362</v>
      </c>
      <c r="O490" s="1">
        <f t="shared" si="22"/>
        <v>1090.8461538461538</v>
      </c>
      <c r="P490" s="1">
        <f t="shared" si="23"/>
        <v>25089.461538461539</v>
      </c>
      <c r="Q490" s="1">
        <f>Table1[[#This Row],[Earned Basic Salary]]*20%</f>
        <v>5017.8923076923083</v>
      </c>
      <c r="R490" s="1">
        <f>Table1[[#This Row],[Earned Basic Salary]]*10%</f>
        <v>2508.9461538461542</v>
      </c>
      <c r="S490" s="1">
        <f>Table1[[#This Row],[Earned Basic Salary]]*12%</f>
        <v>3010.7353846153846</v>
      </c>
      <c r="T490" s="1">
        <f>200</f>
        <v>200</v>
      </c>
      <c r="U490" s="1">
        <f>Table1[[#This Row],[PF]]+Table1[[#This Row],[Professional Tax]]</f>
        <v>3210.7353846153846</v>
      </c>
      <c r="V490" s="1">
        <f>Table1[[#This Row],[Overtime Hours]]*200</f>
        <v>3000</v>
      </c>
      <c r="W490" s="1">
        <f>Table1[[#This Row],[Earned Basic Salary]]+Table1[[#This Row],[HRA]]+Table1[[#This Row],[DA]]+Table1[[#This Row],[Overtime Pay]]</f>
        <v>35616.300000000003</v>
      </c>
      <c r="X490" s="1">
        <f>Table1[[#This Row],[Gross Salary]]-Table1[[#This Row],[Total Deduction]]</f>
        <v>32405.564615384617</v>
      </c>
      <c r="Y490" t="s">
        <v>37</v>
      </c>
      <c r="Z490" t="s">
        <v>38</v>
      </c>
      <c r="AA490" t="s">
        <v>2158</v>
      </c>
      <c r="AB490" t="s">
        <v>2159</v>
      </c>
    </row>
    <row r="491" spans="1:28" x14ac:dyDescent="0.3">
      <c r="A491" t="s">
        <v>2160</v>
      </c>
      <c r="B491" t="s">
        <v>1439</v>
      </c>
      <c r="C491">
        <v>25</v>
      </c>
      <c r="D491" t="s">
        <v>61</v>
      </c>
      <c r="E491" t="s">
        <v>82</v>
      </c>
      <c r="F491" t="s">
        <v>46</v>
      </c>
      <c r="G491" t="s">
        <v>2161</v>
      </c>
      <c r="H491" t="s">
        <v>35</v>
      </c>
      <c r="I491" t="s">
        <v>36</v>
      </c>
      <c r="J491">
        <v>26</v>
      </c>
      <c r="K491">
        <v>24</v>
      </c>
      <c r="L491">
        <f t="shared" si="21"/>
        <v>2</v>
      </c>
      <c r="M491">
        <v>0</v>
      </c>
      <c r="N491">
        <v>42644</v>
      </c>
      <c r="O491" s="1">
        <f t="shared" si="22"/>
        <v>1640.1538461538462</v>
      </c>
      <c r="P491" s="1">
        <f t="shared" si="23"/>
        <v>39363.692307692312</v>
      </c>
      <c r="Q491" s="1">
        <f>Table1[[#This Row],[Earned Basic Salary]]*20%</f>
        <v>7872.7384615384626</v>
      </c>
      <c r="R491" s="1">
        <f>Table1[[#This Row],[Earned Basic Salary]]*10%</f>
        <v>3936.3692307692313</v>
      </c>
      <c r="S491" s="1">
        <f>Table1[[#This Row],[Earned Basic Salary]]*12%</f>
        <v>4723.6430769230774</v>
      </c>
      <c r="T491" s="1">
        <f>200</f>
        <v>200</v>
      </c>
      <c r="U491" s="1">
        <f>Table1[[#This Row],[PF]]+Table1[[#This Row],[Professional Tax]]</f>
        <v>4923.6430769230774</v>
      </c>
      <c r="V491" s="1">
        <f>Table1[[#This Row],[Overtime Hours]]*200</f>
        <v>0</v>
      </c>
      <c r="W491" s="1">
        <f>Table1[[#This Row],[Earned Basic Salary]]+Table1[[#This Row],[HRA]]+Table1[[#This Row],[DA]]+Table1[[#This Row],[Overtime Pay]]</f>
        <v>51172.80000000001</v>
      </c>
      <c r="X491" s="1">
        <f>Table1[[#This Row],[Gross Salary]]-Table1[[#This Row],[Total Deduction]]</f>
        <v>46249.156923076931</v>
      </c>
      <c r="Y491" t="s">
        <v>37</v>
      </c>
      <c r="Z491" t="s">
        <v>38</v>
      </c>
      <c r="AA491" t="s">
        <v>2162</v>
      </c>
      <c r="AB491" t="s">
        <v>2163</v>
      </c>
    </row>
    <row r="492" spans="1:28" x14ac:dyDescent="0.3">
      <c r="A492" t="s">
        <v>2164</v>
      </c>
      <c r="B492" t="s">
        <v>1425</v>
      </c>
      <c r="C492">
        <v>53</v>
      </c>
      <c r="D492" t="s">
        <v>127</v>
      </c>
      <c r="E492" t="s">
        <v>54</v>
      </c>
      <c r="F492" t="s">
        <v>46</v>
      </c>
      <c r="G492" t="s">
        <v>2165</v>
      </c>
      <c r="H492" t="s">
        <v>35</v>
      </c>
      <c r="I492" t="s">
        <v>36</v>
      </c>
      <c r="J492">
        <v>26</v>
      </c>
      <c r="K492">
        <v>22</v>
      </c>
      <c r="L492">
        <f t="shared" si="21"/>
        <v>4</v>
      </c>
      <c r="M492">
        <v>8</v>
      </c>
      <c r="N492">
        <v>45292</v>
      </c>
      <c r="O492" s="1">
        <f t="shared" si="22"/>
        <v>1742</v>
      </c>
      <c r="P492" s="1">
        <f t="shared" si="23"/>
        <v>38324</v>
      </c>
      <c r="Q492" s="1">
        <f>Table1[[#This Row],[Earned Basic Salary]]*20%</f>
        <v>7664.8</v>
      </c>
      <c r="R492" s="1">
        <f>Table1[[#This Row],[Earned Basic Salary]]*10%</f>
        <v>3832.4</v>
      </c>
      <c r="S492" s="1">
        <f>Table1[[#This Row],[Earned Basic Salary]]*12%</f>
        <v>4598.88</v>
      </c>
      <c r="T492" s="1">
        <f>200</f>
        <v>200</v>
      </c>
      <c r="U492" s="1">
        <f>Table1[[#This Row],[PF]]+Table1[[#This Row],[Professional Tax]]</f>
        <v>4798.88</v>
      </c>
      <c r="V492" s="1">
        <f>Table1[[#This Row],[Overtime Hours]]*200</f>
        <v>1600</v>
      </c>
      <c r="W492" s="1">
        <f>Table1[[#This Row],[Earned Basic Salary]]+Table1[[#This Row],[HRA]]+Table1[[#This Row],[DA]]+Table1[[#This Row],[Overtime Pay]]</f>
        <v>51421.200000000004</v>
      </c>
      <c r="X492" s="1">
        <f>Table1[[#This Row],[Gross Salary]]-Table1[[#This Row],[Total Deduction]]</f>
        <v>46622.320000000007</v>
      </c>
      <c r="Y492" t="s">
        <v>37</v>
      </c>
      <c r="Z492" t="s">
        <v>48</v>
      </c>
      <c r="AA492" t="s">
        <v>2166</v>
      </c>
      <c r="AB492" t="s">
        <v>2167</v>
      </c>
    </row>
    <row r="493" spans="1:28" x14ac:dyDescent="0.3">
      <c r="A493" t="s">
        <v>2168</v>
      </c>
      <c r="B493" t="s">
        <v>549</v>
      </c>
      <c r="C493">
        <v>24</v>
      </c>
      <c r="D493" t="s">
        <v>31</v>
      </c>
      <c r="E493" t="s">
        <v>82</v>
      </c>
      <c r="F493" t="s">
        <v>69</v>
      </c>
      <c r="G493" t="s">
        <v>1073</v>
      </c>
      <c r="H493" t="s">
        <v>35</v>
      </c>
      <c r="I493" t="s">
        <v>36</v>
      </c>
      <c r="J493">
        <v>26</v>
      </c>
      <c r="K493">
        <v>25</v>
      </c>
      <c r="L493">
        <f t="shared" si="21"/>
        <v>1</v>
      </c>
      <c r="M493">
        <v>19</v>
      </c>
      <c r="N493">
        <v>53099</v>
      </c>
      <c r="O493" s="1">
        <f t="shared" si="22"/>
        <v>2042.2692307692307</v>
      </c>
      <c r="P493" s="1">
        <f t="shared" si="23"/>
        <v>51056.730769230766</v>
      </c>
      <c r="Q493" s="1">
        <f>Table1[[#This Row],[Earned Basic Salary]]*20%</f>
        <v>10211.346153846154</v>
      </c>
      <c r="R493" s="1">
        <f>Table1[[#This Row],[Earned Basic Salary]]*10%</f>
        <v>5105.6730769230771</v>
      </c>
      <c r="S493" s="1">
        <f>Table1[[#This Row],[Earned Basic Salary]]*12%</f>
        <v>6126.8076923076915</v>
      </c>
      <c r="T493" s="1">
        <f>200</f>
        <v>200</v>
      </c>
      <c r="U493" s="1">
        <f>Table1[[#This Row],[PF]]+Table1[[#This Row],[Professional Tax]]</f>
        <v>6326.8076923076915</v>
      </c>
      <c r="V493" s="1">
        <f>Table1[[#This Row],[Overtime Hours]]*200</f>
        <v>3800</v>
      </c>
      <c r="W493" s="1">
        <f>Table1[[#This Row],[Earned Basic Salary]]+Table1[[#This Row],[HRA]]+Table1[[#This Row],[DA]]+Table1[[#This Row],[Overtime Pay]]</f>
        <v>70173.75</v>
      </c>
      <c r="X493" s="1">
        <f>Table1[[#This Row],[Gross Salary]]-Table1[[#This Row],[Total Deduction]]</f>
        <v>63846.942307692312</v>
      </c>
      <c r="Y493" t="s">
        <v>37</v>
      </c>
      <c r="Z493" t="s">
        <v>38</v>
      </c>
      <c r="AA493" t="s">
        <v>2169</v>
      </c>
      <c r="AB493" t="s">
        <v>2170</v>
      </c>
    </row>
    <row r="494" spans="1:28" x14ac:dyDescent="0.3">
      <c r="A494" t="s">
        <v>2171</v>
      </c>
      <c r="B494" t="s">
        <v>1760</v>
      </c>
      <c r="C494">
        <v>28</v>
      </c>
      <c r="D494" t="s">
        <v>133</v>
      </c>
      <c r="E494" t="s">
        <v>82</v>
      </c>
      <c r="F494" t="s">
        <v>33</v>
      </c>
      <c r="G494" t="s">
        <v>2172</v>
      </c>
      <c r="H494" t="s">
        <v>35</v>
      </c>
      <c r="I494" t="s">
        <v>36</v>
      </c>
      <c r="J494">
        <v>26</v>
      </c>
      <c r="K494">
        <v>23</v>
      </c>
      <c r="L494">
        <f t="shared" si="21"/>
        <v>3</v>
      </c>
      <c r="M494">
        <v>10</v>
      </c>
      <c r="N494">
        <v>64073</v>
      </c>
      <c r="O494" s="1">
        <f t="shared" si="22"/>
        <v>2464.3461538461538</v>
      </c>
      <c r="P494" s="1">
        <f t="shared" si="23"/>
        <v>56679.961538461539</v>
      </c>
      <c r="Q494" s="1">
        <f>Table1[[#This Row],[Earned Basic Salary]]*20%</f>
        <v>11335.992307692308</v>
      </c>
      <c r="R494" s="1">
        <f>Table1[[#This Row],[Earned Basic Salary]]*10%</f>
        <v>5667.9961538461539</v>
      </c>
      <c r="S494" s="1">
        <f>Table1[[#This Row],[Earned Basic Salary]]*12%</f>
        <v>6801.5953846153843</v>
      </c>
      <c r="T494" s="1">
        <f>200</f>
        <v>200</v>
      </c>
      <c r="U494" s="1">
        <f>Table1[[#This Row],[PF]]+Table1[[#This Row],[Professional Tax]]</f>
        <v>7001.5953846153843</v>
      </c>
      <c r="V494" s="1">
        <f>Table1[[#This Row],[Overtime Hours]]*200</f>
        <v>2000</v>
      </c>
      <c r="W494" s="1">
        <f>Table1[[#This Row],[Earned Basic Salary]]+Table1[[#This Row],[HRA]]+Table1[[#This Row],[DA]]+Table1[[#This Row],[Overtime Pay]]</f>
        <v>75683.95</v>
      </c>
      <c r="X494" s="1">
        <f>Table1[[#This Row],[Gross Salary]]-Table1[[#This Row],[Total Deduction]]</f>
        <v>68682.354615384611</v>
      </c>
      <c r="Y494" t="s">
        <v>37</v>
      </c>
      <c r="Z494" t="s">
        <v>48</v>
      </c>
      <c r="AA494" t="s">
        <v>2173</v>
      </c>
      <c r="AB494" t="s">
        <v>2174</v>
      </c>
    </row>
    <row r="495" spans="1:28" x14ac:dyDescent="0.3">
      <c r="A495" t="s">
        <v>2175</v>
      </c>
      <c r="B495" t="s">
        <v>143</v>
      </c>
      <c r="C495">
        <v>32</v>
      </c>
      <c r="D495" t="s">
        <v>127</v>
      </c>
      <c r="E495" t="s">
        <v>121</v>
      </c>
      <c r="F495" t="s">
        <v>46</v>
      </c>
      <c r="G495" t="s">
        <v>2176</v>
      </c>
      <c r="H495" t="s">
        <v>35</v>
      </c>
      <c r="I495" t="s">
        <v>36</v>
      </c>
      <c r="J495">
        <v>26</v>
      </c>
      <c r="K495">
        <v>22</v>
      </c>
      <c r="L495">
        <f t="shared" si="21"/>
        <v>4</v>
      </c>
      <c r="M495">
        <v>8</v>
      </c>
      <c r="N495">
        <v>67599</v>
      </c>
      <c r="O495" s="1">
        <f t="shared" si="22"/>
        <v>2599.9615384615386</v>
      </c>
      <c r="P495" s="1">
        <f t="shared" si="23"/>
        <v>57199.153846153851</v>
      </c>
      <c r="Q495" s="1">
        <f>Table1[[#This Row],[Earned Basic Salary]]*20%</f>
        <v>11439.830769230772</v>
      </c>
      <c r="R495" s="1">
        <f>Table1[[#This Row],[Earned Basic Salary]]*10%</f>
        <v>5719.9153846153858</v>
      </c>
      <c r="S495" s="1">
        <f>Table1[[#This Row],[Earned Basic Salary]]*12%</f>
        <v>6863.8984615384616</v>
      </c>
      <c r="T495" s="1">
        <f>200</f>
        <v>200</v>
      </c>
      <c r="U495" s="1">
        <f>Table1[[#This Row],[PF]]+Table1[[#This Row],[Professional Tax]]</f>
        <v>7063.8984615384616</v>
      </c>
      <c r="V495" s="1">
        <f>Table1[[#This Row],[Overtime Hours]]*200</f>
        <v>1600</v>
      </c>
      <c r="W495" s="1">
        <f>Table1[[#This Row],[Earned Basic Salary]]+Table1[[#This Row],[HRA]]+Table1[[#This Row],[DA]]+Table1[[#This Row],[Overtime Pay]]</f>
        <v>75958.900000000023</v>
      </c>
      <c r="X495" s="1">
        <f>Table1[[#This Row],[Gross Salary]]-Table1[[#This Row],[Total Deduction]]</f>
        <v>68895.001538461569</v>
      </c>
      <c r="Y495" t="s">
        <v>37</v>
      </c>
      <c r="Z495" t="s">
        <v>38</v>
      </c>
      <c r="AA495" t="s">
        <v>2177</v>
      </c>
      <c r="AB495" t="s">
        <v>2178</v>
      </c>
    </row>
    <row r="496" spans="1:28" x14ac:dyDescent="0.3">
      <c r="A496" t="s">
        <v>2179</v>
      </c>
      <c r="B496" t="s">
        <v>1805</v>
      </c>
      <c r="C496">
        <v>22</v>
      </c>
      <c r="D496" t="s">
        <v>61</v>
      </c>
      <c r="E496" t="s">
        <v>62</v>
      </c>
      <c r="F496" t="s">
        <v>89</v>
      </c>
      <c r="G496" t="s">
        <v>2180</v>
      </c>
      <c r="H496" t="s">
        <v>35</v>
      </c>
      <c r="I496" t="s">
        <v>36</v>
      </c>
      <c r="J496">
        <v>26</v>
      </c>
      <c r="K496">
        <v>25</v>
      </c>
      <c r="L496">
        <f t="shared" si="21"/>
        <v>1</v>
      </c>
      <c r="M496">
        <v>3</v>
      </c>
      <c r="N496">
        <v>20651</v>
      </c>
      <c r="O496" s="1">
        <f t="shared" si="22"/>
        <v>794.26923076923072</v>
      </c>
      <c r="P496" s="1">
        <f t="shared" si="23"/>
        <v>19856.73076923077</v>
      </c>
      <c r="Q496" s="1">
        <f>Table1[[#This Row],[Earned Basic Salary]]*20%</f>
        <v>3971.3461538461543</v>
      </c>
      <c r="R496" s="1">
        <f>Table1[[#This Row],[Earned Basic Salary]]*10%</f>
        <v>1985.6730769230771</v>
      </c>
      <c r="S496" s="1">
        <f>Table1[[#This Row],[Earned Basic Salary]]*12%</f>
        <v>2382.8076923076924</v>
      </c>
      <c r="T496" s="1">
        <f>200</f>
        <v>200</v>
      </c>
      <c r="U496" s="1">
        <f>Table1[[#This Row],[PF]]+Table1[[#This Row],[Professional Tax]]</f>
        <v>2582.8076923076924</v>
      </c>
      <c r="V496" s="1">
        <f>Table1[[#This Row],[Overtime Hours]]*200</f>
        <v>600</v>
      </c>
      <c r="W496" s="1">
        <f>Table1[[#This Row],[Earned Basic Salary]]+Table1[[#This Row],[HRA]]+Table1[[#This Row],[DA]]+Table1[[#This Row],[Overtime Pay]]</f>
        <v>26413.75</v>
      </c>
      <c r="X496" s="1">
        <f>Table1[[#This Row],[Gross Salary]]-Table1[[#This Row],[Total Deduction]]</f>
        <v>23830.942307692309</v>
      </c>
      <c r="Y496" t="s">
        <v>37</v>
      </c>
      <c r="Z496" t="s">
        <v>95</v>
      </c>
      <c r="AA496" t="s">
        <v>2181</v>
      </c>
      <c r="AB496" t="s">
        <v>2182</v>
      </c>
    </row>
    <row r="497" spans="1:28" x14ac:dyDescent="0.3">
      <c r="A497" t="s">
        <v>2183</v>
      </c>
      <c r="B497" t="s">
        <v>60</v>
      </c>
      <c r="C497">
        <v>41</v>
      </c>
      <c r="D497" t="s">
        <v>31</v>
      </c>
      <c r="E497" t="s">
        <v>62</v>
      </c>
      <c r="F497" t="s">
        <v>33</v>
      </c>
      <c r="G497" t="s">
        <v>2184</v>
      </c>
      <c r="H497" t="s">
        <v>35</v>
      </c>
      <c r="I497" t="s">
        <v>36</v>
      </c>
      <c r="J497">
        <v>26</v>
      </c>
      <c r="K497">
        <v>24</v>
      </c>
      <c r="L497">
        <f t="shared" si="21"/>
        <v>2</v>
      </c>
      <c r="M497">
        <v>16</v>
      </c>
      <c r="N497">
        <v>55331</v>
      </c>
      <c r="O497" s="1">
        <f t="shared" si="22"/>
        <v>2128.1153846153848</v>
      </c>
      <c r="P497" s="1">
        <f t="shared" si="23"/>
        <v>51074.769230769234</v>
      </c>
      <c r="Q497" s="1">
        <f>Table1[[#This Row],[Earned Basic Salary]]*20%</f>
        <v>10214.953846153847</v>
      </c>
      <c r="R497" s="1">
        <f>Table1[[#This Row],[Earned Basic Salary]]*10%</f>
        <v>5107.4769230769234</v>
      </c>
      <c r="S497" s="1">
        <f>Table1[[#This Row],[Earned Basic Salary]]*12%</f>
        <v>6128.9723076923083</v>
      </c>
      <c r="T497" s="1">
        <f>200</f>
        <v>200</v>
      </c>
      <c r="U497" s="1">
        <f>Table1[[#This Row],[PF]]+Table1[[#This Row],[Professional Tax]]</f>
        <v>6328.9723076923083</v>
      </c>
      <c r="V497" s="1">
        <f>Table1[[#This Row],[Overtime Hours]]*200</f>
        <v>3200</v>
      </c>
      <c r="W497" s="1">
        <f>Table1[[#This Row],[Earned Basic Salary]]+Table1[[#This Row],[HRA]]+Table1[[#This Row],[DA]]+Table1[[#This Row],[Overtime Pay]]</f>
        <v>69597.200000000012</v>
      </c>
      <c r="X497" s="1">
        <f>Table1[[#This Row],[Gross Salary]]-Table1[[#This Row],[Total Deduction]]</f>
        <v>63268.227692307701</v>
      </c>
      <c r="Y497" t="s">
        <v>37</v>
      </c>
      <c r="Z497" t="s">
        <v>95</v>
      </c>
      <c r="AA497" t="s">
        <v>2185</v>
      </c>
      <c r="AB497" t="s">
        <v>2186</v>
      </c>
    </row>
    <row r="498" spans="1:28" x14ac:dyDescent="0.3">
      <c r="A498" t="s">
        <v>2187</v>
      </c>
      <c r="B498" t="s">
        <v>2028</v>
      </c>
      <c r="C498">
        <v>50</v>
      </c>
      <c r="D498" t="s">
        <v>127</v>
      </c>
      <c r="E498" t="s">
        <v>32</v>
      </c>
      <c r="F498" t="s">
        <v>46</v>
      </c>
      <c r="G498" t="s">
        <v>2188</v>
      </c>
      <c r="H498" t="s">
        <v>35</v>
      </c>
      <c r="I498" t="s">
        <v>36</v>
      </c>
      <c r="J498">
        <v>26</v>
      </c>
      <c r="K498">
        <v>25</v>
      </c>
      <c r="L498">
        <f t="shared" si="21"/>
        <v>1</v>
      </c>
      <c r="M498">
        <v>18</v>
      </c>
      <c r="N498">
        <v>75708</v>
      </c>
      <c r="O498" s="1">
        <f t="shared" si="22"/>
        <v>2911.8461538461538</v>
      </c>
      <c r="P498" s="1">
        <f t="shared" si="23"/>
        <v>72796.153846153844</v>
      </c>
      <c r="Q498" s="1">
        <f>Table1[[#This Row],[Earned Basic Salary]]*20%</f>
        <v>14559.23076923077</v>
      </c>
      <c r="R498" s="1">
        <f>Table1[[#This Row],[Earned Basic Salary]]*10%</f>
        <v>7279.6153846153848</v>
      </c>
      <c r="S498" s="1">
        <f>Table1[[#This Row],[Earned Basic Salary]]*12%</f>
        <v>8735.538461538461</v>
      </c>
      <c r="T498" s="1">
        <f>200</f>
        <v>200</v>
      </c>
      <c r="U498" s="1">
        <f>Table1[[#This Row],[PF]]+Table1[[#This Row],[Professional Tax]]</f>
        <v>8935.538461538461</v>
      </c>
      <c r="V498" s="1">
        <f>Table1[[#This Row],[Overtime Hours]]*200</f>
        <v>3600</v>
      </c>
      <c r="W498" s="1">
        <f>Table1[[#This Row],[Earned Basic Salary]]+Table1[[#This Row],[HRA]]+Table1[[#This Row],[DA]]+Table1[[#This Row],[Overtime Pay]]</f>
        <v>98235</v>
      </c>
      <c r="X498" s="1">
        <f>Table1[[#This Row],[Gross Salary]]-Table1[[#This Row],[Total Deduction]]</f>
        <v>89299.461538461532</v>
      </c>
      <c r="Y498" t="s">
        <v>37</v>
      </c>
      <c r="Z498" t="s">
        <v>38</v>
      </c>
      <c r="AA498" t="s">
        <v>2189</v>
      </c>
      <c r="AB498" t="s">
        <v>2190</v>
      </c>
    </row>
    <row r="499" spans="1:28" x14ac:dyDescent="0.3">
      <c r="A499" t="s">
        <v>2191</v>
      </c>
      <c r="B499" t="s">
        <v>104</v>
      </c>
      <c r="C499">
        <v>44</v>
      </c>
      <c r="D499" t="s">
        <v>44</v>
      </c>
      <c r="E499" t="s">
        <v>121</v>
      </c>
      <c r="F499" t="s">
        <v>55</v>
      </c>
      <c r="G499" t="s">
        <v>2192</v>
      </c>
      <c r="H499" t="s">
        <v>35</v>
      </c>
      <c r="I499" t="s">
        <v>36</v>
      </c>
      <c r="J499">
        <v>26</v>
      </c>
      <c r="K499">
        <v>24</v>
      </c>
      <c r="L499">
        <f t="shared" si="21"/>
        <v>2</v>
      </c>
      <c r="M499">
        <v>4</v>
      </c>
      <c r="N499">
        <v>70950</v>
      </c>
      <c r="O499" s="1">
        <f t="shared" si="22"/>
        <v>2728.8461538461538</v>
      </c>
      <c r="P499" s="1">
        <f t="shared" si="23"/>
        <v>65492.307692307688</v>
      </c>
      <c r="Q499" s="1">
        <f>Table1[[#This Row],[Earned Basic Salary]]*20%</f>
        <v>13098.461538461539</v>
      </c>
      <c r="R499" s="1">
        <f>Table1[[#This Row],[Earned Basic Salary]]*10%</f>
        <v>6549.2307692307695</v>
      </c>
      <c r="S499" s="1">
        <f>Table1[[#This Row],[Earned Basic Salary]]*12%</f>
        <v>7859.076923076922</v>
      </c>
      <c r="T499" s="1">
        <f>200</f>
        <v>200</v>
      </c>
      <c r="U499" s="1">
        <f>Table1[[#This Row],[PF]]+Table1[[#This Row],[Professional Tax]]</f>
        <v>8059.076923076922</v>
      </c>
      <c r="V499" s="1">
        <f>Table1[[#This Row],[Overtime Hours]]*200</f>
        <v>800</v>
      </c>
      <c r="W499" s="1">
        <f>Table1[[#This Row],[Earned Basic Salary]]+Table1[[#This Row],[HRA]]+Table1[[#This Row],[DA]]+Table1[[#This Row],[Overtime Pay]]</f>
        <v>85939.999999999985</v>
      </c>
      <c r="X499" s="1">
        <f>Table1[[#This Row],[Gross Salary]]-Table1[[#This Row],[Total Deduction]]</f>
        <v>77880.923076923063</v>
      </c>
      <c r="Y499" t="s">
        <v>37</v>
      </c>
      <c r="Z499" t="s">
        <v>106</v>
      </c>
      <c r="AA499" t="s">
        <v>2193</v>
      </c>
      <c r="AB499" t="s">
        <v>2194</v>
      </c>
    </row>
    <row r="500" spans="1:28" x14ac:dyDescent="0.3">
      <c r="A500" t="s">
        <v>2195</v>
      </c>
      <c r="B500" t="s">
        <v>1832</v>
      </c>
      <c r="C500">
        <v>52</v>
      </c>
      <c r="D500" t="s">
        <v>61</v>
      </c>
      <c r="E500" t="s">
        <v>45</v>
      </c>
      <c r="F500" t="s">
        <v>63</v>
      </c>
      <c r="G500" t="s">
        <v>2172</v>
      </c>
      <c r="H500" t="s">
        <v>35</v>
      </c>
      <c r="I500" t="s">
        <v>36</v>
      </c>
      <c r="J500">
        <v>26</v>
      </c>
      <c r="K500">
        <v>26</v>
      </c>
      <c r="L500">
        <f t="shared" si="21"/>
        <v>0</v>
      </c>
      <c r="M500">
        <v>1</v>
      </c>
      <c r="N500">
        <v>51759</v>
      </c>
      <c r="O500" s="1">
        <f t="shared" si="22"/>
        <v>1990.7307692307693</v>
      </c>
      <c r="P500" s="1">
        <f t="shared" si="23"/>
        <v>51759</v>
      </c>
      <c r="Q500" s="1">
        <f>Table1[[#This Row],[Earned Basic Salary]]*20%</f>
        <v>10351.800000000001</v>
      </c>
      <c r="R500" s="1">
        <f>Table1[[#This Row],[Earned Basic Salary]]*10%</f>
        <v>5175.9000000000005</v>
      </c>
      <c r="S500" s="1">
        <f>Table1[[#This Row],[Earned Basic Salary]]*12%</f>
        <v>6211.08</v>
      </c>
      <c r="T500" s="1">
        <f>200</f>
        <v>200</v>
      </c>
      <c r="U500" s="1">
        <f>Table1[[#This Row],[PF]]+Table1[[#This Row],[Professional Tax]]</f>
        <v>6411.08</v>
      </c>
      <c r="V500" s="1">
        <f>Table1[[#This Row],[Overtime Hours]]*200</f>
        <v>200</v>
      </c>
      <c r="W500" s="1">
        <f>Table1[[#This Row],[Earned Basic Salary]]+Table1[[#This Row],[HRA]]+Table1[[#This Row],[DA]]+Table1[[#This Row],[Overtime Pay]]</f>
        <v>67486.7</v>
      </c>
      <c r="X500" s="1">
        <f>Table1[[#This Row],[Gross Salary]]-Table1[[#This Row],[Total Deduction]]</f>
        <v>61075.619999999995</v>
      </c>
      <c r="Y500" t="s">
        <v>37</v>
      </c>
      <c r="Z500" t="s">
        <v>38</v>
      </c>
      <c r="AA500" t="s">
        <v>2196</v>
      </c>
      <c r="AB500" t="s">
        <v>2197</v>
      </c>
    </row>
    <row r="501" spans="1:28" x14ac:dyDescent="0.3">
      <c r="A501" t="s">
        <v>2198</v>
      </c>
      <c r="B501" t="s">
        <v>919</v>
      </c>
      <c r="C501">
        <v>42</v>
      </c>
      <c r="D501" t="s">
        <v>81</v>
      </c>
      <c r="E501" t="s">
        <v>32</v>
      </c>
      <c r="F501" t="s">
        <v>89</v>
      </c>
      <c r="G501" t="s">
        <v>2199</v>
      </c>
      <c r="H501" t="s">
        <v>35</v>
      </c>
      <c r="I501" t="s">
        <v>36</v>
      </c>
      <c r="J501">
        <v>26</v>
      </c>
      <c r="K501">
        <v>23</v>
      </c>
      <c r="L501">
        <f t="shared" si="21"/>
        <v>3</v>
      </c>
      <c r="M501">
        <v>9</v>
      </c>
      <c r="N501">
        <v>25015</v>
      </c>
      <c r="O501" s="1">
        <f t="shared" si="22"/>
        <v>962.11538461538464</v>
      </c>
      <c r="P501" s="1">
        <f t="shared" si="23"/>
        <v>22128.653846153848</v>
      </c>
      <c r="Q501" s="1">
        <f>Table1[[#This Row],[Earned Basic Salary]]*20%</f>
        <v>4425.7307692307695</v>
      </c>
      <c r="R501" s="1">
        <f>Table1[[#This Row],[Earned Basic Salary]]*10%</f>
        <v>2212.8653846153848</v>
      </c>
      <c r="S501" s="1">
        <f>Table1[[#This Row],[Earned Basic Salary]]*12%</f>
        <v>2655.4384615384615</v>
      </c>
      <c r="T501" s="1">
        <f>200</f>
        <v>200</v>
      </c>
      <c r="U501" s="1">
        <f>Table1[[#This Row],[PF]]+Table1[[#This Row],[Professional Tax]]</f>
        <v>2855.4384615384615</v>
      </c>
      <c r="V501" s="1">
        <f>Table1[[#This Row],[Overtime Hours]]*200</f>
        <v>1800</v>
      </c>
      <c r="W501" s="1">
        <f>Table1[[#This Row],[Earned Basic Salary]]+Table1[[#This Row],[HRA]]+Table1[[#This Row],[DA]]+Table1[[#This Row],[Overtime Pay]]</f>
        <v>30567.25</v>
      </c>
      <c r="X501" s="1">
        <f>Table1[[#This Row],[Gross Salary]]-Table1[[#This Row],[Total Deduction]]</f>
        <v>27711.811538461538</v>
      </c>
      <c r="Y501" t="s">
        <v>37</v>
      </c>
      <c r="Z501" t="s">
        <v>48</v>
      </c>
      <c r="AA501" t="s">
        <v>2200</v>
      </c>
      <c r="AB501" t="s">
        <v>2201</v>
      </c>
    </row>
    <row r="502" spans="1:28" x14ac:dyDescent="0.3">
      <c r="A502" t="s">
        <v>2202</v>
      </c>
      <c r="B502" t="s">
        <v>1212</v>
      </c>
      <c r="C502">
        <v>43</v>
      </c>
      <c r="D502" t="s">
        <v>127</v>
      </c>
      <c r="E502" t="s">
        <v>62</v>
      </c>
      <c r="F502" t="s">
        <v>83</v>
      </c>
      <c r="G502" t="s">
        <v>116</v>
      </c>
      <c r="H502" t="s">
        <v>35</v>
      </c>
      <c r="I502" t="s">
        <v>36</v>
      </c>
      <c r="J502">
        <v>26</v>
      </c>
      <c r="K502">
        <v>25</v>
      </c>
      <c r="L502">
        <f t="shared" si="21"/>
        <v>1</v>
      </c>
      <c r="M502">
        <v>11</v>
      </c>
      <c r="N502">
        <v>73912</v>
      </c>
      <c r="O502" s="1">
        <f t="shared" si="22"/>
        <v>2842.7692307692309</v>
      </c>
      <c r="P502" s="1">
        <f t="shared" si="23"/>
        <v>71069.23076923078</v>
      </c>
      <c r="Q502" s="1">
        <f>Table1[[#This Row],[Earned Basic Salary]]*20%</f>
        <v>14213.846153846156</v>
      </c>
      <c r="R502" s="1">
        <f>Table1[[#This Row],[Earned Basic Salary]]*10%</f>
        <v>7106.923076923078</v>
      </c>
      <c r="S502" s="1">
        <f>Table1[[#This Row],[Earned Basic Salary]]*12%</f>
        <v>8528.3076923076933</v>
      </c>
      <c r="T502" s="1">
        <f>200</f>
        <v>200</v>
      </c>
      <c r="U502" s="1">
        <f>Table1[[#This Row],[PF]]+Table1[[#This Row],[Professional Tax]]</f>
        <v>8728.3076923076933</v>
      </c>
      <c r="V502" s="1">
        <f>Table1[[#This Row],[Overtime Hours]]*200</f>
        <v>2200</v>
      </c>
      <c r="W502" s="1">
        <f>Table1[[#This Row],[Earned Basic Salary]]+Table1[[#This Row],[HRA]]+Table1[[#This Row],[DA]]+Table1[[#This Row],[Overtime Pay]]</f>
        <v>94590.000000000015</v>
      </c>
      <c r="X502" s="1">
        <f>Table1[[#This Row],[Gross Salary]]-Table1[[#This Row],[Total Deduction]]</f>
        <v>85861.692307692327</v>
      </c>
      <c r="Y502" t="s">
        <v>37</v>
      </c>
      <c r="Z502" t="s">
        <v>38</v>
      </c>
      <c r="AA502" t="s">
        <v>2203</v>
      </c>
      <c r="AB502" t="s">
        <v>2204</v>
      </c>
    </row>
    <row r="503" spans="1:28" x14ac:dyDescent="0.3">
      <c r="A503" t="s">
        <v>2205</v>
      </c>
      <c r="B503" t="s">
        <v>536</v>
      </c>
      <c r="C503">
        <v>30</v>
      </c>
      <c r="D503" t="s">
        <v>81</v>
      </c>
      <c r="E503" t="s">
        <v>82</v>
      </c>
      <c r="F503" t="s">
        <v>69</v>
      </c>
      <c r="G503" t="s">
        <v>189</v>
      </c>
      <c r="H503" t="s">
        <v>35</v>
      </c>
      <c r="I503" t="s">
        <v>36</v>
      </c>
      <c r="J503">
        <v>26</v>
      </c>
      <c r="K503">
        <v>24</v>
      </c>
      <c r="L503">
        <f t="shared" si="21"/>
        <v>2</v>
      </c>
      <c r="M503">
        <v>11</v>
      </c>
      <c r="N503">
        <v>72810</v>
      </c>
      <c r="O503" s="1">
        <f t="shared" si="22"/>
        <v>2800.3846153846152</v>
      </c>
      <c r="P503" s="1">
        <f t="shared" si="23"/>
        <v>67209.230769230766</v>
      </c>
      <c r="Q503" s="1">
        <f>Table1[[#This Row],[Earned Basic Salary]]*20%</f>
        <v>13441.846153846154</v>
      </c>
      <c r="R503" s="1">
        <f>Table1[[#This Row],[Earned Basic Salary]]*10%</f>
        <v>6720.9230769230771</v>
      </c>
      <c r="S503" s="1">
        <f>Table1[[#This Row],[Earned Basic Salary]]*12%</f>
        <v>8065.1076923076917</v>
      </c>
      <c r="T503" s="1">
        <f>200</f>
        <v>200</v>
      </c>
      <c r="U503" s="1">
        <f>Table1[[#This Row],[PF]]+Table1[[#This Row],[Professional Tax]]</f>
        <v>8265.1076923076907</v>
      </c>
      <c r="V503" s="1">
        <f>Table1[[#This Row],[Overtime Hours]]*200</f>
        <v>2200</v>
      </c>
      <c r="W503" s="1">
        <f>Table1[[#This Row],[Earned Basic Salary]]+Table1[[#This Row],[HRA]]+Table1[[#This Row],[DA]]+Table1[[#This Row],[Overtime Pay]]</f>
        <v>89572</v>
      </c>
      <c r="X503" s="1">
        <f>Table1[[#This Row],[Gross Salary]]-Table1[[#This Row],[Total Deduction]]</f>
        <v>81306.892307692309</v>
      </c>
      <c r="Y503" t="s">
        <v>37</v>
      </c>
      <c r="Z503" t="s">
        <v>106</v>
      </c>
      <c r="AA503" t="s">
        <v>2206</v>
      </c>
      <c r="AB503" t="s">
        <v>2207</v>
      </c>
    </row>
    <row r="504" spans="1:28" x14ac:dyDescent="0.3">
      <c r="A504" t="s">
        <v>2208</v>
      </c>
      <c r="B504" t="s">
        <v>260</v>
      </c>
      <c r="C504">
        <v>27</v>
      </c>
      <c r="D504" t="s">
        <v>133</v>
      </c>
      <c r="E504" t="s">
        <v>62</v>
      </c>
      <c r="F504" t="s">
        <v>46</v>
      </c>
      <c r="G504" t="s">
        <v>2209</v>
      </c>
      <c r="H504" t="s">
        <v>35</v>
      </c>
      <c r="I504" t="s">
        <v>36</v>
      </c>
      <c r="J504">
        <v>26</v>
      </c>
      <c r="K504">
        <v>22</v>
      </c>
      <c r="L504">
        <f t="shared" si="21"/>
        <v>4</v>
      </c>
      <c r="M504">
        <v>12</v>
      </c>
      <c r="N504">
        <v>69160</v>
      </c>
      <c r="O504" s="1">
        <f t="shared" si="22"/>
        <v>2660</v>
      </c>
      <c r="P504" s="1">
        <f t="shared" si="23"/>
        <v>58520</v>
      </c>
      <c r="Q504" s="1">
        <f>Table1[[#This Row],[Earned Basic Salary]]*20%</f>
        <v>11704</v>
      </c>
      <c r="R504" s="1">
        <f>Table1[[#This Row],[Earned Basic Salary]]*10%</f>
        <v>5852</v>
      </c>
      <c r="S504" s="1">
        <f>Table1[[#This Row],[Earned Basic Salary]]*12%</f>
        <v>7022.4</v>
      </c>
      <c r="T504" s="1">
        <f>200</f>
        <v>200</v>
      </c>
      <c r="U504" s="1">
        <f>Table1[[#This Row],[PF]]+Table1[[#This Row],[Professional Tax]]</f>
        <v>7222.4</v>
      </c>
      <c r="V504" s="1">
        <f>Table1[[#This Row],[Overtime Hours]]*200</f>
        <v>2400</v>
      </c>
      <c r="W504" s="1">
        <f>Table1[[#This Row],[Earned Basic Salary]]+Table1[[#This Row],[HRA]]+Table1[[#This Row],[DA]]+Table1[[#This Row],[Overtime Pay]]</f>
        <v>78476</v>
      </c>
      <c r="X504" s="1">
        <f>Table1[[#This Row],[Gross Salary]]-Table1[[#This Row],[Total Deduction]]</f>
        <v>71253.600000000006</v>
      </c>
      <c r="Y504" t="s">
        <v>37</v>
      </c>
      <c r="Z504" t="s">
        <v>48</v>
      </c>
      <c r="AA504" t="s">
        <v>2210</v>
      </c>
      <c r="AB504" t="s">
        <v>2211</v>
      </c>
    </row>
    <row r="505" spans="1:28" x14ac:dyDescent="0.3">
      <c r="A505" t="s">
        <v>2212</v>
      </c>
      <c r="B505" t="s">
        <v>1140</v>
      </c>
      <c r="C505">
        <v>54</v>
      </c>
      <c r="D505" t="s">
        <v>31</v>
      </c>
      <c r="E505" t="s">
        <v>32</v>
      </c>
      <c r="F505" t="s">
        <v>63</v>
      </c>
      <c r="G505" t="s">
        <v>2213</v>
      </c>
      <c r="H505" t="s">
        <v>35</v>
      </c>
      <c r="I505" t="s">
        <v>36</v>
      </c>
      <c r="J505">
        <v>26</v>
      </c>
      <c r="K505">
        <v>23</v>
      </c>
      <c r="L505">
        <f t="shared" si="21"/>
        <v>3</v>
      </c>
      <c r="M505">
        <v>12</v>
      </c>
      <c r="N505">
        <v>41809</v>
      </c>
      <c r="O505" s="1">
        <f t="shared" si="22"/>
        <v>1608.0384615384614</v>
      </c>
      <c r="P505" s="1">
        <f t="shared" si="23"/>
        <v>36984.88461538461</v>
      </c>
      <c r="Q505" s="1">
        <f>Table1[[#This Row],[Earned Basic Salary]]*20%</f>
        <v>7396.9769230769225</v>
      </c>
      <c r="R505" s="1">
        <f>Table1[[#This Row],[Earned Basic Salary]]*10%</f>
        <v>3698.4884615384613</v>
      </c>
      <c r="S505" s="1">
        <f>Table1[[#This Row],[Earned Basic Salary]]*12%</f>
        <v>4438.1861538461526</v>
      </c>
      <c r="T505" s="1">
        <f>200</f>
        <v>200</v>
      </c>
      <c r="U505" s="1">
        <f>Table1[[#This Row],[PF]]+Table1[[#This Row],[Professional Tax]]</f>
        <v>4638.1861538461526</v>
      </c>
      <c r="V505" s="1">
        <f>Table1[[#This Row],[Overtime Hours]]*200</f>
        <v>2400</v>
      </c>
      <c r="W505" s="1">
        <f>Table1[[#This Row],[Earned Basic Salary]]+Table1[[#This Row],[HRA]]+Table1[[#This Row],[DA]]+Table1[[#This Row],[Overtime Pay]]</f>
        <v>50480.349999999991</v>
      </c>
      <c r="X505" s="1">
        <f>Table1[[#This Row],[Gross Salary]]-Table1[[#This Row],[Total Deduction]]</f>
        <v>45842.163846153839</v>
      </c>
      <c r="Y505" t="s">
        <v>37</v>
      </c>
      <c r="Z505" t="s">
        <v>95</v>
      </c>
      <c r="AA505" t="s">
        <v>2214</v>
      </c>
      <c r="AB505" t="s">
        <v>2215</v>
      </c>
    </row>
    <row r="506" spans="1:28" x14ac:dyDescent="0.3">
      <c r="A506" t="s">
        <v>2216</v>
      </c>
      <c r="B506" t="s">
        <v>877</v>
      </c>
      <c r="C506">
        <v>48</v>
      </c>
      <c r="D506" t="s">
        <v>61</v>
      </c>
      <c r="E506" t="s">
        <v>82</v>
      </c>
      <c r="F506" t="s">
        <v>55</v>
      </c>
      <c r="G506" t="s">
        <v>2217</v>
      </c>
      <c r="H506" t="s">
        <v>35</v>
      </c>
      <c r="I506" t="s">
        <v>36</v>
      </c>
      <c r="J506">
        <v>26</v>
      </c>
      <c r="K506">
        <v>23</v>
      </c>
      <c r="L506">
        <f t="shared" si="21"/>
        <v>3</v>
      </c>
      <c r="M506">
        <v>0</v>
      </c>
      <c r="N506">
        <v>24730</v>
      </c>
      <c r="O506" s="1">
        <f t="shared" si="22"/>
        <v>951.15384615384619</v>
      </c>
      <c r="P506" s="1">
        <f t="shared" si="23"/>
        <v>21876.538461538461</v>
      </c>
      <c r="Q506" s="1">
        <f>Table1[[#This Row],[Earned Basic Salary]]*20%</f>
        <v>4375.3076923076924</v>
      </c>
      <c r="R506" s="1">
        <f>Table1[[#This Row],[Earned Basic Salary]]*10%</f>
        <v>2187.6538461538462</v>
      </c>
      <c r="S506" s="1">
        <f>Table1[[#This Row],[Earned Basic Salary]]*12%</f>
        <v>2625.1846153846154</v>
      </c>
      <c r="T506" s="1">
        <f>200</f>
        <v>200</v>
      </c>
      <c r="U506" s="1">
        <f>Table1[[#This Row],[PF]]+Table1[[#This Row],[Professional Tax]]</f>
        <v>2825.1846153846154</v>
      </c>
      <c r="V506" s="1">
        <f>Table1[[#This Row],[Overtime Hours]]*200</f>
        <v>0</v>
      </c>
      <c r="W506" s="1">
        <f>Table1[[#This Row],[Earned Basic Salary]]+Table1[[#This Row],[HRA]]+Table1[[#This Row],[DA]]+Table1[[#This Row],[Overtime Pay]]</f>
        <v>28439.5</v>
      </c>
      <c r="X506" s="1">
        <f>Table1[[#This Row],[Gross Salary]]-Table1[[#This Row],[Total Deduction]]</f>
        <v>25614.315384615384</v>
      </c>
      <c r="Y506" t="s">
        <v>37</v>
      </c>
      <c r="Z506" t="s">
        <v>106</v>
      </c>
      <c r="AA506" t="s">
        <v>2218</v>
      </c>
      <c r="AB506" t="s">
        <v>2219</v>
      </c>
    </row>
    <row r="507" spans="1:28" x14ac:dyDescent="0.3">
      <c r="A507" t="s">
        <v>2220</v>
      </c>
      <c r="B507" t="s">
        <v>490</v>
      </c>
      <c r="C507">
        <v>50</v>
      </c>
      <c r="D507" t="s">
        <v>75</v>
      </c>
      <c r="E507" t="s">
        <v>45</v>
      </c>
      <c r="F507" t="s">
        <v>69</v>
      </c>
      <c r="G507" t="s">
        <v>2221</v>
      </c>
      <c r="H507" t="s">
        <v>35</v>
      </c>
      <c r="I507" t="s">
        <v>36</v>
      </c>
      <c r="J507">
        <v>26</v>
      </c>
      <c r="K507">
        <v>23</v>
      </c>
      <c r="L507">
        <f t="shared" si="21"/>
        <v>3</v>
      </c>
      <c r="M507">
        <v>7</v>
      </c>
      <c r="N507">
        <v>28355</v>
      </c>
      <c r="O507" s="1">
        <f t="shared" si="22"/>
        <v>1090.5769230769231</v>
      </c>
      <c r="P507" s="1">
        <f t="shared" si="23"/>
        <v>25083.26923076923</v>
      </c>
      <c r="Q507" s="1">
        <f>Table1[[#This Row],[Earned Basic Salary]]*20%</f>
        <v>5016.6538461538466</v>
      </c>
      <c r="R507" s="1">
        <f>Table1[[#This Row],[Earned Basic Salary]]*10%</f>
        <v>2508.3269230769233</v>
      </c>
      <c r="S507" s="1">
        <f>Table1[[#This Row],[Earned Basic Salary]]*12%</f>
        <v>3009.9923076923073</v>
      </c>
      <c r="T507" s="1">
        <f>200</f>
        <v>200</v>
      </c>
      <c r="U507" s="1">
        <f>Table1[[#This Row],[PF]]+Table1[[#This Row],[Professional Tax]]</f>
        <v>3209.9923076923073</v>
      </c>
      <c r="V507" s="1">
        <f>Table1[[#This Row],[Overtime Hours]]*200</f>
        <v>1400</v>
      </c>
      <c r="W507" s="1">
        <f>Table1[[#This Row],[Earned Basic Salary]]+Table1[[#This Row],[HRA]]+Table1[[#This Row],[DA]]+Table1[[#This Row],[Overtime Pay]]</f>
        <v>34008.25</v>
      </c>
      <c r="X507" s="1">
        <f>Table1[[#This Row],[Gross Salary]]-Table1[[#This Row],[Total Deduction]]</f>
        <v>30798.257692307692</v>
      </c>
      <c r="Y507" t="s">
        <v>37</v>
      </c>
      <c r="Z507" t="s">
        <v>48</v>
      </c>
      <c r="AA507" t="s">
        <v>2222</v>
      </c>
      <c r="AB507" t="s">
        <v>2223</v>
      </c>
    </row>
    <row r="508" spans="1:28" x14ac:dyDescent="0.3">
      <c r="A508" t="s">
        <v>2224</v>
      </c>
      <c r="B508" t="s">
        <v>1852</v>
      </c>
      <c r="C508">
        <v>30</v>
      </c>
      <c r="D508" t="s">
        <v>31</v>
      </c>
      <c r="E508" t="s">
        <v>82</v>
      </c>
      <c r="F508" t="s">
        <v>33</v>
      </c>
      <c r="G508" t="s">
        <v>2225</v>
      </c>
      <c r="H508" t="s">
        <v>35</v>
      </c>
      <c r="I508" t="s">
        <v>36</v>
      </c>
      <c r="J508">
        <v>26</v>
      </c>
      <c r="K508">
        <v>24</v>
      </c>
      <c r="L508">
        <f t="shared" si="21"/>
        <v>2</v>
      </c>
      <c r="M508">
        <v>2</v>
      </c>
      <c r="N508">
        <v>25593</v>
      </c>
      <c r="O508" s="1">
        <f t="shared" si="22"/>
        <v>984.34615384615381</v>
      </c>
      <c r="P508" s="1">
        <f t="shared" si="23"/>
        <v>23624.307692307691</v>
      </c>
      <c r="Q508" s="1">
        <f>Table1[[#This Row],[Earned Basic Salary]]*20%</f>
        <v>4724.8615384615387</v>
      </c>
      <c r="R508" s="1">
        <f>Table1[[#This Row],[Earned Basic Salary]]*10%</f>
        <v>2362.4307692307693</v>
      </c>
      <c r="S508" s="1">
        <f>Table1[[#This Row],[Earned Basic Salary]]*12%</f>
        <v>2834.916923076923</v>
      </c>
      <c r="T508" s="1">
        <f>200</f>
        <v>200</v>
      </c>
      <c r="U508" s="1">
        <f>Table1[[#This Row],[PF]]+Table1[[#This Row],[Professional Tax]]</f>
        <v>3034.916923076923</v>
      </c>
      <c r="V508" s="1">
        <f>Table1[[#This Row],[Overtime Hours]]*200</f>
        <v>400</v>
      </c>
      <c r="W508" s="1">
        <f>Table1[[#This Row],[Earned Basic Salary]]+Table1[[#This Row],[HRA]]+Table1[[#This Row],[DA]]+Table1[[#This Row],[Overtime Pay]]</f>
        <v>31111.599999999999</v>
      </c>
      <c r="X508" s="1">
        <f>Table1[[#This Row],[Gross Salary]]-Table1[[#This Row],[Total Deduction]]</f>
        <v>28076.683076923076</v>
      </c>
      <c r="Y508" t="s">
        <v>37</v>
      </c>
      <c r="Z508" t="s">
        <v>38</v>
      </c>
      <c r="AA508" t="s">
        <v>2226</v>
      </c>
      <c r="AB508" t="s">
        <v>2227</v>
      </c>
    </row>
    <row r="509" spans="1:28" x14ac:dyDescent="0.3">
      <c r="A509" t="s">
        <v>2228</v>
      </c>
      <c r="B509" t="s">
        <v>280</v>
      </c>
      <c r="C509">
        <v>32</v>
      </c>
      <c r="D509" t="s">
        <v>53</v>
      </c>
      <c r="E509" t="s">
        <v>45</v>
      </c>
      <c r="F509" t="s">
        <v>33</v>
      </c>
      <c r="G509" t="s">
        <v>2229</v>
      </c>
      <c r="H509" t="s">
        <v>35</v>
      </c>
      <c r="I509" t="s">
        <v>36</v>
      </c>
      <c r="J509">
        <v>26</v>
      </c>
      <c r="K509">
        <v>24</v>
      </c>
      <c r="L509">
        <f t="shared" si="21"/>
        <v>2</v>
      </c>
      <c r="M509">
        <v>14</v>
      </c>
      <c r="N509">
        <v>47392</v>
      </c>
      <c r="O509" s="1">
        <f t="shared" si="22"/>
        <v>1822.7692307692307</v>
      </c>
      <c r="P509" s="1">
        <f t="shared" si="23"/>
        <v>43746.461538461539</v>
      </c>
      <c r="Q509" s="1">
        <f>Table1[[#This Row],[Earned Basic Salary]]*20%</f>
        <v>8749.2923076923089</v>
      </c>
      <c r="R509" s="1">
        <f>Table1[[#This Row],[Earned Basic Salary]]*10%</f>
        <v>4374.6461538461544</v>
      </c>
      <c r="S509" s="1">
        <f>Table1[[#This Row],[Earned Basic Salary]]*12%</f>
        <v>5249.5753846153848</v>
      </c>
      <c r="T509" s="1">
        <f>200</f>
        <v>200</v>
      </c>
      <c r="U509" s="1">
        <f>Table1[[#This Row],[PF]]+Table1[[#This Row],[Professional Tax]]</f>
        <v>5449.5753846153848</v>
      </c>
      <c r="V509" s="1">
        <f>Table1[[#This Row],[Overtime Hours]]*200</f>
        <v>2800</v>
      </c>
      <c r="W509" s="1">
        <f>Table1[[#This Row],[Earned Basic Salary]]+Table1[[#This Row],[HRA]]+Table1[[#This Row],[DA]]+Table1[[#This Row],[Overtime Pay]]</f>
        <v>59670.400000000001</v>
      </c>
      <c r="X509" s="1">
        <f>Table1[[#This Row],[Gross Salary]]-Table1[[#This Row],[Total Deduction]]</f>
        <v>54220.824615384619</v>
      </c>
      <c r="Y509" t="s">
        <v>37</v>
      </c>
      <c r="Z509" t="s">
        <v>106</v>
      </c>
      <c r="AA509" t="s">
        <v>2230</v>
      </c>
      <c r="AB509" t="s">
        <v>2231</v>
      </c>
    </row>
    <row r="510" spans="1:28" x14ac:dyDescent="0.3">
      <c r="A510" t="s">
        <v>2232</v>
      </c>
      <c r="B510" t="s">
        <v>2233</v>
      </c>
      <c r="C510">
        <v>24</v>
      </c>
      <c r="D510" t="s">
        <v>75</v>
      </c>
      <c r="E510" t="s">
        <v>32</v>
      </c>
      <c r="F510" t="s">
        <v>46</v>
      </c>
      <c r="G510" t="s">
        <v>2234</v>
      </c>
      <c r="H510" t="s">
        <v>35</v>
      </c>
      <c r="I510" t="s">
        <v>36</v>
      </c>
      <c r="J510">
        <v>26</v>
      </c>
      <c r="K510">
        <v>24</v>
      </c>
      <c r="L510">
        <f t="shared" si="21"/>
        <v>2</v>
      </c>
      <c r="M510">
        <v>11</v>
      </c>
      <c r="N510">
        <v>56328</v>
      </c>
      <c r="O510" s="1">
        <f t="shared" si="22"/>
        <v>2166.4615384615386</v>
      </c>
      <c r="P510" s="1">
        <f t="shared" si="23"/>
        <v>51995.076923076922</v>
      </c>
      <c r="Q510" s="1">
        <f>Table1[[#This Row],[Earned Basic Salary]]*20%</f>
        <v>10399.015384615384</v>
      </c>
      <c r="R510" s="1">
        <f>Table1[[#This Row],[Earned Basic Salary]]*10%</f>
        <v>5199.5076923076922</v>
      </c>
      <c r="S510" s="1">
        <f>Table1[[#This Row],[Earned Basic Salary]]*12%</f>
        <v>6239.4092307692308</v>
      </c>
      <c r="T510" s="1">
        <f>200</f>
        <v>200</v>
      </c>
      <c r="U510" s="1">
        <f>Table1[[#This Row],[PF]]+Table1[[#This Row],[Professional Tax]]</f>
        <v>6439.4092307692308</v>
      </c>
      <c r="V510" s="1">
        <f>Table1[[#This Row],[Overtime Hours]]*200</f>
        <v>2200</v>
      </c>
      <c r="W510" s="1">
        <f>Table1[[#This Row],[Earned Basic Salary]]+Table1[[#This Row],[HRA]]+Table1[[#This Row],[DA]]+Table1[[#This Row],[Overtime Pay]]</f>
        <v>69793.600000000006</v>
      </c>
      <c r="X510" s="1">
        <f>Table1[[#This Row],[Gross Salary]]-Table1[[#This Row],[Total Deduction]]</f>
        <v>63354.190769230772</v>
      </c>
      <c r="Y510" t="s">
        <v>37</v>
      </c>
      <c r="Z510" t="s">
        <v>38</v>
      </c>
      <c r="AA510" t="s">
        <v>2235</v>
      </c>
      <c r="AB510" t="s">
        <v>2236</v>
      </c>
    </row>
    <row r="511" spans="1:28" x14ac:dyDescent="0.3">
      <c r="A511" t="s">
        <v>2237</v>
      </c>
      <c r="B511" t="s">
        <v>2238</v>
      </c>
      <c r="C511">
        <v>34</v>
      </c>
      <c r="D511" t="s">
        <v>53</v>
      </c>
      <c r="E511" t="s">
        <v>62</v>
      </c>
      <c r="F511" t="s">
        <v>46</v>
      </c>
      <c r="G511" t="s">
        <v>1417</v>
      </c>
      <c r="H511" t="s">
        <v>35</v>
      </c>
      <c r="I511" t="s">
        <v>36</v>
      </c>
      <c r="J511">
        <v>26</v>
      </c>
      <c r="K511">
        <v>22</v>
      </c>
      <c r="L511">
        <f t="shared" si="21"/>
        <v>4</v>
      </c>
      <c r="M511">
        <v>10</v>
      </c>
      <c r="N511">
        <v>43536</v>
      </c>
      <c r="O511" s="1">
        <f t="shared" si="22"/>
        <v>1674.4615384615386</v>
      </c>
      <c r="P511" s="1">
        <f t="shared" si="23"/>
        <v>36838.153846153851</v>
      </c>
      <c r="Q511" s="1">
        <f>Table1[[#This Row],[Earned Basic Salary]]*20%</f>
        <v>7367.630769230771</v>
      </c>
      <c r="R511" s="1">
        <f>Table1[[#This Row],[Earned Basic Salary]]*10%</f>
        <v>3683.8153846153855</v>
      </c>
      <c r="S511" s="1">
        <f>Table1[[#This Row],[Earned Basic Salary]]*12%</f>
        <v>4420.5784615384619</v>
      </c>
      <c r="T511" s="1">
        <f>200</f>
        <v>200</v>
      </c>
      <c r="U511" s="1">
        <f>Table1[[#This Row],[PF]]+Table1[[#This Row],[Professional Tax]]</f>
        <v>4620.5784615384619</v>
      </c>
      <c r="V511" s="1">
        <f>Table1[[#This Row],[Overtime Hours]]*200</f>
        <v>2000</v>
      </c>
      <c r="W511" s="1">
        <f>Table1[[#This Row],[Earned Basic Salary]]+Table1[[#This Row],[HRA]]+Table1[[#This Row],[DA]]+Table1[[#This Row],[Overtime Pay]]</f>
        <v>49889.600000000006</v>
      </c>
      <c r="X511" s="1">
        <f>Table1[[#This Row],[Gross Salary]]-Table1[[#This Row],[Total Deduction]]</f>
        <v>45269.021538461544</v>
      </c>
      <c r="Y511" t="s">
        <v>37</v>
      </c>
      <c r="Z511" t="s">
        <v>48</v>
      </c>
      <c r="AA511" t="s">
        <v>2239</v>
      </c>
      <c r="AB511" t="s">
        <v>2240</v>
      </c>
    </row>
    <row r="512" spans="1:28" x14ac:dyDescent="0.3">
      <c r="A512" t="s">
        <v>2241</v>
      </c>
      <c r="B512" t="s">
        <v>168</v>
      </c>
      <c r="C512">
        <v>55</v>
      </c>
      <c r="D512" t="s">
        <v>75</v>
      </c>
      <c r="E512" t="s">
        <v>45</v>
      </c>
      <c r="F512" t="s">
        <v>89</v>
      </c>
      <c r="G512" t="s">
        <v>2242</v>
      </c>
      <c r="H512" t="s">
        <v>35</v>
      </c>
      <c r="I512" t="s">
        <v>36</v>
      </c>
      <c r="J512">
        <v>26</v>
      </c>
      <c r="K512">
        <v>24</v>
      </c>
      <c r="L512">
        <f t="shared" si="21"/>
        <v>2</v>
      </c>
      <c r="M512">
        <v>7</v>
      </c>
      <c r="N512">
        <v>25180</v>
      </c>
      <c r="O512" s="1">
        <f t="shared" si="22"/>
        <v>968.46153846153845</v>
      </c>
      <c r="P512" s="1">
        <f t="shared" si="23"/>
        <v>23243.076923076922</v>
      </c>
      <c r="Q512" s="1">
        <f>Table1[[#This Row],[Earned Basic Salary]]*20%</f>
        <v>4648.6153846153848</v>
      </c>
      <c r="R512" s="1">
        <f>Table1[[#This Row],[Earned Basic Salary]]*10%</f>
        <v>2324.3076923076924</v>
      </c>
      <c r="S512" s="1">
        <f>Table1[[#This Row],[Earned Basic Salary]]*12%</f>
        <v>2789.1692307692306</v>
      </c>
      <c r="T512" s="1">
        <f>200</f>
        <v>200</v>
      </c>
      <c r="U512" s="1">
        <f>Table1[[#This Row],[PF]]+Table1[[#This Row],[Professional Tax]]</f>
        <v>2989.1692307692306</v>
      </c>
      <c r="V512" s="1">
        <f>Table1[[#This Row],[Overtime Hours]]*200</f>
        <v>1400</v>
      </c>
      <c r="W512" s="1">
        <f>Table1[[#This Row],[Earned Basic Salary]]+Table1[[#This Row],[HRA]]+Table1[[#This Row],[DA]]+Table1[[#This Row],[Overtime Pay]]</f>
        <v>31615.999999999996</v>
      </c>
      <c r="X512" s="1">
        <f>Table1[[#This Row],[Gross Salary]]-Table1[[#This Row],[Total Deduction]]</f>
        <v>28626.830769230764</v>
      </c>
      <c r="Y512" t="s">
        <v>37</v>
      </c>
      <c r="Z512" t="s">
        <v>95</v>
      </c>
      <c r="AA512" t="s">
        <v>2243</v>
      </c>
      <c r="AB512" t="s">
        <v>2244</v>
      </c>
    </row>
    <row r="513" spans="1:28" x14ac:dyDescent="0.3">
      <c r="A513" t="s">
        <v>2245</v>
      </c>
      <c r="B513" t="s">
        <v>914</v>
      </c>
      <c r="C513">
        <v>53</v>
      </c>
      <c r="D513" t="s">
        <v>127</v>
      </c>
      <c r="E513" t="s">
        <v>62</v>
      </c>
      <c r="F513" t="s">
        <v>83</v>
      </c>
      <c r="G513" t="s">
        <v>2246</v>
      </c>
      <c r="H513" t="s">
        <v>35</v>
      </c>
      <c r="I513" t="s">
        <v>36</v>
      </c>
      <c r="J513">
        <v>26</v>
      </c>
      <c r="K513">
        <v>24</v>
      </c>
      <c r="L513">
        <f t="shared" si="21"/>
        <v>2</v>
      </c>
      <c r="M513">
        <v>6</v>
      </c>
      <c r="N513">
        <v>36652</v>
      </c>
      <c r="O513" s="1">
        <f t="shared" si="22"/>
        <v>1409.6923076923076</v>
      </c>
      <c r="P513" s="1">
        <f t="shared" si="23"/>
        <v>33832.615384615383</v>
      </c>
      <c r="Q513" s="1">
        <f>Table1[[#This Row],[Earned Basic Salary]]*20%</f>
        <v>6766.5230769230766</v>
      </c>
      <c r="R513" s="1">
        <f>Table1[[#This Row],[Earned Basic Salary]]*10%</f>
        <v>3383.2615384615383</v>
      </c>
      <c r="S513" s="1">
        <f>Table1[[#This Row],[Earned Basic Salary]]*12%</f>
        <v>4059.913846153846</v>
      </c>
      <c r="T513" s="1">
        <f>200</f>
        <v>200</v>
      </c>
      <c r="U513" s="1">
        <f>Table1[[#This Row],[PF]]+Table1[[#This Row],[Professional Tax]]</f>
        <v>4259.913846153846</v>
      </c>
      <c r="V513" s="1">
        <f>Table1[[#This Row],[Overtime Hours]]*200</f>
        <v>1200</v>
      </c>
      <c r="W513" s="1">
        <f>Table1[[#This Row],[Earned Basic Salary]]+Table1[[#This Row],[HRA]]+Table1[[#This Row],[DA]]+Table1[[#This Row],[Overtime Pay]]</f>
        <v>45182.399999999994</v>
      </c>
      <c r="X513" s="1">
        <f>Table1[[#This Row],[Gross Salary]]-Table1[[#This Row],[Total Deduction]]</f>
        <v>40922.486153846148</v>
      </c>
      <c r="Y513" t="s">
        <v>37</v>
      </c>
      <c r="Z513" t="s">
        <v>95</v>
      </c>
      <c r="AA513" t="s">
        <v>2247</v>
      </c>
      <c r="AB513" t="s">
        <v>2248</v>
      </c>
    </row>
    <row r="514" spans="1:28" x14ac:dyDescent="0.3">
      <c r="A514" t="s">
        <v>2249</v>
      </c>
      <c r="B514" t="s">
        <v>1473</v>
      </c>
      <c r="C514">
        <v>45</v>
      </c>
      <c r="D514" t="s">
        <v>61</v>
      </c>
      <c r="E514" t="s">
        <v>32</v>
      </c>
      <c r="F514" t="s">
        <v>33</v>
      </c>
      <c r="G514" t="s">
        <v>2250</v>
      </c>
      <c r="H514" t="s">
        <v>35</v>
      </c>
      <c r="I514" t="s">
        <v>36</v>
      </c>
      <c r="J514">
        <v>26</v>
      </c>
      <c r="K514">
        <v>22</v>
      </c>
      <c r="L514">
        <f t="shared" si="21"/>
        <v>4</v>
      </c>
      <c r="M514">
        <v>9</v>
      </c>
      <c r="N514">
        <v>19072</v>
      </c>
      <c r="O514" s="1">
        <f t="shared" si="22"/>
        <v>733.53846153846155</v>
      </c>
      <c r="P514" s="1">
        <f t="shared" si="23"/>
        <v>16137.846153846154</v>
      </c>
      <c r="Q514" s="1">
        <f>Table1[[#This Row],[Earned Basic Salary]]*20%</f>
        <v>3227.5692307692311</v>
      </c>
      <c r="R514" s="1">
        <f>Table1[[#This Row],[Earned Basic Salary]]*10%</f>
        <v>1613.7846153846156</v>
      </c>
      <c r="S514" s="1">
        <f>Table1[[#This Row],[Earned Basic Salary]]*12%</f>
        <v>1936.5415384615385</v>
      </c>
      <c r="T514" s="1">
        <f>200</f>
        <v>200</v>
      </c>
      <c r="U514" s="1">
        <f>Table1[[#This Row],[PF]]+Table1[[#This Row],[Professional Tax]]</f>
        <v>2136.5415384615385</v>
      </c>
      <c r="V514" s="1">
        <f>Table1[[#This Row],[Overtime Hours]]*200</f>
        <v>1800</v>
      </c>
      <c r="W514" s="1">
        <f>Table1[[#This Row],[Earned Basic Salary]]+Table1[[#This Row],[HRA]]+Table1[[#This Row],[DA]]+Table1[[#This Row],[Overtime Pay]]</f>
        <v>22779.200000000001</v>
      </c>
      <c r="X514" s="1">
        <f>Table1[[#This Row],[Gross Salary]]-Table1[[#This Row],[Total Deduction]]</f>
        <v>20642.658461538464</v>
      </c>
      <c r="Y514" t="s">
        <v>37</v>
      </c>
      <c r="Z514" t="s">
        <v>48</v>
      </c>
      <c r="AA514" t="s">
        <v>2251</v>
      </c>
      <c r="AB514" t="s">
        <v>2252</v>
      </c>
    </row>
    <row r="515" spans="1:28" x14ac:dyDescent="0.3">
      <c r="A515" t="s">
        <v>2253</v>
      </c>
      <c r="B515" t="s">
        <v>769</v>
      </c>
      <c r="C515">
        <v>38</v>
      </c>
      <c r="D515" t="s">
        <v>133</v>
      </c>
      <c r="E515" t="s">
        <v>32</v>
      </c>
      <c r="F515" t="s">
        <v>69</v>
      </c>
      <c r="G515" t="s">
        <v>2180</v>
      </c>
      <c r="H515" t="s">
        <v>35</v>
      </c>
      <c r="I515" t="s">
        <v>36</v>
      </c>
      <c r="J515">
        <v>26</v>
      </c>
      <c r="K515">
        <v>24</v>
      </c>
      <c r="L515">
        <f t="shared" ref="L515:L578" si="24">J515-K515</f>
        <v>2</v>
      </c>
      <c r="M515">
        <v>8</v>
      </c>
      <c r="N515">
        <v>75718</v>
      </c>
      <c r="O515" s="1">
        <f t="shared" ref="O515:O578" si="25">N515/J515</f>
        <v>2912.2307692307691</v>
      </c>
      <c r="P515" s="1">
        <f t="shared" ref="P515:P578" si="26">O515*K515</f>
        <v>69893.538461538454</v>
      </c>
      <c r="Q515" s="1">
        <f>Table1[[#This Row],[Earned Basic Salary]]*20%</f>
        <v>13978.707692307691</v>
      </c>
      <c r="R515" s="1">
        <f>Table1[[#This Row],[Earned Basic Salary]]*10%</f>
        <v>6989.3538461538456</v>
      </c>
      <c r="S515" s="1">
        <f>Table1[[#This Row],[Earned Basic Salary]]*12%</f>
        <v>8387.2246153846136</v>
      </c>
      <c r="T515" s="1">
        <f>200</f>
        <v>200</v>
      </c>
      <c r="U515" s="1">
        <f>Table1[[#This Row],[PF]]+Table1[[#This Row],[Professional Tax]]</f>
        <v>8587.2246153846136</v>
      </c>
      <c r="V515" s="1">
        <f>Table1[[#This Row],[Overtime Hours]]*200</f>
        <v>1600</v>
      </c>
      <c r="W515" s="1">
        <f>Table1[[#This Row],[Earned Basic Salary]]+Table1[[#This Row],[HRA]]+Table1[[#This Row],[DA]]+Table1[[#This Row],[Overtime Pay]]</f>
        <v>92461.599999999991</v>
      </c>
      <c r="X515" s="1">
        <f>Table1[[#This Row],[Gross Salary]]-Table1[[#This Row],[Total Deduction]]</f>
        <v>83874.375384615385</v>
      </c>
      <c r="Y515" t="s">
        <v>37</v>
      </c>
      <c r="Z515" t="s">
        <v>106</v>
      </c>
      <c r="AA515" t="s">
        <v>2254</v>
      </c>
      <c r="AB515" t="s">
        <v>2255</v>
      </c>
    </row>
    <row r="516" spans="1:28" x14ac:dyDescent="0.3">
      <c r="A516" t="s">
        <v>2256</v>
      </c>
      <c r="B516" t="s">
        <v>2257</v>
      </c>
      <c r="C516">
        <v>33</v>
      </c>
      <c r="D516" t="s">
        <v>75</v>
      </c>
      <c r="E516" t="s">
        <v>45</v>
      </c>
      <c r="F516" t="s">
        <v>55</v>
      </c>
      <c r="G516" t="s">
        <v>2258</v>
      </c>
      <c r="H516" t="s">
        <v>35</v>
      </c>
      <c r="I516" t="s">
        <v>36</v>
      </c>
      <c r="J516">
        <v>26</v>
      </c>
      <c r="K516">
        <v>23</v>
      </c>
      <c r="L516">
        <f t="shared" si="24"/>
        <v>3</v>
      </c>
      <c r="M516">
        <v>13</v>
      </c>
      <c r="N516">
        <v>57294</v>
      </c>
      <c r="O516" s="1">
        <f t="shared" si="25"/>
        <v>2203.6153846153848</v>
      </c>
      <c r="P516" s="1">
        <f t="shared" si="26"/>
        <v>50683.153846153851</v>
      </c>
      <c r="Q516" s="1">
        <f>Table1[[#This Row],[Earned Basic Salary]]*20%</f>
        <v>10136.630769230771</v>
      </c>
      <c r="R516" s="1">
        <f>Table1[[#This Row],[Earned Basic Salary]]*10%</f>
        <v>5068.3153846153855</v>
      </c>
      <c r="S516" s="1">
        <f>Table1[[#This Row],[Earned Basic Salary]]*12%</f>
        <v>6081.9784615384615</v>
      </c>
      <c r="T516" s="1">
        <f>200</f>
        <v>200</v>
      </c>
      <c r="U516" s="1">
        <f>Table1[[#This Row],[PF]]+Table1[[#This Row],[Professional Tax]]</f>
        <v>6281.9784615384615</v>
      </c>
      <c r="V516" s="1">
        <f>Table1[[#This Row],[Overtime Hours]]*200</f>
        <v>2600</v>
      </c>
      <c r="W516" s="1">
        <f>Table1[[#This Row],[Earned Basic Salary]]+Table1[[#This Row],[HRA]]+Table1[[#This Row],[DA]]+Table1[[#This Row],[Overtime Pay]]</f>
        <v>68488.100000000006</v>
      </c>
      <c r="X516" s="1">
        <f>Table1[[#This Row],[Gross Salary]]-Table1[[#This Row],[Total Deduction]]</f>
        <v>62206.121538461543</v>
      </c>
      <c r="Y516" t="s">
        <v>37</v>
      </c>
      <c r="Z516" t="s">
        <v>48</v>
      </c>
      <c r="AA516" t="s">
        <v>2259</v>
      </c>
      <c r="AB516" t="s">
        <v>2260</v>
      </c>
    </row>
    <row r="517" spans="1:28" x14ac:dyDescent="0.3">
      <c r="A517" t="s">
        <v>2261</v>
      </c>
      <c r="B517" t="s">
        <v>1040</v>
      </c>
      <c r="C517">
        <v>33</v>
      </c>
      <c r="D517" t="s">
        <v>75</v>
      </c>
      <c r="E517" t="s">
        <v>54</v>
      </c>
      <c r="F517" t="s">
        <v>63</v>
      </c>
      <c r="G517" t="s">
        <v>2262</v>
      </c>
      <c r="H517" t="s">
        <v>35</v>
      </c>
      <c r="I517" t="s">
        <v>36</v>
      </c>
      <c r="J517">
        <v>26</v>
      </c>
      <c r="K517">
        <v>23</v>
      </c>
      <c r="L517">
        <f t="shared" si="24"/>
        <v>3</v>
      </c>
      <c r="M517">
        <v>3</v>
      </c>
      <c r="N517">
        <v>30060</v>
      </c>
      <c r="O517" s="1">
        <f t="shared" si="25"/>
        <v>1156.1538461538462</v>
      </c>
      <c r="P517" s="1">
        <f t="shared" si="26"/>
        <v>26591.538461538461</v>
      </c>
      <c r="Q517" s="1">
        <f>Table1[[#This Row],[Earned Basic Salary]]*20%</f>
        <v>5318.3076923076924</v>
      </c>
      <c r="R517" s="1">
        <f>Table1[[#This Row],[Earned Basic Salary]]*10%</f>
        <v>2659.1538461538462</v>
      </c>
      <c r="S517" s="1">
        <f>Table1[[#This Row],[Earned Basic Salary]]*12%</f>
        <v>3190.9846153846152</v>
      </c>
      <c r="T517" s="1">
        <f>200</f>
        <v>200</v>
      </c>
      <c r="U517" s="1">
        <f>Table1[[#This Row],[PF]]+Table1[[#This Row],[Professional Tax]]</f>
        <v>3390.9846153846152</v>
      </c>
      <c r="V517" s="1">
        <f>Table1[[#This Row],[Overtime Hours]]*200</f>
        <v>600</v>
      </c>
      <c r="W517" s="1">
        <f>Table1[[#This Row],[Earned Basic Salary]]+Table1[[#This Row],[HRA]]+Table1[[#This Row],[DA]]+Table1[[#This Row],[Overtime Pay]]</f>
        <v>35169</v>
      </c>
      <c r="X517" s="1">
        <f>Table1[[#This Row],[Gross Salary]]-Table1[[#This Row],[Total Deduction]]</f>
        <v>31778.015384615384</v>
      </c>
      <c r="Y517" t="s">
        <v>37</v>
      </c>
      <c r="Z517" t="s">
        <v>48</v>
      </c>
      <c r="AA517" t="s">
        <v>2263</v>
      </c>
      <c r="AB517" t="s">
        <v>2264</v>
      </c>
    </row>
    <row r="518" spans="1:28" x14ac:dyDescent="0.3">
      <c r="A518" t="s">
        <v>2265</v>
      </c>
      <c r="B518" t="s">
        <v>173</v>
      </c>
      <c r="C518">
        <v>48</v>
      </c>
      <c r="D518" t="s">
        <v>133</v>
      </c>
      <c r="E518" t="s">
        <v>32</v>
      </c>
      <c r="F518" t="s">
        <v>46</v>
      </c>
      <c r="G518" t="s">
        <v>2266</v>
      </c>
      <c r="H518" t="s">
        <v>35</v>
      </c>
      <c r="I518" t="s">
        <v>36</v>
      </c>
      <c r="J518">
        <v>26</v>
      </c>
      <c r="K518">
        <v>21</v>
      </c>
      <c r="L518">
        <f t="shared" si="24"/>
        <v>5</v>
      </c>
      <c r="M518">
        <v>1</v>
      </c>
      <c r="N518">
        <v>69722</v>
      </c>
      <c r="O518" s="1">
        <f t="shared" si="25"/>
        <v>2681.6153846153848</v>
      </c>
      <c r="P518" s="1">
        <f t="shared" si="26"/>
        <v>56313.923076923078</v>
      </c>
      <c r="Q518" s="1">
        <f>Table1[[#This Row],[Earned Basic Salary]]*20%</f>
        <v>11262.784615384617</v>
      </c>
      <c r="R518" s="1">
        <f>Table1[[#This Row],[Earned Basic Salary]]*10%</f>
        <v>5631.3923076923083</v>
      </c>
      <c r="S518" s="1">
        <f>Table1[[#This Row],[Earned Basic Salary]]*12%</f>
        <v>6757.6707692307691</v>
      </c>
      <c r="T518" s="1">
        <f>200</f>
        <v>200</v>
      </c>
      <c r="U518" s="1">
        <f>Table1[[#This Row],[PF]]+Table1[[#This Row],[Professional Tax]]</f>
        <v>6957.6707692307691</v>
      </c>
      <c r="V518" s="1">
        <f>Table1[[#This Row],[Overtime Hours]]*200</f>
        <v>200</v>
      </c>
      <c r="W518" s="1">
        <f>Table1[[#This Row],[Earned Basic Salary]]+Table1[[#This Row],[HRA]]+Table1[[#This Row],[DA]]+Table1[[#This Row],[Overtime Pay]]</f>
        <v>73408.100000000006</v>
      </c>
      <c r="X518" s="1">
        <f>Table1[[#This Row],[Gross Salary]]-Table1[[#This Row],[Total Deduction]]</f>
        <v>66450.429230769238</v>
      </c>
      <c r="Y518" t="s">
        <v>37</v>
      </c>
      <c r="Z518" t="s">
        <v>106</v>
      </c>
      <c r="AA518" t="s">
        <v>2267</v>
      </c>
      <c r="AB518" t="s">
        <v>2268</v>
      </c>
    </row>
    <row r="519" spans="1:28" x14ac:dyDescent="0.3">
      <c r="A519" t="s">
        <v>2269</v>
      </c>
      <c r="B519" t="s">
        <v>236</v>
      </c>
      <c r="C519">
        <v>51</v>
      </c>
      <c r="D519" t="s">
        <v>44</v>
      </c>
      <c r="E519" t="s">
        <v>62</v>
      </c>
      <c r="F519" t="s">
        <v>63</v>
      </c>
      <c r="G519" t="s">
        <v>1036</v>
      </c>
      <c r="H519" t="s">
        <v>35</v>
      </c>
      <c r="I519" t="s">
        <v>36</v>
      </c>
      <c r="J519">
        <v>26</v>
      </c>
      <c r="K519">
        <v>23</v>
      </c>
      <c r="L519">
        <f t="shared" si="24"/>
        <v>3</v>
      </c>
      <c r="M519">
        <v>7</v>
      </c>
      <c r="N519">
        <v>56517</v>
      </c>
      <c r="O519" s="1">
        <f t="shared" si="25"/>
        <v>2173.7307692307691</v>
      </c>
      <c r="P519" s="1">
        <f t="shared" si="26"/>
        <v>49995.807692307688</v>
      </c>
      <c r="Q519" s="1">
        <f>Table1[[#This Row],[Earned Basic Salary]]*20%</f>
        <v>9999.1615384615379</v>
      </c>
      <c r="R519" s="1">
        <f>Table1[[#This Row],[Earned Basic Salary]]*10%</f>
        <v>4999.580769230769</v>
      </c>
      <c r="S519" s="1">
        <f>Table1[[#This Row],[Earned Basic Salary]]*12%</f>
        <v>5999.496923076922</v>
      </c>
      <c r="T519" s="1">
        <f>200</f>
        <v>200</v>
      </c>
      <c r="U519" s="1">
        <f>Table1[[#This Row],[PF]]+Table1[[#This Row],[Professional Tax]]</f>
        <v>6199.496923076922</v>
      </c>
      <c r="V519" s="1">
        <f>Table1[[#This Row],[Overtime Hours]]*200</f>
        <v>1400</v>
      </c>
      <c r="W519" s="1">
        <f>Table1[[#This Row],[Earned Basic Salary]]+Table1[[#This Row],[HRA]]+Table1[[#This Row],[DA]]+Table1[[#This Row],[Overtime Pay]]</f>
        <v>66394.549999999988</v>
      </c>
      <c r="X519" s="1">
        <f>Table1[[#This Row],[Gross Salary]]-Table1[[#This Row],[Total Deduction]]</f>
        <v>60195.053076923068</v>
      </c>
      <c r="Y519" t="s">
        <v>37</v>
      </c>
      <c r="Z519" t="s">
        <v>106</v>
      </c>
      <c r="AA519" t="s">
        <v>2270</v>
      </c>
      <c r="AB519" t="s">
        <v>2271</v>
      </c>
    </row>
    <row r="520" spans="1:28" x14ac:dyDescent="0.3">
      <c r="A520" t="s">
        <v>2272</v>
      </c>
      <c r="B520" t="s">
        <v>188</v>
      </c>
      <c r="C520">
        <v>48</v>
      </c>
      <c r="D520" t="s">
        <v>53</v>
      </c>
      <c r="E520" t="s">
        <v>121</v>
      </c>
      <c r="F520" t="s">
        <v>33</v>
      </c>
      <c r="G520" t="s">
        <v>2273</v>
      </c>
      <c r="H520" t="s">
        <v>35</v>
      </c>
      <c r="I520" t="s">
        <v>36</v>
      </c>
      <c r="J520">
        <v>26</v>
      </c>
      <c r="K520">
        <v>25</v>
      </c>
      <c r="L520">
        <f t="shared" si="24"/>
        <v>1</v>
      </c>
      <c r="M520">
        <v>7</v>
      </c>
      <c r="N520">
        <v>20849</v>
      </c>
      <c r="O520" s="1">
        <f t="shared" si="25"/>
        <v>801.88461538461536</v>
      </c>
      <c r="P520" s="1">
        <f t="shared" si="26"/>
        <v>20047.115384615383</v>
      </c>
      <c r="Q520" s="1">
        <f>Table1[[#This Row],[Earned Basic Salary]]*20%</f>
        <v>4009.4230769230767</v>
      </c>
      <c r="R520" s="1">
        <f>Table1[[#This Row],[Earned Basic Salary]]*10%</f>
        <v>2004.7115384615383</v>
      </c>
      <c r="S520" s="1">
        <f>Table1[[#This Row],[Earned Basic Salary]]*12%</f>
        <v>2405.6538461538457</v>
      </c>
      <c r="T520" s="1">
        <f>200</f>
        <v>200</v>
      </c>
      <c r="U520" s="1">
        <f>Table1[[#This Row],[PF]]+Table1[[#This Row],[Professional Tax]]</f>
        <v>2605.6538461538457</v>
      </c>
      <c r="V520" s="1">
        <f>Table1[[#This Row],[Overtime Hours]]*200</f>
        <v>1400</v>
      </c>
      <c r="W520" s="1">
        <f>Table1[[#This Row],[Earned Basic Salary]]+Table1[[#This Row],[HRA]]+Table1[[#This Row],[DA]]+Table1[[#This Row],[Overtime Pay]]</f>
        <v>27461.25</v>
      </c>
      <c r="X520" s="1">
        <f>Table1[[#This Row],[Gross Salary]]-Table1[[#This Row],[Total Deduction]]</f>
        <v>24855.596153846156</v>
      </c>
      <c r="Y520" t="s">
        <v>37</v>
      </c>
      <c r="Z520" t="s">
        <v>106</v>
      </c>
      <c r="AA520" t="s">
        <v>2274</v>
      </c>
      <c r="AB520" t="s">
        <v>2275</v>
      </c>
    </row>
    <row r="521" spans="1:28" x14ac:dyDescent="0.3">
      <c r="A521" t="s">
        <v>2276</v>
      </c>
      <c r="B521" t="s">
        <v>1473</v>
      </c>
      <c r="C521">
        <v>39</v>
      </c>
      <c r="D521" t="s">
        <v>61</v>
      </c>
      <c r="E521" t="s">
        <v>82</v>
      </c>
      <c r="F521" t="s">
        <v>55</v>
      </c>
      <c r="G521" t="s">
        <v>2277</v>
      </c>
      <c r="H521" t="s">
        <v>35</v>
      </c>
      <c r="I521" t="s">
        <v>36</v>
      </c>
      <c r="J521">
        <v>26</v>
      </c>
      <c r="K521">
        <v>23</v>
      </c>
      <c r="L521">
        <f t="shared" si="24"/>
        <v>3</v>
      </c>
      <c r="M521">
        <v>4</v>
      </c>
      <c r="N521">
        <v>29584</v>
      </c>
      <c r="O521" s="1">
        <f t="shared" si="25"/>
        <v>1137.8461538461538</v>
      </c>
      <c r="P521" s="1">
        <f t="shared" si="26"/>
        <v>26170.461538461539</v>
      </c>
      <c r="Q521" s="1">
        <f>Table1[[#This Row],[Earned Basic Salary]]*20%</f>
        <v>5234.0923076923082</v>
      </c>
      <c r="R521" s="1">
        <f>Table1[[#This Row],[Earned Basic Salary]]*10%</f>
        <v>2617.0461538461541</v>
      </c>
      <c r="S521" s="1">
        <f>Table1[[#This Row],[Earned Basic Salary]]*12%</f>
        <v>3140.4553846153844</v>
      </c>
      <c r="T521" s="1">
        <f>200</f>
        <v>200</v>
      </c>
      <c r="U521" s="1">
        <f>Table1[[#This Row],[PF]]+Table1[[#This Row],[Professional Tax]]</f>
        <v>3340.4553846153844</v>
      </c>
      <c r="V521" s="1">
        <f>Table1[[#This Row],[Overtime Hours]]*200</f>
        <v>800</v>
      </c>
      <c r="W521" s="1">
        <f>Table1[[#This Row],[Earned Basic Salary]]+Table1[[#This Row],[HRA]]+Table1[[#This Row],[DA]]+Table1[[#This Row],[Overtime Pay]]</f>
        <v>34821.599999999999</v>
      </c>
      <c r="X521" s="1">
        <f>Table1[[#This Row],[Gross Salary]]-Table1[[#This Row],[Total Deduction]]</f>
        <v>31481.144615384615</v>
      </c>
      <c r="Y521" t="s">
        <v>37</v>
      </c>
      <c r="Z521" t="s">
        <v>95</v>
      </c>
      <c r="AA521" t="s">
        <v>2278</v>
      </c>
      <c r="AB521" t="s">
        <v>2279</v>
      </c>
    </row>
    <row r="522" spans="1:28" x14ac:dyDescent="0.3">
      <c r="A522" t="s">
        <v>2280</v>
      </c>
      <c r="B522" t="s">
        <v>475</v>
      </c>
      <c r="C522">
        <v>48</v>
      </c>
      <c r="D522" t="s">
        <v>44</v>
      </c>
      <c r="E522" t="s">
        <v>121</v>
      </c>
      <c r="F522" t="s">
        <v>46</v>
      </c>
      <c r="G522" t="s">
        <v>2281</v>
      </c>
      <c r="H522" t="s">
        <v>35</v>
      </c>
      <c r="I522" t="s">
        <v>36</v>
      </c>
      <c r="J522">
        <v>26</v>
      </c>
      <c r="K522">
        <v>25</v>
      </c>
      <c r="L522">
        <f t="shared" si="24"/>
        <v>1</v>
      </c>
      <c r="M522">
        <v>19</v>
      </c>
      <c r="N522">
        <v>73219</v>
      </c>
      <c r="O522" s="1">
        <f t="shared" si="25"/>
        <v>2816.1153846153848</v>
      </c>
      <c r="P522" s="1">
        <f t="shared" si="26"/>
        <v>70402.884615384624</v>
      </c>
      <c r="Q522" s="1">
        <f>Table1[[#This Row],[Earned Basic Salary]]*20%</f>
        <v>14080.576923076926</v>
      </c>
      <c r="R522" s="1">
        <f>Table1[[#This Row],[Earned Basic Salary]]*10%</f>
        <v>7040.2884615384628</v>
      </c>
      <c r="S522" s="1">
        <f>Table1[[#This Row],[Earned Basic Salary]]*12%</f>
        <v>8448.3461538461543</v>
      </c>
      <c r="T522" s="1">
        <f>200</f>
        <v>200</v>
      </c>
      <c r="U522" s="1">
        <f>Table1[[#This Row],[PF]]+Table1[[#This Row],[Professional Tax]]</f>
        <v>8648.3461538461543</v>
      </c>
      <c r="V522" s="1">
        <f>Table1[[#This Row],[Overtime Hours]]*200</f>
        <v>3800</v>
      </c>
      <c r="W522" s="1">
        <f>Table1[[#This Row],[Earned Basic Salary]]+Table1[[#This Row],[HRA]]+Table1[[#This Row],[DA]]+Table1[[#This Row],[Overtime Pay]]</f>
        <v>95323.750000000015</v>
      </c>
      <c r="X522" s="1">
        <f>Table1[[#This Row],[Gross Salary]]-Table1[[#This Row],[Total Deduction]]</f>
        <v>86675.403846153858</v>
      </c>
      <c r="Y522" t="s">
        <v>37</v>
      </c>
      <c r="Z522" t="s">
        <v>48</v>
      </c>
      <c r="AA522" t="s">
        <v>2282</v>
      </c>
      <c r="AB522" t="s">
        <v>2283</v>
      </c>
    </row>
    <row r="523" spans="1:28" x14ac:dyDescent="0.3">
      <c r="A523" t="s">
        <v>2284</v>
      </c>
      <c r="B523" t="s">
        <v>138</v>
      </c>
      <c r="C523">
        <v>46</v>
      </c>
      <c r="D523" t="s">
        <v>133</v>
      </c>
      <c r="E523" t="s">
        <v>121</v>
      </c>
      <c r="F523" t="s">
        <v>89</v>
      </c>
      <c r="G523" t="s">
        <v>2285</v>
      </c>
      <c r="H523" t="s">
        <v>35</v>
      </c>
      <c r="I523" t="s">
        <v>36</v>
      </c>
      <c r="J523">
        <v>26</v>
      </c>
      <c r="K523">
        <v>24</v>
      </c>
      <c r="L523">
        <f t="shared" si="24"/>
        <v>2</v>
      </c>
      <c r="M523">
        <v>16</v>
      </c>
      <c r="N523">
        <v>74531</v>
      </c>
      <c r="O523" s="1">
        <f t="shared" si="25"/>
        <v>2866.5769230769229</v>
      </c>
      <c r="P523" s="1">
        <f t="shared" si="26"/>
        <v>68797.846153846156</v>
      </c>
      <c r="Q523" s="1">
        <f>Table1[[#This Row],[Earned Basic Salary]]*20%</f>
        <v>13759.569230769232</v>
      </c>
      <c r="R523" s="1">
        <f>Table1[[#This Row],[Earned Basic Salary]]*10%</f>
        <v>6879.7846153846158</v>
      </c>
      <c r="S523" s="1">
        <f>Table1[[#This Row],[Earned Basic Salary]]*12%</f>
        <v>8255.7415384615379</v>
      </c>
      <c r="T523" s="1">
        <f>200</f>
        <v>200</v>
      </c>
      <c r="U523" s="1">
        <f>Table1[[#This Row],[PF]]+Table1[[#This Row],[Professional Tax]]</f>
        <v>8455.7415384615379</v>
      </c>
      <c r="V523" s="1">
        <f>Table1[[#This Row],[Overtime Hours]]*200</f>
        <v>3200</v>
      </c>
      <c r="W523" s="1">
        <f>Table1[[#This Row],[Earned Basic Salary]]+Table1[[#This Row],[HRA]]+Table1[[#This Row],[DA]]+Table1[[#This Row],[Overtime Pay]]</f>
        <v>92637.200000000012</v>
      </c>
      <c r="X523" s="1">
        <f>Table1[[#This Row],[Gross Salary]]-Table1[[#This Row],[Total Deduction]]</f>
        <v>84181.458461538481</v>
      </c>
      <c r="Y523" t="s">
        <v>37</v>
      </c>
      <c r="Z523" t="s">
        <v>106</v>
      </c>
      <c r="AA523" t="s">
        <v>2286</v>
      </c>
      <c r="AB523" t="s">
        <v>2287</v>
      </c>
    </row>
    <row r="524" spans="1:28" x14ac:dyDescent="0.3">
      <c r="A524" t="s">
        <v>2288</v>
      </c>
      <c r="B524" t="s">
        <v>914</v>
      </c>
      <c r="C524">
        <v>36</v>
      </c>
      <c r="D524" t="s">
        <v>53</v>
      </c>
      <c r="E524" t="s">
        <v>32</v>
      </c>
      <c r="F524" t="s">
        <v>69</v>
      </c>
      <c r="G524" t="s">
        <v>2289</v>
      </c>
      <c r="H524" t="s">
        <v>35</v>
      </c>
      <c r="I524" t="s">
        <v>36</v>
      </c>
      <c r="J524">
        <v>26</v>
      </c>
      <c r="K524">
        <v>22</v>
      </c>
      <c r="L524">
        <f t="shared" si="24"/>
        <v>4</v>
      </c>
      <c r="M524">
        <v>5</v>
      </c>
      <c r="N524">
        <v>26583</v>
      </c>
      <c r="O524" s="1">
        <f t="shared" si="25"/>
        <v>1022.4230769230769</v>
      </c>
      <c r="P524" s="1">
        <f t="shared" si="26"/>
        <v>22493.307692307691</v>
      </c>
      <c r="Q524" s="1">
        <f>Table1[[#This Row],[Earned Basic Salary]]*20%</f>
        <v>4498.6615384615388</v>
      </c>
      <c r="R524" s="1">
        <f>Table1[[#This Row],[Earned Basic Salary]]*10%</f>
        <v>2249.3307692307694</v>
      </c>
      <c r="S524" s="1">
        <f>Table1[[#This Row],[Earned Basic Salary]]*12%</f>
        <v>2699.1969230769228</v>
      </c>
      <c r="T524" s="1">
        <f>200</f>
        <v>200</v>
      </c>
      <c r="U524" s="1">
        <f>Table1[[#This Row],[PF]]+Table1[[#This Row],[Professional Tax]]</f>
        <v>2899.1969230769228</v>
      </c>
      <c r="V524" s="1">
        <f>Table1[[#This Row],[Overtime Hours]]*200</f>
        <v>1000</v>
      </c>
      <c r="W524" s="1">
        <f>Table1[[#This Row],[Earned Basic Salary]]+Table1[[#This Row],[HRA]]+Table1[[#This Row],[DA]]+Table1[[#This Row],[Overtime Pay]]</f>
        <v>30241.3</v>
      </c>
      <c r="X524" s="1">
        <f>Table1[[#This Row],[Gross Salary]]-Table1[[#This Row],[Total Deduction]]</f>
        <v>27342.103076923078</v>
      </c>
      <c r="Y524" t="s">
        <v>37</v>
      </c>
      <c r="Z524" t="s">
        <v>95</v>
      </c>
      <c r="AA524" t="s">
        <v>2290</v>
      </c>
      <c r="AB524" t="s">
        <v>2291</v>
      </c>
    </row>
    <row r="525" spans="1:28" x14ac:dyDescent="0.3">
      <c r="A525" t="s">
        <v>2292</v>
      </c>
      <c r="B525" t="s">
        <v>2055</v>
      </c>
      <c r="C525">
        <v>23</v>
      </c>
      <c r="D525" t="s">
        <v>61</v>
      </c>
      <c r="E525" t="s">
        <v>121</v>
      </c>
      <c r="F525" t="s">
        <v>83</v>
      </c>
      <c r="G525" t="s">
        <v>2293</v>
      </c>
      <c r="H525" t="s">
        <v>35</v>
      </c>
      <c r="I525" t="s">
        <v>36</v>
      </c>
      <c r="J525">
        <v>26</v>
      </c>
      <c r="K525">
        <v>23</v>
      </c>
      <c r="L525">
        <f t="shared" si="24"/>
        <v>3</v>
      </c>
      <c r="M525">
        <v>2</v>
      </c>
      <c r="N525">
        <v>63831</v>
      </c>
      <c r="O525" s="1">
        <f t="shared" si="25"/>
        <v>2455.0384615384614</v>
      </c>
      <c r="P525" s="1">
        <f t="shared" si="26"/>
        <v>56465.88461538461</v>
      </c>
      <c r="Q525" s="1">
        <f>Table1[[#This Row],[Earned Basic Salary]]*20%</f>
        <v>11293.176923076922</v>
      </c>
      <c r="R525" s="1">
        <f>Table1[[#This Row],[Earned Basic Salary]]*10%</f>
        <v>5646.5884615384612</v>
      </c>
      <c r="S525" s="1">
        <f>Table1[[#This Row],[Earned Basic Salary]]*12%</f>
        <v>6775.9061538461528</v>
      </c>
      <c r="T525" s="1">
        <f>200</f>
        <v>200</v>
      </c>
      <c r="U525" s="1">
        <f>Table1[[#This Row],[PF]]+Table1[[#This Row],[Professional Tax]]</f>
        <v>6975.9061538461528</v>
      </c>
      <c r="V525" s="1">
        <f>Table1[[#This Row],[Overtime Hours]]*200</f>
        <v>400</v>
      </c>
      <c r="W525" s="1">
        <f>Table1[[#This Row],[Earned Basic Salary]]+Table1[[#This Row],[HRA]]+Table1[[#This Row],[DA]]+Table1[[#This Row],[Overtime Pay]]</f>
        <v>73805.649999999994</v>
      </c>
      <c r="X525" s="1">
        <f>Table1[[#This Row],[Gross Salary]]-Table1[[#This Row],[Total Deduction]]</f>
        <v>66829.74384615384</v>
      </c>
      <c r="Y525" t="s">
        <v>37</v>
      </c>
      <c r="Z525" t="s">
        <v>106</v>
      </c>
      <c r="AA525" t="s">
        <v>2294</v>
      </c>
      <c r="AB525" t="s">
        <v>2295</v>
      </c>
    </row>
    <row r="526" spans="1:28" x14ac:dyDescent="0.3">
      <c r="A526" t="s">
        <v>2296</v>
      </c>
      <c r="B526" t="s">
        <v>651</v>
      </c>
      <c r="C526">
        <v>50</v>
      </c>
      <c r="D526" t="s">
        <v>31</v>
      </c>
      <c r="E526" t="s">
        <v>45</v>
      </c>
      <c r="F526" t="s">
        <v>55</v>
      </c>
      <c r="G526" t="s">
        <v>1491</v>
      </c>
      <c r="H526" t="s">
        <v>35</v>
      </c>
      <c r="I526" t="s">
        <v>36</v>
      </c>
      <c r="J526">
        <v>26</v>
      </c>
      <c r="K526">
        <v>23</v>
      </c>
      <c r="L526">
        <f t="shared" si="24"/>
        <v>3</v>
      </c>
      <c r="M526">
        <v>11</v>
      </c>
      <c r="N526">
        <v>49884</v>
      </c>
      <c r="O526" s="1">
        <f t="shared" si="25"/>
        <v>1918.6153846153845</v>
      </c>
      <c r="P526" s="1">
        <f t="shared" si="26"/>
        <v>44128.153846153844</v>
      </c>
      <c r="Q526" s="1">
        <f>Table1[[#This Row],[Earned Basic Salary]]*20%</f>
        <v>8825.6307692307691</v>
      </c>
      <c r="R526" s="1">
        <f>Table1[[#This Row],[Earned Basic Salary]]*10%</f>
        <v>4412.8153846153846</v>
      </c>
      <c r="S526" s="1">
        <f>Table1[[#This Row],[Earned Basic Salary]]*12%</f>
        <v>5295.3784615384611</v>
      </c>
      <c r="T526" s="1">
        <f>200</f>
        <v>200</v>
      </c>
      <c r="U526" s="1">
        <f>Table1[[#This Row],[PF]]+Table1[[#This Row],[Professional Tax]]</f>
        <v>5495.3784615384611</v>
      </c>
      <c r="V526" s="1">
        <f>Table1[[#This Row],[Overtime Hours]]*200</f>
        <v>2200</v>
      </c>
      <c r="W526" s="1">
        <f>Table1[[#This Row],[Earned Basic Salary]]+Table1[[#This Row],[HRA]]+Table1[[#This Row],[DA]]+Table1[[#This Row],[Overtime Pay]]</f>
        <v>59566.6</v>
      </c>
      <c r="X526" s="1">
        <f>Table1[[#This Row],[Gross Salary]]-Table1[[#This Row],[Total Deduction]]</f>
        <v>54071.221538461541</v>
      </c>
      <c r="Y526" t="s">
        <v>37</v>
      </c>
      <c r="Z526" t="s">
        <v>106</v>
      </c>
      <c r="AA526" t="s">
        <v>2297</v>
      </c>
      <c r="AB526" t="s">
        <v>2298</v>
      </c>
    </row>
    <row r="527" spans="1:28" x14ac:dyDescent="0.3">
      <c r="A527" t="s">
        <v>2299</v>
      </c>
      <c r="B527" t="s">
        <v>2300</v>
      </c>
      <c r="C527">
        <v>33</v>
      </c>
      <c r="D527" t="s">
        <v>133</v>
      </c>
      <c r="E527" t="s">
        <v>62</v>
      </c>
      <c r="F527" t="s">
        <v>69</v>
      </c>
      <c r="G527" t="s">
        <v>2301</v>
      </c>
      <c r="H527" t="s">
        <v>35</v>
      </c>
      <c r="I527" t="s">
        <v>36</v>
      </c>
      <c r="J527">
        <v>26</v>
      </c>
      <c r="K527">
        <v>23</v>
      </c>
      <c r="L527">
        <f t="shared" si="24"/>
        <v>3</v>
      </c>
      <c r="M527">
        <v>12</v>
      </c>
      <c r="N527">
        <v>79079</v>
      </c>
      <c r="O527" s="1">
        <f t="shared" si="25"/>
        <v>3041.5</v>
      </c>
      <c r="P527" s="1">
        <f t="shared" si="26"/>
        <v>69954.5</v>
      </c>
      <c r="Q527" s="1">
        <f>Table1[[#This Row],[Earned Basic Salary]]*20%</f>
        <v>13990.900000000001</v>
      </c>
      <c r="R527" s="1">
        <f>Table1[[#This Row],[Earned Basic Salary]]*10%</f>
        <v>6995.4500000000007</v>
      </c>
      <c r="S527" s="1">
        <f>Table1[[#This Row],[Earned Basic Salary]]*12%</f>
        <v>8394.5399999999991</v>
      </c>
      <c r="T527" s="1">
        <f>200</f>
        <v>200</v>
      </c>
      <c r="U527" s="1">
        <f>Table1[[#This Row],[PF]]+Table1[[#This Row],[Professional Tax]]</f>
        <v>8594.5399999999991</v>
      </c>
      <c r="V527" s="1">
        <f>Table1[[#This Row],[Overtime Hours]]*200</f>
        <v>2400</v>
      </c>
      <c r="W527" s="1">
        <f>Table1[[#This Row],[Earned Basic Salary]]+Table1[[#This Row],[HRA]]+Table1[[#This Row],[DA]]+Table1[[#This Row],[Overtime Pay]]</f>
        <v>93340.849999999991</v>
      </c>
      <c r="X527" s="1">
        <f>Table1[[#This Row],[Gross Salary]]-Table1[[#This Row],[Total Deduction]]</f>
        <v>84746.31</v>
      </c>
      <c r="Y527" t="s">
        <v>37</v>
      </c>
      <c r="Z527" t="s">
        <v>38</v>
      </c>
      <c r="AA527" t="s">
        <v>2302</v>
      </c>
      <c r="AB527" t="s">
        <v>2303</v>
      </c>
    </row>
    <row r="528" spans="1:28" x14ac:dyDescent="0.3">
      <c r="A528" t="s">
        <v>2304</v>
      </c>
      <c r="B528" t="s">
        <v>1011</v>
      </c>
      <c r="C528">
        <v>53</v>
      </c>
      <c r="D528" t="s">
        <v>53</v>
      </c>
      <c r="E528" t="s">
        <v>32</v>
      </c>
      <c r="F528" t="s">
        <v>89</v>
      </c>
      <c r="G528" t="s">
        <v>2305</v>
      </c>
      <c r="H528" t="s">
        <v>35</v>
      </c>
      <c r="I528" t="s">
        <v>36</v>
      </c>
      <c r="J528">
        <v>26</v>
      </c>
      <c r="K528">
        <v>26</v>
      </c>
      <c r="L528">
        <f t="shared" si="24"/>
        <v>0</v>
      </c>
      <c r="M528">
        <v>6</v>
      </c>
      <c r="N528">
        <v>25111</v>
      </c>
      <c r="O528" s="1">
        <f t="shared" si="25"/>
        <v>965.80769230769226</v>
      </c>
      <c r="P528" s="1">
        <f t="shared" si="26"/>
        <v>25111</v>
      </c>
      <c r="Q528" s="1">
        <f>Table1[[#This Row],[Earned Basic Salary]]*20%</f>
        <v>5022.2000000000007</v>
      </c>
      <c r="R528" s="1">
        <f>Table1[[#This Row],[Earned Basic Salary]]*10%</f>
        <v>2511.1000000000004</v>
      </c>
      <c r="S528" s="1">
        <f>Table1[[#This Row],[Earned Basic Salary]]*12%</f>
        <v>3013.3199999999997</v>
      </c>
      <c r="T528" s="1">
        <f>200</f>
        <v>200</v>
      </c>
      <c r="U528" s="1">
        <f>Table1[[#This Row],[PF]]+Table1[[#This Row],[Professional Tax]]</f>
        <v>3213.3199999999997</v>
      </c>
      <c r="V528" s="1">
        <f>Table1[[#This Row],[Overtime Hours]]*200</f>
        <v>1200</v>
      </c>
      <c r="W528" s="1">
        <f>Table1[[#This Row],[Earned Basic Salary]]+Table1[[#This Row],[HRA]]+Table1[[#This Row],[DA]]+Table1[[#This Row],[Overtime Pay]]</f>
        <v>33844.300000000003</v>
      </c>
      <c r="X528" s="1">
        <f>Table1[[#This Row],[Gross Salary]]-Table1[[#This Row],[Total Deduction]]</f>
        <v>30630.980000000003</v>
      </c>
      <c r="Y528" t="s">
        <v>37</v>
      </c>
      <c r="Z528" t="s">
        <v>38</v>
      </c>
      <c r="AA528" t="s">
        <v>2306</v>
      </c>
      <c r="AB528" t="s">
        <v>2307</v>
      </c>
    </row>
    <row r="529" spans="1:28" x14ac:dyDescent="0.3">
      <c r="A529" t="s">
        <v>2308</v>
      </c>
      <c r="B529" t="s">
        <v>470</v>
      </c>
      <c r="C529">
        <v>42</v>
      </c>
      <c r="D529" t="s">
        <v>31</v>
      </c>
      <c r="E529" t="s">
        <v>32</v>
      </c>
      <c r="F529" t="s">
        <v>55</v>
      </c>
      <c r="G529" t="s">
        <v>2309</v>
      </c>
      <c r="H529" t="s">
        <v>35</v>
      </c>
      <c r="I529" t="s">
        <v>36</v>
      </c>
      <c r="J529">
        <v>26</v>
      </c>
      <c r="K529">
        <v>23</v>
      </c>
      <c r="L529">
        <f t="shared" si="24"/>
        <v>3</v>
      </c>
      <c r="M529">
        <v>5</v>
      </c>
      <c r="N529">
        <v>46856</v>
      </c>
      <c r="O529" s="1">
        <f t="shared" si="25"/>
        <v>1802.1538461538462</v>
      </c>
      <c r="P529" s="1">
        <f t="shared" si="26"/>
        <v>41449.538461538461</v>
      </c>
      <c r="Q529" s="1">
        <f>Table1[[#This Row],[Earned Basic Salary]]*20%</f>
        <v>8289.9076923076918</v>
      </c>
      <c r="R529" s="1">
        <f>Table1[[#This Row],[Earned Basic Salary]]*10%</f>
        <v>4144.9538461538459</v>
      </c>
      <c r="S529" s="1">
        <f>Table1[[#This Row],[Earned Basic Salary]]*12%</f>
        <v>4973.9446153846147</v>
      </c>
      <c r="T529" s="1">
        <f>200</f>
        <v>200</v>
      </c>
      <c r="U529" s="1">
        <f>Table1[[#This Row],[PF]]+Table1[[#This Row],[Professional Tax]]</f>
        <v>5173.9446153846147</v>
      </c>
      <c r="V529" s="1">
        <f>Table1[[#This Row],[Overtime Hours]]*200</f>
        <v>1000</v>
      </c>
      <c r="W529" s="1">
        <f>Table1[[#This Row],[Earned Basic Salary]]+Table1[[#This Row],[HRA]]+Table1[[#This Row],[DA]]+Table1[[#This Row],[Overtime Pay]]</f>
        <v>54884.4</v>
      </c>
      <c r="X529" s="1">
        <f>Table1[[#This Row],[Gross Salary]]-Table1[[#This Row],[Total Deduction]]</f>
        <v>49710.455384615387</v>
      </c>
      <c r="Y529" t="s">
        <v>37</v>
      </c>
      <c r="Z529" t="s">
        <v>106</v>
      </c>
      <c r="AA529" t="s">
        <v>2310</v>
      </c>
      <c r="AB529" t="s">
        <v>2311</v>
      </c>
    </row>
    <row r="530" spans="1:28" x14ac:dyDescent="0.3">
      <c r="A530" t="s">
        <v>2312</v>
      </c>
      <c r="B530" t="s">
        <v>60</v>
      </c>
      <c r="C530">
        <v>22</v>
      </c>
      <c r="D530" t="s">
        <v>61</v>
      </c>
      <c r="E530" t="s">
        <v>45</v>
      </c>
      <c r="F530" t="s">
        <v>63</v>
      </c>
      <c r="G530" t="s">
        <v>2313</v>
      </c>
      <c r="H530" t="s">
        <v>35</v>
      </c>
      <c r="I530" t="s">
        <v>36</v>
      </c>
      <c r="J530">
        <v>26</v>
      </c>
      <c r="K530">
        <v>23</v>
      </c>
      <c r="L530">
        <f t="shared" si="24"/>
        <v>3</v>
      </c>
      <c r="M530">
        <v>4</v>
      </c>
      <c r="N530">
        <v>33700</v>
      </c>
      <c r="O530" s="1">
        <f t="shared" si="25"/>
        <v>1296.1538461538462</v>
      </c>
      <c r="P530" s="1">
        <f t="shared" si="26"/>
        <v>29811.538461538461</v>
      </c>
      <c r="Q530" s="1">
        <f>Table1[[#This Row],[Earned Basic Salary]]*20%</f>
        <v>5962.3076923076924</v>
      </c>
      <c r="R530" s="1">
        <f>Table1[[#This Row],[Earned Basic Salary]]*10%</f>
        <v>2981.1538461538462</v>
      </c>
      <c r="S530" s="1">
        <f>Table1[[#This Row],[Earned Basic Salary]]*12%</f>
        <v>3577.3846153846152</v>
      </c>
      <c r="T530" s="1">
        <f>200</f>
        <v>200</v>
      </c>
      <c r="U530" s="1">
        <f>Table1[[#This Row],[PF]]+Table1[[#This Row],[Professional Tax]]</f>
        <v>3777.3846153846152</v>
      </c>
      <c r="V530" s="1">
        <f>Table1[[#This Row],[Overtime Hours]]*200</f>
        <v>800</v>
      </c>
      <c r="W530" s="1">
        <f>Table1[[#This Row],[Earned Basic Salary]]+Table1[[#This Row],[HRA]]+Table1[[#This Row],[DA]]+Table1[[#This Row],[Overtime Pay]]</f>
        <v>39555</v>
      </c>
      <c r="X530" s="1">
        <f>Table1[[#This Row],[Gross Salary]]-Table1[[#This Row],[Total Deduction]]</f>
        <v>35777.615384615383</v>
      </c>
      <c r="Y530" t="s">
        <v>37</v>
      </c>
      <c r="Z530" t="s">
        <v>38</v>
      </c>
      <c r="AA530" t="s">
        <v>2314</v>
      </c>
      <c r="AB530" t="s">
        <v>2315</v>
      </c>
    </row>
    <row r="531" spans="1:28" x14ac:dyDescent="0.3">
      <c r="A531" t="s">
        <v>2316</v>
      </c>
      <c r="B531" t="s">
        <v>377</v>
      </c>
      <c r="C531">
        <v>41</v>
      </c>
      <c r="D531" t="s">
        <v>31</v>
      </c>
      <c r="E531" t="s">
        <v>54</v>
      </c>
      <c r="F531" t="s">
        <v>55</v>
      </c>
      <c r="G531" t="s">
        <v>915</v>
      </c>
      <c r="H531" t="s">
        <v>35</v>
      </c>
      <c r="I531" t="s">
        <v>36</v>
      </c>
      <c r="J531">
        <v>26</v>
      </c>
      <c r="K531">
        <v>22</v>
      </c>
      <c r="L531">
        <f t="shared" si="24"/>
        <v>4</v>
      </c>
      <c r="M531">
        <v>12</v>
      </c>
      <c r="N531">
        <v>27974</v>
      </c>
      <c r="O531" s="1">
        <f t="shared" si="25"/>
        <v>1075.9230769230769</v>
      </c>
      <c r="P531" s="1">
        <f t="shared" si="26"/>
        <v>23670.307692307691</v>
      </c>
      <c r="Q531" s="1">
        <f>Table1[[#This Row],[Earned Basic Salary]]*20%</f>
        <v>4734.0615384615385</v>
      </c>
      <c r="R531" s="1">
        <f>Table1[[#This Row],[Earned Basic Salary]]*10%</f>
        <v>2367.0307692307692</v>
      </c>
      <c r="S531" s="1">
        <f>Table1[[#This Row],[Earned Basic Salary]]*12%</f>
        <v>2840.436923076923</v>
      </c>
      <c r="T531" s="1">
        <f>200</f>
        <v>200</v>
      </c>
      <c r="U531" s="1">
        <f>Table1[[#This Row],[PF]]+Table1[[#This Row],[Professional Tax]]</f>
        <v>3040.436923076923</v>
      </c>
      <c r="V531" s="1">
        <f>Table1[[#This Row],[Overtime Hours]]*200</f>
        <v>2400</v>
      </c>
      <c r="W531" s="1">
        <f>Table1[[#This Row],[Earned Basic Salary]]+Table1[[#This Row],[HRA]]+Table1[[#This Row],[DA]]+Table1[[#This Row],[Overtime Pay]]</f>
        <v>33171.399999999994</v>
      </c>
      <c r="X531" s="1">
        <f>Table1[[#This Row],[Gross Salary]]-Table1[[#This Row],[Total Deduction]]</f>
        <v>30130.963076923072</v>
      </c>
      <c r="Y531" t="s">
        <v>37</v>
      </c>
      <c r="Z531" t="s">
        <v>38</v>
      </c>
      <c r="AA531" t="s">
        <v>2317</v>
      </c>
      <c r="AB531" t="s">
        <v>2318</v>
      </c>
    </row>
    <row r="532" spans="1:28" x14ac:dyDescent="0.3">
      <c r="A532" t="s">
        <v>2319</v>
      </c>
      <c r="B532" t="s">
        <v>512</v>
      </c>
      <c r="C532">
        <v>41</v>
      </c>
      <c r="D532" t="s">
        <v>127</v>
      </c>
      <c r="E532" t="s">
        <v>54</v>
      </c>
      <c r="F532" t="s">
        <v>33</v>
      </c>
      <c r="G532" t="s">
        <v>2320</v>
      </c>
      <c r="H532" t="s">
        <v>35</v>
      </c>
      <c r="I532" t="s">
        <v>36</v>
      </c>
      <c r="J532">
        <v>26</v>
      </c>
      <c r="K532">
        <v>25</v>
      </c>
      <c r="L532">
        <f t="shared" si="24"/>
        <v>1</v>
      </c>
      <c r="M532">
        <v>5</v>
      </c>
      <c r="N532">
        <v>33631</v>
      </c>
      <c r="O532" s="1">
        <f t="shared" si="25"/>
        <v>1293.5</v>
      </c>
      <c r="P532" s="1">
        <f t="shared" si="26"/>
        <v>32337.5</v>
      </c>
      <c r="Q532" s="1">
        <f>Table1[[#This Row],[Earned Basic Salary]]*20%</f>
        <v>6467.5</v>
      </c>
      <c r="R532" s="1">
        <f>Table1[[#This Row],[Earned Basic Salary]]*10%</f>
        <v>3233.75</v>
      </c>
      <c r="S532" s="1">
        <f>Table1[[#This Row],[Earned Basic Salary]]*12%</f>
        <v>3880.5</v>
      </c>
      <c r="T532" s="1">
        <f>200</f>
        <v>200</v>
      </c>
      <c r="U532" s="1">
        <f>Table1[[#This Row],[PF]]+Table1[[#This Row],[Professional Tax]]</f>
        <v>4080.5</v>
      </c>
      <c r="V532" s="1">
        <f>Table1[[#This Row],[Overtime Hours]]*200</f>
        <v>1000</v>
      </c>
      <c r="W532" s="1">
        <f>Table1[[#This Row],[Earned Basic Salary]]+Table1[[#This Row],[HRA]]+Table1[[#This Row],[DA]]+Table1[[#This Row],[Overtime Pay]]</f>
        <v>43038.75</v>
      </c>
      <c r="X532" s="1">
        <f>Table1[[#This Row],[Gross Salary]]-Table1[[#This Row],[Total Deduction]]</f>
        <v>38958.25</v>
      </c>
      <c r="Y532" t="s">
        <v>37</v>
      </c>
      <c r="Z532" t="s">
        <v>106</v>
      </c>
      <c r="AA532" t="s">
        <v>2321</v>
      </c>
      <c r="AB532" t="s">
        <v>2322</v>
      </c>
    </row>
    <row r="533" spans="1:28" x14ac:dyDescent="0.3">
      <c r="A533" t="s">
        <v>2323</v>
      </c>
      <c r="B533" t="s">
        <v>2324</v>
      </c>
      <c r="C533">
        <v>42</v>
      </c>
      <c r="D533" t="s">
        <v>61</v>
      </c>
      <c r="E533" t="s">
        <v>62</v>
      </c>
      <c r="F533" t="s">
        <v>63</v>
      </c>
      <c r="G533" t="s">
        <v>532</v>
      </c>
      <c r="H533" t="s">
        <v>35</v>
      </c>
      <c r="I533" t="s">
        <v>36</v>
      </c>
      <c r="J533">
        <v>26</v>
      </c>
      <c r="K533">
        <v>24</v>
      </c>
      <c r="L533">
        <f t="shared" si="24"/>
        <v>2</v>
      </c>
      <c r="M533">
        <v>20</v>
      </c>
      <c r="N533">
        <v>63890</v>
      </c>
      <c r="O533" s="1">
        <f t="shared" si="25"/>
        <v>2457.3076923076924</v>
      </c>
      <c r="P533" s="1">
        <f t="shared" si="26"/>
        <v>58975.384615384617</v>
      </c>
      <c r="Q533" s="1">
        <f>Table1[[#This Row],[Earned Basic Salary]]*20%</f>
        <v>11795.076923076924</v>
      </c>
      <c r="R533" s="1">
        <f>Table1[[#This Row],[Earned Basic Salary]]*10%</f>
        <v>5897.5384615384619</v>
      </c>
      <c r="S533" s="1">
        <f>Table1[[#This Row],[Earned Basic Salary]]*12%</f>
        <v>7077.0461538461541</v>
      </c>
      <c r="T533" s="1">
        <f>200</f>
        <v>200</v>
      </c>
      <c r="U533" s="1">
        <f>Table1[[#This Row],[PF]]+Table1[[#This Row],[Professional Tax]]</f>
        <v>7277.0461538461541</v>
      </c>
      <c r="V533" s="1">
        <f>Table1[[#This Row],[Overtime Hours]]*200</f>
        <v>4000</v>
      </c>
      <c r="W533" s="1">
        <f>Table1[[#This Row],[Earned Basic Salary]]+Table1[[#This Row],[HRA]]+Table1[[#This Row],[DA]]+Table1[[#This Row],[Overtime Pay]]</f>
        <v>80668.000000000015</v>
      </c>
      <c r="X533" s="1">
        <f>Table1[[#This Row],[Gross Salary]]-Table1[[#This Row],[Total Deduction]]</f>
        <v>73390.953846153861</v>
      </c>
      <c r="Y533" t="s">
        <v>37</v>
      </c>
      <c r="Z533" t="s">
        <v>48</v>
      </c>
      <c r="AA533" t="s">
        <v>2325</v>
      </c>
      <c r="AB533" t="s">
        <v>2326</v>
      </c>
    </row>
    <row r="534" spans="1:28" x14ac:dyDescent="0.3">
      <c r="A534" t="s">
        <v>2327</v>
      </c>
      <c r="B534" t="s">
        <v>1946</v>
      </c>
      <c r="C534">
        <v>30</v>
      </c>
      <c r="D534" t="s">
        <v>61</v>
      </c>
      <c r="E534" t="s">
        <v>32</v>
      </c>
      <c r="F534" t="s">
        <v>46</v>
      </c>
      <c r="G534" t="s">
        <v>2328</v>
      </c>
      <c r="H534" t="s">
        <v>35</v>
      </c>
      <c r="I534" t="s">
        <v>36</v>
      </c>
      <c r="J534">
        <v>26</v>
      </c>
      <c r="K534">
        <v>24</v>
      </c>
      <c r="L534">
        <f t="shared" si="24"/>
        <v>2</v>
      </c>
      <c r="M534">
        <v>5</v>
      </c>
      <c r="N534">
        <v>53386</v>
      </c>
      <c r="O534" s="1">
        <f t="shared" si="25"/>
        <v>2053.3076923076924</v>
      </c>
      <c r="P534" s="1">
        <f t="shared" si="26"/>
        <v>49279.384615384617</v>
      </c>
      <c r="Q534" s="1">
        <f>Table1[[#This Row],[Earned Basic Salary]]*20%</f>
        <v>9855.8769230769249</v>
      </c>
      <c r="R534" s="1">
        <f>Table1[[#This Row],[Earned Basic Salary]]*10%</f>
        <v>4927.9384615384624</v>
      </c>
      <c r="S534" s="1">
        <f>Table1[[#This Row],[Earned Basic Salary]]*12%</f>
        <v>5913.5261538461536</v>
      </c>
      <c r="T534" s="1">
        <f>200</f>
        <v>200</v>
      </c>
      <c r="U534" s="1">
        <f>Table1[[#This Row],[PF]]+Table1[[#This Row],[Professional Tax]]</f>
        <v>6113.5261538461536</v>
      </c>
      <c r="V534" s="1">
        <f>Table1[[#This Row],[Overtime Hours]]*200</f>
        <v>1000</v>
      </c>
      <c r="W534" s="1">
        <f>Table1[[#This Row],[Earned Basic Salary]]+Table1[[#This Row],[HRA]]+Table1[[#This Row],[DA]]+Table1[[#This Row],[Overtime Pay]]</f>
        <v>65063.200000000004</v>
      </c>
      <c r="X534" s="1">
        <f>Table1[[#This Row],[Gross Salary]]-Table1[[#This Row],[Total Deduction]]</f>
        <v>58949.673846153848</v>
      </c>
      <c r="Y534" t="s">
        <v>37</v>
      </c>
      <c r="Z534" t="s">
        <v>95</v>
      </c>
      <c r="AA534" t="s">
        <v>2329</v>
      </c>
      <c r="AB534" t="s">
        <v>2330</v>
      </c>
    </row>
    <row r="535" spans="1:28" x14ac:dyDescent="0.3">
      <c r="A535" t="s">
        <v>2331</v>
      </c>
      <c r="B535" t="s">
        <v>958</v>
      </c>
      <c r="C535">
        <v>49</v>
      </c>
      <c r="D535" t="s">
        <v>31</v>
      </c>
      <c r="E535" t="s">
        <v>62</v>
      </c>
      <c r="F535" t="s">
        <v>46</v>
      </c>
      <c r="G535" t="s">
        <v>1225</v>
      </c>
      <c r="H535" t="s">
        <v>35</v>
      </c>
      <c r="I535" t="s">
        <v>36</v>
      </c>
      <c r="J535">
        <v>26</v>
      </c>
      <c r="K535">
        <v>24</v>
      </c>
      <c r="L535">
        <f t="shared" si="24"/>
        <v>2</v>
      </c>
      <c r="M535">
        <v>15</v>
      </c>
      <c r="N535">
        <v>61251</v>
      </c>
      <c r="O535" s="1">
        <f t="shared" si="25"/>
        <v>2355.8076923076924</v>
      </c>
      <c r="P535" s="1">
        <f t="shared" si="26"/>
        <v>56539.384615384617</v>
      </c>
      <c r="Q535" s="1">
        <f>Table1[[#This Row],[Earned Basic Salary]]*20%</f>
        <v>11307.876923076925</v>
      </c>
      <c r="R535" s="1">
        <f>Table1[[#This Row],[Earned Basic Salary]]*10%</f>
        <v>5653.9384615384624</v>
      </c>
      <c r="S535" s="1">
        <f>Table1[[#This Row],[Earned Basic Salary]]*12%</f>
        <v>6784.7261538461535</v>
      </c>
      <c r="T535" s="1">
        <f>200</f>
        <v>200</v>
      </c>
      <c r="U535" s="1">
        <f>Table1[[#This Row],[PF]]+Table1[[#This Row],[Professional Tax]]</f>
        <v>6984.7261538461535</v>
      </c>
      <c r="V535" s="1">
        <f>Table1[[#This Row],[Overtime Hours]]*200</f>
        <v>3000</v>
      </c>
      <c r="W535" s="1">
        <f>Table1[[#This Row],[Earned Basic Salary]]+Table1[[#This Row],[HRA]]+Table1[[#This Row],[DA]]+Table1[[#This Row],[Overtime Pay]]</f>
        <v>76501.200000000012</v>
      </c>
      <c r="X535" s="1">
        <f>Table1[[#This Row],[Gross Salary]]-Table1[[#This Row],[Total Deduction]]</f>
        <v>69516.473846153851</v>
      </c>
      <c r="Y535" t="s">
        <v>37</v>
      </c>
      <c r="Z535" t="s">
        <v>95</v>
      </c>
      <c r="AA535" t="s">
        <v>2332</v>
      </c>
      <c r="AB535" t="s">
        <v>2333</v>
      </c>
    </row>
    <row r="536" spans="1:28" x14ac:dyDescent="0.3">
      <c r="A536" t="s">
        <v>2334</v>
      </c>
      <c r="B536" t="s">
        <v>941</v>
      </c>
      <c r="C536">
        <v>50</v>
      </c>
      <c r="D536" t="s">
        <v>53</v>
      </c>
      <c r="E536" t="s">
        <v>82</v>
      </c>
      <c r="F536" t="s">
        <v>83</v>
      </c>
      <c r="G536" t="s">
        <v>1806</v>
      </c>
      <c r="H536" t="s">
        <v>35</v>
      </c>
      <c r="I536" t="s">
        <v>36</v>
      </c>
      <c r="J536">
        <v>26</v>
      </c>
      <c r="K536">
        <v>25</v>
      </c>
      <c r="L536">
        <f t="shared" si="24"/>
        <v>1</v>
      </c>
      <c r="M536">
        <v>3</v>
      </c>
      <c r="N536">
        <v>33700</v>
      </c>
      <c r="O536" s="1">
        <f t="shared" si="25"/>
        <v>1296.1538461538462</v>
      </c>
      <c r="P536" s="1">
        <f t="shared" si="26"/>
        <v>32403.846153846156</v>
      </c>
      <c r="Q536" s="1">
        <f>Table1[[#This Row],[Earned Basic Salary]]*20%</f>
        <v>6480.7692307692314</v>
      </c>
      <c r="R536" s="1">
        <f>Table1[[#This Row],[Earned Basic Salary]]*10%</f>
        <v>3240.3846153846157</v>
      </c>
      <c r="S536" s="1">
        <f>Table1[[#This Row],[Earned Basic Salary]]*12%</f>
        <v>3888.4615384615386</v>
      </c>
      <c r="T536" s="1">
        <f>200</f>
        <v>200</v>
      </c>
      <c r="U536" s="1">
        <f>Table1[[#This Row],[PF]]+Table1[[#This Row],[Professional Tax]]</f>
        <v>4088.4615384615386</v>
      </c>
      <c r="V536" s="1">
        <f>Table1[[#This Row],[Overtime Hours]]*200</f>
        <v>600</v>
      </c>
      <c r="W536" s="1">
        <f>Table1[[#This Row],[Earned Basic Salary]]+Table1[[#This Row],[HRA]]+Table1[[#This Row],[DA]]+Table1[[#This Row],[Overtime Pay]]</f>
        <v>42725.000000000007</v>
      </c>
      <c r="X536" s="1">
        <f>Table1[[#This Row],[Gross Salary]]-Table1[[#This Row],[Total Deduction]]</f>
        <v>38636.538461538468</v>
      </c>
      <c r="Y536" t="s">
        <v>37</v>
      </c>
      <c r="Z536" t="s">
        <v>95</v>
      </c>
      <c r="AA536" t="s">
        <v>2335</v>
      </c>
      <c r="AB536" t="s">
        <v>2336</v>
      </c>
    </row>
    <row r="537" spans="1:28" x14ac:dyDescent="0.3">
      <c r="A537" t="s">
        <v>2337</v>
      </c>
      <c r="B537" t="s">
        <v>1430</v>
      </c>
      <c r="C537">
        <v>22</v>
      </c>
      <c r="D537" t="s">
        <v>127</v>
      </c>
      <c r="E537" t="s">
        <v>32</v>
      </c>
      <c r="F537" t="s">
        <v>55</v>
      </c>
      <c r="G537" t="s">
        <v>2338</v>
      </c>
      <c r="H537" t="s">
        <v>35</v>
      </c>
      <c r="I537" t="s">
        <v>36</v>
      </c>
      <c r="J537">
        <v>26</v>
      </c>
      <c r="K537">
        <v>22</v>
      </c>
      <c r="L537">
        <f t="shared" si="24"/>
        <v>4</v>
      </c>
      <c r="M537">
        <v>13</v>
      </c>
      <c r="N537">
        <v>22300</v>
      </c>
      <c r="O537" s="1">
        <f t="shared" si="25"/>
        <v>857.69230769230774</v>
      </c>
      <c r="P537" s="1">
        <f t="shared" si="26"/>
        <v>18869.23076923077</v>
      </c>
      <c r="Q537" s="1">
        <f>Table1[[#This Row],[Earned Basic Salary]]*20%</f>
        <v>3773.8461538461543</v>
      </c>
      <c r="R537" s="1">
        <f>Table1[[#This Row],[Earned Basic Salary]]*10%</f>
        <v>1886.9230769230771</v>
      </c>
      <c r="S537" s="1">
        <f>Table1[[#This Row],[Earned Basic Salary]]*12%</f>
        <v>2264.3076923076924</v>
      </c>
      <c r="T537" s="1">
        <f>200</f>
        <v>200</v>
      </c>
      <c r="U537" s="1">
        <f>Table1[[#This Row],[PF]]+Table1[[#This Row],[Professional Tax]]</f>
        <v>2464.3076923076924</v>
      </c>
      <c r="V537" s="1">
        <f>Table1[[#This Row],[Overtime Hours]]*200</f>
        <v>2600</v>
      </c>
      <c r="W537" s="1">
        <f>Table1[[#This Row],[Earned Basic Salary]]+Table1[[#This Row],[HRA]]+Table1[[#This Row],[DA]]+Table1[[#This Row],[Overtime Pay]]</f>
        <v>27130</v>
      </c>
      <c r="X537" s="1">
        <f>Table1[[#This Row],[Gross Salary]]-Table1[[#This Row],[Total Deduction]]</f>
        <v>24665.692307692309</v>
      </c>
      <c r="Y537" t="s">
        <v>37</v>
      </c>
      <c r="Z537" t="s">
        <v>106</v>
      </c>
      <c r="AA537" t="s">
        <v>2339</v>
      </c>
      <c r="AB537" t="s">
        <v>2340</v>
      </c>
    </row>
    <row r="538" spans="1:28" x14ac:dyDescent="0.3">
      <c r="A538" t="s">
        <v>2341</v>
      </c>
      <c r="B538" t="s">
        <v>1366</v>
      </c>
      <c r="C538">
        <v>31</v>
      </c>
      <c r="D538" t="s">
        <v>53</v>
      </c>
      <c r="E538" t="s">
        <v>54</v>
      </c>
      <c r="F538" t="s">
        <v>83</v>
      </c>
      <c r="G538" t="s">
        <v>2342</v>
      </c>
      <c r="H538" t="s">
        <v>35</v>
      </c>
      <c r="I538" t="s">
        <v>36</v>
      </c>
      <c r="J538">
        <v>26</v>
      </c>
      <c r="K538">
        <v>21</v>
      </c>
      <c r="L538">
        <f t="shared" si="24"/>
        <v>5</v>
      </c>
      <c r="M538">
        <v>7</v>
      </c>
      <c r="N538">
        <v>57618</v>
      </c>
      <c r="O538" s="1">
        <f t="shared" si="25"/>
        <v>2216.0769230769229</v>
      </c>
      <c r="P538" s="1">
        <f t="shared" si="26"/>
        <v>46537.615384615383</v>
      </c>
      <c r="Q538" s="1">
        <f>Table1[[#This Row],[Earned Basic Salary]]*20%</f>
        <v>9307.5230769230766</v>
      </c>
      <c r="R538" s="1">
        <f>Table1[[#This Row],[Earned Basic Salary]]*10%</f>
        <v>4653.7615384615383</v>
      </c>
      <c r="S538" s="1">
        <f>Table1[[#This Row],[Earned Basic Salary]]*12%</f>
        <v>5584.5138461538454</v>
      </c>
      <c r="T538" s="1">
        <f>200</f>
        <v>200</v>
      </c>
      <c r="U538" s="1">
        <f>Table1[[#This Row],[PF]]+Table1[[#This Row],[Professional Tax]]</f>
        <v>5784.5138461538454</v>
      </c>
      <c r="V538" s="1">
        <f>Table1[[#This Row],[Overtime Hours]]*200</f>
        <v>1400</v>
      </c>
      <c r="W538" s="1">
        <f>Table1[[#This Row],[Earned Basic Salary]]+Table1[[#This Row],[HRA]]+Table1[[#This Row],[DA]]+Table1[[#This Row],[Overtime Pay]]</f>
        <v>61898.899999999994</v>
      </c>
      <c r="X538" s="1">
        <f>Table1[[#This Row],[Gross Salary]]-Table1[[#This Row],[Total Deduction]]</f>
        <v>56114.38615384615</v>
      </c>
      <c r="Y538" t="s">
        <v>37</v>
      </c>
      <c r="Z538" t="s">
        <v>106</v>
      </c>
      <c r="AA538" t="s">
        <v>2343</v>
      </c>
      <c r="AB538" t="s">
        <v>2344</v>
      </c>
    </row>
    <row r="539" spans="1:28" x14ac:dyDescent="0.3">
      <c r="A539" t="s">
        <v>2345</v>
      </c>
      <c r="B539" t="s">
        <v>245</v>
      </c>
      <c r="C539">
        <v>45</v>
      </c>
      <c r="D539" t="s">
        <v>44</v>
      </c>
      <c r="E539" t="s">
        <v>32</v>
      </c>
      <c r="F539" t="s">
        <v>83</v>
      </c>
      <c r="G539" t="s">
        <v>354</v>
      </c>
      <c r="H539" t="s">
        <v>35</v>
      </c>
      <c r="I539" t="s">
        <v>36</v>
      </c>
      <c r="J539">
        <v>26</v>
      </c>
      <c r="K539">
        <v>25</v>
      </c>
      <c r="L539">
        <f t="shared" si="24"/>
        <v>1</v>
      </c>
      <c r="M539">
        <v>10</v>
      </c>
      <c r="N539">
        <v>56516</v>
      </c>
      <c r="O539" s="1">
        <f t="shared" si="25"/>
        <v>2173.6923076923076</v>
      </c>
      <c r="P539" s="1">
        <f t="shared" si="26"/>
        <v>54342.307692307688</v>
      </c>
      <c r="Q539" s="1">
        <f>Table1[[#This Row],[Earned Basic Salary]]*20%</f>
        <v>10868.461538461539</v>
      </c>
      <c r="R539" s="1">
        <f>Table1[[#This Row],[Earned Basic Salary]]*10%</f>
        <v>5434.2307692307695</v>
      </c>
      <c r="S539" s="1">
        <f>Table1[[#This Row],[Earned Basic Salary]]*12%</f>
        <v>6521.076923076922</v>
      </c>
      <c r="T539" s="1">
        <f>200</f>
        <v>200</v>
      </c>
      <c r="U539" s="1">
        <f>Table1[[#This Row],[PF]]+Table1[[#This Row],[Professional Tax]]</f>
        <v>6721.076923076922</v>
      </c>
      <c r="V539" s="1">
        <f>Table1[[#This Row],[Overtime Hours]]*200</f>
        <v>2000</v>
      </c>
      <c r="W539" s="1">
        <f>Table1[[#This Row],[Earned Basic Salary]]+Table1[[#This Row],[HRA]]+Table1[[#This Row],[DA]]+Table1[[#This Row],[Overtime Pay]]</f>
        <v>72645</v>
      </c>
      <c r="X539" s="1">
        <f>Table1[[#This Row],[Gross Salary]]-Table1[[#This Row],[Total Deduction]]</f>
        <v>65923.923076923078</v>
      </c>
      <c r="Y539" t="s">
        <v>37</v>
      </c>
      <c r="Z539" t="s">
        <v>95</v>
      </c>
      <c r="AA539" t="s">
        <v>2346</v>
      </c>
      <c r="AB539" t="s">
        <v>2347</v>
      </c>
    </row>
    <row r="540" spans="1:28" x14ac:dyDescent="0.3">
      <c r="A540" t="s">
        <v>2348</v>
      </c>
      <c r="B540" t="s">
        <v>178</v>
      </c>
      <c r="C540">
        <v>22</v>
      </c>
      <c r="D540" t="s">
        <v>61</v>
      </c>
      <c r="E540" t="s">
        <v>45</v>
      </c>
      <c r="F540" t="s">
        <v>46</v>
      </c>
      <c r="G540" t="s">
        <v>1099</v>
      </c>
      <c r="H540" t="s">
        <v>35</v>
      </c>
      <c r="I540" t="s">
        <v>36</v>
      </c>
      <c r="J540">
        <v>26</v>
      </c>
      <c r="K540">
        <v>21</v>
      </c>
      <c r="L540">
        <f t="shared" si="24"/>
        <v>5</v>
      </c>
      <c r="M540">
        <v>7</v>
      </c>
      <c r="N540">
        <v>44751</v>
      </c>
      <c r="O540" s="1">
        <f t="shared" si="25"/>
        <v>1721.1923076923076</v>
      </c>
      <c r="P540" s="1">
        <f t="shared" si="26"/>
        <v>36145.038461538461</v>
      </c>
      <c r="Q540" s="1">
        <f>Table1[[#This Row],[Earned Basic Salary]]*20%</f>
        <v>7229.0076923076922</v>
      </c>
      <c r="R540" s="1">
        <f>Table1[[#This Row],[Earned Basic Salary]]*10%</f>
        <v>3614.5038461538461</v>
      </c>
      <c r="S540" s="1">
        <f>Table1[[#This Row],[Earned Basic Salary]]*12%</f>
        <v>4337.4046153846148</v>
      </c>
      <c r="T540" s="1">
        <f>200</f>
        <v>200</v>
      </c>
      <c r="U540" s="1">
        <f>Table1[[#This Row],[PF]]+Table1[[#This Row],[Professional Tax]]</f>
        <v>4537.4046153846148</v>
      </c>
      <c r="V540" s="1">
        <f>Table1[[#This Row],[Overtime Hours]]*200</f>
        <v>1400</v>
      </c>
      <c r="W540" s="1">
        <f>Table1[[#This Row],[Earned Basic Salary]]+Table1[[#This Row],[HRA]]+Table1[[#This Row],[DA]]+Table1[[#This Row],[Overtime Pay]]</f>
        <v>48388.55</v>
      </c>
      <c r="X540" s="1">
        <f>Table1[[#This Row],[Gross Salary]]-Table1[[#This Row],[Total Deduction]]</f>
        <v>43851.145384615389</v>
      </c>
      <c r="Y540" t="s">
        <v>37</v>
      </c>
      <c r="Z540" t="s">
        <v>106</v>
      </c>
      <c r="AA540" t="s">
        <v>2349</v>
      </c>
      <c r="AB540" t="s">
        <v>2350</v>
      </c>
    </row>
    <row r="541" spans="1:28" x14ac:dyDescent="0.3">
      <c r="A541" t="s">
        <v>2351</v>
      </c>
      <c r="B541" t="s">
        <v>104</v>
      </c>
      <c r="C541">
        <v>36</v>
      </c>
      <c r="D541" t="s">
        <v>75</v>
      </c>
      <c r="E541" t="s">
        <v>54</v>
      </c>
      <c r="F541" t="s">
        <v>46</v>
      </c>
      <c r="G541" t="s">
        <v>2352</v>
      </c>
      <c r="H541" t="s">
        <v>35</v>
      </c>
      <c r="I541" t="s">
        <v>36</v>
      </c>
      <c r="J541">
        <v>26</v>
      </c>
      <c r="K541">
        <v>25</v>
      </c>
      <c r="L541">
        <f t="shared" si="24"/>
        <v>1</v>
      </c>
      <c r="M541">
        <v>20</v>
      </c>
      <c r="N541">
        <v>70654</v>
      </c>
      <c r="O541" s="1">
        <f t="shared" si="25"/>
        <v>2717.4615384615386</v>
      </c>
      <c r="P541" s="1">
        <f t="shared" si="26"/>
        <v>67936.538461538468</v>
      </c>
      <c r="Q541" s="1">
        <f>Table1[[#This Row],[Earned Basic Salary]]*20%</f>
        <v>13587.307692307695</v>
      </c>
      <c r="R541" s="1">
        <f>Table1[[#This Row],[Earned Basic Salary]]*10%</f>
        <v>6793.6538461538476</v>
      </c>
      <c r="S541" s="1">
        <f>Table1[[#This Row],[Earned Basic Salary]]*12%</f>
        <v>8152.3846153846162</v>
      </c>
      <c r="T541" s="1">
        <f>200</f>
        <v>200</v>
      </c>
      <c r="U541" s="1">
        <f>Table1[[#This Row],[PF]]+Table1[[#This Row],[Professional Tax]]</f>
        <v>8352.3846153846171</v>
      </c>
      <c r="V541" s="1">
        <f>Table1[[#This Row],[Overtime Hours]]*200</f>
        <v>4000</v>
      </c>
      <c r="W541" s="1">
        <f>Table1[[#This Row],[Earned Basic Salary]]+Table1[[#This Row],[HRA]]+Table1[[#This Row],[DA]]+Table1[[#This Row],[Overtime Pay]]</f>
        <v>92317.5</v>
      </c>
      <c r="X541" s="1">
        <f>Table1[[#This Row],[Gross Salary]]-Table1[[#This Row],[Total Deduction]]</f>
        <v>83965.115384615376</v>
      </c>
      <c r="Y541" t="s">
        <v>37</v>
      </c>
      <c r="Z541" t="s">
        <v>38</v>
      </c>
      <c r="AA541" t="s">
        <v>2353</v>
      </c>
      <c r="AB541" t="s">
        <v>2354</v>
      </c>
    </row>
    <row r="542" spans="1:28" x14ac:dyDescent="0.3">
      <c r="A542" t="s">
        <v>2355</v>
      </c>
      <c r="B542" t="s">
        <v>324</v>
      </c>
      <c r="C542">
        <v>33</v>
      </c>
      <c r="D542" t="s">
        <v>133</v>
      </c>
      <c r="E542" t="s">
        <v>54</v>
      </c>
      <c r="F542" t="s">
        <v>63</v>
      </c>
      <c r="G542" t="s">
        <v>358</v>
      </c>
      <c r="H542" t="s">
        <v>35</v>
      </c>
      <c r="I542" t="s">
        <v>36</v>
      </c>
      <c r="J542">
        <v>26</v>
      </c>
      <c r="K542">
        <v>23</v>
      </c>
      <c r="L542">
        <f t="shared" si="24"/>
        <v>3</v>
      </c>
      <c r="M542">
        <v>6</v>
      </c>
      <c r="N542">
        <v>71133</v>
      </c>
      <c r="O542" s="1">
        <f t="shared" si="25"/>
        <v>2735.8846153846152</v>
      </c>
      <c r="P542" s="1">
        <f t="shared" si="26"/>
        <v>62925.346153846149</v>
      </c>
      <c r="Q542" s="1">
        <f>Table1[[#This Row],[Earned Basic Salary]]*20%</f>
        <v>12585.06923076923</v>
      </c>
      <c r="R542" s="1">
        <f>Table1[[#This Row],[Earned Basic Salary]]*10%</f>
        <v>6292.5346153846149</v>
      </c>
      <c r="S542" s="1">
        <f>Table1[[#This Row],[Earned Basic Salary]]*12%</f>
        <v>7551.0415384615371</v>
      </c>
      <c r="T542" s="1">
        <f>200</f>
        <v>200</v>
      </c>
      <c r="U542" s="1">
        <f>Table1[[#This Row],[PF]]+Table1[[#This Row],[Professional Tax]]</f>
        <v>7751.0415384615371</v>
      </c>
      <c r="V542" s="1">
        <f>Table1[[#This Row],[Overtime Hours]]*200</f>
        <v>1200</v>
      </c>
      <c r="W542" s="1">
        <f>Table1[[#This Row],[Earned Basic Salary]]+Table1[[#This Row],[HRA]]+Table1[[#This Row],[DA]]+Table1[[#This Row],[Overtime Pay]]</f>
        <v>83002.95</v>
      </c>
      <c r="X542" s="1">
        <f>Table1[[#This Row],[Gross Salary]]-Table1[[#This Row],[Total Deduction]]</f>
        <v>75251.908461538464</v>
      </c>
      <c r="Y542" t="s">
        <v>37</v>
      </c>
      <c r="Z542" t="s">
        <v>38</v>
      </c>
      <c r="AA542" t="s">
        <v>2356</v>
      </c>
      <c r="AB542" t="s">
        <v>2357</v>
      </c>
    </row>
    <row r="543" spans="1:28" x14ac:dyDescent="0.3">
      <c r="A543" t="s">
        <v>2358</v>
      </c>
      <c r="B543" t="s">
        <v>329</v>
      </c>
      <c r="C543">
        <v>36</v>
      </c>
      <c r="D543" t="s">
        <v>81</v>
      </c>
      <c r="E543" t="s">
        <v>82</v>
      </c>
      <c r="F543" t="s">
        <v>69</v>
      </c>
      <c r="G543" t="s">
        <v>2359</v>
      </c>
      <c r="H543" t="s">
        <v>35</v>
      </c>
      <c r="I543" t="s">
        <v>36</v>
      </c>
      <c r="J543">
        <v>26</v>
      </c>
      <c r="K543">
        <v>24</v>
      </c>
      <c r="L543">
        <f t="shared" si="24"/>
        <v>2</v>
      </c>
      <c r="M543">
        <v>12</v>
      </c>
      <c r="N543">
        <v>42128</v>
      </c>
      <c r="O543" s="1">
        <f t="shared" si="25"/>
        <v>1620.3076923076924</v>
      </c>
      <c r="P543" s="1">
        <f t="shared" si="26"/>
        <v>38887.384615384617</v>
      </c>
      <c r="Q543" s="1">
        <f>Table1[[#This Row],[Earned Basic Salary]]*20%</f>
        <v>7777.4769230769234</v>
      </c>
      <c r="R543" s="1">
        <f>Table1[[#This Row],[Earned Basic Salary]]*10%</f>
        <v>3888.7384615384617</v>
      </c>
      <c r="S543" s="1">
        <f>Table1[[#This Row],[Earned Basic Salary]]*12%</f>
        <v>4666.4861538461537</v>
      </c>
      <c r="T543" s="1">
        <f>200</f>
        <v>200</v>
      </c>
      <c r="U543" s="1">
        <f>Table1[[#This Row],[PF]]+Table1[[#This Row],[Professional Tax]]</f>
        <v>4866.4861538461537</v>
      </c>
      <c r="V543" s="1">
        <f>Table1[[#This Row],[Overtime Hours]]*200</f>
        <v>2400</v>
      </c>
      <c r="W543" s="1">
        <f>Table1[[#This Row],[Earned Basic Salary]]+Table1[[#This Row],[HRA]]+Table1[[#This Row],[DA]]+Table1[[#This Row],[Overtime Pay]]</f>
        <v>52953.600000000006</v>
      </c>
      <c r="X543" s="1">
        <f>Table1[[#This Row],[Gross Salary]]-Table1[[#This Row],[Total Deduction]]</f>
        <v>48087.11384615385</v>
      </c>
      <c r="Y543" t="s">
        <v>37</v>
      </c>
      <c r="Z543" t="s">
        <v>95</v>
      </c>
      <c r="AA543" t="s">
        <v>2360</v>
      </c>
      <c r="AB543" t="s">
        <v>2361</v>
      </c>
    </row>
    <row r="544" spans="1:28" x14ac:dyDescent="0.3">
      <c r="A544" t="s">
        <v>2362</v>
      </c>
      <c r="B544" t="s">
        <v>415</v>
      </c>
      <c r="C544">
        <v>54</v>
      </c>
      <c r="D544" t="s">
        <v>133</v>
      </c>
      <c r="E544" t="s">
        <v>32</v>
      </c>
      <c r="F544" t="s">
        <v>33</v>
      </c>
      <c r="G544" t="s">
        <v>1515</v>
      </c>
      <c r="H544" t="s">
        <v>35</v>
      </c>
      <c r="I544" t="s">
        <v>36</v>
      </c>
      <c r="J544">
        <v>26</v>
      </c>
      <c r="K544">
        <v>23</v>
      </c>
      <c r="L544">
        <f t="shared" si="24"/>
        <v>3</v>
      </c>
      <c r="M544">
        <v>18</v>
      </c>
      <c r="N544">
        <v>25655</v>
      </c>
      <c r="O544" s="1">
        <f t="shared" si="25"/>
        <v>986.73076923076928</v>
      </c>
      <c r="P544" s="1">
        <f t="shared" si="26"/>
        <v>22694.807692307695</v>
      </c>
      <c r="Q544" s="1">
        <f>Table1[[#This Row],[Earned Basic Salary]]*20%</f>
        <v>4538.961538461539</v>
      </c>
      <c r="R544" s="1">
        <f>Table1[[#This Row],[Earned Basic Salary]]*10%</f>
        <v>2269.4807692307695</v>
      </c>
      <c r="S544" s="1">
        <f>Table1[[#This Row],[Earned Basic Salary]]*12%</f>
        <v>2723.3769230769235</v>
      </c>
      <c r="T544" s="1">
        <f>200</f>
        <v>200</v>
      </c>
      <c r="U544" s="1">
        <f>Table1[[#This Row],[PF]]+Table1[[#This Row],[Professional Tax]]</f>
        <v>2923.3769230769235</v>
      </c>
      <c r="V544" s="1">
        <f>Table1[[#This Row],[Overtime Hours]]*200</f>
        <v>3600</v>
      </c>
      <c r="W544" s="1">
        <f>Table1[[#This Row],[Earned Basic Salary]]+Table1[[#This Row],[HRA]]+Table1[[#This Row],[DA]]+Table1[[#This Row],[Overtime Pay]]</f>
        <v>33103.25</v>
      </c>
      <c r="X544" s="1">
        <f>Table1[[#This Row],[Gross Salary]]-Table1[[#This Row],[Total Deduction]]</f>
        <v>30179.873076923075</v>
      </c>
      <c r="Y544" t="s">
        <v>37</v>
      </c>
      <c r="Z544" t="s">
        <v>48</v>
      </c>
      <c r="AA544" t="s">
        <v>2363</v>
      </c>
      <c r="AB544" t="s">
        <v>2364</v>
      </c>
    </row>
    <row r="545" spans="1:28" x14ac:dyDescent="0.3">
      <c r="A545" t="s">
        <v>2365</v>
      </c>
      <c r="B545" t="s">
        <v>2366</v>
      </c>
      <c r="C545">
        <v>29</v>
      </c>
      <c r="D545" t="s">
        <v>61</v>
      </c>
      <c r="E545" t="s">
        <v>45</v>
      </c>
      <c r="F545" t="s">
        <v>83</v>
      </c>
      <c r="G545" t="s">
        <v>2367</v>
      </c>
      <c r="H545" t="s">
        <v>35</v>
      </c>
      <c r="I545" t="s">
        <v>36</v>
      </c>
      <c r="J545">
        <v>26</v>
      </c>
      <c r="K545">
        <v>25</v>
      </c>
      <c r="L545">
        <f t="shared" si="24"/>
        <v>1</v>
      </c>
      <c r="M545">
        <v>13</v>
      </c>
      <c r="N545">
        <v>28607</v>
      </c>
      <c r="O545" s="1">
        <f t="shared" si="25"/>
        <v>1100.2692307692307</v>
      </c>
      <c r="P545" s="1">
        <f t="shared" si="26"/>
        <v>27506.73076923077</v>
      </c>
      <c r="Q545" s="1">
        <f>Table1[[#This Row],[Earned Basic Salary]]*20%</f>
        <v>5501.3461538461543</v>
      </c>
      <c r="R545" s="1">
        <f>Table1[[#This Row],[Earned Basic Salary]]*10%</f>
        <v>2750.6730769230771</v>
      </c>
      <c r="S545" s="1">
        <f>Table1[[#This Row],[Earned Basic Salary]]*12%</f>
        <v>3300.8076923076924</v>
      </c>
      <c r="T545" s="1">
        <f>200</f>
        <v>200</v>
      </c>
      <c r="U545" s="1">
        <f>Table1[[#This Row],[PF]]+Table1[[#This Row],[Professional Tax]]</f>
        <v>3500.8076923076924</v>
      </c>
      <c r="V545" s="1">
        <f>Table1[[#This Row],[Overtime Hours]]*200</f>
        <v>2600</v>
      </c>
      <c r="W545" s="1">
        <f>Table1[[#This Row],[Earned Basic Salary]]+Table1[[#This Row],[HRA]]+Table1[[#This Row],[DA]]+Table1[[#This Row],[Overtime Pay]]</f>
        <v>38358.75</v>
      </c>
      <c r="X545" s="1">
        <f>Table1[[#This Row],[Gross Salary]]-Table1[[#This Row],[Total Deduction]]</f>
        <v>34857.942307692305</v>
      </c>
      <c r="Y545" t="s">
        <v>37</v>
      </c>
      <c r="Z545" t="s">
        <v>106</v>
      </c>
      <c r="AA545" t="s">
        <v>2368</v>
      </c>
      <c r="AB545" t="s">
        <v>2369</v>
      </c>
    </row>
    <row r="546" spans="1:28" x14ac:dyDescent="0.3">
      <c r="A546" t="s">
        <v>2370</v>
      </c>
      <c r="B546" t="s">
        <v>844</v>
      </c>
      <c r="C546">
        <v>32</v>
      </c>
      <c r="D546" t="s">
        <v>53</v>
      </c>
      <c r="E546" t="s">
        <v>54</v>
      </c>
      <c r="F546" t="s">
        <v>89</v>
      </c>
      <c r="G546" t="s">
        <v>2371</v>
      </c>
      <c r="H546" t="s">
        <v>35</v>
      </c>
      <c r="I546" t="s">
        <v>36</v>
      </c>
      <c r="J546">
        <v>26</v>
      </c>
      <c r="K546">
        <v>22</v>
      </c>
      <c r="L546">
        <f t="shared" si="24"/>
        <v>4</v>
      </c>
      <c r="M546">
        <v>12</v>
      </c>
      <c r="N546">
        <v>74341</v>
      </c>
      <c r="O546" s="1">
        <f t="shared" si="25"/>
        <v>2859.2692307692309</v>
      </c>
      <c r="P546" s="1">
        <f t="shared" si="26"/>
        <v>62903.923076923078</v>
      </c>
      <c r="Q546" s="1">
        <f>Table1[[#This Row],[Earned Basic Salary]]*20%</f>
        <v>12580.784615384617</v>
      </c>
      <c r="R546" s="1">
        <f>Table1[[#This Row],[Earned Basic Salary]]*10%</f>
        <v>6290.3923076923083</v>
      </c>
      <c r="S546" s="1">
        <f>Table1[[#This Row],[Earned Basic Salary]]*12%</f>
        <v>7548.4707692307693</v>
      </c>
      <c r="T546" s="1">
        <f>200</f>
        <v>200</v>
      </c>
      <c r="U546" s="1">
        <f>Table1[[#This Row],[PF]]+Table1[[#This Row],[Professional Tax]]</f>
        <v>7748.4707692307693</v>
      </c>
      <c r="V546" s="1">
        <f>Table1[[#This Row],[Overtime Hours]]*200</f>
        <v>2400</v>
      </c>
      <c r="W546" s="1">
        <f>Table1[[#This Row],[Earned Basic Salary]]+Table1[[#This Row],[HRA]]+Table1[[#This Row],[DA]]+Table1[[#This Row],[Overtime Pay]]</f>
        <v>84175.1</v>
      </c>
      <c r="X546" s="1">
        <f>Table1[[#This Row],[Gross Salary]]-Table1[[#This Row],[Total Deduction]]</f>
        <v>76426.629230769235</v>
      </c>
      <c r="Y546" t="s">
        <v>37</v>
      </c>
      <c r="Z546" t="s">
        <v>48</v>
      </c>
      <c r="AA546" t="s">
        <v>2372</v>
      </c>
      <c r="AB546" t="s">
        <v>2373</v>
      </c>
    </row>
    <row r="547" spans="1:28" x14ac:dyDescent="0.3">
      <c r="A547" t="s">
        <v>2374</v>
      </c>
      <c r="B547" t="s">
        <v>2375</v>
      </c>
      <c r="C547">
        <v>44</v>
      </c>
      <c r="D547" t="s">
        <v>44</v>
      </c>
      <c r="E547" t="s">
        <v>82</v>
      </c>
      <c r="F547" t="s">
        <v>55</v>
      </c>
      <c r="G547" t="s">
        <v>1154</v>
      </c>
      <c r="H547" t="s">
        <v>35</v>
      </c>
      <c r="I547" t="s">
        <v>36</v>
      </c>
      <c r="J547">
        <v>26</v>
      </c>
      <c r="K547">
        <v>22</v>
      </c>
      <c r="L547">
        <f t="shared" si="24"/>
        <v>4</v>
      </c>
      <c r="M547">
        <v>11</v>
      </c>
      <c r="N547">
        <v>66568</v>
      </c>
      <c r="O547" s="1">
        <f t="shared" si="25"/>
        <v>2560.3076923076924</v>
      </c>
      <c r="P547" s="1">
        <f t="shared" si="26"/>
        <v>56326.769230769234</v>
      </c>
      <c r="Q547" s="1">
        <f>Table1[[#This Row],[Earned Basic Salary]]*20%</f>
        <v>11265.353846153848</v>
      </c>
      <c r="R547" s="1">
        <f>Table1[[#This Row],[Earned Basic Salary]]*10%</f>
        <v>5632.6769230769241</v>
      </c>
      <c r="S547" s="1">
        <f>Table1[[#This Row],[Earned Basic Salary]]*12%</f>
        <v>6759.2123076923081</v>
      </c>
      <c r="T547" s="1">
        <f>200</f>
        <v>200</v>
      </c>
      <c r="U547" s="1">
        <f>Table1[[#This Row],[PF]]+Table1[[#This Row],[Professional Tax]]</f>
        <v>6959.2123076923081</v>
      </c>
      <c r="V547" s="1">
        <f>Table1[[#This Row],[Overtime Hours]]*200</f>
        <v>2200</v>
      </c>
      <c r="W547" s="1">
        <f>Table1[[#This Row],[Earned Basic Salary]]+Table1[[#This Row],[HRA]]+Table1[[#This Row],[DA]]+Table1[[#This Row],[Overtime Pay]]</f>
        <v>75424.800000000003</v>
      </c>
      <c r="X547" s="1">
        <f>Table1[[#This Row],[Gross Salary]]-Table1[[#This Row],[Total Deduction]]</f>
        <v>68465.587692307701</v>
      </c>
      <c r="Y547" t="s">
        <v>37</v>
      </c>
      <c r="Z547" t="s">
        <v>48</v>
      </c>
      <c r="AA547" t="s">
        <v>2376</v>
      </c>
      <c r="AB547" t="s">
        <v>2377</v>
      </c>
    </row>
    <row r="548" spans="1:28" x14ac:dyDescent="0.3">
      <c r="A548" t="s">
        <v>2378</v>
      </c>
      <c r="B548" t="s">
        <v>2079</v>
      </c>
      <c r="C548">
        <v>52</v>
      </c>
      <c r="D548" t="s">
        <v>127</v>
      </c>
      <c r="E548" t="s">
        <v>45</v>
      </c>
      <c r="F548" t="s">
        <v>33</v>
      </c>
      <c r="G548" t="s">
        <v>2379</v>
      </c>
      <c r="H548" t="s">
        <v>35</v>
      </c>
      <c r="I548" t="s">
        <v>36</v>
      </c>
      <c r="J548">
        <v>26</v>
      </c>
      <c r="K548">
        <v>24</v>
      </c>
      <c r="L548">
        <f t="shared" si="24"/>
        <v>2</v>
      </c>
      <c r="M548">
        <v>3</v>
      </c>
      <c r="N548">
        <v>48621</v>
      </c>
      <c r="O548" s="1">
        <f t="shared" si="25"/>
        <v>1870.0384615384614</v>
      </c>
      <c r="P548" s="1">
        <f t="shared" si="26"/>
        <v>44880.923076923078</v>
      </c>
      <c r="Q548" s="1">
        <f>Table1[[#This Row],[Earned Basic Salary]]*20%</f>
        <v>8976.1846153846163</v>
      </c>
      <c r="R548" s="1">
        <f>Table1[[#This Row],[Earned Basic Salary]]*10%</f>
        <v>4488.0923076923082</v>
      </c>
      <c r="S548" s="1">
        <f>Table1[[#This Row],[Earned Basic Salary]]*12%</f>
        <v>5385.7107692307691</v>
      </c>
      <c r="T548" s="1">
        <f>200</f>
        <v>200</v>
      </c>
      <c r="U548" s="1">
        <f>Table1[[#This Row],[PF]]+Table1[[#This Row],[Professional Tax]]</f>
        <v>5585.7107692307691</v>
      </c>
      <c r="V548" s="1">
        <f>Table1[[#This Row],[Overtime Hours]]*200</f>
        <v>600</v>
      </c>
      <c r="W548" s="1">
        <f>Table1[[#This Row],[Earned Basic Salary]]+Table1[[#This Row],[HRA]]+Table1[[#This Row],[DA]]+Table1[[#This Row],[Overtime Pay]]</f>
        <v>58945.2</v>
      </c>
      <c r="X548" s="1">
        <f>Table1[[#This Row],[Gross Salary]]-Table1[[#This Row],[Total Deduction]]</f>
        <v>53359.489230769228</v>
      </c>
      <c r="Y548" t="s">
        <v>37</v>
      </c>
      <c r="Z548" t="s">
        <v>95</v>
      </c>
      <c r="AA548" t="s">
        <v>2380</v>
      </c>
      <c r="AB548" t="s">
        <v>2381</v>
      </c>
    </row>
    <row r="549" spans="1:28" x14ac:dyDescent="0.3">
      <c r="A549" t="s">
        <v>2382</v>
      </c>
      <c r="B549" t="s">
        <v>797</v>
      </c>
      <c r="C549">
        <v>47</v>
      </c>
      <c r="D549" t="s">
        <v>81</v>
      </c>
      <c r="E549" t="s">
        <v>82</v>
      </c>
      <c r="F549" t="s">
        <v>69</v>
      </c>
      <c r="G549" t="s">
        <v>2383</v>
      </c>
      <c r="H549" t="s">
        <v>35</v>
      </c>
      <c r="I549" t="s">
        <v>36</v>
      </c>
      <c r="J549">
        <v>26</v>
      </c>
      <c r="K549">
        <v>25</v>
      </c>
      <c r="L549">
        <f t="shared" si="24"/>
        <v>1</v>
      </c>
      <c r="M549">
        <v>15</v>
      </c>
      <c r="N549">
        <v>66698</v>
      </c>
      <c r="O549" s="1">
        <f t="shared" si="25"/>
        <v>2565.3076923076924</v>
      </c>
      <c r="P549" s="1">
        <f t="shared" si="26"/>
        <v>64132.692307692312</v>
      </c>
      <c r="Q549" s="1">
        <f>Table1[[#This Row],[Earned Basic Salary]]*20%</f>
        <v>12826.538461538463</v>
      </c>
      <c r="R549" s="1">
        <f>Table1[[#This Row],[Earned Basic Salary]]*10%</f>
        <v>6413.2692307692314</v>
      </c>
      <c r="S549" s="1">
        <f>Table1[[#This Row],[Earned Basic Salary]]*12%</f>
        <v>7695.9230769230771</v>
      </c>
      <c r="T549" s="1">
        <f>200</f>
        <v>200</v>
      </c>
      <c r="U549" s="1">
        <f>Table1[[#This Row],[PF]]+Table1[[#This Row],[Professional Tax]]</f>
        <v>7895.9230769230771</v>
      </c>
      <c r="V549" s="1">
        <f>Table1[[#This Row],[Overtime Hours]]*200</f>
        <v>3000</v>
      </c>
      <c r="W549" s="1">
        <f>Table1[[#This Row],[Earned Basic Salary]]+Table1[[#This Row],[HRA]]+Table1[[#This Row],[DA]]+Table1[[#This Row],[Overtime Pay]]</f>
        <v>86372.500000000015</v>
      </c>
      <c r="X549" s="1">
        <f>Table1[[#This Row],[Gross Salary]]-Table1[[#This Row],[Total Deduction]]</f>
        <v>78476.576923076937</v>
      </c>
      <c r="Y549" t="s">
        <v>37</v>
      </c>
      <c r="Z549" t="s">
        <v>106</v>
      </c>
      <c r="AA549" t="s">
        <v>2384</v>
      </c>
      <c r="AB549" t="s">
        <v>2385</v>
      </c>
    </row>
    <row r="550" spans="1:28" x14ac:dyDescent="0.3">
      <c r="A550" t="s">
        <v>2386</v>
      </c>
      <c r="B550" t="s">
        <v>1805</v>
      </c>
      <c r="C550">
        <v>33</v>
      </c>
      <c r="D550" t="s">
        <v>44</v>
      </c>
      <c r="E550" t="s">
        <v>62</v>
      </c>
      <c r="F550" t="s">
        <v>55</v>
      </c>
      <c r="G550" t="s">
        <v>2387</v>
      </c>
      <c r="H550" t="s">
        <v>35</v>
      </c>
      <c r="I550" t="s">
        <v>36</v>
      </c>
      <c r="J550">
        <v>26</v>
      </c>
      <c r="K550">
        <v>23</v>
      </c>
      <c r="L550">
        <f t="shared" si="24"/>
        <v>3</v>
      </c>
      <c r="M550">
        <v>20</v>
      </c>
      <c r="N550">
        <v>28532</v>
      </c>
      <c r="O550" s="1">
        <f t="shared" si="25"/>
        <v>1097.3846153846155</v>
      </c>
      <c r="P550" s="1">
        <f t="shared" si="26"/>
        <v>25239.846153846156</v>
      </c>
      <c r="Q550" s="1">
        <f>Table1[[#This Row],[Earned Basic Salary]]*20%</f>
        <v>5047.9692307692312</v>
      </c>
      <c r="R550" s="1">
        <f>Table1[[#This Row],[Earned Basic Salary]]*10%</f>
        <v>2523.9846153846156</v>
      </c>
      <c r="S550" s="1">
        <f>Table1[[#This Row],[Earned Basic Salary]]*12%</f>
        <v>3028.7815384615387</v>
      </c>
      <c r="T550" s="1">
        <f>200</f>
        <v>200</v>
      </c>
      <c r="U550" s="1">
        <f>Table1[[#This Row],[PF]]+Table1[[#This Row],[Professional Tax]]</f>
        <v>3228.7815384615387</v>
      </c>
      <c r="V550" s="1">
        <f>Table1[[#This Row],[Overtime Hours]]*200</f>
        <v>4000</v>
      </c>
      <c r="W550" s="1">
        <f>Table1[[#This Row],[Earned Basic Salary]]+Table1[[#This Row],[HRA]]+Table1[[#This Row],[DA]]+Table1[[#This Row],[Overtime Pay]]</f>
        <v>36811.800000000003</v>
      </c>
      <c r="X550" s="1">
        <f>Table1[[#This Row],[Gross Salary]]-Table1[[#This Row],[Total Deduction]]</f>
        <v>33583.018461538464</v>
      </c>
      <c r="Y550" t="s">
        <v>37</v>
      </c>
      <c r="Z550" t="s">
        <v>95</v>
      </c>
      <c r="AA550" t="s">
        <v>2388</v>
      </c>
      <c r="AB550" t="s">
        <v>2389</v>
      </c>
    </row>
    <row r="551" spans="1:28" x14ac:dyDescent="0.3">
      <c r="A551" t="s">
        <v>2390</v>
      </c>
      <c r="B551" t="s">
        <v>2366</v>
      </c>
      <c r="C551">
        <v>27</v>
      </c>
      <c r="D551" t="s">
        <v>133</v>
      </c>
      <c r="E551" t="s">
        <v>32</v>
      </c>
      <c r="F551" t="s">
        <v>55</v>
      </c>
      <c r="G551" t="s">
        <v>2391</v>
      </c>
      <c r="H551" t="s">
        <v>35</v>
      </c>
      <c r="I551" t="s">
        <v>36</v>
      </c>
      <c r="J551">
        <v>26</v>
      </c>
      <c r="K551">
        <v>22</v>
      </c>
      <c r="L551">
        <f t="shared" si="24"/>
        <v>4</v>
      </c>
      <c r="M551">
        <v>3</v>
      </c>
      <c r="N551">
        <v>33453</v>
      </c>
      <c r="O551" s="1">
        <f t="shared" si="25"/>
        <v>1286.6538461538462</v>
      </c>
      <c r="P551" s="1">
        <f t="shared" si="26"/>
        <v>28306.384615384617</v>
      </c>
      <c r="Q551" s="1">
        <f>Table1[[#This Row],[Earned Basic Salary]]*20%</f>
        <v>5661.2769230769236</v>
      </c>
      <c r="R551" s="1">
        <f>Table1[[#This Row],[Earned Basic Salary]]*10%</f>
        <v>2830.6384615384618</v>
      </c>
      <c r="S551" s="1">
        <f>Table1[[#This Row],[Earned Basic Salary]]*12%</f>
        <v>3396.7661538461539</v>
      </c>
      <c r="T551" s="1">
        <f>200</f>
        <v>200</v>
      </c>
      <c r="U551" s="1">
        <f>Table1[[#This Row],[PF]]+Table1[[#This Row],[Professional Tax]]</f>
        <v>3596.7661538461539</v>
      </c>
      <c r="V551" s="1">
        <f>Table1[[#This Row],[Overtime Hours]]*200</f>
        <v>600</v>
      </c>
      <c r="W551" s="1">
        <f>Table1[[#This Row],[Earned Basic Salary]]+Table1[[#This Row],[HRA]]+Table1[[#This Row],[DA]]+Table1[[#This Row],[Overtime Pay]]</f>
        <v>37398.300000000003</v>
      </c>
      <c r="X551" s="1">
        <f>Table1[[#This Row],[Gross Salary]]-Table1[[#This Row],[Total Deduction]]</f>
        <v>33801.533846153849</v>
      </c>
      <c r="Y551" t="s">
        <v>37</v>
      </c>
      <c r="Z551" t="s">
        <v>95</v>
      </c>
      <c r="AA551" t="s">
        <v>2392</v>
      </c>
      <c r="AB551" t="s">
        <v>2393</v>
      </c>
    </row>
    <row r="552" spans="1:28" x14ac:dyDescent="0.3">
      <c r="A552" t="s">
        <v>2394</v>
      </c>
      <c r="B552" t="s">
        <v>1011</v>
      </c>
      <c r="C552">
        <v>37</v>
      </c>
      <c r="D552" t="s">
        <v>75</v>
      </c>
      <c r="E552" t="s">
        <v>54</v>
      </c>
      <c r="F552" t="s">
        <v>83</v>
      </c>
      <c r="G552" t="s">
        <v>2395</v>
      </c>
      <c r="H552" t="s">
        <v>35</v>
      </c>
      <c r="I552" t="s">
        <v>36</v>
      </c>
      <c r="J552">
        <v>26</v>
      </c>
      <c r="K552">
        <v>23</v>
      </c>
      <c r="L552">
        <f t="shared" si="24"/>
        <v>3</v>
      </c>
      <c r="M552">
        <v>8</v>
      </c>
      <c r="N552">
        <v>63205</v>
      </c>
      <c r="O552" s="1">
        <f t="shared" si="25"/>
        <v>2430.9615384615386</v>
      </c>
      <c r="P552" s="1">
        <f t="shared" si="26"/>
        <v>55912.11538461539</v>
      </c>
      <c r="Q552" s="1">
        <f>Table1[[#This Row],[Earned Basic Salary]]*20%</f>
        <v>11182.423076923078</v>
      </c>
      <c r="R552" s="1">
        <f>Table1[[#This Row],[Earned Basic Salary]]*10%</f>
        <v>5591.211538461539</v>
      </c>
      <c r="S552" s="1">
        <f>Table1[[#This Row],[Earned Basic Salary]]*12%</f>
        <v>6709.4538461538468</v>
      </c>
      <c r="T552" s="1">
        <f>200</f>
        <v>200</v>
      </c>
      <c r="U552" s="1">
        <f>Table1[[#This Row],[PF]]+Table1[[#This Row],[Professional Tax]]</f>
        <v>6909.4538461538468</v>
      </c>
      <c r="V552" s="1">
        <f>Table1[[#This Row],[Overtime Hours]]*200</f>
        <v>1600</v>
      </c>
      <c r="W552" s="1">
        <f>Table1[[#This Row],[Earned Basic Salary]]+Table1[[#This Row],[HRA]]+Table1[[#This Row],[DA]]+Table1[[#This Row],[Overtime Pay]]</f>
        <v>74285.75</v>
      </c>
      <c r="X552" s="1">
        <f>Table1[[#This Row],[Gross Salary]]-Table1[[#This Row],[Total Deduction]]</f>
        <v>67376.296153846153</v>
      </c>
      <c r="Y552" t="s">
        <v>37</v>
      </c>
      <c r="Z552" t="s">
        <v>106</v>
      </c>
      <c r="AA552" t="s">
        <v>2396</v>
      </c>
      <c r="AB552" t="s">
        <v>2397</v>
      </c>
    </row>
    <row r="553" spans="1:28" x14ac:dyDescent="0.3">
      <c r="A553" t="s">
        <v>2398</v>
      </c>
      <c r="B553" t="s">
        <v>844</v>
      </c>
      <c r="C553">
        <v>32</v>
      </c>
      <c r="D553" t="s">
        <v>31</v>
      </c>
      <c r="E553" t="s">
        <v>82</v>
      </c>
      <c r="F553" t="s">
        <v>46</v>
      </c>
      <c r="G553" t="s">
        <v>2399</v>
      </c>
      <c r="H553" t="s">
        <v>35</v>
      </c>
      <c r="I553" t="s">
        <v>36</v>
      </c>
      <c r="J553">
        <v>26</v>
      </c>
      <c r="K553">
        <v>23</v>
      </c>
      <c r="L553">
        <f t="shared" si="24"/>
        <v>3</v>
      </c>
      <c r="M553">
        <v>19</v>
      </c>
      <c r="N553">
        <v>65354</v>
      </c>
      <c r="O553" s="1">
        <f t="shared" si="25"/>
        <v>2513.6153846153848</v>
      </c>
      <c r="P553" s="1">
        <f t="shared" si="26"/>
        <v>57813.153846153851</v>
      </c>
      <c r="Q553" s="1">
        <f>Table1[[#This Row],[Earned Basic Salary]]*20%</f>
        <v>11562.630769230771</v>
      </c>
      <c r="R553" s="1">
        <f>Table1[[#This Row],[Earned Basic Salary]]*10%</f>
        <v>5781.3153846153855</v>
      </c>
      <c r="S553" s="1">
        <f>Table1[[#This Row],[Earned Basic Salary]]*12%</f>
        <v>6937.5784615384619</v>
      </c>
      <c r="T553" s="1">
        <f>200</f>
        <v>200</v>
      </c>
      <c r="U553" s="1">
        <f>Table1[[#This Row],[PF]]+Table1[[#This Row],[Professional Tax]]</f>
        <v>7137.5784615384619</v>
      </c>
      <c r="V553" s="1">
        <f>Table1[[#This Row],[Overtime Hours]]*200</f>
        <v>3800</v>
      </c>
      <c r="W553" s="1">
        <f>Table1[[#This Row],[Earned Basic Salary]]+Table1[[#This Row],[HRA]]+Table1[[#This Row],[DA]]+Table1[[#This Row],[Overtime Pay]]</f>
        <v>78957.100000000006</v>
      </c>
      <c r="X553" s="1">
        <f>Table1[[#This Row],[Gross Salary]]-Table1[[#This Row],[Total Deduction]]</f>
        <v>71819.521538461544</v>
      </c>
      <c r="Y553" t="s">
        <v>37</v>
      </c>
      <c r="Z553" t="s">
        <v>38</v>
      </c>
      <c r="AA553" t="s">
        <v>2400</v>
      </c>
      <c r="AB553" t="s">
        <v>2401</v>
      </c>
    </row>
    <row r="554" spans="1:28" x14ac:dyDescent="0.3">
      <c r="A554" t="s">
        <v>2402</v>
      </c>
      <c r="B554" t="s">
        <v>1063</v>
      </c>
      <c r="C554">
        <v>48</v>
      </c>
      <c r="D554" t="s">
        <v>133</v>
      </c>
      <c r="E554" t="s">
        <v>82</v>
      </c>
      <c r="F554" t="s">
        <v>46</v>
      </c>
      <c r="G554" t="s">
        <v>2403</v>
      </c>
      <c r="H554" t="s">
        <v>35</v>
      </c>
      <c r="I554" t="s">
        <v>36</v>
      </c>
      <c r="J554">
        <v>26</v>
      </c>
      <c r="K554">
        <v>25</v>
      </c>
      <c r="L554">
        <f t="shared" si="24"/>
        <v>1</v>
      </c>
      <c r="M554">
        <v>1</v>
      </c>
      <c r="N554">
        <v>27241</v>
      </c>
      <c r="O554" s="1">
        <f t="shared" si="25"/>
        <v>1047.7307692307693</v>
      </c>
      <c r="P554" s="1">
        <f t="shared" si="26"/>
        <v>26193.26923076923</v>
      </c>
      <c r="Q554" s="1">
        <f>Table1[[#This Row],[Earned Basic Salary]]*20%</f>
        <v>5238.6538461538466</v>
      </c>
      <c r="R554" s="1">
        <f>Table1[[#This Row],[Earned Basic Salary]]*10%</f>
        <v>2619.3269230769233</v>
      </c>
      <c r="S554" s="1">
        <f>Table1[[#This Row],[Earned Basic Salary]]*12%</f>
        <v>3143.1923076923076</v>
      </c>
      <c r="T554" s="1">
        <f>200</f>
        <v>200</v>
      </c>
      <c r="U554" s="1">
        <f>Table1[[#This Row],[PF]]+Table1[[#This Row],[Professional Tax]]</f>
        <v>3343.1923076923076</v>
      </c>
      <c r="V554" s="1">
        <f>Table1[[#This Row],[Overtime Hours]]*200</f>
        <v>200</v>
      </c>
      <c r="W554" s="1">
        <f>Table1[[#This Row],[Earned Basic Salary]]+Table1[[#This Row],[HRA]]+Table1[[#This Row],[DA]]+Table1[[#This Row],[Overtime Pay]]</f>
        <v>34251.25</v>
      </c>
      <c r="X554" s="1">
        <f>Table1[[#This Row],[Gross Salary]]-Table1[[#This Row],[Total Deduction]]</f>
        <v>30908.057692307691</v>
      </c>
      <c r="Y554" t="s">
        <v>37</v>
      </c>
      <c r="Z554" t="s">
        <v>95</v>
      </c>
      <c r="AA554" t="s">
        <v>2404</v>
      </c>
      <c r="AB554" t="s">
        <v>2405</v>
      </c>
    </row>
    <row r="555" spans="1:28" x14ac:dyDescent="0.3">
      <c r="A555" t="s">
        <v>2406</v>
      </c>
      <c r="B555" t="s">
        <v>480</v>
      </c>
      <c r="C555">
        <v>45</v>
      </c>
      <c r="D555" t="s">
        <v>133</v>
      </c>
      <c r="E555" t="s">
        <v>32</v>
      </c>
      <c r="F555" t="s">
        <v>33</v>
      </c>
      <c r="G555" t="s">
        <v>2407</v>
      </c>
      <c r="H555" t="s">
        <v>35</v>
      </c>
      <c r="I555" t="s">
        <v>36</v>
      </c>
      <c r="J555">
        <v>26</v>
      </c>
      <c r="K555">
        <v>25</v>
      </c>
      <c r="L555">
        <f t="shared" si="24"/>
        <v>1</v>
      </c>
      <c r="M555">
        <v>9</v>
      </c>
      <c r="N555">
        <v>67239</v>
      </c>
      <c r="O555" s="1">
        <f t="shared" si="25"/>
        <v>2586.1153846153848</v>
      </c>
      <c r="P555" s="1">
        <f t="shared" si="26"/>
        <v>64652.884615384617</v>
      </c>
      <c r="Q555" s="1">
        <f>Table1[[#This Row],[Earned Basic Salary]]*20%</f>
        <v>12930.576923076924</v>
      </c>
      <c r="R555" s="1">
        <f>Table1[[#This Row],[Earned Basic Salary]]*10%</f>
        <v>6465.2884615384619</v>
      </c>
      <c r="S555" s="1">
        <f>Table1[[#This Row],[Earned Basic Salary]]*12%</f>
        <v>7758.3461538461534</v>
      </c>
      <c r="T555" s="1">
        <f>200</f>
        <v>200</v>
      </c>
      <c r="U555" s="1">
        <f>Table1[[#This Row],[PF]]+Table1[[#This Row],[Professional Tax]]</f>
        <v>7958.3461538461534</v>
      </c>
      <c r="V555" s="1">
        <f>Table1[[#This Row],[Overtime Hours]]*200</f>
        <v>1800</v>
      </c>
      <c r="W555" s="1">
        <f>Table1[[#This Row],[Earned Basic Salary]]+Table1[[#This Row],[HRA]]+Table1[[#This Row],[DA]]+Table1[[#This Row],[Overtime Pay]]</f>
        <v>85848.750000000015</v>
      </c>
      <c r="X555" s="1">
        <f>Table1[[#This Row],[Gross Salary]]-Table1[[#This Row],[Total Deduction]]</f>
        <v>77890.403846153858</v>
      </c>
      <c r="Y555" t="s">
        <v>37</v>
      </c>
      <c r="Z555" t="s">
        <v>48</v>
      </c>
      <c r="AA555" t="s">
        <v>2408</v>
      </c>
      <c r="AB555" t="s">
        <v>2409</v>
      </c>
    </row>
    <row r="556" spans="1:28" x14ac:dyDescent="0.3">
      <c r="A556" t="s">
        <v>2410</v>
      </c>
      <c r="B556" t="s">
        <v>531</v>
      </c>
      <c r="C556">
        <v>35</v>
      </c>
      <c r="D556" t="s">
        <v>31</v>
      </c>
      <c r="E556" t="s">
        <v>62</v>
      </c>
      <c r="F556" t="s">
        <v>89</v>
      </c>
      <c r="G556" t="s">
        <v>2411</v>
      </c>
      <c r="H556" t="s">
        <v>35</v>
      </c>
      <c r="I556" t="s">
        <v>36</v>
      </c>
      <c r="J556">
        <v>26</v>
      </c>
      <c r="K556">
        <v>24</v>
      </c>
      <c r="L556">
        <f t="shared" si="24"/>
        <v>2</v>
      </c>
      <c r="M556">
        <v>8</v>
      </c>
      <c r="N556">
        <v>61686</v>
      </c>
      <c r="O556" s="1">
        <f t="shared" si="25"/>
        <v>2372.5384615384614</v>
      </c>
      <c r="P556" s="1">
        <f t="shared" si="26"/>
        <v>56940.923076923078</v>
      </c>
      <c r="Q556" s="1">
        <f>Table1[[#This Row],[Earned Basic Salary]]*20%</f>
        <v>11388.184615384616</v>
      </c>
      <c r="R556" s="1">
        <f>Table1[[#This Row],[Earned Basic Salary]]*10%</f>
        <v>5694.0923076923082</v>
      </c>
      <c r="S556" s="1">
        <f>Table1[[#This Row],[Earned Basic Salary]]*12%</f>
        <v>6832.9107692307689</v>
      </c>
      <c r="T556" s="1">
        <f>200</f>
        <v>200</v>
      </c>
      <c r="U556" s="1">
        <f>Table1[[#This Row],[PF]]+Table1[[#This Row],[Professional Tax]]</f>
        <v>7032.9107692307689</v>
      </c>
      <c r="V556" s="1">
        <f>Table1[[#This Row],[Overtime Hours]]*200</f>
        <v>1600</v>
      </c>
      <c r="W556" s="1">
        <f>Table1[[#This Row],[Earned Basic Salary]]+Table1[[#This Row],[HRA]]+Table1[[#This Row],[DA]]+Table1[[#This Row],[Overtime Pay]]</f>
        <v>75623.199999999997</v>
      </c>
      <c r="X556" s="1">
        <f>Table1[[#This Row],[Gross Salary]]-Table1[[#This Row],[Total Deduction]]</f>
        <v>68590.289230769224</v>
      </c>
      <c r="Y556" t="s">
        <v>37</v>
      </c>
      <c r="Z556" t="s">
        <v>106</v>
      </c>
      <c r="AA556" t="s">
        <v>2412</v>
      </c>
      <c r="AB556" t="s">
        <v>2413</v>
      </c>
    </row>
    <row r="557" spans="1:28" x14ac:dyDescent="0.3">
      <c r="A557" t="s">
        <v>2414</v>
      </c>
      <c r="B557" t="s">
        <v>979</v>
      </c>
      <c r="C557">
        <v>21</v>
      </c>
      <c r="D557" t="s">
        <v>44</v>
      </c>
      <c r="E557" t="s">
        <v>32</v>
      </c>
      <c r="F557" t="s">
        <v>55</v>
      </c>
      <c r="G557" t="s">
        <v>194</v>
      </c>
      <c r="H557" t="s">
        <v>35</v>
      </c>
      <c r="I557" t="s">
        <v>36</v>
      </c>
      <c r="J557">
        <v>26</v>
      </c>
      <c r="K557">
        <v>25</v>
      </c>
      <c r="L557">
        <f t="shared" si="24"/>
        <v>1</v>
      </c>
      <c r="M557">
        <v>14</v>
      </c>
      <c r="N557">
        <v>69250</v>
      </c>
      <c r="O557" s="1">
        <f t="shared" si="25"/>
        <v>2663.4615384615386</v>
      </c>
      <c r="P557" s="1">
        <f t="shared" si="26"/>
        <v>66586.538461538468</v>
      </c>
      <c r="Q557" s="1">
        <f>Table1[[#This Row],[Earned Basic Salary]]*20%</f>
        <v>13317.307692307695</v>
      </c>
      <c r="R557" s="1">
        <f>Table1[[#This Row],[Earned Basic Salary]]*10%</f>
        <v>6658.6538461538476</v>
      </c>
      <c r="S557" s="1">
        <f>Table1[[#This Row],[Earned Basic Salary]]*12%</f>
        <v>7990.3846153846162</v>
      </c>
      <c r="T557" s="1">
        <f>200</f>
        <v>200</v>
      </c>
      <c r="U557" s="1">
        <f>Table1[[#This Row],[PF]]+Table1[[#This Row],[Professional Tax]]</f>
        <v>8190.3846153846162</v>
      </c>
      <c r="V557" s="1">
        <f>Table1[[#This Row],[Overtime Hours]]*200</f>
        <v>2800</v>
      </c>
      <c r="W557" s="1">
        <f>Table1[[#This Row],[Earned Basic Salary]]+Table1[[#This Row],[HRA]]+Table1[[#This Row],[DA]]+Table1[[#This Row],[Overtime Pay]]</f>
        <v>89362.5</v>
      </c>
      <c r="X557" s="1">
        <f>Table1[[#This Row],[Gross Salary]]-Table1[[#This Row],[Total Deduction]]</f>
        <v>81172.11538461539</v>
      </c>
      <c r="Y557" t="s">
        <v>37</v>
      </c>
      <c r="Z557" t="s">
        <v>106</v>
      </c>
      <c r="AA557" t="s">
        <v>2415</v>
      </c>
      <c r="AB557" t="s">
        <v>2416</v>
      </c>
    </row>
    <row r="558" spans="1:28" x14ac:dyDescent="0.3">
      <c r="A558" t="s">
        <v>2417</v>
      </c>
      <c r="B558" t="s">
        <v>1832</v>
      </c>
      <c r="C558">
        <v>48</v>
      </c>
      <c r="D558" t="s">
        <v>81</v>
      </c>
      <c r="E558" t="s">
        <v>82</v>
      </c>
      <c r="F558" t="s">
        <v>89</v>
      </c>
      <c r="G558" t="s">
        <v>2418</v>
      </c>
      <c r="H558" t="s">
        <v>35</v>
      </c>
      <c r="I558" t="s">
        <v>36</v>
      </c>
      <c r="J558">
        <v>26</v>
      </c>
      <c r="K558">
        <v>25</v>
      </c>
      <c r="L558">
        <f t="shared" si="24"/>
        <v>1</v>
      </c>
      <c r="M558">
        <v>7</v>
      </c>
      <c r="N558">
        <v>20545</v>
      </c>
      <c r="O558" s="1">
        <f t="shared" si="25"/>
        <v>790.19230769230774</v>
      </c>
      <c r="P558" s="1">
        <f t="shared" si="26"/>
        <v>19754.807692307695</v>
      </c>
      <c r="Q558" s="1">
        <f>Table1[[#This Row],[Earned Basic Salary]]*20%</f>
        <v>3950.961538461539</v>
      </c>
      <c r="R558" s="1">
        <f>Table1[[#This Row],[Earned Basic Salary]]*10%</f>
        <v>1975.4807692307695</v>
      </c>
      <c r="S558" s="1">
        <f>Table1[[#This Row],[Earned Basic Salary]]*12%</f>
        <v>2370.5769230769233</v>
      </c>
      <c r="T558" s="1">
        <f>200</f>
        <v>200</v>
      </c>
      <c r="U558" s="1">
        <f>Table1[[#This Row],[PF]]+Table1[[#This Row],[Professional Tax]]</f>
        <v>2570.5769230769233</v>
      </c>
      <c r="V558" s="1">
        <f>Table1[[#This Row],[Overtime Hours]]*200</f>
        <v>1400</v>
      </c>
      <c r="W558" s="1">
        <f>Table1[[#This Row],[Earned Basic Salary]]+Table1[[#This Row],[HRA]]+Table1[[#This Row],[DA]]+Table1[[#This Row],[Overtime Pay]]</f>
        <v>27081.250000000004</v>
      </c>
      <c r="X558" s="1">
        <f>Table1[[#This Row],[Gross Salary]]-Table1[[#This Row],[Total Deduction]]</f>
        <v>24510.673076923082</v>
      </c>
      <c r="Y558" t="s">
        <v>37</v>
      </c>
      <c r="Z558" t="s">
        <v>48</v>
      </c>
      <c r="AA558" t="s">
        <v>2419</v>
      </c>
      <c r="AB558" t="s">
        <v>2420</v>
      </c>
    </row>
    <row r="559" spans="1:28" x14ac:dyDescent="0.3">
      <c r="A559" t="s">
        <v>2421</v>
      </c>
      <c r="B559" t="s">
        <v>1329</v>
      </c>
      <c r="C559">
        <v>37</v>
      </c>
      <c r="D559" t="s">
        <v>53</v>
      </c>
      <c r="E559" t="s">
        <v>62</v>
      </c>
      <c r="F559" t="s">
        <v>69</v>
      </c>
      <c r="G559" t="s">
        <v>2422</v>
      </c>
      <c r="H559" t="s">
        <v>35</v>
      </c>
      <c r="I559" t="s">
        <v>36</v>
      </c>
      <c r="J559">
        <v>26</v>
      </c>
      <c r="K559">
        <v>24</v>
      </c>
      <c r="L559">
        <f t="shared" si="24"/>
        <v>2</v>
      </c>
      <c r="M559">
        <v>1</v>
      </c>
      <c r="N559">
        <v>69043</v>
      </c>
      <c r="O559" s="1">
        <f t="shared" si="25"/>
        <v>2655.5</v>
      </c>
      <c r="P559" s="1">
        <f t="shared" si="26"/>
        <v>63732</v>
      </c>
      <c r="Q559" s="1">
        <f>Table1[[#This Row],[Earned Basic Salary]]*20%</f>
        <v>12746.400000000001</v>
      </c>
      <c r="R559" s="1">
        <f>Table1[[#This Row],[Earned Basic Salary]]*10%</f>
        <v>6373.2000000000007</v>
      </c>
      <c r="S559" s="1">
        <f>Table1[[#This Row],[Earned Basic Salary]]*12%</f>
        <v>7647.84</v>
      </c>
      <c r="T559" s="1">
        <f>200</f>
        <v>200</v>
      </c>
      <c r="U559" s="1">
        <f>Table1[[#This Row],[PF]]+Table1[[#This Row],[Professional Tax]]</f>
        <v>7847.84</v>
      </c>
      <c r="V559" s="1">
        <f>Table1[[#This Row],[Overtime Hours]]*200</f>
        <v>200</v>
      </c>
      <c r="W559" s="1">
        <f>Table1[[#This Row],[Earned Basic Salary]]+Table1[[#This Row],[HRA]]+Table1[[#This Row],[DA]]+Table1[[#This Row],[Overtime Pay]]</f>
        <v>83051.599999999991</v>
      </c>
      <c r="X559" s="1">
        <f>Table1[[#This Row],[Gross Salary]]-Table1[[#This Row],[Total Deduction]]</f>
        <v>75203.759999999995</v>
      </c>
      <c r="Y559" t="s">
        <v>37</v>
      </c>
      <c r="Z559" t="s">
        <v>106</v>
      </c>
      <c r="AA559" t="s">
        <v>2423</v>
      </c>
      <c r="AB559" t="s">
        <v>2424</v>
      </c>
    </row>
    <row r="560" spans="1:28" x14ac:dyDescent="0.3">
      <c r="A560" t="s">
        <v>2425</v>
      </c>
      <c r="B560" t="s">
        <v>2079</v>
      </c>
      <c r="C560">
        <v>46</v>
      </c>
      <c r="D560" t="s">
        <v>31</v>
      </c>
      <c r="E560" t="s">
        <v>62</v>
      </c>
      <c r="F560" t="s">
        <v>55</v>
      </c>
      <c r="G560" t="s">
        <v>2426</v>
      </c>
      <c r="H560" t="s">
        <v>35</v>
      </c>
      <c r="I560" t="s">
        <v>36</v>
      </c>
      <c r="J560">
        <v>26</v>
      </c>
      <c r="K560">
        <v>24</v>
      </c>
      <c r="L560">
        <f t="shared" si="24"/>
        <v>2</v>
      </c>
      <c r="M560">
        <v>14</v>
      </c>
      <c r="N560">
        <v>24463</v>
      </c>
      <c r="O560" s="1">
        <f t="shared" si="25"/>
        <v>940.88461538461536</v>
      </c>
      <c r="P560" s="1">
        <f t="shared" si="26"/>
        <v>22581.23076923077</v>
      </c>
      <c r="Q560" s="1">
        <f>Table1[[#This Row],[Earned Basic Salary]]*20%</f>
        <v>4516.2461538461539</v>
      </c>
      <c r="R560" s="1">
        <f>Table1[[#This Row],[Earned Basic Salary]]*10%</f>
        <v>2258.123076923077</v>
      </c>
      <c r="S560" s="1">
        <f>Table1[[#This Row],[Earned Basic Salary]]*12%</f>
        <v>2709.7476923076924</v>
      </c>
      <c r="T560" s="1">
        <f>200</f>
        <v>200</v>
      </c>
      <c r="U560" s="1">
        <f>Table1[[#This Row],[PF]]+Table1[[#This Row],[Professional Tax]]</f>
        <v>2909.7476923076924</v>
      </c>
      <c r="V560" s="1">
        <f>Table1[[#This Row],[Overtime Hours]]*200</f>
        <v>2800</v>
      </c>
      <c r="W560" s="1">
        <f>Table1[[#This Row],[Earned Basic Salary]]+Table1[[#This Row],[HRA]]+Table1[[#This Row],[DA]]+Table1[[#This Row],[Overtime Pay]]</f>
        <v>32155.599999999999</v>
      </c>
      <c r="X560" s="1">
        <f>Table1[[#This Row],[Gross Salary]]-Table1[[#This Row],[Total Deduction]]</f>
        <v>29245.852307692305</v>
      </c>
      <c r="Y560" t="s">
        <v>37</v>
      </c>
      <c r="Z560" t="s">
        <v>38</v>
      </c>
      <c r="AA560" t="s">
        <v>2427</v>
      </c>
      <c r="AB560" t="s">
        <v>2428</v>
      </c>
    </row>
    <row r="561" spans="1:28" x14ac:dyDescent="0.3">
      <c r="A561" t="s">
        <v>2429</v>
      </c>
      <c r="B561" t="s">
        <v>104</v>
      </c>
      <c r="C561">
        <v>49</v>
      </c>
      <c r="D561" t="s">
        <v>81</v>
      </c>
      <c r="E561" t="s">
        <v>32</v>
      </c>
      <c r="F561" t="s">
        <v>63</v>
      </c>
      <c r="G561" t="s">
        <v>2430</v>
      </c>
      <c r="H561" t="s">
        <v>35</v>
      </c>
      <c r="I561" t="s">
        <v>36</v>
      </c>
      <c r="J561">
        <v>26</v>
      </c>
      <c r="K561">
        <v>23</v>
      </c>
      <c r="L561">
        <f t="shared" si="24"/>
        <v>3</v>
      </c>
      <c r="M561">
        <v>13</v>
      </c>
      <c r="N561">
        <v>60569</v>
      </c>
      <c r="O561" s="1">
        <f t="shared" si="25"/>
        <v>2329.5769230769229</v>
      </c>
      <c r="P561" s="1">
        <f t="shared" si="26"/>
        <v>53580.269230769227</v>
      </c>
      <c r="Q561" s="1">
        <f>Table1[[#This Row],[Earned Basic Salary]]*20%</f>
        <v>10716.053846153845</v>
      </c>
      <c r="R561" s="1">
        <f>Table1[[#This Row],[Earned Basic Salary]]*10%</f>
        <v>5358.0269230769227</v>
      </c>
      <c r="S561" s="1">
        <f>Table1[[#This Row],[Earned Basic Salary]]*12%</f>
        <v>6429.6323076923072</v>
      </c>
      <c r="T561" s="1">
        <f>200</f>
        <v>200</v>
      </c>
      <c r="U561" s="1">
        <f>Table1[[#This Row],[PF]]+Table1[[#This Row],[Professional Tax]]</f>
        <v>6629.6323076923072</v>
      </c>
      <c r="V561" s="1">
        <f>Table1[[#This Row],[Overtime Hours]]*200</f>
        <v>2600</v>
      </c>
      <c r="W561" s="1">
        <f>Table1[[#This Row],[Earned Basic Salary]]+Table1[[#This Row],[HRA]]+Table1[[#This Row],[DA]]+Table1[[#This Row],[Overtime Pay]]</f>
        <v>72254.349999999991</v>
      </c>
      <c r="X561" s="1">
        <f>Table1[[#This Row],[Gross Salary]]-Table1[[#This Row],[Total Deduction]]</f>
        <v>65624.717692307691</v>
      </c>
      <c r="Y561" t="s">
        <v>37</v>
      </c>
      <c r="Z561" t="s">
        <v>48</v>
      </c>
      <c r="AA561" t="s">
        <v>2431</v>
      </c>
      <c r="AB561" t="s">
        <v>2432</v>
      </c>
    </row>
    <row r="562" spans="1:28" x14ac:dyDescent="0.3">
      <c r="A562" t="s">
        <v>2433</v>
      </c>
      <c r="B562" t="s">
        <v>226</v>
      </c>
      <c r="C562">
        <v>30</v>
      </c>
      <c r="D562" t="s">
        <v>133</v>
      </c>
      <c r="E562" t="s">
        <v>121</v>
      </c>
      <c r="F562" t="s">
        <v>83</v>
      </c>
      <c r="G562" t="s">
        <v>2434</v>
      </c>
      <c r="H562" t="s">
        <v>35</v>
      </c>
      <c r="I562" t="s">
        <v>36</v>
      </c>
      <c r="J562">
        <v>26</v>
      </c>
      <c r="K562">
        <v>22</v>
      </c>
      <c r="L562">
        <f t="shared" si="24"/>
        <v>4</v>
      </c>
      <c r="M562">
        <v>17</v>
      </c>
      <c r="N562">
        <v>42164</v>
      </c>
      <c r="O562" s="1">
        <f t="shared" si="25"/>
        <v>1621.6923076923076</v>
      </c>
      <c r="P562" s="1">
        <f t="shared" si="26"/>
        <v>35677.230769230766</v>
      </c>
      <c r="Q562" s="1">
        <f>Table1[[#This Row],[Earned Basic Salary]]*20%</f>
        <v>7135.4461538461537</v>
      </c>
      <c r="R562" s="1">
        <f>Table1[[#This Row],[Earned Basic Salary]]*10%</f>
        <v>3567.7230769230769</v>
      </c>
      <c r="S562" s="1">
        <f>Table1[[#This Row],[Earned Basic Salary]]*12%</f>
        <v>4281.2676923076915</v>
      </c>
      <c r="T562" s="1">
        <f>200</f>
        <v>200</v>
      </c>
      <c r="U562" s="1">
        <f>Table1[[#This Row],[PF]]+Table1[[#This Row],[Professional Tax]]</f>
        <v>4481.2676923076915</v>
      </c>
      <c r="V562" s="1">
        <f>Table1[[#This Row],[Overtime Hours]]*200</f>
        <v>3400</v>
      </c>
      <c r="W562" s="1">
        <f>Table1[[#This Row],[Earned Basic Salary]]+Table1[[#This Row],[HRA]]+Table1[[#This Row],[DA]]+Table1[[#This Row],[Overtime Pay]]</f>
        <v>49780.399999999994</v>
      </c>
      <c r="X562" s="1">
        <f>Table1[[#This Row],[Gross Salary]]-Table1[[#This Row],[Total Deduction]]</f>
        <v>45299.1323076923</v>
      </c>
      <c r="Y562" t="s">
        <v>37</v>
      </c>
      <c r="Z562" t="s">
        <v>95</v>
      </c>
      <c r="AA562" t="s">
        <v>2435</v>
      </c>
      <c r="AB562" t="s">
        <v>2436</v>
      </c>
    </row>
    <row r="563" spans="1:28" x14ac:dyDescent="0.3">
      <c r="A563" t="s">
        <v>2437</v>
      </c>
      <c r="B563" t="s">
        <v>1579</v>
      </c>
      <c r="C563">
        <v>21</v>
      </c>
      <c r="D563" t="s">
        <v>31</v>
      </c>
      <c r="E563" t="s">
        <v>121</v>
      </c>
      <c r="F563" t="s">
        <v>89</v>
      </c>
      <c r="G563" t="s">
        <v>2438</v>
      </c>
      <c r="H563" t="s">
        <v>35</v>
      </c>
      <c r="I563" t="s">
        <v>36</v>
      </c>
      <c r="J563">
        <v>26</v>
      </c>
      <c r="K563">
        <v>23</v>
      </c>
      <c r="L563">
        <f t="shared" si="24"/>
        <v>3</v>
      </c>
      <c r="M563">
        <v>5</v>
      </c>
      <c r="N563">
        <v>78688</v>
      </c>
      <c r="O563" s="1">
        <f t="shared" si="25"/>
        <v>3026.4615384615386</v>
      </c>
      <c r="P563" s="1">
        <f t="shared" si="26"/>
        <v>69608.61538461539</v>
      </c>
      <c r="Q563" s="1">
        <f>Table1[[#This Row],[Earned Basic Salary]]*20%</f>
        <v>13921.723076923079</v>
      </c>
      <c r="R563" s="1">
        <f>Table1[[#This Row],[Earned Basic Salary]]*10%</f>
        <v>6960.8615384615396</v>
      </c>
      <c r="S563" s="1">
        <f>Table1[[#This Row],[Earned Basic Salary]]*12%</f>
        <v>8353.0338461538468</v>
      </c>
      <c r="T563" s="1">
        <f>200</f>
        <v>200</v>
      </c>
      <c r="U563" s="1">
        <f>Table1[[#This Row],[PF]]+Table1[[#This Row],[Professional Tax]]</f>
        <v>8553.0338461538468</v>
      </c>
      <c r="V563" s="1">
        <f>Table1[[#This Row],[Overtime Hours]]*200</f>
        <v>1000</v>
      </c>
      <c r="W563" s="1">
        <f>Table1[[#This Row],[Earned Basic Salary]]+Table1[[#This Row],[HRA]]+Table1[[#This Row],[DA]]+Table1[[#This Row],[Overtime Pay]]</f>
        <v>91491.200000000012</v>
      </c>
      <c r="X563" s="1">
        <f>Table1[[#This Row],[Gross Salary]]-Table1[[#This Row],[Total Deduction]]</f>
        <v>82938.166153846163</v>
      </c>
      <c r="Y563" t="s">
        <v>37</v>
      </c>
      <c r="Z563" t="s">
        <v>38</v>
      </c>
      <c r="AA563" t="s">
        <v>2439</v>
      </c>
      <c r="AB563" t="s">
        <v>2440</v>
      </c>
    </row>
    <row r="564" spans="1:28" x14ac:dyDescent="0.3">
      <c r="A564" t="s">
        <v>2441</v>
      </c>
      <c r="B564" t="s">
        <v>835</v>
      </c>
      <c r="C564">
        <v>43</v>
      </c>
      <c r="D564" t="s">
        <v>81</v>
      </c>
      <c r="E564" t="s">
        <v>82</v>
      </c>
      <c r="F564" t="s">
        <v>33</v>
      </c>
      <c r="G564" t="s">
        <v>2442</v>
      </c>
      <c r="H564" t="s">
        <v>35</v>
      </c>
      <c r="I564" t="s">
        <v>36</v>
      </c>
      <c r="J564">
        <v>26</v>
      </c>
      <c r="K564">
        <v>25</v>
      </c>
      <c r="L564">
        <f t="shared" si="24"/>
        <v>1</v>
      </c>
      <c r="M564">
        <v>7</v>
      </c>
      <c r="N564">
        <v>60606</v>
      </c>
      <c r="O564" s="1">
        <f t="shared" si="25"/>
        <v>2331</v>
      </c>
      <c r="P564" s="1">
        <f t="shared" si="26"/>
        <v>58275</v>
      </c>
      <c r="Q564" s="1">
        <f>Table1[[#This Row],[Earned Basic Salary]]*20%</f>
        <v>11655</v>
      </c>
      <c r="R564" s="1">
        <f>Table1[[#This Row],[Earned Basic Salary]]*10%</f>
        <v>5827.5</v>
      </c>
      <c r="S564" s="1">
        <f>Table1[[#This Row],[Earned Basic Salary]]*12%</f>
        <v>6993</v>
      </c>
      <c r="T564" s="1">
        <f>200</f>
        <v>200</v>
      </c>
      <c r="U564" s="1">
        <f>Table1[[#This Row],[PF]]+Table1[[#This Row],[Professional Tax]]</f>
        <v>7193</v>
      </c>
      <c r="V564" s="1">
        <f>Table1[[#This Row],[Overtime Hours]]*200</f>
        <v>1400</v>
      </c>
      <c r="W564" s="1">
        <f>Table1[[#This Row],[Earned Basic Salary]]+Table1[[#This Row],[HRA]]+Table1[[#This Row],[DA]]+Table1[[#This Row],[Overtime Pay]]</f>
        <v>77157.5</v>
      </c>
      <c r="X564" s="1">
        <f>Table1[[#This Row],[Gross Salary]]-Table1[[#This Row],[Total Deduction]]</f>
        <v>69964.5</v>
      </c>
      <c r="Y564" t="s">
        <v>37</v>
      </c>
      <c r="Z564" t="s">
        <v>95</v>
      </c>
      <c r="AA564" t="s">
        <v>2443</v>
      </c>
      <c r="AB564" t="s">
        <v>2444</v>
      </c>
    </row>
    <row r="565" spans="1:28" x14ac:dyDescent="0.3">
      <c r="A565" t="s">
        <v>2445</v>
      </c>
      <c r="B565" t="s">
        <v>42</v>
      </c>
      <c r="C565">
        <v>54</v>
      </c>
      <c r="D565" t="s">
        <v>133</v>
      </c>
      <c r="E565" t="s">
        <v>45</v>
      </c>
      <c r="F565" t="s">
        <v>69</v>
      </c>
      <c r="G565" t="s">
        <v>567</v>
      </c>
      <c r="H565" t="s">
        <v>35</v>
      </c>
      <c r="I565" t="s">
        <v>36</v>
      </c>
      <c r="J565">
        <v>26</v>
      </c>
      <c r="K565">
        <v>23</v>
      </c>
      <c r="L565">
        <f t="shared" si="24"/>
        <v>3</v>
      </c>
      <c r="M565">
        <v>20</v>
      </c>
      <c r="N565">
        <v>60327</v>
      </c>
      <c r="O565" s="1">
        <f t="shared" si="25"/>
        <v>2320.2692307692309</v>
      </c>
      <c r="P565" s="1">
        <f t="shared" si="26"/>
        <v>53366.192307692312</v>
      </c>
      <c r="Q565" s="1">
        <f>Table1[[#This Row],[Earned Basic Salary]]*20%</f>
        <v>10673.238461538464</v>
      </c>
      <c r="R565" s="1">
        <f>Table1[[#This Row],[Earned Basic Salary]]*10%</f>
        <v>5336.6192307692318</v>
      </c>
      <c r="S565" s="1">
        <f>Table1[[#This Row],[Earned Basic Salary]]*12%</f>
        <v>6403.9430769230776</v>
      </c>
      <c r="T565" s="1">
        <f>200</f>
        <v>200</v>
      </c>
      <c r="U565" s="1">
        <f>Table1[[#This Row],[PF]]+Table1[[#This Row],[Professional Tax]]</f>
        <v>6603.9430769230776</v>
      </c>
      <c r="V565" s="1">
        <f>Table1[[#This Row],[Overtime Hours]]*200</f>
        <v>4000</v>
      </c>
      <c r="W565" s="1">
        <f>Table1[[#This Row],[Earned Basic Salary]]+Table1[[#This Row],[HRA]]+Table1[[#This Row],[DA]]+Table1[[#This Row],[Overtime Pay]]</f>
        <v>73376.05</v>
      </c>
      <c r="X565" s="1">
        <f>Table1[[#This Row],[Gross Salary]]-Table1[[#This Row],[Total Deduction]]</f>
        <v>66772.106923076921</v>
      </c>
      <c r="Y565" t="s">
        <v>37</v>
      </c>
      <c r="Z565" t="s">
        <v>106</v>
      </c>
      <c r="AA565" t="s">
        <v>2446</v>
      </c>
      <c r="AB565" t="s">
        <v>2447</v>
      </c>
    </row>
    <row r="566" spans="1:28" x14ac:dyDescent="0.3">
      <c r="A566" t="s">
        <v>2448</v>
      </c>
      <c r="B566" t="s">
        <v>1090</v>
      </c>
      <c r="C566">
        <v>34</v>
      </c>
      <c r="D566" t="s">
        <v>133</v>
      </c>
      <c r="E566" t="s">
        <v>121</v>
      </c>
      <c r="F566" t="s">
        <v>33</v>
      </c>
      <c r="G566" t="s">
        <v>2449</v>
      </c>
      <c r="H566" t="s">
        <v>35</v>
      </c>
      <c r="I566" t="s">
        <v>36</v>
      </c>
      <c r="J566">
        <v>26</v>
      </c>
      <c r="K566">
        <v>24</v>
      </c>
      <c r="L566">
        <f t="shared" si="24"/>
        <v>2</v>
      </c>
      <c r="M566">
        <v>19</v>
      </c>
      <c r="N566">
        <v>65126</v>
      </c>
      <c r="O566" s="1">
        <f t="shared" si="25"/>
        <v>2504.8461538461538</v>
      </c>
      <c r="P566" s="1">
        <f t="shared" si="26"/>
        <v>60116.307692307688</v>
      </c>
      <c r="Q566" s="1">
        <f>Table1[[#This Row],[Earned Basic Salary]]*20%</f>
        <v>12023.261538461538</v>
      </c>
      <c r="R566" s="1">
        <f>Table1[[#This Row],[Earned Basic Salary]]*10%</f>
        <v>6011.6307692307691</v>
      </c>
      <c r="S566" s="1">
        <f>Table1[[#This Row],[Earned Basic Salary]]*12%</f>
        <v>7213.9569230769221</v>
      </c>
      <c r="T566" s="1">
        <f>200</f>
        <v>200</v>
      </c>
      <c r="U566" s="1">
        <f>Table1[[#This Row],[PF]]+Table1[[#This Row],[Professional Tax]]</f>
        <v>7413.9569230769221</v>
      </c>
      <c r="V566" s="1">
        <f>Table1[[#This Row],[Overtime Hours]]*200</f>
        <v>3800</v>
      </c>
      <c r="W566" s="1">
        <f>Table1[[#This Row],[Earned Basic Salary]]+Table1[[#This Row],[HRA]]+Table1[[#This Row],[DA]]+Table1[[#This Row],[Overtime Pay]]</f>
        <v>81951.199999999997</v>
      </c>
      <c r="X566" s="1">
        <f>Table1[[#This Row],[Gross Salary]]-Table1[[#This Row],[Total Deduction]]</f>
        <v>74537.24307692307</v>
      </c>
      <c r="Y566" t="s">
        <v>37</v>
      </c>
      <c r="Z566" t="s">
        <v>95</v>
      </c>
      <c r="AA566" t="s">
        <v>2450</v>
      </c>
      <c r="AB566" t="s">
        <v>2451</v>
      </c>
    </row>
    <row r="567" spans="1:28" x14ac:dyDescent="0.3">
      <c r="A567" t="s">
        <v>2452</v>
      </c>
      <c r="B567" t="s">
        <v>651</v>
      </c>
      <c r="C567">
        <v>33</v>
      </c>
      <c r="D567" t="s">
        <v>75</v>
      </c>
      <c r="E567" t="s">
        <v>121</v>
      </c>
      <c r="F567" t="s">
        <v>33</v>
      </c>
      <c r="G567" t="s">
        <v>444</v>
      </c>
      <c r="H567" t="s">
        <v>35</v>
      </c>
      <c r="I567" t="s">
        <v>36</v>
      </c>
      <c r="J567">
        <v>26</v>
      </c>
      <c r="K567">
        <v>24</v>
      </c>
      <c r="L567">
        <f t="shared" si="24"/>
        <v>2</v>
      </c>
      <c r="M567">
        <v>3</v>
      </c>
      <c r="N567">
        <v>53922</v>
      </c>
      <c r="O567" s="1">
        <f t="shared" si="25"/>
        <v>2073.9230769230771</v>
      </c>
      <c r="P567" s="1">
        <f t="shared" si="26"/>
        <v>49774.153846153851</v>
      </c>
      <c r="Q567" s="1">
        <f>Table1[[#This Row],[Earned Basic Salary]]*20%</f>
        <v>9954.8307692307717</v>
      </c>
      <c r="R567" s="1">
        <f>Table1[[#This Row],[Earned Basic Salary]]*10%</f>
        <v>4977.4153846153858</v>
      </c>
      <c r="S567" s="1">
        <f>Table1[[#This Row],[Earned Basic Salary]]*12%</f>
        <v>5972.8984615384616</v>
      </c>
      <c r="T567" s="1">
        <f>200</f>
        <v>200</v>
      </c>
      <c r="U567" s="1">
        <f>Table1[[#This Row],[PF]]+Table1[[#This Row],[Professional Tax]]</f>
        <v>6172.8984615384616</v>
      </c>
      <c r="V567" s="1">
        <f>Table1[[#This Row],[Overtime Hours]]*200</f>
        <v>600</v>
      </c>
      <c r="W567" s="1">
        <f>Table1[[#This Row],[Earned Basic Salary]]+Table1[[#This Row],[HRA]]+Table1[[#This Row],[DA]]+Table1[[#This Row],[Overtime Pay]]</f>
        <v>65306.400000000009</v>
      </c>
      <c r="X567" s="1">
        <f>Table1[[#This Row],[Gross Salary]]-Table1[[#This Row],[Total Deduction]]</f>
        <v>59133.501538461547</v>
      </c>
      <c r="Y567" t="s">
        <v>37</v>
      </c>
      <c r="Z567" t="s">
        <v>38</v>
      </c>
      <c r="AA567" t="s">
        <v>2453</v>
      </c>
      <c r="AB567" t="s">
        <v>2454</v>
      </c>
    </row>
    <row r="568" spans="1:28" x14ac:dyDescent="0.3">
      <c r="A568" t="s">
        <v>2455</v>
      </c>
      <c r="B568" t="s">
        <v>443</v>
      </c>
      <c r="C568">
        <v>33</v>
      </c>
      <c r="D568" t="s">
        <v>44</v>
      </c>
      <c r="E568" t="s">
        <v>45</v>
      </c>
      <c r="F568" t="s">
        <v>33</v>
      </c>
      <c r="G568" t="s">
        <v>2456</v>
      </c>
      <c r="H568" t="s">
        <v>35</v>
      </c>
      <c r="I568" t="s">
        <v>36</v>
      </c>
      <c r="J568">
        <v>26</v>
      </c>
      <c r="K568">
        <v>25</v>
      </c>
      <c r="L568">
        <f t="shared" si="24"/>
        <v>1</v>
      </c>
      <c r="M568">
        <v>19</v>
      </c>
      <c r="N568">
        <v>67631</v>
      </c>
      <c r="O568" s="1">
        <f t="shared" si="25"/>
        <v>2601.1923076923076</v>
      </c>
      <c r="P568" s="1">
        <f t="shared" si="26"/>
        <v>65029.807692307688</v>
      </c>
      <c r="Q568" s="1">
        <f>Table1[[#This Row],[Earned Basic Salary]]*20%</f>
        <v>13005.961538461539</v>
      </c>
      <c r="R568" s="1">
        <f>Table1[[#This Row],[Earned Basic Salary]]*10%</f>
        <v>6502.9807692307695</v>
      </c>
      <c r="S568" s="1">
        <f>Table1[[#This Row],[Earned Basic Salary]]*12%</f>
        <v>7803.576923076922</v>
      </c>
      <c r="T568" s="1">
        <f>200</f>
        <v>200</v>
      </c>
      <c r="U568" s="1">
        <f>Table1[[#This Row],[PF]]+Table1[[#This Row],[Professional Tax]]</f>
        <v>8003.576923076922</v>
      </c>
      <c r="V568" s="1">
        <f>Table1[[#This Row],[Overtime Hours]]*200</f>
        <v>3800</v>
      </c>
      <c r="W568" s="1">
        <f>Table1[[#This Row],[Earned Basic Salary]]+Table1[[#This Row],[HRA]]+Table1[[#This Row],[DA]]+Table1[[#This Row],[Overtime Pay]]</f>
        <v>88338.749999999985</v>
      </c>
      <c r="X568" s="1">
        <f>Table1[[#This Row],[Gross Salary]]-Table1[[#This Row],[Total Deduction]]</f>
        <v>80335.173076923063</v>
      </c>
      <c r="Y568" t="s">
        <v>37</v>
      </c>
      <c r="Z568" t="s">
        <v>106</v>
      </c>
      <c r="AA568" t="s">
        <v>2457</v>
      </c>
      <c r="AB568" t="s">
        <v>2458</v>
      </c>
    </row>
    <row r="569" spans="1:28" x14ac:dyDescent="0.3">
      <c r="A569" t="s">
        <v>2459</v>
      </c>
      <c r="B569" t="s">
        <v>315</v>
      </c>
      <c r="C569">
        <v>43</v>
      </c>
      <c r="D569" t="s">
        <v>31</v>
      </c>
      <c r="E569" t="s">
        <v>121</v>
      </c>
      <c r="F569" t="s">
        <v>33</v>
      </c>
      <c r="G569" t="s">
        <v>950</v>
      </c>
      <c r="H569" t="s">
        <v>35</v>
      </c>
      <c r="I569" t="s">
        <v>36</v>
      </c>
      <c r="J569">
        <v>26</v>
      </c>
      <c r="K569">
        <v>25</v>
      </c>
      <c r="L569">
        <f t="shared" si="24"/>
        <v>1</v>
      </c>
      <c r="M569">
        <v>2</v>
      </c>
      <c r="N569">
        <v>59736</v>
      </c>
      <c r="O569" s="1">
        <f t="shared" si="25"/>
        <v>2297.5384615384614</v>
      </c>
      <c r="P569" s="1">
        <f t="shared" si="26"/>
        <v>57438.461538461539</v>
      </c>
      <c r="Q569" s="1">
        <f>Table1[[#This Row],[Earned Basic Salary]]*20%</f>
        <v>11487.692307692309</v>
      </c>
      <c r="R569" s="1">
        <f>Table1[[#This Row],[Earned Basic Salary]]*10%</f>
        <v>5743.8461538461543</v>
      </c>
      <c r="S569" s="1">
        <f>Table1[[#This Row],[Earned Basic Salary]]*12%</f>
        <v>6892.6153846153848</v>
      </c>
      <c r="T569" s="1">
        <f>200</f>
        <v>200</v>
      </c>
      <c r="U569" s="1">
        <f>Table1[[#This Row],[PF]]+Table1[[#This Row],[Professional Tax]]</f>
        <v>7092.6153846153848</v>
      </c>
      <c r="V569" s="1">
        <f>Table1[[#This Row],[Overtime Hours]]*200</f>
        <v>400</v>
      </c>
      <c r="W569" s="1">
        <f>Table1[[#This Row],[Earned Basic Salary]]+Table1[[#This Row],[HRA]]+Table1[[#This Row],[DA]]+Table1[[#This Row],[Overtime Pay]]</f>
        <v>75070</v>
      </c>
      <c r="X569" s="1">
        <f>Table1[[#This Row],[Gross Salary]]-Table1[[#This Row],[Total Deduction]]</f>
        <v>67977.38461538461</v>
      </c>
      <c r="Y569" t="s">
        <v>37</v>
      </c>
      <c r="Z569" t="s">
        <v>95</v>
      </c>
      <c r="AA569" t="s">
        <v>2460</v>
      </c>
      <c r="AB569" t="s">
        <v>2461</v>
      </c>
    </row>
    <row r="570" spans="1:28" x14ac:dyDescent="0.3">
      <c r="A570" t="s">
        <v>2462</v>
      </c>
      <c r="B570" t="s">
        <v>1140</v>
      </c>
      <c r="C570">
        <v>51</v>
      </c>
      <c r="D570" t="s">
        <v>81</v>
      </c>
      <c r="E570" t="s">
        <v>82</v>
      </c>
      <c r="F570" t="s">
        <v>89</v>
      </c>
      <c r="G570" t="s">
        <v>2463</v>
      </c>
      <c r="H570" t="s">
        <v>35</v>
      </c>
      <c r="I570" t="s">
        <v>36</v>
      </c>
      <c r="J570">
        <v>26</v>
      </c>
      <c r="K570">
        <v>25</v>
      </c>
      <c r="L570">
        <f t="shared" si="24"/>
        <v>1</v>
      </c>
      <c r="M570">
        <v>16</v>
      </c>
      <c r="N570">
        <v>23588</v>
      </c>
      <c r="O570" s="1">
        <f t="shared" si="25"/>
        <v>907.23076923076928</v>
      </c>
      <c r="P570" s="1">
        <f t="shared" si="26"/>
        <v>22680.76923076923</v>
      </c>
      <c r="Q570" s="1">
        <f>Table1[[#This Row],[Earned Basic Salary]]*20%</f>
        <v>4536.1538461538466</v>
      </c>
      <c r="R570" s="1">
        <f>Table1[[#This Row],[Earned Basic Salary]]*10%</f>
        <v>2268.0769230769233</v>
      </c>
      <c r="S570" s="1">
        <f>Table1[[#This Row],[Earned Basic Salary]]*12%</f>
        <v>2721.6923076923076</v>
      </c>
      <c r="T570" s="1">
        <f>200</f>
        <v>200</v>
      </c>
      <c r="U570" s="1">
        <f>Table1[[#This Row],[PF]]+Table1[[#This Row],[Professional Tax]]</f>
        <v>2921.6923076923076</v>
      </c>
      <c r="V570" s="1">
        <f>Table1[[#This Row],[Overtime Hours]]*200</f>
        <v>3200</v>
      </c>
      <c r="W570" s="1">
        <f>Table1[[#This Row],[Earned Basic Salary]]+Table1[[#This Row],[HRA]]+Table1[[#This Row],[DA]]+Table1[[#This Row],[Overtime Pay]]</f>
        <v>32685</v>
      </c>
      <c r="X570" s="1">
        <f>Table1[[#This Row],[Gross Salary]]-Table1[[#This Row],[Total Deduction]]</f>
        <v>29763.307692307691</v>
      </c>
      <c r="Y570" t="s">
        <v>37</v>
      </c>
      <c r="Z570" t="s">
        <v>38</v>
      </c>
      <c r="AA570" t="s">
        <v>2464</v>
      </c>
      <c r="AB570" t="s">
        <v>2465</v>
      </c>
    </row>
    <row r="571" spans="1:28" x14ac:dyDescent="0.3">
      <c r="A571" t="s">
        <v>2466</v>
      </c>
      <c r="B571" t="s">
        <v>2467</v>
      </c>
      <c r="C571">
        <v>54</v>
      </c>
      <c r="D571" t="s">
        <v>75</v>
      </c>
      <c r="E571" t="s">
        <v>54</v>
      </c>
      <c r="F571" t="s">
        <v>83</v>
      </c>
      <c r="G571" t="s">
        <v>2468</v>
      </c>
      <c r="H571" t="s">
        <v>35</v>
      </c>
      <c r="I571" t="s">
        <v>36</v>
      </c>
      <c r="J571">
        <v>26</v>
      </c>
      <c r="K571">
        <v>21</v>
      </c>
      <c r="L571">
        <f t="shared" si="24"/>
        <v>5</v>
      </c>
      <c r="M571">
        <v>7</v>
      </c>
      <c r="N571">
        <v>62463</v>
      </c>
      <c r="O571" s="1">
        <f t="shared" si="25"/>
        <v>2402.4230769230771</v>
      </c>
      <c r="P571" s="1">
        <f t="shared" si="26"/>
        <v>50450.884615384617</v>
      </c>
      <c r="Q571" s="1">
        <f>Table1[[#This Row],[Earned Basic Salary]]*20%</f>
        <v>10090.176923076924</v>
      </c>
      <c r="R571" s="1">
        <f>Table1[[#This Row],[Earned Basic Salary]]*10%</f>
        <v>5045.0884615384621</v>
      </c>
      <c r="S571" s="1">
        <f>Table1[[#This Row],[Earned Basic Salary]]*12%</f>
        <v>6054.1061538461536</v>
      </c>
      <c r="T571" s="1">
        <f>200</f>
        <v>200</v>
      </c>
      <c r="U571" s="1">
        <f>Table1[[#This Row],[PF]]+Table1[[#This Row],[Professional Tax]]</f>
        <v>6254.1061538461536</v>
      </c>
      <c r="V571" s="1">
        <f>Table1[[#This Row],[Overtime Hours]]*200</f>
        <v>1400</v>
      </c>
      <c r="W571" s="1">
        <f>Table1[[#This Row],[Earned Basic Salary]]+Table1[[#This Row],[HRA]]+Table1[[#This Row],[DA]]+Table1[[#This Row],[Overtime Pay]]</f>
        <v>66986.149999999994</v>
      </c>
      <c r="X571" s="1">
        <f>Table1[[#This Row],[Gross Salary]]-Table1[[#This Row],[Total Deduction]]</f>
        <v>60732.043846153843</v>
      </c>
      <c r="Y571" t="s">
        <v>37</v>
      </c>
      <c r="Z571" t="s">
        <v>95</v>
      </c>
      <c r="AA571" t="s">
        <v>2469</v>
      </c>
      <c r="AB571" t="s">
        <v>2470</v>
      </c>
    </row>
    <row r="572" spans="1:28" x14ac:dyDescent="0.3">
      <c r="A572" t="s">
        <v>2471</v>
      </c>
      <c r="B572" t="s">
        <v>1378</v>
      </c>
      <c r="C572">
        <v>37</v>
      </c>
      <c r="D572" t="s">
        <v>31</v>
      </c>
      <c r="E572" t="s">
        <v>82</v>
      </c>
      <c r="F572" t="s">
        <v>89</v>
      </c>
      <c r="G572" t="s">
        <v>2472</v>
      </c>
      <c r="H572" t="s">
        <v>35</v>
      </c>
      <c r="I572" t="s">
        <v>36</v>
      </c>
      <c r="J572">
        <v>26</v>
      </c>
      <c r="K572">
        <v>24</v>
      </c>
      <c r="L572">
        <f t="shared" si="24"/>
        <v>2</v>
      </c>
      <c r="M572">
        <v>4</v>
      </c>
      <c r="N572">
        <v>79871</v>
      </c>
      <c r="O572" s="1">
        <f t="shared" si="25"/>
        <v>3071.9615384615386</v>
      </c>
      <c r="P572" s="1">
        <f t="shared" si="26"/>
        <v>73727.076923076922</v>
      </c>
      <c r="Q572" s="1">
        <f>Table1[[#This Row],[Earned Basic Salary]]*20%</f>
        <v>14745.415384615386</v>
      </c>
      <c r="R572" s="1">
        <f>Table1[[#This Row],[Earned Basic Salary]]*10%</f>
        <v>7372.7076923076929</v>
      </c>
      <c r="S572" s="1">
        <f>Table1[[#This Row],[Earned Basic Salary]]*12%</f>
        <v>8847.2492307692301</v>
      </c>
      <c r="T572" s="1">
        <f>200</f>
        <v>200</v>
      </c>
      <c r="U572" s="1">
        <f>Table1[[#This Row],[PF]]+Table1[[#This Row],[Professional Tax]]</f>
        <v>9047.2492307692301</v>
      </c>
      <c r="V572" s="1">
        <f>Table1[[#This Row],[Overtime Hours]]*200</f>
        <v>800</v>
      </c>
      <c r="W572" s="1">
        <f>Table1[[#This Row],[Earned Basic Salary]]+Table1[[#This Row],[HRA]]+Table1[[#This Row],[DA]]+Table1[[#This Row],[Overtime Pay]]</f>
        <v>96645.2</v>
      </c>
      <c r="X572" s="1">
        <f>Table1[[#This Row],[Gross Salary]]-Table1[[#This Row],[Total Deduction]]</f>
        <v>87597.950769230767</v>
      </c>
      <c r="Y572" t="s">
        <v>37</v>
      </c>
      <c r="Z572" t="s">
        <v>95</v>
      </c>
      <c r="AA572" t="s">
        <v>2473</v>
      </c>
      <c r="AB572" t="s">
        <v>2474</v>
      </c>
    </row>
    <row r="573" spans="1:28" x14ac:dyDescent="0.3">
      <c r="A573" t="s">
        <v>2475</v>
      </c>
      <c r="B573" t="s">
        <v>188</v>
      </c>
      <c r="C573">
        <v>21</v>
      </c>
      <c r="D573" t="s">
        <v>133</v>
      </c>
      <c r="E573" t="s">
        <v>121</v>
      </c>
      <c r="F573" t="s">
        <v>89</v>
      </c>
      <c r="G573" t="s">
        <v>2476</v>
      </c>
      <c r="H573" t="s">
        <v>35</v>
      </c>
      <c r="I573" t="s">
        <v>36</v>
      </c>
      <c r="J573">
        <v>26</v>
      </c>
      <c r="K573">
        <v>22</v>
      </c>
      <c r="L573">
        <f t="shared" si="24"/>
        <v>4</v>
      </c>
      <c r="M573">
        <v>5</v>
      </c>
      <c r="N573">
        <v>28961</v>
      </c>
      <c r="O573" s="1">
        <f t="shared" si="25"/>
        <v>1113.8846153846155</v>
      </c>
      <c r="P573" s="1">
        <f t="shared" si="26"/>
        <v>24505.461538461539</v>
      </c>
      <c r="Q573" s="1">
        <f>Table1[[#This Row],[Earned Basic Salary]]*20%</f>
        <v>4901.0923076923082</v>
      </c>
      <c r="R573" s="1">
        <f>Table1[[#This Row],[Earned Basic Salary]]*10%</f>
        <v>2450.5461538461541</v>
      </c>
      <c r="S573" s="1">
        <f>Table1[[#This Row],[Earned Basic Salary]]*12%</f>
        <v>2940.6553846153847</v>
      </c>
      <c r="T573" s="1">
        <f>200</f>
        <v>200</v>
      </c>
      <c r="U573" s="1">
        <f>Table1[[#This Row],[PF]]+Table1[[#This Row],[Professional Tax]]</f>
        <v>3140.6553846153847</v>
      </c>
      <c r="V573" s="1">
        <f>Table1[[#This Row],[Overtime Hours]]*200</f>
        <v>1000</v>
      </c>
      <c r="W573" s="1">
        <f>Table1[[#This Row],[Earned Basic Salary]]+Table1[[#This Row],[HRA]]+Table1[[#This Row],[DA]]+Table1[[#This Row],[Overtime Pay]]</f>
        <v>32857.1</v>
      </c>
      <c r="X573" s="1">
        <f>Table1[[#This Row],[Gross Salary]]-Table1[[#This Row],[Total Deduction]]</f>
        <v>29716.444615384615</v>
      </c>
      <c r="Y573" t="s">
        <v>37</v>
      </c>
      <c r="Z573" t="s">
        <v>48</v>
      </c>
      <c r="AA573" t="s">
        <v>2477</v>
      </c>
      <c r="AB573" t="s">
        <v>2478</v>
      </c>
    </row>
    <row r="574" spans="1:28" x14ac:dyDescent="0.3">
      <c r="A574" t="s">
        <v>2479</v>
      </c>
      <c r="B574" t="s">
        <v>425</v>
      </c>
      <c r="C574">
        <v>45</v>
      </c>
      <c r="D574" t="s">
        <v>53</v>
      </c>
      <c r="E574" t="s">
        <v>82</v>
      </c>
      <c r="F574" t="s">
        <v>89</v>
      </c>
      <c r="G574" t="s">
        <v>2480</v>
      </c>
      <c r="H574" t="s">
        <v>35</v>
      </c>
      <c r="I574" t="s">
        <v>36</v>
      </c>
      <c r="J574">
        <v>26</v>
      </c>
      <c r="K574">
        <v>24</v>
      </c>
      <c r="L574">
        <f t="shared" si="24"/>
        <v>2</v>
      </c>
      <c r="M574">
        <v>9</v>
      </c>
      <c r="N574">
        <v>73003</v>
      </c>
      <c r="O574" s="1">
        <f t="shared" si="25"/>
        <v>2807.8076923076924</v>
      </c>
      <c r="P574" s="1">
        <f t="shared" si="26"/>
        <v>67387.384615384624</v>
      </c>
      <c r="Q574" s="1">
        <f>Table1[[#This Row],[Earned Basic Salary]]*20%</f>
        <v>13477.476923076925</v>
      </c>
      <c r="R574" s="1">
        <f>Table1[[#This Row],[Earned Basic Salary]]*10%</f>
        <v>6738.7384615384626</v>
      </c>
      <c r="S574" s="1">
        <f>Table1[[#This Row],[Earned Basic Salary]]*12%</f>
        <v>8086.4861538461546</v>
      </c>
      <c r="T574" s="1">
        <f>200</f>
        <v>200</v>
      </c>
      <c r="U574" s="1">
        <f>Table1[[#This Row],[PF]]+Table1[[#This Row],[Professional Tax]]</f>
        <v>8286.4861538461555</v>
      </c>
      <c r="V574" s="1">
        <f>Table1[[#This Row],[Overtime Hours]]*200</f>
        <v>1800</v>
      </c>
      <c r="W574" s="1">
        <f>Table1[[#This Row],[Earned Basic Salary]]+Table1[[#This Row],[HRA]]+Table1[[#This Row],[DA]]+Table1[[#This Row],[Overtime Pay]]</f>
        <v>89403.60000000002</v>
      </c>
      <c r="X574" s="1">
        <f>Table1[[#This Row],[Gross Salary]]-Table1[[#This Row],[Total Deduction]]</f>
        <v>81117.113846153865</v>
      </c>
      <c r="Y574" t="s">
        <v>37</v>
      </c>
      <c r="Z574" t="s">
        <v>48</v>
      </c>
      <c r="AA574" t="s">
        <v>2481</v>
      </c>
      <c r="AB574" t="s">
        <v>2482</v>
      </c>
    </row>
    <row r="575" spans="1:28" x14ac:dyDescent="0.3">
      <c r="A575" t="s">
        <v>2483</v>
      </c>
      <c r="B575" t="s">
        <v>1140</v>
      </c>
      <c r="C575">
        <v>54</v>
      </c>
      <c r="D575" t="s">
        <v>61</v>
      </c>
      <c r="E575" t="s">
        <v>121</v>
      </c>
      <c r="F575" t="s">
        <v>46</v>
      </c>
      <c r="G575" t="s">
        <v>2484</v>
      </c>
      <c r="H575" t="s">
        <v>35</v>
      </c>
      <c r="I575" t="s">
        <v>36</v>
      </c>
      <c r="J575">
        <v>26</v>
      </c>
      <c r="K575">
        <v>23</v>
      </c>
      <c r="L575">
        <f t="shared" si="24"/>
        <v>3</v>
      </c>
      <c r="M575">
        <v>13</v>
      </c>
      <c r="N575">
        <v>22906</v>
      </c>
      <c r="O575" s="1">
        <f t="shared" si="25"/>
        <v>881</v>
      </c>
      <c r="P575" s="1">
        <f t="shared" si="26"/>
        <v>20263</v>
      </c>
      <c r="Q575" s="1">
        <f>Table1[[#This Row],[Earned Basic Salary]]*20%</f>
        <v>4052.6000000000004</v>
      </c>
      <c r="R575" s="1">
        <f>Table1[[#This Row],[Earned Basic Salary]]*10%</f>
        <v>2026.3000000000002</v>
      </c>
      <c r="S575" s="1">
        <f>Table1[[#This Row],[Earned Basic Salary]]*12%</f>
        <v>2431.56</v>
      </c>
      <c r="T575" s="1">
        <f>200</f>
        <v>200</v>
      </c>
      <c r="U575" s="1">
        <f>Table1[[#This Row],[PF]]+Table1[[#This Row],[Professional Tax]]</f>
        <v>2631.56</v>
      </c>
      <c r="V575" s="1">
        <f>Table1[[#This Row],[Overtime Hours]]*200</f>
        <v>2600</v>
      </c>
      <c r="W575" s="1">
        <f>Table1[[#This Row],[Earned Basic Salary]]+Table1[[#This Row],[HRA]]+Table1[[#This Row],[DA]]+Table1[[#This Row],[Overtime Pay]]</f>
        <v>28941.899999999998</v>
      </c>
      <c r="X575" s="1">
        <f>Table1[[#This Row],[Gross Salary]]-Table1[[#This Row],[Total Deduction]]</f>
        <v>26310.339999999997</v>
      </c>
      <c r="Y575" t="s">
        <v>37</v>
      </c>
      <c r="Z575" t="s">
        <v>38</v>
      </c>
      <c r="AA575" t="s">
        <v>2485</v>
      </c>
      <c r="AB575" t="s">
        <v>2486</v>
      </c>
    </row>
    <row r="576" spans="1:28" x14ac:dyDescent="0.3">
      <c r="A576" t="s">
        <v>2487</v>
      </c>
      <c r="B576" t="s">
        <v>2324</v>
      </c>
      <c r="C576">
        <v>22</v>
      </c>
      <c r="D576" t="s">
        <v>81</v>
      </c>
      <c r="E576" t="s">
        <v>32</v>
      </c>
      <c r="F576" t="s">
        <v>33</v>
      </c>
      <c r="G576" t="s">
        <v>2488</v>
      </c>
      <c r="H576" t="s">
        <v>35</v>
      </c>
      <c r="I576" t="s">
        <v>36</v>
      </c>
      <c r="J576">
        <v>26</v>
      </c>
      <c r="K576">
        <v>25</v>
      </c>
      <c r="L576">
        <f t="shared" si="24"/>
        <v>1</v>
      </c>
      <c r="M576">
        <v>13</v>
      </c>
      <c r="N576">
        <v>65456</v>
      </c>
      <c r="O576" s="1">
        <f t="shared" si="25"/>
        <v>2517.5384615384614</v>
      </c>
      <c r="P576" s="1">
        <f t="shared" si="26"/>
        <v>62938.461538461539</v>
      </c>
      <c r="Q576" s="1">
        <f>Table1[[#This Row],[Earned Basic Salary]]*20%</f>
        <v>12587.692307692309</v>
      </c>
      <c r="R576" s="1">
        <f>Table1[[#This Row],[Earned Basic Salary]]*10%</f>
        <v>6293.8461538461543</v>
      </c>
      <c r="S576" s="1">
        <f>Table1[[#This Row],[Earned Basic Salary]]*12%</f>
        <v>7552.6153846153848</v>
      </c>
      <c r="T576" s="1">
        <f>200</f>
        <v>200</v>
      </c>
      <c r="U576" s="1">
        <f>Table1[[#This Row],[PF]]+Table1[[#This Row],[Professional Tax]]</f>
        <v>7752.6153846153848</v>
      </c>
      <c r="V576" s="1">
        <f>Table1[[#This Row],[Overtime Hours]]*200</f>
        <v>2600</v>
      </c>
      <c r="W576" s="1">
        <f>Table1[[#This Row],[Earned Basic Salary]]+Table1[[#This Row],[HRA]]+Table1[[#This Row],[DA]]+Table1[[#This Row],[Overtime Pay]]</f>
        <v>84420</v>
      </c>
      <c r="X576" s="1">
        <f>Table1[[#This Row],[Gross Salary]]-Table1[[#This Row],[Total Deduction]]</f>
        <v>76667.38461538461</v>
      </c>
      <c r="Y576" t="s">
        <v>37</v>
      </c>
      <c r="Z576" t="s">
        <v>48</v>
      </c>
      <c r="AA576" t="s">
        <v>2489</v>
      </c>
      <c r="AB576" t="s">
        <v>2490</v>
      </c>
    </row>
    <row r="577" spans="1:28" x14ac:dyDescent="0.3">
      <c r="A577" t="s">
        <v>2491</v>
      </c>
      <c r="B577" t="s">
        <v>566</v>
      </c>
      <c r="C577">
        <v>39</v>
      </c>
      <c r="D577" t="s">
        <v>127</v>
      </c>
      <c r="E577" t="s">
        <v>45</v>
      </c>
      <c r="F577" t="s">
        <v>89</v>
      </c>
      <c r="G577" t="s">
        <v>2492</v>
      </c>
      <c r="H577" t="s">
        <v>35</v>
      </c>
      <c r="I577" t="s">
        <v>36</v>
      </c>
      <c r="J577">
        <v>26</v>
      </c>
      <c r="K577">
        <v>26</v>
      </c>
      <c r="L577">
        <f t="shared" si="24"/>
        <v>0</v>
      </c>
      <c r="M577">
        <v>20</v>
      </c>
      <c r="N577">
        <v>75285</v>
      </c>
      <c r="O577" s="1">
        <f t="shared" si="25"/>
        <v>2895.5769230769229</v>
      </c>
      <c r="P577" s="1">
        <f t="shared" si="26"/>
        <v>75285</v>
      </c>
      <c r="Q577" s="1">
        <f>Table1[[#This Row],[Earned Basic Salary]]*20%</f>
        <v>15057</v>
      </c>
      <c r="R577" s="1">
        <f>Table1[[#This Row],[Earned Basic Salary]]*10%</f>
        <v>7528.5</v>
      </c>
      <c r="S577" s="1">
        <f>Table1[[#This Row],[Earned Basic Salary]]*12%</f>
        <v>9034.1999999999989</v>
      </c>
      <c r="T577" s="1">
        <f>200</f>
        <v>200</v>
      </c>
      <c r="U577" s="1">
        <f>Table1[[#This Row],[PF]]+Table1[[#This Row],[Professional Tax]]</f>
        <v>9234.1999999999989</v>
      </c>
      <c r="V577" s="1">
        <f>Table1[[#This Row],[Overtime Hours]]*200</f>
        <v>4000</v>
      </c>
      <c r="W577" s="1">
        <f>Table1[[#This Row],[Earned Basic Salary]]+Table1[[#This Row],[HRA]]+Table1[[#This Row],[DA]]+Table1[[#This Row],[Overtime Pay]]</f>
        <v>101870.5</v>
      </c>
      <c r="X577" s="1">
        <f>Table1[[#This Row],[Gross Salary]]-Table1[[#This Row],[Total Deduction]]</f>
        <v>92636.3</v>
      </c>
      <c r="Y577" t="s">
        <v>37</v>
      </c>
      <c r="Z577" t="s">
        <v>95</v>
      </c>
      <c r="AA577" t="s">
        <v>2493</v>
      </c>
      <c r="AB577" t="s">
        <v>2494</v>
      </c>
    </row>
    <row r="578" spans="1:28" x14ac:dyDescent="0.3">
      <c r="A578" t="s">
        <v>2495</v>
      </c>
      <c r="B578" t="s">
        <v>741</v>
      </c>
      <c r="C578">
        <v>50</v>
      </c>
      <c r="D578" t="s">
        <v>53</v>
      </c>
      <c r="E578" t="s">
        <v>32</v>
      </c>
      <c r="F578" t="s">
        <v>83</v>
      </c>
      <c r="G578" t="s">
        <v>2496</v>
      </c>
      <c r="H578" t="s">
        <v>35</v>
      </c>
      <c r="I578" t="s">
        <v>36</v>
      </c>
      <c r="J578">
        <v>26</v>
      </c>
      <c r="K578">
        <v>23</v>
      </c>
      <c r="L578">
        <f t="shared" si="24"/>
        <v>3</v>
      </c>
      <c r="M578">
        <v>6</v>
      </c>
      <c r="N578">
        <v>43524</v>
      </c>
      <c r="O578" s="1">
        <f t="shared" si="25"/>
        <v>1674</v>
      </c>
      <c r="P578" s="1">
        <f t="shared" si="26"/>
        <v>38502</v>
      </c>
      <c r="Q578" s="1">
        <f>Table1[[#This Row],[Earned Basic Salary]]*20%</f>
        <v>7700.4000000000005</v>
      </c>
      <c r="R578" s="1">
        <f>Table1[[#This Row],[Earned Basic Salary]]*10%</f>
        <v>3850.2000000000003</v>
      </c>
      <c r="S578" s="1">
        <f>Table1[[#This Row],[Earned Basic Salary]]*12%</f>
        <v>4620.24</v>
      </c>
      <c r="T578" s="1">
        <f>200</f>
        <v>200</v>
      </c>
      <c r="U578" s="1">
        <f>Table1[[#This Row],[PF]]+Table1[[#This Row],[Professional Tax]]</f>
        <v>4820.24</v>
      </c>
      <c r="V578" s="1">
        <f>Table1[[#This Row],[Overtime Hours]]*200</f>
        <v>1200</v>
      </c>
      <c r="W578" s="1">
        <f>Table1[[#This Row],[Earned Basic Salary]]+Table1[[#This Row],[HRA]]+Table1[[#This Row],[DA]]+Table1[[#This Row],[Overtime Pay]]</f>
        <v>51252.6</v>
      </c>
      <c r="X578" s="1">
        <f>Table1[[#This Row],[Gross Salary]]-Table1[[#This Row],[Total Deduction]]</f>
        <v>46432.36</v>
      </c>
      <c r="Y578" t="s">
        <v>37</v>
      </c>
      <c r="Z578" t="s">
        <v>38</v>
      </c>
      <c r="AA578" t="s">
        <v>2497</v>
      </c>
      <c r="AB578" t="s">
        <v>2498</v>
      </c>
    </row>
    <row r="579" spans="1:28" x14ac:dyDescent="0.3">
      <c r="A579" t="s">
        <v>2499</v>
      </c>
      <c r="B579" t="s">
        <v>988</v>
      </c>
      <c r="C579">
        <v>54</v>
      </c>
      <c r="D579" t="s">
        <v>44</v>
      </c>
      <c r="E579" t="s">
        <v>32</v>
      </c>
      <c r="F579" t="s">
        <v>83</v>
      </c>
      <c r="G579" t="s">
        <v>2047</v>
      </c>
      <c r="H579" t="s">
        <v>35</v>
      </c>
      <c r="I579" t="s">
        <v>36</v>
      </c>
      <c r="J579">
        <v>26</v>
      </c>
      <c r="K579">
        <v>22</v>
      </c>
      <c r="L579">
        <f t="shared" ref="L579:L642" si="27">J579-K579</f>
        <v>4</v>
      </c>
      <c r="M579">
        <v>3</v>
      </c>
      <c r="N579">
        <v>56353</v>
      </c>
      <c r="O579" s="1">
        <f t="shared" ref="O579:O642" si="28">N579/J579</f>
        <v>2167.4230769230771</v>
      </c>
      <c r="P579" s="1">
        <f t="shared" ref="P579:P642" si="29">O579*K579</f>
        <v>47683.307692307695</v>
      </c>
      <c r="Q579" s="1">
        <f>Table1[[#This Row],[Earned Basic Salary]]*20%</f>
        <v>9536.6615384615397</v>
      </c>
      <c r="R579" s="1">
        <f>Table1[[#This Row],[Earned Basic Salary]]*10%</f>
        <v>4768.3307692307699</v>
      </c>
      <c r="S579" s="1">
        <f>Table1[[#This Row],[Earned Basic Salary]]*12%</f>
        <v>5721.9969230769229</v>
      </c>
      <c r="T579" s="1">
        <f>200</f>
        <v>200</v>
      </c>
      <c r="U579" s="1">
        <f>Table1[[#This Row],[PF]]+Table1[[#This Row],[Professional Tax]]</f>
        <v>5921.9969230769229</v>
      </c>
      <c r="V579" s="1">
        <f>Table1[[#This Row],[Overtime Hours]]*200</f>
        <v>600</v>
      </c>
      <c r="W579" s="1">
        <f>Table1[[#This Row],[Earned Basic Salary]]+Table1[[#This Row],[HRA]]+Table1[[#This Row],[DA]]+Table1[[#This Row],[Overtime Pay]]</f>
        <v>62588.3</v>
      </c>
      <c r="X579" s="1">
        <f>Table1[[#This Row],[Gross Salary]]-Table1[[#This Row],[Total Deduction]]</f>
        <v>56666.303076923083</v>
      </c>
      <c r="Y579" t="s">
        <v>37</v>
      </c>
      <c r="Z579" t="s">
        <v>48</v>
      </c>
      <c r="AA579" t="s">
        <v>2500</v>
      </c>
      <c r="AB579" t="s">
        <v>2501</v>
      </c>
    </row>
    <row r="580" spans="1:28" x14ac:dyDescent="0.3">
      <c r="A580" t="s">
        <v>2502</v>
      </c>
      <c r="B580" t="s">
        <v>797</v>
      </c>
      <c r="C580">
        <v>48</v>
      </c>
      <c r="D580" t="s">
        <v>31</v>
      </c>
      <c r="E580" t="s">
        <v>82</v>
      </c>
      <c r="F580" t="s">
        <v>33</v>
      </c>
      <c r="G580" t="s">
        <v>1469</v>
      </c>
      <c r="H580" t="s">
        <v>35</v>
      </c>
      <c r="I580" t="s">
        <v>36</v>
      </c>
      <c r="J580">
        <v>26</v>
      </c>
      <c r="K580">
        <v>22</v>
      </c>
      <c r="L580">
        <f t="shared" si="27"/>
        <v>4</v>
      </c>
      <c r="M580">
        <v>17</v>
      </c>
      <c r="N580">
        <v>49955</v>
      </c>
      <c r="O580" s="1">
        <f t="shared" si="28"/>
        <v>1921.3461538461538</v>
      </c>
      <c r="P580" s="1">
        <f t="shared" si="29"/>
        <v>42269.615384615383</v>
      </c>
      <c r="Q580" s="1">
        <f>Table1[[#This Row],[Earned Basic Salary]]*20%</f>
        <v>8453.9230769230762</v>
      </c>
      <c r="R580" s="1">
        <f>Table1[[#This Row],[Earned Basic Salary]]*10%</f>
        <v>4226.9615384615381</v>
      </c>
      <c r="S580" s="1">
        <f>Table1[[#This Row],[Earned Basic Salary]]*12%</f>
        <v>5072.3538461538456</v>
      </c>
      <c r="T580" s="1">
        <f>200</f>
        <v>200</v>
      </c>
      <c r="U580" s="1">
        <f>Table1[[#This Row],[PF]]+Table1[[#This Row],[Professional Tax]]</f>
        <v>5272.3538461538456</v>
      </c>
      <c r="V580" s="1">
        <f>Table1[[#This Row],[Overtime Hours]]*200</f>
        <v>3400</v>
      </c>
      <c r="W580" s="1">
        <f>Table1[[#This Row],[Earned Basic Salary]]+Table1[[#This Row],[HRA]]+Table1[[#This Row],[DA]]+Table1[[#This Row],[Overtime Pay]]</f>
        <v>58350.5</v>
      </c>
      <c r="X580" s="1">
        <f>Table1[[#This Row],[Gross Salary]]-Table1[[#This Row],[Total Deduction]]</f>
        <v>53078.146153846152</v>
      </c>
      <c r="Y580" t="s">
        <v>37</v>
      </c>
      <c r="Z580" t="s">
        <v>48</v>
      </c>
      <c r="AA580" t="s">
        <v>2503</v>
      </c>
      <c r="AB580" t="s">
        <v>2504</v>
      </c>
    </row>
    <row r="581" spans="1:28" x14ac:dyDescent="0.3">
      <c r="A581" t="s">
        <v>2505</v>
      </c>
      <c r="B581" t="s">
        <v>1880</v>
      </c>
      <c r="C581">
        <v>54</v>
      </c>
      <c r="D581" t="s">
        <v>44</v>
      </c>
      <c r="E581" t="s">
        <v>62</v>
      </c>
      <c r="F581" t="s">
        <v>63</v>
      </c>
      <c r="G581" t="s">
        <v>2506</v>
      </c>
      <c r="H581" t="s">
        <v>35</v>
      </c>
      <c r="I581" t="s">
        <v>36</v>
      </c>
      <c r="J581">
        <v>26</v>
      </c>
      <c r="K581">
        <v>25</v>
      </c>
      <c r="L581">
        <f t="shared" si="27"/>
        <v>1</v>
      </c>
      <c r="M581">
        <v>2</v>
      </c>
      <c r="N581">
        <v>71001</v>
      </c>
      <c r="O581" s="1">
        <f t="shared" si="28"/>
        <v>2730.8076923076924</v>
      </c>
      <c r="P581" s="1">
        <f t="shared" si="29"/>
        <v>68270.192307692312</v>
      </c>
      <c r="Q581" s="1">
        <f>Table1[[#This Row],[Earned Basic Salary]]*20%</f>
        <v>13654.038461538463</v>
      </c>
      <c r="R581" s="1">
        <f>Table1[[#This Row],[Earned Basic Salary]]*10%</f>
        <v>6827.0192307692314</v>
      </c>
      <c r="S581" s="1">
        <f>Table1[[#This Row],[Earned Basic Salary]]*12%</f>
        <v>8192.423076923078</v>
      </c>
      <c r="T581" s="1">
        <f>200</f>
        <v>200</v>
      </c>
      <c r="U581" s="1">
        <f>Table1[[#This Row],[PF]]+Table1[[#This Row],[Professional Tax]]</f>
        <v>8392.423076923078</v>
      </c>
      <c r="V581" s="1">
        <f>Table1[[#This Row],[Overtime Hours]]*200</f>
        <v>400</v>
      </c>
      <c r="W581" s="1">
        <f>Table1[[#This Row],[Earned Basic Salary]]+Table1[[#This Row],[HRA]]+Table1[[#This Row],[DA]]+Table1[[#This Row],[Overtime Pay]]</f>
        <v>89151.250000000015</v>
      </c>
      <c r="X581" s="1">
        <f>Table1[[#This Row],[Gross Salary]]-Table1[[#This Row],[Total Deduction]]</f>
        <v>80758.826923076937</v>
      </c>
      <c r="Y581" t="s">
        <v>37</v>
      </c>
      <c r="Z581" t="s">
        <v>48</v>
      </c>
      <c r="AA581" t="s">
        <v>2507</v>
      </c>
      <c r="AB581" t="s">
        <v>2508</v>
      </c>
    </row>
    <row r="582" spans="1:28" x14ac:dyDescent="0.3">
      <c r="A582" t="s">
        <v>2509</v>
      </c>
      <c r="B582" t="s">
        <v>1717</v>
      </c>
      <c r="C582">
        <v>34</v>
      </c>
      <c r="D582" t="s">
        <v>44</v>
      </c>
      <c r="E582" t="s">
        <v>45</v>
      </c>
      <c r="F582" t="s">
        <v>63</v>
      </c>
      <c r="G582" t="s">
        <v>184</v>
      </c>
      <c r="H582" t="s">
        <v>35</v>
      </c>
      <c r="I582" t="s">
        <v>36</v>
      </c>
      <c r="J582">
        <v>26</v>
      </c>
      <c r="K582">
        <v>25</v>
      </c>
      <c r="L582">
        <f t="shared" si="27"/>
        <v>1</v>
      </c>
      <c r="M582">
        <v>12</v>
      </c>
      <c r="N582">
        <v>49874</v>
      </c>
      <c r="O582" s="1">
        <f t="shared" si="28"/>
        <v>1918.2307692307693</v>
      </c>
      <c r="P582" s="1">
        <f t="shared" si="29"/>
        <v>47955.769230769234</v>
      </c>
      <c r="Q582" s="1">
        <f>Table1[[#This Row],[Earned Basic Salary]]*20%</f>
        <v>9591.1538461538476</v>
      </c>
      <c r="R582" s="1">
        <f>Table1[[#This Row],[Earned Basic Salary]]*10%</f>
        <v>4795.5769230769238</v>
      </c>
      <c r="S582" s="1">
        <f>Table1[[#This Row],[Earned Basic Salary]]*12%</f>
        <v>5754.6923076923076</v>
      </c>
      <c r="T582" s="1">
        <f>200</f>
        <v>200</v>
      </c>
      <c r="U582" s="1">
        <f>Table1[[#This Row],[PF]]+Table1[[#This Row],[Professional Tax]]</f>
        <v>5954.6923076923076</v>
      </c>
      <c r="V582" s="1">
        <f>Table1[[#This Row],[Overtime Hours]]*200</f>
        <v>2400</v>
      </c>
      <c r="W582" s="1">
        <f>Table1[[#This Row],[Earned Basic Salary]]+Table1[[#This Row],[HRA]]+Table1[[#This Row],[DA]]+Table1[[#This Row],[Overtime Pay]]</f>
        <v>64742.5</v>
      </c>
      <c r="X582" s="1">
        <f>Table1[[#This Row],[Gross Salary]]-Table1[[#This Row],[Total Deduction]]</f>
        <v>58787.807692307695</v>
      </c>
      <c r="Y582" t="s">
        <v>37</v>
      </c>
      <c r="Z582" t="s">
        <v>106</v>
      </c>
      <c r="AA582" t="s">
        <v>2510</v>
      </c>
      <c r="AB582" t="s">
        <v>2511</v>
      </c>
    </row>
    <row r="583" spans="1:28" x14ac:dyDescent="0.3">
      <c r="A583" t="s">
        <v>2512</v>
      </c>
      <c r="B583" t="s">
        <v>914</v>
      </c>
      <c r="C583">
        <v>42</v>
      </c>
      <c r="D583" t="s">
        <v>61</v>
      </c>
      <c r="E583" t="s">
        <v>82</v>
      </c>
      <c r="F583" t="s">
        <v>83</v>
      </c>
      <c r="G583" t="s">
        <v>2513</v>
      </c>
      <c r="H583" t="s">
        <v>35</v>
      </c>
      <c r="I583" t="s">
        <v>36</v>
      </c>
      <c r="J583">
        <v>26</v>
      </c>
      <c r="K583">
        <v>26</v>
      </c>
      <c r="L583">
        <f t="shared" si="27"/>
        <v>0</v>
      </c>
      <c r="M583">
        <v>3</v>
      </c>
      <c r="N583">
        <v>37553</v>
      </c>
      <c r="O583" s="1">
        <f t="shared" si="28"/>
        <v>1444.3461538461538</v>
      </c>
      <c r="P583" s="1">
        <f t="shared" si="29"/>
        <v>37553</v>
      </c>
      <c r="Q583" s="1">
        <f>Table1[[#This Row],[Earned Basic Salary]]*20%</f>
        <v>7510.6</v>
      </c>
      <c r="R583" s="1">
        <f>Table1[[#This Row],[Earned Basic Salary]]*10%</f>
        <v>3755.3</v>
      </c>
      <c r="S583" s="1">
        <f>Table1[[#This Row],[Earned Basic Salary]]*12%</f>
        <v>4506.3599999999997</v>
      </c>
      <c r="T583" s="1">
        <f>200</f>
        <v>200</v>
      </c>
      <c r="U583" s="1">
        <f>Table1[[#This Row],[PF]]+Table1[[#This Row],[Professional Tax]]</f>
        <v>4706.3599999999997</v>
      </c>
      <c r="V583" s="1">
        <f>Table1[[#This Row],[Overtime Hours]]*200</f>
        <v>600</v>
      </c>
      <c r="W583" s="1">
        <f>Table1[[#This Row],[Earned Basic Salary]]+Table1[[#This Row],[HRA]]+Table1[[#This Row],[DA]]+Table1[[#This Row],[Overtime Pay]]</f>
        <v>49418.9</v>
      </c>
      <c r="X583" s="1">
        <f>Table1[[#This Row],[Gross Salary]]-Table1[[#This Row],[Total Deduction]]</f>
        <v>44712.54</v>
      </c>
      <c r="Y583" t="s">
        <v>37</v>
      </c>
      <c r="Z583" t="s">
        <v>48</v>
      </c>
      <c r="AA583" t="s">
        <v>2514</v>
      </c>
      <c r="AB583" t="s">
        <v>2515</v>
      </c>
    </row>
    <row r="584" spans="1:28" x14ac:dyDescent="0.3">
      <c r="A584" t="s">
        <v>2516</v>
      </c>
      <c r="B584" t="s">
        <v>334</v>
      </c>
      <c r="C584">
        <v>39</v>
      </c>
      <c r="D584" t="s">
        <v>61</v>
      </c>
      <c r="E584" t="s">
        <v>82</v>
      </c>
      <c r="F584" t="s">
        <v>89</v>
      </c>
      <c r="G584" t="s">
        <v>2517</v>
      </c>
      <c r="H584" t="s">
        <v>35</v>
      </c>
      <c r="I584" t="s">
        <v>36</v>
      </c>
      <c r="J584">
        <v>26</v>
      </c>
      <c r="K584">
        <v>22</v>
      </c>
      <c r="L584">
        <f t="shared" si="27"/>
        <v>4</v>
      </c>
      <c r="M584">
        <v>4</v>
      </c>
      <c r="N584">
        <v>32925</v>
      </c>
      <c r="O584" s="1">
        <f t="shared" si="28"/>
        <v>1266.3461538461538</v>
      </c>
      <c r="P584" s="1">
        <f t="shared" si="29"/>
        <v>27859.615384615383</v>
      </c>
      <c r="Q584" s="1">
        <f>Table1[[#This Row],[Earned Basic Salary]]*20%</f>
        <v>5571.9230769230771</v>
      </c>
      <c r="R584" s="1">
        <f>Table1[[#This Row],[Earned Basic Salary]]*10%</f>
        <v>2785.9615384615386</v>
      </c>
      <c r="S584" s="1">
        <f>Table1[[#This Row],[Earned Basic Salary]]*12%</f>
        <v>3343.1538461538457</v>
      </c>
      <c r="T584" s="1">
        <f>200</f>
        <v>200</v>
      </c>
      <c r="U584" s="1">
        <f>Table1[[#This Row],[PF]]+Table1[[#This Row],[Professional Tax]]</f>
        <v>3543.1538461538457</v>
      </c>
      <c r="V584" s="1">
        <f>Table1[[#This Row],[Overtime Hours]]*200</f>
        <v>800</v>
      </c>
      <c r="W584" s="1">
        <f>Table1[[#This Row],[Earned Basic Salary]]+Table1[[#This Row],[HRA]]+Table1[[#This Row],[DA]]+Table1[[#This Row],[Overtime Pay]]</f>
        <v>37017.5</v>
      </c>
      <c r="X584" s="1">
        <f>Table1[[#This Row],[Gross Salary]]-Table1[[#This Row],[Total Deduction]]</f>
        <v>33474.346153846156</v>
      </c>
      <c r="Y584" t="s">
        <v>37</v>
      </c>
      <c r="Z584" t="s">
        <v>38</v>
      </c>
      <c r="AA584" t="s">
        <v>2518</v>
      </c>
      <c r="AB584" t="s">
        <v>2519</v>
      </c>
    </row>
    <row r="585" spans="1:28" x14ac:dyDescent="0.3">
      <c r="A585" t="s">
        <v>2520</v>
      </c>
      <c r="B585" t="s">
        <v>1542</v>
      </c>
      <c r="C585">
        <v>27</v>
      </c>
      <c r="D585" t="s">
        <v>75</v>
      </c>
      <c r="E585" t="s">
        <v>45</v>
      </c>
      <c r="F585" t="s">
        <v>33</v>
      </c>
      <c r="G585" t="s">
        <v>2521</v>
      </c>
      <c r="H585" t="s">
        <v>35</v>
      </c>
      <c r="I585" t="s">
        <v>36</v>
      </c>
      <c r="J585">
        <v>26</v>
      </c>
      <c r="K585">
        <v>22</v>
      </c>
      <c r="L585">
        <f t="shared" si="27"/>
        <v>4</v>
      </c>
      <c r="M585">
        <v>15</v>
      </c>
      <c r="N585">
        <v>39906</v>
      </c>
      <c r="O585" s="1">
        <f t="shared" si="28"/>
        <v>1534.8461538461538</v>
      </c>
      <c r="P585" s="1">
        <f t="shared" si="29"/>
        <v>33766.615384615383</v>
      </c>
      <c r="Q585" s="1">
        <f>Table1[[#This Row],[Earned Basic Salary]]*20%</f>
        <v>6753.3230769230768</v>
      </c>
      <c r="R585" s="1">
        <f>Table1[[#This Row],[Earned Basic Salary]]*10%</f>
        <v>3376.6615384615384</v>
      </c>
      <c r="S585" s="1">
        <f>Table1[[#This Row],[Earned Basic Salary]]*12%</f>
        <v>4051.9938461538459</v>
      </c>
      <c r="T585" s="1">
        <f>200</f>
        <v>200</v>
      </c>
      <c r="U585" s="1">
        <f>Table1[[#This Row],[PF]]+Table1[[#This Row],[Professional Tax]]</f>
        <v>4251.9938461538459</v>
      </c>
      <c r="V585" s="1">
        <f>Table1[[#This Row],[Overtime Hours]]*200</f>
        <v>3000</v>
      </c>
      <c r="W585" s="1">
        <f>Table1[[#This Row],[Earned Basic Salary]]+Table1[[#This Row],[HRA]]+Table1[[#This Row],[DA]]+Table1[[#This Row],[Overtime Pay]]</f>
        <v>46896.6</v>
      </c>
      <c r="X585" s="1">
        <f>Table1[[#This Row],[Gross Salary]]-Table1[[#This Row],[Total Deduction]]</f>
        <v>42644.606153846151</v>
      </c>
      <c r="Y585" t="s">
        <v>37</v>
      </c>
      <c r="Z585" t="s">
        <v>95</v>
      </c>
      <c r="AA585" t="s">
        <v>2522</v>
      </c>
      <c r="AB585" t="s">
        <v>2523</v>
      </c>
    </row>
    <row r="586" spans="1:28" x14ac:dyDescent="0.3">
      <c r="A586" t="s">
        <v>2524</v>
      </c>
      <c r="B586" t="s">
        <v>1542</v>
      </c>
      <c r="C586">
        <v>34</v>
      </c>
      <c r="D586" t="s">
        <v>31</v>
      </c>
      <c r="E586" t="s">
        <v>82</v>
      </c>
      <c r="F586" t="s">
        <v>83</v>
      </c>
      <c r="G586" t="s">
        <v>1872</v>
      </c>
      <c r="H586" t="s">
        <v>35</v>
      </c>
      <c r="I586" t="s">
        <v>36</v>
      </c>
      <c r="J586">
        <v>26</v>
      </c>
      <c r="K586">
        <v>23</v>
      </c>
      <c r="L586">
        <f t="shared" si="27"/>
        <v>3</v>
      </c>
      <c r="M586">
        <v>11</v>
      </c>
      <c r="N586">
        <v>24775</v>
      </c>
      <c r="O586" s="1">
        <f t="shared" si="28"/>
        <v>952.88461538461536</v>
      </c>
      <c r="P586" s="1">
        <f t="shared" si="29"/>
        <v>21916.346153846152</v>
      </c>
      <c r="Q586" s="1">
        <f>Table1[[#This Row],[Earned Basic Salary]]*20%</f>
        <v>4383.2692307692305</v>
      </c>
      <c r="R586" s="1">
        <f>Table1[[#This Row],[Earned Basic Salary]]*10%</f>
        <v>2191.6346153846152</v>
      </c>
      <c r="S586" s="1">
        <f>Table1[[#This Row],[Earned Basic Salary]]*12%</f>
        <v>2629.9615384615381</v>
      </c>
      <c r="T586" s="1">
        <f>200</f>
        <v>200</v>
      </c>
      <c r="U586" s="1">
        <f>Table1[[#This Row],[PF]]+Table1[[#This Row],[Professional Tax]]</f>
        <v>2829.9615384615381</v>
      </c>
      <c r="V586" s="1">
        <f>Table1[[#This Row],[Overtime Hours]]*200</f>
        <v>2200</v>
      </c>
      <c r="W586" s="1">
        <f>Table1[[#This Row],[Earned Basic Salary]]+Table1[[#This Row],[HRA]]+Table1[[#This Row],[DA]]+Table1[[#This Row],[Overtime Pay]]</f>
        <v>30691.25</v>
      </c>
      <c r="X586" s="1">
        <f>Table1[[#This Row],[Gross Salary]]-Table1[[#This Row],[Total Deduction]]</f>
        <v>27861.288461538461</v>
      </c>
      <c r="Y586" t="s">
        <v>37</v>
      </c>
      <c r="Z586" t="s">
        <v>95</v>
      </c>
      <c r="AA586" t="s">
        <v>2525</v>
      </c>
      <c r="AB586" t="s">
        <v>2526</v>
      </c>
    </row>
    <row r="587" spans="1:28" x14ac:dyDescent="0.3">
      <c r="A587" t="s">
        <v>2527</v>
      </c>
      <c r="B587" t="s">
        <v>120</v>
      </c>
      <c r="C587">
        <v>32</v>
      </c>
      <c r="D587" t="s">
        <v>53</v>
      </c>
      <c r="E587" t="s">
        <v>32</v>
      </c>
      <c r="F587" t="s">
        <v>63</v>
      </c>
      <c r="G587" t="s">
        <v>2528</v>
      </c>
      <c r="H587" t="s">
        <v>35</v>
      </c>
      <c r="I587" t="s">
        <v>36</v>
      </c>
      <c r="J587">
        <v>26</v>
      </c>
      <c r="K587">
        <v>24</v>
      </c>
      <c r="L587">
        <f t="shared" si="27"/>
        <v>2</v>
      </c>
      <c r="M587">
        <v>3</v>
      </c>
      <c r="N587">
        <v>73616</v>
      </c>
      <c r="O587" s="1">
        <f t="shared" si="28"/>
        <v>2831.3846153846152</v>
      </c>
      <c r="P587" s="1">
        <f t="shared" si="29"/>
        <v>67953.230769230766</v>
      </c>
      <c r="Q587" s="1">
        <f>Table1[[#This Row],[Earned Basic Salary]]*20%</f>
        <v>13590.646153846154</v>
      </c>
      <c r="R587" s="1">
        <f>Table1[[#This Row],[Earned Basic Salary]]*10%</f>
        <v>6795.3230769230768</v>
      </c>
      <c r="S587" s="1">
        <f>Table1[[#This Row],[Earned Basic Salary]]*12%</f>
        <v>8154.3876923076914</v>
      </c>
      <c r="T587" s="1">
        <f>200</f>
        <v>200</v>
      </c>
      <c r="U587" s="1">
        <f>Table1[[#This Row],[PF]]+Table1[[#This Row],[Professional Tax]]</f>
        <v>8354.3876923076914</v>
      </c>
      <c r="V587" s="1">
        <f>Table1[[#This Row],[Overtime Hours]]*200</f>
        <v>600</v>
      </c>
      <c r="W587" s="1">
        <f>Table1[[#This Row],[Earned Basic Salary]]+Table1[[#This Row],[HRA]]+Table1[[#This Row],[DA]]+Table1[[#This Row],[Overtime Pay]]</f>
        <v>88939.199999999997</v>
      </c>
      <c r="X587" s="1">
        <f>Table1[[#This Row],[Gross Salary]]-Table1[[#This Row],[Total Deduction]]</f>
        <v>80584.812307692308</v>
      </c>
      <c r="Y587" t="s">
        <v>37</v>
      </c>
      <c r="Z587" t="s">
        <v>95</v>
      </c>
      <c r="AA587" t="s">
        <v>2529</v>
      </c>
      <c r="AB587" t="s">
        <v>2530</v>
      </c>
    </row>
    <row r="588" spans="1:28" x14ac:dyDescent="0.3">
      <c r="A588" t="s">
        <v>2531</v>
      </c>
      <c r="B588" t="s">
        <v>29</v>
      </c>
      <c r="C588">
        <v>54</v>
      </c>
      <c r="D588" t="s">
        <v>81</v>
      </c>
      <c r="E588" t="s">
        <v>32</v>
      </c>
      <c r="F588" t="s">
        <v>63</v>
      </c>
      <c r="G588" t="s">
        <v>2532</v>
      </c>
      <c r="H588" t="s">
        <v>35</v>
      </c>
      <c r="I588" t="s">
        <v>36</v>
      </c>
      <c r="J588">
        <v>26</v>
      </c>
      <c r="K588">
        <v>23</v>
      </c>
      <c r="L588">
        <f t="shared" si="27"/>
        <v>3</v>
      </c>
      <c r="M588">
        <v>9</v>
      </c>
      <c r="N588">
        <v>20840</v>
      </c>
      <c r="O588" s="1">
        <f t="shared" si="28"/>
        <v>801.53846153846155</v>
      </c>
      <c r="P588" s="1">
        <f t="shared" si="29"/>
        <v>18435.384615384617</v>
      </c>
      <c r="Q588" s="1">
        <f>Table1[[#This Row],[Earned Basic Salary]]*20%</f>
        <v>3687.0769230769238</v>
      </c>
      <c r="R588" s="1">
        <f>Table1[[#This Row],[Earned Basic Salary]]*10%</f>
        <v>1843.5384615384619</v>
      </c>
      <c r="S588" s="1">
        <f>Table1[[#This Row],[Earned Basic Salary]]*12%</f>
        <v>2212.2461538461539</v>
      </c>
      <c r="T588" s="1">
        <f>200</f>
        <v>200</v>
      </c>
      <c r="U588" s="1">
        <f>Table1[[#This Row],[PF]]+Table1[[#This Row],[Professional Tax]]</f>
        <v>2412.2461538461539</v>
      </c>
      <c r="V588" s="1">
        <f>Table1[[#This Row],[Overtime Hours]]*200</f>
        <v>1800</v>
      </c>
      <c r="W588" s="1">
        <f>Table1[[#This Row],[Earned Basic Salary]]+Table1[[#This Row],[HRA]]+Table1[[#This Row],[DA]]+Table1[[#This Row],[Overtime Pay]]</f>
        <v>25766</v>
      </c>
      <c r="X588" s="1">
        <f>Table1[[#This Row],[Gross Salary]]-Table1[[#This Row],[Total Deduction]]</f>
        <v>23353.753846153846</v>
      </c>
      <c r="Y588" t="s">
        <v>37</v>
      </c>
      <c r="Z588" t="s">
        <v>48</v>
      </c>
      <c r="AA588" t="s">
        <v>2533</v>
      </c>
      <c r="AB588" t="s">
        <v>2534</v>
      </c>
    </row>
    <row r="589" spans="1:28" x14ac:dyDescent="0.3">
      <c r="A589" t="s">
        <v>2535</v>
      </c>
      <c r="B589" t="s">
        <v>1760</v>
      </c>
      <c r="C589">
        <v>39</v>
      </c>
      <c r="D589" t="s">
        <v>31</v>
      </c>
      <c r="E589" t="s">
        <v>45</v>
      </c>
      <c r="F589" t="s">
        <v>55</v>
      </c>
      <c r="G589" t="s">
        <v>1925</v>
      </c>
      <c r="H589" t="s">
        <v>35</v>
      </c>
      <c r="I589" t="s">
        <v>36</v>
      </c>
      <c r="J589">
        <v>26</v>
      </c>
      <c r="K589">
        <v>23</v>
      </c>
      <c r="L589">
        <f t="shared" si="27"/>
        <v>3</v>
      </c>
      <c r="M589">
        <v>20</v>
      </c>
      <c r="N589">
        <v>54298</v>
      </c>
      <c r="O589" s="1">
        <f t="shared" si="28"/>
        <v>2088.3846153846152</v>
      </c>
      <c r="P589" s="1">
        <f t="shared" si="29"/>
        <v>48032.846153846149</v>
      </c>
      <c r="Q589" s="1">
        <f>Table1[[#This Row],[Earned Basic Salary]]*20%</f>
        <v>9606.5692307692298</v>
      </c>
      <c r="R589" s="1">
        <f>Table1[[#This Row],[Earned Basic Salary]]*10%</f>
        <v>4803.2846153846149</v>
      </c>
      <c r="S589" s="1">
        <f>Table1[[#This Row],[Earned Basic Salary]]*12%</f>
        <v>5763.9415384615377</v>
      </c>
      <c r="T589" s="1">
        <f>200</f>
        <v>200</v>
      </c>
      <c r="U589" s="1">
        <f>Table1[[#This Row],[PF]]+Table1[[#This Row],[Professional Tax]]</f>
        <v>5963.9415384615377</v>
      </c>
      <c r="V589" s="1">
        <f>Table1[[#This Row],[Overtime Hours]]*200</f>
        <v>4000</v>
      </c>
      <c r="W589" s="1">
        <f>Table1[[#This Row],[Earned Basic Salary]]+Table1[[#This Row],[HRA]]+Table1[[#This Row],[DA]]+Table1[[#This Row],[Overtime Pay]]</f>
        <v>66442.7</v>
      </c>
      <c r="X589" s="1">
        <f>Table1[[#This Row],[Gross Salary]]-Table1[[#This Row],[Total Deduction]]</f>
        <v>60478.758461538462</v>
      </c>
      <c r="Y589" t="s">
        <v>37</v>
      </c>
      <c r="Z589" t="s">
        <v>48</v>
      </c>
      <c r="AA589" t="s">
        <v>2536</v>
      </c>
      <c r="AB589" t="s">
        <v>2537</v>
      </c>
    </row>
    <row r="590" spans="1:28" x14ac:dyDescent="0.3">
      <c r="A590" t="s">
        <v>2538</v>
      </c>
      <c r="B590" t="s">
        <v>1946</v>
      </c>
      <c r="C590">
        <v>36</v>
      </c>
      <c r="D590" t="s">
        <v>31</v>
      </c>
      <c r="E590" t="s">
        <v>62</v>
      </c>
      <c r="F590" t="s">
        <v>46</v>
      </c>
      <c r="G590" t="s">
        <v>2539</v>
      </c>
      <c r="H590" t="s">
        <v>35</v>
      </c>
      <c r="I590" t="s">
        <v>36</v>
      </c>
      <c r="J590">
        <v>26</v>
      </c>
      <c r="K590">
        <v>24</v>
      </c>
      <c r="L590">
        <f t="shared" si="27"/>
        <v>2</v>
      </c>
      <c r="M590">
        <v>10</v>
      </c>
      <c r="N590">
        <v>30621</v>
      </c>
      <c r="O590" s="1">
        <f t="shared" si="28"/>
        <v>1177.7307692307693</v>
      </c>
      <c r="P590" s="1">
        <f t="shared" si="29"/>
        <v>28265.538461538461</v>
      </c>
      <c r="Q590" s="1">
        <f>Table1[[#This Row],[Earned Basic Salary]]*20%</f>
        <v>5653.1076923076926</v>
      </c>
      <c r="R590" s="1">
        <f>Table1[[#This Row],[Earned Basic Salary]]*10%</f>
        <v>2826.5538461538463</v>
      </c>
      <c r="S590" s="1">
        <f>Table1[[#This Row],[Earned Basic Salary]]*12%</f>
        <v>3391.8646153846153</v>
      </c>
      <c r="T590" s="1">
        <f>200</f>
        <v>200</v>
      </c>
      <c r="U590" s="1">
        <f>Table1[[#This Row],[PF]]+Table1[[#This Row],[Professional Tax]]</f>
        <v>3591.8646153846153</v>
      </c>
      <c r="V590" s="1">
        <f>Table1[[#This Row],[Overtime Hours]]*200</f>
        <v>2000</v>
      </c>
      <c r="W590" s="1">
        <f>Table1[[#This Row],[Earned Basic Salary]]+Table1[[#This Row],[HRA]]+Table1[[#This Row],[DA]]+Table1[[#This Row],[Overtime Pay]]</f>
        <v>38745.199999999997</v>
      </c>
      <c r="X590" s="1">
        <f>Table1[[#This Row],[Gross Salary]]-Table1[[#This Row],[Total Deduction]]</f>
        <v>35153.335384615384</v>
      </c>
      <c r="Y590" t="s">
        <v>37</v>
      </c>
      <c r="Z590" t="s">
        <v>106</v>
      </c>
      <c r="AA590" t="s">
        <v>2540</v>
      </c>
      <c r="AB590" t="s">
        <v>2541</v>
      </c>
    </row>
    <row r="591" spans="1:28" x14ac:dyDescent="0.3">
      <c r="A591" t="s">
        <v>2542</v>
      </c>
      <c r="B591" t="s">
        <v>382</v>
      </c>
      <c r="C591">
        <v>31</v>
      </c>
      <c r="D591" t="s">
        <v>31</v>
      </c>
      <c r="E591" t="s">
        <v>62</v>
      </c>
      <c r="F591" t="s">
        <v>69</v>
      </c>
      <c r="G591" t="s">
        <v>2543</v>
      </c>
      <c r="H591" t="s">
        <v>35</v>
      </c>
      <c r="I591" t="s">
        <v>36</v>
      </c>
      <c r="J591">
        <v>26</v>
      </c>
      <c r="K591">
        <v>22</v>
      </c>
      <c r="L591">
        <f t="shared" si="27"/>
        <v>4</v>
      </c>
      <c r="M591">
        <v>2</v>
      </c>
      <c r="N591">
        <v>72169</v>
      </c>
      <c r="O591" s="1">
        <f t="shared" si="28"/>
        <v>2775.7307692307691</v>
      </c>
      <c r="P591" s="1">
        <f t="shared" si="29"/>
        <v>61066.076923076922</v>
      </c>
      <c r="Q591" s="1">
        <f>Table1[[#This Row],[Earned Basic Salary]]*20%</f>
        <v>12213.215384615385</v>
      </c>
      <c r="R591" s="1">
        <f>Table1[[#This Row],[Earned Basic Salary]]*10%</f>
        <v>6106.6076923076926</v>
      </c>
      <c r="S591" s="1">
        <f>Table1[[#This Row],[Earned Basic Salary]]*12%</f>
        <v>7327.9292307692303</v>
      </c>
      <c r="T591" s="1">
        <f>200</f>
        <v>200</v>
      </c>
      <c r="U591" s="1">
        <f>Table1[[#This Row],[PF]]+Table1[[#This Row],[Professional Tax]]</f>
        <v>7527.9292307692303</v>
      </c>
      <c r="V591" s="1">
        <f>Table1[[#This Row],[Overtime Hours]]*200</f>
        <v>400</v>
      </c>
      <c r="W591" s="1">
        <f>Table1[[#This Row],[Earned Basic Salary]]+Table1[[#This Row],[HRA]]+Table1[[#This Row],[DA]]+Table1[[#This Row],[Overtime Pay]]</f>
        <v>79785.899999999994</v>
      </c>
      <c r="X591" s="1">
        <f>Table1[[#This Row],[Gross Salary]]-Table1[[#This Row],[Total Deduction]]</f>
        <v>72257.970769230771</v>
      </c>
      <c r="Y591" t="s">
        <v>37</v>
      </c>
      <c r="Z591" t="s">
        <v>106</v>
      </c>
      <c r="AA591" t="s">
        <v>2544</v>
      </c>
      <c r="AB591" t="s">
        <v>2545</v>
      </c>
    </row>
    <row r="592" spans="1:28" x14ac:dyDescent="0.3">
      <c r="A592" t="s">
        <v>2546</v>
      </c>
      <c r="B592" t="s">
        <v>755</v>
      </c>
      <c r="C592">
        <v>25</v>
      </c>
      <c r="D592" t="s">
        <v>44</v>
      </c>
      <c r="E592" t="s">
        <v>121</v>
      </c>
      <c r="F592" t="s">
        <v>63</v>
      </c>
      <c r="G592" t="s">
        <v>2547</v>
      </c>
      <c r="H592" t="s">
        <v>35</v>
      </c>
      <c r="I592" t="s">
        <v>36</v>
      </c>
      <c r="J592">
        <v>26</v>
      </c>
      <c r="K592">
        <v>25</v>
      </c>
      <c r="L592">
        <f t="shared" si="27"/>
        <v>1</v>
      </c>
      <c r="M592">
        <v>12</v>
      </c>
      <c r="N592">
        <v>70700</v>
      </c>
      <c r="O592" s="1">
        <f t="shared" si="28"/>
        <v>2719.2307692307691</v>
      </c>
      <c r="P592" s="1">
        <f t="shared" si="29"/>
        <v>67980.76923076922</v>
      </c>
      <c r="Q592" s="1">
        <f>Table1[[#This Row],[Earned Basic Salary]]*20%</f>
        <v>13596.153846153844</v>
      </c>
      <c r="R592" s="1">
        <f>Table1[[#This Row],[Earned Basic Salary]]*10%</f>
        <v>6798.076923076922</v>
      </c>
      <c r="S592" s="1">
        <f>Table1[[#This Row],[Earned Basic Salary]]*12%</f>
        <v>8157.6923076923058</v>
      </c>
      <c r="T592" s="1">
        <f>200</f>
        <v>200</v>
      </c>
      <c r="U592" s="1">
        <f>Table1[[#This Row],[PF]]+Table1[[#This Row],[Professional Tax]]</f>
        <v>8357.6923076923049</v>
      </c>
      <c r="V592" s="1">
        <f>Table1[[#This Row],[Overtime Hours]]*200</f>
        <v>2400</v>
      </c>
      <c r="W592" s="1">
        <f>Table1[[#This Row],[Earned Basic Salary]]+Table1[[#This Row],[HRA]]+Table1[[#This Row],[DA]]+Table1[[#This Row],[Overtime Pay]]</f>
        <v>90774.999999999985</v>
      </c>
      <c r="X592" s="1">
        <f>Table1[[#This Row],[Gross Salary]]-Table1[[#This Row],[Total Deduction]]</f>
        <v>82417.307692307688</v>
      </c>
      <c r="Y592" t="s">
        <v>37</v>
      </c>
      <c r="Z592" t="s">
        <v>38</v>
      </c>
      <c r="AA592" t="s">
        <v>2548</v>
      </c>
      <c r="AB592" t="s">
        <v>2549</v>
      </c>
    </row>
    <row r="593" spans="1:28" x14ac:dyDescent="0.3">
      <c r="A593" t="s">
        <v>2550</v>
      </c>
      <c r="B593" t="s">
        <v>2551</v>
      </c>
      <c r="C593">
        <v>38</v>
      </c>
      <c r="D593" t="s">
        <v>75</v>
      </c>
      <c r="E593" t="s">
        <v>45</v>
      </c>
      <c r="F593" t="s">
        <v>69</v>
      </c>
      <c r="G593" t="s">
        <v>2552</v>
      </c>
      <c r="H593" t="s">
        <v>35</v>
      </c>
      <c r="I593" t="s">
        <v>36</v>
      </c>
      <c r="J593">
        <v>26</v>
      </c>
      <c r="K593">
        <v>25</v>
      </c>
      <c r="L593">
        <f t="shared" si="27"/>
        <v>1</v>
      </c>
      <c r="M593">
        <v>15</v>
      </c>
      <c r="N593">
        <v>39883</v>
      </c>
      <c r="O593" s="1">
        <f t="shared" si="28"/>
        <v>1533.9615384615386</v>
      </c>
      <c r="P593" s="1">
        <f t="shared" si="29"/>
        <v>38349.038461538461</v>
      </c>
      <c r="Q593" s="1">
        <f>Table1[[#This Row],[Earned Basic Salary]]*20%</f>
        <v>7669.8076923076924</v>
      </c>
      <c r="R593" s="1">
        <f>Table1[[#This Row],[Earned Basic Salary]]*10%</f>
        <v>3834.9038461538462</v>
      </c>
      <c r="S593" s="1">
        <f>Table1[[#This Row],[Earned Basic Salary]]*12%</f>
        <v>4601.8846153846152</v>
      </c>
      <c r="T593" s="1">
        <f>200</f>
        <v>200</v>
      </c>
      <c r="U593" s="1">
        <f>Table1[[#This Row],[PF]]+Table1[[#This Row],[Professional Tax]]</f>
        <v>4801.8846153846152</v>
      </c>
      <c r="V593" s="1">
        <f>Table1[[#This Row],[Overtime Hours]]*200</f>
        <v>3000</v>
      </c>
      <c r="W593" s="1">
        <f>Table1[[#This Row],[Earned Basic Salary]]+Table1[[#This Row],[HRA]]+Table1[[#This Row],[DA]]+Table1[[#This Row],[Overtime Pay]]</f>
        <v>52853.75</v>
      </c>
      <c r="X593" s="1">
        <f>Table1[[#This Row],[Gross Salary]]-Table1[[#This Row],[Total Deduction]]</f>
        <v>48051.865384615383</v>
      </c>
      <c r="Y593" t="s">
        <v>37</v>
      </c>
      <c r="Z593" t="s">
        <v>95</v>
      </c>
      <c r="AA593" t="s">
        <v>2553</v>
      </c>
      <c r="AB593" t="s">
        <v>2554</v>
      </c>
    </row>
    <row r="594" spans="1:28" x14ac:dyDescent="0.3">
      <c r="A594" t="s">
        <v>2555</v>
      </c>
      <c r="B594" t="s">
        <v>2551</v>
      </c>
      <c r="C594">
        <v>27</v>
      </c>
      <c r="D594" t="s">
        <v>81</v>
      </c>
      <c r="E594" t="s">
        <v>45</v>
      </c>
      <c r="F594" t="s">
        <v>63</v>
      </c>
      <c r="G594" t="s">
        <v>2556</v>
      </c>
      <c r="H594" t="s">
        <v>35</v>
      </c>
      <c r="I594" t="s">
        <v>36</v>
      </c>
      <c r="J594">
        <v>26</v>
      </c>
      <c r="K594">
        <v>24</v>
      </c>
      <c r="L594">
        <f t="shared" si="27"/>
        <v>2</v>
      </c>
      <c r="M594">
        <v>7</v>
      </c>
      <c r="N594">
        <v>43443</v>
      </c>
      <c r="O594" s="1">
        <f t="shared" si="28"/>
        <v>1670.8846153846155</v>
      </c>
      <c r="P594" s="1">
        <f t="shared" si="29"/>
        <v>40101.230769230773</v>
      </c>
      <c r="Q594" s="1">
        <f>Table1[[#This Row],[Earned Basic Salary]]*20%</f>
        <v>8020.2461538461548</v>
      </c>
      <c r="R594" s="1">
        <f>Table1[[#This Row],[Earned Basic Salary]]*10%</f>
        <v>4010.1230769230774</v>
      </c>
      <c r="S594" s="1">
        <f>Table1[[#This Row],[Earned Basic Salary]]*12%</f>
        <v>4812.1476923076925</v>
      </c>
      <c r="T594" s="1">
        <f>200</f>
        <v>200</v>
      </c>
      <c r="U594" s="1">
        <f>Table1[[#This Row],[PF]]+Table1[[#This Row],[Professional Tax]]</f>
        <v>5012.1476923076925</v>
      </c>
      <c r="V594" s="1">
        <f>Table1[[#This Row],[Overtime Hours]]*200</f>
        <v>1400</v>
      </c>
      <c r="W594" s="1">
        <f>Table1[[#This Row],[Earned Basic Salary]]+Table1[[#This Row],[HRA]]+Table1[[#This Row],[DA]]+Table1[[#This Row],[Overtime Pay]]</f>
        <v>53531.600000000006</v>
      </c>
      <c r="X594" s="1">
        <f>Table1[[#This Row],[Gross Salary]]-Table1[[#This Row],[Total Deduction]]</f>
        <v>48519.452307692314</v>
      </c>
      <c r="Y594" t="s">
        <v>37</v>
      </c>
      <c r="Z594" t="s">
        <v>38</v>
      </c>
      <c r="AA594" t="s">
        <v>2557</v>
      </c>
      <c r="AB594" t="s">
        <v>2558</v>
      </c>
    </row>
    <row r="595" spans="1:28" x14ac:dyDescent="0.3">
      <c r="A595" t="s">
        <v>2559</v>
      </c>
      <c r="B595" t="s">
        <v>1049</v>
      </c>
      <c r="C595">
        <v>45</v>
      </c>
      <c r="D595" t="s">
        <v>44</v>
      </c>
      <c r="E595" t="s">
        <v>62</v>
      </c>
      <c r="F595" t="s">
        <v>89</v>
      </c>
      <c r="G595" t="s">
        <v>2560</v>
      </c>
      <c r="H595" t="s">
        <v>35</v>
      </c>
      <c r="I595" t="s">
        <v>36</v>
      </c>
      <c r="J595">
        <v>26</v>
      </c>
      <c r="K595">
        <v>22</v>
      </c>
      <c r="L595">
        <f t="shared" si="27"/>
        <v>4</v>
      </c>
      <c r="M595">
        <v>11</v>
      </c>
      <c r="N595">
        <v>59208</v>
      </c>
      <c r="O595" s="1">
        <f t="shared" si="28"/>
        <v>2277.2307692307691</v>
      </c>
      <c r="P595" s="1">
        <f t="shared" si="29"/>
        <v>50099.076923076922</v>
      </c>
      <c r="Q595" s="1">
        <f>Table1[[#This Row],[Earned Basic Salary]]*20%</f>
        <v>10019.815384615385</v>
      </c>
      <c r="R595" s="1">
        <f>Table1[[#This Row],[Earned Basic Salary]]*10%</f>
        <v>5009.9076923076927</v>
      </c>
      <c r="S595" s="1">
        <f>Table1[[#This Row],[Earned Basic Salary]]*12%</f>
        <v>6011.8892307692304</v>
      </c>
      <c r="T595" s="1">
        <f>200</f>
        <v>200</v>
      </c>
      <c r="U595" s="1">
        <f>Table1[[#This Row],[PF]]+Table1[[#This Row],[Professional Tax]]</f>
        <v>6211.8892307692304</v>
      </c>
      <c r="V595" s="1">
        <f>Table1[[#This Row],[Overtime Hours]]*200</f>
        <v>2200</v>
      </c>
      <c r="W595" s="1">
        <f>Table1[[#This Row],[Earned Basic Salary]]+Table1[[#This Row],[HRA]]+Table1[[#This Row],[DA]]+Table1[[#This Row],[Overtime Pay]]</f>
        <v>67328.800000000003</v>
      </c>
      <c r="X595" s="1">
        <f>Table1[[#This Row],[Gross Salary]]-Table1[[#This Row],[Total Deduction]]</f>
        <v>61116.910769230773</v>
      </c>
      <c r="Y595" t="s">
        <v>37</v>
      </c>
      <c r="Z595" t="s">
        <v>48</v>
      </c>
      <c r="AA595" t="s">
        <v>2561</v>
      </c>
      <c r="AB595" t="s">
        <v>2562</v>
      </c>
    </row>
    <row r="596" spans="1:28" x14ac:dyDescent="0.3">
      <c r="A596" t="s">
        <v>2563</v>
      </c>
      <c r="B596" t="s">
        <v>830</v>
      </c>
      <c r="C596">
        <v>55</v>
      </c>
      <c r="D596" t="s">
        <v>31</v>
      </c>
      <c r="E596" t="s">
        <v>62</v>
      </c>
      <c r="F596" t="s">
        <v>83</v>
      </c>
      <c r="G596" t="s">
        <v>2564</v>
      </c>
      <c r="H596" t="s">
        <v>35</v>
      </c>
      <c r="I596" t="s">
        <v>36</v>
      </c>
      <c r="J596">
        <v>26</v>
      </c>
      <c r="K596">
        <v>24</v>
      </c>
      <c r="L596">
        <f t="shared" si="27"/>
        <v>2</v>
      </c>
      <c r="M596">
        <v>12</v>
      </c>
      <c r="N596">
        <v>68829</v>
      </c>
      <c r="O596" s="1">
        <f t="shared" si="28"/>
        <v>2647.2692307692309</v>
      </c>
      <c r="P596" s="1">
        <f t="shared" si="29"/>
        <v>63534.461538461546</v>
      </c>
      <c r="Q596" s="1">
        <f>Table1[[#This Row],[Earned Basic Salary]]*20%</f>
        <v>12706.892307692309</v>
      </c>
      <c r="R596" s="1">
        <f>Table1[[#This Row],[Earned Basic Salary]]*10%</f>
        <v>6353.4461538461546</v>
      </c>
      <c r="S596" s="1">
        <f>Table1[[#This Row],[Earned Basic Salary]]*12%</f>
        <v>7624.1353846153852</v>
      </c>
      <c r="T596" s="1">
        <f>200</f>
        <v>200</v>
      </c>
      <c r="U596" s="1">
        <f>Table1[[#This Row],[PF]]+Table1[[#This Row],[Professional Tax]]</f>
        <v>7824.1353846153852</v>
      </c>
      <c r="V596" s="1">
        <f>Table1[[#This Row],[Overtime Hours]]*200</f>
        <v>2400</v>
      </c>
      <c r="W596" s="1">
        <f>Table1[[#This Row],[Earned Basic Salary]]+Table1[[#This Row],[HRA]]+Table1[[#This Row],[DA]]+Table1[[#This Row],[Overtime Pay]]</f>
        <v>84994.800000000017</v>
      </c>
      <c r="X596" s="1">
        <f>Table1[[#This Row],[Gross Salary]]-Table1[[#This Row],[Total Deduction]]</f>
        <v>77170.664615384638</v>
      </c>
      <c r="Y596" t="s">
        <v>37</v>
      </c>
      <c r="Z596" t="s">
        <v>48</v>
      </c>
      <c r="AA596" t="s">
        <v>2565</v>
      </c>
      <c r="AB596" t="s">
        <v>2566</v>
      </c>
    </row>
    <row r="597" spans="1:28" x14ac:dyDescent="0.3">
      <c r="A597" t="s">
        <v>2567</v>
      </c>
      <c r="B597" t="s">
        <v>797</v>
      </c>
      <c r="C597">
        <v>32</v>
      </c>
      <c r="D597" t="s">
        <v>44</v>
      </c>
      <c r="E597" t="s">
        <v>62</v>
      </c>
      <c r="F597" t="s">
        <v>55</v>
      </c>
      <c r="G597" t="s">
        <v>2568</v>
      </c>
      <c r="H597" t="s">
        <v>35</v>
      </c>
      <c r="I597" t="s">
        <v>36</v>
      </c>
      <c r="J597">
        <v>26</v>
      </c>
      <c r="K597">
        <v>23</v>
      </c>
      <c r="L597">
        <f t="shared" si="27"/>
        <v>3</v>
      </c>
      <c r="M597">
        <v>1</v>
      </c>
      <c r="N597">
        <v>73138</v>
      </c>
      <c r="O597" s="1">
        <f t="shared" si="28"/>
        <v>2813</v>
      </c>
      <c r="P597" s="1">
        <f t="shared" si="29"/>
        <v>64699</v>
      </c>
      <c r="Q597" s="1">
        <f>Table1[[#This Row],[Earned Basic Salary]]*20%</f>
        <v>12939.800000000001</v>
      </c>
      <c r="R597" s="1">
        <f>Table1[[#This Row],[Earned Basic Salary]]*10%</f>
        <v>6469.9000000000005</v>
      </c>
      <c r="S597" s="1">
        <f>Table1[[#This Row],[Earned Basic Salary]]*12%</f>
        <v>7763.88</v>
      </c>
      <c r="T597" s="1">
        <f>200</f>
        <v>200</v>
      </c>
      <c r="U597" s="1">
        <f>Table1[[#This Row],[PF]]+Table1[[#This Row],[Professional Tax]]</f>
        <v>7963.88</v>
      </c>
      <c r="V597" s="1">
        <f>Table1[[#This Row],[Overtime Hours]]*200</f>
        <v>200</v>
      </c>
      <c r="W597" s="1">
        <f>Table1[[#This Row],[Earned Basic Salary]]+Table1[[#This Row],[HRA]]+Table1[[#This Row],[DA]]+Table1[[#This Row],[Overtime Pay]]</f>
        <v>84308.7</v>
      </c>
      <c r="X597" s="1">
        <f>Table1[[#This Row],[Gross Salary]]-Table1[[#This Row],[Total Deduction]]</f>
        <v>76344.819999999992</v>
      </c>
      <c r="Y597" t="s">
        <v>37</v>
      </c>
      <c r="Z597" t="s">
        <v>48</v>
      </c>
      <c r="AA597" t="s">
        <v>2569</v>
      </c>
      <c r="AB597" t="s">
        <v>2570</v>
      </c>
    </row>
    <row r="598" spans="1:28" x14ac:dyDescent="0.3">
      <c r="A598" t="s">
        <v>2571</v>
      </c>
      <c r="B598" t="s">
        <v>607</v>
      </c>
      <c r="C598">
        <v>44</v>
      </c>
      <c r="D598" t="s">
        <v>75</v>
      </c>
      <c r="E598" t="s">
        <v>32</v>
      </c>
      <c r="F598" t="s">
        <v>33</v>
      </c>
      <c r="G598" t="s">
        <v>2572</v>
      </c>
      <c r="H598" t="s">
        <v>35</v>
      </c>
      <c r="I598" t="s">
        <v>36</v>
      </c>
      <c r="J598">
        <v>26</v>
      </c>
      <c r="K598">
        <v>24</v>
      </c>
      <c r="L598">
        <f t="shared" si="27"/>
        <v>2</v>
      </c>
      <c r="M598">
        <v>16</v>
      </c>
      <c r="N598">
        <v>23653</v>
      </c>
      <c r="O598" s="1">
        <f t="shared" si="28"/>
        <v>909.73076923076928</v>
      </c>
      <c r="P598" s="1">
        <f t="shared" si="29"/>
        <v>21833.538461538461</v>
      </c>
      <c r="Q598" s="1">
        <f>Table1[[#This Row],[Earned Basic Salary]]*20%</f>
        <v>4366.707692307692</v>
      </c>
      <c r="R598" s="1">
        <f>Table1[[#This Row],[Earned Basic Salary]]*10%</f>
        <v>2183.353846153846</v>
      </c>
      <c r="S598" s="1">
        <f>Table1[[#This Row],[Earned Basic Salary]]*12%</f>
        <v>2620.0246153846151</v>
      </c>
      <c r="T598" s="1">
        <f>200</f>
        <v>200</v>
      </c>
      <c r="U598" s="1">
        <f>Table1[[#This Row],[PF]]+Table1[[#This Row],[Professional Tax]]</f>
        <v>2820.0246153846151</v>
      </c>
      <c r="V598" s="1">
        <f>Table1[[#This Row],[Overtime Hours]]*200</f>
        <v>3200</v>
      </c>
      <c r="W598" s="1">
        <f>Table1[[#This Row],[Earned Basic Salary]]+Table1[[#This Row],[HRA]]+Table1[[#This Row],[DA]]+Table1[[#This Row],[Overtime Pay]]</f>
        <v>31583.599999999999</v>
      </c>
      <c r="X598" s="1">
        <f>Table1[[#This Row],[Gross Salary]]-Table1[[#This Row],[Total Deduction]]</f>
        <v>28763.575384615382</v>
      </c>
      <c r="Y598" t="s">
        <v>37</v>
      </c>
      <c r="Z598" t="s">
        <v>106</v>
      </c>
      <c r="AA598" t="s">
        <v>2573</v>
      </c>
      <c r="AB598" t="s">
        <v>2574</v>
      </c>
    </row>
    <row r="599" spans="1:28" x14ac:dyDescent="0.3">
      <c r="A599" t="s">
        <v>2575</v>
      </c>
      <c r="B599" t="s">
        <v>324</v>
      </c>
      <c r="C599">
        <v>29</v>
      </c>
      <c r="D599" t="s">
        <v>61</v>
      </c>
      <c r="E599" t="s">
        <v>32</v>
      </c>
      <c r="F599" t="s">
        <v>33</v>
      </c>
      <c r="G599" t="s">
        <v>2576</v>
      </c>
      <c r="H599" t="s">
        <v>35</v>
      </c>
      <c r="I599" t="s">
        <v>36</v>
      </c>
      <c r="J599">
        <v>26</v>
      </c>
      <c r="K599">
        <v>24</v>
      </c>
      <c r="L599">
        <f t="shared" si="27"/>
        <v>2</v>
      </c>
      <c r="M599">
        <v>11</v>
      </c>
      <c r="N599">
        <v>20881</v>
      </c>
      <c r="O599" s="1">
        <f t="shared" si="28"/>
        <v>803.11538461538464</v>
      </c>
      <c r="P599" s="1">
        <f t="shared" si="29"/>
        <v>19274.76923076923</v>
      </c>
      <c r="Q599" s="1">
        <f>Table1[[#This Row],[Earned Basic Salary]]*20%</f>
        <v>3854.9538461538464</v>
      </c>
      <c r="R599" s="1">
        <f>Table1[[#This Row],[Earned Basic Salary]]*10%</f>
        <v>1927.4769230769232</v>
      </c>
      <c r="S599" s="1">
        <f>Table1[[#This Row],[Earned Basic Salary]]*12%</f>
        <v>2312.9723076923074</v>
      </c>
      <c r="T599" s="1">
        <f>200</f>
        <v>200</v>
      </c>
      <c r="U599" s="1">
        <f>Table1[[#This Row],[PF]]+Table1[[#This Row],[Professional Tax]]</f>
        <v>2512.9723076923074</v>
      </c>
      <c r="V599" s="1">
        <f>Table1[[#This Row],[Overtime Hours]]*200</f>
        <v>2200</v>
      </c>
      <c r="W599" s="1">
        <f>Table1[[#This Row],[Earned Basic Salary]]+Table1[[#This Row],[HRA]]+Table1[[#This Row],[DA]]+Table1[[#This Row],[Overtime Pay]]</f>
        <v>27257.200000000001</v>
      </c>
      <c r="X599" s="1">
        <f>Table1[[#This Row],[Gross Salary]]-Table1[[#This Row],[Total Deduction]]</f>
        <v>24744.227692307693</v>
      </c>
      <c r="Y599" t="s">
        <v>37</v>
      </c>
      <c r="Z599" t="s">
        <v>48</v>
      </c>
      <c r="AA599" t="s">
        <v>2577</v>
      </c>
      <c r="AB599" t="s">
        <v>2578</v>
      </c>
    </row>
    <row r="600" spans="1:28" x14ac:dyDescent="0.3">
      <c r="A600" t="s">
        <v>2579</v>
      </c>
      <c r="B600" t="s">
        <v>120</v>
      </c>
      <c r="C600">
        <v>42</v>
      </c>
      <c r="D600" t="s">
        <v>31</v>
      </c>
      <c r="E600" t="s">
        <v>62</v>
      </c>
      <c r="F600" t="s">
        <v>83</v>
      </c>
      <c r="G600" t="s">
        <v>2580</v>
      </c>
      <c r="H600" t="s">
        <v>35</v>
      </c>
      <c r="I600" t="s">
        <v>36</v>
      </c>
      <c r="J600">
        <v>26</v>
      </c>
      <c r="K600">
        <v>22</v>
      </c>
      <c r="L600">
        <f t="shared" si="27"/>
        <v>4</v>
      </c>
      <c r="M600">
        <v>12</v>
      </c>
      <c r="N600">
        <v>74918</v>
      </c>
      <c r="O600" s="1">
        <f t="shared" si="28"/>
        <v>2881.4615384615386</v>
      </c>
      <c r="P600" s="1">
        <f t="shared" si="29"/>
        <v>63392.153846153851</v>
      </c>
      <c r="Q600" s="1">
        <f>Table1[[#This Row],[Earned Basic Salary]]*20%</f>
        <v>12678.43076923077</v>
      </c>
      <c r="R600" s="1">
        <f>Table1[[#This Row],[Earned Basic Salary]]*10%</f>
        <v>6339.2153846153851</v>
      </c>
      <c r="S600" s="1">
        <f>Table1[[#This Row],[Earned Basic Salary]]*12%</f>
        <v>7607.0584615384614</v>
      </c>
      <c r="T600" s="1">
        <f>200</f>
        <v>200</v>
      </c>
      <c r="U600" s="1">
        <f>Table1[[#This Row],[PF]]+Table1[[#This Row],[Professional Tax]]</f>
        <v>7807.0584615384614</v>
      </c>
      <c r="V600" s="1">
        <f>Table1[[#This Row],[Overtime Hours]]*200</f>
        <v>2400</v>
      </c>
      <c r="W600" s="1">
        <f>Table1[[#This Row],[Earned Basic Salary]]+Table1[[#This Row],[HRA]]+Table1[[#This Row],[DA]]+Table1[[#This Row],[Overtime Pay]]</f>
        <v>84809.8</v>
      </c>
      <c r="X600" s="1">
        <f>Table1[[#This Row],[Gross Salary]]-Table1[[#This Row],[Total Deduction]]</f>
        <v>77002.741538461545</v>
      </c>
      <c r="Y600" t="s">
        <v>37</v>
      </c>
      <c r="Z600" t="s">
        <v>95</v>
      </c>
      <c r="AA600" t="s">
        <v>2581</v>
      </c>
      <c r="AB600" t="s">
        <v>2582</v>
      </c>
    </row>
    <row r="601" spans="1:28" x14ac:dyDescent="0.3">
      <c r="A601" t="s">
        <v>2583</v>
      </c>
      <c r="B601" t="s">
        <v>919</v>
      </c>
      <c r="C601">
        <v>34</v>
      </c>
      <c r="D601" t="s">
        <v>44</v>
      </c>
      <c r="E601" t="s">
        <v>62</v>
      </c>
      <c r="F601" t="s">
        <v>55</v>
      </c>
      <c r="G601" t="s">
        <v>2584</v>
      </c>
      <c r="H601" t="s">
        <v>35</v>
      </c>
      <c r="I601" t="s">
        <v>36</v>
      </c>
      <c r="J601">
        <v>26</v>
      </c>
      <c r="K601">
        <v>22</v>
      </c>
      <c r="L601">
        <f t="shared" si="27"/>
        <v>4</v>
      </c>
      <c r="M601">
        <v>7</v>
      </c>
      <c r="N601">
        <v>50580</v>
      </c>
      <c r="O601" s="1">
        <f t="shared" si="28"/>
        <v>1945.3846153846155</v>
      </c>
      <c r="P601" s="1">
        <f t="shared" si="29"/>
        <v>42798.461538461539</v>
      </c>
      <c r="Q601" s="1">
        <f>Table1[[#This Row],[Earned Basic Salary]]*20%</f>
        <v>8559.6923076923085</v>
      </c>
      <c r="R601" s="1">
        <f>Table1[[#This Row],[Earned Basic Salary]]*10%</f>
        <v>4279.8461538461543</v>
      </c>
      <c r="S601" s="1">
        <f>Table1[[#This Row],[Earned Basic Salary]]*12%</f>
        <v>5135.8153846153846</v>
      </c>
      <c r="T601" s="1">
        <f>200</f>
        <v>200</v>
      </c>
      <c r="U601" s="1">
        <f>Table1[[#This Row],[PF]]+Table1[[#This Row],[Professional Tax]]</f>
        <v>5335.8153846153846</v>
      </c>
      <c r="V601" s="1">
        <f>Table1[[#This Row],[Overtime Hours]]*200</f>
        <v>1400</v>
      </c>
      <c r="W601" s="1">
        <f>Table1[[#This Row],[Earned Basic Salary]]+Table1[[#This Row],[HRA]]+Table1[[#This Row],[DA]]+Table1[[#This Row],[Overtime Pay]]</f>
        <v>57038</v>
      </c>
      <c r="X601" s="1">
        <f>Table1[[#This Row],[Gross Salary]]-Table1[[#This Row],[Total Deduction]]</f>
        <v>51702.184615384613</v>
      </c>
      <c r="Y601" t="s">
        <v>37</v>
      </c>
      <c r="Z601" t="s">
        <v>106</v>
      </c>
      <c r="AA601" t="s">
        <v>2585</v>
      </c>
      <c r="AB601" t="s">
        <v>2586</v>
      </c>
    </row>
    <row r="602" spans="1:28" x14ac:dyDescent="0.3">
      <c r="A602" t="s">
        <v>2587</v>
      </c>
      <c r="B602" t="s">
        <v>919</v>
      </c>
      <c r="C602">
        <v>48</v>
      </c>
      <c r="D602" t="s">
        <v>31</v>
      </c>
      <c r="E602" t="s">
        <v>45</v>
      </c>
      <c r="F602" t="s">
        <v>89</v>
      </c>
      <c r="G602" t="s">
        <v>2588</v>
      </c>
      <c r="H602" t="s">
        <v>35</v>
      </c>
      <c r="I602" t="s">
        <v>36</v>
      </c>
      <c r="J602">
        <v>26</v>
      </c>
      <c r="K602">
        <v>24</v>
      </c>
      <c r="L602">
        <f t="shared" si="27"/>
        <v>2</v>
      </c>
      <c r="M602">
        <v>17</v>
      </c>
      <c r="N602">
        <v>67539</v>
      </c>
      <c r="O602" s="1">
        <f t="shared" si="28"/>
        <v>2597.6538461538462</v>
      </c>
      <c r="P602" s="1">
        <f t="shared" si="29"/>
        <v>62343.692307692312</v>
      </c>
      <c r="Q602" s="1">
        <f>Table1[[#This Row],[Earned Basic Salary]]*20%</f>
        <v>12468.738461538464</v>
      </c>
      <c r="R602" s="1">
        <f>Table1[[#This Row],[Earned Basic Salary]]*10%</f>
        <v>6234.3692307692318</v>
      </c>
      <c r="S602" s="1">
        <f>Table1[[#This Row],[Earned Basic Salary]]*12%</f>
        <v>7481.2430769230768</v>
      </c>
      <c r="T602" s="1">
        <f>200</f>
        <v>200</v>
      </c>
      <c r="U602" s="1">
        <f>Table1[[#This Row],[PF]]+Table1[[#This Row],[Professional Tax]]</f>
        <v>7681.2430769230768</v>
      </c>
      <c r="V602" s="1">
        <f>Table1[[#This Row],[Overtime Hours]]*200</f>
        <v>3400</v>
      </c>
      <c r="W602" s="1">
        <f>Table1[[#This Row],[Earned Basic Salary]]+Table1[[#This Row],[HRA]]+Table1[[#This Row],[DA]]+Table1[[#This Row],[Overtime Pay]]</f>
        <v>84446.8</v>
      </c>
      <c r="X602" s="1">
        <f>Table1[[#This Row],[Gross Salary]]-Table1[[#This Row],[Total Deduction]]</f>
        <v>76765.556923076932</v>
      </c>
      <c r="Y602" t="s">
        <v>37</v>
      </c>
      <c r="Z602" t="s">
        <v>48</v>
      </c>
      <c r="AA602" t="s">
        <v>2589</v>
      </c>
      <c r="AB602" t="s">
        <v>2590</v>
      </c>
    </row>
    <row r="603" spans="1:28" x14ac:dyDescent="0.3">
      <c r="A603" t="s">
        <v>2591</v>
      </c>
      <c r="B603" t="s">
        <v>1072</v>
      </c>
      <c r="C603">
        <v>24</v>
      </c>
      <c r="D603" t="s">
        <v>127</v>
      </c>
      <c r="E603" t="s">
        <v>32</v>
      </c>
      <c r="F603" t="s">
        <v>83</v>
      </c>
      <c r="G603" t="s">
        <v>2592</v>
      </c>
      <c r="H603" t="s">
        <v>35</v>
      </c>
      <c r="I603" t="s">
        <v>36</v>
      </c>
      <c r="J603">
        <v>26</v>
      </c>
      <c r="K603">
        <v>21</v>
      </c>
      <c r="L603">
        <f t="shared" si="27"/>
        <v>5</v>
      </c>
      <c r="M603">
        <v>2</v>
      </c>
      <c r="N603">
        <v>66309</v>
      </c>
      <c r="O603" s="1">
        <f t="shared" si="28"/>
        <v>2550.3461538461538</v>
      </c>
      <c r="P603" s="1">
        <f t="shared" si="29"/>
        <v>53557.269230769227</v>
      </c>
      <c r="Q603" s="1">
        <f>Table1[[#This Row],[Earned Basic Salary]]*20%</f>
        <v>10711.453846153847</v>
      </c>
      <c r="R603" s="1">
        <f>Table1[[#This Row],[Earned Basic Salary]]*10%</f>
        <v>5355.7269230769234</v>
      </c>
      <c r="S603" s="1">
        <f>Table1[[#This Row],[Earned Basic Salary]]*12%</f>
        <v>6426.872307692307</v>
      </c>
      <c r="T603" s="1">
        <f>200</f>
        <v>200</v>
      </c>
      <c r="U603" s="1">
        <f>Table1[[#This Row],[PF]]+Table1[[#This Row],[Professional Tax]]</f>
        <v>6626.872307692307</v>
      </c>
      <c r="V603" s="1">
        <f>Table1[[#This Row],[Overtime Hours]]*200</f>
        <v>400</v>
      </c>
      <c r="W603" s="1">
        <f>Table1[[#This Row],[Earned Basic Salary]]+Table1[[#This Row],[HRA]]+Table1[[#This Row],[DA]]+Table1[[#This Row],[Overtime Pay]]</f>
        <v>70024.45</v>
      </c>
      <c r="X603" s="1">
        <f>Table1[[#This Row],[Gross Salary]]-Table1[[#This Row],[Total Deduction]]</f>
        <v>63397.577692307692</v>
      </c>
      <c r="Y603" t="s">
        <v>37</v>
      </c>
      <c r="Z603" t="s">
        <v>95</v>
      </c>
      <c r="AA603" t="s">
        <v>2593</v>
      </c>
      <c r="AB603" t="s">
        <v>2594</v>
      </c>
    </row>
    <row r="604" spans="1:28" x14ac:dyDescent="0.3">
      <c r="A604" t="s">
        <v>2595</v>
      </c>
      <c r="B604" t="s">
        <v>979</v>
      </c>
      <c r="C604">
        <v>31</v>
      </c>
      <c r="D604" t="s">
        <v>81</v>
      </c>
      <c r="E604" t="s">
        <v>45</v>
      </c>
      <c r="F604" t="s">
        <v>46</v>
      </c>
      <c r="G604" t="s">
        <v>2596</v>
      </c>
      <c r="H604" t="s">
        <v>35</v>
      </c>
      <c r="I604" t="s">
        <v>36</v>
      </c>
      <c r="J604">
        <v>26</v>
      </c>
      <c r="K604">
        <v>23</v>
      </c>
      <c r="L604">
        <f t="shared" si="27"/>
        <v>3</v>
      </c>
      <c r="M604">
        <v>10</v>
      </c>
      <c r="N604">
        <v>44362</v>
      </c>
      <c r="O604" s="1">
        <f t="shared" si="28"/>
        <v>1706.2307692307693</v>
      </c>
      <c r="P604" s="1">
        <f t="shared" si="29"/>
        <v>39243.307692307695</v>
      </c>
      <c r="Q604" s="1">
        <f>Table1[[#This Row],[Earned Basic Salary]]*20%</f>
        <v>7848.6615384615397</v>
      </c>
      <c r="R604" s="1">
        <f>Table1[[#This Row],[Earned Basic Salary]]*10%</f>
        <v>3924.3307692307699</v>
      </c>
      <c r="S604" s="1">
        <f>Table1[[#This Row],[Earned Basic Salary]]*12%</f>
        <v>4709.1969230769237</v>
      </c>
      <c r="T604" s="1">
        <f>200</f>
        <v>200</v>
      </c>
      <c r="U604" s="1">
        <f>Table1[[#This Row],[PF]]+Table1[[#This Row],[Professional Tax]]</f>
        <v>4909.1969230769237</v>
      </c>
      <c r="V604" s="1">
        <f>Table1[[#This Row],[Overtime Hours]]*200</f>
        <v>2000</v>
      </c>
      <c r="W604" s="1">
        <f>Table1[[#This Row],[Earned Basic Salary]]+Table1[[#This Row],[HRA]]+Table1[[#This Row],[DA]]+Table1[[#This Row],[Overtime Pay]]</f>
        <v>53016.3</v>
      </c>
      <c r="X604" s="1">
        <f>Table1[[#This Row],[Gross Salary]]-Table1[[#This Row],[Total Deduction]]</f>
        <v>48107.103076923078</v>
      </c>
      <c r="Y604" t="s">
        <v>37</v>
      </c>
      <c r="Z604" t="s">
        <v>106</v>
      </c>
      <c r="AA604" t="s">
        <v>2597</v>
      </c>
      <c r="AB604" t="s">
        <v>2598</v>
      </c>
    </row>
    <row r="605" spans="1:28" x14ac:dyDescent="0.3">
      <c r="A605" t="s">
        <v>2599</v>
      </c>
      <c r="B605" t="s">
        <v>231</v>
      </c>
      <c r="C605">
        <v>30</v>
      </c>
      <c r="D605" t="s">
        <v>44</v>
      </c>
      <c r="E605" t="s">
        <v>82</v>
      </c>
      <c r="F605" t="s">
        <v>83</v>
      </c>
      <c r="G605" t="s">
        <v>1200</v>
      </c>
      <c r="H605" t="s">
        <v>35</v>
      </c>
      <c r="I605" t="s">
        <v>36</v>
      </c>
      <c r="J605">
        <v>26</v>
      </c>
      <c r="K605">
        <v>25</v>
      </c>
      <c r="L605">
        <f t="shared" si="27"/>
        <v>1</v>
      </c>
      <c r="M605">
        <v>7</v>
      </c>
      <c r="N605">
        <v>48953</v>
      </c>
      <c r="O605" s="1">
        <f t="shared" si="28"/>
        <v>1882.8076923076924</v>
      </c>
      <c r="P605" s="1">
        <f t="shared" si="29"/>
        <v>47070.192307692312</v>
      </c>
      <c r="Q605" s="1">
        <f>Table1[[#This Row],[Earned Basic Salary]]*20%</f>
        <v>9414.0384615384628</v>
      </c>
      <c r="R605" s="1">
        <f>Table1[[#This Row],[Earned Basic Salary]]*10%</f>
        <v>4707.0192307692314</v>
      </c>
      <c r="S605" s="1">
        <f>Table1[[#This Row],[Earned Basic Salary]]*12%</f>
        <v>5648.4230769230771</v>
      </c>
      <c r="T605" s="1">
        <f>200</f>
        <v>200</v>
      </c>
      <c r="U605" s="1">
        <f>Table1[[#This Row],[PF]]+Table1[[#This Row],[Professional Tax]]</f>
        <v>5848.4230769230771</v>
      </c>
      <c r="V605" s="1">
        <f>Table1[[#This Row],[Overtime Hours]]*200</f>
        <v>1400</v>
      </c>
      <c r="W605" s="1">
        <f>Table1[[#This Row],[Earned Basic Salary]]+Table1[[#This Row],[HRA]]+Table1[[#This Row],[DA]]+Table1[[#This Row],[Overtime Pay]]</f>
        <v>62591.250000000007</v>
      </c>
      <c r="X605" s="1">
        <f>Table1[[#This Row],[Gross Salary]]-Table1[[#This Row],[Total Deduction]]</f>
        <v>56742.826923076929</v>
      </c>
      <c r="Y605" t="s">
        <v>37</v>
      </c>
      <c r="Z605" t="s">
        <v>48</v>
      </c>
      <c r="AA605" t="s">
        <v>2600</v>
      </c>
      <c r="AB605" t="s">
        <v>2601</v>
      </c>
    </row>
    <row r="606" spans="1:28" x14ac:dyDescent="0.3">
      <c r="A606" t="s">
        <v>2602</v>
      </c>
      <c r="B606" t="s">
        <v>1452</v>
      </c>
      <c r="C606">
        <v>54</v>
      </c>
      <c r="D606" t="s">
        <v>53</v>
      </c>
      <c r="E606" t="s">
        <v>54</v>
      </c>
      <c r="F606" t="s">
        <v>55</v>
      </c>
      <c r="G606" t="s">
        <v>2603</v>
      </c>
      <c r="H606" t="s">
        <v>35</v>
      </c>
      <c r="I606" t="s">
        <v>36</v>
      </c>
      <c r="J606">
        <v>26</v>
      </c>
      <c r="K606">
        <v>23</v>
      </c>
      <c r="L606">
        <f t="shared" si="27"/>
        <v>3</v>
      </c>
      <c r="M606">
        <v>4</v>
      </c>
      <c r="N606">
        <v>31670</v>
      </c>
      <c r="O606" s="1">
        <f t="shared" si="28"/>
        <v>1218.0769230769231</v>
      </c>
      <c r="P606" s="1">
        <f t="shared" si="29"/>
        <v>28015.76923076923</v>
      </c>
      <c r="Q606" s="1">
        <f>Table1[[#This Row],[Earned Basic Salary]]*20%</f>
        <v>5603.1538461538466</v>
      </c>
      <c r="R606" s="1">
        <f>Table1[[#This Row],[Earned Basic Salary]]*10%</f>
        <v>2801.5769230769233</v>
      </c>
      <c r="S606" s="1">
        <f>Table1[[#This Row],[Earned Basic Salary]]*12%</f>
        <v>3361.8923076923074</v>
      </c>
      <c r="T606" s="1">
        <f>200</f>
        <v>200</v>
      </c>
      <c r="U606" s="1">
        <f>Table1[[#This Row],[PF]]+Table1[[#This Row],[Professional Tax]]</f>
        <v>3561.8923076923074</v>
      </c>
      <c r="V606" s="1">
        <f>Table1[[#This Row],[Overtime Hours]]*200</f>
        <v>800</v>
      </c>
      <c r="W606" s="1">
        <f>Table1[[#This Row],[Earned Basic Salary]]+Table1[[#This Row],[HRA]]+Table1[[#This Row],[DA]]+Table1[[#This Row],[Overtime Pay]]</f>
        <v>37220.5</v>
      </c>
      <c r="X606" s="1">
        <f>Table1[[#This Row],[Gross Salary]]-Table1[[#This Row],[Total Deduction]]</f>
        <v>33658.607692307691</v>
      </c>
      <c r="Y606" t="s">
        <v>37</v>
      </c>
      <c r="Z606" t="s">
        <v>38</v>
      </c>
      <c r="AA606" t="s">
        <v>2604</v>
      </c>
      <c r="AB606" t="s">
        <v>2605</v>
      </c>
    </row>
    <row r="607" spans="1:28" x14ac:dyDescent="0.3">
      <c r="A607" t="s">
        <v>2606</v>
      </c>
      <c r="B607" t="s">
        <v>607</v>
      </c>
      <c r="C607">
        <v>29</v>
      </c>
      <c r="D607" t="s">
        <v>31</v>
      </c>
      <c r="E607" t="s">
        <v>32</v>
      </c>
      <c r="F607" t="s">
        <v>69</v>
      </c>
      <c r="G607" t="s">
        <v>2607</v>
      </c>
      <c r="H607" t="s">
        <v>35</v>
      </c>
      <c r="I607" t="s">
        <v>36</v>
      </c>
      <c r="J607">
        <v>26</v>
      </c>
      <c r="K607">
        <v>23</v>
      </c>
      <c r="L607">
        <f t="shared" si="27"/>
        <v>3</v>
      </c>
      <c r="M607">
        <v>11</v>
      </c>
      <c r="N607">
        <v>77166</v>
      </c>
      <c r="O607" s="1">
        <f t="shared" si="28"/>
        <v>2967.9230769230771</v>
      </c>
      <c r="P607" s="1">
        <f t="shared" si="29"/>
        <v>68262.23076923078</v>
      </c>
      <c r="Q607" s="1">
        <f>Table1[[#This Row],[Earned Basic Salary]]*20%</f>
        <v>13652.446153846156</v>
      </c>
      <c r="R607" s="1">
        <f>Table1[[#This Row],[Earned Basic Salary]]*10%</f>
        <v>6826.2230769230782</v>
      </c>
      <c r="S607" s="1">
        <f>Table1[[#This Row],[Earned Basic Salary]]*12%</f>
        <v>8191.4676923076931</v>
      </c>
      <c r="T607" s="1">
        <f>200</f>
        <v>200</v>
      </c>
      <c r="U607" s="1">
        <f>Table1[[#This Row],[PF]]+Table1[[#This Row],[Professional Tax]]</f>
        <v>8391.4676923076931</v>
      </c>
      <c r="V607" s="1">
        <f>Table1[[#This Row],[Overtime Hours]]*200</f>
        <v>2200</v>
      </c>
      <c r="W607" s="1">
        <f>Table1[[#This Row],[Earned Basic Salary]]+Table1[[#This Row],[HRA]]+Table1[[#This Row],[DA]]+Table1[[#This Row],[Overtime Pay]]</f>
        <v>90940.900000000023</v>
      </c>
      <c r="X607" s="1">
        <f>Table1[[#This Row],[Gross Salary]]-Table1[[#This Row],[Total Deduction]]</f>
        <v>82549.432307692332</v>
      </c>
      <c r="Y607" t="s">
        <v>37</v>
      </c>
      <c r="Z607" t="s">
        <v>106</v>
      </c>
      <c r="AA607" t="s">
        <v>2608</v>
      </c>
      <c r="AB607" t="s">
        <v>2609</v>
      </c>
    </row>
    <row r="608" spans="1:28" x14ac:dyDescent="0.3">
      <c r="A608" t="s">
        <v>2610</v>
      </c>
      <c r="B608" t="s">
        <v>1140</v>
      </c>
      <c r="C608">
        <v>50</v>
      </c>
      <c r="D608" t="s">
        <v>53</v>
      </c>
      <c r="E608" t="s">
        <v>32</v>
      </c>
      <c r="F608" t="s">
        <v>69</v>
      </c>
      <c r="G608" t="s">
        <v>2611</v>
      </c>
      <c r="H608" t="s">
        <v>35</v>
      </c>
      <c r="I608" t="s">
        <v>36</v>
      </c>
      <c r="J608">
        <v>26</v>
      </c>
      <c r="K608">
        <v>22</v>
      </c>
      <c r="L608">
        <f t="shared" si="27"/>
        <v>4</v>
      </c>
      <c r="M608">
        <v>4</v>
      </c>
      <c r="N608">
        <v>37581</v>
      </c>
      <c r="O608" s="1">
        <f t="shared" si="28"/>
        <v>1445.4230769230769</v>
      </c>
      <c r="P608" s="1">
        <f t="shared" si="29"/>
        <v>31799.307692307691</v>
      </c>
      <c r="Q608" s="1">
        <f>Table1[[#This Row],[Earned Basic Salary]]*20%</f>
        <v>6359.8615384615387</v>
      </c>
      <c r="R608" s="1">
        <f>Table1[[#This Row],[Earned Basic Salary]]*10%</f>
        <v>3179.9307692307693</v>
      </c>
      <c r="S608" s="1">
        <f>Table1[[#This Row],[Earned Basic Salary]]*12%</f>
        <v>3815.916923076923</v>
      </c>
      <c r="T608" s="1">
        <f>200</f>
        <v>200</v>
      </c>
      <c r="U608" s="1">
        <f>Table1[[#This Row],[PF]]+Table1[[#This Row],[Professional Tax]]</f>
        <v>4015.916923076923</v>
      </c>
      <c r="V608" s="1">
        <f>Table1[[#This Row],[Overtime Hours]]*200</f>
        <v>800</v>
      </c>
      <c r="W608" s="1">
        <f>Table1[[#This Row],[Earned Basic Salary]]+Table1[[#This Row],[HRA]]+Table1[[#This Row],[DA]]+Table1[[#This Row],[Overtime Pay]]</f>
        <v>42139.1</v>
      </c>
      <c r="X608" s="1">
        <f>Table1[[#This Row],[Gross Salary]]-Table1[[#This Row],[Total Deduction]]</f>
        <v>38123.183076923073</v>
      </c>
      <c r="Y608" t="s">
        <v>37</v>
      </c>
      <c r="Z608" t="s">
        <v>38</v>
      </c>
      <c r="AA608" t="s">
        <v>2612</v>
      </c>
      <c r="AB608" t="s">
        <v>2613</v>
      </c>
    </row>
    <row r="609" spans="1:28" x14ac:dyDescent="0.3">
      <c r="A609" t="s">
        <v>2614</v>
      </c>
      <c r="B609" t="s">
        <v>126</v>
      </c>
      <c r="C609">
        <v>41</v>
      </c>
      <c r="D609" t="s">
        <v>61</v>
      </c>
      <c r="E609" t="s">
        <v>54</v>
      </c>
      <c r="F609" t="s">
        <v>33</v>
      </c>
      <c r="G609" t="s">
        <v>2615</v>
      </c>
      <c r="H609" t="s">
        <v>35</v>
      </c>
      <c r="I609" t="s">
        <v>36</v>
      </c>
      <c r="J609">
        <v>26</v>
      </c>
      <c r="K609">
        <v>22</v>
      </c>
      <c r="L609">
        <f t="shared" si="27"/>
        <v>4</v>
      </c>
      <c r="M609">
        <v>15</v>
      </c>
      <c r="N609">
        <v>29190</v>
      </c>
      <c r="O609" s="1">
        <f t="shared" si="28"/>
        <v>1122.6923076923076</v>
      </c>
      <c r="P609" s="1">
        <f t="shared" si="29"/>
        <v>24699.230769230766</v>
      </c>
      <c r="Q609" s="1">
        <f>Table1[[#This Row],[Earned Basic Salary]]*20%</f>
        <v>4939.8461538461534</v>
      </c>
      <c r="R609" s="1">
        <f>Table1[[#This Row],[Earned Basic Salary]]*10%</f>
        <v>2469.9230769230767</v>
      </c>
      <c r="S609" s="1">
        <f>Table1[[#This Row],[Earned Basic Salary]]*12%</f>
        <v>2963.9076923076918</v>
      </c>
      <c r="T609" s="1">
        <f>200</f>
        <v>200</v>
      </c>
      <c r="U609" s="1">
        <f>Table1[[#This Row],[PF]]+Table1[[#This Row],[Professional Tax]]</f>
        <v>3163.9076923076918</v>
      </c>
      <c r="V609" s="1">
        <f>Table1[[#This Row],[Overtime Hours]]*200</f>
        <v>3000</v>
      </c>
      <c r="W609" s="1">
        <f>Table1[[#This Row],[Earned Basic Salary]]+Table1[[#This Row],[HRA]]+Table1[[#This Row],[DA]]+Table1[[#This Row],[Overtime Pay]]</f>
        <v>35109</v>
      </c>
      <c r="X609" s="1">
        <f>Table1[[#This Row],[Gross Salary]]-Table1[[#This Row],[Total Deduction]]</f>
        <v>31945.092307692306</v>
      </c>
      <c r="Y609" t="s">
        <v>37</v>
      </c>
      <c r="Z609" t="s">
        <v>106</v>
      </c>
      <c r="AA609" t="s">
        <v>2616</v>
      </c>
      <c r="AB609" t="s">
        <v>2617</v>
      </c>
    </row>
    <row r="610" spans="1:28" x14ac:dyDescent="0.3">
      <c r="A610" t="s">
        <v>2618</v>
      </c>
      <c r="B610" t="s">
        <v>549</v>
      </c>
      <c r="C610">
        <v>29</v>
      </c>
      <c r="D610" t="s">
        <v>81</v>
      </c>
      <c r="E610" t="s">
        <v>45</v>
      </c>
      <c r="F610" t="s">
        <v>55</v>
      </c>
      <c r="G610" t="s">
        <v>2619</v>
      </c>
      <c r="H610" t="s">
        <v>35</v>
      </c>
      <c r="I610" t="s">
        <v>36</v>
      </c>
      <c r="J610">
        <v>26</v>
      </c>
      <c r="K610">
        <v>24</v>
      </c>
      <c r="L610">
        <f t="shared" si="27"/>
        <v>2</v>
      </c>
      <c r="M610">
        <v>19</v>
      </c>
      <c r="N610">
        <v>41611</v>
      </c>
      <c r="O610" s="1">
        <f t="shared" si="28"/>
        <v>1600.4230769230769</v>
      </c>
      <c r="P610" s="1">
        <f t="shared" si="29"/>
        <v>38410.153846153844</v>
      </c>
      <c r="Q610" s="1">
        <f>Table1[[#This Row],[Earned Basic Salary]]*20%</f>
        <v>7682.0307692307688</v>
      </c>
      <c r="R610" s="1">
        <f>Table1[[#This Row],[Earned Basic Salary]]*10%</f>
        <v>3841.0153846153844</v>
      </c>
      <c r="S610" s="1">
        <f>Table1[[#This Row],[Earned Basic Salary]]*12%</f>
        <v>4609.2184615384613</v>
      </c>
      <c r="T610" s="1">
        <f>200</f>
        <v>200</v>
      </c>
      <c r="U610" s="1">
        <f>Table1[[#This Row],[PF]]+Table1[[#This Row],[Professional Tax]]</f>
        <v>4809.2184615384613</v>
      </c>
      <c r="V610" s="1">
        <f>Table1[[#This Row],[Overtime Hours]]*200</f>
        <v>3800</v>
      </c>
      <c r="W610" s="1">
        <f>Table1[[#This Row],[Earned Basic Salary]]+Table1[[#This Row],[HRA]]+Table1[[#This Row],[DA]]+Table1[[#This Row],[Overtime Pay]]</f>
        <v>53733.2</v>
      </c>
      <c r="X610" s="1">
        <f>Table1[[#This Row],[Gross Salary]]-Table1[[#This Row],[Total Deduction]]</f>
        <v>48923.981538461536</v>
      </c>
      <c r="Y610" t="s">
        <v>37</v>
      </c>
      <c r="Z610" t="s">
        <v>106</v>
      </c>
      <c r="AA610" t="s">
        <v>2620</v>
      </c>
      <c r="AB610" t="s">
        <v>2621</v>
      </c>
    </row>
    <row r="611" spans="1:28" x14ac:dyDescent="0.3">
      <c r="A611" t="s">
        <v>2622</v>
      </c>
      <c r="B611" t="s">
        <v>265</v>
      </c>
      <c r="C611">
        <v>24</v>
      </c>
      <c r="D611" t="s">
        <v>133</v>
      </c>
      <c r="E611" t="s">
        <v>62</v>
      </c>
      <c r="F611" t="s">
        <v>63</v>
      </c>
      <c r="G611" t="s">
        <v>2623</v>
      </c>
      <c r="H611" t="s">
        <v>35</v>
      </c>
      <c r="I611" t="s">
        <v>36</v>
      </c>
      <c r="J611">
        <v>26</v>
      </c>
      <c r="K611">
        <v>25</v>
      </c>
      <c r="L611">
        <f t="shared" si="27"/>
        <v>1</v>
      </c>
      <c r="M611">
        <v>0</v>
      </c>
      <c r="N611">
        <v>73725</v>
      </c>
      <c r="O611" s="1">
        <f t="shared" si="28"/>
        <v>2835.5769230769229</v>
      </c>
      <c r="P611" s="1">
        <f t="shared" si="29"/>
        <v>70889.423076923078</v>
      </c>
      <c r="Q611" s="1">
        <f>Table1[[#This Row],[Earned Basic Salary]]*20%</f>
        <v>14177.884615384617</v>
      </c>
      <c r="R611" s="1">
        <f>Table1[[#This Row],[Earned Basic Salary]]*10%</f>
        <v>7088.9423076923085</v>
      </c>
      <c r="S611" s="1">
        <f>Table1[[#This Row],[Earned Basic Salary]]*12%</f>
        <v>8506.7307692307695</v>
      </c>
      <c r="T611" s="1">
        <f>200</f>
        <v>200</v>
      </c>
      <c r="U611" s="1">
        <f>Table1[[#This Row],[PF]]+Table1[[#This Row],[Professional Tax]]</f>
        <v>8706.7307692307695</v>
      </c>
      <c r="V611" s="1">
        <f>Table1[[#This Row],[Overtime Hours]]*200</f>
        <v>0</v>
      </c>
      <c r="W611" s="1">
        <f>Table1[[#This Row],[Earned Basic Salary]]+Table1[[#This Row],[HRA]]+Table1[[#This Row],[DA]]+Table1[[#This Row],[Overtime Pay]]</f>
        <v>92156.25</v>
      </c>
      <c r="X611" s="1">
        <f>Table1[[#This Row],[Gross Salary]]-Table1[[#This Row],[Total Deduction]]</f>
        <v>83449.519230769234</v>
      </c>
      <c r="Y611" t="s">
        <v>37</v>
      </c>
      <c r="Z611" t="s">
        <v>106</v>
      </c>
      <c r="AA611" t="s">
        <v>2624</v>
      </c>
      <c r="AB611" t="s">
        <v>2625</v>
      </c>
    </row>
    <row r="612" spans="1:28" x14ac:dyDescent="0.3">
      <c r="A612" t="s">
        <v>2626</v>
      </c>
      <c r="B612" t="s">
        <v>2257</v>
      </c>
      <c r="C612">
        <v>34</v>
      </c>
      <c r="D612" t="s">
        <v>61</v>
      </c>
      <c r="E612" t="s">
        <v>121</v>
      </c>
      <c r="F612" t="s">
        <v>63</v>
      </c>
      <c r="G612" t="s">
        <v>2627</v>
      </c>
      <c r="H612" t="s">
        <v>35</v>
      </c>
      <c r="I612" t="s">
        <v>36</v>
      </c>
      <c r="J612">
        <v>26</v>
      </c>
      <c r="K612">
        <v>24</v>
      </c>
      <c r="L612">
        <f t="shared" si="27"/>
        <v>2</v>
      </c>
      <c r="M612">
        <v>20</v>
      </c>
      <c r="N612">
        <v>73106</v>
      </c>
      <c r="O612" s="1">
        <f t="shared" si="28"/>
        <v>2811.7692307692309</v>
      </c>
      <c r="P612" s="1">
        <f t="shared" si="29"/>
        <v>67482.461538461546</v>
      </c>
      <c r="Q612" s="1">
        <f>Table1[[#This Row],[Earned Basic Salary]]*20%</f>
        <v>13496.49230769231</v>
      </c>
      <c r="R612" s="1">
        <f>Table1[[#This Row],[Earned Basic Salary]]*10%</f>
        <v>6748.2461538461548</v>
      </c>
      <c r="S612" s="1">
        <f>Table1[[#This Row],[Earned Basic Salary]]*12%</f>
        <v>8097.8953846153854</v>
      </c>
      <c r="T612" s="1">
        <f>200</f>
        <v>200</v>
      </c>
      <c r="U612" s="1">
        <f>Table1[[#This Row],[PF]]+Table1[[#This Row],[Professional Tax]]</f>
        <v>8297.8953846153854</v>
      </c>
      <c r="V612" s="1">
        <f>Table1[[#This Row],[Overtime Hours]]*200</f>
        <v>4000</v>
      </c>
      <c r="W612" s="1">
        <f>Table1[[#This Row],[Earned Basic Salary]]+Table1[[#This Row],[HRA]]+Table1[[#This Row],[DA]]+Table1[[#This Row],[Overtime Pay]]</f>
        <v>91727.200000000012</v>
      </c>
      <c r="X612" s="1">
        <f>Table1[[#This Row],[Gross Salary]]-Table1[[#This Row],[Total Deduction]]</f>
        <v>83429.304615384623</v>
      </c>
      <c r="Y612" t="s">
        <v>37</v>
      </c>
      <c r="Z612" t="s">
        <v>48</v>
      </c>
      <c r="AA612" t="s">
        <v>2628</v>
      </c>
      <c r="AB612" t="s">
        <v>2629</v>
      </c>
    </row>
    <row r="613" spans="1:28" x14ac:dyDescent="0.3">
      <c r="A613" t="s">
        <v>2630</v>
      </c>
      <c r="B613" t="s">
        <v>415</v>
      </c>
      <c r="C613">
        <v>33</v>
      </c>
      <c r="D613" t="s">
        <v>75</v>
      </c>
      <c r="E613" t="s">
        <v>54</v>
      </c>
      <c r="F613" t="s">
        <v>69</v>
      </c>
      <c r="G613" t="s">
        <v>2631</v>
      </c>
      <c r="H613" t="s">
        <v>35</v>
      </c>
      <c r="I613" t="s">
        <v>36</v>
      </c>
      <c r="J613">
        <v>26</v>
      </c>
      <c r="K613">
        <v>22</v>
      </c>
      <c r="L613">
        <f t="shared" si="27"/>
        <v>4</v>
      </c>
      <c r="M613">
        <v>13</v>
      </c>
      <c r="N613">
        <v>22498</v>
      </c>
      <c r="O613" s="1">
        <f t="shared" si="28"/>
        <v>865.30769230769226</v>
      </c>
      <c r="P613" s="1">
        <f t="shared" si="29"/>
        <v>19036.76923076923</v>
      </c>
      <c r="Q613" s="1">
        <f>Table1[[#This Row],[Earned Basic Salary]]*20%</f>
        <v>3807.3538461538465</v>
      </c>
      <c r="R613" s="1">
        <f>Table1[[#This Row],[Earned Basic Salary]]*10%</f>
        <v>1903.6769230769232</v>
      </c>
      <c r="S613" s="1">
        <f>Table1[[#This Row],[Earned Basic Salary]]*12%</f>
        <v>2284.4123076923074</v>
      </c>
      <c r="T613" s="1">
        <f>200</f>
        <v>200</v>
      </c>
      <c r="U613" s="1">
        <f>Table1[[#This Row],[PF]]+Table1[[#This Row],[Professional Tax]]</f>
        <v>2484.4123076923074</v>
      </c>
      <c r="V613" s="1">
        <f>Table1[[#This Row],[Overtime Hours]]*200</f>
        <v>2600</v>
      </c>
      <c r="W613" s="1">
        <f>Table1[[#This Row],[Earned Basic Salary]]+Table1[[#This Row],[HRA]]+Table1[[#This Row],[DA]]+Table1[[#This Row],[Overtime Pay]]</f>
        <v>27347.8</v>
      </c>
      <c r="X613" s="1">
        <f>Table1[[#This Row],[Gross Salary]]-Table1[[#This Row],[Total Deduction]]</f>
        <v>24863.387692307693</v>
      </c>
      <c r="Y613" t="s">
        <v>37</v>
      </c>
      <c r="Z613" t="s">
        <v>95</v>
      </c>
      <c r="AA613" t="s">
        <v>2632</v>
      </c>
      <c r="AB613" t="s">
        <v>2633</v>
      </c>
    </row>
    <row r="614" spans="1:28" x14ac:dyDescent="0.3">
      <c r="A614" t="s">
        <v>2634</v>
      </c>
      <c r="B614" t="s">
        <v>1668</v>
      </c>
      <c r="C614">
        <v>23</v>
      </c>
      <c r="D614" t="s">
        <v>61</v>
      </c>
      <c r="E614" t="s">
        <v>82</v>
      </c>
      <c r="F614" t="s">
        <v>89</v>
      </c>
      <c r="G614" t="s">
        <v>335</v>
      </c>
      <c r="H614" t="s">
        <v>35</v>
      </c>
      <c r="I614" t="s">
        <v>36</v>
      </c>
      <c r="J614">
        <v>26</v>
      </c>
      <c r="K614">
        <v>23</v>
      </c>
      <c r="L614">
        <f t="shared" si="27"/>
        <v>3</v>
      </c>
      <c r="M614">
        <v>6</v>
      </c>
      <c r="N614">
        <v>39939</v>
      </c>
      <c r="O614" s="1">
        <f t="shared" si="28"/>
        <v>1536.1153846153845</v>
      </c>
      <c r="P614" s="1">
        <f t="shared" si="29"/>
        <v>35330.653846153844</v>
      </c>
      <c r="Q614" s="1">
        <f>Table1[[#This Row],[Earned Basic Salary]]*20%</f>
        <v>7066.1307692307691</v>
      </c>
      <c r="R614" s="1">
        <f>Table1[[#This Row],[Earned Basic Salary]]*10%</f>
        <v>3533.0653846153846</v>
      </c>
      <c r="S614" s="1">
        <f>Table1[[#This Row],[Earned Basic Salary]]*12%</f>
        <v>4239.6784615384613</v>
      </c>
      <c r="T614" s="1">
        <f>200</f>
        <v>200</v>
      </c>
      <c r="U614" s="1">
        <f>Table1[[#This Row],[PF]]+Table1[[#This Row],[Professional Tax]]</f>
        <v>4439.6784615384613</v>
      </c>
      <c r="V614" s="1">
        <f>Table1[[#This Row],[Overtime Hours]]*200</f>
        <v>1200</v>
      </c>
      <c r="W614" s="1">
        <f>Table1[[#This Row],[Earned Basic Salary]]+Table1[[#This Row],[HRA]]+Table1[[#This Row],[DA]]+Table1[[#This Row],[Overtime Pay]]</f>
        <v>47129.85</v>
      </c>
      <c r="X614" s="1">
        <f>Table1[[#This Row],[Gross Salary]]-Table1[[#This Row],[Total Deduction]]</f>
        <v>42690.171538461538</v>
      </c>
      <c r="Y614" t="s">
        <v>37</v>
      </c>
      <c r="Z614" t="s">
        <v>38</v>
      </c>
      <c r="AA614" t="s">
        <v>2635</v>
      </c>
      <c r="AB614" t="s">
        <v>2636</v>
      </c>
    </row>
    <row r="615" spans="1:28" x14ac:dyDescent="0.3">
      <c r="A615" t="s">
        <v>2637</v>
      </c>
      <c r="B615" t="s">
        <v>2638</v>
      </c>
      <c r="C615">
        <v>33</v>
      </c>
      <c r="D615" t="s">
        <v>53</v>
      </c>
      <c r="E615" t="s">
        <v>32</v>
      </c>
      <c r="F615" t="s">
        <v>83</v>
      </c>
      <c r="G615" t="s">
        <v>527</v>
      </c>
      <c r="H615" t="s">
        <v>35</v>
      </c>
      <c r="I615" t="s">
        <v>36</v>
      </c>
      <c r="J615">
        <v>26</v>
      </c>
      <c r="K615">
        <v>25</v>
      </c>
      <c r="L615">
        <f t="shared" si="27"/>
        <v>1</v>
      </c>
      <c r="M615">
        <v>11</v>
      </c>
      <c r="N615">
        <v>24542</v>
      </c>
      <c r="O615" s="1">
        <f t="shared" si="28"/>
        <v>943.92307692307691</v>
      </c>
      <c r="P615" s="1">
        <f t="shared" si="29"/>
        <v>23598.076923076922</v>
      </c>
      <c r="Q615" s="1">
        <f>Table1[[#This Row],[Earned Basic Salary]]*20%</f>
        <v>4719.6153846153848</v>
      </c>
      <c r="R615" s="1">
        <f>Table1[[#This Row],[Earned Basic Salary]]*10%</f>
        <v>2359.8076923076924</v>
      </c>
      <c r="S615" s="1">
        <f>Table1[[#This Row],[Earned Basic Salary]]*12%</f>
        <v>2831.7692307692305</v>
      </c>
      <c r="T615" s="1">
        <f>200</f>
        <v>200</v>
      </c>
      <c r="U615" s="1">
        <f>Table1[[#This Row],[PF]]+Table1[[#This Row],[Professional Tax]]</f>
        <v>3031.7692307692305</v>
      </c>
      <c r="V615" s="1">
        <f>Table1[[#This Row],[Overtime Hours]]*200</f>
        <v>2200</v>
      </c>
      <c r="W615" s="1">
        <f>Table1[[#This Row],[Earned Basic Salary]]+Table1[[#This Row],[HRA]]+Table1[[#This Row],[DA]]+Table1[[#This Row],[Overtime Pay]]</f>
        <v>32877.5</v>
      </c>
      <c r="X615" s="1">
        <f>Table1[[#This Row],[Gross Salary]]-Table1[[#This Row],[Total Deduction]]</f>
        <v>29845.73076923077</v>
      </c>
      <c r="Y615" t="s">
        <v>37</v>
      </c>
      <c r="Z615" t="s">
        <v>38</v>
      </c>
      <c r="AA615" t="s">
        <v>2639</v>
      </c>
      <c r="AB615" t="s">
        <v>2640</v>
      </c>
    </row>
    <row r="616" spans="1:28" x14ac:dyDescent="0.3">
      <c r="A616" t="s">
        <v>2641</v>
      </c>
      <c r="B616" t="s">
        <v>415</v>
      </c>
      <c r="C616">
        <v>36</v>
      </c>
      <c r="D616" t="s">
        <v>81</v>
      </c>
      <c r="E616" t="s">
        <v>121</v>
      </c>
      <c r="F616" t="s">
        <v>33</v>
      </c>
      <c r="G616" t="s">
        <v>2642</v>
      </c>
      <c r="H616" t="s">
        <v>35</v>
      </c>
      <c r="I616" t="s">
        <v>36</v>
      </c>
      <c r="J616">
        <v>26</v>
      </c>
      <c r="K616">
        <v>26</v>
      </c>
      <c r="L616">
        <f t="shared" si="27"/>
        <v>0</v>
      </c>
      <c r="M616">
        <v>12</v>
      </c>
      <c r="N616">
        <v>71215</v>
      </c>
      <c r="O616" s="1">
        <f t="shared" si="28"/>
        <v>2739.0384615384614</v>
      </c>
      <c r="P616" s="1">
        <f t="shared" si="29"/>
        <v>71215</v>
      </c>
      <c r="Q616" s="1">
        <f>Table1[[#This Row],[Earned Basic Salary]]*20%</f>
        <v>14243</v>
      </c>
      <c r="R616" s="1">
        <f>Table1[[#This Row],[Earned Basic Salary]]*10%</f>
        <v>7121.5</v>
      </c>
      <c r="S616" s="1">
        <f>Table1[[#This Row],[Earned Basic Salary]]*12%</f>
        <v>8545.7999999999993</v>
      </c>
      <c r="T616" s="1">
        <f>200</f>
        <v>200</v>
      </c>
      <c r="U616" s="1">
        <f>Table1[[#This Row],[PF]]+Table1[[#This Row],[Professional Tax]]</f>
        <v>8745.7999999999993</v>
      </c>
      <c r="V616" s="1">
        <f>Table1[[#This Row],[Overtime Hours]]*200</f>
        <v>2400</v>
      </c>
      <c r="W616" s="1">
        <f>Table1[[#This Row],[Earned Basic Salary]]+Table1[[#This Row],[HRA]]+Table1[[#This Row],[DA]]+Table1[[#This Row],[Overtime Pay]]</f>
        <v>94979.5</v>
      </c>
      <c r="X616" s="1">
        <f>Table1[[#This Row],[Gross Salary]]-Table1[[#This Row],[Total Deduction]]</f>
        <v>86233.7</v>
      </c>
      <c r="Y616" t="s">
        <v>37</v>
      </c>
      <c r="Z616" t="s">
        <v>106</v>
      </c>
      <c r="AA616" t="s">
        <v>2643</v>
      </c>
      <c r="AB616" t="s">
        <v>2644</v>
      </c>
    </row>
    <row r="617" spans="1:28" x14ac:dyDescent="0.3">
      <c r="A617" t="s">
        <v>2645</v>
      </c>
      <c r="B617" t="s">
        <v>1717</v>
      </c>
      <c r="C617">
        <v>50</v>
      </c>
      <c r="D617" t="s">
        <v>127</v>
      </c>
      <c r="E617" t="s">
        <v>121</v>
      </c>
      <c r="F617" t="s">
        <v>69</v>
      </c>
      <c r="G617" t="s">
        <v>2646</v>
      </c>
      <c r="H617" t="s">
        <v>35</v>
      </c>
      <c r="I617" t="s">
        <v>36</v>
      </c>
      <c r="J617">
        <v>26</v>
      </c>
      <c r="K617">
        <v>24</v>
      </c>
      <c r="L617">
        <f t="shared" si="27"/>
        <v>2</v>
      </c>
      <c r="M617">
        <v>18</v>
      </c>
      <c r="N617">
        <v>24767</v>
      </c>
      <c r="O617" s="1">
        <f t="shared" si="28"/>
        <v>952.57692307692309</v>
      </c>
      <c r="P617" s="1">
        <f t="shared" si="29"/>
        <v>22861.846153846156</v>
      </c>
      <c r="Q617" s="1">
        <f>Table1[[#This Row],[Earned Basic Salary]]*20%</f>
        <v>4572.3692307692318</v>
      </c>
      <c r="R617" s="1">
        <f>Table1[[#This Row],[Earned Basic Salary]]*10%</f>
        <v>2286.1846153846159</v>
      </c>
      <c r="S617" s="1">
        <f>Table1[[#This Row],[Earned Basic Salary]]*12%</f>
        <v>2743.4215384615386</v>
      </c>
      <c r="T617" s="1">
        <f>200</f>
        <v>200</v>
      </c>
      <c r="U617" s="1">
        <f>Table1[[#This Row],[PF]]+Table1[[#This Row],[Professional Tax]]</f>
        <v>2943.4215384615386</v>
      </c>
      <c r="V617" s="1">
        <f>Table1[[#This Row],[Overtime Hours]]*200</f>
        <v>3600</v>
      </c>
      <c r="W617" s="1">
        <f>Table1[[#This Row],[Earned Basic Salary]]+Table1[[#This Row],[HRA]]+Table1[[#This Row],[DA]]+Table1[[#This Row],[Overtime Pay]]</f>
        <v>33320.400000000009</v>
      </c>
      <c r="X617" s="1">
        <f>Table1[[#This Row],[Gross Salary]]-Table1[[#This Row],[Total Deduction]]</f>
        <v>30376.978461538471</v>
      </c>
      <c r="Y617" t="s">
        <v>37</v>
      </c>
      <c r="Z617" t="s">
        <v>38</v>
      </c>
      <c r="AA617" t="s">
        <v>2647</v>
      </c>
      <c r="AB617" t="s">
        <v>2648</v>
      </c>
    </row>
    <row r="618" spans="1:28" x14ac:dyDescent="0.3">
      <c r="A618" t="s">
        <v>2649</v>
      </c>
      <c r="B618" t="s">
        <v>132</v>
      </c>
      <c r="C618">
        <v>51</v>
      </c>
      <c r="D618" t="s">
        <v>127</v>
      </c>
      <c r="E618" t="s">
        <v>32</v>
      </c>
      <c r="F618" t="s">
        <v>83</v>
      </c>
      <c r="G618" t="s">
        <v>2650</v>
      </c>
      <c r="H618" t="s">
        <v>35</v>
      </c>
      <c r="I618" t="s">
        <v>36</v>
      </c>
      <c r="J618">
        <v>26</v>
      </c>
      <c r="K618">
        <v>26</v>
      </c>
      <c r="L618">
        <f t="shared" si="27"/>
        <v>0</v>
      </c>
      <c r="M618">
        <v>5</v>
      </c>
      <c r="N618">
        <v>73484</v>
      </c>
      <c r="O618" s="1">
        <f t="shared" si="28"/>
        <v>2826.3076923076924</v>
      </c>
      <c r="P618" s="1">
        <f t="shared" si="29"/>
        <v>73484</v>
      </c>
      <c r="Q618" s="1">
        <f>Table1[[#This Row],[Earned Basic Salary]]*20%</f>
        <v>14696.800000000001</v>
      </c>
      <c r="R618" s="1">
        <f>Table1[[#This Row],[Earned Basic Salary]]*10%</f>
        <v>7348.4000000000005</v>
      </c>
      <c r="S618" s="1">
        <f>Table1[[#This Row],[Earned Basic Salary]]*12%</f>
        <v>8818.08</v>
      </c>
      <c r="T618" s="1">
        <f>200</f>
        <v>200</v>
      </c>
      <c r="U618" s="1">
        <f>Table1[[#This Row],[PF]]+Table1[[#This Row],[Professional Tax]]</f>
        <v>9018.08</v>
      </c>
      <c r="V618" s="1">
        <f>Table1[[#This Row],[Overtime Hours]]*200</f>
        <v>1000</v>
      </c>
      <c r="W618" s="1">
        <f>Table1[[#This Row],[Earned Basic Salary]]+Table1[[#This Row],[HRA]]+Table1[[#This Row],[DA]]+Table1[[#This Row],[Overtime Pay]]</f>
        <v>96529.2</v>
      </c>
      <c r="X618" s="1">
        <f>Table1[[#This Row],[Gross Salary]]-Table1[[#This Row],[Total Deduction]]</f>
        <v>87511.12</v>
      </c>
      <c r="Y618" t="s">
        <v>37</v>
      </c>
      <c r="Z618" t="s">
        <v>106</v>
      </c>
      <c r="AA618" t="s">
        <v>2651</v>
      </c>
      <c r="AB618" t="s">
        <v>2652</v>
      </c>
    </row>
    <row r="619" spans="1:28" x14ac:dyDescent="0.3">
      <c r="A619" t="s">
        <v>2653</v>
      </c>
      <c r="B619" t="s">
        <v>1717</v>
      </c>
      <c r="C619">
        <v>52</v>
      </c>
      <c r="D619" t="s">
        <v>133</v>
      </c>
      <c r="E619" t="s">
        <v>121</v>
      </c>
      <c r="F619" t="s">
        <v>33</v>
      </c>
      <c r="G619" t="s">
        <v>2654</v>
      </c>
      <c r="H619" t="s">
        <v>35</v>
      </c>
      <c r="I619" t="s">
        <v>36</v>
      </c>
      <c r="J619">
        <v>26</v>
      </c>
      <c r="K619">
        <v>25</v>
      </c>
      <c r="L619">
        <f t="shared" si="27"/>
        <v>1</v>
      </c>
      <c r="M619">
        <v>18</v>
      </c>
      <c r="N619">
        <v>59092</v>
      </c>
      <c r="O619" s="1">
        <f t="shared" si="28"/>
        <v>2272.7692307692309</v>
      </c>
      <c r="P619" s="1">
        <f t="shared" si="29"/>
        <v>56819.230769230773</v>
      </c>
      <c r="Q619" s="1">
        <f>Table1[[#This Row],[Earned Basic Salary]]*20%</f>
        <v>11363.846153846156</v>
      </c>
      <c r="R619" s="1">
        <f>Table1[[#This Row],[Earned Basic Salary]]*10%</f>
        <v>5681.923076923078</v>
      </c>
      <c r="S619" s="1">
        <f>Table1[[#This Row],[Earned Basic Salary]]*12%</f>
        <v>6818.3076923076924</v>
      </c>
      <c r="T619" s="1">
        <f>200</f>
        <v>200</v>
      </c>
      <c r="U619" s="1">
        <f>Table1[[#This Row],[PF]]+Table1[[#This Row],[Professional Tax]]</f>
        <v>7018.3076923076924</v>
      </c>
      <c r="V619" s="1">
        <f>Table1[[#This Row],[Overtime Hours]]*200</f>
        <v>3600</v>
      </c>
      <c r="W619" s="1">
        <f>Table1[[#This Row],[Earned Basic Salary]]+Table1[[#This Row],[HRA]]+Table1[[#This Row],[DA]]+Table1[[#This Row],[Overtime Pay]]</f>
        <v>77465.000000000015</v>
      </c>
      <c r="X619" s="1">
        <f>Table1[[#This Row],[Gross Salary]]-Table1[[#This Row],[Total Deduction]]</f>
        <v>70446.692307692327</v>
      </c>
      <c r="Y619" t="s">
        <v>37</v>
      </c>
      <c r="Z619" t="s">
        <v>38</v>
      </c>
      <c r="AA619" t="s">
        <v>2655</v>
      </c>
      <c r="AB619" t="s">
        <v>2656</v>
      </c>
    </row>
    <row r="620" spans="1:28" x14ac:dyDescent="0.3">
      <c r="A620" t="s">
        <v>2657</v>
      </c>
      <c r="B620" t="s">
        <v>797</v>
      </c>
      <c r="C620">
        <v>48</v>
      </c>
      <c r="D620" t="s">
        <v>81</v>
      </c>
      <c r="E620" t="s">
        <v>62</v>
      </c>
      <c r="F620" t="s">
        <v>69</v>
      </c>
      <c r="G620" t="s">
        <v>2658</v>
      </c>
      <c r="H620" t="s">
        <v>35</v>
      </c>
      <c r="I620" t="s">
        <v>36</v>
      </c>
      <c r="J620">
        <v>26</v>
      </c>
      <c r="K620">
        <v>22</v>
      </c>
      <c r="L620">
        <f t="shared" si="27"/>
        <v>4</v>
      </c>
      <c r="M620">
        <v>2</v>
      </c>
      <c r="N620">
        <v>26085</v>
      </c>
      <c r="O620" s="1">
        <f t="shared" si="28"/>
        <v>1003.2692307692307</v>
      </c>
      <c r="P620" s="1">
        <f t="shared" si="29"/>
        <v>22071.923076923074</v>
      </c>
      <c r="Q620" s="1">
        <f>Table1[[#This Row],[Earned Basic Salary]]*20%</f>
        <v>4414.3846153846152</v>
      </c>
      <c r="R620" s="1">
        <f>Table1[[#This Row],[Earned Basic Salary]]*10%</f>
        <v>2207.1923076923076</v>
      </c>
      <c r="S620" s="1">
        <f>Table1[[#This Row],[Earned Basic Salary]]*12%</f>
        <v>2648.6307692307687</v>
      </c>
      <c r="T620" s="1">
        <f>200</f>
        <v>200</v>
      </c>
      <c r="U620" s="1">
        <f>Table1[[#This Row],[PF]]+Table1[[#This Row],[Professional Tax]]</f>
        <v>2848.6307692307687</v>
      </c>
      <c r="V620" s="1">
        <f>Table1[[#This Row],[Overtime Hours]]*200</f>
        <v>400</v>
      </c>
      <c r="W620" s="1">
        <f>Table1[[#This Row],[Earned Basic Salary]]+Table1[[#This Row],[HRA]]+Table1[[#This Row],[DA]]+Table1[[#This Row],[Overtime Pay]]</f>
        <v>29093.499999999996</v>
      </c>
      <c r="X620" s="1">
        <f>Table1[[#This Row],[Gross Salary]]-Table1[[#This Row],[Total Deduction]]</f>
        <v>26244.869230769229</v>
      </c>
      <c r="Y620" t="s">
        <v>37</v>
      </c>
      <c r="Z620" t="s">
        <v>38</v>
      </c>
      <c r="AA620" t="s">
        <v>2659</v>
      </c>
      <c r="AB620" t="s">
        <v>2660</v>
      </c>
    </row>
    <row r="621" spans="1:28" x14ac:dyDescent="0.3">
      <c r="A621" t="s">
        <v>2661</v>
      </c>
      <c r="B621" t="s">
        <v>675</v>
      </c>
      <c r="C621">
        <v>31</v>
      </c>
      <c r="D621" t="s">
        <v>127</v>
      </c>
      <c r="E621" t="s">
        <v>62</v>
      </c>
      <c r="F621" t="s">
        <v>55</v>
      </c>
      <c r="G621" t="s">
        <v>2662</v>
      </c>
      <c r="H621" t="s">
        <v>35</v>
      </c>
      <c r="I621" t="s">
        <v>36</v>
      </c>
      <c r="J621">
        <v>26</v>
      </c>
      <c r="K621">
        <v>25</v>
      </c>
      <c r="L621">
        <f t="shared" si="27"/>
        <v>1</v>
      </c>
      <c r="M621">
        <v>13</v>
      </c>
      <c r="N621">
        <v>21130</v>
      </c>
      <c r="O621" s="1">
        <f t="shared" si="28"/>
        <v>812.69230769230774</v>
      </c>
      <c r="P621" s="1">
        <f t="shared" si="29"/>
        <v>20317.307692307695</v>
      </c>
      <c r="Q621" s="1">
        <f>Table1[[#This Row],[Earned Basic Salary]]*20%</f>
        <v>4063.461538461539</v>
      </c>
      <c r="R621" s="1">
        <f>Table1[[#This Row],[Earned Basic Salary]]*10%</f>
        <v>2031.7307692307695</v>
      </c>
      <c r="S621" s="1">
        <f>Table1[[#This Row],[Earned Basic Salary]]*12%</f>
        <v>2438.0769230769233</v>
      </c>
      <c r="T621" s="1">
        <f>200</f>
        <v>200</v>
      </c>
      <c r="U621" s="1">
        <f>Table1[[#This Row],[PF]]+Table1[[#This Row],[Professional Tax]]</f>
        <v>2638.0769230769233</v>
      </c>
      <c r="V621" s="1">
        <f>Table1[[#This Row],[Overtime Hours]]*200</f>
        <v>2600</v>
      </c>
      <c r="W621" s="1">
        <f>Table1[[#This Row],[Earned Basic Salary]]+Table1[[#This Row],[HRA]]+Table1[[#This Row],[DA]]+Table1[[#This Row],[Overtime Pay]]</f>
        <v>29012.500000000004</v>
      </c>
      <c r="X621" s="1">
        <f>Table1[[#This Row],[Gross Salary]]-Table1[[#This Row],[Total Deduction]]</f>
        <v>26374.423076923082</v>
      </c>
      <c r="Y621" t="s">
        <v>37</v>
      </c>
      <c r="Z621" t="s">
        <v>38</v>
      </c>
      <c r="AA621" t="s">
        <v>2663</v>
      </c>
      <c r="AB621" t="s">
        <v>2664</v>
      </c>
    </row>
    <row r="622" spans="1:28" x14ac:dyDescent="0.3">
      <c r="A622" t="s">
        <v>2665</v>
      </c>
      <c r="B622" t="s">
        <v>188</v>
      </c>
      <c r="C622">
        <v>42</v>
      </c>
      <c r="D622" t="s">
        <v>53</v>
      </c>
      <c r="E622" t="s">
        <v>45</v>
      </c>
      <c r="F622" t="s">
        <v>55</v>
      </c>
      <c r="G622" t="s">
        <v>1619</v>
      </c>
      <c r="H622" t="s">
        <v>35</v>
      </c>
      <c r="I622" t="s">
        <v>36</v>
      </c>
      <c r="J622">
        <v>26</v>
      </c>
      <c r="K622">
        <v>23</v>
      </c>
      <c r="L622">
        <f t="shared" si="27"/>
        <v>3</v>
      </c>
      <c r="M622">
        <v>20</v>
      </c>
      <c r="N622">
        <v>77061</v>
      </c>
      <c r="O622" s="1">
        <f t="shared" si="28"/>
        <v>2963.8846153846152</v>
      </c>
      <c r="P622" s="1">
        <f t="shared" si="29"/>
        <v>68169.346153846156</v>
      </c>
      <c r="Q622" s="1">
        <f>Table1[[#This Row],[Earned Basic Salary]]*20%</f>
        <v>13633.869230769233</v>
      </c>
      <c r="R622" s="1">
        <f>Table1[[#This Row],[Earned Basic Salary]]*10%</f>
        <v>6816.9346153846163</v>
      </c>
      <c r="S622" s="1">
        <f>Table1[[#This Row],[Earned Basic Salary]]*12%</f>
        <v>8180.3215384615387</v>
      </c>
      <c r="T622" s="1">
        <f>200</f>
        <v>200</v>
      </c>
      <c r="U622" s="1">
        <f>Table1[[#This Row],[PF]]+Table1[[#This Row],[Professional Tax]]</f>
        <v>8380.3215384615396</v>
      </c>
      <c r="V622" s="1">
        <f>Table1[[#This Row],[Overtime Hours]]*200</f>
        <v>4000</v>
      </c>
      <c r="W622" s="1">
        <f>Table1[[#This Row],[Earned Basic Salary]]+Table1[[#This Row],[HRA]]+Table1[[#This Row],[DA]]+Table1[[#This Row],[Overtime Pay]]</f>
        <v>92620.15</v>
      </c>
      <c r="X622" s="1">
        <f>Table1[[#This Row],[Gross Salary]]-Table1[[#This Row],[Total Deduction]]</f>
        <v>84239.828461538447</v>
      </c>
      <c r="Y622" t="s">
        <v>37</v>
      </c>
      <c r="Z622" t="s">
        <v>106</v>
      </c>
      <c r="AA622" t="s">
        <v>2666</v>
      </c>
      <c r="AB622" t="s">
        <v>2667</v>
      </c>
    </row>
    <row r="623" spans="1:28" x14ac:dyDescent="0.3">
      <c r="A623" t="s">
        <v>2668</v>
      </c>
      <c r="B623" t="s">
        <v>2055</v>
      </c>
      <c r="C623">
        <v>54</v>
      </c>
      <c r="D623" t="s">
        <v>127</v>
      </c>
      <c r="E623" t="s">
        <v>62</v>
      </c>
      <c r="F623" t="s">
        <v>63</v>
      </c>
      <c r="G623" t="s">
        <v>1742</v>
      </c>
      <c r="H623" t="s">
        <v>35</v>
      </c>
      <c r="I623" t="s">
        <v>36</v>
      </c>
      <c r="J623">
        <v>26</v>
      </c>
      <c r="K623">
        <v>24</v>
      </c>
      <c r="L623">
        <f t="shared" si="27"/>
        <v>2</v>
      </c>
      <c r="M623">
        <v>8</v>
      </c>
      <c r="N623">
        <v>24623</v>
      </c>
      <c r="O623" s="1">
        <f t="shared" si="28"/>
        <v>947.03846153846155</v>
      </c>
      <c r="P623" s="1">
        <f t="shared" si="29"/>
        <v>22728.923076923078</v>
      </c>
      <c r="Q623" s="1">
        <f>Table1[[#This Row],[Earned Basic Salary]]*20%</f>
        <v>4545.7846153846158</v>
      </c>
      <c r="R623" s="1">
        <f>Table1[[#This Row],[Earned Basic Salary]]*10%</f>
        <v>2272.8923076923079</v>
      </c>
      <c r="S623" s="1">
        <f>Table1[[#This Row],[Earned Basic Salary]]*12%</f>
        <v>2727.4707692307693</v>
      </c>
      <c r="T623" s="1">
        <f>200</f>
        <v>200</v>
      </c>
      <c r="U623" s="1">
        <f>Table1[[#This Row],[PF]]+Table1[[#This Row],[Professional Tax]]</f>
        <v>2927.4707692307693</v>
      </c>
      <c r="V623" s="1">
        <f>Table1[[#This Row],[Overtime Hours]]*200</f>
        <v>1600</v>
      </c>
      <c r="W623" s="1">
        <f>Table1[[#This Row],[Earned Basic Salary]]+Table1[[#This Row],[HRA]]+Table1[[#This Row],[DA]]+Table1[[#This Row],[Overtime Pay]]</f>
        <v>31147.600000000002</v>
      </c>
      <c r="X623" s="1">
        <f>Table1[[#This Row],[Gross Salary]]-Table1[[#This Row],[Total Deduction]]</f>
        <v>28220.129230769235</v>
      </c>
      <c r="Y623" t="s">
        <v>37</v>
      </c>
      <c r="Z623" t="s">
        <v>48</v>
      </c>
      <c r="AA623" t="s">
        <v>2669</v>
      </c>
      <c r="AB623" t="s">
        <v>2670</v>
      </c>
    </row>
    <row r="624" spans="1:28" x14ac:dyDescent="0.3">
      <c r="A624" t="s">
        <v>2671</v>
      </c>
      <c r="B624" t="s">
        <v>783</v>
      </c>
      <c r="C624">
        <v>51</v>
      </c>
      <c r="D624" t="s">
        <v>75</v>
      </c>
      <c r="E624" t="s">
        <v>32</v>
      </c>
      <c r="F624" t="s">
        <v>69</v>
      </c>
      <c r="G624" t="s">
        <v>2672</v>
      </c>
      <c r="H624" t="s">
        <v>35</v>
      </c>
      <c r="I624" t="s">
        <v>36</v>
      </c>
      <c r="J624">
        <v>26</v>
      </c>
      <c r="K624">
        <v>24</v>
      </c>
      <c r="L624">
        <f t="shared" si="27"/>
        <v>2</v>
      </c>
      <c r="M624">
        <v>4</v>
      </c>
      <c r="N624">
        <v>50763</v>
      </c>
      <c r="O624" s="1">
        <f t="shared" si="28"/>
        <v>1952.4230769230769</v>
      </c>
      <c r="P624" s="1">
        <f t="shared" si="29"/>
        <v>46858.153846153844</v>
      </c>
      <c r="Q624" s="1">
        <f>Table1[[#This Row],[Earned Basic Salary]]*20%</f>
        <v>9371.6307692307691</v>
      </c>
      <c r="R624" s="1">
        <f>Table1[[#This Row],[Earned Basic Salary]]*10%</f>
        <v>4685.8153846153846</v>
      </c>
      <c r="S624" s="1">
        <f>Table1[[#This Row],[Earned Basic Salary]]*12%</f>
        <v>5622.9784615384615</v>
      </c>
      <c r="T624" s="1">
        <f>200</f>
        <v>200</v>
      </c>
      <c r="U624" s="1">
        <f>Table1[[#This Row],[PF]]+Table1[[#This Row],[Professional Tax]]</f>
        <v>5822.9784615384615</v>
      </c>
      <c r="V624" s="1">
        <f>Table1[[#This Row],[Overtime Hours]]*200</f>
        <v>800</v>
      </c>
      <c r="W624" s="1">
        <f>Table1[[#This Row],[Earned Basic Salary]]+Table1[[#This Row],[HRA]]+Table1[[#This Row],[DA]]+Table1[[#This Row],[Overtime Pay]]</f>
        <v>61715.6</v>
      </c>
      <c r="X624" s="1">
        <f>Table1[[#This Row],[Gross Salary]]-Table1[[#This Row],[Total Deduction]]</f>
        <v>55892.621538461535</v>
      </c>
      <c r="Y624" t="s">
        <v>37</v>
      </c>
      <c r="Z624" t="s">
        <v>95</v>
      </c>
      <c r="AA624" t="s">
        <v>2673</v>
      </c>
      <c r="AB624" t="s">
        <v>2674</v>
      </c>
    </row>
    <row r="625" spans="1:28" x14ac:dyDescent="0.3">
      <c r="A625" t="s">
        <v>2675</v>
      </c>
      <c r="B625" t="s">
        <v>420</v>
      </c>
      <c r="C625">
        <v>46</v>
      </c>
      <c r="D625" t="s">
        <v>61</v>
      </c>
      <c r="E625" t="s">
        <v>45</v>
      </c>
      <c r="F625" t="s">
        <v>33</v>
      </c>
      <c r="G625" t="s">
        <v>2676</v>
      </c>
      <c r="H625" t="s">
        <v>35</v>
      </c>
      <c r="I625" t="s">
        <v>36</v>
      </c>
      <c r="J625">
        <v>26</v>
      </c>
      <c r="K625">
        <v>25</v>
      </c>
      <c r="L625">
        <f t="shared" si="27"/>
        <v>1</v>
      </c>
      <c r="M625">
        <v>17</v>
      </c>
      <c r="N625">
        <v>71744</v>
      </c>
      <c r="O625" s="1">
        <f t="shared" si="28"/>
        <v>2759.3846153846152</v>
      </c>
      <c r="P625" s="1">
        <f t="shared" si="29"/>
        <v>68984.615384615376</v>
      </c>
      <c r="Q625" s="1">
        <f>Table1[[#This Row],[Earned Basic Salary]]*20%</f>
        <v>13796.923076923076</v>
      </c>
      <c r="R625" s="1">
        <f>Table1[[#This Row],[Earned Basic Salary]]*10%</f>
        <v>6898.4615384615381</v>
      </c>
      <c r="S625" s="1">
        <f>Table1[[#This Row],[Earned Basic Salary]]*12%</f>
        <v>8278.1538461538439</v>
      </c>
      <c r="T625" s="1">
        <f>200</f>
        <v>200</v>
      </c>
      <c r="U625" s="1">
        <f>Table1[[#This Row],[PF]]+Table1[[#This Row],[Professional Tax]]</f>
        <v>8478.1538461538439</v>
      </c>
      <c r="V625" s="1">
        <f>Table1[[#This Row],[Overtime Hours]]*200</f>
        <v>3400</v>
      </c>
      <c r="W625" s="1">
        <f>Table1[[#This Row],[Earned Basic Salary]]+Table1[[#This Row],[HRA]]+Table1[[#This Row],[DA]]+Table1[[#This Row],[Overtime Pay]]</f>
        <v>93079.999999999985</v>
      </c>
      <c r="X625" s="1">
        <f>Table1[[#This Row],[Gross Salary]]-Table1[[#This Row],[Total Deduction]]</f>
        <v>84601.846153846142</v>
      </c>
      <c r="Y625" t="s">
        <v>37</v>
      </c>
      <c r="Z625" t="s">
        <v>48</v>
      </c>
      <c r="AA625" t="s">
        <v>2677</v>
      </c>
      <c r="AB625" t="s">
        <v>2678</v>
      </c>
    </row>
    <row r="626" spans="1:28" x14ac:dyDescent="0.3">
      <c r="A626" t="s">
        <v>2679</v>
      </c>
      <c r="B626" t="s">
        <v>1610</v>
      </c>
      <c r="C626">
        <v>45</v>
      </c>
      <c r="D626" t="s">
        <v>44</v>
      </c>
      <c r="E626" t="s">
        <v>45</v>
      </c>
      <c r="F626" t="s">
        <v>33</v>
      </c>
      <c r="G626" t="s">
        <v>1309</v>
      </c>
      <c r="H626" t="s">
        <v>35</v>
      </c>
      <c r="I626" t="s">
        <v>36</v>
      </c>
      <c r="J626">
        <v>26</v>
      </c>
      <c r="K626">
        <v>24</v>
      </c>
      <c r="L626">
        <f t="shared" si="27"/>
        <v>2</v>
      </c>
      <c r="M626">
        <v>7</v>
      </c>
      <c r="N626">
        <v>64576</v>
      </c>
      <c r="O626" s="1">
        <f t="shared" si="28"/>
        <v>2483.6923076923076</v>
      </c>
      <c r="P626" s="1">
        <f t="shared" si="29"/>
        <v>59608.615384615383</v>
      </c>
      <c r="Q626" s="1">
        <f>Table1[[#This Row],[Earned Basic Salary]]*20%</f>
        <v>11921.723076923077</v>
      </c>
      <c r="R626" s="1">
        <f>Table1[[#This Row],[Earned Basic Salary]]*10%</f>
        <v>5960.8615384615387</v>
      </c>
      <c r="S626" s="1">
        <f>Table1[[#This Row],[Earned Basic Salary]]*12%</f>
        <v>7153.0338461538458</v>
      </c>
      <c r="T626" s="1">
        <f>200</f>
        <v>200</v>
      </c>
      <c r="U626" s="1">
        <f>Table1[[#This Row],[PF]]+Table1[[#This Row],[Professional Tax]]</f>
        <v>7353.0338461538458</v>
      </c>
      <c r="V626" s="1">
        <f>Table1[[#This Row],[Overtime Hours]]*200</f>
        <v>1400</v>
      </c>
      <c r="W626" s="1">
        <f>Table1[[#This Row],[Earned Basic Salary]]+Table1[[#This Row],[HRA]]+Table1[[#This Row],[DA]]+Table1[[#This Row],[Overtime Pay]]</f>
        <v>78891.199999999997</v>
      </c>
      <c r="X626" s="1">
        <f>Table1[[#This Row],[Gross Salary]]-Table1[[#This Row],[Total Deduction]]</f>
        <v>71538.166153846149</v>
      </c>
      <c r="Y626" t="s">
        <v>37</v>
      </c>
      <c r="Z626" t="s">
        <v>48</v>
      </c>
      <c r="AA626" t="s">
        <v>2680</v>
      </c>
      <c r="AB626" t="s">
        <v>2681</v>
      </c>
    </row>
    <row r="627" spans="1:28" x14ac:dyDescent="0.3">
      <c r="A627" t="s">
        <v>2682</v>
      </c>
      <c r="B627" t="s">
        <v>741</v>
      </c>
      <c r="C627">
        <v>41</v>
      </c>
      <c r="D627" t="s">
        <v>133</v>
      </c>
      <c r="E627" t="s">
        <v>82</v>
      </c>
      <c r="F627" t="s">
        <v>46</v>
      </c>
      <c r="G627" t="s">
        <v>2683</v>
      </c>
      <c r="H627" t="s">
        <v>35</v>
      </c>
      <c r="I627" t="s">
        <v>36</v>
      </c>
      <c r="J627">
        <v>26</v>
      </c>
      <c r="K627">
        <v>25</v>
      </c>
      <c r="L627">
        <f t="shared" si="27"/>
        <v>1</v>
      </c>
      <c r="M627">
        <v>7</v>
      </c>
      <c r="N627">
        <v>39216</v>
      </c>
      <c r="O627" s="1">
        <f t="shared" si="28"/>
        <v>1508.3076923076924</v>
      </c>
      <c r="P627" s="1">
        <f t="shared" si="29"/>
        <v>37707.692307692312</v>
      </c>
      <c r="Q627" s="1">
        <f>Table1[[#This Row],[Earned Basic Salary]]*20%</f>
        <v>7541.5384615384628</v>
      </c>
      <c r="R627" s="1">
        <f>Table1[[#This Row],[Earned Basic Salary]]*10%</f>
        <v>3770.7692307692314</v>
      </c>
      <c r="S627" s="1">
        <f>Table1[[#This Row],[Earned Basic Salary]]*12%</f>
        <v>4524.9230769230771</v>
      </c>
      <c r="T627" s="1">
        <f>200</f>
        <v>200</v>
      </c>
      <c r="U627" s="1">
        <f>Table1[[#This Row],[PF]]+Table1[[#This Row],[Professional Tax]]</f>
        <v>4724.9230769230771</v>
      </c>
      <c r="V627" s="1">
        <f>Table1[[#This Row],[Overtime Hours]]*200</f>
        <v>1400</v>
      </c>
      <c r="W627" s="1">
        <f>Table1[[#This Row],[Earned Basic Salary]]+Table1[[#This Row],[HRA]]+Table1[[#This Row],[DA]]+Table1[[#This Row],[Overtime Pay]]</f>
        <v>50420.000000000007</v>
      </c>
      <c r="X627" s="1">
        <f>Table1[[#This Row],[Gross Salary]]-Table1[[#This Row],[Total Deduction]]</f>
        <v>45695.076923076929</v>
      </c>
      <c r="Y627" t="s">
        <v>37</v>
      </c>
      <c r="Z627" t="s">
        <v>106</v>
      </c>
      <c r="AA627" t="s">
        <v>2684</v>
      </c>
      <c r="AB627" t="s">
        <v>2685</v>
      </c>
    </row>
    <row r="628" spans="1:28" x14ac:dyDescent="0.3">
      <c r="A628" t="s">
        <v>2686</v>
      </c>
      <c r="B628" t="s">
        <v>1058</v>
      </c>
      <c r="C628">
        <v>37</v>
      </c>
      <c r="D628" t="s">
        <v>81</v>
      </c>
      <c r="E628" t="s">
        <v>82</v>
      </c>
      <c r="F628" t="s">
        <v>69</v>
      </c>
      <c r="G628" t="s">
        <v>2687</v>
      </c>
      <c r="H628" t="s">
        <v>35</v>
      </c>
      <c r="I628" t="s">
        <v>36</v>
      </c>
      <c r="J628">
        <v>26</v>
      </c>
      <c r="K628">
        <v>23</v>
      </c>
      <c r="L628">
        <f t="shared" si="27"/>
        <v>3</v>
      </c>
      <c r="M628">
        <v>15</v>
      </c>
      <c r="N628">
        <v>35052</v>
      </c>
      <c r="O628" s="1">
        <f t="shared" si="28"/>
        <v>1348.1538461538462</v>
      </c>
      <c r="P628" s="1">
        <f t="shared" si="29"/>
        <v>31007.538461538461</v>
      </c>
      <c r="Q628" s="1">
        <f>Table1[[#This Row],[Earned Basic Salary]]*20%</f>
        <v>6201.5076923076922</v>
      </c>
      <c r="R628" s="1">
        <f>Table1[[#This Row],[Earned Basic Salary]]*10%</f>
        <v>3100.7538461538461</v>
      </c>
      <c r="S628" s="1">
        <f>Table1[[#This Row],[Earned Basic Salary]]*12%</f>
        <v>3720.9046153846152</v>
      </c>
      <c r="T628" s="1">
        <f>200</f>
        <v>200</v>
      </c>
      <c r="U628" s="1">
        <f>Table1[[#This Row],[PF]]+Table1[[#This Row],[Professional Tax]]</f>
        <v>3920.9046153846152</v>
      </c>
      <c r="V628" s="1">
        <f>Table1[[#This Row],[Overtime Hours]]*200</f>
        <v>3000</v>
      </c>
      <c r="W628" s="1">
        <f>Table1[[#This Row],[Earned Basic Salary]]+Table1[[#This Row],[HRA]]+Table1[[#This Row],[DA]]+Table1[[#This Row],[Overtime Pay]]</f>
        <v>43309.8</v>
      </c>
      <c r="X628" s="1">
        <f>Table1[[#This Row],[Gross Salary]]-Table1[[#This Row],[Total Deduction]]</f>
        <v>39388.895384615389</v>
      </c>
      <c r="Y628" t="s">
        <v>37</v>
      </c>
      <c r="Z628" t="s">
        <v>48</v>
      </c>
      <c r="AA628" t="s">
        <v>2688</v>
      </c>
      <c r="AB628" t="s">
        <v>2689</v>
      </c>
    </row>
    <row r="629" spans="1:28" x14ac:dyDescent="0.3">
      <c r="A629" t="s">
        <v>2690</v>
      </c>
      <c r="B629" t="s">
        <v>774</v>
      </c>
      <c r="C629">
        <v>41</v>
      </c>
      <c r="D629" t="s">
        <v>31</v>
      </c>
      <c r="E629" t="s">
        <v>82</v>
      </c>
      <c r="F629" t="s">
        <v>69</v>
      </c>
      <c r="G629" t="s">
        <v>2691</v>
      </c>
      <c r="H629" t="s">
        <v>35</v>
      </c>
      <c r="I629" t="s">
        <v>36</v>
      </c>
      <c r="J629">
        <v>26</v>
      </c>
      <c r="K629">
        <v>22</v>
      </c>
      <c r="L629">
        <f t="shared" si="27"/>
        <v>4</v>
      </c>
      <c r="M629">
        <v>16</v>
      </c>
      <c r="N629">
        <v>51533</v>
      </c>
      <c r="O629" s="1">
        <f t="shared" si="28"/>
        <v>1982.0384615384614</v>
      </c>
      <c r="P629" s="1">
        <f t="shared" si="29"/>
        <v>43604.846153846149</v>
      </c>
      <c r="Q629" s="1">
        <f>Table1[[#This Row],[Earned Basic Salary]]*20%</f>
        <v>8720.9692307692294</v>
      </c>
      <c r="R629" s="1">
        <f>Table1[[#This Row],[Earned Basic Salary]]*10%</f>
        <v>4360.4846153846147</v>
      </c>
      <c r="S629" s="1">
        <f>Table1[[#This Row],[Earned Basic Salary]]*12%</f>
        <v>5232.581538461538</v>
      </c>
      <c r="T629" s="1">
        <f>200</f>
        <v>200</v>
      </c>
      <c r="U629" s="1">
        <f>Table1[[#This Row],[PF]]+Table1[[#This Row],[Professional Tax]]</f>
        <v>5432.581538461538</v>
      </c>
      <c r="V629" s="1">
        <f>Table1[[#This Row],[Overtime Hours]]*200</f>
        <v>3200</v>
      </c>
      <c r="W629" s="1">
        <f>Table1[[#This Row],[Earned Basic Salary]]+Table1[[#This Row],[HRA]]+Table1[[#This Row],[DA]]+Table1[[#This Row],[Overtime Pay]]</f>
        <v>59886.299999999996</v>
      </c>
      <c r="X629" s="1">
        <f>Table1[[#This Row],[Gross Salary]]-Table1[[#This Row],[Total Deduction]]</f>
        <v>54453.718461538461</v>
      </c>
      <c r="Y629" t="s">
        <v>37</v>
      </c>
      <c r="Z629" t="s">
        <v>95</v>
      </c>
      <c r="AA629" t="s">
        <v>2692</v>
      </c>
      <c r="AB629" t="s">
        <v>2693</v>
      </c>
    </row>
    <row r="630" spans="1:28" x14ac:dyDescent="0.3">
      <c r="A630" t="s">
        <v>2694</v>
      </c>
      <c r="B630" t="s">
        <v>1021</v>
      </c>
      <c r="C630">
        <v>36</v>
      </c>
      <c r="D630" t="s">
        <v>133</v>
      </c>
      <c r="E630" t="s">
        <v>121</v>
      </c>
      <c r="F630" t="s">
        <v>69</v>
      </c>
      <c r="G630" t="s">
        <v>2695</v>
      </c>
      <c r="H630" t="s">
        <v>35</v>
      </c>
      <c r="I630" t="s">
        <v>36</v>
      </c>
      <c r="J630">
        <v>26</v>
      </c>
      <c r="K630">
        <v>24</v>
      </c>
      <c r="L630">
        <f t="shared" si="27"/>
        <v>2</v>
      </c>
      <c r="M630">
        <v>9</v>
      </c>
      <c r="N630">
        <v>27828</v>
      </c>
      <c r="O630" s="1">
        <f t="shared" si="28"/>
        <v>1070.3076923076924</v>
      </c>
      <c r="P630" s="1">
        <f t="shared" si="29"/>
        <v>25687.384615384617</v>
      </c>
      <c r="Q630" s="1">
        <f>Table1[[#This Row],[Earned Basic Salary]]*20%</f>
        <v>5137.4769230769234</v>
      </c>
      <c r="R630" s="1">
        <f>Table1[[#This Row],[Earned Basic Salary]]*10%</f>
        <v>2568.7384615384617</v>
      </c>
      <c r="S630" s="1">
        <f>Table1[[#This Row],[Earned Basic Salary]]*12%</f>
        <v>3082.4861538461541</v>
      </c>
      <c r="T630" s="1">
        <f>200</f>
        <v>200</v>
      </c>
      <c r="U630" s="1">
        <f>Table1[[#This Row],[PF]]+Table1[[#This Row],[Professional Tax]]</f>
        <v>3282.4861538461541</v>
      </c>
      <c r="V630" s="1">
        <f>Table1[[#This Row],[Overtime Hours]]*200</f>
        <v>1800</v>
      </c>
      <c r="W630" s="1">
        <f>Table1[[#This Row],[Earned Basic Salary]]+Table1[[#This Row],[HRA]]+Table1[[#This Row],[DA]]+Table1[[#This Row],[Overtime Pay]]</f>
        <v>35193.600000000006</v>
      </c>
      <c r="X630" s="1">
        <f>Table1[[#This Row],[Gross Salary]]-Table1[[#This Row],[Total Deduction]]</f>
        <v>31911.11384615385</v>
      </c>
      <c r="Y630" t="s">
        <v>37</v>
      </c>
      <c r="Z630" t="s">
        <v>95</v>
      </c>
      <c r="AA630" t="s">
        <v>2696</v>
      </c>
      <c r="AB630" t="s">
        <v>2697</v>
      </c>
    </row>
    <row r="631" spans="1:28" x14ac:dyDescent="0.3">
      <c r="A631" t="s">
        <v>2698</v>
      </c>
      <c r="B631" t="s">
        <v>1852</v>
      </c>
      <c r="C631">
        <v>35</v>
      </c>
      <c r="D631" t="s">
        <v>127</v>
      </c>
      <c r="E631" t="s">
        <v>121</v>
      </c>
      <c r="F631" t="s">
        <v>69</v>
      </c>
      <c r="G631" t="s">
        <v>2484</v>
      </c>
      <c r="H631" t="s">
        <v>35</v>
      </c>
      <c r="I631" t="s">
        <v>36</v>
      </c>
      <c r="J631">
        <v>26</v>
      </c>
      <c r="K631">
        <v>24</v>
      </c>
      <c r="L631">
        <f t="shared" si="27"/>
        <v>2</v>
      </c>
      <c r="M631">
        <v>8</v>
      </c>
      <c r="N631">
        <v>24015</v>
      </c>
      <c r="O631" s="1">
        <f t="shared" si="28"/>
        <v>923.65384615384619</v>
      </c>
      <c r="P631" s="1">
        <f t="shared" si="29"/>
        <v>22167.692307692309</v>
      </c>
      <c r="Q631" s="1">
        <f>Table1[[#This Row],[Earned Basic Salary]]*20%</f>
        <v>4433.5384615384619</v>
      </c>
      <c r="R631" s="1">
        <f>Table1[[#This Row],[Earned Basic Salary]]*10%</f>
        <v>2216.7692307692309</v>
      </c>
      <c r="S631" s="1">
        <f>Table1[[#This Row],[Earned Basic Salary]]*12%</f>
        <v>2660.123076923077</v>
      </c>
      <c r="T631" s="1">
        <f>200</f>
        <v>200</v>
      </c>
      <c r="U631" s="1">
        <f>Table1[[#This Row],[PF]]+Table1[[#This Row],[Professional Tax]]</f>
        <v>2860.123076923077</v>
      </c>
      <c r="V631" s="1">
        <f>Table1[[#This Row],[Overtime Hours]]*200</f>
        <v>1600</v>
      </c>
      <c r="W631" s="1">
        <f>Table1[[#This Row],[Earned Basic Salary]]+Table1[[#This Row],[HRA]]+Table1[[#This Row],[DA]]+Table1[[#This Row],[Overtime Pay]]</f>
        <v>30418</v>
      </c>
      <c r="X631" s="1">
        <f>Table1[[#This Row],[Gross Salary]]-Table1[[#This Row],[Total Deduction]]</f>
        <v>27557.876923076925</v>
      </c>
      <c r="Y631" t="s">
        <v>37</v>
      </c>
      <c r="Z631" t="s">
        <v>106</v>
      </c>
      <c r="AA631" t="s">
        <v>2699</v>
      </c>
      <c r="AB631" t="s">
        <v>2700</v>
      </c>
    </row>
    <row r="632" spans="1:28" x14ac:dyDescent="0.3">
      <c r="A632" t="s">
        <v>2701</v>
      </c>
      <c r="B632" t="s">
        <v>522</v>
      </c>
      <c r="C632">
        <v>46</v>
      </c>
      <c r="D632" t="s">
        <v>127</v>
      </c>
      <c r="E632" t="s">
        <v>82</v>
      </c>
      <c r="F632" t="s">
        <v>46</v>
      </c>
      <c r="G632" t="s">
        <v>1180</v>
      </c>
      <c r="H632" t="s">
        <v>35</v>
      </c>
      <c r="I632" t="s">
        <v>36</v>
      </c>
      <c r="J632">
        <v>26</v>
      </c>
      <c r="K632">
        <v>24</v>
      </c>
      <c r="L632">
        <f t="shared" si="27"/>
        <v>2</v>
      </c>
      <c r="M632">
        <v>10</v>
      </c>
      <c r="N632">
        <v>58146</v>
      </c>
      <c r="O632" s="1">
        <f t="shared" si="28"/>
        <v>2236.3846153846152</v>
      </c>
      <c r="P632" s="1">
        <f t="shared" si="29"/>
        <v>53673.230769230766</v>
      </c>
      <c r="Q632" s="1">
        <f>Table1[[#This Row],[Earned Basic Salary]]*20%</f>
        <v>10734.646153846154</v>
      </c>
      <c r="R632" s="1">
        <f>Table1[[#This Row],[Earned Basic Salary]]*10%</f>
        <v>5367.3230769230768</v>
      </c>
      <c r="S632" s="1">
        <f>Table1[[#This Row],[Earned Basic Salary]]*12%</f>
        <v>6440.7876923076919</v>
      </c>
      <c r="T632" s="1">
        <f>200</f>
        <v>200</v>
      </c>
      <c r="U632" s="1">
        <f>Table1[[#This Row],[PF]]+Table1[[#This Row],[Professional Tax]]</f>
        <v>6640.7876923076919</v>
      </c>
      <c r="V632" s="1">
        <f>Table1[[#This Row],[Overtime Hours]]*200</f>
        <v>2000</v>
      </c>
      <c r="W632" s="1">
        <f>Table1[[#This Row],[Earned Basic Salary]]+Table1[[#This Row],[HRA]]+Table1[[#This Row],[DA]]+Table1[[#This Row],[Overtime Pay]]</f>
        <v>71775.199999999997</v>
      </c>
      <c r="X632" s="1">
        <f>Table1[[#This Row],[Gross Salary]]-Table1[[#This Row],[Total Deduction]]</f>
        <v>65134.412307692306</v>
      </c>
      <c r="Y632" t="s">
        <v>37</v>
      </c>
      <c r="Z632" t="s">
        <v>48</v>
      </c>
      <c r="AA632" t="s">
        <v>2702</v>
      </c>
      <c r="AB632" t="s">
        <v>2703</v>
      </c>
    </row>
    <row r="633" spans="1:28" x14ac:dyDescent="0.3">
      <c r="A633" t="s">
        <v>2704</v>
      </c>
      <c r="B633" t="s">
        <v>2705</v>
      </c>
      <c r="C633">
        <v>21</v>
      </c>
      <c r="D633" t="s">
        <v>61</v>
      </c>
      <c r="E633" t="s">
        <v>54</v>
      </c>
      <c r="F633" t="s">
        <v>33</v>
      </c>
      <c r="G633" t="s">
        <v>2706</v>
      </c>
      <c r="H633" t="s">
        <v>35</v>
      </c>
      <c r="I633" t="s">
        <v>36</v>
      </c>
      <c r="J633">
        <v>26</v>
      </c>
      <c r="K633">
        <v>24</v>
      </c>
      <c r="L633">
        <f t="shared" si="27"/>
        <v>2</v>
      </c>
      <c r="M633">
        <v>1</v>
      </c>
      <c r="N633">
        <v>28345</v>
      </c>
      <c r="O633" s="1">
        <f t="shared" si="28"/>
        <v>1090.1923076923076</v>
      </c>
      <c r="P633" s="1">
        <f t="shared" si="29"/>
        <v>26164.615384615383</v>
      </c>
      <c r="Q633" s="1">
        <f>Table1[[#This Row],[Earned Basic Salary]]*20%</f>
        <v>5232.9230769230771</v>
      </c>
      <c r="R633" s="1">
        <f>Table1[[#This Row],[Earned Basic Salary]]*10%</f>
        <v>2616.4615384615386</v>
      </c>
      <c r="S633" s="1">
        <f>Table1[[#This Row],[Earned Basic Salary]]*12%</f>
        <v>3139.7538461538456</v>
      </c>
      <c r="T633" s="1">
        <f>200</f>
        <v>200</v>
      </c>
      <c r="U633" s="1">
        <f>Table1[[#This Row],[PF]]+Table1[[#This Row],[Professional Tax]]</f>
        <v>3339.7538461538456</v>
      </c>
      <c r="V633" s="1">
        <f>Table1[[#This Row],[Overtime Hours]]*200</f>
        <v>200</v>
      </c>
      <c r="W633" s="1">
        <f>Table1[[#This Row],[Earned Basic Salary]]+Table1[[#This Row],[HRA]]+Table1[[#This Row],[DA]]+Table1[[#This Row],[Overtime Pay]]</f>
        <v>34214</v>
      </c>
      <c r="X633" s="1">
        <f>Table1[[#This Row],[Gross Salary]]-Table1[[#This Row],[Total Deduction]]</f>
        <v>30874.246153846154</v>
      </c>
      <c r="Y633" t="s">
        <v>37</v>
      </c>
      <c r="Z633" t="s">
        <v>106</v>
      </c>
      <c r="AA633" t="s">
        <v>2707</v>
      </c>
      <c r="AB633" t="s">
        <v>2708</v>
      </c>
    </row>
    <row r="634" spans="1:28" x14ac:dyDescent="0.3">
      <c r="A634" t="s">
        <v>2709</v>
      </c>
      <c r="B634" t="s">
        <v>193</v>
      </c>
      <c r="C634">
        <v>54</v>
      </c>
      <c r="D634" t="s">
        <v>81</v>
      </c>
      <c r="E634" t="s">
        <v>121</v>
      </c>
      <c r="F634" t="s">
        <v>89</v>
      </c>
      <c r="G634" t="s">
        <v>2710</v>
      </c>
      <c r="H634" t="s">
        <v>35</v>
      </c>
      <c r="I634" t="s">
        <v>36</v>
      </c>
      <c r="J634">
        <v>26</v>
      </c>
      <c r="K634">
        <v>24</v>
      </c>
      <c r="L634">
        <f t="shared" si="27"/>
        <v>2</v>
      </c>
      <c r="M634">
        <v>7</v>
      </c>
      <c r="N634">
        <v>41723</v>
      </c>
      <c r="O634" s="1">
        <f t="shared" si="28"/>
        <v>1604.7307692307693</v>
      </c>
      <c r="P634" s="1">
        <f t="shared" si="29"/>
        <v>38513.538461538461</v>
      </c>
      <c r="Q634" s="1">
        <f>Table1[[#This Row],[Earned Basic Salary]]*20%</f>
        <v>7702.7076923076929</v>
      </c>
      <c r="R634" s="1">
        <f>Table1[[#This Row],[Earned Basic Salary]]*10%</f>
        <v>3851.3538461538465</v>
      </c>
      <c r="S634" s="1">
        <f>Table1[[#This Row],[Earned Basic Salary]]*12%</f>
        <v>4621.624615384615</v>
      </c>
      <c r="T634" s="1">
        <f>200</f>
        <v>200</v>
      </c>
      <c r="U634" s="1">
        <f>Table1[[#This Row],[PF]]+Table1[[#This Row],[Professional Tax]]</f>
        <v>4821.624615384615</v>
      </c>
      <c r="V634" s="1">
        <f>Table1[[#This Row],[Overtime Hours]]*200</f>
        <v>1400</v>
      </c>
      <c r="W634" s="1">
        <f>Table1[[#This Row],[Earned Basic Salary]]+Table1[[#This Row],[HRA]]+Table1[[#This Row],[DA]]+Table1[[#This Row],[Overtime Pay]]</f>
        <v>51467.6</v>
      </c>
      <c r="X634" s="1">
        <f>Table1[[#This Row],[Gross Salary]]-Table1[[#This Row],[Total Deduction]]</f>
        <v>46645.975384615384</v>
      </c>
      <c r="Y634" t="s">
        <v>37</v>
      </c>
      <c r="Z634" t="s">
        <v>38</v>
      </c>
      <c r="AA634" t="s">
        <v>2711</v>
      </c>
      <c r="AB634" t="s">
        <v>2712</v>
      </c>
    </row>
    <row r="635" spans="1:28" x14ac:dyDescent="0.3">
      <c r="A635" t="s">
        <v>2713</v>
      </c>
      <c r="B635" t="s">
        <v>1085</v>
      </c>
      <c r="C635">
        <v>54</v>
      </c>
      <c r="D635" t="s">
        <v>53</v>
      </c>
      <c r="E635" t="s">
        <v>32</v>
      </c>
      <c r="F635" t="s">
        <v>83</v>
      </c>
      <c r="G635" t="s">
        <v>2714</v>
      </c>
      <c r="H635" t="s">
        <v>35</v>
      </c>
      <c r="I635" t="s">
        <v>36</v>
      </c>
      <c r="J635">
        <v>26</v>
      </c>
      <c r="K635">
        <v>22</v>
      </c>
      <c r="L635">
        <f t="shared" si="27"/>
        <v>4</v>
      </c>
      <c r="M635">
        <v>17</v>
      </c>
      <c r="N635">
        <v>19232</v>
      </c>
      <c r="O635" s="1">
        <f t="shared" si="28"/>
        <v>739.69230769230774</v>
      </c>
      <c r="P635" s="1">
        <f t="shared" si="29"/>
        <v>16273.23076923077</v>
      </c>
      <c r="Q635" s="1">
        <f>Table1[[#This Row],[Earned Basic Salary]]*20%</f>
        <v>3254.646153846154</v>
      </c>
      <c r="R635" s="1">
        <f>Table1[[#This Row],[Earned Basic Salary]]*10%</f>
        <v>1627.323076923077</v>
      </c>
      <c r="S635" s="1">
        <f>Table1[[#This Row],[Earned Basic Salary]]*12%</f>
        <v>1952.7876923076922</v>
      </c>
      <c r="T635" s="1">
        <f>200</f>
        <v>200</v>
      </c>
      <c r="U635" s="1">
        <f>Table1[[#This Row],[PF]]+Table1[[#This Row],[Professional Tax]]</f>
        <v>2152.7876923076919</v>
      </c>
      <c r="V635" s="1">
        <f>Table1[[#This Row],[Overtime Hours]]*200</f>
        <v>3400</v>
      </c>
      <c r="W635" s="1">
        <f>Table1[[#This Row],[Earned Basic Salary]]+Table1[[#This Row],[HRA]]+Table1[[#This Row],[DA]]+Table1[[#This Row],[Overtime Pay]]</f>
        <v>24555.200000000001</v>
      </c>
      <c r="X635" s="1">
        <f>Table1[[#This Row],[Gross Salary]]-Table1[[#This Row],[Total Deduction]]</f>
        <v>22402.41230769231</v>
      </c>
      <c r="Y635" t="s">
        <v>37</v>
      </c>
      <c r="Z635" t="s">
        <v>38</v>
      </c>
      <c r="AA635" t="s">
        <v>2715</v>
      </c>
      <c r="AB635" t="s">
        <v>2716</v>
      </c>
    </row>
    <row r="636" spans="1:28" x14ac:dyDescent="0.3">
      <c r="A636" t="s">
        <v>2717</v>
      </c>
      <c r="B636" t="s">
        <v>250</v>
      </c>
      <c r="C636">
        <v>37</v>
      </c>
      <c r="D636" t="s">
        <v>61</v>
      </c>
      <c r="E636" t="s">
        <v>82</v>
      </c>
      <c r="F636" t="s">
        <v>63</v>
      </c>
      <c r="G636" t="s">
        <v>2718</v>
      </c>
      <c r="H636" t="s">
        <v>35</v>
      </c>
      <c r="I636" t="s">
        <v>36</v>
      </c>
      <c r="J636">
        <v>26</v>
      </c>
      <c r="K636">
        <v>25</v>
      </c>
      <c r="L636">
        <f t="shared" si="27"/>
        <v>1</v>
      </c>
      <c r="M636">
        <v>8</v>
      </c>
      <c r="N636">
        <v>33601</v>
      </c>
      <c r="O636" s="1">
        <f t="shared" si="28"/>
        <v>1292.3461538461538</v>
      </c>
      <c r="P636" s="1">
        <f t="shared" si="29"/>
        <v>32308.653846153844</v>
      </c>
      <c r="Q636" s="1">
        <f>Table1[[#This Row],[Earned Basic Salary]]*20%</f>
        <v>6461.7307692307695</v>
      </c>
      <c r="R636" s="1">
        <f>Table1[[#This Row],[Earned Basic Salary]]*10%</f>
        <v>3230.8653846153848</v>
      </c>
      <c r="S636" s="1">
        <f>Table1[[#This Row],[Earned Basic Salary]]*12%</f>
        <v>3877.038461538461</v>
      </c>
      <c r="T636" s="1">
        <f>200</f>
        <v>200</v>
      </c>
      <c r="U636" s="1">
        <f>Table1[[#This Row],[PF]]+Table1[[#This Row],[Professional Tax]]</f>
        <v>4077.038461538461</v>
      </c>
      <c r="V636" s="1">
        <f>Table1[[#This Row],[Overtime Hours]]*200</f>
        <v>1600</v>
      </c>
      <c r="W636" s="1">
        <f>Table1[[#This Row],[Earned Basic Salary]]+Table1[[#This Row],[HRA]]+Table1[[#This Row],[DA]]+Table1[[#This Row],[Overtime Pay]]</f>
        <v>43601.249999999993</v>
      </c>
      <c r="X636" s="1">
        <f>Table1[[#This Row],[Gross Salary]]-Table1[[#This Row],[Total Deduction]]</f>
        <v>39524.211538461532</v>
      </c>
      <c r="Y636" t="s">
        <v>37</v>
      </c>
      <c r="Z636" t="s">
        <v>95</v>
      </c>
      <c r="AA636" t="s">
        <v>2719</v>
      </c>
      <c r="AB636" t="s">
        <v>2720</v>
      </c>
    </row>
    <row r="637" spans="1:28" x14ac:dyDescent="0.3">
      <c r="A637" t="s">
        <v>2721</v>
      </c>
      <c r="B637" t="s">
        <v>958</v>
      </c>
      <c r="C637">
        <v>38</v>
      </c>
      <c r="D637" t="s">
        <v>133</v>
      </c>
      <c r="E637" t="s">
        <v>121</v>
      </c>
      <c r="F637" t="s">
        <v>33</v>
      </c>
      <c r="G637" t="s">
        <v>2722</v>
      </c>
      <c r="H637" t="s">
        <v>35</v>
      </c>
      <c r="I637" t="s">
        <v>36</v>
      </c>
      <c r="J637">
        <v>26</v>
      </c>
      <c r="K637">
        <v>23</v>
      </c>
      <c r="L637">
        <f t="shared" si="27"/>
        <v>3</v>
      </c>
      <c r="M637">
        <v>9</v>
      </c>
      <c r="N637">
        <v>45621</v>
      </c>
      <c r="O637" s="1">
        <f t="shared" si="28"/>
        <v>1754.6538461538462</v>
      </c>
      <c r="P637" s="1">
        <f t="shared" si="29"/>
        <v>40357.038461538461</v>
      </c>
      <c r="Q637" s="1">
        <f>Table1[[#This Row],[Earned Basic Salary]]*20%</f>
        <v>8071.4076923076927</v>
      </c>
      <c r="R637" s="1">
        <f>Table1[[#This Row],[Earned Basic Salary]]*10%</f>
        <v>4035.7038461538464</v>
      </c>
      <c r="S637" s="1">
        <f>Table1[[#This Row],[Earned Basic Salary]]*12%</f>
        <v>4842.8446153846153</v>
      </c>
      <c r="T637" s="1">
        <f>200</f>
        <v>200</v>
      </c>
      <c r="U637" s="1">
        <f>Table1[[#This Row],[PF]]+Table1[[#This Row],[Professional Tax]]</f>
        <v>5042.8446153846153</v>
      </c>
      <c r="V637" s="1">
        <f>Table1[[#This Row],[Overtime Hours]]*200</f>
        <v>1800</v>
      </c>
      <c r="W637" s="1">
        <f>Table1[[#This Row],[Earned Basic Salary]]+Table1[[#This Row],[HRA]]+Table1[[#This Row],[DA]]+Table1[[#This Row],[Overtime Pay]]</f>
        <v>54264.15</v>
      </c>
      <c r="X637" s="1">
        <f>Table1[[#This Row],[Gross Salary]]-Table1[[#This Row],[Total Deduction]]</f>
        <v>49221.305384615385</v>
      </c>
      <c r="Y637" t="s">
        <v>37</v>
      </c>
      <c r="Z637" t="s">
        <v>48</v>
      </c>
      <c r="AA637" t="s">
        <v>2723</v>
      </c>
      <c r="AB637" t="s">
        <v>2724</v>
      </c>
    </row>
    <row r="638" spans="1:28" x14ac:dyDescent="0.3">
      <c r="A638" t="s">
        <v>2725</v>
      </c>
      <c r="B638" t="s">
        <v>448</v>
      </c>
      <c r="C638">
        <v>48</v>
      </c>
      <c r="D638" t="s">
        <v>133</v>
      </c>
      <c r="E638" t="s">
        <v>82</v>
      </c>
      <c r="F638" t="s">
        <v>46</v>
      </c>
      <c r="G638" t="s">
        <v>2726</v>
      </c>
      <c r="H638" t="s">
        <v>35</v>
      </c>
      <c r="I638" t="s">
        <v>36</v>
      </c>
      <c r="J638">
        <v>26</v>
      </c>
      <c r="K638">
        <v>23</v>
      </c>
      <c r="L638">
        <f t="shared" si="27"/>
        <v>3</v>
      </c>
      <c r="M638">
        <v>4</v>
      </c>
      <c r="N638">
        <v>35521</v>
      </c>
      <c r="O638" s="1">
        <f t="shared" si="28"/>
        <v>1366.1923076923076</v>
      </c>
      <c r="P638" s="1">
        <f t="shared" si="29"/>
        <v>31422.423076923074</v>
      </c>
      <c r="Q638" s="1">
        <f>Table1[[#This Row],[Earned Basic Salary]]*20%</f>
        <v>6284.4846153846156</v>
      </c>
      <c r="R638" s="1">
        <f>Table1[[#This Row],[Earned Basic Salary]]*10%</f>
        <v>3142.2423076923078</v>
      </c>
      <c r="S638" s="1">
        <f>Table1[[#This Row],[Earned Basic Salary]]*12%</f>
        <v>3770.6907692307686</v>
      </c>
      <c r="T638" s="1">
        <f>200</f>
        <v>200</v>
      </c>
      <c r="U638" s="1">
        <f>Table1[[#This Row],[PF]]+Table1[[#This Row],[Professional Tax]]</f>
        <v>3970.6907692307686</v>
      </c>
      <c r="V638" s="1">
        <f>Table1[[#This Row],[Overtime Hours]]*200</f>
        <v>800</v>
      </c>
      <c r="W638" s="1">
        <f>Table1[[#This Row],[Earned Basic Salary]]+Table1[[#This Row],[HRA]]+Table1[[#This Row],[DA]]+Table1[[#This Row],[Overtime Pay]]</f>
        <v>41649.15</v>
      </c>
      <c r="X638" s="1">
        <f>Table1[[#This Row],[Gross Salary]]-Table1[[#This Row],[Total Deduction]]</f>
        <v>37678.459230769236</v>
      </c>
      <c r="Y638" t="s">
        <v>37</v>
      </c>
      <c r="Z638" t="s">
        <v>38</v>
      </c>
      <c r="AA638" t="s">
        <v>2727</v>
      </c>
      <c r="AB638" t="s">
        <v>2728</v>
      </c>
    </row>
    <row r="639" spans="1:28" x14ac:dyDescent="0.3">
      <c r="A639" t="s">
        <v>2729</v>
      </c>
      <c r="B639" t="s">
        <v>1656</v>
      </c>
      <c r="C639">
        <v>53</v>
      </c>
      <c r="D639" t="s">
        <v>53</v>
      </c>
      <c r="E639" t="s">
        <v>62</v>
      </c>
      <c r="F639" t="s">
        <v>46</v>
      </c>
      <c r="G639" t="s">
        <v>2730</v>
      </c>
      <c r="H639" t="s">
        <v>35</v>
      </c>
      <c r="I639" t="s">
        <v>36</v>
      </c>
      <c r="J639">
        <v>26</v>
      </c>
      <c r="K639">
        <v>24</v>
      </c>
      <c r="L639">
        <f t="shared" si="27"/>
        <v>2</v>
      </c>
      <c r="M639">
        <v>16</v>
      </c>
      <c r="N639">
        <v>40925</v>
      </c>
      <c r="O639" s="1">
        <f t="shared" si="28"/>
        <v>1574.0384615384614</v>
      </c>
      <c r="P639" s="1">
        <f t="shared" si="29"/>
        <v>37776.923076923078</v>
      </c>
      <c r="Q639" s="1">
        <f>Table1[[#This Row],[Earned Basic Salary]]*20%</f>
        <v>7555.3846153846162</v>
      </c>
      <c r="R639" s="1">
        <f>Table1[[#This Row],[Earned Basic Salary]]*10%</f>
        <v>3777.6923076923081</v>
      </c>
      <c r="S639" s="1">
        <f>Table1[[#This Row],[Earned Basic Salary]]*12%</f>
        <v>4533.2307692307695</v>
      </c>
      <c r="T639" s="1">
        <f>200</f>
        <v>200</v>
      </c>
      <c r="U639" s="1">
        <f>Table1[[#This Row],[PF]]+Table1[[#This Row],[Professional Tax]]</f>
        <v>4733.2307692307695</v>
      </c>
      <c r="V639" s="1">
        <f>Table1[[#This Row],[Overtime Hours]]*200</f>
        <v>3200</v>
      </c>
      <c r="W639" s="1">
        <f>Table1[[#This Row],[Earned Basic Salary]]+Table1[[#This Row],[HRA]]+Table1[[#This Row],[DA]]+Table1[[#This Row],[Overtime Pay]]</f>
        <v>52310</v>
      </c>
      <c r="X639" s="1">
        <f>Table1[[#This Row],[Gross Salary]]-Table1[[#This Row],[Total Deduction]]</f>
        <v>47576.769230769234</v>
      </c>
      <c r="Y639" t="s">
        <v>37</v>
      </c>
      <c r="Z639" t="s">
        <v>95</v>
      </c>
      <c r="AA639" t="s">
        <v>2731</v>
      </c>
      <c r="AB639" t="s">
        <v>2732</v>
      </c>
    </row>
    <row r="640" spans="1:28" x14ac:dyDescent="0.3">
      <c r="A640" t="s">
        <v>2733</v>
      </c>
      <c r="B640" t="s">
        <v>153</v>
      </c>
      <c r="C640">
        <v>51</v>
      </c>
      <c r="D640" t="s">
        <v>81</v>
      </c>
      <c r="E640" t="s">
        <v>32</v>
      </c>
      <c r="F640" t="s">
        <v>83</v>
      </c>
      <c r="G640" t="s">
        <v>2734</v>
      </c>
      <c r="H640" t="s">
        <v>35</v>
      </c>
      <c r="I640" t="s">
        <v>36</v>
      </c>
      <c r="J640">
        <v>26</v>
      </c>
      <c r="K640">
        <v>23</v>
      </c>
      <c r="L640">
        <f t="shared" si="27"/>
        <v>3</v>
      </c>
      <c r="M640">
        <v>2</v>
      </c>
      <c r="N640">
        <v>24743</v>
      </c>
      <c r="O640" s="1">
        <f t="shared" si="28"/>
        <v>951.65384615384619</v>
      </c>
      <c r="P640" s="1">
        <f t="shared" si="29"/>
        <v>21888.038461538461</v>
      </c>
      <c r="Q640" s="1">
        <f>Table1[[#This Row],[Earned Basic Salary]]*20%</f>
        <v>4377.6076923076926</v>
      </c>
      <c r="R640" s="1">
        <f>Table1[[#This Row],[Earned Basic Salary]]*10%</f>
        <v>2188.8038461538463</v>
      </c>
      <c r="S640" s="1">
        <f>Table1[[#This Row],[Earned Basic Salary]]*12%</f>
        <v>2626.5646153846151</v>
      </c>
      <c r="T640" s="1">
        <f>200</f>
        <v>200</v>
      </c>
      <c r="U640" s="1">
        <f>Table1[[#This Row],[PF]]+Table1[[#This Row],[Professional Tax]]</f>
        <v>2826.5646153846151</v>
      </c>
      <c r="V640" s="1">
        <f>Table1[[#This Row],[Overtime Hours]]*200</f>
        <v>400</v>
      </c>
      <c r="W640" s="1">
        <f>Table1[[#This Row],[Earned Basic Salary]]+Table1[[#This Row],[HRA]]+Table1[[#This Row],[DA]]+Table1[[#This Row],[Overtime Pay]]</f>
        <v>28854.449999999997</v>
      </c>
      <c r="X640" s="1">
        <f>Table1[[#This Row],[Gross Salary]]-Table1[[#This Row],[Total Deduction]]</f>
        <v>26027.885384615383</v>
      </c>
      <c r="Y640" t="s">
        <v>37</v>
      </c>
      <c r="Z640" t="s">
        <v>38</v>
      </c>
      <c r="AA640" t="s">
        <v>2735</v>
      </c>
      <c r="AB640" t="s">
        <v>2736</v>
      </c>
    </row>
    <row r="641" spans="1:28" x14ac:dyDescent="0.3">
      <c r="A641" t="s">
        <v>2737</v>
      </c>
      <c r="B641" t="s">
        <v>1085</v>
      </c>
      <c r="C641">
        <v>42</v>
      </c>
      <c r="D641" t="s">
        <v>53</v>
      </c>
      <c r="E641" t="s">
        <v>32</v>
      </c>
      <c r="F641" t="s">
        <v>63</v>
      </c>
      <c r="G641" t="s">
        <v>2738</v>
      </c>
      <c r="H641" t="s">
        <v>35</v>
      </c>
      <c r="I641" t="s">
        <v>36</v>
      </c>
      <c r="J641">
        <v>26</v>
      </c>
      <c r="K641">
        <v>25</v>
      </c>
      <c r="L641">
        <f t="shared" si="27"/>
        <v>1</v>
      </c>
      <c r="M641">
        <v>12</v>
      </c>
      <c r="N641">
        <v>45349</v>
      </c>
      <c r="O641" s="1">
        <f t="shared" si="28"/>
        <v>1744.1923076923076</v>
      </c>
      <c r="P641" s="1">
        <f t="shared" si="29"/>
        <v>43604.807692307688</v>
      </c>
      <c r="Q641" s="1">
        <f>Table1[[#This Row],[Earned Basic Salary]]*20%</f>
        <v>8720.9615384615372</v>
      </c>
      <c r="R641" s="1">
        <f>Table1[[#This Row],[Earned Basic Salary]]*10%</f>
        <v>4360.4807692307686</v>
      </c>
      <c r="S641" s="1">
        <f>Table1[[#This Row],[Earned Basic Salary]]*12%</f>
        <v>5232.576923076922</v>
      </c>
      <c r="T641" s="1">
        <f>200</f>
        <v>200</v>
      </c>
      <c r="U641" s="1">
        <f>Table1[[#This Row],[PF]]+Table1[[#This Row],[Professional Tax]]</f>
        <v>5432.576923076922</v>
      </c>
      <c r="V641" s="1">
        <f>Table1[[#This Row],[Overtime Hours]]*200</f>
        <v>2400</v>
      </c>
      <c r="W641" s="1">
        <f>Table1[[#This Row],[Earned Basic Salary]]+Table1[[#This Row],[HRA]]+Table1[[#This Row],[DA]]+Table1[[#This Row],[Overtime Pay]]</f>
        <v>59086.249999999993</v>
      </c>
      <c r="X641" s="1">
        <f>Table1[[#This Row],[Gross Salary]]-Table1[[#This Row],[Total Deduction]]</f>
        <v>53653.673076923071</v>
      </c>
      <c r="Y641" t="s">
        <v>37</v>
      </c>
      <c r="Z641" t="s">
        <v>48</v>
      </c>
      <c r="AA641" t="s">
        <v>2739</v>
      </c>
      <c r="AB641" t="s">
        <v>2740</v>
      </c>
    </row>
    <row r="642" spans="1:28" x14ac:dyDescent="0.3">
      <c r="A642" t="s">
        <v>2741</v>
      </c>
      <c r="B642" t="s">
        <v>612</v>
      </c>
      <c r="C642">
        <v>36</v>
      </c>
      <c r="D642" t="s">
        <v>75</v>
      </c>
      <c r="E642" t="s">
        <v>121</v>
      </c>
      <c r="F642" t="s">
        <v>33</v>
      </c>
      <c r="G642" t="s">
        <v>2742</v>
      </c>
      <c r="H642" t="s">
        <v>35</v>
      </c>
      <c r="I642" t="s">
        <v>36</v>
      </c>
      <c r="J642">
        <v>26</v>
      </c>
      <c r="K642">
        <v>23</v>
      </c>
      <c r="L642">
        <f t="shared" si="27"/>
        <v>3</v>
      </c>
      <c r="M642">
        <v>4</v>
      </c>
      <c r="N642">
        <v>37960</v>
      </c>
      <c r="O642" s="1">
        <f t="shared" si="28"/>
        <v>1460</v>
      </c>
      <c r="P642" s="1">
        <f t="shared" si="29"/>
        <v>33580</v>
      </c>
      <c r="Q642" s="1">
        <f>Table1[[#This Row],[Earned Basic Salary]]*20%</f>
        <v>6716</v>
      </c>
      <c r="R642" s="1">
        <f>Table1[[#This Row],[Earned Basic Salary]]*10%</f>
        <v>3358</v>
      </c>
      <c r="S642" s="1">
        <f>Table1[[#This Row],[Earned Basic Salary]]*12%</f>
        <v>4029.6</v>
      </c>
      <c r="T642" s="1">
        <f>200</f>
        <v>200</v>
      </c>
      <c r="U642" s="1">
        <f>Table1[[#This Row],[PF]]+Table1[[#This Row],[Professional Tax]]</f>
        <v>4229.6000000000004</v>
      </c>
      <c r="V642" s="1">
        <f>Table1[[#This Row],[Overtime Hours]]*200</f>
        <v>800</v>
      </c>
      <c r="W642" s="1">
        <f>Table1[[#This Row],[Earned Basic Salary]]+Table1[[#This Row],[HRA]]+Table1[[#This Row],[DA]]+Table1[[#This Row],[Overtime Pay]]</f>
        <v>44454</v>
      </c>
      <c r="X642" s="1">
        <f>Table1[[#This Row],[Gross Salary]]-Table1[[#This Row],[Total Deduction]]</f>
        <v>40224.400000000001</v>
      </c>
      <c r="Y642" t="s">
        <v>37</v>
      </c>
      <c r="Z642" t="s">
        <v>48</v>
      </c>
      <c r="AA642" t="s">
        <v>2743</v>
      </c>
      <c r="AB642" t="s">
        <v>2744</v>
      </c>
    </row>
    <row r="643" spans="1:28" x14ac:dyDescent="0.3">
      <c r="A643" t="s">
        <v>2745</v>
      </c>
      <c r="B643" t="s">
        <v>420</v>
      </c>
      <c r="C643">
        <v>44</v>
      </c>
      <c r="D643" t="s">
        <v>133</v>
      </c>
      <c r="E643" t="s">
        <v>62</v>
      </c>
      <c r="F643" t="s">
        <v>63</v>
      </c>
      <c r="G643" t="s">
        <v>2746</v>
      </c>
      <c r="H643" t="s">
        <v>35</v>
      </c>
      <c r="I643" t="s">
        <v>36</v>
      </c>
      <c r="J643">
        <v>26</v>
      </c>
      <c r="K643">
        <v>24</v>
      </c>
      <c r="L643">
        <f t="shared" ref="L643:L706" si="30">J643-K643</f>
        <v>2</v>
      </c>
      <c r="M643">
        <v>18</v>
      </c>
      <c r="N643">
        <v>36727</v>
      </c>
      <c r="O643" s="1">
        <f t="shared" ref="O643:O706" si="31">N643/J643</f>
        <v>1412.5769230769231</v>
      </c>
      <c r="P643" s="1">
        <f t="shared" ref="P643:P706" si="32">O643*K643</f>
        <v>33901.846153846156</v>
      </c>
      <c r="Q643" s="1">
        <f>Table1[[#This Row],[Earned Basic Salary]]*20%</f>
        <v>6780.3692307692318</v>
      </c>
      <c r="R643" s="1">
        <f>Table1[[#This Row],[Earned Basic Salary]]*10%</f>
        <v>3390.1846153846159</v>
      </c>
      <c r="S643" s="1">
        <f>Table1[[#This Row],[Earned Basic Salary]]*12%</f>
        <v>4068.2215384615388</v>
      </c>
      <c r="T643" s="1">
        <f>200</f>
        <v>200</v>
      </c>
      <c r="U643" s="1">
        <f>Table1[[#This Row],[PF]]+Table1[[#This Row],[Professional Tax]]</f>
        <v>4268.2215384615392</v>
      </c>
      <c r="V643" s="1">
        <f>Table1[[#This Row],[Overtime Hours]]*200</f>
        <v>3600</v>
      </c>
      <c r="W643" s="1">
        <f>Table1[[#This Row],[Earned Basic Salary]]+Table1[[#This Row],[HRA]]+Table1[[#This Row],[DA]]+Table1[[#This Row],[Overtime Pay]]</f>
        <v>47672.4</v>
      </c>
      <c r="X643" s="1">
        <f>Table1[[#This Row],[Gross Salary]]-Table1[[#This Row],[Total Deduction]]</f>
        <v>43404.17846153846</v>
      </c>
      <c r="Y643" t="s">
        <v>37</v>
      </c>
      <c r="Z643" t="s">
        <v>95</v>
      </c>
      <c r="AA643" t="s">
        <v>2747</v>
      </c>
      <c r="AB643" t="s">
        <v>2748</v>
      </c>
    </row>
    <row r="644" spans="1:28" x14ac:dyDescent="0.3">
      <c r="A644" t="s">
        <v>2749</v>
      </c>
      <c r="B644" t="s">
        <v>226</v>
      </c>
      <c r="C644">
        <v>35</v>
      </c>
      <c r="D644" t="s">
        <v>75</v>
      </c>
      <c r="E644" t="s">
        <v>121</v>
      </c>
      <c r="F644" t="s">
        <v>69</v>
      </c>
      <c r="G644" t="s">
        <v>2750</v>
      </c>
      <c r="H644" t="s">
        <v>35</v>
      </c>
      <c r="I644" t="s">
        <v>36</v>
      </c>
      <c r="J644">
        <v>26</v>
      </c>
      <c r="K644">
        <v>21</v>
      </c>
      <c r="L644">
        <f t="shared" si="30"/>
        <v>5</v>
      </c>
      <c r="M644">
        <v>13</v>
      </c>
      <c r="N644">
        <v>18476</v>
      </c>
      <c r="O644" s="1">
        <f t="shared" si="31"/>
        <v>710.61538461538464</v>
      </c>
      <c r="P644" s="1">
        <f t="shared" si="32"/>
        <v>14922.923076923078</v>
      </c>
      <c r="Q644" s="1">
        <f>Table1[[#This Row],[Earned Basic Salary]]*20%</f>
        <v>2984.584615384616</v>
      </c>
      <c r="R644" s="1">
        <f>Table1[[#This Row],[Earned Basic Salary]]*10%</f>
        <v>1492.292307692308</v>
      </c>
      <c r="S644" s="1">
        <f>Table1[[#This Row],[Earned Basic Salary]]*12%</f>
        <v>1790.7507692307693</v>
      </c>
      <c r="T644" s="1">
        <f>200</f>
        <v>200</v>
      </c>
      <c r="U644" s="1">
        <f>Table1[[#This Row],[PF]]+Table1[[#This Row],[Professional Tax]]</f>
        <v>1990.7507692307693</v>
      </c>
      <c r="V644" s="1">
        <f>Table1[[#This Row],[Overtime Hours]]*200</f>
        <v>2600</v>
      </c>
      <c r="W644" s="1">
        <f>Table1[[#This Row],[Earned Basic Salary]]+Table1[[#This Row],[HRA]]+Table1[[#This Row],[DA]]+Table1[[#This Row],[Overtime Pay]]</f>
        <v>21999.8</v>
      </c>
      <c r="X644" s="1">
        <f>Table1[[#This Row],[Gross Salary]]-Table1[[#This Row],[Total Deduction]]</f>
        <v>20009.049230769229</v>
      </c>
      <c r="Y644" t="s">
        <v>37</v>
      </c>
      <c r="Z644" t="s">
        <v>106</v>
      </c>
      <c r="AA644" t="s">
        <v>2751</v>
      </c>
      <c r="AB644" t="s">
        <v>2752</v>
      </c>
    </row>
    <row r="645" spans="1:28" x14ac:dyDescent="0.3">
      <c r="A645" t="s">
        <v>2753</v>
      </c>
      <c r="B645" t="s">
        <v>115</v>
      </c>
      <c r="C645">
        <v>41</v>
      </c>
      <c r="D645" t="s">
        <v>31</v>
      </c>
      <c r="E645" t="s">
        <v>82</v>
      </c>
      <c r="F645" t="s">
        <v>63</v>
      </c>
      <c r="G645" t="s">
        <v>2176</v>
      </c>
      <c r="H645" t="s">
        <v>35</v>
      </c>
      <c r="I645" t="s">
        <v>36</v>
      </c>
      <c r="J645">
        <v>26</v>
      </c>
      <c r="K645">
        <v>21</v>
      </c>
      <c r="L645">
        <f t="shared" si="30"/>
        <v>5</v>
      </c>
      <c r="M645">
        <v>8</v>
      </c>
      <c r="N645">
        <v>40301</v>
      </c>
      <c r="O645" s="1">
        <f t="shared" si="31"/>
        <v>1550.0384615384614</v>
      </c>
      <c r="P645" s="1">
        <f t="shared" si="32"/>
        <v>32550.807692307691</v>
      </c>
      <c r="Q645" s="1">
        <f>Table1[[#This Row],[Earned Basic Salary]]*20%</f>
        <v>6510.1615384615388</v>
      </c>
      <c r="R645" s="1">
        <f>Table1[[#This Row],[Earned Basic Salary]]*10%</f>
        <v>3255.0807692307694</v>
      </c>
      <c r="S645" s="1">
        <f>Table1[[#This Row],[Earned Basic Salary]]*12%</f>
        <v>3906.0969230769228</v>
      </c>
      <c r="T645" s="1">
        <f>200</f>
        <v>200</v>
      </c>
      <c r="U645" s="1">
        <f>Table1[[#This Row],[PF]]+Table1[[#This Row],[Professional Tax]]</f>
        <v>4106.0969230769224</v>
      </c>
      <c r="V645" s="1">
        <f>Table1[[#This Row],[Overtime Hours]]*200</f>
        <v>1600</v>
      </c>
      <c r="W645" s="1">
        <f>Table1[[#This Row],[Earned Basic Salary]]+Table1[[#This Row],[HRA]]+Table1[[#This Row],[DA]]+Table1[[#This Row],[Overtime Pay]]</f>
        <v>43916.05</v>
      </c>
      <c r="X645" s="1">
        <f>Table1[[#This Row],[Gross Salary]]-Table1[[#This Row],[Total Deduction]]</f>
        <v>39809.953076923077</v>
      </c>
      <c r="Y645" t="s">
        <v>37</v>
      </c>
      <c r="Z645" t="s">
        <v>95</v>
      </c>
      <c r="AA645" t="s">
        <v>2754</v>
      </c>
      <c r="AB645" t="s">
        <v>2755</v>
      </c>
    </row>
    <row r="646" spans="1:28" x14ac:dyDescent="0.3">
      <c r="A646" t="s">
        <v>2756</v>
      </c>
      <c r="B646" t="s">
        <v>305</v>
      </c>
      <c r="C646">
        <v>37</v>
      </c>
      <c r="D646" t="s">
        <v>61</v>
      </c>
      <c r="E646" t="s">
        <v>121</v>
      </c>
      <c r="F646" t="s">
        <v>63</v>
      </c>
      <c r="G646" t="s">
        <v>2488</v>
      </c>
      <c r="H646" t="s">
        <v>35</v>
      </c>
      <c r="I646" t="s">
        <v>36</v>
      </c>
      <c r="J646">
        <v>26</v>
      </c>
      <c r="K646">
        <v>23</v>
      </c>
      <c r="L646">
        <f t="shared" si="30"/>
        <v>3</v>
      </c>
      <c r="M646">
        <v>0</v>
      </c>
      <c r="N646">
        <v>26175</v>
      </c>
      <c r="O646" s="1">
        <f t="shared" si="31"/>
        <v>1006.7307692307693</v>
      </c>
      <c r="P646" s="1">
        <f t="shared" si="32"/>
        <v>23154.807692307695</v>
      </c>
      <c r="Q646" s="1">
        <f>Table1[[#This Row],[Earned Basic Salary]]*20%</f>
        <v>4630.961538461539</v>
      </c>
      <c r="R646" s="1">
        <f>Table1[[#This Row],[Earned Basic Salary]]*10%</f>
        <v>2315.4807692307695</v>
      </c>
      <c r="S646" s="1">
        <f>Table1[[#This Row],[Earned Basic Salary]]*12%</f>
        <v>2778.5769230769233</v>
      </c>
      <c r="T646" s="1">
        <f>200</f>
        <v>200</v>
      </c>
      <c r="U646" s="1">
        <f>Table1[[#This Row],[PF]]+Table1[[#This Row],[Professional Tax]]</f>
        <v>2978.5769230769233</v>
      </c>
      <c r="V646" s="1">
        <f>Table1[[#This Row],[Overtime Hours]]*200</f>
        <v>0</v>
      </c>
      <c r="W646" s="1">
        <f>Table1[[#This Row],[Earned Basic Salary]]+Table1[[#This Row],[HRA]]+Table1[[#This Row],[DA]]+Table1[[#This Row],[Overtime Pay]]</f>
        <v>30101.250000000004</v>
      </c>
      <c r="X646" s="1">
        <f>Table1[[#This Row],[Gross Salary]]-Table1[[#This Row],[Total Deduction]]</f>
        <v>27122.673076923082</v>
      </c>
      <c r="Y646" t="s">
        <v>37</v>
      </c>
      <c r="Z646" t="s">
        <v>95</v>
      </c>
      <c r="AA646" t="s">
        <v>2757</v>
      </c>
      <c r="AB646" t="s">
        <v>2758</v>
      </c>
    </row>
    <row r="647" spans="1:28" x14ac:dyDescent="0.3">
      <c r="A647" t="s">
        <v>2759</v>
      </c>
      <c r="B647" t="s">
        <v>250</v>
      </c>
      <c r="C647">
        <v>46</v>
      </c>
      <c r="D647" t="s">
        <v>81</v>
      </c>
      <c r="E647" t="s">
        <v>32</v>
      </c>
      <c r="F647" t="s">
        <v>55</v>
      </c>
      <c r="G647" t="s">
        <v>2760</v>
      </c>
      <c r="H647" t="s">
        <v>35</v>
      </c>
      <c r="I647" t="s">
        <v>36</v>
      </c>
      <c r="J647">
        <v>26</v>
      </c>
      <c r="K647">
        <v>24</v>
      </c>
      <c r="L647">
        <f t="shared" si="30"/>
        <v>2</v>
      </c>
      <c r="M647">
        <v>11</v>
      </c>
      <c r="N647">
        <v>79292</v>
      </c>
      <c r="O647" s="1">
        <f t="shared" si="31"/>
        <v>3049.6923076923076</v>
      </c>
      <c r="P647" s="1">
        <f t="shared" si="32"/>
        <v>73192.615384615376</v>
      </c>
      <c r="Q647" s="1">
        <f>Table1[[#This Row],[Earned Basic Salary]]*20%</f>
        <v>14638.523076923077</v>
      </c>
      <c r="R647" s="1">
        <f>Table1[[#This Row],[Earned Basic Salary]]*10%</f>
        <v>7319.2615384615383</v>
      </c>
      <c r="S647" s="1">
        <f>Table1[[#This Row],[Earned Basic Salary]]*12%</f>
        <v>8783.1138461538449</v>
      </c>
      <c r="T647" s="1">
        <f>200</f>
        <v>200</v>
      </c>
      <c r="U647" s="1">
        <f>Table1[[#This Row],[PF]]+Table1[[#This Row],[Professional Tax]]</f>
        <v>8983.1138461538449</v>
      </c>
      <c r="V647" s="1">
        <f>Table1[[#This Row],[Overtime Hours]]*200</f>
        <v>2200</v>
      </c>
      <c r="W647" s="1">
        <f>Table1[[#This Row],[Earned Basic Salary]]+Table1[[#This Row],[HRA]]+Table1[[#This Row],[DA]]+Table1[[#This Row],[Overtime Pay]]</f>
        <v>97350.39999999998</v>
      </c>
      <c r="X647" s="1">
        <f>Table1[[#This Row],[Gross Salary]]-Table1[[#This Row],[Total Deduction]]</f>
        <v>88367.286153846129</v>
      </c>
      <c r="Y647" t="s">
        <v>37</v>
      </c>
      <c r="Z647" t="s">
        <v>95</v>
      </c>
      <c r="AA647" t="s">
        <v>2761</v>
      </c>
      <c r="AB647" t="s">
        <v>2762</v>
      </c>
    </row>
    <row r="648" spans="1:28" x14ac:dyDescent="0.3">
      <c r="A648" t="s">
        <v>2763</v>
      </c>
      <c r="B648" t="s">
        <v>675</v>
      </c>
      <c r="C648">
        <v>52</v>
      </c>
      <c r="D648" t="s">
        <v>31</v>
      </c>
      <c r="E648" t="s">
        <v>82</v>
      </c>
      <c r="F648" t="s">
        <v>33</v>
      </c>
      <c r="G648" t="s">
        <v>2764</v>
      </c>
      <c r="H648" t="s">
        <v>35</v>
      </c>
      <c r="I648" t="s">
        <v>36</v>
      </c>
      <c r="J648">
        <v>26</v>
      </c>
      <c r="K648">
        <v>22</v>
      </c>
      <c r="L648">
        <f t="shared" si="30"/>
        <v>4</v>
      </c>
      <c r="M648">
        <v>4</v>
      </c>
      <c r="N648">
        <v>43591</v>
      </c>
      <c r="O648" s="1">
        <f t="shared" si="31"/>
        <v>1676.5769230769231</v>
      </c>
      <c r="P648" s="1">
        <f t="shared" si="32"/>
        <v>36884.692307692305</v>
      </c>
      <c r="Q648" s="1">
        <f>Table1[[#This Row],[Earned Basic Salary]]*20%</f>
        <v>7376.9384615384615</v>
      </c>
      <c r="R648" s="1">
        <f>Table1[[#This Row],[Earned Basic Salary]]*10%</f>
        <v>3688.4692307692308</v>
      </c>
      <c r="S648" s="1">
        <f>Table1[[#This Row],[Earned Basic Salary]]*12%</f>
        <v>4426.163076923076</v>
      </c>
      <c r="T648" s="1">
        <f>200</f>
        <v>200</v>
      </c>
      <c r="U648" s="1">
        <f>Table1[[#This Row],[PF]]+Table1[[#This Row],[Professional Tax]]</f>
        <v>4626.163076923076</v>
      </c>
      <c r="V648" s="1">
        <f>Table1[[#This Row],[Overtime Hours]]*200</f>
        <v>800</v>
      </c>
      <c r="W648" s="1">
        <f>Table1[[#This Row],[Earned Basic Salary]]+Table1[[#This Row],[HRA]]+Table1[[#This Row],[DA]]+Table1[[#This Row],[Overtime Pay]]</f>
        <v>48750.1</v>
      </c>
      <c r="X648" s="1">
        <f>Table1[[#This Row],[Gross Salary]]-Table1[[#This Row],[Total Deduction]]</f>
        <v>44123.936923076923</v>
      </c>
      <c r="Y648" t="s">
        <v>37</v>
      </c>
      <c r="Z648" t="s">
        <v>38</v>
      </c>
      <c r="AA648" t="s">
        <v>2765</v>
      </c>
      <c r="AB648" t="s">
        <v>2766</v>
      </c>
    </row>
    <row r="649" spans="1:28" x14ac:dyDescent="0.3">
      <c r="A649" t="s">
        <v>2767</v>
      </c>
      <c r="B649" t="s">
        <v>736</v>
      </c>
      <c r="C649">
        <v>27</v>
      </c>
      <c r="D649" t="s">
        <v>127</v>
      </c>
      <c r="E649" t="s">
        <v>121</v>
      </c>
      <c r="F649" t="s">
        <v>33</v>
      </c>
      <c r="G649" t="s">
        <v>2768</v>
      </c>
      <c r="H649" t="s">
        <v>35</v>
      </c>
      <c r="I649" t="s">
        <v>36</v>
      </c>
      <c r="J649">
        <v>26</v>
      </c>
      <c r="K649">
        <v>22</v>
      </c>
      <c r="L649">
        <f t="shared" si="30"/>
        <v>4</v>
      </c>
      <c r="M649">
        <v>0</v>
      </c>
      <c r="N649">
        <v>49834</v>
      </c>
      <c r="O649" s="1">
        <f t="shared" si="31"/>
        <v>1916.6923076923076</v>
      </c>
      <c r="P649" s="1">
        <f t="shared" si="32"/>
        <v>42167.230769230766</v>
      </c>
      <c r="Q649" s="1">
        <f>Table1[[#This Row],[Earned Basic Salary]]*20%</f>
        <v>8433.4461538461528</v>
      </c>
      <c r="R649" s="1">
        <f>Table1[[#This Row],[Earned Basic Salary]]*10%</f>
        <v>4216.7230769230764</v>
      </c>
      <c r="S649" s="1">
        <f>Table1[[#This Row],[Earned Basic Salary]]*12%</f>
        <v>5060.0676923076917</v>
      </c>
      <c r="T649" s="1">
        <f>200</f>
        <v>200</v>
      </c>
      <c r="U649" s="1">
        <f>Table1[[#This Row],[PF]]+Table1[[#This Row],[Professional Tax]]</f>
        <v>5260.0676923076917</v>
      </c>
      <c r="V649" s="1">
        <f>Table1[[#This Row],[Overtime Hours]]*200</f>
        <v>0</v>
      </c>
      <c r="W649" s="1">
        <f>Table1[[#This Row],[Earned Basic Salary]]+Table1[[#This Row],[HRA]]+Table1[[#This Row],[DA]]+Table1[[#This Row],[Overtime Pay]]</f>
        <v>54817.399999999994</v>
      </c>
      <c r="X649" s="1">
        <f>Table1[[#This Row],[Gross Salary]]-Table1[[#This Row],[Total Deduction]]</f>
        <v>49557.332307692304</v>
      </c>
      <c r="Y649" t="s">
        <v>37</v>
      </c>
      <c r="Z649" t="s">
        <v>106</v>
      </c>
      <c r="AA649" t="s">
        <v>2769</v>
      </c>
      <c r="AB649" t="s">
        <v>2770</v>
      </c>
    </row>
    <row r="650" spans="1:28" x14ac:dyDescent="0.3">
      <c r="A650" t="s">
        <v>2771</v>
      </c>
      <c r="B650" t="s">
        <v>713</v>
      </c>
      <c r="C650">
        <v>54</v>
      </c>
      <c r="D650" t="s">
        <v>133</v>
      </c>
      <c r="E650" t="s">
        <v>45</v>
      </c>
      <c r="F650" t="s">
        <v>83</v>
      </c>
      <c r="G650" t="s">
        <v>2772</v>
      </c>
      <c r="H650" t="s">
        <v>35</v>
      </c>
      <c r="I650" t="s">
        <v>36</v>
      </c>
      <c r="J650">
        <v>26</v>
      </c>
      <c r="K650">
        <v>23</v>
      </c>
      <c r="L650">
        <f t="shared" si="30"/>
        <v>3</v>
      </c>
      <c r="M650">
        <v>19</v>
      </c>
      <c r="N650">
        <v>18235</v>
      </c>
      <c r="O650" s="1">
        <f t="shared" si="31"/>
        <v>701.34615384615381</v>
      </c>
      <c r="P650" s="1">
        <f t="shared" si="32"/>
        <v>16130.961538461537</v>
      </c>
      <c r="Q650" s="1">
        <f>Table1[[#This Row],[Earned Basic Salary]]*20%</f>
        <v>3226.1923076923076</v>
      </c>
      <c r="R650" s="1">
        <f>Table1[[#This Row],[Earned Basic Salary]]*10%</f>
        <v>1613.0961538461538</v>
      </c>
      <c r="S650" s="1">
        <f>Table1[[#This Row],[Earned Basic Salary]]*12%</f>
        <v>1935.7153846153844</v>
      </c>
      <c r="T650" s="1">
        <f>200</f>
        <v>200</v>
      </c>
      <c r="U650" s="1">
        <f>Table1[[#This Row],[PF]]+Table1[[#This Row],[Professional Tax]]</f>
        <v>2135.7153846153842</v>
      </c>
      <c r="V650" s="1">
        <f>Table1[[#This Row],[Overtime Hours]]*200</f>
        <v>3800</v>
      </c>
      <c r="W650" s="1">
        <f>Table1[[#This Row],[Earned Basic Salary]]+Table1[[#This Row],[HRA]]+Table1[[#This Row],[DA]]+Table1[[#This Row],[Overtime Pay]]</f>
        <v>24770.249999999996</v>
      </c>
      <c r="X650" s="1">
        <f>Table1[[#This Row],[Gross Salary]]-Table1[[#This Row],[Total Deduction]]</f>
        <v>22634.534615384611</v>
      </c>
      <c r="Y650" t="s">
        <v>37</v>
      </c>
      <c r="Z650" t="s">
        <v>95</v>
      </c>
      <c r="AA650" t="s">
        <v>2773</v>
      </c>
      <c r="AB650" t="s">
        <v>2774</v>
      </c>
    </row>
    <row r="651" spans="1:28" x14ac:dyDescent="0.3">
      <c r="A651" t="s">
        <v>2775</v>
      </c>
      <c r="B651" t="s">
        <v>566</v>
      </c>
      <c r="C651">
        <v>31</v>
      </c>
      <c r="D651" t="s">
        <v>31</v>
      </c>
      <c r="E651" t="s">
        <v>54</v>
      </c>
      <c r="F651" t="s">
        <v>69</v>
      </c>
      <c r="G651" t="s">
        <v>2776</v>
      </c>
      <c r="H651" t="s">
        <v>35</v>
      </c>
      <c r="I651" t="s">
        <v>36</v>
      </c>
      <c r="J651">
        <v>26</v>
      </c>
      <c r="K651">
        <v>22</v>
      </c>
      <c r="L651">
        <f t="shared" si="30"/>
        <v>4</v>
      </c>
      <c r="M651">
        <v>18</v>
      </c>
      <c r="N651">
        <v>71425</v>
      </c>
      <c r="O651" s="1">
        <f t="shared" si="31"/>
        <v>2747.1153846153848</v>
      </c>
      <c r="P651" s="1">
        <f t="shared" si="32"/>
        <v>60436.538461538468</v>
      </c>
      <c r="Q651" s="1">
        <f>Table1[[#This Row],[Earned Basic Salary]]*20%</f>
        <v>12087.307692307695</v>
      </c>
      <c r="R651" s="1">
        <f>Table1[[#This Row],[Earned Basic Salary]]*10%</f>
        <v>6043.6538461538476</v>
      </c>
      <c r="S651" s="1">
        <f>Table1[[#This Row],[Earned Basic Salary]]*12%</f>
        <v>7252.3846153846162</v>
      </c>
      <c r="T651" s="1">
        <f>200</f>
        <v>200</v>
      </c>
      <c r="U651" s="1">
        <f>Table1[[#This Row],[PF]]+Table1[[#This Row],[Professional Tax]]</f>
        <v>7452.3846153846162</v>
      </c>
      <c r="V651" s="1">
        <f>Table1[[#This Row],[Overtime Hours]]*200</f>
        <v>3600</v>
      </c>
      <c r="W651" s="1">
        <f>Table1[[#This Row],[Earned Basic Salary]]+Table1[[#This Row],[HRA]]+Table1[[#This Row],[DA]]+Table1[[#This Row],[Overtime Pay]]</f>
        <v>82167.5</v>
      </c>
      <c r="X651" s="1">
        <f>Table1[[#This Row],[Gross Salary]]-Table1[[#This Row],[Total Deduction]]</f>
        <v>74715.11538461539</v>
      </c>
      <c r="Y651" t="s">
        <v>37</v>
      </c>
      <c r="Z651" t="s">
        <v>95</v>
      </c>
      <c r="AA651" t="s">
        <v>2777</v>
      </c>
      <c r="AB651" t="s">
        <v>2778</v>
      </c>
    </row>
    <row r="652" spans="1:28" x14ac:dyDescent="0.3">
      <c r="A652" t="s">
        <v>2779</v>
      </c>
      <c r="B652" t="s">
        <v>2467</v>
      </c>
      <c r="C652">
        <v>34</v>
      </c>
      <c r="D652" t="s">
        <v>53</v>
      </c>
      <c r="E652" t="s">
        <v>45</v>
      </c>
      <c r="F652" t="s">
        <v>46</v>
      </c>
      <c r="G652" t="s">
        <v>2780</v>
      </c>
      <c r="H652" t="s">
        <v>35</v>
      </c>
      <c r="I652" t="s">
        <v>36</v>
      </c>
      <c r="J652">
        <v>26</v>
      </c>
      <c r="K652">
        <v>25</v>
      </c>
      <c r="L652">
        <f t="shared" si="30"/>
        <v>1</v>
      </c>
      <c r="M652">
        <v>1</v>
      </c>
      <c r="N652">
        <v>32194</v>
      </c>
      <c r="O652" s="1">
        <f t="shared" si="31"/>
        <v>1238.2307692307693</v>
      </c>
      <c r="P652" s="1">
        <f t="shared" si="32"/>
        <v>30955.76923076923</v>
      </c>
      <c r="Q652" s="1">
        <f>Table1[[#This Row],[Earned Basic Salary]]*20%</f>
        <v>6191.1538461538466</v>
      </c>
      <c r="R652" s="1">
        <f>Table1[[#This Row],[Earned Basic Salary]]*10%</f>
        <v>3095.5769230769233</v>
      </c>
      <c r="S652" s="1">
        <f>Table1[[#This Row],[Earned Basic Salary]]*12%</f>
        <v>3714.6923076923076</v>
      </c>
      <c r="T652" s="1">
        <f>200</f>
        <v>200</v>
      </c>
      <c r="U652" s="1">
        <f>Table1[[#This Row],[PF]]+Table1[[#This Row],[Professional Tax]]</f>
        <v>3914.6923076923076</v>
      </c>
      <c r="V652" s="1">
        <f>Table1[[#This Row],[Overtime Hours]]*200</f>
        <v>200</v>
      </c>
      <c r="W652" s="1">
        <f>Table1[[#This Row],[Earned Basic Salary]]+Table1[[#This Row],[HRA]]+Table1[[#This Row],[DA]]+Table1[[#This Row],[Overtime Pay]]</f>
        <v>40442.5</v>
      </c>
      <c r="X652" s="1">
        <f>Table1[[#This Row],[Gross Salary]]-Table1[[#This Row],[Total Deduction]]</f>
        <v>36527.807692307695</v>
      </c>
      <c r="Y652" t="s">
        <v>37</v>
      </c>
      <c r="Z652" t="s">
        <v>48</v>
      </c>
      <c r="AA652" t="s">
        <v>2781</v>
      </c>
      <c r="AB652" t="s">
        <v>2782</v>
      </c>
    </row>
    <row r="653" spans="1:28" x14ac:dyDescent="0.3">
      <c r="A653" t="s">
        <v>2783</v>
      </c>
      <c r="B653" t="s">
        <v>80</v>
      </c>
      <c r="C653">
        <v>31</v>
      </c>
      <c r="D653" t="s">
        <v>53</v>
      </c>
      <c r="E653" t="s">
        <v>82</v>
      </c>
      <c r="F653" t="s">
        <v>46</v>
      </c>
      <c r="G653" t="s">
        <v>2784</v>
      </c>
      <c r="H653" t="s">
        <v>35</v>
      </c>
      <c r="I653" t="s">
        <v>36</v>
      </c>
      <c r="J653">
        <v>26</v>
      </c>
      <c r="K653">
        <v>21</v>
      </c>
      <c r="L653">
        <f t="shared" si="30"/>
        <v>5</v>
      </c>
      <c r="M653">
        <v>4</v>
      </c>
      <c r="N653">
        <v>69438</v>
      </c>
      <c r="O653" s="1">
        <f t="shared" si="31"/>
        <v>2670.6923076923076</v>
      </c>
      <c r="P653" s="1">
        <f t="shared" si="32"/>
        <v>56084.538461538461</v>
      </c>
      <c r="Q653" s="1">
        <f>Table1[[#This Row],[Earned Basic Salary]]*20%</f>
        <v>11216.907692307694</v>
      </c>
      <c r="R653" s="1">
        <f>Table1[[#This Row],[Earned Basic Salary]]*10%</f>
        <v>5608.4538461538468</v>
      </c>
      <c r="S653" s="1">
        <f>Table1[[#This Row],[Earned Basic Salary]]*12%</f>
        <v>6730.1446153846155</v>
      </c>
      <c r="T653" s="1">
        <f>200</f>
        <v>200</v>
      </c>
      <c r="U653" s="1">
        <f>Table1[[#This Row],[PF]]+Table1[[#This Row],[Professional Tax]]</f>
        <v>6930.1446153846155</v>
      </c>
      <c r="V653" s="1">
        <f>Table1[[#This Row],[Overtime Hours]]*200</f>
        <v>800</v>
      </c>
      <c r="W653" s="1">
        <f>Table1[[#This Row],[Earned Basic Salary]]+Table1[[#This Row],[HRA]]+Table1[[#This Row],[DA]]+Table1[[#This Row],[Overtime Pay]]</f>
        <v>73709.900000000009</v>
      </c>
      <c r="X653" s="1">
        <f>Table1[[#This Row],[Gross Salary]]-Table1[[#This Row],[Total Deduction]]</f>
        <v>66779.75538461539</v>
      </c>
      <c r="Y653" t="s">
        <v>37</v>
      </c>
      <c r="Z653" t="s">
        <v>48</v>
      </c>
      <c r="AA653" t="s">
        <v>2785</v>
      </c>
      <c r="AB653" t="s">
        <v>2786</v>
      </c>
    </row>
    <row r="654" spans="1:28" x14ac:dyDescent="0.3">
      <c r="A654" t="s">
        <v>2787</v>
      </c>
      <c r="B654" t="s">
        <v>163</v>
      </c>
      <c r="C654">
        <v>53</v>
      </c>
      <c r="D654" t="s">
        <v>75</v>
      </c>
      <c r="E654" t="s">
        <v>121</v>
      </c>
      <c r="F654" t="s">
        <v>83</v>
      </c>
      <c r="G654" t="s">
        <v>2788</v>
      </c>
      <c r="H654" t="s">
        <v>35</v>
      </c>
      <c r="I654" t="s">
        <v>36</v>
      </c>
      <c r="J654">
        <v>26</v>
      </c>
      <c r="K654">
        <v>23</v>
      </c>
      <c r="L654">
        <f t="shared" si="30"/>
        <v>3</v>
      </c>
      <c r="M654">
        <v>20</v>
      </c>
      <c r="N654">
        <v>53456</v>
      </c>
      <c r="O654" s="1">
        <f t="shared" si="31"/>
        <v>2056</v>
      </c>
      <c r="P654" s="1">
        <f t="shared" si="32"/>
        <v>47288</v>
      </c>
      <c r="Q654" s="1">
        <f>Table1[[#This Row],[Earned Basic Salary]]*20%</f>
        <v>9457.6</v>
      </c>
      <c r="R654" s="1">
        <f>Table1[[#This Row],[Earned Basic Salary]]*10%</f>
        <v>4728.8</v>
      </c>
      <c r="S654" s="1">
        <f>Table1[[#This Row],[Earned Basic Salary]]*12%</f>
        <v>5674.5599999999995</v>
      </c>
      <c r="T654" s="1">
        <f>200</f>
        <v>200</v>
      </c>
      <c r="U654" s="1">
        <f>Table1[[#This Row],[PF]]+Table1[[#This Row],[Professional Tax]]</f>
        <v>5874.5599999999995</v>
      </c>
      <c r="V654" s="1">
        <f>Table1[[#This Row],[Overtime Hours]]*200</f>
        <v>4000</v>
      </c>
      <c r="W654" s="1">
        <f>Table1[[#This Row],[Earned Basic Salary]]+Table1[[#This Row],[HRA]]+Table1[[#This Row],[DA]]+Table1[[#This Row],[Overtime Pay]]</f>
        <v>65474.400000000001</v>
      </c>
      <c r="X654" s="1">
        <f>Table1[[#This Row],[Gross Salary]]-Table1[[#This Row],[Total Deduction]]</f>
        <v>59599.840000000004</v>
      </c>
      <c r="Y654" t="s">
        <v>37</v>
      </c>
      <c r="Z654" t="s">
        <v>95</v>
      </c>
      <c r="AA654" t="s">
        <v>2789</v>
      </c>
      <c r="AB654" t="s">
        <v>2790</v>
      </c>
    </row>
    <row r="655" spans="1:28" x14ac:dyDescent="0.3">
      <c r="A655" t="s">
        <v>2791</v>
      </c>
      <c r="B655" t="s">
        <v>1040</v>
      </c>
      <c r="C655">
        <v>55</v>
      </c>
      <c r="D655" t="s">
        <v>75</v>
      </c>
      <c r="E655" t="s">
        <v>32</v>
      </c>
      <c r="F655" t="s">
        <v>83</v>
      </c>
      <c r="G655" t="s">
        <v>2792</v>
      </c>
      <c r="H655" t="s">
        <v>35</v>
      </c>
      <c r="I655" t="s">
        <v>36</v>
      </c>
      <c r="J655">
        <v>26</v>
      </c>
      <c r="K655">
        <v>25</v>
      </c>
      <c r="L655">
        <f t="shared" si="30"/>
        <v>1</v>
      </c>
      <c r="M655">
        <v>16</v>
      </c>
      <c r="N655">
        <v>29937</v>
      </c>
      <c r="O655" s="1">
        <f t="shared" si="31"/>
        <v>1151.4230769230769</v>
      </c>
      <c r="P655" s="1">
        <f t="shared" si="32"/>
        <v>28785.576923076922</v>
      </c>
      <c r="Q655" s="1">
        <f>Table1[[#This Row],[Earned Basic Salary]]*20%</f>
        <v>5757.1153846153848</v>
      </c>
      <c r="R655" s="1">
        <f>Table1[[#This Row],[Earned Basic Salary]]*10%</f>
        <v>2878.5576923076924</v>
      </c>
      <c r="S655" s="1">
        <f>Table1[[#This Row],[Earned Basic Salary]]*12%</f>
        <v>3454.2692307692305</v>
      </c>
      <c r="T655" s="1">
        <f>200</f>
        <v>200</v>
      </c>
      <c r="U655" s="1">
        <f>Table1[[#This Row],[PF]]+Table1[[#This Row],[Professional Tax]]</f>
        <v>3654.2692307692305</v>
      </c>
      <c r="V655" s="1">
        <f>Table1[[#This Row],[Overtime Hours]]*200</f>
        <v>3200</v>
      </c>
      <c r="W655" s="1">
        <f>Table1[[#This Row],[Earned Basic Salary]]+Table1[[#This Row],[HRA]]+Table1[[#This Row],[DA]]+Table1[[#This Row],[Overtime Pay]]</f>
        <v>40621.25</v>
      </c>
      <c r="X655" s="1">
        <f>Table1[[#This Row],[Gross Salary]]-Table1[[#This Row],[Total Deduction]]</f>
        <v>36966.980769230766</v>
      </c>
      <c r="Y655" t="s">
        <v>37</v>
      </c>
      <c r="Z655" t="s">
        <v>95</v>
      </c>
      <c r="AA655" t="s">
        <v>2793</v>
      </c>
      <c r="AB655" t="s">
        <v>2794</v>
      </c>
    </row>
    <row r="656" spans="1:28" x14ac:dyDescent="0.3">
      <c r="A656" t="s">
        <v>2795</v>
      </c>
      <c r="B656" t="s">
        <v>1021</v>
      </c>
      <c r="C656">
        <v>28</v>
      </c>
      <c r="D656" t="s">
        <v>75</v>
      </c>
      <c r="E656" t="s">
        <v>32</v>
      </c>
      <c r="F656" t="s">
        <v>63</v>
      </c>
      <c r="G656" t="s">
        <v>2796</v>
      </c>
      <c r="H656" t="s">
        <v>35</v>
      </c>
      <c r="I656" t="s">
        <v>36</v>
      </c>
      <c r="J656">
        <v>26</v>
      </c>
      <c r="K656">
        <v>22</v>
      </c>
      <c r="L656">
        <f t="shared" si="30"/>
        <v>4</v>
      </c>
      <c r="M656">
        <v>3</v>
      </c>
      <c r="N656">
        <v>33925</v>
      </c>
      <c r="O656" s="1">
        <f t="shared" si="31"/>
        <v>1304.8076923076924</v>
      </c>
      <c r="P656" s="1">
        <f t="shared" si="32"/>
        <v>28705.769230769234</v>
      </c>
      <c r="Q656" s="1">
        <f>Table1[[#This Row],[Earned Basic Salary]]*20%</f>
        <v>5741.1538461538476</v>
      </c>
      <c r="R656" s="1">
        <f>Table1[[#This Row],[Earned Basic Salary]]*10%</f>
        <v>2870.5769230769238</v>
      </c>
      <c r="S656" s="1">
        <f>Table1[[#This Row],[Earned Basic Salary]]*12%</f>
        <v>3444.6923076923081</v>
      </c>
      <c r="T656" s="1">
        <f>200</f>
        <v>200</v>
      </c>
      <c r="U656" s="1">
        <f>Table1[[#This Row],[PF]]+Table1[[#This Row],[Professional Tax]]</f>
        <v>3644.6923076923081</v>
      </c>
      <c r="V656" s="1">
        <f>Table1[[#This Row],[Overtime Hours]]*200</f>
        <v>600</v>
      </c>
      <c r="W656" s="1">
        <f>Table1[[#This Row],[Earned Basic Salary]]+Table1[[#This Row],[HRA]]+Table1[[#This Row],[DA]]+Table1[[#This Row],[Overtime Pay]]</f>
        <v>37917.5</v>
      </c>
      <c r="X656" s="1">
        <f>Table1[[#This Row],[Gross Salary]]-Table1[[#This Row],[Total Deduction]]</f>
        <v>34272.807692307695</v>
      </c>
      <c r="Y656" t="s">
        <v>37</v>
      </c>
      <c r="Z656" t="s">
        <v>95</v>
      </c>
      <c r="AA656" t="s">
        <v>2797</v>
      </c>
      <c r="AB656" t="s">
        <v>2798</v>
      </c>
    </row>
    <row r="657" spans="1:28" x14ac:dyDescent="0.3">
      <c r="A657" t="s">
        <v>2799</v>
      </c>
      <c r="B657" t="s">
        <v>1668</v>
      </c>
      <c r="C657">
        <v>35</v>
      </c>
      <c r="D657" t="s">
        <v>31</v>
      </c>
      <c r="E657" t="s">
        <v>62</v>
      </c>
      <c r="F657" t="s">
        <v>83</v>
      </c>
      <c r="G657" t="s">
        <v>2800</v>
      </c>
      <c r="H657" t="s">
        <v>35</v>
      </c>
      <c r="I657" t="s">
        <v>36</v>
      </c>
      <c r="J657">
        <v>26</v>
      </c>
      <c r="K657">
        <v>24</v>
      </c>
      <c r="L657">
        <f t="shared" si="30"/>
        <v>2</v>
      </c>
      <c r="M657">
        <v>8</v>
      </c>
      <c r="N657">
        <v>29682</v>
      </c>
      <c r="O657" s="1">
        <f t="shared" si="31"/>
        <v>1141.6153846153845</v>
      </c>
      <c r="P657" s="1">
        <f t="shared" si="32"/>
        <v>27398.769230769227</v>
      </c>
      <c r="Q657" s="1">
        <f>Table1[[#This Row],[Earned Basic Salary]]*20%</f>
        <v>5479.7538461538461</v>
      </c>
      <c r="R657" s="1">
        <f>Table1[[#This Row],[Earned Basic Salary]]*10%</f>
        <v>2739.876923076923</v>
      </c>
      <c r="S657" s="1">
        <f>Table1[[#This Row],[Earned Basic Salary]]*12%</f>
        <v>3287.852307692307</v>
      </c>
      <c r="T657" s="1">
        <f>200</f>
        <v>200</v>
      </c>
      <c r="U657" s="1">
        <f>Table1[[#This Row],[PF]]+Table1[[#This Row],[Professional Tax]]</f>
        <v>3487.852307692307</v>
      </c>
      <c r="V657" s="1">
        <f>Table1[[#This Row],[Overtime Hours]]*200</f>
        <v>1600</v>
      </c>
      <c r="W657" s="1">
        <f>Table1[[#This Row],[Earned Basic Salary]]+Table1[[#This Row],[HRA]]+Table1[[#This Row],[DA]]+Table1[[#This Row],[Overtime Pay]]</f>
        <v>37218.399999999994</v>
      </c>
      <c r="X657" s="1">
        <f>Table1[[#This Row],[Gross Salary]]-Table1[[#This Row],[Total Deduction]]</f>
        <v>33730.547692307686</v>
      </c>
      <c r="Y657" t="s">
        <v>37</v>
      </c>
      <c r="Z657" t="s">
        <v>95</v>
      </c>
      <c r="AA657" t="s">
        <v>2801</v>
      </c>
      <c r="AB657" t="s">
        <v>2802</v>
      </c>
    </row>
    <row r="658" spans="1:28" x14ac:dyDescent="0.3">
      <c r="A658" t="s">
        <v>2803</v>
      </c>
      <c r="B658" t="s">
        <v>305</v>
      </c>
      <c r="C658">
        <v>33</v>
      </c>
      <c r="D658" t="s">
        <v>133</v>
      </c>
      <c r="E658" t="s">
        <v>54</v>
      </c>
      <c r="F658" t="s">
        <v>89</v>
      </c>
      <c r="G658" t="s">
        <v>2804</v>
      </c>
      <c r="H658" t="s">
        <v>35</v>
      </c>
      <c r="I658" t="s">
        <v>36</v>
      </c>
      <c r="J658">
        <v>26</v>
      </c>
      <c r="K658">
        <v>23</v>
      </c>
      <c r="L658">
        <f t="shared" si="30"/>
        <v>3</v>
      </c>
      <c r="M658">
        <v>10</v>
      </c>
      <c r="N658">
        <v>24103</v>
      </c>
      <c r="O658" s="1">
        <f t="shared" si="31"/>
        <v>927.03846153846155</v>
      </c>
      <c r="P658" s="1">
        <f t="shared" si="32"/>
        <v>21321.884615384617</v>
      </c>
      <c r="Q658" s="1">
        <f>Table1[[#This Row],[Earned Basic Salary]]*20%</f>
        <v>4264.376923076924</v>
      </c>
      <c r="R658" s="1">
        <f>Table1[[#This Row],[Earned Basic Salary]]*10%</f>
        <v>2132.188461538462</v>
      </c>
      <c r="S658" s="1">
        <f>Table1[[#This Row],[Earned Basic Salary]]*12%</f>
        <v>2558.626153846154</v>
      </c>
      <c r="T658" s="1">
        <f>200</f>
        <v>200</v>
      </c>
      <c r="U658" s="1">
        <f>Table1[[#This Row],[PF]]+Table1[[#This Row],[Professional Tax]]</f>
        <v>2758.626153846154</v>
      </c>
      <c r="V658" s="1">
        <f>Table1[[#This Row],[Overtime Hours]]*200</f>
        <v>2000</v>
      </c>
      <c r="W658" s="1">
        <f>Table1[[#This Row],[Earned Basic Salary]]+Table1[[#This Row],[HRA]]+Table1[[#This Row],[DA]]+Table1[[#This Row],[Overtime Pay]]</f>
        <v>29718.450000000004</v>
      </c>
      <c r="X658" s="1">
        <f>Table1[[#This Row],[Gross Salary]]-Table1[[#This Row],[Total Deduction]]</f>
        <v>26959.823846153849</v>
      </c>
      <c r="Y658" t="s">
        <v>37</v>
      </c>
      <c r="Z658" t="s">
        <v>38</v>
      </c>
      <c r="AA658" t="s">
        <v>2805</v>
      </c>
      <c r="AB658" t="s">
        <v>2806</v>
      </c>
    </row>
    <row r="659" spans="1:28" x14ac:dyDescent="0.3">
      <c r="A659" t="s">
        <v>2807</v>
      </c>
      <c r="B659" t="s">
        <v>1889</v>
      </c>
      <c r="C659">
        <v>21</v>
      </c>
      <c r="D659" t="s">
        <v>75</v>
      </c>
      <c r="E659" t="s">
        <v>45</v>
      </c>
      <c r="F659" t="s">
        <v>63</v>
      </c>
      <c r="G659" t="s">
        <v>2808</v>
      </c>
      <c r="H659" t="s">
        <v>35</v>
      </c>
      <c r="I659" t="s">
        <v>36</v>
      </c>
      <c r="J659">
        <v>26</v>
      </c>
      <c r="K659">
        <v>24</v>
      </c>
      <c r="L659">
        <f t="shared" si="30"/>
        <v>2</v>
      </c>
      <c r="M659">
        <v>14</v>
      </c>
      <c r="N659">
        <v>65989</v>
      </c>
      <c r="O659" s="1">
        <f t="shared" si="31"/>
        <v>2538.0384615384614</v>
      </c>
      <c r="P659" s="1">
        <f t="shared" si="32"/>
        <v>60912.923076923078</v>
      </c>
      <c r="Q659" s="1">
        <f>Table1[[#This Row],[Earned Basic Salary]]*20%</f>
        <v>12182.584615384616</v>
      </c>
      <c r="R659" s="1">
        <f>Table1[[#This Row],[Earned Basic Salary]]*10%</f>
        <v>6091.292307692308</v>
      </c>
      <c r="S659" s="1">
        <f>Table1[[#This Row],[Earned Basic Salary]]*12%</f>
        <v>7309.5507692307692</v>
      </c>
      <c r="T659" s="1">
        <f>200</f>
        <v>200</v>
      </c>
      <c r="U659" s="1">
        <f>Table1[[#This Row],[PF]]+Table1[[#This Row],[Professional Tax]]</f>
        <v>7509.5507692307692</v>
      </c>
      <c r="V659" s="1">
        <f>Table1[[#This Row],[Overtime Hours]]*200</f>
        <v>2800</v>
      </c>
      <c r="W659" s="1">
        <f>Table1[[#This Row],[Earned Basic Salary]]+Table1[[#This Row],[HRA]]+Table1[[#This Row],[DA]]+Table1[[#This Row],[Overtime Pay]]</f>
        <v>81986.8</v>
      </c>
      <c r="X659" s="1">
        <f>Table1[[#This Row],[Gross Salary]]-Table1[[#This Row],[Total Deduction]]</f>
        <v>74477.24923076923</v>
      </c>
      <c r="Y659" t="s">
        <v>37</v>
      </c>
      <c r="Z659" t="s">
        <v>95</v>
      </c>
      <c r="AA659" t="s">
        <v>2809</v>
      </c>
      <c r="AB659" t="s">
        <v>2810</v>
      </c>
    </row>
    <row r="660" spans="1:28" x14ac:dyDescent="0.3">
      <c r="A660" t="s">
        <v>2811</v>
      </c>
      <c r="B660" t="s">
        <v>285</v>
      </c>
      <c r="C660">
        <v>40</v>
      </c>
      <c r="D660" t="s">
        <v>75</v>
      </c>
      <c r="E660" t="s">
        <v>32</v>
      </c>
      <c r="F660" t="s">
        <v>46</v>
      </c>
      <c r="G660" t="s">
        <v>1953</v>
      </c>
      <c r="H660" t="s">
        <v>35</v>
      </c>
      <c r="I660" t="s">
        <v>36</v>
      </c>
      <c r="J660">
        <v>26</v>
      </c>
      <c r="K660">
        <v>23</v>
      </c>
      <c r="L660">
        <f t="shared" si="30"/>
        <v>3</v>
      </c>
      <c r="M660">
        <v>2</v>
      </c>
      <c r="N660">
        <v>23165</v>
      </c>
      <c r="O660" s="1">
        <f t="shared" si="31"/>
        <v>890.96153846153845</v>
      </c>
      <c r="P660" s="1">
        <f t="shared" si="32"/>
        <v>20492.115384615383</v>
      </c>
      <c r="Q660" s="1">
        <f>Table1[[#This Row],[Earned Basic Salary]]*20%</f>
        <v>4098.4230769230771</v>
      </c>
      <c r="R660" s="1">
        <f>Table1[[#This Row],[Earned Basic Salary]]*10%</f>
        <v>2049.2115384615386</v>
      </c>
      <c r="S660" s="1">
        <f>Table1[[#This Row],[Earned Basic Salary]]*12%</f>
        <v>2459.0538461538458</v>
      </c>
      <c r="T660" s="1">
        <f>200</f>
        <v>200</v>
      </c>
      <c r="U660" s="1">
        <f>Table1[[#This Row],[PF]]+Table1[[#This Row],[Professional Tax]]</f>
        <v>2659.0538461538458</v>
      </c>
      <c r="V660" s="1">
        <f>Table1[[#This Row],[Overtime Hours]]*200</f>
        <v>400</v>
      </c>
      <c r="W660" s="1">
        <f>Table1[[#This Row],[Earned Basic Salary]]+Table1[[#This Row],[HRA]]+Table1[[#This Row],[DA]]+Table1[[#This Row],[Overtime Pay]]</f>
        <v>27039.75</v>
      </c>
      <c r="X660" s="1">
        <f>Table1[[#This Row],[Gross Salary]]-Table1[[#This Row],[Total Deduction]]</f>
        <v>24380.696153846155</v>
      </c>
      <c r="Y660" t="s">
        <v>37</v>
      </c>
      <c r="Z660" t="s">
        <v>48</v>
      </c>
      <c r="AA660" t="s">
        <v>2812</v>
      </c>
      <c r="AB660" t="s">
        <v>2813</v>
      </c>
    </row>
    <row r="661" spans="1:28" x14ac:dyDescent="0.3">
      <c r="A661" t="s">
        <v>2814</v>
      </c>
      <c r="B661" t="s">
        <v>512</v>
      </c>
      <c r="C661">
        <v>53</v>
      </c>
      <c r="D661" t="s">
        <v>53</v>
      </c>
      <c r="E661" t="s">
        <v>32</v>
      </c>
      <c r="F661" t="s">
        <v>46</v>
      </c>
      <c r="G661" t="s">
        <v>2815</v>
      </c>
      <c r="H661" t="s">
        <v>35</v>
      </c>
      <c r="I661" t="s">
        <v>36</v>
      </c>
      <c r="J661">
        <v>26</v>
      </c>
      <c r="K661">
        <v>23</v>
      </c>
      <c r="L661">
        <f t="shared" si="30"/>
        <v>3</v>
      </c>
      <c r="M661">
        <v>3</v>
      </c>
      <c r="N661">
        <v>55468</v>
      </c>
      <c r="O661" s="1">
        <f t="shared" si="31"/>
        <v>2133.3846153846152</v>
      </c>
      <c r="P661" s="1">
        <f t="shared" si="32"/>
        <v>49067.846153846149</v>
      </c>
      <c r="Q661" s="1">
        <f>Table1[[#This Row],[Earned Basic Salary]]*20%</f>
        <v>9813.5692307692298</v>
      </c>
      <c r="R661" s="1">
        <f>Table1[[#This Row],[Earned Basic Salary]]*10%</f>
        <v>4906.7846153846149</v>
      </c>
      <c r="S661" s="1">
        <f>Table1[[#This Row],[Earned Basic Salary]]*12%</f>
        <v>5888.1415384615375</v>
      </c>
      <c r="T661" s="1">
        <f>200</f>
        <v>200</v>
      </c>
      <c r="U661" s="1">
        <f>Table1[[#This Row],[PF]]+Table1[[#This Row],[Professional Tax]]</f>
        <v>6088.1415384615375</v>
      </c>
      <c r="V661" s="1">
        <f>Table1[[#This Row],[Overtime Hours]]*200</f>
        <v>600</v>
      </c>
      <c r="W661" s="1">
        <f>Table1[[#This Row],[Earned Basic Salary]]+Table1[[#This Row],[HRA]]+Table1[[#This Row],[DA]]+Table1[[#This Row],[Overtime Pay]]</f>
        <v>64388.2</v>
      </c>
      <c r="X661" s="1">
        <f>Table1[[#This Row],[Gross Salary]]-Table1[[#This Row],[Total Deduction]]</f>
        <v>58300.058461538458</v>
      </c>
      <c r="Y661" t="s">
        <v>37</v>
      </c>
      <c r="Z661" t="s">
        <v>38</v>
      </c>
      <c r="AA661" t="s">
        <v>2816</v>
      </c>
      <c r="AB661" t="s">
        <v>2817</v>
      </c>
    </row>
    <row r="662" spans="1:28" x14ac:dyDescent="0.3">
      <c r="A662" t="s">
        <v>2818</v>
      </c>
      <c r="B662" t="s">
        <v>353</v>
      </c>
      <c r="C662">
        <v>31</v>
      </c>
      <c r="D662" t="s">
        <v>75</v>
      </c>
      <c r="E662" t="s">
        <v>82</v>
      </c>
      <c r="F662" t="s">
        <v>69</v>
      </c>
      <c r="G662" t="s">
        <v>2213</v>
      </c>
      <c r="H662" t="s">
        <v>35</v>
      </c>
      <c r="I662" t="s">
        <v>36</v>
      </c>
      <c r="J662">
        <v>26</v>
      </c>
      <c r="K662">
        <v>22</v>
      </c>
      <c r="L662">
        <f t="shared" si="30"/>
        <v>4</v>
      </c>
      <c r="M662">
        <v>12</v>
      </c>
      <c r="N662">
        <v>39309</v>
      </c>
      <c r="O662" s="1">
        <f t="shared" si="31"/>
        <v>1511.8846153846155</v>
      </c>
      <c r="P662" s="1">
        <f t="shared" si="32"/>
        <v>33261.461538461539</v>
      </c>
      <c r="Q662" s="1">
        <f>Table1[[#This Row],[Earned Basic Salary]]*20%</f>
        <v>6652.292307692308</v>
      </c>
      <c r="R662" s="1">
        <f>Table1[[#This Row],[Earned Basic Salary]]*10%</f>
        <v>3326.146153846154</v>
      </c>
      <c r="S662" s="1">
        <f>Table1[[#This Row],[Earned Basic Salary]]*12%</f>
        <v>3991.3753846153845</v>
      </c>
      <c r="T662" s="1">
        <f>200</f>
        <v>200</v>
      </c>
      <c r="U662" s="1">
        <f>Table1[[#This Row],[PF]]+Table1[[#This Row],[Professional Tax]]</f>
        <v>4191.375384615385</v>
      </c>
      <c r="V662" s="1">
        <f>Table1[[#This Row],[Overtime Hours]]*200</f>
        <v>2400</v>
      </c>
      <c r="W662" s="1">
        <f>Table1[[#This Row],[Earned Basic Salary]]+Table1[[#This Row],[HRA]]+Table1[[#This Row],[DA]]+Table1[[#This Row],[Overtime Pay]]</f>
        <v>45639.9</v>
      </c>
      <c r="X662" s="1">
        <f>Table1[[#This Row],[Gross Salary]]-Table1[[#This Row],[Total Deduction]]</f>
        <v>41448.524615384616</v>
      </c>
      <c r="Y662" t="s">
        <v>37</v>
      </c>
      <c r="Z662" t="s">
        <v>106</v>
      </c>
      <c r="AA662" t="s">
        <v>2819</v>
      </c>
      <c r="AB662" t="s">
        <v>2820</v>
      </c>
    </row>
    <row r="663" spans="1:28" x14ac:dyDescent="0.3">
      <c r="A663" t="s">
        <v>2821</v>
      </c>
      <c r="B663" t="s">
        <v>470</v>
      </c>
      <c r="C663">
        <v>49</v>
      </c>
      <c r="D663" t="s">
        <v>75</v>
      </c>
      <c r="E663" t="s">
        <v>62</v>
      </c>
      <c r="F663" t="s">
        <v>89</v>
      </c>
      <c r="G663" t="s">
        <v>2060</v>
      </c>
      <c r="H663" t="s">
        <v>35</v>
      </c>
      <c r="I663" t="s">
        <v>36</v>
      </c>
      <c r="J663">
        <v>26</v>
      </c>
      <c r="K663">
        <v>22</v>
      </c>
      <c r="L663">
        <f t="shared" si="30"/>
        <v>4</v>
      </c>
      <c r="M663">
        <v>8</v>
      </c>
      <c r="N663">
        <v>75662</v>
      </c>
      <c r="O663" s="1">
        <f t="shared" si="31"/>
        <v>2910.0769230769229</v>
      </c>
      <c r="P663" s="1">
        <f t="shared" si="32"/>
        <v>64021.692307692305</v>
      </c>
      <c r="Q663" s="1">
        <f>Table1[[#This Row],[Earned Basic Salary]]*20%</f>
        <v>12804.338461538462</v>
      </c>
      <c r="R663" s="1">
        <f>Table1[[#This Row],[Earned Basic Salary]]*10%</f>
        <v>6402.169230769231</v>
      </c>
      <c r="S663" s="1">
        <f>Table1[[#This Row],[Earned Basic Salary]]*12%</f>
        <v>7682.6030769230765</v>
      </c>
      <c r="T663" s="1">
        <f>200</f>
        <v>200</v>
      </c>
      <c r="U663" s="1">
        <f>Table1[[#This Row],[PF]]+Table1[[#This Row],[Professional Tax]]</f>
        <v>7882.6030769230765</v>
      </c>
      <c r="V663" s="1">
        <f>Table1[[#This Row],[Overtime Hours]]*200</f>
        <v>1600</v>
      </c>
      <c r="W663" s="1">
        <f>Table1[[#This Row],[Earned Basic Salary]]+Table1[[#This Row],[HRA]]+Table1[[#This Row],[DA]]+Table1[[#This Row],[Overtime Pay]]</f>
        <v>84828.2</v>
      </c>
      <c r="X663" s="1">
        <f>Table1[[#This Row],[Gross Salary]]-Table1[[#This Row],[Total Deduction]]</f>
        <v>76945.596923076926</v>
      </c>
      <c r="Y663" t="s">
        <v>37</v>
      </c>
      <c r="Z663" t="s">
        <v>95</v>
      </c>
      <c r="AA663" t="s">
        <v>2822</v>
      </c>
      <c r="AB663" t="s">
        <v>2823</v>
      </c>
    </row>
    <row r="664" spans="1:28" x14ac:dyDescent="0.3">
      <c r="A664" t="s">
        <v>2824</v>
      </c>
      <c r="B664" t="s">
        <v>163</v>
      </c>
      <c r="C664">
        <v>22</v>
      </c>
      <c r="D664" t="s">
        <v>61</v>
      </c>
      <c r="E664" t="s">
        <v>32</v>
      </c>
      <c r="F664" t="s">
        <v>46</v>
      </c>
      <c r="G664" t="s">
        <v>2825</v>
      </c>
      <c r="H664" t="s">
        <v>35</v>
      </c>
      <c r="I664" t="s">
        <v>36</v>
      </c>
      <c r="J664">
        <v>26</v>
      </c>
      <c r="K664">
        <v>24</v>
      </c>
      <c r="L664">
        <f t="shared" si="30"/>
        <v>2</v>
      </c>
      <c r="M664">
        <v>7</v>
      </c>
      <c r="N664">
        <v>63403</v>
      </c>
      <c r="O664" s="1">
        <f t="shared" si="31"/>
        <v>2438.5769230769229</v>
      </c>
      <c r="P664" s="1">
        <f t="shared" si="32"/>
        <v>58525.846153846149</v>
      </c>
      <c r="Q664" s="1">
        <f>Table1[[#This Row],[Earned Basic Salary]]*20%</f>
        <v>11705.16923076923</v>
      </c>
      <c r="R664" s="1">
        <f>Table1[[#This Row],[Earned Basic Salary]]*10%</f>
        <v>5852.5846153846151</v>
      </c>
      <c r="S664" s="1">
        <f>Table1[[#This Row],[Earned Basic Salary]]*12%</f>
        <v>7023.1015384615375</v>
      </c>
      <c r="T664" s="1">
        <f>200</f>
        <v>200</v>
      </c>
      <c r="U664" s="1">
        <f>Table1[[#This Row],[PF]]+Table1[[#This Row],[Professional Tax]]</f>
        <v>7223.1015384615375</v>
      </c>
      <c r="V664" s="1">
        <f>Table1[[#This Row],[Overtime Hours]]*200</f>
        <v>1400</v>
      </c>
      <c r="W664" s="1">
        <f>Table1[[#This Row],[Earned Basic Salary]]+Table1[[#This Row],[HRA]]+Table1[[#This Row],[DA]]+Table1[[#This Row],[Overtime Pay]]</f>
        <v>77483.600000000006</v>
      </c>
      <c r="X664" s="1">
        <f>Table1[[#This Row],[Gross Salary]]-Table1[[#This Row],[Total Deduction]]</f>
        <v>70260.498461538475</v>
      </c>
      <c r="Y664" t="s">
        <v>37</v>
      </c>
      <c r="Z664" t="s">
        <v>38</v>
      </c>
      <c r="AA664" t="s">
        <v>2826</v>
      </c>
      <c r="AB664" t="s">
        <v>2827</v>
      </c>
    </row>
    <row r="665" spans="1:28" x14ac:dyDescent="0.3">
      <c r="A665" t="s">
        <v>2828</v>
      </c>
      <c r="B665" t="s">
        <v>1425</v>
      </c>
      <c r="C665">
        <v>34</v>
      </c>
      <c r="D665" t="s">
        <v>127</v>
      </c>
      <c r="E665" t="s">
        <v>121</v>
      </c>
      <c r="F665" t="s">
        <v>69</v>
      </c>
      <c r="G665" t="s">
        <v>2829</v>
      </c>
      <c r="H665" t="s">
        <v>35</v>
      </c>
      <c r="I665" t="s">
        <v>36</v>
      </c>
      <c r="J665">
        <v>26</v>
      </c>
      <c r="K665">
        <v>24</v>
      </c>
      <c r="L665">
        <f t="shared" si="30"/>
        <v>2</v>
      </c>
      <c r="M665">
        <v>1</v>
      </c>
      <c r="N665">
        <v>45549</v>
      </c>
      <c r="O665" s="1">
        <f t="shared" si="31"/>
        <v>1751.8846153846155</v>
      </c>
      <c r="P665" s="1">
        <f t="shared" si="32"/>
        <v>42045.230769230773</v>
      </c>
      <c r="Q665" s="1">
        <f>Table1[[#This Row],[Earned Basic Salary]]*20%</f>
        <v>8409.046153846155</v>
      </c>
      <c r="R665" s="1">
        <f>Table1[[#This Row],[Earned Basic Salary]]*10%</f>
        <v>4204.5230769230775</v>
      </c>
      <c r="S665" s="1">
        <f>Table1[[#This Row],[Earned Basic Salary]]*12%</f>
        <v>5045.4276923076923</v>
      </c>
      <c r="T665" s="1">
        <f>200</f>
        <v>200</v>
      </c>
      <c r="U665" s="1">
        <f>Table1[[#This Row],[PF]]+Table1[[#This Row],[Professional Tax]]</f>
        <v>5245.4276923076923</v>
      </c>
      <c r="V665" s="1">
        <f>Table1[[#This Row],[Overtime Hours]]*200</f>
        <v>200</v>
      </c>
      <c r="W665" s="1">
        <f>Table1[[#This Row],[Earned Basic Salary]]+Table1[[#This Row],[HRA]]+Table1[[#This Row],[DA]]+Table1[[#This Row],[Overtime Pay]]</f>
        <v>54858.8</v>
      </c>
      <c r="X665" s="1">
        <f>Table1[[#This Row],[Gross Salary]]-Table1[[#This Row],[Total Deduction]]</f>
        <v>49613.372307692312</v>
      </c>
      <c r="Y665" t="s">
        <v>37</v>
      </c>
      <c r="Z665" t="s">
        <v>106</v>
      </c>
      <c r="AA665" t="s">
        <v>2830</v>
      </c>
      <c r="AB665" t="s">
        <v>2831</v>
      </c>
    </row>
    <row r="666" spans="1:28" x14ac:dyDescent="0.3">
      <c r="A666" t="s">
        <v>2832</v>
      </c>
      <c r="B666" t="s">
        <v>670</v>
      </c>
      <c r="C666">
        <v>49</v>
      </c>
      <c r="D666" t="s">
        <v>127</v>
      </c>
      <c r="E666" t="s">
        <v>82</v>
      </c>
      <c r="F666" t="s">
        <v>83</v>
      </c>
      <c r="G666" t="s">
        <v>2833</v>
      </c>
      <c r="H666" t="s">
        <v>35</v>
      </c>
      <c r="I666" t="s">
        <v>36</v>
      </c>
      <c r="J666">
        <v>26</v>
      </c>
      <c r="K666">
        <v>26</v>
      </c>
      <c r="L666">
        <f t="shared" si="30"/>
        <v>0</v>
      </c>
      <c r="M666">
        <v>9</v>
      </c>
      <c r="N666">
        <v>32673</v>
      </c>
      <c r="O666" s="1">
        <f t="shared" si="31"/>
        <v>1256.6538461538462</v>
      </c>
      <c r="P666" s="1">
        <f t="shared" si="32"/>
        <v>32673</v>
      </c>
      <c r="Q666" s="1">
        <f>Table1[[#This Row],[Earned Basic Salary]]*20%</f>
        <v>6534.6</v>
      </c>
      <c r="R666" s="1">
        <f>Table1[[#This Row],[Earned Basic Salary]]*10%</f>
        <v>3267.3</v>
      </c>
      <c r="S666" s="1">
        <f>Table1[[#This Row],[Earned Basic Salary]]*12%</f>
        <v>3920.7599999999998</v>
      </c>
      <c r="T666" s="1">
        <f>200</f>
        <v>200</v>
      </c>
      <c r="U666" s="1">
        <f>Table1[[#This Row],[PF]]+Table1[[#This Row],[Professional Tax]]</f>
        <v>4120.76</v>
      </c>
      <c r="V666" s="1">
        <f>Table1[[#This Row],[Overtime Hours]]*200</f>
        <v>1800</v>
      </c>
      <c r="W666" s="1">
        <f>Table1[[#This Row],[Earned Basic Salary]]+Table1[[#This Row],[HRA]]+Table1[[#This Row],[DA]]+Table1[[#This Row],[Overtime Pay]]</f>
        <v>44274.9</v>
      </c>
      <c r="X666" s="1">
        <f>Table1[[#This Row],[Gross Salary]]-Table1[[#This Row],[Total Deduction]]</f>
        <v>40154.14</v>
      </c>
      <c r="Y666" t="s">
        <v>37</v>
      </c>
      <c r="Z666" t="s">
        <v>95</v>
      </c>
      <c r="AA666" t="s">
        <v>2834</v>
      </c>
      <c r="AB666" t="s">
        <v>2835</v>
      </c>
    </row>
    <row r="667" spans="1:28" x14ac:dyDescent="0.3">
      <c r="A667" t="s">
        <v>2836</v>
      </c>
      <c r="B667" t="s">
        <v>1175</v>
      </c>
      <c r="C667">
        <v>26</v>
      </c>
      <c r="D667" t="s">
        <v>61</v>
      </c>
      <c r="E667" t="s">
        <v>45</v>
      </c>
      <c r="F667" t="s">
        <v>63</v>
      </c>
      <c r="G667" t="s">
        <v>2371</v>
      </c>
      <c r="H667" t="s">
        <v>35</v>
      </c>
      <c r="I667" t="s">
        <v>36</v>
      </c>
      <c r="J667">
        <v>26</v>
      </c>
      <c r="K667">
        <v>25</v>
      </c>
      <c r="L667">
        <f t="shared" si="30"/>
        <v>1</v>
      </c>
      <c r="M667">
        <v>18</v>
      </c>
      <c r="N667">
        <v>31214</v>
      </c>
      <c r="O667" s="1">
        <f t="shared" si="31"/>
        <v>1200.5384615384614</v>
      </c>
      <c r="P667" s="1">
        <f t="shared" si="32"/>
        <v>30013.461538461535</v>
      </c>
      <c r="Q667" s="1">
        <f>Table1[[#This Row],[Earned Basic Salary]]*20%</f>
        <v>6002.6923076923076</v>
      </c>
      <c r="R667" s="1">
        <f>Table1[[#This Row],[Earned Basic Salary]]*10%</f>
        <v>3001.3461538461538</v>
      </c>
      <c r="S667" s="1">
        <f>Table1[[#This Row],[Earned Basic Salary]]*12%</f>
        <v>3601.6153846153843</v>
      </c>
      <c r="T667" s="1">
        <f>200</f>
        <v>200</v>
      </c>
      <c r="U667" s="1">
        <f>Table1[[#This Row],[PF]]+Table1[[#This Row],[Professional Tax]]</f>
        <v>3801.6153846153843</v>
      </c>
      <c r="V667" s="1">
        <f>Table1[[#This Row],[Overtime Hours]]*200</f>
        <v>3600</v>
      </c>
      <c r="W667" s="1">
        <f>Table1[[#This Row],[Earned Basic Salary]]+Table1[[#This Row],[HRA]]+Table1[[#This Row],[DA]]+Table1[[#This Row],[Overtime Pay]]</f>
        <v>42617.5</v>
      </c>
      <c r="X667" s="1">
        <f>Table1[[#This Row],[Gross Salary]]-Table1[[#This Row],[Total Deduction]]</f>
        <v>38815.884615384617</v>
      </c>
      <c r="Y667" t="s">
        <v>37</v>
      </c>
      <c r="Z667" t="s">
        <v>48</v>
      </c>
      <c r="AA667" t="s">
        <v>2837</v>
      </c>
      <c r="AB667" t="s">
        <v>2838</v>
      </c>
    </row>
    <row r="668" spans="1:28" x14ac:dyDescent="0.3">
      <c r="A668" t="s">
        <v>2839</v>
      </c>
      <c r="B668" t="s">
        <v>1233</v>
      </c>
      <c r="C668">
        <v>21</v>
      </c>
      <c r="D668" t="s">
        <v>53</v>
      </c>
      <c r="E668" t="s">
        <v>82</v>
      </c>
      <c r="F668" t="s">
        <v>46</v>
      </c>
      <c r="G668" t="s">
        <v>2623</v>
      </c>
      <c r="H668" t="s">
        <v>35</v>
      </c>
      <c r="I668" t="s">
        <v>36</v>
      </c>
      <c r="J668">
        <v>26</v>
      </c>
      <c r="K668">
        <v>22</v>
      </c>
      <c r="L668">
        <f t="shared" si="30"/>
        <v>4</v>
      </c>
      <c r="M668">
        <v>0</v>
      </c>
      <c r="N668">
        <v>66727</v>
      </c>
      <c r="O668" s="1">
        <f t="shared" si="31"/>
        <v>2566.4230769230771</v>
      </c>
      <c r="P668" s="1">
        <f t="shared" si="32"/>
        <v>56461.307692307695</v>
      </c>
      <c r="Q668" s="1">
        <f>Table1[[#This Row],[Earned Basic Salary]]*20%</f>
        <v>11292.26153846154</v>
      </c>
      <c r="R668" s="1">
        <f>Table1[[#This Row],[Earned Basic Salary]]*10%</f>
        <v>5646.1307692307701</v>
      </c>
      <c r="S668" s="1">
        <f>Table1[[#This Row],[Earned Basic Salary]]*12%</f>
        <v>6775.3569230769235</v>
      </c>
      <c r="T668" s="1">
        <f>200</f>
        <v>200</v>
      </c>
      <c r="U668" s="1">
        <f>Table1[[#This Row],[PF]]+Table1[[#This Row],[Professional Tax]]</f>
        <v>6975.3569230769235</v>
      </c>
      <c r="V668" s="1">
        <f>Table1[[#This Row],[Overtime Hours]]*200</f>
        <v>0</v>
      </c>
      <c r="W668" s="1">
        <f>Table1[[#This Row],[Earned Basic Salary]]+Table1[[#This Row],[HRA]]+Table1[[#This Row],[DA]]+Table1[[#This Row],[Overtime Pay]]</f>
        <v>73399.700000000012</v>
      </c>
      <c r="X668" s="1">
        <f>Table1[[#This Row],[Gross Salary]]-Table1[[#This Row],[Total Deduction]]</f>
        <v>66424.343076923091</v>
      </c>
      <c r="Y668" t="s">
        <v>37</v>
      </c>
      <c r="Z668" t="s">
        <v>95</v>
      </c>
      <c r="AA668" t="s">
        <v>2840</v>
      </c>
      <c r="AB668" t="s">
        <v>2841</v>
      </c>
    </row>
    <row r="669" spans="1:28" x14ac:dyDescent="0.3">
      <c r="A669" t="s">
        <v>2842</v>
      </c>
      <c r="B669" t="s">
        <v>305</v>
      </c>
      <c r="C669">
        <v>37</v>
      </c>
      <c r="D669" t="s">
        <v>127</v>
      </c>
      <c r="E669" t="s">
        <v>45</v>
      </c>
      <c r="F669" t="s">
        <v>69</v>
      </c>
      <c r="G669" t="s">
        <v>2843</v>
      </c>
      <c r="H669" t="s">
        <v>35</v>
      </c>
      <c r="I669" t="s">
        <v>36</v>
      </c>
      <c r="J669">
        <v>26</v>
      </c>
      <c r="K669">
        <v>23</v>
      </c>
      <c r="L669">
        <f t="shared" si="30"/>
        <v>3</v>
      </c>
      <c r="M669">
        <v>18</v>
      </c>
      <c r="N669">
        <v>22452</v>
      </c>
      <c r="O669" s="1">
        <f t="shared" si="31"/>
        <v>863.53846153846155</v>
      </c>
      <c r="P669" s="1">
        <f t="shared" si="32"/>
        <v>19861.384615384617</v>
      </c>
      <c r="Q669" s="1">
        <f>Table1[[#This Row],[Earned Basic Salary]]*20%</f>
        <v>3972.2769230769236</v>
      </c>
      <c r="R669" s="1">
        <f>Table1[[#This Row],[Earned Basic Salary]]*10%</f>
        <v>1986.1384615384618</v>
      </c>
      <c r="S669" s="1">
        <f>Table1[[#This Row],[Earned Basic Salary]]*12%</f>
        <v>2383.3661538461538</v>
      </c>
      <c r="T669" s="1">
        <f>200</f>
        <v>200</v>
      </c>
      <c r="U669" s="1">
        <f>Table1[[#This Row],[PF]]+Table1[[#This Row],[Professional Tax]]</f>
        <v>2583.3661538461538</v>
      </c>
      <c r="V669" s="1">
        <f>Table1[[#This Row],[Overtime Hours]]*200</f>
        <v>3600</v>
      </c>
      <c r="W669" s="1">
        <f>Table1[[#This Row],[Earned Basic Salary]]+Table1[[#This Row],[HRA]]+Table1[[#This Row],[DA]]+Table1[[#This Row],[Overtime Pay]]</f>
        <v>29419.800000000003</v>
      </c>
      <c r="X669" s="1">
        <f>Table1[[#This Row],[Gross Salary]]-Table1[[#This Row],[Total Deduction]]</f>
        <v>26836.43384615385</v>
      </c>
      <c r="Y669" t="s">
        <v>37</v>
      </c>
      <c r="Z669" t="s">
        <v>106</v>
      </c>
      <c r="AA669" t="s">
        <v>2844</v>
      </c>
      <c r="AB669" t="s">
        <v>2845</v>
      </c>
    </row>
    <row r="670" spans="1:28" x14ac:dyDescent="0.3">
      <c r="A670" t="s">
        <v>2846</v>
      </c>
      <c r="B670" t="s">
        <v>221</v>
      </c>
      <c r="C670">
        <v>40</v>
      </c>
      <c r="D670" t="s">
        <v>127</v>
      </c>
      <c r="E670" t="s">
        <v>45</v>
      </c>
      <c r="F670" t="s">
        <v>63</v>
      </c>
      <c r="G670" t="s">
        <v>2138</v>
      </c>
      <c r="H670" t="s">
        <v>35</v>
      </c>
      <c r="I670" t="s">
        <v>36</v>
      </c>
      <c r="J670">
        <v>26</v>
      </c>
      <c r="K670">
        <v>22</v>
      </c>
      <c r="L670">
        <f t="shared" si="30"/>
        <v>4</v>
      </c>
      <c r="M670">
        <v>16</v>
      </c>
      <c r="N670">
        <v>67696</v>
      </c>
      <c r="O670" s="1">
        <f t="shared" si="31"/>
        <v>2603.6923076923076</v>
      </c>
      <c r="P670" s="1">
        <f t="shared" si="32"/>
        <v>57281.230769230766</v>
      </c>
      <c r="Q670" s="1">
        <f>Table1[[#This Row],[Earned Basic Salary]]*20%</f>
        <v>11456.246153846154</v>
      </c>
      <c r="R670" s="1">
        <f>Table1[[#This Row],[Earned Basic Salary]]*10%</f>
        <v>5728.123076923077</v>
      </c>
      <c r="S670" s="1">
        <f>Table1[[#This Row],[Earned Basic Salary]]*12%</f>
        <v>6873.747692307692</v>
      </c>
      <c r="T670" s="1">
        <f>200</f>
        <v>200</v>
      </c>
      <c r="U670" s="1">
        <f>Table1[[#This Row],[PF]]+Table1[[#This Row],[Professional Tax]]</f>
        <v>7073.747692307692</v>
      </c>
      <c r="V670" s="1">
        <f>Table1[[#This Row],[Overtime Hours]]*200</f>
        <v>3200</v>
      </c>
      <c r="W670" s="1">
        <f>Table1[[#This Row],[Earned Basic Salary]]+Table1[[#This Row],[HRA]]+Table1[[#This Row],[DA]]+Table1[[#This Row],[Overtime Pay]]</f>
        <v>77665.599999999991</v>
      </c>
      <c r="X670" s="1">
        <f>Table1[[#This Row],[Gross Salary]]-Table1[[#This Row],[Total Deduction]]</f>
        <v>70591.852307692301</v>
      </c>
      <c r="Y670" t="s">
        <v>37</v>
      </c>
      <c r="Z670" t="s">
        <v>95</v>
      </c>
      <c r="AA670" t="s">
        <v>2847</v>
      </c>
      <c r="AB670" t="s">
        <v>2848</v>
      </c>
    </row>
    <row r="671" spans="1:28" x14ac:dyDescent="0.3">
      <c r="A671" t="s">
        <v>2849</v>
      </c>
      <c r="B671" t="s">
        <v>642</v>
      </c>
      <c r="C671">
        <v>52</v>
      </c>
      <c r="D671" t="s">
        <v>127</v>
      </c>
      <c r="E671" t="s">
        <v>45</v>
      </c>
      <c r="F671" t="s">
        <v>83</v>
      </c>
      <c r="G671" t="s">
        <v>2850</v>
      </c>
      <c r="H671" t="s">
        <v>35</v>
      </c>
      <c r="I671" t="s">
        <v>36</v>
      </c>
      <c r="J671">
        <v>26</v>
      </c>
      <c r="K671">
        <v>23</v>
      </c>
      <c r="L671">
        <f t="shared" si="30"/>
        <v>3</v>
      </c>
      <c r="M671">
        <v>3</v>
      </c>
      <c r="N671">
        <v>45300</v>
      </c>
      <c r="O671" s="1">
        <f t="shared" si="31"/>
        <v>1742.3076923076924</v>
      </c>
      <c r="P671" s="1">
        <f t="shared" si="32"/>
        <v>40073.076923076922</v>
      </c>
      <c r="Q671" s="1">
        <f>Table1[[#This Row],[Earned Basic Salary]]*20%</f>
        <v>8014.6153846153848</v>
      </c>
      <c r="R671" s="1">
        <f>Table1[[#This Row],[Earned Basic Salary]]*10%</f>
        <v>4007.3076923076924</v>
      </c>
      <c r="S671" s="1">
        <f>Table1[[#This Row],[Earned Basic Salary]]*12%</f>
        <v>4808.7692307692305</v>
      </c>
      <c r="T671" s="1">
        <f>200</f>
        <v>200</v>
      </c>
      <c r="U671" s="1">
        <f>Table1[[#This Row],[PF]]+Table1[[#This Row],[Professional Tax]]</f>
        <v>5008.7692307692305</v>
      </c>
      <c r="V671" s="1">
        <f>Table1[[#This Row],[Overtime Hours]]*200</f>
        <v>600</v>
      </c>
      <c r="W671" s="1">
        <f>Table1[[#This Row],[Earned Basic Salary]]+Table1[[#This Row],[HRA]]+Table1[[#This Row],[DA]]+Table1[[#This Row],[Overtime Pay]]</f>
        <v>52695</v>
      </c>
      <c r="X671" s="1">
        <f>Table1[[#This Row],[Gross Salary]]-Table1[[#This Row],[Total Deduction]]</f>
        <v>47686.230769230766</v>
      </c>
      <c r="Y671" t="s">
        <v>37</v>
      </c>
      <c r="Z671" t="s">
        <v>106</v>
      </c>
      <c r="AA671" t="s">
        <v>2851</v>
      </c>
      <c r="AB671" t="s">
        <v>2852</v>
      </c>
    </row>
    <row r="672" spans="1:28" x14ac:dyDescent="0.3">
      <c r="A672" t="s">
        <v>2853</v>
      </c>
      <c r="B672" t="s">
        <v>656</v>
      </c>
      <c r="C672">
        <v>37</v>
      </c>
      <c r="D672" t="s">
        <v>127</v>
      </c>
      <c r="E672" t="s">
        <v>62</v>
      </c>
      <c r="F672" t="s">
        <v>63</v>
      </c>
      <c r="G672" t="s">
        <v>2854</v>
      </c>
      <c r="H672" t="s">
        <v>35</v>
      </c>
      <c r="I672" t="s">
        <v>36</v>
      </c>
      <c r="J672">
        <v>26</v>
      </c>
      <c r="K672">
        <v>24</v>
      </c>
      <c r="L672">
        <f t="shared" si="30"/>
        <v>2</v>
      </c>
      <c r="M672">
        <v>19</v>
      </c>
      <c r="N672">
        <v>41590</v>
      </c>
      <c r="O672" s="1">
        <f t="shared" si="31"/>
        <v>1599.6153846153845</v>
      </c>
      <c r="P672" s="1">
        <f t="shared" si="32"/>
        <v>38390.769230769227</v>
      </c>
      <c r="Q672" s="1">
        <f>Table1[[#This Row],[Earned Basic Salary]]*20%</f>
        <v>7678.1538461538457</v>
      </c>
      <c r="R672" s="1">
        <f>Table1[[#This Row],[Earned Basic Salary]]*10%</f>
        <v>3839.0769230769229</v>
      </c>
      <c r="S672" s="1">
        <f>Table1[[#This Row],[Earned Basic Salary]]*12%</f>
        <v>4606.8923076923074</v>
      </c>
      <c r="T672" s="1">
        <f>200</f>
        <v>200</v>
      </c>
      <c r="U672" s="1">
        <f>Table1[[#This Row],[PF]]+Table1[[#This Row],[Professional Tax]]</f>
        <v>4806.8923076923074</v>
      </c>
      <c r="V672" s="1">
        <f>Table1[[#This Row],[Overtime Hours]]*200</f>
        <v>3800</v>
      </c>
      <c r="W672" s="1">
        <f>Table1[[#This Row],[Earned Basic Salary]]+Table1[[#This Row],[HRA]]+Table1[[#This Row],[DA]]+Table1[[#This Row],[Overtime Pay]]</f>
        <v>53707.999999999993</v>
      </c>
      <c r="X672" s="1">
        <f>Table1[[#This Row],[Gross Salary]]-Table1[[#This Row],[Total Deduction]]</f>
        <v>48901.107692307683</v>
      </c>
      <c r="Y672" t="s">
        <v>37</v>
      </c>
      <c r="Z672" t="s">
        <v>48</v>
      </c>
      <c r="AA672" t="s">
        <v>2855</v>
      </c>
      <c r="AB672" t="s">
        <v>2856</v>
      </c>
    </row>
    <row r="673" spans="1:28" x14ac:dyDescent="0.3">
      <c r="A673" t="s">
        <v>2857</v>
      </c>
      <c r="B673" t="s">
        <v>1135</v>
      </c>
      <c r="C673">
        <v>27</v>
      </c>
      <c r="D673" t="s">
        <v>31</v>
      </c>
      <c r="E673" t="s">
        <v>45</v>
      </c>
      <c r="F673" t="s">
        <v>89</v>
      </c>
      <c r="G673" t="s">
        <v>2858</v>
      </c>
      <c r="H673" t="s">
        <v>35</v>
      </c>
      <c r="I673" t="s">
        <v>36</v>
      </c>
      <c r="J673">
        <v>26</v>
      </c>
      <c r="K673">
        <v>23</v>
      </c>
      <c r="L673">
        <f t="shared" si="30"/>
        <v>3</v>
      </c>
      <c r="M673">
        <v>0</v>
      </c>
      <c r="N673">
        <v>30262</v>
      </c>
      <c r="O673" s="1">
        <f t="shared" si="31"/>
        <v>1163.9230769230769</v>
      </c>
      <c r="P673" s="1">
        <f t="shared" si="32"/>
        <v>26770.23076923077</v>
      </c>
      <c r="Q673" s="1">
        <f>Table1[[#This Row],[Earned Basic Salary]]*20%</f>
        <v>5354.0461538461541</v>
      </c>
      <c r="R673" s="1">
        <f>Table1[[#This Row],[Earned Basic Salary]]*10%</f>
        <v>2677.023076923077</v>
      </c>
      <c r="S673" s="1">
        <f>Table1[[#This Row],[Earned Basic Salary]]*12%</f>
        <v>3212.4276923076923</v>
      </c>
      <c r="T673" s="1">
        <f>200</f>
        <v>200</v>
      </c>
      <c r="U673" s="1">
        <f>Table1[[#This Row],[PF]]+Table1[[#This Row],[Professional Tax]]</f>
        <v>3412.4276923076923</v>
      </c>
      <c r="V673" s="1">
        <f>Table1[[#This Row],[Overtime Hours]]*200</f>
        <v>0</v>
      </c>
      <c r="W673" s="1">
        <f>Table1[[#This Row],[Earned Basic Salary]]+Table1[[#This Row],[HRA]]+Table1[[#This Row],[DA]]+Table1[[#This Row],[Overtime Pay]]</f>
        <v>34801.300000000003</v>
      </c>
      <c r="X673" s="1">
        <f>Table1[[#This Row],[Gross Salary]]-Table1[[#This Row],[Total Deduction]]</f>
        <v>31388.872307692312</v>
      </c>
      <c r="Y673" t="s">
        <v>37</v>
      </c>
      <c r="Z673" t="s">
        <v>106</v>
      </c>
      <c r="AA673" t="s">
        <v>2859</v>
      </c>
      <c r="AB673" t="s">
        <v>2860</v>
      </c>
    </row>
    <row r="674" spans="1:28" x14ac:dyDescent="0.3">
      <c r="A674" t="s">
        <v>2861</v>
      </c>
      <c r="B674" t="s">
        <v>295</v>
      </c>
      <c r="C674">
        <v>36</v>
      </c>
      <c r="D674" t="s">
        <v>81</v>
      </c>
      <c r="E674" t="s">
        <v>45</v>
      </c>
      <c r="F674" t="s">
        <v>69</v>
      </c>
      <c r="G674" t="s">
        <v>2862</v>
      </c>
      <c r="H674" t="s">
        <v>35</v>
      </c>
      <c r="I674" t="s">
        <v>36</v>
      </c>
      <c r="J674">
        <v>26</v>
      </c>
      <c r="K674">
        <v>25</v>
      </c>
      <c r="L674">
        <f t="shared" si="30"/>
        <v>1</v>
      </c>
      <c r="M674">
        <v>9</v>
      </c>
      <c r="N674">
        <v>77271</v>
      </c>
      <c r="O674" s="1">
        <f t="shared" si="31"/>
        <v>2971.9615384615386</v>
      </c>
      <c r="P674" s="1">
        <f t="shared" si="32"/>
        <v>74299.038461538468</v>
      </c>
      <c r="Q674" s="1">
        <f>Table1[[#This Row],[Earned Basic Salary]]*20%</f>
        <v>14859.807692307695</v>
      </c>
      <c r="R674" s="1">
        <f>Table1[[#This Row],[Earned Basic Salary]]*10%</f>
        <v>7429.9038461538476</v>
      </c>
      <c r="S674" s="1">
        <f>Table1[[#This Row],[Earned Basic Salary]]*12%</f>
        <v>8915.8846153846152</v>
      </c>
      <c r="T674" s="1">
        <f>200</f>
        <v>200</v>
      </c>
      <c r="U674" s="1">
        <f>Table1[[#This Row],[PF]]+Table1[[#This Row],[Professional Tax]]</f>
        <v>9115.8846153846152</v>
      </c>
      <c r="V674" s="1">
        <f>Table1[[#This Row],[Overtime Hours]]*200</f>
        <v>1800</v>
      </c>
      <c r="W674" s="1">
        <f>Table1[[#This Row],[Earned Basic Salary]]+Table1[[#This Row],[HRA]]+Table1[[#This Row],[DA]]+Table1[[#This Row],[Overtime Pay]]</f>
        <v>98388.75</v>
      </c>
      <c r="X674" s="1">
        <f>Table1[[#This Row],[Gross Salary]]-Table1[[#This Row],[Total Deduction]]</f>
        <v>89272.86538461539</v>
      </c>
      <c r="Y674" t="s">
        <v>37</v>
      </c>
      <c r="Z674" t="s">
        <v>106</v>
      </c>
      <c r="AA674" t="s">
        <v>2863</v>
      </c>
      <c r="AB674" t="s">
        <v>2864</v>
      </c>
    </row>
    <row r="675" spans="1:28" x14ac:dyDescent="0.3">
      <c r="A675" t="s">
        <v>2865</v>
      </c>
      <c r="B675" t="s">
        <v>115</v>
      </c>
      <c r="C675">
        <v>37</v>
      </c>
      <c r="D675" t="s">
        <v>61</v>
      </c>
      <c r="E675" t="s">
        <v>54</v>
      </c>
      <c r="F675" t="s">
        <v>46</v>
      </c>
      <c r="G675" t="s">
        <v>2866</v>
      </c>
      <c r="H675" t="s">
        <v>35</v>
      </c>
      <c r="I675" t="s">
        <v>36</v>
      </c>
      <c r="J675">
        <v>26</v>
      </c>
      <c r="K675">
        <v>25</v>
      </c>
      <c r="L675">
        <f t="shared" si="30"/>
        <v>1</v>
      </c>
      <c r="M675">
        <v>18</v>
      </c>
      <c r="N675">
        <v>73379</v>
      </c>
      <c r="O675" s="1">
        <f t="shared" si="31"/>
        <v>2822.2692307692309</v>
      </c>
      <c r="P675" s="1">
        <f t="shared" si="32"/>
        <v>70556.73076923078</v>
      </c>
      <c r="Q675" s="1">
        <f>Table1[[#This Row],[Earned Basic Salary]]*20%</f>
        <v>14111.346153846156</v>
      </c>
      <c r="R675" s="1">
        <f>Table1[[#This Row],[Earned Basic Salary]]*10%</f>
        <v>7055.673076923078</v>
      </c>
      <c r="S675" s="1">
        <f>Table1[[#This Row],[Earned Basic Salary]]*12%</f>
        <v>8466.8076923076933</v>
      </c>
      <c r="T675" s="1">
        <f>200</f>
        <v>200</v>
      </c>
      <c r="U675" s="1">
        <f>Table1[[#This Row],[PF]]+Table1[[#This Row],[Professional Tax]]</f>
        <v>8666.8076923076933</v>
      </c>
      <c r="V675" s="1">
        <f>Table1[[#This Row],[Overtime Hours]]*200</f>
        <v>3600</v>
      </c>
      <c r="W675" s="1">
        <f>Table1[[#This Row],[Earned Basic Salary]]+Table1[[#This Row],[HRA]]+Table1[[#This Row],[DA]]+Table1[[#This Row],[Overtime Pay]]</f>
        <v>95323.750000000015</v>
      </c>
      <c r="X675" s="1">
        <f>Table1[[#This Row],[Gross Salary]]-Table1[[#This Row],[Total Deduction]]</f>
        <v>86656.942307692327</v>
      </c>
      <c r="Y675" t="s">
        <v>37</v>
      </c>
      <c r="Z675" t="s">
        <v>106</v>
      </c>
      <c r="AA675" t="s">
        <v>2867</v>
      </c>
      <c r="AB675" t="s">
        <v>2868</v>
      </c>
    </row>
    <row r="676" spans="1:28" x14ac:dyDescent="0.3">
      <c r="A676" t="s">
        <v>2869</v>
      </c>
      <c r="B676" t="s">
        <v>207</v>
      </c>
      <c r="C676">
        <v>55</v>
      </c>
      <c r="D676" t="s">
        <v>133</v>
      </c>
      <c r="E676" t="s">
        <v>62</v>
      </c>
      <c r="F676" t="s">
        <v>46</v>
      </c>
      <c r="G676" t="s">
        <v>2359</v>
      </c>
      <c r="H676" t="s">
        <v>35</v>
      </c>
      <c r="I676" t="s">
        <v>36</v>
      </c>
      <c r="J676">
        <v>26</v>
      </c>
      <c r="K676">
        <v>24</v>
      </c>
      <c r="L676">
        <f t="shared" si="30"/>
        <v>2</v>
      </c>
      <c r="M676">
        <v>6</v>
      </c>
      <c r="N676">
        <v>63446</v>
      </c>
      <c r="O676" s="1">
        <f t="shared" si="31"/>
        <v>2440.2307692307691</v>
      </c>
      <c r="P676" s="1">
        <f t="shared" si="32"/>
        <v>58565.538461538454</v>
      </c>
      <c r="Q676" s="1">
        <f>Table1[[#This Row],[Earned Basic Salary]]*20%</f>
        <v>11713.107692307691</v>
      </c>
      <c r="R676" s="1">
        <f>Table1[[#This Row],[Earned Basic Salary]]*10%</f>
        <v>5856.5538461538454</v>
      </c>
      <c r="S676" s="1">
        <f>Table1[[#This Row],[Earned Basic Salary]]*12%</f>
        <v>7027.8646153846139</v>
      </c>
      <c r="T676" s="1">
        <f>200</f>
        <v>200</v>
      </c>
      <c r="U676" s="1">
        <f>Table1[[#This Row],[PF]]+Table1[[#This Row],[Professional Tax]]</f>
        <v>7227.8646153846139</v>
      </c>
      <c r="V676" s="1">
        <f>Table1[[#This Row],[Overtime Hours]]*200</f>
        <v>1200</v>
      </c>
      <c r="W676" s="1">
        <f>Table1[[#This Row],[Earned Basic Salary]]+Table1[[#This Row],[HRA]]+Table1[[#This Row],[DA]]+Table1[[#This Row],[Overtime Pay]]</f>
        <v>77335.199999999983</v>
      </c>
      <c r="X676" s="1">
        <f>Table1[[#This Row],[Gross Salary]]-Table1[[#This Row],[Total Deduction]]</f>
        <v>70107.335384615362</v>
      </c>
      <c r="Y676" t="s">
        <v>37</v>
      </c>
      <c r="Z676" t="s">
        <v>48</v>
      </c>
      <c r="AA676" t="s">
        <v>2870</v>
      </c>
      <c r="AB676" t="s">
        <v>2871</v>
      </c>
    </row>
    <row r="677" spans="1:28" x14ac:dyDescent="0.3">
      <c r="A677" t="s">
        <v>2872</v>
      </c>
      <c r="B677" t="s">
        <v>2873</v>
      </c>
      <c r="C677">
        <v>49</v>
      </c>
      <c r="D677" t="s">
        <v>61</v>
      </c>
      <c r="E677" t="s">
        <v>45</v>
      </c>
      <c r="F677" t="s">
        <v>46</v>
      </c>
      <c r="G677" t="s">
        <v>2874</v>
      </c>
      <c r="H677" t="s">
        <v>35</v>
      </c>
      <c r="I677" t="s">
        <v>36</v>
      </c>
      <c r="J677">
        <v>26</v>
      </c>
      <c r="K677">
        <v>22</v>
      </c>
      <c r="L677">
        <f t="shared" si="30"/>
        <v>4</v>
      </c>
      <c r="M677">
        <v>0</v>
      </c>
      <c r="N677">
        <v>24357</v>
      </c>
      <c r="O677" s="1">
        <f t="shared" si="31"/>
        <v>936.80769230769226</v>
      </c>
      <c r="P677" s="1">
        <f t="shared" si="32"/>
        <v>20609.76923076923</v>
      </c>
      <c r="Q677" s="1">
        <f>Table1[[#This Row],[Earned Basic Salary]]*20%</f>
        <v>4121.9538461538459</v>
      </c>
      <c r="R677" s="1">
        <f>Table1[[#This Row],[Earned Basic Salary]]*10%</f>
        <v>2060.976923076923</v>
      </c>
      <c r="S677" s="1">
        <f>Table1[[#This Row],[Earned Basic Salary]]*12%</f>
        <v>2473.1723076923076</v>
      </c>
      <c r="T677" s="1">
        <f>200</f>
        <v>200</v>
      </c>
      <c r="U677" s="1">
        <f>Table1[[#This Row],[PF]]+Table1[[#This Row],[Professional Tax]]</f>
        <v>2673.1723076923076</v>
      </c>
      <c r="V677" s="1">
        <f>Table1[[#This Row],[Overtime Hours]]*200</f>
        <v>0</v>
      </c>
      <c r="W677" s="1">
        <f>Table1[[#This Row],[Earned Basic Salary]]+Table1[[#This Row],[HRA]]+Table1[[#This Row],[DA]]+Table1[[#This Row],[Overtime Pay]]</f>
        <v>26792.7</v>
      </c>
      <c r="X677" s="1">
        <f>Table1[[#This Row],[Gross Salary]]-Table1[[#This Row],[Total Deduction]]</f>
        <v>24119.527692307693</v>
      </c>
      <c r="Y677" t="s">
        <v>37</v>
      </c>
      <c r="Z677" t="s">
        <v>38</v>
      </c>
      <c r="AA677" t="s">
        <v>2875</v>
      </c>
      <c r="AB677" t="s">
        <v>2876</v>
      </c>
    </row>
    <row r="678" spans="1:28" x14ac:dyDescent="0.3">
      <c r="A678" t="s">
        <v>2877</v>
      </c>
      <c r="B678" t="s">
        <v>598</v>
      </c>
      <c r="C678">
        <v>48</v>
      </c>
      <c r="D678" t="s">
        <v>44</v>
      </c>
      <c r="E678" t="s">
        <v>45</v>
      </c>
      <c r="F678" t="s">
        <v>89</v>
      </c>
      <c r="G678" t="s">
        <v>937</v>
      </c>
      <c r="H678" t="s">
        <v>35</v>
      </c>
      <c r="I678" t="s">
        <v>36</v>
      </c>
      <c r="J678">
        <v>26</v>
      </c>
      <c r="K678">
        <v>22</v>
      </c>
      <c r="L678">
        <f t="shared" si="30"/>
        <v>4</v>
      </c>
      <c r="M678">
        <v>12</v>
      </c>
      <c r="N678">
        <v>56193</v>
      </c>
      <c r="O678" s="1">
        <f t="shared" si="31"/>
        <v>2161.2692307692309</v>
      </c>
      <c r="P678" s="1">
        <f t="shared" si="32"/>
        <v>47547.923076923078</v>
      </c>
      <c r="Q678" s="1">
        <f>Table1[[#This Row],[Earned Basic Salary]]*20%</f>
        <v>9509.584615384616</v>
      </c>
      <c r="R678" s="1">
        <f>Table1[[#This Row],[Earned Basic Salary]]*10%</f>
        <v>4754.792307692308</v>
      </c>
      <c r="S678" s="1">
        <f>Table1[[#This Row],[Earned Basic Salary]]*12%</f>
        <v>5705.750769230769</v>
      </c>
      <c r="T678" s="1">
        <f>200</f>
        <v>200</v>
      </c>
      <c r="U678" s="1">
        <f>Table1[[#This Row],[PF]]+Table1[[#This Row],[Professional Tax]]</f>
        <v>5905.750769230769</v>
      </c>
      <c r="V678" s="1">
        <f>Table1[[#This Row],[Overtime Hours]]*200</f>
        <v>2400</v>
      </c>
      <c r="W678" s="1">
        <f>Table1[[#This Row],[Earned Basic Salary]]+Table1[[#This Row],[HRA]]+Table1[[#This Row],[DA]]+Table1[[#This Row],[Overtime Pay]]</f>
        <v>64212.3</v>
      </c>
      <c r="X678" s="1">
        <f>Table1[[#This Row],[Gross Salary]]-Table1[[#This Row],[Total Deduction]]</f>
        <v>58306.549230769233</v>
      </c>
      <c r="Y678" t="s">
        <v>37</v>
      </c>
      <c r="Z678" t="s">
        <v>106</v>
      </c>
      <c r="AA678" t="s">
        <v>2878</v>
      </c>
      <c r="AB678" t="s">
        <v>2879</v>
      </c>
    </row>
    <row r="679" spans="1:28" x14ac:dyDescent="0.3">
      <c r="A679" t="s">
        <v>2880</v>
      </c>
      <c r="B679" t="s">
        <v>1452</v>
      </c>
      <c r="C679">
        <v>45</v>
      </c>
      <c r="D679" t="s">
        <v>133</v>
      </c>
      <c r="E679" t="s">
        <v>121</v>
      </c>
      <c r="F679" t="s">
        <v>63</v>
      </c>
      <c r="G679" t="s">
        <v>2881</v>
      </c>
      <c r="H679" t="s">
        <v>35</v>
      </c>
      <c r="I679" t="s">
        <v>36</v>
      </c>
      <c r="J679">
        <v>26</v>
      </c>
      <c r="K679">
        <v>23</v>
      </c>
      <c r="L679">
        <f t="shared" si="30"/>
        <v>3</v>
      </c>
      <c r="M679">
        <v>8</v>
      </c>
      <c r="N679">
        <v>72314</v>
      </c>
      <c r="O679" s="1">
        <f t="shared" si="31"/>
        <v>2781.3076923076924</v>
      </c>
      <c r="P679" s="1">
        <f t="shared" si="32"/>
        <v>63970.076923076922</v>
      </c>
      <c r="Q679" s="1">
        <f>Table1[[#This Row],[Earned Basic Salary]]*20%</f>
        <v>12794.015384615384</v>
      </c>
      <c r="R679" s="1">
        <f>Table1[[#This Row],[Earned Basic Salary]]*10%</f>
        <v>6397.0076923076922</v>
      </c>
      <c r="S679" s="1">
        <f>Table1[[#This Row],[Earned Basic Salary]]*12%</f>
        <v>7676.4092307692299</v>
      </c>
      <c r="T679" s="1">
        <f>200</f>
        <v>200</v>
      </c>
      <c r="U679" s="1">
        <f>Table1[[#This Row],[PF]]+Table1[[#This Row],[Professional Tax]]</f>
        <v>7876.4092307692299</v>
      </c>
      <c r="V679" s="1">
        <f>Table1[[#This Row],[Overtime Hours]]*200</f>
        <v>1600</v>
      </c>
      <c r="W679" s="1">
        <f>Table1[[#This Row],[Earned Basic Salary]]+Table1[[#This Row],[HRA]]+Table1[[#This Row],[DA]]+Table1[[#This Row],[Overtime Pay]]</f>
        <v>84761.1</v>
      </c>
      <c r="X679" s="1">
        <f>Table1[[#This Row],[Gross Salary]]-Table1[[#This Row],[Total Deduction]]</f>
        <v>76884.690769230772</v>
      </c>
      <c r="Y679" t="s">
        <v>37</v>
      </c>
      <c r="Z679" t="s">
        <v>106</v>
      </c>
      <c r="AA679" t="s">
        <v>2882</v>
      </c>
      <c r="AB679" t="s">
        <v>2883</v>
      </c>
    </row>
    <row r="680" spans="1:28" x14ac:dyDescent="0.3">
      <c r="A680" t="s">
        <v>2884</v>
      </c>
      <c r="B680" t="s">
        <v>231</v>
      </c>
      <c r="C680">
        <v>54</v>
      </c>
      <c r="D680" t="s">
        <v>81</v>
      </c>
      <c r="E680" t="s">
        <v>121</v>
      </c>
      <c r="F680" t="s">
        <v>69</v>
      </c>
      <c r="G680" t="s">
        <v>2885</v>
      </c>
      <c r="H680" t="s">
        <v>35</v>
      </c>
      <c r="I680" t="s">
        <v>36</v>
      </c>
      <c r="J680">
        <v>26</v>
      </c>
      <c r="K680">
        <v>23</v>
      </c>
      <c r="L680">
        <f t="shared" si="30"/>
        <v>3</v>
      </c>
      <c r="M680">
        <v>17</v>
      </c>
      <c r="N680">
        <v>25073</v>
      </c>
      <c r="O680" s="1">
        <f t="shared" si="31"/>
        <v>964.34615384615381</v>
      </c>
      <c r="P680" s="1">
        <f t="shared" si="32"/>
        <v>22179.961538461539</v>
      </c>
      <c r="Q680" s="1">
        <f>Table1[[#This Row],[Earned Basic Salary]]*20%</f>
        <v>4435.9923076923078</v>
      </c>
      <c r="R680" s="1">
        <f>Table1[[#This Row],[Earned Basic Salary]]*10%</f>
        <v>2217.9961538461539</v>
      </c>
      <c r="S680" s="1">
        <f>Table1[[#This Row],[Earned Basic Salary]]*12%</f>
        <v>2661.5953846153848</v>
      </c>
      <c r="T680" s="1">
        <f>200</f>
        <v>200</v>
      </c>
      <c r="U680" s="1">
        <f>Table1[[#This Row],[PF]]+Table1[[#This Row],[Professional Tax]]</f>
        <v>2861.5953846153848</v>
      </c>
      <c r="V680" s="1">
        <f>Table1[[#This Row],[Overtime Hours]]*200</f>
        <v>3400</v>
      </c>
      <c r="W680" s="1">
        <f>Table1[[#This Row],[Earned Basic Salary]]+Table1[[#This Row],[HRA]]+Table1[[#This Row],[DA]]+Table1[[#This Row],[Overtime Pay]]</f>
        <v>32233.95</v>
      </c>
      <c r="X680" s="1">
        <f>Table1[[#This Row],[Gross Salary]]-Table1[[#This Row],[Total Deduction]]</f>
        <v>29372.354615384615</v>
      </c>
      <c r="Y680" t="s">
        <v>37</v>
      </c>
      <c r="Z680" t="s">
        <v>95</v>
      </c>
      <c r="AA680" t="s">
        <v>2886</v>
      </c>
      <c r="AB680" t="s">
        <v>2887</v>
      </c>
    </row>
    <row r="681" spans="1:28" x14ac:dyDescent="0.3">
      <c r="A681" t="s">
        <v>2888</v>
      </c>
      <c r="B681" t="s">
        <v>1889</v>
      </c>
      <c r="C681">
        <v>44</v>
      </c>
      <c r="D681" t="s">
        <v>31</v>
      </c>
      <c r="E681" t="s">
        <v>45</v>
      </c>
      <c r="F681" t="s">
        <v>83</v>
      </c>
      <c r="G681" t="s">
        <v>2889</v>
      </c>
      <c r="H681" t="s">
        <v>35</v>
      </c>
      <c r="I681" t="s">
        <v>36</v>
      </c>
      <c r="J681">
        <v>26</v>
      </c>
      <c r="K681">
        <v>22</v>
      </c>
      <c r="L681">
        <f t="shared" si="30"/>
        <v>4</v>
      </c>
      <c r="M681">
        <v>6</v>
      </c>
      <c r="N681">
        <v>27854</v>
      </c>
      <c r="O681" s="1">
        <f t="shared" si="31"/>
        <v>1071.3076923076924</v>
      </c>
      <c r="P681" s="1">
        <f t="shared" si="32"/>
        <v>23568.769230769234</v>
      </c>
      <c r="Q681" s="1">
        <f>Table1[[#This Row],[Earned Basic Salary]]*20%</f>
        <v>4713.753846153847</v>
      </c>
      <c r="R681" s="1">
        <f>Table1[[#This Row],[Earned Basic Salary]]*10%</f>
        <v>2356.8769230769235</v>
      </c>
      <c r="S681" s="1">
        <f>Table1[[#This Row],[Earned Basic Salary]]*12%</f>
        <v>2828.252307692308</v>
      </c>
      <c r="T681" s="1">
        <f>200</f>
        <v>200</v>
      </c>
      <c r="U681" s="1">
        <f>Table1[[#This Row],[PF]]+Table1[[#This Row],[Professional Tax]]</f>
        <v>3028.252307692308</v>
      </c>
      <c r="V681" s="1">
        <f>Table1[[#This Row],[Overtime Hours]]*200</f>
        <v>1200</v>
      </c>
      <c r="W681" s="1">
        <f>Table1[[#This Row],[Earned Basic Salary]]+Table1[[#This Row],[HRA]]+Table1[[#This Row],[DA]]+Table1[[#This Row],[Overtime Pay]]</f>
        <v>31839.400000000005</v>
      </c>
      <c r="X681" s="1">
        <f>Table1[[#This Row],[Gross Salary]]-Table1[[#This Row],[Total Deduction]]</f>
        <v>28811.147692307699</v>
      </c>
      <c r="Y681" t="s">
        <v>37</v>
      </c>
      <c r="Z681" t="s">
        <v>48</v>
      </c>
      <c r="AA681" t="s">
        <v>2890</v>
      </c>
      <c r="AB681" t="s">
        <v>2891</v>
      </c>
    </row>
    <row r="682" spans="1:28" x14ac:dyDescent="0.3">
      <c r="A682" t="s">
        <v>2892</v>
      </c>
      <c r="B682" t="s">
        <v>1212</v>
      </c>
      <c r="C682">
        <v>50</v>
      </c>
      <c r="D682" t="s">
        <v>44</v>
      </c>
      <c r="E682" t="s">
        <v>54</v>
      </c>
      <c r="F682" t="s">
        <v>33</v>
      </c>
      <c r="G682" t="s">
        <v>2893</v>
      </c>
      <c r="H682" t="s">
        <v>35</v>
      </c>
      <c r="I682" t="s">
        <v>36</v>
      </c>
      <c r="J682">
        <v>26</v>
      </c>
      <c r="K682">
        <v>26</v>
      </c>
      <c r="L682">
        <f t="shared" si="30"/>
        <v>0</v>
      </c>
      <c r="M682">
        <v>12</v>
      </c>
      <c r="N682">
        <v>56809</v>
      </c>
      <c r="O682" s="1">
        <f t="shared" si="31"/>
        <v>2184.9615384615386</v>
      </c>
      <c r="P682" s="1">
        <f t="shared" si="32"/>
        <v>56809</v>
      </c>
      <c r="Q682" s="1">
        <f>Table1[[#This Row],[Earned Basic Salary]]*20%</f>
        <v>11361.800000000001</v>
      </c>
      <c r="R682" s="1">
        <f>Table1[[#This Row],[Earned Basic Salary]]*10%</f>
        <v>5680.9000000000005</v>
      </c>
      <c r="S682" s="1">
        <f>Table1[[#This Row],[Earned Basic Salary]]*12%</f>
        <v>6817.08</v>
      </c>
      <c r="T682" s="1">
        <f>200</f>
        <v>200</v>
      </c>
      <c r="U682" s="1">
        <f>Table1[[#This Row],[PF]]+Table1[[#This Row],[Professional Tax]]</f>
        <v>7017.08</v>
      </c>
      <c r="V682" s="1">
        <f>Table1[[#This Row],[Overtime Hours]]*200</f>
        <v>2400</v>
      </c>
      <c r="W682" s="1">
        <f>Table1[[#This Row],[Earned Basic Salary]]+Table1[[#This Row],[HRA]]+Table1[[#This Row],[DA]]+Table1[[#This Row],[Overtime Pay]]</f>
        <v>76251.7</v>
      </c>
      <c r="X682" s="1">
        <f>Table1[[#This Row],[Gross Salary]]-Table1[[#This Row],[Total Deduction]]</f>
        <v>69234.62</v>
      </c>
      <c r="Y682" t="s">
        <v>37</v>
      </c>
      <c r="Z682" t="s">
        <v>95</v>
      </c>
      <c r="AA682" t="s">
        <v>2894</v>
      </c>
      <c r="AB682" t="s">
        <v>2895</v>
      </c>
    </row>
    <row r="683" spans="1:28" x14ac:dyDescent="0.3">
      <c r="A683" t="s">
        <v>2896</v>
      </c>
      <c r="B683" t="s">
        <v>470</v>
      </c>
      <c r="C683">
        <v>22</v>
      </c>
      <c r="D683" t="s">
        <v>31</v>
      </c>
      <c r="E683" t="s">
        <v>54</v>
      </c>
      <c r="F683" t="s">
        <v>69</v>
      </c>
      <c r="G683" t="s">
        <v>2897</v>
      </c>
      <c r="H683" t="s">
        <v>35</v>
      </c>
      <c r="I683" t="s">
        <v>36</v>
      </c>
      <c r="J683">
        <v>26</v>
      </c>
      <c r="K683">
        <v>24</v>
      </c>
      <c r="L683">
        <f t="shared" si="30"/>
        <v>2</v>
      </c>
      <c r="M683">
        <v>6</v>
      </c>
      <c r="N683">
        <v>66497</v>
      </c>
      <c r="O683" s="1">
        <f t="shared" si="31"/>
        <v>2557.5769230769229</v>
      </c>
      <c r="P683" s="1">
        <f t="shared" si="32"/>
        <v>61381.846153846149</v>
      </c>
      <c r="Q683" s="1">
        <f>Table1[[#This Row],[Earned Basic Salary]]*20%</f>
        <v>12276.369230769231</v>
      </c>
      <c r="R683" s="1">
        <f>Table1[[#This Row],[Earned Basic Salary]]*10%</f>
        <v>6138.1846153846154</v>
      </c>
      <c r="S683" s="1">
        <f>Table1[[#This Row],[Earned Basic Salary]]*12%</f>
        <v>7365.8215384615378</v>
      </c>
      <c r="T683" s="1">
        <f>200</f>
        <v>200</v>
      </c>
      <c r="U683" s="1">
        <f>Table1[[#This Row],[PF]]+Table1[[#This Row],[Professional Tax]]</f>
        <v>7565.8215384615378</v>
      </c>
      <c r="V683" s="1">
        <f>Table1[[#This Row],[Overtime Hours]]*200</f>
        <v>1200</v>
      </c>
      <c r="W683" s="1">
        <f>Table1[[#This Row],[Earned Basic Salary]]+Table1[[#This Row],[HRA]]+Table1[[#This Row],[DA]]+Table1[[#This Row],[Overtime Pay]]</f>
        <v>80996.399999999994</v>
      </c>
      <c r="X683" s="1">
        <f>Table1[[#This Row],[Gross Salary]]-Table1[[#This Row],[Total Deduction]]</f>
        <v>73430.578461538462</v>
      </c>
      <c r="Y683" t="s">
        <v>37</v>
      </c>
      <c r="Z683" t="s">
        <v>48</v>
      </c>
      <c r="AA683" t="s">
        <v>2898</v>
      </c>
      <c r="AB683" t="s">
        <v>2899</v>
      </c>
    </row>
    <row r="684" spans="1:28" x14ac:dyDescent="0.3">
      <c r="A684" t="s">
        <v>2900</v>
      </c>
      <c r="B684" t="s">
        <v>731</v>
      </c>
      <c r="C684">
        <v>31</v>
      </c>
      <c r="D684" t="s">
        <v>44</v>
      </c>
      <c r="E684" t="s">
        <v>45</v>
      </c>
      <c r="F684" t="s">
        <v>55</v>
      </c>
      <c r="G684" t="s">
        <v>2901</v>
      </c>
      <c r="H684" t="s">
        <v>35</v>
      </c>
      <c r="I684" t="s">
        <v>36</v>
      </c>
      <c r="J684">
        <v>26</v>
      </c>
      <c r="K684">
        <v>21</v>
      </c>
      <c r="L684">
        <f t="shared" si="30"/>
        <v>5</v>
      </c>
      <c r="M684">
        <v>12</v>
      </c>
      <c r="N684">
        <v>29460</v>
      </c>
      <c r="O684" s="1">
        <f t="shared" si="31"/>
        <v>1133.0769230769231</v>
      </c>
      <c r="P684" s="1">
        <f t="shared" si="32"/>
        <v>23794.615384615387</v>
      </c>
      <c r="Q684" s="1">
        <f>Table1[[#This Row],[Earned Basic Salary]]*20%</f>
        <v>4758.9230769230771</v>
      </c>
      <c r="R684" s="1">
        <f>Table1[[#This Row],[Earned Basic Salary]]*10%</f>
        <v>2379.4615384615386</v>
      </c>
      <c r="S684" s="1">
        <f>Table1[[#This Row],[Earned Basic Salary]]*12%</f>
        <v>2855.3538461538465</v>
      </c>
      <c r="T684" s="1">
        <f>200</f>
        <v>200</v>
      </c>
      <c r="U684" s="1">
        <f>Table1[[#This Row],[PF]]+Table1[[#This Row],[Professional Tax]]</f>
        <v>3055.3538461538465</v>
      </c>
      <c r="V684" s="1">
        <f>Table1[[#This Row],[Overtime Hours]]*200</f>
        <v>2400</v>
      </c>
      <c r="W684" s="1">
        <f>Table1[[#This Row],[Earned Basic Salary]]+Table1[[#This Row],[HRA]]+Table1[[#This Row],[DA]]+Table1[[#This Row],[Overtime Pay]]</f>
        <v>33333</v>
      </c>
      <c r="X684" s="1">
        <f>Table1[[#This Row],[Gross Salary]]-Table1[[#This Row],[Total Deduction]]</f>
        <v>30277.646153846152</v>
      </c>
      <c r="Y684" t="s">
        <v>37</v>
      </c>
      <c r="Z684" t="s">
        <v>38</v>
      </c>
      <c r="AA684" t="s">
        <v>2902</v>
      </c>
      <c r="AB684" t="s">
        <v>2903</v>
      </c>
    </row>
    <row r="685" spans="1:28" x14ac:dyDescent="0.3">
      <c r="A685" t="s">
        <v>2904</v>
      </c>
      <c r="B685" t="s">
        <v>367</v>
      </c>
      <c r="C685">
        <v>51</v>
      </c>
      <c r="D685" t="s">
        <v>44</v>
      </c>
      <c r="E685" t="s">
        <v>82</v>
      </c>
      <c r="F685" t="s">
        <v>63</v>
      </c>
      <c r="G685" t="s">
        <v>2905</v>
      </c>
      <c r="H685" t="s">
        <v>35</v>
      </c>
      <c r="I685" t="s">
        <v>36</v>
      </c>
      <c r="J685">
        <v>26</v>
      </c>
      <c r="K685">
        <v>24</v>
      </c>
      <c r="L685">
        <f t="shared" si="30"/>
        <v>2</v>
      </c>
      <c r="M685">
        <v>8</v>
      </c>
      <c r="N685">
        <v>53385</v>
      </c>
      <c r="O685" s="1">
        <f t="shared" si="31"/>
        <v>2053.2692307692309</v>
      </c>
      <c r="P685" s="1">
        <f t="shared" si="32"/>
        <v>49278.461538461546</v>
      </c>
      <c r="Q685" s="1">
        <f>Table1[[#This Row],[Earned Basic Salary]]*20%</f>
        <v>9855.6923076923104</v>
      </c>
      <c r="R685" s="1">
        <f>Table1[[#This Row],[Earned Basic Salary]]*10%</f>
        <v>4927.8461538461552</v>
      </c>
      <c r="S685" s="1">
        <f>Table1[[#This Row],[Earned Basic Salary]]*12%</f>
        <v>5913.4153846153849</v>
      </c>
      <c r="T685" s="1">
        <f>200</f>
        <v>200</v>
      </c>
      <c r="U685" s="1">
        <f>Table1[[#This Row],[PF]]+Table1[[#This Row],[Professional Tax]]</f>
        <v>6113.4153846153849</v>
      </c>
      <c r="V685" s="1">
        <f>Table1[[#This Row],[Overtime Hours]]*200</f>
        <v>1600</v>
      </c>
      <c r="W685" s="1">
        <f>Table1[[#This Row],[Earned Basic Salary]]+Table1[[#This Row],[HRA]]+Table1[[#This Row],[DA]]+Table1[[#This Row],[Overtime Pay]]</f>
        <v>65662.000000000015</v>
      </c>
      <c r="X685" s="1">
        <f>Table1[[#This Row],[Gross Salary]]-Table1[[#This Row],[Total Deduction]]</f>
        <v>59548.584615384629</v>
      </c>
      <c r="Y685" t="s">
        <v>37</v>
      </c>
      <c r="Z685" t="s">
        <v>95</v>
      </c>
      <c r="AA685" t="s">
        <v>2906</v>
      </c>
      <c r="AB685" t="s">
        <v>2907</v>
      </c>
    </row>
    <row r="686" spans="1:28" x14ac:dyDescent="0.3">
      <c r="A686" t="s">
        <v>2908</v>
      </c>
      <c r="B686" t="s">
        <v>120</v>
      </c>
      <c r="C686">
        <v>30</v>
      </c>
      <c r="D686" t="s">
        <v>75</v>
      </c>
      <c r="E686" t="s">
        <v>62</v>
      </c>
      <c r="F686" t="s">
        <v>89</v>
      </c>
      <c r="G686" t="s">
        <v>2909</v>
      </c>
      <c r="H686" t="s">
        <v>35</v>
      </c>
      <c r="I686" t="s">
        <v>36</v>
      </c>
      <c r="J686">
        <v>26</v>
      </c>
      <c r="K686">
        <v>25</v>
      </c>
      <c r="L686">
        <f t="shared" si="30"/>
        <v>1</v>
      </c>
      <c r="M686">
        <v>11</v>
      </c>
      <c r="N686">
        <v>66668</v>
      </c>
      <c r="O686" s="1">
        <f t="shared" si="31"/>
        <v>2564.1538461538462</v>
      </c>
      <c r="P686" s="1">
        <f t="shared" si="32"/>
        <v>64103.846153846156</v>
      </c>
      <c r="Q686" s="1">
        <f>Table1[[#This Row],[Earned Basic Salary]]*20%</f>
        <v>12820.769230769232</v>
      </c>
      <c r="R686" s="1">
        <f>Table1[[#This Row],[Earned Basic Salary]]*10%</f>
        <v>6410.3846153846162</v>
      </c>
      <c r="S686" s="1">
        <f>Table1[[#This Row],[Earned Basic Salary]]*12%</f>
        <v>7692.4615384615381</v>
      </c>
      <c r="T686" s="1">
        <f>200</f>
        <v>200</v>
      </c>
      <c r="U686" s="1">
        <f>Table1[[#This Row],[PF]]+Table1[[#This Row],[Professional Tax]]</f>
        <v>7892.4615384615381</v>
      </c>
      <c r="V686" s="1">
        <f>Table1[[#This Row],[Overtime Hours]]*200</f>
        <v>2200</v>
      </c>
      <c r="W686" s="1">
        <f>Table1[[#This Row],[Earned Basic Salary]]+Table1[[#This Row],[HRA]]+Table1[[#This Row],[DA]]+Table1[[#This Row],[Overtime Pay]]</f>
        <v>85535</v>
      </c>
      <c r="X686" s="1">
        <f>Table1[[#This Row],[Gross Salary]]-Table1[[#This Row],[Total Deduction]]</f>
        <v>77642.538461538468</v>
      </c>
      <c r="Y686" t="s">
        <v>37</v>
      </c>
      <c r="Z686" t="s">
        <v>106</v>
      </c>
      <c r="AA686" t="s">
        <v>2910</v>
      </c>
      <c r="AB686" t="s">
        <v>2911</v>
      </c>
    </row>
    <row r="687" spans="1:28" x14ac:dyDescent="0.3">
      <c r="A687" t="s">
        <v>2912</v>
      </c>
      <c r="B687" t="s">
        <v>1929</v>
      </c>
      <c r="C687">
        <v>46</v>
      </c>
      <c r="D687" t="s">
        <v>75</v>
      </c>
      <c r="E687" t="s">
        <v>121</v>
      </c>
      <c r="F687" t="s">
        <v>46</v>
      </c>
      <c r="G687" t="s">
        <v>732</v>
      </c>
      <c r="H687" t="s">
        <v>35</v>
      </c>
      <c r="I687" t="s">
        <v>36</v>
      </c>
      <c r="J687">
        <v>26</v>
      </c>
      <c r="K687">
        <v>22</v>
      </c>
      <c r="L687">
        <f t="shared" si="30"/>
        <v>4</v>
      </c>
      <c r="M687">
        <v>15</v>
      </c>
      <c r="N687">
        <v>22222</v>
      </c>
      <c r="O687" s="1">
        <f t="shared" si="31"/>
        <v>854.69230769230774</v>
      </c>
      <c r="P687" s="1">
        <f t="shared" si="32"/>
        <v>18803.23076923077</v>
      </c>
      <c r="Q687" s="1">
        <f>Table1[[#This Row],[Earned Basic Salary]]*20%</f>
        <v>3760.646153846154</v>
      </c>
      <c r="R687" s="1">
        <f>Table1[[#This Row],[Earned Basic Salary]]*10%</f>
        <v>1880.323076923077</v>
      </c>
      <c r="S687" s="1">
        <f>Table1[[#This Row],[Earned Basic Salary]]*12%</f>
        <v>2256.3876923076923</v>
      </c>
      <c r="T687" s="1">
        <f>200</f>
        <v>200</v>
      </c>
      <c r="U687" s="1">
        <f>Table1[[#This Row],[PF]]+Table1[[#This Row],[Professional Tax]]</f>
        <v>2456.3876923076923</v>
      </c>
      <c r="V687" s="1">
        <f>Table1[[#This Row],[Overtime Hours]]*200</f>
        <v>3000</v>
      </c>
      <c r="W687" s="1">
        <f>Table1[[#This Row],[Earned Basic Salary]]+Table1[[#This Row],[HRA]]+Table1[[#This Row],[DA]]+Table1[[#This Row],[Overtime Pay]]</f>
        <v>27444.2</v>
      </c>
      <c r="X687" s="1">
        <f>Table1[[#This Row],[Gross Salary]]-Table1[[#This Row],[Total Deduction]]</f>
        <v>24987.812307692308</v>
      </c>
      <c r="Y687" t="s">
        <v>37</v>
      </c>
      <c r="Z687" t="s">
        <v>106</v>
      </c>
      <c r="AA687" t="s">
        <v>2913</v>
      </c>
      <c r="AB687" t="s">
        <v>2914</v>
      </c>
    </row>
    <row r="688" spans="1:28" x14ac:dyDescent="0.3">
      <c r="A688" t="s">
        <v>2915</v>
      </c>
      <c r="B688" t="s">
        <v>722</v>
      </c>
      <c r="C688">
        <v>24</v>
      </c>
      <c r="D688" t="s">
        <v>133</v>
      </c>
      <c r="E688" t="s">
        <v>62</v>
      </c>
      <c r="F688" t="s">
        <v>63</v>
      </c>
      <c r="G688" t="s">
        <v>2379</v>
      </c>
      <c r="H688" t="s">
        <v>35</v>
      </c>
      <c r="I688" t="s">
        <v>36</v>
      </c>
      <c r="J688">
        <v>26</v>
      </c>
      <c r="K688">
        <v>25</v>
      </c>
      <c r="L688">
        <f t="shared" si="30"/>
        <v>1</v>
      </c>
      <c r="M688">
        <v>7</v>
      </c>
      <c r="N688">
        <v>44624</v>
      </c>
      <c r="O688" s="1">
        <f t="shared" si="31"/>
        <v>1716.3076923076924</v>
      </c>
      <c r="P688" s="1">
        <f t="shared" si="32"/>
        <v>42907.692307692312</v>
      </c>
      <c r="Q688" s="1">
        <f>Table1[[#This Row],[Earned Basic Salary]]*20%</f>
        <v>8581.5384615384628</v>
      </c>
      <c r="R688" s="1">
        <f>Table1[[#This Row],[Earned Basic Salary]]*10%</f>
        <v>4290.7692307692314</v>
      </c>
      <c r="S688" s="1">
        <f>Table1[[#This Row],[Earned Basic Salary]]*12%</f>
        <v>5148.9230769230771</v>
      </c>
      <c r="T688" s="1">
        <f>200</f>
        <v>200</v>
      </c>
      <c r="U688" s="1">
        <f>Table1[[#This Row],[PF]]+Table1[[#This Row],[Professional Tax]]</f>
        <v>5348.9230769230771</v>
      </c>
      <c r="V688" s="1">
        <f>Table1[[#This Row],[Overtime Hours]]*200</f>
        <v>1400</v>
      </c>
      <c r="W688" s="1">
        <f>Table1[[#This Row],[Earned Basic Salary]]+Table1[[#This Row],[HRA]]+Table1[[#This Row],[DA]]+Table1[[#This Row],[Overtime Pay]]</f>
        <v>57180.000000000007</v>
      </c>
      <c r="X688" s="1">
        <f>Table1[[#This Row],[Gross Salary]]-Table1[[#This Row],[Total Deduction]]</f>
        <v>51831.076923076929</v>
      </c>
      <c r="Y688" t="s">
        <v>37</v>
      </c>
      <c r="Z688" t="s">
        <v>48</v>
      </c>
      <c r="AA688" t="s">
        <v>2916</v>
      </c>
      <c r="AB688" t="s">
        <v>2917</v>
      </c>
    </row>
    <row r="689" spans="1:28" x14ac:dyDescent="0.3">
      <c r="A689" t="s">
        <v>2918</v>
      </c>
      <c r="B689" t="s">
        <v>612</v>
      </c>
      <c r="C689">
        <v>49</v>
      </c>
      <c r="D689" t="s">
        <v>61</v>
      </c>
      <c r="E689" t="s">
        <v>82</v>
      </c>
      <c r="F689" t="s">
        <v>83</v>
      </c>
      <c r="G689" t="s">
        <v>2919</v>
      </c>
      <c r="H689" t="s">
        <v>35</v>
      </c>
      <c r="I689" t="s">
        <v>36</v>
      </c>
      <c r="J689">
        <v>26</v>
      </c>
      <c r="K689">
        <v>25</v>
      </c>
      <c r="L689">
        <f t="shared" si="30"/>
        <v>1</v>
      </c>
      <c r="M689">
        <v>2</v>
      </c>
      <c r="N689">
        <v>37271</v>
      </c>
      <c r="O689" s="1">
        <f t="shared" si="31"/>
        <v>1433.5</v>
      </c>
      <c r="P689" s="1">
        <f t="shared" si="32"/>
        <v>35837.5</v>
      </c>
      <c r="Q689" s="1">
        <f>Table1[[#This Row],[Earned Basic Salary]]*20%</f>
        <v>7167.5</v>
      </c>
      <c r="R689" s="1">
        <f>Table1[[#This Row],[Earned Basic Salary]]*10%</f>
        <v>3583.75</v>
      </c>
      <c r="S689" s="1">
        <f>Table1[[#This Row],[Earned Basic Salary]]*12%</f>
        <v>4300.5</v>
      </c>
      <c r="T689" s="1">
        <f>200</f>
        <v>200</v>
      </c>
      <c r="U689" s="1">
        <f>Table1[[#This Row],[PF]]+Table1[[#This Row],[Professional Tax]]</f>
        <v>4500.5</v>
      </c>
      <c r="V689" s="1">
        <f>Table1[[#This Row],[Overtime Hours]]*200</f>
        <v>400</v>
      </c>
      <c r="W689" s="1">
        <f>Table1[[#This Row],[Earned Basic Salary]]+Table1[[#This Row],[HRA]]+Table1[[#This Row],[DA]]+Table1[[#This Row],[Overtime Pay]]</f>
        <v>46988.75</v>
      </c>
      <c r="X689" s="1">
        <f>Table1[[#This Row],[Gross Salary]]-Table1[[#This Row],[Total Deduction]]</f>
        <v>42488.25</v>
      </c>
      <c r="Y689" t="s">
        <v>37</v>
      </c>
      <c r="Z689" t="s">
        <v>95</v>
      </c>
      <c r="AA689" t="s">
        <v>2920</v>
      </c>
      <c r="AB689" t="s">
        <v>2921</v>
      </c>
    </row>
    <row r="690" spans="1:28" x14ac:dyDescent="0.3">
      <c r="A690" t="s">
        <v>2922</v>
      </c>
      <c r="B690" t="s">
        <v>941</v>
      </c>
      <c r="C690">
        <v>24</v>
      </c>
      <c r="D690" t="s">
        <v>127</v>
      </c>
      <c r="E690" t="s">
        <v>62</v>
      </c>
      <c r="F690" t="s">
        <v>63</v>
      </c>
      <c r="G690" t="s">
        <v>2923</v>
      </c>
      <c r="H690" t="s">
        <v>35</v>
      </c>
      <c r="I690" t="s">
        <v>36</v>
      </c>
      <c r="J690">
        <v>26</v>
      </c>
      <c r="K690">
        <v>24</v>
      </c>
      <c r="L690">
        <f t="shared" si="30"/>
        <v>2</v>
      </c>
      <c r="M690">
        <v>10</v>
      </c>
      <c r="N690">
        <v>28755</v>
      </c>
      <c r="O690" s="1">
        <f t="shared" si="31"/>
        <v>1105.9615384615386</v>
      </c>
      <c r="P690" s="1">
        <f t="shared" si="32"/>
        <v>26543.076923076926</v>
      </c>
      <c r="Q690" s="1">
        <f>Table1[[#This Row],[Earned Basic Salary]]*20%</f>
        <v>5308.6153846153857</v>
      </c>
      <c r="R690" s="1">
        <f>Table1[[#This Row],[Earned Basic Salary]]*10%</f>
        <v>2654.3076923076928</v>
      </c>
      <c r="S690" s="1">
        <f>Table1[[#This Row],[Earned Basic Salary]]*12%</f>
        <v>3185.169230769231</v>
      </c>
      <c r="T690" s="1">
        <f>200</f>
        <v>200</v>
      </c>
      <c r="U690" s="1">
        <f>Table1[[#This Row],[PF]]+Table1[[#This Row],[Professional Tax]]</f>
        <v>3385.169230769231</v>
      </c>
      <c r="V690" s="1">
        <f>Table1[[#This Row],[Overtime Hours]]*200</f>
        <v>2000</v>
      </c>
      <c r="W690" s="1">
        <f>Table1[[#This Row],[Earned Basic Salary]]+Table1[[#This Row],[HRA]]+Table1[[#This Row],[DA]]+Table1[[#This Row],[Overtime Pay]]</f>
        <v>36506.000000000007</v>
      </c>
      <c r="X690" s="1">
        <f>Table1[[#This Row],[Gross Salary]]-Table1[[#This Row],[Total Deduction]]</f>
        <v>33120.830769230779</v>
      </c>
      <c r="Y690" t="s">
        <v>37</v>
      </c>
      <c r="Z690" t="s">
        <v>48</v>
      </c>
      <c r="AA690" t="s">
        <v>2924</v>
      </c>
      <c r="AB690" t="s">
        <v>2925</v>
      </c>
    </row>
    <row r="691" spans="1:28" x14ac:dyDescent="0.3">
      <c r="A691" t="s">
        <v>2926</v>
      </c>
      <c r="B691" t="s">
        <v>329</v>
      </c>
      <c r="C691">
        <v>30</v>
      </c>
      <c r="D691" t="s">
        <v>81</v>
      </c>
      <c r="E691" t="s">
        <v>32</v>
      </c>
      <c r="F691" t="s">
        <v>89</v>
      </c>
      <c r="G691" t="s">
        <v>2927</v>
      </c>
      <c r="H691" t="s">
        <v>35</v>
      </c>
      <c r="I691" t="s">
        <v>36</v>
      </c>
      <c r="J691">
        <v>26</v>
      </c>
      <c r="K691">
        <v>23</v>
      </c>
      <c r="L691">
        <f t="shared" si="30"/>
        <v>3</v>
      </c>
      <c r="M691">
        <v>5</v>
      </c>
      <c r="N691">
        <v>68408</v>
      </c>
      <c r="O691" s="1">
        <f t="shared" si="31"/>
        <v>2631.0769230769229</v>
      </c>
      <c r="P691" s="1">
        <f t="shared" si="32"/>
        <v>60514.769230769227</v>
      </c>
      <c r="Q691" s="1">
        <f>Table1[[#This Row],[Earned Basic Salary]]*20%</f>
        <v>12102.953846153847</v>
      </c>
      <c r="R691" s="1">
        <f>Table1[[#This Row],[Earned Basic Salary]]*10%</f>
        <v>6051.4769230769234</v>
      </c>
      <c r="S691" s="1">
        <f>Table1[[#This Row],[Earned Basic Salary]]*12%</f>
        <v>7261.7723076923066</v>
      </c>
      <c r="T691" s="1">
        <f>200</f>
        <v>200</v>
      </c>
      <c r="U691" s="1">
        <f>Table1[[#This Row],[PF]]+Table1[[#This Row],[Professional Tax]]</f>
        <v>7461.7723076923066</v>
      </c>
      <c r="V691" s="1">
        <f>Table1[[#This Row],[Overtime Hours]]*200</f>
        <v>1000</v>
      </c>
      <c r="W691" s="1">
        <f>Table1[[#This Row],[Earned Basic Salary]]+Table1[[#This Row],[HRA]]+Table1[[#This Row],[DA]]+Table1[[#This Row],[Overtime Pay]]</f>
        <v>79669.200000000012</v>
      </c>
      <c r="X691" s="1">
        <f>Table1[[#This Row],[Gross Salary]]-Table1[[#This Row],[Total Deduction]]</f>
        <v>72207.427692307712</v>
      </c>
      <c r="Y691" t="s">
        <v>37</v>
      </c>
      <c r="Z691" t="s">
        <v>95</v>
      </c>
      <c r="AA691" t="s">
        <v>2928</v>
      </c>
      <c r="AB691" t="s">
        <v>2929</v>
      </c>
    </row>
    <row r="692" spans="1:28" x14ac:dyDescent="0.3">
      <c r="A692" t="s">
        <v>2930</v>
      </c>
      <c r="B692" t="s">
        <v>193</v>
      </c>
      <c r="C692">
        <v>41</v>
      </c>
      <c r="D692" t="s">
        <v>31</v>
      </c>
      <c r="E692" t="s">
        <v>54</v>
      </c>
      <c r="F692" t="s">
        <v>46</v>
      </c>
      <c r="G692" t="s">
        <v>2931</v>
      </c>
      <c r="H692" t="s">
        <v>35</v>
      </c>
      <c r="I692" t="s">
        <v>36</v>
      </c>
      <c r="J692">
        <v>26</v>
      </c>
      <c r="K692">
        <v>23</v>
      </c>
      <c r="L692">
        <f t="shared" si="30"/>
        <v>3</v>
      </c>
      <c r="M692">
        <v>1</v>
      </c>
      <c r="N692">
        <v>54661</v>
      </c>
      <c r="O692" s="1">
        <f t="shared" si="31"/>
        <v>2102.3461538461538</v>
      </c>
      <c r="P692" s="1">
        <f t="shared" si="32"/>
        <v>48353.961538461539</v>
      </c>
      <c r="Q692" s="1">
        <f>Table1[[#This Row],[Earned Basic Salary]]*20%</f>
        <v>9670.7923076923089</v>
      </c>
      <c r="R692" s="1">
        <f>Table1[[#This Row],[Earned Basic Salary]]*10%</f>
        <v>4835.3961538461544</v>
      </c>
      <c r="S692" s="1">
        <f>Table1[[#This Row],[Earned Basic Salary]]*12%</f>
        <v>5802.4753846153844</v>
      </c>
      <c r="T692" s="1">
        <f>200</f>
        <v>200</v>
      </c>
      <c r="U692" s="1">
        <f>Table1[[#This Row],[PF]]+Table1[[#This Row],[Professional Tax]]</f>
        <v>6002.4753846153844</v>
      </c>
      <c r="V692" s="1">
        <f>Table1[[#This Row],[Overtime Hours]]*200</f>
        <v>200</v>
      </c>
      <c r="W692" s="1">
        <f>Table1[[#This Row],[Earned Basic Salary]]+Table1[[#This Row],[HRA]]+Table1[[#This Row],[DA]]+Table1[[#This Row],[Overtime Pay]]</f>
        <v>63060.15</v>
      </c>
      <c r="X692" s="1">
        <f>Table1[[#This Row],[Gross Salary]]-Table1[[#This Row],[Total Deduction]]</f>
        <v>57057.674615384618</v>
      </c>
      <c r="Y692" t="s">
        <v>37</v>
      </c>
      <c r="Z692" t="s">
        <v>106</v>
      </c>
      <c r="AA692" t="s">
        <v>2932</v>
      </c>
      <c r="AB692" t="s">
        <v>2933</v>
      </c>
    </row>
    <row r="693" spans="1:28" x14ac:dyDescent="0.3">
      <c r="A693" t="s">
        <v>2934</v>
      </c>
      <c r="B693" t="s">
        <v>280</v>
      </c>
      <c r="C693">
        <v>39</v>
      </c>
      <c r="D693" t="s">
        <v>75</v>
      </c>
      <c r="E693" t="s">
        <v>121</v>
      </c>
      <c r="F693" t="s">
        <v>46</v>
      </c>
      <c r="G693" t="s">
        <v>2935</v>
      </c>
      <c r="H693" t="s">
        <v>35</v>
      </c>
      <c r="I693" t="s">
        <v>36</v>
      </c>
      <c r="J693">
        <v>26</v>
      </c>
      <c r="K693">
        <v>23</v>
      </c>
      <c r="L693">
        <f t="shared" si="30"/>
        <v>3</v>
      </c>
      <c r="M693">
        <v>19</v>
      </c>
      <c r="N693">
        <v>70210</v>
      </c>
      <c r="O693" s="1">
        <f t="shared" si="31"/>
        <v>2700.3846153846152</v>
      </c>
      <c r="P693" s="1">
        <f t="shared" si="32"/>
        <v>62108.846153846149</v>
      </c>
      <c r="Q693" s="1">
        <f>Table1[[#This Row],[Earned Basic Salary]]*20%</f>
        <v>12421.76923076923</v>
      </c>
      <c r="R693" s="1">
        <f>Table1[[#This Row],[Earned Basic Salary]]*10%</f>
        <v>6210.8846153846152</v>
      </c>
      <c r="S693" s="1">
        <f>Table1[[#This Row],[Earned Basic Salary]]*12%</f>
        <v>7453.0615384615376</v>
      </c>
      <c r="T693" s="1">
        <f>200</f>
        <v>200</v>
      </c>
      <c r="U693" s="1">
        <f>Table1[[#This Row],[PF]]+Table1[[#This Row],[Professional Tax]]</f>
        <v>7653.0615384615376</v>
      </c>
      <c r="V693" s="1">
        <f>Table1[[#This Row],[Overtime Hours]]*200</f>
        <v>3800</v>
      </c>
      <c r="W693" s="1">
        <f>Table1[[#This Row],[Earned Basic Salary]]+Table1[[#This Row],[HRA]]+Table1[[#This Row],[DA]]+Table1[[#This Row],[Overtime Pay]]</f>
        <v>84541.499999999985</v>
      </c>
      <c r="X693" s="1">
        <f>Table1[[#This Row],[Gross Salary]]-Table1[[#This Row],[Total Deduction]]</f>
        <v>76888.438461538448</v>
      </c>
      <c r="Y693" t="s">
        <v>37</v>
      </c>
      <c r="Z693" t="s">
        <v>106</v>
      </c>
      <c r="AA693" t="s">
        <v>2936</v>
      </c>
      <c r="AB693" t="s">
        <v>2937</v>
      </c>
    </row>
    <row r="694" spans="1:28" x14ac:dyDescent="0.3">
      <c r="A694" t="s">
        <v>2938</v>
      </c>
      <c r="B694" t="s">
        <v>750</v>
      </c>
      <c r="C694">
        <v>26</v>
      </c>
      <c r="D694" t="s">
        <v>53</v>
      </c>
      <c r="E694" t="s">
        <v>121</v>
      </c>
      <c r="F694" t="s">
        <v>89</v>
      </c>
      <c r="G694" t="s">
        <v>2939</v>
      </c>
      <c r="H694" t="s">
        <v>35</v>
      </c>
      <c r="I694" t="s">
        <v>36</v>
      </c>
      <c r="J694">
        <v>26</v>
      </c>
      <c r="K694">
        <v>22</v>
      </c>
      <c r="L694">
        <f t="shared" si="30"/>
        <v>4</v>
      </c>
      <c r="M694">
        <v>2</v>
      </c>
      <c r="N694">
        <v>52996</v>
      </c>
      <c r="O694" s="1">
        <f t="shared" si="31"/>
        <v>2038.3076923076924</v>
      </c>
      <c r="P694" s="1">
        <f t="shared" si="32"/>
        <v>44842.769230769234</v>
      </c>
      <c r="Q694" s="1">
        <f>Table1[[#This Row],[Earned Basic Salary]]*20%</f>
        <v>8968.5538461538472</v>
      </c>
      <c r="R694" s="1">
        <f>Table1[[#This Row],[Earned Basic Salary]]*10%</f>
        <v>4484.2769230769236</v>
      </c>
      <c r="S694" s="1">
        <f>Table1[[#This Row],[Earned Basic Salary]]*12%</f>
        <v>5381.1323076923081</v>
      </c>
      <c r="T694" s="1">
        <f>200</f>
        <v>200</v>
      </c>
      <c r="U694" s="1">
        <f>Table1[[#This Row],[PF]]+Table1[[#This Row],[Professional Tax]]</f>
        <v>5581.1323076923081</v>
      </c>
      <c r="V694" s="1">
        <f>Table1[[#This Row],[Overtime Hours]]*200</f>
        <v>400</v>
      </c>
      <c r="W694" s="1">
        <f>Table1[[#This Row],[Earned Basic Salary]]+Table1[[#This Row],[HRA]]+Table1[[#This Row],[DA]]+Table1[[#This Row],[Overtime Pay]]</f>
        <v>58695.600000000006</v>
      </c>
      <c r="X694" s="1">
        <f>Table1[[#This Row],[Gross Salary]]-Table1[[#This Row],[Total Deduction]]</f>
        <v>53114.467692307699</v>
      </c>
      <c r="Y694" t="s">
        <v>37</v>
      </c>
      <c r="Z694" t="s">
        <v>95</v>
      </c>
      <c r="AA694" t="s">
        <v>2940</v>
      </c>
      <c r="AB694" t="s">
        <v>2941</v>
      </c>
    </row>
    <row r="695" spans="1:28" x14ac:dyDescent="0.3">
      <c r="A695" t="s">
        <v>2942</v>
      </c>
      <c r="B695" t="s">
        <v>236</v>
      </c>
      <c r="C695">
        <v>27</v>
      </c>
      <c r="D695" t="s">
        <v>81</v>
      </c>
      <c r="E695" t="s">
        <v>62</v>
      </c>
      <c r="F695" t="s">
        <v>69</v>
      </c>
      <c r="G695" t="s">
        <v>2943</v>
      </c>
      <c r="H695" t="s">
        <v>35</v>
      </c>
      <c r="I695" t="s">
        <v>36</v>
      </c>
      <c r="J695">
        <v>26</v>
      </c>
      <c r="K695">
        <v>23</v>
      </c>
      <c r="L695">
        <f t="shared" si="30"/>
        <v>3</v>
      </c>
      <c r="M695">
        <v>10</v>
      </c>
      <c r="N695">
        <v>74431</v>
      </c>
      <c r="O695" s="1">
        <f t="shared" si="31"/>
        <v>2862.7307692307691</v>
      </c>
      <c r="P695" s="1">
        <f t="shared" si="32"/>
        <v>65842.807692307688</v>
      </c>
      <c r="Q695" s="1">
        <f>Table1[[#This Row],[Earned Basic Salary]]*20%</f>
        <v>13168.561538461538</v>
      </c>
      <c r="R695" s="1">
        <f>Table1[[#This Row],[Earned Basic Salary]]*10%</f>
        <v>6584.2807692307688</v>
      </c>
      <c r="S695" s="1">
        <f>Table1[[#This Row],[Earned Basic Salary]]*12%</f>
        <v>7901.1369230769224</v>
      </c>
      <c r="T695" s="1">
        <f>200</f>
        <v>200</v>
      </c>
      <c r="U695" s="1">
        <f>Table1[[#This Row],[PF]]+Table1[[#This Row],[Professional Tax]]</f>
        <v>8101.1369230769224</v>
      </c>
      <c r="V695" s="1">
        <f>Table1[[#This Row],[Overtime Hours]]*200</f>
        <v>2000</v>
      </c>
      <c r="W695" s="1">
        <f>Table1[[#This Row],[Earned Basic Salary]]+Table1[[#This Row],[HRA]]+Table1[[#This Row],[DA]]+Table1[[#This Row],[Overtime Pay]]</f>
        <v>87595.65</v>
      </c>
      <c r="X695" s="1">
        <f>Table1[[#This Row],[Gross Salary]]-Table1[[#This Row],[Total Deduction]]</f>
        <v>79494.513076923075</v>
      </c>
      <c r="Y695" t="s">
        <v>37</v>
      </c>
      <c r="Z695" t="s">
        <v>48</v>
      </c>
      <c r="AA695" t="s">
        <v>2944</v>
      </c>
      <c r="AB695" t="s">
        <v>2945</v>
      </c>
    </row>
    <row r="696" spans="1:28" x14ac:dyDescent="0.3">
      <c r="A696" t="s">
        <v>2946</v>
      </c>
      <c r="B696" t="s">
        <v>642</v>
      </c>
      <c r="C696">
        <v>37</v>
      </c>
      <c r="D696" t="s">
        <v>53</v>
      </c>
      <c r="E696" t="s">
        <v>121</v>
      </c>
      <c r="F696" t="s">
        <v>55</v>
      </c>
      <c r="G696" t="s">
        <v>2947</v>
      </c>
      <c r="H696" t="s">
        <v>35</v>
      </c>
      <c r="I696" t="s">
        <v>36</v>
      </c>
      <c r="J696">
        <v>26</v>
      </c>
      <c r="K696">
        <v>25</v>
      </c>
      <c r="L696">
        <f t="shared" si="30"/>
        <v>1</v>
      </c>
      <c r="M696">
        <v>11</v>
      </c>
      <c r="N696">
        <v>28358</v>
      </c>
      <c r="O696" s="1">
        <f t="shared" si="31"/>
        <v>1090.6923076923076</v>
      </c>
      <c r="P696" s="1">
        <f t="shared" si="32"/>
        <v>27267.307692307691</v>
      </c>
      <c r="Q696" s="1">
        <f>Table1[[#This Row],[Earned Basic Salary]]*20%</f>
        <v>5453.461538461539</v>
      </c>
      <c r="R696" s="1">
        <f>Table1[[#This Row],[Earned Basic Salary]]*10%</f>
        <v>2726.7307692307695</v>
      </c>
      <c r="S696" s="1">
        <f>Table1[[#This Row],[Earned Basic Salary]]*12%</f>
        <v>3272.0769230769229</v>
      </c>
      <c r="T696" s="1">
        <f>200</f>
        <v>200</v>
      </c>
      <c r="U696" s="1">
        <f>Table1[[#This Row],[PF]]+Table1[[#This Row],[Professional Tax]]</f>
        <v>3472.0769230769229</v>
      </c>
      <c r="V696" s="1">
        <f>Table1[[#This Row],[Overtime Hours]]*200</f>
        <v>2200</v>
      </c>
      <c r="W696" s="1">
        <f>Table1[[#This Row],[Earned Basic Salary]]+Table1[[#This Row],[HRA]]+Table1[[#This Row],[DA]]+Table1[[#This Row],[Overtime Pay]]</f>
        <v>37647.5</v>
      </c>
      <c r="X696" s="1">
        <f>Table1[[#This Row],[Gross Salary]]-Table1[[#This Row],[Total Deduction]]</f>
        <v>34175.423076923078</v>
      </c>
      <c r="Y696" t="s">
        <v>37</v>
      </c>
      <c r="Z696" t="s">
        <v>38</v>
      </c>
      <c r="AA696" t="s">
        <v>2948</v>
      </c>
      <c r="AB696" t="s">
        <v>2949</v>
      </c>
    </row>
    <row r="697" spans="1:28" x14ac:dyDescent="0.3">
      <c r="A697" t="s">
        <v>2950</v>
      </c>
      <c r="B697" t="s">
        <v>2079</v>
      </c>
      <c r="C697">
        <v>22</v>
      </c>
      <c r="D697" t="s">
        <v>75</v>
      </c>
      <c r="E697" t="s">
        <v>121</v>
      </c>
      <c r="F697" t="s">
        <v>63</v>
      </c>
      <c r="G697" t="s">
        <v>2951</v>
      </c>
      <c r="H697" t="s">
        <v>35</v>
      </c>
      <c r="I697" t="s">
        <v>36</v>
      </c>
      <c r="J697">
        <v>26</v>
      </c>
      <c r="K697">
        <v>23</v>
      </c>
      <c r="L697">
        <f t="shared" si="30"/>
        <v>3</v>
      </c>
      <c r="M697">
        <v>6</v>
      </c>
      <c r="N697">
        <v>27464</v>
      </c>
      <c r="O697" s="1">
        <f t="shared" si="31"/>
        <v>1056.3076923076924</v>
      </c>
      <c r="P697" s="1">
        <f t="shared" si="32"/>
        <v>24295.076923076926</v>
      </c>
      <c r="Q697" s="1">
        <f>Table1[[#This Row],[Earned Basic Salary]]*20%</f>
        <v>4859.0153846153853</v>
      </c>
      <c r="R697" s="1">
        <f>Table1[[#This Row],[Earned Basic Salary]]*10%</f>
        <v>2429.5076923076927</v>
      </c>
      <c r="S697" s="1">
        <f>Table1[[#This Row],[Earned Basic Salary]]*12%</f>
        <v>2915.4092307692308</v>
      </c>
      <c r="T697" s="1">
        <f>200</f>
        <v>200</v>
      </c>
      <c r="U697" s="1">
        <f>Table1[[#This Row],[PF]]+Table1[[#This Row],[Professional Tax]]</f>
        <v>3115.4092307692308</v>
      </c>
      <c r="V697" s="1">
        <f>Table1[[#This Row],[Overtime Hours]]*200</f>
        <v>1200</v>
      </c>
      <c r="W697" s="1">
        <f>Table1[[#This Row],[Earned Basic Salary]]+Table1[[#This Row],[HRA]]+Table1[[#This Row],[DA]]+Table1[[#This Row],[Overtime Pay]]</f>
        <v>32783.600000000006</v>
      </c>
      <c r="X697" s="1">
        <f>Table1[[#This Row],[Gross Salary]]-Table1[[#This Row],[Total Deduction]]</f>
        <v>29668.190769230776</v>
      </c>
      <c r="Y697" t="s">
        <v>37</v>
      </c>
      <c r="Z697" t="s">
        <v>95</v>
      </c>
      <c r="AA697" t="s">
        <v>2952</v>
      </c>
      <c r="AB697" t="s">
        <v>2953</v>
      </c>
    </row>
    <row r="698" spans="1:28" x14ac:dyDescent="0.3">
      <c r="A698" t="s">
        <v>2954</v>
      </c>
      <c r="B698" t="s">
        <v>148</v>
      </c>
      <c r="C698">
        <v>50</v>
      </c>
      <c r="D698" t="s">
        <v>75</v>
      </c>
      <c r="E698" t="s">
        <v>62</v>
      </c>
      <c r="F698" t="s">
        <v>69</v>
      </c>
      <c r="G698" t="s">
        <v>647</v>
      </c>
      <c r="H698" t="s">
        <v>35</v>
      </c>
      <c r="I698" t="s">
        <v>36</v>
      </c>
      <c r="J698">
        <v>26</v>
      </c>
      <c r="K698">
        <v>22</v>
      </c>
      <c r="L698">
        <f t="shared" si="30"/>
        <v>4</v>
      </c>
      <c r="M698">
        <v>0</v>
      </c>
      <c r="N698">
        <v>67163</v>
      </c>
      <c r="O698" s="1">
        <f t="shared" si="31"/>
        <v>2583.1923076923076</v>
      </c>
      <c r="P698" s="1">
        <f t="shared" si="32"/>
        <v>56830.230769230766</v>
      </c>
      <c r="Q698" s="1">
        <f>Table1[[#This Row],[Earned Basic Salary]]*20%</f>
        <v>11366.046153846153</v>
      </c>
      <c r="R698" s="1">
        <f>Table1[[#This Row],[Earned Basic Salary]]*10%</f>
        <v>5683.0230769230766</v>
      </c>
      <c r="S698" s="1">
        <f>Table1[[#This Row],[Earned Basic Salary]]*12%</f>
        <v>6819.6276923076921</v>
      </c>
      <c r="T698" s="1">
        <f>200</f>
        <v>200</v>
      </c>
      <c r="U698" s="1">
        <f>Table1[[#This Row],[PF]]+Table1[[#This Row],[Professional Tax]]</f>
        <v>7019.6276923076921</v>
      </c>
      <c r="V698" s="1">
        <f>Table1[[#This Row],[Overtime Hours]]*200</f>
        <v>0</v>
      </c>
      <c r="W698" s="1">
        <f>Table1[[#This Row],[Earned Basic Salary]]+Table1[[#This Row],[HRA]]+Table1[[#This Row],[DA]]+Table1[[#This Row],[Overtime Pay]]</f>
        <v>73879.299999999988</v>
      </c>
      <c r="X698" s="1">
        <f>Table1[[#This Row],[Gross Salary]]-Table1[[#This Row],[Total Deduction]]</f>
        <v>66859.672307692294</v>
      </c>
      <c r="Y698" t="s">
        <v>37</v>
      </c>
      <c r="Z698" t="s">
        <v>106</v>
      </c>
      <c r="AA698" t="s">
        <v>2955</v>
      </c>
      <c r="AB698" t="s">
        <v>2956</v>
      </c>
    </row>
    <row r="699" spans="1:28" x14ac:dyDescent="0.3">
      <c r="A699" t="s">
        <v>2957</v>
      </c>
      <c r="B699" t="s">
        <v>324</v>
      </c>
      <c r="C699">
        <v>28</v>
      </c>
      <c r="D699" t="s">
        <v>53</v>
      </c>
      <c r="E699" t="s">
        <v>62</v>
      </c>
      <c r="F699" t="s">
        <v>69</v>
      </c>
      <c r="G699" t="s">
        <v>1913</v>
      </c>
      <c r="H699" t="s">
        <v>35</v>
      </c>
      <c r="I699" t="s">
        <v>36</v>
      </c>
      <c r="J699">
        <v>26</v>
      </c>
      <c r="K699">
        <v>24</v>
      </c>
      <c r="L699">
        <f t="shared" si="30"/>
        <v>2</v>
      </c>
      <c r="M699">
        <v>15</v>
      </c>
      <c r="N699">
        <v>78441</v>
      </c>
      <c r="O699" s="1">
        <f t="shared" si="31"/>
        <v>3016.9615384615386</v>
      </c>
      <c r="P699" s="1">
        <f t="shared" si="32"/>
        <v>72407.076923076922</v>
      </c>
      <c r="Q699" s="1">
        <f>Table1[[#This Row],[Earned Basic Salary]]*20%</f>
        <v>14481.415384615386</v>
      </c>
      <c r="R699" s="1">
        <f>Table1[[#This Row],[Earned Basic Salary]]*10%</f>
        <v>7240.7076923076929</v>
      </c>
      <c r="S699" s="1">
        <f>Table1[[#This Row],[Earned Basic Salary]]*12%</f>
        <v>8688.8492307692304</v>
      </c>
      <c r="T699" s="1">
        <f>200</f>
        <v>200</v>
      </c>
      <c r="U699" s="1">
        <f>Table1[[#This Row],[PF]]+Table1[[#This Row],[Professional Tax]]</f>
        <v>8888.8492307692304</v>
      </c>
      <c r="V699" s="1">
        <f>Table1[[#This Row],[Overtime Hours]]*200</f>
        <v>3000</v>
      </c>
      <c r="W699" s="1">
        <f>Table1[[#This Row],[Earned Basic Salary]]+Table1[[#This Row],[HRA]]+Table1[[#This Row],[DA]]+Table1[[#This Row],[Overtime Pay]]</f>
        <v>97129.2</v>
      </c>
      <c r="X699" s="1">
        <f>Table1[[#This Row],[Gross Salary]]-Table1[[#This Row],[Total Deduction]]</f>
        <v>88240.350769230761</v>
      </c>
      <c r="Y699" t="s">
        <v>37</v>
      </c>
      <c r="Z699" t="s">
        <v>48</v>
      </c>
      <c r="AA699" t="s">
        <v>2958</v>
      </c>
      <c r="AB699" t="s">
        <v>2959</v>
      </c>
    </row>
    <row r="700" spans="1:28" x14ac:dyDescent="0.3">
      <c r="A700" t="s">
        <v>2960</v>
      </c>
      <c r="B700" t="s">
        <v>68</v>
      </c>
      <c r="C700">
        <v>43</v>
      </c>
      <c r="D700" t="s">
        <v>127</v>
      </c>
      <c r="E700" t="s">
        <v>32</v>
      </c>
      <c r="F700" t="s">
        <v>89</v>
      </c>
      <c r="G700" t="s">
        <v>2961</v>
      </c>
      <c r="H700" t="s">
        <v>35</v>
      </c>
      <c r="I700" t="s">
        <v>36</v>
      </c>
      <c r="J700">
        <v>26</v>
      </c>
      <c r="K700">
        <v>22</v>
      </c>
      <c r="L700">
        <f t="shared" si="30"/>
        <v>4</v>
      </c>
      <c r="M700">
        <v>14</v>
      </c>
      <c r="N700">
        <v>65678</v>
      </c>
      <c r="O700" s="1">
        <f t="shared" si="31"/>
        <v>2526.0769230769229</v>
      </c>
      <c r="P700" s="1">
        <f t="shared" si="32"/>
        <v>55573.692307692305</v>
      </c>
      <c r="Q700" s="1">
        <f>Table1[[#This Row],[Earned Basic Salary]]*20%</f>
        <v>11114.738461538462</v>
      </c>
      <c r="R700" s="1">
        <f>Table1[[#This Row],[Earned Basic Salary]]*10%</f>
        <v>5557.3692307692309</v>
      </c>
      <c r="S700" s="1">
        <f>Table1[[#This Row],[Earned Basic Salary]]*12%</f>
        <v>6668.8430769230763</v>
      </c>
      <c r="T700" s="1">
        <f>200</f>
        <v>200</v>
      </c>
      <c r="U700" s="1">
        <f>Table1[[#This Row],[PF]]+Table1[[#This Row],[Professional Tax]]</f>
        <v>6868.8430769230763</v>
      </c>
      <c r="V700" s="1">
        <f>Table1[[#This Row],[Overtime Hours]]*200</f>
        <v>2800</v>
      </c>
      <c r="W700" s="1">
        <f>Table1[[#This Row],[Earned Basic Salary]]+Table1[[#This Row],[HRA]]+Table1[[#This Row],[DA]]+Table1[[#This Row],[Overtime Pay]]</f>
        <v>75045.799999999988</v>
      </c>
      <c r="X700" s="1">
        <f>Table1[[#This Row],[Gross Salary]]-Table1[[#This Row],[Total Deduction]]</f>
        <v>68176.956923076912</v>
      </c>
      <c r="Y700" t="s">
        <v>37</v>
      </c>
      <c r="Z700" t="s">
        <v>95</v>
      </c>
      <c r="AA700" t="s">
        <v>2962</v>
      </c>
      <c r="AB700" t="s">
        <v>2963</v>
      </c>
    </row>
    <row r="701" spans="1:28" x14ac:dyDescent="0.3">
      <c r="A701" t="s">
        <v>2964</v>
      </c>
      <c r="B701" t="s">
        <v>1366</v>
      </c>
      <c r="C701">
        <v>42</v>
      </c>
      <c r="D701" t="s">
        <v>133</v>
      </c>
      <c r="E701" t="s">
        <v>54</v>
      </c>
      <c r="F701" t="s">
        <v>33</v>
      </c>
      <c r="G701" t="s">
        <v>2965</v>
      </c>
      <c r="H701" t="s">
        <v>35</v>
      </c>
      <c r="I701" t="s">
        <v>36</v>
      </c>
      <c r="J701">
        <v>26</v>
      </c>
      <c r="K701">
        <v>25</v>
      </c>
      <c r="L701">
        <f t="shared" si="30"/>
        <v>1</v>
      </c>
      <c r="M701">
        <v>9</v>
      </c>
      <c r="N701">
        <v>68671</v>
      </c>
      <c r="O701" s="1">
        <f t="shared" si="31"/>
        <v>2641.1923076923076</v>
      </c>
      <c r="P701" s="1">
        <f t="shared" si="32"/>
        <v>66029.807692307688</v>
      </c>
      <c r="Q701" s="1">
        <f>Table1[[#This Row],[Earned Basic Salary]]*20%</f>
        <v>13205.961538461539</v>
      </c>
      <c r="R701" s="1">
        <f>Table1[[#This Row],[Earned Basic Salary]]*10%</f>
        <v>6602.9807692307695</v>
      </c>
      <c r="S701" s="1">
        <f>Table1[[#This Row],[Earned Basic Salary]]*12%</f>
        <v>7923.576923076922</v>
      </c>
      <c r="T701" s="1">
        <f>200</f>
        <v>200</v>
      </c>
      <c r="U701" s="1">
        <f>Table1[[#This Row],[PF]]+Table1[[#This Row],[Professional Tax]]</f>
        <v>8123.576923076922</v>
      </c>
      <c r="V701" s="1">
        <f>Table1[[#This Row],[Overtime Hours]]*200</f>
        <v>1800</v>
      </c>
      <c r="W701" s="1">
        <f>Table1[[#This Row],[Earned Basic Salary]]+Table1[[#This Row],[HRA]]+Table1[[#This Row],[DA]]+Table1[[#This Row],[Overtime Pay]]</f>
        <v>87638.749999999985</v>
      </c>
      <c r="X701" s="1">
        <f>Table1[[#This Row],[Gross Salary]]-Table1[[#This Row],[Total Deduction]]</f>
        <v>79515.173076923063</v>
      </c>
      <c r="Y701" t="s">
        <v>37</v>
      </c>
      <c r="Z701" t="s">
        <v>95</v>
      </c>
      <c r="AA701" t="s">
        <v>2966</v>
      </c>
      <c r="AB701" t="s">
        <v>2967</v>
      </c>
    </row>
    <row r="702" spans="1:28" x14ac:dyDescent="0.3">
      <c r="A702" t="s">
        <v>2968</v>
      </c>
      <c r="B702" t="s">
        <v>835</v>
      </c>
      <c r="C702">
        <v>53</v>
      </c>
      <c r="D702" t="s">
        <v>127</v>
      </c>
      <c r="E702" t="s">
        <v>32</v>
      </c>
      <c r="F702" t="s">
        <v>63</v>
      </c>
      <c r="G702" t="s">
        <v>2969</v>
      </c>
      <c r="H702" t="s">
        <v>35</v>
      </c>
      <c r="I702" t="s">
        <v>36</v>
      </c>
      <c r="J702">
        <v>26</v>
      </c>
      <c r="K702">
        <v>25</v>
      </c>
      <c r="L702">
        <f t="shared" si="30"/>
        <v>1</v>
      </c>
      <c r="M702">
        <v>17</v>
      </c>
      <c r="N702">
        <v>46950</v>
      </c>
      <c r="O702" s="1">
        <f t="shared" si="31"/>
        <v>1805.7692307692307</v>
      </c>
      <c r="P702" s="1">
        <f t="shared" si="32"/>
        <v>45144.230769230766</v>
      </c>
      <c r="Q702" s="1">
        <f>Table1[[#This Row],[Earned Basic Salary]]*20%</f>
        <v>9028.8461538461543</v>
      </c>
      <c r="R702" s="1">
        <f>Table1[[#This Row],[Earned Basic Salary]]*10%</f>
        <v>4514.4230769230771</v>
      </c>
      <c r="S702" s="1">
        <f>Table1[[#This Row],[Earned Basic Salary]]*12%</f>
        <v>5417.3076923076915</v>
      </c>
      <c r="T702" s="1">
        <f>200</f>
        <v>200</v>
      </c>
      <c r="U702" s="1">
        <f>Table1[[#This Row],[PF]]+Table1[[#This Row],[Professional Tax]]</f>
        <v>5617.3076923076915</v>
      </c>
      <c r="V702" s="1">
        <f>Table1[[#This Row],[Overtime Hours]]*200</f>
        <v>3400</v>
      </c>
      <c r="W702" s="1">
        <f>Table1[[#This Row],[Earned Basic Salary]]+Table1[[#This Row],[HRA]]+Table1[[#This Row],[DA]]+Table1[[#This Row],[Overtime Pay]]</f>
        <v>62087.5</v>
      </c>
      <c r="X702" s="1">
        <f>Table1[[#This Row],[Gross Salary]]-Table1[[#This Row],[Total Deduction]]</f>
        <v>56470.192307692312</v>
      </c>
      <c r="Y702" t="s">
        <v>37</v>
      </c>
      <c r="Z702" t="s">
        <v>38</v>
      </c>
      <c r="AA702" t="s">
        <v>2970</v>
      </c>
      <c r="AB702" t="s">
        <v>2971</v>
      </c>
    </row>
    <row r="703" spans="1:28" x14ac:dyDescent="0.3">
      <c r="A703" t="s">
        <v>2972</v>
      </c>
      <c r="B703" t="s">
        <v>480</v>
      </c>
      <c r="C703">
        <v>38</v>
      </c>
      <c r="D703" t="s">
        <v>53</v>
      </c>
      <c r="E703" t="s">
        <v>54</v>
      </c>
      <c r="F703" t="s">
        <v>63</v>
      </c>
      <c r="G703" t="s">
        <v>2192</v>
      </c>
      <c r="H703" t="s">
        <v>35</v>
      </c>
      <c r="I703" t="s">
        <v>36</v>
      </c>
      <c r="J703">
        <v>26</v>
      </c>
      <c r="K703">
        <v>24</v>
      </c>
      <c r="L703">
        <f t="shared" si="30"/>
        <v>2</v>
      </c>
      <c r="M703">
        <v>10</v>
      </c>
      <c r="N703">
        <v>79306</v>
      </c>
      <c r="O703" s="1">
        <f t="shared" si="31"/>
        <v>3050.2307692307691</v>
      </c>
      <c r="P703" s="1">
        <f t="shared" si="32"/>
        <v>73205.538461538454</v>
      </c>
      <c r="Q703" s="1">
        <f>Table1[[#This Row],[Earned Basic Salary]]*20%</f>
        <v>14641.107692307691</v>
      </c>
      <c r="R703" s="1">
        <f>Table1[[#This Row],[Earned Basic Salary]]*10%</f>
        <v>7320.5538461538454</v>
      </c>
      <c r="S703" s="1">
        <f>Table1[[#This Row],[Earned Basic Salary]]*12%</f>
        <v>8784.6646153846141</v>
      </c>
      <c r="T703" s="1">
        <f>200</f>
        <v>200</v>
      </c>
      <c r="U703" s="1">
        <f>Table1[[#This Row],[PF]]+Table1[[#This Row],[Professional Tax]]</f>
        <v>8984.6646153846141</v>
      </c>
      <c r="V703" s="1">
        <f>Table1[[#This Row],[Overtime Hours]]*200</f>
        <v>2000</v>
      </c>
      <c r="W703" s="1">
        <f>Table1[[#This Row],[Earned Basic Salary]]+Table1[[#This Row],[HRA]]+Table1[[#This Row],[DA]]+Table1[[#This Row],[Overtime Pay]]</f>
        <v>97167.199999999983</v>
      </c>
      <c r="X703" s="1">
        <f>Table1[[#This Row],[Gross Salary]]-Table1[[#This Row],[Total Deduction]]</f>
        <v>88182.535384615374</v>
      </c>
      <c r="Y703" t="s">
        <v>37</v>
      </c>
      <c r="Z703" t="s">
        <v>106</v>
      </c>
      <c r="AA703" t="s">
        <v>2973</v>
      </c>
      <c r="AB703" t="s">
        <v>2974</v>
      </c>
    </row>
    <row r="704" spans="1:28" x14ac:dyDescent="0.3">
      <c r="A704" t="s">
        <v>2975</v>
      </c>
      <c r="B704" t="s">
        <v>1668</v>
      </c>
      <c r="C704">
        <v>42</v>
      </c>
      <c r="D704" t="s">
        <v>53</v>
      </c>
      <c r="E704" t="s">
        <v>54</v>
      </c>
      <c r="F704" t="s">
        <v>33</v>
      </c>
      <c r="G704" t="s">
        <v>76</v>
      </c>
      <c r="H704" t="s">
        <v>35</v>
      </c>
      <c r="I704" t="s">
        <v>36</v>
      </c>
      <c r="J704">
        <v>26</v>
      </c>
      <c r="K704">
        <v>24</v>
      </c>
      <c r="L704">
        <f t="shared" si="30"/>
        <v>2</v>
      </c>
      <c r="M704">
        <v>20</v>
      </c>
      <c r="N704">
        <v>61586</v>
      </c>
      <c r="O704" s="1">
        <f t="shared" si="31"/>
        <v>2368.6923076923076</v>
      </c>
      <c r="P704" s="1">
        <f t="shared" si="32"/>
        <v>56848.615384615383</v>
      </c>
      <c r="Q704" s="1">
        <f>Table1[[#This Row],[Earned Basic Salary]]*20%</f>
        <v>11369.723076923077</v>
      </c>
      <c r="R704" s="1">
        <f>Table1[[#This Row],[Earned Basic Salary]]*10%</f>
        <v>5684.8615384615387</v>
      </c>
      <c r="S704" s="1">
        <f>Table1[[#This Row],[Earned Basic Salary]]*12%</f>
        <v>6821.833846153846</v>
      </c>
      <c r="T704" s="1">
        <f>200</f>
        <v>200</v>
      </c>
      <c r="U704" s="1">
        <f>Table1[[#This Row],[PF]]+Table1[[#This Row],[Professional Tax]]</f>
        <v>7021.833846153846</v>
      </c>
      <c r="V704" s="1">
        <f>Table1[[#This Row],[Overtime Hours]]*200</f>
        <v>4000</v>
      </c>
      <c r="W704" s="1">
        <f>Table1[[#This Row],[Earned Basic Salary]]+Table1[[#This Row],[HRA]]+Table1[[#This Row],[DA]]+Table1[[#This Row],[Overtime Pay]]</f>
        <v>77903.199999999997</v>
      </c>
      <c r="X704" s="1">
        <f>Table1[[#This Row],[Gross Salary]]-Table1[[#This Row],[Total Deduction]]</f>
        <v>70881.366153846146</v>
      </c>
      <c r="Y704" t="s">
        <v>37</v>
      </c>
      <c r="Z704" t="s">
        <v>106</v>
      </c>
      <c r="AA704" t="s">
        <v>2976</v>
      </c>
      <c r="AB704" t="s">
        <v>2977</v>
      </c>
    </row>
    <row r="705" spans="1:28" x14ac:dyDescent="0.3">
      <c r="A705" t="s">
        <v>2978</v>
      </c>
      <c r="B705" t="s">
        <v>1852</v>
      </c>
      <c r="C705">
        <v>24</v>
      </c>
      <c r="D705" t="s">
        <v>61</v>
      </c>
      <c r="E705" t="s">
        <v>45</v>
      </c>
      <c r="F705" t="s">
        <v>63</v>
      </c>
      <c r="G705" t="s">
        <v>2528</v>
      </c>
      <c r="H705" t="s">
        <v>35</v>
      </c>
      <c r="I705" t="s">
        <v>36</v>
      </c>
      <c r="J705">
        <v>26</v>
      </c>
      <c r="K705">
        <v>22</v>
      </c>
      <c r="L705">
        <f t="shared" si="30"/>
        <v>4</v>
      </c>
      <c r="M705">
        <v>4</v>
      </c>
      <c r="N705">
        <v>29353</v>
      </c>
      <c r="O705" s="1">
        <f t="shared" si="31"/>
        <v>1128.9615384615386</v>
      </c>
      <c r="P705" s="1">
        <f t="shared" si="32"/>
        <v>24837.153846153848</v>
      </c>
      <c r="Q705" s="1">
        <f>Table1[[#This Row],[Earned Basic Salary]]*20%</f>
        <v>4967.4307692307702</v>
      </c>
      <c r="R705" s="1">
        <f>Table1[[#This Row],[Earned Basic Salary]]*10%</f>
        <v>2483.7153846153851</v>
      </c>
      <c r="S705" s="1">
        <f>Table1[[#This Row],[Earned Basic Salary]]*12%</f>
        <v>2980.4584615384615</v>
      </c>
      <c r="T705" s="1">
        <f>200</f>
        <v>200</v>
      </c>
      <c r="U705" s="1">
        <f>Table1[[#This Row],[PF]]+Table1[[#This Row],[Professional Tax]]</f>
        <v>3180.4584615384615</v>
      </c>
      <c r="V705" s="1">
        <f>Table1[[#This Row],[Overtime Hours]]*200</f>
        <v>800</v>
      </c>
      <c r="W705" s="1">
        <f>Table1[[#This Row],[Earned Basic Salary]]+Table1[[#This Row],[HRA]]+Table1[[#This Row],[DA]]+Table1[[#This Row],[Overtime Pay]]</f>
        <v>33088.300000000003</v>
      </c>
      <c r="X705" s="1">
        <f>Table1[[#This Row],[Gross Salary]]-Table1[[#This Row],[Total Deduction]]</f>
        <v>29907.84153846154</v>
      </c>
      <c r="Y705" t="s">
        <v>37</v>
      </c>
      <c r="Z705" t="s">
        <v>106</v>
      </c>
      <c r="AA705" t="s">
        <v>2979</v>
      </c>
      <c r="AB705" t="s">
        <v>2980</v>
      </c>
    </row>
    <row r="706" spans="1:28" x14ac:dyDescent="0.3">
      <c r="A706" t="s">
        <v>2981</v>
      </c>
      <c r="B706" t="s">
        <v>255</v>
      </c>
      <c r="C706">
        <v>23</v>
      </c>
      <c r="D706" t="s">
        <v>133</v>
      </c>
      <c r="E706" t="s">
        <v>82</v>
      </c>
      <c r="F706" t="s">
        <v>83</v>
      </c>
      <c r="G706" t="s">
        <v>1325</v>
      </c>
      <c r="H706" t="s">
        <v>35</v>
      </c>
      <c r="I706" t="s">
        <v>36</v>
      </c>
      <c r="J706">
        <v>26</v>
      </c>
      <c r="K706">
        <v>22</v>
      </c>
      <c r="L706">
        <f t="shared" si="30"/>
        <v>4</v>
      </c>
      <c r="M706">
        <v>1</v>
      </c>
      <c r="N706">
        <v>22830</v>
      </c>
      <c r="O706" s="1">
        <f t="shared" si="31"/>
        <v>878.07692307692309</v>
      </c>
      <c r="P706" s="1">
        <f t="shared" si="32"/>
        <v>19317.692307692309</v>
      </c>
      <c r="Q706" s="1">
        <f>Table1[[#This Row],[Earned Basic Salary]]*20%</f>
        <v>3863.5384615384619</v>
      </c>
      <c r="R706" s="1">
        <f>Table1[[#This Row],[Earned Basic Salary]]*10%</f>
        <v>1931.7692307692309</v>
      </c>
      <c r="S706" s="1">
        <f>Table1[[#This Row],[Earned Basic Salary]]*12%</f>
        <v>2318.123076923077</v>
      </c>
      <c r="T706" s="1">
        <f>200</f>
        <v>200</v>
      </c>
      <c r="U706" s="1">
        <f>Table1[[#This Row],[PF]]+Table1[[#This Row],[Professional Tax]]</f>
        <v>2518.123076923077</v>
      </c>
      <c r="V706" s="1">
        <f>Table1[[#This Row],[Overtime Hours]]*200</f>
        <v>200</v>
      </c>
      <c r="W706" s="1">
        <f>Table1[[#This Row],[Earned Basic Salary]]+Table1[[#This Row],[HRA]]+Table1[[#This Row],[DA]]+Table1[[#This Row],[Overtime Pay]]</f>
        <v>25313</v>
      </c>
      <c r="X706" s="1">
        <f>Table1[[#This Row],[Gross Salary]]-Table1[[#This Row],[Total Deduction]]</f>
        <v>22794.876923076925</v>
      </c>
      <c r="Y706" t="s">
        <v>37</v>
      </c>
      <c r="Z706" t="s">
        <v>106</v>
      </c>
      <c r="AA706" t="s">
        <v>2982</v>
      </c>
      <c r="AB706" t="s">
        <v>2983</v>
      </c>
    </row>
    <row r="707" spans="1:28" x14ac:dyDescent="0.3">
      <c r="A707" t="s">
        <v>2984</v>
      </c>
      <c r="B707" t="s">
        <v>1049</v>
      </c>
      <c r="C707">
        <v>53</v>
      </c>
      <c r="D707" t="s">
        <v>127</v>
      </c>
      <c r="E707" t="s">
        <v>121</v>
      </c>
      <c r="F707" t="s">
        <v>63</v>
      </c>
      <c r="G707" t="s">
        <v>2985</v>
      </c>
      <c r="H707" t="s">
        <v>35</v>
      </c>
      <c r="I707" t="s">
        <v>36</v>
      </c>
      <c r="J707">
        <v>26</v>
      </c>
      <c r="K707">
        <v>23</v>
      </c>
      <c r="L707">
        <f t="shared" ref="L707:L770" si="33">J707-K707</f>
        <v>3</v>
      </c>
      <c r="M707">
        <v>11</v>
      </c>
      <c r="N707">
        <v>41691</v>
      </c>
      <c r="O707" s="1">
        <f t="shared" ref="O707:O770" si="34">N707/J707</f>
        <v>1603.5</v>
      </c>
      <c r="P707" s="1">
        <f t="shared" ref="P707:P770" si="35">O707*K707</f>
        <v>36880.5</v>
      </c>
      <c r="Q707" s="1">
        <f>Table1[[#This Row],[Earned Basic Salary]]*20%</f>
        <v>7376.1</v>
      </c>
      <c r="R707" s="1">
        <f>Table1[[#This Row],[Earned Basic Salary]]*10%</f>
        <v>3688.05</v>
      </c>
      <c r="S707" s="1">
        <f>Table1[[#This Row],[Earned Basic Salary]]*12%</f>
        <v>4425.66</v>
      </c>
      <c r="T707" s="1">
        <f>200</f>
        <v>200</v>
      </c>
      <c r="U707" s="1">
        <f>Table1[[#This Row],[PF]]+Table1[[#This Row],[Professional Tax]]</f>
        <v>4625.66</v>
      </c>
      <c r="V707" s="1">
        <f>Table1[[#This Row],[Overtime Hours]]*200</f>
        <v>2200</v>
      </c>
      <c r="W707" s="1">
        <f>Table1[[#This Row],[Earned Basic Salary]]+Table1[[#This Row],[HRA]]+Table1[[#This Row],[DA]]+Table1[[#This Row],[Overtime Pay]]</f>
        <v>50144.65</v>
      </c>
      <c r="X707" s="1">
        <f>Table1[[#This Row],[Gross Salary]]-Table1[[#This Row],[Total Deduction]]</f>
        <v>45518.990000000005</v>
      </c>
      <c r="Y707" t="s">
        <v>37</v>
      </c>
      <c r="Z707" t="s">
        <v>95</v>
      </c>
      <c r="AA707" t="s">
        <v>2986</v>
      </c>
      <c r="AB707" t="s">
        <v>2987</v>
      </c>
    </row>
    <row r="708" spans="1:28" x14ac:dyDescent="0.3">
      <c r="A708" t="s">
        <v>2988</v>
      </c>
      <c r="B708" t="s">
        <v>1574</v>
      </c>
      <c r="C708">
        <v>48</v>
      </c>
      <c r="D708" t="s">
        <v>44</v>
      </c>
      <c r="E708" t="s">
        <v>62</v>
      </c>
      <c r="F708" t="s">
        <v>55</v>
      </c>
      <c r="G708" t="s">
        <v>2989</v>
      </c>
      <c r="H708" t="s">
        <v>35</v>
      </c>
      <c r="I708" t="s">
        <v>36</v>
      </c>
      <c r="J708">
        <v>26</v>
      </c>
      <c r="K708">
        <v>22</v>
      </c>
      <c r="L708">
        <f t="shared" si="33"/>
        <v>4</v>
      </c>
      <c r="M708">
        <v>11</v>
      </c>
      <c r="N708">
        <v>18460</v>
      </c>
      <c r="O708" s="1">
        <f t="shared" si="34"/>
        <v>710</v>
      </c>
      <c r="P708" s="1">
        <f t="shared" si="35"/>
        <v>15620</v>
      </c>
      <c r="Q708" s="1">
        <f>Table1[[#This Row],[Earned Basic Salary]]*20%</f>
        <v>3124</v>
      </c>
      <c r="R708" s="1">
        <f>Table1[[#This Row],[Earned Basic Salary]]*10%</f>
        <v>1562</v>
      </c>
      <c r="S708" s="1">
        <f>Table1[[#This Row],[Earned Basic Salary]]*12%</f>
        <v>1874.3999999999999</v>
      </c>
      <c r="T708" s="1">
        <f>200</f>
        <v>200</v>
      </c>
      <c r="U708" s="1">
        <f>Table1[[#This Row],[PF]]+Table1[[#This Row],[Professional Tax]]</f>
        <v>2074.3999999999996</v>
      </c>
      <c r="V708" s="1">
        <f>Table1[[#This Row],[Overtime Hours]]*200</f>
        <v>2200</v>
      </c>
      <c r="W708" s="1">
        <f>Table1[[#This Row],[Earned Basic Salary]]+Table1[[#This Row],[HRA]]+Table1[[#This Row],[DA]]+Table1[[#This Row],[Overtime Pay]]</f>
        <v>22506</v>
      </c>
      <c r="X708" s="1">
        <f>Table1[[#This Row],[Gross Salary]]-Table1[[#This Row],[Total Deduction]]</f>
        <v>20431.599999999999</v>
      </c>
      <c r="Y708" t="s">
        <v>37</v>
      </c>
      <c r="Z708" t="s">
        <v>38</v>
      </c>
      <c r="AA708" t="s">
        <v>2990</v>
      </c>
      <c r="AB708" t="s">
        <v>2991</v>
      </c>
    </row>
    <row r="709" spans="1:28" x14ac:dyDescent="0.3">
      <c r="A709" t="s">
        <v>2992</v>
      </c>
      <c r="B709" t="s">
        <v>1729</v>
      </c>
      <c r="C709">
        <v>38</v>
      </c>
      <c r="D709" t="s">
        <v>53</v>
      </c>
      <c r="E709" t="s">
        <v>32</v>
      </c>
      <c r="F709" t="s">
        <v>55</v>
      </c>
      <c r="G709" t="s">
        <v>2993</v>
      </c>
      <c r="H709" t="s">
        <v>35</v>
      </c>
      <c r="I709" t="s">
        <v>36</v>
      </c>
      <c r="J709">
        <v>26</v>
      </c>
      <c r="K709">
        <v>23</v>
      </c>
      <c r="L709">
        <f t="shared" si="33"/>
        <v>3</v>
      </c>
      <c r="M709">
        <v>4</v>
      </c>
      <c r="N709">
        <v>50403</v>
      </c>
      <c r="O709" s="1">
        <f t="shared" si="34"/>
        <v>1938.5769230769231</v>
      </c>
      <c r="P709" s="1">
        <f t="shared" si="35"/>
        <v>44587.269230769234</v>
      </c>
      <c r="Q709" s="1">
        <f>Table1[[#This Row],[Earned Basic Salary]]*20%</f>
        <v>8917.4538461538468</v>
      </c>
      <c r="R709" s="1">
        <f>Table1[[#This Row],[Earned Basic Salary]]*10%</f>
        <v>4458.7269230769234</v>
      </c>
      <c r="S709" s="1">
        <f>Table1[[#This Row],[Earned Basic Salary]]*12%</f>
        <v>5350.4723076923083</v>
      </c>
      <c r="T709" s="1">
        <f>200</f>
        <v>200</v>
      </c>
      <c r="U709" s="1">
        <f>Table1[[#This Row],[PF]]+Table1[[#This Row],[Professional Tax]]</f>
        <v>5550.4723076923083</v>
      </c>
      <c r="V709" s="1">
        <f>Table1[[#This Row],[Overtime Hours]]*200</f>
        <v>800</v>
      </c>
      <c r="W709" s="1">
        <f>Table1[[#This Row],[Earned Basic Salary]]+Table1[[#This Row],[HRA]]+Table1[[#This Row],[DA]]+Table1[[#This Row],[Overtime Pay]]</f>
        <v>58763.450000000004</v>
      </c>
      <c r="X709" s="1">
        <f>Table1[[#This Row],[Gross Salary]]-Table1[[#This Row],[Total Deduction]]</f>
        <v>53212.977692307693</v>
      </c>
      <c r="Y709" t="s">
        <v>37</v>
      </c>
      <c r="Z709" t="s">
        <v>95</v>
      </c>
      <c r="AA709" t="s">
        <v>2994</v>
      </c>
      <c r="AB709" t="s">
        <v>2995</v>
      </c>
    </row>
    <row r="710" spans="1:28" x14ac:dyDescent="0.3">
      <c r="A710" t="s">
        <v>2996</v>
      </c>
      <c r="B710" t="s">
        <v>522</v>
      </c>
      <c r="C710">
        <v>48</v>
      </c>
      <c r="D710" t="s">
        <v>61</v>
      </c>
      <c r="E710" t="s">
        <v>54</v>
      </c>
      <c r="F710" t="s">
        <v>33</v>
      </c>
      <c r="G710" t="s">
        <v>2997</v>
      </c>
      <c r="H710" t="s">
        <v>35</v>
      </c>
      <c r="I710" t="s">
        <v>36</v>
      </c>
      <c r="J710">
        <v>26</v>
      </c>
      <c r="K710">
        <v>23</v>
      </c>
      <c r="L710">
        <f t="shared" si="33"/>
        <v>3</v>
      </c>
      <c r="M710">
        <v>18</v>
      </c>
      <c r="N710">
        <v>73617</v>
      </c>
      <c r="O710" s="1">
        <f t="shared" si="34"/>
        <v>2831.4230769230771</v>
      </c>
      <c r="P710" s="1">
        <f t="shared" si="35"/>
        <v>65122.730769230773</v>
      </c>
      <c r="Q710" s="1">
        <f>Table1[[#This Row],[Earned Basic Salary]]*20%</f>
        <v>13024.546153846155</v>
      </c>
      <c r="R710" s="1">
        <f>Table1[[#This Row],[Earned Basic Salary]]*10%</f>
        <v>6512.2730769230775</v>
      </c>
      <c r="S710" s="1">
        <f>Table1[[#This Row],[Earned Basic Salary]]*12%</f>
        <v>7814.7276923076925</v>
      </c>
      <c r="T710" s="1">
        <f>200</f>
        <v>200</v>
      </c>
      <c r="U710" s="1">
        <f>Table1[[#This Row],[PF]]+Table1[[#This Row],[Professional Tax]]</f>
        <v>8014.7276923076925</v>
      </c>
      <c r="V710" s="1">
        <f>Table1[[#This Row],[Overtime Hours]]*200</f>
        <v>3600</v>
      </c>
      <c r="W710" s="1">
        <f>Table1[[#This Row],[Earned Basic Salary]]+Table1[[#This Row],[HRA]]+Table1[[#This Row],[DA]]+Table1[[#This Row],[Overtime Pay]]</f>
        <v>88259.550000000017</v>
      </c>
      <c r="X710" s="1">
        <f>Table1[[#This Row],[Gross Salary]]-Table1[[#This Row],[Total Deduction]]</f>
        <v>80244.822307692331</v>
      </c>
      <c r="Y710" t="s">
        <v>37</v>
      </c>
      <c r="Z710" t="s">
        <v>38</v>
      </c>
      <c r="AA710" t="s">
        <v>2998</v>
      </c>
      <c r="AB710" t="s">
        <v>2999</v>
      </c>
    </row>
    <row r="711" spans="1:28" x14ac:dyDescent="0.3">
      <c r="A711" t="s">
        <v>3000</v>
      </c>
      <c r="B711" t="s">
        <v>1478</v>
      </c>
      <c r="C711">
        <v>38</v>
      </c>
      <c r="D711" t="s">
        <v>75</v>
      </c>
      <c r="E711" t="s">
        <v>62</v>
      </c>
      <c r="F711" t="s">
        <v>83</v>
      </c>
      <c r="G711" t="s">
        <v>3001</v>
      </c>
      <c r="H711" t="s">
        <v>35</v>
      </c>
      <c r="I711" t="s">
        <v>36</v>
      </c>
      <c r="J711">
        <v>26</v>
      </c>
      <c r="K711">
        <v>25</v>
      </c>
      <c r="L711">
        <f t="shared" si="33"/>
        <v>1</v>
      </c>
      <c r="M711">
        <v>17</v>
      </c>
      <c r="N711">
        <v>64282</v>
      </c>
      <c r="O711" s="1">
        <f t="shared" si="34"/>
        <v>2472.3846153846152</v>
      </c>
      <c r="P711" s="1">
        <f t="shared" si="35"/>
        <v>61809.615384615383</v>
      </c>
      <c r="Q711" s="1">
        <f>Table1[[#This Row],[Earned Basic Salary]]*20%</f>
        <v>12361.923076923078</v>
      </c>
      <c r="R711" s="1">
        <f>Table1[[#This Row],[Earned Basic Salary]]*10%</f>
        <v>6180.961538461539</v>
      </c>
      <c r="S711" s="1">
        <f>Table1[[#This Row],[Earned Basic Salary]]*12%</f>
        <v>7417.1538461538457</v>
      </c>
      <c r="T711" s="1">
        <f>200</f>
        <v>200</v>
      </c>
      <c r="U711" s="1">
        <f>Table1[[#This Row],[PF]]+Table1[[#This Row],[Professional Tax]]</f>
        <v>7617.1538461538457</v>
      </c>
      <c r="V711" s="1">
        <f>Table1[[#This Row],[Overtime Hours]]*200</f>
        <v>3400</v>
      </c>
      <c r="W711" s="1">
        <f>Table1[[#This Row],[Earned Basic Salary]]+Table1[[#This Row],[HRA]]+Table1[[#This Row],[DA]]+Table1[[#This Row],[Overtime Pay]]</f>
        <v>83752.5</v>
      </c>
      <c r="X711" s="1">
        <f>Table1[[#This Row],[Gross Salary]]-Table1[[#This Row],[Total Deduction]]</f>
        <v>76135.346153846156</v>
      </c>
      <c r="Y711" t="s">
        <v>37</v>
      </c>
      <c r="Z711" t="s">
        <v>38</v>
      </c>
      <c r="AA711" t="s">
        <v>3002</v>
      </c>
      <c r="AB711" t="s">
        <v>3003</v>
      </c>
    </row>
    <row r="712" spans="1:28" x14ac:dyDescent="0.3">
      <c r="A712" t="s">
        <v>3004</v>
      </c>
      <c r="B712" t="s">
        <v>1011</v>
      </c>
      <c r="C712">
        <v>41</v>
      </c>
      <c r="D712" t="s">
        <v>31</v>
      </c>
      <c r="E712" t="s">
        <v>121</v>
      </c>
      <c r="F712" t="s">
        <v>46</v>
      </c>
      <c r="G712" t="s">
        <v>3005</v>
      </c>
      <c r="H712" t="s">
        <v>35</v>
      </c>
      <c r="I712" t="s">
        <v>36</v>
      </c>
      <c r="J712">
        <v>26</v>
      </c>
      <c r="K712">
        <v>22</v>
      </c>
      <c r="L712">
        <f t="shared" si="33"/>
        <v>4</v>
      </c>
      <c r="M712">
        <v>3</v>
      </c>
      <c r="N712">
        <v>74134</v>
      </c>
      <c r="O712" s="1">
        <f t="shared" si="34"/>
        <v>2851.3076923076924</v>
      </c>
      <c r="P712" s="1">
        <f t="shared" si="35"/>
        <v>62728.769230769234</v>
      </c>
      <c r="Q712" s="1">
        <f>Table1[[#This Row],[Earned Basic Salary]]*20%</f>
        <v>12545.753846153848</v>
      </c>
      <c r="R712" s="1">
        <f>Table1[[#This Row],[Earned Basic Salary]]*10%</f>
        <v>6272.876923076924</v>
      </c>
      <c r="S712" s="1">
        <f>Table1[[#This Row],[Earned Basic Salary]]*12%</f>
        <v>7527.4523076923078</v>
      </c>
      <c r="T712" s="1">
        <f>200</f>
        <v>200</v>
      </c>
      <c r="U712" s="1">
        <f>Table1[[#This Row],[PF]]+Table1[[#This Row],[Professional Tax]]</f>
        <v>7727.4523076923078</v>
      </c>
      <c r="V712" s="1">
        <f>Table1[[#This Row],[Overtime Hours]]*200</f>
        <v>600</v>
      </c>
      <c r="W712" s="1">
        <f>Table1[[#This Row],[Earned Basic Salary]]+Table1[[#This Row],[HRA]]+Table1[[#This Row],[DA]]+Table1[[#This Row],[Overtime Pay]]</f>
        <v>82147.400000000009</v>
      </c>
      <c r="X712" s="1">
        <f>Table1[[#This Row],[Gross Salary]]-Table1[[#This Row],[Total Deduction]]</f>
        <v>74419.947692307702</v>
      </c>
      <c r="Y712" t="s">
        <v>37</v>
      </c>
      <c r="Z712" t="s">
        <v>95</v>
      </c>
      <c r="AA712" t="s">
        <v>3006</v>
      </c>
      <c r="AB712" t="s">
        <v>3007</v>
      </c>
    </row>
    <row r="713" spans="1:28" x14ac:dyDescent="0.3">
      <c r="A713" t="s">
        <v>3008</v>
      </c>
      <c r="B713" t="s">
        <v>392</v>
      </c>
      <c r="C713">
        <v>48</v>
      </c>
      <c r="D713" t="s">
        <v>53</v>
      </c>
      <c r="E713" t="s">
        <v>54</v>
      </c>
      <c r="F713" t="s">
        <v>83</v>
      </c>
      <c r="G713" t="s">
        <v>2772</v>
      </c>
      <c r="H713" t="s">
        <v>35</v>
      </c>
      <c r="I713" t="s">
        <v>36</v>
      </c>
      <c r="J713">
        <v>26</v>
      </c>
      <c r="K713">
        <v>24</v>
      </c>
      <c r="L713">
        <f t="shared" si="33"/>
        <v>2</v>
      </c>
      <c r="M713">
        <v>19</v>
      </c>
      <c r="N713">
        <v>53691</v>
      </c>
      <c r="O713" s="1">
        <f t="shared" si="34"/>
        <v>2065.0384615384614</v>
      </c>
      <c r="P713" s="1">
        <f t="shared" si="35"/>
        <v>49560.923076923078</v>
      </c>
      <c r="Q713" s="1">
        <f>Table1[[#This Row],[Earned Basic Salary]]*20%</f>
        <v>9912.1846153846163</v>
      </c>
      <c r="R713" s="1">
        <f>Table1[[#This Row],[Earned Basic Salary]]*10%</f>
        <v>4956.0923076923082</v>
      </c>
      <c r="S713" s="1">
        <f>Table1[[#This Row],[Earned Basic Salary]]*12%</f>
        <v>5947.3107692307694</v>
      </c>
      <c r="T713" s="1">
        <f>200</f>
        <v>200</v>
      </c>
      <c r="U713" s="1">
        <f>Table1[[#This Row],[PF]]+Table1[[#This Row],[Professional Tax]]</f>
        <v>6147.3107692307694</v>
      </c>
      <c r="V713" s="1">
        <f>Table1[[#This Row],[Overtime Hours]]*200</f>
        <v>3800</v>
      </c>
      <c r="W713" s="1">
        <f>Table1[[#This Row],[Earned Basic Salary]]+Table1[[#This Row],[HRA]]+Table1[[#This Row],[DA]]+Table1[[#This Row],[Overtime Pay]]</f>
        <v>68229.2</v>
      </c>
      <c r="X713" s="1">
        <f>Table1[[#This Row],[Gross Salary]]-Table1[[#This Row],[Total Deduction]]</f>
        <v>62081.889230769229</v>
      </c>
      <c r="Y713" t="s">
        <v>37</v>
      </c>
      <c r="Z713" t="s">
        <v>48</v>
      </c>
      <c r="AA713" t="s">
        <v>3009</v>
      </c>
      <c r="AB713" t="s">
        <v>3010</v>
      </c>
    </row>
    <row r="714" spans="1:28" x14ac:dyDescent="0.3">
      <c r="A714" t="s">
        <v>3011</v>
      </c>
      <c r="B714" t="s">
        <v>1805</v>
      </c>
      <c r="C714">
        <v>25</v>
      </c>
      <c r="D714" t="s">
        <v>81</v>
      </c>
      <c r="E714" t="s">
        <v>32</v>
      </c>
      <c r="F714" t="s">
        <v>83</v>
      </c>
      <c r="G714" t="s">
        <v>3012</v>
      </c>
      <c r="H714" t="s">
        <v>35</v>
      </c>
      <c r="I714" t="s">
        <v>36</v>
      </c>
      <c r="J714">
        <v>26</v>
      </c>
      <c r="K714">
        <v>23</v>
      </c>
      <c r="L714">
        <f t="shared" si="33"/>
        <v>3</v>
      </c>
      <c r="M714">
        <v>12</v>
      </c>
      <c r="N714">
        <v>21791</v>
      </c>
      <c r="O714" s="1">
        <f t="shared" si="34"/>
        <v>838.11538461538464</v>
      </c>
      <c r="P714" s="1">
        <f t="shared" si="35"/>
        <v>19276.653846153848</v>
      </c>
      <c r="Q714" s="1">
        <f>Table1[[#This Row],[Earned Basic Salary]]*20%</f>
        <v>3855.3307692307699</v>
      </c>
      <c r="R714" s="1">
        <f>Table1[[#This Row],[Earned Basic Salary]]*10%</f>
        <v>1927.6653846153849</v>
      </c>
      <c r="S714" s="1">
        <f>Table1[[#This Row],[Earned Basic Salary]]*12%</f>
        <v>2313.1984615384617</v>
      </c>
      <c r="T714" s="1">
        <f>200</f>
        <v>200</v>
      </c>
      <c r="U714" s="1">
        <f>Table1[[#This Row],[PF]]+Table1[[#This Row],[Professional Tax]]</f>
        <v>2513.1984615384617</v>
      </c>
      <c r="V714" s="1">
        <f>Table1[[#This Row],[Overtime Hours]]*200</f>
        <v>2400</v>
      </c>
      <c r="W714" s="1">
        <f>Table1[[#This Row],[Earned Basic Salary]]+Table1[[#This Row],[HRA]]+Table1[[#This Row],[DA]]+Table1[[#This Row],[Overtime Pay]]</f>
        <v>27459.65</v>
      </c>
      <c r="X714" s="1">
        <f>Table1[[#This Row],[Gross Salary]]-Table1[[#This Row],[Total Deduction]]</f>
        <v>24946.451538461541</v>
      </c>
      <c r="Y714" t="s">
        <v>37</v>
      </c>
      <c r="Z714" t="s">
        <v>48</v>
      </c>
      <c r="AA714" t="s">
        <v>3013</v>
      </c>
      <c r="AB714" t="s">
        <v>3014</v>
      </c>
    </row>
    <row r="715" spans="1:28" x14ac:dyDescent="0.3">
      <c r="A715" t="s">
        <v>3015</v>
      </c>
      <c r="B715" t="s">
        <v>1063</v>
      </c>
      <c r="C715">
        <v>43</v>
      </c>
      <c r="D715" t="s">
        <v>75</v>
      </c>
      <c r="E715" t="s">
        <v>45</v>
      </c>
      <c r="F715" t="s">
        <v>46</v>
      </c>
      <c r="G715" t="s">
        <v>3016</v>
      </c>
      <c r="H715" t="s">
        <v>35</v>
      </c>
      <c r="I715" t="s">
        <v>36</v>
      </c>
      <c r="J715">
        <v>26</v>
      </c>
      <c r="K715">
        <v>25</v>
      </c>
      <c r="L715">
        <f t="shared" si="33"/>
        <v>1</v>
      </c>
      <c r="M715">
        <v>9</v>
      </c>
      <c r="N715">
        <v>45914</v>
      </c>
      <c r="O715" s="1">
        <f t="shared" si="34"/>
        <v>1765.9230769230769</v>
      </c>
      <c r="P715" s="1">
        <f t="shared" si="35"/>
        <v>44148.076923076922</v>
      </c>
      <c r="Q715" s="1">
        <f>Table1[[#This Row],[Earned Basic Salary]]*20%</f>
        <v>8829.6153846153848</v>
      </c>
      <c r="R715" s="1">
        <f>Table1[[#This Row],[Earned Basic Salary]]*10%</f>
        <v>4414.8076923076924</v>
      </c>
      <c r="S715" s="1">
        <f>Table1[[#This Row],[Earned Basic Salary]]*12%</f>
        <v>5297.7692307692305</v>
      </c>
      <c r="T715" s="1">
        <f>200</f>
        <v>200</v>
      </c>
      <c r="U715" s="1">
        <f>Table1[[#This Row],[PF]]+Table1[[#This Row],[Professional Tax]]</f>
        <v>5497.7692307692305</v>
      </c>
      <c r="V715" s="1">
        <f>Table1[[#This Row],[Overtime Hours]]*200</f>
        <v>1800</v>
      </c>
      <c r="W715" s="1">
        <f>Table1[[#This Row],[Earned Basic Salary]]+Table1[[#This Row],[HRA]]+Table1[[#This Row],[DA]]+Table1[[#This Row],[Overtime Pay]]</f>
        <v>59192.5</v>
      </c>
      <c r="X715" s="1">
        <f>Table1[[#This Row],[Gross Salary]]-Table1[[#This Row],[Total Deduction]]</f>
        <v>53694.730769230766</v>
      </c>
      <c r="Y715" t="s">
        <v>37</v>
      </c>
      <c r="Z715" t="s">
        <v>48</v>
      </c>
      <c r="AA715" t="s">
        <v>3017</v>
      </c>
      <c r="AB715" t="s">
        <v>3018</v>
      </c>
    </row>
    <row r="716" spans="1:28" x14ac:dyDescent="0.3">
      <c r="A716" t="s">
        <v>3019</v>
      </c>
      <c r="B716" t="s">
        <v>401</v>
      </c>
      <c r="C716">
        <v>31</v>
      </c>
      <c r="D716" t="s">
        <v>75</v>
      </c>
      <c r="E716" t="s">
        <v>32</v>
      </c>
      <c r="F716" t="s">
        <v>83</v>
      </c>
      <c r="G716" t="s">
        <v>3020</v>
      </c>
      <c r="H716" t="s">
        <v>35</v>
      </c>
      <c r="I716" t="s">
        <v>36</v>
      </c>
      <c r="J716">
        <v>26</v>
      </c>
      <c r="K716">
        <v>23</v>
      </c>
      <c r="L716">
        <f t="shared" si="33"/>
        <v>3</v>
      </c>
      <c r="M716">
        <v>18</v>
      </c>
      <c r="N716">
        <v>18171</v>
      </c>
      <c r="O716" s="1">
        <f t="shared" si="34"/>
        <v>698.88461538461536</v>
      </c>
      <c r="P716" s="1">
        <f t="shared" si="35"/>
        <v>16074.346153846152</v>
      </c>
      <c r="Q716" s="1">
        <f>Table1[[#This Row],[Earned Basic Salary]]*20%</f>
        <v>3214.8692307692309</v>
      </c>
      <c r="R716" s="1">
        <f>Table1[[#This Row],[Earned Basic Salary]]*10%</f>
        <v>1607.4346153846154</v>
      </c>
      <c r="S716" s="1">
        <f>Table1[[#This Row],[Earned Basic Salary]]*12%</f>
        <v>1928.9215384615381</v>
      </c>
      <c r="T716" s="1">
        <f>200</f>
        <v>200</v>
      </c>
      <c r="U716" s="1">
        <f>Table1[[#This Row],[PF]]+Table1[[#This Row],[Professional Tax]]</f>
        <v>2128.9215384615381</v>
      </c>
      <c r="V716" s="1">
        <f>Table1[[#This Row],[Overtime Hours]]*200</f>
        <v>3600</v>
      </c>
      <c r="W716" s="1">
        <f>Table1[[#This Row],[Earned Basic Salary]]+Table1[[#This Row],[HRA]]+Table1[[#This Row],[DA]]+Table1[[#This Row],[Overtime Pay]]</f>
        <v>24496.649999999998</v>
      </c>
      <c r="X716" s="1">
        <f>Table1[[#This Row],[Gross Salary]]-Table1[[#This Row],[Total Deduction]]</f>
        <v>22367.72846153846</v>
      </c>
      <c r="Y716" t="s">
        <v>37</v>
      </c>
      <c r="Z716" t="s">
        <v>106</v>
      </c>
      <c r="AA716" t="s">
        <v>3021</v>
      </c>
      <c r="AB716" t="s">
        <v>3022</v>
      </c>
    </row>
    <row r="717" spans="1:28" x14ac:dyDescent="0.3">
      <c r="A717" t="s">
        <v>3023</v>
      </c>
      <c r="B717" t="s">
        <v>448</v>
      </c>
      <c r="C717">
        <v>51</v>
      </c>
      <c r="D717" t="s">
        <v>81</v>
      </c>
      <c r="E717" t="s">
        <v>45</v>
      </c>
      <c r="F717" t="s">
        <v>83</v>
      </c>
      <c r="G717" t="s">
        <v>3024</v>
      </c>
      <c r="H717" t="s">
        <v>35</v>
      </c>
      <c r="I717" t="s">
        <v>36</v>
      </c>
      <c r="J717">
        <v>26</v>
      </c>
      <c r="K717">
        <v>22</v>
      </c>
      <c r="L717">
        <f t="shared" si="33"/>
        <v>4</v>
      </c>
      <c r="M717">
        <v>13</v>
      </c>
      <c r="N717">
        <v>57810</v>
      </c>
      <c r="O717" s="1">
        <f t="shared" si="34"/>
        <v>2223.4615384615386</v>
      </c>
      <c r="P717" s="1">
        <f t="shared" si="35"/>
        <v>48916.153846153851</v>
      </c>
      <c r="Q717" s="1">
        <f>Table1[[#This Row],[Earned Basic Salary]]*20%</f>
        <v>9783.2307692307713</v>
      </c>
      <c r="R717" s="1">
        <f>Table1[[#This Row],[Earned Basic Salary]]*10%</f>
        <v>4891.6153846153857</v>
      </c>
      <c r="S717" s="1">
        <f>Table1[[#This Row],[Earned Basic Salary]]*12%</f>
        <v>5869.9384615384615</v>
      </c>
      <c r="T717" s="1">
        <f>200</f>
        <v>200</v>
      </c>
      <c r="U717" s="1">
        <f>Table1[[#This Row],[PF]]+Table1[[#This Row],[Professional Tax]]</f>
        <v>6069.9384615384615</v>
      </c>
      <c r="V717" s="1">
        <f>Table1[[#This Row],[Overtime Hours]]*200</f>
        <v>2600</v>
      </c>
      <c r="W717" s="1">
        <f>Table1[[#This Row],[Earned Basic Salary]]+Table1[[#This Row],[HRA]]+Table1[[#This Row],[DA]]+Table1[[#This Row],[Overtime Pay]]</f>
        <v>66191</v>
      </c>
      <c r="X717" s="1">
        <f>Table1[[#This Row],[Gross Salary]]-Table1[[#This Row],[Total Deduction]]</f>
        <v>60121.061538461538</v>
      </c>
      <c r="Y717" t="s">
        <v>37</v>
      </c>
      <c r="Z717" t="s">
        <v>48</v>
      </c>
      <c r="AA717" t="s">
        <v>3025</v>
      </c>
      <c r="AB717" t="s">
        <v>3026</v>
      </c>
    </row>
    <row r="718" spans="1:28" x14ac:dyDescent="0.3">
      <c r="A718" t="s">
        <v>3027</v>
      </c>
      <c r="B718" t="s">
        <v>3028</v>
      </c>
      <c r="C718">
        <v>54</v>
      </c>
      <c r="D718" t="s">
        <v>53</v>
      </c>
      <c r="E718" t="s">
        <v>82</v>
      </c>
      <c r="F718" t="s">
        <v>89</v>
      </c>
      <c r="G718" t="s">
        <v>3029</v>
      </c>
      <c r="H718" t="s">
        <v>35</v>
      </c>
      <c r="I718" t="s">
        <v>36</v>
      </c>
      <c r="J718">
        <v>26</v>
      </c>
      <c r="K718">
        <v>24</v>
      </c>
      <c r="L718">
        <f t="shared" si="33"/>
        <v>2</v>
      </c>
      <c r="M718">
        <v>0</v>
      </c>
      <c r="N718">
        <v>28935</v>
      </c>
      <c r="O718" s="1">
        <f t="shared" si="34"/>
        <v>1112.8846153846155</v>
      </c>
      <c r="P718" s="1">
        <f t="shared" si="35"/>
        <v>26709.230769230773</v>
      </c>
      <c r="Q718" s="1">
        <f>Table1[[#This Row],[Earned Basic Salary]]*20%</f>
        <v>5341.8461538461552</v>
      </c>
      <c r="R718" s="1">
        <f>Table1[[#This Row],[Earned Basic Salary]]*10%</f>
        <v>2670.9230769230776</v>
      </c>
      <c r="S718" s="1">
        <f>Table1[[#This Row],[Earned Basic Salary]]*12%</f>
        <v>3205.1076923076926</v>
      </c>
      <c r="T718" s="1">
        <f>200</f>
        <v>200</v>
      </c>
      <c r="U718" s="1">
        <f>Table1[[#This Row],[PF]]+Table1[[#This Row],[Professional Tax]]</f>
        <v>3405.1076923076926</v>
      </c>
      <c r="V718" s="1">
        <f>Table1[[#This Row],[Overtime Hours]]*200</f>
        <v>0</v>
      </c>
      <c r="W718" s="1">
        <f>Table1[[#This Row],[Earned Basic Salary]]+Table1[[#This Row],[HRA]]+Table1[[#This Row],[DA]]+Table1[[#This Row],[Overtime Pay]]</f>
        <v>34722.000000000007</v>
      </c>
      <c r="X718" s="1">
        <f>Table1[[#This Row],[Gross Salary]]-Table1[[#This Row],[Total Deduction]]</f>
        <v>31316.892307692317</v>
      </c>
      <c r="Y718" t="s">
        <v>37</v>
      </c>
      <c r="Z718" t="s">
        <v>106</v>
      </c>
      <c r="AA718" t="s">
        <v>3030</v>
      </c>
      <c r="AB718" t="s">
        <v>3031</v>
      </c>
    </row>
    <row r="719" spans="1:28" x14ac:dyDescent="0.3">
      <c r="A719" t="s">
        <v>3032</v>
      </c>
      <c r="B719" t="s">
        <v>158</v>
      </c>
      <c r="C719">
        <v>40</v>
      </c>
      <c r="D719" t="s">
        <v>44</v>
      </c>
      <c r="E719" t="s">
        <v>121</v>
      </c>
      <c r="F719" t="s">
        <v>89</v>
      </c>
      <c r="G719" t="s">
        <v>3033</v>
      </c>
      <c r="H719" t="s">
        <v>35</v>
      </c>
      <c r="I719" t="s">
        <v>36</v>
      </c>
      <c r="J719">
        <v>26</v>
      </c>
      <c r="K719">
        <v>25</v>
      </c>
      <c r="L719">
        <f t="shared" si="33"/>
        <v>1</v>
      </c>
      <c r="M719">
        <v>18</v>
      </c>
      <c r="N719">
        <v>54591</v>
      </c>
      <c r="O719" s="1">
        <f t="shared" si="34"/>
        <v>2099.6538461538462</v>
      </c>
      <c r="P719" s="1">
        <f t="shared" si="35"/>
        <v>52491.346153846156</v>
      </c>
      <c r="Q719" s="1">
        <f>Table1[[#This Row],[Earned Basic Salary]]*20%</f>
        <v>10498.269230769232</v>
      </c>
      <c r="R719" s="1">
        <f>Table1[[#This Row],[Earned Basic Salary]]*10%</f>
        <v>5249.1346153846162</v>
      </c>
      <c r="S719" s="1">
        <f>Table1[[#This Row],[Earned Basic Salary]]*12%</f>
        <v>6298.9615384615381</v>
      </c>
      <c r="T719" s="1">
        <f>200</f>
        <v>200</v>
      </c>
      <c r="U719" s="1">
        <f>Table1[[#This Row],[PF]]+Table1[[#This Row],[Professional Tax]]</f>
        <v>6498.9615384615381</v>
      </c>
      <c r="V719" s="1">
        <f>Table1[[#This Row],[Overtime Hours]]*200</f>
        <v>3600</v>
      </c>
      <c r="W719" s="1">
        <f>Table1[[#This Row],[Earned Basic Salary]]+Table1[[#This Row],[HRA]]+Table1[[#This Row],[DA]]+Table1[[#This Row],[Overtime Pay]]</f>
        <v>71838.75</v>
      </c>
      <c r="X719" s="1">
        <f>Table1[[#This Row],[Gross Salary]]-Table1[[#This Row],[Total Deduction]]</f>
        <v>65339.788461538461</v>
      </c>
      <c r="Y719" t="s">
        <v>37</v>
      </c>
      <c r="Z719" t="s">
        <v>106</v>
      </c>
      <c r="AA719" t="s">
        <v>3034</v>
      </c>
      <c r="AB719" t="s">
        <v>3035</v>
      </c>
    </row>
    <row r="720" spans="1:28" x14ac:dyDescent="0.3">
      <c r="A720" t="s">
        <v>3036</v>
      </c>
      <c r="B720" t="s">
        <v>420</v>
      </c>
      <c r="C720">
        <v>32</v>
      </c>
      <c r="D720" t="s">
        <v>75</v>
      </c>
      <c r="E720" t="s">
        <v>45</v>
      </c>
      <c r="F720" t="s">
        <v>89</v>
      </c>
      <c r="G720" t="s">
        <v>3037</v>
      </c>
      <c r="H720" t="s">
        <v>35</v>
      </c>
      <c r="I720" t="s">
        <v>36</v>
      </c>
      <c r="J720">
        <v>26</v>
      </c>
      <c r="K720">
        <v>25</v>
      </c>
      <c r="L720">
        <f t="shared" si="33"/>
        <v>1</v>
      </c>
      <c r="M720">
        <v>14</v>
      </c>
      <c r="N720">
        <v>33032</v>
      </c>
      <c r="O720" s="1">
        <f t="shared" si="34"/>
        <v>1270.4615384615386</v>
      </c>
      <c r="P720" s="1">
        <f t="shared" si="35"/>
        <v>31761.538461538465</v>
      </c>
      <c r="Q720" s="1">
        <f>Table1[[#This Row],[Earned Basic Salary]]*20%</f>
        <v>6352.3076923076933</v>
      </c>
      <c r="R720" s="1">
        <f>Table1[[#This Row],[Earned Basic Salary]]*10%</f>
        <v>3176.1538461538466</v>
      </c>
      <c r="S720" s="1">
        <f>Table1[[#This Row],[Earned Basic Salary]]*12%</f>
        <v>3811.3846153846157</v>
      </c>
      <c r="T720" s="1">
        <f>200</f>
        <v>200</v>
      </c>
      <c r="U720" s="1">
        <f>Table1[[#This Row],[PF]]+Table1[[#This Row],[Professional Tax]]</f>
        <v>4011.3846153846157</v>
      </c>
      <c r="V720" s="1">
        <f>Table1[[#This Row],[Overtime Hours]]*200</f>
        <v>2800</v>
      </c>
      <c r="W720" s="1">
        <f>Table1[[#This Row],[Earned Basic Salary]]+Table1[[#This Row],[HRA]]+Table1[[#This Row],[DA]]+Table1[[#This Row],[Overtime Pay]]</f>
        <v>44090</v>
      </c>
      <c r="X720" s="1">
        <f>Table1[[#This Row],[Gross Salary]]-Table1[[#This Row],[Total Deduction]]</f>
        <v>40078.615384615383</v>
      </c>
      <c r="Y720" t="s">
        <v>37</v>
      </c>
      <c r="Z720" t="s">
        <v>106</v>
      </c>
      <c r="AA720" t="s">
        <v>3038</v>
      </c>
      <c r="AB720" t="s">
        <v>3039</v>
      </c>
    </row>
    <row r="721" spans="1:28" x14ac:dyDescent="0.3">
      <c r="A721" t="s">
        <v>3040</v>
      </c>
      <c r="B721" t="s">
        <v>1547</v>
      </c>
      <c r="C721">
        <v>50</v>
      </c>
      <c r="D721" t="s">
        <v>127</v>
      </c>
      <c r="E721" t="s">
        <v>45</v>
      </c>
      <c r="F721" t="s">
        <v>63</v>
      </c>
      <c r="G721" t="s">
        <v>3041</v>
      </c>
      <c r="H721" t="s">
        <v>35</v>
      </c>
      <c r="I721" t="s">
        <v>36</v>
      </c>
      <c r="J721">
        <v>26</v>
      </c>
      <c r="K721">
        <v>25</v>
      </c>
      <c r="L721">
        <f t="shared" si="33"/>
        <v>1</v>
      </c>
      <c r="M721">
        <v>9</v>
      </c>
      <c r="N721">
        <v>25039</v>
      </c>
      <c r="O721" s="1">
        <f t="shared" si="34"/>
        <v>963.03846153846155</v>
      </c>
      <c r="P721" s="1">
        <f t="shared" si="35"/>
        <v>24075.961538461539</v>
      </c>
      <c r="Q721" s="1">
        <f>Table1[[#This Row],[Earned Basic Salary]]*20%</f>
        <v>4815.1923076923076</v>
      </c>
      <c r="R721" s="1">
        <f>Table1[[#This Row],[Earned Basic Salary]]*10%</f>
        <v>2407.5961538461538</v>
      </c>
      <c r="S721" s="1">
        <f>Table1[[#This Row],[Earned Basic Salary]]*12%</f>
        <v>2889.1153846153848</v>
      </c>
      <c r="T721" s="1">
        <f>200</f>
        <v>200</v>
      </c>
      <c r="U721" s="1">
        <f>Table1[[#This Row],[PF]]+Table1[[#This Row],[Professional Tax]]</f>
        <v>3089.1153846153848</v>
      </c>
      <c r="V721" s="1">
        <f>Table1[[#This Row],[Overtime Hours]]*200</f>
        <v>1800</v>
      </c>
      <c r="W721" s="1">
        <f>Table1[[#This Row],[Earned Basic Salary]]+Table1[[#This Row],[HRA]]+Table1[[#This Row],[DA]]+Table1[[#This Row],[Overtime Pay]]</f>
        <v>33098.75</v>
      </c>
      <c r="X721" s="1">
        <f>Table1[[#This Row],[Gross Salary]]-Table1[[#This Row],[Total Deduction]]</f>
        <v>30009.634615384617</v>
      </c>
      <c r="Y721" t="s">
        <v>37</v>
      </c>
      <c r="Z721" t="s">
        <v>106</v>
      </c>
      <c r="AA721" t="s">
        <v>3042</v>
      </c>
      <c r="AB721" t="s">
        <v>3043</v>
      </c>
    </row>
    <row r="722" spans="1:28" x14ac:dyDescent="0.3">
      <c r="A722" t="s">
        <v>3044</v>
      </c>
      <c r="B722" t="s">
        <v>470</v>
      </c>
      <c r="C722">
        <v>45</v>
      </c>
      <c r="D722" t="s">
        <v>75</v>
      </c>
      <c r="E722" t="s">
        <v>45</v>
      </c>
      <c r="F722" t="s">
        <v>69</v>
      </c>
      <c r="G722" t="s">
        <v>3045</v>
      </c>
      <c r="H722" t="s">
        <v>35</v>
      </c>
      <c r="I722" t="s">
        <v>36</v>
      </c>
      <c r="J722">
        <v>26</v>
      </c>
      <c r="K722">
        <v>23</v>
      </c>
      <c r="L722">
        <f t="shared" si="33"/>
        <v>3</v>
      </c>
      <c r="M722">
        <v>10</v>
      </c>
      <c r="N722">
        <v>50620</v>
      </c>
      <c r="O722" s="1">
        <f t="shared" si="34"/>
        <v>1946.9230769230769</v>
      </c>
      <c r="P722" s="1">
        <f t="shared" si="35"/>
        <v>44779.230769230766</v>
      </c>
      <c r="Q722" s="1">
        <f>Table1[[#This Row],[Earned Basic Salary]]*20%</f>
        <v>8955.8461538461543</v>
      </c>
      <c r="R722" s="1">
        <f>Table1[[#This Row],[Earned Basic Salary]]*10%</f>
        <v>4477.9230769230771</v>
      </c>
      <c r="S722" s="1">
        <f>Table1[[#This Row],[Earned Basic Salary]]*12%</f>
        <v>5373.5076923076913</v>
      </c>
      <c r="T722" s="1">
        <f>200</f>
        <v>200</v>
      </c>
      <c r="U722" s="1">
        <f>Table1[[#This Row],[PF]]+Table1[[#This Row],[Professional Tax]]</f>
        <v>5573.5076923076913</v>
      </c>
      <c r="V722" s="1">
        <f>Table1[[#This Row],[Overtime Hours]]*200</f>
        <v>2000</v>
      </c>
      <c r="W722" s="1">
        <f>Table1[[#This Row],[Earned Basic Salary]]+Table1[[#This Row],[HRA]]+Table1[[#This Row],[DA]]+Table1[[#This Row],[Overtime Pay]]</f>
        <v>60213</v>
      </c>
      <c r="X722" s="1">
        <f>Table1[[#This Row],[Gross Salary]]-Table1[[#This Row],[Total Deduction]]</f>
        <v>54639.492307692308</v>
      </c>
      <c r="Y722" t="s">
        <v>37</v>
      </c>
      <c r="Z722" t="s">
        <v>106</v>
      </c>
      <c r="AA722" t="s">
        <v>3046</v>
      </c>
      <c r="AB722" t="s">
        <v>3047</v>
      </c>
    </row>
    <row r="723" spans="1:28" x14ac:dyDescent="0.3">
      <c r="A723" t="s">
        <v>3048</v>
      </c>
      <c r="B723" t="s">
        <v>783</v>
      </c>
      <c r="C723">
        <v>30</v>
      </c>
      <c r="D723" t="s">
        <v>31</v>
      </c>
      <c r="E723" t="s">
        <v>121</v>
      </c>
      <c r="F723" t="s">
        <v>69</v>
      </c>
      <c r="G723" t="s">
        <v>1961</v>
      </c>
      <c r="H723" t="s">
        <v>35</v>
      </c>
      <c r="I723" t="s">
        <v>36</v>
      </c>
      <c r="J723">
        <v>26</v>
      </c>
      <c r="K723">
        <v>24</v>
      </c>
      <c r="L723">
        <f t="shared" si="33"/>
        <v>2</v>
      </c>
      <c r="M723">
        <v>7</v>
      </c>
      <c r="N723">
        <v>20543</v>
      </c>
      <c r="O723" s="1">
        <f t="shared" si="34"/>
        <v>790.11538461538464</v>
      </c>
      <c r="P723" s="1">
        <f t="shared" si="35"/>
        <v>18962.76923076923</v>
      </c>
      <c r="Q723" s="1">
        <f>Table1[[#This Row],[Earned Basic Salary]]*20%</f>
        <v>3792.5538461538463</v>
      </c>
      <c r="R723" s="1">
        <f>Table1[[#This Row],[Earned Basic Salary]]*10%</f>
        <v>1896.2769230769231</v>
      </c>
      <c r="S723" s="1">
        <f>Table1[[#This Row],[Earned Basic Salary]]*12%</f>
        <v>2275.5323076923078</v>
      </c>
      <c r="T723" s="1">
        <f>200</f>
        <v>200</v>
      </c>
      <c r="U723" s="1">
        <f>Table1[[#This Row],[PF]]+Table1[[#This Row],[Professional Tax]]</f>
        <v>2475.5323076923078</v>
      </c>
      <c r="V723" s="1">
        <f>Table1[[#This Row],[Overtime Hours]]*200</f>
        <v>1400</v>
      </c>
      <c r="W723" s="1">
        <f>Table1[[#This Row],[Earned Basic Salary]]+Table1[[#This Row],[HRA]]+Table1[[#This Row],[DA]]+Table1[[#This Row],[Overtime Pay]]</f>
        <v>26051.599999999999</v>
      </c>
      <c r="X723" s="1">
        <f>Table1[[#This Row],[Gross Salary]]-Table1[[#This Row],[Total Deduction]]</f>
        <v>23576.06769230769</v>
      </c>
      <c r="Y723" t="s">
        <v>37</v>
      </c>
      <c r="Z723" t="s">
        <v>48</v>
      </c>
      <c r="AA723" t="s">
        <v>3049</v>
      </c>
      <c r="AB723" t="s">
        <v>3050</v>
      </c>
    </row>
    <row r="724" spans="1:28" x14ac:dyDescent="0.3">
      <c r="A724" t="s">
        <v>3051</v>
      </c>
      <c r="B724" t="s">
        <v>736</v>
      </c>
      <c r="C724">
        <v>28</v>
      </c>
      <c r="D724" t="s">
        <v>53</v>
      </c>
      <c r="E724" t="s">
        <v>45</v>
      </c>
      <c r="F724" t="s">
        <v>83</v>
      </c>
      <c r="G724" t="s">
        <v>3052</v>
      </c>
      <c r="H724" t="s">
        <v>35</v>
      </c>
      <c r="I724" t="s">
        <v>36</v>
      </c>
      <c r="J724">
        <v>26</v>
      </c>
      <c r="K724">
        <v>24</v>
      </c>
      <c r="L724">
        <f t="shared" si="33"/>
        <v>2</v>
      </c>
      <c r="M724">
        <v>0</v>
      </c>
      <c r="N724">
        <v>25699</v>
      </c>
      <c r="O724" s="1">
        <f t="shared" si="34"/>
        <v>988.42307692307691</v>
      </c>
      <c r="P724" s="1">
        <f t="shared" si="35"/>
        <v>23722.153846153844</v>
      </c>
      <c r="Q724" s="1">
        <f>Table1[[#This Row],[Earned Basic Salary]]*20%</f>
        <v>4744.4307692307693</v>
      </c>
      <c r="R724" s="1">
        <f>Table1[[#This Row],[Earned Basic Salary]]*10%</f>
        <v>2372.2153846153847</v>
      </c>
      <c r="S724" s="1">
        <f>Table1[[#This Row],[Earned Basic Salary]]*12%</f>
        <v>2846.6584615384613</v>
      </c>
      <c r="T724" s="1">
        <f>200</f>
        <v>200</v>
      </c>
      <c r="U724" s="1">
        <f>Table1[[#This Row],[PF]]+Table1[[#This Row],[Professional Tax]]</f>
        <v>3046.6584615384613</v>
      </c>
      <c r="V724" s="1">
        <f>Table1[[#This Row],[Overtime Hours]]*200</f>
        <v>0</v>
      </c>
      <c r="W724" s="1">
        <f>Table1[[#This Row],[Earned Basic Salary]]+Table1[[#This Row],[HRA]]+Table1[[#This Row],[DA]]+Table1[[#This Row],[Overtime Pay]]</f>
        <v>30838.799999999999</v>
      </c>
      <c r="X724" s="1">
        <f>Table1[[#This Row],[Gross Salary]]-Table1[[#This Row],[Total Deduction]]</f>
        <v>27792.141538461539</v>
      </c>
      <c r="Y724" t="s">
        <v>37</v>
      </c>
      <c r="Z724" t="s">
        <v>48</v>
      </c>
      <c r="AA724" t="s">
        <v>3053</v>
      </c>
      <c r="AB724" t="s">
        <v>3054</v>
      </c>
    </row>
    <row r="725" spans="1:28" x14ac:dyDescent="0.3">
      <c r="A725" t="s">
        <v>3055</v>
      </c>
      <c r="B725" t="s">
        <v>1021</v>
      </c>
      <c r="C725">
        <v>39</v>
      </c>
      <c r="D725" t="s">
        <v>133</v>
      </c>
      <c r="E725" t="s">
        <v>62</v>
      </c>
      <c r="F725" t="s">
        <v>83</v>
      </c>
      <c r="G725" t="s">
        <v>3056</v>
      </c>
      <c r="H725" t="s">
        <v>35</v>
      </c>
      <c r="I725" t="s">
        <v>36</v>
      </c>
      <c r="J725">
        <v>26</v>
      </c>
      <c r="K725">
        <v>23</v>
      </c>
      <c r="L725">
        <f t="shared" si="33"/>
        <v>3</v>
      </c>
      <c r="M725">
        <v>13</v>
      </c>
      <c r="N725">
        <v>36529</v>
      </c>
      <c r="O725" s="1">
        <f t="shared" si="34"/>
        <v>1404.9615384615386</v>
      </c>
      <c r="P725" s="1">
        <f t="shared" si="35"/>
        <v>32314.115384615387</v>
      </c>
      <c r="Q725" s="1">
        <f>Table1[[#This Row],[Earned Basic Salary]]*20%</f>
        <v>6462.8230769230777</v>
      </c>
      <c r="R725" s="1">
        <f>Table1[[#This Row],[Earned Basic Salary]]*10%</f>
        <v>3231.4115384615388</v>
      </c>
      <c r="S725" s="1">
        <f>Table1[[#This Row],[Earned Basic Salary]]*12%</f>
        <v>3877.6938461538462</v>
      </c>
      <c r="T725" s="1">
        <f>200</f>
        <v>200</v>
      </c>
      <c r="U725" s="1">
        <f>Table1[[#This Row],[PF]]+Table1[[#This Row],[Professional Tax]]</f>
        <v>4077.6938461538462</v>
      </c>
      <c r="V725" s="1">
        <f>Table1[[#This Row],[Overtime Hours]]*200</f>
        <v>2600</v>
      </c>
      <c r="W725" s="1">
        <f>Table1[[#This Row],[Earned Basic Salary]]+Table1[[#This Row],[HRA]]+Table1[[#This Row],[DA]]+Table1[[#This Row],[Overtime Pay]]</f>
        <v>44608.35</v>
      </c>
      <c r="X725" s="1">
        <f>Table1[[#This Row],[Gross Salary]]-Table1[[#This Row],[Total Deduction]]</f>
        <v>40530.656153846154</v>
      </c>
      <c r="Y725" t="s">
        <v>37</v>
      </c>
      <c r="Z725" t="s">
        <v>95</v>
      </c>
      <c r="AA725" t="s">
        <v>3057</v>
      </c>
      <c r="AB725" t="s">
        <v>3058</v>
      </c>
    </row>
    <row r="726" spans="1:28" x14ac:dyDescent="0.3">
      <c r="A726" t="s">
        <v>3059</v>
      </c>
      <c r="B726" t="s">
        <v>536</v>
      </c>
      <c r="C726">
        <v>29</v>
      </c>
      <c r="D726" t="s">
        <v>81</v>
      </c>
      <c r="E726" t="s">
        <v>121</v>
      </c>
      <c r="F726" t="s">
        <v>33</v>
      </c>
      <c r="G726" t="s">
        <v>3060</v>
      </c>
      <c r="H726" t="s">
        <v>35</v>
      </c>
      <c r="I726" t="s">
        <v>36</v>
      </c>
      <c r="J726">
        <v>26</v>
      </c>
      <c r="K726">
        <v>25</v>
      </c>
      <c r="L726">
        <f t="shared" si="33"/>
        <v>1</v>
      </c>
      <c r="M726">
        <v>14</v>
      </c>
      <c r="N726">
        <v>68231</v>
      </c>
      <c r="O726" s="1">
        <f t="shared" si="34"/>
        <v>2624.2692307692309</v>
      </c>
      <c r="P726" s="1">
        <f t="shared" si="35"/>
        <v>65606.73076923078</v>
      </c>
      <c r="Q726" s="1">
        <f>Table1[[#This Row],[Earned Basic Salary]]*20%</f>
        <v>13121.346153846156</v>
      </c>
      <c r="R726" s="1">
        <f>Table1[[#This Row],[Earned Basic Salary]]*10%</f>
        <v>6560.673076923078</v>
      </c>
      <c r="S726" s="1">
        <f>Table1[[#This Row],[Earned Basic Salary]]*12%</f>
        <v>7872.8076923076933</v>
      </c>
      <c r="T726" s="1">
        <f>200</f>
        <v>200</v>
      </c>
      <c r="U726" s="1">
        <f>Table1[[#This Row],[PF]]+Table1[[#This Row],[Professional Tax]]</f>
        <v>8072.8076923076933</v>
      </c>
      <c r="V726" s="1">
        <f>Table1[[#This Row],[Overtime Hours]]*200</f>
        <v>2800</v>
      </c>
      <c r="W726" s="1">
        <f>Table1[[#This Row],[Earned Basic Salary]]+Table1[[#This Row],[HRA]]+Table1[[#This Row],[DA]]+Table1[[#This Row],[Overtime Pay]]</f>
        <v>88088.750000000015</v>
      </c>
      <c r="X726" s="1">
        <f>Table1[[#This Row],[Gross Salary]]-Table1[[#This Row],[Total Deduction]]</f>
        <v>80015.942307692327</v>
      </c>
      <c r="Y726" t="s">
        <v>37</v>
      </c>
      <c r="Z726" t="s">
        <v>106</v>
      </c>
      <c r="AA726" t="s">
        <v>3061</v>
      </c>
      <c r="AB726" t="s">
        <v>3062</v>
      </c>
    </row>
    <row r="727" spans="1:28" x14ac:dyDescent="0.3">
      <c r="A727" t="s">
        <v>3063</v>
      </c>
      <c r="B727" t="s">
        <v>1035</v>
      </c>
      <c r="C727">
        <v>45</v>
      </c>
      <c r="D727" t="s">
        <v>61</v>
      </c>
      <c r="E727" t="s">
        <v>121</v>
      </c>
      <c r="F727" t="s">
        <v>69</v>
      </c>
      <c r="G727" t="s">
        <v>3064</v>
      </c>
      <c r="H727" t="s">
        <v>35</v>
      </c>
      <c r="I727" t="s">
        <v>36</v>
      </c>
      <c r="J727">
        <v>26</v>
      </c>
      <c r="K727">
        <v>24</v>
      </c>
      <c r="L727">
        <f t="shared" si="33"/>
        <v>2</v>
      </c>
      <c r="M727">
        <v>19</v>
      </c>
      <c r="N727">
        <v>22785</v>
      </c>
      <c r="O727" s="1">
        <f t="shared" si="34"/>
        <v>876.34615384615381</v>
      </c>
      <c r="P727" s="1">
        <f t="shared" si="35"/>
        <v>21032.307692307691</v>
      </c>
      <c r="Q727" s="1">
        <f>Table1[[#This Row],[Earned Basic Salary]]*20%</f>
        <v>4206.4615384615381</v>
      </c>
      <c r="R727" s="1">
        <f>Table1[[#This Row],[Earned Basic Salary]]*10%</f>
        <v>2103.2307692307691</v>
      </c>
      <c r="S727" s="1">
        <f>Table1[[#This Row],[Earned Basic Salary]]*12%</f>
        <v>2523.876923076923</v>
      </c>
      <c r="T727" s="1">
        <f>200</f>
        <v>200</v>
      </c>
      <c r="U727" s="1">
        <f>Table1[[#This Row],[PF]]+Table1[[#This Row],[Professional Tax]]</f>
        <v>2723.876923076923</v>
      </c>
      <c r="V727" s="1">
        <f>Table1[[#This Row],[Overtime Hours]]*200</f>
        <v>3800</v>
      </c>
      <c r="W727" s="1">
        <f>Table1[[#This Row],[Earned Basic Salary]]+Table1[[#This Row],[HRA]]+Table1[[#This Row],[DA]]+Table1[[#This Row],[Overtime Pay]]</f>
        <v>31142</v>
      </c>
      <c r="X727" s="1">
        <f>Table1[[#This Row],[Gross Salary]]-Table1[[#This Row],[Total Deduction]]</f>
        <v>28418.123076923075</v>
      </c>
      <c r="Y727" t="s">
        <v>37</v>
      </c>
      <c r="Z727" t="s">
        <v>38</v>
      </c>
      <c r="AA727" t="s">
        <v>3065</v>
      </c>
      <c r="AB727" t="s">
        <v>3066</v>
      </c>
    </row>
    <row r="728" spans="1:28" x14ac:dyDescent="0.3">
      <c r="A728" t="s">
        <v>3067</v>
      </c>
      <c r="B728" t="s">
        <v>1574</v>
      </c>
      <c r="C728">
        <v>36</v>
      </c>
      <c r="D728" t="s">
        <v>81</v>
      </c>
      <c r="E728" t="s">
        <v>54</v>
      </c>
      <c r="F728" t="s">
        <v>89</v>
      </c>
      <c r="G728" t="s">
        <v>746</v>
      </c>
      <c r="H728" t="s">
        <v>35</v>
      </c>
      <c r="I728" t="s">
        <v>36</v>
      </c>
      <c r="J728">
        <v>26</v>
      </c>
      <c r="K728">
        <v>22</v>
      </c>
      <c r="L728">
        <f t="shared" si="33"/>
        <v>4</v>
      </c>
      <c r="M728">
        <v>12</v>
      </c>
      <c r="N728">
        <v>63324</v>
      </c>
      <c r="O728" s="1">
        <f t="shared" si="34"/>
        <v>2435.5384615384614</v>
      </c>
      <c r="P728" s="1">
        <f t="shared" si="35"/>
        <v>53581.846153846149</v>
      </c>
      <c r="Q728" s="1">
        <f>Table1[[#This Row],[Earned Basic Salary]]*20%</f>
        <v>10716.369230769231</v>
      </c>
      <c r="R728" s="1">
        <f>Table1[[#This Row],[Earned Basic Salary]]*10%</f>
        <v>5358.1846153846154</v>
      </c>
      <c r="S728" s="1">
        <f>Table1[[#This Row],[Earned Basic Salary]]*12%</f>
        <v>6429.8215384615378</v>
      </c>
      <c r="T728" s="1">
        <f>200</f>
        <v>200</v>
      </c>
      <c r="U728" s="1">
        <f>Table1[[#This Row],[PF]]+Table1[[#This Row],[Professional Tax]]</f>
        <v>6629.8215384615378</v>
      </c>
      <c r="V728" s="1">
        <f>Table1[[#This Row],[Overtime Hours]]*200</f>
        <v>2400</v>
      </c>
      <c r="W728" s="1">
        <f>Table1[[#This Row],[Earned Basic Salary]]+Table1[[#This Row],[HRA]]+Table1[[#This Row],[DA]]+Table1[[#This Row],[Overtime Pay]]</f>
        <v>72056.399999999994</v>
      </c>
      <c r="X728" s="1">
        <f>Table1[[#This Row],[Gross Salary]]-Table1[[#This Row],[Total Deduction]]</f>
        <v>65426.578461538455</v>
      </c>
      <c r="Y728" t="s">
        <v>37</v>
      </c>
      <c r="Z728" t="s">
        <v>106</v>
      </c>
      <c r="AA728" t="s">
        <v>3068</v>
      </c>
      <c r="AB728" t="s">
        <v>3069</v>
      </c>
    </row>
    <row r="729" spans="1:28" x14ac:dyDescent="0.3">
      <c r="A729" t="s">
        <v>3070</v>
      </c>
      <c r="B729" t="s">
        <v>495</v>
      </c>
      <c r="C729">
        <v>51</v>
      </c>
      <c r="D729" t="s">
        <v>53</v>
      </c>
      <c r="E729" t="s">
        <v>121</v>
      </c>
      <c r="F729" t="s">
        <v>69</v>
      </c>
      <c r="G729" t="s">
        <v>3071</v>
      </c>
      <c r="H729" t="s">
        <v>35</v>
      </c>
      <c r="I729" t="s">
        <v>36</v>
      </c>
      <c r="J729">
        <v>26</v>
      </c>
      <c r="K729">
        <v>23</v>
      </c>
      <c r="L729">
        <f t="shared" si="33"/>
        <v>3</v>
      </c>
      <c r="M729">
        <v>4</v>
      </c>
      <c r="N729">
        <v>20017</v>
      </c>
      <c r="O729" s="1">
        <f t="shared" si="34"/>
        <v>769.88461538461536</v>
      </c>
      <c r="P729" s="1">
        <f t="shared" si="35"/>
        <v>17707.346153846152</v>
      </c>
      <c r="Q729" s="1">
        <f>Table1[[#This Row],[Earned Basic Salary]]*20%</f>
        <v>3541.4692307692308</v>
      </c>
      <c r="R729" s="1">
        <f>Table1[[#This Row],[Earned Basic Salary]]*10%</f>
        <v>1770.7346153846154</v>
      </c>
      <c r="S729" s="1">
        <f>Table1[[#This Row],[Earned Basic Salary]]*12%</f>
        <v>2124.8815384615382</v>
      </c>
      <c r="T729" s="1">
        <f>200</f>
        <v>200</v>
      </c>
      <c r="U729" s="1">
        <f>Table1[[#This Row],[PF]]+Table1[[#This Row],[Professional Tax]]</f>
        <v>2324.8815384615382</v>
      </c>
      <c r="V729" s="1">
        <f>Table1[[#This Row],[Overtime Hours]]*200</f>
        <v>800</v>
      </c>
      <c r="W729" s="1">
        <f>Table1[[#This Row],[Earned Basic Salary]]+Table1[[#This Row],[HRA]]+Table1[[#This Row],[DA]]+Table1[[#This Row],[Overtime Pay]]</f>
        <v>23819.55</v>
      </c>
      <c r="X729" s="1">
        <f>Table1[[#This Row],[Gross Salary]]-Table1[[#This Row],[Total Deduction]]</f>
        <v>21494.668461538462</v>
      </c>
      <c r="Y729" t="s">
        <v>37</v>
      </c>
      <c r="Z729" t="s">
        <v>48</v>
      </c>
      <c r="AA729" t="s">
        <v>3072</v>
      </c>
      <c r="AB729" t="s">
        <v>3073</v>
      </c>
    </row>
    <row r="730" spans="1:28" x14ac:dyDescent="0.3">
      <c r="A730" t="s">
        <v>3074</v>
      </c>
      <c r="B730" t="s">
        <v>2257</v>
      </c>
      <c r="C730">
        <v>26</v>
      </c>
      <c r="D730" t="s">
        <v>75</v>
      </c>
      <c r="E730" t="s">
        <v>62</v>
      </c>
      <c r="F730" t="s">
        <v>83</v>
      </c>
      <c r="G730" t="s">
        <v>144</v>
      </c>
      <c r="H730" t="s">
        <v>35</v>
      </c>
      <c r="I730" t="s">
        <v>36</v>
      </c>
      <c r="J730">
        <v>26</v>
      </c>
      <c r="K730">
        <v>23</v>
      </c>
      <c r="L730">
        <f t="shared" si="33"/>
        <v>3</v>
      </c>
      <c r="M730">
        <v>4</v>
      </c>
      <c r="N730">
        <v>48551</v>
      </c>
      <c r="O730" s="1">
        <f t="shared" si="34"/>
        <v>1867.3461538461538</v>
      </c>
      <c r="P730" s="1">
        <f t="shared" si="35"/>
        <v>42948.961538461539</v>
      </c>
      <c r="Q730" s="1">
        <f>Table1[[#This Row],[Earned Basic Salary]]*20%</f>
        <v>8589.7923076923089</v>
      </c>
      <c r="R730" s="1">
        <f>Table1[[#This Row],[Earned Basic Salary]]*10%</f>
        <v>4294.8961538461544</v>
      </c>
      <c r="S730" s="1">
        <f>Table1[[#This Row],[Earned Basic Salary]]*12%</f>
        <v>5153.8753846153841</v>
      </c>
      <c r="T730" s="1">
        <f>200</f>
        <v>200</v>
      </c>
      <c r="U730" s="1">
        <f>Table1[[#This Row],[PF]]+Table1[[#This Row],[Professional Tax]]</f>
        <v>5353.8753846153841</v>
      </c>
      <c r="V730" s="1">
        <f>Table1[[#This Row],[Overtime Hours]]*200</f>
        <v>800</v>
      </c>
      <c r="W730" s="1">
        <f>Table1[[#This Row],[Earned Basic Salary]]+Table1[[#This Row],[HRA]]+Table1[[#This Row],[DA]]+Table1[[#This Row],[Overtime Pay]]</f>
        <v>56633.65</v>
      </c>
      <c r="X730" s="1">
        <f>Table1[[#This Row],[Gross Salary]]-Table1[[#This Row],[Total Deduction]]</f>
        <v>51279.774615384616</v>
      </c>
      <c r="Y730" t="s">
        <v>37</v>
      </c>
      <c r="Z730" t="s">
        <v>38</v>
      </c>
      <c r="AA730" t="s">
        <v>3075</v>
      </c>
      <c r="AB730" t="s">
        <v>3076</v>
      </c>
    </row>
    <row r="731" spans="1:28" x14ac:dyDescent="0.3">
      <c r="A731" t="s">
        <v>3077</v>
      </c>
      <c r="B731" t="s">
        <v>1378</v>
      </c>
      <c r="C731">
        <v>40</v>
      </c>
      <c r="D731" t="s">
        <v>127</v>
      </c>
      <c r="E731" t="s">
        <v>82</v>
      </c>
      <c r="F731" t="s">
        <v>33</v>
      </c>
      <c r="G731" t="s">
        <v>431</v>
      </c>
      <c r="H731" t="s">
        <v>35</v>
      </c>
      <c r="I731" t="s">
        <v>36</v>
      </c>
      <c r="J731">
        <v>26</v>
      </c>
      <c r="K731">
        <v>22</v>
      </c>
      <c r="L731">
        <f t="shared" si="33"/>
        <v>4</v>
      </c>
      <c r="M731">
        <v>4</v>
      </c>
      <c r="N731">
        <v>46430</v>
      </c>
      <c r="O731" s="1">
        <f t="shared" si="34"/>
        <v>1785.7692307692307</v>
      </c>
      <c r="P731" s="1">
        <f t="shared" si="35"/>
        <v>39286.923076923078</v>
      </c>
      <c r="Q731" s="1">
        <f>Table1[[#This Row],[Earned Basic Salary]]*20%</f>
        <v>7857.3846153846162</v>
      </c>
      <c r="R731" s="1">
        <f>Table1[[#This Row],[Earned Basic Salary]]*10%</f>
        <v>3928.6923076923081</v>
      </c>
      <c r="S731" s="1">
        <f>Table1[[#This Row],[Earned Basic Salary]]*12%</f>
        <v>4714.4307692307693</v>
      </c>
      <c r="T731" s="1">
        <f>200</f>
        <v>200</v>
      </c>
      <c r="U731" s="1">
        <f>Table1[[#This Row],[PF]]+Table1[[#This Row],[Professional Tax]]</f>
        <v>4914.4307692307693</v>
      </c>
      <c r="V731" s="1">
        <f>Table1[[#This Row],[Overtime Hours]]*200</f>
        <v>800</v>
      </c>
      <c r="W731" s="1">
        <f>Table1[[#This Row],[Earned Basic Salary]]+Table1[[#This Row],[HRA]]+Table1[[#This Row],[DA]]+Table1[[#This Row],[Overtime Pay]]</f>
        <v>51873</v>
      </c>
      <c r="X731" s="1">
        <f>Table1[[#This Row],[Gross Salary]]-Table1[[#This Row],[Total Deduction]]</f>
        <v>46958.56923076923</v>
      </c>
      <c r="Y731" t="s">
        <v>37</v>
      </c>
      <c r="Z731" t="s">
        <v>95</v>
      </c>
      <c r="AA731" t="s">
        <v>3078</v>
      </c>
      <c r="AB731" t="s">
        <v>3079</v>
      </c>
    </row>
    <row r="732" spans="1:28" x14ac:dyDescent="0.3">
      <c r="A732" t="s">
        <v>3080</v>
      </c>
      <c r="B732" t="s">
        <v>741</v>
      </c>
      <c r="C732">
        <v>27</v>
      </c>
      <c r="D732" t="s">
        <v>44</v>
      </c>
      <c r="E732" t="s">
        <v>32</v>
      </c>
      <c r="F732" t="s">
        <v>63</v>
      </c>
      <c r="G732" t="s">
        <v>3081</v>
      </c>
      <c r="H732" t="s">
        <v>35</v>
      </c>
      <c r="I732" t="s">
        <v>36</v>
      </c>
      <c r="J732">
        <v>26</v>
      </c>
      <c r="K732">
        <v>22</v>
      </c>
      <c r="L732">
        <f t="shared" si="33"/>
        <v>4</v>
      </c>
      <c r="M732">
        <v>2</v>
      </c>
      <c r="N732">
        <v>19973</v>
      </c>
      <c r="O732" s="1">
        <f t="shared" si="34"/>
        <v>768.19230769230774</v>
      </c>
      <c r="P732" s="1">
        <f t="shared" si="35"/>
        <v>16900.23076923077</v>
      </c>
      <c r="Q732" s="1">
        <f>Table1[[#This Row],[Earned Basic Salary]]*20%</f>
        <v>3380.0461538461541</v>
      </c>
      <c r="R732" s="1">
        <f>Table1[[#This Row],[Earned Basic Salary]]*10%</f>
        <v>1690.023076923077</v>
      </c>
      <c r="S732" s="1">
        <f>Table1[[#This Row],[Earned Basic Salary]]*12%</f>
        <v>2028.0276923076922</v>
      </c>
      <c r="T732" s="1">
        <f>200</f>
        <v>200</v>
      </c>
      <c r="U732" s="1">
        <f>Table1[[#This Row],[PF]]+Table1[[#This Row],[Professional Tax]]</f>
        <v>2228.0276923076922</v>
      </c>
      <c r="V732" s="1">
        <f>Table1[[#This Row],[Overtime Hours]]*200</f>
        <v>400</v>
      </c>
      <c r="W732" s="1">
        <f>Table1[[#This Row],[Earned Basic Salary]]+Table1[[#This Row],[HRA]]+Table1[[#This Row],[DA]]+Table1[[#This Row],[Overtime Pay]]</f>
        <v>22370.3</v>
      </c>
      <c r="X732" s="1">
        <f>Table1[[#This Row],[Gross Salary]]-Table1[[#This Row],[Total Deduction]]</f>
        <v>20142.272307692307</v>
      </c>
      <c r="Y732" t="s">
        <v>37</v>
      </c>
      <c r="Z732" t="s">
        <v>106</v>
      </c>
      <c r="AA732" t="s">
        <v>3082</v>
      </c>
      <c r="AB732" t="s">
        <v>3083</v>
      </c>
    </row>
    <row r="733" spans="1:28" x14ac:dyDescent="0.3">
      <c r="A733" t="s">
        <v>3084</v>
      </c>
      <c r="B733" t="s">
        <v>173</v>
      </c>
      <c r="C733">
        <v>29</v>
      </c>
      <c r="D733" t="s">
        <v>31</v>
      </c>
      <c r="E733" t="s">
        <v>54</v>
      </c>
      <c r="F733" t="s">
        <v>46</v>
      </c>
      <c r="G733" t="s">
        <v>3085</v>
      </c>
      <c r="H733" t="s">
        <v>35</v>
      </c>
      <c r="I733" t="s">
        <v>36</v>
      </c>
      <c r="J733">
        <v>26</v>
      </c>
      <c r="K733">
        <v>25</v>
      </c>
      <c r="L733">
        <f t="shared" si="33"/>
        <v>1</v>
      </c>
      <c r="M733">
        <v>17</v>
      </c>
      <c r="N733">
        <v>38442</v>
      </c>
      <c r="O733" s="1">
        <f t="shared" si="34"/>
        <v>1478.5384615384614</v>
      </c>
      <c r="P733" s="1">
        <f t="shared" si="35"/>
        <v>36963.461538461539</v>
      </c>
      <c r="Q733" s="1">
        <f>Table1[[#This Row],[Earned Basic Salary]]*20%</f>
        <v>7392.6923076923085</v>
      </c>
      <c r="R733" s="1">
        <f>Table1[[#This Row],[Earned Basic Salary]]*10%</f>
        <v>3696.3461538461543</v>
      </c>
      <c r="S733" s="1">
        <f>Table1[[#This Row],[Earned Basic Salary]]*12%</f>
        <v>4435.6153846153848</v>
      </c>
      <c r="T733" s="1">
        <f>200</f>
        <v>200</v>
      </c>
      <c r="U733" s="1">
        <f>Table1[[#This Row],[PF]]+Table1[[#This Row],[Professional Tax]]</f>
        <v>4635.6153846153848</v>
      </c>
      <c r="V733" s="1">
        <f>Table1[[#This Row],[Overtime Hours]]*200</f>
        <v>3400</v>
      </c>
      <c r="W733" s="1">
        <f>Table1[[#This Row],[Earned Basic Salary]]+Table1[[#This Row],[HRA]]+Table1[[#This Row],[DA]]+Table1[[#This Row],[Overtime Pay]]</f>
        <v>51452.5</v>
      </c>
      <c r="X733" s="1">
        <f>Table1[[#This Row],[Gross Salary]]-Table1[[#This Row],[Total Deduction]]</f>
        <v>46816.884615384617</v>
      </c>
      <c r="Y733" t="s">
        <v>37</v>
      </c>
      <c r="Z733" t="s">
        <v>95</v>
      </c>
      <c r="AA733" t="s">
        <v>3086</v>
      </c>
      <c r="AB733" t="s">
        <v>3087</v>
      </c>
    </row>
    <row r="734" spans="1:28" x14ac:dyDescent="0.3">
      <c r="A734" t="s">
        <v>3088</v>
      </c>
      <c r="B734" t="s">
        <v>3089</v>
      </c>
      <c r="C734">
        <v>28</v>
      </c>
      <c r="D734" t="s">
        <v>61</v>
      </c>
      <c r="E734" t="s">
        <v>54</v>
      </c>
      <c r="F734" t="s">
        <v>46</v>
      </c>
      <c r="G734" t="s">
        <v>3090</v>
      </c>
      <c r="H734" t="s">
        <v>35</v>
      </c>
      <c r="I734" t="s">
        <v>36</v>
      </c>
      <c r="J734">
        <v>26</v>
      </c>
      <c r="K734">
        <v>25</v>
      </c>
      <c r="L734">
        <f t="shared" si="33"/>
        <v>1</v>
      </c>
      <c r="M734">
        <v>2</v>
      </c>
      <c r="N734">
        <v>24527</v>
      </c>
      <c r="O734" s="1">
        <f t="shared" si="34"/>
        <v>943.34615384615381</v>
      </c>
      <c r="P734" s="1">
        <f t="shared" si="35"/>
        <v>23583.653846153844</v>
      </c>
      <c r="Q734" s="1">
        <f>Table1[[#This Row],[Earned Basic Salary]]*20%</f>
        <v>4716.7307692307686</v>
      </c>
      <c r="R734" s="1">
        <f>Table1[[#This Row],[Earned Basic Salary]]*10%</f>
        <v>2358.3653846153843</v>
      </c>
      <c r="S734" s="1">
        <f>Table1[[#This Row],[Earned Basic Salary]]*12%</f>
        <v>2830.038461538461</v>
      </c>
      <c r="T734" s="1">
        <f>200</f>
        <v>200</v>
      </c>
      <c r="U734" s="1">
        <f>Table1[[#This Row],[PF]]+Table1[[#This Row],[Professional Tax]]</f>
        <v>3030.038461538461</v>
      </c>
      <c r="V734" s="1">
        <f>Table1[[#This Row],[Overtime Hours]]*200</f>
        <v>400</v>
      </c>
      <c r="W734" s="1">
        <f>Table1[[#This Row],[Earned Basic Salary]]+Table1[[#This Row],[HRA]]+Table1[[#This Row],[DA]]+Table1[[#This Row],[Overtime Pay]]</f>
        <v>31058.749999999996</v>
      </c>
      <c r="X734" s="1">
        <f>Table1[[#This Row],[Gross Salary]]-Table1[[#This Row],[Total Deduction]]</f>
        <v>28028.711538461535</v>
      </c>
      <c r="Y734" t="s">
        <v>37</v>
      </c>
      <c r="Z734" t="s">
        <v>38</v>
      </c>
      <c r="AA734" t="s">
        <v>3091</v>
      </c>
      <c r="AB734" t="s">
        <v>3092</v>
      </c>
    </row>
    <row r="735" spans="1:28" x14ac:dyDescent="0.3">
      <c r="A735" t="s">
        <v>3093</v>
      </c>
      <c r="B735" t="s">
        <v>656</v>
      </c>
      <c r="C735">
        <v>27</v>
      </c>
      <c r="D735" t="s">
        <v>127</v>
      </c>
      <c r="E735" t="s">
        <v>62</v>
      </c>
      <c r="F735" t="s">
        <v>63</v>
      </c>
      <c r="G735" t="s">
        <v>3094</v>
      </c>
      <c r="H735" t="s">
        <v>35</v>
      </c>
      <c r="I735" t="s">
        <v>36</v>
      </c>
      <c r="J735">
        <v>26</v>
      </c>
      <c r="K735">
        <v>26</v>
      </c>
      <c r="L735">
        <f t="shared" si="33"/>
        <v>0</v>
      </c>
      <c r="M735">
        <v>11</v>
      </c>
      <c r="N735">
        <v>64617</v>
      </c>
      <c r="O735" s="1">
        <f t="shared" si="34"/>
        <v>2485.2692307692309</v>
      </c>
      <c r="P735" s="1">
        <f t="shared" si="35"/>
        <v>64617.000000000007</v>
      </c>
      <c r="Q735" s="1">
        <f>Table1[[#This Row],[Earned Basic Salary]]*20%</f>
        <v>12923.400000000001</v>
      </c>
      <c r="R735" s="1">
        <f>Table1[[#This Row],[Earned Basic Salary]]*10%</f>
        <v>6461.7000000000007</v>
      </c>
      <c r="S735" s="1">
        <f>Table1[[#This Row],[Earned Basic Salary]]*12%</f>
        <v>7754.0400000000009</v>
      </c>
      <c r="T735" s="1">
        <f>200</f>
        <v>200</v>
      </c>
      <c r="U735" s="1">
        <f>Table1[[#This Row],[PF]]+Table1[[#This Row],[Professional Tax]]</f>
        <v>7954.0400000000009</v>
      </c>
      <c r="V735" s="1">
        <f>Table1[[#This Row],[Overtime Hours]]*200</f>
        <v>2200</v>
      </c>
      <c r="W735" s="1">
        <f>Table1[[#This Row],[Earned Basic Salary]]+Table1[[#This Row],[HRA]]+Table1[[#This Row],[DA]]+Table1[[#This Row],[Overtime Pay]]</f>
        <v>86202.1</v>
      </c>
      <c r="X735" s="1">
        <f>Table1[[#This Row],[Gross Salary]]-Table1[[#This Row],[Total Deduction]]</f>
        <v>78248.06</v>
      </c>
      <c r="Y735" t="s">
        <v>37</v>
      </c>
      <c r="Z735" t="s">
        <v>38</v>
      </c>
      <c r="AA735" t="s">
        <v>3095</v>
      </c>
      <c r="AB735" t="s">
        <v>3096</v>
      </c>
    </row>
    <row r="736" spans="1:28" x14ac:dyDescent="0.3">
      <c r="A736" t="s">
        <v>3097</v>
      </c>
      <c r="B736" t="s">
        <v>1058</v>
      </c>
      <c r="C736">
        <v>45</v>
      </c>
      <c r="D736" t="s">
        <v>75</v>
      </c>
      <c r="E736" t="s">
        <v>32</v>
      </c>
      <c r="F736" t="s">
        <v>83</v>
      </c>
      <c r="G736" t="s">
        <v>3098</v>
      </c>
      <c r="H736" t="s">
        <v>35</v>
      </c>
      <c r="I736" t="s">
        <v>36</v>
      </c>
      <c r="J736">
        <v>26</v>
      </c>
      <c r="K736">
        <v>23</v>
      </c>
      <c r="L736">
        <f t="shared" si="33"/>
        <v>3</v>
      </c>
      <c r="M736">
        <v>1</v>
      </c>
      <c r="N736">
        <v>44564</v>
      </c>
      <c r="O736" s="1">
        <f t="shared" si="34"/>
        <v>1714</v>
      </c>
      <c r="P736" s="1">
        <f t="shared" si="35"/>
        <v>39422</v>
      </c>
      <c r="Q736" s="1">
        <f>Table1[[#This Row],[Earned Basic Salary]]*20%</f>
        <v>7884.4000000000005</v>
      </c>
      <c r="R736" s="1">
        <f>Table1[[#This Row],[Earned Basic Salary]]*10%</f>
        <v>3942.2000000000003</v>
      </c>
      <c r="S736" s="1">
        <f>Table1[[#This Row],[Earned Basic Salary]]*12%</f>
        <v>4730.6399999999994</v>
      </c>
      <c r="T736" s="1">
        <f>200</f>
        <v>200</v>
      </c>
      <c r="U736" s="1">
        <f>Table1[[#This Row],[PF]]+Table1[[#This Row],[Professional Tax]]</f>
        <v>4930.6399999999994</v>
      </c>
      <c r="V736" s="1">
        <f>Table1[[#This Row],[Overtime Hours]]*200</f>
        <v>200</v>
      </c>
      <c r="W736" s="1">
        <f>Table1[[#This Row],[Earned Basic Salary]]+Table1[[#This Row],[HRA]]+Table1[[#This Row],[DA]]+Table1[[#This Row],[Overtime Pay]]</f>
        <v>51448.6</v>
      </c>
      <c r="X736" s="1">
        <f>Table1[[#This Row],[Gross Salary]]-Table1[[#This Row],[Total Deduction]]</f>
        <v>46517.96</v>
      </c>
      <c r="Y736" t="s">
        <v>37</v>
      </c>
      <c r="Z736" t="s">
        <v>106</v>
      </c>
      <c r="AA736" t="s">
        <v>3099</v>
      </c>
      <c r="AB736" t="s">
        <v>3100</v>
      </c>
    </row>
    <row r="737" spans="1:28" x14ac:dyDescent="0.3">
      <c r="A737" t="s">
        <v>3101</v>
      </c>
      <c r="B737" t="s">
        <v>2055</v>
      </c>
      <c r="C737">
        <v>47</v>
      </c>
      <c r="D737" t="s">
        <v>31</v>
      </c>
      <c r="E737" t="s">
        <v>121</v>
      </c>
      <c r="F737" t="s">
        <v>33</v>
      </c>
      <c r="G737" t="s">
        <v>3102</v>
      </c>
      <c r="H737" t="s">
        <v>35</v>
      </c>
      <c r="I737" t="s">
        <v>36</v>
      </c>
      <c r="J737">
        <v>26</v>
      </c>
      <c r="K737">
        <v>24</v>
      </c>
      <c r="L737">
        <f t="shared" si="33"/>
        <v>2</v>
      </c>
      <c r="M737">
        <v>13</v>
      </c>
      <c r="N737">
        <v>60781</v>
      </c>
      <c r="O737" s="1">
        <f t="shared" si="34"/>
        <v>2337.7307692307691</v>
      </c>
      <c r="P737" s="1">
        <f t="shared" si="35"/>
        <v>56105.538461538454</v>
      </c>
      <c r="Q737" s="1">
        <f>Table1[[#This Row],[Earned Basic Salary]]*20%</f>
        <v>11221.107692307691</v>
      </c>
      <c r="R737" s="1">
        <f>Table1[[#This Row],[Earned Basic Salary]]*10%</f>
        <v>5610.5538461538454</v>
      </c>
      <c r="S737" s="1">
        <f>Table1[[#This Row],[Earned Basic Salary]]*12%</f>
        <v>6732.6646153846141</v>
      </c>
      <c r="T737" s="1">
        <f>200</f>
        <v>200</v>
      </c>
      <c r="U737" s="1">
        <f>Table1[[#This Row],[PF]]+Table1[[#This Row],[Professional Tax]]</f>
        <v>6932.6646153846141</v>
      </c>
      <c r="V737" s="1">
        <f>Table1[[#This Row],[Overtime Hours]]*200</f>
        <v>2600</v>
      </c>
      <c r="W737" s="1">
        <f>Table1[[#This Row],[Earned Basic Salary]]+Table1[[#This Row],[HRA]]+Table1[[#This Row],[DA]]+Table1[[#This Row],[Overtime Pay]]</f>
        <v>75537.199999999983</v>
      </c>
      <c r="X737" s="1">
        <f>Table1[[#This Row],[Gross Salary]]-Table1[[#This Row],[Total Deduction]]</f>
        <v>68604.535384615374</v>
      </c>
      <c r="Y737" t="s">
        <v>37</v>
      </c>
      <c r="Z737" t="s">
        <v>95</v>
      </c>
      <c r="AA737" t="s">
        <v>3103</v>
      </c>
      <c r="AB737" t="s">
        <v>3104</v>
      </c>
    </row>
    <row r="738" spans="1:28" x14ac:dyDescent="0.3">
      <c r="A738" t="s">
        <v>3105</v>
      </c>
      <c r="B738" t="s">
        <v>387</v>
      </c>
      <c r="C738">
        <v>32</v>
      </c>
      <c r="D738" t="s">
        <v>44</v>
      </c>
      <c r="E738" t="s">
        <v>32</v>
      </c>
      <c r="F738" t="s">
        <v>89</v>
      </c>
      <c r="G738" t="s">
        <v>3106</v>
      </c>
      <c r="H738" t="s">
        <v>35</v>
      </c>
      <c r="I738" t="s">
        <v>36</v>
      </c>
      <c r="J738">
        <v>26</v>
      </c>
      <c r="K738">
        <v>23</v>
      </c>
      <c r="L738">
        <f t="shared" si="33"/>
        <v>3</v>
      </c>
      <c r="M738">
        <v>7</v>
      </c>
      <c r="N738">
        <v>62846</v>
      </c>
      <c r="O738" s="1">
        <f t="shared" si="34"/>
        <v>2417.1538461538462</v>
      </c>
      <c r="P738" s="1">
        <f t="shared" si="35"/>
        <v>55594.538461538461</v>
      </c>
      <c r="Q738" s="1">
        <f>Table1[[#This Row],[Earned Basic Salary]]*20%</f>
        <v>11118.907692307694</v>
      </c>
      <c r="R738" s="1">
        <f>Table1[[#This Row],[Earned Basic Salary]]*10%</f>
        <v>5559.4538461538468</v>
      </c>
      <c r="S738" s="1">
        <f>Table1[[#This Row],[Earned Basic Salary]]*12%</f>
        <v>6671.3446153846153</v>
      </c>
      <c r="T738" s="1">
        <f>200</f>
        <v>200</v>
      </c>
      <c r="U738" s="1">
        <f>Table1[[#This Row],[PF]]+Table1[[#This Row],[Professional Tax]]</f>
        <v>6871.3446153846153</v>
      </c>
      <c r="V738" s="1">
        <f>Table1[[#This Row],[Overtime Hours]]*200</f>
        <v>1400</v>
      </c>
      <c r="W738" s="1">
        <f>Table1[[#This Row],[Earned Basic Salary]]+Table1[[#This Row],[HRA]]+Table1[[#This Row],[DA]]+Table1[[#This Row],[Overtime Pay]]</f>
        <v>73672.900000000009</v>
      </c>
      <c r="X738" s="1">
        <f>Table1[[#This Row],[Gross Salary]]-Table1[[#This Row],[Total Deduction]]</f>
        <v>66801.555384615393</v>
      </c>
      <c r="Y738" t="s">
        <v>37</v>
      </c>
      <c r="Z738" t="s">
        <v>48</v>
      </c>
      <c r="AA738" t="s">
        <v>3107</v>
      </c>
      <c r="AB738" t="s">
        <v>3108</v>
      </c>
    </row>
    <row r="739" spans="1:28" x14ac:dyDescent="0.3">
      <c r="A739" t="s">
        <v>3109</v>
      </c>
      <c r="B739" t="s">
        <v>1058</v>
      </c>
      <c r="C739">
        <v>39</v>
      </c>
      <c r="D739" t="s">
        <v>31</v>
      </c>
      <c r="E739" t="s">
        <v>54</v>
      </c>
      <c r="F739" t="s">
        <v>55</v>
      </c>
      <c r="G739" t="s">
        <v>2881</v>
      </c>
      <c r="H739" t="s">
        <v>35</v>
      </c>
      <c r="I739" t="s">
        <v>36</v>
      </c>
      <c r="J739">
        <v>26</v>
      </c>
      <c r="K739">
        <v>26</v>
      </c>
      <c r="L739">
        <f t="shared" si="33"/>
        <v>0</v>
      </c>
      <c r="M739">
        <v>20</v>
      </c>
      <c r="N739">
        <v>28633</v>
      </c>
      <c r="O739" s="1">
        <f t="shared" si="34"/>
        <v>1101.2692307692307</v>
      </c>
      <c r="P739" s="1">
        <f t="shared" si="35"/>
        <v>28633</v>
      </c>
      <c r="Q739" s="1">
        <f>Table1[[#This Row],[Earned Basic Salary]]*20%</f>
        <v>5726.6</v>
      </c>
      <c r="R739" s="1">
        <f>Table1[[#This Row],[Earned Basic Salary]]*10%</f>
        <v>2863.3</v>
      </c>
      <c r="S739" s="1">
        <f>Table1[[#This Row],[Earned Basic Salary]]*12%</f>
        <v>3435.96</v>
      </c>
      <c r="T739" s="1">
        <f>200</f>
        <v>200</v>
      </c>
      <c r="U739" s="1">
        <f>Table1[[#This Row],[PF]]+Table1[[#This Row],[Professional Tax]]</f>
        <v>3635.96</v>
      </c>
      <c r="V739" s="1">
        <f>Table1[[#This Row],[Overtime Hours]]*200</f>
        <v>4000</v>
      </c>
      <c r="W739" s="1">
        <f>Table1[[#This Row],[Earned Basic Salary]]+Table1[[#This Row],[HRA]]+Table1[[#This Row],[DA]]+Table1[[#This Row],[Overtime Pay]]</f>
        <v>41222.9</v>
      </c>
      <c r="X739" s="1">
        <f>Table1[[#This Row],[Gross Salary]]-Table1[[#This Row],[Total Deduction]]</f>
        <v>37586.94</v>
      </c>
      <c r="Y739" t="s">
        <v>37</v>
      </c>
      <c r="Z739" t="s">
        <v>38</v>
      </c>
      <c r="AA739" t="s">
        <v>3110</v>
      </c>
      <c r="AB739" t="s">
        <v>3111</v>
      </c>
    </row>
    <row r="740" spans="1:28" x14ac:dyDescent="0.3">
      <c r="A740" t="s">
        <v>3112</v>
      </c>
      <c r="B740" t="s">
        <v>1574</v>
      </c>
      <c r="C740">
        <v>46</v>
      </c>
      <c r="D740" t="s">
        <v>53</v>
      </c>
      <c r="E740" t="s">
        <v>121</v>
      </c>
      <c r="F740" t="s">
        <v>89</v>
      </c>
      <c r="G740" t="s">
        <v>3113</v>
      </c>
      <c r="H740" t="s">
        <v>35</v>
      </c>
      <c r="I740" t="s">
        <v>36</v>
      </c>
      <c r="J740">
        <v>26</v>
      </c>
      <c r="K740">
        <v>22</v>
      </c>
      <c r="L740">
        <f t="shared" si="33"/>
        <v>4</v>
      </c>
      <c r="M740">
        <v>12</v>
      </c>
      <c r="N740">
        <v>34159</v>
      </c>
      <c r="O740" s="1">
        <f t="shared" si="34"/>
        <v>1313.8076923076924</v>
      </c>
      <c r="P740" s="1">
        <f t="shared" si="35"/>
        <v>28903.769230769234</v>
      </c>
      <c r="Q740" s="1">
        <f>Table1[[#This Row],[Earned Basic Salary]]*20%</f>
        <v>5780.753846153847</v>
      </c>
      <c r="R740" s="1">
        <f>Table1[[#This Row],[Earned Basic Salary]]*10%</f>
        <v>2890.3769230769235</v>
      </c>
      <c r="S740" s="1">
        <f>Table1[[#This Row],[Earned Basic Salary]]*12%</f>
        <v>3468.4523076923078</v>
      </c>
      <c r="T740" s="1">
        <f>200</f>
        <v>200</v>
      </c>
      <c r="U740" s="1">
        <f>Table1[[#This Row],[PF]]+Table1[[#This Row],[Professional Tax]]</f>
        <v>3668.4523076923078</v>
      </c>
      <c r="V740" s="1">
        <f>Table1[[#This Row],[Overtime Hours]]*200</f>
        <v>2400</v>
      </c>
      <c r="W740" s="1">
        <f>Table1[[#This Row],[Earned Basic Salary]]+Table1[[#This Row],[HRA]]+Table1[[#This Row],[DA]]+Table1[[#This Row],[Overtime Pay]]</f>
        <v>39974.900000000009</v>
      </c>
      <c r="X740" s="1">
        <f>Table1[[#This Row],[Gross Salary]]-Table1[[#This Row],[Total Deduction]]</f>
        <v>36306.447692307702</v>
      </c>
      <c r="Y740" t="s">
        <v>37</v>
      </c>
      <c r="Z740" t="s">
        <v>106</v>
      </c>
      <c r="AA740" t="s">
        <v>3114</v>
      </c>
      <c r="AB740" t="s">
        <v>3115</v>
      </c>
    </row>
    <row r="741" spans="1:28" x14ac:dyDescent="0.3">
      <c r="A741" t="s">
        <v>3116</v>
      </c>
      <c r="B741" t="s">
        <v>2028</v>
      </c>
      <c r="C741">
        <v>47</v>
      </c>
      <c r="D741" t="s">
        <v>127</v>
      </c>
      <c r="E741" t="s">
        <v>121</v>
      </c>
      <c r="F741" t="s">
        <v>83</v>
      </c>
      <c r="G741" t="s">
        <v>3117</v>
      </c>
      <c r="H741" t="s">
        <v>35</v>
      </c>
      <c r="I741" t="s">
        <v>36</v>
      </c>
      <c r="J741">
        <v>26</v>
      </c>
      <c r="K741">
        <v>23</v>
      </c>
      <c r="L741">
        <f t="shared" si="33"/>
        <v>3</v>
      </c>
      <c r="M741">
        <v>5</v>
      </c>
      <c r="N741">
        <v>69113</v>
      </c>
      <c r="O741" s="1">
        <f t="shared" si="34"/>
        <v>2658.1923076923076</v>
      </c>
      <c r="P741" s="1">
        <f t="shared" si="35"/>
        <v>61138.423076923078</v>
      </c>
      <c r="Q741" s="1">
        <f>Table1[[#This Row],[Earned Basic Salary]]*20%</f>
        <v>12227.684615384616</v>
      </c>
      <c r="R741" s="1">
        <f>Table1[[#This Row],[Earned Basic Salary]]*10%</f>
        <v>6113.8423076923082</v>
      </c>
      <c r="S741" s="1">
        <f>Table1[[#This Row],[Earned Basic Salary]]*12%</f>
        <v>7336.6107692307687</v>
      </c>
      <c r="T741" s="1">
        <f>200</f>
        <v>200</v>
      </c>
      <c r="U741" s="1">
        <f>Table1[[#This Row],[PF]]+Table1[[#This Row],[Professional Tax]]</f>
        <v>7536.6107692307687</v>
      </c>
      <c r="V741" s="1">
        <f>Table1[[#This Row],[Overtime Hours]]*200</f>
        <v>1000</v>
      </c>
      <c r="W741" s="1">
        <f>Table1[[#This Row],[Earned Basic Salary]]+Table1[[#This Row],[HRA]]+Table1[[#This Row],[DA]]+Table1[[#This Row],[Overtime Pay]]</f>
        <v>80479.95</v>
      </c>
      <c r="X741" s="1">
        <f>Table1[[#This Row],[Gross Salary]]-Table1[[#This Row],[Total Deduction]]</f>
        <v>72943.339230769227</v>
      </c>
      <c r="Y741" t="s">
        <v>37</v>
      </c>
      <c r="Z741" t="s">
        <v>106</v>
      </c>
      <c r="AA741" t="s">
        <v>3118</v>
      </c>
      <c r="AB741" t="s">
        <v>3119</v>
      </c>
    </row>
    <row r="742" spans="1:28" x14ac:dyDescent="0.3">
      <c r="A742" t="s">
        <v>3120</v>
      </c>
      <c r="B742" t="s">
        <v>2324</v>
      </c>
      <c r="C742">
        <v>35</v>
      </c>
      <c r="D742" t="s">
        <v>133</v>
      </c>
      <c r="E742" t="s">
        <v>32</v>
      </c>
      <c r="F742" t="s">
        <v>33</v>
      </c>
      <c r="G742" t="s">
        <v>3121</v>
      </c>
      <c r="H742" t="s">
        <v>35</v>
      </c>
      <c r="I742" t="s">
        <v>36</v>
      </c>
      <c r="J742">
        <v>26</v>
      </c>
      <c r="K742">
        <v>22</v>
      </c>
      <c r="L742">
        <f t="shared" si="33"/>
        <v>4</v>
      </c>
      <c r="M742">
        <v>12</v>
      </c>
      <c r="N742">
        <v>34429</v>
      </c>
      <c r="O742" s="1">
        <f t="shared" si="34"/>
        <v>1324.1923076923076</v>
      </c>
      <c r="P742" s="1">
        <f t="shared" si="35"/>
        <v>29132.230769230766</v>
      </c>
      <c r="Q742" s="1">
        <f>Table1[[#This Row],[Earned Basic Salary]]*20%</f>
        <v>5826.4461538461537</v>
      </c>
      <c r="R742" s="1">
        <f>Table1[[#This Row],[Earned Basic Salary]]*10%</f>
        <v>2913.2230769230769</v>
      </c>
      <c r="S742" s="1">
        <f>Table1[[#This Row],[Earned Basic Salary]]*12%</f>
        <v>3495.8676923076919</v>
      </c>
      <c r="T742" s="1">
        <f>200</f>
        <v>200</v>
      </c>
      <c r="U742" s="1">
        <f>Table1[[#This Row],[PF]]+Table1[[#This Row],[Professional Tax]]</f>
        <v>3695.8676923076919</v>
      </c>
      <c r="V742" s="1">
        <f>Table1[[#This Row],[Overtime Hours]]*200</f>
        <v>2400</v>
      </c>
      <c r="W742" s="1">
        <f>Table1[[#This Row],[Earned Basic Salary]]+Table1[[#This Row],[HRA]]+Table1[[#This Row],[DA]]+Table1[[#This Row],[Overtime Pay]]</f>
        <v>40271.899999999994</v>
      </c>
      <c r="X742" s="1">
        <f>Table1[[#This Row],[Gross Salary]]-Table1[[#This Row],[Total Deduction]]</f>
        <v>36576.032307692301</v>
      </c>
      <c r="Y742" t="s">
        <v>37</v>
      </c>
      <c r="Z742" t="s">
        <v>48</v>
      </c>
      <c r="AA742" t="s">
        <v>3122</v>
      </c>
      <c r="AB742" t="s">
        <v>3123</v>
      </c>
    </row>
    <row r="743" spans="1:28" x14ac:dyDescent="0.3">
      <c r="A743" t="s">
        <v>3124</v>
      </c>
      <c r="B743" t="s">
        <v>305</v>
      </c>
      <c r="C743">
        <v>31</v>
      </c>
      <c r="D743" t="s">
        <v>127</v>
      </c>
      <c r="E743" t="s">
        <v>32</v>
      </c>
      <c r="F743" t="s">
        <v>63</v>
      </c>
      <c r="G743" t="s">
        <v>122</v>
      </c>
      <c r="H743" t="s">
        <v>35</v>
      </c>
      <c r="I743" t="s">
        <v>36</v>
      </c>
      <c r="J743">
        <v>26</v>
      </c>
      <c r="K743">
        <v>23</v>
      </c>
      <c r="L743">
        <f t="shared" si="33"/>
        <v>3</v>
      </c>
      <c r="M743">
        <v>19</v>
      </c>
      <c r="N743">
        <v>60192</v>
      </c>
      <c r="O743" s="1">
        <f t="shared" si="34"/>
        <v>2315.0769230769229</v>
      </c>
      <c r="P743" s="1">
        <f t="shared" si="35"/>
        <v>53246.769230769227</v>
      </c>
      <c r="Q743" s="1">
        <f>Table1[[#This Row],[Earned Basic Salary]]*20%</f>
        <v>10649.353846153846</v>
      </c>
      <c r="R743" s="1">
        <f>Table1[[#This Row],[Earned Basic Salary]]*10%</f>
        <v>5324.6769230769232</v>
      </c>
      <c r="S743" s="1">
        <f>Table1[[#This Row],[Earned Basic Salary]]*12%</f>
        <v>6389.6123076923068</v>
      </c>
      <c r="T743" s="1">
        <f>200</f>
        <v>200</v>
      </c>
      <c r="U743" s="1">
        <f>Table1[[#This Row],[PF]]+Table1[[#This Row],[Professional Tax]]</f>
        <v>6589.6123076923068</v>
      </c>
      <c r="V743" s="1">
        <f>Table1[[#This Row],[Overtime Hours]]*200</f>
        <v>3800</v>
      </c>
      <c r="W743" s="1">
        <f>Table1[[#This Row],[Earned Basic Salary]]+Table1[[#This Row],[HRA]]+Table1[[#This Row],[DA]]+Table1[[#This Row],[Overtime Pay]]</f>
        <v>73020.800000000003</v>
      </c>
      <c r="X743" s="1">
        <f>Table1[[#This Row],[Gross Salary]]-Table1[[#This Row],[Total Deduction]]</f>
        <v>66431.187692307692</v>
      </c>
      <c r="Y743" t="s">
        <v>37</v>
      </c>
      <c r="Z743" t="s">
        <v>48</v>
      </c>
      <c r="AA743" t="s">
        <v>3125</v>
      </c>
      <c r="AB743" t="s">
        <v>3126</v>
      </c>
    </row>
    <row r="744" spans="1:28" x14ac:dyDescent="0.3">
      <c r="A744" t="s">
        <v>3127</v>
      </c>
      <c r="B744" t="s">
        <v>670</v>
      </c>
      <c r="C744">
        <v>45</v>
      </c>
      <c r="D744" t="s">
        <v>127</v>
      </c>
      <c r="E744" t="s">
        <v>62</v>
      </c>
      <c r="F744" t="s">
        <v>89</v>
      </c>
      <c r="G744" t="s">
        <v>3128</v>
      </c>
      <c r="H744" t="s">
        <v>35</v>
      </c>
      <c r="I744" t="s">
        <v>36</v>
      </c>
      <c r="J744">
        <v>26</v>
      </c>
      <c r="K744">
        <v>23</v>
      </c>
      <c r="L744">
        <f t="shared" si="33"/>
        <v>3</v>
      </c>
      <c r="M744">
        <v>6</v>
      </c>
      <c r="N744">
        <v>21699</v>
      </c>
      <c r="O744" s="1">
        <f t="shared" si="34"/>
        <v>834.57692307692309</v>
      </c>
      <c r="P744" s="1">
        <f t="shared" si="35"/>
        <v>19195.26923076923</v>
      </c>
      <c r="Q744" s="1">
        <f>Table1[[#This Row],[Earned Basic Salary]]*20%</f>
        <v>3839.0538461538463</v>
      </c>
      <c r="R744" s="1">
        <f>Table1[[#This Row],[Earned Basic Salary]]*10%</f>
        <v>1919.5269230769231</v>
      </c>
      <c r="S744" s="1">
        <f>Table1[[#This Row],[Earned Basic Salary]]*12%</f>
        <v>2303.4323076923074</v>
      </c>
      <c r="T744" s="1">
        <f>200</f>
        <v>200</v>
      </c>
      <c r="U744" s="1">
        <f>Table1[[#This Row],[PF]]+Table1[[#This Row],[Professional Tax]]</f>
        <v>2503.4323076923074</v>
      </c>
      <c r="V744" s="1">
        <f>Table1[[#This Row],[Overtime Hours]]*200</f>
        <v>1200</v>
      </c>
      <c r="W744" s="1">
        <f>Table1[[#This Row],[Earned Basic Salary]]+Table1[[#This Row],[HRA]]+Table1[[#This Row],[DA]]+Table1[[#This Row],[Overtime Pay]]</f>
        <v>26153.85</v>
      </c>
      <c r="X744" s="1">
        <f>Table1[[#This Row],[Gross Salary]]-Table1[[#This Row],[Total Deduction]]</f>
        <v>23650.417692307692</v>
      </c>
      <c r="Y744" t="s">
        <v>37</v>
      </c>
      <c r="Z744" t="s">
        <v>95</v>
      </c>
      <c r="AA744" t="s">
        <v>3129</v>
      </c>
      <c r="AB744" t="s">
        <v>3130</v>
      </c>
    </row>
    <row r="745" spans="1:28" x14ac:dyDescent="0.3">
      <c r="A745" t="s">
        <v>3131</v>
      </c>
      <c r="B745" t="s">
        <v>485</v>
      </c>
      <c r="C745">
        <v>32</v>
      </c>
      <c r="D745" t="s">
        <v>44</v>
      </c>
      <c r="E745" t="s">
        <v>62</v>
      </c>
      <c r="F745" t="s">
        <v>69</v>
      </c>
      <c r="G745" t="s">
        <v>3132</v>
      </c>
      <c r="H745" t="s">
        <v>35</v>
      </c>
      <c r="I745" t="s">
        <v>36</v>
      </c>
      <c r="J745">
        <v>26</v>
      </c>
      <c r="K745">
        <v>23</v>
      </c>
      <c r="L745">
        <f t="shared" si="33"/>
        <v>3</v>
      </c>
      <c r="M745">
        <v>17</v>
      </c>
      <c r="N745">
        <v>59149</v>
      </c>
      <c r="O745" s="1">
        <f t="shared" si="34"/>
        <v>2274.9615384615386</v>
      </c>
      <c r="P745" s="1">
        <f t="shared" si="35"/>
        <v>52324.11538461539</v>
      </c>
      <c r="Q745" s="1">
        <f>Table1[[#This Row],[Earned Basic Salary]]*20%</f>
        <v>10464.823076923079</v>
      </c>
      <c r="R745" s="1">
        <f>Table1[[#This Row],[Earned Basic Salary]]*10%</f>
        <v>5232.4115384615397</v>
      </c>
      <c r="S745" s="1">
        <f>Table1[[#This Row],[Earned Basic Salary]]*12%</f>
        <v>6278.8938461538464</v>
      </c>
      <c r="T745" s="1">
        <f>200</f>
        <v>200</v>
      </c>
      <c r="U745" s="1">
        <f>Table1[[#This Row],[PF]]+Table1[[#This Row],[Professional Tax]]</f>
        <v>6478.8938461538464</v>
      </c>
      <c r="V745" s="1">
        <f>Table1[[#This Row],[Overtime Hours]]*200</f>
        <v>3400</v>
      </c>
      <c r="W745" s="1">
        <f>Table1[[#This Row],[Earned Basic Salary]]+Table1[[#This Row],[HRA]]+Table1[[#This Row],[DA]]+Table1[[#This Row],[Overtime Pay]]</f>
        <v>71421.350000000006</v>
      </c>
      <c r="X745" s="1">
        <f>Table1[[#This Row],[Gross Salary]]-Table1[[#This Row],[Total Deduction]]</f>
        <v>64942.456153846157</v>
      </c>
      <c r="Y745" t="s">
        <v>37</v>
      </c>
      <c r="Z745" t="s">
        <v>48</v>
      </c>
      <c r="AA745" t="s">
        <v>3133</v>
      </c>
      <c r="AB745" t="s">
        <v>3134</v>
      </c>
    </row>
    <row r="746" spans="1:28" x14ac:dyDescent="0.3">
      <c r="A746" t="s">
        <v>3135</v>
      </c>
      <c r="B746" t="s">
        <v>1656</v>
      </c>
      <c r="C746">
        <v>35</v>
      </c>
      <c r="D746" t="s">
        <v>75</v>
      </c>
      <c r="E746" t="s">
        <v>121</v>
      </c>
      <c r="F746" t="s">
        <v>83</v>
      </c>
      <c r="G746" t="s">
        <v>3136</v>
      </c>
      <c r="H746" t="s">
        <v>35</v>
      </c>
      <c r="I746" t="s">
        <v>36</v>
      </c>
      <c r="J746">
        <v>26</v>
      </c>
      <c r="K746">
        <v>22</v>
      </c>
      <c r="L746">
        <f t="shared" si="33"/>
        <v>4</v>
      </c>
      <c r="M746">
        <v>19</v>
      </c>
      <c r="N746">
        <v>51789</v>
      </c>
      <c r="O746" s="1">
        <f t="shared" si="34"/>
        <v>1991.8846153846155</v>
      </c>
      <c r="P746" s="1">
        <f t="shared" si="35"/>
        <v>43821.461538461539</v>
      </c>
      <c r="Q746" s="1">
        <f>Table1[[#This Row],[Earned Basic Salary]]*20%</f>
        <v>8764.2923076923089</v>
      </c>
      <c r="R746" s="1">
        <f>Table1[[#This Row],[Earned Basic Salary]]*10%</f>
        <v>4382.1461538461544</v>
      </c>
      <c r="S746" s="1">
        <f>Table1[[#This Row],[Earned Basic Salary]]*12%</f>
        <v>5258.5753846153848</v>
      </c>
      <c r="T746" s="1">
        <f>200</f>
        <v>200</v>
      </c>
      <c r="U746" s="1">
        <f>Table1[[#This Row],[PF]]+Table1[[#This Row],[Professional Tax]]</f>
        <v>5458.5753846153848</v>
      </c>
      <c r="V746" s="1">
        <f>Table1[[#This Row],[Overtime Hours]]*200</f>
        <v>3800</v>
      </c>
      <c r="W746" s="1">
        <f>Table1[[#This Row],[Earned Basic Salary]]+Table1[[#This Row],[HRA]]+Table1[[#This Row],[DA]]+Table1[[#This Row],[Overtime Pay]]</f>
        <v>60767.9</v>
      </c>
      <c r="X746" s="1">
        <f>Table1[[#This Row],[Gross Salary]]-Table1[[#This Row],[Total Deduction]]</f>
        <v>55309.324615384619</v>
      </c>
      <c r="Y746" t="s">
        <v>37</v>
      </c>
      <c r="Z746" t="s">
        <v>106</v>
      </c>
      <c r="AA746" t="s">
        <v>3137</v>
      </c>
      <c r="AB746" t="s">
        <v>3138</v>
      </c>
    </row>
    <row r="747" spans="1:28" x14ac:dyDescent="0.3">
      <c r="A747" t="s">
        <v>3139</v>
      </c>
      <c r="B747" t="s">
        <v>339</v>
      </c>
      <c r="C747">
        <v>52</v>
      </c>
      <c r="D747" t="s">
        <v>75</v>
      </c>
      <c r="E747" t="s">
        <v>62</v>
      </c>
      <c r="F747" t="s">
        <v>83</v>
      </c>
      <c r="G747" t="s">
        <v>2556</v>
      </c>
      <c r="H747" t="s">
        <v>35</v>
      </c>
      <c r="I747" t="s">
        <v>36</v>
      </c>
      <c r="J747">
        <v>26</v>
      </c>
      <c r="K747">
        <v>25</v>
      </c>
      <c r="L747">
        <f t="shared" si="33"/>
        <v>1</v>
      </c>
      <c r="M747">
        <v>9</v>
      </c>
      <c r="N747">
        <v>75103</v>
      </c>
      <c r="O747" s="1">
        <f t="shared" si="34"/>
        <v>2888.5769230769229</v>
      </c>
      <c r="P747" s="1">
        <f t="shared" si="35"/>
        <v>72214.423076923078</v>
      </c>
      <c r="Q747" s="1">
        <f>Table1[[#This Row],[Earned Basic Salary]]*20%</f>
        <v>14442.884615384617</v>
      </c>
      <c r="R747" s="1">
        <f>Table1[[#This Row],[Earned Basic Salary]]*10%</f>
        <v>7221.4423076923085</v>
      </c>
      <c r="S747" s="1">
        <f>Table1[[#This Row],[Earned Basic Salary]]*12%</f>
        <v>8665.7307692307695</v>
      </c>
      <c r="T747" s="1">
        <f>200</f>
        <v>200</v>
      </c>
      <c r="U747" s="1">
        <f>Table1[[#This Row],[PF]]+Table1[[#This Row],[Professional Tax]]</f>
        <v>8865.7307692307695</v>
      </c>
      <c r="V747" s="1">
        <f>Table1[[#This Row],[Overtime Hours]]*200</f>
        <v>1800</v>
      </c>
      <c r="W747" s="1">
        <f>Table1[[#This Row],[Earned Basic Salary]]+Table1[[#This Row],[HRA]]+Table1[[#This Row],[DA]]+Table1[[#This Row],[Overtime Pay]]</f>
        <v>95678.75</v>
      </c>
      <c r="X747" s="1">
        <f>Table1[[#This Row],[Gross Salary]]-Table1[[#This Row],[Total Deduction]]</f>
        <v>86813.019230769234</v>
      </c>
      <c r="Y747" t="s">
        <v>37</v>
      </c>
      <c r="Z747" t="s">
        <v>38</v>
      </c>
      <c r="AA747" t="s">
        <v>3140</v>
      </c>
      <c r="AB747" t="s">
        <v>3141</v>
      </c>
    </row>
    <row r="748" spans="1:28" x14ac:dyDescent="0.3">
      <c r="A748" t="s">
        <v>3142</v>
      </c>
      <c r="B748" t="s">
        <v>74</v>
      </c>
      <c r="C748">
        <v>41</v>
      </c>
      <c r="D748" t="s">
        <v>61</v>
      </c>
      <c r="E748" t="s">
        <v>62</v>
      </c>
      <c r="F748" t="s">
        <v>83</v>
      </c>
      <c r="G748" t="s">
        <v>3143</v>
      </c>
      <c r="H748" t="s">
        <v>35</v>
      </c>
      <c r="I748" t="s">
        <v>36</v>
      </c>
      <c r="J748">
        <v>26</v>
      </c>
      <c r="K748">
        <v>21</v>
      </c>
      <c r="L748">
        <f t="shared" si="33"/>
        <v>5</v>
      </c>
      <c r="M748">
        <v>6</v>
      </c>
      <c r="N748">
        <v>46291</v>
      </c>
      <c r="O748" s="1">
        <f t="shared" si="34"/>
        <v>1780.4230769230769</v>
      </c>
      <c r="P748" s="1">
        <f t="shared" si="35"/>
        <v>37388.884615384617</v>
      </c>
      <c r="Q748" s="1">
        <f>Table1[[#This Row],[Earned Basic Salary]]*20%</f>
        <v>7477.7769230769236</v>
      </c>
      <c r="R748" s="1">
        <f>Table1[[#This Row],[Earned Basic Salary]]*10%</f>
        <v>3738.8884615384618</v>
      </c>
      <c r="S748" s="1">
        <f>Table1[[#This Row],[Earned Basic Salary]]*12%</f>
        <v>4486.666153846154</v>
      </c>
      <c r="T748" s="1">
        <f>200</f>
        <v>200</v>
      </c>
      <c r="U748" s="1">
        <f>Table1[[#This Row],[PF]]+Table1[[#This Row],[Professional Tax]]</f>
        <v>4686.666153846154</v>
      </c>
      <c r="V748" s="1">
        <f>Table1[[#This Row],[Overtime Hours]]*200</f>
        <v>1200</v>
      </c>
      <c r="W748" s="1">
        <f>Table1[[#This Row],[Earned Basic Salary]]+Table1[[#This Row],[HRA]]+Table1[[#This Row],[DA]]+Table1[[#This Row],[Overtime Pay]]</f>
        <v>49805.55</v>
      </c>
      <c r="X748" s="1">
        <f>Table1[[#This Row],[Gross Salary]]-Table1[[#This Row],[Total Deduction]]</f>
        <v>45118.883846153847</v>
      </c>
      <c r="Y748" t="s">
        <v>37</v>
      </c>
      <c r="Z748" t="s">
        <v>95</v>
      </c>
      <c r="AA748" t="s">
        <v>3144</v>
      </c>
      <c r="AB748" t="s">
        <v>3145</v>
      </c>
    </row>
    <row r="749" spans="1:28" x14ac:dyDescent="0.3">
      <c r="A749" t="s">
        <v>3146</v>
      </c>
      <c r="B749" t="s">
        <v>115</v>
      </c>
      <c r="C749">
        <v>23</v>
      </c>
      <c r="D749" t="s">
        <v>44</v>
      </c>
      <c r="E749" t="s">
        <v>82</v>
      </c>
      <c r="F749" t="s">
        <v>33</v>
      </c>
      <c r="G749" t="s">
        <v>3147</v>
      </c>
      <c r="H749" t="s">
        <v>35</v>
      </c>
      <c r="I749" t="s">
        <v>36</v>
      </c>
      <c r="J749">
        <v>26</v>
      </c>
      <c r="K749">
        <v>24</v>
      </c>
      <c r="L749">
        <f t="shared" si="33"/>
        <v>2</v>
      </c>
      <c r="M749">
        <v>10</v>
      </c>
      <c r="N749">
        <v>66171</v>
      </c>
      <c r="O749" s="1">
        <f t="shared" si="34"/>
        <v>2545.0384615384614</v>
      </c>
      <c r="P749" s="1">
        <f t="shared" si="35"/>
        <v>61080.923076923078</v>
      </c>
      <c r="Q749" s="1">
        <f>Table1[[#This Row],[Earned Basic Salary]]*20%</f>
        <v>12216.184615384616</v>
      </c>
      <c r="R749" s="1">
        <f>Table1[[#This Row],[Earned Basic Salary]]*10%</f>
        <v>6108.0923076923082</v>
      </c>
      <c r="S749" s="1">
        <f>Table1[[#This Row],[Earned Basic Salary]]*12%</f>
        <v>7329.7107692307691</v>
      </c>
      <c r="T749" s="1">
        <f>200</f>
        <v>200</v>
      </c>
      <c r="U749" s="1">
        <f>Table1[[#This Row],[PF]]+Table1[[#This Row],[Professional Tax]]</f>
        <v>7529.7107692307691</v>
      </c>
      <c r="V749" s="1">
        <f>Table1[[#This Row],[Overtime Hours]]*200</f>
        <v>2000</v>
      </c>
      <c r="W749" s="1">
        <f>Table1[[#This Row],[Earned Basic Salary]]+Table1[[#This Row],[HRA]]+Table1[[#This Row],[DA]]+Table1[[#This Row],[Overtime Pay]]</f>
        <v>81405.2</v>
      </c>
      <c r="X749" s="1">
        <f>Table1[[#This Row],[Gross Salary]]-Table1[[#This Row],[Total Deduction]]</f>
        <v>73875.489230769221</v>
      </c>
      <c r="Y749" t="s">
        <v>37</v>
      </c>
      <c r="Z749" t="s">
        <v>106</v>
      </c>
      <c r="AA749" t="s">
        <v>3148</v>
      </c>
      <c r="AB749" t="s">
        <v>3149</v>
      </c>
    </row>
    <row r="750" spans="1:28" x14ac:dyDescent="0.3">
      <c r="A750" t="s">
        <v>3150</v>
      </c>
      <c r="B750" t="s">
        <v>1468</v>
      </c>
      <c r="C750">
        <v>47</v>
      </c>
      <c r="D750" t="s">
        <v>31</v>
      </c>
      <c r="E750" t="s">
        <v>62</v>
      </c>
      <c r="F750" t="s">
        <v>69</v>
      </c>
      <c r="G750" t="s">
        <v>3151</v>
      </c>
      <c r="H750" t="s">
        <v>35</v>
      </c>
      <c r="I750" t="s">
        <v>36</v>
      </c>
      <c r="J750">
        <v>26</v>
      </c>
      <c r="K750">
        <v>24</v>
      </c>
      <c r="L750">
        <f t="shared" si="33"/>
        <v>2</v>
      </c>
      <c r="M750">
        <v>12</v>
      </c>
      <c r="N750">
        <v>30321</v>
      </c>
      <c r="O750" s="1">
        <f t="shared" si="34"/>
        <v>1166.1923076923076</v>
      </c>
      <c r="P750" s="1">
        <f t="shared" si="35"/>
        <v>27988.615384615383</v>
      </c>
      <c r="Q750" s="1">
        <f>Table1[[#This Row],[Earned Basic Salary]]*20%</f>
        <v>5597.7230769230773</v>
      </c>
      <c r="R750" s="1">
        <f>Table1[[#This Row],[Earned Basic Salary]]*10%</f>
        <v>2798.8615384615387</v>
      </c>
      <c r="S750" s="1">
        <f>Table1[[#This Row],[Earned Basic Salary]]*12%</f>
        <v>3358.6338461538458</v>
      </c>
      <c r="T750" s="1">
        <f>200</f>
        <v>200</v>
      </c>
      <c r="U750" s="1">
        <f>Table1[[#This Row],[PF]]+Table1[[#This Row],[Professional Tax]]</f>
        <v>3558.6338461538458</v>
      </c>
      <c r="V750" s="1">
        <f>Table1[[#This Row],[Overtime Hours]]*200</f>
        <v>2400</v>
      </c>
      <c r="W750" s="1">
        <f>Table1[[#This Row],[Earned Basic Salary]]+Table1[[#This Row],[HRA]]+Table1[[#This Row],[DA]]+Table1[[#This Row],[Overtime Pay]]</f>
        <v>38785.199999999997</v>
      </c>
      <c r="X750" s="1">
        <f>Table1[[#This Row],[Gross Salary]]-Table1[[#This Row],[Total Deduction]]</f>
        <v>35226.56615384615</v>
      </c>
      <c r="Y750" t="s">
        <v>37</v>
      </c>
      <c r="Z750" t="s">
        <v>48</v>
      </c>
      <c r="AA750" t="s">
        <v>3152</v>
      </c>
      <c r="AB750" t="s">
        <v>3153</v>
      </c>
    </row>
    <row r="751" spans="1:28" x14ac:dyDescent="0.3">
      <c r="A751" t="s">
        <v>3154</v>
      </c>
      <c r="B751" t="s">
        <v>29</v>
      </c>
      <c r="C751">
        <v>48</v>
      </c>
      <c r="D751" t="s">
        <v>81</v>
      </c>
      <c r="E751" t="s">
        <v>45</v>
      </c>
      <c r="F751" t="s">
        <v>63</v>
      </c>
      <c r="G751" t="s">
        <v>3155</v>
      </c>
      <c r="H751" t="s">
        <v>35</v>
      </c>
      <c r="I751" t="s">
        <v>36</v>
      </c>
      <c r="J751">
        <v>26</v>
      </c>
      <c r="K751">
        <v>23</v>
      </c>
      <c r="L751">
        <f t="shared" si="33"/>
        <v>3</v>
      </c>
      <c r="M751">
        <v>19</v>
      </c>
      <c r="N751">
        <v>61126</v>
      </c>
      <c r="O751" s="1">
        <f t="shared" si="34"/>
        <v>2351</v>
      </c>
      <c r="P751" s="1">
        <f t="shared" si="35"/>
        <v>54073</v>
      </c>
      <c r="Q751" s="1">
        <f>Table1[[#This Row],[Earned Basic Salary]]*20%</f>
        <v>10814.6</v>
      </c>
      <c r="R751" s="1">
        <f>Table1[[#This Row],[Earned Basic Salary]]*10%</f>
        <v>5407.3</v>
      </c>
      <c r="S751" s="1">
        <f>Table1[[#This Row],[Earned Basic Salary]]*12%</f>
        <v>6488.7599999999993</v>
      </c>
      <c r="T751" s="1">
        <f>200</f>
        <v>200</v>
      </c>
      <c r="U751" s="1">
        <f>Table1[[#This Row],[PF]]+Table1[[#This Row],[Professional Tax]]</f>
        <v>6688.7599999999993</v>
      </c>
      <c r="V751" s="1">
        <f>Table1[[#This Row],[Overtime Hours]]*200</f>
        <v>3800</v>
      </c>
      <c r="W751" s="1">
        <f>Table1[[#This Row],[Earned Basic Salary]]+Table1[[#This Row],[HRA]]+Table1[[#This Row],[DA]]+Table1[[#This Row],[Overtime Pay]]</f>
        <v>74094.899999999994</v>
      </c>
      <c r="X751" s="1">
        <f>Table1[[#This Row],[Gross Salary]]-Table1[[#This Row],[Total Deduction]]</f>
        <v>67406.14</v>
      </c>
      <c r="Y751" t="s">
        <v>37</v>
      </c>
      <c r="Z751" t="s">
        <v>38</v>
      </c>
      <c r="AA751" t="s">
        <v>3156</v>
      </c>
      <c r="AB751" t="s">
        <v>3157</v>
      </c>
    </row>
    <row r="752" spans="1:28" x14ac:dyDescent="0.3">
      <c r="A752" t="s">
        <v>3158</v>
      </c>
      <c r="B752" t="s">
        <v>334</v>
      </c>
      <c r="C752">
        <v>37</v>
      </c>
      <c r="D752" t="s">
        <v>61</v>
      </c>
      <c r="E752" t="s">
        <v>32</v>
      </c>
      <c r="F752" t="s">
        <v>46</v>
      </c>
      <c r="G752" t="s">
        <v>1317</v>
      </c>
      <c r="H752" t="s">
        <v>35</v>
      </c>
      <c r="I752" t="s">
        <v>36</v>
      </c>
      <c r="J752">
        <v>26</v>
      </c>
      <c r="K752">
        <v>23</v>
      </c>
      <c r="L752">
        <f t="shared" si="33"/>
        <v>3</v>
      </c>
      <c r="M752">
        <v>11</v>
      </c>
      <c r="N752">
        <v>78117</v>
      </c>
      <c r="O752" s="1">
        <f t="shared" si="34"/>
        <v>3004.5</v>
      </c>
      <c r="P752" s="1">
        <f t="shared" si="35"/>
        <v>69103.5</v>
      </c>
      <c r="Q752" s="1">
        <f>Table1[[#This Row],[Earned Basic Salary]]*20%</f>
        <v>13820.7</v>
      </c>
      <c r="R752" s="1">
        <f>Table1[[#This Row],[Earned Basic Salary]]*10%</f>
        <v>6910.35</v>
      </c>
      <c r="S752" s="1">
        <f>Table1[[#This Row],[Earned Basic Salary]]*12%</f>
        <v>8292.42</v>
      </c>
      <c r="T752" s="1">
        <f>200</f>
        <v>200</v>
      </c>
      <c r="U752" s="1">
        <f>Table1[[#This Row],[PF]]+Table1[[#This Row],[Professional Tax]]</f>
        <v>8492.42</v>
      </c>
      <c r="V752" s="1">
        <f>Table1[[#This Row],[Overtime Hours]]*200</f>
        <v>2200</v>
      </c>
      <c r="W752" s="1">
        <f>Table1[[#This Row],[Earned Basic Salary]]+Table1[[#This Row],[HRA]]+Table1[[#This Row],[DA]]+Table1[[#This Row],[Overtime Pay]]</f>
        <v>92034.55</v>
      </c>
      <c r="X752" s="1">
        <f>Table1[[#This Row],[Gross Salary]]-Table1[[#This Row],[Total Deduction]]</f>
        <v>83542.13</v>
      </c>
      <c r="Y752" t="s">
        <v>37</v>
      </c>
      <c r="Z752" t="s">
        <v>95</v>
      </c>
      <c r="AA752" t="s">
        <v>3159</v>
      </c>
      <c r="AB752" t="s">
        <v>3160</v>
      </c>
    </row>
    <row r="753" spans="1:28" x14ac:dyDescent="0.3">
      <c r="A753" t="s">
        <v>3161</v>
      </c>
      <c r="B753" t="s">
        <v>104</v>
      </c>
      <c r="C753">
        <v>52</v>
      </c>
      <c r="D753" t="s">
        <v>44</v>
      </c>
      <c r="E753" t="s">
        <v>82</v>
      </c>
      <c r="F753" t="s">
        <v>46</v>
      </c>
      <c r="G753" t="s">
        <v>554</v>
      </c>
      <c r="H753" t="s">
        <v>35</v>
      </c>
      <c r="I753" t="s">
        <v>36</v>
      </c>
      <c r="J753">
        <v>26</v>
      </c>
      <c r="K753">
        <v>22</v>
      </c>
      <c r="L753">
        <f t="shared" si="33"/>
        <v>4</v>
      </c>
      <c r="M753">
        <v>6</v>
      </c>
      <c r="N753">
        <v>65547</v>
      </c>
      <c r="O753" s="1">
        <f t="shared" si="34"/>
        <v>2521.0384615384614</v>
      </c>
      <c r="P753" s="1">
        <f t="shared" si="35"/>
        <v>55462.846153846149</v>
      </c>
      <c r="Q753" s="1">
        <f>Table1[[#This Row],[Earned Basic Salary]]*20%</f>
        <v>11092.56923076923</v>
      </c>
      <c r="R753" s="1">
        <f>Table1[[#This Row],[Earned Basic Salary]]*10%</f>
        <v>5546.2846153846149</v>
      </c>
      <c r="S753" s="1">
        <f>Table1[[#This Row],[Earned Basic Salary]]*12%</f>
        <v>6655.541538461538</v>
      </c>
      <c r="T753" s="1">
        <f>200</f>
        <v>200</v>
      </c>
      <c r="U753" s="1">
        <f>Table1[[#This Row],[PF]]+Table1[[#This Row],[Professional Tax]]</f>
        <v>6855.541538461538</v>
      </c>
      <c r="V753" s="1">
        <f>Table1[[#This Row],[Overtime Hours]]*200</f>
        <v>1200</v>
      </c>
      <c r="W753" s="1">
        <f>Table1[[#This Row],[Earned Basic Salary]]+Table1[[#This Row],[HRA]]+Table1[[#This Row],[DA]]+Table1[[#This Row],[Overtime Pay]]</f>
        <v>73301.7</v>
      </c>
      <c r="X753" s="1">
        <f>Table1[[#This Row],[Gross Salary]]-Table1[[#This Row],[Total Deduction]]</f>
        <v>66446.158461538464</v>
      </c>
      <c r="Y753" t="s">
        <v>37</v>
      </c>
      <c r="Z753" t="s">
        <v>106</v>
      </c>
      <c r="AA753" t="s">
        <v>3162</v>
      </c>
      <c r="AB753" t="s">
        <v>3163</v>
      </c>
    </row>
    <row r="754" spans="1:28" x14ac:dyDescent="0.3">
      <c r="A754" t="s">
        <v>3164</v>
      </c>
      <c r="B754" t="s">
        <v>558</v>
      </c>
      <c r="C754">
        <v>24</v>
      </c>
      <c r="D754" t="s">
        <v>127</v>
      </c>
      <c r="E754" t="s">
        <v>54</v>
      </c>
      <c r="F754" t="s">
        <v>33</v>
      </c>
      <c r="G754" t="s">
        <v>3165</v>
      </c>
      <c r="H754" t="s">
        <v>35</v>
      </c>
      <c r="I754" t="s">
        <v>36</v>
      </c>
      <c r="J754">
        <v>26</v>
      </c>
      <c r="K754">
        <v>22</v>
      </c>
      <c r="L754">
        <f t="shared" si="33"/>
        <v>4</v>
      </c>
      <c r="M754">
        <v>12</v>
      </c>
      <c r="N754">
        <v>38600</v>
      </c>
      <c r="O754" s="1">
        <f t="shared" si="34"/>
        <v>1484.6153846153845</v>
      </c>
      <c r="P754" s="1">
        <f t="shared" si="35"/>
        <v>32661.538461538461</v>
      </c>
      <c r="Q754" s="1">
        <f>Table1[[#This Row],[Earned Basic Salary]]*20%</f>
        <v>6532.3076923076924</v>
      </c>
      <c r="R754" s="1">
        <f>Table1[[#This Row],[Earned Basic Salary]]*10%</f>
        <v>3266.1538461538462</v>
      </c>
      <c r="S754" s="1">
        <f>Table1[[#This Row],[Earned Basic Salary]]*12%</f>
        <v>3919.3846153846152</v>
      </c>
      <c r="T754" s="1">
        <f>200</f>
        <v>200</v>
      </c>
      <c r="U754" s="1">
        <f>Table1[[#This Row],[PF]]+Table1[[#This Row],[Professional Tax]]</f>
        <v>4119.3846153846152</v>
      </c>
      <c r="V754" s="1">
        <f>Table1[[#This Row],[Overtime Hours]]*200</f>
        <v>2400</v>
      </c>
      <c r="W754" s="1">
        <f>Table1[[#This Row],[Earned Basic Salary]]+Table1[[#This Row],[HRA]]+Table1[[#This Row],[DA]]+Table1[[#This Row],[Overtime Pay]]</f>
        <v>44860</v>
      </c>
      <c r="X754" s="1">
        <f>Table1[[#This Row],[Gross Salary]]-Table1[[#This Row],[Total Deduction]]</f>
        <v>40740.615384615383</v>
      </c>
      <c r="Y754" t="s">
        <v>37</v>
      </c>
      <c r="Z754" t="s">
        <v>95</v>
      </c>
      <c r="AA754" t="s">
        <v>3166</v>
      </c>
      <c r="AB754" t="s">
        <v>3167</v>
      </c>
    </row>
    <row r="755" spans="1:28" x14ac:dyDescent="0.3">
      <c r="A755" t="s">
        <v>3168</v>
      </c>
      <c r="B755" t="s">
        <v>1058</v>
      </c>
      <c r="C755">
        <v>21</v>
      </c>
      <c r="D755" t="s">
        <v>81</v>
      </c>
      <c r="E755" t="s">
        <v>62</v>
      </c>
      <c r="F755" t="s">
        <v>89</v>
      </c>
      <c r="G755" t="s">
        <v>3169</v>
      </c>
      <c r="H755" t="s">
        <v>35</v>
      </c>
      <c r="I755" t="s">
        <v>36</v>
      </c>
      <c r="J755">
        <v>26</v>
      </c>
      <c r="K755">
        <v>26</v>
      </c>
      <c r="L755">
        <f t="shared" si="33"/>
        <v>0</v>
      </c>
      <c r="M755">
        <v>4</v>
      </c>
      <c r="N755">
        <v>42717</v>
      </c>
      <c r="O755" s="1">
        <f t="shared" si="34"/>
        <v>1642.9615384615386</v>
      </c>
      <c r="P755" s="1">
        <f t="shared" si="35"/>
        <v>42717</v>
      </c>
      <c r="Q755" s="1">
        <f>Table1[[#This Row],[Earned Basic Salary]]*20%</f>
        <v>8543.4</v>
      </c>
      <c r="R755" s="1">
        <f>Table1[[#This Row],[Earned Basic Salary]]*10%</f>
        <v>4271.7</v>
      </c>
      <c r="S755" s="1">
        <f>Table1[[#This Row],[Earned Basic Salary]]*12%</f>
        <v>5126.04</v>
      </c>
      <c r="T755" s="1">
        <f>200</f>
        <v>200</v>
      </c>
      <c r="U755" s="1">
        <f>Table1[[#This Row],[PF]]+Table1[[#This Row],[Professional Tax]]</f>
        <v>5326.04</v>
      </c>
      <c r="V755" s="1">
        <f>Table1[[#This Row],[Overtime Hours]]*200</f>
        <v>800</v>
      </c>
      <c r="W755" s="1">
        <f>Table1[[#This Row],[Earned Basic Salary]]+Table1[[#This Row],[HRA]]+Table1[[#This Row],[DA]]+Table1[[#This Row],[Overtime Pay]]</f>
        <v>56332.1</v>
      </c>
      <c r="X755" s="1">
        <f>Table1[[#This Row],[Gross Salary]]-Table1[[#This Row],[Total Deduction]]</f>
        <v>51006.06</v>
      </c>
      <c r="Y755" t="s">
        <v>37</v>
      </c>
      <c r="Z755" t="s">
        <v>95</v>
      </c>
      <c r="AA755" t="s">
        <v>3170</v>
      </c>
      <c r="AB755" t="s">
        <v>3171</v>
      </c>
    </row>
    <row r="756" spans="1:28" x14ac:dyDescent="0.3">
      <c r="A756" t="s">
        <v>3172</v>
      </c>
      <c r="B756" t="s">
        <v>1366</v>
      </c>
      <c r="C756">
        <v>38</v>
      </c>
      <c r="D756" t="s">
        <v>61</v>
      </c>
      <c r="E756" t="s">
        <v>82</v>
      </c>
      <c r="F756" t="s">
        <v>63</v>
      </c>
      <c r="G756" t="s">
        <v>3173</v>
      </c>
      <c r="H756" t="s">
        <v>35</v>
      </c>
      <c r="I756" t="s">
        <v>36</v>
      </c>
      <c r="J756">
        <v>26</v>
      </c>
      <c r="K756">
        <v>23</v>
      </c>
      <c r="L756">
        <f t="shared" si="33"/>
        <v>3</v>
      </c>
      <c r="M756">
        <v>9</v>
      </c>
      <c r="N756">
        <v>39965</v>
      </c>
      <c r="O756" s="1">
        <f t="shared" si="34"/>
        <v>1537.1153846153845</v>
      </c>
      <c r="P756" s="1">
        <f t="shared" si="35"/>
        <v>35353.653846153844</v>
      </c>
      <c r="Q756" s="1">
        <f>Table1[[#This Row],[Earned Basic Salary]]*20%</f>
        <v>7070.7307692307695</v>
      </c>
      <c r="R756" s="1">
        <f>Table1[[#This Row],[Earned Basic Salary]]*10%</f>
        <v>3535.3653846153848</v>
      </c>
      <c r="S756" s="1">
        <f>Table1[[#This Row],[Earned Basic Salary]]*12%</f>
        <v>4242.4384615384615</v>
      </c>
      <c r="T756" s="1">
        <f>200</f>
        <v>200</v>
      </c>
      <c r="U756" s="1">
        <f>Table1[[#This Row],[PF]]+Table1[[#This Row],[Professional Tax]]</f>
        <v>4442.4384615384615</v>
      </c>
      <c r="V756" s="1">
        <f>Table1[[#This Row],[Overtime Hours]]*200</f>
        <v>1800</v>
      </c>
      <c r="W756" s="1">
        <f>Table1[[#This Row],[Earned Basic Salary]]+Table1[[#This Row],[HRA]]+Table1[[#This Row],[DA]]+Table1[[#This Row],[Overtime Pay]]</f>
        <v>47759.749999999993</v>
      </c>
      <c r="X756" s="1">
        <f>Table1[[#This Row],[Gross Salary]]-Table1[[#This Row],[Total Deduction]]</f>
        <v>43317.31153846153</v>
      </c>
      <c r="Y756" t="s">
        <v>37</v>
      </c>
      <c r="Z756" t="s">
        <v>106</v>
      </c>
      <c r="AA756" t="s">
        <v>3174</v>
      </c>
      <c r="AB756" t="s">
        <v>3175</v>
      </c>
    </row>
    <row r="757" spans="1:28" x14ac:dyDescent="0.3">
      <c r="A757" t="s">
        <v>3176</v>
      </c>
      <c r="B757" t="s">
        <v>305</v>
      </c>
      <c r="C757">
        <v>51</v>
      </c>
      <c r="D757" t="s">
        <v>127</v>
      </c>
      <c r="E757" t="s">
        <v>82</v>
      </c>
      <c r="F757" t="s">
        <v>33</v>
      </c>
      <c r="G757" t="s">
        <v>3177</v>
      </c>
      <c r="H757" t="s">
        <v>35</v>
      </c>
      <c r="I757" t="s">
        <v>36</v>
      </c>
      <c r="J757">
        <v>26</v>
      </c>
      <c r="K757">
        <v>25</v>
      </c>
      <c r="L757">
        <f t="shared" si="33"/>
        <v>1</v>
      </c>
      <c r="M757">
        <v>15</v>
      </c>
      <c r="N757">
        <v>57288</v>
      </c>
      <c r="O757" s="1">
        <f t="shared" si="34"/>
        <v>2203.3846153846152</v>
      </c>
      <c r="P757" s="1">
        <f t="shared" si="35"/>
        <v>55084.615384615383</v>
      </c>
      <c r="Q757" s="1">
        <f>Table1[[#This Row],[Earned Basic Salary]]*20%</f>
        <v>11016.923076923078</v>
      </c>
      <c r="R757" s="1">
        <f>Table1[[#This Row],[Earned Basic Salary]]*10%</f>
        <v>5508.461538461539</v>
      </c>
      <c r="S757" s="1">
        <f>Table1[[#This Row],[Earned Basic Salary]]*12%</f>
        <v>6610.1538461538457</v>
      </c>
      <c r="T757" s="1">
        <f>200</f>
        <v>200</v>
      </c>
      <c r="U757" s="1">
        <f>Table1[[#This Row],[PF]]+Table1[[#This Row],[Professional Tax]]</f>
        <v>6810.1538461538457</v>
      </c>
      <c r="V757" s="1">
        <f>Table1[[#This Row],[Overtime Hours]]*200</f>
        <v>3000</v>
      </c>
      <c r="W757" s="1">
        <f>Table1[[#This Row],[Earned Basic Salary]]+Table1[[#This Row],[HRA]]+Table1[[#This Row],[DA]]+Table1[[#This Row],[Overtime Pay]]</f>
        <v>74610</v>
      </c>
      <c r="X757" s="1">
        <f>Table1[[#This Row],[Gross Salary]]-Table1[[#This Row],[Total Deduction]]</f>
        <v>67799.846153846156</v>
      </c>
      <c r="Y757" t="s">
        <v>37</v>
      </c>
      <c r="Z757" t="s">
        <v>48</v>
      </c>
      <c r="AA757" t="s">
        <v>3178</v>
      </c>
      <c r="AB757" t="s">
        <v>3179</v>
      </c>
    </row>
    <row r="758" spans="1:28" x14ac:dyDescent="0.3">
      <c r="A758" t="s">
        <v>3180</v>
      </c>
      <c r="B758" t="s">
        <v>1729</v>
      </c>
      <c r="C758">
        <v>36</v>
      </c>
      <c r="D758" t="s">
        <v>61</v>
      </c>
      <c r="E758" t="s">
        <v>32</v>
      </c>
      <c r="F758" t="s">
        <v>69</v>
      </c>
      <c r="G758" t="s">
        <v>3181</v>
      </c>
      <c r="H758" t="s">
        <v>35</v>
      </c>
      <c r="I758" t="s">
        <v>36</v>
      </c>
      <c r="J758">
        <v>26</v>
      </c>
      <c r="K758">
        <v>25</v>
      </c>
      <c r="L758">
        <f t="shared" si="33"/>
        <v>1</v>
      </c>
      <c r="M758">
        <v>1</v>
      </c>
      <c r="N758">
        <v>51604</v>
      </c>
      <c r="O758" s="1">
        <f t="shared" si="34"/>
        <v>1984.7692307692307</v>
      </c>
      <c r="P758" s="1">
        <f t="shared" si="35"/>
        <v>49619.230769230766</v>
      </c>
      <c r="Q758" s="1">
        <f>Table1[[#This Row],[Earned Basic Salary]]*20%</f>
        <v>9923.8461538461543</v>
      </c>
      <c r="R758" s="1">
        <f>Table1[[#This Row],[Earned Basic Salary]]*10%</f>
        <v>4961.9230769230771</v>
      </c>
      <c r="S758" s="1">
        <f>Table1[[#This Row],[Earned Basic Salary]]*12%</f>
        <v>5954.3076923076915</v>
      </c>
      <c r="T758" s="1">
        <f>200</f>
        <v>200</v>
      </c>
      <c r="U758" s="1">
        <f>Table1[[#This Row],[PF]]+Table1[[#This Row],[Professional Tax]]</f>
        <v>6154.3076923076915</v>
      </c>
      <c r="V758" s="1">
        <f>Table1[[#This Row],[Overtime Hours]]*200</f>
        <v>200</v>
      </c>
      <c r="W758" s="1">
        <f>Table1[[#This Row],[Earned Basic Salary]]+Table1[[#This Row],[HRA]]+Table1[[#This Row],[DA]]+Table1[[#This Row],[Overtime Pay]]</f>
        <v>64705</v>
      </c>
      <c r="X758" s="1">
        <f>Table1[[#This Row],[Gross Salary]]-Table1[[#This Row],[Total Deduction]]</f>
        <v>58550.692307692312</v>
      </c>
      <c r="Y758" t="s">
        <v>37</v>
      </c>
      <c r="Z758" t="s">
        <v>106</v>
      </c>
      <c r="AA758" t="s">
        <v>3182</v>
      </c>
      <c r="AB758" t="s">
        <v>3183</v>
      </c>
    </row>
    <row r="759" spans="1:28" x14ac:dyDescent="0.3">
      <c r="A759" t="s">
        <v>3184</v>
      </c>
      <c r="B759" t="s">
        <v>1412</v>
      </c>
      <c r="C759">
        <v>42</v>
      </c>
      <c r="D759" t="s">
        <v>81</v>
      </c>
      <c r="E759" t="s">
        <v>82</v>
      </c>
      <c r="F759" t="s">
        <v>83</v>
      </c>
      <c r="G759" t="s">
        <v>3185</v>
      </c>
      <c r="H759" t="s">
        <v>35</v>
      </c>
      <c r="I759" t="s">
        <v>36</v>
      </c>
      <c r="J759">
        <v>26</v>
      </c>
      <c r="K759">
        <v>23</v>
      </c>
      <c r="L759">
        <f t="shared" si="33"/>
        <v>3</v>
      </c>
      <c r="M759">
        <v>18</v>
      </c>
      <c r="N759">
        <v>77747</v>
      </c>
      <c r="O759" s="1">
        <f t="shared" si="34"/>
        <v>2990.2692307692309</v>
      </c>
      <c r="P759" s="1">
        <f t="shared" si="35"/>
        <v>68776.192307692312</v>
      </c>
      <c r="Q759" s="1">
        <f>Table1[[#This Row],[Earned Basic Salary]]*20%</f>
        <v>13755.238461538464</v>
      </c>
      <c r="R759" s="1">
        <f>Table1[[#This Row],[Earned Basic Salary]]*10%</f>
        <v>6877.6192307692318</v>
      </c>
      <c r="S759" s="1">
        <f>Table1[[#This Row],[Earned Basic Salary]]*12%</f>
        <v>8253.1430769230774</v>
      </c>
      <c r="T759" s="1">
        <f>200</f>
        <v>200</v>
      </c>
      <c r="U759" s="1">
        <f>Table1[[#This Row],[PF]]+Table1[[#This Row],[Professional Tax]]</f>
        <v>8453.1430769230774</v>
      </c>
      <c r="V759" s="1">
        <f>Table1[[#This Row],[Overtime Hours]]*200</f>
        <v>3600</v>
      </c>
      <c r="W759" s="1">
        <f>Table1[[#This Row],[Earned Basic Salary]]+Table1[[#This Row],[HRA]]+Table1[[#This Row],[DA]]+Table1[[#This Row],[Overtime Pay]]</f>
        <v>93009.05</v>
      </c>
      <c r="X759" s="1">
        <f>Table1[[#This Row],[Gross Salary]]-Table1[[#This Row],[Total Deduction]]</f>
        <v>84555.906923076924</v>
      </c>
      <c r="Y759" t="s">
        <v>37</v>
      </c>
      <c r="Z759" t="s">
        <v>106</v>
      </c>
      <c r="AA759" t="s">
        <v>3186</v>
      </c>
      <c r="AB759" t="s">
        <v>3187</v>
      </c>
    </row>
    <row r="760" spans="1:28" x14ac:dyDescent="0.3">
      <c r="A760" t="s">
        <v>3188</v>
      </c>
      <c r="B760" t="s">
        <v>74</v>
      </c>
      <c r="C760">
        <v>51</v>
      </c>
      <c r="D760" t="s">
        <v>127</v>
      </c>
      <c r="E760" t="s">
        <v>54</v>
      </c>
      <c r="F760" t="s">
        <v>69</v>
      </c>
      <c r="G760" t="s">
        <v>3189</v>
      </c>
      <c r="H760" t="s">
        <v>35</v>
      </c>
      <c r="I760" t="s">
        <v>36</v>
      </c>
      <c r="J760">
        <v>26</v>
      </c>
      <c r="K760">
        <v>24</v>
      </c>
      <c r="L760">
        <f t="shared" si="33"/>
        <v>2</v>
      </c>
      <c r="M760">
        <v>17</v>
      </c>
      <c r="N760">
        <v>27776</v>
      </c>
      <c r="O760" s="1">
        <f t="shared" si="34"/>
        <v>1068.3076923076924</v>
      </c>
      <c r="P760" s="1">
        <f t="shared" si="35"/>
        <v>25639.384615384617</v>
      </c>
      <c r="Q760" s="1">
        <f>Table1[[#This Row],[Earned Basic Salary]]*20%</f>
        <v>5127.876923076924</v>
      </c>
      <c r="R760" s="1">
        <f>Table1[[#This Row],[Earned Basic Salary]]*10%</f>
        <v>2563.938461538462</v>
      </c>
      <c r="S760" s="1">
        <f>Table1[[#This Row],[Earned Basic Salary]]*12%</f>
        <v>3076.7261538461539</v>
      </c>
      <c r="T760" s="1">
        <f>200</f>
        <v>200</v>
      </c>
      <c r="U760" s="1">
        <f>Table1[[#This Row],[PF]]+Table1[[#This Row],[Professional Tax]]</f>
        <v>3276.7261538461539</v>
      </c>
      <c r="V760" s="1">
        <f>Table1[[#This Row],[Overtime Hours]]*200</f>
        <v>3400</v>
      </c>
      <c r="W760" s="1">
        <f>Table1[[#This Row],[Earned Basic Salary]]+Table1[[#This Row],[HRA]]+Table1[[#This Row],[DA]]+Table1[[#This Row],[Overtime Pay]]</f>
        <v>36731.200000000004</v>
      </c>
      <c r="X760" s="1">
        <f>Table1[[#This Row],[Gross Salary]]-Table1[[#This Row],[Total Deduction]]</f>
        <v>33454.473846153851</v>
      </c>
      <c r="Y760" t="s">
        <v>37</v>
      </c>
      <c r="Z760" t="s">
        <v>48</v>
      </c>
      <c r="AA760" t="s">
        <v>3190</v>
      </c>
      <c r="AB760" t="s">
        <v>3191</v>
      </c>
    </row>
    <row r="761" spans="1:28" x14ac:dyDescent="0.3">
      <c r="A761" t="s">
        <v>3192</v>
      </c>
      <c r="B761" t="s">
        <v>290</v>
      </c>
      <c r="C761">
        <v>47</v>
      </c>
      <c r="D761" t="s">
        <v>127</v>
      </c>
      <c r="E761" t="s">
        <v>82</v>
      </c>
      <c r="F761" t="s">
        <v>69</v>
      </c>
      <c r="G761" t="s">
        <v>3193</v>
      </c>
      <c r="H761" t="s">
        <v>35</v>
      </c>
      <c r="I761" t="s">
        <v>36</v>
      </c>
      <c r="J761">
        <v>26</v>
      </c>
      <c r="K761">
        <v>25</v>
      </c>
      <c r="L761">
        <f t="shared" si="33"/>
        <v>1</v>
      </c>
      <c r="M761">
        <v>16</v>
      </c>
      <c r="N761">
        <v>76303</v>
      </c>
      <c r="O761" s="1">
        <f t="shared" si="34"/>
        <v>2934.7307692307691</v>
      </c>
      <c r="P761" s="1">
        <f t="shared" si="35"/>
        <v>73368.26923076922</v>
      </c>
      <c r="Q761" s="1">
        <f>Table1[[#This Row],[Earned Basic Salary]]*20%</f>
        <v>14673.653846153844</v>
      </c>
      <c r="R761" s="1">
        <f>Table1[[#This Row],[Earned Basic Salary]]*10%</f>
        <v>7336.826923076922</v>
      </c>
      <c r="S761" s="1">
        <f>Table1[[#This Row],[Earned Basic Salary]]*12%</f>
        <v>8804.1923076923067</v>
      </c>
      <c r="T761" s="1">
        <f>200</f>
        <v>200</v>
      </c>
      <c r="U761" s="1">
        <f>Table1[[#This Row],[PF]]+Table1[[#This Row],[Professional Tax]]</f>
        <v>9004.1923076923067</v>
      </c>
      <c r="V761" s="1">
        <f>Table1[[#This Row],[Overtime Hours]]*200</f>
        <v>3200</v>
      </c>
      <c r="W761" s="1">
        <f>Table1[[#This Row],[Earned Basic Salary]]+Table1[[#This Row],[HRA]]+Table1[[#This Row],[DA]]+Table1[[#This Row],[Overtime Pay]]</f>
        <v>98578.749999999985</v>
      </c>
      <c r="X761" s="1">
        <f>Table1[[#This Row],[Gross Salary]]-Table1[[#This Row],[Total Deduction]]</f>
        <v>89574.557692307673</v>
      </c>
      <c r="Y761" t="s">
        <v>37</v>
      </c>
      <c r="Z761" t="s">
        <v>95</v>
      </c>
      <c r="AA761" t="s">
        <v>3194</v>
      </c>
      <c r="AB761" t="s">
        <v>3195</v>
      </c>
    </row>
    <row r="762" spans="1:28" x14ac:dyDescent="0.3">
      <c r="A762" t="s">
        <v>3196</v>
      </c>
      <c r="B762" t="s">
        <v>1668</v>
      </c>
      <c r="C762">
        <v>21</v>
      </c>
      <c r="D762" t="s">
        <v>127</v>
      </c>
      <c r="E762" t="s">
        <v>45</v>
      </c>
      <c r="F762" t="s">
        <v>46</v>
      </c>
      <c r="G762" t="s">
        <v>1657</v>
      </c>
      <c r="H762" t="s">
        <v>35</v>
      </c>
      <c r="I762" t="s">
        <v>36</v>
      </c>
      <c r="J762">
        <v>26</v>
      </c>
      <c r="K762">
        <v>25</v>
      </c>
      <c r="L762">
        <f t="shared" si="33"/>
        <v>1</v>
      </c>
      <c r="M762">
        <v>1</v>
      </c>
      <c r="N762">
        <v>68238</v>
      </c>
      <c r="O762" s="1">
        <f t="shared" si="34"/>
        <v>2624.5384615384614</v>
      </c>
      <c r="P762" s="1">
        <f t="shared" si="35"/>
        <v>65613.461538461532</v>
      </c>
      <c r="Q762" s="1">
        <f>Table1[[#This Row],[Earned Basic Salary]]*20%</f>
        <v>13122.692307692307</v>
      </c>
      <c r="R762" s="1">
        <f>Table1[[#This Row],[Earned Basic Salary]]*10%</f>
        <v>6561.3461538461534</v>
      </c>
      <c r="S762" s="1">
        <f>Table1[[#This Row],[Earned Basic Salary]]*12%</f>
        <v>7873.6153846153838</v>
      </c>
      <c r="T762" s="1">
        <f>200</f>
        <v>200</v>
      </c>
      <c r="U762" s="1">
        <f>Table1[[#This Row],[PF]]+Table1[[#This Row],[Professional Tax]]</f>
        <v>8073.6153846153838</v>
      </c>
      <c r="V762" s="1">
        <f>Table1[[#This Row],[Overtime Hours]]*200</f>
        <v>200</v>
      </c>
      <c r="W762" s="1">
        <f>Table1[[#This Row],[Earned Basic Salary]]+Table1[[#This Row],[HRA]]+Table1[[#This Row],[DA]]+Table1[[#This Row],[Overtime Pay]]</f>
        <v>85497.5</v>
      </c>
      <c r="X762" s="1">
        <f>Table1[[#This Row],[Gross Salary]]-Table1[[#This Row],[Total Deduction]]</f>
        <v>77423.88461538461</v>
      </c>
      <c r="Y762" t="s">
        <v>37</v>
      </c>
      <c r="Z762" t="s">
        <v>106</v>
      </c>
      <c r="AA762" t="s">
        <v>3197</v>
      </c>
      <c r="AB762" t="s">
        <v>3198</v>
      </c>
    </row>
    <row r="763" spans="1:28" x14ac:dyDescent="0.3">
      <c r="A763" t="s">
        <v>3199</v>
      </c>
      <c r="B763" t="s">
        <v>1212</v>
      </c>
      <c r="C763">
        <v>25</v>
      </c>
      <c r="D763" t="s">
        <v>127</v>
      </c>
      <c r="E763" t="s">
        <v>62</v>
      </c>
      <c r="F763" t="s">
        <v>83</v>
      </c>
      <c r="G763" t="s">
        <v>3200</v>
      </c>
      <c r="H763" t="s">
        <v>35</v>
      </c>
      <c r="I763" t="s">
        <v>36</v>
      </c>
      <c r="J763">
        <v>26</v>
      </c>
      <c r="K763">
        <v>25</v>
      </c>
      <c r="L763">
        <f t="shared" si="33"/>
        <v>1</v>
      </c>
      <c r="M763">
        <v>2</v>
      </c>
      <c r="N763">
        <v>21203</v>
      </c>
      <c r="O763" s="1">
        <f t="shared" si="34"/>
        <v>815.5</v>
      </c>
      <c r="P763" s="1">
        <f t="shared" si="35"/>
        <v>20387.5</v>
      </c>
      <c r="Q763" s="1">
        <f>Table1[[#This Row],[Earned Basic Salary]]*20%</f>
        <v>4077.5</v>
      </c>
      <c r="R763" s="1">
        <f>Table1[[#This Row],[Earned Basic Salary]]*10%</f>
        <v>2038.75</v>
      </c>
      <c r="S763" s="1">
        <f>Table1[[#This Row],[Earned Basic Salary]]*12%</f>
        <v>2446.5</v>
      </c>
      <c r="T763" s="1">
        <f>200</f>
        <v>200</v>
      </c>
      <c r="U763" s="1">
        <f>Table1[[#This Row],[PF]]+Table1[[#This Row],[Professional Tax]]</f>
        <v>2646.5</v>
      </c>
      <c r="V763" s="1">
        <f>Table1[[#This Row],[Overtime Hours]]*200</f>
        <v>400</v>
      </c>
      <c r="W763" s="1">
        <f>Table1[[#This Row],[Earned Basic Salary]]+Table1[[#This Row],[HRA]]+Table1[[#This Row],[DA]]+Table1[[#This Row],[Overtime Pay]]</f>
        <v>26903.75</v>
      </c>
      <c r="X763" s="1">
        <f>Table1[[#This Row],[Gross Salary]]-Table1[[#This Row],[Total Deduction]]</f>
        <v>24257.25</v>
      </c>
      <c r="Y763" t="s">
        <v>37</v>
      </c>
      <c r="Z763" t="s">
        <v>48</v>
      </c>
      <c r="AA763" t="s">
        <v>3201</v>
      </c>
      <c r="AB763" t="s">
        <v>3202</v>
      </c>
    </row>
    <row r="764" spans="1:28" x14ac:dyDescent="0.3">
      <c r="A764" t="s">
        <v>3203</v>
      </c>
      <c r="B764" t="s">
        <v>675</v>
      </c>
      <c r="C764">
        <v>25</v>
      </c>
      <c r="D764" t="s">
        <v>61</v>
      </c>
      <c r="E764" t="s">
        <v>54</v>
      </c>
      <c r="F764" t="s">
        <v>55</v>
      </c>
      <c r="G764" t="s">
        <v>3204</v>
      </c>
      <c r="H764" t="s">
        <v>35</v>
      </c>
      <c r="I764" t="s">
        <v>36</v>
      </c>
      <c r="J764">
        <v>26</v>
      </c>
      <c r="K764">
        <v>25</v>
      </c>
      <c r="L764">
        <f t="shared" si="33"/>
        <v>1</v>
      </c>
      <c r="M764">
        <v>12</v>
      </c>
      <c r="N764">
        <v>21321</v>
      </c>
      <c r="O764" s="1">
        <f t="shared" si="34"/>
        <v>820.03846153846155</v>
      </c>
      <c r="P764" s="1">
        <f t="shared" si="35"/>
        <v>20500.961538461539</v>
      </c>
      <c r="Q764" s="1">
        <f>Table1[[#This Row],[Earned Basic Salary]]*20%</f>
        <v>4100.1923076923076</v>
      </c>
      <c r="R764" s="1">
        <f>Table1[[#This Row],[Earned Basic Salary]]*10%</f>
        <v>2050.0961538461538</v>
      </c>
      <c r="S764" s="1">
        <f>Table1[[#This Row],[Earned Basic Salary]]*12%</f>
        <v>2460.1153846153848</v>
      </c>
      <c r="T764" s="1">
        <f>200</f>
        <v>200</v>
      </c>
      <c r="U764" s="1">
        <f>Table1[[#This Row],[PF]]+Table1[[#This Row],[Professional Tax]]</f>
        <v>2660.1153846153848</v>
      </c>
      <c r="V764" s="1">
        <f>Table1[[#This Row],[Overtime Hours]]*200</f>
        <v>2400</v>
      </c>
      <c r="W764" s="1">
        <f>Table1[[#This Row],[Earned Basic Salary]]+Table1[[#This Row],[HRA]]+Table1[[#This Row],[DA]]+Table1[[#This Row],[Overtime Pay]]</f>
        <v>29051.25</v>
      </c>
      <c r="X764" s="1">
        <f>Table1[[#This Row],[Gross Salary]]-Table1[[#This Row],[Total Deduction]]</f>
        <v>26391.134615384617</v>
      </c>
      <c r="Y764" t="s">
        <v>37</v>
      </c>
      <c r="Z764" t="s">
        <v>48</v>
      </c>
      <c r="AA764" t="s">
        <v>3205</v>
      </c>
      <c r="AB764" t="s">
        <v>3206</v>
      </c>
    </row>
    <row r="765" spans="1:28" x14ac:dyDescent="0.3">
      <c r="A765" t="s">
        <v>3207</v>
      </c>
      <c r="B765" t="s">
        <v>490</v>
      </c>
      <c r="C765">
        <v>46</v>
      </c>
      <c r="D765" t="s">
        <v>127</v>
      </c>
      <c r="E765" t="s">
        <v>32</v>
      </c>
      <c r="F765" t="s">
        <v>89</v>
      </c>
      <c r="G765" t="s">
        <v>3208</v>
      </c>
      <c r="H765" t="s">
        <v>35</v>
      </c>
      <c r="I765" t="s">
        <v>36</v>
      </c>
      <c r="J765">
        <v>26</v>
      </c>
      <c r="K765">
        <v>26</v>
      </c>
      <c r="L765">
        <f t="shared" si="33"/>
        <v>0</v>
      </c>
      <c r="M765">
        <v>2</v>
      </c>
      <c r="N765">
        <v>47964</v>
      </c>
      <c r="O765" s="1">
        <f t="shared" si="34"/>
        <v>1844.7692307692307</v>
      </c>
      <c r="P765" s="1">
        <f t="shared" si="35"/>
        <v>47964</v>
      </c>
      <c r="Q765" s="1">
        <f>Table1[[#This Row],[Earned Basic Salary]]*20%</f>
        <v>9592.8000000000011</v>
      </c>
      <c r="R765" s="1">
        <f>Table1[[#This Row],[Earned Basic Salary]]*10%</f>
        <v>4796.4000000000005</v>
      </c>
      <c r="S765" s="1">
        <f>Table1[[#This Row],[Earned Basic Salary]]*12%</f>
        <v>5755.6799999999994</v>
      </c>
      <c r="T765" s="1">
        <f>200</f>
        <v>200</v>
      </c>
      <c r="U765" s="1">
        <f>Table1[[#This Row],[PF]]+Table1[[#This Row],[Professional Tax]]</f>
        <v>5955.6799999999994</v>
      </c>
      <c r="V765" s="1">
        <f>Table1[[#This Row],[Overtime Hours]]*200</f>
        <v>400</v>
      </c>
      <c r="W765" s="1">
        <f>Table1[[#This Row],[Earned Basic Salary]]+Table1[[#This Row],[HRA]]+Table1[[#This Row],[DA]]+Table1[[#This Row],[Overtime Pay]]</f>
        <v>62753.200000000004</v>
      </c>
      <c r="X765" s="1">
        <f>Table1[[#This Row],[Gross Salary]]-Table1[[#This Row],[Total Deduction]]</f>
        <v>56797.520000000004</v>
      </c>
      <c r="Y765" t="s">
        <v>37</v>
      </c>
      <c r="Z765" t="s">
        <v>95</v>
      </c>
      <c r="AA765" t="s">
        <v>3209</v>
      </c>
      <c r="AB765" t="s">
        <v>3210</v>
      </c>
    </row>
    <row r="766" spans="1:28" x14ac:dyDescent="0.3">
      <c r="A766" t="s">
        <v>3211</v>
      </c>
      <c r="B766" t="s">
        <v>584</v>
      </c>
      <c r="C766">
        <v>34</v>
      </c>
      <c r="D766" t="s">
        <v>31</v>
      </c>
      <c r="E766" t="s">
        <v>121</v>
      </c>
      <c r="F766" t="s">
        <v>55</v>
      </c>
      <c r="G766" t="s">
        <v>2184</v>
      </c>
      <c r="H766" t="s">
        <v>35</v>
      </c>
      <c r="I766" t="s">
        <v>36</v>
      </c>
      <c r="J766">
        <v>26</v>
      </c>
      <c r="K766">
        <v>24</v>
      </c>
      <c r="L766">
        <f t="shared" si="33"/>
        <v>2</v>
      </c>
      <c r="M766">
        <v>11</v>
      </c>
      <c r="N766">
        <v>26504</v>
      </c>
      <c r="O766" s="1">
        <f t="shared" si="34"/>
        <v>1019.3846153846154</v>
      </c>
      <c r="P766" s="1">
        <f t="shared" si="35"/>
        <v>24465.23076923077</v>
      </c>
      <c r="Q766" s="1">
        <f>Table1[[#This Row],[Earned Basic Salary]]*20%</f>
        <v>4893.0461538461541</v>
      </c>
      <c r="R766" s="1">
        <f>Table1[[#This Row],[Earned Basic Salary]]*10%</f>
        <v>2446.523076923077</v>
      </c>
      <c r="S766" s="1">
        <f>Table1[[#This Row],[Earned Basic Salary]]*12%</f>
        <v>2935.8276923076924</v>
      </c>
      <c r="T766" s="1">
        <f>200</f>
        <v>200</v>
      </c>
      <c r="U766" s="1">
        <f>Table1[[#This Row],[PF]]+Table1[[#This Row],[Professional Tax]]</f>
        <v>3135.8276923076924</v>
      </c>
      <c r="V766" s="1">
        <f>Table1[[#This Row],[Overtime Hours]]*200</f>
        <v>2200</v>
      </c>
      <c r="W766" s="1">
        <f>Table1[[#This Row],[Earned Basic Salary]]+Table1[[#This Row],[HRA]]+Table1[[#This Row],[DA]]+Table1[[#This Row],[Overtime Pay]]</f>
        <v>34004.800000000003</v>
      </c>
      <c r="X766" s="1">
        <f>Table1[[#This Row],[Gross Salary]]-Table1[[#This Row],[Total Deduction]]</f>
        <v>30868.972307692311</v>
      </c>
      <c r="Y766" t="s">
        <v>37</v>
      </c>
      <c r="Z766" t="s">
        <v>38</v>
      </c>
      <c r="AA766" t="s">
        <v>3212</v>
      </c>
      <c r="AB766" t="s">
        <v>3213</v>
      </c>
    </row>
    <row r="767" spans="1:28" x14ac:dyDescent="0.3">
      <c r="A767" t="s">
        <v>3214</v>
      </c>
      <c r="B767" t="s">
        <v>1366</v>
      </c>
      <c r="C767">
        <v>44</v>
      </c>
      <c r="D767" t="s">
        <v>81</v>
      </c>
      <c r="E767" t="s">
        <v>54</v>
      </c>
      <c r="F767" t="s">
        <v>83</v>
      </c>
      <c r="G767" t="s">
        <v>90</v>
      </c>
      <c r="H767" t="s">
        <v>35</v>
      </c>
      <c r="I767" t="s">
        <v>36</v>
      </c>
      <c r="J767">
        <v>26</v>
      </c>
      <c r="K767">
        <v>22</v>
      </c>
      <c r="L767">
        <f t="shared" si="33"/>
        <v>4</v>
      </c>
      <c r="M767">
        <v>3</v>
      </c>
      <c r="N767">
        <v>58764</v>
      </c>
      <c r="O767" s="1">
        <f t="shared" si="34"/>
        <v>2260.1538461538462</v>
      </c>
      <c r="P767" s="1">
        <f t="shared" si="35"/>
        <v>49723.384615384617</v>
      </c>
      <c r="Q767" s="1">
        <f>Table1[[#This Row],[Earned Basic Salary]]*20%</f>
        <v>9944.6769230769241</v>
      </c>
      <c r="R767" s="1">
        <f>Table1[[#This Row],[Earned Basic Salary]]*10%</f>
        <v>4972.3384615384621</v>
      </c>
      <c r="S767" s="1">
        <f>Table1[[#This Row],[Earned Basic Salary]]*12%</f>
        <v>5966.8061538461534</v>
      </c>
      <c r="T767" s="1">
        <f>200</f>
        <v>200</v>
      </c>
      <c r="U767" s="1">
        <f>Table1[[#This Row],[PF]]+Table1[[#This Row],[Professional Tax]]</f>
        <v>6166.8061538461534</v>
      </c>
      <c r="V767" s="1">
        <f>Table1[[#This Row],[Overtime Hours]]*200</f>
        <v>600</v>
      </c>
      <c r="W767" s="1">
        <f>Table1[[#This Row],[Earned Basic Salary]]+Table1[[#This Row],[HRA]]+Table1[[#This Row],[DA]]+Table1[[#This Row],[Overtime Pay]]</f>
        <v>65240.4</v>
      </c>
      <c r="X767" s="1">
        <f>Table1[[#This Row],[Gross Salary]]-Table1[[#This Row],[Total Deduction]]</f>
        <v>59073.593846153846</v>
      </c>
      <c r="Y767" t="s">
        <v>37</v>
      </c>
      <c r="Z767" t="s">
        <v>48</v>
      </c>
      <c r="AA767" t="s">
        <v>3215</v>
      </c>
      <c r="AB767" t="s">
        <v>3216</v>
      </c>
    </row>
    <row r="768" spans="1:28" x14ac:dyDescent="0.3">
      <c r="A768" t="s">
        <v>3217</v>
      </c>
      <c r="B768" t="s">
        <v>158</v>
      </c>
      <c r="C768">
        <v>34</v>
      </c>
      <c r="D768" t="s">
        <v>133</v>
      </c>
      <c r="E768" t="s">
        <v>54</v>
      </c>
      <c r="F768" t="s">
        <v>83</v>
      </c>
      <c r="G768" t="s">
        <v>3218</v>
      </c>
      <c r="H768" t="s">
        <v>35</v>
      </c>
      <c r="I768" t="s">
        <v>36</v>
      </c>
      <c r="J768">
        <v>26</v>
      </c>
      <c r="K768">
        <v>22</v>
      </c>
      <c r="L768">
        <f t="shared" si="33"/>
        <v>4</v>
      </c>
      <c r="M768">
        <v>9</v>
      </c>
      <c r="N768">
        <v>52297</v>
      </c>
      <c r="O768" s="1">
        <f t="shared" si="34"/>
        <v>2011.4230769230769</v>
      </c>
      <c r="P768" s="1">
        <f t="shared" si="35"/>
        <v>44251.307692307695</v>
      </c>
      <c r="Q768" s="1">
        <f>Table1[[#This Row],[Earned Basic Salary]]*20%</f>
        <v>8850.2615384615401</v>
      </c>
      <c r="R768" s="1">
        <f>Table1[[#This Row],[Earned Basic Salary]]*10%</f>
        <v>4425.1307692307701</v>
      </c>
      <c r="S768" s="1">
        <f>Table1[[#This Row],[Earned Basic Salary]]*12%</f>
        <v>5310.1569230769228</v>
      </c>
      <c r="T768" s="1">
        <f>200</f>
        <v>200</v>
      </c>
      <c r="U768" s="1">
        <f>Table1[[#This Row],[PF]]+Table1[[#This Row],[Professional Tax]]</f>
        <v>5510.1569230769228</v>
      </c>
      <c r="V768" s="1">
        <f>Table1[[#This Row],[Overtime Hours]]*200</f>
        <v>1800</v>
      </c>
      <c r="W768" s="1">
        <f>Table1[[#This Row],[Earned Basic Salary]]+Table1[[#This Row],[HRA]]+Table1[[#This Row],[DA]]+Table1[[#This Row],[Overtime Pay]]</f>
        <v>59326.700000000004</v>
      </c>
      <c r="X768" s="1">
        <f>Table1[[#This Row],[Gross Salary]]-Table1[[#This Row],[Total Deduction]]</f>
        <v>53816.543076923081</v>
      </c>
      <c r="Y768" t="s">
        <v>37</v>
      </c>
      <c r="Z768" t="s">
        <v>106</v>
      </c>
      <c r="AA768" t="s">
        <v>3219</v>
      </c>
      <c r="AB768" t="s">
        <v>3220</v>
      </c>
    </row>
    <row r="769" spans="1:28" x14ac:dyDescent="0.3">
      <c r="A769" t="s">
        <v>3221</v>
      </c>
      <c r="B769" t="s">
        <v>2551</v>
      </c>
      <c r="C769">
        <v>28</v>
      </c>
      <c r="D769" t="s">
        <v>53</v>
      </c>
      <c r="E769" t="s">
        <v>54</v>
      </c>
      <c r="F769" t="s">
        <v>46</v>
      </c>
      <c r="G769" t="s">
        <v>496</v>
      </c>
      <c r="H769" t="s">
        <v>35</v>
      </c>
      <c r="I769" t="s">
        <v>36</v>
      </c>
      <c r="J769">
        <v>26</v>
      </c>
      <c r="K769">
        <v>25</v>
      </c>
      <c r="L769">
        <f t="shared" si="33"/>
        <v>1</v>
      </c>
      <c r="M769">
        <v>20</v>
      </c>
      <c r="N769">
        <v>62612</v>
      </c>
      <c r="O769" s="1">
        <f t="shared" si="34"/>
        <v>2408.1538461538462</v>
      </c>
      <c r="P769" s="1">
        <f t="shared" si="35"/>
        <v>60203.846153846156</v>
      </c>
      <c r="Q769" s="1">
        <f>Table1[[#This Row],[Earned Basic Salary]]*20%</f>
        <v>12040.769230769232</v>
      </c>
      <c r="R769" s="1">
        <f>Table1[[#This Row],[Earned Basic Salary]]*10%</f>
        <v>6020.3846153846162</v>
      </c>
      <c r="S769" s="1">
        <f>Table1[[#This Row],[Earned Basic Salary]]*12%</f>
        <v>7224.4615384615381</v>
      </c>
      <c r="T769" s="1">
        <f>200</f>
        <v>200</v>
      </c>
      <c r="U769" s="1">
        <f>Table1[[#This Row],[PF]]+Table1[[#This Row],[Professional Tax]]</f>
        <v>7424.4615384615381</v>
      </c>
      <c r="V769" s="1">
        <f>Table1[[#This Row],[Overtime Hours]]*200</f>
        <v>4000</v>
      </c>
      <c r="W769" s="1">
        <f>Table1[[#This Row],[Earned Basic Salary]]+Table1[[#This Row],[HRA]]+Table1[[#This Row],[DA]]+Table1[[#This Row],[Overtime Pay]]</f>
        <v>82265</v>
      </c>
      <c r="X769" s="1">
        <f>Table1[[#This Row],[Gross Salary]]-Table1[[#This Row],[Total Deduction]]</f>
        <v>74840.538461538468</v>
      </c>
      <c r="Y769" t="s">
        <v>37</v>
      </c>
      <c r="Z769" t="s">
        <v>38</v>
      </c>
      <c r="AA769" t="s">
        <v>3222</v>
      </c>
      <c r="AB769" t="s">
        <v>3223</v>
      </c>
    </row>
    <row r="770" spans="1:28" x14ac:dyDescent="0.3">
      <c r="A770" t="s">
        <v>3224</v>
      </c>
      <c r="B770" t="s">
        <v>280</v>
      </c>
      <c r="C770">
        <v>33</v>
      </c>
      <c r="D770" t="s">
        <v>53</v>
      </c>
      <c r="E770" t="s">
        <v>62</v>
      </c>
      <c r="F770" t="s">
        <v>69</v>
      </c>
      <c r="G770" t="s">
        <v>3225</v>
      </c>
      <c r="H770" t="s">
        <v>35</v>
      </c>
      <c r="I770" t="s">
        <v>36</v>
      </c>
      <c r="J770">
        <v>26</v>
      </c>
      <c r="K770">
        <v>22</v>
      </c>
      <c r="L770">
        <f t="shared" si="33"/>
        <v>4</v>
      </c>
      <c r="M770">
        <v>5</v>
      </c>
      <c r="N770">
        <v>78001</v>
      </c>
      <c r="O770" s="1">
        <f t="shared" si="34"/>
        <v>3000.0384615384614</v>
      </c>
      <c r="P770" s="1">
        <f t="shared" si="35"/>
        <v>66000.846153846156</v>
      </c>
      <c r="Q770" s="1">
        <f>Table1[[#This Row],[Earned Basic Salary]]*20%</f>
        <v>13200.169230769232</v>
      </c>
      <c r="R770" s="1">
        <f>Table1[[#This Row],[Earned Basic Salary]]*10%</f>
        <v>6600.084615384616</v>
      </c>
      <c r="S770" s="1">
        <f>Table1[[#This Row],[Earned Basic Salary]]*12%</f>
        <v>7920.1015384615384</v>
      </c>
      <c r="T770" s="1">
        <f>200</f>
        <v>200</v>
      </c>
      <c r="U770" s="1">
        <f>Table1[[#This Row],[PF]]+Table1[[#This Row],[Professional Tax]]</f>
        <v>8120.1015384615384</v>
      </c>
      <c r="V770" s="1">
        <f>Table1[[#This Row],[Overtime Hours]]*200</f>
        <v>1000</v>
      </c>
      <c r="W770" s="1">
        <f>Table1[[#This Row],[Earned Basic Salary]]+Table1[[#This Row],[HRA]]+Table1[[#This Row],[DA]]+Table1[[#This Row],[Overtime Pay]]</f>
        <v>86801.1</v>
      </c>
      <c r="X770" s="1">
        <f>Table1[[#This Row],[Gross Salary]]-Table1[[#This Row],[Total Deduction]]</f>
        <v>78680.99846153846</v>
      </c>
      <c r="Y770" t="s">
        <v>37</v>
      </c>
      <c r="Z770" t="s">
        <v>106</v>
      </c>
      <c r="AA770" t="s">
        <v>3226</v>
      </c>
      <c r="AB770" t="s">
        <v>3227</v>
      </c>
    </row>
    <row r="771" spans="1:28" x14ac:dyDescent="0.3">
      <c r="A771" t="s">
        <v>3228</v>
      </c>
      <c r="B771" t="s">
        <v>3229</v>
      </c>
      <c r="C771">
        <v>30</v>
      </c>
      <c r="D771" t="s">
        <v>81</v>
      </c>
      <c r="E771" t="s">
        <v>32</v>
      </c>
      <c r="F771" t="s">
        <v>46</v>
      </c>
      <c r="G771" t="s">
        <v>3230</v>
      </c>
      <c r="H771" t="s">
        <v>35</v>
      </c>
      <c r="I771" t="s">
        <v>36</v>
      </c>
      <c r="J771">
        <v>26</v>
      </c>
      <c r="K771">
        <v>24</v>
      </c>
      <c r="L771">
        <f t="shared" ref="L771:L834" si="36">J771-K771</f>
        <v>2</v>
      </c>
      <c r="M771">
        <v>7</v>
      </c>
      <c r="N771">
        <v>74148</v>
      </c>
      <c r="O771" s="1">
        <f t="shared" ref="O771:O834" si="37">N771/J771</f>
        <v>2851.8461538461538</v>
      </c>
      <c r="P771" s="1">
        <f t="shared" ref="P771:P834" si="38">O771*K771</f>
        <v>68444.307692307688</v>
      </c>
      <c r="Q771" s="1">
        <f>Table1[[#This Row],[Earned Basic Salary]]*20%</f>
        <v>13688.861538461539</v>
      </c>
      <c r="R771" s="1">
        <f>Table1[[#This Row],[Earned Basic Salary]]*10%</f>
        <v>6844.4307692307693</v>
      </c>
      <c r="S771" s="1">
        <f>Table1[[#This Row],[Earned Basic Salary]]*12%</f>
        <v>8213.3169230769217</v>
      </c>
      <c r="T771" s="1">
        <f>200</f>
        <v>200</v>
      </c>
      <c r="U771" s="1">
        <f>Table1[[#This Row],[PF]]+Table1[[#This Row],[Professional Tax]]</f>
        <v>8413.3169230769217</v>
      </c>
      <c r="V771" s="1">
        <f>Table1[[#This Row],[Overtime Hours]]*200</f>
        <v>1400</v>
      </c>
      <c r="W771" s="1">
        <f>Table1[[#This Row],[Earned Basic Salary]]+Table1[[#This Row],[HRA]]+Table1[[#This Row],[DA]]+Table1[[#This Row],[Overtime Pay]]</f>
        <v>90377.599999999991</v>
      </c>
      <c r="X771" s="1">
        <f>Table1[[#This Row],[Gross Salary]]-Table1[[#This Row],[Total Deduction]]</f>
        <v>81964.283076923064</v>
      </c>
      <c r="Y771" t="s">
        <v>37</v>
      </c>
      <c r="Z771" t="s">
        <v>38</v>
      </c>
      <c r="AA771" t="s">
        <v>3231</v>
      </c>
      <c r="AB771" t="s">
        <v>3232</v>
      </c>
    </row>
    <row r="772" spans="1:28" x14ac:dyDescent="0.3">
      <c r="A772" t="s">
        <v>3233</v>
      </c>
      <c r="B772" t="s">
        <v>675</v>
      </c>
      <c r="C772">
        <v>52</v>
      </c>
      <c r="D772" t="s">
        <v>127</v>
      </c>
      <c r="E772" t="s">
        <v>54</v>
      </c>
      <c r="F772" t="s">
        <v>89</v>
      </c>
      <c r="G772" t="s">
        <v>3234</v>
      </c>
      <c r="H772" t="s">
        <v>35</v>
      </c>
      <c r="I772" t="s">
        <v>36</v>
      </c>
      <c r="J772">
        <v>26</v>
      </c>
      <c r="K772">
        <v>22</v>
      </c>
      <c r="L772">
        <f t="shared" si="36"/>
        <v>4</v>
      </c>
      <c r="M772">
        <v>3</v>
      </c>
      <c r="N772">
        <v>32529</v>
      </c>
      <c r="O772" s="1">
        <f t="shared" si="37"/>
        <v>1251.1153846153845</v>
      </c>
      <c r="P772" s="1">
        <f t="shared" si="38"/>
        <v>27524.538461538461</v>
      </c>
      <c r="Q772" s="1">
        <f>Table1[[#This Row],[Earned Basic Salary]]*20%</f>
        <v>5504.9076923076927</v>
      </c>
      <c r="R772" s="1">
        <f>Table1[[#This Row],[Earned Basic Salary]]*10%</f>
        <v>2752.4538461538464</v>
      </c>
      <c r="S772" s="1">
        <f>Table1[[#This Row],[Earned Basic Salary]]*12%</f>
        <v>3302.9446153846152</v>
      </c>
      <c r="T772" s="1">
        <f>200</f>
        <v>200</v>
      </c>
      <c r="U772" s="1">
        <f>Table1[[#This Row],[PF]]+Table1[[#This Row],[Professional Tax]]</f>
        <v>3502.9446153846152</v>
      </c>
      <c r="V772" s="1">
        <f>Table1[[#This Row],[Overtime Hours]]*200</f>
        <v>600</v>
      </c>
      <c r="W772" s="1">
        <f>Table1[[#This Row],[Earned Basic Salary]]+Table1[[#This Row],[HRA]]+Table1[[#This Row],[DA]]+Table1[[#This Row],[Overtime Pay]]</f>
        <v>36381.9</v>
      </c>
      <c r="X772" s="1">
        <f>Table1[[#This Row],[Gross Salary]]-Table1[[#This Row],[Total Deduction]]</f>
        <v>32878.955384615387</v>
      </c>
      <c r="Y772" t="s">
        <v>37</v>
      </c>
      <c r="Z772" t="s">
        <v>106</v>
      </c>
      <c r="AA772" t="s">
        <v>3235</v>
      </c>
      <c r="AB772" t="s">
        <v>3236</v>
      </c>
    </row>
    <row r="773" spans="1:28" x14ac:dyDescent="0.3">
      <c r="A773" t="s">
        <v>3237</v>
      </c>
      <c r="B773" t="s">
        <v>1058</v>
      </c>
      <c r="C773">
        <v>46</v>
      </c>
      <c r="D773" t="s">
        <v>53</v>
      </c>
      <c r="E773" t="s">
        <v>32</v>
      </c>
      <c r="F773" t="s">
        <v>63</v>
      </c>
      <c r="G773" t="s">
        <v>3238</v>
      </c>
      <c r="H773" t="s">
        <v>35</v>
      </c>
      <c r="I773" t="s">
        <v>36</v>
      </c>
      <c r="J773">
        <v>26</v>
      </c>
      <c r="K773">
        <v>26</v>
      </c>
      <c r="L773">
        <f t="shared" si="36"/>
        <v>0</v>
      </c>
      <c r="M773">
        <v>17</v>
      </c>
      <c r="N773">
        <v>69388</v>
      </c>
      <c r="O773" s="1">
        <f t="shared" si="37"/>
        <v>2668.7692307692309</v>
      </c>
      <c r="P773" s="1">
        <f t="shared" si="38"/>
        <v>69388</v>
      </c>
      <c r="Q773" s="1">
        <f>Table1[[#This Row],[Earned Basic Salary]]*20%</f>
        <v>13877.6</v>
      </c>
      <c r="R773" s="1">
        <f>Table1[[#This Row],[Earned Basic Salary]]*10%</f>
        <v>6938.8</v>
      </c>
      <c r="S773" s="1">
        <f>Table1[[#This Row],[Earned Basic Salary]]*12%</f>
        <v>8326.56</v>
      </c>
      <c r="T773" s="1">
        <f>200</f>
        <v>200</v>
      </c>
      <c r="U773" s="1">
        <f>Table1[[#This Row],[PF]]+Table1[[#This Row],[Professional Tax]]</f>
        <v>8526.56</v>
      </c>
      <c r="V773" s="1">
        <f>Table1[[#This Row],[Overtime Hours]]*200</f>
        <v>3400</v>
      </c>
      <c r="W773" s="1">
        <f>Table1[[#This Row],[Earned Basic Salary]]+Table1[[#This Row],[HRA]]+Table1[[#This Row],[DA]]+Table1[[#This Row],[Overtime Pay]]</f>
        <v>93604.400000000009</v>
      </c>
      <c r="X773" s="1">
        <f>Table1[[#This Row],[Gross Salary]]-Table1[[#This Row],[Total Deduction]]</f>
        <v>85077.840000000011</v>
      </c>
      <c r="Y773" t="s">
        <v>37</v>
      </c>
      <c r="Z773" t="s">
        <v>106</v>
      </c>
      <c r="AA773" t="s">
        <v>3239</v>
      </c>
      <c r="AB773" t="s">
        <v>3240</v>
      </c>
    </row>
    <row r="774" spans="1:28" x14ac:dyDescent="0.3">
      <c r="A774" t="s">
        <v>3241</v>
      </c>
      <c r="B774" t="s">
        <v>173</v>
      </c>
      <c r="C774">
        <v>48</v>
      </c>
      <c r="D774" t="s">
        <v>133</v>
      </c>
      <c r="E774" t="s">
        <v>32</v>
      </c>
      <c r="F774" t="s">
        <v>55</v>
      </c>
      <c r="G774" t="s">
        <v>3242</v>
      </c>
      <c r="H774" t="s">
        <v>35</v>
      </c>
      <c r="I774" t="s">
        <v>36</v>
      </c>
      <c r="J774">
        <v>26</v>
      </c>
      <c r="K774">
        <v>21</v>
      </c>
      <c r="L774">
        <f t="shared" si="36"/>
        <v>5</v>
      </c>
      <c r="M774">
        <v>19</v>
      </c>
      <c r="N774">
        <v>74860</v>
      </c>
      <c r="O774" s="1">
        <f t="shared" si="37"/>
        <v>2879.2307692307691</v>
      </c>
      <c r="P774" s="1">
        <f t="shared" si="38"/>
        <v>60463.846153846149</v>
      </c>
      <c r="Q774" s="1">
        <f>Table1[[#This Row],[Earned Basic Salary]]*20%</f>
        <v>12092.76923076923</v>
      </c>
      <c r="R774" s="1">
        <f>Table1[[#This Row],[Earned Basic Salary]]*10%</f>
        <v>6046.3846153846152</v>
      </c>
      <c r="S774" s="1">
        <f>Table1[[#This Row],[Earned Basic Salary]]*12%</f>
        <v>7255.6615384615379</v>
      </c>
      <c r="T774" s="1">
        <f>200</f>
        <v>200</v>
      </c>
      <c r="U774" s="1">
        <f>Table1[[#This Row],[PF]]+Table1[[#This Row],[Professional Tax]]</f>
        <v>7455.6615384615379</v>
      </c>
      <c r="V774" s="1">
        <f>Table1[[#This Row],[Overtime Hours]]*200</f>
        <v>3800</v>
      </c>
      <c r="W774" s="1">
        <f>Table1[[#This Row],[Earned Basic Salary]]+Table1[[#This Row],[HRA]]+Table1[[#This Row],[DA]]+Table1[[#This Row],[Overtime Pay]]</f>
        <v>82402.999999999985</v>
      </c>
      <c r="X774" s="1">
        <f>Table1[[#This Row],[Gross Salary]]-Table1[[#This Row],[Total Deduction]]</f>
        <v>74947.338461538442</v>
      </c>
      <c r="Y774" t="s">
        <v>37</v>
      </c>
      <c r="Z774" t="s">
        <v>106</v>
      </c>
      <c r="AA774" t="s">
        <v>3243</v>
      </c>
      <c r="AB774" t="s">
        <v>3244</v>
      </c>
    </row>
    <row r="775" spans="1:28" x14ac:dyDescent="0.3">
      <c r="A775" t="s">
        <v>3245</v>
      </c>
      <c r="B775" t="s">
        <v>1016</v>
      </c>
      <c r="C775">
        <v>44</v>
      </c>
      <c r="D775" t="s">
        <v>61</v>
      </c>
      <c r="E775" t="s">
        <v>45</v>
      </c>
      <c r="F775" t="s">
        <v>33</v>
      </c>
      <c r="G775" t="s">
        <v>2742</v>
      </c>
      <c r="H775" t="s">
        <v>35</v>
      </c>
      <c r="I775" t="s">
        <v>36</v>
      </c>
      <c r="J775">
        <v>26</v>
      </c>
      <c r="K775">
        <v>25</v>
      </c>
      <c r="L775">
        <f t="shared" si="36"/>
        <v>1</v>
      </c>
      <c r="M775">
        <v>3</v>
      </c>
      <c r="N775">
        <v>33726</v>
      </c>
      <c r="O775" s="1">
        <f t="shared" si="37"/>
        <v>1297.1538461538462</v>
      </c>
      <c r="P775" s="1">
        <f t="shared" si="38"/>
        <v>32428.846153846156</v>
      </c>
      <c r="Q775" s="1">
        <f>Table1[[#This Row],[Earned Basic Salary]]*20%</f>
        <v>6485.7692307692314</v>
      </c>
      <c r="R775" s="1">
        <f>Table1[[#This Row],[Earned Basic Salary]]*10%</f>
        <v>3242.8846153846157</v>
      </c>
      <c r="S775" s="1">
        <f>Table1[[#This Row],[Earned Basic Salary]]*12%</f>
        <v>3891.4615384615386</v>
      </c>
      <c r="T775" s="1">
        <f>200</f>
        <v>200</v>
      </c>
      <c r="U775" s="1">
        <f>Table1[[#This Row],[PF]]+Table1[[#This Row],[Professional Tax]]</f>
        <v>4091.4615384615386</v>
      </c>
      <c r="V775" s="1">
        <f>Table1[[#This Row],[Overtime Hours]]*200</f>
        <v>600</v>
      </c>
      <c r="W775" s="1">
        <f>Table1[[#This Row],[Earned Basic Salary]]+Table1[[#This Row],[HRA]]+Table1[[#This Row],[DA]]+Table1[[#This Row],[Overtime Pay]]</f>
        <v>42757.500000000007</v>
      </c>
      <c r="X775" s="1">
        <f>Table1[[#This Row],[Gross Salary]]-Table1[[#This Row],[Total Deduction]]</f>
        <v>38666.038461538468</v>
      </c>
      <c r="Y775" t="s">
        <v>37</v>
      </c>
      <c r="Z775" t="s">
        <v>95</v>
      </c>
      <c r="AA775" t="s">
        <v>3246</v>
      </c>
      <c r="AB775" t="s">
        <v>3247</v>
      </c>
    </row>
    <row r="776" spans="1:28" x14ac:dyDescent="0.3">
      <c r="A776" t="s">
        <v>3248</v>
      </c>
      <c r="B776" t="s">
        <v>2324</v>
      </c>
      <c r="C776">
        <v>38</v>
      </c>
      <c r="D776" t="s">
        <v>133</v>
      </c>
      <c r="E776" t="s">
        <v>32</v>
      </c>
      <c r="F776" t="s">
        <v>83</v>
      </c>
      <c r="G776" t="s">
        <v>3249</v>
      </c>
      <c r="H776" t="s">
        <v>35</v>
      </c>
      <c r="I776" t="s">
        <v>36</v>
      </c>
      <c r="J776">
        <v>26</v>
      </c>
      <c r="K776">
        <v>25</v>
      </c>
      <c r="L776">
        <f t="shared" si="36"/>
        <v>1</v>
      </c>
      <c r="M776">
        <v>12</v>
      </c>
      <c r="N776">
        <v>73187</v>
      </c>
      <c r="O776" s="1">
        <f t="shared" si="37"/>
        <v>2814.8846153846152</v>
      </c>
      <c r="P776" s="1">
        <f t="shared" si="38"/>
        <v>70372.115384615376</v>
      </c>
      <c r="Q776" s="1">
        <f>Table1[[#This Row],[Earned Basic Salary]]*20%</f>
        <v>14074.423076923076</v>
      </c>
      <c r="R776" s="1">
        <f>Table1[[#This Row],[Earned Basic Salary]]*10%</f>
        <v>7037.2115384615381</v>
      </c>
      <c r="S776" s="1">
        <f>Table1[[#This Row],[Earned Basic Salary]]*12%</f>
        <v>8444.6538461538439</v>
      </c>
      <c r="T776" s="1">
        <f>200</f>
        <v>200</v>
      </c>
      <c r="U776" s="1">
        <f>Table1[[#This Row],[PF]]+Table1[[#This Row],[Professional Tax]]</f>
        <v>8644.6538461538439</v>
      </c>
      <c r="V776" s="1">
        <f>Table1[[#This Row],[Overtime Hours]]*200</f>
        <v>2400</v>
      </c>
      <c r="W776" s="1">
        <f>Table1[[#This Row],[Earned Basic Salary]]+Table1[[#This Row],[HRA]]+Table1[[#This Row],[DA]]+Table1[[#This Row],[Overtime Pay]]</f>
        <v>93883.749999999985</v>
      </c>
      <c r="X776" s="1">
        <f>Table1[[#This Row],[Gross Salary]]-Table1[[#This Row],[Total Deduction]]</f>
        <v>85239.096153846142</v>
      </c>
      <c r="Y776" t="s">
        <v>37</v>
      </c>
      <c r="Z776" t="s">
        <v>95</v>
      </c>
      <c r="AA776" t="s">
        <v>3250</v>
      </c>
      <c r="AB776" t="s">
        <v>3251</v>
      </c>
    </row>
    <row r="777" spans="1:28" x14ac:dyDescent="0.3">
      <c r="A777" t="s">
        <v>3252</v>
      </c>
      <c r="B777" t="s">
        <v>612</v>
      </c>
      <c r="C777">
        <v>27</v>
      </c>
      <c r="D777" t="s">
        <v>53</v>
      </c>
      <c r="E777" t="s">
        <v>45</v>
      </c>
      <c r="F777" t="s">
        <v>63</v>
      </c>
      <c r="G777" t="s">
        <v>3253</v>
      </c>
      <c r="H777" t="s">
        <v>35</v>
      </c>
      <c r="I777" t="s">
        <v>36</v>
      </c>
      <c r="J777">
        <v>26</v>
      </c>
      <c r="K777">
        <v>23</v>
      </c>
      <c r="L777">
        <f t="shared" si="36"/>
        <v>3</v>
      </c>
      <c r="M777">
        <v>7</v>
      </c>
      <c r="N777">
        <v>28071</v>
      </c>
      <c r="O777" s="1">
        <f t="shared" si="37"/>
        <v>1079.6538461538462</v>
      </c>
      <c r="P777" s="1">
        <f t="shared" si="38"/>
        <v>24832.038461538461</v>
      </c>
      <c r="Q777" s="1">
        <f>Table1[[#This Row],[Earned Basic Salary]]*20%</f>
        <v>4966.4076923076927</v>
      </c>
      <c r="R777" s="1">
        <f>Table1[[#This Row],[Earned Basic Salary]]*10%</f>
        <v>2483.2038461538464</v>
      </c>
      <c r="S777" s="1">
        <f>Table1[[#This Row],[Earned Basic Salary]]*12%</f>
        <v>2979.8446153846153</v>
      </c>
      <c r="T777" s="1">
        <f>200</f>
        <v>200</v>
      </c>
      <c r="U777" s="1">
        <f>Table1[[#This Row],[PF]]+Table1[[#This Row],[Professional Tax]]</f>
        <v>3179.8446153846153</v>
      </c>
      <c r="V777" s="1">
        <f>Table1[[#This Row],[Overtime Hours]]*200</f>
        <v>1400</v>
      </c>
      <c r="W777" s="1">
        <f>Table1[[#This Row],[Earned Basic Salary]]+Table1[[#This Row],[HRA]]+Table1[[#This Row],[DA]]+Table1[[#This Row],[Overtime Pay]]</f>
        <v>33681.65</v>
      </c>
      <c r="X777" s="1">
        <f>Table1[[#This Row],[Gross Salary]]-Table1[[#This Row],[Total Deduction]]</f>
        <v>30501.805384615385</v>
      </c>
      <c r="Y777" t="s">
        <v>37</v>
      </c>
      <c r="Z777" t="s">
        <v>38</v>
      </c>
      <c r="AA777" t="s">
        <v>3254</v>
      </c>
      <c r="AB777" t="s">
        <v>3255</v>
      </c>
    </row>
    <row r="778" spans="1:28" x14ac:dyDescent="0.3">
      <c r="A778" t="s">
        <v>3256</v>
      </c>
      <c r="B778" t="s">
        <v>549</v>
      </c>
      <c r="C778">
        <v>53</v>
      </c>
      <c r="D778" t="s">
        <v>127</v>
      </c>
      <c r="E778" t="s">
        <v>45</v>
      </c>
      <c r="F778" t="s">
        <v>55</v>
      </c>
      <c r="G778" t="s">
        <v>3257</v>
      </c>
      <c r="H778" t="s">
        <v>35</v>
      </c>
      <c r="I778" t="s">
        <v>36</v>
      </c>
      <c r="J778">
        <v>26</v>
      </c>
      <c r="K778">
        <v>25</v>
      </c>
      <c r="L778">
        <f t="shared" si="36"/>
        <v>1</v>
      </c>
      <c r="M778">
        <v>5</v>
      </c>
      <c r="N778">
        <v>71854</v>
      </c>
      <c r="O778" s="1">
        <f t="shared" si="37"/>
        <v>2763.6153846153848</v>
      </c>
      <c r="P778" s="1">
        <f t="shared" si="38"/>
        <v>69090.384615384624</v>
      </c>
      <c r="Q778" s="1">
        <f>Table1[[#This Row],[Earned Basic Salary]]*20%</f>
        <v>13818.076923076926</v>
      </c>
      <c r="R778" s="1">
        <f>Table1[[#This Row],[Earned Basic Salary]]*10%</f>
        <v>6909.0384615384628</v>
      </c>
      <c r="S778" s="1">
        <f>Table1[[#This Row],[Earned Basic Salary]]*12%</f>
        <v>8290.8461538461543</v>
      </c>
      <c r="T778" s="1">
        <f>200</f>
        <v>200</v>
      </c>
      <c r="U778" s="1">
        <f>Table1[[#This Row],[PF]]+Table1[[#This Row],[Professional Tax]]</f>
        <v>8490.8461538461543</v>
      </c>
      <c r="V778" s="1">
        <f>Table1[[#This Row],[Overtime Hours]]*200</f>
        <v>1000</v>
      </c>
      <c r="W778" s="1">
        <f>Table1[[#This Row],[Earned Basic Salary]]+Table1[[#This Row],[HRA]]+Table1[[#This Row],[DA]]+Table1[[#This Row],[Overtime Pay]]</f>
        <v>90817.500000000015</v>
      </c>
      <c r="X778" s="1">
        <f>Table1[[#This Row],[Gross Salary]]-Table1[[#This Row],[Total Deduction]]</f>
        <v>82326.653846153858</v>
      </c>
      <c r="Y778" t="s">
        <v>37</v>
      </c>
      <c r="Z778" t="s">
        <v>48</v>
      </c>
      <c r="AA778" t="s">
        <v>3258</v>
      </c>
      <c r="AB778" t="s">
        <v>3259</v>
      </c>
    </row>
    <row r="779" spans="1:28" x14ac:dyDescent="0.3">
      <c r="A779" t="s">
        <v>3260</v>
      </c>
      <c r="B779" t="s">
        <v>598</v>
      </c>
      <c r="C779">
        <v>40</v>
      </c>
      <c r="D779" t="s">
        <v>61</v>
      </c>
      <c r="E779" t="s">
        <v>54</v>
      </c>
      <c r="F779" t="s">
        <v>83</v>
      </c>
      <c r="G779" t="s">
        <v>3261</v>
      </c>
      <c r="H779" t="s">
        <v>35</v>
      </c>
      <c r="I779" t="s">
        <v>36</v>
      </c>
      <c r="J779">
        <v>26</v>
      </c>
      <c r="K779">
        <v>25</v>
      </c>
      <c r="L779">
        <f t="shared" si="36"/>
        <v>1</v>
      </c>
      <c r="M779">
        <v>6</v>
      </c>
      <c r="N779">
        <v>49757</v>
      </c>
      <c r="O779" s="1">
        <f t="shared" si="37"/>
        <v>1913.7307692307693</v>
      </c>
      <c r="P779" s="1">
        <f t="shared" si="38"/>
        <v>47843.269230769234</v>
      </c>
      <c r="Q779" s="1">
        <f>Table1[[#This Row],[Earned Basic Salary]]*20%</f>
        <v>9568.6538461538476</v>
      </c>
      <c r="R779" s="1">
        <f>Table1[[#This Row],[Earned Basic Salary]]*10%</f>
        <v>4784.3269230769238</v>
      </c>
      <c r="S779" s="1">
        <f>Table1[[#This Row],[Earned Basic Salary]]*12%</f>
        <v>5741.1923076923076</v>
      </c>
      <c r="T779" s="1">
        <f>200</f>
        <v>200</v>
      </c>
      <c r="U779" s="1">
        <f>Table1[[#This Row],[PF]]+Table1[[#This Row],[Professional Tax]]</f>
        <v>5941.1923076923076</v>
      </c>
      <c r="V779" s="1">
        <f>Table1[[#This Row],[Overtime Hours]]*200</f>
        <v>1200</v>
      </c>
      <c r="W779" s="1">
        <f>Table1[[#This Row],[Earned Basic Salary]]+Table1[[#This Row],[HRA]]+Table1[[#This Row],[DA]]+Table1[[#This Row],[Overtime Pay]]</f>
        <v>63396.25</v>
      </c>
      <c r="X779" s="1">
        <f>Table1[[#This Row],[Gross Salary]]-Table1[[#This Row],[Total Deduction]]</f>
        <v>57455.057692307695</v>
      </c>
      <c r="Y779" t="s">
        <v>37</v>
      </c>
      <c r="Z779" t="s">
        <v>38</v>
      </c>
      <c r="AA779" t="s">
        <v>3262</v>
      </c>
      <c r="AB779" t="s">
        <v>3263</v>
      </c>
    </row>
    <row r="780" spans="1:28" x14ac:dyDescent="0.3">
      <c r="A780" t="s">
        <v>3264</v>
      </c>
      <c r="B780" t="s">
        <v>236</v>
      </c>
      <c r="C780">
        <v>25</v>
      </c>
      <c r="D780" t="s">
        <v>44</v>
      </c>
      <c r="E780" t="s">
        <v>82</v>
      </c>
      <c r="F780" t="s">
        <v>69</v>
      </c>
      <c r="G780" t="s">
        <v>3265</v>
      </c>
      <c r="H780" t="s">
        <v>35</v>
      </c>
      <c r="I780" t="s">
        <v>36</v>
      </c>
      <c r="J780">
        <v>26</v>
      </c>
      <c r="K780">
        <v>22</v>
      </c>
      <c r="L780">
        <f t="shared" si="36"/>
        <v>4</v>
      </c>
      <c r="M780">
        <v>1</v>
      </c>
      <c r="N780">
        <v>73319</v>
      </c>
      <c r="O780" s="1">
        <f t="shared" si="37"/>
        <v>2819.9615384615386</v>
      </c>
      <c r="P780" s="1">
        <f t="shared" si="38"/>
        <v>62039.153846153851</v>
      </c>
      <c r="Q780" s="1">
        <f>Table1[[#This Row],[Earned Basic Salary]]*20%</f>
        <v>12407.830769230772</v>
      </c>
      <c r="R780" s="1">
        <f>Table1[[#This Row],[Earned Basic Salary]]*10%</f>
        <v>6203.9153846153858</v>
      </c>
      <c r="S780" s="1">
        <f>Table1[[#This Row],[Earned Basic Salary]]*12%</f>
        <v>7444.6984615384617</v>
      </c>
      <c r="T780" s="1">
        <f>200</f>
        <v>200</v>
      </c>
      <c r="U780" s="1">
        <f>Table1[[#This Row],[PF]]+Table1[[#This Row],[Professional Tax]]</f>
        <v>7644.6984615384617</v>
      </c>
      <c r="V780" s="1">
        <f>Table1[[#This Row],[Overtime Hours]]*200</f>
        <v>200</v>
      </c>
      <c r="W780" s="1">
        <f>Table1[[#This Row],[Earned Basic Salary]]+Table1[[#This Row],[HRA]]+Table1[[#This Row],[DA]]+Table1[[#This Row],[Overtime Pay]]</f>
        <v>80850.900000000023</v>
      </c>
      <c r="X780" s="1">
        <f>Table1[[#This Row],[Gross Salary]]-Table1[[#This Row],[Total Deduction]]</f>
        <v>73206.201538461566</v>
      </c>
      <c r="Y780" t="s">
        <v>37</v>
      </c>
      <c r="Z780" t="s">
        <v>48</v>
      </c>
      <c r="AA780" t="s">
        <v>3266</v>
      </c>
      <c r="AB780" t="s">
        <v>3267</v>
      </c>
    </row>
    <row r="781" spans="1:28" x14ac:dyDescent="0.3">
      <c r="A781" t="s">
        <v>3268</v>
      </c>
      <c r="B781" t="s">
        <v>1547</v>
      </c>
      <c r="C781">
        <v>30</v>
      </c>
      <c r="D781" t="s">
        <v>133</v>
      </c>
      <c r="E781" t="s">
        <v>32</v>
      </c>
      <c r="F781" t="s">
        <v>63</v>
      </c>
      <c r="G781" t="s">
        <v>2631</v>
      </c>
      <c r="H781" t="s">
        <v>35</v>
      </c>
      <c r="I781" t="s">
        <v>36</v>
      </c>
      <c r="J781">
        <v>26</v>
      </c>
      <c r="K781">
        <v>23</v>
      </c>
      <c r="L781">
        <f t="shared" si="36"/>
        <v>3</v>
      </c>
      <c r="M781">
        <v>3</v>
      </c>
      <c r="N781">
        <v>52261</v>
      </c>
      <c r="O781" s="1">
        <f t="shared" si="37"/>
        <v>2010.0384615384614</v>
      </c>
      <c r="P781" s="1">
        <f t="shared" si="38"/>
        <v>46230.88461538461</v>
      </c>
      <c r="Q781" s="1">
        <f>Table1[[#This Row],[Earned Basic Salary]]*20%</f>
        <v>9246.1769230769223</v>
      </c>
      <c r="R781" s="1">
        <f>Table1[[#This Row],[Earned Basic Salary]]*10%</f>
        <v>4623.0884615384612</v>
      </c>
      <c r="S781" s="1">
        <f>Table1[[#This Row],[Earned Basic Salary]]*12%</f>
        <v>5547.706153846153</v>
      </c>
      <c r="T781" s="1">
        <f>200</f>
        <v>200</v>
      </c>
      <c r="U781" s="1">
        <f>Table1[[#This Row],[PF]]+Table1[[#This Row],[Professional Tax]]</f>
        <v>5747.706153846153</v>
      </c>
      <c r="V781" s="1">
        <f>Table1[[#This Row],[Overtime Hours]]*200</f>
        <v>600</v>
      </c>
      <c r="W781" s="1">
        <f>Table1[[#This Row],[Earned Basic Salary]]+Table1[[#This Row],[HRA]]+Table1[[#This Row],[DA]]+Table1[[#This Row],[Overtime Pay]]</f>
        <v>60700.149999999994</v>
      </c>
      <c r="X781" s="1">
        <f>Table1[[#This Row],[Gross Salary]]-Table1[[#This Row],[Total Deduction]]</f>
        <v>54952.443846153838</v>
      </c>
      <c r="Y781" t="s">
        <v>37</v>
      </c>
      <c r="Z781" t="s">
        <v>106</v>
      </c>
      <c r="AA781" t="s">
        <v>3269</v>
      </c>
      <c r="AB781" t="s">
        <v>3270</v>
      </c>
    </row>
    <row r="782" spans="1:28" x14ac:dyDescent="0.3">
      <c r="A782" t="s">
        <v>3271</v>
      </c>
      <c r="B782" t="s">
        <v>1058</v>
      </c>
      <c r="C782">
        <v>41</v>
      </c>
      <c r="D782" t="s">
        <v>61</v>
      </c>
      <c r="E782" t="s">
        <v>62</v>
      </c>
      <c r="F782" t="s">
        <v>63</v>
      </c>
      <c r="G782" t="s">
        <v>3272</v>
      </c>
      <c r="H782" t="s">
        <v>35</v>
      </c>
      <c r="I782" t="s">
        <v>36</v>
      </c>
      <c r="J782">
        <v>26</v>
      </c>
      <c r="K782">
        <v>22</v>
      </c>
      <c r="L782">
        <f t="shared" si="36"/>
        <v>4</v>
      </c>
      <c r="M782">
        <v>4</v>
      </c>
      <c r="N782">
        <v>26765</v>
      </c>
      <c r="O782" s="1">
        <f t="shared" si="37"/>
        <v>1029.4230769230769</v>
      </c>
      <c r="P782" s="1">
        <f t="shared" si="38"/>
        <v>22647.307692307691</v>
      </c>
      <c r="Q782" s="1">
        <f>Table1[[#This Row],[Earned Basic Salary]]*20%</f>
        <v>4529.4615384615381</v>
      </c>
      <c r="R782" s="1">
        <f>Table1[[#This Row],[Earned Basic Salary]]*10%</f>
        <v>2264.7307692307691</v>
      </c>
      <c r="S782" s="1">
        <f>Table1[[#This Row],[Earned Basic Salary]]*12%</f>
        <v>2717.6769230769228</v>
      </c>
      <c r="T782" s="1">
        <f>200</f>
        <v>200</v>
      </c>
      <c r="U782" s="1">
        <f>Table1[[#This Row],[PF]]+Table1[[#This Row],[Professional Tax]]</f>
        <v>2917.6769230769228</v>
      </c>
      <c r="V782" s="1">
        <f>Table1[[#This Row],[Overtime Hours]]*200</f>
        <v>800</v>
      </c>
      <c r="W782" s="1">
        <f>Table1[[#This Row],[Earned Basic Salary]]+Table1[[#This Row],[HRA]]+Table1[[#This Row],[DA]]+Table1[[#This Row],[Overtime Pay]]</f>
        <v>30241.5</v>
      </c>
      <c r="X782" s="1">
        <f>Table1[[#This Row],[Gross Salary]]-Table1[[#This Row],[Total Deduction]]</f>
        <v>27323.823076923076</v>
      </c>
      <c r="Y782" t="s">
        <v>37</v>
      </c>
      <c r="Z782" t="s">
        <v>48</v>
      </c>
      <c r="AA782" t="s">
        <v>3273</v>
      </c>
      <c r="AB782" t="s">
        <v>3274</v>
      </c>
    </row>
    <row r="783" spans="1:28" x14ac:dyDescent="0.3">
      <c r="A783" t="s">
        <v>3275</v>
      </c>
      <c r="B783" t="s">
        <v>997</v>
      </c>
      <c r="C783">
        <v>31</v>
      </c>
      <c r="D783" t="s">
        <v>127</v>
      </c>
      <c r="E783" t="s">
        <v>54</v>
      </c>
      <c r="F783" t="s">
        <v>83</v>
      </c>
      <c r="G783" t="s">
        <v>3276</v>
      </c>
      <c r="H783" t="s">
        <v>35</v>
      </c>
      <c r="I783" t="s">
        <v>36</v>
      </c>
      <c r="J783">
        <v>26</v>
      </c>
      <c r="K783">
        <v>23</v>
      </c>
      <c r="L783">
        <f t="shared" si="36"/>
        <v>3</v>
      </c>
      <c r="M783">
        <v>8</v>
      </c>
      <c r="N783">
        <v>49603</v>
      </c>
      <c r="O783" s="1">
        <f t="shared" si="37"/>
        <v>1907.8076923076924</v>
      </c>
      <c r="P783" s="1">
        <f t="shared" si="38"/>
        <v>43879.576923076922</v>
      </c>
      <c r="Q783" s="1">
        <f>Table1[[#This Row],[Earned Basic Salary]]*20%</f>
        <v>8775.915384615384</v>
      </c>
      <c r="R783" s="1">
        <f>Table1[[#This Row],[Earned Basic Salary]]*10%</f>
        <v>4387.957692307692</v>
      </c>
      <c r="S783" s="1">
        <f>Table1[[#This Row],[Earned Basic Salary]]*12%</f>
        <v>5265.5492307692302</v>
      </c>
      <c r="T783" s="1">
        <f>200</f>
        <v>200</v>
      </c>
      <c r="U783" s="1">
        <f>Table1[[#This Row],[PF]]+Table1[[#This Row],[Professional Tax]]</f>
        <v>5465.5492307692302</v>
      </c>
      <c r="V783" s="1">
        <f>Table1[[#This Row],[Overtime Hours]]*200</f>
        <v>1600</v>
      </c>
      <c r="W783" s="1">
        <f>Table1[[#This Row],[Earned Basic Salary]]+Table1[[#This Row],[HRA]]+Table1[[#This Row],[DA]]+Table1[[#This Row],[Overtime Pay]]</f>
        <v>58643.45</v>
      </c>
      <c r="X783" s="1">
        <f>Table1[[#This Row],[Gross Salary]]-Table1[[#This Row],[Total Deduction]]</f>
        <v>53177.900769230764</v>
      </c>
      <c r="Y783" t="s">
        <v>37</v>
      </c>
      <c r="Z783" t="s">
        <v>48</v>
      </c>
      <c r="AA783" t="s">
        <v>3277</v>
      </c>
      <c r="AB783" t="s">
        <v>3278</v>
      </c>
    </row>
    <row r="784" spans="1:28" x14ac:dyDescent="0.3">
      <c r="A784" t="s">
        <v>3279</v>
      </c>
      <c r="B784" t="s">
        <v>700</v>
      </c>
      <c r="C784">
        <v>27</v>
      </c>
      <c r="D784" t="s">
        <v>75</v>
      </c>
      <c r="E784" t="s">
        <v>62</v>
      </c>
      <c r="F784" t="s">
        <v>63</v>
      </c>
      <c r="G784" t="s">
        <v>3280</v>
      </c>
      <c r="H784" t="s">
        <v>35</v>
      </c>
      <c r="I784" t="s">
        <v>36</v>
      </c>
      <c r="J784">
        <v>26</v>
      </c>
      <c r="K784">
        <v>22</v>
      </c>
      <c r="L784">
        <f t="shared" si="36"/>
        <v>4</v>
      </c>
      <c r="M784">
        <v>16</v>
      </c>
      <c r="N784">
        <v>67969</v>
      </c>
      <c r="O784" s="1">
        <f t="shared" si="37"/>
        <v>2614.1923076923076</v>
      </c>
      <c r="P784" s="1">
        <f t="shared" si="38"/>
        <v>57512.230769230766</v>
      </c>
      <c r="Q784" s="1">
        <f>Table1[[#This Row],[Earned Basic Salary]]*20%</f>
        <v>11502.446153846155</v>
      </c>
      <c r="R784" s="1">
        <f>Table1[[#This Row],[Earned Basic Salary]]*10%</f>
        <v>5751.2230769230773</v>
      </c>
      <c r="S784" s="1">
        <f>Table1[[#This Row],[Earned Basic Salary]]*12%</f>
        <v>6901.4676923076913</v>
      </c>
      <c r="T784" s="1">
        <f>200</f>
        <v>200</v>
      </c>
      <c r="U784" s="1">
        <f>Table1[[#This Row],[PF]]+Table1[[#This Row],[Professional Tax]]</f>
        <v>7101.4676923076913</v>
      </c>
      <c r="V784" s="1">
        <f>Table1[[#This Row],[Overtime Hours]]*200</f>
        <v>3200</v>
      </c>
      <c r="W784" s="1">
        <f>Table1[[#This Row],[Earned Basic Salary]]+Table1[[#This Row],[HRA]]+Table1[[#This Row],[DA]]+Table1[[#This Row],[Overtime Pay]]</f>
        <v>77965.899999999994</v>
      </c>
      <c r="X784" s="1">
        <f>Table1[[#This Row],[Gross Salary]]-Table1[[#This Row],[Total Deduction]]</f>
        <v>70864.432307692303</v>
      </c>
      <c r="Y784" t="s">
        <v>37</v>
      </c>
      <c r="Z784" t="s">
        <v>95</v>
      </c>
      <c r="AA784" t="s">
        <v>3281</v>
      </c>
      <c r="AB784" t="s">
        <v>3282</v>
      </c>
    </row>
    <row r="785" spans="1:28" x14ac:dyDescent="0.3">
      <c r="A785" t="s">
        <v>3283</v>
      </c>
      <c r="B785" t="s">
        <v>642</v>
      </c>
      <c r="C785">
        <v>21</v>
      </c>
      <c r="D785" t="s">
        <v>127</v>
      </c>
      <c r="E785" t="s">
        <v>32</v>
      </c>
      <c r="F785" t="s">
        <v>69</v>
      </c>
      <c r="G785" t="s">
        <v>1631</v>
      </c>
      <c r="H785" t="s">
        <v>35</v>
      </c>
      <c r="I785" t="s">
        <v>36</v>
      </c>
      <c r="J785">
        <v>26</v>
      </c>
      <c r="K785">
        <v>25</v>
      </c>
      <c r="L785">
        <f t="shared" si="36"/>
        <v>1</v>
      </c>
      <c r="M785">
        <v>1</v>
      </c>
      <c r="N785">
        <v>32558</v>
      </c>
      <c r="O785" s="1">
        <f t="shared" si="37"/>
        <v>1252.2307692307693</v>
      </c>
      <c r="P785" s="1">
        <f t="shared" si="38"/>
        <v>31305.76923076923</v>
      </c>
      <c r="Q785" s="1">
        <f>Table1[[#This Row],[Earned Basic Salary]]*20%</f>
        <v>6261.1538461538466</v>
      </c>
      <c r="R785" s="1">
        <f>Table1[[#This Row],[Earned Basic Salary]]*10%</f>
        <v>3130.5769230769233</v>
      </c>
      <c r="S785" s="1">
        <f>Table1[[#This Row],[Earned Basic Salary]]*12%</f>
        <v>3756.6923076923076</v>
      </c>
      <c r="T785" s="1">
        <f>200</f>
        <v>200</v>
      </c>
      <c r="U785" s="1">
        <f>Table1[[#This Row],[PF]]+Table1[[#This Row],[Professional Tax]]</f>
        <v>3956.6923076923076</v>
      </c>
      <c r="V785" s="1">
        <f>Table1[[#This Row],[Overtime Hours]]*200</f>
        <v>200</v>
      </c>
      <c r="W785" s="1">
        <f>Table1[[#This Row],[Earned Basic Salary]]+Table1[[#This Row],[HRA]]+Table1[[#This Row],[DA]]+Table1[[#This Row],[Overtime Pay]]</f>
        <v>40897.5</v>
      </c>
      <c r="X785" s="1">
        <f>Table1[[#This Row],[Gross Salary]]-Table1[[#This Row],[Total Deduction]]</f>
        <v>36940.807692307695</v>
      </c>
      <c r="Y785" t="s">
        <v>37</v>
      </c>
      <c r="Z785" t="s">
        <v>48</v>
      </c>
      <c r="AA785" t="s">
        <v>3284</v>
      </c>
      <c r="AB785" t="s">
        <v>3285</v>
      </c>
    </row>
    <row r="786" spans="1:28" x14ac:dyDescent="0.3">
      <c r="A786" t="s">
        <v>3286</v>
      </c>
      <c r="B786" t="s">
        <v>598</v>
      </c>
      <c r="C786">
        <v>44</v>
      </c>
      <c r="D786" t="s">
        <v>81</v>
      </c>
      <c r="E786" t="s">
        <v>121</v>
      </c>
      <c r="F786" t="s">
        <v>33</v>
      </c>
      <c r="G786" t="s">
        <v>3287</v>
      </c>
      <c r="H786" t="s">
        <v>35</v>
      </c>
      <c r="I786" t="s">
        <v>36</v>
      </c>
      <c r="J786">
        <v>26</v>
      </c>
      <c r="K786">
        <v>25</v>
      </c>
      <c r="L786">
        <f t="shared" si="36"/>
        <v>1</v>
      </c>
      <c r="M786">
        <v>20</v>
      </c>
      <c r="N786">
        <v>70129</v>
      </c>
      <c r="O786" s="1">
        <f t="shared" si="37"/>
        <v>2697.2692307692309</v>
      </c>
      <c r="P786" s="1">
        <f t="shared" si="38"/>
        <v>67431.73076923078</v>
      </c>
      <c r="Q786" s="1">
        <f>Table1[[#This Row],[Earned Basic Salary]]*20%</f>
        <v>13486.346153846156</v>
      </c>
      <c r="R786" s="1">
        <f>Table1[[#This Row],[Earned Basic Salary]]*10%</f>
        <v>6743.173076923078</v>
      </c>
      <c r="S786" s="1">
        <f>Table1[[#This Row],[Earned Basic Salary]]*12%</f>
        <v>8091.8076923076933</v>
      </c>
      <c r="T786" s="1">
        <f>200</f>
        <v>200</v>
      </c>
      <c r="U786" s="1">
        <f>Table1[[#This Row],[PF]]+Table1[[#This Row],[Professional Tax]]</f>
        <v>8291.8076923076933</v>
      </c>
      <c r="V786" s="1">
        <f>Table1[[#This Row],[Overtime Hours]]*200</f>
        <v>4000</v>
      </c>
      <c r="W786" s="1">
        <f>Table1[[#This Row],[Earned Basic Salary]]+Table1[[#This Row],[HRA]]+Table1[[#This Row],[DA]]+Table1[[#This Row],[Overtime Pay]]</f>
        <v>91661.250000000015</v>
      </c>
      <c r="X786" s="1">
        <f>Table1[[#This Row],[Gross Salary]]-Table1[[#This Row],[Total Deduction]]</f>
        <v>83369.442307692327</v>
      </c>
      <c r="Y786" t="s">
        <v>37</v>
      </c>
      <c r="Z786" t="s">
        <v>38</v>
      </c>
      <c r="AA786" t="s">
        <v>3288</v>
      </c>
      <c r="AB786" t="s">
        <v>3289</v>
      </c>
    </row>
    <row r="787" spans="1:28" x14ac:dyDescent="0.3">
      <c r="A787" t="s">
        <v>3290</v>
      </c>
      <c r="B787" t="s">
        <v>382</v>
      </c>
      <c r="C787">
        <v>27</v>
      </c>
      <c r="D787" t="s">
        <v>75</v>
      </c>
      <c r="E787" t="s">
        <v>54</v>
      </c>
      <c r="F787" t="s">
        <v>46</v>
      </c>
      <c r="G787" t="s">
        <v>3291</v>
      </c>
      <c r="H787" t="s">
        <v>35</v>
      </c>
      <c r="I787" t="s">
        <v>36</v>
      </c>
      <c r="J787">
        <v>26</v>
      </c>
      <c r="K787">
        <v>22</v>
      </c>
      <c r="L787">
        <f t="shared" si="36"/>
        <v>4</v>
      </c>
      <c r="M787">
        <v>19</v>
      </c>
      <c r="N787">
        <v>51043</v>
      </c>
      <c r="O787" s="1">
        <f t="shared" si="37"/>
        <v>1963.1923076923076</v>
      </c>
      <c r="P787" s="1">
        <f t="shared" si="38"/>
        <v>43190.230769230766</v>
      </c>
      <c r="Q787" s="1">
        <f>Table1[[#This Row],[Earned Basic Salary]]*20%</f>
        <v>8638.0461538461532</v>
      </c>
      <c r="R787" s="1">
        <f>Table1[[#This Row],[Earned Basic Salary]]*10%</f>
        <v>4319.0230769230766</v>
      </c>
      <c r="S787" s="1">
        <f>Table1[[#This Row],[Earned Basic Salary]]*12%</f>
        <v>5182.8276923076919</v>
      </c>
      <c r="T787" s="1">
        <f>200</f>
        <v>200</v>
      </c>
      <c r="U787" s="1">
        <f>Table1[[#This Row],[PF]]+Table1[[#This Row],[Professional Tax]]</f>
        <v>5382.8276923076919</v>
      </c>
      <c r="V787" s="1">
        <f>Table1[[#This Row],[Overtime Hours]]*200</f>
        <v>3800</v>
      </c>
      <c r="W787" s="1">
        <f>Table1[[#This Row],[Earned Basic Salary]]+Table1[[#This Row],[HRA]]+Table1[[#This Row],[DA]]+Table1[[#This Row],[Overtime Pay]]</f>
        <v>59947.299999999996</v>
      </c>
      <c r="X787" s="1">
        <f>Table1[[#This Row],[Gross Salary]]-Table1[[#This Row],[Total Deduction]]</f>
        <v>54564.472307692304</v>
      </c>
      <c r="Y787" t="s">
        <v>37</v>
      </c>
      <c r="Z787" t="s">
        <v>38</v>
      </c>
      <c r="AA787" t="s">
        <v>3292</v>
      </c>
      <c r="AB787" t="s">
        <v>3293</v>
      </c>
    </row>
    <row r="788" spans="1:28" x14ac:dyDescent="0.3">
      <c r="A788" t="s">
        <v>3294</v>
      </c>
      <c r="B788" t="s">
        <v>275</v>
      </c>
      <c r="C788">
        <v>51</v>
      </c>
      <c r="D788" t="s">
        <v>133</v>
      </c>
      <c r="E788" t="s">
        <v>45</v>
      </c>
      <c r="F788" t="s">
        <v>83</v>
      </c>
      <c r="G788" t="s">
        <v>3295</v>
      </c>
      <c r="H788" t="s">
        <v>35</v>
      </c>
      <c r="I788" t="s">
        <v>36</v>
      </c>
      <c r="J788">
        <v>26</v>
      </c>
      <c r="K788">
        <v>25</v>
      </c>
      <c r="L788">
        <f t="shared" si="36"/>
        <v>1</v>
      </c>
      <c r="M788">
        <v>19</v>
      </c>
      <c r="N788">
        <v>68971</v>
      </c>
      <c r="O788" s="1">
        <f t="shared" si="37"/>
        <v>2652.7307692307691</v>
      </c>
      <c r="P788" s="1">
        <f t="shared" si="38"/>
        <v>66318.26923076922</v>
      </c>
      <c r="Q788" s="1">
        <f>Table1[[#This Row],[Earned Basic Salary]]*20%</f>
        <v>13263.653846153844</v>
      </c>
      <c r="R788" s="1">
        <f>Table1[[#This Row],[Earned Basic Salary]]*10%</f>
        <v>6631.826923076922</v>
      </c>
      <c r="S788" s="1">
        <f>Table1[[#This Row],[Earned Basic Salary]]*12%</f>
        <v>7958.1923076923058</v>
      </c>
      <c r="T788" s="1">
        <f>200</f>
        <v>200</v>
      </c>
      <c r="U788" s="1">
        <f>Table1[[#This Row],[PF]]+Table1[[#This Row],[Professional Tax]]</f>
        <v>8158.1923076923058</v>
      </c>
      <c r="V788" s="1">
        <f>Table1[[#This Row],[Overtime Hours]]*200</f>
        <v>3800</v>
      </c>
      <c r="W788" s="1">
        <f>Table1[[#This Row],[Earned Basic Salary]]+Table1[[#This Row],[HRA]]+Table1[[#This Row],[DA]]+Table1[[#This Row],[Overtime Pay]]</f>
        <v>90013.749999999985</v>
      </c>
      <c r="X788" s="1">
        <f>Table1[[#This Row],[Gross Salary]]-Table1[[#This Row],[Total Deduction]]</f>
        <v>81855.557692307673</v>
      </c>
      <c r="Y788" t="s">
        <v>37</v>
      </c>
      <c r="Z788" t="s">
        <v>95</v>
      </c>
      <c r="AA788" t="s">
        <v>3296</v>
      </c>
      <c r="AB788" t="s">
        <v>3297</v>
      </c>
    </row>
    <row r="789" spans="1:28" x14ac:dyDescent="0.3">
      <c r="A789" t="s">
        <v>3298</v>
      </c>
      <c r="B789" t="s">
        <v>425</v>
      </c>
      <c r="C789">
        <v>48</v>
      </c>
      <c r="D789" t="s">
        <v>81</v>
      </c>
      <c r="E789" t="s">
        <v>121</v>
      </c>
      <c r="F789" t="s">
        <v>33</v>
      </c>
      <c r="G789" t="s">
        <v>1077</v>
      </c>
      <c r="H789" t="s">
        <v>35</v>
      </c>
      <c r="I789" t="s">
        <v>36</v>
      </c>
      <c r="J789">
        <v>26</v>
      </c>
      <c r="K789">
        <v>24</v>
      </c>
      <c r="L789">
        <f t="shared" si="36"/>
        <v>2</v>
      </c>
      <c r="M789">
        <v>7</v>
      </c>
      <c r="N789">
        <v>47803</v>
      </c>
      <c r="O789" s="1">
        <f t="shared" si="37"/>
        <v>1838.5769230769231</v>
      </c>
      <c r="P789" s="1">
        <f t="shared" si="38"/>
        <v>44125.846153846156</v>
      </c>
      <c r="Q789" s="1">
        <f>Table1[[#This Row],[Earned Basic Salary]]*20%</f>
        <v>8825.1692307692319</v>
      </c>
      <c r="R789" s="1">
        <f>Table1[[#This Row],[Earned Basic Salary]]*10%</f>
        <v>4412.584615384616</v>
      </c>
      <c r="S789" s="1">
        <f>Table1[[#This Row],[Earned Basic Salary]]*12%</f>
        <v>5295.1015384615384</v>
      </c>
      <c r="T789" s="1">
        <f>200</f>
        <v>200</v>
      </c>
      <c r="U789" s="1">
        <f>Table1[[#This Row],[PF]]+Table1[[#This Row],[Professional Tax]]</f>
        <v>5495.1015384615384</v>
      </c>
      <c r="V789" s="1">
        <f>Table1[[#This Row],[Overtime Hours]]*200</f>
        <v>1400</v>
      </c>
      <c r="W789" s="1">
        <f>Table1[[#This Row],[Earned Basic Salary]]+Table1[[#This Row],[HRA]]+Table1[[#This Row],[DA]]+Table1[[#This Row],[Overtime Pay]]</f>
        <v>58763.6</v>
      </c>
      <c r="X789" s="1">
        <f>Table1[[#This Row],[Gross Salary]]-Table1[[#This Row],[Total Deduction]]</f>
        <v>53268.49846153846</v>
      </c>
      <c r="Y789" t="s">
        <v>37</v>
      </c>
      <c r="Z789" t="s">
        <v>95</v>
      </c>
      <c r="AA789" t="s">
        <v>3299</v>
      </c>
      <c r="AB789" t="s">
        <v>3300</v>
      </c>
    </row>
    <row r="790" spans="1:28" x14ac:dyDescent="0.3">
      <c r="A790" t="s">
        <v>3301</v>
      </c>
      <c r="B790" t="s">
        <v>353</v>
      </c>
      <c r="C790">
        <v>39</v>
      </c>
      <c r="D790" t="s">
        <v>53</v>
      </c>
      <c r="E790" t="s">
        <v>121</v>
      </c>
      <c r="F790" t="s">
        <v>55</v>
      </c>
      <c r="G790" t="s">
        <v>3302</v>
      </c>
      <c r="H790" t="s">
        <v>35</v>
      </c>
      <c r="I790" t="s">
        <v>36</v>
      </c>
      <c r="J790">
        <v>26</v>
      </c>
      <c r="K790">
        <v>24</v>
      </c>
      <c r="L790">
        <f t="shared" si="36"/>
        <v>2</v>
      </c>
      <c r="M790">
        <v>3</v>
      </c>
      <c r="N790">
        <v>65336</v>
      </c>
      <c r="O790" s="1">
        <f t="shared" si="37"/>
        <v>2512.9230769230771</v>
      </c>
      <c r="P790" s="1">
        <f t="shared" si="38"/>
        <v>60310.153846153851</v>
      </c>
      <c r="Q790" s="1">
        <f>Table1[[#This Row],[Earned Basic Salary]]*20%</f>
        <v>12062.030769230771</v>
      </c>
      <c r="R790" s="1">
        <f>Table1[[#This Row],[Earned Basic Salary]]*10%</f>
        <v>6031.0153846153853</v>
      </c>
      <c r="S790" s="1">
        <f>Table1[[#This Row],[Earned Basic Salary]]*12%</f>
        <v>7237.2184615384622</v>
      </c>
      <c r="T790" s="1">
        <f>200</f>
        <v>200</v>
      </c>
      <c r="U790" s="1">
        <f>Table1[[#This Row],[PF]]+Table1[[#This Row],[Professional Tax]]</f>
        <v>7437.2184615384622</v>
      </c>
      <c r="V790" s="1">
        <f>Table1[[#This Row],[Overtime Hours]]*200</f>
        <v>600</v>
      </c>
      <c r="W790" s="1">
        <f>Table1[[#This Row],[Earned Basic Salary]]+Table1[[#This Row],[HRA]]+Table1[[#This Row],[DA]]+Table1[[#This Row],[Overtime Pay]]</f>
        <v>79003.200000000012</v>
      </c>
      <c r="X790" s="1">
        <f>Table1[[#This Row],[Gross Salary]]-Table1[[#This Row],[Total Deduction]]</f>
        <v>71565.98153846155</v>
      </c>
      <c r="Y790" t="s">
        <v>37</v>
      </c>
      <c r="Z790" t="s">
        <v>38</v>
      </c>
      <c r="AA790" t="s">
        <v>3303</v>
      </c>
      <c r="AB790" t="s">
        <v>3304</v>
      </c>
    </row>
    <row r="791" spans="1:28" x14ac:dyDescent="0.3">
      <c r="A791" t="s">
        <v>3305</v>
      </c>
      <c r="B791" t="s">
        <v>579</v>
      </c>
      <c r="C791">
        <v>30</v>
      </c>
      <c r="D791" t="s">
        <v>44</v>
      </c>
      <c r="E791" t="s">
        <v>82</v>
      </c>
      <c r="F791" t="s">
        <v>33</v>
      </c>
      <c r="G791" t="s">
        <v>3306</v>
      </c>
      <c r="H791" t="s">
        <v>35</v>
      </c>
      <c r="I791" t="s">
        <v>36</v>
      </c>
      <c r="J791">
        <v>26</v>
      </c>
      <c r="K791">
        <v>25</v>
      </c>
      <c r="L791">
        <f t="shared" si="36"/>
        <v>1</v>
      </c>
      <c r="M791">
        <v>0</v>
      </c>
      <c r="N791">
        <v>35710</v>
      </c>
      <c r="O791" s="1">
        <f t="shared" si="37"/>
        <v>1373.4615384615386</v>
      </c>
      <c r="P791" s="1">
        <f t="shared" si="38"/>
        <v>34336.538461538461</v>
      </c>
      <c r="Q791" s="1">
        <f>Table1[[#This Row],[Earned Basic Salary]]*20%</f>
        <v>6867.3076923076924</v>
      </c>
      <c r="R791" s="1">
        <f>Table1[[#This Row],[Earned Basic Salary]]*10%</f>
        <v>3433.6538461538462</v>
      </c>
      <c r="S791" s="1">
        <f>Table1[[#This Row],[Earned Basic Salary]]*12%</f>
        <v>4120.3846153846152</v>
      </c>
      <c r="T791" s="1">
        <f>200</f>
        <v>200</v>
      </c>
      <c r="U791" s="1">
        <f>Table1[[#This Row],[PF]]+Table1[[#This Row],[Professional Tax]]</f>
        <v>4320.3846153846152</v>
      </c>
      <c r="V791" s="1">
        <f>Table1[[#This Row],[Overtime Hours]]*200</f>
        <v>0</v>
      </c>
      <c r="W791" s="1">
        <f>Table1[[#This Row],[Earned Basic Salary]]+Table1[[#This Row],[HRA]]+Table1[[#This Row],[DA]]+Table1[[#This Row],[Overtime Pay]]</f>
        <v>44637.5</v>
      </c>
      <c r="X791" s="1">
        <f>Table1[[#This Row],[Gross Salary]]-Table1[[#This Row],[Total Deduction]]</f>
        <v>40317.115384615383</v>
      </c>
      <c r="Y791" t="s">
        <v>37</v>
      </c>
      <c r="Z791" t="s">
        <v>38</v>
      </c>
      <c r="AA791" t="s">
        <v>3307</v>
      </c>
      <c r="AB791" t="s">
        <v>3308</v>
      </c>
    </row>
    <row r="792" spans="1:28" x14ac:dyDescent="0.3">
      <c r="A792" t="s">
        <v>3309</v>
      </c>
      <c r="B792" t="s">
        <v>475</v>
      </c>
      <c r="C792">
        <v>42</v>
      </c>
      <c r="D792" t="s">
        <v>133</v>
      </c>
      <c r="E792" t="s">
        <v>82</v>
      </c>
      <c r="F792" t="s">
        <v>63</v>
      </c>
      <c r="G792" t="s">
        <v>3310</v>
      </c>
      <c r="H792" t="s">
        <v>35</v>
      </c>
      <c r="I792" t="s">
        <v>36</v>
      </c>
      <c r="J792">
        <v>26</v>
      </c>
      <c r="K792">
        <v>23</v>
      </c>
      <c r="L792">
        <f t="shared" si="36"/>
        <v>3</v>
      </c>
      <c r="M792">
        <v>9</v>
      </c>
      <c r="N792">
        <v>49377</v>
      </c>
      <c r="O792" s="1">
        <f t="shared" si="37"/>
        <v>1899.1153846153845</v>
      </c>
      <c r="P792" s="1">
        <f t="shared" si="38"/>
        <v>43679.653846153844</v>
      </c>
      <c r="Q792" s="1">
        <f>Table1[[#This Row],[Earned Basic Salary]]*20%</f>
        <v>8735.9307692307684</v>
      </c>
      <c r="R792" s="1">
        <f>Table1[[#This Row],[Earned Basic Salary]]*10%</f>
        <v>4367.9653846153842</v>
      </c>
      <c r="S792" s="1">
        <f>Table1[[#This Row],[Earned Basic Salary]]*12%</f>
        <v>5241.5584615384614</v>
      </c>
      <c r="T792" s="1">
        <f>200</f>
        <v>200</v>
      </c>
      <c r="U792" s="1">
        <f>Table1[[#This Row],[PF]]+Table1[[#This Row],[Professional Tax]]</f>
        <v>5441.5584615384614</v>
      </c>
      <c r="V792" s="1">
        <f>Table1[[#This Row],[Overtime Hours]]*200</f>
        <v>1800</v>
      </c>
      <c r="W792" s="1">
        <f>Table1[[#This Row],[Earned Basic Salary]]+Table1[[#This Row],[HRA]]+Table1[[#This Row],[DA]]+Table1[[#This Row],[Overtime Pay]]</f>
        <v>58583.549999999996</v>
      </c>
      <c r="X792" s="1">
        <f>Table1[[#This Row],[Gross Salary]]-Table1[[#This Row],[Total Deduction]]</f>
        <v>53141.991538461531</v>
      </c>
      <c r="Y792" t="s">
        <v>37</v>
      </c>
      <c r="Z792" t="s">
        <v>48</v>
      </c>
      <c r="AA792" t="s">
        <v>3311</v>
      </c>
      <c r="AB792" t="s">
        <v>3312</v>
      </c>
    </row>
    <row r="793" spans="1:28" x14ac:dyDescent="0.3">
      <c r="A793" t="s">
        <v>3313</v>
      </c>
      <c r="B793" t="s">
        <v>193</v>
      </c>
      <c r="C793">
        <v>49</v>
      </c>
      <c r="D793" t="s">
        <v>53</v>
      </c>
      <c r="E793" t="s">
        <v>82</v>
      </c>
      <c r="F793" t="s">
        <v>69</v>
      </c>
      <c r="G793" t="s">
        <v>261</v>
      </c>
      <c r="H793" t="s">
        <v>35</v>
      </c>
      <c r="I793" t="s">
        <v>36</v>
      </c>
      <c r="J793">
        <v>26</v>
      </c>
      <c r="K793">
        <v>24</v>
      </c>
      <c r="L793">
        <f t="shared" si="36"/>
        <v>2</v>
      </c>
      <c r="M793">
        <v>17</v>
      </c>
      <c r="N793">
        <v>71520</v>
      </c>
      <c r="O793" s="1">
        <f t="shared" si="37"/>
        <v>2750.7692307692309</v>
      </c>
      <c r="P793" s="1">
        <f t="shared" si="38"/>
        <v>66018.461538461546</v>
      </c>
      <c r="Q793" s="1">
        <f>Table1[[#This Row],[Earned Basic Salary]]*20%</f>
        <v>13203.69230769231</v>
      </c>
      <c r="R793" s="1">
        <f>Table1[[#This Row],[Earned Basic Salary]]*10%</f>
        <v>6601.8461538461552</v>
      </c>
      <c r="S793" s="1">
        <f>Table1[[#This Row],[Earned Basic Salary]]*12%</f>
        <v>7922.2153846153851</v>
      </c>
      <c r="T793" s="1">
        <f>200</f>
        <v>200</v>
      </c>
      <c r="U793" s="1">
        <f>Table1[[#This Row],[PF]]+Table1[[#This Row],[Professional Tax]]</f>
        <v>8122.2153846153851</v>
      </c>
      <c r="V793" s="1">
        <f>Table1[[#This Row],[Overtime Hours]]*200</f>
        <v>3400</v>
      </c>
      <c r="W793" s="1">
        <f>Table1[[#This Row],[Earned Basic Salary]]+Table1[[#This Row],[HRA]]+Table1[[#This Row],[DA]]+Table1[[#This Row],[Overtime Pay]]</f>
        <v>89224.000000000015</v>
      </c>
      <c r="X793" s="1">
        <f>Table1[[#This Row],[Gross Salary]]-Table1[[#This Row],[Total Deduction]]</f>
        <v>81101.784615384633</v>
      </c>
      <c r="Y793" t="s">
        <v>37</v>
      </c>
      <c r="Z793" t="s">
        <v>95</v>
      </c>
      <c r="AA793" t="s">
        <v>3314</v>
      </c>
      <c r="AB793" t="s">
        <v>3315</v>
      </c>
    </row>
    <row r="794" spans="1:28" x14ac:dyDescent="0.3">
      <c r="A794" t="s">
        <v>3316</v>
      </c>
      <c r="B794" t="s">
        <v>3317</v>
      </c>
      <c r="C794">
        <v>36</v>
      </c>
      <c r="D794" t="s">
        <v>61</v>
      </c>
      <c r="E794" t="s">
        <v>32</v>
      </c>
      <c r="F794" t="s">
        <v>69</v>
      </c>
      <c r="G794" t="s">
        <v>3318</v>
      </c>
      <c r="H794" t="s">
        <v>35</v>
      </c>
      <c r="I794" t="s">
        <v>36</v>
      </c>
      <c r="J794">
        <v>26</v>
      </c>
      <c r="K794">
        <v>24</v>
      </c>
      <c r="L794">
        <f t="shared" si="36"/>
        <v>2</v>
      </c>
      <c r="M794">
        <v>17</v>
      </c>
      <c r="N794">
        <v>18718</v>
      </c>
      <c r="O794" s="1">
        <f t="shared" si="37"/>
        <v>719.92307692307691</v>
      </c>
      <c r="P794" s="1">
        <f t="shared" si="38"/>
        <v>17278.153846153844</v>
      </c>
      <c r="Q794" s="1">
        <f>Table1[[#This Row],[Earned Basic Salary]]*20%</f>
        <v>3455.6307692307691</v>
      </c>
      <c r="R794" s="1">
        <f>Table1[[#This Row],[Earned Basic Salary]]*10%</f>
        <v>1727.8153846153846</v>
      </c>
      <c r="S794" s="1">
        <f>Table1[[#This Row],[Earned Basic Salary]]*12%</f>
        <v>2073.3784615384611</v>
      </c>
      <c r="T794" s="1">
        <f>200</f>
        <v>200</v>
      </c>
      <c r="U794" s="1">
        <f>Table1[[#This Row],[PF]]+Table1[[#This Row],[Professional Tax]]</f>
        <v>2273.3784615384611</v>
      </c>
      <c r="V794" s="1">
        <f>Table1[[#This Row],[Overtime Hours]]*200</f>
        <v>3400</v>
      </c>
      <c r="W794" s="1">
        <f>Table1[[#This Row],[Earned Basic Salary]]+Table1[[#This Row],[HRA]]+Table1[[#This Row],[DA]]+Table1[[#This Row],[Overtime Pay]]</f>
        <v>25861.599999999995</v>
      </c>
      <c r="X794" s="1">
        <f>Table1[[#This Row],[Gross Salary]]-Table1[[#This Row],[Total Deduction]]</f>
        <v>23588.221538461534</v>
      </c>
      <c r="Y794" t="s">
        <v>37</v>
      </c>
      <c r="Z794" t="s">
        <v>38</v>
      </c>
      <c r="AA794" t="s">
        <v>3319</v>
      </c>
      <c r="AB794" t="s">
        <v>3320</v>
      </c>
    </row>
    <row r="795" spans="1:28" x14ac:dyDescent="0.3">
      <c r="A795" t="s">
        <v>3321</v>
      </c>
      <c r="B795" t="s">
        <v>470</v>
      </c>
      <c r="C795">
        <v>22</v>
      </c>
      <c r="D795" t="s">
        <v>31</v>
      </c>
      <c r="E795" t="s">
        <v>82</v>
      </c>
      <c r="F795" t="s">
        <v>33</v>
      </c>
      <c r="G795" t="s">
        <v>2434</v>
      </c>
      <c r="H795" t="s">
        <v>35</v>
      </c>
      <c r="I795" t="s">
        <v>36</v>
      </c>
      <c r="J795">
        <v>26</v>
      </c>
      <c r="K795">
        <v>24</v>
      </c>
      <c r="L795">
        <f t="shared" si="36"/>
        <v>2</v>
      </c>
      <c r="M795">
        <v>0</v>
      </c>
      <c r="N795">
        <v>36452</v>
      </c>
      <c r="O795" s="1">
        <f t="shared" si="37"/>
        <v>1402</v>
      </c>
      <c r="P795" s="1">
        <f t="shared" si="38"/>
        <v>33648</v>
      </c>
      <c r="Q795" s="1">
        <f>Table1[[#This Row],[Earned Basic Salary]]*20%</f>
        <v>6729.6</v>
      </c>
      <c r="R795" s="1">
        <f>Table1[[#This Row],[Earned Basic Salary]]*10%</f>
        <v>3364.8</v>
      </c>
      <c r="S795" s="1">
        <f>Table1[[#This Row],[Earned Basic Salary]]*12%</f>
        <v>4037.7599999999998</v>
      </c>
      <c r="T795" s="1">
        <f>200</f>
        <v>200</v>
      </c>
      <c r="U795" s="1">
        <f>Table1[[#This Row],[PF]]+Table1[[#This Row],[Professional Tax]]</f>
        <v>4237.76</v>
      </c>
      <c r="V795" s="1">
        <f>Table1[[#This Row],[Overtime Hours]]*200</f>
        <v>0</v>
      </c>
      <c r="W795" s="1">
        <f>Table1[[#This Row],[Earned Basic Salary]]+Table1[[#This Row],[HRA]]+Table1[[#This Row],[DA]]+Table1[[#This Row],[Overtime Pay]]</f>
        <v>43742.400000000001</v>
      </c>
      <c r="X795" s="1">
        <f>Table1[[#This Row],[Gross Salary]]-Table1[[#This Row],[Total Deduction]]</f>
        <v>39504.639999999999</v>
      </c>
      <c r="Y795" t="s">
        <v>37</v>
      </c>
      <c r="Z795" t="s">
        <v>38</v>
      </c>
      <c r="AA795" t="s">
        <v>3322</v>
      </c>
      <c r="AB795" t="s">
        <v>3323</v>
      </c>
    </row>
    <row r="796" spans="1:28" x14ac:dyDescent="0.3">
      <c r="A796" t="s">
        <v>3324</v>
      </c>
      <c r="B796" t="s">
        <v>2028</v>
      </c>
      <c r="C796">
        <v>43</v>
      </c>
      <c r="D796" t="s">
        <v>53</v>
      </c>
      <c r="E796" t="s">
        <v>54</v>
      </c>
      <c r="F796" t="s">
        <v>33</v>
      </c>
      <c r="G796" t="s">
        <v>3325</v>
      </c>
      <c r="H796" t="s">
        <v>35</v>
      </c>
      <c r="I796" t="s">
        <v>36</v>
      </c>
      <c r="J796">
        <v>26</v>
      </c>
      <c r="K796">
        <v>25</v>
      </c>
      <c r="L796">
        <f t="shared" si="36"/>
        <v>1</v>
      </c>
      <c r="M796">
        <v>10</v>
      </c>
      <c r="N796">
        <v>48593</v>
      </c>
      <c r="O796" s="1">
        <f t="shared" si="37"/>
        <v>1868.9615384615386</v>
      </c>
      <c r="P796" s="1">
        <f t="shared" si="38"/>
        <v>46724.038461538461</v>
      </c>
      <c r="Q796" s="1">
        <f>Table1[[#This Row],[Earned Basic Salary]]*20%</f>
        <v>9344.8076923076933</v>
      </c>
      <c r="R796" s="1">
        <f>Table1[[#This Row],[Earned Basic Salary]]*10%</f>
        <v>4672.4038461538466</v>
      </c>
      <c r="S796" s="1">
        <f>Table1[[#This Row],[Earned Basic Salary]]*12%</f>
        <v>5606.8846153846152</v>
      </c>
      <c r="T796" s="1">
        <f>200</f>
        <v>200</v>
      </c>
      <c r="U796" s="1">
        <f>Table1[[#This Row],[PF]]+Table1[[#This Row],[Professional Tax]]</f>
        <v>5806.8846153846152</v>
      </c>
      <c r="V796" s="1">
        <f>Table1[[#This Row],[Overtime Hours]]*200</f>
        <v>2000</v>
      </c>
      <c r="W796" s="1">
        <f>Table1[[#This Row],[Earned Basic Salary]]+Table1[[#This Row],[HRA]]+Table1[[#This Row],[DA]]+Table1[[#This Row],[Overtime Pay]]</f>
        <v>62741.25</v>
      </c>
      <c r="X796" s="1">
        <f>Table1[[#This Row],[Gross Salary]]-Table1[[#This Row],[Total Deduction]]</f>
        <v>56934.365384615383</v>
      </c>
      <c r="Y796" t="s">
        <v>37</v>
      </c>
      <c r="Z796" t="s">
        <v>106</v>
      </c>
      <c r="AA796" t="s">
        <v>3326</v>
      </c>
      <c r="AB796" t="s">
        <v>3327</v>
      </c>
    </row>
    <row r="797" spans="1:28" x14ac:dyDescent="0.3">
      <c r="A797" t="s">
        <v>3328</v>
      </c>
      <c r="B797" t="s">
        <v>2300</v>
      </c>
      <c r="C797">
        <v>37</v>
      </c>
      <c r="D797" t="s">
        <v>75</v>
      </c>
      <c r="E797" t="s">
        <v>45</v>
      </c>
      <c r="F797" t="s">
        <v>33</v>
      </c>
      <c r="G797" t="s">
        <v>3329</v>
      </c>
      <c r="H797" t="s">
        <v>35</v>
      </c>
      <c r="I797" t="s">
        <v>36</v>
      </c>
      <c r="J797">
        <v>26</v>
      </c>
      <c r="K797">
        <v>24</v>
      </c>
      <c r="L797">
        <f t="shared" si="36"/>
        <v>2</v>
      </c>
      <c r="M797">
        <v>15</v>
      </c>
      <c r="N797">
        <v>35474</v>
      </c>
      <c r="O797" s="1">
        <f t="shared" si="37"/>
        <v>1364.3846153846155</v>
      </c>
      <c r="P797" s="1">
        <f t="shared" si="38"/>
        <v>32745.230769230773</v>
      </c>
      <c r="Q797" s="1">
        <f>Table1[[#This Row],[Earned Basic Salary]]*20%</f>
        <v>6549.046153846155</v>
      </c>
      <c r="R797" s="1">
        <f>Table1[[#This Row],[Earned Basic Salary]]*10%</f>
        <v>3274.5230769230775</v>
      </c>
      <c r="S797" s="1">
        <f>Table1[[#This Row],[Earned Basic Salary]]*12%</f>
        <v>3929.4276923076927</v>
      </c>
      <c r="T797" s="1">
        <f>200</f>
        <v>200</v>
      </c>
      <c r="U797" s="1">
        <f>Table1[[#This Row],[PF]]+Table1[[#This Row],[Professional Tax]]</f>
        <v>4129.4276923076923</v>
      </c>
      <c r="V797" s="1">
        <f>Table1[[#This Row],[Overtime Hours]]*200</f>
        <v>3000</v>
      </c>
      <c r="W797" s="1">
        <f>Table1[[#This Row],[Earned Basic Salary]]+Table1[[#This Row],[HRA]]+Table1[[#This Row],[DA]]+Table1[[#This Row],[Overtime Pay]]</f>
        <v>45568.800000000003</v>
      </c>
      <c r="X797" s="1">
        <f>Table1[[#This Row],[Gross Salary]]-Table1[[#This Row],[Total Deduction]]</f>
        <v>41439.372307692312</v>
      </c>
      <c r="Y797" t="s">
        <v>37</v>
      </c>
      <c r="Z797" t="s">
        <v>106</v>
      </c>
      <c r="AA797" t="s">
        <v>3330</v>
      </c>
      <c r="AB797" t="s">
        <v>3331</v>
      </c>
    </row>
    <row r="798" spans="1:28" x14ac:dyDescent="0.3">
      <c r="A798" t="s">
        <v>3332</v>
      </c>
      <c r="B798" t="s">
        <v>2300</v>
      </c>
      <c r="C798">
        <v>42</v>
      </c>
      <c r="D798" t="s">
        <v>81</v>
      </c>
      <c r="E798" t="s">
        <v>82</v>
      </c>
      <c r="F798" t="s">
        <v>46</v>
      </c>
      <c r="G798" t="s">
        <v>3333</v>
      </c>
      <c r="H798" t="s">
        <v>35</v>
      </c>
      <c r="I798" t="s">
        <v>36</v>
      </c>
      <c r="J798">
        <v>26</v>
      </c>
      <c r="K798">
        <v>23</v>
      </c>
      <c r="L798">
        <f t="shared" si="36"/>
        <v>3</v>
      </c>
      <c r="M798">
        <v>13</v>
      </c>
      <c r="N798">
        <v>27664</v>
      </c>
      <c r="O798" s="1">
        <f t="shared" si="37"/>
        <v>1064</v>
      </c>
      <c r="P798" s="1">
        <f t="shared" si="38"/>
        <v>24472</v>
      </c>
      <c r="Q798" s="1">
        <f>Table1[[#This Row],[Earned Basic Salary]]*20%</f>
        <v>4894.4000000000005</v>
      </c>
      <c r="R798" s="1">
        <f>Table1[[#This Row],[Earned Basic Salary]]*10%</f>
        <v>2447.2000000000003</v>
      </c>
      <c r="S798" s="1">
        <f>Table1[[#This Row],[Earned Basic Salary]]*12%</f>
        <v>2936.64</v>
      </c>
      <c r="T798" s="1">
        <f>200</f>
        <v>200</v>
      </c>
      <c r="U798" s="1">
        <f>Table1[[#This Row],[PF]]+Table1[[#This Row],[Professional Tax]]</f>
        <v>3136.64</v>
      </c>
      <c r="V798" s="1">
        <f>Table1[[#This Row],[Overtime Hours]]*200</f>
        <v>2600</v>
      </c>
      <c r="W798" s="1">
        <f>Table1[[#This Row],[Earned Basic Salary]]+Table1[[#This Row],[HRA]]+Table1[[#This Row],[DA]]+Table1[[#This Row],[Overtime Pay]]</f>
        <v>34413.600000000006</v>
      </c>
      <c r="X798" s="1">
        <f>Table1[[#This Row],[Gross Salary]]-Table1[[#This Row],[Total Deduction]]</f>
        <v>31276.960000000006</v>
      </c>
      <c r="Y798" t="s">
        <v>37</v>
      </c>
      <c r="Z798" t="s">
        <v>95</v>
      </c>
      <c r="AA798" t="s">
        <v>3334</v>
      </c>
      <c r="AB798" t="s">
        <v>3335</v>
      </c>
    </row>
    <row r="799" spans="1:28" x14ac:dyDescent="0.3">
      <c r="A799" t="s">
        <v>3336</v>
      </c>
      <c r="B799" t="s">
        <v>835</v>
      </c>
      <c r="C799">
        <v>44</v>
      </c>
      <c r="D799" t="s">
        <v>61</v>
      </c>
      <c r="E799" t="s">
        <v>82</v>
      </c>
      <c r="F799" t="s">
        <v>33</v>
      </c>
      <c r="G799" t="s">
        <v>3337</v>
      </c>
      <c r="H799" t="s">
        <v>35</v>
      </c>
      <c r="I799" t="s">
        <v>36</v>
      </c>
      <c r="J799">
        <v>26</v>
      </c>
      <c r="K799">
        <v>25</v>
      </c>
      <c r="L799">
        <f t="shared" si="36"/>
        <v>1</v>
      </c>
      <c r="M799">
        <v>9</v>
      </c>
      <c r="N799">
        <v>35236</v>
      </c>
      <c r="O799" s="1">
        <f t="shared" si="37"/>
        <v>1355.2307692307693</v>
      </c>
      <c r="P799" s="1">
        <f t="shared" si="38"/>
        <v>33880.769230769234</v>
      </c>
      <c r="Q799" s="1">
        <f>Table1[[#This Row],[Earned Basic Salary]]*20%</f>
        <v>6776.1538461538476</v>
      </c>
      <c r="R799" s="1">
        <f>Table1[[#This Row],[Earned Basic Salary]]*10%</f>
        <v>3388.0769230769238</v>
      </c>
      <c r="S799" s="1">
        <f>Table1[[#This Row],[Earned Basic Salary]]*12%</f>
        <v>4065.6923076923081</v>
      </c>
      <c r="T799" s="1">
        <f>200</f>
        <v>200</v>
      </c>
      <c r="U799" s="1">
        <f>Table1[[#This Row],[PF]]+Table1[[#This Row],[Professional Tax]]</f>
        <v>4265.6923076923085</v>
      </c>
      <c r="V799" s="1">
        <f>Table1[[#This Row],[Overtime Hours]]*200</f>
        <v>1800</v>
      </c>
      <c r="W799" s="1">
        <f>Table1[[#This Row],[Earned Basic Salary]]+Table1[[#This Row],[HRA]]+Table1[[#This Row],[DA]]+Table1[[#This Row],[Overtime Pay]]</f>
        <v>45845</v>
      </c>
      <c r="X799" s="1">
        <f>Table1[[#This Row],[Gross Salary]]-Table1[[#This Row],[Total Deduction]]</f>
        <v>41579.307692307688</v>
      </c>
      <c r="Y799" t="s">
        <v>37</v>
      </c>
      <c r="Z799" t="s">
        <v>38</v>
      </c>
      <c r="AA799" t="s">
        <v>3338</v>
      </c>
      <c r="AB799" t="s">
        <v>3339</v>
      </c>
    </row>
    <row r="800" spans="1:28" x14ac:dyDescent="0.3">
      <c r="A800" t="s">
        <v>3340</v>
      </c>
      <c r="B800" t="s">
        <v>769</v>
      </c>
      <c r="C800">
        <v>29</v>
      </c>
      <c r="D800" t="s">
        <v>31</v>
      </c>
      <c r="E800" t="s">
        <v>62</v>
      </c>
      <c r="F800" t="s">
        <v>89</v>
      </c>
      <c r="G800" t="s">
        <v>793</v>
      </c>
      <c r="H800" t="s">
        <v>35</v>
      </c>
      <c r="I800" t="s">
        <v>36</v>
      </c>
      <c r="J800">
        <v>26</v>
      </c>
      <c r="K800">
        <v>23</v>
      </c>
      <c r="L800">
        <f t="shared" si="36"/>
        <v>3</v>
      </c>
      <c r="M800">
        <v>4</v>
      </c>
      <c r="N800">
        <v>54837</v>
      </c>
      <c r="O800" s="1">
        <f t="shared" si="37"/>
        <v>2109.1153846153848</v>
      </c>
      <c r="P800" s="1">
        <f t="shared" si="38"/>
        <v>48509.653846153851</v>
      </c>
      <c r="Q800" s="1">
        <f>Table1[[#This Row],[Earned Basic Salary]]*20%</f>
        <v>9701.9307692307702</v>
      </c>
      <c r="R800" s="1">
        <f>Table1[[#This Row],[Earned Basic Salary]]*10%</f>
        <v>4850.9653846153851</v>
      </c>
      <c r="S800" s="1">
        <f>Table1[[#This Row],[Earned Basic Salary]]*12%</f>
        <v>5821.1584615384618</v>
      </c>
      <c r="T800" s="1">
        <f>200</f>
        <v>200</v>
      </c>
      <c r="U800" s="1">
        <f>Table1[[#This Row],[PF]]+Table1[[#This Row],[Professional Tax]]</f>
        <v>6021.1584615384618</v>
      </c>
      <c r="V800" s="1">
        <f>Table1[[#This Row],[Overtime Hours]]*200</f>
        <v>800</v>
      </c>
      <c r="W800" s="1">
        <f>Table1[[#This Row],[Earned Basic Salary]]+Table1[[#This Row],[HRA]]+Table1[[#This Row],[DA]]+Table1[[#This Row],[Overtime Pay]]</f>
        <v>63862.55</v>
      </c>
      <c r="X800" s="1">
        <f>Table1[[#This Row],[Gross Salary]]-Table1[[#This Row],[Total Deduction]]</f>
        <v>57841.391538461539</v>
      </c>
      <c r="Y800" t="s">
        <v>37</v>
      </c>
      <c r="Z800" t="s">
        <v>48</v>
      </c>
      <c r="AA800" t="s">
        <v>3341</v>
      </c>
      <c r="AB800" t="s">
        <v>3342</v>
      </c>
    </row>
    <row r="801" spans="1:28" x14ac:dyDescent="0.3">
      <c r="A801" t="s">
        <v>3343</v>
      </c>
      <c r="B801" t="s">
        <v>1729</v>
      </c>
      <c r="C801">
        <v>41</v>
      </c>
      <c r="D801" t="s">
        <v>127</v>
      </c>
      <c r="E801" t="s">
        <v>45</v>
      </c>
      <c r="F801" t="s">
        <v>33</v>
      </c>
      <c r="G801" t="s">
        <v>3344</v>
      </c>
      <c r="H801" t="s">
        <v>35</v>
      </c>
      <c r="I801" t="s">
        <v>36</v>
      </c>
      <c r="J801">
        <v>26</v>
      </c>
      <c r="K801">
        <v>22</v>
      </c>
      <c r="L801">
        <f t="shared" si="36"/>
        <v>4</v>
      </c>
      <c r="M801">
        <v>19</v>
      </c>
      <c r="N801">
        <v>43592</v>
      </c>
      <c r="O801" s="1">
        <f t="shared" si="37"/>
        <v>1676.6153846153845</v>
      </c>
      <c r="P801" s="1">
        <f t="shared" si="38"/>
        <v>36885.538461538461</v>
      </c>
      <c r="Q801" s="1">
        <f>Table1[[#This Row],[Earned Basic Salary]]*20%</f>
        <v>7377.1076923076926</v>
      </c>
      <c r="R801" s="1">
        <f>Table1[[#This Row],[Earned Basic Salary]]*10%</f>
        <v>3688.5538461538463</v>
      </c>
      <c r="S801" s="1">
        <f>Table1[[#This Row],[Earned Basic Salary]]*12%</f>
        <v>4426.2646153846154</v>
      </c>
      <c r="T801" s="1">
        <f>200</f>
        <v>200</v>
      </c>
      <c r="U801" s="1">
        <f>Table1[[#This Row],[PF]]+Table1[[#This Row],[Professional Tax]]</f>
        <v>4626.2646153846154</v>
      </c>
      <c r="V801" s="1">
        <f>Table1[[#This Row],[Overtime Hours]]*200</f>
        <v>3800</v>
      </c>
      <c r="W801" s="1">
        <f>Table1[[#This Row],[Earned Basic Salary]]+Table1[[#This Row],[HRA]]+Table1[[#This Row],[DA]]+Table1[[#This Row],[Overtime Pay]]</f>
        <v>51751.199999999997</v>
      </c>
      <c r="X801" s="1">
        <f>Table1[[#This Row],[Gross Salary]]-Table1[[#This Row],[Total Deduction]]</f>
        <v>47124.935384615383</v>
      </c>
      <c r="Y801" t="s">
        <v>37</v>
      </c>
      <c r="Z801" t="s">
        <v>95</v>
      </c>
      <c r="AA801" t="s">
        <v>3345</v>
      </c>
      <c r="AB801" t="s">
        <v>3346</v>
      </c>
    </row>
    <row r="802" spans="1:28" x14ac:dyDescent="0.3">
      <c r="A802" t="s">
        <v>3347</v>
      </c>
      <c r="B802" t="s">
        <v>2366</v>
      </c>
      <c r="C802">
        <v>23</v>
      </c>
      <c r="D802" t="s">
        <v>127</v>
      </c>
      <c r="E802" t="s">
        <v>62</v>
      </c>
      <c r="F802" t="s">
        <v>89</v>
      </c>
      <c r="G802" t="s">
        <v>3348</v>
      </c>
      <c r="H802" t="s">
        <v>35</v>
      </c>
      <c r="I802" t="s">
        <v>36</v>
      </c>
      <c r="J802">
        <v>26</v>
      </c>
      <c r="K802">
        <v>22</v>
      </c>
      <c r="L802">
        <f t="shared" si="36"/>
        <v>4</v>
      </c>
      <c r="M802">
        <v>14</v>
      </c>
      <c r="N802">
        <v>19255</v>
      </c>
      <c r="O802" s="1">
        <f t="shared" si="37"/>
        <v>740.57692307692309</v>
      </c>
      <c r="P802" s="1">
        <f t="shared" si="38"/>
        <v>16292.692307692309</v>
      </c>
      <c r="Q802" s="1">
        <f>Table1[[#This Row],[Earned Basic Salary]]*20%</f>
        <v>3258.5384615384619</v>
      </c>
      <c r="R802" s="1">
        <f>Table1[[#This Row],[Earned Basic Salary]]*10%</f>
        <v>1629.2692307692309</v>
      </c>
      <c r="S802" s="1">
        <f>Table1[[#This Row],[Earned Basic Salary]]*12%</f>
        <v>1955.123076923077</v>
      </c>
      <c r="T802" s="1">
        <f>200</f>
        <v>200</v>
      </c>
      <c r="U802" s="1">
        <f>Table1[[#This Row],[PF]]+Table1[[#This Row],[Professional Tax]]</f>
        <v>2155.123076923077</v>
      </c>
      <c r="V802" s="1">
        <f>Table1[[#This Row],[Overtime Hours]]*200</f>
        <v>2800</v>
      </c>
      <c r="W802" s="1">
        <f>Table1[[#This Row],[Earned Basic Salary]]+Table1[[#This Row],[HRA]]+Table1[[#This Row],[DA]]+Table1[[#This Row],[Overtime Pay]]</f>
        <v>23980.5</v>
      </c>
      <c r="X802" s="1">
        <f>Table1[[#This Row],[Gross Salary]]-Table1[[#This Row],[Total Deduction]]</f>
        <v>21825.376923076925</v>
      </c>
      <c r="Y802" t="s">
        <v>37</v>
      </c>
      <c r="Z802" t="s">
        <v>95</v>
      </c>
      <c r="AA802" t="s">
        <v>3349</v>
      </c>
      <c r="AB802" t="s">
        <v>3350</v>
      </c>
    </row>
    <row r="803" spans="1:28" x14ac:dyDescent="0.3">
      <c r="A803" t="s">
        <v>3351</v>
      </c>
      <c r="B803" t="s">
        <v>579</v>
      </c>
      <c r="C803">
        <v>43</v>
      </c>
      <c r="D803" t="s">
        <v>53</v>
      </c>
      <c r="E803" t="s">
        <v>82</v>
      </c>
      <c r="F803" t="s">
        <v>46</v>
      </c>
      <c r="G803" t="s">
        <v>3352</v>
      </c>
      <c r="H803" t="s">
        <v>35</v>
      </c>
      <c r="I803" t="s">
        <v>36</v>
      </c>
      <c r="J803">
        <v>26</v>
      </c>
      <c r="K803">
        <v>21</v>
      </c>
      <c r="L803">
        <f t="shared" si="36"/>
        <v>5</v>
      </c>
      <c r="M803">
        <v>8</v>
      </c>
      <c r="N803">
        <v>38302</v>
      </c>
      <c r="O803" s="1">
        <f t="shared" si="37"/>
        <v>1473.1538461538462</v>
      </c>
      <c r="P803" s="1">
        <f t="shared" si="38"/>
        <v>30936.23076923077</v>
      </c>
      <c r="Q803" s="1">
        <f>Table1[[#This Row],[Earned Basic Salary]]*20%</f>
        <v>6187.2461538461539</v>
      </c>
      <c r="R803" s="1">
        <f>Table1[[#This Row],[Earned Basic Salary]]*10%</f>
        <v>3093.623076923077</v>
      </c>
      <c r="S803" s="1">
        <f>Table1[[#This Row],[Earned Basic Salary]]*12%</f>
        <v>3712.3476923076923</v>
      </c>
      <c r="T803" s="1">
        <f>200</f>
        <v>200</v>
      </c>
      <c r="U803" s="1">
        <f>Table1[[#This Row],[PF]]+Table1[[#This Row],[Professional Tax]]</f>
        <v>3912.3476923076923</v>
      </c>
      <c r="V803" s="1">
        <f>Table1[[#This Row],[Overtime Hours]]*200</f>
        <v>1600</v>
      </c>
      <c r="W803" s="1">
        <f>Table1[[#This Row],[Earned Basic Salary]]+Table1[[#This Row],[HRA]]+Table1[[#This Row],[DA]]+Table1[[#This Row],[Overtime Pay]]</f>
        <v>41817.1</v>
      </c>
      <c r="X803" s="1">
        <f>Table1[[#This Row],[Gross Salary]]-Table1[[#This Row],[Total Deduction]]</f>
        <v>37904.75230769231</v>
      </c>
      <c r="Y803" t="s">
        <v>37</v>
      </c>
      <c r="Z803" t="s">
        <v>106</v>
      </c>
      <c r="AA803" t="s">
        <v>3353</v>
      </c>
      <c r="AB803" t="s">
        <v>3354</v>
      </c>
    </row>
    <row r="804" spans="1:28" x14ac:dyDescent="0.3">
      <c r="A804" t="s">
        <v>3355</v>
      </c>
      <c r="B804" t="s">
        <v>104</v>
      </c>
      <c r="C804">
        <v>49</v>
      </c>
      <c r="D804" t="s">
        <v>133</v>
      </c>
      <c r="E804" t="s">
        <v>45</v>
      </c>
      <c r="F804" t="s">
        <v>83</v>
      </c>
      <c r="G804" t="s">
        <v>3356</v>
      </c>
      <c r="H804" t="s">
        <v>35</v>
      </c>
      <c r="I804" t="s">
        <v>36</v>
      </c>
      <c r="J804">
        <v>26</v>
      </c>
      <c r="K804">
        <v>23</v>
      </c>
      <c r="L804">
        <f t="shared" si="36"/>
        <v>3</v>
      </c>
      <c r="M804">
        <v>8</v>
      </c>
      <c r="N804">
        <v>36099</v>
      </c>
      <c r="O804" s="1">
        <f t="shared" si="37"/>
        <v>1388.4230769230769</v>
      </c>
      <c r="P804" s="1">
        <f t="shared" si="38"/>
        <v>31933.73076923077</v>
      </c>
      <c r="Q804" s="1">
        <f>Table1[[#This Row],[Earned Basic Salary]]*20%</f>
        <v>6386.7461538461539</v>
      </c>
      <c r="R804" s="1">
        <f>Table1[[#This Row],[Earned Basic Salary]]*10%</f>
        <v>3193.373076923077</v>
      </c>
      <c r="S804" s="1">
        <f>Table1[[#This Row],[Earned Basic Salary]]*12%</f>
        <v>3832.0476923076922</v>
      </c>
      <c r="T804" s="1">
        <f>200</f>
        <v>200</v>
      </c>
      <c r="U804" s="1">
        <f>Table1[[#This Row],[PF]]+Table1[[#This Row],[Professional Tax]]</f>
        <v>4032.0476923076922</v>
      </c>
      <c r="V804" s="1">
        <f>Table1[[#This Row],[Overtime Hours]]*200</f>
        <v>1600</v>
      </c>
      <c r="W804" s="1">
        <f>Table1[[#This Row],[Earned Basic Salary]]+Table1[[#This Row],[HRA]]+Table1[[#This Row],[DA]]+Table1[[#This Row],[Overtime Pay]]</f>
        <v>43113.85</v>
      </c>
      <c r="X804" s="1">
        <f>Table1[[#This Row],[Gross Salary]]-Table1[[#This Row],[Total Deduction]]</f>
        <v>39081.802307692305</v>
      </c>
      <c r="Y804" t="s">
        <v>37</v>
      </c>
      <c r="Z804" t="s">
        <v>48</v>
      </c>
      <c r="AA804" t="s">
        <v>3357</v>
      </c>
      <c r="AB804" t="s">
        <v>3358</v>
      </c>
    </row>
    <row r="805" spans="1:28" x14ac:dyDescent="0.3">
      <c r="A805" t="s">
        <v>3359</v>
      </c>
      <c r="B805" t="s">
        <v>656</v>
      </c>
      <c r="C805">
        <v>38</v>
      </c>
      <c r="D805" t="s">
        <v>133</v>
      </c>
      <c r="E805" t="s">
        <v>32</v>
      </c>
      <c r="F805" t="s">
        <v>89</v>
      </c>
      <c r="G805" t="s">
        <v>3360</v>
      </c>
      <c r="H805" t="s">
        <v>35</v>
      </c>
      <c r="I805" t="s">
        <v>36</v>
      </c>
      <c r="J805">
        <v>26</v>
      </c>
      <c r="K805">
        <v>25</v>
      </c>
      <c r="L805">
        <f t="shared" si="36"/>
        <v>1</v>
      </c>
      <c r="M805">
        <v>16</v>
      </c>
      <c r="N805">
        <v>76518</v>
      </c>
      <c r="O805" s="1">
        <f t="shared" si="37"/>
        <v>2943</v>
      </c>
      <c r="P805" s="1">
        <f t="shared" si="38"/>
        <v>73575</v>
      </c>
      <c r="Q805" s="1">
        <f>Table1[[#This Row],[Earned Basic Salary]]*20%</f>
        <v>14715</v>
      </c>
      <c r="R805" s="1">
        <f>Table1[[#This Row],[Earned Basic Salary]]*10%</f>
        <v>7357.5</v>
      </c>
      <c r="S805" s="1">
        <f>Table1[[#This Row],[Earned Basic Salary]]*12%</f>
        <v>8829</v>
      </c>
      <c r="T805" s="1">
        <f>200</f>
        <v>200</v>
      </c>
      <c r="U805" s="1">
        <f>Table1[[#This Row],[PF]]+Table1[[#This Row],[Professional Tax]]</f>
        <v>9029</v>
      </c>
      <c r="V805" s="1">
        <f>Table1[[#This Row],[Overtime Hours]]*200</f>
        <v>3200</v>
      </c>
      <c r="W805" s="1">
        <f>Table1[[#This Row],[Earned Basic Salary]]+Table1[[#This Row],[HRA]]+Table1[[#This Row],[DA]]+Table1[[#This Row],[Overtime Pay]]</f>
        <v>98847.5</v>
      </c>
      <c r="X805" s="1">
        <f>Table1[[#This Row],[Gross Salary]]-Table1[[#This Row],[Total Deduction]]</f>
        <v>89818.5</v>
      </c>
      <c r="Y805" t="s">
        <v>37</v>
      </c>
      <c r="Z805" t="s">
        <v>38</v>
      </c>
      <c r="AA805" t="s">
        <v>3361</v>
      </c>
      <c r="AB805" t="s">
        <v>3362</v>
      </c>
    </row>
    <row r="806" spans="1:28" x14ac:dyDescent="0.3">
      <c r="A806" t="s">
        <v>3363</v>
      </c>
      <c r="B806" t="s">
        <v>741</v>
      </c>
      <c r="C806">
        <v>31</v>
      </c>
      <c r="D806" t="s">
        <v>75</v>
      </c>
      <c r="E806" t="s">
        <v>82</v>
      </c>
      <c r="F806" t="s">
        <v>69</v>
      </c>
      <c r="G806" t="s">
        <v>3364</v>
      </c>
      <c r="H806" t="s">
        <v>35</v>
      </c>
      <c r="I806" t="s">
        <v>36</v>
      </c>
      <c r="J806">
        <v>26</v>
      </c>
      <c r="K806">
        <v>25</v>
      </c>
      <c r="L806">
        <f t="shared" si="36"/>
        <v>1</v>
      </c>
      <c r="M806">
        <v>20</v>
      </c>
      <c r="N806">
        <v>66859</v>
      </c>
      <c r="O806" s="1">
        <f t="shared" si="37"/>
        <v>2571.5</v>
      </c>
      <c r="P806" s="1">
        <f t="shared" si="38"/>
        <v>64287.5</v>
      </c>
      <c r="Q806" s="1">
        <f>Table1[[#This Row],[Earned Basic Salary]]*20%</f>
        <v>12857.5</v>
      </c>
      <c r="R806" s="1">
        <f>Table1[[#This Row],[Earned Basic Salary]]*10%</f>
        <v>6428.75</v>
      </c>
      <c r="S806" s="1">
        <f>Table1[[#This Row],[Earned Basic Salary]]*12%</f>
        <v>7714.5</v>
      </c>
      <c r="T806" s="1">
        <f>200</f>
        <v>200</v>
      </c>
      <c r="U806" s="1">
        <f>Table1[[#This Row],[PF]]+Table1[[#This Row],[Professional Tax]]</f>
        <v>7914.5</v>
      </c>
      <c r="V806" s="1">
        <f>Table1[[#This Row],[Overtime Hours]]*200</f>
        <v>4000</v>
      </c>
      <c r="W806" s="1">
        <f>Table1[[#This Row],[Earned Basic Salary]]+Table1[[#This Row],[HRA]]+Table1[[#This Row],[DA]]+Table1[[#This Row],[Overtime Pay]]</f>
        <v>87573.75</v>
      </c>
      <c r="X806" s="1">
        <f>Table1[[#This Row],[Gross Salary]]-Table1[[#This Row],[Total Deduction]]</f>
        <v>79659.25</v>
      </c>
      <c r="Y806" t="s">
        <v>37</v>
      </c>
      <c r="Z806" t="s">
        <v>48</v>
      </c>
      <c r="AA806" t="s">
        <v>3365</v>
      </c>
      <c r="AB806" t="s">
        <v>3366</v>
      </c>
    </row>
    <row r="807" spans="1:28" x14ac:dyDescent="0.3">
      <c r="A807" t="s">
        <v>3367</v>
      </c>
      <c r="B807" t="s">
        <v>3317</v>
      </c>
      <c r="C807">
        <v>34</v>
      </c>
      <c r="D807" t="s">
        <v>61</v>
      </c>
      <c r="E807" t="s">
        <v>45</v>
      </c>
      <c r="F807" t="s">
        <v>55</v>
      </c>
      <c r="G807" t="s">
        <v>3368</v>
      </c>
      <c r="H807" t="s">
        <v>35</v>
      </c>
      <c r="I807" t="s">
        <v>36</v>
      </c>
      <c r="J807">
        <v>26</v>
      </c>
      <c r="K807">
        <v>24</v>
      </c>
      <c r="L807">
        <f t="shared" si="36"/>
        <v>2</v>
      </c>
      <c r="M807">
        <v>20</v>
      </c>
      <c r="N807">
        <v>42203</v>
      </c>
      <c r="O807" s="1">
        <f t="shared" si="37"/>
        <v>1623.1923076923076</v>
      </c>
      <c r="P807" s="1">
        <f t="shared" si="38"/>
        <v>38956.615384615383</v>
      </c>
      <c r="Q807" s="1">
        <f>Table1[[#This Row],[Earned Basic Salary]]*20%</f>
        <v>7791.3230769230768</v>
      </c>
      <c r="R807" s="1">
        <f>Table1[[#This Row],[Earned Basic Salary]]*10%</f>
        <v>3895.6615384615384</v>
      </c>
      <c r="S807" s="1">
        <f>Table1[[#This Row],[Earned Basic Salary]]*12%</f>
        <v>4674.7938461538461</v>
      </c>
      <c r="T807" s="1">
        <f>200</f>
        <v>200</v>
      </c>
      <c r="U807" s="1">
        <f>Table1[[#This Row],[PF]]+Table1[[#This Row],[Professional Tax]]</f>
        <v>4874.7938461538461</v>
      </c>
      <c r="V807" s="1">
        <f>Table1[[#This Row],[Overtime Hours]]*200</f>
        <v>4000</v>
      </c>
      <c r="W807" s="1">
        <f>Table1[[#This Row],[Earned Basic Salary]]+Table1[[#This Row],[HRA]]+Table1[[#This Row],[DA]]+Table1[[#This Row],[Overtime Pay]]</f>
        <v>54643.6</v>
      </c>
      <c r="X807" s="1">
        <f>Table1[[#This Row],[Gross Salary]]-Table1[[#This Row],[Total Deduction]]</f>
        <v>49768.806153846155</v>
      </c>
      <c r="Y807" t="s">
        <v>37</v>
      </c>
      <c r="Z807" t="s">
        <v>38</v>
      </c>
      <c r="AA807" t="s">
        <v>3369</v>
      </c>
      <c r="AB807" t="s">
        <v>3370</v>
      </c>
    </row>
    <row r="808" spans="1:28" x14ac:dyDescent="0.3">
      <c r="A808" t="s">
        <v>3371</v>
      </c>
      <c r="B808" t="s">
        <v>919</v>
      </c>
      <c r="C808">
        <v>28</v>
      </c>
      <c r="D808" t="s">
        <v>44</v>
      </c>
      <c r="E808" t="s">
        <v>62</v>
      </c>
      <c r="F808" t="s">
        <v>83</v>
      </c>
      <c r="G808" t="s">
        <v>3372</v>
      </c>
      <c r="H808" t="s">
        <v>35</v>
      </c>
      <c r="I808" t="s">
        <v>36</v>
      </c>
      <c r="J808">
        <v>26</v>
      </c>
      <c r="K808">
        <v>23</v>
      </c>
      <c r="L808">
        <f t="shared" si="36"/>
        <v>3</v>
      </c>
      <c r="M808">
        <v>18</v>
      </c>
      <c r="N808">
        <v>46782</v>
      </c>
      <c r="O808" s="1">
        <f t="shared" si="37"/>
        <v>1799.3076923076924</v>
      </c>
      <c r="P808" s="1">
        <f t="shared" si="38"/>
        <v>41384.076923076922</v>
      </c>
      <c r="Q808" s="1">
        <f>Table1[[#This Row],[Earned Basic Salary]]*20%</f>
        <v>8276.8153846153855</v>
      </c>
      <c r="R808" s="1">
        <f>Table1[[#This Row],[Earned Basic Salary]]*10%</f>
        <v>4138.4076923076927</v>
      </c>
      <c r="S808" s="1">
        <f>Table1[[#This Row],[Earned Basic Salary]]*12%</f>
        <v>4966.0892307692302</v>
      </c>
      <c r="T808" s="1">
        <f>200</f>
        <v>200</v>
      </c>
      <c r="U808" s="1">
        <f>Table1[[#This Row],[PF]]+Table1[[#This Row],[Professional Tax]]</f>
        <v>5166.0892307692302</v>
      </c>
      <c r="V808" s="1">
        <f>Table1[[#This Row],[Overtime Hours]]*200</f>
        <v>3600</v>
      </c>
      <c r="W808" s="1">
        <f>Table1[[#This Row],[Earned Basic Salary]]+Table1[[#This Row],[HRA]]+Table1[[#This Row],[DA]]+Table1[[#This Row],[Overtime Pay]]</f>
        <v>57399.3</v>
      </c>
      <c r="X808" s="1">
        <f>Table1[[#This Row],[Gross Salary]]-Table1[[#This Row],[Total Deduction]]</f>
        <v>52233.210769230776</v>
      </c>
      <c r="Y808" t="s">
        <v>37</v>
      </c>
      <c r="Z808" t="s">
        <v>95</v>
      </c>
      <c r="AA808" t="s">
        <v>3373</v>
      </c>
      <c r="AB808" t="s">
        <v>3374</v>
      </c>
    </row>
    <row r="809" spans="1:28" x14ac:dyDescent="0.3">
      <c r="A809" t="s">
        <v>3375</v>
      </c>
      <c r="B809" t="s">
        <v>250</v>
      </c>
      <c r="C809">
        <v>23</v>
      </c>
      <c r="D809" t="s">
        <v>133</v>
      </c>
      <c r="E809" t="s">
        <v>32</v>
      </c>
      <c r="F809" t="s">
        <v>63</v>
      </c>
      <c r="G809" t="s">
        <v>3376</v>
      </c>
      <c r="H809" t="s">
        <v>35</v>
      </c>
      <c r="I809" t="s">
        <v>36</v>
      </c>
      <c r="J809">
        <v>26</v>
      </c>
      <c r="K809">
        <v>23</v>
      </c>
      <c r="L809">
        <f t="shared" si="36"/>
        <v>3</v>
      </c>
      <c r="M809">
        <v>5</v>
      </c>
      <c r="N809">
        <v>52642</v>
      </c>
      <c r="O809" s="1">
        <f t="shared" si="37"/>
        <v>2024.6923076923076</v>
      </c>
      <c r="P809" s="1">
        <f t="shared" si="38"/>
        <v>46567.923076923078</v>
      </c>
      <c r="Q809" s="1">
        <f>Table1[[#This Row],[Earned Basic Salary]]*20%</f>
        <v>9313.584615384616</v>
      </c>
      <c r="R809" s="1">
        <f>Table1[[#This Row],[Earned Basic Salary]]*10%</f>
        <v>4656.792307692308</v>
      </c>
      <c r="S809" s="1">
        <f>Table1[[#This Row],[Earned Basic Salary]]*12%</f>
        <v>5588.1507692307696</v>
      </c>
      <c r="T809" s="1">
        <f>200</f>
        <v>200</v>
      </c>
      <c r="U809" s="1">
        <f>Table1[[#This Row],[PF]]+Table1[[#This Row],[Professional Tax]]</f>
        <v>5788.1507692307696</v>
      </c>
      <c r="V809" s="1">
        <f>Table1[[#This Row],[Overtime Hours]]*200</f>
        <v>1000</v>
      </c>
      <c r="W809" s="1">
        <f>Table1[[#This Row],[Earned Basic Salary]]+Table1[[#This Row],[HRA]]+Table1[[#This Row],[DA]]+Table1[[#This Row],[Overtime Pay]]</f>
        <v>61538.3</v>
      </c>
      <c r="X809" s="1">
        <f>Table1[[#This Row],[Gross Salary]]-Table1[[#This Row],[Total Deduction]]</f>
        <v>55750.149230769232</v>
      </c>
      <c r="Y809" t="s">
        <v>37</v>
      </c>
      <c r="Z809" t="s">
        <v>38</v>
      </c>
      <c r="AA809" t="s">
        <v>3377</v>
      </c>
      <c r="AB809" t="s">
        <v>3378</v>
      </c>
    </row>
    <row r="810" spans="1:28" x14ac:dyDescent="0.3">
      <c r="A810" t="s">
        <v>3379</v>
      </c>
      <c r="B810" t="s">
        <v>1430</v>
      </c>
      <c r="C810">
        <v>29</v>
      </c>
      <c r="D810" t="s">
        <v>133</v>
      </c>
      <c r="E810" t="s">
        <v>82</v>
      </c>
      <c r="F810" t="s">
        <v>89</v>
      </c>
      <c r="G810" t="s">
        <v>3380</v>
      </c>
      <c r="H810" t="s">
        <v>35</v>
      </c>
      <c r="I810" t="s">
        <v>36</v>
      </c>
      <c r="J810">
        <v>26</v>
      </c>
      <c r="K810">
        <v>21</v>
      </c>
      <c r="L810">
        <f t="shared" si="36"/>
        <v>5</v>
      </c>
      <c r="M810">
        <v>7</v>
      </c>
      <c r="N810">
        <v>53670</v>
      </c>
      <c r="O810" s="1">
        <f t="shared" si="37"/>
        <v>2064.2307692307691</v>
      </c>
      <c r="P810" s="1">
        <f t="shared" si="38"/>
        <v>43348.846153846149</v>
      </c>
      <c r="Q810" s="1">
        <f>Table1[[#This Row],[Earned Basic Salary]]*20%</f>
        <v>8669.7692307692305</v>
      </c>
      <c r="R810" s="1">
        <f>Table1[[#This Row],[Earned Basic Salary]]*10%</f>
        <v>4334.8846153846152</v>
      </c>
      <c r="S810" s="1">
        <f>Table1[[#This Row],[Earned Basic Salary]]*12%</f>
        <v>5201.8615384615377</v>
      </c>
      <c r="T810" s="1">
        <f>200</f>
        <v>200</v>
      </c>
      <c r="U810" s="1">
        <f>Table1[[#This Row],[PF]]+Table1[[#This Row],[Professional Tax]]</f>
        <v>5401.8615384615377</v>
      </c>
      <c r="V810" s="1">
        <f>Table1[[#This Row],[Overtime Hours]]*200</f>
        <v>1400</v>
      </c>
      <c r="W810" s="1">
        <f>Table1[[#This Row],[Earned Basic Salary]]+Table1[[#This Row],[HRA]]+Table1[[#This Row],[DA]]+Table1[[#This Row],[Overtime Pay]]</f>
        <v>57753.499999999993</v>
      </c>
      <c r="X810" s="1">
        <f>Table1[[#This Row],[Gross Salary]]-Table1[[#This Row],[Total Deduction]]</f>
        <v>52351.638461538452</v>
      </c>
      <c r="Y810" t="s">
        <v>37</v>
      </c>
      <c r="Z810" t="s">
        <v>38</v>
      </c>
      <c r="AA810" t="s">
        <v>3381</v>
      </c>
      <c r="AB810" t="s">
        <v>3382</v>
      </c>
    </row>
    <row r="811" spans="1:28" x14ac:dyDescent="0.3">
      <c r="A811" t="s">
        <v>3383</v>
      </c>
      <c r="B811" t="s">
        <v>750</v>
      </c>
      <c r="C811">
        <v>44</v>
      </c>
      <c r="D811" t="s">
        <v>31</v>
      </c>
      <c r="E811" t="s">
        <v>54</v>
      </c>
      <c r="F811" t="s">
        <v>55</v>
      </c>
      <c r="G811" t="s">
        <v>3384</v>
      </c>
      <c r="H811" t="s">
        <v>35</v>
      </c>
      <c r="I811" t="s">
        <v>36</v>
      </c>
      <c r="J811">
        <v>26</v>
      </c>
      <c r="K811">
        <v>24</v>
      </c>
      <c r="L811">
        <f t="shared" si="36"/>
        <v>2</v>
      </c>
      <c r="M811">
        <v>3</v>
      </c>
      <c r="N811">
        <v>47804</v>
      </c>
      <c r="O811" s="1">
        <f t="shared" si="37"/>
        <v>1838.6153846153845</v>
      </c>
      <c r="P811" s="1">
        <f t="shared" si="38"/>
        <v>44126.769230769227</v>
      </c>
      <c r="Q811" s="1">
        <f>Table1[[#This Row],[Earned Basic Salary]]*20%</f>
        <v>8825.3538461538465</v>
      </c>
      <c r="R811" s="1">
        <f>Table1[[#This Row],[Earned Basic Salary]]*10%</f>
        <v>4412.6769230769232</v>
      </c>
      <c r="S811" s="1">
        <f>Table1[[#This Row],[Earned Basic Salary]]*12%</f>
        <v>5295.2123076923071</v>
      </c>
      <c r="T811" s="1">
        <f>200</f>
        <v>200</v>
      </c>
      <c r="U811" s="1">
        <f>Table1[[#This Row],[PF]]+Table1[[#This Row],[Professional Tax]]</f>
        <v>5495.2123076923071</v>
      </c>
      <c r="V811" s="1">
        <f>Table1[[#This Row],[Overtime Hours]]*200</f>
        <v>600</v>
      </c>
      <c r="W811" s="1">
        <f>Table1[[#This Row],[Earned Basic Salary]]+Table1[[#This Row],[HRA]]+Table1[[#This Row],[DA]]+Table1[[#This Row],[Overtime Pay]]</f>
        <v>57964.799999999996</v>
      </c>
      <c r="X811" s="1">
        <f>Table1[[#This Row],[Gross Salary]]-Table1[[#This Row],[Total Deduction]]</f>
        <v>52469.587692307687</v>
      </c>
      <c r="Y811" t="s">
        <v>37</v>
      </c>
      <c r="Z811" t="s">
        <v>38</v>
      </c>
      <c r="AA811" t="s">
        <v>3385</v>
      </c>
      <c r="AB811" t="s">
        <v>3386</v>
      </c>
    </row>
    <row r="812" spans="1:28" x14ac:dyDescent="0.3">
      <c r="A812" t="s">
        <v>3387</v>
      </c>
      <c r="B812" t="s">
        <v>788</v>
      </c>
      <c r="C812">
        <v>40</v>
      </c>
      <c r="D812" t="s">
        <v>61</v>
      </c>
      <c r="E812" t="s">
        <v>82</v>
      </c>
      <c r="F812" t="s">
        <v>83</v>
      </c>
      <c r="G812" t="s">
        <v>3388</v>
      </c>
      <c r="H812" t="s">
        <v>35</v>
      </c>
      <c r="I812" t="s">
        <v>36</v>
      </c>
      <c r="J812">
        <v>26</v>
      </c>
      <c r="K812">
        <v>25</v>
      </c>
      <c r="L812">
        <f t="shared" si="36"/>
        <v>1</v>
      </c>
      <c r="M812">
        <v>2</v>
      </c>
      <c r="N812">
        <v>24245</v>
      </c>
      <c r="O812" s="1">
        <f t="shared" si="37"/>
        <v>932.5</v>
      </c>
      <c r="P812" s="1">
        <f t="shared" si="38"/>
        <v>23312.5</v>
      </c>
      <c r="Q812" s="1">
        <f>Table1[[#This Row],[Earned Basic Salary]]*20%</f>
        <v>4662.5</v>
      </c>
      <c r="R812" s="1">
        <f>Table1[[#This Row],[Earned Basic Salary]]*10%</f>
        <v>2331.25</v>
      </c>
      <c r="S812" s="1">
        <f>Table1[[#This Row],[Earned Basic Salary]]*12%</f>
        <v>2797.5</v>
      </c>
      <c r="T812" s="1">
        <f>200</f>
        <v>200</v>
      </c>
      <c r="U812" s="1">
        <f>Table1[[#This Row],[PF]]+Table1[[#This Row],[Professional Tax]]</f>
        <v>2997.5</v>
      </c>
      <c r="V812" s="1">
        <f>Table1[[#This Row],[Overtime Hours]]*200</f>
        <v>400</v>
      </c>
      <c r="W812" s="1">
        <f>Table1[[#This Row],[Earned Basic Salary]]+Table1[[#This Row],[HRA]]+Table1[[#This Row],[DA]]+Table1[[#This Row],[Overtime Pay]]</f>
        <v>30706.25</v>
      </c>
      <c r="X812" s="1">
        <f>Table1[[#This Row],[Gross Salary]]-Table1[[#This Row],[Total Deduction]]</f>
        <v>27708.75</v>
      </c>
      <c r="Y812" t="s">
        <v>37</v>
      </c>
      <c r="Z812" t="s">
        <v>106</v>
      </c>
      <c r="AA812" t="s">
        <v>3389</v>
      </c>
      <c r="AB812" t="s">
        <v>3390</v>
      </c>
    </row>
    <row r="813" spans="1:28" x14ac:dyDescent="0.3">
      <c r="A813" t="s">
        <v>3391</v>
      </c>
      <c r="B813" t="s">
        <v>988</v>
      </c>
      <c r="C813">
        <v>55</v>
      </c>
      <c r="D813" t="s">
        <v>61</v>
      </c>
      <c r="E813" t="s">
        <v>45</v>
      </c>
      <c r="F813" t="s">
        <v>33</v>
      </c>
      <c r="G813" t="s">
        <v>3392</v>
      </c>
      <c r="H813" t="s">
        <v>35</v>
      </c>
      <c r="I813" t="s">
        <v>36</v>
      </c>
      <c r="J813">
        <v>26</v>
      </c>
      <c r="K813">
        <v>24</v>
      </c>
      <c r="L813">
        <f t="shared" si="36"/>
        <v>2</v>
      </c>
      <c r="M813">
        <v>10</v>
      </c>
      <c r="N813">
        <v>47077</v>
      </c>
      <c r="O813" s="1">
        <f t="shared" si="37"/>
        <v>1810.6538461538462</v>
      </c>
      <c r="P813" s="1">
        <f t="shared" si="38"/>
        <v>43455.692307692312</v>
      </c>
      <c r="Q813" s="1">
        <f>Table1[[#This Row],[Earned Basic Salary]]*20%</f>
        <v>8691.1384615384632</v>
      </c>
      <c r="R813" s="1">
        <f>Table1[[#This Row],[Earned Basic Salary]]*10%</f>
        <v>4345.5692307692316</v>
      </c>
      <c r="S813" s="1">
        <f>Table1[[#This Row],[Earned Basic Salary]]*12%</f>
        <v>5214.6830769230774</v>
      </c>
      <c r="T813" s="1">
        <f>200</f>
        <v>200</v>
      </c>
      <c r="U813" s="1">
        <f>Table1[[#This Row],[PF]]+Table1[[#This Row],[Professional Tax]]</f>
        <v>5414.6830769230774</v>
      </c>
      <c r="V813" s="1">
        <f>Table1[[#This Row],[Overtime Hours]]*200</f>
        <v>2000</v>
      </c>
      <c r="W813" s="1">
        <f>Table1[[#This Row],[Earned Basic Salary]]+Table1[[#This Row],[HRA]]+Table1[[#This Row],[DA]]+Table1[[#This Row],[Overtime Pay]]</f>
        <v>58492.4</v>
      </c>
      <c r="X813" s="1">
        <f>Table1[[#This Row],[Gross Salary]]-Table1[[#This Row],[Total Deduction]]</f>
        <v>53077.716923076921</v>
      </c>
      <c r="Y813" t="s">
        <v>37</v>
      </c>
      <c r="Z813" t="s">
        <v>38</v>
      </c>
      <c r="AA813" t="s">
        <v>3393</v>
      </c>
      <c r="AB813" t="s">
        <v>3394</v>
      </c>
    </row>
    <row r="814" spans="1:28" x14ac:dyDescent="0.3">
      <c r="A814" t="s">
        <v>3395</v>
      </c>
      <c r="B814" t="s">
        <v>1329</v>
      </c>
      <c r="C814">
        <v>47</v>
      </c>
      <c r="D814" t="s">
        <v>61</v>
      </c>
      <c r="E814" t="s">
        <v>62</v>
      </c>
      <c r="F814" t="s">
        <v>55</v>
      </c>
      <c r="G814" t="s">
        <v>3396</v>
      </c>
      <c r="H814" t="s">
        <v>35</v>
      </c>
      <c r="I814" t="s">
        <v>36</v>
      </c>
      <c r="J814">
        <v>26</v>
      </c>
      <c r="K814">
        <v>25</v>
      </c>
      <c r="L814">
        <f t="shared" si="36"/>
        <v>1</v>
      </c>
      <c r="M814">
        <v>20</v>
      </c>
      <c r="N814">
        <v>20948</v>
      </c>
      <c r="O814" s="1">
        <f t="shared" si="37"/>
        <v>805.69230769230774</v>
      </c>
      <c r="P814" s="1">
        <f t="shared" si="38"/>
        <v>20142.307692307695</v>
      </c>
      <c r="Q814" s="1">
        <f>Table1[[#This Row],[Earned Basic Salary]]*20%</f>
        <v>4028.461538461539</v>
      </c>
      <c r="R814" s="1">
        <f>Table1[[#This Row],[Earned Basic Salary]]*10%</f>
        <v>2014.2307692307695</v>
      </c>
      <c r="S814" s="1">
        <f>Table1[[#This Row],[Earned Basic Salary]]*12%</f>
        <v>2417.0769230769233</v>
      </c>
      <c r="T814" s="1">
        <f>200</f>
        <v>200</v>
      </c>
      <c r="U814" s="1">
        <f>Table1[[#This Row],[PF]]+Table1[[#This Row],[Professional Tax]]</f>
        <v>2617.0769230769233</v>
      </c>
      <c r="V814" s="1">
        <f>Table1[[#This Row],[Overtime Hours]]*200</f>
        <v>4000</v>
      </c>
      <c r="W814" s="1">
        <f>Table1[[#This Row],[Earned Basic Salary]]+Table1[[#This Row],[HRA]]+Table1[[#This Row],[DA]]+Table1[[#This Row],[Overtime Pay]]</f>
        <v>30185.000000000004</v>
      </c>
      <c r="X814" s="1">
        <f>Table1[[#This Row],[Gross Salary]]-Table1[[#This Row],[Total Deduction]]</f>
        <v>27567.923076923082</v>
      </c>
      <c r="Y814" t="s">
        <v>37</v>
      </c>
      <c r="Z814" t="s">
        <v>95</v>
      </c>
      <c r="AA814" t="s">
        <v>3397</v>
      </c>
      <c r="AB814" t="s">
        <v>3398</v>
      </c>
    </row>
    <row r="815" spans="1:28" x14ac:dyDescent="0.3">
      <c r="A815" t="s">
        <v>3399</v>
      </c>
      <c r="B815" t="s">
        <v>120</v>
      </c>
      <c r="C815">
        <v>45</v>
      </c>
      <c r="D815" t="s">
        <v>31</v>
      </c>
      <c r="E815" t="s">
        <v>54</v>
      </c>
      <c r="F815" t="s">
        <v>55</v>
      </c>
      <c r="G815" t="s">
        <v>3400</v>
      </c>
      <c r="H815" t="s">
        <v>35</v>
      </c>
      <c r="I815" t="s">
        <v>36</v>
      </c>
      <c r="J815">
        <v>26</v>
      </c>
      <c r="K815">
        <v>26</v>
      </c>
      <c r="L815">
        <f t="shared" si="36"/>
        <v>0</v>
      </c>
      <c r="M815">
        <v>8</v>
      </c>
      <c r="N815">
        <v>62585</v>
      </c>
      <c r="O815" s="1">
        <f t="shared" si="37"/>
        <v>2407.1153846153848</v>
      </c>
      <c r="P815" s="1">
        <f t="shared" si="38"/>
        <v>62585</v>
      </c>
      <c r="Q815" s="1">
        <f>Table1[[#This Row],[Earned Basic Salary]]*20%</f>
        <v>12517</v>
      </c>
      <c r="R815" s="1">
        <f>Table1[[#This Row],[Earned Basic Salary]]*10%</f>
        <v>6258.5</v>
      </c>
      <c r="S815" s="1">
        <f>Table1[[#This Row],[Earned Basic Salary]]*12%</f>
        <v>7510.2</v>
      </c>
      <c r="T815" s="1">
        <f>200</f>
        <v>200</v>
      </c>
      <c r="U815" s="1">
        <f>Table1[[#This Row],[PF]]+Table1[[#This Row],[Professional Tax]]</f>
        <v>7710.2</v>
      </c>
      <c r="V815" s="1">
        <f>Table1[[#This Row],[Overtime Hours]]*200</f>
        <v>1600</v>
      </c>
      <c r="W815" s="1">
        <f>Table1[[#This Row],[Earned Basic Salary]]+Table1[[#This Row],[HRA]]+Table1[[#This Row],[DA]]+Table1[[#This Row],[Overtime Pay]]</f>
        <v>82960.5</v>
      </c>
      <c r="X815" s="1">
        <f>Table1[[#This Row],[Gross Salary]]-Table1[[#This Row],[Total Deduction]]</f>
        <v>75250.3</v>
      </c>
      <c r="Y815" t="s">
        <v>37</v>
      </c>
      <c r="Z815" t="s">
        <v>38</v>
      </c>
      <c r="AA815" t="s">
        <v>3401</v>
      </c>
      <c r="AB815" t="s">
        <v>3402</v>
      </c>
    </row>
    <row r="816" spans="1:28" x14ac:dyDescent="0.3">
      <c r="A816" t="s">
        <v>3403</v>
      </c>
      <c r="B816" t="s">
        <v>305</v>
      </c>
      <c r="C816">
        <v>53</v>
      </c>
      <c r="D816" t="s">
        <v>61</v>
      </c>
      <c r="E816" t="s">
        <v>45</v>
      </c>
      <c r="F816" t="s">
        <v>89</v>
      </c>
      <c r="G816" t="s">
        <v>3404</v>
      </c>
      <c r="H816" t="s">
        <v>35</v>
      </c>
      <c r="I816" t="s">
        <v>36</v>
      </c>
      <c r="J816">
        <v>26</v>
      </c>
      <c r="K816">
        <v>23</v>
      </c>
      <c r="L816">
        <f t="shared" si="36"/>
        <v>3</v>
      </c>
      <c r="M816">
        <v>3</v>
      </c>
      <c r="N816">
        <v>29682</v>
      </c>
      <c r="O816" s="1">
        <f t="shared" si="37"/>
        <v>1141.6153846153845</v>
      </c>
      <c r="P816" s="1">
        <f t="shared" si="38"/>
        <v>26257.153846153844</v>
      </c>
      <c r="Q816" s="1">
        <f>Table1[[#This Row],[Earned Basic Salary]]*20%</f>
        <v>5251.4307692307693</v>
      </c>
      <c r="R816" s="1">
        <f>Table1[[#This Row],[Earned Basic Salary]]*10%</f>
        <v>2625.7153846153847</v>
      </c>
      <c r="S816" s="1">
        <f>Table1[[#This Row],[Earned Basic Salary]]*12%</f>
        <v>3150.8584615384611</v>
      </c>
      <c r="T816" s="1">
        <f>200</f>
        <v>200</v>
      </c>
      <c r="U816" s="1">
        <f>Table1[[#This Row],[PF]]+Table1[[#This Row],[Professional Tax]]</f>
        <v>3350.8584615384611</v>
      </c>
      <c r="V816" s="1">
        <f>Table1[[#This Row],[Overtime Hours]]*200</f>
        <v>600</v>
      </c>
      <c r="W816" s="1">
        <f>Table1[[#This Row],[Earned Basic Salary]]+Table1[[#This Row],[HRA]]+Table1[[#This Row],[DA]]+Table1[[#This Row],[Overtime Pay]]</f>
        <v>34734.299999999996</v>
      </c>
      <c r="X816" s="1">
        <f>Table1[[#This Row],[Gross Salary]]-Table1[[#This Row],[Total Deduction]]</f>
        <v>31383.441538461535</v>
      </c>
      <c r="Y816" t="s">
        <v>37</v>
      </c>
      <c r="Z816" t="s">
        <v>95</v>
      </c>
      <c r="AA816" t="s">
        <v>3405</v>
      </c>
      <c r="AB816" t="s">
        <v>3406</v>
      </c>
    </row>
    <row r="817" spans="1:28" x14ac:dyDescent="0.3">
      <c r="A817" t="s">
        <v>3407</v>
      </c>
      <c r="B817" t="s">
        <v>153</v>
      </c>
      <c r="C817">
        <v>45</v>
      </c>
      <c r="D817" t="s">
        <v>31</v>
      </c>
      <c r="E817" t="s">
        <v>45</v>
      </c>
      <c r="F817" t="s">
        <v>55</v>
      </c>
      <c r="G817" t="s">
        <v>1188</v>
      </c>
      <c r="H817" t="s">
        <v>35</v>
      </c>
      <c r="I817" t="s">
        <v>36</v>
      </c>
      <c r="J817">
        <v>26</v>
      </c>
      <c r="K817">
        <v>23</v>
      </c>
      <c r="L817">
        <f t="shared" si="36"/>
        <v>3</v>
      </c>
      <c r="M817">
        <v>14</v>
      </c>
      <c r="N817">
        <v>64757</v>
      </c>
      <c r="O817" s="1">
        <f t="shared" si="37"/>
        <v>2490.6538461538462</v>
      </c>
      <c r="P817" s="1">
        <f t="shared" si="38"/>
        <v>57285.038461538461</v>
      </c>
      <c r="Q817" s="1">
        <f>Table1[[#This Row],[Earned Basic Salary]]*20%</f>
        <v>11457.007692307692</v>
      </c>
      <c r="R817" s="1">
        <f>Table1[[#This Row],[Earned Basic Salary]]*10%</f>
        <v>5728.5038461538461</v>
      </c>
      <c r="S817" s="1">
        <f>Table1[[#This Row],[Earned Basic Salary]]*12%</f>
        <v>6874.204615384615</v>
      </c>
      <c r="T817" s="1">
        <f>200</f>
        <v>200</v>
      </c>
      <c r="U817" s="1">
        <f>Table1[[#This Row],[PF]]+Table1[[#This Row],[Professional Tax]]</f>
        <v>7074.204615384615</v>
      </c>
      <c r="V817" s="1">
        <f>Table1[[#This Row],[Overtime Hours]]*200</f>
        <v>2800</v>
      </c>
      <c r="W817" s="1">
        <f>Table1[[#This Row],[Earned Basic Salary]]+Table1[[#This Row],[HRA]]+Table1[[#This Row],[DA]]+Table1[[#This Row],[Overtime Pay]]</f>
        <v>77270.55</v>
      </c>
      <c r="X817" s="1">
        <f>Table1[[#This Row],[Gross Salary]]-Table1[[#This Row],[Total Deduction]]</f>
        <v>70196.345384615386</v>
      </c>
      <c r="Y817" t="s">
        <v>37</v>
      </c>
      <c r="Z817" t="s">
        <v>106</v>
      </c>
      <c r="AA817" t="s">
        <v>3408</v>
      </c>
      <c r="AB817" t="s">
        <v>3409</v>
      </c>
    </row>
    <row r="818" spans="1:28" x14ac:dyDescent="0.3">
      <c r="A818" t="s">
        <v>3410</v>
      </c>
      <c r="B818" t="s">
        <v>126</v>
      </c>
      <c r="C818">
        <v>26</v>
      </c>
      <c r="D818" t="s">
        <v>61</v>
      </c>
      <c r="E818" t="s">
        <v>62</v>
      </c>
      <c r="F818" t="s">
        <v>69</v>
      </c>
      <c r="G818" t="s">
        <v>2476</v>
      </c>
      <c r="H818" t="s">
        <v>35</v>
      </c>
      <c r="I818" t="s">
        <v>36</v>
      </c>
      <c r="J818">
        <v>26</v>
      </c>
      <c r="K818">
        <v>25</v>
      </c>
      <c r="L818">
        <f t="shared" si="36"/>
        <v>1</v>
      </c>
      <c r="M818">
        <v>12</v>
      </c>
      <c r="N818">
        <v>73079</v>
      </c>
      <c r="O818" s="1">
        <f t="shared" si="37"/>
        <v>2810.7307692307691</v>
      </c>
      <c r="P818" s="1">
        <f t="shared" si="38"/>
        <v>70268.26923076922</v>
      </c>
      <c r="Q818" s="1">
        <f>Table1[[#This Row],[Earned Basic Salary]]*20%</f>
        <v>14053.653846153844</v>
      </c>
      <c r="R818" s="1">
        <f>Table1[[#This Row],[Earned Basic Salary]]*10%</f>
        <v>7026.826923076922</v>
      </c>
      <c r="S818" s="1">
        <f>Table1[[#This Row],[Earned Basic Salary]]*12%</f>
        <v>8432.1923076923067</v>
      </c>
      <c r="T818" s="1">
        <f>200</f>
        <v>200</v>
      </c>
      <c r="U818" s="1">
        <f>Table1[[#This Row],[PF]]+Table1[[#This Row],[Professional Tax]]</f>
        <v>8632.1923076923067</v>
      </c>
      <c r="V818" s="1">
        <f>Table1[[#This Row],[Overtime Hours]]*200</f>
        <v>2400</v>
      </c>
      <c r="W818" s="1">
        <f>Table1[[#This Row],[Earned Basic Salary]]+Table1[[#This Row],[HRA]]+Table1[[#This Row],[DA]]+Table1[[#This Row],[Overtime Pay]]</f>
        <v>93748.749999999985</v>
      </c>
      <c r="X818" s="1">
        <f>Table1[[#This Row],[Gross Salary]]-Table1[[#This Row],[Total Deduction]]</f>
        <v>85116.557692307673</v>
      </c>
      <c r="Y818" t="s">
        <v>37</v>
      </c>
      <c r="Z818" t="s">
        <v>95</v>
      </c>
      <c r="AA818" t="s">
        <v>3411</v>
      </c>
      <c r="AB818" t="s">
        <v>3412</v>
      </c>
    </row>
    <row r="819" spans="1:28" x14ac:dyDescent="0.3">
      <c r="A819" t="s">
        <v>3413</v>
      </c>
      <c r="B819" t="s">
        <v>1366</v>
      </c>
      <c r="C819">
        <v>40</v>
      </c>
      <c r="D819" t="s">
        <v>75</v>
      </c>
      <c r="E819" t="s">
        <v>82</v>
      </c>
      <c r="F819" t="s">
        <v>83</v>
      </c>
      <c r="G819" t="s">
        <v>3414</v>
      </c>
      <c r="H819" t="s">
        <v>35</v>
      </c>
      <c r="I819" t="s">
        <v>36</v>
      </c>
      <c r="J819">
        <v>26</v>
      </c>
      <c r="K819">
        <v>25</v>
      </c>
      <c r="L819">
        <f t="shared" si="36"/>
        <v>1</v>
      </c>
      <c r="M819">
        <v>16</v>
      </c>
      <c r="N819">
        <v>77333</v>
      </c>
      <c r="O819" s="1">
        <f t="shared" si="37"/>
        <v>2974.3461538461538</v>
      </c>
      <c r="P819" s="1">
        <f t="shared" si="38"/>
        <v>74358.653846153844</v>
      </c>
      <c r="Q819" s="1">
        <f>Table1[[#This Row],[Earned Basic Salary]]*20%</f>
        <v>14871.73076923077</v>
      </c>
      <c r="R819" s="1">
        <f>Table1[[#This Row],[Earned Basic Salary]]*10%</f>
        <v>7435.8653846153848</v>
      </c>
      <c r="S819" s="1">
        <f>Table1[[#This Row],[Earned Basic Salary]]*12%</f>
        <v>8923.038461538461</v>
      </c>
      <c r="T819" s="1">
        <f>200</f>
        <v>200</v>
      </c>
      <c r="U819" s="1">
        <f>Table1[[#This Row],[PF]]+Table1[[#This Row],[Professional Tax]]</f>
        <v>9123.038461538461</v>
      </c>
      <c r="V819" s="1">
        <f>Table1[[#This Row],[Overtime Hours]]*200</f>
        <v>3200</v>
      </c>
      <c r="W819" s="1">
        <f>Table1[[#This Row],[Earned Basic Salary]]+Table1[[#This Row],[HRA]]+Table1[[#This Row],[DA]]+Table1[[#This Row],[Overtime Pay]]</f>
        <v>99866.25</v>
      </c>
      <c r="X819" s="1">
        <f>Table1[[#This Row],[Gross Salary]]-Table1[[#This Row],[Total Deduction]]</f>
        <v>90743.211538461532</v>
      </c>
      <c r="Y819" t="s">
        <v>37</v>
      </c>
      <c r="Z819" t="s">
        <v>48</v>
      </c>
      <c r="AA819" t="s">
        <v>3415</v>
      </c>
      <c r="AB819" t="s">
        <v>3416</v>
      </c>
    </row>
    <row r="820" spans="1:28" x14ac:dyDescent="0.3">
      <c r="A820" t="s">
        <v>3417</v>
      </c>
      <c r="B820" t="s">
        <v>2366</v>
      </c>
      <c r="C820">
        <v>45</v>
      </c>
      <c r="D820" t="s">
        <v>75</v>
      </c>
      <c r="E820" t="s">
        <v>54</v>
      </c>
      <c r="F820" t="s">
        <v>83</v>
      </c>
      <c r="G820" t="s">
        <v>3253</v>
      </c>
      <c r="H820" t="s">
        <v>35</v>
      </c>
      <c r="I820" t="s">
        <v>36</v>
      </c>
      <c r="J820">
        <v>26</v>
      </c>
      <c r="K820">
        <v>24</v>
      </c>
      <c r="L820">
        <f t="shared" si="36"/>
        <v>2</v>
      </c>
      <c r="M820">
        <v>12</v>
      </c>
      <c r="N820">
        <v>31702</v>
      </c>
      <c r="O820" s="1">
        <f t="shared" si="37"/>
        <v>1219.3076923076924</v>
      </c>
      <c r="P820" s="1">
        <f t="shared" si="38"/>
        <v>29263.384615384617</v>
      </c>
      <c r="Q820" s="1">
        <f>Table1[[#This Row],[Earned Basic Salary]]*20%</f>
        <v>5852.6769230769241</v>
      </c>
      <c r="R820" s="1">
        <f>Table1[[#This Row],[Earned Basic Salary]]*10%</f>
        <v>2926.3384615384621</v>
      </c>
      <c r="S820" s="1">
        <f>Table1[[#This Row],[Earned Basic Salary]]*12%</f>
        <v>3511.606153846154</v>
      </c>
      <c r="T820" s="1">
        <f>200</f>
        <v>200</v>
      </c>
      <c r="U820" s="1">
        <f>Table1[[#This Row],[PF]]+Table1[[#This Row],[Professional Tax]]</f>
        <v>3711.606153846154</v>
      </c>
      <c r="V820" s="1">
        <f>Table1[[#This Row],[Overtime Hours]]*200</f>
        <v>2400</v>
      </c>
      <c r="W820" s="1">
        <f>Table1[[#This Row],[Earned Basic Salary]]+Table1[[#This Row],[HRA]]+Table1[[#This Row],[DA]]+Table1[[#This Row],[Overtime Pay]]</f>
        <v>40442.400000000001</v>
      </c>
      <c r="X820" s="1">
        <f>Table1[[#This Row],[Gross Salary]]-Table1[[#This Row],[Total Deduction]]</f>
        <v>36730.793846153851</v>
      </c>
      <c r="Y820" t="s">
        <v>37</v>
      </c>
      <c r="Z820" t="s">
        <v>106</v>
      </c>
      <c r="AA820" t="s">
        <v>3418</v>
      </c>
      <c r="AB820" t="s">
        <v>3419</v>
      </c>
    </row>
    <row r="821" spans="1:28" x14ac:dyDescent="0.3">
      <c r="A821" t="s">
        <v>3420</v>
      </c>
      <c r="B821" t="s">
        <v>1579</v>
      </c>
      <c r="C821">
        <v>36</v>
      </c>
      <c r="D821" t="s">
        <v>53</v>
      </c>
      <c r="E821" t="s">
        <v>45</v>
      </c>
      <c r="F821" t="s">
        <v>69</v>
      </c>
      <c r="G821" t="s">
        <v>2338</v>
      </c>
      <c r="H821" t="s">
        <v>35</v>
      </c>
      <c r="I821" t="s">
        <v>36</v>
      </c>
      <c r="J821">
        <v>26</v>
      </c>
      <c r="K821">
        <v>21</v>
      </c>
      <c r="L821">
        <f t="shared" si="36"/>
        <v>5</v>
      </c>
      <c r="M821">
        <v>15</v>
      </c>
      <c r="N821">
        <v>32834</v>
      </c>
      <c r="O821" s="1">
        <f t="shared" si="37"/>
        <v>1262.8461538461538</v>
      </c>
      <c r="P821" s="1">
        <f t="shared" si="38"/>
        <v>26519.76923076923</v>
      </c>
      <c r="Q821" s="1">
        <f>Table1[[#This Row],[Earned Basic Salary]]*20%</f>
        <v>5303.9538461538468</v>
      </c>
      <c r="R821" s="1">
        <f>Table1[[#This Row],[Earned Basic Salary]]*10%</f>
        <v>2651.9769230769234</v>
      </c>
      <c r="S821" s="1">
        <f>Table1[[#This Row],[Earned Basic Salary]]*12%</f>
        <v>3182.3723076923075</v>
      </c>
      <c r="T821" s="1">
        <f>200</f>
        <v>200</v>
      </c>
      <c r="U821" s="1">
        <f>Table1[[#This Row],[PF]]+Table1[[#This Row],[Professional Tax]]</f>
        <v>3382.3723076923075</v>
      </c>
      <c r="V821" s="1">
        <f>Table1[[#This Row],[Overtime Hours]]*200</f>
        <v>3000</v>
      </c>
      <c r="W821" s="1">
        <f>Table1[[#This Row],[Earned Basic Salary]]+Table1[[#This Row],[HRA]]+Table1[[#This Row],[DA]]+Table1[[#This Row],[Overtime Pay]]</f>
        <v>37475.699999999997</v>
      </c>
      <c r="X821" s="1">
        <f>Table1[[#This Row],[Gross Salary]]-Table1[[#This Row],[Total Deduction]]</f>
        <v>34093.327692307692</v>
      </c>
      <c r="Y821" t="s">
        <v>37</v>
      </c>
      <c r="Z821" t="s">
        <v>38</v>
      </c>
      <c r="AA821" t="s">
        <v>3421</v>
      </c>
      <c r="AB821" t="s">
        <v>3422</v>
      </c>
    </row>
    <row r="822" spans="1:28" x14ac:dyDescent="0.3">
      <c r="A822" t="s">
        <v>3423</v>
      </c>
      <c r="B822" t="s">
        <v>1035</v>
      </c>
      <c r="C822">
        <v>22</v>
      </c>
      <c r="D822" t="s">
        <v>127</v>
      </c>
      <c r="E822" t="s">
        <v>82</v>
      </c>
      <c r="F822" t="s">
        <v>46</v>
      </c>
      <c r="G822" t="s">
        <v>3424</v>
      </c>
      <c r="H822" t="s">
        <v>35</v>
      </c>
      <c r="I822" t="s">
        <v>36</v>
      </c>
      <c r="J822">
        <v>26</v>
      </c>
      <c r="K822">
        <v>25</v>
      </c>
      <c r="L822">
        <f t="shared" si="36"/>
        <v>1</v>
      </c>
      <c r="M822">
        <v>18</v>
      </c>
      <c r="N822">
        <v>36301</v>
      </c>
      <c r="O822" s="1">
        <f t="shared" si="37"/>
        <v>1396.1923076923076</v>
      </c>
      <c r="P822" s="1">
        <f t="shared" si="38"/>
        <v>34904.807692307688</v>
      </c>
      <c r="Q822" s="1">
        <f>Table1[[#This Row],[Earned Basic Salary]]*20%</f>
        <v>6980.9615384615381</v>
      </c>
      <c r="R822" s="1">
        <f>Table1[[#This Row],[Earned Basic Salary]]*10%</f>
        <v>3490.4807692307691</v>
      </c>
      <c r="S822" s="1">
        <f>Table1[[#This Row],[Earned Basic Salary]]*12%</f>
        <v>4188.576923076922</v>
      </c>
      <c r="T822" s="1">
        <f>200</f>
        <v>200</v>
      </c>
      <c r="U822" s="1">
        <f>Table1[[#This Row],[PF]]+Table1[[#This Row],[Professional Tax]]</f>
        <v>4388.576923076922</v>
      </c>
      <c r="V822" s="1">
        <f>Table1[[#This Row],[Overtime Hours]]*200</f>
        <v>3600</v>
      </c>
      <c r="W822" s="1">
        <f>Table1[[#This Row],[Earned Basic Salary]]+Table1[[#This Row],[HRA]]+Table1[[#This Row],[DA]]+Table1[[#This Row],[Overtime Pay]]</f>
        <v>48976.249999999993</v>
      </c>
      <c r="X822" s="1">
        <f>Table1[[#This Row],[Gross Salary]]-Table1[[#This Row],[Total Deduction]]</f>
        <v>44587.673076923071</v>
      </c>
      <c r="Y822" t="s">
        <v>37</v>
      </c>
      <c r="Z822" t="s">
        <v>38</v>
      </c>
      <c r="AA822" t="s">
        <v>3425</v>
      </c>
      <c r="AB822" t="s">
        <v>3426</v>
      </c>
    </row>
    <row r="823" spans="1:28" x14ac:dyDescent="0.3">
      <c r="A823" t="s">
        <v>3427</v>
      </c>
      <c r="B823" t="s">
        <v>1090</v>
      </c>
      <c r="C823">
        <v>27</v>
      </c>
      <c r="D823" t="s">
        <v>61</v>
      </c>
      <c r="E823" t="s">
        <v>121</v>
      </c>
      <c r="F823" t="s">
        <v>33</v>
      </c>
      <c r="G823" t="s">
        <v>3428</v>
      </c>
      <c r="H823" t="s">
        <v>35</v>
      </c>
      <c r="I823" t="s">
        <v>36</v>
      </c>
      <c r="J823">
        <v>26</v>
      </c>
      <c r="K823">
        <v>23</v>
      </c>
      <c r="L823">
        <f t="shared" si="36"/>
        <v>3</v>
      </c>
      <c r="M823">
        <v>20</v>
      </c>
      <c r="N823">
        <v>72171</v>
      </c>
      <c r="O823" s="1">
        <f t="shared" si="37"/>
        <v>2775.8076923076924</v>
      </c>
      <c r="P823" s="1">
        <f t="shared" si="38"/>
        <v>63843.576923076922</v>
      </c>
      <c r="Q823" s="1">
        <f>Table1[[#This Row],[Earned Basic Salary]]*20%</f>
        <v>12768.715384615385</v>
      </c>
      <c r="R823" s="1">
        <f>Table1[[#This Row],[Earned Basic Salary]]*10%</f>
        <v>6384.3576923076926</v>
      </c>
      <c r="S823" s="1">
        <f>Table1[[#This Row],[Earned Basic Salary]]*12%</f>
        <v>7661.2292307692305</v>
      </c>
      <c r="T823" s="1">
        <f>200</f>
        <v>200</v>
      </c>
      <c r="U823" s="1">
        <f>Table1[[#This Row],[PF]]+Table1[[#This Row],[Professional Tax]]</f>
        <v>7861.2292307692305</v>
      </c>
      <c r="V823" s="1">
        <f>Table1[[#This Row],[Overtime Hours]]*200</f>
        <v>4000</v>
      </c>
      <c r="W823" s="1">
        <f>Table1[[#This Row],[Earned Basic Salary]]+Table1[[#This Row],[HRA]]+Table1[[#This Row],[DA]]+Table1[[#This Row],[Overtime Pay]]</f>
        <v>86996.65</v>
      </c>
      <c r="X823" s="1">
        <f>Table1[[#This Row],[Gross Salary]]-Table1[[#This Row],[Total Deduction]]</f>
        <v>79135.420769230768</v>
      </c>
      <c r="Y823" t="s">
        <v>37</v>
      </c>
      <c r="Z823" t="s">
        <v>38</v>
      </c>
      <c r="AA823" t="s">
        <v>3429</v>
      </c>
      <c r="AB823" t="s">
        <v>3430</v>
      </c>
    </row>
    <row r="824" spans="1:28" x14ac:dyDescent="0.3">
      <c r="A824" t="s">
        <v>3431</v>
      </c>
      <c r="B824" t="s">
        <v>830</v>
      </c>
      <c r="C824">
        <v>45</v>
      </c>
      <c r="D824" t="s">
        <v>81</v>
      </c>
      <c r="E824" t="s">
        <v>45</v>
      </c>
      <c r="F824" t="s">
        <v>55</v>
      </c>
      <c r="G824" t="s">
        <v>3432</v>
      </c>
      <c r="H824" t="s">
        <v>35</v>
      </c>
      <c r="I824" t="s">
        <v>36</v>
      </c>
      <c r="J824">
        <v>26</v>
      </c>
      <c r="K824">
        <v>22</v>
      </c>
      <c r="L824">
        <f t="shared" si="36"/>
        <v>4</v>
      </c>
      <c r="M824">
        <v>1</v>
      </c>
      <c r="N824">
        <v>43485</v>
      </c>
      <c r="O824" s="1">
        <f t="shared" si="37"/>
        <v>1672.5</v>
      </c>
      <c r="P824" s="1">
        <f t="shared" si="38"/>
        <v>36795</v>
      </c>
      <c r="Q824" s="1">
        <f>Table1[[#This Row],[Earned Basic Salary]]*20%</f>
        <v>7359</v>
      </c>
      <c r="R824" s="1">
        <f>Table1[[#This Row],[Earned Basic Salary]]*10%</f>
        <v>3679.5</v>
      </c>
      <c r="S824" s="1">
        <f>Table1[[#This Row],[Earned Basic Salary]]*12%</f>
        <v>4415.3999999999996</v>
      </c>
      <c r="T824" s="1">
        <f>200</f>
        <v>200</v>
      </c>
      <c r="U824" s="1">
        <f>Table1[[#This Row],[PF]]+Table1[[#This Row],[Professional Tax]]</f>
        <v>4615.3999999999996</v>
      </c>
      <c r="V824" s="1">
        <f>Table1[[#This Row],[Overtime Hours]]*200</f>
        <v>200</v>
      </c>
      <c r="W824" s="1">
        <f>Table1[[#This Row],[Earned Basic Salary]]+Table1[[#This Row],[HRA]]+Table1[[#This Row],[DA]]+Table1[[#This Row],[Overtime Pay]]</f>
        <v>48033.5</v>
      </c>
      <c r="X824" s="1">
        <f>Table1[[#This Row],[Gross Salary]]-Table1[[#This Row],[Total Deduction]]</f>
        <v>43418.1</v>
      </c>
      <c r="Y824" t="s">
        <v>37</v>
      </c>
      <c r="Z824" t="s">
        <v>95</v>
      </c>
      <c r="AA824" t="s">
        <v>3433</v>
      </c>
      <c r="AB824" t="s">
        <v>3434</v>
      </c>
    </row>
    <row r="825" spans="1:28" x14ac:dyDescent="0.3">
      <c r="A825" t="s">
        <v>3435</v>
      </c>
      <c r="B825" t="s">
        <v>367</v>
      </c>
      <c r="C825">
        <v>32</v>
      </c>
      <c r="D825" t="s">
        <v>31</v>
      </c>
      <c r="E825" t="s">
        <v>82</v>
      </c>
      <c r="F825" t="s">
        <v>69</v>
      </c>
      <c r="G825" t="s">
        <v>3436</v>
      </c>
      <c r="H825" t="s">
        <v>35</v>
      </c>
      <c r="I825" t="s">
        <v>36</v>
      </c>
      <c r="J825">
        <v>26</v>
      </c>
      <c r="K825">
        <v>25</v>
      </c>
      <c r="L825">
        <f t="shared" si="36"/>
        <v>1</v>
      </c>
      <c r="M825">
        <v>5</v>
      </c>
      <c r="N825">
        <v>18354</v>
      </c>
      <c r="O825" s="1">
        <f t="shared" si="37"/>
        <v>705.92307692307691</v>
      </c>
      <c r="P825" s="1">
        <f t="shared" si="38"/>
        <v>17648.076923076922</v>
      </c>
      <c r="Q825" s="1">
        <f>Table1[[#This Row],[Earned Basic Salary]]*20%</f>
        <v>3529.6153846153848</v>
      </c>
      <c r="R825" s="1">
        <f>Table1[[#This Row],[Earned Basic Salary]]*10%</f>
        <v>1764.8076923076924</v>
      </c>
      <c r="S825" s="1">
        <f>Table1[[#This Row],[Earned Basic Salary]]*12%</f>
        <v>2117.7692307692305</v>
      </c>
      <c r="T825" s="1">
        <f>200</f>
        <v>200</v>
      </c>
      <c r="U825" s="1">
        <f>Table1[[#This Row],[PF]]+Table1[[#This Row],[Professional Tax]]</f>
        <v>2317.7692307692305</v>
      </c>
      <c r="V825" s="1">
        <f>Table1[[#This Row],[Overtime Hours]]*200</f>
        <v>1000</v>
      </c>
      <c r="W825" s="1">
        <f>Table1[[#This Row],[Earned Basic Salary]]+Table1[[#This Row],[HRA]]+Table1[[#This Row],[DA]]+Table1[[#This Row],[Overtime Pay]]</f>
        <v>23942.499999999996</v>
      </c>
      <c r="X825" s="1">
        <f>Table1[[#This Row],[Gross Salary]]-Table1[[#This Row],[Total Deduction]]</f>
        <v>21624.730769230766</v>
      </c>
      <c r="Y825" t="s">
        <v>37</v>
      </c>
      <c r="Z825" t="s">
        <v>38</v>
      </c>
      <c r="AA825" t="s">
        <v>3437</v>
      </c>
      <c r="AB825" t="s">
        <v>3438</v>
      </c>
    </row>
    <row r="826" spans="1:28" x14ac:dyDescent="0.3">
      <c r="A826" t="s">
        <v>3439</v>
      </c>
      <c r="B826" t="s">
        <v>558</v>
      </c>
      <c r="C826">
        <v>33</v>
      </c>
      <c r="D826" t="s">
        <v>44</v>
      </c>
      <c r="E826" t="s">
        <v>62</v>
      </c>
      <c r="F826" t="s">
        <v>69</v>
      </c>
      <c r="G826" t="s">
        <v>2560</v>
      </c>
      <c r="H826" t="s">
        <v>35</v>
      </c>
      <c r="I826" t="s">
        <v>36</v>
      </c>
      <c r="J826">
        <v>26</v>
      </c>
      <c r="K826">
        <v>23</v>
      </c>
      <c r="L826">
        <f t="shared" si="36"/>
        <v>3</v>
      </c>
      <c r="M826">
        <v>19</v>
      </c>
      <c r="N826">
        <v>19867</v>
      </c>
      <c r="O826" s="1">
        <f t="shared" si="37"/>
        <v>764.11538461538464</v>
      </c>
      <c r="P826" s="1">
        <f t="shared" si="38"/>
        <v>17574.653846153848</v>
      </c>
      <c r="Q826" s="1">
        <f>Table1[[#This Row],[Earned Basic Salary]]*20%</f>
        <v>3514.9307692307698</v>
      </c>
      <c r="R826" s="1">
        <f>Table1[[#This Row],[Earned Basic Salary]]*10%</f>
        <v>1757.4653846153849</v>
      </c>
      <c r="S826" s="1">
        <f>Table1[[#This Row],[Earned Basic Salary]]*12%</f>
        <v>2108.9584615384615</v>
      </c>
      <c r="T826" s="1">
        <f>200</f>
        <v>200</v>
      </c>
      <c r="U826" s="1">
        <f>Table1[[#This Row],[PF]]+Table1[[#This Row],[Professional Tax]]</f>
        <v>2308.9584615384615</v>
      </c>
      <c r="V826" s="1">
        <f>Table1[[#This Row],[Overtime Hours]]*200</f>
        <v>3800</v>
      </c>
      <c r="W826" s="1">
        <f>Table1[[#This Row],[Earned Basic Salary]]+Table1[[#This Row],[HRA]]+Table1[[#This Row],[DA]]+Table1[[#This Row],[Overtime Pay]]</f>
        <v>26647.050000000003</v>
      </c>
      <c r="X826" s="1">
        <f>Table1[[#This Row],[Gross Salary]]-Table1[[#This Row],[Total Deduction]]</f>
        <v>24338.09153846154</v>
      </c>
      <c r="Y826" t="s">
        <v>37</v>
      </c>
      <c r="Z826" t="s">
        <v>38</v>
      </c>
      <c r="AA826" t="s">
        <v>3440</v>
      </c>
      <c r="AB826" t="s">
        <v>3441</v>
      </c>
    </row>
    <row r="827" spans="1:28" x14ac:dyDescent="0.3">
      <c r="A827" t="s">
        <v>3442</v>
      </c>
      <c r="B827" t="s">
        <v>1880</v>
      </c>
      <c r="C827">
        <v>25</v>
      </c>
      <c r="D827" t="s">
        <v>61</v>
      </c>
      <c r="E827" t="s">
        <v>45</v>
      </c>
      <c r="F827" t="s">
        <v>55</v>
      </c>
      <c r="G827" t="s">
        <v>3443</v>
      </c>
      <c r="H827" t="s">
        <v>35</v>
      </c>
      <c r="I827" t="s">
        <v>36</v>
      </c>
      <c r="J827">
        <v>26</v>
      </c>
      <c r="K827">
        <v>23</v>
      </c>
      <c r="L827">
        <f t="shared" si="36"/>
        <v>3</v>
      </c>
      <c r="M827">
        <v>5</v>
      </c>
      <c r="N827">
        <v>49197</v>
      </c>
      <c r="O827" s="1">
        <f t="shared" si="37"/>
        <v>1892.1923076923076</v>
      </c>
      <c r="P827" s="1">
        <f t="shared" si="38"/>
        <v>43520.423076923078</v>
      </c>
      <c r="Q827" s="1">
        <f>Table1[[#This Row],[Earned Basic Salary]]*20%</f>
        <v>8704.084615384616</v>
      </c>
      <c r="R827" s="1">
        <f>Table1[[#This Row],[Earned Basic Salary]]*10%</f>
        <v>4352.042307692308</v>
      </c>
      <c r="S827" s="1">
        <f>Table1[[#This Row],[Earned Basic Salary]]*12%</f>
        <v>5222.4507692307689</v>
      </c>
      <c r="T827" s="1">
        <f>200</f>
        <v>200</v>
      </c>
      <c r="U827" s="1">
        <f>Table1[[#This Row],[PF]]+Table1[[#This Row],[Professional Tax]]</f>
        <v>5422.4507692307689</v>
      </c>
      <c r="V827" s="1">
        <f>Table1[[#This Row],[Overtime Hours]]*200</f>
        <v>1000</v>
      </c>
      <c r="W827" s="1">
        <f>Table1[[#This Row],[Earned Basic Salary]]+Table1[[#This Row],[HRA]]+Table1[[#This Row],[DA]]+Table1[[#This Row],[Overtime Pay]]</f>
        <v>57576.55</v>
      </c>
      <c r="X827" s="1">
        <f>Table1[[#This Row],[Gross Salary]]-Table1[[#This Row],[Total Deduction]]</f>
        <v>52154.099230769236</v>
      </c>
      <c r="Y827" t="s">
        <v>37</v>
      </c>
      <c r="Z827" t="s">
        <v>38</v>
      </c>
      <c r="AA827" t="s">
        <v>3444</v>
      </c>
      <c r="AB827" t="s">
        <v>3445</v>
      </c>
    </row>
    <row r="828" spans="1:28" x14ac:dyDescent="0.3">
      <c r="A828" t="s">
        <v>3446</v>
      </c>
      <c r="B828" t="s">
        <v>1035</v>
      </c>
      <c r="C828">
        <v>38</v>
      </c>
      <c r="D828" t="s">
        <v>44</v>
      </c>
      <c r="E828" t="s">
        <v>54</v>
      </c>
      <c r="F828" t="s">
        <v>89</v>
      </c>
      <c r="G828" t="s">
        <v>3447</v>
      </c>
      <c r="H828" t="s">
        <v>35</v>
      </c>
      <c r="I828" t="s">
        <v>36</v>
      </c>
      <c r="J828">
        <v>26</v>
      </c>
      <c r="K828">
        <v>23</v>
      </c>
      <c r="L828">
        <f t="shared" si="36"/>
        <v>3</v>
      </c>
      <c r="M828">
        <v>0</v>
      </c>
      <c r="N828">
        <v>62739</v>
      </c>
      <c r="O828" s="1">
        <f t="shared" si="37"/>
        <v>2413.0384615384614</v>
      </c>
      <c r="P828" s="1">
        <f t="shared" si="38"/>
        <v>55499.88461538461</v>
      </c>
      <c r="Q828" s="1">
        <f>Table1[[#This Row],[Earned Basic Salary]]*20%</f>
        <v>11099.976923076923</v>
      </c>
      <c r="R828" s="1">
        <f>Table1[[#This Row],[Earned Basic Salary]]*10%</f>
        <v>5549.9884615384617</v>
      </c>
      <c r="S828" s="1">
        <f>Table1[[#This Row],[Earned Basic Salary]]*12%</f>
        <v>6659.9861538461528</v>
      </c>
      <c r="T828" s="1">
        <f>200</f>
        <v>200</v>
      </c>
      <c r="U828" s="1">
        <f>Table1[[#This Row],[PF]]+Table1[[#This Row],[Professional Tax]]</f>
        <v>6859.9861538461528</v>
      </c>
      <c r="V828" s="1">
        <f>Table1[[#This Row],[Overtime Hours]]*200</f>
        <v>0</v>
      </c>
      <c r="W828" s="1">
        <f>Table1[[#This Row],[Earned Basic Salary]]+Table1[[#This Row],[HRA]]+Table1[[#This Row],[DA]]+Table1[[#This Row],[Overtime Pay]]</f>
        <v>72149.849999999991</v>
      </c>
      <c r="X828" s="1">
        <f>Table1[[#This Row],[Gross Salary]]-Table1[[#This Row],[Total Deduction]]</f>
        <v>65289.863846153836</v>
      </c>
      <c r="Y828" t="s">
        <v>37</v>
      </c>
      <c r="Z828" t="s">
        <v>95</v>
      </c>
      <c r="AA828" t="s">
        <v>3448</v>
      </c>
      <c r="AB828" t="s">
        <v>3449</v>
      </c>
    </row>
    <row r="829" spans="1:28" x14ac:dyDescent="0.3">
      <c r="A829" t="s">
        <v>3450</v>
      </c>
      <c r="B829" t="s">
        <v>2375</v>
      </c>
      <c r="C829">
        <v>38</v>
      </c>
      <c r="D829" t="s">
        <v>61</v>
      </c>
      <c r="E829" t="s">
        <v>121</v>
      </c>
      <c r="F829" t="s">
        <v>55</v>
      </c>
      <c r="G829" t="s">
        <v>1387</v>
      </c>
      <c r="H829" t="s">
        <v>35</v>
      </c>
      <c r="I829" t="s">
        <v>36</v>
      </c>
      <c r="J829">
        <v>26</v>
      </c>
      <c r="K829">
        <v>25</v>
      </c>
      <c r="L829">
        <f t="shared" si="36"/>
        <v>1</v>
      </c>
      <c r="M829">
        <v>1</v>
      </c>
      <c r="N829">
        <v>56160</v>
      </c>
      <c r="O829" s="1">
        <f t="shared" si="37"/>
        <v>2160</v>
      </c>
      <c r="P829" s="1">
        <f t="shared" si="38"/>
        <v>54000</v>
      </c>
      <c r="Q829" s="1">
        <f>Table1[[#This Row],[Earned Basic Salary]]*20%</f>
        <v>10800</v>
      </c>
      <c r="R829" s="1">
        <f>Table1[[#This Row],[Earned Basic Salary]]*10%</f>
        <v>5400</v>
      </c>
      <c r="S829" s="1">
        <f>Table1[[#This Row],[Earned Basic Salary]]*12%</f>
        <v>6480</v>
      </c>
      <c r="T829" s="1">
        <f>200</f>
        <v>200</v>
      </c>
      <c r="U829" s="1">
        <f>Table1[[#This Row],[PF]]+Table1[[#This Row],[Professional Tax]]</f>
        <v>6680</v>
      </c>
      <c r="V829" s="1">
        <f>Table1[[#This Row],[Overtime Hours]]*200</f>
        <v>200</v>
      </c>
      <c r="W829" s="1">
        <f>Table1[[#This Row],[Earned Basic Salary]]+Table1[[#This Row],[HRA]]+Table1[[#This Row],[DA]]+Table1[[#This Row],[Overtime Pay]]</f>
        <v>70400</v>
      </c>
      <c r="X829" s="1">
        <f>Table1[[#This Row],[Gross Salary]]-Table1[[#This Row],[Total Deduction]]</f>
        <v>63720</v>
      </c>
      <c r="Y829" t="s">
        <v>37</v>
      </c>
      <c r="Z829" t="s">
        <v>106</v>
      </c>
      <c r="AA829" t="s">
        <v>3451</v>
      </c>
      <c r="AB829" t="s">
        <v>3452</v>
      </c>
    </row>
    <row r="830" spans="1:28" x14ac:dyDescent="0.3">
      <c r="A830" t="s">
        <v>3453</v>
      </c>
      <c r="B830" t="s">
        <v>1175</v>
      </c>
      <c r="C830">
        <v>27</v>
      </c>
      <c r="D830" t="s">
        <v>75</v>
      </c>
      <c r="E830" t="s">
        <v>45</v>
      </c>
      <c r="F830" t="s">
        <v>89</v>
      </c>
      <c r="G830" t="s">
        <v>3454</v>
      </c>
      <c r="H830" t="s">
        <v>35</v>
      </c>
      <c r="I830" t="s">
        <v>36</v>
      </c>
      <c r="J830">
        <v>26</v>
      </c>
      <c r="K830">
        <v>23</v>
      </c>
      <c r="L830">
        <f t="shared" si="36"/>
        <v>3</v>
      </c>
      <c r="M830">
        <v>3</v>
      </c>
      <c r="N830">
        <v>58662</v>
      </c>
      <c r="O830" s="1">
        <f t="shared" si="37"/>
        <v>2256.2307692307691</v>
      </c>
      <c r="P830" s="1">
        <f t="shared" si="38"/>
        <v>51893.307692307688</v>
      </c>
      <c r="Q830" s="1">
        <f>Table1[[#This Row],[Earned Basic Salary]]*20%</f>
        <v>10378.661538461538</v>
      </c>
      <c r="R830" s="1">
        <f>Table1[[#This Row],[Earned Basic Salary]]*10%</f>
        <v>5189.330769230769</v>
      </c>
      <c r="S830" s="1">
        <f>Table1[[#This Row],[Earned Basic Salary]]*12%</f>
        <v>6227.1969230769228</v>
      </c>
      <c r="T830" s="1">
        <f>200</f>
        <v>200</v>
      </c>
      <c r="U830" s="1">
        <f>Table1[[#This Row],[PF]]+Table1[[#This Row],[Professional Tax]]</f>
        <v>6427.1969230769228</v>
      </c>
      <c r="V830" s="1">
        <f>Table1[[#This Row],[Overtime Hours]]*200</f>
        <v>600</v>
      </c>
      <c r="W830" s="1">
        <f>Table1[[#This Row],[Earned Basic Salary]]+Table1[[#This Row],[HRA]]+Table1[[#This Row],[DA]]+Table1[[#This Row],[Overtime Pay]]</f>
        <v>68061.299999999988</v>
      </c>
      <c r="X830" s="1">
        <f>Table1[[#This Row],[Gross Salary]]-Table1[[#This Row],[Total Deduction]]</f>
        <v>61634.103076923064</v>
      </c>
      <c r="Y830" t="s">
        <v>37</v>
      </c>
      <c r="Z830" t="s">
        <v>48</v>
      </c>
      <c r="AA830" t="s">
        <v>3455</v>
      </c>
      <c r="AB830" t="s">
        <v>3456</v>
      </c>
    </row>
    <row r="831" spans="1:28" x14ac:dyDescent="0.3">
      <c r="A831" t="s">
        <v>3457</v>
      </c>
      <c r="B831" t="s">
        <v>377</v>
      </c>
      <c r="C831">
        <v>51</v>
      </c>
      <c r="D831" t="s">
        <v>127</v>
      </c>
      <c r="E831" t="s">
        <v>121</v>
      </c>
      <c r="F831" t="s">
        <v>33</v>
      </c>
      <c r="G831" t="s">
        <v>2126</v>
      </c>
      <c r="H831" t="s">
        <v>35</v>
      </c>
      <c r="I831" t="s">
        <v>36</v>
      </c>
      <c r="J831">
        <v>26</v>
      </c>
      <c r="K831">
        <v>23</v>
      </c>
      <c r="L831">
        <f t="shared" si="36"/>
        <v>3</v>
      </c>
      <c r="M831">
        <v>19</v>
      </c>
      <c r="N831">
        <v>37631</v>
      </c>
      <c r="O831" s="1">
        <f t="shared" si="37"/>
        <v>1447.3461538461538</v>
      </c>
      <c r="P831" s="1">
        <f t="shared" si="38"/>
        <v>33288.961538461539</v>
      </c>
      <c r="Q831" s="1">
        <f>Table1[[#This Row],[Earned Basic Salary]]*20%</f>
        <v>6657.792307692308</v>
      </c>
      <c r="R831" s="1">
        <f>Table1[[#This Row],[Earned Basic Salary]]*10%</f>
        <v>3328.896153846154</v>
      </c>
      <c r="S831" s="1">
        <f>Table1[[#This Row],[Earned Basic Salary]]*12%</f>
        <v>3994.6753846153847</v>
      </c>
      <c r="T831" s="1">
        <f>200</f>
        <v>200</v>
      </c>
      <c r="U831" s="1">
        <f>Table1[[#This Row],[PF]]+Table1[[#This Row],[Professional Tax]]</f>
        <v>4194.6753846153842</v>
      </c>
      <c r="V831" s="1">
        <f>Table1[[#This Row],[Overtime Hours]]*200</f>
        <v>3800</v>
      </c>
      <c r="W831" s="1">
        <f>Table1[[#This Row],[Earned Basic Salary]]+Table1[[#This Row],[HRA]]+Table1[[#This Row],[DA]]+Table1[[#This Row],[Overtime Pay]]</f>
        <v>47075.65</v>
      </c>
      <c r="X831" s="1">
        <f>Table1[[#This Row],[Gross Salary]]-Table1[[#This Row],[Total Deduction]]</f>
        <v>42880.974615384621</v>
      </c>
      <c r="Y831" t="s">
        <v>37</v>
      </c>
      <c r="Z831" t="s">
        <v>106</v>
      </c>
      <c r="AA831" t="s">
        <v>3458</v>
      </c>
      <c r="AB831" t="s">
        <v>3459</v>
      </c>
    </row>
    <row r="832" spans="1:28" x14ac:dyDescent="0.3">
      <c r="A832" t="s">
        <v>3460</v>
      </c>
      <c r="B832" t="s">
        <v>2705</v>
      </c>
      <c r="C832">
        <v>25</v>
      </c>
      <c r="D832" t="s">
        <v>133</v>
      </c>
      <c r="E832" t="s">
        <v>32</v>
      </c>
      <c r="F832" t="s">
        <v>89</v>
      </c>
      <c r="G832" t="s">
        <v>3461</v>
      </c>
      <c r="H832" t="s">
        <v>35</v>
      </c>
      <c r="I832" t="s">
        <v>36</v>
      </c>
      <c r="J832">
        <v>26</v>
      </c>
      <c r="K832">
        <v>21</v>
      </c>
      <c r="L832">
        <f t="shared" si="36"/>
        <v>5</v>
      </c>
      <c r="M832">
        <v>20</v>
      </c>
      <c r="N832">
        <v>51131</v>
      </c>
      <c r="O832" s="1">
        <f t="shared" si="37"/>
        <v>1966.5769230769231</v>
      </c>
      <c r="P832" s="1">
        <f t="shared" si="38"/>
        <v>41298.115384615383</v>
      </c>
      <c r="Q832" s="1">
        <f>Table1[[#This Row],[Earned Basic Salary]]*20%</f>
        <v>8259.623076923077</v>
      </c>
      <c r="R832" s="1">
        <f>Table1[[#This Row],[Earned Basic Salary]]*10%</f>
        <v>4129.8115384615385</v>
      </c>
      <c r="S832" s="1">
        <f>Table1[[#This Row],[Earned Basic Salary]]*12%</f>
        <v>4955.7738461538456</v>
      </c>
      <c r="T832" s="1">
        <f>200</f>
        <v>200</v>
      </c>
      <c r="U832" s="1">
        <f>Table1[[#This Row],[PF]]+Table1[[#This Row],[Professional Tax]]</f>
        <v>5155.7738461538456</v>
      </c>
      <c r="V832" s="1">
        <f>Table1[[#This Row],[Overtime Hours]]*200</f>
        <v>4000</v>
      </c>
      <c r="W832" s="1">
        <f>Table1[[#This Row],[Earned Basic Salary]]+Table1[[#This Row],[HRA]]+Table1[[#This Row],[DA]]+Table1[[#This Row],[Overtime Pay]]</f>
        <v>57687.549999999996</v>
      </c>
      <c r="X832" s="1">
        <f>Table1[[#This Row],[Gross Salary]]-Table1[[#This Row],[Total Deduction]]</f>
        <v>52531.776153846149</v>
      </c>
      <c r="Y832" t="s">
        <v>37</v>
      </c>
      <c r="Z832" t="s">
        <v>38</v>
      </c>
      <c r="AA832" t="s">
        <v>3462</v>
      </c>
      <c r="AB832" t="s">
        <v>3463</v>
      </c>
    </row>
    <row r="833" spans="1:28" x14ac:dyDescent="0.3">
      <c r="A833" t="s">
        <v>3464</v>
      </c>
      <c r="B833" t="s">
        <v>1805</v>
      </c>
      <c r="C833">
        <v>37</v>
      </c>
      <c r="D833" t="s">
        <v>44</v>
      </c>
      <c r="E833" t="s">
        <v>45</v>
      </c>
      <c r="F833" t="s">
        <v>69</v>
      </c>
      <c r="G833" t="s">
        <v>3465</v>
      </c>
      <c r="H833" t="s">
        <v>35</v>
      </c>
      <c r="I833" t="s">
        <v>36</v>
      </c>
      <c r="J833">
        <v>26</v>
      </c>
      <c r="K833">
        <v>25</v>
      </c>
      <c r="L833">
        <f t="shared" si="36"/>
        <v>1</v>
      </c>
      <c r="M833">
        <v>15</v>
      </c>
      <c r="N833">
        <v>68428</v>
      </c>
      <c r="O833" s="1">
        <f t="shared" si="37"/>
        <v>2631.8461538461538</v>
      </c>
      <c r="P833" s="1">
        <f t="shared" si="38"/>
        <v>65796.153846153844</v>
      </c>
      <c r="Q833" s="1">
        <f>Table1[[#This Row],[Earned Basic Salary]]*20%</f>
        <v>13159.23076923077</v>
      </c>
      <c r="R833" s="1">
        <f>Table1[[#This Row],[Earned Basic Salary]]*10%</f>
        <v>6579.6153846153848</v>
      </c>
      <c r="S833" s="1">
        <f>Table1[[#This Row],[Earned Basic Salary]]*12%</f>
        <v>7895.538461538461</v>
      </c>
      <c r="T833" s="1">
        <f>200</f>
        <v>200</v>
      </c>
      <c r="U833" s="1">
        <f>Table1[[#This Row],[PF]]+Table1[[#This Row],[Professional Tax]]</f>
        <v>8095.538461538461</v>
      </c>
      <c r="V833" s="1">
        <f>Table1[[#This Row],[Overtime Hours]]*200</f>
        <v>3000</v>
      </c>
      <c r="W833" s="1">
        <f>Table1[[#This Row],[Earned Basic Salary]]+Table1[[#This Row],[HRA]]+Table1[[#This Row],[DA]]+Table1[[#This Row],[Overtime Pay]]</f>
        <v>88535</v>
      </c>
      <c r="X833" s="1">
        <f>Table1[[#This Row],[Gross Salary]]-Table1[[#This Row],[Total Deduction]]</f>
        <v>80439.461538461532</v>
      </c>
      <c r="Y833" t="s">
        <v>37</v>
      </c>
      <c r="Z833" t="s">
        <v>106</v>
      </c>
      <c r="AA833" t="s">
        <v>3466</v>
      </c>
      <c r="AB833" t="s">
        <v>3467</v>
      </c>
    </row>
    <row r="834" spans="1:28" x14ac:dyDescent="0.3">
      <c r="A834" t="s">
        <v>3468</v>
      </c>
      <c r="B834" t="s">
        <v>280</v>
      </c>
      <c r="C834">
        <v>50</v>
      </c>
      <c r="D834" t="s">
        <v>81</v>
      </c>
      <c r="E834" t="s">
        <v>45</v>
      </c>
      <c r="F834" t="s">
        <v>55</v>
      </c>
      <c r="G834" t="s">
        <v>3469</v>
      </c>
      <c r="H834" t="s">
        <v>35</v>
      </c>
      <c r="I834" t="s">
        <v>36</v>
      </c>
      <c r="J834">
        <v>26</v>
      </c>
      <c r="K834">
        <v>21</v>
      </c>
      <c r="L834">
        <f t="shared" si="36"/>
        <v>5</v>
      </c>
      <c r="M834">
        <v>15</v>
      </c>
      <c r="N834">
        <v>30155</v>
      </c>
      <c r="O834" s="1">
        <f t="shared" si="37"/>
        <v>1159.8076923076924</v>
      </c>
      <c r="P834" s="1">
        <f t="shared" si="38"/>
        <v>24355.961538461539</v>
      </c>
      <c r="Q834" s="1">
        <f>Table1[[#This Row],[Earned Basic Salary]]*20%</f>
        <v>4871.1923076923076</v>
      </c>
      <c r="R834" s="1">
        <f>Table1[[#This Row],[Earned Basic Salary]]*10%</f>
        <v>2435.5961538461538</v>
      </c>
      <c r="S834" s="1">
        <f>Table1[[#This Row],[Earned Basic Salary]]*12%</f>
        <v>2922.7153846153847</v>
      </c>
      <c r="T834" s="1">
        <f>200</f>
        <v>200</v>
      </c>
      <c r="U834" s="1">
        <f>Table1[[#This Row],[PF]]+Table1[[#This Row],[Professional Tax]]</f>
        <v>3122.7153846153847</v>
      </c>
      <c r="V834" s="1">
        <f>Table1[[#This Row],[Overtime Hours]]*200</f>
        <v>3000</v>
      </c>
      <c r="W834" s="1">
        <f>Table1[[#This Row],[Earned Basic Salary]]+Table1[[#This Row],[HRA]]+Table1[[#This Row],[DA]]+Table1[[#This Row],[Overtime Pay]]</f>
        <v>34662.75</v>
      </c>
      <c r="X834" s="1">
        <f>Table1[[#This Row],[Gross Salary]]-Table1[[#This Row],[Total Deduction]]</f>
        <v>31540.034615384615</v>
      </c>
      <c r="Y834" t="s">
        <v>37</v>
      </c>
      <c r="Z834" t="s">
        <v>38</v>
      </c>
      <c r="AA834" t="s">
        <v>3470</v>
      </c>
      <c r="AB834" t="s">
        <v>3471</v>
      </c>
    </row>
    <row r="835" spans="1:28" x14ac:dyDescent="0.3">
      <c r="A835" t="s">
        <v>3472</v>
      </c>
      <c r="B835" t="s">
        <v>1058</v>
      </c>
      <c r="C835">
        <v>44</v>
      </c>
      <c r="D835" t="s">
        <v>44</v>
      </c>
      <c r="E835" t="s">
        <v>82</v>
      </c>
      <c r="F835" t="s">
        <v>63</v>
      </c>
      <c r="G835" t="s">
        <v>1575</v>
      </c>
      <c r="H835" t="s">
        <v>35</v>
      </c>
      <c r="I835" t="s">
        <v>36</v>
      </c>
      <c r="J835">
        <v>26</v>
      </c>
      <c r="K835">
        <v>25</v>
      </c>
      <c r="L835">
        <f t="shared" ref="L835:L898" si="39">J835-K835</f>
        <v>1</v>
      </c>
      <c r="M835">
        <v>0</v>
      </c>
      <c r="N835">
        <v>57103</v>
      </c>
      <c r="O835" s="1">
        <f t="shared" ref="O835:O898" si="40">N835/J835</f>
        <v>2196.2692307692309</v>
      </c>
      <c r="P835" s="1">
        <f t="shared" ref="P835:P898" si="41">O835*K835</f>
        <v>54906.730769230773</v>
      </c>
      <c r="Q835" s="1">
        <f>Table1[[#This Row],[Earned Basic Salary]]*20%</f>
        <v>10981.346153846156</v>
      </c>
      <c r="R835" s="1">
        <f>Table1[[#This Row],[Earned Basic Salary]]*10%</f>
        <v>5490.673076923078</v>
      </c>
      <c r="S835" s="1">
        <f>Table1[[#This Row],[Earned Basic Salary]]*12%</f>
        <v>6588.8076923076924</v>
      </c>
      <c r="T835" s="1">
        <f>200</f>
        <v>200</v>
      </c>
      <c r="U835" s="1">
        <f>Table1[[#This Row],[PF]]+Table1[[#This Row],[Professional Tax]]</f>
        <v>6788.8076923076924</v>
      </c>
      <c r="V835" s="1">
        <f>Table1[[#This Row],[Overtime Hours]]*200</f>
        <v>0</v>
      </c>
      <c r="W835" s="1">
        <f>Table1[[#This Row],[Earned Basic Salary]]+Table1[[#This Row],[HRA]]+Table1[[#This Row],[DA]]+Table1[[#This Row],[Overtime Pay]]</f>
        <v>71378.750000000015</v>
      </c>
      <c r="X835" s="1">
        <f>Table1[[#This Row],[Gross Salary]]-Table1[[#This Row],[Total Deduction]]</f>
        <v>64589.942307692319</v>
      </c>
      <c r="Y835" t="s">
        <v>37</v>
      </c>
      <c r="Z835" t="s">
        <v>95</v>
      </c>
      <c r="AA835" t="s">
        <v>3473</v>
      </c>
      <c r="AB835" t="s">
        <v>3474</v>
      </c>
    </row>
    <row r="836" spans="1:28" x14ac:dyDescent="0.3">
      <c r="A836" t="s">
        <v>3475</v>
      </c>
      <c r="B836" t="s">
        <v>392</v>
      </c>
      <c r="C836">
        <v>27</v>
      </c>
      <c r="D836" t="s">
        <v>133</v>
      </c>
      <c r="E836" t="s">
        <v>54</v>
      </c>
      <c r="F836" t="s">
        <v>69</v>
      </c>
      <c r="G836" t="s">
        <v>3476</v>
      </c>
      <c r="H836" t="s">
        <v>35</v>
      </c>
      <c r="I836" t="s">
        <v>36</v>
      </c>
      <c r="J836">
        <v>26</v>
      </c>
      <c r="K836">
        <v>23</v>
      </c>
      <c r="L836">
        <f t="shared" si="39"/>
        <v>3</v>
      </c>
      <c r="M836">
        <v>2</v>
      </c>
      <c r="N836">
        <v>55583</v>
      </c>
      <c r="O836" s="1">
        <f t="shared" si="40"/>
        <v>2137.8076923076924</v>
      </c>
      <c r="P836" s="1">
        <f t="shared" si="41"/>
        <v>49169.576923076922</v>
      </c>
      <c r="Q836" s="1">
        <f>Table1[[#This Row],[Earned Basic Salary]]*20%</f>
        <v>9833.9153846153858</v>
      </c>
      <c r="R836" s="1">
        <f>Table1[[#This Row],[Earned Basic Salary]]*10%</f>
        <v>4916.9576923076929</v>
      </c>
      <c r="S836" s="1">
        <f>Table1[[#This Row],[Earned Basic Salary]]*12%</f>
        <v>5900.3492307692304</v>
      </c>
      <c r="T836" s="1">
        <f>200</f>
        <v>200</v>
      </c>
      <c r="U836" s="1">
        <f>Table1[[#This Row],[PF]]+Table1[[#This Row],[Professional Tax]]</f>
        <v>6100.3492307692304</v>
      </c>
      <c r="V836" s="1">
        <f>Table1[[#This Row],[Overtime Hours]]*200</f>
        <v>400</v>
      </c>
      <c r="W836" s="1">
        <f>Table1[[#This Row],[Earned Basic Salary]]+Table1[[#This Row],[HRA]]+Table1[[#This Row],[DA]]+Table1[[#This Row],[Overtime Pay]]</f>
        <v>64320.45</v>
      </c>
      <c r="X836" s="1">
        <f>Table1[[#This Row],[Gross Salary]]-Table1[[#This Row],[Total Deduction]]</f>
        <v>58220.100769230768</v>
      </c>
      <c r="Y836" t="s">
        <v>37</v>
      </c>
      <c r="Z836" t="s">
        <v>95</v>
      </c>
      <c r="AA836" t="s">
        <v>3477</v>
      </c>
      <c r="AB836" t="s">
        <v>3478</v>
      </c>
    </row>
    <row r="837" spans="1:28" x14ac:dyDescent="0.3">
      <c r="A837" t="s">
        <v>3479</v>
      </c>
      <c r="B837" t="s">
        <v>988</v>
      </c>
      <c r="C837">
        <v>54</v>
      </c>
      <c r="D837" t="s">
        <v>81</v>
      </c>
      <c r="E837" t="s">
        <v>32</v>
      </c>
      <c r="F837" t="s">
        <v>46</v>
      </c>
      <c r="G837" t="s">
        <v>3480</v>
      </c>
      <c r="H837" t="s">
        <v>35</v>
      </c>
      <c r="I837" t="s">
        <v>36</v>
      </c>
      <c r="J837">
        <v>26</v>
      </c>
      <c r="K837">
        <v>23</v>
      </c>
      <c r="L837">
        <f t="shared" si="39"/>
        <v>3</v>
      </c>
      <c r="M837">
        <v>9</v>
      </c>
      <c r="N837">
        <v>42366</v>
      </c>
      <c r="O837" s="1">
        <f t="shared" si="40"/>
        <v>1629.4615384615386</v>
      </c>
      <c r="P837" s="1">
        <f t="shared" si="41"/>
        <v>37477.61538461539</v>
      </c>
      <c r="Q837" s="1">
        <f>Table1[[#This Row],[Earned Basic Salary]]*20%</f>
        <v>7495.5230769230784</v>
      </c>
      <c r="R837" s="1">
        <f>Table1[[#This Row],[Earned Basic Salary]]*10%</f>
        <v>3747.7615384615392</v>
      </c>
      <c r="S837" s="1">
        <f>Table1[[#This Row],[Earned Basic Salary]]*12%</f>
        <v>4497.3138461538465</v>
      </c>
      <c r="T837" s="1">
        <f>200</f>
        <v>200</v>
      </c>
      <c r="U837" s="1">
        <f>Table1[[#This Row],[PF]]+Table1[[#This Row],[Professional Tax]]</f>
        <v>4697.3138461538465</v>
      </c>
      <c r="V837" s="1">
        <f>Table1[[#This Row],[Overtime Hours]]*200</f>
        <v>1800</v>
      </c>
      <c r="W837" s="1">
        <f>Table1[[#This Row],[Earned Basic Salary]]+Table1[[#This Row],[HRA]]+Table1[[#This Row],[DA]]+Table1[[#This Row],[Overtime Pay]]</f>
        <v>50520.900000000009</v>
      </c>
      <c r="X837" s="1">
        <f>Table1[[#This Row],[Gross Salary]]-Table1[[#This Row],[Total Deduction]]</f>
        <v>45823.586153846161</v>
      </c>
      <c r="Y837" t="s">
        <v>37</v>
      </c>
      <c r="Z837" t="s">
        <v>48</v>
      </c>
      <c r="AA837" t="s">
        <v>3481</v>
      </c>
      <c r="AB837" t="s">
        <v>3482</v>
      </c>
    </row>
    <row r="838" spans="1:28" x14ac:dyDescent="0.3">
      <c r="A838" t="s">
        <v>3483</v>
      </c>
      <c r="B838" t="s">
        <v>290</v>
      </c>
      <c r="C838">
        <v>37</v>
      </c>
      <c r="D838" t="s">
        <v>44</v>
      </c>
      <c r="E838" t="s">
        <v>121</v>
      </c>
      <c r="F838" t="s">
        <v>63</v>
      </c>
      <c r="G838" t="s">
        <v>709</v>
      </c>
      <c r="H838" t="s">
        <v>35</v>
      </c>
      <c r="I838" t="s">
        <v>36</v>
      </c>
      <c r="J838">
        <v>26</v>
      </c>
      <c r="K838">
        <v>25</v>
      </c>
      <c r="L838">
        <f t="shared" si="39"/>
        <v>1</v>
      </c>
      <c r="M838">
        <v>5</v>
      </c>
      <c r="N838">
        <v>73982</v>
      </c>
      <c r="O838" s="1">
        <f t="shared" si="40"/>
        <v>2845.4615384615386</v>
      </c>
      <c r="P838" s="1">
        <f t="shared" si="41"/>
        <v>71136.538461538468</v>
      </c>
      <c r="Q838" s="1">
        <f>Table1[[#This Row],[Earned Basic Salary]]*20%</f>
        <v>14227.307692307695</v>
      </c>
      <c r="R838" s="1">
        <f>Table1[[#This Row],[Earned Basic Salary]]*10%</f>
        <v>7113.6538461538476</v>
      </c>
      <c r="S838" s="1">
        <f>Table1[[#This Row],[Earned Basic Salary]]*12%</f>
        <v>8536.3846153846152</v>
      </c>
      <c r="T838" s="1">
        <f>200</f>
        <v>200</v>
      </c>
      <c r="U838" s="1">
        <f>Table1[[#This Row],[PF]]+Table1[[#This Row],[Professional Tax]]</f>
        <v>8736.3846153846152</v>
      </c>
      <c r="V838" s="1">
        <f>Table1[[#This Row],[Overtime Hours]]*200</f>
        <v>1000</v>
      </c>
      <c r="W838" s="1">
        <f>Table1[[#This Row],[Earned Basic Salary]]+Table1[[#This Row],[HRA]]+Table1[[#This Row],[DA]]+Table1[[#This Row],[Overtime Pay]]</f>
        <v>93477.5</v>
      </c>
      <c r="X838" s="1">
        <f>Table1[[#This Row],[Gross Salary]]-Table1[[#This Row],[Total Deduction]]</f>
        <v>84741.11538461539</v>
      </c>
      <c r="Y838" t="s">
        <v>37</v>
      </c>
      <c r="Z838" t="s">
        <v>106</v>
      </c>
      <c r="AA838" t="s">
        <v>3484</v>
      </c>
      <c r="AB838" t="s">
        <v>3485</v>
      </c>
    </row>
    <row r="839" spans="1:28" x14ac:dyDescent="0.3">
      <c r="A839" t="s">
        <v>3486</v>
      </c>
      <c r="B839" t="s">
        <v>1425</v>
      </c>
      <c r="C839">
        <v>47</v>
      </c>
      <c r="D839" t="s">
        <v>127</v>
      </c>
      <c r="E839" t="s">
        <v>121</v>
      </c>
      <c r="F839" t="s">
        <v>46</v>
      </c>
      <c r="G839" t="s">
        <v>3487</v>
      </c>
      <c r="H839" t="s">
        <v>35</v>
      </c>
      <c r="I839" t="s">
        <v>36</v>
      </c>
      <c r="J839">
        <v>26</v>
      </c>
      <c r="K839">
        <v>23</v>
      </c>
      <c r="L839">
        <f t="shared" si="39"/>
        <v>3</v>
      </c>
      <c r="M839">
        <v>0</v>
      </c>
      <c r="N839">
        <v>78737</v>
      </c>
      <c r="O839" s="1">
        <f t="shared" si="40"/>
        <v>3028.3461538461538</v>
      </c>
      <c r="P839" s="1">
        <f t="shared" si="41"/>
        <v>69651.961538461532</v>
      </c>
      <c r="Q839" s="1">
        <f>Table1[[#This Row],[Earned Basic Salary]]*20%</f>
        <v>13930.392307692307</v>
      </c>
      <c r="R839" s="1">
        <f>Table1[[#This Row],[Earned Basic Salary]]*10%</f>
        <v>6965.1961538461537</v>
      </c>
      <c r="S839" s="1">
        <f>Table1[[#This Row],[Earned Basic Salary]]*12%</f>
        <v>8358.2353846153837</v>
      </c>
      <c r="T839" s="1">
        <f>200</f>
        <v>200</v>
      </c>
      <c r="U839" s="1">
        <f>Table1[[#This Row],[PF]]+Table1[[#This Row],[Professional Tax]]</f>
        <v>8558.2353846153837</v>
      </c>
      <c r="V839" s="1">
        <f>Table1[[#This Row],[Overtime Hours]]*200</f>
        <v>0</v>
      </c>
      <c r="W839" s="1">
        <f>Table1[[#This Row],[Earned Basic Salary]]+Table1[[#This Row],[HRA]]+Table1[[#This Row],[DA]]+Table1[[#This Row],[Overtime Pay]]</f>
        <v>90547.549999999988</v>
      </c>
      <c r="X839" s="1">
        <f>Table1[[#This Row],[Gross Salary]]-Table1[[#This Row],[Total Deduction]]</f>
        <v>81989.314615384603</v>
      </c>
      <c r="Y839" t="s">
        <v>37</v>
      </c>
      <c r="Z839" t="s">
        <v>48</v>
      </c>
      <c r="AA839" t="s">
        <v>3488</v>
      </c>
      <c r="AB839" t="s">
        <v>3489</v>
      </c>
    </row>
    <row r="840" spans="1:28" x14ac:dyDescent="0.3">
      <c r="A840" t="s">
        <v>3490</v>
      </c>
      <c r="B840" t="s">
        <v>2028</v>
      </c>
      <c r="C840">
        <v>51</v>
      </c>
      <c r="D840" t="s">
        <v>44</v>
      </c>
      <c r="E840" t="s">
        <v>54</v>
      </c>
      <c r="F840" t="s">
        <v>69</v>
      </c>
      <c r="G840" t="s">
        <v>3491</v>
      </c>
      <c r="H840" t="s">
        <v>35</v>
      </c>
      <c r="I840" t="s">
        <v>36</v>
      </c>
      <c r="J840">
        <v>26</v>
      </c>
      <c r="K840">
        <v>23</v>
      </c>
      <c r="L840">
        <f t="shared" si="39"/>
        <v>3</v>
      </c>
      <c r="M840">
        <v>10</v>
      </c>
      <c r="N840">
        <v>23964</v>
      </c>
      <c r="O840" s="1">
        <f t="shared" si="40"/>
        <v>921.69230769230774</v>
      </c>
      <c r="P840" s="1">
        <f t="shared" si="41"/>
        <v>21198.923076923078</v>
      </c>
      <c r="Q840" s="1">
        <f>Table1[[#This Row],[Earned Basic Salary]]*20%</f>
        <v>4239.7846153846158</v>
      </c>
      <c r="R840" s="1">
        <f>Table1[[#This Row],[Earned Basic Salary]]*10%</f>
        <v>2119.8923076923079</v>
      </c>
      <c r="S840" s="1">
        <f>Table1[[#This Row],[Earned Basic Salary]]*12%</f>
        <v>2543.8707692307694</v>
      </c>
      <c r="T840" s="1">
        <f>200</f>
        <v>200</v>
      </c>
      <c r="U840" s="1">
        <f>Table1[[#This Row],[PF]]+Table1[[#This Row],[Professional Tax]]</f>
        <v>2743.8707692307694</v>
      </c>
      <c r="V840" s="1">
        <f>Table1[[#This Row],[Overtime Hours]]*200</f>
        <v>2000</v>
      </c>
      <c r="W840" s="1">
        <f>Table1[[#This Row],[Earned Basic Salary]]+Table1[[#This Row],[HRA]]+Table1[[#This Row],[DA]]+Table1[[#This Row],[Overtime Pay]]</f>
        <v>29558.600000000002</v>
      </c>
      <c r="X840" s="1">
        <f>Table1[[#This Row],[Gross Salary]]-Table1[[#This Row],[Total Deduction]]</f>
        <v>26814.729230769233</v>
      </c>
      <c r="Y840" t="s">
        <v>37</v>
      </c>
      <c r="Z840" t="s">
        <v>38</v>
      </c>
      <c r="AA840" t="s">
        <v>3492</v>
      </c>
      <c r="AB840" t="s">
        <v>3493</v>
      </c>
    </row>
    <row r="841" spans="1:28" x14ac:dyDescent="0.3">
      <c r="A841" t="s">
        <v>3494</v>
      </c>
      <c r="B841" t="s">
        <v>2079</v>
      </c>
      <c r="C841">
        <v>30</v>
      </c>
      <c r="D841" t="s">
        <v>133</v>
      </c>
      <c r="E841" t="s">
        <v>82</v>
      </c>
      <c r="F841" t="s">
        <v>33</v>
      </c>
      <c r="G841" t="s">
        <v>3495</v>
      </c>
      <c r="H841" t="s">
        <v>35</v>
      </c>
      <c r="I841" t="s">
        <v>36</v>
      </c>
      <c r="J841">
        <v>26</v>
      </c>
      <c r="K841">
        <v>25</v>
      </c>
      <c r="L841">
        <f t="shared" si="39"/>
        <v>1</v>
      </c>
      <c r="M841">
        <v>11</v>
      </c>
      <c r="N841">
        <v>27111</v>
      </c>
      <c r="O841" s="1">
        <f t="shared" si="40"/>
        <v>1042.7307692307693</v>
      </c>
      <c r="P841" s="1">
        <f t="shared" si="41"/>
        <v>26068.26923076923</v>
      </c>
      <c r="Q841" s="1">
        <f>Table1[[#This Row],[Earned Basic Salary]]*20%</f>
        <v>5213.6538461538466</v>
      </c>
      <c r="R841" s="1">
        <f>Table1[[#This Row],[Earned Basic Salary]]*10%</f>
        <v>2606.8269230769233</v>
      </c>
      <c r="S841" s="1">
        <f>Table1[[#This Row],[Earned Basic Salary]]*12%</f>
        <v>3128.1923076923076</v>
      </c>
      <c r="T841" s="1">
        <f>200</f>
        <v>200</v>
      </c>
      <c r="U841" s="1">
        <f>Table1[[#This Row],[PF]]+Table1[[#This Row],[Professional Tax]]</f>
        <v>3328.1923076923076</v>
      </c>
      <c r="V841" s="1">
        <f>Table1[[#This Row],[Overtime Hours]]*200</f>
        <v>2200</v>
      </c>
      <c r="W841" s="1">
        <f>Table1[[#This Row],[Earned Basic Salary]]+Table1[[#This Row],[HRA]]+Table1[[#This Row],[DA]]+Table1[[#This Row],[Overtime Pay]]</f>
        <v>36088.75</v>
      </c>
      <c r="X841" s="1">
        <f>Table1[[#This Row],[Gross Salary]]-Table1[[#This Row],[Total Deduction]]</f>
        <v>32760.557692307691</v>
      </c>
      <c r="Y841" t="s">
        <v>37</v>
      </c>
      <c r="Z841" t="s">
        <v>48</v>
      </c>
      <c r="AA841" t="s">
        <v>3496</v>
      </c>
      <c r="AB841" t="s">
        <v>3497</v>
      </c>
    </row>
    <row r="842" spans="1:28" x14ac:dyDescent="0.3">
      <c r="A842" t="s">
        <v>3498</v>
      </c>
      <c r="B842" t="s">
        <v>367</v>
      </c>
      <c r="C842">
        <v>24</v>
      </c>
      <c r="D842" t="s">
        <v>31</v>
      </c>
      <c r="E842" t="s">
        <v>32</v>
      </c>
      <c r="F842" t="s">
        <v>33</v>
      </c>
      <c r="G842" t="s">
        <v>3499</v>
      </c>
      <c r="H842" t="s">
        <v>35</v>
      </c>
      <c r="I842" t="s">
        <v>36</v>
      </c>
      <c r="J842">
        <v>26</v>
      </c>
      <c r="K842">
        <v>24</v>
      </c>
      <c r="L842">
        <f t="shared" si="39"/>
        <v>2</v>
      </c>
      <c r="M842">
        <v>16</v>
      </c>
      <c r="N842">
        <v>24501</v>
      </c>
      <c r="O842" s="1">
        <f t="shared" si="40"/>
        <v>942.34615384615381</v>
      </c>
      <c r="P842" s="1">
        <f t="shared" si="41"/>
        <v>22616.307692307691</v>
      </c>
      <c r="Q842" s="1">
        <f>Table1[[#This Row],[Earned Basic Salary]]*20%</f>
        <v>4523.2615384615383</v>
      </c>
      <c r="R842" s="1">
        <f>Table1[[#This Row],[Earned Basic Salary]]*10%</f>
        <v>2261.6307692307691</v>
      </c>
      <c r="S842" s="1">
        <f>Table1[[#This Row],[Earned Basic Salary]]*12%</f>
        <v>2713.956923076923</v>
      </c>
      <c r="T842" s="1">
        <f>200</f>
        <v>200</v>
      </c>
      <c r="U842" s="1">
        <f>Table1[[#This Row],[PF]]+Table1[[#This Row],[Professional Tax]]</f>
        <v>2913.956923076923</v>
      </c>
      <c r="V842" s="1">
        <f>Table1[[#This Row],[Overtime Hours]]*200</f>
        <v>3200</v>
      </c>
      <c r="W842" s="1">
        <f>Table1[[#This Row],[Earned Basic Salary]]+Table1[[#This Row],[HRA]]+Table1[[#This Row],[DA]]+Table1[[#This Row],[Overtime Pay]]</f>
        <v>32601.199999999997</v>
      </c>
      <c r="X842" s="1">
        <f>Table1[[#This Row],[Gross Salary]]-Table1[[#This Row],[Total Deduction]]</f>
        <v>29687.243076923074</v>
      </c>
      <c r="Y842" t="s">
        <v>37</v>
      </c>
      <c r="Z842" t="s">
        <v>95</v>
      </c>
      <c r="AA842" t="s">
        <v>3500</v>
      </c>
      <c r="AB842" t="s">
        <v>3501</v>
      </c>
    </row>
    <row r="843" spans="1:28" x14ac:dyDescent="0.3">
      <c r="A843" t="s">
        <v>3502</v>
      </c>
      <c r="B843" t="s">
        <v>2233</v>
      </c>
      <c r="C843">
        <v>33</v>
      </c>
      <c r="D843" t="s">
        <v>61</v>
      </c>
      <c r="E843" t="s">
        <v>32</v>
      </c>
      <c r="F843" t="s">
        <v>46</v>
      </c>
      <c r="G843" t="s">
        <v>3503</v>
      </c>
      <c r="H843" t="s">
        <v>35</v>
      </c>
      <c r="I843" t="s">
        <v>36</v>
      </c>
      <c r="J843">
        <v>26</v>
      </c>
      <c r="K843">
        <v>22</v>
      </c>
      <c r="L843">
        <f t="shared" si="39"/>
        <v>4</v>
      </c>
      <c r="M843">
        <v>3</v>
      </c>
      <c r="N843">
        <v>62664</v>
      </c>
      <c r="O843" s="1">
        <f t="shared" si="40"/>
        <v>2410.1538461538462</v>
      </c>
      <c r="P843" s="1">
        <f t="shared" si="41"/>
        <v>53023.384615384617</v>
      </c>
      <c r="Q843" s="1">
        <f>Table1[[#This Row],[Earned Basic Salary]]*20%</f>
        <v>10604.676923076924</v>
      </c>
      <c r="R843" s="1">
        <f>Table1[[#This Row],[Earned Basic Salary]]*10%</f>
        <v>5302.3384615384621</v>
      </c>
      <c r="S843" s="1">
        <f>Table1[[#This Row],[Earned Basic Salary]]*12%</f>
        <v>6362.8061538461534</v>
      </c>
      <c r="T843" s="1">
        <f>200</f>
        <v>200</v>
      </c>
      <c r="U843" s="1">
        <f>Table1[[#This Row],[PF]]+Table1[[#This Row],[Professional Tax]]</f>
        <v>6562.8061538461534</v>
      </c>
      <c r="V843" s="1">
        <f>Table1[[#This Row],[Overtime Hours]]*200</f>
        <v>600</v>
      </c>
      <c r="W843" s="1">
        <f>Table1[[#This Row],[Earned Basic Salary]]+Table1[[#This Row],[HRA]]+Table1[[#This Row],[DA]]+Table1[[#This Row],[Overtime Pay]]</f>
        <v>69530.399999999994</v>
      </c>
      <c r="X843" s="1">
        <f>Table1[[#This Row],[Gross Salary]]-Table1[[#This Row],[Total Deduction]]</f>
        <v>62967.593846153839</v>
      </c>
      <c r="Y843" t="s">
        <v>37</v>
      </c>
      <c r="Z843" t="s">
        <v>95</v>
      </c>
      <c r="AA843" t="s">
        <v>3504</v>
      </c>
      <c r="AB843" t="s">
        <v>3505</v>
      </c>
    </row>
    <row r="844" spans="1:28" x14ac:dyDescent="0.3">
      <c r="A844" t="s">
        <v>3506</v>
      </c>
      <c r="B844" t="s">
        <v>495</v>
      </c>
      <c r="C844">
        <v>51</v>
      </c>
      <c r="D844" t="s">
        <v>44</v>
      </c>
      <c r="E844" t="s">
        <v>45</v>
      </c>
      <c r="F844" t="s">
        <v>55</v>
      </c>
      <c r="G844" t="s">
        <v>198</v>
      </c>
      <c r="H844" t="s">
        <v>35</v>
      </c>
      <c r="I844" t="s">
        <v>36</v>
      </c>
      <c r="J844">
        <v>26</v>
      </c>
      <c r="K844">
        <v>22</v>
      </c>
      <c r="L844">
        <f t="shared" si="39"/>
        <v>4</v>
      </c>
      <c r="M844">
        <v>18</v>
      </c>
      <c r="N844">
        <v>39366</v>
      </c>
      <c r="O844" s="1">
        <f t="shared" si="40"/>
        <v>1514.0769230769231</v>
      </c>
      <c r="P844" s="1">
        <f t="shared" si="41"/>
        <v>33309.692307692305</v>
      </c>
      <c r="Q844" s="1">
        <f>Table1[[#This Row],[Earned Basic Salary]]*20%</f>
        <v>6661.9384615384615</v>
      </c>
      <c r="R844" s="1">
        <f>Table1[[#This Row],[Earned Basic Salary]]*10%</f>
        <v>3330.9692307692308</v>
      </c>
      <c r="S844" s="1">
        <f>Table1[[#This Row],[Earned Basic Salary]]*12%</f>
        <v>3997.1630769230765</v>
      </c>
      <c r="T844" s="1">
        <f>200</f>
        <v>200</v>
      </c>
      <c r="U844" s="1">
        <f>Table1[[#This Row],[PF]]+Table1[[#This Row],[Professional Tax]]</f>
        <v>4197.163076923076</v>
      </c>
      <c r="V844" s="1">
        <f>Table1[[#This Row],[Overtime Hours]]*200</f>
        <v>3600</v>
      </c>
      <c r="W844" s="1">
        <f>Table1[[#This Row],[Earned Basic Salary]]+Table1[[#This Row],[HRA]]+Table1[[#This Row],[DA]]+Table1[[#This Row],[Overtime Pay]]</f>
        <v>46902.6</v>
      </c>
      <c r="X844" s="1">
        <f>Table1[[#This Row],[Gross Salary]]-Table1[[#This Row],[Total Deduction]]</f>
        <v>42705.436923076923</v>
      </c>
      <c r="Y844" t="s">
        <v>37</v>
      </c>
      <c r="Z844" t="s">
        <v>48</v>
      </c>
      <c r="AA844" t="s">
        <v>3507</v>
      </c>
      <c r="AB844" t="s">
        <v>3508</v>
      </c>
    </row>
    <row r="845" spans="1:28" x14ac:dyDescent="0.3">
      <c r="A845" t="s">
        <v>3509</v>
      </c>
      <c r="B845" t="s">
        <v>1063</v>
      </c>
      <c r="C845">
        <v>30</v>
      </c>
      <c r="D845" t="s">
        <v>31</v>
      </c>
      <c r="E845" t="s">
        <v>62</v>
      </c>
      <c r="F845" t="s">
        <v>69</v>
      </c>
      <c r="G845" t="s">
        <v>1131</v>
      </c>
      <c r="H845" t="s">
        <v>35</v>
      </c>
      <c r="I845" t="s">
        <v>36</v>
      </c>
      <c r="J845">
        <v>26</v>
      </c>
      <c r="K845">
        <v>23</v>
      </c>
      <c r="L845">
        <f t="shared" si="39"/>
        <v>3</v>
      </c>
      <c r="M845">
        <v>11</v>
      </c>
      <c r="N845">
        <v>44527</v>
      </c>
      <c r="O845" s="1">
        <f t="shared" si="40"/>
        <v>1712.5769230769231</v>
      </c>
      <c r="P845" s="1">
        <f t="shared" si="41"/>
        <v>39389.269230769234</v>
      </c>
      <c r="Q845" s="1">
        <f>Table1[[#This Row],[Earned Basic Salary]]*20%</f>
        <v>7877.8538461538474</v>
      </c>
      <c r="R845" s="1">
        <f>Table1[[#This Row],[Earned Basic Salary]]*10%</f>
        <v>3938.9269230769237</v>
      </c>
      <c r="S845" s="1">
        <f>Table1[[#This Row],[Earned Basic Salary]]*12%</f>
        <v>4726.7123076923081</v>
      </c>
      <c r="T845" s="1">
        <f>200</f>
        <v>200</v>
      </c>
      <c r="U845" s="1">
        <f>Table1[[#This Row],[PF]]+Table1[[#This Row],[Professional Tax]]</f>
        <v>4926.7123076923081</v>
      </c>
      <c r="V845" s="1">
        <f>Table1[[#This Row],[Overtime Hours]]*200</f>
        <v>2200</v>
      </c>
      <c r="W845" s="1">
        <f>Table1[[#This Row],[Earned Basic Salary]]+Table1[[#This Row],[HRA]]+Table1[[#This Row],[DA]]+Table1[[#This Row],[Overtime Pay]]</f>
        <v>53406.05</v>
      </c>
      <c r="X845" s="1">
        <f>Table1[[#This Row],[Gross Salary]]-Table1[[#This Row],[Total Deduction]]</f>
        <v>48479.337692307694</v>
      </c>
      <c r="Y845" t="s">
        <v>37</v>
      </c>
      <c r="Z845" t="s">
        <v>38</v>
      </c>
      <c r="AA845" t="s">
        <v>3510</v>
      </c>
      <c r="AB845" t="s">
        <v>3511</v>
      </c>
    </row>
    <row r="846" spans="1:28" x14ac:dyDescent="0.3">
      <c r="A846" t="s">
        <v>3512</v>
      </c>
      <c r="B846" t="s">
        <v>377</v>
      </c>
      <c r="C846">
        <v>42</v>
      </c>
      <c r="D846" t="s">
        <v>53</v>
      </c>
      <c r="E846" t="s">
        <v>54</v>
      </c>
      <c r="F846" t="s">
        <v>55</v>
      </c>
      <c r="G846" t="s">
        <v>3513</v>
      </c>
      <c r="H846" t="s">
        <v>35</v>
      </c>
      <c r="I846" t="s">
        <v>36</v>
      </c>
      <c r="J846">
        <v>26</v>
      </c>
      <c r="K846">
        <v>23</v>
      </c>
      <c r="L846">
        <f t="shared" si="39"/>
        <v>3</v>
      </c>
      <c r="M846">
        <v>8</v>
      </c>
      <c r="N846">
        <v>33572</v>
      </c>
      <c r="O846" s="1">
        <f t="shared" si="40"/>
        <v>1291.2307692307693</v>
      </c>
      <c r="P846" s="1">
        <f t="shared" si="41"/>
        <v>29698.307692307695</v>
      </c>
      <c r="Q846" s="1">
        <f>Table1[[#This Row],[Earned Basic Salary]]*20%</f>
        <v>5939.6615384615397</v>
      </c>
      <c r="R846" s="1">
        <f>Table1[[#This Row],[Earned Basic Salary]]*10%</f>
        <v>2969.8307692307699</v>
      </c>
      <c r="S846" s="1">
        <f>Table1[[#This Row],[Earned Basic Salary]]*12%</f>
        <v>3563.7969230769231</v>
      </c>
      <c r="T846" s="1">
        <f>200</f>
        <v>200</v>
      </c>
      <c r="U846" s="1">
        <f>Table1[[#This Row],[PF]]+Table1[[#This Row],[Professional Tax]]</f>
        <v>3763.7969230769231</v>
      </c>
      <c r="V846" s="1">
        <f>Table1[[#This Row],[Overtime Hours]]*200</f>
        <v>1600</v>
      </c>
      <c r="W846" s="1">
        <f>Table1[[#This Row],[Earned Basic Salary]]+Table1[[#This Row],[HRA]]+Table1[[#This Row],[DA]]+Table1[[#This Row],[Overtime Pay]]</f>
        <v>40207.800000000003</v>
      </c>
      <c r="X846" s="1">
        <f>Table1[[#This Row],[Gross Salary]]-Table1[[#This Row],[Total Deduction]]</f>
        <v>36444.00307692308</v>
      </c>
      <c r="Y846" t="s">
        <v>37</v>
      </c>
      <c r="Z846" t="s">
        <v>38</v>
      </c>
      <c r="AA846" t="s">
        <v>3514</v>
      </c>
      <c r="AB846" t="s">
        <v>3515</v>
      </c>
    </row>
    <row r="847" spans="1:28" x14ac:dyDescent="0.3">
      <c r="A847" t="s">
        <v>3516</v>
      </c>
      <c r="B847" t="s">
        <v>774</v>
      </c>
      <c r="C847">
        <v>51</v>
      </c>
      <c r="D847" t="s">
        <v>61</v>
      </c>
      <c r="E847" t="s">
        <v>121</v>
      </c>
      <c r="F847" t="s">
        <v>55</v>
      </c>
      <c r="G847" t="s">
        <v>3517</v>
      </c>
      <c r="H847" t="s">
        <v>35</v>
      </c>
      <c r="I847" t="s">
        <v>36</v>
      </c>
      <c r="J847">
        <v>26</v>
      </c>
      <c r="K847">
        <v>25</v>
      </c>
      <c r="L847">
        <f t="shared" si="39"/>
        <v>1</v>
      </c>
      <c r="M847">
        <v>4</v>
      </c>
      <c r="N847">
        <v>50823</v>
      </c>
      <c r="O847" s="1">
        <f t="shared" si="40"/>
        <v>1954.7307692307693</v>
      </c>
      <c r="P847" s="1">
        <f t="shared" si="41"/>
        <v>48868.269230769234</v>
      </c>
      <c r="Q847" s="1">
        <f>Table1[[#This Row],[Earned Basic Salary]]*20%</f>
        <v>9773.6538461538476</v>
      </c>
      <c r="R847" s="1">
        <f>Table1[[#This Row],[Earned Basic Salary]]*10%</f>
        <v>4886.8269230769238</v>
      </c>
      <c r="S847" s="1">
        <f>Table1[[#This Row],[Earned Basic Salary]]*12%</f>
        <v>5864.1923076923076</v>
      </c>
      <c r="T847" s="1">
        <f>200</f>
        <v>200</v>
      </c>
      <c r="U847" s="1">
        <f>Table1[[#This Row],[PF]]+Table1[[#This Row],[Professional Tax]]</f>
        <v>6064.1923076923076</v>
      </c>
      <c r="V847" s="1">
        <f>Table1[[#This Row],[Overtime Hours]]*200</f>
        <v>800</v>
      </c>
      <c r="W847" s="1">
        <f>Table1[[#This Row],[Earned Basic Salary]]+Table1[[#This Row],[HRA]]+Table1[[#This Row],[DA]]+Table1[[#This Row],[Overtime Pay]]</f>
        <v>64328.75</v>
      </c>
      <c r="X847" s="1">
        <f>Table1[[#This Row],[Gross Salary]]-Table1[[#This Row],[Total Deduction]]</f>
        <v>58264.557692307695</v>
      </c>
      <c r="Y847" t="s">
        <v>37</v>
      </c>
      <c r="Z847" t="s">
        <v>48</v>
      </c>
      <c r="AA847" t="s">
        <v>3518</v>
      </c>
      <c r="AB847" t="s">
        <v>3519</v>
      </c>
    </row>
    <row r="848" spans="1:28" x14ac:dyDescent="0.3">
      <c r="A848" t="s">
        <v>3520</v>
      </c>
      <c r="B848" t="s">
        <v>1946</v>
      </c>
      <c r="C848">
        <v>47</v>
      </c>
      <c r="D848" t="s">
        <v>81</v>
      </c>
      <c r="E848" t="s">
        <v>45</v>
      </c>
      <c r="F848" t="s">
        <v>33</v>
      </c>
      <c r="G848" t="s">
        <v>810</v>
      </c>
      <c r="H848" t="s">
        <v>35</v>
      </c>
      <c r="I848" t="s">
        <v>36</v>
      </c>
      <c r="J848">
        <v>26</v>
      </c>
      <c r="K848">
        <v>25</v>
      </c>
      <c r="L848">
        <f t="shared" si="39"/>
        <v>1</v>
      </c>
      <c r="M848">
        <v>12</v>
      </c>
      <c r="N848">
        <v>64618</v>
      </c>
      <c r="O848" s="1">
        <f t="shared" si="40"/>
        <v>2485.3076923076924</v>
      </c>
      <c r="P848" s="1">
        <f t="shared" si="41"/>
        <v>62132.692307692312</v>
      </c>
      <c r="Q848" s="1">
        <f>Table1[[#This Row],[Earned Basic Salary]]*20%</f>
        <v>12426.538461538463</v>
      </c>
      <c r="R848" s="1">
        <f>Table1[[#This Row],[Earned Basic Salary]]*10%</f>
        <v>6213.2692307692314</v>
      </c>
      <c r="S848" s="1">
        <f>Table1[[#This Row],[Earned Basic Salary]]*12%</f>
        <v>7455.9230769230771</v>
      </c>
      <c r="T848" s="1">
        <f>200</f>
        <v>200</v>
      </c>
      <c r="U848" s="1">
        <f>Table1[[#This Row],[PF]]+Table1[[#This Row],[Professional Tax]]</f>
        <v>7655.9230769230771</v>
      </c>
      <c r="V848" s="1">
        <f>Table1[[#This Row],[Overtime Hours]]*200</f>
        <v>2400</v>
      </c>
      <c r="W848" s="1">
        <f>Table1[[#This Row],[Earned Basic Salary]]+Table1[[#This Row],[HRA]]+Table1[[#This Row],[DA]]+Table1[[#This Row],[Overtime Pay]]</f>
        <v>83172.500000000015</v>
      </c>
      <c r="X848" s="1">
        <f>Table1[[#This Row],[Gross Salary]]-Table1[[#This Row],[Total Deduction]]</f>
        <v>75516.576923076937</v>
      </c>
      <c r="Y848" t="s">
        <v>37</v>
      </c>
      <c r="Z848" t="s">
        <v>95</v>
      </c>
      <c r="AA848" t="s">
        <v>3521</v>
      </c>
      <c r="AB848" t="s">
        <v>3522</v>
      </c>
    </row>
    <row r="849" spans="1:28" x14ac:dyDescent="0.3">
      <c r="A849" t="s">
        <v>3523</v>
      </c>
      <c r="B849" t="s">
        <v>2375</v>
      </c>
      <c r="C849">
        <v>53</v>
      </c>
      <c r="D849" t="s">
        <v>31</v>
      </c>
      <c r="E849" t="s">
        <v>32</v>
      </c>
      <c r="F849" t="s">
        <v>46</v>
      </c>
      <c r="G849" t="s">
        <v>3524</v>
      </c>
      <c r="H849" t="s">
        <v>35</v>
      </c>
      <c r="I849" t="s">
        <v>36</v>
      </c>
      <c r="J849">
        <v>26</v>
      </c>
      <c r="K849">
        <v>23</v>
      </c>
      <c r="L849">
        <f t="shared" si="39"/>
        <v>3</v>
      </c>
      <c r="M849">
        <v>8</v>
      </c>
      <c r="N849">
        <v>59064</v>
      </c>
      <c r="O849" s="1">
        <f t="shared" si="40"/>
        <v>2271.6923076923076</v>
      </c>
      <c r="P849" s="1">
        <f t="shared" si="41"/>
        <v>52248.923076923078</v>
      </c>
      <c r="Q849" s="1">
        <f>Table1[[#This Row],[Earned Basic Salary]]*20%</f>
        <v>10449.784615384617</v>
      </c>
      <c r="R849" s="1">
        <f>Table1[[#This Row],[Earned Basic Salary]]*10%</f>
        <v>5224.8923076923083</v>
      </c>
      <c r="S849" s="1">
        <f>Table1[[#This Row],[Earned Basic Salary]]*12%</f>
        <v>6269.8707692307689</v>
      </c>
      <c r="T849" s="1">
        <f>200</f>
        <v>200</v>
      </c>
      <c r="U849" s="1">
        <f>Table1[[#This Row],[PF]]+Table1[[#This Row],[Professional Tax]]</f>
        <v>6469.8707692307689</v>
      </c>
      <c r="V849" s="1">
        <f>Table1[[#This Row],[Overtime Hours]]*200</f>
        <v>1600</v>
      </c>
      <c r="W849" s="1">
        <f>Table1[[#This Row],[Earned Basic Salary]]+Table1[[#This Row],[HRA]]+Table1[[#This Row],[DA]]+Table1[[#This Row],[Overtime Pay]]</f>
        <v>69523.600000000006</v>
      </c>
      <c r="X849" s="1">
        <f>Table1[[#This Row],[Gross Salary]]-Table1[[#This Row],[Total Deduction]]</f>
        <v>63053.729230769241</v>
      </c>
      <c r="Y849" t="s">
        <v>37</v>
      </c>
      <c r="Z849" t="s">
        <v>95</v>
      </c>
      <c r="AA849" t="s">
        <v>3525</v>
      </c>
      <c r="AB849" t="s">
        <v>3526</v>
      </c>
    </row>
    <row r="850" spans="1:28" x14ac:dyDescent="0.3">
      <c r="A850" t="s">
        <v>3527</v>
      </c>
      <c r="B850" t="s">
        <v>99</v>
      </c>
      <c r="C850">
        <v>44</v>
      </c>
      <c r="D850" t="s">
        <v>133</v>
      </c>
      <c r="E850" t="s">
        <v>32</v>
      </c>
      <c r="F850" t="s">
        <v>89</v>
      </c>
      <c r="G850" t="s">
        <v>617</v>
      </c>
      <c r="H850" t="s">
        <v>35</v>
      </c>
      <c r="I850" t="s">
        <v>36</v>
      </c>
      <c r="J850">
        <v>26</v>
      </c>
      <c r="K850">
        <v>25</v>
      </c>
      <c r="L850">
        <f t="shared" si="39"/>
        <v>1</v>
      </c>
      <c r="M850">
        <v>3</v>
      </c>
      <c r="N850">
        <v>37523</v>
      </c>
      <c r="O850" s="1">
        <f t="shared" si="40"/>
        <v>1443.1923076923076</v>
      </c>
      <c r="P850" s="1">
        <f t="shared" si="41"/>
        <v>36079.807692307688</v>
      </c>
      <c r="Q850" s="1">
        <f>Table1[[#This Row],[Earned Basic Salary]]*20%</f>
        <v>7215.9615384615381</v>
      </c>
      <c r="R850" s="1">
        <f>Table1[[#This Row],[Earned Basic Salary]]*10%</f>
        <v>3607.9807692307691</v>
      </c>
      <c r="S850" s="1">
        <f>Table1[[#This Row],[Earned Basic Salary]]*12%</f>
        <v>4329.576923076922</v>
      </c>
      <c r="T850" s="1">
        <f>200</f>
        <v>200</v>
      </c>
      <c r="U850" s="1">
        <f>Table1[[#This Row],[PF]]+Table1[[#This Row],[Professional Tax]]</f>
        <v>4529.576923076922</v>
      </c>
      <c r="V850" s="1">
        <f>Table1[[#This Row],[Overtime Hours]]*200</f>
        <v>600</v>
      </c>
      <c r="W850" s="1">
        <f>Table1[[#This Row],[Earned Basic Salary]]+Table1[[#This Row],[HRA]]+Table1[[#This Row],[DA]]+Table1[[#This Row],[Overtime Pay]]</f>
        <v>47503.749999999993</v>
      </c>
      <c r="X850" s="1">
        <f>Table1[[#This Row],[Gross Salary]]-Table1[[#This Row],[Total Deduction]]</f>
        <v>42974.173076923071</v>
      </c>
      <c r="Y850" t="s">
        <v>37</v>
      </c>
      <c r="Z850" t="s">
        <v>48</v>
      </c>
      <c r="AA850" t="s">
        <v>3528</v>
      </c>
      <c r="AB850" t="s">
        <v>3529</v>
      </c>
    </row>
    <row r="851" spans="1:28" x14ac:dyDescent="0.3">
      <c r="A851" t="s">
        <v>3530</v>
      </c>
      <c r="B851" t="s">
        <v>579</v>
      </c>
      <c r="C851">
        <v>55</v>
      </c>
      <c r="D851" t="s">
        <v>44</v>
      </c>
      <c r="E851" t="s">
        <v>121</v>
      </c>
      <c r="F851" t="s">
        <v>69</v>
      </c>
      <c r="G851" t="s">
        <v>3531</v>
      </c>
      <c r="H851" t="s">
        <v>35</v>
      </c>
      <c r="I851" t="s">
        <v>36</v>
      </c>
      <c r="J851">
        <v>26</v>
      </c>
      <c r="K851">
        <v>25</v>
      </c>
      <c r="L851">
        <f t="shared" si="39"/>
        <v>1</v>
      </c>
      <c r="M851">
        <v>20</v>
      </c>
      <c r="N851">
        <v>27551</v>
      </c>
      <c r="O851" s="1">
        <f t="shared" si="40"/>
        <v>1059.6538461538462</v>
      </c>
      <c r="P851" s="1">
        <f t="shared" si="41"/>
        <v>26491.346153846156</v>
      </c>
      <c r="Q851" s="1">
        <f>Table1[[#This Row],[Earned Basic Salary]]*20%</f>
        <v>5298.2692307692314</v>
      </c>
      <c r="R851" s="1">
        <f>Table1[[#This Row],[Earned Basic Salary]]*10%</f>
        <v>2649.1346153846157</v>
      </c>
      <c r="S851" s="1">
        <f>Table1[[#This Row],[Earned Basic Salary]]*12%</f>
        <v>3178.9615384615386</v>
      </c>
      <c r="T851" s="1">
        <f>200</f>
        <v>200</v>
      </c>
      <c r="U851" s="1">
        <f>Table1[[#This Row],[PF]]+Table1[[#This Row],[Professional Tax]]</f>
        <v>3378.9615384615386</v>
      </c>
      <c r="V851" s="1">
        <f>Table1[[#This Row],[Overtime Hours]]*200</f>
        <v>4000</v>
      </c>
      <c r="W851" s="1">
        <f>Table1[[#This Row],[Earned Basic Salary]]+Table1[[#This Row],[HRA]]+Table1[[#This Row],[DA]]+Table1[[#This Row],[Overtime Pay]]</f>
        <v>38438.75</v>
      </c>
      <c r="X851" s="1">
        <f>Table1[[#This Row],[Gross Salary]]-Table1[[#This Row],[Total Deduction]]</f>
        <v>35059.788461538461</v>
      </c>
      <c r="Y851" t="s">
        <v>37</v>
      </c>
      <c r="Z851" t="s">
        <v>95</v>
      </c>
      <c r="AA851" t="s">
        <v>3532</v>
      </c>
      <c r="AB851" t="s">
        <v>3533</v>
      </c>
    </row>
    <row r="852" spans="1:28" x14ac:dyDescent="0.3">
      <c r="A852" t="s">
        <v>3534</v>
      </c>
      <c r="B852" t="s">
        <v>988</v>
      </c>
      <c r="C852">
        <v>41</v>
      </c>
      <c r="D852" t="s">
        <v>133</v>
      </c>
      <c r="E852" t="s">
        <v>62</v>
      </c>
      <c r="F852" t="s">
        <v>69</v>
      </c>
      <c r="G852" t="s">
        <v>56</v>
      </c>
      <c r="H852" t="s">
        <v>35</v>
      </c>
      <c r="I852" t="s">
        <v>36</v>
      </c>
      <c r="J852">
        <v>26</v>
      </c>
      <c r="K852">
        <v>24</v>
      </c>
      <c r="L852">
        <f t="shared" si="39"/>
        <v>2</v>
      </c>
      <c r="M852">
        <v>14</v>
      </c>
      <c r="N852">
        <v>65335</v>
      </c>
      <c r="O852" s="1">
        <f t="shared" si="40"/>
        <v>2512.8846153846152</v>
      </c>
      <c r="P852" s="1">
        <f t="shared" si="41"/>
        <v>60309.230769230766</v>
      </c>
      <c r="Q852" s="1">
        <f>Table1[[#This Row],[Earned Basic Salary]]*20%</f>
        <v>12061.846153846154</v>
      </c>
      <c r="R852" s="1">
        <f>Table1[[#This Row],[Earned Basic Salary]]*10%</f>
        <v>6030.9230769230771</v>
      </c>
      <c r="S852" s="1">
        <f>Table1[[#This Row],[Earned Basic Salary]]*12%</f>
        <v>7237.1076923076917</v>
      </c>
      <c r="T852" s="1">
        <f>200</f>
        <v>200</v>
      </c>
      <c r="U852" s="1">
        <f>Table1[[#This Row],[PF]]+Table1[[#This Row],[Professional Tax]]</f>
        <v>7437.1076923076917</v>
      </c>
      <c r="V852" s="1">
        <f>Table1[[#This Row],[Overtime Hours]]*200</f>
        <v>2800</v>
      </c>
      <c r="W852" s="1">
        <f>Table1[[#This Row],[Earned Basic Salary]]+Table1[[#This Row],[HRA]]+Table1[[#This Row],[DA]]+Table1[[#This Row],[Overtime Pay]]</f>
        <v>81202</v>
      </c>
      <c r="X852" s="1">
        <f>Table1[[#This Row],[Gross Salary]]-Table1[[#This Row],[Total Deduction]]</f>
        <v>73764.892307692309</v>
      </c>
      <c r="Y852" t="s">
        <v>37</v>
      </c>
      <c r="Z852" t="s">
        <v>48</v>
      </c>
      <c r="AA852" t="s">
        <v>3535</v>
      </c>
      <c r="AB852" t="s">
        <v>3536</v>
      </c>
    </row>
    <row r="853" spans="1:28" x14ac:dyDescent="0.3">
      <c r="A853" t="s">
        <v>3537</v>
      </c>
      <c r="B853" t="s">
        <v>774</v>
      </c>
      <c r="C853">
        <v>55</v>
      </c>
      <c r="D853" t="s">
        <v>133</v>
      </c>
      <c r="E853" t="s">
        <v>121</v>
      </c>
      <c r="F853" t="s">
        <v>63</v>
      </c>
      <c r="G853" t="s">
        <v>3538</v>
      </c>
      <c r="H853" t="s">
        <v>35</v>
      </c>
      <c r="I853" t="s">
        <v>36</v>
      </c>
      <c r="J853">
        <v>26</v>
      </c>
      <c r="K853">
        <v>23</v>
      </c>
      <c r="L853">
        <f t="shared" si="39"/>
        <v>3</v>
      </c>
      <c r="M853">
        <v>3</v>
      </c>
      <c r="N853">
        <v>69320</v>
      </c>
      <c r="O853" s="1">
        <f t="shared" si="40"/>
        <v>2666.1538461538462</v>
      </c>
      <c r="P853" s="1">
        <f t="shared" si="41"/>
        <v>61321.538461538461</v>
      </c>
      <c r="Q853" s="1">
        <f>Table1[[#This Row],[Earned Basic Salary]]*20%</f>
        <v>12264.307692307693</v>
      </c>
      <c r="R853" s="1">
        <f>Table1[[#This Row],[Earned Basic Salary]]*10%</f>
        <v>6132.1538461538466</v>
      </c>
      <c r="S853" s="1">
        <f>Table1[[#This Row],[Earned Basic Salary]]*12%</f>
        <v>7358.5846153846151</v>
      </c>
      <c r="T853" s="1">
        <f>200</f>
        <v>200</v>
      </c>
      <c r="U853" s="1">
        <f>Table1[[#This Row],[PF]]+Table1[[#This Row],[Professional Tax]]</f>
        <v>7558.5846153846151</v>
      </c>
      <c r="V853" s="1">
        <f>Table1[[#This Row],[Overtime Hours]]*200</f>
        <v>600</v>
      </c>
      <c r="W853" s="1">
        <f>Table1[[#This Row],[Earned Basic Salary]]+Table1[[#This Row],[HRA]]+Table1[[#This Row],[DA]]+Table1[[#This Row],[Overtime Pay]]</f>
        <v>80318</v>
      </c>
      <c r="X853" s="1">
        <f>Table1[[#This Row],[Gross Salary]]-Table1[[#This Row],[Total Deduction]]</f>
        <v>72759.415384615379</v>
      </c>
      <c r="Y853" t="s">
        <v>37</v>
      </c>
      <c r="Z853" t="s">
        <v>38</v>
      </c>
      <c r="AA853" t="s">
        <v>3539</v>
      </c>
      <c r="AB853" t="s">
        <v>3540</v>
      </c>
    </row>
    <row r="854" spans="1:28" x14ac:dyDescent="0.3">
      <c r="A854" t="s">
        <v>3541</v>
      </c>
      <c r="B854" t="s">
        <v>461</v>
      </c>
      <c r="C854">
        <v>50</v>
      </c>
      <c r="D854" t="s">
        <v>133</v>
      </c>
      <c r="E854" t="s">
        <v>62</v>
      </c>
      <c r="F854" t="s">
        <v>83</v>
      </c>
      <c r="G854" t="s">
        <v>2106</v>
      </c>
      <c r="H854" t="s">
        <v>35</v>
      </c>
      <c r="I854" t="s">
        <v>36</v>
      </c>
      <c r="J854">
        <v>26</v>
      </c>
      <c r="K854">
        <v>23</v>
      </c>
      <c r="L854">
        <f t="shared" si="39"/>
        <v>3</v>
      </c>
      <c r="M854">
        <v>4</v>
      </c>
      <c r="N854">
        <v>25946</v>
      </c>
      <c r="O854" s="1">
        <f t="shared" si="40"/>
        <v>997.92307692307691</v>
      </c>
      <c r="P854" s="1">
        <f t="shared" si="41"/>
        <v>22952.23076923077</v>
      </c>
      <c r="Q854" s="1">
        <f>Table1[[#This Row],[Earned Basic Salary]]*20%</f>
        <v>4590.4461538461537</v>
      </c>
      <c r="R854" s="1">
        <f>Table1[[#This Row],[Earned Basic Salary]]*10%</f>
        <v>2295.2230769230769</v>
      </c>
      <c r="S854" s="1">
        <f>Table1[[#This Row],[Earned Basic Salary]]*12%</f>
        <v>2754.2676923076924</v>
      </c>
      <c r="T854" s="1">
        <f>200</f>
        <v>200</v>
      </c>
      <c r="U854" s="1">
        <f>Table1[[#This Row],[PF]]+Table1[[#This Row],[Professional Tax]]</f>
        <v>2954.2676923076924</v>
      </c>
      <c r="V854" s="1">
        <f>Table1[[#This Row],[Overtime Hours]]*200</f>
        <v>800</v>
      </c>
      <c r="W854" s="1">
        <f>Table1[[#This Row],[Earned Basic Salary]]+Table1[[#This Row],[HRA]]+Table1[[#This Row],[DA]]+Table1[[#This Row],[Overtime Pay]]</f>
        <v>30637.9</v>
      </c>
      <c r="X854" s="1">
        <f>Table1[[#This Row],[Gross Salary]]-Table1[[#This Row],[Total Deduction]]</f>
        <v>27683.632307692307</v>
      </c>
      <c r="Y854" t="s">
        <v>37</v>
      </c>
      <c r="Z854" t="s">
        <v>38</v>
      </c>
      <c r="AA854" t="s">
        <v>3542</v>
      </c>
      <c r="AB854" t="s">
        <v>3543</v>
      </c>
    </row>
    <row r="855" spans="1:28" x14ac:dyDescent="0.3">
      <c r="A855" t="s">
        <v>3544</v>
      </c>
      <c r="B855" t="s">
        <v>3028</v>
      </c>
      <c r="C855">
        <v>49</v>
      </c>
      <c r="D855" t="s">
        <v>133</v>
      </c>
      <c r="E855" t="s">
        <v>121</v>
      </c>
      <c r="F855" t="s">
        <v>46</v>
      </c>
      <c r="G855" t="s">
        <v>3545</v>
      </c>
      <c r="H855" t="s">
        <v>35</v>
      </c>
      <c r="I855" t="s">
        <v>36</v>
      </c>
      <c r="J855">
        <v>26</v>
      </c>
      <c r="K855">
        <v>24</v>
      </c>
      <c r="L855">
        <f t="shared" si="39"/>
        <v>2</v>
      </c>
      <c r="M855">
        <v>1</v>
      </c>
      <c r="N855">
        <v>42321</v>
      </c>
      <c r="O855" s="1">
        <f t="shared" si="40"/>
        <v>1627.7307692307693</v>
      </c>
      <c r="P855" s="1">
        <f t="shared" si="41"/>
        <v>39065.538461538461</v>
      </c>
      <c r="Q855" s="1">
        <f>Table1[[#This Row],[Earned Basic Salary]]*20%</f>
        <v>7813.1076923076926</v>
      </c>
      <c r="R855" s="1">
        <f>Table1[[#This Row],[Earned Basic Salary]]*10%</f>
        <v>3906.5538461538463</v>
      </c>
      <c r="S855" s="1">
        <f>Table1[[#This Row],[Earned Basic Salary]]*12%</f>
        <v>4687.8646153846148</v>
      </c>
      <c r="T855" s="1">
        <f>200</f>
        <v>200</v>
      </c>
      <c r="U855" s="1">
        <f>Table1[[#This Row],[PF]]+Table1[[#This Row],[Professional Tax]]</f>
        <v>4887.8646153846148</v>
      </c>
      <c r="V855" s="1">
        <f>Table1[[#This Row],[Overtime Hours]]*200</f>
        <v>200</v>
      </c>
      <c r="W855" s="1">
        <f>Table1[[#This Row],[Earned Basic Salary]]+Table1[[#This Row],[HRA]]+Table1[[#This Row],[DA]]+Table1[[#This Row],[Overtime Pay]]</f>
        <v>50985.2</v>
      </c>
      <c r="X855" s="1">
        <f>Table1[[#This Row],[Gross Salary]]-Table1[[#This Row],[Total Deduction]]</f>
        <v>46097.335384615384</v>
      </c>
      <c r="Y855" t="s">
        <v>37</v>
      </c>
      <c r="Z855" t="s">
        <v>106</v>
      </c>
      <c r="AA855" t="s">
        <v>3546</v>
      </c>
      <c r="AB855" t="s">
        <v>3547</v>
      </c>
    </row>
    <row r="856" spans="1:28" x14ac:dyDescent="0.3">
      <c r="A856" t="s">
        <v>3548</v>
      </c>
      <c r="B856" t="s">
        <v>2233</v>
      </c>
      <c r="C856">
        <v>52</v>
      </c>
      <c r="D856" t="s">
        <v>44</v>
      </c>
      <c r="E856" t="s">
        <v>62</v>
      </c>
      <c r="F856" t="s">
        <v>63</v>
      </c>
      <c r="G856" t="s">
        <v>3549</v>
      </c>
      <c r="H856" t="s">
        <v>35</v>
      </c>
      <c r="I856" t="s">
        <v>36</v>
      </c>
      <c r="J856">
        <v>26</v>
      </c>
      <c r="K856">
        <v>24</v>
      </c>
      <c r="L856">
        <f t="shared" si="39"/>
        <v>2</v>
      </c>
      <c r="M856">
        <v>18</v>
      </c>
      <c r="N856">
        <v>21107</v>
      </c>
      <c r="O856" s="1">
        <f t="shared" si="40"/>
        <v>811.80769230769226</v>
      </c>
      <c r="P856" s="1">
        <f t="shared" si="41"/>
        <v>19483.384615384613</v>
      </c>
      <c r="Q856" s="1">
        <f>Table1[[#This Row],[Earned Basic Salary]]*20%</f>
        <v>3896.6769230769228</v>
      </c>
      <c r="R856" s="1">
        <f>Table1[[#This Row],[Earned Basic Salary]]*10%</f>
        <v>1948.3384615384614</v>
      </c>
      <c r="S856" s="1">
        <f>Table1[[#This Row],[Earned Basic Salary]]*12%</f>
        <v>2338.0061538461537</v>
      </c>
      <c r="T856" s="1">
        <f>200</f>
        <v>200</v>
      </c>
      <c r="U856" s="1">
        <f>Table1[[#This Row],[PF]]+Table1[[#This Row],[Professional Tax]]</f>
        <v>2538.0061538461537</v>
      </c>
      <c r="V856" s="1">
        <f>Table1[[#This Row],[Overtime Hours]]*200</f>
        <v>3600</v>
      </c>
      <c r="W856" s="1">
        <f>Table1[[#This Row],[Earned Basic Salary]]+Table1[[#This Row],[HRA]]+Table1[[#This Row],[DA]]+Table1[[#This Row],[Overtime Pay]]</f>
        <v>28928.399999999998</v>
      </c>
      <c r="X856" s="1">
        <f>Table1[[#This Row],[Gross Salary]]-Table1[[#This Row],[Total Deduction]]</f>
        <v>26390.393846153846</v>
      </c>
      <c r="Y856" t="s">
        <v>37</v>
      </c>
      <c r="Z856" t="s">
        <v>95</v>
      </c>
      <c r="AA856" t="s">
        <v>3550</v>
      </c>
      <c r="AB856" t="s">
        <v>3551</v>
      </c>
    </row>
    <row r="857" spans="1:28" x14ac:dyDescent="0.3">
      <c r="A857" t="s">
        <v>3552</v>
      </c>
      <c r="B857" t="s">
        <v>1378</v>
      </c>
      <c r="C857">
        <v>54</v>
      </c>
      <c r="D857" t="s">
        <v>81</v>
      </c>
      <c r="E857" t="s">
        <v>45</v>
      </c>
      <c r="F857" t="s">
        <v>69</v>
      </c>
      <c r="G857" t="s">
        <v>2764</v>
      </c>
      <c r="H857" t="s">
        <v>35</v>
      </c>
      <c r="I857" t="s">
        <v>36</v>
      </c>
      <c r="J857">
        <v>26</v>
      </c>
      <c r="K857">
        <v>24</v>
      </c>
      <c r="L857">
        <f t="shared" si="39"/>
        <v>2</v>
      </c>
      <c r="M857">
        <v>8</v>
      </c>
      <c r="N857">
        <v>22689</v>
      </c>
      <c r="O857" s="1">
        <f t="shared" si="40"/>
        <v>872.65384615384619</v>
      </c>
      <c r="P857" s="1">
        <f t="shared" si="41"/>
        <v>20943.692307692309</v>
      </c>
      <c r="Q857" s="1">
        <f>Table1[[#This Row],[Earned Basic Salary]]*20%</f>
        <v>4188.7384615384617</v>
      </c>
      <c r="R857" s="1">
        <f>Table1[[#This Row],[Earned Basic Salary]]*10%</f>
        <v>2094.3692307692309</v>
      </c>
      <c r="S857" s="1">
        <f>Table1[[#This Row],[Earned Basic Salary]]*12%</f>
        <v>2513.2430769230768</v>
      </c>
      <c r="T857" s="1">
        <f>200</f>
        <v>200</v>
      </c>
      <c r="U857" s="1">
        <f>Table1[[#This Row],[PF]]+Table1[[#This Row],[Professional Tax]]</f>
        <v>2713.2430769230768</v>
      </c>
      <c r="V857" s="1">
        <f>Table1[[#This Row],[Overtime Hours]]*200</f>
        <v>1600</v>
      </c>
      <c r="W857" s="1">
        <f>Table1[[#This Row],[Earned Basic Salary]]+Table1[[#This Row],[HRA]]+Table1[[#This Row],[DA]]+Table1[[#This Row],[Overtime Pay]]</f>
        <v>28826.800000000003</v>
      </c>
      <c r="X857" s="1">
        <f>Table1[[#This Row],[Gross Salary]]-Table1[[#This Row],[Total Deduction]]</f>
        <v>26113.556923076925</v>
      </c>
      <c r="Y857" t="s">
        <v>37</v>
      </c>
      <c r="Z857" t="s">
        <v>106</v>
      </c>
      <c r="AA857" t="s">
        <v>3553</v>
      </c>
      <c r="AB857" t="s">
        <v>3554</v>
      </c>
    </row>
    <row r="858" spans="1:28" x14ac:dyDescent="0.3">
      <c r="A858" t="s">
        <v>3555</v>
      </c>
      <c r="B858" t="s">
        <v>2079</v>
      </c>
      <c r="C858">
        <v>24</v>
      </c>
      <c r="D858" t="s">
        <v>81</v>
      </c>
      <c r="E858" t="s">
        <v>54</v>
      </c>
      <c r="F858" t="s">
        <v>55</v>
      </c>
      <c r="G858" t="s">
        <v>3556</v>
      </c>
      <c r="H858" t="s">
        <v>35</v>
      </c>
      <c r="I858" t="s">
        <v>36</v>
      </c>
      <c r="J858">
        <v>26</v>
      </c>
      <c r="K858">
        <v>22</v>
      </c>
      <c r="L858">
        <f t="shared" si="39"/>
        <v>4</v>
      </c>
      <c r="M858">
        <v>1</v>
      </c>
      <c r="N858">
        <v>53109</v>
      </c>
      <c r="O858" s="1">
        <f t="shared" si="40"/>
        <v>2042.6538461538462</v>
      </c>
      <c r="P858" s="1">
        <f t="shared" si="41"/>
        <v>44938.384615384617</v>
      </c>
      <c r="Q858" s="1">
        <f>Table1[[#This Row],[Earned Basic Salary]]*20%</f>
        <v>8987.6769230769241</v>
      </c>
      <c r="R858" s="1">
        <f>Table1[[#This Row],[Earned Basic Salary]]*10%</f>
        <v>4493.8384615384621</v>
      </c>
      <c r="S858" s="1">
        <f>Table1[[#This Row],[Earned Basic Salary]]*12%</f>
        <v>5392.6061538461536</v>
      </c>
      <c r="T858" s="1">
        <f>200</f>
        <v>200</v>
      </c>
      <c r="U858" s="1">
        <f>Table1[[#This Row],[PF]]+Table1[[#This Row],[Professional Tax]]</f>
        <v>5592.6061538461536</v>
      </c>
      <c r="V858" s="1">
        <f>Table1[[#This Row],[Overtime Hours]]*200</f>
        <v>200</v>
      </c>
      <c r="W858" s="1">
        <f>Table1[[#This Row],[Earned Basic Salary]]+Table1[[#This Row],[HRA]]+Table1[[#This Row],[DA]]+Table1[[#This Row],[Overtime Pay]]</f>
        <v>58619.9</v>
      </c>
      <c r="X858" s="1">
        <f>Table1[[#This Row],[Gross Salary]]-Table1[[#This Row],[Total Deduction]]</f>
        <v>53027.293846153851</v>
      </c>
      <c r="Y858" t="s">
        <v>37</v>
      </c>
      <c r="Z858" t="s">
        <v>106</v>
      </c>
      <c r="AA858" t="s">
        <v>3557</v>
      </c>
      <c r="AB858" t="s">
        <v>3558</v>
      </c>
    </row>
    <row r="859" spans="1:28" x14ac:dyDescent="0.3">
      <c r="A859" t="s">
        <v>3559</v>
      </c>
      <c r="B859" t="s">
        <v>2257</v>
      </c>
      <c r="C859">
        <v>31</v>
      </c>
      <c r="D859" t="s">
        <v>53</v>
      </c>
      <c r="E859" t="s">
        <v>45</v>
      </c>
      <c r="F859" t="s">
        <v>83</v>
      </c>
      <c r="G859" t="s">
        <v>3560</v>
      </c>
      <c r="H859" t="s">
        <v>35</v>
      </c>
      <c r="I859" t="s">
        <v>36</v>
      </c>
      <c r="J859">
        <v>26</v>
      </c>
      <c r="K859">
        <v>21</v>
      </c>
      <c r="L859">
        <f t="shared" si="39"/>
        <v>5</v>
      </c>
      <c r="M859">
        <v>17</v>
      </c>
      <c r="N859">
        <v>58318</v>
      </c>
      <c r="O859" s="1">
        <f t="shared" si="40"/>
        <v>2243</v>
      </c>
      <c r="P859" s="1">
        <f t="shared" si="41"/>
        <v>47103</v>
      </c>
      <c r="Q859" s="1">
        <f>Table1[[#This Row],[Earned Basic Salary]]*20%</f>
        <v>9420.6</v>
      </c>
      <c r="R859" s="1">
        <f>Table1[[#This Row],[Earned Basic Salary]]*10%</f>
        <v>4710.3</v>
      </c>
      <c r="S859" s="1">
        <f>Table1[[#This Row],[Earned Basic Salary]]*12%</f>
        <v>5652.36</v>
      </c>
      <c r="T859" s="1">
        <f>200</f>
        <v>200</v>
      </c>
      <c r="U859" s="1">
        <f>Table1[[#This Row],[PF]]+Table1[[#This Row],[Professional Tax]]</f>
        <v>5852.36</v>
      </c>
      <c r="V859" s="1">
        <f>Table1[[#This Row],[Overtime Hours]]*200</f>
        <v>3400</v>
      </c>
      <c r="W859" s="1">
        <f>Table1[[#This Row],[Earned Basic Salary]]+Table1[[#This Row],[HRA]]+Table1[[#This Row],[DA]]+Table1[[#This Row],[Overtime Pay]]</f>
        <v>64633.9</v>
      </c>
      <c r="X859" s="1">
        <f>Table1[[#This Row],[Gross Salary]]-Table1[[#This Row],[Total Deduction]]</f>
        <v>58781.54</v>
      </c>
      <c r="Y859" t="s">
        <v>37</v>
      </c>
      <c r="Z859" t="s">
        <v>106</v>
      </c>
      <c r="AA859" t="s">
        <v>3561</v>
      </c>
      <c r="AB859" t="s">
        <v>3562</v>
      </c>
    </row>
    <row r="860" spans="1:28" x14ac:dyDescent="0.3">
      <c r="A860" t="s">
        <v>3563</v>
      </c>
      <c r="B860" t="s">
        <v>1016</v>
      </c>
      <c r="C860">
        <v>24</v>
      </c>
      <c r="D860" t="s">
        <v>75</v>
      </c>
      <c r="E860" t="s">
        <v>82</v>
      </c>
      <c r="F860" t="s">
        <v>55</v>
      </c>
      <c r="G860" t="s">
        <v>3564</v>
      </c>
      <c r="H860" t="s">
        <v>35</v>
      </c>
      <c r="I860" t="s">
        <v>36</v>
      </c>
      <c r="J860">
        <v>26</v>
      </c>
      <c r="K860">
        <v>25</v>
      </c>
      <c r="L860">
        <f t="shared" si="39"/>
        <v>1</v>
      </c>
      <c r="M860">
        <v>0</v>
      </c>
      <c r="N860">
        <v>24507</v>
      </c>
      <c r="O860" s="1">
        <f t="shared" si="40"/>
        <v>942.57692307692309</v>
      </c>
      <c r="P860" s="1">
        <f t="shared" si="41"/>
        <v>23564.423076923078</v>
      </c>
      <c r="Q860" s="1">
        <f>Table1[[#This Row],[Earned Basic Salary]]*20%</f>
        <v>4712.8846153846162</v>
      </c>
      <c r="R860" s="1">
        <f>Table1[[#This Row],[Earned Basic Salary]]*10%</f>
        <v>2356.4423076923081</v>
      </c>
      <c r="S860" s="1">
        <f>Table1[[#This Row],[Earned Basic Salary]]*12%</f>
        <v>2827.7307692307691</v>
      </c>
      <c r="T860" s="1">
        <f>200</f>
        <v>200</v>
      </c>
      <c r="U860" s="1">
        <f>Table1[[#This Row],[PF]]+Table1[[#This Row],[Professional Tax]]</f>
        <v>3027.7307692307691</v>
      </c>
      <c r="V860" s="1">
        <f>Table1[[#This Row],[Overtime Hours]]*200</f>
        <v>0</v>
      </c>
      <c r="W860" s="1">
        <f>Table1[[#This Row],[Earned Basic Salary]]+Table1[[#This Row],[HRA]]+Table1[[#This Row],[DA]]+Table1[[#This Row],[Overtime Pay]]</f>
        <v>30633.750000000004</v>
      </c>
      <c r="X860" s="1">
        <f>Table1[[#This Row],[Gross Salary]]-Table1[[#This Row],[Total Deduction]]</f>
        <v>27606.019230769234</v>
      </c>
      <c r="Y860" t="s">
        <v>37</v>
      </c>
      <c r="Z860" t="s">
        <v>48</v>
      </c>
      <c r="AA860" t="s">
        <v>3565</v>
      </c>
      <c r="AB860" t="s">
        <v>3566</v>
      </c>
    </row>
    <row r="861" spans="1:28" x14ac:dyDescent="0.3">
      <c r="A861" t="s">
        <v>3567</v>
      </c>
      <c r="B861" t="s">
        <v>637</v>
      </c>
      <c r="C861">
        <v>54</v>
      </c>
      <c r="D861" t="s">
        <v>53</v>
      </c>
      <c r="E861" t="s">
        <v>82</v>
      </c>
      <c r="F861" t="s">
        <v>69</v>
      </c>
      <c r="G861" t="s">
        <v>3568</v>
      </c>
      <c r="H861" t="s">
        <v>35</v>
      </c>
      <c r="I861" t="s">
        <v>36</v>
      </c>
      <c r="J861">
        <v>26</v>
      </c>
      <c r="K861">
        <v>25</v>
      </c>
      <c r="L861">
        <f t="shared" si="39"/>
        <v>1</v>
      </c>
      <c r="M861">
        <v>15</v>
      </c>
      <c r="N861">
        <v>22103</v>
      </c>
      <c r="O861" s="1">
        <f t="shared" si="40"/>
        <v>850.11538461538464</v>
      </c>
      <c r="P861" s="1">
        <f t="shared" si="41"/>
        <v>21252.884615384617</v>
      </c>
      <c r="Q861" s="1">
        <f>Table1[[#This Row],[Earned Basic Salary]]*20%</f>
        <v>4250.5769230769238</v>
      </c>
      <c r="R861" s="1">
        <f>Table1[[#This Row],[Earned Basic Salary]]*10%</f>
        <v>2125.2884615384619</v>
      </c>
      <c r="S861" s="1">
        <f>Table1[[#This Row],[Earned Basic Salary]]*12%</f>
        <v>2550.3461538461538</v>
      </c>
      <c r="T861" s="1">
        <f>200</f>
        <v>200</v>
      </c>
      <c r="U861" s="1">
        <f>Table1[[#This Row],[PF]]+Table1[[#This Row],[Professional Tax]]</f>
        <v>2750.3461538461538</v>
      </c>
      <c r="V861" s="1">
        <f>Table1[[#This Row],[Overtime Hours]]*200</f>
        <v>3000</v>
      </c>
      <c r="W861" s="1">
        <f>Table1[[#This Row],[Earned Basic Salary]]+Table1[[#This Row],[HRA]]+Table1[[#This Row],[DA]]+Table1[[#This Row],[Overtime Pay]]</f>
        <v>30628.75</v>
      </c>
      <c r="X861" s="1">
        <f>Table1[[#This Row],[Gross Salary]]-Table1[[#This Row],[Total Deduction]]</f>
        <v>27878.403846153848</v>
      </c>
      <c r="Y861" t="s">
        <v>37</v>
      </c>
      <c r="Z861" t="s">
        <v>48</v>
      </c>
      <c r="AA861" t="s">
        <v>3569</v>
      </c>
      <c r="AB861" t="s">
        <v>3570</v>
      </c>
    </row>
    <row r="862" spans="1:28" x14ac:dyDescent="0.3">
      <c r="A862" t="s">
        <v>3571</v>
      </c>
      <c r="B862" t="s">
        <v>1868</v>
      </c>
      <c r="C862">
        <v>36</v>
      </c>
      <c r="D862" t="s">
        <v>61</v>
      </c>
      <c r="E862" t="s">
        <v>82</v>
      </c>
      <c r="F862" t="s">
        <v>83</v>
      </c>
      <c r="G862" t="s">
        <v>3572</v>
      </c>
      <c r="H862" t="s">
        <v>35</v>
      </c>
      <c r="I862" t="s">
        <v>36</v>
      </c>
      <c r="J862">
        <v>26</v>
      </c>
      <c r="K862">
        <v>25</v>
      </c>
      <c r="L862">
        <f t="shared" si="39"/>
        <v>1</v>
      </c>
      <c r="M862">
        <v>16</v>
      </c>
      <c r="N862">
        <v>71229</v>
      </c>
      <c r="O862" s="1">
        <f t="shared" si="40"/>
        <v>2739.5769230769229</v>
      </c>
      <c r="P862" s="1">
        <f t="shared" si="41"/>
        <v>68489.423076923078</v>
      </c>
      <c r="Q862" s="1">
        <f>Table1[[#This Row],[Earned Basic Salary]]*20%</f>
        <v>13697.884615384617</v>
      </c>
      <c r="R862" s="1">
        <f>Table1[[#This Row],[Earned Basic Salary]]*10%</f>
        <v>6848.9423076923085</v>
      </c>
      <c r="S862" s="1">
        <f>Table1[[#This Row],[Earned Basic Salary]]*12%</f>
        <v>8218.7307692307695</v>
      </c>
      <c r="T862" s="1">
        <f>200</f>
        <v>200</v>
      </c>
      <c r="U862" s="1">
        <f>Table1[[#This Row],[PF]]+Table1[[#This Row],[Professional Tax]]</f>
        <v>8418.7307692307695</v>
      </c>
      <c r="V862" s="1">
        <f>Table1[[#This Row],[Overtime Hours]]*200</f>
        <v>3200</v>
      </c>
      <c r="W862" s="1">
        <f>Table1[[#This Row],[Earned Basic Salary]]+Table1[[#This Row],[HRA]]+Table1[[#This Row],[DA]]+Table1[[#This Row],[Overtime Pay]]</f>
        <v>92236.25</v>
      </c>
      <c r="X862" s="1">
        <f>Table1[[#This Row],[Gross Salary]]-Table1[[#This Row],[Total Deduction]]</f>
        <v>83817.519230769234</v>
      </c>
      <c r="Y862" t="s">
        <v>37</v>
      </c>
      <c r="Z862" t="s">
        <v>106</v>
      </c>
      <c r="AA862" t="s">
        <v>3573</v>
      </c>
      <c r="AB862" t="s">
        <v>3574</v>
      </c>
    </row>
    <row r="863" spans="1:28" x14ac:dyDescent="0.3">
      <c r="A863" t="s">
        <v>3575</v>
      </c>
      <c r="B863" t="s">
        <v>988</v>
      </c>
      <c r="C863">
        <v>22</v>
      </c>
      <c r="D863" t="s">
        <v>44</v>
      </c>
      <c r="E863" t="s">
        <v>54</v>
      </c>
      <c r="F863" t="s">
        <v>89</v>
      </c>
      <c r="G863" t="s">
        <v>3576</v>
      </c>
      <c r="H863" t="s">
        <v>35</v>
      </c>
      <c r="I863" t="s">
        <v>36</v>
      </c>
      <c r="J863">
        <v>26</v>
      </c>
      <c r="K863">
        <v>23</v>
      </c>
      <c r="L863">
        <f t="shared" si="39"/>
        <v>3</v>
      </c>
      <c r="M863">
        <v>14</v>
      </c>
      <c r="N863">
        <v>53373</v>
      </c>
      <c r="O863" s="1">
        <f t="shared" si="40"/>
        <v>2052.8076923076924</v>
      </c>
      <c r="P863" s="1">
        <f t="shared" si="41"/>
        <v>47214.576923076922</v>
      </c>
      <c r="Q863" s="1">
        <f>Table1[[#This Row],[Earned Basic Salary]]*20%</f>
        <v>9442.915384615384</v>
      </c>
      <c r="R863" s="1">
        <f>Table1[[#This Row],[Earned Basic Salary]]*10%</f>
        <v>4721.457692307692</v>
      </c>
      <c r="S863" s="1">
        <f>Table1[[#This Row],[Earned Basic Salary]]*12%</f>
        <v>5665.7492307692301</v>
      </c>
      <c r="T863" s="1">
        <f>200</f>
        <v>200</v>
      </c>
      <c r="U863" s="1">
        <f>Table1[[#This Row],[PF]]+Table1[[#This Row],[Professional Tax]]</f>
        <v>5865.7492307692301</v>
      </c>
      <c r="V863" s="1">
        <f>Table1[[#This Row],[Overtime Hours]]*200</f>
        <v>2800</v>
      </c>
      <c r="W863" s="1">
        <f>Table1[[#This Row],[Earned Basic Salary]]+Table1[[#This Row],[HRA]]+Table1[[#This Row],[DA]]+Table1[[#This Row],[Overtime Pay]]</f>
        <v>64178.95</v>
      </c>
      <c r="X863" s="1">
        <f>Table1[[#This Row],[Gross Salary]]-Table1[[#This Row],[Total Deduction]]</f>
        <v>58313.200769230767</v>
      </c>
      <c r="Y863" t="s">
        <v>37</v>
      </c>
      <c r="Z863" t="s">
        <v>106</v>
      </c>
      <c r="AA863" t="s">
        <v>3577</v>
      </c>
      <c r="AB863" t="s">
        <v>3578</v>
      </c>
    </row>
    <row r="864" spans="1:28" x14ac:dyDescent="0.3">
      <c r="A864" t="s">
        <v>3579</v>
      </c>
      <c r="B864" t="s">
        <v>1946</v>
      </c>
      <c r="C864">
        <v>45</v>
      </c>
      <c r="D864" t="s">
        <v>61</v>
      </c>
      <c r="E864" t="s">
        <v>62</v>
      </c>
      <c r="F864" t="s">
        <v>46</v>
      </c>
      <c r="G864" t="s">
        <v>3318</v>
      </c>
      <c r="H864" t="s">
        <v>35</v>
      </c>
      <c r="I864" t="s">
        <v>36</v>
      </c>
      <c r="J864">
        <v>26</v>
      </c>
      <c r="K864">
        <v>24</v>
      </c>
      <c r="L864">
        <f t="shared" si="39"/>
        <v>2</v>
      </c>
      <c r="M864">
        <v>9</v>
      </c>
      <c r="N864">
        <v>34728</v>
      </c>
      <c r="O864" s="1">
        <f t="shared" si="40"/>
        <v>1335.6923076923076</v>
      </c>
      <c r="P864" s="1">
        <f t="shared" si="41"/>
        <v>32056.615384615383</v>
      </c>
      <c r="Q864" s="1">
        <f>Table1[[#This Row],[Earned Basic Salary]]*20%</f>
        <v>6411.3230769230768</v>
      </c>
      <c r="R864" s="1">
        <f>Table1[[#This Row],[Earned Basic Salary]]*10%</f>
        <v>3205.6615384615384</v>
      </c>
      <c r="S864" s="1">
        <f>Table1[[#This Row],[Earned Basic Salary]]*12%</f>
        <v>3846.7938461538456</v>
      </c>
      <c r="T864" s="1">
        <f>200</f>
        <v>200</v>
      </c>
      <c r="U864" s="1">
        <f>Table1[[#This Row],[PF]]+Table1[[#This Row],[Professional Tax]]</f>
        <v>4046.7938461538456</v>
      </c>
      <c r="V864" s="1">
        <f>Table1[[#This Row],[Overtime Hours]]*200</f>
        <v>1800</v>
      </c>
      <c r="W864" s="1">
        <f>Table1[[#This Row],[Earned Basic Salary]]+Table1[[#This Row],[HRA]]+Table1[[#This Row],[DA]]+Table1[[#This Row],[Overtime Pay]]</f>
        <v>43473.599999999999</v>
      </c>
      <c r="X864" s="1">
        <f>Table1[[#This Row],[Gross Salary]]-Table1[[#This Row],[Total Deduction]]</f>
        <v>39426.806153846155</v>
      </c>
      <c r="Y864" t="s">
        <v>37</v>
      </c>
      <c r="Z864" t="s">
        <v>95</v>
      </c>
      <c r="AA864" t="s">
        <v>3580</v>
      </c>
      <c r="AB864" t="s">
        <v>3581</v>
      </c>
    </row>
    <row r="865" spans="1:28" x14ac:dyDescent="0.3">
      <c r="A865" t="s">
        <v>3582</v>
      </c>
      <c r="B865" t="s">
        <v>1021</v>
      </c>
      <c r="C865">
        <v>34</v>
      </c>
      <c r="D865" t="s">
        <v>44</v>
      </c>
      <c r="E865" t="s">
        <v>32</v>
      </c>
      <c r="F865" t="s">
        <v>89</v>
      </c>
      <c r="G865" t="s">
        <v>946</v>
      </c>
      <c r="H865" t="s">
        <v>35</v>
      </c>
      <c r="I865" t="s">
        <v>36</v>
      </c>
      <c r="J865">
        <v>26</v>
      </c>
      <c r="K865">
        <v>24</v>
      </c>
      <c r="L865">
        <f t="shared" si="39"/>
        <v>2</v>
      </c>
      <c r="M865">
        <v>2</v>
      </c>
      <c r="N865">
        <v>60891</v>
      </c>
      <c r="O865" s="1">
        <f t="shared" si="40"/>
        <v>2341.9615384615386</v>
      </c>
      <c r="P865" s="1">
        <f t="shared" si="41"/>
        <v>56207.076923076922</v>
      </c>
      <c r="Q865" s="1">
        <f>Table1[[#This Row],[Earned Basic Salary]]*20%</f>
        <v>11241.415384615386</v>
      </c>
      <c r="R865" s="1">
        <f>Table1[[#This Row],[Earned Basic Salary]]*10%</f>
        <v>5620.7076923076929</v>
      </c>
      <c r="S865" s="1">
        <f>Table1[[#This Row],[Earned Basic Salary]]*12%</f>
        <v>6744.8492307692304</v>
      </c>
      <c r="T865" s="1">
        <f>200</f>
        <v>200</v>
      </c>
      <c r="U865" s="1">
        <f>Table1[[#This Row],[PF]]+Table1[[#This Row],[Professional Tax]]</f>
        <v>6944.8492307692304</v>
      </c>
      <c r="V865" s="1">
        <f>Table1[[#This Row],[Overtime Hours]]*200</f>
        <v>400</v>
      </c>
      <c r="W865" s="1">
        <f>Table1[[#This Row],[Earned Basic Salary]]+Table1[[#This Row],[HRA]]+Table1[[#This Row],[DA]]+Table1[[#This Row],[Overtime Pay]]</f>
        <v>73469.2</v>
      </c>
      <c r="X865" s="1">
        <f>Table1[[#This Row],[Gross Salary]]-Table1[[#This Row],[Total Deduction]]</f>
        <v>66524.350769230761</v>
      </c>
      <c r="Y865" t="s">
        <v>37</v>
      </c>
      <c r="Z865" t="s">
        <v>48</v>
      </c>
      <c r="AA865" t="s">
        <v>3583</v>
      </c>
      <c r="AB865" t="s">
        <v>3584</v>
      </c>
    </row>
    <row r="866" spans="1:28" x14ac:dyDescent="0.3">
      <c r="A866" t="s">
        <v>3585</v>
      </c>
      <c r="B866" t="s">
        <v>300</v>
      </c>
      <c r="C866">
        <v>29</v>
      </c>
      <c r="D866" t="s">
        <v>133</v>
      </c>
      <c r="E866" t="s">
        <v>62</v>
      </c>
      <c r="F866" t="s">
        <v>33</v>
      </c>
      <c r="G866" t="s">
        <v>3586</v>
      </c>
      <c r="H866" t="s">
        <v>35</v>
      </c>
      <c r="I866" t="s">
        <v>36</v>
      </c>
      <c r="J866">
        <v>26</v>
      </c>
      <c r="K866">
        <v>23</v>
      </c>
      <c r="L866">
        <f t="shared" si="39"/>
        <v>3</v>
      </c>
      <c r="M866">
        <v>17</v>
      </c>
      <c r="N866">
        <v>25777</v>
      </c>
      <c r="O866" s="1">
        <f t="shared" si="40"/>
        <v>991.42307692307691</v>
      </c>
      <c r="P866" s="1">
        <f t="shared" si="41"/>
        <v>22802.73076923077</v>
      </c>
      <c r="Q866" s="1">
        <f>Table1[[#This Row],[Earned Basic Salary]]*20%</f>
        <v>4560.5461538461541</v>
      </c>
      <c r="R866" s="1">
        <f>Table1[[#This Row],[Earned Basic Salary]]*10%</f>
        <v>2280.273076923077</v>
      </c>
      <c r="S866" s="1">
        <f>Table1[[#This Row],[Earned Basic Salary]]*12%</f>
        <v>2736.3276923076924</v>
      </c>
      <c r="T866" s="1">
        <f>200</f>
        <v>200</v>
      </c>
      <c r="U866" s="1">
        <f>Table1[[#This Row],[PF]]+Table1[[#This Row],[Professional Tax]]</f>
        <v>2936.3276923076924</v>
      </c>
      <c r="V866" s="1">
        <f>Table1[[#This Row],[Overtime Hours]]*200</f>
        <v>3400</v>
      </c>
      <c r="W866" s="1">
        <f>Table1[[#This Row],[Earned Basic Salary]]+Table1[[#This Row],[HRA]]+Table1[[#This Row],[DA]]+Table1[[#This Row],[Overtime Pay]]</f>
        <v>33043.550000000003</v>
      </c>
      <c r="X866" s="1">
        <f>Table1[[#This Row],[Gross Salary]]-Table1[[#This Row],[Total Deduction]]</f>
        <v>30107.222307692311</v>
      </c>
      <c r="Y866" t="s">
        <v>37</v>
      </c>
      <c r="Z866" t="s">
        <v>48</v>
      </c>
      <c r="AA866" t="s">
        <v>3587</v>
      </c>
      <c r="AB866" t="s">
        <v>3588</v>
      </c>
    </row>
    <row r="867" spans="1:28" x14ac:dyDescent="0.3">
      <c r="A867" t="s">
        <v>3589</v>
      </c>
      <c r="B867" t="s">
        <v>221</v>
      </c>
      <c r="C867">
        <v>21</v>
      </c>
      <c r="D867" t="s">
        <v>31</v>
      </c>
      <c r="E867" t="s">
        <v>54</v>
      </c>
      <c r="F867" t="s">
        <v>83</v>
      </c>
      <c r="G867" t="s">
        <v>1491</v>
      </c>
      <c r="H867" t="s">
        <v>35</v>
      </c>
      <c r="I867" t="s">
        <v>36</v>
      </c>
      <c r="J867">
        <v>26</v>
      </c>
      <c r="K867">
        <v>25</v>
      </c>
      <c r="L867">
        <f t="shared" si="39"/>
        <v>1</v>
      </c>
      <c r="M867">
        <v>13</v>
      </c>
      <c r="N867">
        <v>45271</v>
      </c>
      <c r="O867" s="1">
        <f t="shared" si="40"/>
        <v>1741.1923076923076</v>
      </c>
      <c r="P867" s="1">
        <f t="shared" si="41"/>
        <v>43529.807692307688</v>
      </c>
      <c r="Q867" s="1">
        <f>Table1[[#This Row],[Earned Basic Salary]]*20%</f>
        <v>8705.9615384615372</v>
      </c>
      <c r="R867" s="1">
        <f>Table1[[#This Row],[Earned Basic Salary]]*10%</f>
        <v>4352.9807692307686</v>
      </c>
      <c r="S867" s="1">
        <f>Table1[[#This Row],[Earned Basic Salary]]*12%</f>
        <v>5223.576923076922</v>
      </c>
      <c r="T867" s="1">
        <f>200</f>
        <v>200</v>
      </c>
      <c r="U867" s="1">
        <f>Table1[[#This Row],[PF]]+Table1[[#This Row],[Professional Tax]]</f>
        <v>5423.576923076922</v>
      </c>
      <c r="V867" s="1">
        <f>Table1[[#This Row],[Overtime Hours]]*200</f>
        <v>2600</v>
      </c>
      <c r="W867" s="1">
        <f>Table1[[#This Row],[Earned Basic Salary]]+Table1[[#This Row],[HRA]]+Table1[[#This Row],[DA]]+Table1[[#This Row],[Overtime Pay]]</f>
        <v>59188.749999999993</v>
      </c>
      <c r="X867" s="1">
        <f>Table1[[#This Row],[Gross Salary]]-Table1[[#This Row],[Total Deduction]]</f>
        <v>53765.173076923071</v>
      </c>
      <c r="Y867" t="s">
        <v>37</v>
      </c>
      <c r="Z867" t="s">
        <v>106</v>
      </c>
      <c r="AA867" t="s">
        <v>3590</v>
      </c>
      <c r="AB867" t="s">
        <v>3591</v>
      </c>
    </row>
    <row r="868" spans="1:28" x14ac:dyDescent="0.3">
      <c r="A868" t="s">
        <v>3592</v>
      </c>
      <c r="B868" t="s">
        <v>988</v>
      </c>
      <c r="C868">
        <v>51</v>
      </c>
      <c r="D868" t="s">
        <v>61</v>
      </c>
      <c r="E868" t="s">
        <v>32</v>
      </c>
      <c r="F868" t="s">
        <v>63</v>
      </c>
      <c r="G868" t="s">
        <v>3593</v>
      </c>
      <c r="H868" t="s">
        <v>35</v>
      </c>
      <c r="I868" t="s">
        <v>36</v>
      </c>
      <c r="J868">
        <v>26</v>
      </c>
      <c r="K868">
        <v>23</v>
      </c>
      <c r="L868">
        <f t="shared" si="39"/>
        <v>3</v>
      </c>
      <c r="M868">
        <v>9</v>
      </c>
      <c r="N868">
        <v>51012</v>
      </c>
      <c r="O868" s="1">
        <f t="shared" si="40"/>
        <v>1962</v>
      </c>
      <c r="P868" s="1">
        <f t="shared" si="41"/>
        <v>45126</v>
      </c>
      <c r="Q868" s="1">
        <f>Table1[[#This Row],[Earned Basic Salary]]*20%</f>
        <v>9025.2000000000007</v>
      </c>
      <c r="R868" s="1">
        <f>Table1[[#This Row],[Earned Basic Salary]]*10%</f>
        <v>4512.6000000000004</v>
      </c>
      <c r="S868" s="1">
        <f>Table1[[#This Row],[Earned Basic Salary]]*12%</f>
        <v>5415.12</v>
      </c>
      <c r="T868" s="1">
        <f>200</f>
        <v>200</v>
      </c>
      <c r="U868" s="1">
        <f>Table1[[#This Row],[PF]]+Table1[[#This Row],[Professional Tax]]</f>
        <v>5615.12</v>
      </c>
      <c r="V868" s="1">
        <f>Table1[[#This Row],[Overtime Hours]]*200</f>
        <v>1800</v>
      </c>
      <c r="W868" s="1">
        <f>Table1[[#This Row],[Earned Basic Salary]]+Table1[[#This Row],[HRA]]+Table1[[#This Row],[DA]]+Table1[[#This Row],[Overtime Pay]]</f>
        <v>60463.799999999996</v>
      </c>
      <c r="X868" s="1">
        <f>Table1[[#This Row],[Gross Salary]]-Table1[[#This Row],[Total Deduction]]</f>
        <v>54848.679999999993</v>
      </c>
      <c r="Y868" t="s">
        <v>37</v>
      </c>
      <c r="Z868" t="s">
        <v>48</v>
      </c>
      <c r="AA868" t="s">
        <v>3594</v>
      </c>
      <c r="AB868" t="s">
        <v>3595</v>
      </c>
    </row>
    <row r="869" spans="1:28" x14ac:dyDescent="0.3">
      <c r="A869" t="s">
        <v>3596</v>
      </c>
      <c r="B869" t="s">
        <v>153</v>
      </c>
      <c r="C869">
        <v>34</v>
      </c>
      <c r="D869" t="s">
        <v>31</v>
      </c>
      <c r="E869" t="s">
        <v>62</v>
      </c>
      <c r="F869" t="s">
        <v>55</v>
      </c>
      <c r="G869" t="s">
        <v>3597</v>
      </c>
      <c r="H869" t="s">
        <v>35</v>
      </c>
      <c r="I869" t="s">
        <v>36</v>
      </c>
      <c r="J869">
        <v>26</v>
      </c>
      <c r="K869">
        <v>23</v>
      </c>
      <c r="L869">
        <f t="shared" si="39"/>
        <v>3</v>
      </c>
      <c r="M869">
        <v>18</v>
      </c>
      <c r="N869">
        <v>63343</v>
      </c>
      <c r="O869" s="1">
        <f t="shared" si="40"/>
        <v>2436.2692307692309</v>
      </c>
      <c r="P869" s="1">
        <f t="shared" si="41"/>
        <v>56034.192307692312</v>
      </c>
      <c r="Q869" s="1">
        <f>Table1[[#This Row],[Earned Basic Salary]]*20%</f>
        <v>11206.838461538464</v>
      </c>
      <c r="R869" s="1">
        <f>Table1[[#This Row],[Earned Basic Salary]]*10%</f>
        <v>5603.4192307692319</v>
      </c>
      <c r="S869" s="1">
        <f>Table1[[#This Row],[Earned Basic Salary]]*12%</f>
        <v>6724.1030769230774</v>
      </c>
      <c r="T869" s="1">
        <f>200</f>
        <v>200</v>
      </c>
      <c r="U869" s="1">
        <f>Table1[[#This Row],[PF]]+Table1[[#This Row],[Professional Tax]]</f>
        <v>6924.1030769230774</v>
      </c>
      <c r="V869" s="1">
        <f>Table1[[#This Row],[Overtime Hours]]*200</f>
        <v>3600</v>
      </c>
      <c r="W869" s="1">
        <f>Table1[[#This Row],[Earned Basic Salary]]+Table1[[#This Row],[HRA]]+Table1[[#This Row],[DA]]+Table1[[#This Row],[Overtime Pay]]</f>
        <v>76444.45</v>
      </c>
      <c r="X869" s="1">
        <f>Table1[[#This Row],[Gross Salary]]-Table1[[#This Row],[Total Deduction]]</f>
        <v>69520.346923076926</v>
      </c>
      <c r="Y869" t="s">
        <v>37</v>
      </c>
      <c r="Z869" t="s">
        <v>48</v>
      </c>
      <c r="AA869" t="s">
        <v>3598</v>
      </c>
      <c r="AB869" t="s">
        <v>3599</v>
      </c>
    </row>
    <row r="870" spans="1:28" x14ac:dyDescent="0.3">
      <c r="A870" t="s">
        <v>3600</v>
      </c>
      <c r="B870" t="s">
        <v>2028</v>
      </c>
      <c r="C870">
        <v>26</v>
      </c>
      <c r="D870" t="s">
        <v>127</v>
      </c>
      <c r="E870" t="s">
        <v>82</v>
      </c>
      <c r="F870" t="s">
        <v>63</v>
      </c>
      <c r="G870" t="s">
        <v>3601</v>
      </c>
      <c r="H870" t="s">
        <v>35</v>
      </c>
      <c r="I870" t="s">
        <v>36</v>
      </c>
      <c r="J870">
        <v>26</v>
      </c>
      <c r="K870">
        <v>23</v>
      </c>
      <c r="L870">
        <f t="shared" si="39"/>
        <v>3</v>
      </c>
      <c r="M870">
        <v>20</v>
      </c>
      <c r="N870">
        <v>62854</v>
      </c>
      <c r="O870" s="1">
        <f t="shared" si="40"/>
        <v>2417.4615384615386</v>
      </c>
      <c r="P870" s="1">
        <f t="shared" si="41"/>
        <v>55601.61538461539</v>
      </c>
      <c r="Q870" s="1">
        <f>Table1[[#This Row],[Earned Basic Salary]]*20%</f>
        <v>11120.323076923079</v>
      </c>
      <c r="R870" s="1">
        <f>Table1[[#This Row],[Earned Basic Salary]]*10%</f>
        <v>5560.1615384615397</v>
      </c>
      <c r="S870" s="1">
        <f>Table1[[#This Row],[Earned Basic Salary]]*12%</f>
        <v>6672.1938461538466</v>
      </c>
      <c r="T870" s="1">
        <f>200</f>
        <v>200</v>
      </c>
      <c r="U870" s="1">
        <f>Table1[[#This Row],[PF]]+Table1[[#This Row],[Professional Tax]]</f>
        <v>6872.1938461538466</v>
      </c>
      <c r="V870" s="1">
        <f>Table1[[#This Row],[Overtime Hours]]*200</f>
        <v>4000</v>
      </c>
      <c r="W870" s="1">
        <f>Table1[[#This Row],[Earned Basic Salary]]+Table1[[#This Row],[HRA]]+Table1[[#This Row],[DA]]+Table1[[#This Row],[Overtime Pay]]</f>
        <v>76282.100000000006</v>
      </c>
      <c r="X870" s="1">
        <f>Table1[[#This Row],[Gross Salary]]-Table1[[#This Row],[Total Deduction]]</f>
        <v>69409.906153846154</v>
      </c>
      <c r="Y870" t="s">
        <v>37</v>
      </c>
      <c r="Z870" t="s">
        <v>106</v>
      </c>
      <c r="AA870" t="s">
        <v>3602</v>
      </c>
      <c r="AB870" t="s">
        <v>3603</v>
      </c>
    </row>
    <row r="871" spans="1:28" x14ac:dyDescent="0.3">
      <c r="A871" t="s">
        <v>3604</v>
      </c>
      <c r="B871" t="s">
        <v>285</v>
      </c>
      <c r="C871">
        <v>28</v>
      </c>
      <c r="D871" t="s">
        <v>31</v>
      </c>
      <c r="E871" t="s">
        <v>32</v>
      </c>
      <c r="F871" t="s">
        <v>55</v>
      </c>
      <c r="G871" t="s">
        <v>3605</v>
      </c>
      <c r="H871" t="s">
        <v>35</v>
      </c>
      <c r="I871" t="s">
        <v>36</v>
      </c>
      <c r="J871">
        <v>26</v>
      </c>
      <c r="K871">
        <v>22</v>
      </c>
      <c r="L871">
        <f t="shared" si="39"/>
        <v>4</v>
      </c>
      <c r="M871">
        <v>15</v>
      </c>
      <c r="N871">
        <v>58658</v>
      </c>
      <c r="O871" s="1">
        <f t="shared" si="40"/>
        <v>2256.0769230769229</v>
      </c>
      <c r="P871" s="1">
        <f t="shared" si="41"/>
        <v>49633.692307692305</v>
      </c>
      <c r="Q871" s="1">
        <f>Table1[[#This Row],[Earned Basic Salary]]*20%</f>
        <v>9926.7384615384617</v>
      </c>
      <c r="R871" s="1">
        <f>Table1[[#This Row],[Earned Basic Salary]]*10%</f>
        <v>4963.3692307692309</v>
      </c>
      <c r="S871" s="1">
        <f>Table1[[#This Row],[Earned Basic Salary]]*12%</f>
        <v>5956.0430769230761</v>
      </c>
      <c r="T871" s="1">
        <f>200</f>
        <v>200</v>
      </c>
      <c r="U871" s="1">
        <f>Table1[[#This Row],[PF]]+Table1[[#This Row],[Professional Tax]]</f>
        <v>6156.0430769230761</v>
      </c>
      <c r="V871" s="1">
        <f>Table1[[#This Row],[Overtime Hours]]*200</f>
        <v>3000</v>
      </c>
      <c r="W871" s="1">
        <f>Table1[[#This Row],[Earned Basic Salary]]+Table1[[#This Row],[HRA]]+Table1[[#This Row],[DA]]+Table1[[#This Row],[Overtime Pay]]</f>
        <v>67523.799999999988</v>
      </c>
      <c r="X871" s="1">
        <f>Table1[[#This Row],[Gross Salary]]-Table1[[#This Row],[Total Deduction]]</f>
        <v>61367.756923076915</v>
      </c>
      <c r="Y871" t="s">
        <v>37</v>
      </c>
      <c r="Z871" t="s">
        <v>95</v>
      </c>
      <c r="AA871" t="s">
        <v>3606</v>
      </c>
      <c r="AB871" t="s">
        <v>3607</v>
      </c>
    </row>
    <row r="872" spans="1:28" x14ac:dyDescent="0.3">
      <c r="A872" t="s">
        <v>3608</v>
      </c>
      <c r="B872" t="s">
        <v>3089</v>
      </c>
      <c r="C872">
        <v>37</v>
      </c>
      <c r="D872" t="s">
        <v>81</v>
      </c>
      <c r="E872" t="s">
        <v>54</v>
      </c>
      <c r="F872" t="s">
        <v>55</v>
      </c>
      <c r="G872" t="s">
        <v>3609</v>
      </c>
      <c r="H872" t="s">
        <v>35</v>
      </c>
      <c r="I872" t="s">
        <v>36</v>
      </c>
      <c r="J872">
        <v>26</v>
      </c>
      <c r="K872">
        <v>23</v>
      </c>
      <c r="L872">
        <f t="shared" si="39"/>
        <v>3</v>
      </c>
      <c r="M872">
        <v>14</v>
      </c>
      <c r="N872">
        <v>51577</v>
      </c>
      <c r="O872" s="1">
        <f t="shared" si="40"/>
        <v>1983.7307692307693</v>
      </c>
      <c r="P872" s="1">
        <f t="shared" si="41"/>
        <v>45625.807692307695</v>
      </c>
      <c r="Q872" s="1">
        <f>Table1[[#This Row],[Earned Basic Salary]]*20%</f>
        <v>9125.1615384615397</v>
      </c>
      <c r="R872" s="1">
        <f>Table1[[#This Row],[Earned Basic Salary]]*10%</f>
        <v>4562.5807692307699</v>
      </c>
      <c r="S872" s="1">
        <f>Table1[[#This Row],[Earned Basic Salary]]*12%</f>
        <v>5475.0969230769233</v>
      </c>
      <c r="T872" s="1">
        <f>200</f>
        <v>200</v>
      </c>
      <c r="U872" s="1">
        <f>Table1[[#This Row],[PF]]+Table1[[#This Row],[Professional Tax]]</f>
        <v>5675.0969230769233</v>
      </c>
      <c r="V872" s="1">
        <f>Table1[[#This Row],[Overtime Hours]]*200</f>
        <v>2800</v>
      </c>
      <c r="W872" s="1">
        <f>Table1[[#This Row],[Earned Basic Salary]]+Table1[[#This Row],[HRA]]+Table1[[#This Row],[DA]]+Table1[[#This Row],[Overtime Pay]]</f>
        <v>62113.55</v>
      </c>
      <c r="X872" s="1">
        <f>Table1[[#This Row],[Gross Salary]]-Table1[[#This Row],[Total Deduction]]</f>
        <v>56438.453076923077</v>
      </c>
      <c r="Y872" t="s">
        <v>37</v>
      </c>
      <c r="Z872" t="s">
        <v>48</v>
      </c>
      <c r="AA872" t="s">
        <v>3610</v>
      </c>
      <c r="AB872" t="s">
        <v>3611</v>
      </c>
    </row>
    <row r="873" spans="1:28" x14ac:dyDescent="0.3">
      <c r="A873" t="s">
        <v>3612</v>
      </c>
      <c r="B873" t="s">
        <v>558</v>
      </c>
      <c r="C873">
        <v>54</v>
      </c>
      <c r="D873" t="s">
        <v>127</v>
      </c>
      <c r="E873" t="s">
        <v>62</v>
      </c>
      <c r="F873" t="s">
        <v>83</v>
      </c>
      <c r="G873" t="s">
        <v>3613</v>
      </c>
      <c r="H873" t="s">
        <v>35</v>
      </c>
      <c r="I873" t="s">
        <v>36</v>
      </c>
      <c r="J873">
        <v>26</v>
      </c>
      <c r="K873">
        <v>23</v>
      </c>
      <c r="L873">
        <f t="shared" si="39"/>
        <v>3</v>
      </c>
      <c r="M873">
        <v>8</v>
      </c>
      <c r="N873">
        <v>49713</v>
      </c>
      <c r="O873" s="1">
        <f t="shared" si="40"/>
        <v>1912.0384615384614</v>
      </c>
      <c r="P873" s="1">
        <f t="shared" si="41"/>
        <v>43976.88461538461</v>
      </c>
      <c r="Q873" s="1">
        <f>Table1[[#This Row],[Earned Basic Salary]]*20%</f>
        <v>8795.376923076923</v>
      </c>
      <c r="R873" s="1">
        <f>Table1[[#This Row],[Earned Basic Salary]]*10%</f>
        <v>4397.6884615384615</v>
      </c>
      <c r="S873" s="1">
        <f>Table1[[#This Row],[Earned Basic Salary]]*12%</f>
        <v>5277.2261538461526</v>
      </c>
      <c r="T873" s="1">
        <f>200</f>
        <v>200</v>
      </c>
      <c r="U873" s="1">
        <f>Table1[[#This Row],[PF]]+Table1[[#This Row],[Professional Tax]]</f>
        <v>5477.2261538461526</v>
      </c>
      <c r="V873" s="1">
        <f>Table1[[#This Row],[Overtime Hours]]*200</f>
        <v>1600</v>
      </c>
      <c r="W873" s="1">
        <f>Table1[[#This Row],[Earned Basic Salary]]+Table1[[#This Row],[HRA]]+Table1[[#This Row],[DA]]+Table1[[#This Row],[Overtime Pay]]</f>
        <v>58769.95</v>
      </c>
      <c r="X873" s="1">
        <f>Table1[[#This Row],[Gross Salary]]-Table1[[#This Row],[Total Deduction]]</f>
        <v>53292.723846153844</v>
      </c>
      <c r="Y873" t="s">
        <v>37</v>
      </c>
      <c r="Z873" t="s">
        <v>106</v>
      </c>
      <c r="AA873" t="s">
        <v>3614</v>
      </c>
      <c r="AB873" t="s">
        <v>3615</v>
      </c>
    </row>
    <row r="874" spans="1:28" x14ac:dyDescent="0.3">
      <c r="A874" t="s">
        <v>3616</v>
      </c>
      <c r="B874" t="s">
        <v>475</v>
      </c>
      <c r="C874">
        <v>22</v>
      </c>
      <c r="D874" t="s">
        <v>75</v>
      </c>
      <c r="E874" t="s">
        <v>45</v>
      </c>
      <c r="F874" t="s">
        <v>89</v>
      </c>
      <c r="G874" t="s">
        <v>3617</v>
      </c>
      <c r="H874" t="s">
        <v>35</v>
      </c>
      <c r="I874" t="s">
        <v>36</v>
      </c>
      <c r="J874">
        <v>26</v>
      </c>
      <c r="K874">
        <v>22</v>
      </c>
      <c r="L874">
        <f t="shared" si="39"/>
        <v>4</v>
      </c>
      <c r="M874">
        <v>9</v>
      </c>
      <c r="N874">
        <v>22862</v>
      </c>
      <c r="O874" s="1">
        <f t="shared" si="40"/>
        <v>879.30769230769226</v>
      </c>
      <c r="P874" s="1">
        <f t="shared" si="41"/>
        <v>19344.76923076923</v>
      </c>
      <c r="Q874" s="1">
        <f>Table1[[#This Row],[Earned Basic Salary]]*20%</f>
        <v>3868.9538461538464</v>
      </c>
      <c r="R874" s="1">
        <f>Table1[[#This Row],[Earned Basic Salary]]*10%</f>
        <v>1934.4769230769232</v>
      </c>
      <c r="S874" s="1">
        <f>Table1[[#This Row],[Earned Basic Salary]]*12%</f>
        <v>2321.3723076923075</v>
      </c>
      <c r="T874" s="1">
        <f>200</f>
        <v>200</v>
      </c>
      <c r="U874" s="1">
        <f>Table1[[#This Row],[PF]]+Table1[[#This Row],[Professional Tax]]</f>
        <v>2521.3723076923075</v>
      </c>
      <c r="V874" s="1">
        <f>Table1[[#This Row],[Overtime Hours]]*200</f>
        <v>1800</v>
      </c>
      <c r="W874" s="1">
        <f>Table1[[#This Row],[Earned Basic Salary]]+Table1[[#This Row],[HRA]]+Table1[[#This Row],[DA]]+Table1[[#This Row],[Overtime Pay]]</f>
        <v>26948.2</v>
      </c>
      <c r="X874" s="1">
        <f>Table1[[#This Row],[Gross Salary]]-Table1[[#This Row],[Total Deduction]]</f>
        <v>24426.827692307692</v>
      </c>
      <c r="Y874" t="s">
        <v>37</v>
      </c>
      <c r="Z874" t="s">
        <v>48</v>
      </c>
      <c r="AA874" t="s">
        <v>3618</v>
      </c>
      <c r="AB874" t="s">
        <v>3619</v>
      </c>
    </row>
    <row r="875" spans="1:28" x14ac:dyDescent="0.3">
      <c r="A875" t="s">
        <v>3620</v>
      </c>
      <c r="B875" t="s">
        <v>1473</v>
      </c>
      <c r="C875">
        <v>21</v>
      </c>
      <c r="D875" t="s">
        <v>75</v>
      </c>
      <c r="E875" t="s">
        <v>54</v>
      </c>
      <c r="F875" t="s">
        <v>46</v>
      </c>
      <c r="G875" t="s">
        <v>2792</v>
      </c>
      <c r="H875" t="s">
        <v>35</v>
      </c>
      <c r="I875" t="s">
        <v>36</v>
      </c>
      <c r="J875">
        <v>26</v>
      </c>
      <c r="K875">
        <v>25</v>
      </c>
      <c r="L875">
        <f t="shared" si="39"/>
        <v>1</v>
      </c>
      <c r="M875">
        <v>15</v>
      </c>
      <c r="N875">
        <v>40365</v>
      </c>
      <c r="O875" s="1">
        <f t="shared" si="40"/>
        <v>1552.5</v>
      </c>
      <c r="P875" s="1">
        <f t="shared" si="41"/>
        <v>38812.5</v>
      </c>
      <c r="Q875" s="1">
        <f>Table1[[#This Row],[Earned Basic Salary]]*20%</f>
        <v>7762.5</v>
      </c>
      <c r="R875" s="1">
        <f>Table1[[#This Row],[Earned Basic Salary]]*10%</f>
        <v>3881.25</v>
      </c>
      <c r="S875" s="1">
        <f>Table1[[#This Row],[Earned Basic Salary]]*12%</f>
        <v>4657.5</v>
      </c>
      <c r="T875" s="1">
        <f>200</f>
        <v>200</v>
      </c>
      <c r="U875" s="1">
        <f>Table1[[#This Row],[PF]]+Table1[[#This Row],[Professional Tax]]</f>
        <v>4857.5</v>
      </c>
      <c r="V875" s="1">
        <f>Table1[[#This Row],[Overtime Hours]]*200</f>
        <v>3000</v>
      </c>
      <c r="W875" s="1">
        <f>Table1[[#This Row],[Earned Basic Salary]]+Table1[[#This Row],[HRA]]+Table1[[#This Row],[DA]]+Table1[[#This Row],[Overtime Pay]]</f>
        <v>53456.25</v>
      </c>
      <c r="X875" s="1">
        <f>Table1[[#This Row],[Gross Salary]]-Table1[[#This Row],[Total Deduction]]</f>
        <v>48598.75</v>
      </c>
      <c r="Y875" t="s">
        <v>37</v>
      </c>
      <c r="Z875" t="s">
        <v>48</v>
      </c>
      <c r="AA875" t="s">
        <v>3621</v>
      </c>
      <c r="AB875" t="s">
        <v>3622</v>
      </c>
    </row>
    <row r="876" spans="1:28" x14ac:dyDescent="0.3">
      <c r="A876" t="s">
        <v>3623</v>
      </c>
      <c r="B876" t="s">
        <v>788</v>
      </c>
      <c r="C876">
        <v>47</v>
      </c>
      <c r="D876" t="s">
        <v>61</v>
      </c>
      <c r="E876" t="s">
        <v>45</v>
      </c>
      <c r="F876" t="s">
        <v>55</v>
      </c>
      <c r="G876" t="s">
        <v>1602</v>
      </c>
      <c r="H876" t="s">
        <v>35</v>
      </c>
      <c r="I876" t="s">
        <v>36</v>
      </c>
      <c r="J876">
        <v>26</v>
      </c>
      <c r="K876">
        <v>24</v>
      </c>
      <c r="L876">
        <f t="shared" si="39"/>
        <v>2</v>
      </c>
      <c r="M876">
        <v>5</v>
      </c>
      <c r="N876">
        <v>51900</v>
      </c>
      <c r="O876" s="1">
        <f t="shared" si="40"/>
        <v>1996.1538461538462</v>
      </c>
      <c r="P876" s="1">
        <f t="shared" si="41"/>
        <v>47907.692307692312</v>
      </c>
      <c r="Q876" s="1">
        <f>Table1[[#This Row],[Earned Basic Salary]]*20%</f>
        <v>9581.5384615384628</v>
      </c>
      <c r="R876" s="1">
        <f>Table1[[#This Row],[Earned Basic Salary]]*10%</f>
        <v>4790.7692307692314</v>
      </c>
      <c r="S876" s="1">
        <f>Table1[[#This Row],[Earned Basic Salary]]*12%</f>
        <v>5748.9230769230771</v>
      </c>
      <c r="T876" s="1">
        <f>200</f>
        <v>200</v>
      </c>
      <c r="U876" s="1">
        <f>Table1[[#This Row],[PF]]+Table1[[#This Row],[Professional Tax]]</f>
        <v>5948.9230769230771</v>
      </c>
      <c r="V876" s="1">
        <f>Table1[[#This Row],[Overtime Hours]]*200</f>
        <v>1000</v>
      </c>
      <c r="W876" s="1">
        <f>Table1[[#This Row],[Earned Basic Salary]]+Table1[[#This Row],[HRA]]+Table1[[#This Row],[DA]]+Table1[[#This Row],[Overtime Pay]]</f>
        <v>63280.000000000007</v>
      </c>
      <c r="X876" s="1">
        <f>Table1[[#This Row],[Gross Salary]]-Table1[[#This Row],[Total Deduction]]</f>
        <v>57331.076923076929</v>
      </c>
      <c r="Y876" t="s">
        <v>37</v>
      </c>
      <c r="Z876" t="s">
        <v>48</v>
      </c>
      <c r="AA876" t="s">
        <v>3624</v>
      </c>
      <c r="AB876" t="s">
        <v>3625</v>
      </c>
    </row>
    <row r="877" spans="1:28" x14ac:dyDescent="0.3">
      <c r="A877" t="s">
        <v>3626</v>
      </c>
      <c r="B877" t="s">
        <v>1880</v>
      </c>
      <c r="C877">
        <v>42</v>
      </c>
      <c r="D877" t="s">
        <v>53</v>
      </c>
      <c r="E877" t="s">
        <v>45</v>
      </c>
      <c r="F877" t="s">
        <v>46</v>
      </c>
      <c r="G877" t="s">
        <v>3627</v>
      </c>
      <c r="H877" t="s">
        <v>35</v>
      </c>
      <c r="I877" t="s">
        <v>36</v>
      </c>
      <c r="J877">
        <v>26</v>
      </c>
      <c r="K877">
        <v>24</v>
      </c>
      <c r="L877">
        <f t="shared" si="39"/>
        <v>2</v>
      </c>
      <c r="M877">
        <v>19</v>
      </c>
      <c r="N877">
        <v>65553</v>
      </c>
      <c r="O877" s="1">
        <f t="shared" si="40"/>
        <v>2521.2692307692309</v>
      </c>
      <c r="P877" s="1">
        <f t="shared" si="41"/>
        <v>60510.461538461546</v>
      </c>
      <c r="Q877" s="1">
        <f>Table1[[#This Row],[Earned Basic Salary]]*20%</f>
        <v>12102.09230769231</v>
      </c>
      <c r="R877" s="1">
        <f>Table1[[#This Row],[Earned Basic Salary]]*10%</f>
        <v>6051.046153846155</v>
      </c>
      <c r="S877" s="1">
        <f>Table1[[#This Row],[Earned Basic Salary]]*12%</f>
        <v>7261.2553846153851</v>
      </c>
      <c r="T877" s="1">
        <f>200</f>
        <v>200</v>
      </c>
      <c r="U877" s="1">
        <f>Table1[[#This Row],[PF]]+Table1[[#This Row],[Professional Tax]]</f>
        <v>7461.2553846153851</v>
      </c>
      <c r="V877" s="1">
        <f>Table1[[#This Row],[Overtime Hours]]*200</f>
        <v>3800</v>
      </c>
      <c r="W877" s="1">
        <f>Table1[[#This Row],[Earned Basic Salary]]+Table1[[#This Row],[HRA]]+Table1[[#This Row],[DA]]+Table1[[#This Row],[Overtime Pay]]</f>
        <v>82463.600000000006</v>
      </c>
      <c r="X877" s="1">
        <f>Table1[[#This Row],[Gross Salary]]-Table1[[#This Row],[Total Deduction]]</f>
        <v>75002.344615384616</v>
      </c>
      <c r="Y877" t="s">
        <v>37</v>
      </c>
      <c r="Z877" t="s">
        <v>106</v>
      </c>
      <c r="AA877" t="s">
        <v>3628</v>
      </c>
      <c r="AB877" t="s">
        <v>3629</v>
      </c>
    </row>
    <row r="878" spans="1:28" x14ac:dyDescent="0.3">
      <c r="A878" t="s">
        <v>3630</v>
      </c>
      <c r="B878" t="s">
        <v>1473</v>
      </c>
      <c r="C878">
        <v>38</v>
      </c>
      <c r="D878" t="s">
        <v>81</v>
      </c>
      <c r="E878" t="s">
        <v>45</v>
      </c>
      <c r="F878" t="s">
        <v>69</v>
      </c>
      <c r="G878" t="s">
        <v>3631</v>
      </c>
      <c r="H878" t="s">
        <v>35</v>
      </c>
      <c r="I878" t="s">
        <v>36</v>
      </c>
      <c r="J878">
        <v>26</v>
      </c>
      <c r="K878">
        <v>23</v>
      </c>
      <c r="L878">
        <f t="shared" si="39"/>
        <v>3</v>
      </c>
      <c r="M878">
        <v>17</v>
      </c>
      <c r="N878">
        <v>20758</v>
      </c>
      <c r="O878" s="1">
        <f t="shared" si="40"/>
        <v>798.38461538461536</v>
      </c>
      <c r="P878" s="1">
        <f t="shared" si="41"/>
        <v>18362.846153846152</v>
      </c>
      <c r="Q878" s="1">
        <f>Table1[[#This Row],[Earned Basic Salary]]*20%</f>
        <v>3672.5692307692307</v>
      </c>
      <c r="R878" s="1">
        <f>Table1[[#This Row],[Earned Basic Salary]]*10%</f>
        <v>1836.2846153846153</v>
      </c>
      <c r="S878" s="1">
        <f>Table1[[#This Row],[Earned Basic Salary]]*12%</f>
        <v>2203.541538461538</v>
      </c>
      <c r="T878" s="1">
        <f>200</f>
        <v>200</v>
      </c>
      <c r="U878" s="1">
        <f>Table1[[#This Row],[PF]]+Table1[[#This Row],[Professional Tax]]</f>
        <v>2403.541538461538</v>
      </c>
      <c r="V878" s="1">
        <f>Table1[[#This Row],[Overtime Hours]]*200</f>
        <v>3400</v>
      </c>
      <c r="W878" s="1">
        <f>Table1[[#This Row],[Earned Basic Salary]]+Table1[[#This Row],[HRA]]+Table1[[#This Row],[DA]]+Table1[[#This Row],[Overtime Pay]]</f>
        <v>27271.699999999997</v>
      </c>
      <c r="X878" s="1">
        <f>Table1[[#This Row],[Gross Salary]]-Table1[[#This Row],[Total Deduction]]</f>
        <v>24868.15846153846</v>
      </c>
      <c r="Y878" t="s">
        <v>37</v>
      </c>
      <c r="Z878" t="s">
        <v>38</v>
      </c>
      <c r="AA878" t="s">
        <v>3632</v>
      </c>
      <c r="AB878" t="s">
        <v>3633</v>
      </c>
    </row>
    <row r="879" spans="1:28" x14ac:dyDescent="0.3">
      <c r="A879" t="s">
        <v>3634</v>
      </c>
      <c r="B879" t="s">
        <v>275</v>
      </c>
      <c r="C879">
        <v>55</v>
      </c>
      <c r="D879" t="s">
        <v>44</v>
      </c>
      <c r="E879" t="s">
        <v>121</v>
      </c>
      <c r="F879" t="s">
        <v>83</v>
      </c>
      <c r="G879" t="s">
        <v>3635</v>
      </c>
      <c r="H879" t="s">
        <v>35</v>
      </c>
      <c r="I879" t="s">
        <v>36</v>
      </c>
      <c r="J879">
        <v>26</v>
      </c>
      <c r="K879">
        <v>23</v>
      </c>
      <c r="L879">
        <f t="shared" si="39"/>
        <v>3</v>
      </c>
      <c r="M879">
        <v>11</v>
      </c>
      <c r="N879">
        <v>26927</v>
      </c>
      <c r="O879" s="1">
        <f t="shared" si="40"/>
        <v>1035.6538461538462</v>
      </c>
      <c r="P879" s="1">
        <f t="shared" si="41"/>
        <v>23820.038461538461</v>
      </c>
      <c r="Q879" s="1">
        <f>Table1[[#This Row],[Earned Basic Salary]]*20%</f>
        <v>4764.0076923076922</v>
      </c>
      <c r="R879" s="1">
        <f>Table1[[#This Row],[Earned Basic Salary]]*10%</f>
        <v>2382.0038461538461</v>
      </c>
      <c r="S879" s="1">
        <f>Table1[[#This Row],[Earned Basic Salary]]*12%</f>
        <v>2858.4046153846152</v>
      </c>
      <c r="T879" s="1">
        <f>200</f>
        <v>200</v>
      </c>
      <c r="U879" s="1">
        <f>Table1[[#This Row],[PF]]+Table1[[#This Row],[Professional Tax]]</f>
        <v>3058.4046153846152</v>
      </c>
      <c r="V879" s="1">
        <f>Table1[[#This Row],[Overtime Hours]]*200</f>
        <v>2200</v>
      </c>
      <c r="W879" s="1">
        <f>Table1[[#This Row],[Earned Basic Salary]]+Table1[[#This Row],[HRA]]+Table1[[#This Row],[DA]]+Table1[[#This Row],[Overtime Pay]]</f>
        <v>33166.050000000003</v>
      </c>
      <c r="X879" s="1">
        <f>Table1[[#This Row],[Gross Salary]]-Table1[[#This Row],[Total Deduction]]</f>
        <v>30107.645384615389</v>
      </c>
      <c r="Y879" t="s">
        <v>37</v>
      </c>
      <c r="Z879" t="s">
        <v>95</v>
      </c>
      <c r="AA879" t="s">
        <v>3636</v>
      </c>
      <c r="AB879" t="s">
        <v>3637</v>
      </c>
    </row>
    <row r="880" spans="1:28" x14ac:dyDescent="0.3">
      <c r="A880" t="s">
        <v>3638</v>
      </c>
      <c r="B880" t="s">
        <v>1011</v>
      </c>
      <c r="C880">
        <v>29</v>
      </c>
      <c r="D880" t="s">
        <v>81</v>
      </c>
      <c r="E880" t="s">
        <v>45</v>
      </c>
      <c r="F880" t="s">
        <v>89</v>
      </c>
      <c r="G880" t="s">
        <v>3639</v>
      </c>
      <c r="H880" t="s">
        <v>35</v>
      </c>
      <c r="I880" t="s">
        <v>36</v>
      </c>
      <c r="J880">
        <v>26</v>
      </c>
      <c r="K880">
        <v>23</v>
      </c>
      <c r="L880">
        <f t="shared" si="39"/>
        <v>3</v>
      </c>
      <c r="M880">
        <v>11</v>
      </c>
      <c r="N880">
        <v>27698</v>
      </c>
      <c r="O880" s="1">
        <f t="shared" si="40"/>
        <v>1065.3076923076924</v>
      </c>
      <c r="P880" s="1">
        <f t="shared" si="41"/>
        <v>24502.076923076926</v>
      </c>
      <c r="Q880" s="1">
        <f>Table1[[#This Row],[Earned Basic Salary]]*20%</f>
        <v>4900.4153846153849</v>
      </c>
      <c r="R880" s="1">
        <f>Table1[[#This Row],[Earned Basic Salary]]*10%</f>
        <v>2450.2076923076925</v>
      </c>
      <c r="S880" s="1">
        <f>Table1[[#This Row],[Earned Basic Salary]]*12%</f>
        <v>2940.249230769231</v>
      </c>
      <c r="T880" s="1">
        <f>200</f>
        <v>200</v>
      </c>
      <c r="U880" s="1">
        <f>Table1[[#This Row],[PF]]+Table1[[#This Row],[Professional Tax]]</f>
        <v>3140.249230769231</v>
      </c>
      <c r="V880" s="1">
        <f>Table1[[#This Row],[Overtime Hours]]*200</f>
        <v>2200</v>
      </c>
      <c r="W880" s="1">
        <f>Table1[[#This Row],[Earned Basic Salary]]+Table1[[#This Row],[HRA]]+Table1[[#This Row],[DA]]+Table1[[#This Row],[Overtime Pay]]</f>
        <v>34052.700000000004</v>
      </c>
      <c r="X880" s="1">
        <f>Table1[[#This Row],[Gross Salary]]-Table1[[#This Row],[Total Deduction]]</f>
        <v>30912.450769230774</v>
      </c>
      <c r="Y880" t="s">
        <v>37</v>
      </c>
      <c r="Z880" t="s">
        <v>106</v>
      </c>
      <c r="AA880" t="s">
        <v>3640</v>
      </c>
      <c r="AB880" t="s">
        <v>3641</v>
      </c>
    </row>
    <row r="881" spans="1:28" x14ac:dyDescent="0.3">
      <c r="A881" t="s">
        <v>3642</v>
      </c>
      <c r="B881" t="s">
        <v>2366</v>
      </c>
      <c r="C881">
        <v>31</v>
      </c>
      <c r="D881" t="s">
        <v>44</v>
      </c>
      <c r="E881" t="s">
        <v>54</v>
      </c>
      <c r="F881" t="s">
        <v>55</v>
      </c>
      <c r="G881" t="s">
        <v>3643</v>
      </c>
      <c r="H881" t="s">
        <v>35</v>
      </c>
      <c r="I881" t="s">
        <v>36</v>
      </c>
      <c r="J881">
        <v>26</v>
      </c>
      <c r="K881">
        <v>24</v>
      </c>
      <c r="L881">
        <f t="shared" si="39"/>
        <v>2</v>
      </c>
      <c r="M881">
        <v>5</v>
      </c>
      <c r="N881">
        <v>45594</v>
      </c>
      <c r="O881" s="1">
        <f t="shared" si="40"/>
        <v>1753.6153846153845</v>
      </c>
      <c r="P881" s="1">
        <f t="shared" si="41"/>
        <v>42086.769230769227</v>
      </c>
      <c r="Q881" s="1">
        <f>Table1[[#This Row],[Earned Basic Salary]]*20%</f>
        <v>8417.3538461538465</v>
      </c>
      <c r="R881" s="1">
        <f>Table1[[#This Row],[Earned Basic Salary]]*10%</f>
        <v>4208.6769230769232</v>
      </c>
      <c r="S881" s="1">
        <f>Table1[[#This Row],[Earned Basic Salary]]*12%</f>
        <v>5050.412307692307</v>
      </c>
      <c r="T881" s="1">
        <f>200</f>
        <v>200</v>
      </c>
      <c r="U881" s="1">
        <f>Table1[[#This Row],[PF]]+Table1[[#This Row],[Professional Tax]]</f>
        <v>5250.412307692307</v>
      </c>
      <c r="V881" s="1">
        <f>Table1[[#This Row],[Overtime Hours]]*200</f>
        <v>1000</v>
      </c>
      <c r="W881" s="1">
        <f>Table1[[#This Row],[Earned Basic Salary]]+Table1[[#This Row],[HRA]]+Table1[[#This Row],[DA]]+Table1[[#This Row],[Overtime Pay]]</f>
        <v>55712.799999999996</v>
      </c>
      <c r="X881" s="1">
        <f>Table1[[#This Row],[Gross Salary]]-Table1[[#This Row],[Total Deduction]]</f>
        <v>50462.38769230769</v>
      </c>
      <c r="Y881" t="s">
        <v>37</v>
      </c>
      <c r="Z881" t="s">
        <v>106</v>
      </c>
      <c r="AA881" t="s">
        <v>3644</v>
      </c>
      <c r="AB881" t="s">
        <v>3645</v>
      </c>
    </row>
    <row r="882" spans="1:28" x14ac:dyDescent="0.3">
      <c r="A882" t="s">
        <v>3646</v>
      </c>
      <c r="B882" t="s">
        <v>1889</v>
      </c>
      <c r="C882">
        <v>29</v>
      </c>
      <c r="D882" t="s">
        <v>127</v>
      </c>
      <c r="E882" t="s">
        <v>62</v>
      </c>
      <c r="F882" t="s">
        <v>63</v>
      </c>
      <c r="G882" t="s">
        <v>3647</v>
      </c>
      <c r="H882" t="s">
        <v>35</v>
      </c>
      <c r="I882" t="s">
        <v>36</v>
      </c>
      <c r="J882">
        <v>26</v>
      </c>
      <c r="K882">
        <v>22</v>
      </c>
      <c r="L882">
        <f t="shared" si="39"/>
        <v>4</v>
      </c>
      <c r="M882">
        <v>14</v>
      </c>
      <c r="N882">
        <v>34146</v>
      </c>
      <c r="O882" s="1">
        <f t="shared" si="40"/>
        <v>1313.3076923076924</v>
      </c>
      <c r="P882" s="1">
        <f t="shared" si="41"/>
        <v>28892.769230769234</v>
      </c>
      <c r="Q882" s="1">
        <f>Table1[[#This Row],[Earned Basic Salary]]*20%</f>
        <v>5778.5538461538472</v>
      </c>
      <c r="R882" s="1">
        <f>Table1[[#This Row],[Earned Basic Salary]]*10%</f>
        <v>2889.2769230769236</v>
      </c>
      <c r="S882" s="1">
        <f>Table1[[#This Row],[Earned Basic Salary]]*12%</f>
        <v>3467.1323076923081</v>
      </c>
      <c r="T882" s="1">
        <f>200</f>
        <v>200</v>
      </c>
      <c r="U882" s="1">
        <f>Table1[[#This Row],[PF]]+Table1[[#This Row],[Professional Tax]]</f>
        <v>3667.1323076923081</v>
      </c>
      <c r="V882" s="1">
        <f>Table1[[#This Row],[Overtime Hours]]*200</f>
        <v>2800</v>
      </c>
      <c r="W882" s="1">
        <f>Table1[[#This Row],[Earned Basic Salary]]+Table1[[#This Row],[HRA]]+Table1[[#This Row],[DA]]+Table1[[#This Row],[Overtime Pay]]</f>
        <v>40360.600000000006</v>
      </c>
      <c r="X882" s="1">
        <f>Table1[[#This Row],[Gross Salary]]-Table1[[#This Row],[Total Deduction]]</f>
        <v>36693.467692307699</v>
      </c>
      <c r="Y882" t="s">
        <v>37</v>
      </c>
      <c r="Z882" t="s">
        <v>48</v>
      </c>
      <c r="AA882" t="s">
        <v>3648</v>
      </c>
      <c r="AB882" t="s">
        <v>3649</v>
      </c>
    </row>
    <row r="883" spans="1:28" x14ac:dyDescent="0.3">
      <c r="A883" t="s">
        <v>3650</v>
      </c>
      <c r="B883" t="s">
        <v>2028</v>
      </c>
      <c r="C883">
        <v>49</v>
      </c>
      <c r="D883" t="s">
        <v>31</v>
      </c>
      <c r="E883" t="s">
        <v>45</v>
      </c>
      <c r="F883" t="s">
        <v>69</v>
      </c>
      <c r="G883" t="s">
        <v>3651</v>
      </c>
      <c r="H883" t="s">
        <v>35</v>
      </c>
      <c r="I883" t="s">
        <v>36</v>
      </c>
      <c r="J883">
        <v>26</v>
      </c>
      <c r="K883">
        <v>23</v>
      </c>
      <c r="L883">
        <f t="shared" si="39"/>
        <v>3</v>
      </c>
      <c r="M883">
        <v>14</v>
      </c>
      <c r="N883">
        <v>23089</v>
      </c>
      <c r="O883" s="1">
        <f t="shared" si="40"/>
        <v>888.03846153846155</v>
      </c>
      <c r="P883" s="1">
        <f t="shared" si="41"/>
        <v>20424.884615384617</v>
      </c>
      <c r="Q883" s="1">
        <f>Table1[[#This Row],[Earned Basic Salary]]*20%</f>
        <v>4084.9769230769234</v>
      </c>
      <c r="R883" s="1">
        <f>Table1[[#This Row],[Earned Basic Salary]]*10%</f>
        <v>2042.4884615384617</v>
      </c>
      <c r="S883" s="1">
        <f>Table1[[#This Row],[Earned Basic Salary]]*12%</f>
        <v>2450.9861538461541</v>
      </c>
      <c r="T883" s="1">
        <f>200</f>
        <v>200</v>
      </c>
      <c r="U883" s="1">
        <f>Table1[[#This Row],[PF]]+Table1[[#This Row],[Professional Tax]]</f>
        <v>2650.9861538461541</v>
      </c>
      <c r="V883" s="1">
        <f>Table1[[#This Row],[Overtime Hours]]*200</f>
        <v>2800</v>
      </c>
      <c r="W883" s="1">
        <f>Table1[[#This Row],[Earned Basic Salary]]+Table1[[#This Row],[HRA]]+Table1[[#This Row],[DA]]+Table1[[#This Row],[Overtime Pay]]</f>
        <v>29352.350000000002</v>
      </c>
      <c r="X883" s="1">
        <f>Table1[[#This Row],[Gross Salary]]-Table1[[#This Row],[Total Deduction]]</f>
        <v>26701.363846153847</v>
      </c>
      <c r="Y883" t="s">
        <v>37</v>
      </c>
      <c r="Z883" t="s">
        <v>106</v>
      </c>
      <c r="AA883" t="s">
        <v>3652</v>
      </c>
      <c r="AB883" t="s">
        <v>3653</v>
      </c>
    </row>
    <row r="884" spans="1:28" x14ac:dyDescent="0.3">
      <c r="A884" t="s">
        <v>3654</v>
      </c>
      <c r="B884" t="s">
        <v>598</v>
      </c>
      <c r="C884">
        <v>29</v>
      </c>
      <c r="D884" t="s">
        <v>81</v>
      </c>
      <c r="E884" t="s">
        <v>82</v>
      </c>
      <c r="F884" t="s">
        <v>46</v>
      </c>
      <c r="G884" t="s">
        <v>3655</v>
      </c>
      <c r="H884" t="s">
        <v>35</v>
      </c>
      <c r="I884" t="s">
        <v>36</v>
      </c>
      <c r="J884">
        <v>26</v>
      </c>
      <c r="K884">
        <v>23</v>
      </c>
      <c r="L884">
        <f t="shared" si="39"/>
        <v>3</v>
      </c>
      <c r="M884">
        <v>16</v>
      </c>
      <c r="N884">
        <v>49520</v>
      </c>
      <c r="O884" s="1">
        <f t="shared" si="40"/>
        <v>1904.6153846153845</v>
      </c>
      <c r="P884" s="1">
        <f t="shared" si="41"/>
        <v>43806.153846153844</v>
      </c>
      <c r="Q884" s="1">
        <f>Table1[[#This Row],[Earned Basic Salary]]*20%</f>
        <v>8761.2307692307695</v>
      </c>
      <c r="R884" s="1">
        <f>Table1[[#This Row],[Earned Basic Salary]]*10%</f>
        <v>4380.6153846153848</v>
      </c>
      <c r="S884" s="1">
        <f>Table1[[#This Row],[Earned Basic Salary]]*12%</f>
        <v>5256.7384615384608</v>
      </c>
      <c r="T884" s="1">
        <f>200</f>
        <v>200</v>
      </c>
      <c r="U884" s="1">
        <f>Table1[[#This Row],[PF]]+Table1[[#This Row],[Professional Tax]]</f>
        <v>5456.7384615384608</v>
      </c>
      <c r="V884" s="1">
        <f>Table1[[#This Row],[Overtime Hours]]*200</f>
        <v>3200</v>
      </c>
      <c r="W884" s="1">
        <f>Table1[[#This Row],[Earned Basic Salary]]+Table1[[#This Row],[HRA]]+Table1[[#This Row],[DA]]+Table1[[#This Row],[Overtime Pay]]</f>
        <v>60147.999999999993</v>
      </c>
      <c r="X884" s="1">
        <f>Table1[[#This Row],[Gross Salary]]-Table1[[#This Row],[Total Deduction]]</f>
        <v>54691.261538461535</v>
      </c>
      <c r="Y884" t="s">
        <v>37</v>
      </c>
      <c r="Z884" t="s">
        <v>48</v>
      </c>
      <c r="AA884" t="s">
        <v>3656</v>
      </c>
      <c r="AB884" t="s">
        <v>3657</v>
      </c>
    </row>
    <row r="885" spans="1:28" x14ac:dyDescent="0.3">
      <c r="A885" t="s">
        <v>3658</v>
      </c>
      <c r="B885" t="s">
        <v>420</v>
      </c>
      <c r="C885">
        <v>37</v>
      </c>
      <c r="D885" t="s">
        <v>75</v>
      </c>
      <c r="E885" t="s">
        <v>121</v>
      </c>
      <c r="F885" t="s">
        <v>83</v>
      </c>
      <c r="G885" t="s">
        <v>2772</v>
      </c>
      <c r="H885" t="s">
        <v>35</v>
      </c>
      <c r="I885" t="s">
        <v>36</v>
      </c>
      <c r="J885">
        <v>26</v>
      </c>
      <c r="K885">
        <v>22</v>
      </c>
      <c r="L885">
        <f t="shared" si="39"/>
        <v>4</v>
      </c>
      <c r="M885">
        <v>17</v>
      </c>
      <c r="N885">
        <v>65223</v>
      </c>
      <c r="O885" s="1">
        <f t="shared" si="40"/>
        <v>2508.5769230769229</v>
      </c>
      <c r="P885" s="1">
        <f t="shared" si="41"/>
        <v>55188.692307692305</v>
      </c>
      <c r="Q885" s="1">
        <f>Table1[[#This Row],[Earned Basic Salary]]*20%</f>
        <v>11037.738461538462</v>
      </c>
      <c r="R885" s="1">
        <f>Table1[[#This Row],[Earned Basic Salary]]*10%</f>
        <v>5518.8692307692309</v>
      </c>
      <c r="S885" s="1">
        <f>Table1[[#This Row],[Earned Basic Salary]]*12%</f>
        <v>6622.6430769230765</v>
      </c>
      <c r="T885" s="1">
        <f>200</f>
        <v>200</v>
      </c>
      <c r="U885" s="1">
        <f>Table1[[#This Row],[PF]]+Table1[[#This Row],[Professional Tax]]</f>
        <v>6822.6430769230765</v>
      </c>
      <c r="V885" s="1">
        <f>Table1[[#This Row],[Overtime Hours]]*200</f>
        <v>3400</v>
      </c>
      <c r="W885" s="1">
        <f>Table1[[#This Row],[Earned Basic Salary]]+Table1[[#This Row],[HRA]]+Table1[[#This Row],[DA]]+Table1[[#This Row],[Overtime Pay]]</f>
        <v>75145.299999999988</v>
      </c>
      <c r="X885" s="1">
        <f>Table1[[#This Row],[Gross Salary]]-Table1[[#This Row],[Total Deduction]]</f>
        <v>68322.656923076909</v>
      </c>
      <c r="Y885" t="s">
        <v>37</v>
      </c>
      <c r="Z885" t="s">
        <v>95</v>
      </c>
      <c r="AA885" t="s">
        <v>3659</v>
      </c>
      <c r="AB885" t="s">
        <v>3660</v>
      </c>
    </row>
    <row r="886" spans="1:28" x14ac:dyDescent="0.3">
      <c r="A886" t="s">
        <v>3661</v>
      </c>
      <c r="B886" t="s">
        <v>2873</v>
      </c>
      <c r="C886">
        <v>35</v>
      </c>
      <c r="D886" t="s">
        <v>75</v>
      </c>
      <c r="E886" t="s">
        <v>45</v>
      </c>
      <c r="F886" t="s">
        <v>55</v>
      </c>
      <c r="G886" t="s">
        <v>3193</v>
      </c>
      <c r="H886" t="s">
        <v>35</v>
      </c>
      <c r="I886" t="s">
        <v>36</v>
      </c>
      <c r="J886">
        <v>26</v>
      </c>
      <c r="K886">
        <v>24</v>
      </c>
      <c r="L886">
        <f t="shared" si="39"/>
        <v>2</v>
      </c>
      <c r="M886">
        <v>18</v>
      </c>
      <c r="N886">
        <v>18553</v>
      </c>
      <c r="O886" s="1">
        <f t="shared" si="40"/>
        <v>713.57692307692309</v>
      </c>
      <c r="P886" s="1">
        <f t="shared" si="41"/>
        <v>17125.846153846156</v>
      </c>
      <c r="Q886" s="1">
        <f>Table1[[#This Row],[Earned Basic Salary]]*20%</f>
        <v>3425.1692307692315</v>
      </c>
      <c r="R886" s="1">
        <f>Table1[[#This Row],[Earned Basic Salary]]*10%</f>
        <v>1712.5846153846157</v>
      </c>
      <c r="S886" s="1">
        <f>Table1[[#This Row],[Earned Basic Salary]]*12%</f>
        <v>2055.1015384615384</v>
      </c>
      <c r="T886" s="1">
        <f>200</f>
        <v>200</v>
      </c>
      <c r="U886" s="1">
        <f>Table1[[#This Row],[PF]]+Table1[[#This Row],[Professional Tax]]</f>
        <v>2255.1015384615384</v>
      </c>
      <c r="V886" s="1">
        <f>Table1[[#This Row],[Overtime Hours]]*200</f>
        <v>3600</v>
      </c>
      <c r="W886" s="1">
        <f>Table1[[#This Row],[Earned Basic Salary]]+Table1[[#This Row],[HRA]]+Table1[[#This Row],[DA]]+Table1[[#This Row],[Overtime Pay]]</f>
        <v>25863.600000000002</v>
      </c>
      <c r="X886" s="1">
        <f>Table1[[#This Row],[Gross Salary]]-Table1[[#This Row],[Total Deduction]]</f>
        <v>23608.498461538464</v>
      </c>
      <c r="Y886" t="s">
        <v>37</v>
      </c>
      <c r="Z886" t="s">
        <v>106</v>
      </c>
      <c r="AA886" t="s">
        <v>3662</v>
      </c>
      <c r="AB886" t="s">
        <v>3663</v>
      </c>
    </row>
    <row r="887" spans="1:28" x14ac:dyDescent="0.3">
      <c r="A887" t="s">
        <v>3664</v>
      </c>
      <c r="B887" t="s">
        <v>245</v>
      </c>
      <c r="C887">
        <v>26</v>
      </c>
      <c r="D887" t="s">
        <v>61</v>
      </c>
      <c r="E887" t="s">
        <v>62</v>
      </c>
      <c r="F887" t="s">
        <v>63</v>
      </c>
      <c r="G887" t="s">
        <v>2547</v>
      </c>
      <c r="H887" t="s">
        <v>35</v>
      </c>
      <c r="I887" t="s">
        <v>36</v>
      </c>
      <c r="J887">
        <v>26</v>
      </c>
      <c r="K887">
        <v>23</v>
      </c>
      <c r="L887">
        <f t="shared" si="39"/>
        <v>3</v>
      </c>
      <c r="M887">
        <v>13</v>
      </c>
      <c r="N887">
        <v>50419</v>
      </c>
      <c r="O887" s="1">
        <f t="shared" si="40"/>
        <v>1939.1923076923076</v>
      </c>
      <c r="P887" s="1">
        <f t="shared" si="41"/>
        <v>44601.423076923078</v>
      </c>
      <c r="Q887" s="1">
        <f>Table1[[#This Row],[Earned Basic Salary]]*20%</f>
        <v>8920.2846153846167</v>
      </c>
      <c r="R887" s="1">
        <f>Table1[[#This Row],[Earned Basic Salary]]*10%</f>
        <v>4460.1423076923083</v>
      </c>
      <c r="S887" s="1">
        <f>Table1[[#This Row],[Earned Basic Salary]]*12%</f>
        <v>5352.1707692307691</v>
      </c>
      <c r="T887" s="1">
        <f>200</f>
        <v>200</v>
      </c>
      <c r="U887" s="1">
        <f>Table1[[#This Row],[PF]]+Table1[[#This Row],[Professional Tax]]</f>
        <v>5552.1707692307691</v>
      </c>
      <c r="V887" s="1">
        <f>Table1[[#This Row],[Overtime Hours]]*200</f>
        <v>2600</v>
      </c>
      <c r="W887" s="1">
        <f>Table1[[#This Row],[Earned Basic Salary]]+Table1[[#This Row],[HRA]]+Table1[[#This Row],[DA]]+Table1[[#This Row],[Overtime Pay]]</f>
        <v>60581.850000000006</v>
      </c>
      <c r="X887" s="1">
        <f>Table1[[#This Row],[Gross Salary]]-Table1[[#This Row],[Total Deduction]]</f>
        <v>55029.679230769238</v>
      </c>
      <c r="Y887" t="s">
        <v>37</v>
      </c>
      <c r="Z887" t="s">
        <v>38</v>
      </c>
      <c r="AA887" t="s">
        <v>3665</v>
      </c>
      <c r="AB887" t="s">
        <v>3666</v>
      </c>
    </row>
    <row r="888" spans="1:28" x14ac:dyDescent="0.3">
      <c r="A888" t="s">
        <v>3667</v>
      </c>
      <c r="B888" t="s">
        <v>642</v>
      </c>
      <c r="C888">
        <v>51</v>
      </c>
      <c r="D888" t="s">
        <v>44</v>
      </c>
      <c r="E888" t="s">
        <v>121</v>
      </c>
      <c r="F888" t="s">
        <v>55</v>
      </c>
      <c r="G888" t="s">
        <v>1499</v>
      </c>
      <c r="H888" t="s">
        <v>35</v>
      </c>
      <c r="I888" t="s">
        <v>36</v>
      </c>
      <c r="J888">
        <v>26</v>
      </c>
      <c r="K888">
        <v>23</v>
      </c>
      <c r="L888">
        <f t="shared" si="39"/>
        <v>3</v>
      </c>
      <c r="M888">
        <v>2</v>
      </c>
      <c r="N888">
        <v>31980</v>
      </c>
      <c r="O888" s="1">
        <f t="shared" si="40"/>
        <v>1230</v>
      </c>
      <c r="P888" s="1">
        <f t="shared" si="41"/>
        <v>28290</v>
      </c>
      <c r="Q888" s="1">
        <f>Table1[[#This Row],[Earned Basic Salary]]*20%</f>
        <v>5658</v>
      </c>
      <c r="R888" s="1">
        <f>Table1[[#This Row],[Earned Basic Salary]]*10%</f>
        <v>2829</v>
      </c>
      <c r="S888" s="1">
        <f>Table1[[#This Row],[Earned Basic Salary]]*12%</f>
        <v>3394.7999999999997</v>
      </c>
      <c r="T888" s="1">
        <f>200</f>
        <v>200</v>
      </c>
      <c r="U888" s="1">
        <f>Table1[[#This Row],[PF]]+Table1[[#This Row],[Professional Tax]]</f>
        <v>3594.7999999999997</v>
      </c>
      <c r="V888" s="1">
        <f>Table1[[#This Row],[Overtime Hours]]*200</f>
        <v>400</v>
      </c>
      <c r="W888" s="1">
        <f>Table1[[#This Row],[Earned Basic Salary]]+Table1[[#This Row],[HRA]]+Table1[[#This Row],[DA]]+Table1[[#This Row],[Overtime Pay]]</f>
        <v>37177</v>
      </c>
      <c r="X888" s="1">
        <f>Table1[[#This Row],[Gross Salary]]-Table1[[#This Row],[Total Deduction]]</f>
        <v>33582.199999999997</v>
      </c>
      <c r="Y888" t="s">
        <v>37</v>
      </c>
      <c r="Z888" t="s">
        <v>106</v>
      </c>
      <c r="AA888" t="s">
        <v>3668</v>
      </c>
      <c r="AB888" t="s">
        <v>3669</v>
      </c>
    </row>
    <row r="889" spans="1:28" x14ac:dyDescent="0.3">
      <c r="A889" t="s">
        <v>3670</v>
      </c>
      <c r="B889" t="s">
        <v>2028</v>
      </c>
      <c r="C889">
        <v>28</v>
      </c>
      <c r="D889" t="s">
        <v>44</v>
      </c>
      <c r="E889" t="s">
        <v>45</v>
      </c>
      <c r="F889" t="s">
        <v>69</v>
      </c>
      <c r="G889" t="s">
        <v>2901</v>
      </c>
      <c r="H889" t="s">
        <v>35</v>
      </c>
      <c r="I889" t="s">
        <v>36</v>
      </c>
      <c r="J889">
        <v>26</v>
      </c>
      <c r="K889">
        <v>23</v>
      </c>
      <c r="L889">
        <f t="shared" si="39"/>
        <v>3</v>
      </c>
      <c r="M889">
        <v>11</v>
      </c>
      <c r="N889">
        <v>54799</v>
      </c>
      <c r="O889" s="1">
        <f t="shared" si="40"/>
        <v>2107.6538461538462</v>
      </c>
      <c r="P889" s="1">
        <f t="shared" si="41"/>
        <v>48476.038461538461</v>
      </c>
      <c r="Q889" s="1">
        <f>Table1[[#This Row],[Earned Basic Salary]]*20%</f>
        <v>9695.2076923076929</v>
      </c>
      <c r="R889" s="1">
        <f>Table1[[#This Row],[Earned Basic Salary]]*10%</f>
        <v>4847.6038461538465</v>
      </c>
      <c r="S889" s="1">
        <f>Table1[[#This Row],[Earned Basic Salary]]*12%</f>
        <v>5817.124615384615</v>
      </c>
      <c r="T889" s="1">
        <f>200</f>
        <v>200</v>
      </c>
      <c r="U889" s="1">
        <f>Table1[[#This Row],[PF]]+Table1[[#This Row],[Professional Tax]]</f>
        <v>6017.124615384615</v>
      </c>
      <c r="V889" s="1">
        <f>Table1[[#This Row],[Overtime Hours]]*200</f>
        <v>2200</v>
      </c>
      <c r="W889" s="1">
        <f>Table1[[#This Row],[Earned Basic Salary]]+Table1[[#This Row],[HRA]]+Table1[[#This Row],[DA]]+Table1[[#This Row],[Overtime Pay]]</f>
        <v>65218.85</v>
      </c>
      <c r="X889" s="1">
        <f>Table1[[#This Row],[Gross Salary]]-Table1[[#This Row],[Total Deduction]]</f>
        <v>59201.725384615384</v>
      </c>
      <c r="Y889" t="s">
        <v>37</v>
      </c>
      <c r="Z889" t="s">
        <v>48</v>
      </c>
      <c r="AA889" t="s">
        <v>3671</v>
      </c>
      <c r="AB889" t="s">
        <v>3672</v>
      </c>
    </row>
    <row r="890" spans="1:28" x14ac:dyDescent="0.3">
      <c r="A890" t="s">
        <v>3673</v>
      </c>
      <c r="B890" t="s">
        <v>661</v>
      </c>
      <c r="C890">
        <v>28</v>
      </c>
      <c r="D890" t="s">
        <v>75</v>
      </c>
      <c r="E890" t="s">
        <v>121</v>
      </c>
      <c r="F890" t="s">
        <v>69</v>
      </c>
      <c r="G890" t="s">
        <v>3674</v>
      </c>
      <c r="H890" t="s">
        <v>35</v>
      </c>
      <c r="I890" t="s">
        <v>36</v>
      </c>
      <c r="J890">
        <v>26</v>
      </c>
      <c r="K890">
        <v>21</v>
      </c>
      <c r="L890">
        <f t="shared" si="39"/>
        <v>5</v>
      </c>
      <c r="M890">
        <v>1</v>
      </c>
      <c r="N890">
        <v>44019</v>
      </c>
      <c r="O890" s="1">
        <f t="shared" si="40"/>
        <v>1693.0384615384614</v>
      </c>
      <c r="P890" s="1">
        <f t="shared" si="41"/>
        <v>35553.807692307688</v>
      </c>
      <c r="Q890" s="1">
        <f>Table1[[#This Row],[Earned Basic Salary]]*20%</f>
        <v>7110.7615384615383</v>
      </c>
      <c r="R890" s="1">
        <f>Table1[[#This Row],[Earned Basic Salary]]*10%</f>
        <v>3555.3807692307691</v>
      </c>
      <c r="S890" s="1">
        <f>Table1[[#This Row],[Earned Basic Salary]]*12%</f>
        <v>4266.4569230769221</v>
      </c>
      <c r="T890" s="1">
        <f>200</f>
        <v>200</v>
      </c>
      <c r="U890" s="1">
        <f>Table1[[#This Row],[PF]]+Table1[[#This Row],[Professional Tax]]</f>
        <v>4466.4569230769221</v>
      </c>
      <c r="V890" s="1">
        <f>Table1[[#This Row],[Overtime Hours]]*200</f>
        <v>200</v>
      </c>
      <c r="W890" s="1">
        <f>Table1[[#This Row],[Earned Basic Salary]]+Table1[[#This Row],[HRA]]+Table1[[#This Row],[DA]]+Table1[[#This Row],[Overtime Pay]]</f>
        <v>46419.94999999999</v>
      </c>
      <c r="X890" s="1">
        <f>Table1[[#This Row],[Gross Salary]]-Table1[[#This Row],[Total Deduction]]</f>
        <v>41953.49307692307</v>
      </c>
      <c r="Y890" t="s">
        <v>37</v>
      </c>
      <c r="Z890" t="s">
        <v>106</v>
      </c>
      <c r="AA890" t="s">
        <v>3675</v>
      </c>
      <c r="AB890" t="s">
        <v>3676</v>
      </c>
    </row>
    <row r="891" spans="1:28" x14ac:dyDescent="0.3">
      <c r="A891" t="s">
        <v>3677</v>
      </c>
      <c r="B891" t="s">
        <v>143</v>
      </c>
      <c r="C891">
        <v>29</v>
      </c>
      <c r="D891" t="s">
        <v>127</v>
      </c>
      <c r="E891" t="s">
        <v>45</v>
      </c>
      <c r="F891" t="s">
        <v>55</v>
      </c>
      <c r="G891" t="s">
        <v>3291</v>
      </c>
      <c r="H891" t="s">
        <v>35</v>
      </c>
      <c r="I891" t="s">
        <v>36</v>
      </c>
      <c r="J891">
        <v>26</v>
      </c>
      <c r="K891">
        <v>24</v>
      </c>
      <c r="L891">
        <f t="shared" si="39"/>
        <v>2</v>
      </c>
      <c r="M891">
        <v>15</v>
      </c>
      <c r="N891">
        <v>20310</v>
      </c>
      <c r="O891" s="1">
        <f t="shared" si="40"/>
        <v>781.15384615384619</v>
      </c>
      <c r="P891" s="1">
        <f t="shared" si="41"/>
        <v>18747.692307692309</v>
      </c>
      <c r="Q891" s="1">
        <f>Table1[[#This Row],[Earned Basic Salary]]*20%</f>
        <v>3749.5384615384619</v>
      </c>
      <c r="R891" s="1">
        <f>Table1[[#This Row],[Earned Basic Salary]]*10%</f>
        <v>1874.7692307692309</v>
      </c>
      <c r="S891" s="1">
        <f>Table1[[#This Row],[Earned Basic Salary]]*12%</f>
        <v>2249.7230769230769</v>
      </c>
      <c r="T891" s="1">
        <f>200</f>
        <v>200</v>
      </c>
      <c r="U891" s="1">
        <f>Table1[[#This Row],[PF]]+Table1[[#This Row],[Professional Tax]]</f>
        <v>2449.7230769230769</v>
      </c>
      <c r="V891" s="1">
        <f>Table1[[#This Row],[Overtime Hours]]*200</f>
        <v>3000</v>
      </c>
      <c r="W891" s="1">
        <f>Table1[[#This Row],[Earned Basic Salary]]+Table1[[#This Row],[HRA]]+Table1[[#This Row],[DA]]+Table1[[#This Row],[Overtime Pay]]</f>
        <v>27372</v>
      </c>
      <c r="X891" s="1">
        <f>Table1[[#This Row],[Gross Salary]]-Table1[[#This Row],[Total Deduction]]</f>
        <v>24922.276923076923</v>
      </c>
      <c r="Y891" t="s">
        <v>37</v>
      </c>
      <c r="Z891" t="s">
        <v>95</v>
      </c>
      <c r="AA891" t="s">
        <v>3678</v>
      </c>
      <c r="AB891" t="s">
        <v>3679</v>
      </c>
    </row>
    <row r="892" spans="1:28" x14ac:dyDescent="0.3">
      <c r="A892" t="s">
        <v>3680</v>
      </c>
      <c r="B892" t="s">
        <v>425</v>
      </c>
      <c r="C892">
        <v>37</v>
      </c>
      <c r="D892" t="s">
        <v>133</v>
      </c>
      <c r="E892" t="s">
        <v>62</v>
      </c>
      <c r="F892" t="s">
        <v>83</v>
      </c>
      <c r="G892" t="s">
        <v>3681</v>
      </c>
      <c r="H892" t="s">
        <v>35</v>
      </c>
      <c r="I892" t="s">
        <v>36</v>
      </c>
      <c r="J892">
        <v>26</v>
      </c>
      <c r="K892">
        <v>25</v>
      </c>
      <c r="L892">
        <f t="shared" si="39"/>
        <v>1</v>
      </c>
      <c r="M892">
        <v>8</v>
      </c>
      <c r="N892">
        <v>26991</v>
      </c>
      <c r="O892" s="1">
        <f t="shared" si="40"/>
        <v>1038.1153846153845</v>
      </c>
      <c r="P892" s="1">
        <f t="shared" si="41"/>
        <v>25952.884615384613</v>
      </c>
      <c r="Q892" s="1">
        <f>Table1[[#This Row],[Earned Basic Salary]]*20%</f>
        <v>5190.5769230769229</v>
      </c>
      <c r="R892" s="1">
        <f>Table1[[#This Row],[Earned Basic Salary]]*10%</f>
        <v>2595.2884615384614</v>
      </c>
      <c r="S892" s="1">
        <f>Table1[[#This Row],[Earned Basic Salary]]*12%</f>
        <v>3114.3461538461534</v>
      </c>
      <c r="T892" s="1">
        <f>200</f>
        <v>200</v>
      </c>
      <c r="U892" s="1">
        <f>Table1[[#This Row],[PF]]+Table1[[#This Row],[Professional Tax]]</f>
        <v>3314.3461538461534</v>
      </c>
      <c r="V892" s="1">
        <f>Table1[[#This Row],[Overtime Hours]]*200</f>
        <v>1600</v>
      </c>
      <c r="W892" s="1">
        <f>Table1[[#This Row],[Earned Basic Salary]]+Table1[[#This Row],[HRA]]+Table1[[#This Row],[DA]]+Table1[[#This Row],[Overtime Pay]]</f>
        <v>35338.75</v>
      </c>
      <c r="X892" s="1">
        <f>Table1[[#This Row],[Gross Salary]]-Table1[[#This Row],[Total Deduction]]</f>
        <v>32024.403846153848</v>
      </c>
      <c r="Y892" t="s">
        <v>37</v>
      </c>
      <c r="Z892" t="s">
        <v>48</v>
      </c>
      <c r="AA892" t="s">
        <v>3682</v>
      </c>
      <c r="AB892" t="s">
        <v>3683</v>
      </c>
    </row>
    <row r="893" spans="1:28" x14ac:dyDescent="0.3">
      <c r="A893" t="s">
        <v>3684</v>
      </c>
      <c r="B893" t="s">
        <v>430</v>
      </c>
      <c r="C893">
        <v>49</v>
      </c>
      <c r="D893" t="s">
        <v>81</v>
      </c>
      <c r="E893" t="s">
        <v>54</v>
      </c>
      <c r="F893" t="s">
        <v>63</v>
      </c>
      <c r="G893" t="s">
        <v>3685</v>
      </c>
      <c r="H893" t="s">
        <v>35</v>
      </c>
      <c r="I893" t="s">
        <v>36</v>
      </c>
      <c r="J893">
        <v>26</v>
      </c>
      <c r="K893">
        <v>26</v>
      </c>
      <c r="L893">
        <f t="shared" si="39"/>
        <v>0</v>
      </c>
      <c r="M893">
        <v>1</v>
      </c>
      <c r="N893">
        <v>65007</v>
      </c>
      <c r="O893" s="1">
        <f t="shared" si="40"/>
        <v>2500.2692307692309</v>
      </c>
      <c r="P893" s="1">
        <f t="shared" si="41"/>
        <v>65007.000000000007</v>
      </c>
      <c r="Q893" s="1">
        <f>Table1[[#This Row],[Earned Basic Salary]]*20%</f>
        <v>13001.400000000001</v>
      </c>
      <c r="R893" s="1">
        <f>Table1[[#This Row],[Earned Basic Salary]]*10%</f>
        <v>6500.7000000000007</v>
      </c>
      <c r="S893" s="1">
        <f>Table1[[#This Row],[Earned Basic Salary]]*12%</f>
        <v>7800.84</v>
      </c>
      <c r="T893" s="1">
        <f>200</f>
        <v>200</v>
      </c>
      <c r="U893" s="1">
        <f>Table1[[#This Row],[PF]]+Table1[[#This Row],[Professional Tax]]</f>
        <v>8000.84</v>
      </c>
      <c r="V893" s="1">
        <f>Table1[[#This Row],[Overtime Hours]]*200</f>
        <v>200</v>
      </c>
      <c r="W893" s="1">
        <f>Table1[[#This Row],[Earned Basic Salary]]+Table1[[#This Row],[HRA]]+Table1[[#This Row],[DA]]+Table1[[#This Row],[Overtime Pay]]</f>
        <v>84709.1</v>
      </c>
      <c r="X893" s="1">
        <f>Table1[[#This Row],[Gross Salary]]-Table1[[#This Row],[Total Deduction]]</f>
        <v>76708.260000000009</v>
      </c>
      <c r="Y893" t="s">
        <v>37</v>
      </c>
      <c r="Z893" t="s">
        <v>106</v>
      </c>
      <c r="AA893" t="s">
        <v>3686</v>
      </c>
      <c r="AB893" t="s">
        <v>3687</v>
      </c>
    </row>
    <row r="894" spans="1:28" x14ac:dyDescent="0.3">
      <c r="A894" t="s">
        <v>3688</v>
      </c>
      <c r="B894" t="s">
        <v>60</v>
      </c>
      <c r="C894">
        <v>53</v>
      </c>
      <c r="D894" t="s">
        <v>75</v>
      </c>
      <c r="E894" t="s">
        <v>45</v>
      </c>
      <c r="F894" t="s">
        <v>63</v>
      </c>
      <c r="G894" t="s">
        <v>1119</v>
      </c>
      <c r="H894" t="s">
        <v>35</v>
      </c>
      <c r="I894" t="s">
        <v>36</v>
      </c>
      <c r="J894">
        <v>26</v>
      </c>
      <c r="K894">
        <v>22</v>
      </c>
      <c r="L894">
        <f t="shared" si="39"/>
        <v>4</v>
      </c>
      <c r="M894">
        <v>10</v>
      </c>
      <c r="N894">
        <v>57822</v>
      </c>
      <c r="O894" s="1">
        <f t="shared" si="40"/>
        <v>2223.9230769230771</v>
      </c>
      <c r="P894" s="1">
        <f t="shared" si="41"/>
        <v>48926.307692307695</v>
      </c>
      <c r="Q894" s="1">
        <f>Table1[[#This Row],[Earned Basic Salary]]*20%</f>
        <v>9785.2615384615401</v>
      </c>
      <c r="R894" s="1">
        <f>Table1[[#This Row],[Earned Basic Salary]]*10%</f>
        <v>4892.6307692307701</v>
      </c>
      <c r="S894" s="1">
        <f>Table1[[#This Row],[Earned Basic Salary]]*12%</f>
        <v>5871.1569230769228</v>
      </c>
      <c r="T894" s="1">
        <f>200</f>
        <v>200</v>
      </c>
      <c r="U894" s="1">
        <f>Table1[[#This Row],[PF]]+Table1[[#This Row],[Professional Tax]]</f>
        <v>6071.1569230769228</v>
      </c>
      <c r="V894" s="1">
        <f>Table1[[#This Row],[Overtime Hours]]*200</f>
        <v>2000</v>
      </c>
      <c r="W894" s="1">
        <f>Table1[[#This Row],[Earned Basic Salary]]+Table1[[#This Row],[HRA]]+Table1[[#This Row],[DA]]+Table1[[#This Row],[Overtime Pay]]</f>
        <v>65604.200000000012</v>
      </c>
      <c r="X894" s="1">
        <f>Table1[[#This Row],[Gross Salary]]-Table1[[#This Row],[Total Deduction]]</f>
        <v>59533.043076923088</v>
      </c>
      <c r="Y894" t="s">
        <v>37</v>
      </c>
      <c r="Z894" t="s">
        <v>38</v>
      </c>
      <c r="AA894" t="s">
        <v>3689</v>
      </c>
      <c r="AB894" t="s">
        <v>3690</v>
      </c>
    </row>
    <row r="895" spans="1:28" x14ac:dyDescent="0.3">
      <c r="A895" t="s">
        <v>3691</v>
      </c>
      <c r="B895" t="s">
        <v>2324</v>
      </c>
      <c r="C895">
        <v>38</v>
      </c>
      <c r="D895" t="s">
        <v>133</v>
      </c>
      <c r="E895" t="s">
        <v>45</v>
      </c>
      <c r="F895" t="s">
        <v>69</v>
      </c>
      <c r="G895" t="s">
        <v>3692</v>
      </c>
      <c r="H895" t="s">
        <v>35</v>
      </c>
      <c r="I895" t="s">
        <v>36</v>
      </c>
      <c r="J895">
        <v>26</v>
      </c>
      <c r="K895">
        <v>22</v>
      </c>
      <c r="L895">
        <f t="shared" si="39"/>
        <v>4</v>
      </c>
      <c r="M895">
        <v>10</v>
      </c>
      <c r="N895">
        <v>79551</v>
      </c>
      <c r="O895" s="1">
        <f t="shared" si="40"/>
        <v>3059.6538461538462</v>
      </c>
      <c r="P895" s="1">
        <f t="shared" si="41"/>
        <v>67312.38461538461</v>
      </c>
      <c r="Q895" s="1">
        <f>Table1[[#This Row],[Earned Basic Salary]]*20%</f>
        <v>13462.476923076923</v>
      </c>
      <c r="R895" s="1">
        <f>Table1[[#This Row],[Earned Basic Salary]]*10%</f>
        <v>6731.2384615384617</v>
      </c>
      <c r="S895" s="1">
        <f>Table1[[#This Row],[Earned Basic Salary]]*12%</f>
        <v>8077.4861538461528</v>
      </c>
      <c r="T895" s="1">
        <f>200</f>
        <v>200</v>
      </c>
      <c r="U895" s="1">
        <f>Table1[[#This Row],[PF]]+Table1[[#This Row],[Professional Tax]]</f>
        <v>8277.4861538461519</v>
      </c>
      <c r="V895" s="1">
        <f>Table1[[#This Row],[Overtime Hours]]*200</f>
        <v>2000</v>
      </c>
      <c r="W895" s="1">
        <f>Table1[[#This Row],[Earned Basic Salary]]+Table1[[#This Row],[HRA]]+Table1[[#This Row],[DA]]+Table1[[#This Row],[Overtime Pay]]</f>
        <v>89506.099999999991</v>
      </c>
      <c r="X895" s="1">
        <f>Table1[[#This Row],[Gross Salary]]-Table1[[#This Row],[Total Deduction]]</f>
        <v>81228.613846153836</v>
      </c>
      <c r="Y895" t="s">
        <v>37</v>
      </c>
      <c r="Z895" t="s">
        <v>106</v>
      </c>
      <c r="AA895" t="s">
        <v>3693</v>
      </c>
      <c r="AB895" t="s">
        <v>3694</v>
      </c>
    </row>
    <row r="896" spans="1:28" x14ac:dyDescent="0.3">
      <c r="A896" t="s">
        <v>3695</v>
      </c>
      <c r="B896" t="s">
        <v>1021</v>
      </c>
      <c r="C896">
        <v>50</v>
      </c>
      <c r="D896" t="s">
        <v>44</v>
      </c>
      <c r="E896" t="s">
        <v>45</v>
      </c>
      <c r="F896" t="s">
        <v>55</v>
      </c>
      <c r="G896" t="s">
        <v>3696</v>
      </c>
      <c r="H896" t="s">
        <v>35</v>
      </c>
      <c r="I896" t="s">
        <v>36</v>
      </c>
      <c r="J896">
        <v>26</v>
      </c>
      <c r="K896">
        <v>23</v>
      </c>
      <c r="L896">
        <f t="shared" si="39"/>
        <v>3</v>
      </c>
      <c r="M896">
        <v>7</v>
      </c>
      <c r="N896">
        <v>51176</v>
      </c>
      <c r="O896" s="1">
        <f t="shared" si="40"/>
        <v>1968.3076923076924</v>
      </c>
      <c r="P896" s="1">
        <f t="shared" si="41"/>
        <v>45271.076923076922</v>
      </c>
      <c r="Q896" s="1">
        <f>Table1[[#This Row],[Earned Basic Salary]]*20%</f>
        <v>9054.2153846153851</v>
      </c>
      <c r="R896" s="1">
        <f>Table1[[#This Row],[Earned Basic Salary]]*10%</f>
        <v>4527.1076923076926</v>
      </c>
      <c r="S896" s="1">
        <f>Table1[[#This Row],[Earned Basic Salary]]*12%</f>
        <v>5432.5292307692307</v>
      </c>
      <c r="T896" s="1">
        <f>200</f>
        <v>200</v>
      </c>
      <c r="U896" s="1">
        <f>Table1[[#This Row],[PF]]+Table1[[#This Row],[Professional Tax]]</f>
        <v>5632.5292307692307</v>
      </c>
      <c r="V896" s="1">
        <f>Table1[[#This Row],[Overtime Hours]]*200</f>
        <v>1400</v>
      </c>
      <c r="W896" s="1">
        <f>Table1[[#This Row],[Earned Basic Salary]]+Table1[[#This Row],[HRA]]+Table1[[#This Row],[DA]]+Table1[[#This Row],[Overtime Pay]]</f>
        <v>60252.399999999994</v>
      </c>
      <c r="X896" s="1">
        <f>Table1[[#This Row],[Gross Salary]]-Table1[[#This Row],[Total Deduction]]</f>
        <v>54619.870769230765</v>
      </c>
      <c r="Y896" t="s">
        <v>37</v>
      </c>
      <c r="Z896" t="s">
        <v>38</v>
      </c>
      <c r="AA896" t="s">
        <v>3697</v>
      </c>
      <c r="AB896" t="s">
        <v>3698</v>
      </c>
    </row>
    <row r="897" spans="1:28" x14ac:dyDescent="0.3">
      <c r="A897" t="s">
        <v>3699</v>
      </c>
      <c r="B897" t="s">
        <v>1085</v>
      </c>
      <c r="C897">
        <v>45</v>
      </c>
      <c r="D897" t="s">
        <v>61</v>
      </c>
      <c r="E897" t="s">
        <v>82</v>
      </c>
      <c r="F897" t="s">
        <v>69</v>
      </c>
      <c r="G897" t="s">
        <v>3700</v>
      </c>
      <c r="H897" t="s">
        <v>35</v>
      </c>
      <c r="I897" t="s">
        <v>36</v>
      </c>
      <c r="J897">
        <v>26</v>
      </c>
      <c r="K897">
        <v>24</v>
      </c>
      <c r="L897">
        <f t="shared" si="39"/>
        <v>2</v>
      </c>
      <c r="M897">
        <v>14</v>
      </c>
      <c r="N897">
        <v>59931</v>
      </c>
      <c r="O897" s="1">
        <f t="shared" si="40"/>
        <v>2305.0384615384614</v>
      </c>
      <c r="P897" s="1">
        <f t="shared" si="41"/>
        <v>55320.923076923078</v>
      </c>
      <c r="Q897" s="1">
        <f>Table1[[#This Row],[Earned Basic Salary]]*20%</f>
        <v>11064.184615384616</v>
      </c>
      <c r="R897" s="1">
        <f>Table1[[#This Row],[Earned Basic Salary]]*10%</f>
        <v>5532.0923076923082</v>
      </c>
      <c r="S897" s="1">
        <f>Table1[[#This Row],[Earned Basic Salary]]*12%</f>
        <v>6638.5107692307693</v>
      </c>
      <c r="T897" s="1">
        <f>200</f>
        <v>200</v>
      </c>
      <c r="U897" s="1">
        <f>Table1[[#This Row],[PF]]+Table1[[#This Row],[Professional Tax]]</f>
        <v>6838.5107692307693</v>
      </c>
      <c r="V897" s="1">
        <f>Table1[[#This Row],[Overtime Hours]]*200</f>
        <v>2800</v>
      </c>
      <c r="W897" s="1">
        <f>Table1[[#This Row],[Earned Basic Salary]]+Table1[[#This Row],[HRA]]+Table1[[#This Row],[DA]]+Table1[[#This Row],[Overtime Pay]]</f>
        <v>74717.2</v>
      </c>
      <c r="X897" s="1">
        <f>Table1[[#This Row],[Gross Salary]]-Table1[[#This Row],[Total Deduction]]</f>
        <v>67878.689230769232</v>
      </c>
      <c r="Y897" t="s">
        <v>37</v>
      </c>
      <c r="Z897" t="s">
        <v>95</v>
      </c>
      <c r="AA897" t="s">
        <v>3701</v>
      </c>
      <c r="AB897" t="s">
        <v>3702</v>
      </c>
    </row>
    <row r="898" spans="1:28" x14ac:dyDescent="0.3">
      <c r="A898" t="s">
        <v>3703</v>
      </c>
      <c r="B898" t="s">
        <v>979</v>
      </c>
      <c r="C898">
        <v>25</v>
      </c>
      <c r="D898" t="s">
        <v>81</v>
      </c>
      <c r="E898" t="s">
        <v>32</v>
      </c>
      <c r="F898" t="s">
        <v>33</v>
      </c>
      <c r="G898" t="s">
        <v>3704</v>
      </c>
      <c r="H898" t="s">
        <v>35</v>
      </c>
      <c r="I898" t="s">
        <v>36</v>
      </c>
      <c r="J898">
        <v>26</v>
      </c>
      <c r="K898">
        <v>24</v>
      </c>
      <c r="L898">
        <f t="shared" si="39"/>
        <v>2</v>
      </c>
      <c r="M898">
        <v>2</v>
      </c>
      <c r="N898">
        <v>57145</v>
      </c>
      <c r="O898" s="1">
        <f t="shared" si="40"/>
        <v>2197.8846153846152</v>
      </c>
      <c r="P898" s="1">
        <f t="shared" si="41"/>
        <v>52749.230769230766</v>
      </c>
      <c r="Q898" s="1">
        <f>Table1[[#This Row],[Earned Basic Salary]]*20%</f>
        <v>10549.846153846154</v>
      </c>
      <c r="R898" s="1">
        <f>Table1[[#This Row],[Earned Basic Salary]]*10%</f>
        <v>5274.9230769230771</v>
      </c>
      <c r="S898" s="1">
        <f>Table1[[#This Row],[Earned Basic Salary]]*12%</f>
        <v>6329.9076923076918</v>
      </c>
      <c r="T898" s="1">
        <f>200</f>
        <v>200</v>
      </c>
      <c r="U898" s="1">
        <f>Table1[[#This Row],[PF]]+Table1[[#This Row],[Professional Tax]]</f>
        <v>6529.9076923076918</v>
      </c>
      <c r="V898" s="1">
        <f>Table1[[#This Row],[Overtime Hours]]*200</f>
        <v>400</v>
      </c>
      <c r="W898" s="1">
        <f>Table1[[#This Row],[Earned Basic Salary]]+Table1[[#This Row],[HRA]]+Table1[[#This Row],[DA]]+Table1[[#This Row],[Overtime Pay]]</f>
        <v>68974</v>
      </c>
      <c r="X898" s="1">
        <f>Table1[[#This Row],[Gross Salary]]-Table1[[#This Row],[Total Deduction]]</f>
        <v>62444.092307692306</v>
      </c>
      <c r="Y898" t="s">
        <v>37</v>
      </c>
      <c r="Z898" t="s">
        <v>95</v>
      </c>
      <c r="AA898" t="s">
        <v>3705</v>
      </c>
      <c r="AB898" t="s">
        <v>3706</v>
      </c>
    </row>
    <row r="899" spans="1:28" x14ac:dyDescent="0.3">
      <c r="A899" t="s">
        <v>3707</v>
      </c>
      <c r="B899" t="s">
        <v>475</v>
      </c>
      <c r="C899">
        <v>36</v>
      </c>
      <c r="D899" t="s">
        <v>81</v>
      </c>
      <c r="E899" t="s">
        <v>121</v>
      </c>
      <c r="F899" t="s">
        <v>55</v>
      </c>
      <c r="G899" t="s">
        <v>594</v>
      </c>
      <c r="H899" t="s">
        <v>35</v>
      </c>
      <c r="I899" t="s">
        <v>36</v>
      </c>
      <c r="J899">
        <v>26</v>
      </c>
      <c r="K899">
        <v>22</v>
      </c>
      <c r="L899">
        <f t="shared" ref="L899:L962" si="42">J899-K899</f>
        <v>4</v>
      </c>
      <c r="M899">
        <v>9</v>
      </c>
      <c r="N899">
        <v>24947</v>
      </c>
      <c r="O899" s="1">
        <f t="shared" ref="O899:O962" si="43">N899/J899</f>
        <v>959.5</v>
      </c>
      <c r="P899" s="1">
        <f t="shared" ref="P899:P962" si="44">O899*K899</f>
        <v>21109</v>
      </c>
      <c r="Q899" s="1">
        <f>Table1[[#This Row],[Earned Basic Salary]]*20%</f>
        <v>4221.8</v>
      </c>
      <c r="R899" s="1">
        <f>Table1[[#This Row],[Earned Basic Salary]]*10%</f>
        <v>2110.9</v>
      </c>
      <c r="S899" s="1">
        <f>Table1[[#This Row],[Earned Basic Salary]]*12%</f>
        <v>2533.08</v>
      </c>
      <c r="T899" s="1">
        <f>200</f>
        <v>200</v>
      </c>
      <c r="U899" s="1">
        <f>Table1[[#This Row],[PF]]+Table1[[#This Row],[Professional Tax]]</f>
        <v>2733.08</v>
      </c>
      <c r="V899" s="1">
        <f>Table1[[#This Row],[Overtime Hours]]*200</f>
        <v>1800</v>
      </c>
      <c r="W899" s="1">
        <f>Table1[[#This Row],[Earned Basic Salary]]+Table1[[#This Row],[HRA]]+Table1[[#This Row],[DA]]+Table1[[#This Row],[Overtime Pay]]</f>
        <v>29241.7</v>
      </c>
      <c r="X899" s="1">
        <f>Table1[[#This Row],[Gross Salary]]-Table1[[#This Row],[Total Deduction]]</f>
        <v>26508.620000000003</v>
      </c>
      <c r="Y899" t="s">
        <v>37</v>
      </c>
      <c r="Z899" t="s">
        <v>48</v>
      </c>
      <c r="AA899" t="s">
        <v>3708</v>
      </c>
      <c r="AB899" t="s">
        <v>3709</v>
      </c>
    </row>
    <row r="900" spans="1:28" x14ac:dyDescent="0.3">
      <c r="A900" t="s">
        <v>3710</v>
      </c>
      <c r="B900" t="s">
        <v>1729</v>
      </c>
      <c r="C900">
        <v>48</v>
      </c>
      <c r="D900" t="s">
        <v>61</v>
      </c>
      <c r="E900" t="s">
        <v>54</v>
      </c>
      <c r="F900" t="s">
        <v>83</v>
      </c>
      <c r="G900" t="s">
        <v>3711</v>
      </c>
      <c r="H900" t="s">
        <v>35</v>
      </c>
      <c r="I900" t="s">
        <v>36</v>
      </c>
      <c r="J900">
        <v>26</v>
      </c>
      <c r="K900">
        <v>24</v>
      </c>
      <c r="L900">
        <f t="shared" si="42"/>
        <v>2</v>
      </c>
      <c r="M900">
        <v>17</v>
      </c>
      <c r="N900">
        <v>32689</v>
      </c>
      <c r="O900" s="1">
        <f t="shared" si="43"/>
        <v>1257.2692307692307</v>
      </c>
      <c r="P900" s="1">
        <f t="shared" si="44"/>
        <v>30174.461538461539</v>
      </c>
      <c r="Q900" s="1">
        <f>Table1[[#This Row],[Earned Basic Salary]]*20%</f>
        <v>6034.8923076923083</v>
      </c>
      <c r="R900" s="1">
        <f>Table1[[#This Row],[Earned Basic Salary]]*10%</f>
        <v>3017.4461538461542</v>
      </c>
      <c r="S900" s="1">
        <f>Table1[[#This Row],[Earned Basic Salary]]*12%</f>
        <v>3620.9353846153845</v>
      </c>
      <c r="T900" s="1">
        <f>200</f>
        <v>200</v>
      </c>
      <c r="U900" s="1">
        <f>Table1[[#This Row],[PF]]+Table1[[#This Row],[Professional Tax]]</f>
        <v>3820.9353846153845</v>
      </c>
      <c r="V900" s="1">
        <f>Table1[[#This Row],[Overtime Hours]]*200</f>
        <v>3400</v>
      </c>
      <c r="W900" s="1">
        <f>Table1[[#This Row],[Earned Basic Salary]]+Table1[[#This Row],[HRA]]+Table1[[#This Row],[DA]]+Table1[[#This Row],[Overtime Pay]]</f>
        <v>42626.8</v>
      </c>
      <c r="X900" s="1">
        <f>Table1[[#This Row],[Gross Salary]]-Table1[[#This Row],[Total Deduction]]</f>
        <v>38805.86461538462</v>
      </c>
      <c r="Y900" t="s">
        <v>37</v>
      </c>
      <c r="Z900" t="s">
        <v>38</v>
      </c>
      <c r="AA900" t="s">
        <v>3712</v>
      </c>
      <c r="AB900" t="s">
        <v>3713</v>
      </c>
    </row>
    <row r="901" spans="1:28" x14ac:dyDescent="0.3">
      <c r="A901" t="s">
        <v>3714</v>
      </c>
      <c r="B901" t="s">
        <v>1656</v>
      </c>
      <c r="C901">
        <v>33</v>
      </c>
      <c r="D901" t="s">
        <v>31</v>
      </c>
      <c r="E901" t="s">
        <v>62</v>
      </c>
      <c r="F901" t="s">
        <v>83</v>
      </c>
      <c r="G901" t="s">
        <v>3715</v>
      </c>
      <c r="H901" t="s">
        <v>35</v>
      </c>
      <c r="I901" t="s">
        <v>36</v>
      </c>
      <c r="J901">
        <v>26</v>
      </c>
      <c r="K901">
        <v>23</v>
      </c>
      <c r="L901">
        <f t="shared" si="42"/>
        <v>3</v>
      </c>
      <c r="M901">
        <v>2</v>
      </c>
      <c r="N901">
        <v>36145</v>
      </c>
      <c r="O901" s="1">
        <f t="shared" si="43"/>
        <v>1390.1923076923076</v>
      </c>
      <c r="P901" s="1">
        <f t="shared" si="44"/>
        <v>31974.423076923074</v>
      </c>
      <c r="Q901" s="1">
        <f>Table1[[#This Row],[Earned Basic Salary]]*20%</f>
        <v>6394.8846153846152</v>
      </c>
      <c r="R901" s="1">
        <f>Table1[[#This Row],[Earned Basic Salary]]*10%</f>
        <v>3197.4423076923076</v>
      </c>
      <c r="S901" s="1">
        <f>Table1[[#This Row],[Earned Basic Salary]]*12%</f>
        <v>3836.9307692307689</v>
      </c>
      <c r="T901" s="1">
        <f>200</f>
        <v>200</v>
      </c>
      <c r="U901" s="1">
        <f>Table1[[#This Row],[PF]]+Table1[[#This Row],[Professional Tax]]</f>
        <v>4036.9307692307689</v>
      </c>
      <c r="V901" s="1">
        <f>Table1[[#This Row],[Overtime Hours]]*200</f>
        <v>400</v>
      </c>
      <c r="W901" s="1">
        <f>Table1[[#This Row],[Earned Basic Salary]]+Table1[[#This Row],[HRA]]+Table1[[#This Row],[DA]]+Table1[[#This Row],[Overtime Pay]]</f>
        <v>41966.749999999993</v>
      </c>
      <c r="X901" s="1">
        <f>Table1[[#This Row],[Gross Salary]]-Table1[[#This Row],[Total Deduction]]</f>
        <v>37929.819230769222</v>
      </c>
      <c r="Y901" t="s">
        <v>37</v>
      </c>
      <c r="Z901" t="s">
        <v>38</v>
      </c>
      <c r="AA901" t="s">
        <v>3716</v>
      </c>
      <c r="AB901" t="s">
        <v>3717</v>
      </c>
    </row>
    <row r="902" spans="1:28" x14ac:dyDescent="0.3">
      <c r="A902" t="s">
        <v>3718</v>
      </c>
      <c r="B902" t="s">
        <v>517</v>
      </c>
      <c r="C902">
        <v>41</v>
      </c>
      <c r="D902" t="s">
        <v>75</v>
      </c>
      <c r="E902" t="s">
        <v>32</v>
      </c>
      <c r="F902" t="s">
        <v>69</v>
      </c>
      <c r="G902" t="s">
        <v>3719</v>
      </c>
      <c r="H902" t="s">
        <v>35</v>
      </c>
      <c r="I902" t="s">
        <v>36</v>
      </c>
      <c r="J902">
        <v>26</v>
      </c>
      <c r="K902">
        <v>24</v>
      </c>
      <c r="L902">
        <f t="shared" si="42"/>
        <v>2</v>
      </c>
      <c r="M902">
        <v>19</v>
      </c>
      <c r="N902">
        <v>21353</v>
      </c>
      <c r="O902" s="1">
        <f t="shared" si="43"/>
        <v>821.26923076923072</v>
      </c>
      <c r="P902" s="1">
        <f t="shared" si="44"/>
        <v>19710.461538461539</v>
      </c>
      <c r="Q902" s="1">
        <f>Table1[[#This Row],[Earned Basic Salary]]*20%</f>
        <v>3942.0923076923082</v>
      </c>
      <c r="R902" s="1">
        <f>Table1[[#This Row],[Earned Basic Salary]]*10%</f>
        <v>1971.0461538461541</v>
      </c>
      <c r="S902" s="1">
        <f>Table1[[#This Row],[Earned Basic Salary]]*12%</f>
        <v>2365.2553846153846</v>
      </c>
      <c r="T902" s="1">
        <f>200</f>
        <v>200</v>
      </c>
      <c r="U902" s="1">
        <f>Table1[[#This Row],[PF]]+Table1[[#This Row],[Professional Tax]]</f>
        <v>2565.2553846153846</v>
      </c>
      <c r="V902" s="1">
        <f>Table1[[#This Row],[Overtime Hours]]*200</f>
        <v>3800</v>
      </c>
      <c r="W902" s="1">
        <f>Table1[[#This Row],[Earned Basic Salary]]+Table1[[#This Row],[HRA]]+Table1[[#This Row],[DA]]+Table1[[#This Row],[Overtime Pay]]</f>
        <v>29423.599999999999</v>
      </c>
      <c r="X902" s="1">
        <f>Table1[[#This Row],[Gross Salary]]-Table1[[#This Row],[Total Deduction]]</f>
        <v>26858.344615384613</v>
      </c>
      <c r="Y902" t="s">
        <v>37</v>
      </c>
      <c r="Z902" t="s">
        <v>38</v>
      </c>
      <c r="AA902" t="s">
        <v>3720</v>
      </c>
      <c r="AB902" t="s">
        <v>3721</v>
      </c>
    </row>
    <row r="903" spans="1:28" x14ac:dyDescent="0.3">
      <c r="A903" t="s">
        <v>3722</v>
      </c>
      <c r="B903" t="s">
        <v>2257</v>
      </c>
      <c r="C903">
        <v>55</v>
      </c>
      <c r="D903" t="s">
        <v>75</v>
      </c>
      <c r="E903" t="s">
        <v>32</v>
      </c>
      <c r="F903" t="s">
        <v>46</v>
      </c>
      <c r="G903" t="s">
        <v>3723</v>
      </c>
      <c r="H903" t="s">
        <v>35</v>
      </c>
      <c r="I903" t="s">
        <v>36</v>
      </c>
      <c r="J903">
        <v>26</v>
      </c>
      <c r="K903">
        <v>24</v>
      </c>
      <c r="L903">
        <f t="shared" si="42"/>
        <v>2</v>
      </c>
      <c r="M903">
        <v>17</v>
      </c>
      <c r="N903">
        <v>27233</v>
      </c>
      <c r="O903" s="1">
        <f t="shared" si="43"/>
        <v>1047.4230769230769</v>
      </c>
      <c r="P903" s="1">
        <f t="shared" si="44"/>
        <v>25138.153846153844</v>
      </c>
      <c r="Q903" s="1">
        <f>Table1[[#This Row],[Earned Basic Salary]]*20%</f>
        <v>5027.6307692307691</v>
      </c>
      <c r="R903" s="1">
        <f>Table1[[#This Row],[Earned Basic Salary]]*10%</f>
        <v>2513.8153846153846</v>
      </c>
      <c r="S903" s="1">
        <f>Table1[[#This Row],[Earned Basic Salary]]*12%</f>
        <v>3016.5784615384609</v>
      </c>
      <c r="T903" s="1">
        <f>200</f>
        <v>200</v>
      </c>
      <c r="U903" s="1">
        <f>Table1[[#This Row],[PF]]+Table1[[#This Row],[Professional Tax]]</f>
        <v>3216.5784615384609</v>
      </c>
      <c r="V903" s="1">
        <f>Table1[[#This Row],[Overtime Hours]]*200</f>
        <v>3400</v>
      </c>
      <c r="W903" s="1">
        <f>Table1[[#This Row],[Earned Basic Salary]]+Table1[[#This Row],[HRA]]+Table1[[#This Row],[DA]]+Table1[[#This Row],[Overtime Pay]]</f>
        <v>36079.599999999991</v>
      </c>
      <c r="X903" s="1">
        <f>Table1[[#This Row],[Gross Salary]]-Table1[[#This Row],[Total Deduction]]</f>
        <v>32863.021538461529</v>
      </c>
      <c r="Y903" t="s">
        <v>37</v>
      </c>
      <c r="Z903" t="s">
        <v>38</v>
      </c>
      <c r="AA903" t="s">
        <v>3724</v>
      </c>
      <c r="AB903" t="s">
        <v>3725</v>
      </c>
    </row>
    <row r="904" spans="1:28" x14ac:dyDescent="0.3">
      <c r="A904" t="s">
        <v>3726</v>
      </c>
      <c r="B904" t="s">
        <v>1049</v>
      </c>
      <c r="C904">
        <v>41</v>
      </c>
      <c r="D904" t="s">
        <v>81</v>
      </c>
      <c r="E904" t="s">
        <v>45</v>
      </c>
      <c r="F904" t="s">
        <v>89</v>
      </c>
      <c r="G904" t="s">
        <v>3727</v>
      </c>
      <c r="H904" t="s">
        <v>35</v>
      </c>
      <c r="I904" t="s">
        <v>36</v>
      </c>
      <c r="J904">
        <v>26</v>
      </c>
      <c r="K904">
        <v>25</v>
      </c>
      <c r="L904">
        <f t="shared" si="42"/>
        <v>1</v>
      </c>
      <c r="M904">
        <v>0</v>
      </c>
      <c r="N904">
        <v>69939</v>
      </c>
      <c r="O904" s="1">
        <f t="shared" si="43"/>
        <v>2689.9615384615386</v>
      </c>
      <c r="P904" s="1">
        <f t="shared" si="44"/>
        <v>67249.038461538468</v>
      </c>
      <c r="Q904" s="1">
        <f>Table1[[#This Row],[Earned Basic Salary]]*20%</f>
        <v>13449.807692307695</v>
      </c>
      <c r="R904" s="1">
        <f>Table1[[#This Row],[Earned Basic Salary]]*10%</f>
        <v>6724.9038461538476</v>
      </c>
      <c r="S904" s="1">
        <f>Table1[[#This Row],[Earned Basic Salary]]*12%</f>
        <v>8069.8846153846162</v>
      </c>
      <c r="T904" s="1">
        <f>200</f>
        <v>200</v>
      </c>
      <c r="U904" s="1">
        <f>Table1[[#This Row],[PF]]+Table1[[#This Row],[Professional Tax]]</f>
        <v>8269.8846153846171</v>
      </c>
      <c r="V904" s="1">
        <f>Table1[[#This Row],[Overtime Hours]]*200</f>
        <v>0</v>
      </c>
      <c r="W904" s="1">
        <f>Table1[[#This Row],[Earned Basic Salary]]+Table1[[#This Row],[HRA]]+Table1[[#This Row],[DA]]+Table1[[#This Row],[Overtime Pay]]</f>
        <v>87423.75</v>
      </c>
      <c r="X904" s="1">
        <f>Table1[[#This Row],[Gross Salary]]-Table1[[#This Row],[Total Deduction]]</f>
        <v>79153.865384615376</v>
      </c>
      <c r="Y904" t="s">
        <v>37</v>
      </c>
      <c r="Z904" t="s">
        <v>38</v>
      </c>
      <c r="AA904" t="s">
        <v>3728</v>
      </c>
      <c r="AB904" t="s">
        <v>3729</v>
      </c>
    </row>
    <row r="905" spans="1:28" x14ac:dyDescent="0.3">
      <c r="A905" t="s">
        <v>3730</v>
      </c>
      <c r="B905" t="s">
        <v>844</v>
      </c>
      <c r="C905">
        <v>36</v>
      </c>
      <c r="D905" t="s">
        <v>81</v>
      </c>
      <c r="E905" t="s">
        <v>121</v>
      </c>
      <c r="F905" t="s">
        <v>69</v>
      </c>
      <c r="G905" t="s">
        <v>3731</v>
      </c>
      <c r="H905" t="s">
        <v>35</v>
      </c>
      <c r="I905" t="s">
        <v>36</v>
      </c>
      <c r="J905">
        <v>26</v>
      </c>
      <c r="K905">
        <v>24</v>
      </c>
      <c r="L905">
        <f t="shared" si="42"/>
        <v>2</v>
      </c>
      <c r="M905">
        <v>18</v>
      </c>
      <c r="N905">
        <v>36987</v>
      </c>
      <c r="O905" s="1">
        <f t="shared" si="43"/>
        <v>1422.5769230769231</v>
      </c>
      <c r="P905" s="1">
        <f t="shared" si="44"/>
        <v>34141.846153846156</v>
      </c>
      <c r="Q905" s="1">
        <f>Table1[[#This Row],[Earned Basic Salary]]*20%</f>
        <v>6828.3692307692318</v>
      </c>
      <c r="R905" s="1">
        <f>Table1[[#This Row],[Earned Basic Salary]]*10%</f>
        <v>3414.1846153846159</v>
      </c>
      <c r="S905" s="1">
        <f>Table1[[#This Row],[Earned Basic Salary]]*12%</f>
        <v>4097.0215384615385</v>
      </c>
      <c r="T905" s="1">
        <f>200</f>
        <v>200</v>
      </c>
      <c r="U905" s="1">
        <f>Table1[[#This Row],[PF]]+Table1[[#This Row],[Professional Tax]]</f>
        <v>4297.0215384615385</v>
      </c>
      <c r="V905" s="1">
        <f>Table1[[#This Row],[Overtime Hours]]*200</f>
        <v>3600</v>
      </c>
      <c r="W905" s="1">
        <f>Table1[[#This Row],[Earned Basic Salary]]+Table1[[#This Row],[HRA]]+Table1[[#This Row],[DA]]+Table1[[#This Row],[Overtime Pay]]</f>
        <v>47984.4</v>
      </c>
      <c r="X905" s="1">
        <f>Table1[[#This Row],[Gross Salary]]-Table1[[#This Row],[Total Deduction]]</f>
        <v>43687.378461538465</v>
      </c>
      <c r="Y905" t="s">
        <v>37</v>
      </c>
      <c r="Z905" t="s">
        <v>95</v>
      </c>
      <c r="AA905" t="s">
        <v>3732</v>
      </c>
      <c r="AB905" t="s">
        <v>3733</v>
      </c>
    </row>
    <row r="906" spans="1:28" x14ac:dyDescent="0.3">
      <c r="A906" t="s">
        <v>3734</v>
      </c>
      <c r="B906" t="s">
        <v>334</v>
      </c>
      <c r="C906">
        <v>44</v>
      </c>
      <c r="D906" t="s">
        <v>31</v>
      </c>
      <c r="E906" t="s">
        <v>32</v>
      </c>
      <c r="F906" t="s">
        <v>55</v>
      </c>
      <c r="G906" t="s">
        <v>3735</v>
      </c>
      <c r="H906" t="s">
        <v>35</v>
      </c>
      <c r="I906" t="s">
        <v>36</v>
      </c>
      <c r="J906">
        <v>26</v>
      </c>
      <c r="K906">
        <v>23</v>
      </c>
      <c r="L906">
        <f t="shared" si="42"/>
        <v>3</v>
      </c>
      <c r="M906">
        <v>1</v>
      </c>
      <c r="N906">
        <v>45475</v>
      </c>
      <c r="O906" s="1">
        <f t="shared" si="43"/>
        <v>1749.0384615384614</v>
      </c>
      <c r="P906" s="1">
        <f t="shared" si="44"/>
        <v>40227.88461538461</v>
      </c>
      <c r="Q906" s="1">
        <f>Table1[[#This Row],[Earned Basic Salary]]*20%</f>
        <v>8045.576923076922</v>
      </c>
      <c r="R906" s="1">
        <f>Table1[[#This Row],[Earned Basic Salary]]*10%</f>
        <v>4022.788461538461</v>
      </c>
      <c r="S906" s="1">
        <f>Table1[[#This Row],[Earned Basic Salary]]*12%</f>
        <v>4827.3461538461534</v>
      </c>
      <c r="T906" s="1">
        <f>200</f>
        <v>200</v>
      </c>
      <c r="U906" s="1">
        <f>Table1[[#This Row],[PF]]+Table1[[#This Row],[Professional Tax]]</f>
        <v>5027.3461538461534</v>
      </c>
      <c r="V906" s="1">
        <f>Table1[[#This Row],[Overtime Hours]]*200</f>
        <v>200</v>
      </c>
      <c r="W906" s="1">
        <f>Table1[[#This Row],[Earned Basic Salary]]+Table1[[#This Row],[HRA]]+Table1[[#This Row],[DA]]+Table1[[#This Row],[Overtime Pay]]</f>
        <v>52496.249999999993</v>
      </c>
      <c r="X906" s="1">
        <f>Table1[[#This Row],[Gross Salary]]-Table1[[#This Row],[Total Deduction]]</f>
        <v>47468.903846153837</v>
      </c>
      <c r="Y906" t="s">
        <v>37</v>
      </c>
      <c r="Z906" t="s">
        <v>95</v>
      </c>
      <c r="AA906" t="s">
        <v>3736</v>
      </c>
      <c r="AB906" t="s">
        <v>3737</v>
      </c>
    </row>
    <row r="907" spans="1:28" x14ac:dyDescent="0.3">
      <c r="A907" t="s">
        <v>3738</v>
      </c>
      <c r="B907" t="s">
        <v>988</v>
      </c>
      <c r="C907">
        <v>49</v>
      </c>
      <c r="D907" t="s">
        <v>61</v>
      </c>
      <c r="E907" t="s">
        <v>121</v>
      </c>
      <c r="F907" t="s">
        <v>89</v>
      </c>
      <c r="G907" t="s">
        <v>3739</v>
      </c>
      <c r="H907" t="s">
        <v>35</v>
      </c>
      <c r="I907" t="s">
        <v>36</v>
      </c>
      <c r="J907">
        <v>26</v>
      </c>
      <c r="K907">
        <v>22</v>
      </c>
      <c r="L907">
        <f t="shared" si="42"/>
        <v>4</v>
      </c>
      <c r="M907">
        <v>15</v>
      </c>
      <c r="N907">
        <v>47842</v>
      </c>
      <c r="O907" s="1">
        <f t="shared" si="43"/>
        <v>1840.0769230769231</v>
      </c>
      <c r="P907" s="1">
        <f t="shared" si="44"/>
        <v>40481.692307692305</v>
      </c>
      <c r="Q907" s="1">
        <f>Table1[[#This Row],[Earned Basic Salary]]*20%</f>
        <v>8096.3384615384612</v>
      </c>
      <c r="R907" s="1">
        <f>Table1[[#This Row],[Earned Basic Salary]]*10%</f>
        <v>4048.1692307692306</v>
      </c>
      <c r="S907" s="1">
        <f>Table1[[#This Row],[Earned Basic Salary]]*12%</f>
        <v>4857.8030769230763</v>
      </c>
      <c r="T907" s="1">
        <f>200</f>
        <v>200</v>
      </c>
      <c r="U907" s="1">
        <f>Table1[[#This Row],[PF]]+Table1[[#This Row],[Professional Tax]]</f>
        <v>5057.8030769230763</v>
      </c>
      <c r="V907" s="1">
        <f>Table1[[#This Row],[Overtime Hours]]*200</f>
        <v>3000</v>
      </c>
      <c r="W907" s="1">
        <f>Table1[[#This Row],[Earned Basic Salary]]+Table1[[#This Row],[HRA]]+Table1[[#This Row],[DA]]+Table1[[#This Row],[Overtime Pay]]</f>
        <v>55626.2</v>
      </c>
      <c r="X907" s="1">
        <f>Table1[[#This Row],[Gross Salary]]-Table1[[#This Row],[Total Deduction]]</f>
        <v>50568.396923076922</v>
      </c>
      <c r="Y907" t="s">
        <v>37</v>
      </c>
      <c r="Z907" t="s">
        <v>38</v>
      </c>
      <c r="AA907" t="s">
        <v>3740</v>
      </c>
      <c r="AB907" t="s">
        <v>3741</v>
      </c>
    </row>
    <row r="908" spans="1:28" x14ac:dyDescent="0.3">
      <c r="A908" t="s">
        <v>3742</v>
      </c>
      <c r="B908" t="s">
        <v>683</v>
      </c>
      <c r="C908">
        <v>29</v>
      </c>
      <c r="D908" t="s">
        <v>127</v>
      </c>
      <c r="E908" t="s">
        <v>121</v>
      </c>
      <c r="F908" t="s">
        <v>63</v>
      </c>
      <c r="G908" t="s">
        <v>3743</v>
      </c>
      <c r="H908" t="s">
        <v>35</v>
      </c>
      <c r="I908" t="s">
        <v>36</v>
      </c>
      <c r="J908">
        <v>26</v>
      </c>
      <c r="K908">
        <v>25</v>
      </c>
      <c r="L908">
        <f t="shared" si="42"/>
        <v>1</v>
      </c>
      <c r="M908">
        <v>3</v>
      </c>
      <c r="N908">
        <v>71314</v>
      </c>
      <c r="O908" s="1">
        <f t="shared" si="43"/>
        <v>2742.8461538461538</v>
      </c>
      <c r="P908" s="1">
        <f t="shared" si="44"/>
        <v>68571.153846153844</v>
      </c>
      <c r="Q908" s="1">
        <f>Table1[[#This Row],[Earned Basic Salary]]*20%</f>
        <v>13714.23076923077</v>
      </c>
      <c r="R908" s="1">
        <f>Table1[[#This Row],[Earned Basic Salary]]*10%</f>
        <v>6857.1153846153848</v>
      </c>
      <c r="S908" s="1">
        <f>Table1[[#This Row],[Earned Basic Salary]]*12%</f>
        <v>8228.538461538461</v>
      </c>
      <c r="T908" s="1">
        <f>200</f>
        <v>200</v>
      </c>
      <c r="U908" s="1">
        <f>Table1[[#This Row],[PF]]+Table1[[#This Row],[Professional Tax]]</f>
        <v>8428.538461538461</v>
      </c>
      <c r="V908" s="1">
        <f>Table1[[#This Row],[Overtime Hours]]*200</f>
        <v>600</v>
      </c>
      <c r="W908" s="1">
        <f>Table1[[#This Row],[Earned Basic Salary]]+Table1[[#This Row],[HRA]]+Table1[[#This Row],[DA]]+Table1[[#This Row],[Overtime Pay]]</f>
        <v>89742.5</v>
      </c>
      <c r="X908" s="1">
        <f>Table1[[#This Row],[Gross Salary]]-Table1[[#This Row],[Total Deduction]]</f>
        <v>81313.961538461532</v>
      </c>
      <c r="Y908" t="s">
        <v>37</v>
      </c>
      <c r="Z908" t="s">
        <v>106</v>
      </c>
      <c r="AA908" t="s">
        <v>3744</v>
      </c>
      <c r="AB908" t="s">
        <v>3745</v>
      </c>
    </row>
    <row r="909" spans="1:28" x14ac:dyDescent="0.3">
      <c r="A909" t="s">
        <v>3746</v>
      </c>
      <c r="B909" t="s">
        <v>1868</v>
      </c>
      <c r="C909">
        <v>44</v>
      </c>
      <c r="D909" t="s">
        <v>81</v>
      </c>
      <c r="E909" t="s">
        <v>45</v>
      </c>
      <c r="F909" t="s">
        <v>69</v>
      </c>
      <c r="G909" t="s">
        <v>3747</v>
      </c>
      <c r="H909" t="s">
        <v>35</v>
      </c>
      <c r="I909" t="s">
        <v>36</v>
      </c>
      <c r="J909">
        <v>26</v>
      </c>
      <c r="K909">
        <v>24</v>
      </c>
      <c r="L909">
        <f t="shared" si="42"/>
        <v>2</v>
      </c>
      <c r="M909">
        <v>7</v>
      </c>
      <c r="N909">
        <v>69669</v>
      </c>
      <c r="O909" s="1">
        <f t="shared" si="43"/>
        <v>2679.5769230769229</v>
      </c>
      <c r="P909" s="1">
        <f t="shared" si="44"/>
        <v>64309.846153846149</v>
      </c>
      <c r="Q909" s="1">
        <f>Table1[[#This Row],[Earned Basic Salary]]*20%</f>
        <v>12861.969230769231</v>
      </c>
      <c r="R909" s="1">
        <f>Table1[[#This Row],[Earned Basic Salary]]*10%</f>
        <v>6430.9846153846156</v>
      </c>
      <c r="S909" s="1">
        <f>Table1[[#This Row],[Earned Basic Salary]]*12%</f>
        <v>7717.1815384615375</v>
      </c>
      <c r="T909" s="1">
        <f>200</f>
        <v>200</v>
      </c>
      <c r="U909" s="1">
        <f>Table1[[#This Row],[PF]]+Table1[[#This Row],[Professional Tax]]</f>
        <v>7917.1815384615375</v>
      </c>
      <c r="V909" s="1">
        <f>Table1[[#This Row],[Overtime Hours]]*200</f>
        <v>1400</v>
      </c>
      <c r="W909" s="1">
        <f>Table1[[#This Row],[Earned Basic Salary]]+Table1[[#This Row],[HRA]]+Table1[[#This Row],[DA]]+Table1[[#This Row],[Overtime Pay]]</f>
        <v>85002.8</v>
      </c>
      <c r="X909" s="1">
        <f>Table1[[#This Row],[Gross Salary]]-Table1[[#This Row],[Total Deduction]]</f>
        <v>77085.61846153847</v>
      </c>
      <c r="Y909" t="s">
        <v>37</v>
      </c>
      <c r="Z909" t="s">
        <v>106</v>
      </c>
      <c r="AA909" t="s">
        <v>3748</v>
      </c>
      <c r="AB909" t="s">
        <v>3749</v>
      </c>
    </row>
    <row r="910" spans="1:28" x14ac:dyDescent="0.3">
      <c r="A910" t="s">
        <v>3750</v>
      </c>
      <c r="B910" t="s">
        <v>3229</v>
      </c>
      <c r="C910">
        <v>50</v>
      </c>
      <c r="D910" t="s">
        <v>133</v>
      </c>
      <c r="E910" t="s">
        <v>62</v>
      </c>
      <c r="F910" t="s">
        <v>63</v>
      </c>
      <c r="G910" t="s">
        <v>3751</v>
      </c>
      <c r="H910" t="s">
        <v>35</v>
      </c>
      <c r="I910" t="s">
        <v>36</v>
      </c>
      <c r="J910">
        <v>26</v>
      </c>
      <c r="K910">
        <v>24</v>
      </c>
      <c r="L910">
        <f t="shared" si="42"/>
        <v>2</v>
      </c>
      <c r="M910">
        <v>16</v>
      </c>
      <c r="N910">
        <v>42413</v>
      </c>
      <c r="O910" s="1">
        <f t="shared" si="43"/>
        <v>1631.2692307692307</v>
      </c>
      <c r="P910" s="1">
        <f t="shared" si="44"/>
        <v>39150.461538461539</v>
      </c>
      <c r="Q910" s="1">
        <f>Table1[[#This Row],[Earned Basic Salary]]*20%</f>
        <v>7830.0923076923082</v>
      </c>
      <c r="R910" s="1">
        <f>Table1[[#This Row],[Earned Basic Salary]]*10%</f>
        <v>3915.0461538461541</v>
      </c>
      <c r="S910" s="1">
        <f>Table1[[#This Row],[Earned Basic Salary]]*12%</f>
        <v>4698.0553846153844</v>
      </c>
      <c r="T910" s="1">
        <f>200</f>
        <v>200</v>
      </c>
      <c r="U910" s="1">
        <f>Table1[[#This Row],[PF]]+Table1[[#This Row],[Professional Tax]]</f>
        <v>4898.0553846153844</v>
      </c>
      <c r="V910" s="1">
        <f>Table1[[#This Row],[Overtime Hours]]*200</f>
        <v>3200</v>
      </c>
      <c r="W910" s="1">
        <f>Table1[[#This Row],[Earned Basic Salary]]+Table1[[#This Row],[HRA]]+Table1[[#This Row],[DA]]+Table1[[#This Row],[Overtime Pay]]</f>
        <v>54095.6</v>
      </c>
      <c r="X910" s="1">
        <f>Table1[[#This Row],[Gross Salary]]-Table1[[#This Row],[Total Deduction]]</f>
        <v>49197.544615384613</v>
      </c>
      <c r="Y910" t="s">
        <v>37</v>
      </c>
      <c r="Z910" t="s">
        <v>48</v>
      </c>
      <c r="AA910" t="s">
        <v>3752</v>
      </c>
      <c r="AB910" t="s">
        <v>3753</v>
      </c>
    </row>
    <row r="911" spans="1:28" x14ac:dyDescent="0.3">
      <c r="A911" t="s">
        <v>3754</v>
      </c>
      <c r="B911" t="s">
        <v>310</v>
      </c>
      <c r="C911">
        <v>27</v>
      </c>
      <c r="D911" t="s">
        <v>31</v>
      </c>
      <c r="E911" t="s">
        <v>62</v>
      </c>
      <c r="F911" t="s">
        <v>33</v>
      </c>
      <c r="G911" t="s">
        <v>1487</v>
      </c>
      <c r="H911" t="s">
        <v>35</v>
      </c>
      <c r="I911" t="s">
        <v>36</v>
      </c>
      <c r="J911">
        <v>26</v>
      </c>
      <c r="K911">
        <v>23</v>
      </c>
      <c r="L911">
        <f t="shared" si="42"/>
        <v>3</v>
      </c>
      <c r="M911">
        <v>14</v>
      </c>
      <c r="N911">
        <v>25401</v>
      </c>
      <c r="O911" s="1">
        <f t="shared" si="43"/>
        <v>976.96153846153845</v>
      </c>
      <c r="P911" s="1">
        <f t="shared" si="44"/>
        <v>22470.115384615383</v>
      </c>
      <c r="Q911" s="1">
        <f>Table1[[#This Row],[Earned Basic Salary]]*20%</f>
        <v>4494.0230769230766</v>
      </c>
      <c r="R911" s="1">
        <f>Table1[[#This Row],[Earned Basic Salary]]*10%</f>
        <v>2247.0115384615383</v>
      </c>
      <c r="S911" s="1">
        <f>Table1[[#This Row],[Earned Basic Salary]]*12%</f>
        <v>2696.413846153846</v>
      </c>
      <c r="T911" s="1">
        <f>200</f>
        <v>200</v>
      </c>
      <c r="U911" s="1">
        <f>Table1[[#This Row],[PF]]+Table1[[#This Row],[Professional Tax]]</f>
        <v>2896.413846153846</v>
      </c>
      <c r="V911" s="1">
        <f>Table1[[#This Row],[Overtime Hours]]*200</f>
        <v>2800</v>
      </c>
      <c r="W911" s="1">
        <f>Table1[[#This Row],[Earned Basic Salary]]+Table1[[#This Row],[HRA]]+Table1[[#This Row],[DA]]+Table1[[#This Row],[Overtime Pay]]</f>
        <v>32011.149999999998</v>
      </c>
      <c r="X911" s="1">
        <f>Table1[[#This Row],[Gross Salary]]-Table1[[#This Row],[Total Deduction]]</f>
        <v>29114.736153846152</v>
      </c>
      <c r="Y911" t="s">
        <v>37</v>
      </c>
      <c r="Z911" t="s">
        <v>38</v>
      </c>
      <c r="AA911" t="s">
        <v>3755</v>
      </c>
      <c r="AB911" t="s">
        <v>3756</v>
      </c>
    </row>
    <row r="912" spans="1:28" x14ac:dyDescent="0.3">
      <c r="A912" t="s">
        <v>3757</v>
      </c>
      <c r="B912" t="s">
        <v>2233</v>
      </c>
      <c r="C912">
        <v>39</v>
      </c>
      <c r="D912" t="s">
        <v>127</v>
      </c>
      <c r="E912" t="s">
        <v>54</v>
      </c>
      <c r="F912" t="s">
        <v>55</v>
      </c>
      <c r="G912" t="s">
        <v>3758</v>
      </c>
      <c r="H912" t="s">
        <v>35</v>
      </c>
      <c r="I912" t="s">
        <v>36</v>
      </c>
      <c r="J912">
        <v>26</v>
      </c>
      <c r="K912">
        <v>22</v>
      </c>
      <c r="L912">
        <f t="shared" si="42"/>
        <v>4</v>
      </c>
      <c r="M912">
        <v>13</v>
      </c>
      <c r="N912">
        <v>75323</v>
      </c>
      <c r="O912" s="1">
        <f t="shared" si="43"/>
        <v>2897.0384615384614</v>
      </c>
      <c r="P912" s="1">
        <f t="shared" si="44"/>
        <v>63734.846153846149</v>
      </c>
      <c r="Q912" s="1">
        <f>Table1[[#This Row],[Earned Basic Salary]]*20%</f>
        <v>12746.969230769231</v>
      </c>
      <c r="R912" s="1">
        <f>Table1[[#This Row],[Earned Basic Salary]]*10%</f>
        <v>6373.4846153846156</v>
      </c>
      <c r="S912" s="1">
        <f>Table1[[#This Row],[Earned Basic Salary]]*12%</f>
        <v>7648.1815384615375</v>
      </c>
      <c r="T912" s="1">
        <f>200</f>
        <v>200</v>
      </c>
      <c r="U912" s="1">
        <f>Table1[[#This Row],[PF]]+Table1[[#This Row],[Professional Tax]]</f>
        <v>7848.1815384615375</v>
      </c>
      <c r="V912" s="1">
        <f>Table1[[#This Row],[Overtime Hours]]*200</f>
        <v>2600</v>
      </c>
      <c r="W912" s="1">
        <f>Table1[[#This Row],[Earned Basic Salary]]+Table1[[#This Row],[HRA]]+Table1[[#This Row],[DA]]+Table1[[#This Row],[Overtime Pay]]</f>
        <v>85455.3</v>
      </c>
      <c r="X912" s="1">
        <f>Table1[[#This Row],[Gross Salary]]-Table1[[#This Row],[Total Deduction]]</f>
        <v>77607.11846153847</v>
      </c>
      <c r="Y912" t="s">
        <v>37</v>
      </c>
      <c r="Z912" t="s">
        <v>48</v>
      </c>
      <c r="AA912" t="s">
        <v>3759</v>
      </c>
      <c r="AB912" t="s">
        <v>3760</v>
      </c>
    </row>
    <row r="913" spans="1:28" x14ac:dyDescent="0.3">
      <c r="A913" t="s">
        <v>3761</v>
      </c>
      <c r="B913" t="s">
        <v>2467</v>
      </c>
      <c r="C913">
        <v>35</v>
      </c>
      <c r="D913" t="s">
        <v>75</v>
      </c>
      <c r="E913" t="s">
        <v>32</v>
      </c>
      <c r="F913" t="s">
        <v>63</v>
      </c>
      <c r="G913" t="s">
        <v>751</v>
      </c>
      <c r="H913" t="s">
        <v>35</v>
      </c>
      <c r="I913" t="s">
        <v>36</v>
      </c>
      <c r="J913">
        <v>26</v>
      </c>
      <c r="K913">
        <v>24</v>
      </c>
      <c r="L913">
        <f t="shared" si="42"/>
        <v>2</v>
      </c>
      <c r="M913">
        <v>17</v>
      </c>
      <c r="N913">
        <v>70056</v>
      </c>
      <c r="O913" s="1">
        <f t="shared" si="43"/>
        <v>2694.4615384615386</v>
      </c>
      <c r="P913" s="1">
        <f t="shared" si="44"/>
        <v>64667.076923076922</v>
      </c>
      <c r="Q913" s="1">
        <f>Table1[[#This Row],[Earned Basic Salary]]*20%</f>
        <v>12933.415384615386</v>
      </c>
      <c r="R913" s="1">
        <f>Table1[[#This Row],[Earned Basic Salary]]*10%</f>
        <v>6466.7076923076929</v>
      </c>
      <c r="S913" s="1">
        <f>Table1[[#This Row],[Earned Basic Salary]]*12%</f>
        <v>7760.0492307692302</v>
      </c>
      <c r="T913" s="1">
        <f>200</f>
        <v>200</v>
      </c>
      <c r="U913" s="1">
        <f>Table1[[#This Row],[PF]]+Table1[[#This Row],[Professional Tax]]</f>
        <v>7960.0492307692302</v>
      </c>
      <c r="V913" s="1">
        <f>Table1[[#This Row],[Overtime Hours]]*200</f>
        <v>3400</v>
      </c>
      <c r="W913" s="1">
        <f>Table1[[#This Row],[Earned Basic Salary]]+Table1[[#This Row],[HRA]]+Table1[[#This Row],[DA]]+Table1[[#This Row],[Overtime Pay]]</f>
        <v>87467.199999999997</v>
      </c>
      <c r="X913" s="1">
        <f>Table1[[#This Row],[Gross Salary]]-Table1[[#This Row],[Total Deduction]]</f>
        <v>79507.150769230764</v>
      </c>
      <c r="Y913" t="s">
        <v>37</v>
      </c>
      <c r="Z913" t="s">
        <v>106</v>
      </c>
      <c r="AA913" t="s">
        <v>3762</v>
      </c>
      <c r="AB913" t="s">
        <v>3763</v>
      </c>
    </row>
    <row r="914" spans="1:28" x14ac:dyDescent="0.3">
      <c r="A914" t="s">
        <v>3764</v>
      </c>
      <c r="B914" t="s">
        <v>406</v>
      </c>
      <c r="C914">
        <v>24</v>
      </c>
      <c r="D914" t="s">
        <v>53</v>
      </c>
      <c r="E914" t="s">
        <v>32</v>
      </c>
      <c r="F914" t="s">
        <v>46</v>
      </c>
      <c r="G914" t="s">
        <v>3765</v>
      </c>
      <c r="H914" t="s">
        <v>35</v>
      </c>
      <c r="I914" t="s">
        <v>36</v>
      </c>
      <c r="J914">
        <v>26</v>
      </c>
      <c r="K914">
        <v>22</v>
      </c>
      <c r="L914">
        <f t="shared" si="42"/>
        <v>4</v>
      </c>
      <c r="M914">
        <v>17</v>
      </c>
      <c r="N914">
        <v>49308</v>
      </c>
      <c r="O914" s="1">
        <f t="shared" si="43"/>
        <v>1896.4615384615386</v>
      </c>
      <c r="P914" s="1">
        <f t="shared" si="44"/>
        <v>41722.153846153851</v>
      </c>
      <c r="Q914" s="1">
        <f>Table1[[#This Row],[Earned Basic Salary]]*20%</f>
        <v>8344.4307692307702</v>
      </c>
      <c r="R914" s="1">
        <f>Table1[[#This Row],[Earned Basic Salary]]*10%</f>
        <v>4172.2153846153851</v>
      </c>
      <c r="S914" s="1">
        <f>Table1[[#This Row],[Earned Basic Salary]]*12%</f>
        <v>5006.6584615384618</v>
      </c>
      <c r="T914" s="1">
        <f>200</f>
        <v>200</v>
      </c>
      <c r="U914" s="1">
        <f>Table1[[#This Row],[PF]]+Table1[[#This Row],[Professional Tax]]</f>
        <v>5206.6584615384618</v>
      </c>
      <c r="V914" s="1">
        <f>Table1[[#This Row],[Overtime Hours]]*200</f>
        <v>3400</v>
      </c>
      <c r="W914" s="1">
        <f>Table1[[#This Row],[Earned Basic Salary]]+Table1[[#This Row],[HRA]]+Table1[[#This Row],[DA]]+Table1[[#This Row],[Overtime Pay]]</f>
        <v>57638.8</v>
      </c>
      <c r="X914" s="1">
        <f>Table1[[#This Row],[Gross Salary]]-Table1[[#This Row],[Total Deduction]]</f>
        <v>52432.141538461539</v>
      </c>
      <c r="Y914" t="s">
        <v>37</v>
      </c>
      <c r="Z914" t="s">
        <v>106</v>
      </c>
      <c r="AA914" t="s">
        <v>3766</v>
      </c>
      <c r="AB914" t="s">
        <v>3767</v>
      </c>
    </row>
    <row r="915" spans="1:28" x14ac:dyDescent="0.3">
      <c r="A915" t="s">
        <v>3768</v>
      </c>
      <c r="B915" t="s">
        <v>104</v>
      </c>
      <c r="C915">
        <v>39</v>
      </c>
      <c r="D915" t="s">
        <v>44</v>
      </c>
      <c r="E915" t="s">
        <v>82</v>
      </c>
      <c r="F915" t="s">
        <v>63</v>
      </c>
      <c r="G915" t="s">
        <v>2850</v>
      </c>
      <c r="H915" t="s">
        <v>35</v>
      </c>
      <c r="I915" t="s">
        <v>36</v>
      </c>
      <c r="J915">
        <v>26</v>
      </c>
      <c r="K915">
        <v>23</v>
      </c>
      <c r="L915">
        <f t="shared" si="42"/>
        <v>3</v>
      </c>
      <c r="M915">
        <v>0</v>
      </c>
      <c r="N915">
        <v>52062</v>
      </c>
      <c r="O915" s="1">
        <f t="shared" si="43"/>
        <v>2002.3846153846155</v>
      </c>
      <c r="P915" s="1">
        <f t="shared" si="44"/>
        <v>46054.846153846156</v>
      </c>
      <c r="Q915" s="1">
        <f>Table1[[#This Row],[Earned Basic Salary]]*20%</f>
        <v>9210.9692307692312</v>
      </c>
      <c r="R915" s="1">
        <f>Table1[[#This Row],[Earned Basic Salary]]*10%</f>
        <v>4605.4846153846156</v>
      </c>
      <c r="S915" s="1">
        <f>Table1[[#This Row],[Earned Basic Salary]]*12%</f>
        <v>5526.5815384615389</v>
      </c>
      <c r="T915" s="1">
        <f>200</f>
        <v>200</v>
      </c>
      <c r="U915" s="1">
        <f>Table1[[#This Row],[PF]]+Table1[[#This Row],[Professional Tax]]</f>
        <v>5726.5815384615389</v>
      </c>
      <c r="V915" s="1">
        <f>Table1[[#This Row],[Overtime Hours]]*200</f>
        <v>0</v>
      </c>
      <c r="W915" s="1">
        <f>Table1[[#This Row],[Earned Basic Salary]]+Table1[[#This Row],[HRA]]+Table1[[#This Row],[DA]]+Table1[[#This Row],[Overtime Pay]]</f>
        <v>59871.3</v>
      </c>
      <c r="X915" s="1">
        <f>Table1[[#This Row],[Gross Salary]]-Table1[[#This Row],[Total Deduction]]</f>
        <v>54144.718461538461</v>
      </c>
      <c r="Y915" t="s">
        <v>37</v>
      </c>
      <c r="Z915" t="s">
        <v>38</v>
      </c>
      <c r="AA915" t="s">
        <v>3769</v>
      </c>
      <c r="AB915" t="s">
        <v>3770</v>
      </c>
    </row>
    <row r="916" spans="1:28" x14ac:dyDescent="0.3">
      <c r="A916" t="s">
        <v>3771</v>
      </c>
      <c r="B916" t="s">
        <v>607</v>
      </c>
      <c r="C916">
        <v>55</v>
      </c>
      <c r="D916" t="s">
        <v>53</v>
      </c>
      <c r="E916" t="s">
        <v>62</v>
      </c>
      <c r="F916" t="s">
        <v>69</v>
      </c>
      <c r="G916" t="s">
        <v>3772</v>
      </c>
      <c r="H916" t="s">
        <v>35</v>
      </c>
      <c r="I916" t="s">
        <v>36</v>
      </c>
      <c r="J916">
        <v>26</v>
      </c>
      <c r="K916">
        <v>24</v>
      </c>
      <c r="L916">
        <f t="shared" si="42"/>
        <v>2</v>
      </c>
      <c r="M916">
        <v>0</v>
      </c>
      <c r="N916">
        <v>60449</v>
      </c>
      <c r="O916" s="1">
        <f t="shared" si="43"/>
        <v>2324.9615384615386</v>
      </c>
      <c r="P916" s="1">
        <f t="shared" si="44"/>
        <v>55799.076923076922</v>
      </c>
      <c r="Q916" s="1">
        <f>Table1[[#This Row],[Earned Basic Salary]]*20%</f>
        <v>11159.815384615385</v>
      </c>
      <c r="R916" s="1">
        <f>Table1[[#This Row],[Earned Basic Salary]]*10%</f>
        <v>5579.9076923076927</v>
      </c>
      <c r="S916" s="1">
        <f>Table1[[#This Row],[Earned Basic Salary]]*12%</f>
        <v>6695.8892307692304</v>
      </c>
      <c r="T916" s="1">
        <f>200</f>
        <v>200</v>
      </c>
      <c r="U916" s="1">
        <f>Table1[[#This Row],[PF]]+Table1[[#This Row],[Professional Tax]]</f>
        <v>6895.8892307692304</v>
      </c>
      <c r="V916" s="1">
        <f>Table1[[#This Row],[Overtime Hours]]*200</f>
        <v>0</v>
      </c>
      <c r="W916" s="1">
        <f>Table1[[#This Row],[Earned Basic Salary]]+Table1[[#This Row],[HRA]]+Table1[[#This Row],[DA]]+Table1[[#This Row],[Overtime Pay]]</f>
        <v>72538.8</v>
      </c>
      <c r="X916" s="1">
        <f>Table1[[#This Row],[Gross Salary]]-Table1[[#This Row],[Total Deduction]]</f>
        <v>65642.910769230773</v>
      </c>
      <c r="Y916" t="s">
        <v>37</v>
      </c>
      <c r="Z916" t="s">
        <v>48</v>
      </c>
      <c r="AA916" t="s">
        <v>3773</v>
      </c>
      <c r="AB916" t="s">
        <v>3774</v>
      </c>
    </row>
    <row r="917" spans="1:28" x14ac:dyDescent="0.3">
      <c r="A917" t="s">
        <v>3775</v>
      </c>
      <c r="B917" t="s">
        <v>104</v>
      </c>
      <c r="C917">
        <v>24</v>
      </c>
      <c r="D917" t="s">
        <v>127</v>
      </c>
      <c r="E917" t="s">
        <v>121</v>
      </c>
      <c r="F917" t="s">
        <v>55</v>
      </c>
      <c r="G917" t="s">
        <v>3776</v>
      </c>
      <c r="H917" t="s">
        <v>35</v>
      </c>
      <c r="I917" t="s">
        <v>36</v>
      </c>
      <c r="J917">
        <v>26</v>
      </c>
      <c r="K917">
        <v>24</v>
      </c>
      <c r="L917">
        <f t="shared" si="42"/>
        <v>2</v>
      </c>
      <c r="M917">
        <v>9</v>
      </c>
      <c r="N917">
        <v>41877</v>
      </c>
      <c r="O917" s="1">
        <f t="shared" si="43"/>
        <v>1610.6538461538462</v>
      </c>
      <c r="P917" s="1">
        <f t="shared" si="44"/>
        <v>38655.692307692312</v>
      </c>
      <c r="Q917" s="1">
        <f>Table1[[#This Row],[Earned Basic Salary]]*20%</f>
        <v>7731.1384615384632</v>
      </c>
      <c r="R917" s="1">
        <f>Table1[[#This Row],[Earned Basic Salary]]*10%</f>
        <v>3865.5692307692316</v>
      </c>
      <c r="S917" s="1">
        <f>Table1[[#This Row],[Earned Basic Salary]]*12%</f>
        <v>4638.6830769230774</v>
      </c>
      <c r="T917" s="1">
        <f>200</f>
        <v>200</v>
      </c>
      <c r="U917" s="1">
        <f>Table1[[#This Row],[PF]]+Table1[[#This Row],[Professional Tax]]</f>
        <v>4838.6830769230774</v>
      </c>
      <c r="V917" s="1">
        <f>Table1[[#This Row],[Overtime Hours]]*200</f>
        <v>1800</v>
      </c>
      <c r="W917" s="1">
        <f>Table1[[#This Row],[Earned Basic Salary]]+Table1[[#This Row],[HRA]]+Table1[[#This Row],[DA]]+Table1[[#This Row],[Overtime Pay]]</f>
        <v>52052.4</v>
      </c>
      <c r="X917" s="1">
        <f>Table1[[#This Row],[Gross Salary]]-Table1[[#This Row],[Total Deduction]]</f>
        <v>47213.716923076921</v>
      </c>
      <c r="Y917" t="s">
        <v>37</v>
      </c>
      <c r="Z917" t="s">
        <v>48</v>
      </c>
      <c r="AA917" t="s">
        <v>3777</v>
      </c>
      <c r="AB917" t="s">
        <v>3778</v>
      </c>
    </row>
    <row r="918" spans="1:28" x14ac:dyDescent="0.3">
      <c r="A918" t="s">
        <v>3779</v>
      </c>
      <c r="B918" t="s">
        <v>143</v>
      </c>
      <c r="C918">
        <v>22</v>
      </c>
      <c r="D918" t="s">
        <v>61</v>
      </c>
      <c r="E918" t="s">
        <v>45</v>
      </c>
      <c r="F918" t="s">
        <v>89</v>
      </c>
      <c r="G918" t="s">
        <v>3780</v>
      </c>
      <c r="H918" t="s">
        <v>35</v>
      </c>
      <c r="I918" t="s">
        <v>36</v>
      </c>
      <c r="J918">
        <v>26</v>
      </c>
      <c r="K918">
        <v>24</v>
      </c>
      <c r="L918">
        <f t="shared" si="42"/>
        <v>2</v>
      </c>
      <c r="M918">
        <v>20</v>
      </c>
      <c r="N918">
        <v>56796</v>
      </c>
      <c r="O918" s="1">
        <f t="shared" si="43"/>
        <v>2184.4615384615386</v>
      </c>
      <c r="P918" s="1">
        <f t="shared" si="44"/>
        <v>52427.076923076922</v>
      </c>
      <c r="Q918" s="1">
        <f>Table1[[#This Row],[Earned Basic Salary]]*20%</f>
        <v>10485.415384615386</v>
      </c>
      <c r="R918" s="1">
        <f>Table1[[#This Row],[Earned Basic Salary]]*10%</f>
        <v>5242.7076923076929</v>
      </c>
      <c r="S918" s="1">
        <f>Table1[[#This Row],[Earned Basic Salary]]*12%</f>
        <v>6291.2492307692301</v>
      </c>
      <c r="T918" s="1">
        <f>200</f>
        <v>200</v>
      </c>
      <c r="U918" s="1">
        <f>Table1[[#This Row],[PF]]+Table1[[#This Row],[Professional Tax]]</f>
        <v>6491.2492307692301</v>
      </c>
      <c r="V918" s="1">
        <f>Table1[[#This Row],[Overtime Hours]]*200</f>
        <v>4000</v>
      </c>
      <c r="W918" s="1">
        <f>Table1[[#This Row],[Earned Basic Salary]]+Table1[[#This Row],[HRA]]+Table1[[#This Row],[DA]]+Table1[[#This Row],[Overtime Pay]]</f>
        <v>72155.199999999997</v>
      </c>
      <c r="X918" s="1">
        <f>Table1[[#This Row],[Gross Salary]]-Table1[[#This Row],[Total Deduction]]</f>
        <v>65663.950769230767</v>
      </c>
      <c r="Y918" t="s">
        <v>37</v>
      </c>
      <c r="Z918" t="s">
        <v>38</v>
      </c>
      <c r="AA918" t="s">
        <v>3781</v>
      </c>
      <c r="AB918" t="s">
        <v>3782</v>
      </c>
    </row>
    <row r="919" spans="1:28" x14ac:dyDescent="0.3">
      <c r="A919" t="s">
        <v>3783</v>
      </c>
      <c r="B919" t="s">
        <v>1946</v>
      </c>
      <c r="C919">
        <v>41</v>
      </c>
      <c r="D919" t="s">
        <v>53</v>
      </c>
      <c r="E919" t="s">
        <v>82</v>
      </c>
      <c r="F919" t="s">
        <v>63</v>
      </c>
      <c r="G919" t="s">
        <v>2199</v>
      </c>
      <c r="H919" t="s">
        <v>35</v>
      </c>
      <c r="I919" t="s">
        <v>36</v>
      </c>
      <c r="J919">
        <v>26</v>
      </c>
      <c r="K919">
        <v>24</v>
      </c>
      <c r="L919">
        <f t="shared" si="42"/>
        <v>2</v>
      </c>
      <c r="M919">
        <v>9</v>
      </c>
      <c r="N919">
        <v>60734</v>
      </c>
      <c r="O919" s="1">
        <f t="shared" si="43"/>
        <v>2335.9230769230771</v>
      </c>
      <c r="P919" s="1">
        <f t="shared" si="44"/>
        <v>56062.153846153851</v>
      </c>
      <c r="Q919" s="1">
        <f>Table1[[#This Row],[Earned Basic Salary]]*20%</f>
        <v>11212.43076923077</v>
      </c>
      <c r="R919" s="1">
        <f>Table1[[#This Row],[Earned Basic Salary]]*10%</f>
        <v>5606.2153846153851</v>
      </c>
      <c r="S919" s="1">
        <f>Table1[[#This Row],[Earned Basic Salary]]*12%</f>
        <v>6727.458461538462</v>
      </c>
      <c r="T919" s="1">
        <f>200</f>
        <v>200</v>
      </c>
      <c r="U919" s="1">
        <f>Table1[[#This Row],[PF]]+Table1[[#This Row],[Professional Tax]]</f>
        <v>6927.458461538462</v>
      </c>
      <c r="V919" s="1">
        <f>Table1[[#This Row],[Overtime Hours]]*200</f>
        <v>1800</v>
      </c>
      <c r="W919" s="1">
        <f>Table1[[#This Row],[Earned Basic Salary]]+Table1[[#This Row],[HRA]]+Table1[[#This Row],[DA]]+Table1[[#This Row],[Overtime Pay]]</f>
        <v>74680.800000000003</v>
      </c>
      <c r="X919" s="1">
        <f>Table1[[#This Row],[Gross Salary]]-Table1[[#This Row],[Total Deduction]]</f>
        <v>67753.341538461536</v>
      </c>
      <c r="Y919" t="s">
        <v>37</v>
      </c>
      <c r="Z919" t="s">
        <v>38</v>
      </c>
      <c r="AA919" t="s">
        <v>3784</v>
      </c>
      <c r="AB919" t="s">
        <v>3785</v>
      </c>
    </row>
    <row r="920" spans="1:28" x14ac:dyDescent="0.3">
      <c r="A920" t="s">
        <v>3786</v>
      </c>
      <c r="B920" t="s">
        <v>1805</v>
      </c>
      <c r="C920">
        <v>50</v>
      </c>
      <c r="D920" t="s">
        <v>61</v>
      </c>
      <c r="E920" t="s">
        <v>54</v>
      </c>
      <c r="F920" t="s">
        <v>46</v>
      </c>
      <c r="G920" t="s">
        <v>3787</v>
      </c>
      <c r="H920" t="s">
        <v>35</v>
      </c>
      <c r="I920" t="s">
        <v>36</v>
      </c>
      <c r="J920">
        <v>26</v>
      </c>
      <c r="K920">
        <v>24</v>
      </c>
      <c r="L920">
        <f t="shared" si="42"/>
        <v>2</v>
      </c>
      <c r="M920">
        <v>13</v>
      </c>
      <c r="N920">
        <v>77013</v>
      </c>
      <c r="O920" s="1">
        <f t="shared" si="43"/>
        <v>2962.0384615384614</v>
      </c>
      <c r="P920" s="1">
        <f t="shared" si="44"/>
        <v>71088.923076923078</v>
      </c>
      <c r="Q920" s="1">
        <f>Table1[[#This Row],[Earned Basic Salary]]*20%</f>
        <v>14217.784615384617</v>
      </c>
      <c r="R920" s="1">
        <f>Table1[[#This Row],[Earned Basic Salary]]*10%</f>
        <v>7108.8923076923083</v>
      </c>
      <c r="S920" s="1">
        <f>Table1[[#This Row],[Earned Basic Salary]]*12%</f>
        <v>8530.6707692307682</v>
      </c>
      <c r="T920" s="1">
        <f>200</f>
        <v>200</v>
      </c>
      <c r="U920" s="1">
        <f>Table1[[#This Row],[PF]]+Table1[[#This Row],[Professional Tax]]</f>
        <v>8730.6707692307682</v>
      </c>
      <c r="V920" s="1">
        <f>Table1[[#This Row],[Overtime Hours]]*200</f>
        <v>2600</v>
      </c>
      <c r="W920" s="1">
        <f>Table1[[#This Row],[Earned Basic Salary]]+Table1[[#This Row],[HRA]]+Table1[[#This Row],[DA]]+Table1[[#This Row],[Overtime Pay]]</f>
        <v>95015.6</v>
      </c>
      <c r="X920" s="1">
        <f>Table1[[#This Row],[Gross Salary]]-Table1[[#This Row],[Total Deduction]]</f>
        <v>86284.929230769238</v>
      </c>
      <c r="Y920" t="s">
        <v>37</v>
      </c>
      <c r="Z920" t="s">
        <v>48</v>
      </c>
      <c r="AA920" t="s">
        <v>3788</v>
      </c>
      <c r="AB920" t="s">
        <v>3789</v>
      </c>
    </row>
    <row r="921" spans="1:28" x14ac:dyDescent="0.3">
      <c r="A921" t="s">
        <v>3790</v>
      </c>
      <c r="B921" t="s">
        <v>2238</v>
      </c>
      <c r="C921">
        <v>31</v>
      </c>
      <c r="D921" t="s">
        <v>133</v>
      </c>
      <c r="E921" t="s">
        <v>45</v>
      </c>
      <c r="F921" t="s">
        <v>83</v>
      </c>
      <c r="G921" t="s">
        <v>3791</v>
      </c>
      <c r="H921" t="s">
        <v>35</v>
      </c>
      <c r="I921" t="s">
        <v>36</v>
      </c>
      <c r="J921">
        <v>26</v>
      </c>
      <c r="K921">
        <v>23</v>
      </c>
      <c r="L921">
        <f t="shared" si="42"/>
        <v>3</v>
      </c>
      <c r="M921">
        <v>1</v>
      </c>
      <c r="N921">
        <v>50782</v>
      </c>
      <c r="O921" s="1">
        <f t="shared" si="43"/>
        <v>1953.1538461538462</v>
      </c>
      <c r="P921" s="1">
        <f t="shared" si="44"/>
        <v>44922.538461538461</v>
      </c>
      <c r="Q921" s="1">
        <f>Table1[[#This Row],[Earned Basic Salary]]*20%</f>
        <v>8984.5076923076922</v>
      </c>
      <c r="R921" s="1">
        <f>Table1[[#This Row],[Earned Basic Salary]]*10%</f>
        <v>4492.2538461538461</v>
      </c>
      <c r="S921" s="1">
        <f>Table1[[#This Row],[Earned Basic Salary]]*12%</f>
        <v>5390.704615384615</v>
      </c>
      <c r="T921" s="1">
        <f>200</f>
        <v>200</v>
      </c>
      <c r="U921" s="1">
        <f>Table1[[#This Row],[PF]]+Table1[[#This Row],[Professional Tax]]</f>
        <v>5590.704615384615</v>
      </c>
      <c r="V921" s="1">
        <f>Table1[[#This Row],[Overtime Hours]]*200</f>
        <v>200</v>
      </c>
      <c r="W921" s="1">
        <f>Table1[[#This Row],[Earned Basic Salary]]+Table1[[#This Row],[HRA]]+Table1[[#This Row],[DA]]+Table1[[#This Row],[Overtime Pay]]</f>
        <v>58599.3</v>
      </c>
      <c r="X921" s="1">
        <f>Table1[[#This Row],[Gross Salary]]-Table1[[#This Row],[Total Deduction]]</f>
        <v>53008.595384615386</v>
      </c>
      <c r="Y921" t="s">
        <v>37</v>
      </c>
      <c r="Z921" t="s">
        <v>38</v>
      </c>
      <c r="AA921" t="s">
        <v>3792</v>
      </c>
      <c r="AB921" t="s">
        <v>3793</v>
      </c>
    </row>
    <row r="922" spans="1:28" x14ac:dyDescent="0.3">
      <c r="A922" t="s">
        <v>3794</v>
      </c>
      <c r="B922" t="s">
        <v>558</v>
      </c>
      <c r="C922">
        <v>44</v>
      </c>
      <c r="D922" t="s">
        <v>31</v>
      </c>
      <c r="E922" t="s">
        <v>121</v>
      </c>
      <c r="F922" t="s">
        <v>55</v>
      </c>
      <c r="G922" t="s">
        <v>3795</v>
      </c>
      <c r="H922" t="s">
        <v>35</v>
      </c>
      <c r="I922" t="s">
        <v>36</v>
      </c>
      <c r="J922">
        <v>26</v>
      </c>
      <c r="K922">
        <v>24</v>
      </c>
      <c r="L922">
        <f t="shared" si="42"/>
        <v>2</v>
      </c>
      <c r="M922">
        <v>11</v>
      </c>
      <c r="N922">
        <v>38684</v>
      </c>
      <c r="O922" s="1">
        <f t="shared" si="43"/>
        <v>1487.8461538461538</v>
      </c>
      <c r="P922" s="1">
        <f t="shared" si="44"/>
        <v>35708.307692307688</v>
      </c>
      <c r="Q922" s="1">
        <f>Table1[[#This Row],[Earned Basic Salary]]*20%</f>
        <v>7141.6615384615379</v>
      </c>
      <c r="R922" s="1">
        <f>Table1[[#This Row],[Earned Basic Salary]]*10%</f>
        <v>3570.830769230769</v>
      </c>
      <c r="S922" s="1">
        <f>Table1[[#This Row],[Earned Basic Salary]]*12%</f>
        <v>4284.996923076922</v>
      </c>
      <c r="T922" s="1">
        <f>200</f>
        <v>200</v>
      </c>
      <c r="U922" s="1">
        <f>Table1[[#This Row],[PF]]+Table1[[#This Row],[Professional Tax]]</f>
        <v>4484.996923076922</v>
      </c>
      <c r="V922" s="1">
        <f>Table1[[#This Row],[Overtime Hours]]*200</f>
        <v>2200</v>
      </c>
      <c r="W922" s="1">
        <f>Table1[[#This Row],[Earned Basic Salary]]+Table1[[#This Row],[HRA]]+Table1[[#This Row],[DA]]+Table1[[#This Row],[Overtime Pay]]</f>
        <v>48620.799999999996</v>
      </c>
      <c r="X922" s="1">
        <f>Table1[[#This Row],[Gross Salary]]-Table1[[#This Row],[Total Deduction]]</f>
        <v>44135.803076923075</v>
      </c>
      <c r="Y922" t="s">
        <v>37</v>
      </c>
      <c r="Z922" t="s">
        <v>95</v>
      </c>
      <c r="AA922" t="s">
        <v>3796</v>
      </c>
      <c r="AB922" t="s">
        <v>3797</v>
      </c>
    </row>
    <row r="923" spans="1:28" x14ac:dyDescent="0.3">
      <c r="A923" t="s">
        <v>3798</v>
      </c>
      <c r="B923" t="s">
        <v>844</v>
      </c>
      <c r="C923">
        <v>38</v>
      </c>
      <c r="D923" t="s">
        <v>61</v>
      </c>
      <c r="E923" t="s">
        <v>54</v>
      </c>
      <c r="F923" t="s">
        <v>69</v>
      </c>
      <c r="G923" t="s">
        <v>1531</v>
      </c>
      <c r="H923" t="s">
        <v>35</v>
      </c>
      <c r="I923" t="s">
        <v>36</v>
      </c>
      <c r="J923">
        <v>26</v>
      </c>
      <c r="K923">
        <v>26</v>
      </c>
      <c r="L923">
        <f t="shared" si="42"/>
        <v>0</v>
      </c>
      <c r="M923">
        <v>19</v>
      </c>
      <c r="N923">
        <v>78984</v>
      </c>
      <c r="O923" s="1">
        <f t="shared" si="43"/>
        <v>3037.8461538461538</v>
      </c>
      <c r="P923" s="1">
        <f t="shared" si="44"/>
        <v>78984</v>
      </c>
      <c r="Q923" s="1">
        <f>Table1[[#This Row],[Earned Basic Salary]]*20%</f>
        <v>15796.800000000001</v>
      </c>
      <c r="R923" s="1">
        <f>Table1[[#This Row],[Earned Basic Salary]]*10%</f>
        <v>7898.4000000000005</v>
      </c>
      <c r="S923" s="1">
        <f>Table1[[#This Row],[Earned Basic Salary]]*12%</f>
        <v>9478.08</v>
      </c>
      <c r="T923" s="1">
        <f>200</f>
        <v>200</v>
      </c>
      <c r="U923" s="1">
        <f>Table1[[#This Row],[PF]]+Table1[[#This Row],[Professional Tax]]</f>
        <v>9678.08</v>
      </c>
      <c r="V923" s="1">
        <f>Table1[[#This Row],[Overtime Hours]]*200</f>
        <v>3800</v>
      </c>
      <c r="W923" s="1">
        <f>Table1[[#This Row],[Earned Basic Salary]]+Table1[[#This Row],[HRA]]+Table1[[#This Row],[DA]]+Table1[[#This Row],[Overtime Pay]]</f>
        <v>106479.2</v>
      </c>
      <c r="X923" s="1">
        <f>Table1[[#This Row],[Gross Salary]]-Table1[[#This Row],[Total Deduction]]</f>
        <v>96801.12</v>
      </c>
      <c r="Y923" t="s">
        <v>37</v>
      </c>
      <c r="Z923" t="s">
        <v>38</v>
      </c>
      <c r="AA923" t="s">
        <v>3799</v>
      </c>
      <c r="AB923" t="s">
        <v>3800</v>
      </c>
    </row>
    <row r="924" spans="1:28" x14ac:dyDescent="0.3">
      <c r="A924" t="s">
        <v>3801</v>
      </c>
      <c r="B924" t="s">
        <v>1329</v>
      </c>
      <c r="C924">
        <v>49</v>
      </c>
      <c r="D924" t="s">
        <v>75</v>
      </c>
      <c r="E924" t="s">
        <v>32</v>
      </c>
      <c r="F924" t="s">
        <v>83</v>
      </c>
      <c r="G924" t="s">
        <v>3802</v>
      </c>
      <c r="H924" t="s">
        <v>35</v>
      </c>
      <c r="I924" t="s">
        <v>36</v>
      </c>
      <c r="J924">
        <v>26</v>
      </c>
      <c r="K924">
        <v>24</v>
      </c>
      <c r="L924">
        <f t="shared" si="42"/>
        <v>2</v>
      </c>
      <c r="M924">
        <v>4</v>
      </c>
      <c r="N924">
        <v>46541</v>
      </c>
      <c r="O924" s="1">
        <f t="shared" si="43"/>
        <v>1790.0384615384614</v>
      </c>
      <c r="P924" s="1">
        <f t="shared" si="44"/>
        <v>42960.923076923078</v>
      </c>
      <c r="Q924" s="1">
        <f>Table1[[#This Row],[Earned Basic Salary]]*20%</f>
        <v>8592.1846153846163</v>
      </c>
      <c r="R924" s="1">
        <f>Table1[[#This Row],[Earned Basic Salary]]*10%</f>
        <v>4296.0923076923082</v>
      </c>
      <c r="S924" s="1">
        <f>Table1[[#This Row],[Earned Basic Salary]]*12%</f>
        <v>5155.3107692307694</v>
      </c>
      <c r="T924" s="1">
        <f>200</f>
        <v>200</v>
      </c>
      <c r="U924" s="1">
        <f>Table1[[#This Row],[PF]]+Table1[[#This Row],[Professional Tax]]</f>
        <v>5355.3107692307694</v>
      </c>
      <c r="V924" s="1">
        <f>Table1[[#This Row],[Overtime Hours]]*200</f>
        <v>800</v>
      </c>
      <c r="W924" s="1">
        <f>Table1[[#This Row],[Earned Basic Salary]]+Table1[[#This Row],[HRA]]+Table1[[#This Row],[DA]]+Table1[[#This Row],[Overtime Pay]]</f>
        <v>56649.2</v>
      </c>
      <c r="X924" s="1">
        <f>Table1[[#This Row],[Gross Salary]]-Table1[[#This Row],[Total Deduction]]</f>
        <v>51293.889230769229</v>
      </c>
      <c r="Y924" t="s">
        <v>37</v>
      </c>
      <c r="Z924" t="s">
        <v>38</v>
      </c>
      <c r="AA924" t="s">
        <v>3803</v>
      </c>
      <c r="AB924" t="s">
        <v>3804</v>
      </c>
    </row>
    <row r="925" spans="1:28" x14ac:dyDescent="0.3">
      <c r="A925" t="s">
        <v>3805</v>
      </c>
      <c r="B925" t="s">
        <v>52</v>
      </c>
      <c r="C925">
        <v>30</v>
      </c>
      <c r="D925" t="s">
        <v>61</v>
      </c>
      <c r="E925" t="s">
        <v>82</v>
      </c>
      <c r="F925" t="s">
        <v>46</v>
      </c>
      <c r="G925" t="s">
        <v>3806</v>
      </c>
      <c r="H925" t="s">
        <v>35</v>
      </c>
      <c r="I925" t="s">
        <v>36</v>
      </c>
      <c r="J925">
        <v>26</v>
      </c>
      <c r="K925">
        <v>22</v>
      </c>
      <c r="L925">
        <f t="shared" si="42"/>
        <v>4</v>
      </c>
      <c r="M925">
        <v>15</v>
      </c>
      <c r="N925">
        <v>57198</v>
      </c>
      <c r="O925" s="1">
        <f t="shared" si="43"/>
        <v>2199.9230769230771</v>
      </c>
      <c r="P925" s="1">
        <f t="shared" si="44"/>
        <v>48398.307692307695</v>
      </c>
      <c r="Q925" s="1">
        <f>Table1[[#This Row],[Earned Basic Salary]]*20%</f>
        <v>9679.6615384615397</v>
      </c>
      <c r="R925" s="1">
        <f>Table1[[#This Row],[Earned Basic Salary]]*10%</f>
        <v>4839.8307692307699</v>
      </c>
      <c r="S925" s="1">
        <f>Table1[[#This Row],[Earned Basic Salary]]*12%</f>
        <v>5807.7969230769231</v>
      </c>
      <c r="T925" s="1">
        <f>200</f>
        <v>200</v>
      </c>
      <c r="U925" s="1">
        <f>Table1[[#This Row],[PF]]+Table1[[#This Row],[Professional Tax]]</f>
        <v>6007.7969230769231</v>
      </c>
      <c r="V925" s="1">
        <f>Table1[[#This Row],[Overtime Hours]]*200</f>
        <v>3000</v>
      </c>
      <c r="W925" s="1">
        <f>Table1[[#This Row],[Earned Basic Salary]]+Table1[[#This Row],[HRA]]+Table1[[#This Row],[DA]]+Table1[[#This Row],[Overtime Pay]]</f>
        <v>65917.8</v>
      </c>
      <c r="X925" s="1">
        <f>Table1[[#This Row],[Gross Salary]]-Table1[[#This Row],[Total Deduction]]</f>
        <v>59910.00307692308</v>
      </c>
      <c r="Y925" t="s">
        <v>37</v>
      </c>
      <c r="Z925" t="s">
        <v>38</v>
      </c>
      <c r="AA925" t="s">
        <v>3807</v>
      </c>
      <c r="AB925" t="s">
        <v>3808</v>
      </c>
    </row>
    <row r="926" spans="1:28" x14ac:dyDescent="0.3">
      <c r="A926" t="s">
        <v>3809</v>
      </c>
      <c r="B926" t="s">
        <v>2551</v>
      </c>
      <c r="C926">
        <v>54</v>
      </c>
      <c r="D926" t="s">
        <v>31</v>
      </c>
      <c r="E926" t="s">
        <v>32</v>
      </c>
      <c r="F926" t="s">
        <v>55</v>
      </c>
      <c r="G926" t="s">
        <v>3810</v>
      </c>
      <c r="H926" t="s">
        <v>35</v>
      </c>
      <c r="I926" t="s">
        <v>36</v>
      </c>
      <c r="J926">
        <v>26</v>
      </c>
      <c r="K926">
        <v>22</v>
      </c>
      <c r="L926">
        <f t="shared" si="42"/>
        <v>4</v>
      </c>
      <c r="M926">
        <v>1</v>
      </c>
      <c r="N926">
        <v>50573</v>
      </c>
      <c r="O926" s="1">
        <f t="shared" si="43"/>
        <v>1945.1153846153845</v>
      </c>
      <c r="P926" s="1">
        <f t="shared" si="44"/>
        <v>42792.538461538461</v>
      </c>
      <c r="Q926" s="1">
        <f>Table1[[#This Row],[Earned Basic Salary]]*20%</f>
        <v>8558.5076923076922</v>
      </c>
      <c r="R926" s="1">
        <f>Table1[[#This Row],[Earned Basic Salary]]*10%</f>
        <v>4279.2538461538461</v>
      </c>
      <c r="S926" s="1">
        <f>Table1[[#This Row],[Earned Basic Salary]]*12%</f>
        <v>5135.1046153846155</v>
      </c>
      <c r="T926" s="1">
        <f>200</f>
        <v>200</v>
      </c>
      <c r="U926" s="1">
        <f>Table1[[#This Row],[PF]]+Table1[[#This Row],[Professional Tax]]</f>
        <v>5335.1046153846155</v>
      </c>
      <c r="V926" s="1">
        <f>Table1[[#This Row],[Overtime Hours]]*200</f>
        <v>200</v>
      </c>
      <c r="W926" s="1">
        <f>Table1[[#This Row],[Earned Basic Salary]]+Table1[[#This Row],[HRA]]+Table1[[#This Row],[DA]]+Table1[[#This Row],[Overtime Pay]]</f>
        <v>55830.3</v>
      </c>
      <c r="X926" s="1">
        <f>Table1[[#This Row],[Gross Salary]]-Table1[[#This Row],[Total Deduction]]</f>
        <v>50495.195384615385</v>
      </c>
      <c r="Y926" t="s">
        <v>37</v>
      </c>
      <c r="Z926" t="s">
        <v>95</v>
      </c>
      <c r="AA926" t="s">
        <v>3811</v>
      </c>
      <c r="AB926" t="s">
        <v>3812</v>
      </c>
    </row>
    <row r="927" spans="1:28" x14ac:dyDescent="0.3">
      <c r="A927" t="s">
        <v>3813</v>
      </c>
      <c r="B927" t="s">
        <v>1233</v>
      </c>
      <c r="C927">
        <v>34</v>
      </c>
      <c r="D927" t="s">
        <v>44</v>
      </c>
      <c r="E927" t="s">
        <v>32</v>
      </c>
      <c r="F927" t="s">
        <v>69</v>
      </c>
      <c r="G927" t="s">
        <v>3814</v>
      </c>
      <c r="H927" t="s">
        <v>35</v>
      </c>
      <c r="I927" t="s">
        <v>36</v>
      </c>
      <c r="J927">
        <v>26</v>
      </c>
      <c r="K927">
        <v>23</v>
      </c>
      <c r="L927">
        <f t="shared" si="42"/>
        <v>3</v>
      </c>
      <c r="M927">
        <v>18</v>
      </c>
      <c r="N927">
        <v>69077</v>
      </c>
      <c r="O927" s="1">
        <f t="shared" si="43"/>
        <v>2656.8076923076924</v>
      </c>
      <c r="P927" s="1">
        <f t="shared" si="44"/>
        <v>61106.576923076922</v>
      </c>
      <c r="Q927" s="1">
        <f>Table1[[#This Row],[Earned Basic Salary]]*20%</f>
        <v>12221.315384615385</v>
      </c>
      <c r="R927" s="1">
        <f>Table1[[#This Row],[Earned Basic Salary]]*10%</f>
        <v>6110.6576923076927</v>
      </c>
      <c r="S927" s="1">
        <f>Table1[[#This Row],[Earned Basic Salary]]*12%</f>
        <v>7332.78923076923</v>
      </c>
      <c r="T927" s="1">
        <f>200</f>
        <v>200</v>
      </c>
      <c r="U927" s="1">
        <f>Table1[[#This Row],[PF]]+Table1[[#This Row],[Professional Tax]]</f>
        <v>7532.78923076923</v>
      </c>
      <c r="V927" s="1">
        <f>Table1[[#This Row],[Overtime Hours]]*200</f>
        <v>3600</v>
      </c>
      <c r="W927" s="1">
        <f>Table1[[#This Row],[Earned Basic Salary]]+Table1[[#This Row],[HRA]]+Table1[[#This Row],[DA]]+Table1[[#This Row],[Overtime Pay]]</f>
        <v>83038.55</v>
      </c>
      <c r="X927" s="1">
        <f>Table1[[#This Row],[Gross Salary]]-Table1[[#This Row],[Total Deduction]]</f>
        <v>75505.760769230779</v>
      </c>
      <c r="Y927" t="s">
        <v>37</v>
      </c>
      <c r="Z927" t="s">
        <v>38</v>
      </c>
      <c r="AA927" t="s">
        <v>3815</v>
      </c>
      <c r="AB927" t="s">
        <v>3816</v>
      </c>
    </row>
    <row r="928" spans="1:28" x14ac:dyDescent="0.3">
      <c r="A928" t="s">
        <v>3817</v>
      </c>
      <c r="B928" t="s">
        <v>153</v>
      </c>
      <c r="C928">
        <v>48</v>
      </c>
      <c r="D928" t="s">
        <v>53</v>
      </c>
      <c r="E928" t="s">
        <v>54</v>
      </c>
      <c r="F928" t="s">
        <v>63</v>
      </c>
      <c r="G928" t="s">
        <v>1391</v>
      </c>
      <c r="H928" t="s">
        <v>35</v>
      </c>
      <c r="I928" t="s">
        <v>36</v>
      </c>
      <c r="J928">
        <v>26</v>
      </c>
      <c r="K928">
        <v>24</v>
      </c>
      <c r="L928">
        <f t="shared" si="42"/>
        <v>2</v>
      </c>
      <c r="M928">
        <v>5</v>
      </c>
      <c r="N928">
        <v>42582</v>
      </c>
      <c r="O928" s="1">
        <f t="shared" si="43"/>
        <v>1637.7692307692307</v>
      </c>
      <c r="P928" s="1">
        <f t="shared" si="44"/>
        <v>39306.461538461539</v>
      </c>
      <c r="Q928" s="1">
        <f>Table1[[#This Row],[Earned Basic Salary]]*20%</f>
        <v>7861.292307692308</v>
      </c>
      <c r="R928" s="1">
        <f>Table1[[#This Row],[Earned Basic Salary]]*10%</f>
        <v>3930.646153846154</v>
      </c>
      <c r="S928" s="1">
        <f>Table1[[#This Row],[Earned Basic Salary]]*12%</f>
        <v>4716.7753846153846</v>
      </c>
      <c r="T928" s="1">
        <f>200</f>
        <v>200</v>
      </c>
      <c r="U928" s="1">
        <f>Table1[[#This Row],[PF]]+Table1[[#This Row],[Professional Tax]]</f>
        <v>4916.7753846153846</v>
      </c>
      <c r="V928" s="1">
        <f>Table1[[#This Row],[Overtime Hours]]*200</f>
        <v>1000</v>
      </c>
      <c r="W928" s="1">
        <f>Table1[[#This Row],[Earned Basic Salary]]+Table1[[#This Row],[HRA]]+Table1[[#This Row],[DA]]+Table1[[#This Row],[Overtime Pay]]</f>
        <v>52098.400000000001</v>
      </c>
      <c r="X928" s="1">
        <f>Table1[[#This Row],[Gross Salary]]-Table1[[#This Row],[Total Deduction]]</f>
        <v>47181.624615384615</v>
      </c>
      <c r="Y928" t="s">
        <v>37</v>
      </c>
      <c r="Z928" t="s">
        <v>95</v>
      </c>
      <c r="AA928" t="s">
        <v>3818</v>
      </c>
      <c r="AB928" t="s">
        <v>3819</v>
      </c>
    </row>
    <row r="929" spans="1:28" x14ac:dyDescent="0.3">
      <c r="A929" t="s">
        <v>3820</v>
      </c>
      <c r="B929" t="s">
        <v>797</v>
      </c>
      <c r="C929">
        <v>40</v>
      </c>
      <c r="D929" t="s">
        <v>133</v>
      </c>
      <c r="E929" t="s">
        <v>45</v>
      </c>
      <c r="F929" t="s">
        <v>89</v>
      </c>
      <c r="G929" t="s">
        <v>898</v>
      </c>
      <c r="H929" t="s">
        <v>35</v>
      </c>
      <c r="I929" t="s">
        <v>36</v>
      </c>
      <c r="J929">
        <v>26</v>
      </c>
      <c r="K929">
        <v>24</v>
      </c>
      <c r="L929">
        <f t="shared" si="42"/>
        <v>2</v>
      </c>
      <c r="M929">
        <v>13</v>
      </c>
      <c r="N929">
        <v>21598</v>
      </c>
      <c r="O929" s="1">
        <f t="shared" si="43"/>
        <v>830.69230769230774</v>
      </c>
      <c r="P929" s="1">
        <f t="shared" si="44"/>
        <v>19936.615384615387</v>
      </c>
      <c r="Q929" s="1">
        <f>Table1[[#This Row],[Earned Basic Salary]]*20%</f>
        <v>3987.3230769230777</v>
      </c>
      <c r="R929" s="1">
        <f>Table1[[#This Row],[Earned Basic Salary]]*10%</f>
        <v>1993.6615384615388</v>
      </c>
      <c r="S929" s="1">
        <f>Table1[[#This Row],[Earned Basic Salary]]*12%</f>
        <v>2392.3938461538464</v>
      </c>
      <c r="T929" s="1">
        <f>200</f>
        <v>200</v>
      </c>
      <c r="U929" s="1">
        <f>Table1[[#This Row],[PF]]+Table1[[#This Row],[Professional Tax]]</f>
        <v>2592.3938461538464</v>
      </c>
      <c r="V929" s="1">
        <f>Table1[[#This Row],[Overtime Hours]]*200</f>
        <v>2600</v>
      </c>
      <c r="W929" s="1">
        <f>Table1[[#This Row],[Earned Basic Salary]]+Table1[[#This Row],[HRA]]+Table1[[#This Row],[DA]]+Table1[[#This Row],[Overtime Pay]]</f>
        <v>28517.600000000002</v>
      </c>
      <c r="X929" s="1">
        <f>Table1[[#This Row],[Gross Salary]]-Table1[[#This Row],[Total Deduction]]</f>
        <v>25925.206153846157</v>
      </c>
      <c r="Y929" t="s">
        <v>37</v>
      </c>
      <c r="Z929" t="s">
        <v>95</v>
      </c>
      <c r="AA929" t="s">
        <v>3821</v>
      </c>
      <c r="AB929" t="s">
        <v>3822</v>
      </c>
    </row>
    <row r="930" spans="1:28" x14ac:dyDescent="0.3">
      <c r="A930" t="s">
        <v>3823</v>
      </c>
      <c r="B930" t="s">
        <v>315</v>
      </c>
      <c r="C930">
        <v>25</v>
      </c>
      <c r="D930" t="s">
        <v>61</v>
      </c>
      <c r="E930" t="s">
        <v>32</v>
      </c>
      <c r="F930" t="s">
        <v>83</v>
      </c>
      <c r="G930" t="s">
        <v>3824</v>
      </c>
      <c r="H930" t="s">
        <v>35</v>
      </c>
      <c r="I930" t="s">
        <v>36</v>
      </c>
      <c r="J930">
        <v>26</v>
      </c>
      <c r="K930">
        <v>22</v>
      </c>
      <c r="L930">
        <f t="shared" si="42"/>
        <v>4</v>
      </c>
      <c r="M930">
        <v>1</v>
      </c>
      <c r="N930">
        <v>65946</v>
      </c>
      <c r="O930" s="1">
        <f t="shared" si="43"/>
        <v>2536.3846153846152</v>
      </c>
      <c r="P930" s="1">
        <f t="shared" si="44"/>
        <v>55800.461538461532</v>
      </c>
      <c r="Q930" s="1">
        <f>Table1[[#This Row],[Earned Basic Salary]]*20%</f>
        <v>11160.092307692306</v>
      </c>
      <c r="R930" s="1">
        <f>Table1[[#This Row],[Earned Basic Salary]]*10%</f>
        <v>5580.0461538461532</v>
      </c>
      <c r="S930" s="1">
        <f>Table1[[#This Row],[Earned Basic Salary]]*12%</f>
        <v>6696.0553846153834</v>
      </c>
      <c r="T930" s="1">
        <f>200</f>
        <v>200</v>
      </c>
      <c r="U930" s="1">
        <f>Table1[[#This Row],[PF]]+Table1[[#This Row],[Professional Tax]]</f>
        <v>6896.0553846153834</v>
      </c>
      <c r="V930" s="1">
        <f>Table1[[#This Row],[Overtime Hours]]*200</f>
        <v>200</v>
      </c>
      <c r="W930" s="1">
        <f>Table1[[#This Row],[Earned Basic Salary]]+Table1[[#This Row],[HRA]]+Table1[[#This Row],[DA]]+Table1[[#This Row],[Overtime Pay]]</f>
        <v>72740.599999999991</v>
      </c>
      <c r="X930" s="1">
        <f>Table1[[#This Row],[Gross Salary]]-Table1[[#This Row],[Total Deduction]]</f>
        <v>65844.544615384613</v>
      </c>
      <c r="Y930" t="s">
        <v>37</v>
      </c>
      <c r="Z930" t="s">
        <v>95</v>
      </c>
      <c r="AA930" t="s">
        <v>3825</v>
      </c>
      <c r="AB930" t="s">
        <v>3826</v>
      </c>
    </row>
    <row r="931" spans="1:28" x14ac:dyDescent="0.3">
      <c r="A931" t="s">
        <v>3827</v>
      </c>
      <c r="B931" t="s">
        <v>324</v>
      </c>
      <c r="C931">
        <v>51</v>
      </c>
      <c r="D931" t="s">
        <v>81</v>
      </c>
      <c r="E931" t="s">
        <v>121</v>
      </c>
      <c r="F931" t="s">
        <v>55</v>
      </c>
      <c r="G931" t="s">
        <v>3828</v>
      </c>
      <c r="H931" t="s">
        <v>35</v>
      </c>
      <c r="I931" t="s">
        <v>36</v>
      </c>
      <c r="J931">
        <v>26</v>
      </c>
      <c r="K931">
        <v>24</v>
      </c>
      <c r="L931">
        <f t="shared" si="42"/>
        <v>2</v>
      </c>
      <c r="M931">
        <v>17</v>
      </c>
      <c r="N931">
        <v>25287</v>
      </c>
      <c r="O931" s="1">
        <f t="shared" si="43"/>
        <v>972.57692307692309</v>
      </c>
      <c r="P931" s="1">
        <f t="shared" si="44"/>
        <v>23341.846153846156</v>
      </c>
      <c r="Q931" s="1">
        <f>Table1[[#This Row],[Earned Basic Salary]]*20%</f>
        <v>4668.3692307692318</v>
      </c>
      <c r="R931" s="1">
        <f>Table1[[#This Row],[Earned Basic Salary]]*10%</f>
        <v>2334.1846153846159</v>
      </c>
      <c r="S931" s="1">
        <f>Table1[[#This Row],[Earned Basic Salary]]*12%</f>
        <v>2801.0215384615385</v>
      </c>
      <c r="T931" s="1">
        <f>200</f>
        <v>200</v>
      </c>
      <c r="U931" s="1">
        <f>Table1[[#This Row],[PF]]+Table1[[#This Row],[Professional Tax]]</f>
        <v>3001.0215384615385</v>
      </c>
      <c r="V931" s="1">
        <f>Table1[[#This Row],[Overtime Hours]]*200</f>
        <v>3400</v>
      </c>
      <c r="W931" s="1">
        <f>Table1[[#This Row],[Earned Basic Salary]]+Table1[[#This Row],[HRA]]+Table1[[#This Row],[DA]]+Table1[[#This Row],[Overtime Pay]]</f>
        <v>33744.400000000009</v>
      </c>
      <c r="X931" s="1">
        <f>Table1[[#This Row],[Gross Salary]]-Table1[[#This Row],[Total Deduction]]</f>
        <v>30743.378461538472</v>
      </c>
      <c r="Y931" t="s">
        <v>37</v>
      </c>
      <c r="Z931" t="s">
        <v>48</v>
      </c>
      <c r="AA931" t="s">
        <v>3829</v>
      </c>
      <c r="AB931" t="s">
        <v>3830</v>
      </c>
    </row>
    <row r="932" spans="1:28" x14ac:dyDescent="0.3">
      <c r="A932" t="s">
        <v>3831</v>
      </c>
      <c r="B932" t="s">
        <v>1090</v>
      </c>
      <c r="C932">
        <v>47</v>
      </c>
      <c r="D932" t="s">
        <v>81</v>
      </c>
      <c r="E932" t="s">
        <v>54</v>
      </c>
      <c r="F932" t="s">
        <v>83</v>
      </c>
      <c r="G932" t="s">
        <v>504</v>
      </c>
      <c r="H932" t="s">
        <v>35</v>
      </c>
      <c r="I932" t="s">
        <v>36</v>
      </c>
      <c r="J932">
        <v>26</v>
      </c>
      <c r="K932">
        <v>22</v>
      </c>
      <c r="L932">
        <f t="shared" si="42"/>
        <v>4</v>
      </c>
      <c r="M932">
        <v>10</v>
      </c>
      <c r="N932">
        <v>47617</v>
      </c>
      <c r="O932" s="1">
        <f t="shared" si="43"/>
        <v>1831.4230769230769</v>
      </c>
      <c r="P932" s="1">
        <f t="shared" si="44"/>
        <v>40291.307692307695</v>
      </c>
      <c r="Q932" s="1">
        <f>Table1[[#This Row],[Earned Basic Salary]]*20%</f>
        <v>8058.2615384615392</v>
      </c>
      <c r="R932" s="1">
        <f>Table1[[#This Row],[Earned Basic Salary]]*10%</f>
        <v>4029.1307692307696</v>
      </c>
      <c r="S932" s="1">
        <f>Table1[[#This Row],[Earned Basic Salary]]*12%</f>
        <v>4834.956923076923</v>
      </c>
      <c r="T932" s="1">
        <f>200</f>
        <v>200</v>
      </c>
      <c r="U932" s="1">
        <f>Table1[[#This Row],[PF]]+Table1[[#This Row],[Professional Tax]]</f>
        <v>5034.956923076923</v>
      </c>
      <c r="V932" s="1">
        <f>Table1[[#This Row],[Overtime Hours]]*200</f>
        <v>2000</v>
      </c>
      <c r="W932" s="1">
        <f>Table1[[#This Row],[Earned Basic Salary]]+Table1[[#This Row],[HRA]]+Table1[[#This Row],[DA]]+Table1[[#This Row],[Overtime Pay]]</f>
        <v>54378.700000000004</v>
      </c>
      <c r="X932" s="1">
        <f>Table1[[#This Row],[Gross Salary]]-Table1[[#This Row],[Total Deduction]]</f>
        <v>49343.743076923085</v>
      </c>
      <c r="Y932" t="s">
        <v>37</v>
      </c>
      <c r="Z932" t="s">
        <v>38</v>
      </c>
      <c r="AA932" t="s">
        <v>3832</v>
      </c>
      <c r="AB932" t="s">
        <v>3833</v>
      </c>
    </row>
    <row r="933" spans="1:28" x14ac:dyDescent="0.3">
      <c r="A933" t="s">
        <v>3834</v>
      </c>
      <c r="B933" t="s">
        <v>1729</v>
      </c>
      <c r="C933">
        <v>42</v>
      </c>
      <c r="D933" t="s">
        <v>127</v>
      </c>
      <c r="E933" t="s">
        <v>32</v>
      </c>
      <c r="F933" t="s">
        <v>33</v>
      </c>
      <c r="G933" t="s">
        <v>3333</v>
      </c>
      <c r="H933" t="s">
        <v>35</v>
      </c>
      <c r="I933" t="s">
        <v>36</v>
      </c>
      <c r="J933">
        <v>26</v>
      </c>
      <c r="K933">
        <v>23</v>
      </c>
      <c r="L933">
        <f t="shared" si="42"/>
        <v>3</v>
      </c>
      <c r="M933">
        <v>13</v>
      </c>
      <c r="N933">
        <v>58647</v>
      </c>
      <c r="O933" s="1">
        <f t="shared" si="43"/>
        <v>2255.6538461538462</v>
      </c>
      <c r="P933" s="1">
        <f t="shared" si="44"/>
        <v>51880.038461538461</v>
      </c>
      <c r="Q933" s="1">
        <f>Table1[[#This Row],[Earned Basic Salary]]*20%</f>
        <v>10376.007692307692</v>
      </c>
      <c r="R933" s="1">
        <f>Table1[[#This Row],[Earned Basic Salary]]*10%</f>
        <v>5188.0038461538461</v>
      </c>
      <c r="S933" s="1">
        <f>Table1[[#This Row],[Earned Basic Salary]]*12%</f>
        <v>6225.6046153846155</v>
      </c>
      <c r="T933" s="1">
        <f>200</f>
        <v>200</v>
      </c>
      <c r="U933" s="1">
        <f>Table1[[#This Row],[PF]]+Table1[[#This Row],[Professional Tax]]</f>
        <v>6425.6046153846155</v>
      </c>
      <c r="V933" s="1">
        <f>Table1[[#This Row],[Overtime Hours]]*200</f>
        <v>2600</v>
      </c>
      <c r="W933" s="1">
        <f>Table1[[#This Row],[Earned Basic Salary]]+Table1[[#This Row],[HRA]]+Table1[[#This Row],[DA]]+Table1[[#This Row],[Overtime Pay]]</f>
        <v>70044.05</v>
      </c>
      <c r="X933" s="1">
        <f>Table1[[#This Row],[Gross Salary]]-Table1[[#This Row],[Total Deduction]]</f>
        <v>63618.445384615385</v>
      </c>
      <c r="Y933" t="s">
        <v>37</v>
      </c>
      <c r="Z933" t="s">
        <v>106</v>
      </c>
      <c r="AA933" t="s">
        <v>3835</v>
      </c>
      <c r="AB933" t="s">
        <v>3836</v>
      </c>
    </row>
    <row r="934" spans="1:28" x14ac:dyDescent="0.3">
      <c r="A934" t="s">
        <v>3837</v>
      </c>
      <c r="B934" t="s">
        <v>1760</v>
      </c>
      <c r="C934">
        <v>51</v>
      </c>
      <c r="D934" t="s">
        <v>75</v>
      </c>
      <c r="E934" t="s">
        <v>82</v>
      </c>
      <c r="F934" t="s">
        <v>33</v>
      </c>
      <c r="G934" t="s">
        <v>3838</v>
      </c>
      <c r="H934" t="s">
        <v>35</v>
      </c>
      <c r="I934" t="s">
        <v>36</v>
      </c>
      <c r="J934">
        <v>26</v>
      </c>
      <c r="K934">
        <v>24</v>
      </c>
      <c r="L934">
        <f t="shared" si="42"/>
        <v>2</v>
      </c>
      <c r="M934">
        <v>19</v>
      </c>
      <c r="N934">
        <v>32641</v>
      </c>
      <c r="O934" s="1">
        <f t="shared" si="43"/>
        <v>1255.4230769230769</v>
      </c>
      <c r="P934" s="1">
        <f t="shared" si="44"/>
        <v>30130.153846153844</v>
      </c>
      <c r="Q934" s="1">
        <f>Table1[[#This Row],[Earned Basic Salary]]*20%</f>
        <v>6026.0307692307688</v>
      </c>
      <c r="R934" s="1">
        <f>Table1[[#This Row],[Earned Basic Salary]]*10%</f>
        <v>3013.0153846153844</v>
      </c>
      <c r="S934" s="1">
        <f>Table1[[#This Row],[Earned Basic Salary]]*12%</f>
        <v>3615.6184615384614</v>
      </c>
      <c r="T934" s="1">
        <f>200</f>
        <v>200</v>
      </c>
      <c r="U934" s="1">
        <f>Table1[[#This Row],[PF]]+Table1[[#This Row],[Professional Tax]]</f>
        <v>3815.6184615384614</v>
      </c>
      <c r="V934" s="1">
        <f>Table1[[#This Row],[Overtime Hours]]*200</f>
        <v>3800</v>
      </c>
      <c r="W934" s="1">
        <f>Table1[[#This Row],[Earned Basic Salary]]+Table1[[#This Row],[HRA]]+Table1[[#This Row],[DA]]+Table1[[#This Row],[Overtime Pay]]</f>
        <v>42969.2</v>
      </c>
      <c r="X934" s="1">
        <f>Table1[[#This Row],[Gross Salary]]-Table1[[#This Row],[Total Deduction]]</f>
        <v>39153.581538461534</v>
      </c>
      <c r="Y934" t="s">
        <v>37</v>
      </c>
      <c r="Z934" t="s">
        <v>106</v>
      </c>
      <c r="AA934" t="s">
        <v>3839</v>
      </c>
      <c r="AB934" t="s">
        <v>3840</v>
      </c>
    </row>
    <row r="935" spans="1:28" x14ac:dyDescent="0.3">
      <c r="A935" t="s">
        <v>3841</v>
      </c>
      <c r="B935" t="s">
        <v>661</v>
      </c>
      <c r="C935">
        <v>38</v>
      </c>
      <c r="D935" t="s">
        <v>61</v>
      </c>
      <c r="E935" t="s">
        <v>82</v>
      </c>
      <c r="F935" t="s">
        <v>89</v>
      </c>
      <c r="G935" t="s">
        <v>2426</v>
      </c>
      <c r="H935" t="s">
        <v>35</v>
      </c>
      <c r="I935" t="s">
        <v>36</v>
      </c>
      <c r="J935">
        <v>26</v>
      </c>
      <c r="K935">
        <v>23</v>
      </c>
      <c r="L935">
        <f t="shared" si="42"/>
        <v>3</v>
      </c>
      <c r="M935">
        <v>15</v>
      </c>
      <c r="N935">
        <v>38488</v>
      </c>
      <c r="O935" s="1">
        <f t="shared" si="43"/>
        <v>1480.3076923076924</v>
      </c>
      <c r="P935" s="1">
        <f t="shared" si="44"/>
        <v>34047.076923076922</v>
      </c>
      <c r="Q935" s="1">
        <f>Table1[[#This Row],[Earned Basic Salary]]*20%</f>
        <v>6809.4153846153849</v>
      </c>
      <c r="R935" s="1">
        <f>Table1[[#This Row],[Earned Basic Salary]]*10%</f>
        <v>3404.7076923076925</v>
      </c>
      <c r="S935" s="1">
        <f>Table1[[#This Row],[Earned Basic Salary]]*12%</f>
        <v>4085.6492307692306</v>
      </c>
      <c r="T935" s="1">
        <f>200</f>
        <v>200</v>
      </c>
      <c r="U935" s="1">
        <f>Table1[[#This Row],[PF]]+Table1[[#This Row],[Professional Tax]]</f>
        <v>4285.6492307692306</v>
      </c>
      <c r="V935" s="1">
        <f>Table1[[#This Row],[Overtime Hours]]*200</f>
        <v>3000</v>
      </c>
      <c r="W935" s="1">
        <f>Table1[[#This Row],[Earned Basic Salary]]+Table1[[#This Row],[HRA]]+Table1[[#This Row],[DA]]+Table1[[#This Row],[Overtime Pay]]</f>
        <v>47261.2</v>
      </c>
      <c r="X935" s="1">
        <f>Table1[[#This Row],[Gross Salary]]-Table1[[#This Row],[Total Deduction]]</f>
        <v>42975.550769230766</v>
      </c>
      <c r="Y935" t="s">
        <v>37</v>
      </c>
      <c r="Z935" t="s">
        <v>38</v>
      </c>
      <c r="AA935" t="s">
        <v>3842</v>
      </c>
      <c r="AB935" t="s">
        <v>3843</v>
      </c>
    </row>
    <row r="936" spans="1:28" x14ac:dyDescent="0.3">
      <c r="A936" t="s">
        <v>3844</v>
      </c>
      <c r="B936" t="s">
        <v>153</v>
      </c>
      <c r="C936">
        <v>50</v>
      </c>
      <c r="D936" t="s">
        <v>133</v>
      </c>
      <c r="E936" t="s">
        <v>82</v>
      </c>
      <c r="F936" t="s">
        <v>89</v>
      </c>
      <c r="G936" t="s">
        <v>3012</v>
      </c>
      <c r="H936" t="s">
        <v>35</v>
      </c>
      <c r="I936" t="s">
        <v>36</v>
      </c>
      <c r="J936">
        <v>26</v>
      </c>
      <c r="K936">
        <v>26</v>
      </c>
      <c r="L936">
        <f t="shared" si="42"/>
        <v>0</v>
      </c>
      <c r="M936">
        <v>13</v>
      </c>
      <c r="N936">
        <v>32731</v>
      </c>
      <c r="O936" s="1">
        <f t="shared" si="43"/>
        <v>1258.8846153846155</v>
      </c>
      <c r="P936" s="1">
        <f t="shared" si="44"/>
        <v>32731.000000000004</v>
      </c>
      <c r="Q936" s="1">
        <f>Table1[[#This Row],[Earned Basic Salary]]*20%</f>
        <v>6546.2000000000007</v>
      </c>
      <c r="R936" s="1">
        <f>Table1[[#This Row],[Earned Basic Salary]]*10%</f>
        <v>3273.1000000000004</v>
      </c>
      <c r="S936" s="1">
        <f>Table1[[#This Row],[Earned Basic Salary]]*12%</f>
        <v>3927.7200000000003</v>
      </c>
      <c r="T936" s="1">
        <f>200</f>
        <v>200</v>
      </c>
      <c r="U936" s="1">
        <f>Table1[[#This Row],[PF]]+Table1[[#This Row],[Professional Tax]]</f>
        <v>4127.72</v>
      </c>
      <c r="V936" s="1">
        <f>Table1[[#This Row],[Overtime Hours]]*200</f>
        <v>2600</v>
      </c>
      <c r="W936" s="1">
        <f>Table1[[#This Row],[Earned Basic Salary]]+Table1[[#This Row],[HRA]]+Table1[[#This Row],[DA]]+Table1[[#This Row],[Overtime Pay]]</f>
        <v>45150.3</v>
      </c>
      <c r="X936" s="1">
        <f>Table1[[#This Row],[Gross Salary]]-Table1[[#This Row],[Total Deduction]]</f>
        <v>41022.58</v>
      </c>
      <c r="Y936" t="s">
        <v>37</v>
      </c>
      <c r="Z936" t="s">
        <v>106</v>
      </c>
      <c r="AA936" t="s">
        <v>3845</v>
      </c>
      <c r="AB936" t="s">
        <v>3846</v>
      </c>
    </row>
    <row r="937" spans="1:28" x14ac:dyDescent="0.3">
      <c r="A937" t="s">
        <v>3847</v>
      </c>
      <c r="B937" t="s">
        <v>642</v>
      </c>
      <c r="C937">
        <v>35</v>
      </c>
      <c r="D937" t="s">
        <v>81</v>
      </c>
      <c r="E937" t="s">
        <v>32</v>
      </c>
      <c r="F937" t="s">
        <v>83</v>
      </c>
      <c r="G937" t="s">
        <v>3556</v>
      </c>
      <c r="H937" t="s">
        <v>35</v>
      </c>
      <c r="I937" t="s">
        <v>36</v>
      </c>
      <c r="J937">
        <v>26</v>
      </c>
      <c r="K937">
        <v>25</v>
      </c>
      <c r="L937">
        <f t="shared" si="42"/>
        <v>1</v>
      </c>
      <c r="M937">
        <v>15</v>
      </c>
      <c r="N937">
        <v>22252</v>
      </c>
      <c r="O937" s="1">
        <f t="shared" si="43"/>
        <v>855.84615384615381</v>
      </c>
      <c r="P937" s="1">
        <f t="shared" si="44"/>
        <v>21396.153846153844</v>
      </c>
      <c r="Q937" s="1">
        <f>Table1[[#This Row],[Earned Basic Salary]]*20%</f>
        <v>4279.2307692307686</v>
      </c>
      <c r="R937" s="1">
        <f>Table1[[#This Row],[Earned Basic Salary]]*10%</f>
        <v>2139.6153846153843</v>
      </c>
      <c r="S937" s="1">
        <f>Table1[[#This Row],[Earned Basic Salary]]*12%</f>
        <v>2567.538461538461</v>
      </c>
      <c r="T937" s="1">
        <f>200</f>
        <v>200</v>
      </c>
      <c r="U937" s="1">
        <f>Table1[[#This Row],[PF]]+Table1[[#This Row],[Professional Tax]]</f>
        <v>2767.538461538461</v>
      </c>
      <c r="V937" s="1">
        <f>Table1[[#This Row],[Overtime Hours]]*200</f>
        <v>3000</v>
      </c>
      <c r="W937" s="1">
        <f>Table1[[#This Row],[Earned Basic Salary]]+Table1[[#This Row],[HRA]]+Table1[[#This Row],[DA]]+Table1[[#This Row],[Overtime Pay]]</f>
        <v>30814.999999999996</v>
      </c>
      <c r="X937" s="1">
        <f>Table1[[#This Row],[Gross Salary]]-Table1[[#This Row],[Total Deduction]]</f>
        <v>28047.461538461535</v>
      </c>
      <c r="Y937" t="s">
        <v>37</v>
      </c>
      <c r="Z937" t="s">
        <v>106</v>
      </c>
      <c r="AA937" t="s">
        <v>3848</v>
      </c>
      <c r="AB937" t="s">
        <v>3849</v>
      </c>
    </row>
    <row r="938" spans="1:28" x14ac:dyDescent="0.3">
      <c r="A938" t="s">
        <v>3850</v>
      </c>
      <c r="B938" t="s">
        <v>255</v>
      </c>
      <c r="C938">
        <v>51</v>
      </c>
      <c r="D938" t="s">
        <v>53</v>
      </c>
      <c r="E938" t="s">
        <v>82</v>
      </c>
      <c r="F938" t="s">
        <v>33</v>
      </c>
      <c r="G938" t="s">
        <v>1379</v>
      </c>
      <c r="H938" t="s">
        <v>35</v>
      </c>
      <c r="I938" t="s">
        <v>36</v>
      </c>
      <c r="J938">
        <v>26</v>
      </c>
      <c r="K938">
        <v>21</v>
      </c>
      <c r="L938">
        <f t="shared" si="42"/>
        <v>5</v>
      </c>
      <c r="M938">
        <v>10</v>
      </c>
      <c r="N938">
        <v>54175</v>
      </c>
      <c r="O938" s="1">
        <f t="shared" si="43"/>
        <v>2083.6538461538462</v>
      </c>
      <c r="P938" s="1">
        <f t="shared" si="44"/>
        <v>43756.730769230773</v>
      </c>
      <c r="Q938" s="1">
        <f>Table1[[#This Row],[Earned Basic Salary]]*20%</f>
        <v>8751.3461538461543</v>
      </c>
      <c r="R938" s="1">
        <f>Table1[[#This Row],[Earned Basic Salary]]*10%</f>
        <v>4375.6730769230771</v>
      </c>
      <c r="S938" s="1">
        <f>Table1[[#This Row],[Earned Basic Salary]]*12%</f>
        <v>5250.8076923076924</v>
      </c>
      <c r="T938" s="1">
        <f>200</f>
        <v>200</v>
      </c>
      <c r="U938" s="1">
        <f>Table1[[#This Row],[PF]]+Table1[[#This Row],[Professional Tax]]</f>
        <v>5450.8076923076924</v>
      </c>
      <c r="V938" s="1">
        <f>Table1[[#This Row],[Overtime Hours]]*200</f>
        <v>2000</v>
      </c>
      <c r="W938" s="1">
        <f>Table1[[#This Row],[Earned Basic Salary]]+Table1[[#This Row],[HRA]]+Table1[[#This Row],[DA]]+Table1[[#This Row],[Overtime Pay]]</f>
        <v>58883.750000000007</v>
      </c>
      <c r="X938" s="1">
        <f>Table1[[#This Row],[Gross Salary]]-Table1[[#This Row],[Total Deduction]]</f>
        <v>53432.942307692312</v>
      </c>
      <c r="Y938" t="s">
        <v>37</v>
      </c>
      <c r="Z938" t="s">
        <v>48</v>
      </c>
      <c r="AA938" t="s">
        <v>3851</v>
      </c>
      <c r="AB938" t="s">
        <v>3852</v>
      </c>
    </row>
    <row r="939" spans="1:28" x14ac:dyDescent="0.3">
      <c r="A939" t="s">
        <v>3853</v>
      </c>
      <c r="B939" t="s">
        <v>290</v>
      </c>
      <c r="C939">
        <v>23</v>
      </c>
      <c r="D939" t="s">
        <v>75</v>
      </c>
      <c r="E939" t="s">
        <v>121</v>
      </c>
      <c r="F939" t="s">
        <v>89</v>
      </c>
      <c r="G939" t="s">
        <v>3560</v>
      </c>
      <c r="H939" t="s">
        <v>35</v>
      </c>
      <c r="I939" t="s">
        <v>36</v>
      </c>
      <c r="J939">
        <v>26</v>
      </c>
      <c r="K939">
        <v>22</v>
      </c>
      <c r="L939">
        <f t="shared" si="42"/>
        <v>4</v>
      </c>
      <c r="M939">
        <v>1</v>
      </c>
      <c r="N939">
        <v>74400</v>
      </c>
      <c r="O939" s="1">
        <f t="shared" si="43"/>
        <v>2861.5384615384614</v>
      </c>
      <c r="P939" s="1">
        <f t="shared" si="44"/>
        <v>62953.846153846149</v>
      </c>
      <c r="Q939" s="1">
        <f>Table1[[#This Row],[Earned Basic Salary]]*20%</f>
        <v>12590.76923076923</v>
      </c>
      <c r="R939" s="1">
        <f>Table1[[#This Row],[Earned Basic Salary]]*10%</f>
        <v>6295.3846153846152</v>
      </c>
      <c r="S939" s="1">
        <f>Table1[[#This Row],[Earned Basic Salary]]*12%</f>
        <v>7554.4615384615372</v>
      </c>
      <c r="T939" s="1">
        <f>200</f>
        <v>200</v>
      </c>
      <c r="U939" s="1">
        <f>Table1[[#This Row],[PF]]+Table1[[#This Row],[Professional Tax]]</f>
        <v>7754.4615384615372</v>
      </c>
      <c r="V939" s="1">
        <f>Table1[[#This Row],[Overtime Hours]]*200</f>
        <v>200</v>
      </c>
      <c r="W939" s="1">
        <f>Table1[[#This Row],[Earned Basic Salary]]+Table1[[#This Row],[HRA]]+Table1[[#This Row],[DA]]+Table1[[#This Row],[Overtime Pay]]</f>
        <v>82039.999999999985</v>
      </c>
      <c r="X939" s="1">
        <f>Table1[[#This Row],[Gross Salary]]-Table1[[#This Row],[Total Deduction]]</f>
        <v>74285.538461538454</v>
      </c>
      <c r="Y939" t="s">
        <v>37</v>
      </c>
      <c r="Z939" t="s">
        <v>48</v>
      </c>
      <c r="AA939" t="s">
        <v>3854</v>
      </c>
      <c r="AB939" t="s">
        <v>3855</v>
      </c>
    </row>
    <row r="940" spans="1:28" x14ac:dyDescent="0.3">
      <c r="A940" t="s">
        <v>3856</v>
      </c>
      <c r="B940" t="s">
        <v>1313</v>
      </c>
      <c r="C940">
        <v>49</v>
      </c>
      <c r="D940" t="s">
        <v>61</v>
      </c>
      <c r="E940" t="s">
        <v>62</v>
      </c>
      <c r="F940" t="s">
        <v>63</v>
      </c>
      <c r="G940" t="s">
        <v>3094</v>
      </c>
      <c r="H940" t="s">
        <v>35</v>
      </c>
      <c r="I940" t="s">
        <v>36</v>
      </c>
      <c r="J940">
        <v>26</v>
      </c>
      <c r="K940">
        <v>23</v>
      </c>
      <c r="L940">
        <f t="shared" si="42"/>
        <v>3</v>
      </c>
      <c r="M940">
        <v>8</v>
      </c>
      <c r="N940">
        <v>58393</v>
      </c>
      <c r="O940" s="1">
        <f t="shared" si="43"/>
        <v>2245.8846153846152</v>
      </c>
      <c r="P940" s="1">
        <f t="shared" si="44"/>
        <v>51655.346153846149</v>
      </c>
      <c r="Q940" s="1">
        <f>Table1[[#This Row],[Earned Basic Salary]]*20%</f>
        <v>10331.06923076923</v>
      </c>
      <c r="R940" s="1">
        <f>Table1[[#This Row],[Earned Basic Salary]]*10%</f>
        <v>5165.5346153846149</v>
      </c>
      <c r="S940" s="1">
        <f>Table1[[#This Row],[Earned Basic Salary]]*12%</f>
        <v>6198.6415384615375</v>
      </c>
      <c r="T940" s="1">
        <f>200</f>
        <v>200</v>
      </c>
      <c r="U940" s="1">
        <f>Table1[[#This Row],[PF]]+Table1[[#This Row],[Professional Tax]]</f>
        <v>6398.6415384615375</v>
      </c>
      <c r="V940" s="1">
        <f>Table1[[#This Row],[Overtime Hours]]*200</f>
        <v>1600</v>
      </c>
      <c r="W940" s="1">
        <f>Table1[[#This Row],[Earned Basic Salary]]+Table1[[#This Row],[HRA]]+Table1[[#This Row],[DA]]+Table1[[#This Row],[Overtime Pay]]</f>
        <v>68751.95</v>
      </c>
      <c r="X940" s="1">
        <f>Table1[[#This Row],[Gross Salary]]-Table1[[#This Row],[Total Deduction]]</f>
        <v>62353.308461538458</v>
      </c>
      <c r="Y940" t="s">
        <v>37</v>
      </c>
      <c r="Z940" t="s">
        <v>48</v>
      </c>
      <c r="AA940" t="s">
        <v>3857</v>
      </c>
      <c r="AB940" t="s">
        <v>3858</v>
      </c>
    </row>
    <row r="941" spans="1:28" x14ac:dyDescent="0.3">
      <c r="A941" t="s">
        <v>3859</v>
      </c>
      <c r="B941" t="s">
        <v>2638</v>
      </c>
      <c r="C941">
        <v>41</v>
      </c>
      <c r="D941" t="s">
        <v>81</v>
      </c>
      <c r="E941" t="s">
        <v>54</v>
      </c>
      <c r="F941" t="s">
        <v>33</v>
      </c>
      <c r="G941" t="s">
        <v>3860</v>
      </c>
      <c r="H941" t="s">
        <v>35</v>
      </c>
      <c r="I941" t="s">
        <v>36</v>
      </c>
      <c r="J941">
        <v>26</v>
      </c>
      <c r="K941">
        <v>23</v>
      </c>
      <c r="L941">
        <f t="shared" si="42"/>
        <v>3</v>
      </c>
      <c r="M941">
        <v>20</v>
      </c>
      <c r="N941">
        <v>50824</v>
      </c>
      <c r="O941" s="1">
        <f t="shared" si="43"/>
        <v>1954.7692307692307</v>
      </c>
      <c r="P941" s="1">
        <f t="shared" si="44"/>
        <v>44959.692307692305</v>
      </c>
      <c r="Q941" s="1">
        <f>Table1[[#This Row],[Earned Basic Salary]]*20%</f>
        <v>8991.9384615384606</v>
      </c>
      <c r="R941" s="1">
        <f>Table1[[#This Row],[Earned Basic Salary]]*10%</f>
        <v>4495.9692307692303</v>
      </c>
      <c r="S941" s="1">
        <f>Table1[[#This Row],[Earned Basic Salary]]*12%</f>
        <v>5395.163076923076</v>
      </c>
      <c r="T941" s="1">
        <f>200</f>
        <v>200</v>
      </c>
      <c r="U941" s="1">
        <f>Table1[[#This Row],[PF]]+Table1[[#This Row],[Professional Tax]]</f>
        <v>5595.163076923076</v>
      </c>
      <c r="V941" s="1">
        <f>Table1[[#This Row],[Overtime Hours]]*200</f>
        <v>4000</v>
      </c>
      <c r="W941" s="1">
        <f>Table1[[#This Row],[Earned Basic Salary]]+Table1[[#This Row],[HRA]]+Table1[[#This Row],[DA]]+Table1[[#This Row],[Overtime Pay]]</f>
        <v>62447.6</v>
      </c>
      <c r="X941" s="1">
        <f>Table1[[#This Row],[Gross Salary]]-Table1[[#This Row],[Total Deduction]]</f>
        <v>56852.436923076923</v>
      </c>
      <c r="Y941" t="s">
        <v>37</v>
      </c>
      <c r="Z941" t="s">
        <v>48</v>
      </c>
      <c r="AA941" t="s">
        <v>3861</v>
      </c>
      <c r="AB941" t="s">
        <v>3862</v>
      </c>
    </row>
    <row r="942" spans="1:28" x14ac:dyDescent="0.3">
      <c r="A942" t="s">
        <v>3863</v>
      </c>
      <c r="B942" t="s">
        <v>353</v>
      </c>
      <c r="C942">
        <v>52</v>
      </c>
      <c r="D942" t="s">
        <v>31</v>
      </c>
      <c r="E942" t="s">
        <v>45</v>
      </c>
      <c r="F942" t="s">
        <v>63</v>
      </c>
      <c r="G942" t="s">
        <v>397</v>
      </c>
      <c r="H942" t="s">
        <v>35</v>
      </c>
      <c r="I942" t="s">
        <v>36</v>
      </c>
      <c r="J942">
        <v>26</v>
      </c>
      <c r="K942">
        <v>23</v>
      </c>
      <c r="L942">
        <f t="shared" si="42"/>
        <v>3</v>
      </c>
      <c r="M942">
        <v>5</v>
      </c>
      <c r="N942">
        <v>54429</v>
      </c>
      <c r="O942" s="1">
        <f t="shared" si="43"/>
        <v>2093.4230769230771</v>
      </c>
      <c r="P942" s="1">
        <f t="shared" si="44"/>
        <v>48148.730769230773</v>
      </c>
      <c r="Q942" s="1">
        <f>Table1[[#This Row],[Earned Basic Salary]]*20%</f>
        <v>9629.7461538461557</v>
      </c>
      <c r="R942" s="1">
        <f>Table1[[#This Row],[Earned Basic Salary]]*10%</f>
        <v>4814.8730769230779</v>
      </c>
      <c r="S942" s="1">
        <f>Table1[[#This Row],[Earned Basic Salary]]*12%</f>
        <v>5777.8476923076923</v>
      </c>
      <c r="T942" s="1">
        <f>200</f>
        <v>200</v>
      </c>
      <c r="U942" s="1">
        <f>Table1[[#This Row],[PF]]+Table1[[#This Row],[Professional Tax]]</f>
        <v>5977.8476923076923</v>
      </c>
      <c r="V942" s="1">
        <f>Table1[[#This Row],[Overtime Hours]]*200</f>
        <v>1000</v>
      </c>
      <c r="W942" s="1">
        <f>Table1[[#This Row],[Earned Basic Salary]]+Table1[[#This Row],[HRA]]+Table1[[#This Row],[DA]]+Table1[[#This Row],[Overtime Pay]]</f>
        <v>63593.350000000006</v>
      </c>
      <c r="X942" s="1">
        <f>Table1[[#This Row],[Gross Salary]]-Table1[[#This Row],[Total Deduction]]</f>
        <v>57615.50230769231</v>
      </c>
      <c r="Y942" t="s">
        <v>37</v>
      </c>
      <c r="Z942" t="s">
        <v>95</v>
      </c>
      <c r="AA942" t="s">
        <v>3864</v>
      </c>
      <c r="AB942" t="s">
        <v>3865</v>
      </c>
    </row>
    <row r="943" spans="1:28" x14ac:dyDescent="0.3">
      <c r="A943" t="s">
        <v>3866</v>
      </c>
      <c r="B943" t="s">
        <v>522</v>
      </c>
      <c r="C943">
        <v>21</v>
      </c>
      <c r="D943" t="s">
        <v>44</v>
      </c>
      <c r="E943" t="s">
        <v>45</v>
      </c>
      <c r="F943" t="s">
        <v>89</v>
      </c>
      <c r="G943" t="s">
        <v>3867</v>
      </c>
      <c r="H943" t="s">
        <v>35</v>
      </c>
      <c r="I943" t="s">
        <v>36</v>
      </c>
      <c r="J943">
        <v>26</v>
      </c>
      <c r="K943">
        <v>24</v>
      </c>
      <c r="L943">
        <f t="shared" si="42"/>
        <v>2</v>
      </c>
      <c r="M943">
        <v>0</v>
      </c>
      <c r="N943">
        <v>21307</v>
      </c>
      <c r="O943" s="1">
        <f t="shared" si="43"/>
        <v>819.5</v>
      </c>
      <c r="P943" s="1">
        <f t="shared" si="44"/>
        <v>19668</v>
      </c>
      <c r="Q943" s="1">
        <f>Table1[[#This Row],[Earned Basic Salary]]*20%</f>
        <v>3933.6000000000004</v>
      </c>
      <c r="R943" s="1">
        <f>Table1[[#This Row],[Earned Basic Salary]]*10%</f>
        <v>1966.8000000000002</v>
      </c>
      <c r="S943" s="1">
        <f>Table1[[#This Row],[Earned Basic Salary]]*12%</f>
        <v>2360.16</v>
      </c>
      <c r="T943" s="1">
        <f>200</f>
        <v>200</v>
      </c>
      <c r="U943" s="1">
        <f>Table1[[#This Row],[PF]]+Table1[[#This Row],[Professional Tax]]</f>
        <v>2560.16</v>
      </c>
      <c r="V943" s="1">
        <f>Table1[[#This Row],[Overtime Hours]]*200</f>
        <v>0</v>
      </c>
      <c r="W943" s="1">
        <f>Table1[[#This Row],[Earned Basic Salary]]+Table1[[#This Row],[HRA]]+Table1[[#This Row],[DA]]+Table1[[#This Row],[Overtime Pay]]</f>
        <v>25568.399999999998</v>
      </c>
      <c r="X943" s="1">
        <f>Table1[[#This Row],[Gross Salary]]-Table1[[#This Row],[Total Deduction]]</f>
        <v>23008.239999999998</v>
      </c>
      <c r="Y943" t="s">
        <v>37</v>
      </c>
      <c r="Z943" t="s">
        <v>48</v>
      </c>
      <c r="AA943" t="s">
        <v>3868</v>
      </c>
      <c r="AB943" t="s">
        <v>3869</v>
      </c>
    </row>
    <row r="944" spans="1:28" x14ac:dyDescent="0.3">
      <c r="A944" t="s">
        <v>3870</v>
      </c>
      <c r="B944" t="s">
        <v>830</v>
      </c>
      <c r="C944">
        <v>43</v>
      </c>
      <c r="D944" t="s">
        <v>133</v>
      </c>
      <c r="E944" t="s">
        <v>54</v>
      </c>
      <c r="F944" t="s">
        <v>33</v>
      </c>
      <c r="G944" t="s">
        <v>3871</v>
      </c>
      <c r="H944" t="s">
        <v>35</v>
      </c>
      <c r="I944" t="s">
        <v>36</v>
      </c>
      <c r="J944">
        <v>26</v>
      </c>
      <c r="K944">
        <v>21</v>
      </c>
      <c r="L944">
        <f t="shared" si="42"/>
        <v>5</v>
      </c>
      <c r="M944">
        <v>7</v>
      </c>
      <c r="N944">
        <v>21502</v>
      </c>
      <c r="O944" s="1">
        <f t="shared" si="43"/>
        <v>827</v>
      </c>
      <c r="P944" s="1">
        <f t="shared" si="44"/>
        <v>17367</v>
      </c>
      <c r="Q944" s="1">
        <f>Table1[[#This Row],[Earned Basic Salary]]*20%</f>
        <v>3473.4</v>
      </c>
      <c r="R944" s="1">
        <f>Table1[[#This Row],[Earned Basic Salary]]*10%</f>
        <v>1736.7</v>
      </c>
      <c r="S944" s="1">
        <f>Table1[[#This Row],[Earned Basic Salary]]*12%</f>
        <v>2084.04</v>
      </c>
      <c r="T944" s="1">
        <f>200</f>
        <v>200</v>
      </c>
      <c r="U944" s="1">
        <f>Table1[[#This Row],[PF]]+Table1[[#This Row],[Professional Tax]]</f>
        <v>2284.04</v>
      </c>
      <c r="V944" s="1">
        <f>Table1[[#This Row],[Overtime Hours]]*200</f>
        <v>1400</v>
      </c>
      <c r="W944" s="1">
        <f>Table1[[#This Row],[Earned Basic Salary]]+Table1[[#This Row],[HRA]]+Table1[[#This Row],[DA]]+Table1[[#This Row],[Overtime Pay]]</f>
        <v>23977.100000000002</v>
      </c>
      <c r="X944" s="1">
        <f>Table1[[#This Row],[Gross Salary]]-Table1[[#This Row],[Total Deduction]]</f>
        <v>21693.06</v>
      </c>
      <c r="Y944" t="s">
        <v>37</v>
      </c>
      <c r="Z944" t="s">
        <v>38</v>
      </c>
      <c r="AA944" t="s">
        <v>3872</v>
      </c>
      <c r="AB944" t="s">
        <v>3873</v>
      </c>
    </row>
    <row r="945" spans="1:28" x14ac:dyDescent="0.3">
      <c r="A945" t="s">
        <v>3874</v>
      </c>
      <c r="B945" t="s">
        <v>1085</v>
      </c>
      <c r="C945">
        <v>21</v>
      </c>
      <c r="D945" t="s">
        <v>31</v>
      </c>
      <c r="E945" t="s">
        <v>82</v>
      </c>
      <c r="F945" t="s">
        <v>69</v>
      </c>
      <c r="G945" t="s">
        <v>1086</v>
      </c>
      <c r="H945" t="s">
        <v>35</v>
      </c>
      <c r="I945" t="s">
        <v>36</v>
      </c>
      <c r="J945">
        <v>26</v>
      </c>
      <c r="K945">
        <v>24</v>
      </c>
      <c r="L945">
        <f t="shared" si="42"/>
        <v>2</v>
      </c>
      <c r="M945">
        <v>10</v>
      </c>
      <c r="N945">
        <v>19401</v>
      </c>
      <c r="O945" s="1">
        <f t="shared" si="43"/>
        <v>746.19230769230774</v>
      </c>
      <c r="P945" s="1">
        <f t="shared" si="44"/>
        <v>17908.615384615387</v>
      </c>
      <c r="Q945" s="1">
        <f>Table1[[#This Row],[Earned Basic Salary]]*20%</f>
        <v>3581.7230769230773</v>
      </c>
      <c r="R945" s="1">
        <f>Table1[[#This Row],[Earned Basic Salary]]*10%</f>
        <v>1790.8615384615387</v>
      </c>
      <c r="S945" s="1">
        <f>Table1[[#This Row],[Earned Basic Salary]]*12%</f>
        <v>2149.0338461538463</v>
      </c>
      <c r="T945" s="1">
        <f>200</f>
        <v>200</v>
      </c>
      <c r="U945" s="1">
        <f>Table1[[#This Row],[PF]]+Table1[[#This Row],[Professional Tax]]</f>
        <v>2349.0338461538463</v>
      </c>
      <c r="V945" s="1">
        <f>Table1[[#This Row],[Overtime Hours]]*200</f>
        <v>2000</v>
      </c>
      <c r="W945" s="1">
        <f>Table1[[#This Row],[Earned Basic Salary]]+Table1[[#This Row],[HRA]]+Table1[[#This Row],[DA]]+Table1[[#This Row],[Overtime Pay]]</f>
        <v>25281.200000000004</v>
      </c>
      <c r="X945" s="1">
        <f>Table1[[#This Row],[Gross Salary]]-Table1[[#This Row],[Total Deduction]]</f>
        <v>22932.166153846159</v>
      </c>
      <c r="Y945" t="s">
        <v>37</v>
      </c>
      <c r="Z945" t="s">
        <v>95</v>
      </c>
      <c r="AA945" t="s">
        <v>3875</v>
      </c>
      <c r="AB945" t="s">
        <v>3876</v>
      </c>
    </row>
    <row r="946" spans="1:28" x14ac:dyDescent="0.3">
      <c r="A946" t="s">
        <v>3877</v>
      </c>
      <c r="B946" t="s">
        <v>29</v>
      </c>
      <c r="C946">
        <v>29</v>
      </c>
      <c r="D946" t="s">
        <v>61</v>
      </c>
      <c r="E946" t="s">
        <v>45</v>
      </c>
      <c r="F946" t="s">
        <v>83</v>
      </c>
      <c r="G946" t="s">
        <v>701</v>
      </c>
      <c r="H946" t="s">
        <v>35</v>
      </c>
      <c r="I946" t="s">
        <v>36</v>
      </c>
      <c r="J946">
        <v>26</v>
      </c>
      <c r="K946">
        <v>24</v>
      </c>
      <c r="L946">
        <f t="shared" si="42"/>
        <v>2</v>
      </c>
      <c r="M946">
        <v>6</v>
      </c>
      <c r="N946">
        <v>27306</v>
      </c>
      <c r="O946" s="1">
        <f t="shared" si="43"/>
        <v>1050.2307692307693</v>
      </c>
      <c r="P946" s="1">
        <f t="shared" si="44"/>
        <v>25205.538461538461</v>
      </c>
      <c r="Q946" s="1">
        <f>Table1[[#This Row],[Earned Basic Salary]]*20%</f>
        <v>5041.1076923076926</v>
      </c>
      <c r="R946" s="1">
        <f>Table1[[#This Row],[Earned Basic Salary]]*10%</f>
        <v>2520.5538461538463</v>
      </c>
      <c r="S946" s="1">
        <f>Table1[[#This Row],[Earned Basic Salary]]*12%</f>
        <v>3024.664615384615</v>
      </c>
      <c r="T946" s="1">
        <f>200</f>
        <v>200</v>
      </c>
      <c r="U946" s="1">
        <f>Table1[[#This Row],[PF]]+Table1[[#This Row],[Professional Tax]]</f>
        <v>3224.664615384615</v>
      </c>
      <c r="V946" s="1">
        <f>Table1[[#This Row],[Overtime Hours]]*200</f>
        <v>1200</v>
      </c>
      <c r="W946" s="1">
        <f>Table1[[#This Row],[Earned Basic Salary]]+Table1[[#This Row],[HRA]]+Table1[[#This Row],[DA]]+Table1[[#This Row],[Overtime Pay]]</f>
        <v>33967.199999999997</v>
      </c>
      <c r="X946" s="1">
        <f>Table1[[#This Row],[Gross Salary]]-Table1[[#This Row],[Total Deduction]]</f>
        <v>30742.535384615381</v>
      </c>
      <c r="Y946" t="s">
        <v>37</v>
      </c>
      <c r="Z946" t="s">
        <v>38</v>
      </c>
      <c r="AA946" t="s">
        <v>3878</v>
      </c>
      <c r="AB946" t="s">
        <v>3879</v>
      </c>
    </row>
    <row r="947" spans="1:28" x14ac:dyDescent="0.3">
      <c r="A947" t="s">
        <v>3880</v>
      </c>
      <c r="B947" t="s">
        <v>344</v>
      </c>
      <c r="C947">
        <v>35</v>
      </c>
      <c r="D947" t="s">
        <v>53</v>
      </c>
      <c r="E947" t="s">
        <v>32</v>
      </c>
      <c r="F947" t="s">
        <v>63</v>
      </c>
      <c r="G947" t="s">
        <v>3881</v>
      </c>
      <c r="H947" t="s">
        <v>35</v>
      </c>
      <c r="I947" t="s">
        <v>36</v>
      </c>
      <c r="J947">
        <v>26</v>
      </c>
      <c r="K947">
        <v>22</v>
      </c>
      <c r="L947">
        <f t="shared" si="42"/>
        <v>4</v>
      </c>
      <c r="M947">
        <v>0</v>
      </c>
      <c r="N947">
        <v>47335</v>
      </c>
      <c r="O947" s="1">
        <f t="shared" si="43"/>
        <v>1820.5769230769231</v>
      </c>
      <c r="P947" s="1">
        <f t="shared" si="44"/>
        <v>40052.692307692305</v>
      </c>
      <c r="Q947" s="1">
        <f>Table1[[#This Row],[Earned Basic Salary]]*20%</f>
        <v>8010.538461538461</v>
      </c>
      <c r="R947" s="1">
        <f>Table1[[#This Row],[Earned Basic Salary]]*10%</f>
        <v>4005.2692307692305</v>
      </c>
      <c r="S947" s="1">
        <f>Table1[[#This Row],[Earned Basic Salary]]*12%</f>
        <v>4806.3230769230768</v>
      </c>
      <c r="T947" s="1">
        <f>200</f>
        <v>200</v>
      </c>
      <c r="U947" s="1">
        <f>Table1[[#This Row],[PF]]+Table1[[#This Row],[Professional Tax]]</f>
        <v>5006.3230769230768</v>
      </c>
      <c r="V947" s="1">
        <f>Table1[[#This Row],[Overtime Hours]]*200</f>
        <v>0</v>
      </c>
      <c r="W947" s="1">
        <f>Table1[[#This Row],[Earned Basic Salary]]+Table1[[#This Row],[HRA]]+Table1[[#This Row],[DA]]+Table1[[#This Row],[Overtime Pay]]</f>
        <v>52068.5</v>
      </c>
      <c r="X947" s="1">
        <f>Table1[[#This Row],[Gross Salary]]-Table1[[#This Row],[Total Deduction]]</f>
        <v>47062.176923076921</v>
      </c>
      <c r="Y947" t="s">
        <v>37</v>
      </c>
      <c r="Z947" t="s">
        <v>106</v>
      </c>
      <c r="AA947" t="s">
        <v>3882</v>
      </c>
      <c r="AB947" t="s">
        <v>3883</v>
      </c>
    </row>
    <row r="948" spans="1:28" x14ac:dyDescent="0.3">
      <c r="A948" t="s">
        <v>3884</v>
      </c>
      <c r="B948" t="s">
        <v>1403</v>
      </c>
      <c r="C948">
        <v>31</v>
      </c>
      <c r="D948" t="s">
        <v>44</v>
      </c>
      <c r="E948" t="s">
        <v>54</v>
      </c>
      <c r="F948" t="s">
        <v>83</v>
      </c>
      <c r="G948" t="s">
        <v>3885</v>
      </c>
      <c r="H948" t="s">
        <v>35</v>
      </c>
      <c r="I948" t="s">
        <v>36</v>
      </c>
      <c r="J948">
        <v>26</v>
      </c>
      <c r="K948">
        <v>24</v>
      </c>
      <c r="L948">
        <f t="shared" si="42"/>
        <v>2</v>
      </c>
      <c r="M948">
        <v>16</v>
      </c>
      <c r="N948">
        <v>54524</v>
      </c>
      <c r="O948" s="1">
        <f t="shared" si="43"/>
        <v>2097.0769230769229</v>
      </c>
      <c r="P948" s="1">
        <f t="shared" si="44"/>
        <v>50329.846153846149</v>
      </c>
      <c r="Q948" s="1">
        <f>Table1[[#This Row],[Earned Basic Salary]]*20%</f>
        <v>10065.969230769231</v>
      </c>
      <c r="R948" s="1">
        <f>Table1[[#This Row],[Earned Basic Salary]]*10%</f>
        <v>5032.9846153846156</v>
      </c>
      <c r="S948" s="1">
        <f>Table1[[#This Row],[Earned Basic Salary]]*12%</f>
        <v>6039.581538461538</v>
      </c>
      <c r="T948" s="1">
        <f>200</f>
        <v>200</v>
      </c>
      <c r="U948" s="1">
        <f>Table1[[#This Row],[PF]]+Table1[[#This Row],[Professional Tax]]</f>
        <v>6239.581538461538</v>
      </c>
      <c r="V948" s="1">
        <f>Table1[[#This Row],[Overtime Hours]]*200</f>
        <v>3200</v>
      </c>
      <c r="W948" s="1">
        <f>Table1[[#This Row],[Earned Basic Salary]]+Table1[[#This Row],[HRA]]+Table1[[#This Row],[DA]]+Table1[[#This Row],[Overtime Pay]]</f>
        <v>68628.799999999988</v>
      </c>
      <c r="X948" s="1">
        <f>Table1[[#This Row],[Gross Salary]]-Table1[[#This Row],[Total Deduction]]</f>
        <v>62389.218461538447</v>
      </c>
      <c r="Y948" t="s">
        <v>37</v>
      </c>
      <c r="Z948" t="s">
        <v>95</v>
      </c>
      <c r="AA948" t="s">
        <v>3886</v>
      </c>
      <c r="AB948" t="s">
        <v>3887</v>
      </c>
    </row>
    <row r="949" spans="1:28" x14ac:dyDescent="0.3">
      <c r="A949" t="s">
        <v>3888</v>
      </c>
      <c r="B949" t="s">
        <v>153</v>
      </c>
      <c r="C949">
        <v>26</v>
      </c>
      <c r="D949" t="s">
        <v>53</v>
      </c>
      <c r="E949" t="s">
        <v>82</v>
      </c>
      <c r="F949" t="s">
        <v>63</v>
      </c>
      <c r="G949" t="s">
        <v>1196</v>
      </c>
      <c r="H949" t="s">
        <v>35</v>
      </c>
      <c r="I949" t="s">
        <v>36</v>
      </c>
      <c r="J949">
        <v>26</v>
      </c>
      <c r="K949">
        <v>24</v>
      </c>
      <c r="L949">
        <f t="shared" si="42"/>
        <v>2</v>
      </c>
      <c r="M949">
        <v>5</v>
      </c>
      <c r="N949">
        <v>39717</v>
      </c>
      <c r="O949" s="1">
        <f t="shared" si="43"/>
        <v>1527.5769230769231</v>
      </c>
      <c r="P949" s="1">
        <f t="shared" si="44"/>
        <v>36661.846153846156</v>
      </c>
      <c r="Q949" s="1">
        <f>Table1[[#This Row],[Earned Basic Salary]]*20%</f>
        <v>7332.3692307692318</v>
      </c>
      <c r="R949" s="1">
        <f>Table1[[#This Row],[Earned Basic Salary]]*10%</f>
        <v>3666.1846153846159</v>
      </c>
      <c r="S949" s="1">
        <f>Table1[[#This Row],[Earned Basic Salary]]*12%</f>
        <v>4399.4215384615381</v>
      </c>
      <c r="T949" s="1">
        <f>200</f>
        <v>200</v>
      </c>
      <c r="U949" s="1">
        <f>Table1[[#This Row],[PF]]+Table1[[#This Row],[Professional Tax]]</f>
        <v>4599.4215384615381</v>
      </c>
      <c r="V949" s="1">
        <f>Table1[[#This Row],[Overtime Hours]]*200</f>
        <v>1000</v>
      </c>
      <c r="W949" s="1">
        <f>Table1[[#This Row],[Earned Basic Salary]]+Table1[[#This Row],[HRA]]+Table1[[#This Row],[DA]]+Table1[[#This Row],[Overtime Pay]]</f>
        <v>48660.4</v>
      </c>
      <c r="X949" s="1">
        <f>Table1[[#This Row],[Gross Salary]]-Table1[[#This Row],[Total Deduction]]</f>
        <v>44060.978461538463</v>
      </c>
      <c r="Y949" t="s">
        <v>37</v>
      </c>
      <c r="Z949" t="s">
        <v>106</v>
      </c>
      <c r="AA949" t="s">
        <v>3889</v>
      </c>
      <c r="AB949" t="s">
        <v>3890</v>
      </c>
    </row>
    <row r="950" spans="1:28" x14ac:dyDescent="0.3">
      <c r="A950" t="s">
        <v>3891</v>
      </c>
      <c r="B950" t="s">
        <v>783</v>
      </c>
      <c r="C950">
        <v>42</v>
      </c>
      <c r="D950" t="s">
        <v>133</v>
      </c>
      <c r="E950" t="s">
        <v>54</v>
      </c>
      <c r="F950" t="s">
        <v>63</v>
      </c>
      <c r="G950" t="s">
        <v>3344</v>
      </c>
      <c r="H950" t="s">
        <v>35</v>
      </c>
      <c r="I950" t="s">
        <v>36</v>
      </c>
      <c r="J950">
        <v>26</v>
      </c>
      <c r="K950">
        <v>25</v>
      </c>
      <c r="L950">
        <f t="shared" si="42"/>
        <v>1</v>
      </c>
      <c r="M950">
        <v>5</v>
      </c>
      <c r="N950">
        <v>33876</v>
      </c>
      <c r="O950" s="1">
        <f t="shared" si="43"/>
        <v>1302.9230769230769</v>
      </c>
      <c r="P950" s="1">
        <f t="shared" si="44"/>
        <v>32573.076923076922</v>
      </c>
      <c r="Q950" s="1">
        <f>Table1[[#This Row],[Earned Basic Salary]]*20%</f>
        <v>6514.6153846153848</v>
      </c>
      <c r="R950" s="1">
        <f>Table1[[#This Row],[Earned Basic Salary]]*10%</f>
        <v>3257.3076923076924</v>
      </c>
      <c r="S950" s="1">
        <f>Table1[[#This Row],[Earned Basic Salary]]*12%</f>
        <v>3908.7692307692305</v>
      </c>
      <c r="T950" s="1">
        <f>200</f>
        <v>200</v>
      </c>
      <c r="U950" s="1">
        <f>Table1[[#This Row],[PF]]+Table1[[#This Row],[Professional Tax]]</f>
        <v>4108.7692307692305</v>
      </c>
      <c r="V950" s="1">
        <f>Table1[[#This Row],[Overtime Hours]]*200</f>
        <v>1000</v>
      </c>
      <c r="W950" s="1">
        <f>Table1[[#This Row],[Earned Basic Salary]]+Table1[[#This Row],[HRA]]+Table1[[#This Row],[DA]]+Table1[[#This Row],[Overtime Pay]]</f>
        <v>43345</v>
      </c>
      <c r="X950" s="1">
        <f>Table1[[#This Row],[Gross Salary]]-Table1[[#This Row],[Total Deduction]]</f>
        <v>39236.230769230766</v>
      </c>
      <c r="Y950" t="s">
        <v>37</v>
      </c>
      <c r="Z950" t="s">
        <v>38</v>
      </c>
      <c r="AA950" t="s">
        <v>3892</v>
      </c>
      <c r="AB950" t="s">
        <v>3893</v>
      </c>
    </row>
    <row r="951" spans="1:28" x14ac:dyDescent="0.3">
      <c r="A951" t="s">
        <v>3894</v>
      </c>
      <c r="B951" t="s">
        <v>1468</v>
      </c>
      <c r="C951">
        <v>54</v>
      </c>
      <c r="D951" t="s">
        <v>133</v>
      </c>
      <c r="E951" t="s">
        <v>32</v>
      </c>
      <c r="F951" t="s">
        <v>83</v>
      </c>
      <c r="G951" t="s">
        <v>3895</v>
      </c>
      <c r="H951" t="s">
        <v>35</v>
      </c>
      <c r="I951" t="s">
        <v>36</v>
      </c>
      <c r="J951">
        <v>26</v>
      </c>
      <c r="K951">
        <v>24</v>
      </c>
      <c r="L951">
        <f t="shared" si="42"/>
        <v>2</v>
      </c>
      <c r="M951">
        <v>12</v>
      </c>
      <c r="N951">
        <v>62697</v>
      </c>
      <c r="O951" s="1">
        <f t="shared" si="43"/>
        <v>2411.4230769230771</v>
      </c>
      <c r="P951" s="1">
        <f t="shared" si="44"/>
        <v>57874.153846153851</v>
      </c>
      <c r="Q951" s="1">
        <f>Table1[[#This Row],[Earned Basic Salary]]*20%</f>
        <v>11574.830769230772</v>
      </c>
      <c r="R951" s="1">
        <f>Table1[[#This Row],[Earned Basic Salary]]*10%</f>
        <v>5787.4153846153858</v>
      </c>
      <c r="S951" s="1">
        <f>Table1[[#This Row],[Earned Basic Salary]]*12%</f>
        <v>6944.8984615384616</v>
      </c>
      <c r="T951" s="1">
        <f>200</f>
        <v>200</v>
      </c>
      <c r="U951" s="1">
        <f>Table1[[#This Row],[PF]]+Table1[[#This Row],[Professional Tax]]</f>
        <v>7144.8984615384616</v>
      </c>
      <c r="V951" s="1">
        <f>Table1[[#This Row],[Overtime Hours]]*200</f>
        <v>2400</v>
      </c>
      <c r="W951" s="1">
        <f>Table1[[#This Row],[Earned Basic Salary]]+Table1[[#This Row],[HRA]]+Table1[[#This Row],[DA]]+Table1[[#This Row],[Overtime Pay]]</f>
        <v>77636.400000000023</v>
      </c>
      <c r="X951" s="1">
        <f>Table1[[#This Row],[Gross Salary]]-Table1[[#This Row],[Total Deduction]]</f>
        <v>70491.501538461569</v>
      </c>
      <c r="Y951" t="s">
        <v>37</v>
      </c>
      <c r="Z951" t="s">
        <v>48</v>
      </c>
      <c r="AA951" t="s">
        <v>3896</v>
      </c>
      <c r="AB951" t="s">
        <v>3897</v>
      </c>
    </row>
    <row r="952" spans="1:28" x14ac:dyDescent="0.3">
      <c r="A952" t="s">
        <v>3898</v>
      </c>
      <c r="B952" t="s">
        <v>1281</v>
      </c>
      <c r="C952">
        <v>44</v>
      </c>
      <c r="D952" t="s">
        <v>75</v>
      </c>
      <c r="E952" t="s">
        <v>32</v>
      </c>
      <c r="F952" t="s">
        <v>89</v>
      </c>
      <c r="G952" t="s">
        <v>3899</v>
      </c>
      <c r="H952" t="s">
        <v>35</v>
      </c>
      <c r="I952" t="s">
        <v>36</v>
      </c>
      <c r="J952">
        <v>26</v>
      </c>
      <c r="K952">
        <v>24</v>
      </c>
      <c r="L952">
        <f t="shared" si="42"/>
        <v>2</v>
      </c>
      <c r="M952">
        <v>6</v>
      </c>
      <c r="N952">
        <v>28269</v>
      </c>
      <c r="O952" s="1">
        <f t="shared" si="43"/>
        <v>1087.2692307692307</v>
      </c>
      <c r="P952" s="1">
        <f t="shared" si="44"/>
        <v>26094.461538461539</v>
      </c>
      <c r="Q952" s="1">
        <f>Table1[[#This Row],[Earned Basic Salary]]*20%</f>
        <v>5218.8923076923083</v>
      </c>
      <c r="R952" s="1">
        <f>Table1[[#This Row],[Earned Basic Salary]]*10%</f>
        <v>2609.4461538461542</v>
      </c>
      <c r="S952" s="1">
        <f>Table1[[#This Row],[Earned Basic Salary]]*12%</f>
        <v>3131.3353846153846</v>
      </c>
      <c r="T952" s="1">
        <f>200</f>
        <v>200</v>
      </c>
      <c r="U952" s="1">
        <f>Table1[[#This Row],[PF]]+Table1[[#This Row],[Professional Tax]]</f>
        <v>3331.3353846153846</v>
      </c>
      <c r="V952" s="1">
        <f>Table1[[#This Row],[Overtime Hours]]*200</f>
        <v>1200</v>
      </c>
      <c r="W952" s="1">
        <f>Table1[[#This Row],[Earned Basic Salary]]+Table1[[#This Row],[HRA]]+Table1[[#This Row],[DA]]+Table1[[#This Row],[Overtime Pay]]</f>
        <v>35122.800000000003</v>
      </c>
      <c r="X952" s="1">
        <f>Table1[[#This Row],[Gross Salary]]-Table1[[#This Row],[Total Deduction]]</f>
        <v>31791.464615384619</v>
      </c>
      <c r="Y952" t="s">
        <v>37</v>
      </c>
      <c r="Z952" t="s">
        <v>95</v>
      </c>
      <c r="AA952" t="s">
        <v>3900</v>
      </c>
      <c r="AB952" t="s">
        <v>3901</v>
      </c>
    </row>
    <row r="953" spans="1:28" x14ac:dyDescent="0.3">
      <c r="A953" t="s">
        <v>3902</v>
      </c>
      <c r="B953" t="s">
        <v>52</v>
      </c>
      <c r="C953">
        <v>21</v>
      </c>
      <c r="D953" t="s">
        <v>44</v>
      </c>
      <c r="E953" t="s">
        <v>32</v>
      </c>
      <c r="F953" t="s">
        <v>69</v>
      </c>
      <c r="G953" t="s">
        <v>3903</v>
      </c>
      <c r="H953" t="s">
        <v>35</v>
      </c>
      <c r="I953" t="s">
        <v>36</v>
      </c>
      <c r="J953">
        <v>26</v>
      </c>
      <c r="K953">
        <v>24</v>
      </c>
      <c r="L953">
        <f t="shared" si="42"/>
        <v>2</v>
      </c>
      <c r="M953">
        <v>8</v>
      </c>
      <c r="N953">
        <v>25696</v>
      </c>
      <c r="O953" s="1">
        <f t="shared" si="43"/>
        <v>988.30769230769226</v>
      </c>
      <c r="P953" s="1">
        <f t="shared" si="44"/>
        <v>23719.384615384613</v>
      </c>
      <c r="Q953" s="1">
        <f>Table1[[#This Row],[Earned Basic Salary]]*20%</f>
        <v>4743.876923076923</v>
      </c>
      <c r="R953" s="1">
        <f>Table1[[#This Row],[Earned Basic Salary]]*10%</f>
        <v>2371.9384615384615</v>
      </c>
      <c r="S953" s="1">
        <f>Table1[[#This Row],[Earned Basic Salary]]*12%</f>
        <v>2846.3261538461534</v>
      </c>
      <c r="T953" s="1">
        <f>200</f>
        <v>200</v>
      </c>
      <c r="U953" s="1">
        <f>Table1[[#This Row],[PF]]+Table1[[#This Row],[Professional Tax]]</f>
        <v>3046.3261538461534</v>
      </c>
      <c r="V953" s="1">
        <f>Table1[[#This Row],[Overtime Hours]]*200</f>
        <v>1600</v>
      </c>
      <c r="W953" s="1">
        <f>Table1[[#This Row],[Earned Basic Salary]]+Table1[[#This Row],[HRA]]+Table1[[#This Row],[DA]]+Table1[[#This Row],[Overtime Pay]]</f>
        <v>32435.199999999997</v>
      </c>
      <c r="X953" s="1">
        <f>Table1[[#This Row],[Gross Salary]]-Table1[[#This Row],[Total Deduction]]</f>
        <v>29388.873846153845</v>
      </c>
      <c r="Y953" t="s">
        <v>37</v>
      </c>
      <c r="Z953" t="s">
        <v>106</v>
      </c>
      <c r="AA953" t="s">
        <v>3904</v>
      </c>
      <c r="AB953" t="s">
        <v>3905</v>
      </c>
    </row>
    <row r="954" spans="1:28" x14ac:dyDescent="0.3">
      <c r="A954" t="s">
        <v>3906</v>
      </c>
      <c r="B954" t="s">
        <v>153</v>
      </c>
      <c r="C954">
        <v>51</v>
      </c>
      <c r="D954" t="s">
        <v>44</v>
      </c>
      <c r="E954" t="s">
        <v>82</v>
      </c>
      <c r="F954" t="s">
        <v>46</v>
      </c>
      <c r="G954" t="s">
        <v>3907</v>
      </c>
      <c r="H954" t="s">
        <v>35</v>
      </c>
      <c r="I954" t="s">
        <v>36</v>
      </c>
      <c r="J954">
        <v>26</v>
      </c>
      <c r="K954">
        <v>22</v>
      </c>
      <c r="L954">
        <f t="shared" si="42"/>
        <v>4</v>
      </c>
      <c r="M954">
        <v>20</v>
      </c>
      <c r="N954">
        <v>56194</v>
      </c>
      <c r="O954" s="1">
        <f t="shared" si="43"/>
        <v>2161.3076923076924</v>
      </c>
      <c r="P954" s="1">
        <f t="shared" si="44"/>
        <v>47548.769230769234</v>
      </c>
      <c r="Q954" s="1">
        <f>Table1[[#This Row],[Earned Basic Salary]]*20%</f>
        <v>9509.7538461538479</v>
      </c>
      <c r="R954" s="1">
        <f>Table1[[#This Row],[Earned Basic Salary]]*10%</f>
        <v>4754.876923076924</v>
      </c>
      <c r="S954" s="1">
        <f>Table1[[#This Row],[Earned Basic Salary]]*12%</f>
        <v>5705.8523076923075</v>
      </c>
      <c r="T954" s="1">
        <f>200</f>
        <v>200</v>
      </c>
      <c r="U954" s="1">
        <f>Table1[[#This Row],[PF]]+Table1[[#This Row],[Professional Tax]]</f>
        <v>5905.8523076923075</v>
      </c>
      <c r="V954" s="1">
        <f>Table1[[#This Row],[Overtime Hours]]*200</f>
        <v>4000</v>
      </c>
      <c r="W954" s="1">
        <f>Table1[[#This Row],[Earned Basic Salary]]+Table1[[#This Row],[HRA]]+Table1[[#This Row],[DA]]+Table1[[#This Row],[Overtime Pay]]</f>
        <v>65813.400000000009</v>
      </c>
      <c r="X954" s="1">
        <f>Table1[[#This Row],[Gross Salary]]-Table1[[#This Row],[Total Deduction]]</f>
        <v>59907.5476923077</v>
      </c>
      <c r="Y954" t="s">
        <v>37</v>
      </c>
      <c r="Z954" t="s">
        <v>95</v>
      </c>
      <c r="AA954" t="s">
        <v>3908</v>
      </c>
      <c r="AB954" t="s">
        <v>3909</v>
      </c>
    </row>
    <row r="955" spans="1:28" x14ac:dyDescent="0.3">
      <c r="A955" t="s">
        <v>3910</v>
      </c>
      <c r="B955" t="s">
        <v>367</v>
      </c>
      <c r="C955">
        <v>52</v>
      </c>
      <c r="D955" t="s">
        <v>31</v>
      </c>
      <c r="E955" t="s">
        <v>82</v>
      </c>
      <c r="F955" t="s">
        <v>83</v>
      </c>
      <c r="G955" t="s">
        <v>373</v>
      </c>
      <c r="H955" t="s">
        <v>35</v>
      </c>
      <c r="I955" t="s">
        <v>36</v>
      </c>
      <c r="J955">
        <v>26</v>
      </c>
      <c r="K955">
        <v>22</v>
      </c>
      <c r="L955">
        <f t="shared" si="42"/>
        <v>4</v>
      </c>
      <c r="M955">
        <v>4</v>
      </c>
      <c r="N955">
        <v>26702</v>
      </c>
      <c r="O955" s="1">
        <f t="shared" si="43"/>
        <v>1027</v>
      </c>
      <c r="P955" s="1">
        <f t="shared" si="44"/>
        <v>22594</v>
      </c>
      <c r="Q955" s="1">
        <f>Table1[[#This Row],[Earned Basic Salary]]*20%</f>
        <v>4518.8</v>
      </c>
      <c r="R955" s="1">
        <f>Table1[[#This Row],[Earned Basic Salary]]*10%</f>
        <v>2259.4</v>
      </c>
      <c r="S955" s="1">
        <f>Table1[[#This Row],[Earned Basic Salary]]*12%</f>
        <v>2711.2799999999997</v>
      </c>
      <c r="T955" s="1">
        <f>200</f>
        <v>200</v>
      </c>
      <c r="U955" s="1">
        <f>Table1[[#This Row],[PF]]+Table1[[#This Row],[Professional Tax]]</f>
        <v>2911.2799999999997</v>
      </c>
      <c r="V955" s="1">
        <f>Table1[[#This Row],[Overtime Hours]]*200</f>
        <v>800</v>
      </c>
      <c r="W955" s="1">
        <f>Table1[[#This Row],[Earned Basic Salary]]+Table1[[#This Row],[HRA]]+Table1[[#This Row],[DA]]+Table1[[#This Row],[Overtime Pay]]</f>
        <v>30172.2</v>
      </c>
      <c r="X955" s="1">
        <f>Table1[[#This Row],[Gross Salary]]-Table1[[#This Row],[Total Deduction]]</f>
        <v>27260.920000000002</v>
      </c>
      <c r="Y955" t="s">
        <v>37</v>
      </c>
      <c r="Z955" t="s">
        <v>95</v>
      </c>
      <c r="AA955" t="s">
        <v>3911</v>
      </c>
      <c r="AB955" t="s">
        <v>3912</v>
      </c>
    </row>
    <row r="956" spans="1:28" x14ac:dyDescent="0.3">
      <c r="A956" t="s">
        <v>3913</v>
      </c>
      <c r="B956" t="s">
        <v>353</v>
      </c>
      <c r="C956">
        <v>42</v>
      </c>
      <c r="D956" t="s">
        <v>44</v>
      </c>
      <c r="E956" t="s">
        <v>45</v>
      </c>
      <c r="F956" t="s">
        <v>83</v>
      </c>
      <c r="G956" t="s">
        <v>3914</v>
      </c>
      <c r="H956" t="s">
        <v>35</v>
      </c>
      <c r="I956" t="s">
        <v>36</v>
      </c>
      <c r="J956">
        <v>26</v>
      </c>
      <c r="K956">
        <v>22</v>
      </c>
      <c r="L956">
        <f t="shared" si="42"/>
        <v>4</v>
      </c>
      <c r="M956">
        <v>5</v>
      </c>
      <c r="N956">
        <v>69834</v>
      </c>
      <c r="O956" s="1">
        <f t="shared" si="43"/>
        <v>2685.9230769230771</v>
      </c>
      <c r="P956" s="1">
        <f t="shared" si="44"/>
        <v>59090.307692307695</v>
      </c>
      <c r="Q956" s="1">
        <f>Table1[[#This Row],[Earned Basic Salary]]*20%</f>
        <v>11818.061538461539</v>
      </c>
      <c r="R956" s="1">
        <f>Table1[[#This Row],[Earned Basic Salary]]*10%</f>
        <v>5909.0307692307697</v>
      </c>
      <c r="S956" s="1">
        <f>Table1[[#This Row],[Earned Basic Salary]]*12%</f>
        <v>7090.8369230769231</v>
      </c>
      <c r="T956" s="1">
        <f>200</f>
        <v>200</v>
      </c>
      <c r="U956" s="1">
        <f>Table1[[#This Row],[PF]]+Table1[[#This Row],[Professional Tax]]</f>
        <v>7290.8369230769231</v>
      </c>
      <c r="V956" s="1">
        <f>Table1[[#This Row],[Overtime Hours]]*200</f>
        <v>1000</v>
      </c>
      <c r="W956" s="1">
        <f>Table1[[#This Row],[Earned Basic Salary]]+Table1[[#This Row],[HRA]]+Table1[[#This Row],[DA]]+Table1[[#This Row],[Overtime Pay]]</f>
        <v>77817.400000000009</v>
      </c>
      <c r="X956" s="1">
        <f>Table1[[#This Row],[Gross Salary]]-Table1[[#This Row],[Total Deduction]]</f>
        <v>70526.563076923092</v>
      </c>
      <c r="Y956" t="s">
        <v>37</v>
      </c>
      <c r="Z956" t="s">
        <v>106</v>
      </c>
      <c r="AA956" t="s">
        <v>3915</v>
      </c>
      <c r="AB956" t="s">
        <v>3916</v>
      </c>
    </row>
    <row r="957" spans="1:28" x14ac:dyDescent="0.3">
      <c r="A957" t="s">
        <v>3917</v>
      </c>
      <c r="B957" t="s">
        <v>344</v>
      </c>
      <c r="C957">
        <v>36</v>
      </c>
      <c r="D957" t="s">
        <v>75</v>
      </c>
      <c r="E957" t="s">
        <v>54</v>
      </c>
      <c r="F957" t="s">
        <v>33</v>
      </c>
      <c r="G957" t="s">
        <v>3918</v>
      </c>
      <c r="H957" t="s">
        <v>35</v>
      </c>
      <c r="I957" t="s">
        <v>36</v>
      </c>
      <c r="J957">
        <v>26</v>
      </c>
      <c r="K957">
        <v>23</v>
      </c>
      <c r="L957">
        <f t="shared" si="42"/>
        <v>3</v>
      </c>
      <c r="M957">
        <v>4</v>
      </c>
      <c r="N957">
        <v>38396</v>
      </c>
      <c r="O957" s="1">
        <f t="shared" si="43"/>
        <v>1476.7692307692307</v>
      </c>
      <c r="P957" s="1">
        <f t="shared" si="44"/>
        <v>33965.692307692305</v>
      </c>
      <c r="Q957" s="1">
        <f>Table1[[#This Row],[Earned Basic Salary]]*20%</f>
        <v>6793.1384615384613</v>
      </c>
      <c r="R957" s="1">
        <f>Table1[[#This Row],[Earned Basic Salary]]*10%</f>
        <v>3396.5692307692307</v>
      </c>
      <c r="S957" s="1">
        <f>Table1[[#This Row],[Earned Basic Salary]]*12%</f>
        <v>4075.8830769230763</v>
      </c>
      <c r="T957" s="1">
        <f>200</f>
        <v>200</v>
      </c>
      <c r="U957" s="1">
        <f>Table1[[#This Row],[PF]]+Table1[[#This Row],[Professional Tax]]</f>
        <v>4275.8830769230763</v>
      </c>
      <c r="V957" s="1">
        <f>Table1[[#This Row],[Overtime Hours]]*200</f>
        <v>800</v>
      </c>
      <c r="W957" s="1">
        <f>Table1[[#This Row],[Earned Basic Salary]]+Table1[[#This Row],[HRA]]+Table1[[#This Row],[DA]]+Table1[[#This Row],[Overtime Pay]]</f>
        <v>44955.399999999994</v>
      </c>
      <c r="X957" s="1">
        <f>Table1[[#This Row],[Gross Salary]]-Table1[[#This Row],[Total Deduction]]</f>
        <v>40679.516923076917</v>
      </c>
      <c r="Y957" t="s">
        <v>37</v>
      </c>
      <c r="Z957" t="s">
        <v>48</v>
      </c>
      <c r="AA957" t="s">
        <v>3919</v>
      </c>
      <c r="AB957" t="s">
        <v>3920</v>
      </c>
    </row>
    <row r="958" spans="1:28" x14ac:dyDescent="0.3">
      <c r="A958" t="s">
        <v>3921</v>
      </c>
      <c r="B958" t="s">
        <v>353</v>
      </c>
      <c r="C958">
        <v>23</v>
      </c>
      <c r="D958" t="s">
        <v>31</v>
      </c>
      <c r="E958" t="s">
        <v>62</v>
      </c>
      <c r="F958" t="s">
        <v>33</v>
      </c>
      <c r="G958" t="s">
        <v>3922</v>
      </c>
      <c r="H958" t="s">
        <v>35</v>
      </c>
      <c r="I958" t="s">
        <v>36</v>
      </c>
      <c r="J958">
        <v>26</v>
      </c>
      <c r="K958">
        <v>25</v>
      </c>
      <c r="L958">
        <f t="shared" si="42"/>
        <v>1</v>
      </c>
      <c r="M958">
        <v>1</v>
      </c>
      <c r="N958">
        <v>46950</v>
      </c>
      <c r="O958" s="1">
        <f t="shared" si="43"/>
        <v>1805.7692307692307</v>
      </c>
      <c r="P958" s="1">
        <f t="shared" si="44"/>
        <v>45144.230769230766</v>
      </c>
      <c r="Q958" s="1">
        <f>Table1[[#This Row],[Earned Basic Salary]]*20%</f>
        <v>9028.8461538461543</v>
      </c>
      <c r="R958" s="1">
        <f>Table1[[#This Row],[Earned Basic Salary]]*10%</f>
        <v>4514.4230769230771</v>
      </c>
      <c r="S958" s="1">
        <f>Table1[[#This Row],[Earned Basic Salary]]*12%</f>
        <v>5417.3076923076915</v>
      </c>
      <c r="T958" s="1">
        <f>200</f>
        <v>200</v>
      </c>
      <c r="U958" s="1">
        <f>Table1[[#This Row],[PF]]+Table1[[#This Row],[Professional Tax]]</f>
        <v>5617.3076923076915</v>
      </c>
      <c r="V958" s="1">
        <f>Table1[[#This Row],[Overtime Hours]]*200</f>
        <v>200</v>
      </c>
      <c r="W958" s="1">
        <f>Table1[[#This Row],[Earned Basic Salary]]+Table1[[#This Row],[HRA]]+Table1[[#This Row],[DA]]+Table1[[#This Row],[Overtime Pay]]</f>
        <v>58887.5</v>
      </c>
      <c r="X958" s="1">
        <f>Table1[[#This Row],[Gross Salary]]-Table1[[#This Row],[Total Deduction]]</f>
        <v>53270.192307692312</v>
      </c>
      <c r="Y958" t="s">
        <v>37</v>
      </c>
      <c r="Z958" t="s">
        <v>106</v>
      </c>
      <c r="AA958" t="s">
        <v>3923</v>
      </c>
      <c r="AB958" t="s">
        <v>3924</v>
      </c>
    </row>
    <row r="959" spans="1:28" x14ac:dyDescent="0.3">
      <c r="A959" t="s">
        <v>3925</v>
      </c>
      <c r="B959" t="s">
        <v>1929</v>
      </c>
      <c r="C959">
        <v>53</v>
      </c>
      <c r="D959" t="s">
        <v>127</v>
      </c>
      <c r="E959" t="s">
        <v>121</v>
      </c>
      <c r="F959" t="s">
        <v>83</v>
      </c>
      <c r="G959" t="s">
        <v>3926</v>
      </c>
      <c r="H959" t="s">
        <v>35</v>
      </c>
      <c r="I959" t="s">
        <v>36</v>
      </c>
      <c r="J959">
        <v>26</v>
      </c>
      <c r="K959">
        <v>25</v>
      </c>
      <c r="L959">
        <f t="shared" si="42"/>
        <v>1</v>
      </c>
      <c r="M959">
        <v>19</v>
      </c>
      <c r="N959">
        <v>26566</v>
      </c>
      <c r="O959" s="1">
        <f t="shared" si="43"/>
        <v>1021.7692307692307</v>
      </c>
      <c r="P959" s="1">
        <f t="shared" si="44"/>
        <v>25544.23076923077</v>
      </c>
      <c r="Q959" s="1">
        <f>Table1[[#This Row],[Earned Basic Salary]]*20%</f>
        <v>5108.8461538461543</v>
      </c>
      <c r="R959" s="1">
        <f>Table1[[#This Row],[Earned Basic Salary]]*10%</f>
        <v>2554.4230769230771</v>
      </c>
      <c r="S959" s="1">
        <f>Table1[[#This Row],[Earned Basic Salary]]*12%</f>
        <v>3065.3076923076924</v>
      </c>
      <c r="T959" s="1">
        <f>200</f>
        <v>200</v>
      </c>
      <c r="U959" s="1">
        <f>Table1[[#This Row],[PF]]+Table1[[#This Row],[Professional Tax]]</f>
        <v>3265.3076923076924</v>
      </c>
      <c r="V959" s="1">
        <f>Table1[[#This Row],[Overtime Hours]]*200</f>
        <v>3800</v>
      </c>
      <c r="W959" s="1">
        <f>Table1[[#This Row],[Earned Basic Salary]]+Table1[[#This Row],[HRA]]+Table1[[#This Row],[DA]]+Table1[[#This Row],[Overtime Pay]]</f>
        <v>37007.5</v>
      </c>
      <c r="X959" s="1">
        <f>Table1[[#This Row],[Gross Salary]]-Table1[[#This Row],[Total Deduction]]</f>
        <v>33742.192307692305</v>
      </c>
      <c r="Y959" t="s">
        <v>37</v>
      </c>
      <c r="Z959" t="s">
        <v>95</v>
      </c>
      <c r="AA959" t="s">
        <v>3927</v>
      </c>
      <c r="AB959" t="s">
        <v>3928</v>
      </c>
    </row>
    <row r="960" spans="1:28" x14ac:dyDescent="0.3">
      <c r="A960" t="s">
        <v>3929</v>
      </c>
      <c r="B960" t="s">
        <v>138</v>
      </c>
      <c r="C960">
        <v>25</v>
      </c>
      <c r="D960" t="s">
        <v>127</v>
      </c>
      <c r="E960" t="s">
        <v>32</v>
      </c>
      <c r="F960" t="s">
        <v>83</v>
      </c>
      <c r="G960" t="s">
        <v>3930</v>
      </c>
      <c r="H960" t="s">
        <v>35</v>
      </c>
      <c r="I960" t="s">
        <v>36</v>
      </c>
      <c r="J960">
        <v>26</v>
      </c>
      <c r="K960">
        <v>24</v>
      </c>
      <c r="L960">
        <f t="shared" si="42"/>
        <v>2</v>
      </c>
      <c r="M960">
        <v>16</v>
      </c>
      <c r="N960">
        <v>36698</v>
      </c>
      <c r="O960" s="1">
        <f t="shared" si="43"/>
        <v>1411.4615384615386</v>
      </c>
      <c r="P960" s="1">
        <f t="shared" si="44"/>
        <v>33875.076923076922</v>
      </c>
      <c r="Q960" s="1">
        <f>Table1[[#This Row],[Earned Basic Salary]]*20%</f>
        <v>6775.0153846153844</v>
      </c>
      <c r="R960" s="1">
        <f>Table1[[#This Row],[Earned Basic Salary]]*10%</f>
        <v>3387.5076923076922</v>
      </c>
      <c r="S960" s="1">
        <f>Table1[[#This Row],[Earned Basic Salary]]*12%</f>
        <v>4065.0092307692303</v>
      </c>
      <c r="T960" s="1">
        <f>200</f>
        <v>200</v>
      </c>
      <c r="U960" s="1">
        <f>Table1[[#This Row],[PF]]+Table1[[#This Row],[Professional Tax]]</f>
        <v>4265.0092307692303</v>
      </c>
      <c r="V960" s="1">
        <f>Table1[[#This Row],[Overtime Hours]]*200</f>
        <v>3200</v>
      </c>
      <c r="W960" s="1">
        <f>Table1[[#This Row],[Earned Basic Salary]]+Table1[[#This Row],[HRA]]+Table1[[#This Row],[DA]]+Table1[[#This Row],[Overtime Pay]]</f>
        <v>47237.599999999999</v>
      </c>
      <c r="X960" s="1">
        <f>Table1[[#This Row],[Gross Salary]]-Table1[[#This Row],[Total Deduction]]</f>
        <v>42972.590769230766</v>
      </c>
      <c r="Y960" t="s">
        <v>37</v>
      </c>
      <c r="Z960" t="s">
        <v>106</v>
      </c>
      <c r="AA960" t="s">
        <v>3931</v>
      </c>
      <c r="AB960" t="s">
        <v>3932</v>
      </c>
    </row>
    <row r="961" spans="1:28" x14ac:dyDescent="0.3">
      <c r="A961" t="s">
        <v>3933</v>
      </c>
      <c r="B961" t="s">
        <v>566</v>
      </c>
      <c r="C961">
        <v>42</v>
      </c>
      <c r="D961" t="s">
        <v>31</v>
      </c>
      <c r="E961" t="s">
        <v>62</v>
      </c>
      <c r="F961" t="s">
        <v>55</v>
      </c>
      <c r="G961" t="s">
        <v>3885</v>
      </c>
      <c r="H961" t="s">
        <v>35</v>
      </c>
      <c r="I961" t="s">
        <v>36</v>
      </c>
      <c r="J961">
        <v>26</v>
      </c>
      <c r="K961">
        <v>25</v>
      </c>
      <c r="L961">
        <f t="shared" si="42"/>
        <v>1</v>
      </c>
      <c r="M961">
        <v>10</v>
      </c>
      <c r="N961">
        <v>75586</v>
      </c>
      <c r="O961" s="1">
        <f t="shared" si="43"/>
        <v>2907.1538461538462</v>
      </c>
      <c r="P961" s="1">
        <f t="shared" si="44"/>
        <v>72678.846153846156</v>
      </c>
      <c r="Q961" s="1">
        <f>Table1[[#This Row],[Earned Basic Salary]]*20%</f>
        <v>14535.769230769232</v>
      </c>
      <c r="R961" s="1">
        <f>Table1[[#This Row],[Earned Basic Salary]]*10%</f>
        <v>7267.8846153846162</v>
      </c>
      <c r="S961" s="1">
        <f>Table1[[#This Row],[Earned Basic Salary]]*12%</f>
        <v>8721.461538461539</v>
      </c>
      <c r="T961" s="1">
        <f>200</f>
        <v>200</v>
      </c>
      <c r="U961" s="1">
        <f>Table1[[#This Row],[PF]]+Table1[[#This Row],[Professional Tax]]</f>
        <v>8921.461538461539</v>
      </c>
      <c r="V961" s="1">
        <f>Table1[[#This Row],[Overtime Hours]]*200</f>
        <v>2000</v>
      </c>
      <c r="W961" s="1">
        <f>Table1[[#This Row],[Earned Basic Salary]]+Table1[[#This Row],[HRA]]+Table1[[#This Row],[DA]]+Table1[[#This Row],[Overtime Pay]]</f>
        <v>96482.5</v>
      </c>
      <c r="X961" s="1">
        <f>Table1[[#This Row],[Gross Salary]]-Table1[[#This Row],[Total Deduction]]</f>
        <v>87561.038461538468</v>
      </c>
      <c r="Y961" t="s">
        <v>37</v>
      </c>
      <c r="Z961" t="s">
        <v>48</v>
      </c>
      <c r="AA961" t="s">
        <v>3934</v>
      </c>
      <c r="AB961" t="s">
        <v>3935</v>
      </c>
    </row>
    <row r="962" spans="1:28" x14ac:dyDescent="0.3">
      <c r="A962" t="s">
        <v>3936</v>
      </c>
      <c r="B962" t="s">
        <v>2079</v>
      </c>
      <c r="C962">
        <v>33</v>
      </c>
      <c r="D962" t="s">
        <v>133</v>
      </c>
      <c r="E962" t="s">
        <v>45</v>
      </c>
      <c r="F962" t="s">
        <v>63</v>
      </c>
      <c r="G962" t="s">
        <v>1930</v>
      </c>
      <c r="H962" t="s">
        <v>35</v>
      </c>
      <c r="I962" t="s">
        <v>36</v>
      </c>
      <c r="J962">
        <v>26</v>
      </c>
      <c r="K962">
        <v>24</v>
      </c>
      <c r="L962">
        <f t="shared" si="42"/>
        <v>2</v>
      </c>
      <c r="M962">
        <v>11</v>
      </c>
      <c r="N962">
        <v>24072</v>
      </c>
      <c r="O962" s="1">
        <f t="shared" si="43"/>
        <v>925.84615384615381</v>
      </c>
      <c r="P962" s="1">
        <f t="shared" si="44"/>
        <v>22220.307692307691</v>
      </c>
      <c r="Q962" s="1">
        <f>Table1[[#This Row],[Earned Basic Salary]]*20%</f>
        <v>4444.0615384615385</v>
      </c>
      <c r="R962" s="1">
        <f>Table1[[#This Row],[Earned Basic Salary]]*10%</f>
        <v>2222.0307692307692</v>
      </c>
      <c r="S962" s="1">
        <f>Table1[[#This Row],[Earned Basic Salary]]*12%</f>
        <v>2666.436923076923</v>
      </c>
      <c r="T962" s="1">
        <f>200</f>
        <v>200</v>
      </c>
      <c r="U962" s="1">
        <f>Table1[[#This Row],[PF]]+Table1[[#This Row],[Professional Tax]]</f>
        <v>2866.436923076923</v>
      </c>
      <c r="V962" s="1">
        <f>Table1[[#This Row],[Overtime Hours]]*200</f>
        <v>2200</v>
      </c>
      <c r="W962" s="1">
        <f>Table1[[#This Row],[Earned Basic Salary]]+Table1[[#This Row],[HRA]]+Table1[[#This Row],[DA]]+Table1[[#This Row],[Overtime Pay]]</f>
        <v>31086.399999999998</v>
      </c>
      <c r="X962" s="1">
        <f>Table1[[#This Row],[Gross Salary]]-Table1[[#This Row],[Total Deduction]]</f>
        <v>28219.963076923075</v>
      </c>
      <c r="Y962" t="s">
        <v>37</v>
      </c>
      <c r="Z962" t="s">
        <v>48</v>
      </c>
      <c r="AA962" t="s">
        <v>3937</v>
      </c>
      <c r="AB962" t="s">
        <v>3938</v>
      </c>
    </row>
    <row r="963" spans="1:28" x14ac:dyDescent="0.3">
      <c r="A963" t="s">
        <v>3939</v>
      </c>
      <c r="B963" t="s">
        <v>221</v>
      </c>
      <c r="C963">
        <v>28</v>
      </c>
      <c r="D963" t="s">
        <v>81</v>
      </c>
      <c r="E963" t="s">
        <v>45</v>
      </c>
      <c r="F963" t="s">
        <v>33</v>
      </c>
      <c r="G963" t="s">
        <v>3940</v>
      </c>
      <c r="H963" t="s">
        <v>35</v>
      </c>
      <c r="I963" t="s">
        <v>36</v>
      </c>
      <c r="J963">
        <v>26</v>
      </c>
      <c r="K963">
        <v>24</v>
      </c>
      <c r="L963">
        <f t="shared" ref="L963:L1026" si="45">J963-K963</f>
        <v>2</v>
      </c>
      <c r="M963">
        <v>0</v>
      </c>
      <c r="N963">
        <v>71036</v>
      </c>
      <c r="O963" s="1">
        <f t="shared" ref="O963:O1026" si="46">N963/J963</f>
        <v>2732.1538461538462</v>
      </c>
      <c r="P963" s="1">
        <f t="shared" ref="P963:P1026" si="47">O963*K963</f>
        <v>65571.692307692312</v>
      </c>
      <c r="Q963" s="1">
        <f>Table1[[#This Row],[Earned Basic Salary]]*20%</f>
        <v>13114.338461538464</v>
      </c>
      <c r="R963" s="1">
        <f>Table1[[#This Row],[Earned Basic Salary]]*10%</f>
        <v>6557.1692307692319</v>
      </c>
      <c r="S963" s="1">
        <f>Table1[[#This Row],[Earned Basic Salary]]*12%</f>
        <v>7868.6030769230774</v>
      </c>
      <c r="T963" s="1">
        <f>200</f>
        <v>200</v>
      </c>
      <c r="U963" s="1">
        <f>Table1[[#This Row],[PF]]+Table1[[#This Row],[Professional Tax]]</f>
        <v>8068.6030769230774</v>
      </c>
      <c r="V963" s="1">
        <f>Table1[[#This Row],[Overtime Hours]]*200</f>
        <v>0</v>
      </c>
      <c r="W963" s="1">
        <f>Table1[[#This Row],[Earned Basic Salary]]+Table1[[#This Row],[HRA]]+Table1[[#This Row],[DA]]+Table1[[#This Row],[Overtime Pay]]</f>
        <v>85243.199999999997</v>
      </c>
      <c r="X963" s="1">
        <f>Table1[[#This Row],[Gross Salary]]-Table1[[#This Row],[Total Deduction]]</f>
        <v>77174.596923076926</v>
      </c>
      <c r="Y963" t="s">
        <v>37</v>
      </c>
      <c r="Z963" t="s">
        <v>95</v>
      </c>
      <c r="AA963" t="s">
        <v>3941</v>
      </c>
      <c r="AB963" t="s">
        <v>3942</v>
      </c>
    </row>
    <row r="964" spans="1:28" x14ac:dyDescent="0.3">
      <c r="A964" t="s">
        <v>3943</v>
      </c>
      <c r="B964" t="s">
        <v>1468</v>
      </c>
      <c r="C964">
        <v>54</v>
      </c>
      <c r="D964" t="s">
        <v>61</v>
      </c>
      <c r="E964" t="s">
        <v>54</v>
      </c>
      <c r="F964" t="s">
        <v>69</v>
      </c>
      <c r="G964" t="s">
        <v>2547</v>
      </c>
      <c r="H964" t="s">
        <v>35</v>
      </c>
      <c r="I964" t="s">
        <v>36</v>
      </c>
      <c r="J964">
        <v>26</v>
      </c>
      <c r="K964">
        <v>23</v>
      </c>
      <c r="L964">
        <f t="shared" si="45"/>
        <v>3</v>
      </c>
      <c r="M964">
        <v>4</v>
      </c>
      <c r="N964">
        <v>21086</v>
      </c>
      <c r="O964" s="1">
        <f t="shared" si="46"/>
        <v>811</v>
      </c>
      <c r="P964" s="1">
        <f t="shared" si="47"/>
        <v>18653</v>
      </c>
      <c r="Q964" s="1">
        <f>Table1[[#This Row],[Earned Basic Salary]]*20%</f>
        <v>3730.6000000000004</v>
      </c>
      <c r="R964" s="1">
        <f>Table1[[#This Row],[Earned Basic Salary]]*10%</f>
        <v>1865.3000000000002</v>
      </c>
      <c r="S964" s="1">
        <f>Table1[[#This Row],[Earned Basic Salary]]*12%</f>
        <v>2238.36</v>
      </c>
      <c r="T964" s="1">
        <f>200</f>
        <v>200</v>
      </c>
      <c r="U964" s="1">
        <f>Table1[[#This Row],[PF]]+Table1[[#This Row],[Professional Tax]]</f>
        <v>2438.36</v>
      </c>
      <c r="V964" s="1">
        <f>Table1[[#This Row],[Overtime Hours]]*200</f>
        <v>800</v>
      </c>
      <c r="W964" s="1">
        <f>Table1[[#This Row],[Earned Basic Salary]]+Table1[[#This Row],[HRA]]+Table1[[#This Row],[DA]]+Table1[[#This Row],[Overtime Pay]]</f>
        <v>25048.899999999998</v>
      </c>
      <c r="X964" s="1">
        <f>Table1[[#This Row],[Gross Salary]]-Table1[[#This Row],[Total Deduction]]</f>
        <v>22610.539999999997</v>
      </c>
      <c r="Y964" t="s">
        <v>37</v>
      </c>
      <c r="Z964" t="s">
        <v>38</v>
      </c>
      <c r="AA964" t="s">
        <v>3944</v>
      </c>
      <c r="AB964" t="s">
        <v>3945</v>
      </c>
    </row>
    <row r="965" spans="1:28" x14ac:dyDescent="0.3">
      <c r="A965" t="s">
        <v>3946</v>
      </c>
      <c r="B965" t="s">
        <v>74</v>
      </c>
      <c r="C965">
        <v>27</v>
      </c>
      <c r="D965" t="s">
        <v>44</v>
      </c>
      <c r="E965" t="s">
        <v>62</v>
      </c>
      <c r="F965" t="s">
        <v>55</v>
      </c>
      <c r="G965" t="s">
        <v>3947</v>
      </c>
      <c r="H965" t="s">
        <v>35</v>
      </c>
      <c r="I965" t="s">
        <v>36</v>
      </c>
      <c r="J965">
        <v>26</v>
      </c>
      <c r="K965">
        <v>22</v>
      </c>
      <c r="L965">
        <f t="shared" si="45"/>
        <v>4</v>
      </c>
      <c r="M965">
        <v>0</v>
      </c>
      <c r="N965">
        <v>26826</v>
      </c>
      <c r="O965" s="1">
        <f t="shared" si="46"/>
        <v>1031.7692307692307</v>
      </c>
      <c r="P965" s="1">
        <f t="shared" si="47"/>
        <v>22698.923076923074</v>
      </c>
      <c r="Q965" s="1">
        <f>Table1[[#This Row],[Earned Basic Salary]]*20%</f>
        <v>4539.7846153846149</v>
      </c>
      <c r="R965" s="1">
        <f>Table1[[#This Row],[Earned Basic Salary]]*10%</f>
        <v>2269.8923076923074</v>
      </c>
      <c r="S965" s="1">
        <f>Table1[[#This Row],[Earned Basic Salary]]*12%</f>
        <v>2723.8707692307689</v>
      </c>
      <c r="T965" s="1">
        <f>200</f>
        <v>200</v>
      </c>
      <c r="U965" s="1">
        <f>Table1[[#This Row],[PF]]+Table1[[#This Row],[Professional Tax]]</f>
        <v>2923.8707692307689</v>
      </c>
      <c r="V965" s="1">
        <f>Table1[[#This Row],[Overtime Hours]]*200</f>
        <v>0</v>
      </c>
      <c r="W965" s="1">
        <f>Table1[[#This Row],[Earned Basic Salary]]+Table1[[#This Row],[HRA]]+Table1[[#This Row],[DA]]+Table1[[#This Row],[Overtime Pay]]</f>
        <v>29508.6</v>
      </c>
      <c r="X965" s="1">
        <f>Table1[[#This Row],[Gross Salary]]-Table1[[#This Row],[Total Deduction]]</f>
        <v>26584.72923076923</v>
      </c>
      <c r="Y965" t="s">
        <v>37</v>
      </c>
      <c r="Z965" t="s">
        <v>106</v>
      </c>
      <c r="AA965" t="s">
        <v>3948</v>
      </c>
      <c r="AB965" t="s">
        <v>3949</v>
      </c>
    </row>
    <row r="966" spans="1:28" x14ac:dyDescent="0.3">
      <c r="A966" t="s">
        <v>3950</v>
      </c>
      <c r="B966" t="s">
        <v>1063</v>
      </c>
      <c r="C966">
        <v>25</v>
      </c>
      <c r="D966" t="s">
        <v>133</v>
      </c>
      <c r="E966" t="s">
        <v>82</v>
      </c>
      <c r="F966" t="s">
        <v>83</v>
      </c>
      <c r="G966" t="s">
        <v>3951</v>
      </c>
      <c r="H966" t="s">
        <v>35</v>
      </c>
      <c r="I966" t="s">
        <v>36</v>
      </c>
      <c r="J966">
        <v>26</v>
      </c>
      <c r="K966">
        <v>26</v>
      </c>
      <c r="L966">
        <f t="shared" si="45"/>
        <v>0</v>
      </c>
      <c r="M966">
        <v>6</v>
      </c>
      <c r="N966">
        <v>38318</v>
      </c>
      <c r="O966" s="1">
        <f t="shared" si="46"/>
        <v>1473.7692307692307</v>
      </c>
      <c r="P966" s="1">
        <f t="shared" si="47"/>
        <v>38318</v>
      </c>
      <c r="Q966" s="1">
        <f>Table1[[#This Row],[Earned Basic Salary]]*20%</f>
        <v>7663.6</v>
      </c>
      <c r="R966" s="1">
        <f>Table1[[#This Row],[Earned Basic Salary]]*10%</f>
        <v>3831.8</v>
      </c>
      <c r="S966" s="1">
        <f>Table1[[#This Row],[Earned Basic Salary]]*12%</f>
        <v>4598.16</v>
      </c>
      <c r="T966" s="1">
        <f>200</f>
        <v>200</v>
      </c>
      <c r="U966" s="1">
        <f>Table1[[#This Row],[PF]]+Table1[[#This Row],[Professional Tax]]</f>
        <v>4798.16</v>
      </c>
      <c r="V966" s="1">
        <f>Table1[[#This Row],[Overtime Hours]]*200</f>
        <v>1200</v>
      </c>
      <c r="W966" s="1">
        <f>Table1[[#This Row],[Earned Basic Salary]]+Table1[[#This Row],[HRA]]+Table1[[#This Row],[DA]]+Table1[[#This Row],[Overtime Pay]]</f>
        <v>51013.4</v>
      </c>
      <c r="X966" s="1">
        <f>Table1[[#This Row],[Gross Salary]]-Table1[[#This Row],[Total Deduction]]</f>
        <v>46215.240000000005</v>
      </c>
      <c r="Y966" t="s">
        <v>37</v>
      </c>
      <c r="Z966" t="s">
        <v>95</v>
      </c>
      <c r="AA966" t="s">
        <v>3952</v>
      </c>
      <c r="AB966" t="s">
        <v>3953</v>
      </c>
    </row>
    <row r="967" spans="1:28" x14ac:dyDescent="0.3">
      <c r="A967" t="s">
        <v>3954</v>
      </c>
      <c r="B967" t="s">
        <v>153</v>
      </c>
      <c r="C967">
        <v>49</v>
      </c>
      <c r="D967" t="s">
        <v>75</v>
      </c>
      <c r="E967" t="s">
        <v>62</v>
      </c>
      <c r="F967" t="s">
        <v>55</v>
      </c>
      <c r="G967" t="s">
        <v>3955</v>
      </c>
      <c r="H967" t="s">
        <v>35</v>
      </c>
      <c r="I967" t="s">
        <v>36</v>
      </c>
      <c r="J967">
        <v>26</v>
      </c>
      <c r="K967">
        <v>22</v>
      </c>
      <c r="L967">
        <f t="shared" si="45"/>
        <v>4</v>
      </c>
      <c r="M967">
        <v>5</v>
      </c>
      <c r="N967">
        <v>49353</v>
      </c>
      <c r="O967" s="1">
        <f t="shared" si="46"/>
        <v>1898.1923076923076</v>
      </c>
      <c r="P967" s="1">
        <f t="shared" si="47"/>
        <v>41760.230769230766</v>
      </c>
      <c r="Q967" s="1">
        <f>Table1[[#This Row],[Earned Basic Salary]]*20%</f>
        <v>8352.0461538461532</v>
      </c>
      <c r="R967" s="1">
        <f>Table1[[#This Row],[Earned Basic Salary]]*10%</f>
        <v>4176.0230769230766</v>
      </c>
      <c r="S967" s="1">
        <f>Table1[[#This Row],[Earned Basic Salary]]*12%</f>
        <v>5011.2276923076915</v>
      </c>
      <c r="T967" s="1">
        <f>200</f>
        <v>200</v>
      </c>
      <c r="U967" s="1">
        <f>Table1[[#This Row],[PF]]+Table1[[#This Row],[Professional Tax]]</f>
        <v>5211.2276923076915</v>
      </c>
      <c r="V967" s="1">
        <f>Table1[[#This Row],[Overtime Hours]]*200</f>
        <v>1000</v>
      </c>
      <c r="W967" s="1">
        <f>Table1[[#This Row],[Earned Basic Salary]]+Table1[[#This Row],[HRA]]+Table1[[#This Row],[DA]]+Table1[[#This Row],[Overtime Pay]]</f>
        <v>55288.299999999996</v>
      </c>
      <c r="X967" s="1">
        <f>Table1[[#This Row],[Gross Salary]]-Table1[[#This Row],[Total Deduction]]</f>
        <v>50077.072307692302</v>
      </c>
      <c r="Y967" t="s">
        <v>37</v>
      </c>
      <c r="Z967" t="s">
        <v>95</v>
      </c>
      <c r="AA967" t="s">
        <v>3956</v>
      </c>
      <c r="AB967" t="s">
        <v>3957</v>
      </c>
    </row>
    <row r="968" spans="1:28" x14ac:dyDescent="0.3">
      <c r="A968" t="s">
        <v>3958</v>
      </c>
      <c r="B968" t="s">
        <v>783</v>
      </c>
      <c r="C968">
        <v>55</v>
      </c>
      <c r="D968" t="s">
        <v>127</v>
      </c>
      <c r="E968" t="s">
        <v>62</v>
      </c>
      <c r="F968" t="s">
        <v>63</v>
      </c>
      <c r="G968" t="s">
        <v>3959</v>
      </c>
      <c r="H968" t="s">
        <v>35</v>
      </c>
      <c r="I968" t="s">
        <v>36</v>
      </c>
      <c r="J968">
        <v>26</v>
      </c>
      <c r="K968">
        <v>21</v>
      </c>
      <c r="L968">
        <f t="shared" si="45"/>
        <v>5</v>
      </c>
      <c r="M968">
        <v>4</v>
      </c>
      <c r="N968">
        <v>20164</v>
      </c>
      <c r="O968" s="1">
        <f t="shared" si="46"/>
        <v>775.53846153846155</v>
      </c>
      <c r="P968" s="1">
        <f t="shared" si="47"/>
        <v>16286.307692307693</v>
      </c>
      <c r="Q968" s="1">
        <f>Table1[[#This Row],[Earned Basic Salary]]*20%</f>
        <v>3257.2615384615387</v>
      </c>
      <c r="R968" s="1">
        <f>Table1[[#This Row],[Earned Basic Salary]]*10%</f>
        <v>1628.6307692307694</v>
      </c>
      <c r="S968" s="1">
        <f>Table1[[#This Row],[Earned Basic Salary]]*12%</f>
        <v>1954.3569230769231</v>
      </c>
      <c r="T968" s="1">
        <f>200</f>
        <v>200</v>
      </c>
      <c r="U968" s="1">
        <f>Table1[[#This Row],[PF]]+Table1[[#This Row],[Professional Tax]]</f>
        <v>2154.3569230769231</v>
      </c>
      <c r="V968" s="1">
        <f>Table1[[#This Row],[Overtime Hours]]*200</f>
        <v>800</v>
      </c>
      <c r="W968" s="1">
        <f>Table1[[#This Row],[Earned Basic Salary]]+Table1[[#This Row],[HRA]]+Table1[[#This Row],[DA]]+Table1[[#This Row],[Overtime Pay]]</f>
        <v>21972.200000000004</v>
      </c>
      <c r="X968" s="1">
        <f>Table1[[#This Row],[Gross Salary]]-Table1[[#This Row],[Total Deduction]]</f>
        <v>19817.84307692308</v>
      </c>
      <c r="Y968" t="s">
        <v>37</v>
      </c>
      <c r="Z968" t="s">
        <v>38</v>
      </c>
      <c r="AA968" t="s">
        <v>3960</v>
      </c>
      <c r="AB968" t="s">
        <v>3961</v>
      </c>
    </row>
    <row r="969" spans="1:28" x14ac:dyDescent="0.3">
      <c r="A969" t="s">
        <v>3962</v>
      </c>
      <c r="B969" t="s">
        <v>713</v>
      </c>
      <c r="C969">
        <v>37</v>
      </c>
      <c r="D969" t="s">
        <v>127</v>
      </c>
      <c r="E969" t="s">
        <v>62</v>
      </c>
      <c r="F969" t="s">
        <v>89</v>
      </c>
      <c r="G969" t="s">
        <v>3963</v>
      </c>
      <c r="H969" t="s">
        <v>35</v>
      </c>
      <c r="I969" t="s">
        <v>36</v>
      </c>
      <c r="J969">
        <v>26</v>
      </c>
      <c r="K969">
        <v>24</v>
      </c>
      <c r="L969">
        <f t="shared" si="45"/>
        <v>2</v>
      </c>
      <c r="M969">
        <v>15</v>
      </c>
      <c r="N969">
        <v>45039</v>
      </c>
      <c r="O969" s="1">
        <f t="shared" si="46"/>
        <v>1732.2692307692307</v>
      </c>
      <c r="P969" s="1">
        <f t="shared" si="47"/>
        <v>41574.461538461539</v>
      </c>
      <c r="Q969" s="1">
        <f>Table1[[#This Row],[Earned Basic Salary]]*20%</f>
        <v>8314.8923076923074</v>
      </c>
      <c r="R969" s="1">
        <f>Table1[[#This Row],[Earned Basic Salary]]*10%</f>
        <v>4157.4461538461537</v>
      </c>
      <c r="S969" s="1">
        <f>Table1[[#This Row],[Earned Basic Salary]]*12%</f>
        <v>4988.9353846153845</v>
      </c>
      <c r="T969" s="1">
        <f>200</f>
        <v>200</v>
      </c>
      <c r="U969" s="1">
        <f>Table1[[#This Row],[PF]]+Table1[[#This Row],[Professional Tax]]</f>
        <v>5188.9353846153845</v>
      </c>
      <c r="V969" s="1">
        <f>Table1[[#This Row],[Overtime Hours]]*200</f>
        <v>3000</v>
      </c>
      <c r="W969" s="1">
        <f>Table1[[#This Row],[Earned Basic Salary]]+Table1[[#This Row],[HRA]]+Table1[[#This Row],[DA]]+Table1[[#This Row],[Overtime Pay]]</f>
        <v>57046.8</v>
      </c>
      <c r="X969" s="1">
        <f>Table1[[#This Row],[Gross Salary]]-Table1[[#This Row],[Total Deduction]]</f>
        <v>51857.86461538462</v>
      </c>
      <c r="Y969" t="s">
        <v>37</v>
      </c>
      <c r="Z969" t="s">
        <v>48</v>
      </c>
      <c r="AA969" t="s">
        <v>3964</v>
      </c>
      <c r="AB969" t="s">
        <v>3965</v>
      </c>
    </row>
    <row r="970" spans="1:28" x14ac:dyDescent="0.3">
      <c r="A970" t="s">
        <v>3966</v>
      </c>
      <c r="B970" t="s">
        <v>1049</v>
      </c>
      <c r="C970">
        <v>43</v>
      </c>
      <c r="D970" t="s">
        <v>75</v>
      </c>
      <c r="E970" t="s">
        <v>82</v>
      </c>
      <c r="F970" t="s">
        <v>89</v>
      </c>
      <c r="G970" t="s">
        <v>3967</v>
      </c>
      <c r="H970" t="s">
        <v>35</v>
      </c>
      <c r="I970" t="s">
        <v>36</v>
      </c>
      <c r="J970">
        <v>26</v>
      </c>
      <c r="K970">
        <v>23</v>
      </c>
      <c r="L970">
        <f t="shared" si="45"/>
        <v>3</v>
      </c>
      <c r="M970">
        <v>12</v>
      </c>
      <c r="N970">
        <v>49674</v>
      </c>
      <c r="O970" s="1">
        <f t="shared" si="46"/>
        <v>1910.5384615384614</v>
      </c>
      <c r="P970" s="1">
        <f t="shared" si="47"/>
        <v>43942.38461538461</v>
      </c>
      <c r="Q970" s="1">
        <f>Table1[[#This Row],[Earned Basic Salary]]*20%</f>
        <v>8788.4769230769216</v>
      </c>
      <c r="R970" s="1">
        <f>Table1[[#This Row],[Earned Basic Salary]]*10%</f>
        <v>4394.2384615384608</v>
      </c>
      <c r="S970" s="1">
        <f>Table1[[#This Row],[Earned Basic Salary]]*12%</f>
        <v>5273.0861538461531</v>
      </c>
      <c r="T970" s="1">
        <f>200</f>
        <v>200</v>
      </c>
      <c r="U970" s="1">
        <f>Table1[[#This Row],[PF]]+Table1[[#This Row],[Professional Tax]]</f>
        <v>5473.0861538461531</v>
      </c>
      <c r="V970" s="1">
        <f>Table1[[#This Row],[Overtime Hours]]*200</f>
        <v>2400</v>
      </c>
      <c r="W970" s="1">
        <f>Table1[[#This Row],[Earned Basic Salary]]+Table1[[#This Row],[HRA]]+Table1[[#This Row],[DA]]+Table1[[#This Row],[Overtime Pay]]</f>
        <v>59525.099999999991</v>
      </c>
      <c r="X970" s="1">
        <f>Table1[[#This Row],[Gross Salary]]-Table1[[#This Row],[Total Deduction]]</f>
        <v>54052.013846153837</v>
      </c>
      <c r="Y970" t="s">
        <v>37</v>
      </c>
      <c r="Z970" t="s">
        <v>38</v>
      </c>
      <c r="AA970" t="s">
        <v>3968</v>
      </c>
      <c r="AB970" t="s">
        <v>3969</v>
      </c>
    </row>
    <row r="971" spans="1:28" x14ac:dyDescent="0.3">
      <c r="A971" t="s">
        <v>3970</v>
      </c>
      <c r="B971" t="s">
        <v>148</v>
      </c>
      <c r="C971">
        <v>42</v>
      </c>
      <c r="D971" t="s">
        <v>133</v>
      </c>
      <c r="E971" t="s">
        <v>82</v>
      </c>
      <c r="F971" t="s">
        <v>69</v>
      </c>
      <c r="G971" t="s">
        <v>3971</v>
      </c>
      <c r="H971" t="s">
        <v>35</v>
      </c>
      <c r="I971" t="s">
        <v>36</v>
      </c>
      <c r="J971">
        <v>26</v>
      </c>
      <c r="K971">
        <v>25</v>
      </c>
      <c r="L971">
        <f t="shared" si="45"/>
        <v>1</v>
      </c>
      <c r="M971">
        <v>12</v>
      </c>
      <c r="N971">
        <v>30553</v>
      </c>
      <c r="O971" s="1">
        <f t="shared" si="46"/>
        <v>1175.1153846153845</v>
      </c>
      <c r="P971" s="1">
        <f t="shared" si="47"/>
        <v>29377.884615384613</v>
      </c>
      <c r="Q971" s="1">
        <f>Table1[[#This Row],[Earned Basic Salary]]*20%</f>
        <v>5875.5769230769229</v>
      </c>
      <c r="R971" s="1">
        <f>Table1[[#This Row],[Earned Basic Salary]]*10%</f>
        <v>2937.7884615384614</v>
      </c>
      <c r="S971" s="1">
        <f>Table1[[#This Row],[Earned Basic Salary]]*12%</f>
        <v>3525.3461538461534</v>
      </c>
      <c r="T971" s="1">
        <f>200</f>
        <v>200</v>
      </c>
      <c r="U971" s="1">
        <f>Table1[[#This Row],[PF]]+Table1[[#This Row],[Professional Tax]]</f>
        <v>3725.3461538461534</v>
      </c>
      <c r="V971" s="1">
        <f>Table1[[#This Row],[Overtime Hours]]*200</f>
        <v>2400</v>
      </c>
      <c r="W971" s="1">
        <f>Table1[[#This Row],[Earned Basic Salary]]+Table1[[#This Row],[HRA]]+Table1[[#This Row],[DA]]+Table1[[#This Row],[Overtime Pay]]</f>
        <v>40591.25</v>
      </c>
      <c r="X971" s="1">
        <f>Table1[[#This Row],[Gross Salary]]-Table1[[#This Row],[Total Deduction]]</f>
        <v>36865.903846153844</v>
      </c>
      <c r="Y971" t="s">
        <v>37</v>
      </c>
      <c r="Z971" t="s">
        <v>38</v>
      </c>
      <c r="AA971" t="s">
        <v>3972</v>
      </c>
      <c r="AB971" t="s">
        <v>3973</v>
      </c>
    </row>
    <row r="972" spans="1:28" x14ac:dyDescent="0.3">
      <c r="A972" t="s">
        <v>3974</v>
      </c>
      <c r="B972" t="s">
        <v>2324</v>
      </c>
      <c r="C972">
        <v>26</v>
      </c>
      <c r="D972" t="s">
        <v>31</v>
      </c>
      <c r="E972" t="s">
        <v>45</v>
      </c>
      <c r="F972" t="s">
        <v>46</v>
      </c>
      <c r="G972" t="s">
        <v>3975</v>
      </c>
      <c r="H972" t="s">
        <v>35</v>
      </c>
      <c r="I972" t="s">
        <v>36</v>
      </c>
      <c r="J972">
        <v>26</v>
      </c>
      <c r="K972">
        <v>25</v>
      </c>
      <c r="L972">
        <f t="shared" si="45"/>
        <v>1</v>
      </c>
      <c r="M972">
        <v>12</v>
      </c>
      <c r="N972">
        <v>49066</v>
      </c>
      <c r="O972" s="1">
        <f t="shared" si="46"/>
        <v>1887.1538461538462</v>
      </c>
      <c r="P972" s="1">
        <f t="shared" si="47"/>
        <v>47178.846153846156</v>
      </c>
      <c r="Q972" s="1">
        <f>Table1[[#This Row],[Earned Basic Salary]]*20%</f>
        <v>9435.7692307692323</v>
      </c>
      <c r="R972" s="1">
        <f>Table1[[#This Row],[Earned Basic Salary]]*10%</f>
        <v>4717.8846153846162</v>
      </c>
      <c r="S972" s="1">
        <f>Table1[[#This Row],[Earned Basic Salary]]*12%</f>
        <v>5661.4615384615381</v>
      </c>
      <c r="T972" s="1">
        <f>200</f>
        <v>200</v>
      </c>
      <c r="U972" s="1">
        <f>Table1[[#This Row],[PF]]+Table1[[#This Row],[Professional Tax]]</f>
        <v>5861.4615384615381</v>
      </c>
      <c r="V972" s="1">
        <f>Table1[[#This Row],[Overtime Hours]]*200</f>
        <v>2400</v>
      </c>
      <c r="W972" s="1">
        <f>Table1[[#This Row],[Earned Basic Salary]]+Table1[[#This Row],[HRA]]+Table1[[#This Row],[DA]]+Table1[[#This Row],[Overtime Pay]]</f>
        <v>63732.500000000007</v>
      </c>
      <c r="X972" s="1">
        <f>Table1[[#This Row],[Gross Salary]]-Table1[[#This Row],[Total Deduction]]</f>
        <v>57871.038461538468</v>
      </c>
      <c r="Y972" t="s">
        <v>37</v>
      </c>
      <c r="Z972" t="s">
        <v>95</v>
      </c>
      <c r="AA972" t="s">
        <v>3976</v>
      </c>
      <c r="AB972" t="s">
        <v>3977</v>
      </c>
    </row>
    <row r="973" spans="1:28" x14ac:dyDescent="0.3">
      <c r="A973" t="s">
        <v>3978</v>
      </c>
      <c r="B973" t="s">
        <v>1430</v>
      </c>
      <c r="C973">
        <v>21</v>
      </c>
      <c r="D973" t="s">
        <v>127</v>
      </c>
      <c r="E973" t="s">
        <v>62</v>
      </c>
      <c r="F973" t="s">
        <v>69</v>
      </c>
      <c r="G973" t="s">
        <v>3979</v>
      </c>
      <c r="H973" t="s">
        <v>35</v>
      </c>
      <c r="I973" t="s">
        <v>36</v>
      </c>
      <c r="J973">
        <v>26</v>
      </c>
      <c r="K973">
        <v>24</v>
      </c>
      <c r="L973">
        <f t="shared" si="45"/>
        <v>2</v>
      </c>
      <c r="M973">
        <v>2</v>
      </c>
      <c r="N973">
        <v>24541</v>
      </c>
      <c r="O973" s="1">
        <f t="shared" si="46"/>
        <v>943.88461538461536</v>
      </c>
      <c r="P973" s="1">
        <f t="shared" si="47"/>
        <v>22653.23076923077</v>
      </c>
      <c r="Q973" s="1">
        <f>Table1[[#This Row],[Earned Basic Salary]]*20%</f>
        <v>4530.6461538461544</v>
      </c>
      <c r="R973" s="1">
        <f>Table1[[#This Row],[Earned Basic Salary]]*10%</f>
        <v>2265.3230769230772</v>
      </c>
      <c r="S973" s="1">
        <f>Table1[[#This Row],[Earned Basic Salary]]*12%</f>
        <v>2718.3876923076923</v>
      </c>
      <c r="T973" s="1">
        <f>200</f>
        <v>200</v>
      </c>
      <c r="U973" s="1">
        <f>Table1[[#This Row],[PF]]+Table1[[#This Row],[Professional Tax]]</f>
        <v>2918.3876923076923</v>
      </c>
      <c r="V973" s="1">
        <f>Table1[[#This Row],[Overtime Hours]]*200</f>
        <v>400</v>
      </c>
      <c r="W973" s="1">
        <f>Table1[[#This Row],[Earned Basic Salary]]+Table1[[#This Row],[HRA]]+Table1[[#This Row],[DA]]+Table1[[#This Row],[Overtime Pay]]</f>
        <v>29849.200000000001</v>
      </c>
      <c r="X973" s="1">
        <f>Table1[[#This Row],[Gross Salary]]-Table1[[#This Row],[Total Deduction]]</f>
        <v>26930.812307692308</v>
      </c>
      <c r="Y973" t="s">
        <v>37</v>
      </c>
      <c r="Z973" t="s">
        <v>95</v>
      </c>
      <c r="AA973" t="s">
        <v>3980</v>
      </c>
      <c r="AB973" t="s">
        <v>3981</v>
      </c>
    </row>
    <row r="974" spans="1:28" x14ac:dyDescent="0.3">
      <c r="A974" t="s">
        <v>3982</v>
      </c>
      <c r="B974" t="s">
        <v>1085</v>
      </c>
      <c r="C974">
        <v>36</v>
      </c>
      <c r="D974" t="s">
        <v>75</v>
      </c>
      <c r="E974" t="s">
        <v>54</v>
      </c>
      <c r="F974" t="s">
        <v>89</v>
      </c>
      <c r="G974" t="s">
        <v>3983</v>
      </c>
      <c r="H974" t="s">
        <v>35</v>
      </c>
      <c r="I974" t="s">
        <v>36</v>
      </c>
      <c r="J974">
        <v>26</v>
      </c>
      <c r="K974">
        <v>23</v>
      </c>
      <c r="L974">
        <f t="shared" si="45"/>
        <v>3</v>
      </c>
      <c r="M974">
        <v>12</v>
      </c>
      <c r="N974">
        <v>27724</v>
      </c>
      <c r="O974" s="1">
        <f t="shared" si="46"/>
        <v>1066.3076923076924</v>
      </c>
      <c r="P974" s="1">
        <f t="shared" si="47"/>
        <v>24525.076923076926</v>
      </c>
      <c r="Q974" s="1">
        <f>Table1[[#This Row],[Earned Basic Salary]]*20%</f>
        <v>4905.0153846153853</v>
      </c>
      <c r="R974" s="1">
        <f>Table1[[#This Row],[Earned Basic Salary]]*10%</f>
        <v>2452.5076923076927</v>
      </c>
      <c r="S974" s="1">
        <f>Table1[[#This Row],[Earned Basic Salary]]*12%</f>
        <v>2943.0092307692312</v>
      </c>
      <c r="T974" s="1">
        <f>200</f>
        <v>200</v>
      </c>
      <c r="U974" s="1">
        <f>Table1[[#This Row],[PF]]+Table1[[#This Row],[Professional Tax]]</f>
        <v>3143.0092307692312</v>
      </c>
      <c r="V974" s="1">
        <f>Table1[[#This Row],[Overtime Hours]]*200</f>
        <v>2400</v>
      </c>
      <c r="W974" s="1">
        <f>Table1[[#This Row],[Earned Basic Salary]]+Table1[[#This Row],[HRA]]+Table1[[#This Row],[DA]]+Table1[[#This Row],[Overtime Pay]]</f>
        <v>34282.600000000006</v>
      </c>
      <c r="X974" s="1">
        <f>Table1[[#This Row],[Gross Salary]]-Table1[[#This Row],[Total Deduction]]</f>
        <v>31139.590769230774</v>
      </c>
      <c r="Y974" t="s">
        <v>37</v>
      </c>
      <c r="Z974" t="s">
        <v>48</v>
      </c>
      <c r="AA974" t="s">
        <v>3984</v>
      </c>
      <c r="AB974" t="s">
        <v>3985</v>
      </c>
    </row>
    <row r="975" spans="1:28" x14ac:dyDescent="0.3">
      <c r="A975" t="s">
        <v>3986</v>
      </c>
      <c r="B975" t="s">
        <v>212</v>
      </c>
      <c r="C975">
        <v>52</v>
      </c>
      <c r="D975" t="s">
        <v>133</v>
      </c>
      <c r="E975" t="s">
        <v>32</v>
      </c>
      <c r="F975" t="s">
        <v>33</v>
      </c>
      <c r="G975" t="s">
        <v>3987</v>
      </c>
      <c r="H975" t="s">
        <v>35</v>
      </c>
      <c r="I975" t="s">
        <v>36</v>
      </c>
      <c r="J975">
        <v>26</v>
      </c>
      <c r="K975">
        <v>21</v>
      </c>
      <c r="L975">
        <f t="shared" si="45"/>
        <v>5</v>
      </c>
      <c r="M975">
        <v>7</v>
      </c>
      <c r="N975">
        <v>76023</v>
      </c>
      <c r="O975" s="1">
        <f t="shared" si="46"/>
        <v>2923.9615384615386</v>
      </c>
      <c r="P975" s="1">
        <f t="shared" si="47"/>
        <v>61403.192307692312</v>
      </c>
      <c r="Q975" s="1">
        <f>Table1[[#This Row],[Earned Basic Salary]]*20%</f>
        <v>12280.638461538463</v>
      </c>
      <c r="R975" s="1">
        <f>Table1[[#This Row],[Earned Basic Salary]]*10%</f>
        <v>6140.3192307692316</v>
      </c>
      <c r="S975" s="1">
        <f>Table1[[#This Row],[Earned Basic Salary]]*12%</f>
        <v>7368.3830769230772</v>
      </c>
      <c r="T975" s="1">
        <f>200</f>
        <v>200</v>
      </c>
      <c r="U975" s="1">
        <f>Table1[[#This Row],[PF]]+Table1[[#This Row],[Professional Tax]]</f>
        <v>7568.3830769230772</v>
      </c>
      <c r="V975" s="1">
        <f>Table1[[#This Row],[Overtime Hours]]*200</f>
        <v>1400</v>
      </c>
      <c r="W975" s="1">
        <f>Table1[[#This Row],[Earned Basic Salary]]+Table1[[#This Row],[HRA]]+Table1[[#This Row],[DA]]+Table1[[#This Row],[Overtime Pay]]</f>
        <v>81224.150000000009</v>
      </c>
      <c r="X975" s="1">
        <f>Table1[[#This Row],[Gross Salary]]-Table1[[#This Row],[Total Deduction]]</f>
        <v>73655.766923076939</v>
      </c>
      <c r="Y975" t="s">
        <v>37</v>
      </c>
      <c r="Z975" t="s">
        <v>106</v>
      </c>
      <c r="AA975" t="s">
        <v>3988</v>
      </c>
      <c r="AB975" t="s">
        <v>3989</v>
      </c>
    </row>
    <row r="976" spans="1:28" x14ac:dyDescent="0.3">
      <c r="A976" t="s">
        <v>3990</v>
      </c>
      <c r="B976" t="s">
        <v>334</v>
      </c>
      <c r="C976">
        <v>29</v>
      </c>
      <c r="D976" t="s">
        <v>61</v>
      </c>
      <c r="E976" t="s">
        <v>121</v>
      </c>
      <c r="F976" t="s">
        <v>63</v>
      </c>
      <c r="G976" t="s">
        <v>3181</v>
      </c>
      <c r="H976" t="s">
        <v>35</v>
      </c>
      <c r="I976" t="s">
        <v>36</v>
      </c>
      <c r="J976">
        <v>26</v>
      </c>
      <c r="K976">
        <v>24</v>
      </c>
      <c r="L976">
        <f t="shared" si="45"/>
        <v>2</v>
      </c>
      <c r="M976">
        <v>20</v>
      </c>
      <c r="N976">
        <v>39039</v>
      </c>
      <c r="O976" s="1">
        <f t="shared" si="46"/>
        <v>1501.5</v>
      </c>
      <c r="P976" s="1">
        <f t="shared" si="47"/>
        <v>36036</v>
      </c>
      <c r="Q976" s="1">
        <f>Table1[[#This Row],[Earned Basic Salary]]*20%</f>
        <v>7207.2000000000007</v>
      </c>
      <c r="R976" s="1">
        <f>Table1[[#This Row],[Earned Basic Salary]]*10%</f>
        <v>3603.6000000000004</v>
      </c>
      <c r="S976" s="1">
        <f>Table1[[#This Row],[Earned Basic Salary]]*12%</f>
        <v>4324.32</v>
      </c>
      <c r="T976" s="1">
        <f>200</f>
        <v>200</v>
      </c>
      <c r="U976" s="1">
        <f>Table1[[#This Row],[PF]]+Table1[[#This Row],[Professional Tax]]</f>
        <v>4524.32</v>
      </c>
      <c r="V976" s="1">
        <f>Table1[[#This Row],[Overtime Hours]]*200</f>
        <v>4000</v>
      </c>
      <c r="W976" s="1">
        <f>Table1[[#This Row],[Earned Basic Salary]]+Table1[[#This Row],[HRA]]+Table1[[#This Row],[DA]]+Table1[[#This Row],[Overtime Pay]]</f>
        <v>50846.799999999996</v>
      </c>
      <c r="X976" s="1">
        <f>Table1[[#This Row],[Gross Salary]]-Table1[[#This Row],[Total Deduction]]</f>
        <v>46322.479999999996</v>
      </c>
      <c r="Y976" t="s">
        <v>37</v>
      </c>
      <c r="Z976" t="s">
        <v>95</v>
      </c>
      <c r="AA976" t="s">
        <v>3991</v>
      </c>
      <c r="AB976" t="s">
        <v>3992</v>
      </c>
    </row>
    <row r="977" spans="1:28" x14ac:dyDescent="0.3">
      <c r="A977" t="s">
        <v>3993</v>
      </c>
      <c r="B977" t="s">
        <v>461</v>
      </c>
      <c r="C977">
        <v>31</v>
      </c>
      <c r="D977" t="s">
        <v>61</v>
      </c>
      <c r="E977" t="s">
        <v>45</v>
      </c>
      <c r="F977" t="s">
        <v>55</v>
      </c>
      <c r="G977" t="s">
        <v>3994</v>
      </c>
      <c r="H977" t="s">
        <v>35</v>
      </c>
      <c r="I977" t="s">
        <v>36</v>
      </c>
      <c r="J977">
        <v>26</v>
      </c>
      <c r="K977">
        <v>25</v>
      </c>
      <c r="L977">
        <f t="shared" si="45"/>
        <v>1</v>
      </c>
      <c r="M977">
        <v>13</v>
      </c>
      <c r="N977">
        <v>55800</v>
      </c>
      <c r="O977" s="1">
        <f t="shared" si="46"/>
        <v>2146.1538461538462</v>
      </c>
      <c r="P977" s="1">
        <f t="shared" si="47"/>
        <v>53653.846153846156</v>
      </c>
      <c r="Q977" s="1">
        <f>Table1[[#This Row],[Earned Basic Salary]]*20%</f>
        <v>10730.769230769232</v>
      </c>
      <c r="R977" s="1">
        <f>Table1[[#This Row],[Earned Basic Salary]]*10%</f>
        <v>5365.3846153846162</v>
      </c>
      <c r="S977" s="1">
        <f>Table1[[#This Row],[Earned Basic Salary]]*12%</f>
        <v>6438.4615384615381</v>
      </c>
      <c r="T977" s="1">
        <f>200</f>
        <v>200</v>
      </c>
      <c r="U977" s="1">
        <f>Table1[[#This Row],[PF]]+Table1[[#This Row],[Professional Tax]]</f>
        <v>6638.4615384615381</v>
      </c>
      <c r="V977" s="1">
        <f>Table1[[#This Row],[Overtime Hours]]*200</f>
        <v>2600</v>
      </c>
      <c r="W977" s="1">
        <f>Table1[[#This Row],[Earned Basic Salary]]+Table1[[#This Row],[HRA]]+Table1[[#This Row],[DA]]+Table1[[#This Row],[Overtime Pay]]</f>
        <v>72350</v>
      </c>
      <c r="X977" s="1">
        <f>Table1[[#This Row],[Gross Salary]]-Table1[[#This Row],[Total Deduction]]</f>
        <v>65711.538461538468</v>
      </c>
      <c r="Y977" t="s">
        <v>37</v>
      </c>
      <c r="Z977" t="s">
        <v>106</v>
      </c>
      <c r="AA977" t="s">
        <v>3995</v>
      </c>
      <c r="AB977" t="s">
        <v>3996</v>
      </c>
    </row>
    <row r="978" spans="1:28" x14ac:dyDescent="0.3">
      <c r="A978" t="s">
        <v>3997</v>
      </c>
      <c r="B978" t="s">
        <v>250</v>
      </c>
      <c r="C978">
        <v>49</v>
      </c>
      <c r="D978" t="s">
        <v>81</v>
      </c>
      <c r="E978" t="s">
        <v>62</v>
      </c>
      <c r="F978" t="s">
        <v>83</v>
      </c>
      <c r="G978" t="s">
        <v>3998</v>
      </c>
      <c r="H978" t="s">
        <v>35</v>
      </c>
      <c r="I978" t="s">
        <v>36</v>
      </c>
      <c r="J978">
        <v>26</v>
      </c>
      <c r="K978">
        <v>22</v>
      </c>
      <c r="L978">
        <f t="shared" si="45"/>
        <v>4</v>
      </c>
      <c r="M978">
        <v>1</v>
      </c>
      <c r="N978">
        <v>65969</v>
      </c>
      <c r="O978" s="1">
        <f t="shared" si="46"/>
        <v>2537.2692307692309</v>
      </c>
      <c r="P978" s="1">
        <f t="shared" si="47"/>
        <v>55819.923076923078</v>
      </c>
      <c r="Q978" s="1">
        <f>Table1[[#This Row],[Earned Basic Salary]]*20%</f>
        <v>11163.984615384616</v>
      </c>
      <c r="R978" s="1">
        <f>Table1[[#This Row],[Earned Basic Salary]]*10%</f>
        <v>5581.9923076923078</v>
      </c>
      <c r="S978" s="1">
        <f>Table1[[#This Row],[Earned Basic Salary]]*12%</f>
        <v>6698.3907692307694</v>
      </c>
      <c r="T978" s="1">
        <f>200</f>
        <v>200</v>
      </c>
      <c r="U978" s="1">
        <f>Table1[[#This Row],[PF]]+Table1[[#This Row],[Professional Tax]]</f>
        <v>6898.3907692307694</v>
      </c>
      <c r="V978" s="1">
        <f>Table1[[#This Row],[Overtime Hours]]*200</f>
        <v>200</v>
      </c>
      <c r="W978" s="1">
        <f>Table1[[#This Row],[Earned Basic Salary]]+Table1[[#This Row],[HRA]]+Table1[[#This Row],[DA]]+Table1[[#This Row],[Overtime Pay]]</f>
        <v>72765.899999999994</v>
      </c>
      <c r="X978" s="1">
        <f>Table1[[#This Row],[Gross Salary]]-Table1[[#This Row],[Total Deduction]]</f>
        <v>65867.509230769225</v>
      </c>
      <c r="Y978" t="s">
        <v>37</v>
      </c>
      <c r="Z978" t="s">
        <v>95</v>
      </c>
      <c r="AA978" t="s">
        <v>3999</v>
      </c>
      <c r="AB978" t="s">
        <v>4000</v>
      </c>
    </row>
    <row r="979" spans="1:28" x14ac:dyDescent="0.3">
      <c r="A979" t="s">
        <v>4001</v>
      </c>
      <c r="B979" t="s">
        <v>1868</v>
      </c>
      <c r="C979">
        <v>45</v>
      </c>
      <c r="D979" t="s">
        <v>53</v>
      </c>
      <c r="E979" t="s">
        <v>45</v>
      </c>
      <c r="F979" t="s">
        <v>83</v>
      </c>
      <c r="G979" t="s">
        <v>4002</v>
      </c>
      <c r="H979" t="s">
        <v>35</v>
      </c>
      <c r="I979" t="s">
        <v>36</v>
      </c>
      <c r="J979">
        <v>26</v>
      </c>
      <c r="K979">
        <v>25</v>
      </c>
      <c r="L979">
        <f t="shared" si="45"/>
        <v>1</v>
      </c>
      <c r="M979">
        <v>17</v>
      </c>
      <c r="N979">
        <v>79909</v>
      </c>
      <c r="O979" s="1">
        <f t="shared" si="46"/>
        <v>3073.4230769230771</v>
      </c>
      <c r="P979" s="1">
        <f t="shared" si="47"/>
        <v>76835.576923076922</v>
      </c>
      <c r="Q979" s="1">
        <f>Table1[[#This Row],[Earned Basic Salary]]*20%</f>
        <v>15367.115384615385</v>
      </c>
      <c r="R979" s="1">
        <f>Table1[[#This Row],[Earned Basic Salary]]*10%</f>
        <v>7683.5576923076924</v>
      </c>
      <c r="S979" s="1">
        <f>Table1[[#This Row],[Earned Basic Salary]]*12%</f>
        <v>9220.2692307692305</v>
      </c>
      <c r="T979" s="1">
        <f>200</f>
        <v>200</v>
      </c>
      <c r="U979" s="1">
        <f>Table1[[#This Row],[PF]]+Table1[[#This Row],[Professional Tax]]</f>
        <v>9420.2692307692305</v>
      </c>
      <c r="V979" s="1">
        <f>Table1[[#This Row],[Overtime Hours]]*200</f>
        <v>3400</v>
      </c>
      <c r="W979" s="1">
        <f>Table1[[#This Row],[Earned Basic Salary]]+Table1[[#This Row],[HRA]]+Table1[[#This Row],[DA]]+Table1[[#This Row],[Overtime Pay]]</f>
        <v>103286.25</v>
      </c>
      <c r="X979" s="1">
        <f>Table1[[#This Row],[Gross Salary]]-Table1[[#This Row],[Total Deduction]]</f>
        <v>93865.980769230766</v>
      </c>
      <c r="Y979" t="s">
        <v>37</v>
      </c>
      <c r="Z979" t="s">
        <v>106</v>
      </c>
      <c r="AA979" t="s">
        <v>4003</v>
      </c>
      <c r="AB979" t="s">
        <v>4004</v>
      </c>
    </row>
    <row r="980" spans="1:28" x14ac:dyDescent="0.3">
      <c r="A980" t="s">
        <v>4005</v>
      </c>
      <c r="B980" t="s">
        <v>148</v>
      </c>
      <c r="C980">
        <v>49</v>
      </c>
      <c r="D980" t="s">
        <v>61</v>
      </c>
      <c r="E980" t="s">
        <v>45</v>
      </c>
      <c r="F980" t="s">
        <v>63</v>
      </c>
      <c r="G980" t="s">
        <v>4006</v>
      </c>
      <c r="H980" t="s">
        <v>35</v>
      </c>
      <c r="I980" t="s">
        <v>36</v>
      </c>
      <c r="J980">
        <v>26</v>
      </c>
      <c r="K980">
        <v>22</v>
      </c>
      <c r="L980">
        <f t="shared" si="45"/>
        <v>4</v>
      </c>
      <c r="M980">
        <v>9</v>
      </c>
      <c r="N980">
        <v>45747</v>
      </c>
      <c r="O980" s="1">
        <f t="shared" si="46"/>
        <v>1759.5</v>
      </c>
      <c r="P980" s="1">
        <f t="shared" si="47"/>
        <v>38709</v>
      </c>
      <c r="Q980" s="1">
        <f>Table1[[#This Row],[Earned Basic Salary]]*20%</f>
        <v>7741.8</v>
      </c>
      <c r="R980" s="1">
        <f>Table1[[#This Row],[Earned Basic Salary]]*10%</f>
        <v>3870.9</v>
      </c>
      <c r="S980" s="1">
        <f>Table1[[#This Row],[Earned Basic Salary]]*12%</f>
        <v>4645.08</v>
      </c>
      <c r="T980" s="1">
        <f>200</f>
        <v>200</v>
      </c>
      <c r="U980" s="1">
        <f>Table1[[#This Row],[PF]]+Table1[[#This Row],[Professional Tax]]</f>
        <v>4845.08</v>
      </c>
      <c r="V980" s="1">
        <f>Table1[[#This Row],[Overtime Hours]]*200</f>
        <v>1800</v>
      </c>
      <c r="W980" s="1">
        <f>Table1[[#This Row],[Earned Basic Salary]]+Table1[[#This Row],[HRA]]+Table1[[#This Row],[DA]]+Table1[[#This Row],[Overtime Pay]]</f>
        <v>52121.700000000004</v>
      </c>
      <c r="X980" s="1">
        <f>Table1[[#This Row],[Gross Salary]]-Table1[[#This Row],[Total Deduction]]</f>
        <v>47276.62</v>
      </c>
      <c r="Y980" t="s">
        <v>37</v>
      </c>
      <c r="Z980" t="s">
        <v>95</v>
      </c>
      <c r="AA980" t="s">
        <v>4007</v>
      </c>
      <c r="AB980" t="s">
        <v>4008</v>
      </c>
    </row>
    <row r="981" spans="1:28" x14ac:dyDescent="0.3">
      <c r="A981" t="s">
        <v>4009</v>
      </c>
      <c r="B981" t="s">
        <v>3028</v>
      </c>
      <c r="C981">
        <v>26</v>
      </c>
      <c r="D981" t="s">
        <v>133</v>
      </c>
      <c r="E981" t="s">
        <v>54</v>
      </c>
      <c r="F981" t="s">
        <v>63</v>
      </c>
      <c r="G981" t="s">
        <v>3681</v>
      </c>
      <c r="H981" t="s">
        <v>35</v>
      </c>
      <c r="I981" t="s">
        <v>36</v>
      </c>
      <c r="J981">
        <v>26</v>
      </c>
      <c r="K981">
        <v>24</v>
      </c>
      <c r="L981">
        <f t="shared" si="45"/>
        <v>2</v>
      </c>
      <c r="M981">
        <v>17</v>
      </c>
      <c r="N981">
        <v>20468</v>
      </c>
      <c r="O981" s="1">
        <f t="shared" si="46"/>
        <v>787.23076923076928</v>
      </c>
      <c r="P981" s="1">
        <f t="shared" si="47"/>
        <v>18893.538461538461</v>
      </c>
      <c r="Q981" s="1">
        <f>Table1[[#This Row],[Earned Basic Salary]]*20%</f>
        <v>3778.7076923076925</v>
      </c>
      <c r="R981" s="1">
        <f>Table1[[#This Row],[Earned Basic Salary]]*10%</f>
        <v>1889.3538461538462</v>
      </c>
      <c r="S981" s="1">
        <f>Table1[[#This Row],[Earned Basic Salary]]*12%</f>
        <v>2267.2246153846154</v>
      </c>
      <c r="T981" s="1">
        <f>200</f>
        <v>200</v>
      </c>
      <c r="U981" s="1">
        <f>Table1[[#This Row],[PF]]+Table1[[#This Row],[Professional Tax]]</f>
        <v>2467.2246153846154</v>
      </c>
      <c r="V981" s="1">
        <f>Table1[[#This Row],[Overtime Hours]]*200</f>
        <v>3400</v>
      </c>
      <c r="W981" s="1">
        <f>Table1[[#This Row],[Earned Basic Salary]]+Table1[[#This Row],[HRA]]+Table1[[#This Row],[DA]]+Table1[[#This Row],[Overtime Pay]]</f>
        <v>27961.599999999999</v>
      </c>
      <c r="X981" s="1">
        <f>Table1[[#This Row],[Gross Salary]]-Table1[[#This Row],[Total Deduction]]</f>
        <v>25494.375384615385</v>
      </c>
      <c r="Y981" t="s">
        <v>37</v>
      </c>
      <c r="Z981" t="s">
        <v>95</v>
      </c>
      <c r="AA981" t="s">
        <v>4010</v>
      </c>
      <c r="AB981" t="s">
        <v>4011</v>
      </c>
    </row>
    <row r="982" spans="1:28" x14ac:dyDescent="0.3">
      <c r="A982" t="s">
        <v>4012</v>
      </c>
      <c r="B982" t="s">
        <v>138</v>
      </c>
      <c r="C982">
        <v>30</v>
      </c>
      <c r="D982" t="s">
        <v>75</v>
      </c>
      <c r="E982" t="s">
        <v>54</v>
      </c>
      <c r="F982" t="s">
        <v>63</v>
      </c>
      <c r="G982" t="s">
        <v>4013</v>
      </c>
      <c r="H982" t="s">
        <v>35</v>
      </c>
      <c r="I982" t="s">
        <v>36</v>
      </c>
      <c r="J982">
        <v>26</v>
      </c>
      <c r="K982">
        <v>22</v>
      </c>
      <c r="L982">
        <f t="shared" si="45"/>
        <v>4</v>
      </c>
      <c r="M982">
        <v>8</v>
      </c>
      <c r="N982">
        <v>43783</v>
      </c>
      <c r="O982" s="1">
        <f t="shared" si="46"/>
        <v>1683.9615384615386</v>
      </c>
      <c r="P982" s="1">
        <f t="shared" si="47"/>
        <v>37047.153846153851</v>
      </c>
      <c r="Q982" s="1">
        <f>Table1[[#This Row],[Earned Basic Salary]]*20%</f>
        <v>7409.4307692307702</v>
      </c>
      <c r="R982" s="1">
        <f>Table1[[#This Row],[Earned Basic Salary]]*10%</f>
        <v>3704.7153846153851</v>
      </c>
      <c r="S982" s="1">
        <f>Table1[[#This Row],[Earned Basic Salary]]*12%</f>
        <v>4445.6584615384618</v>
      </c>
      <c r="T982" s="1">
        <f>200</f>
        <v>200</v>
      </c>
      <c r="U982" s="1">
        <f>Table1[[#This Row],[PF]]+Table1[[#This Row],[Professional Tax]]</f>
        <v>4645.6584615384618</v>
      </c>
      <c r="V982" s="1">
        <f>Table1[[#This Row],[Overtime Hours]]*200</f>
        <v>1600</v>
      </c>
      <c r="W982" s="1">
        <f>Table1[[#This Row],[Earned Basic Salary]]+Table1[[#This Row],[HRA]]+Table1[[#This Row],[DA]]+Table1[[#This Row],[Overtime Pay]]</f>
        <v>49761.3</v>
      </c>
      <c r="X982" s="1">
        <f>Table1[[#This Row],[Gross Salary]]-Table1[[#This Row],[Total Deduction]]</f>
        <v>45115.641538461539</v>
      </c>
      <c r="Y982" t="s">
        <v>37</v>
      </c>
      <c r="Z982" t="s">
        <v>38</v>
      </c>
      <c r="AA982" t="s">
        <v>4014</v>
      </c>
      <c r="AB982" t="s">
        <v>4015</v>
      </c>
    </row>
    <row r="983" spans="1:28" x14ac:dyDescent="0.3">
      <c r="A983" t="s">
        <v>4016</v>
      </c>
      <c r="B983" t="s">
        <v>285</v>
      </c>
      <c r="C983">
        <v>23</v>
      </c>
      <c r="D983" t="s">
        <v>133</v>
      </c>
      <c r="E983" t="s">
        <v>54</v>
      </c>
      <c r="F983" t="s">
        <v>83</v>
      </c>
      <c r="G983" t="s">
        <v>4017</v>
      </c>
      <c r="H983" t="s">
        <v>35</v>
      </c>
      <c r="I983" t="s">
        <v>36</v>
      </c>
      <c r="J983">
        <v>26</v>
      </c>
      <c r="K983">
        <v>22</v>
      </c>
      <c r="L983">
        <f t="shared" si="45"/>
        <v>4</v>
      </c>
      <c r="M983">
        <v>17</v>
      </c>
      <c r="N983">
        <v>57312</v>
      </c>
      <c r="O983" s="1">
        <f t="shared" si="46"/>
        <v>2204.3076923076924</v>
      </c>
      <c r="P983" s="1">
        <f t="shared" si="47"/>
        <v>48494.769230769234</v>
      </c>
      <c r="Q983" s="1">
        <f>Table1[[#This Row],[Earned Basic Salary]]*20%</f>
        <v>9698.9538461538468</v>
      </c>
      <c r="R983" s="1">
        <f>Table1[[#This Row],[Earned Basic Salary]]*10%</f>
        <v>4849.4769230769234</v>
      </c>
      <c r="S983" s="1">
        <f>Table1[[#This Row],[Earned Basic Salary]]*12%</f>
        <v>5819.3723076923079</v>
      </c>
      <c r="T983" s="1">
        <f>200</f>
        <v>200</v>
      </c>
      <c r="U983" s="1">
        <f>Table1[[#This Row],[PF]]+Table1[[#This Row],[Professional Tax]]</f>
        <v>6019.3723076923079</v>
      </c>
      <c r="V983" s="1">
        <f>Table1[[#This Row],[Overtime Hours]]*200</f>
        <v>3400</v>
      </c>
      <c r="W983" s="1">
        <f>Table1[[#This Row],[Earned Basic Salary]]+Table1[[#This Row],[HRA]]+Table1[[#This Row],[DA]]+Table1[[#This Row],[Overtime Pay]]</f>
        <v>66443.200000000012</v>
      </c>
      <c r="X983" s="1">
        <f>Table1[[#This Row],[Gross Salary]]-Table1[[#This Row],[Total Deduction]]</f>
        <v>60423.827692307706</v>
      </c>
      <c r="Y983" t="s">
        <v>37</v>
      </c>
      <c r="Z983" t="s">
        <v>106</v>
      </c>
      <c r="AA983" t="s">
        <v>4018</v>
      </c>
      <c r="AB983" t="s">
        <v>4019</v>
      </c>
    </row>
    <row r="984" spans="1:28" x14ac:dyDescent="0.3">
      <c r="A984" t="s">
        <v>4020</v>
      </c>
      <c r="B984" t="s">
        <v>132</v>
      </c>
      <c r="C984">
        <v>48</v>
      </c>
      <c r="D984" t="s">
        <v>127</v>
      </c>
      <c r="E984" t="s">
        <v>45</v>
      </c>
      <c r="F984" t="s">
        <v>33</v>
      </c>
      <c r="G984" t="s">
        <v>4021</v>
      </c>
      <c r="H984" t="s">
        <v>35</v>
      </c>
      <c r="I984" t="s">
        <v>36</v>
      </c>
      <c r="J984">
        <v>26</v>
      </c>
      <c r="K984">
        <v>21</v>
      </c>
      <c r="L984">
        <f t="shared" si="45"/>
        <v>5</v>
      </c>
      <c r="M984">
        <v>20</v>
      </c>
      <c r="N984">
        <v>34392</v>
      </c>
      <c r="O984" s="1">
        <f t="shared" si="46"/>
        <v>1322.7692307692307</v>
      </c>
      <c r="P984" s="1">
        <f t="shared" si="47"/>
        <v>27778.153846153844</v>
      </c>
      <c r="Q984" s="1">
        <f>Table1[[#This Row],[Earned Basic Salary]]*20%</f>
        <v>5555.6307692307691</v>
      </c>
      <c r="R984" s="1">
        <f>Table1[[#This Row],[Earned Basic Salary]]*10%</f>
        <v>2777.8153846153846</v>
      </c>
      <c r="S984" s="1">
        <f>Table1[[#This Row],[Earned Basic Salary]]*12%</f>
        <v>3333.3784615384611</v>
      </c>
      <c r="T984" s="1">
        <f>200</f>
        <v>200</v>
      </c>
      <c r="U984" s="1">
        <f>Table1[[#This Row],[PF]]+Table1[[#This Row],[Professional Tax]]</f>
        <v>3533.3784615384611</v>
      </c>
      <c r="V984" s="1">
        <f>Table1[[#This Row],[Overtime Hours]]*200</f>
        <v>4000</v>
      </c>
      <c r="W984" s="1">
        <f>Table1[[#This Row],[Earned Basic Salary]]+Table1[[#This Row],[HRA]]+Table1[[#This Row],[DA]]+Table1[[#This Row],[Overtime Pay]]</f>
        <v>40111.599999999999</v>
      </c>
      <c r="X984" s="1">
        <f>Table1[[#This Row],[Gross Salary]]-Table1[[#This Row],[Total Deduction]]</f>
        <v>36578.221538461541</v>
      </c>
      <c r="Y984" t="s">
        <v>37</v>
      </c>
      <c r="Z984" t="s">
        <v>48</v>
      </c>
      <c r="AA984" t="s">
        <v>4022</v>
      </c>
      <c r="AB984" t="s">
        <v>4023</v>
      </c>
    </row>
    <row r="985" spans="1:28" x14ac:dyDescent="0.3">
      <c r="A985" t="s">
        <v>4024</v>
      </c>
      <c r="B985" t="s">
        <v>430</v>
      </c>
      <c r="C985">
        <v>49</v>
      </c>
      <c r="D985" t="s">
        <v>44</v>
      </c>
      <c r="E985" t="s">
        <v>45</v>
      </c>
      <c r="F985" t="s">
        <v>33</v>
      </c>
      <c r="G985" t="s">
        <v>1559</v>
      </c>
      <c r="H985" t="s">
        <v>35</v>
      </c>
      <c r="I985" t="s">
        <v>36</v>
      </c>
      <c r="J985">
        <v>26</v>
      </c>
      <c r="K985">
        <v>24</v>
      </c>
      <c r="L985">
        <f t="shared" si="45"/>
        <v>2</v>
      </c>
      <c r="M985">
        <v>12</v>
      </c>
      <c r="N985">
        <v>19186</v>
      </c>
      <c r="O985" s="1">
        <f t="shared" si="46"/>
        <v>737.92307692307691</v>
      </c>
      <c r="P985" s="1">
        <f t="shared" si="47"/>
        <v>17710.153846153844</v>
      </c>
      <c r="Q985" s="1">
        <f>Table1[[#This Row],[Earned Basic Salary]]*20%</f>
        <v>3542.0307692307688</v>
      </c>
      <c r="R985" s="1">
        <f>Table1[[#This Row],[Earned Basic Salary]]*10%</f>
        <v>1771.0153846153844</v>
      </c>
      <c r="S985" s="1">
        <f>Table1[[#This Row],[Earned Basic Salary]]*12%</f>
        <v>2125.2184615384613</v>
      </c>
      <c r="T985" s="1">
        <f>200</f>
        <v>200</v>
      </c>
      <c r="U985" s="1">
        <f>Table1[[#This Row],[PF]]+Table1[[#This Row],[Professional Tax]]</f>
        <v>2325.2184615384613</v>
      </c>
      <c r="V985" s="1">
        <f>Table1[[#This Row],[Overtime Hours]]*200</f>
        <v>2400</v>
      </c>
      <c r="W985" s="1">
        <f>Table1[[#This Row],[Earned Basic Salary]]+Table1[[#This Row],[HRA]]+Table1[[#This Row],[DA]]+Table1[[#This Row],[Overtime Pay]]</f>
        <v>25423.199999999997</v>
      </c>
      <c r="X985" s="1">
        <f>Table1[[#This Row],[Gross Salary]]-Table1[[#This Row],[Total Deduction]]</f>
        <v>23097.981538461536</v>
      </c>
      <c r="Y985" t="s">
        <v>37</v>
      </c>
      <c r="Z985" t="s">
        <v>48</v>
      </c>
      <c r="AA985" t="s">
        <v>4025</v>
      </c>
      <c r="AB985" t="s">
        <v>4026</v>
      </c>
    </row>
    <row r="986" spans="1:28" x14ac:dyDescent="0.3">
      <c r="A986" t="s">
        <v>4027</v>
      </c>
      <c r="B986" t="s">
        <v>305</v>
      </c>
      <c r="C986">
        <v>21</v>
      </c>
      <c r="D986" t="s">
        <v>75</v>
      </c>
      <c r="E986" t="s">
        <v>82</v>
      </c>
      <c r="F986" t="s">
        <v>33</v>
      </c>
      <c r="G986" t="s">
        <v>1664</v>
      </c>
      <c r="H986" t="s">
        <v>35</v>
      </c>
      <c r="I986" t="s">
        <v>36</v>
      </c>
      <c r="J986">
        <v>26</v>
      </c>
      <c r="K986">
        <v>22</v>
      </c>
      <c r="L986">
        <f t="shared" si="45"/>
        <v>4</v>
      </c>
      <c r="M986">
        <v>6</v>
      </c>
      <c r="N986">
        <v>40138</v>
      </c>
      <c r="O986" s="1">
        <f t="shared" si="46"/>
        <v>1543.7692307692307</v>
      </c>
      <c r="P986" s="1">
        <f t="shared" si="47"/>
        <v>33962.923076923078</v>
      </c>
      <c r="Q986" s="1">
        <f>Table1[[#This Row],[Earned Basic Salary]]*20%</f>
        <v>6792.584615384616</v>
      </c>
      <c r="R986" s="1">
        <f>Table1[[#This Row],[Earned Basic Salary]]*10%</f>
        <v>3396.292307692308</v>
      </c>
      <c r="S986" s="1">
        <f>Table1[[#This Row],[Earned Basic Salary]]*12%</f>
        <v>4075.5507692307692</v>
      </c>
      <c r="T986" s="1">
        <f>200</f>
        <v>200</v>
      </c>
      <c r="U986" s="1">
        <f>Table1[[#This Row],[PF]]+Table1[[#This Row],[Professional Tax]]</f>
        <v>4275.5507692307692</v>
      </c>
      <c r="V986" s="1">
        <f>Table1[[#This Row],[Overtime Hours]]*200</f>
        <v>1200</v>
      </c>
      <c r="W986" s="1">
        <f>Table1[[#This Row],[Earned Basic Salary]]+Table1[[#This Row],[HRA]]+Table1[[#This Row],[DA]]+Table1[[#This Row],[Overtime Pay]]</f>
        <v>45351.8</v>
      </c>
      <c r="X986" s="1">
        <f>Table1[[#This Row],[Gross Salary]]-Table1[[#This Row],[Total Deduction]]</f>
        <v>41076.24923076923</v>
      </c>
      <c r="Y986" t="s">
        <v>37</v>
      </c>
      <c r="Z986" t="s">
        <v>106</v>
      </c>
      <c r="AA986" t="s">
        <v>4028</v>
      </c>
      <c r="AB986" t="s">
        <v>4029</v>
      </c>
    </row>
    <row r="987" spans="1:28" x14ac:dyDescent="0.3">
      <c r="A987" t="s">
        <v>4030</v>
      </c>
      <c r="B987" t="s">
        <v>110</v>
      </c>
      <c r="C987">
        <v>30</v>
      </c>
      <c r="D987" t="s">
        <v>127</v>
      </c>
      <c r="E987" t="s">
        <v>45</v>
      </c>
      <c r="F987" t="s">
        <v>55</v>
      </c>
      <c r="G987" t="s">
        <v>4031</v>
      </c>
      <c r="H987" t="s">
        <v>35</v>
      </c>
      <c r="I987" t="s">
        <v>36</v>
      </c>
      <c r="J987">
        <v>26</v>
      </c>
      <c r="K987">
        <v>25</v>
      </c>
      <c r="L987">
        <f t="shared" si="45"/>
        <v>1</v>
      </c>
      <c r="M987">
        <v>1</v>
      </c>
      <c r="N987">
        <v>34864</v>
      </c>
      <c r="O987" s="1">
        <f t="shared" si="46"/>
        <v>1340.9230769230769</v>
      </c>
      <c r="P987" s="1">
        <f t="shared" si="47"/>
        <v>33523.076923076922</v>
      </c>
      <c r="Q987" s="1">
        <f>Table1[[#This Row],[Earned Basic Salary]]*20%</f>
        <v>6704.6153846153848</v>
      </c>
      <c r="R987" s="1">
        <f>Table1[[#This Row],[Earned Basic Salary]]*10%</f>
        <v>3352.3076923076924</v>
      </c>
      <c r="S987" s="1">
        <f>Table1[[#This Row],[Earned Basic Salary]]*12%</f>
        <v>4022.7692307692305</v>
      </c>
      <c r="T987" s="1">
        <f>200</f>
        <v>200</v>
      </c>
      <c r="U987" s="1">
        <f>Table1[[#This Row],[PF]]+Table1[[#This Row],[Professional Tax]]</f>
        <v>4222.7692307692305</v>
      </c>
      <c r="V987" s="1">
        <f>Table1[[#This Row],[Overtime Hours]]*200</f>
        <v>200</v>
      </c>
      <c r="W987" s="1">
        <f>Table1[[#This Row],[Earned Basic Salary]]+Table1[[#This Row],[HRA]]+Table1[[#This Row],[DA]]+Table1[[#This Row],[Overtime Pay]]</f>
        <v>43780</v>
      </c>
      <c r="X987" s="1">
        <f>Table1[[#This Row],[Gross Salary]]-Table1[[#This Row],[Total Deduction]]</f>
        <v>39557.230769230766</v>
      </c>
      <c r="Y987" t="s">
        <v>37</v>
      </c>
      <c r="Z987" t="s">
        <v>106</v>
      </c>
      <c r="AA987" t="s">
        <v>4032</v>
      </c>
      <c r="AB987" t="s">
        <v>4033</v>
      </c>
    </row>
    <row r="988" spans="1:28" x14ac:dyDescent="0.3">
      <c r="A988" t="s">
        <v>4034</v>
      </c>
      <c r="B988" t="s">
        <v>443</v>
      </c>
      <c r="C988">
        <v>50</v>
      </c>
      <c r="D988" t="s">
        <v>127</v>
      </c>
      <c r="E988" t="s">
        <v>121</v>
      </c>
      <c r="F988" t="s">
        <v>63</v>
      </c>
      <c r="G988" t="s">
        <v>1163</v>
      </c>
      <c r="H988" t="s">
        <v>35</v>
      </c>
      <c r="I988" t="s">
        <v>36</v>
      </c>
      <c r="J988">
        <v>26</v>
      </c>
      <c r="K988">
        <v>23</v>
      </c>
      <c r="L988">
        <f t="shared" si="45"/>
        <v>3</v>
      </c>
      <c r="M988">
        <v>14</v>
      </c>
      <c r="N988">
        <v>61671</v>
      </c>
      <c r="O988" s="1">
        <f t="shared" si="46"/>
        <v>2371.9615384615386</v>
      </c>
      <c r="P988" s="1">
        <f t="shared" si="47"/>
        <v>54555.11538461539</v>
      </c>
      <c r="Q988" s="1">
        <f>Table1[[#This Row],[Earned Basic Salary]]*20%</f>
        <v>10911.023076923078</v>
      </c>
      <c r="R988" s="1">
        <f>Table1[[#This Row],[Earned Basic Salary]]*10%</f>
        <v>5455.5115384615392</v>
      </c>
      <c r="S988" s="1">
        <f>Table1[[#This Row],[Earned Basic Salary]]*12%</f>
        <v>6546.6138461538467</v>
      </c>
      <c r="T988" s="1">
        <f>200</f>
        <v>200</v>
      </c>
      <c r="U988" s="1">
        <f>Table1[[#This Row],[PF]]+Table1[[#This Row],[Professional Tax]]</f>
        <v>6746.6138461538467</v>
      </c>
      <c r="V988" s="1">
        <f>Table1[[#This Row],[Overtime Hours]]*200</f>
        <v>2800</v>
      </c>
      <c r="W988" s="1">
        <f>Table1[[#This Row],[Earned Basic Salary]]+Table1[[#This Row],[HRA]]+Table1[[#This Row],[DA]]+Table1[[#This Row],[Overtime Pay]]</f>
        <v>73721.650000000009</v>
      </c>
      <c r="X988" s="1">
        <f>Table1[[#This Row],[Gross Salary]]-Table1[[#This Row],[Total Deduction]]</f>
        <v>66975.036153846158</v>
      </c>
      <c r="Y988" t="s">
        <v>37</v>
      </c>
      <c r="Z988" t="s">
        <v>38</v>
      </c>
      <c r="AA988" t="s">
        <v>4035</v>
      </c>
      <c r="AB988" t="s">
        <v>4036</v>
      </c>
    </row>
    <row r="989" spans="1:28" x14ac:dyDescent="0.3">
      <c r="A989" t="s">
        <v>4037</v>
      </c>
      <c r="B989" t="s">
        <v>60</v>
      </c>
      <c r="C989">
        <v>29</v>
      </c>
      <c r="D989" t="s">
        <v>81</v>
      </c>
      <c r="E989" t="s">
        <v>32</v>
      </c>
      <c r="F989" t="s">
        <v>63</v>
      </c>
      <c r="G989" t="s">
        <v>4038</v>
      </c>
      <c r="H989" t="s">
        <v>35</v>
      </c>
      <c r="I989" t="s">
        <v>36</v>
      </c>
      <c r="J989">
        <v>26</v>
      </c>
      <c r="K989">
        <v>24</v>
      </c>
      <c r="L989">
        <f t="shared" si="45"/>
        <v>2</v>
      </c>
      <c r="M989">
        <v>16</v>
      </c>
      <c r="N989">
        <v>60729</v>
      </c>
      <c r="O989" s="1">
        <f t="shared" si="46"/>
        <v>2335.7307692307691</v>
      </c>
      <c r="P989" s="1">
        <f t="shared" si="47"/>
        <v>56057.538461538454</v>
      </c>
      <c r="Q989" s="1">
        <f>Table1[[#This Row],[Earned Basic Salary]]*20%</f>
        <v>11211.507692307692</v>
      </c>
      <c r="R989" s="1">
        <f>Table1[[#This Row],[Earned Basic Salary]]*10%</f>
        <v>5605.7538461538461</v>
      </c>
      <c r="S989" s="1">
        <f>Table1[[#This Row],[Earned Basic Salary]]*12%</f>
        <v>6726.9046153846139</v>
      </c>
      <c r="T989" s="1">
        <f>200</f>
        <v>200</v>
      </c>
      <c r="U989" s="1">
        <f>Table1[[#This Row],[PF]]+Table1[[#This Row],[Professional Tax]]</f>
        <v>6926.9046153846139</v>
      </c>
      <c r="V989" s="1">
        <f>Table1[[#This Row],[Overtime Hours]]*200</f>
        <v>3200</v>
      </c>
      <c r="W989" s="1">
        <f>Table1[[#This Row],[Earned Basic Salary]]+Table1[[#This Row],[HRA]]+Table1[[#This Row],[DA]]+Table1[[#This Row],[Overtime Pay]]</f>
        <v>76074.799999999988</v>
      </c>
      <c r="X989" s="1">
        <f>Table1[[#This Row],[Gross Salary]]-Table1[[#This Row],[Total Deduction]]</f>
        <v>69147.895384615374</v>
      </c>
      <c r="Y989" t="s">
        <v>37</v>
      </c>
      <c r="Z989" t="s">
        <v>95</v>
      </c>
      <c r="AA989" t="s">
        <v>4039</v>
      </c>
      <c r="AB989" t="s">
        <v>4040</v>
      </c>
    </row>
    <row r="990" spans="1:28" x14ac:dyDescent="0.3">
      <c r="A990" t="s">
        <v>4041</v>
      </c>
      <c r="B990" t="s">
        <v>1478</v>
      </c>
      <c r="C990">
        <v>26</v>
      </c>
      <c r="D990" t="s">
        <v>53</v>
      </c>
      <c r="E990" t="s">
        <v>121</v>
      </c>
      <c r="F990" t="s">
        <v>83</v>
      </c>
      <c r="G990" t="s">
        <v>481</v>
      </c>
      <c r="H990" t="s">
        <v>35</v>
      </c>
      <c r="I990" t="s">
        <v>36</v>
      </c>
      <c r="J990">
        <v>26</v>
      </c>
      <c r="K990">
        <v>25</v>
      </c>
      <c r="L990">
        <f t="shared" si="45"/>
        <v>1</v>
      </c>
      <c r="M990">
        <v>10</v>
      </c>
      <c r="N990">
        <v>33997</v>
      </c>
      <c r="O990" s="1">
        <f t="shared" si="46"/>
        <v>1307.5769230769231</v>
      </c>
      <c r="P990" s="1">
        <f t="shared" si="47"/>
        <v>32689.423076923078</v>
      </c>
      <c r="Q990" s="1">
        <f>Table1[[#This Row],[Earned Basic Salary]]*20%</f>
        <v>6537.8846153846162</v>
      </c>
      <c r="R990" s="1">
        <f>Table1[[#This Row],[Earned Basic Salary]]*10%</f>
        <v>3268.9423076923081</v>
      </c>
      <c r="S990" s="1">
        <f>Table1[[#This Row],[Earned Basic Salary]]*12%</f>
        <v>3922.7307692307691</v>
      </c>
      <c r="T990" s="1">
        <f>200</f>
        <v>200</v>
      </c>
      <c r="U990" s="1">
        <f>Table1[[#This Row],[PF]]+Table1[[#This Row],[Professional Tax]]</f>
        <v>4122.7307692307695</v>
      </c>
      <c r="V990" s="1">
        <f>Table1[[#This Row],[Overtime Hours]]*200</f>
        <v>2000</v>
      </c>
      <c r="W990" s="1">
        <f>Table1[[#This Row],[Earned Basic Salary]]+Table1[[#This Row],[HRA]]+Table1[[#This Row],[DA]]+Table1[[#This Row],[Overtime Pay]]</f>
        <v>44496.25</v>
      </c>
      <c r="X990" s="1">
        <f>Table1[[#This Row],[Gross Salary]]-Table1[[#This Row],[Total Deduction]]</f>
        <v>40373.519230769234</v>
      </c>
      <c r="Y990" t="s">
        <v>37</v>
      </c>
      <c r="Z990" t="s">
        <v>48</v>
      </c>
      <c r="AA990" t="s">
        <v>4042</v>
      </c>
      <c r="AB990" t="s">
        <v>4043</v>
      </c>
    </row>
    <row r="991" spans="1:28" x14ac:dyDescent="0.3">
      <c r="A991" t="s">
        <v>4044</v>
      </c>
      <c r="B991" t="s">
        <v>1668</v>
      </c>
      <c r="C991">
        <v>50</v>
      </c>
      <c r="D991" t="s">
        <v>53</v>
      </c>
      <c r="E991" t="s">
        <v>45</v>
      </c>
      <c r="F991" t="s">
        <v>33</v>
      </c>
      <c r="G991" t="s">
        <v>2603</v>
      </c>
      <c r="H991" t="s">
        <v>35</v>
      </c>
      <c r="I991" t="s">
        <v>36</v>
      </c>
      <c r="J991">
        <v>26</v>
      </c>
      <c r="K991">
        <v>22</v>
      </c>
      <c r="L991">
        <f t="shared" si="45"/>
        <v>4</v>
      </c>
      <c r="M991">
        <v>7</v>
      </c>
      <c r="N991">
        <v>78705</v>
      </c>
      <c r="O991" s="1">
        <f t="shared" si="46"/>
        <v>3027.1153846153848</v>
      </c>
      <c r="P991" s="1">
        <f t="shared" si="47"/>
        <v>66596.538461538468</v>
      </c>
      <c r="Q991" s="1">
        <f>Table1[[#This Row],[Earned Basic Salary]]*20%</f>
        <v>13319.307692307695</v>
      </c>
      <c r="R991" s="1">
        <f>Table1[[#This Row],[Earned Basic Salary]]*10%</f>
        <v>6659.6538461538476</v>
      </c>
      <c r="S991" s="1">
        <f>Table1[[#This Row],[Earned Basic Salary]]*12%</f>
        <v>7991.584615384616</v>
      </c>
      <c r="T991" s="1">
        <f>200</f>
        <v>200</v>
      </c>
      <c r="U991" s="1">
        <f>Table1[[#This Row],[PF]]+Table1[[#This Row],[Professional Tax]]</f>
        <v>8191.584615384616</v>
      </c>
      <c r="V991" s="1">
        <f>Table1[[#This Row],[Overtime Hours]]*200</f>
        <v>1400</v>
      </c>
      <c r="W991" s="1">
        <f>Table1[[#This Row],[Earned Basic Salary]]+Table1[[#This Row],[HRA]]+Table1[[#This Row],[DA]]+Table1[[#This Row],[Overtime Pay]]</f>
        <v>87975.5</v>
      </c>
      <c r="X991" s="1">
        <f>Table1[[#This Row],[Gross Salary]]-Table1[[#This Row],[Total Deduction]]</f>
        <v>79783.915384615379</v>
      </c>
      <c r="Y991" t="s">
        <v>37</v>
      </c>
      <c r="Z991" t="s">
        <v>38</v>
      </c>
      <c r="AA991" t="s">
        <v>4045</v>
      </c>
      <c r="AB991" t="s">
        <v>4046</v>
      </c>
    </row>
    <row r="992" spans="1:28" x14ac:dyDescent="0.3">
      <c r="A992" t="s">
        <v>4047</v>
      </c>
      <c r="B992" t="s">
        <v>148</v>
      </c>
      <c r="C992">
        <v>39</v>
      </c>
      <c r="D992" t="s">
        <v>75</v>
      </c>
      <c r="E992" t="s">
        <v>54</v>
      </c>
      <c r="F992" t="s">
        <v>83</v>
      </c>
      <c r="G992" t="s">
        <v>1567</v>
      </c>
      <c r="H992" t="s">
        <v>35</v>
      </c>
      <c r="I992" t="s">
        <v>36</v>
      </c>
      <c r="J992">
        <v>26</v>
      </c>
      <c r="K992">
        <v>24</v>
      </c>
      <c r="L992">
        <f t="shared" si="45"/>
        <v>2</v>
      </c>
      <c r="M992">
        <v>1</v>
      </c>
      <c r="N992">
        <v>20412</v>
      </c>
      <c r="O992" s="1">
        <f t="shared" si="46"/>
        <v>785.07692307692309</v>
      </c>
      <c r="P992" s="1">
        <f t="shared" si="47"/>
        <v>18841.846153846156</v>
      </c>
      <c r="Q992" s="1">
        <f>Table1[[#This Row],[Earned Basic Salary]]*20%</f>
        <v>3768.3692307692313</v>
      </c>
      <c r="R992" s="1">
        <f>Table1[[#This Row],[Earned Basic Salary]]*10%</f>
        <v>1884.1846153846157</v>
      </c>
      <c r="S992" s="1">
        <f>Table1[[#This Row],[Earned Basic Salary]]*12%</f>
        <v>2261.0215384615385</v>
      </c>
      <c r="T992" s="1">
        <f>200</f>
        <v>200</v>
      </c>
      <c r="U992" s="1">
        <f>Table1[[#This Row],[PF]]+Table1[[#This Row],[Professional Tax]]</f>
        <v>2461.0215384615385</v>
      </c>
      <c r="V992" s="1">
        <f>Table1[[#This Row],[Overtime Hours]]*200</f>
        <v>200</v>
      </c>
      <c r="W992" s="1">
        <f>Table1[[#This Row],[Earned Basic Salary]]+Table1[[#This Row],[HRA]]+Table1[[#This Row],[DA]]+Table1[[#This Row],[Overtime Pay]]</f>
        <v>24694.400000000005</v>
      </c>
      <c r="X992" s="1">
        <f>Table1[[#This Row],[Gross Salary]]-Table1[[#This Row],[Total Deduction]]</f>
        <v>22233.378461538465</v>
      </c>
      <c r="Y992" t="s">
        <v>37</v>
      </c>
      <c r="Z992" t="s">
        <v>95</v>
      </c>
      <c r="AA992" t="s">
        <v>4048</v>
      </c>
      <c r="AB992" t="s">
        <v>4049</v>
      </c>
    </row>
    <row r="993" spans="1:28" x14ac:dyDescent="0.3">
      <c r="A993" t="s">
        <v>4050</v>
      </c>
      <c r="B993" t="s">
        <v>2300</v>
      </c>
      <c r="C993">
        <v>43</v>
      </c>
      <c r="D993" t="s">
        <v>61</v>
      </c>
      <c r="E993" t="s">
        <v>45</v>
      </c>
      <c r="F993" t="s">
        <v>89</v>
      </c>
      <c r="G993" t="s">
        <v>3487</v>
      </c>
      <c r="H993" t="s">
        <v>35</v>
      </c>
      <c r="I993" t="s">
        <v>36</v>
      </c>
      <c r="J993">
        <v>26</v>
      </c>
      <c r="K993">
        <v>23</v>
      </c>
      <c r="L993">
        <f t="shared" si="45"/>
        <v>3</v>
      </c>
      <c r="M993">
        <v>20</v>
      </c>
      <c r="N993">
        <v>76963</v>
      </c>
      <c r="O993" s="1">
        <f t="shared" si="46"/>
        <v>2960.1153846153848</v>
      </c>
      <c r="P993" s="1">
        <f t="shared" si="47"/>
        <v>68082.653846153844</v>
      </c>
      <c r="Q993" s="1">
        <f>Table1[[#This Row],[Earned Basic Salary]]*20%</f>
        <v>13616.530769230769</v>
      </c>
      <c r="R993" s="1">
        <f>Table1[[#This Row],[Earned Basic Salary]]*10%</f>
        <v>6808.2653846153844</v>
      </c>
      <c r="S993" s="1">
        <f>Table1[[#This Row],[Earned Basic Salary]]*12%</f>
        <v>8169.9184615384611</v>
      </c>
      <c r="T993" s="1">
        <f>200</f>
        <v>200</v>
      </c>
      <c r="U993" s="1">
        <f>Table1[[#This Row],[PF]]+Table1[[#This Row],[Professional Tax]]</f>
        <v>8369.918461538462</v>
      </c>
      <c r="V993" s="1">
        <f>Table1[[#This Row],[Overtime Hours]]*200</f>
        <v>4000</v>
      </c>
      <c r="W993" s="1">
        <f>Table1[[#This Row],[Earned Basic Salary]]+Table1[[#This Row],[HRA]]+Table1[[#This Row],[DA]]+Table1[[#This Row],[Overtime Pay]]</f>
        <v>92507.45</v>
      </c>
      <c r="X993" s="1">
        <f>Table1[[#This Row],[Gross Salary]]-Table1[[#This Row],[Total Deduction]]</f>
        <v>84137.531538461539</v>
      </c>
      <c r="Y993" t="s">
        <v>37</v>
      </c>
      <c r="Z993" t="s">
        <v>48</v>
      </c>
      <c r="AA993" t="s">
        <v>4051</v>
      </c>
      <c r="AB993" t="s">
        <v>4052</v>
      </c>
    </row>
    <row r="994" spans="1:28" x14ac:dyDescent="0.3">
      <c r="A994" t="s">
        <v>4053</v>
      </c>
      <c r="B994" t="s">
        <v>549</v>
      </c>
      <c r="C994">
        <v>51</v>
      </c>
      <c r="D994" t="s">
        <v>81</v>
      </c>
      <c r="E994" t="s">
        <v>45</v>
      </c>
      <c r="F994" t="s">
        <v>63</v>
      </c>
      <c r="G994" t="s">
        <v>1408</v>
      </c>
      <c r="H994" t="s">
        <v>35</v>
      </c>
      <c r="I994" t="s">
        <v>36</v>
      </c>
      <c r="J994">
        <v>26</v>
      </c>
      <c r="K994">
        <v>25</v>
      </c>
      <c r="L994">
        <f t="shared" si="45"/>
        <v>1</v>
      </c>
      <c r="M994">
        <v>18</v>
      </c>
      <c r="N994">
        <v>70797</v>
      </c>
      <c r="O994" s="1">
        <f t="shared" si="46"/>
        <v>2722.9615384615386</v>
      </c>
      <c r="P994" s="1">
        <f t="shared" si="47"/>
        <v>68074.038461538468</v>
      </c>
      <c r="Q994" s="1">
        <f>Table1[[#This Row],[Earned Basic Salary]]*20%</f>
        <v>13614.807692307695</v>
      </c>
      <c r="R994" s="1">
        <f>Table1[[#This Row],[Earned Basic Salary]]*10%</f>
        <v>6807.4038461538476</v>
      </c>
      <c r="S994" s="1">
        <f>Table1[[#This Row],[Earned Basic Salary]]*12%</f>
        <v>8168.8846153846162</v>
      </c>
      <c r="T994" s="1">
        <f>200</f>
        <v>200</v>
      </c>
      <c r="U994" s="1">
        <f>Table1[[#This Row],[PF]]+Table1[[#This Row],[Professional Tax]]</f>
        <v>8368.8846153846171</v>
      </c>
      <c r="V994" s="1">
        <f>Table1[[#This Row],[Overtime Hours]]*200</f>
        <v>3600</v>
      </c>
      <c r="W994" s="1">
        <f>Table1[[#This Row],[Earned Basic Salary]]+Table1[[#This Row],[HRA]]+Table1[[#This Row],[DA]]+Table1[[#This Row],[Overtime Pay]]</f>
        <v>92096.25</v>
      </c>
      <c r="X994" s="1">
        <f>Table1[[#This Row],[Gross Salary]]-Table1[[#This Row],[Total Deduction]]</f>
        <v>83727.365384615376</v>
      </c>
      <c r="Y994" t="s">
        <v>37</v>
      </c>
      <c r="Z994" t="s">
        <v>95</v>
      </c>
      <c r="AA994" t="s">
        <v>4054</v>
      </c>
      <c r="AB994" t="s">
        <v>4055</v>
      </c>
    </row>
    <row r="995" spans="1:28" x14ac:dyDescent="0.3">
      <c r="A995" t="s">
        <v>4056</v>
      </c>
      <c r="B995" t="s">
        <v>295</v>
      </c>
      <c r="C995">
        <v>44</v>
      </c>
      <c r="D995" t="s">
        <v>61</v>
      </c>
      <c r="E995" t="s">
        <v>45</v>
      </c>
      <c r="F995" t="s">
        <v>89</v>
      </c>
      <c r="G995" t="s">
        <v>4057</v>
      </c>
      <c r="H995" t="s">
        <v>35</v>
      </c>
      <c r="I995" t="s">
        <v>36</v>
      </c>
      <c r="J995">
        <v>26</v>
      </c>
      <c r="K995">
        <v>24</v>
      </c>
      <c r="L995">
        <f t="shared" si="45"/>
        <v>2</v>
      </c>
      <c r="M995">
        <v>10</v>
      </c>
      <c r="N995">
        <v>40346</v>
      </c>
      <c r="O995" s="1">
        <f t="shared" si="46"/>
        <v>1551.7692307692307</v>
      </c>
      <c r="P995" s="1">
        <f t="shared" si="47"/>
        <v>37242.461538461539</v>
      </c>
      <c r="Q995" s="1">
        <f>Table1[[#This Row],[Earned Basic Salary]]*20%</f>
        <v>7448.4923076923078</v>
      </c>
      <c r="R995" s="1">
        <f>Table1[[#This Row],[Earned Basic Salary]]*10%</f>
        <v>3724.2461538461539</v>
      </c>
      <c r="S995" s="1">
        <f>Table1[[#This Row],[Earned Basic Salary]]*12%</f>
        <v>4469.0953846153843</v>
      </c>
      <c r="T995" s="1">
        <f>200</f>
        <v>200</v>
      </c>
      <c r="U995" s="1">
        <f>Table1[[#This Row],[PF]]+Table1[[#This Row],[Professional Tax]]</f>
        <v>4669.0953846153843</v>
      </c>
      <c r="V995" s="1">
        <f>Table1[[#This Row],[Overtime Hours]]*200</f>
        <v>2000</v>
      </c>
      <c r="W995" s="1">
        <f>Table1[[#This Row],[Earned Basic Salary]]+Table1[[#This Row],[HRA]]+Table1[[#This Row],[DA]]+Table1[[#This Row],[Overtime Pay]]</f>
        <v>50415.199999999997</v>
      </c>
      <c r="X995" s="1">
        <f>Table1[[#This Row],[Gross Salary]]-Table1[[#This Row],[Total Deduction]]</f>
        <v>45746.104615384611</v>
      </c>
      <c r="Y995" t="s">
        <v>37</v>
      </c>
      <c r="Z995" t="s">
        <v>48</v>
      </c>
      <c r="AA995" t="s">
        <v>4058</v>
      </c>
      <c r="AB995" t="s">
        <v>4059</v>
      </c>
    </row>
    <row r="996" spans="1:28" x14ac:dyDescent="0.3">
      <c r="A996" t="s">
        <v>4060</v>
      </c>
      <c r="B996" t="s">
        <v>1021</v>
      </c>
      <c r="C996">
        <v>29</v>
      </c>
      <c r="D996" t="s">
        <v>133</v>
      </c>
      <c r="E996" t="s">
        <v>45</v>
      </c>
      <c r="F996" t="s">
        <v>83</v>
      </c>
      <c r="G996" t="s">
        <v>1567</v>
      </c>
      <c r="H996" t="s">
        <v>35</v>
      </c>
      <c r="I996" t="s">
        <v>36</v>
      </c>
      <c r="J996">
        <v>26</v>
      </c>
      <c r="K996">
        <v>22</v>
      </c>
      <c r="L996">
        <f t="shared" si="45"/>
        <v>4</v>
      </c>
      <c r="M996">
        <v>11</v>
      </c>
      <c r="N996">
        <v>56711</v>
      </c>
      <c r="O996" s="1">
        <f t="shared" si="46"/>
        <v>2181.1923076923076</v>
      </c>
      <c r="P996" s="1">
        <f t="shared" si="47"/>
        <v>47986.230769230766</v>
      </c>
      <c r="Q996" s="1">
        <f>Table1[[#This Row],[Earned Basic Salary]]*20%</f>
        <v>9597.2461538461539</v>
      </c>
      <c r="R996" s="1">
        <f>Table1[[#This Row],[Earned Basic Salary]]*10%</f>
        <v>4798.623076923077</v>
      </c>
      <c r="S996" s="1">
        <f>Table1[[#This Row],[Earned Basic Salary]]*12%</f>
        <v>5758.3476923076914</v>
      </c>
      <c r="T996" s="1">
        <f>200</f>
        <v>200</v>
      </c>
      <c r="U996" s="1">
        <f>Table1[[#This Row],[PF]]+Table1[[#This Row],[Professional Tax]]</f>
        <v>5958.3476923076914</v>
      </c>
      <c r="V996" s="1">
        <f>Table1[[#This Row],[Overtime Hours]]*200</f>
        <v>2200</v>
      </c>
      <c r="W996" s="1">
        <f>Table1[[#This Row],[Earned Basic Salary]]+Table1[[#This Row],[HRA]]+Table1[[#This Row],[DA]]+Table1[[#This Row],[Overtime Pay]]</f>
        <v>64582.099999999991</v>
      </c>
      <c r="X996" s="1">
        <f>Table1[[#This Row],[Gross Salary]]-Table1[[#This Row],[Total Deduction]]</f>
        <v>58623.752307692303</v>
      </c>
      <c r="Y996" t="s">
        <v>37</v>
      </c>
      <c r="Z996" t="s">
        <v>106</v>
      </c>
      <c r="AA996" t="s">
        <v>4061</v>
      </c>
      <c r="AB996" t="s">
        <v>4062</v>
      </c>
    </row>
    <row r="997" spans="1:28" x14ac:dyDescent="0.3">
      <c r="A997" t="s">
        <v>4063</v>
      </c>
      <c r="B997" t="s">
        <v>612</v>
      </c>
      <c r="C997">
        <v>21</v>
      </c>
      <c r="D997" t="s">
        <v>61</v>
      </c>
      <c r="E997" t="s">
        <v>45</v>
      </c>
      <c r="F997" t="s">
        <v>55</v>
      </c>
      <c r="G997" t="s">
        <v>4064</v>
      </c>
      <c r="H997" t="s">
        <v>35</v>
      </c>
      <c r="I997" t="s">
        <v>36</v>
      </c>
      <c r="J997">
        <v>26</v>
      </c>
      <c r="K997">
        <v>23</v>
      </c>
      <c r="L997">
        <f t="shared" si="45"/>
        <v>3</v>
      </c>
      <c r="M997">
        <v>18</v>
      </c>
      <c r="N997">
        <v>44355</v>
      </c>
      <c r="O997" s="1">
        <f t="shared" si="46"/>
        <v>1705.9615384615386</v>
      </c>
      <c r="P997" s="1">
        <f t="shared" si="47"/>
        <v>39237.11538461539</v>
      </c>
      <c r="Q997" s="1">
        <f>Table1[[#This Row],[Earned Basic Salary]]*20%</f>
        <v>7847.423076923078</v>
      </c>
      <c r="R997" s="1">
        <f>Table1[[#This Row],[Earned Basic Salary]]*10%</f>
        <v>3923.711538461539</v>
      </c>
      <c r="S997" s="1">
        <f>Table1[[#This Row],[Earned Basic Salary]]*12%</f>
        <v>4708.4538461538468</v>
      </c>
      <c r="T997" s="1">
        <f>200</f>
        <v>200</v>
      </c>
      <c r="U997" s="1">
        <f>Table1[[#This Row],[PF]]+Table1[[#This Row],[Professional Tax]]</f>
        <v>4908.4538461538468</v>
      </c>
      <c r="V997" s="1">
        <f>Table1[[#This Row],[Overtime Hours]]*200</f>
        <v>3600</v>
      </c>
      <c r="W997" s="1">
        <f>Table1[[#This Row],[Earned Basic Salary]]+Table1[[#This Row],[HRA]]+Table1[[#This Row],[DA]]+Table1[[#This Row],[Overtime Pay]]</f>
        <v>54608.250000000007</v>
      </c>
      <c r="X997" s="1">
        <f>Table1[[#This Row],[Gross Salary]]-Table1[[#This Row],[Total Deduction]]</f>
        <v>49699.79615384616</v>
      </c>
      <c r="Y997" t="s">
        <v>37</v>
      </c>
      <c r="Z997" t="s">
        <v>38</v>
      </c>
      <c r="AA997" t="s">
        <v>4065</v>
      </c>
      <c r="AB997" t="s">
        <v>4066</v>
      </c>
    </row>
    <row r="998" spans="1:28" x14ac:dyDescent="0.3">
      <c r="A998" t="s">
        <v>4067</v>
      </c>
      <c r="B998" t="s">
        <v>589</v>
      </c>
      <c r="C998">
        <v>28</v>
      </c>
      <c r="D998" t="s">
        <v>53</v>
      </c>
      <c r="E998" t="s">
        <v>45</v>
      </c>
      <c r="F998" t="s">
        <v>55</v>
      </c>
      <c r="G998" t="s">
        <v>4068</v>
      </c>
      <c r="H998" t="s">
        <v>35</v>
      </c>
      <c r="I998" t="s">
        <v>36</v>
      </c>
      <c r="J998">
        <v>26</v>
      </c>
      <c r="K998">
        <v>24</v>
      </c>
      <c r="L998">
        <f t="shared" si="45"/>
        <v>2</v>
      </c>
      <c r="M998">
        <v>16</v>
      </c>
      <c r="N998">
        <v>23318</v>
      </c>
      <c r="O998" s="1">
        <f t="shared" si="46"/>
        <v>896.84615384615381</v>
      </c>
      <c r="P998" s="1">
        <f t="shared" si="47"/>
        <v>21524.307692307691</v>
      </c>
      <c r="Q998" s="1">
        <f>Table1[[#This Row],[Earned Basic Salary]]*20%</f>
        <v>4304.8615384615387</v>
      </c>
      <c r="R998" s="1">
        <f>Table1[[#This Row],[Earned Basic Salary]]*10%</f>
        <v>2152.4307692307693</v>
      </c>
      <c r="S998" s="1">
        <f>Table1[[#This Row],[Earned Basic Salary]]*12%</f>
        <v>2582.916923076923</v>
      </c>
      <c r="T998" s="1">
        <f>200</f>
        <v>200</v>
      </c>
      <c r="U998" s="1">
        <f>Table1[[#This Row],[PF]]+Table1[[#This Row],[Professional Tax]]</f>
        <v>2782.916923076923</v>
      </c>
      <c r="V998" s="1">
        <f>Table1[[#This Row],[Overtime Hours]]*200</f>
        <v>3200</v>
      </c>
      <c r="W998" s="1">
        <f>Table1[[#This Row],[Earned Basic Salary]]+Table1[[#This Row],[HRA]]+Table1[[#This Row],[DA]]+Table1[[#This Row],[Overtime Pay]]</f>
        <v>31181.599999999999</v>
      </c>
      <c r="X998" s="1">
        <f>Table1[[#This Row],[Gross Salary]]-Table1[[#This Row],[Total Deduction]]</f>
        <v>28398.683076923076</v>
      </c>
      <c r="Y998" t="s">
        <v>37</v>
      </c>
      <c r="Z998" t="s">
        <v>48</v>
      </c>
      <c r="AA998" t="s">
        <v>4069</v>
      </c>
      <c r="AB998" t="s">
        <v>4070</v>
      </c>
    </row>
    <row r="999" spans="1:28" x14ac:dyDescent="0.3">
      <c r="A999" t="s">
        <v>4071</v>
      </c>
      <c r="B999" t="s">
        <v>260</v>
      </c>
      <c r="C999">
        <v>40</v>
      </c>
      <c r="D999" t="s">
        <v>133</v>
      </c>
      <c r="E999" t="s">
        <v>32</v>
      </c>
      <c r="F999" t="s">
        <v>46</v>
      </c>
      <c r="G999" t="s">
        <v>4072</v>
      </c>
      <c r="H999" t="s">
        <v>35</v>
      </c>
      <c r="I999" t="s">
        <v>36</v>
      </c>
      <c r="J999">
        <v>26</v>
      </c>
      <c r="K999">
        <v>23</v>
      </c>
      <c r="L999">
        <f t="shared" si="45"/>
        <v>3</v>
      </c>
      <c r="M999">
        <v>0</v>
      </c>
      <c r="N999">
        <v>20241</v>
      </c>
      <c r="O999" s="1">
        <f t="shared" si="46"/>
        <v>778.5</v>
      </c>
      <c r="P999" s="1">
        <f t="shared" si="47"/>
        <v>17905.5</v>
      </c>
      <c r="Q999" s="1">
        <f>Table1[[#This Row],[Earned Basic Salary]]*20%</f>
        <v>3581.1000000000004</v>
      </c>
      <c r="R999" s="1">
        <f>Table1[[#This Row],[Earned Basic Salary]]*10%</f>
        <v>1790.5500000000002</v>
      </c>
      <c r="S999" s="1">
        <f>Table1[[#This Row],[Earned Basic Salary]]*12%</f>
        <v>2148.66</v>
      </c>
      <c r="T999" s="1">
        <f>200</f>
        <v>200</v>
      </c>
      <c r="U999" s="1">
        <f>Table1[[#This Row],[PF]]+Table1[[#This Row],[Professional Tax]]</f>
        <v>2348.66</v>
      </c>
      <c r="V999" s="1">
        <f>Table1[[#This Row],[Overtime Hours]]*200</f>
        <v>0</v>
      </c>
      <c r="W999" s="1">
        <f>Table1[[#This Row],[Earned Basic Salary]]+Table1[[#This Row],[HRA]]+Table1[[#This Row],[DA]]+Table1[[#This Row],[Overtime Pay]]</f>
        <v>23277.149999999998</v>
      </c>
      <c r="X999" s="1">
        <f>Table1[[#This Row],[Gross Salary]]-Table1[[#This Row],[Total Deduction]]</f>
        <v>20928.489999999998</v>
      </c>
      <c r="Y999" t="s">
        <v>37</v>
      </c>
      <c r="Z999" t="s">
        <v>48</v>
      </c>
      <c r="AA999" t="s">
        <v>4073</v>
      </c>
      <c r="AB999" t="s">
        <v>4074</v>
      </c>
    </row>
    <row r="1000" spans="1:28" x14ac:dyDescent="0.3">
      <c r="A1000" t="s">
        <v>4075</v>
      </c>
      <c r="B1000" t="s">
        <v>2028</v>
      </c>
      <c r="C1000">
        <v>54</v>
      </c>
      <c r="D1000" t="s">
        <v>61</v>
      </c>
      <c r="E1000" t="s">
        <v>82</v>
      </c>
      <c r="F1000" t="s">
        <v>46</v>
      </c>
      <c r="G1000" t="s">
        <v>271</v>
      </c>
      <c r="H1000" t="s">
        <v>35</v>
      </c>
      <c r="I1000" t="s">
        <v>36</v>
      </c>
      <c r="J1000">
        <v>26</v>
      </c>
      <c r="K1000">
        <v>24</v>
      </c>
      <c r="L1000">
        <f t="shared" si="45"/>
        <v>2</v>
      </c>
      <c r="M1000">
        <v>13</v>
      </c>
      <c r="N1000">
        <v>45354</v>
      </c>
      <c r="O1000" s="1">
        <f t="shared" si="46"/>
        <v>1744.3846153846155</v>
      </c>
      <c r="P1000" s="1">
        <f t="shared" si="47"/>
        <v>41865.230769230773</v>
      </c>
      <c r="Q1000" s="1">
        <f>Table1[[#This Row],[Earned Basic Salary]]*20%</f>
        <v>8373.046153846155</v>
      </c>
      <c r="R1000" s="1">
        <f>Table1[[#This Row],[Earned Basic Salary]]*10%</f>
        <v>4186.5230769230775</v>
      </c>
      <c r="S1000" s="1">
        <f>Table1[[#This Row],[Earned Basic Salary]]*12%</f>
        <v>5023.8276923076928</v>
      </c>
      <c r="T1000" s="1">
        <f>200</f>
        <v>200</v>
      </c>
      <c r="U1000" s="1">
        <f>Table1[[#This Row],[PF]]+Table1[[#This Row],[Professional Tax]]</f>
        <v>5223.8276923076928</v>
      </c>
      <c r="V1000" s="1">
        <f>Table1[[#This Row],[Overtime Hours]]*200</f>
        <v>2600</v>
      </c>
      <c r="W1000" s="1">
        <f>Table1[[#This Row],[Earned Basic Salary]]+Table1[[#This Row],[HRA]]+Table1[[#This Row],[DA]]+Table1[[#This Row],[Overtime Pay]]</f>
        <v>57024.800000000003</v>
      </c>
      <c r="X1000" s="1">
        <f>Table1[[#This Row],[Gross Salary]]-Table1[[#This Row],[Total Deduction]]</f>
        <v>51800.972307692311</v>
      </c>
      <c r="Y1000" t="s">
        <v>37</v>
      </c>
      <c r="Z1000" t="s">
        <v>48</v>
      </c>
      <c r="AA1000" t="s">
        <v>4076</v>
      </c>
      <c r="AB1000" t="s">
        <v>4077</v>
      </c>
    </row>
    <row r="1001" spans="1:28" x14ac:dyDescent="0.3">
      <c r="A1001" t="s">
        <v>4078</v>
      </c>
      <c r="B1001" t="s">
        <v>1135</v>
      </c>
      <c r="C1001">
        <v>29</v>
      </c>
      <c r="D1001" t="s">
        <v>75</v>
      </c>
      <c r="E1001" t="s">
        <v>121</v>
      </c>
      <c r="F1001" t="s">
        <v>46</v>
      </c>
      <c r="G1001" t="s">
        <v>1487</v>
      </c>
      <c r="H1001" t="s">
        <v>35</v>
      </c>
      <c r="I1001" t="s">
        <v>36</v>
      </c>
      <c r="J1001">
        <v>26</v>
      </c>
      <c r="K1001">
        <v>23</v>
      </c>
      <c r="L1001">
        <f t="shared" si="45"/>
        <v>3</v>
      </c>
      <c r="M1001">
        <v>1</v>
      </c>
      <c r="N1001">
        <v>30786</v>
      </c>
      <c r="O1001" s="1">
        <f t="shared" si="46"/>
        <v>1184.0769230769231</v>
      </c>
      <c r="P1001" s="1">
        <f t="shared" si="47"/>
        <v>27233.76923076923</v>
      </c>
      <c r="Q1001" s="1">
        <f>Table1[[#This Row],[Earned Basic Salary]]*20%</f>
        <v>5446.7538461538461</v>
      </c>
      <c r="R1001" s="1">
        <f>Table1[[#This Row],[Earned Basic Salary]]*10%</f>
        <v>2723.376923076923</v>
      </c>
      <c r="S1001" s="1">
        <f>Table1[[#This Row],[Earned Basic Salary]]*12%</f>
        <v>3268.0523076923077</v>
      </c>
      <c r="T1001" s="1">
        <f>200</f>
        <v>200</v>
      </c>
      <c r="U1001" s="1">
        <f>Table1[[#This Row],[PF]]+Table1[[#This Row],[Professional Tax]]</f>
        <v>3468.0523076923077</v>
      </c>
      <c r="V1001" s="1">
        <f>Table1[[#This Row],[Overtime Hours]]*200</f>
        <v>200</v>
      </c>
      <c r="W1001" s="1">
        <f>Table1[[#This Row],[Earned Basic Salary]]+Table1[[#This Row],[HRA]]+Table1[[#This Row],[DA]]+Table1[[#This Row],[Overtime Pay]]</f>
        <v>35603.9</v>
      </c>
      <c r="X1001" s="1">
        <f>Table1[[#This Row],[Gross Salary]]-Table1[[#This Row],[Total Deduction]]</f>
        <v>32135.847692307692</v>
      </c>
      <c r="Y1001" t="s">
        <v>37</v>
      </c>
      <c r="Z1001" t="s">
        <v>95</v>
      </c>
      <c r="AA1001" t="s">
        <v>4079</v>
      </c>
      <c r="AB1001" t="s">
        <v>4080</v>
      </c>
    </row>
    <row r="1002" spans="1:28" x14ac:dyDescent="0.3">
      <c r="A1002" t="s">
        <v>4081</v>
      </c>
      <c r="B1002" t="s">
        <v>280</v>
      </c>
      <c r="C1002">
        <v>35</v>
      </c>
      <c r="D1002" t="s">
        <v>31</v>
      </c>
      <c r="E1002" t="s">
        <v>62</v>
      </c>
      <c r="F1002" t="s">
        <v>69</v>
      </c>
      <c r="G1002" t="s">
        <v>4082</v>
      </c>
      <c r="H1002" t="s">
        <v>35</v>
      </c>
      <c r="I1002" t="s">
        <v>36</v>
      </c>
      <c r="J1002">
        <v>26</v>
      </c>
      <c r="K1002">
        <v>23</v>
      </c>
      <c r="L1002">
        <f t="shared" si="45"/>
        <v>3</v>
      </c>
      <c r="M1002">
        <v>9</v>
      </c>
      <c r="N1002">
        <v>60199</v>
      </c>
      <c r="O1002" s="1">
        <f t="shared" si="46"/>
        <v>2315.3461538461538</v>
      </c>
      <c r="P1002" s="1">
        <f t="shared" si="47"/>
        <v>53252.961538461539</v>
      </c>
      <c r="Q1002" s="1">
        <f>Table1[[#This Row],[Earned Basic Salary]]*20%</f>
        <v>10650.592307692308</v>
      </c>
      <c r="R1002" s="1">
        <f>Table1[[#This Row],[Earned Basic Salary]]*10%</f>
        <v>5325.2961538461541</v>
      </c>
      <c r="S1002" s="1">
        <f>Table1[[#This Row],[Earned Basic Salary]]*12%</f>
        <v>6390.3553846153845</v>
      </c>
      <c r="T1002" s="1">
        <f>200</f>
        <v>200</v>
      </c>
      <c r="U1002" s="1">
        <f>Table1[[#This Row],[PF]]+Table1[[#This Row],[Professional Tax]]</f>
        <v>6590.3553846153845</v>
      </c>
      <c r="V1002" s="1">
        <f>Table1[[#This Row],[Overtime Hours]]*200</f>
        <v>1800</v>
      </c>
      <c r="W1002" s="1">
        <f>Table1[[#This Row],[Earned Basic Salary]]+Table1[[#This Row],[HRA]]+Table1[[#This Row],[DA]]+Table1[[#This Row],[Overtime Pay]]</f>
        <v>71028.850000000006</v>
      </c>
      <c r="X1002" s="1">
        <f>Table1[[#This Row],[Gross Salary]]-Table1[[#This Row],[Total Deduction]]</f>
        <v>64438.494615384625</v>
      </c>
      <c r="Y1002" t="s">
        <v>37</v>
      </c>
      <c r="Z1002" t="s">
        <v>38</v>
      </c>
      <c r="AA1002" t="s">
        <v>4083</v>
      </c>
      <c r="AB1002" t="s">
        <v>4084</v>
      </c>
    </row>
    <row r="1003" spans="1:28" x14ac:dyDescent="0.3">
      <c r="A1003" t="s">
        <v>4085</v>
      </c>
      <c r="B1003" t="s">
        <v>941</v>
      </c>
      <c r="C1003">
        <v>31</v>
      </c>
      <c r="D1003" t="s">
        <v>81</v>
      </c>
      <c r="E1003" t="s">
        <v>121</v>
      </c>
      <c r="F1003" t="s">
        <v>63</v>
      </c>
      <c r="G1003" t="s">
        <v>4086</v>
      </c>
      <c r="H1003" t="s">
        <v>35</v>
      </c>
      <c r="I1003" t="s">
        <v>36</v>
      </c>
      <c r="J1003">
        <v>26</v>
      </c>
      <c r="K1003">
        <v>24</v>
      </c>
      <c r="L1003">
        <f t="shared" si="45"/>
        <v>2</v>
      </c>
      <c r="M1003">
        <v>15</v>
      </c>
      <c r="N1003">
        <v>72072</v>
      </c>
      <c r="O1003" s="1">
        <f t="shared" si="46"/>
        <v>2772</v>
      </c>
      <c r="P1003" s="1">
        <f t="shared" si="47"/>
        <v>66528</v>
      </c>
      <c r="Q1003" s="1">
        <f>Table1[[#This Row],[Earned Basic Salary]]*20%</f>
        <v>13305.6</v>
      </c>
      <c r="R1003" s="1">
        <f>Table1[[#This Row],[Earned Basic Salary]]*10%</f>
        <v>6652.8</v>
      </c>
      <c r="S1003" s="1">
        <f>Table1[[#This Row],[Earned Basic Salary]]*12%</f>
        <v>7983.36</v>
      </c>
      <c r="T1003" s="1">
        <f>200</f>
        <v>200</v>
      </c>
      <c r="U1003" s="1">
        <f>Table1[[#This Row],[PF]]+Table1[[#This Row],[Professional Tax]]</f>
        <v>8183.36</v>
      </c>
      <c r="V1003" s="1">
        <f>Table1[[#This Row],[Overtime Hours]]*200</f>
        <v>3000</v>
      </c>
      <c r="W1003" s="1">
        <f>Table1[[#This Row],[Earned Basic Salary]]+Table1[[#This Row],[HRA]]+Table1[[#This Row],[DA]]+Table1[[#This Row],[Overtime Pay]]</f>
        <v>89486.400000000009</v>
      </c>
      <c r="X1003" s="1">
        <f>Table1[[#This Row],[Gross Salary]]-Table1[[#This Row],[Total Deduction]]</f>
        <v>81303.040000000008</v>
      </c>
      <c r="Y1003" t="s">
        <v>37</v>
      </c>
      <c r="Z1003" t="s">
        <v>48</v>
      </c>
      <c r="AA1003" t="s">
        <v>4087</v>
      </c>
      <c r="AB1003" t="s">
        <v>4088</v>
      </c>
    </row>
    <row r="1004" spans="1:28" x14ac:dyDescent="0.3">
      <c r="A1004" t="s">
        <v>4089</v>
      </c>
      <c r="B1004" t="s">
        <v>88</v>
      </c>
      <c r="C1004">
        <v>31</v>
      </c>
      <c r="D1004" t="s">
        <v>75</v>
      </c>
      <c r="E1004" t="s">
        <v>82</v>
      </c>
      <c r="F1004" t="s">
        <v>63</v>
      </c>
      <c r="G1004" t="s">
        <v>4090</v>
      </c>
      <c r="H1004" t="s">
        <v>35</v>
      </c>
      <c r="I1004" t="s">
        <v>36</v>
      </c>
      <c r="J1004">
        <v>26</v>
      </c>
      <c r="K1004">
        <v>23</v>
      </c>
      <c r="L1004">
        <f t="shared" si="45"/>
        <v>3</v>
      </c>
      <c r="M1004">
        <v>2</v>
      </c>
      <c r="N1004">
        <v>26467</v>
      </c>
      <c r="O1004" s="1">
        <f t="shared" si="46"/>
        <v>1017.9615384615385</v>
      </c>
      <c r="P1004" s="1">
        <f t="shared" si="47"/>
        <v>23413.115384615383</v>
      </c>
      <c r="Q1004" s="1">
        <f>Table1[[#This Row],[Earned Basic Salary]]*20%</f>
        <v>4682.623076923077</v>
      </c>
      <c r="R1004" s="1">
        <f>Table1[[#This Row],[Earned Basic Salary]]*10%</f>
        <v>2341.3115384615385</v>
      </c>
      <c r="S1004" s="1">
        <f>Table1[[#This Row],[Earned Basic Salary]]*12%</f>
        <v>2809.5738461538458</v>
      </c>
      <c r="T1004" s="1">
        <f>200</f>
        <v>200</v>
      </c>
      <c r="U1004" s="1">
        <f>Table1[[#This Row],[PF]]+Table1[[#This Row],[Professional Tax]]</f>
        <v>3009.5738461538458</v>
      </c>
      <c r="V1004" s="1">
        <f>Table1[[#This Row],[Overtime Hours]]*200</f>
        <v>400</v>
      </c>
      <c r="W1004" s="1">
        <f>Table1[[#This Row],[Earned Basic Salary]]+Table1[[#This Row],[HRA]]+Table1[[#This Row],[DA]]+Table1[[#This Row],[Overtime Pay]]</f>
        <v>30837.049999999996</v>
      </c>
      <c r="X1004" s="1">
        <f>Table1[[#This Row],[Gross Salary]]-Table1[[#This Row],[Total Deduction]]</f>
        <v>27827.47615384615</v>
      </c>
      <c r="Y1004" t="s">
        <v>37</v>
      </c>
      <c r="Z1004" t="s">
        <v>48</v>
      </c>
      <c r="AA1004" t="s">
        <v>4091</v>
      </c>
      <c r="AB1004" t="s">
        <v>4092</v>
      </c>
    </row>
    <row r="1005" spans="1:28" x14ac:dyDescent="0.3">
      <c r="A1005" t="s">
        <v>4093</v>
      </c>
      <c r="B1005" t="s">
        <v>958</v>
      </c>
      <c r="C1005">
        <v>47</v>
      </c>
      <c r="D1005" t="s">
        <v>127</v>
      </c>
      <c r="E1005" t="s">
        <v>82</v>
      </c>
      <c r="F1005" t="s">
        <v>63</v>
      </c>
      <c r="G1005" t="s">
        <v>4094</v>
      </c>
      <c r="H1005" t="s">
        <v>35</v>
      </c>
      <c r="I1005" t="s">
        <v>36</v>
      </c>
      <c r="J1005">
        <v>26</v>
      </c>
      <c r="K1005">
        <v>25</v>
      </c>
      <c r="L1005">
        <f t="shared" si="45"/>
        <v>1</v>
      </c>
      <c r="M1005">
        <v>16</v>
      </c>
      <c r="N1005">
        <v>21880</v>
      </c>
      <c r="O1005" s="1">
        <f t="shared" si="46"/>
        <v>841.53846153846155</v>
      </c>
      <c r="P1005" s="1">
        <f t="shared" si="47"/>
        <v>21038.461538461539</v>
      </c>
      <c r="Q1005" s="1">
        <f>Table1[[#This Row],[Earned Basic Salary]]*20%</f>
        <v>4207.6923076923076</v>
      </c>
      <c r="R1005" s="1">
        <f>Table1[[#This Row],[Earned Basic Salary]]*10%</f>
        <v>2103.8461538461538</v>
      </c>
      <c r="S1005" s="1">
        <f>Table1[[#This Row],[Earned Basic Salary]]*12%</f>
        <v>2524.6153846153848</v>
      </c>
      <c r="T1005" s="1">
        <f>200</f>
        <v>200</v>
      </c>
      <c r="U1005" s="1">
        <f>Table1[[#This Row],[PF]]+Table1[[#This Row],[Professional Tax]]</f>
        <v>2724.6153846153848</v>
      </c>
      <c r="V1005" s="1">
        <f>Table1[[#This Row],[Overtime Hours]]*200</f>
        <v>3200</v>
      </c>
      <c r="W1005" s="1">
        <f>Table1[[#This Row],[Earned Basic Salary]]+Table1[[#This Row],[HRA]]+Table1[[#This Row],[DA]]+Table1[[#This Row],[Overtime Pay]]</f>
        <v>30550</v>
      </c>
      <c r="X1005" s="1">
        <f>Table1[[#This Row],[Gross Salary]]-Table1[[#This Row],[Total Deduction]]</f>
        <v>27825.384615384617</v>
      </c>
      <c r="Y1005" t="s">
        <v>37</v>
      </c>
      <c r="Z1005" t="s">
        <v>95</v>
      </c>
      <c r="AA1005" t="s">
        <v>4095</v>
      </c>
      <c r="AB1005" t="s">
        <v>4096</v>
      </c>
    </row>
    <row r="1006" spans="1:28" x14ac:dyDescent="0.3">
      <c r="A1006" t="s">
        <v>4097</v>
      </c>
      <c r="B1006" t="s">
        <v>470</v>
      </c>
      <c r="C1006">
        <v>35</v>
      </c>
      <c r="D1006" t="s">
        <v>75</v>
      </c>
      <c r="E1006" t="s">
        <v>32</v>
      </c>
      <c r="F1006" t="s">
        <v>89</v>
      </c>
      <c r="G1006" t="s">
        <v>4064</v>
      </c>
      <c r="H1006" t="s">
        <v>35</v>
      </c>
      <c r="I1006" t="s">
        <v>36</v>
      </c>
      <c r="J1006">
        <v>26</v>
      </c>
      <c r="K1006">
        <v>22</v>
      </c>
      <c r="L1006">
        <f t="shared" si="45"/>
        <v>4</v>
      </c>
      <c r="M1006">
        <v>14</v>
      </c>
      <c r="N1006">
        <v>38432</v>
      </c>
      <c r="O1006" s="1">
        <f t="shared" si="46"/>
        <v>1478.1538461538462</v>
      </c>
      <c r="P1006" s="1">
        <f t="shared" si="47"/>
        <v>32519.384615384617</v>
      </c>
      <c r="Q1006" s="1">
        <f>Table1[[#This Row],[Earned Basic Salary]]*20%</f>
        <v>6503.876923076924</v>
      </c>
      <c r="R1006" s="1">
        <f>Table1[[#This Row],[Earned Basic Salary]]*10%</f>
        <v>3251.938461538462</v>
      </c>
      <c r="S1006" s="1">
        <f>Table1[[#This Row],[Earned Basic Salary]]*12%</f>
        <v>3902.3261538461538</v>
      </c>
      <c r="T1006" s="1">
        <f>200</f>
        <v>200</v>
      </c>
      <c r="U1006" s="1">
        <f>Table1[[#This Row],[PF]]+Table1[[#This Row],[Professional Tax]]</f>
        <v>4102.3261538461538</v>
      </c>
      <c r="V1006" s="1">
        <f>Table1[[#This Row],[Overtime Hours]]*200</f>
        <v>2800</v>
      </c>
      <c r="W1006" s="1">
        <f>Table1[[#This Row],[Earned Basic Salary]]+Table1[[#This Row],[HRA]]+Table1[[#This Row],[DA]]+Table1[[#This Row],[Overtime Pay]]</f>
        <v>45075.200000000004</v>
      </c>
      <c r="X1006" s="1">
        <f>Table1[[#This Row],[Gross Salary]]-Table1[[#This Row],[Total Deduction]]</f>
        <v>40972.873846153852</v>
      </c>
      <c r="Y1006" t="s">
        <v>37</v>
      </c>
      <c r="Z1006" t="s">
        <v>106</v>
      </c>
      <c r="AA1006" t="s">
        <v>4098</v>
      </c>
      <c r="AB1006" t="s">
        <v>4099</v>
      </c>
    </row>
    <row r="1007" spans="1:28" x14ac:dyDescent="0.3">
      <c r="A1007" t="s">
        <v>4100</v>
      </c>
      <c r="B1007" t="s">
        <v>2551</v>
      </c>
      <c r="C1007">
        <v>44</v>
      </c>
      <c r="D1007" t="s">
        <v>127</v>
      </c>
      <c r="E1007" t="s">
        <v>82</v>
      </c>
      <c r="F1007" t="s">
        <v>55</v>
      </c>
      <c r="G1007" t="s">
        <v>2126</v>
      </c>
      <c r="H1007" t="s">
        <v>35</v>
      </c>
      <c r="I1007" t="s">
        <v>36</v>
      </c>
      <c r="J1007">
        <v>26</v>
      </c>
      <c r="K1007">
        <v>24</v>
      </c>
      <c r="L1007">
        <f t="shared" si="45"/>
        <v>2</v>
      </c>
      <c r="M1007">
        <v>0</v>
      </c>
      <c r="N1007">
        <v>35621</v>
      </c>
      <c r="O1007" s="1">
        <f t="shared" si="46"/>
        <v>1370.0384615384614</v>
      </c>
      <c r="P1007" s="1">
        <f t="shared" si="47"/>
        <v>32880.923076923078</v>
      </c>
      <c r="Q1007" s="1">
        <f>Table1[[#This Row],[Earned Basic Salary]]*20%</f>
        <v>6576.1846153846163</v>
      </c>
      <c r="R1007" s="1">
        <f>Table1[[#This Row],[Earned Basic Salary]]*10%</f>
        <v>3288.0923076923082</v>
      </c>
      <c r="S1007" s="1">
        <f>Table1[[#This Row],[Earned Basic Salary]]*12%</f>
        <v>3945.7107692307691</v>
      </c>
      <c r="T1007" s="1">
        <f>200</f>
        <v>200</v>
      </c>
      <c r="U1007" s="1">
        <f>Table1[[#This Row],[PF]]+Table1[[#This Row],[Professional Tax]]</f>
        <v>4145.7107692307691</v>
      </c>
      <c r="V1007" s="1">
        <f>Table1[[#This Row],[Overtime Hours]]*200</f>
        <v>0</v>
      </c>
      <c r="W1007" s="1">
        <f>Table1[[#This Row],[Earned Basic Salary]]+Table1[[#This Row],[HRA]]+Table1[[#This Row],[DA]]+Table1[[#This Row],[Overtime Pay]]</f>
        <v>42745.2</v>
      </c>
      <c r="X1007" s="1">
        <f>Table1[[#This Row],[Gross Salary]]-Table1[[#This Row],[Total Deduction]]</f>
        <v>38599.489230769228</v>
      </c>
      <c r="Y1007" t="s">
        <v>37</v>
      </c>
      <c r="Z1007" t="s">
        <v>106</v>
      </c>
      <c r="AA1007" t="s">
        <v>4101</v>
      </c>
      <c r="AB1007" t="s">
        <v>4102</v>
      </c>
    </row>
    <row r="1008" spans="1:28" x14ac:dyDescent="0.3">
      <c r="A1008" t="s">
        <v>4103</v>
      </c>
      <c r="B1008" t="s">
        <v>835</v>
      </c>
      <c r="C1008">
        <v>26</v>
      </c>
      <c r="D1008" t="s">
        <v>61</v>
      </c>
      <c r="E1008" t="s">
        <v>62</v>
      </c>
      <c r="F1008" t="s">
        <v>33</v>
      </c>
      <c r="G1008" t="s">
        <v>4104</v>
      </c>
      <c r="H1008" t="s">
        <v>35</v>
      </c>
      <c r="I1008" t="s">
        <v>36</v>
      </c>
      <c r="J1008">
        <v>26</v>
      </c>
      <c r="K1008">
        <v>25</v>
      </c>
      <c r="L1008">
        <f t="shared" si="45"/>
        <v>1</v>
      </c>
      <c r="M1008">
        <v>14</v>
      </c>
      <c r="N1008">
        <v>60239</v>
      </c>
      <c r="O1008" s="1">
        <f t="shared" si="46"/>
        <v>2316.8846153846152</v>
      </c>
      <c r="P1008" s="1">
        <f t="shared" si="47"/>
        <v>57922.115384615383</v>
      </c>
      <c r="Q1008" s="1">
        <f>Table1[[#This Row],[Earned Basic Salary]]*20%</f>
        <v>11584.423076923078</v>
      </c>
      <c r="R1008" s="1">
        <f>Table1[[#This Row],[Earned Basic Salary]]*10%</f>
        <v>5792.211538461539</v>
      </c>
      <c r="S1008" s="1">
        <f>Table1[[#This Row],[Earned Basic Salary]]*12%</f>
        <v>6950.6538461538457</v>
      </c>
      <c r="T1008" s="1">
        <f>200</f>
        <v>200</v>
      </c>
      <c r="U1008" s="1">
        <f>Table1[[#This Row],[PF]]+Table1[[#This Row],[Professional Tax]]</f>
        <v>7150.6538461538457</v>
      </c>
      <c r="V1008" s="1">
        <f>Table1[[#This Row],[Overtime Hours]]*200</f>
        <v>2800</v>
      </c>
      <c r="W1008" s="1">
        <f>Table1[[#This Row],[Earned Basic Salary]]+Table1[[#This Row],[HRA]]+Table1[[#This Row],[DA]]+Table1[[#This Row],[Overtime Pay]]</f>
        <v>78098.75</v>
      </c>
      <c r="X1008" s="1">
        <f>Table1[[#This Row],[Gross Salary]]-Table1[[#This Row],[Total Deduction]]</f>
        <v>70948.096153846156</v>
      </c>
      <c r="Y1008" t="s">
        <v>37</v>
      </c>
      <c r="Z1008" t="s">
        <v>38</v>
      </c>
      <c r="AA1008" t="s">
        <v>4105</v>
      </c>
      <c r="AB1008" t="s">
        <v>4106</v>
      </c>
    </row>
    <row r="1009" spans="1:28" x14ac:dyDescent="0.3">
      <c r="A1009" t="s">
        <v>4107</v>
      </c>
      <c r="B1009" t="s">
        <v>941</v>
      </c>
      <c r="C1009">
        <v>28</v>
      </c>
      <c r="D1009" t="s">
        <v>31</v>
      </c>
      <c r="E1009" t="s">
        <v>45</v>
      </c>
      <c r="F1009" t="s">
        <v>69</v>
      </c>
      <c r="G1009" t="s">
        <v>775</v>
      </c>
      <c r="H1009" t="s">
        <v>35</v>
      </c>
      <c r="I1009" t="s">
        <v>36</v>
      </c>
      <c r="J1009">
        <v>26</v>
      </c>
      <c r="K1009">
        <v>24</v>
      </c>
      <c r="L1009">
        <f t="shared" si="45"/>
        <v>2</v>
      </c>
      <c r="M1009">
        <v>11</v>
      </c>
      <c r="N1009">
        <v>36124</v>
      </c>
      <c r="O1009" s="1">
        <f t="shared" si="46"/>
        <v>1389.3846153846155</v>
      </c>
      <c r="P1009" s="1">
        <f t="shared" si="47"/>
        <v>33345.230769230773</v>
      </c>
      <c r="Q1009" s="1">
        <f>Table1[[#This Row],[Earned Basic Salary]]*20%</f>
        <v>6669.046153846155</v>
      </c>
      <c r="R1009" s="1">
        <f>Table1[[#This Row],[Earned Basic Salary]]*10%</f>
        <v>3334.5230769230775</v>
      </c>
      <c r="S1009" s="1">
        <f>Table1[[#This Row],[Earned Basic Salary]]*12%</f>
        <v>4001.4276923076927</v>
      </c>
      <c r="T1009" s="1">
        <f>200</f>
        <v>200</v>
      </c>
      <c r="U1009" s="1">
        <f>Table1[[#This Row],[PF]]+Table1[[#This Row],[Professional Tax]]</f>
        <v>4201.4276923076923</v>
      </c>
      <c r="V1009" s="1">
        <f>Table1[[#This Row],[Overtime Hours]]*200</f>
        <v>2200</v>
      </c>
      <c r="W1009" s="1">
        <f>Table1[[#This Row],[Earned Basic Salary]]+Table1[[#This Row],[HRA]]+Table1[[#This Row],[DA]]+Table1[[#This Row],[Overtime Pay]]</f>
        <v>45548.800000000003</v>
      </c>
      <c r="X1009" s="1">
        <f>Table1[[#This Row],[Gross Salary]]-Table1[[#This Row],[Total Deduction]]</f>
        <v>41347.372307692312</v>
      </c>
      <c r="Y1009" t="s">
        <v>37</v>
      </c>
      <c r="Z1009" t="s">
        <v>106</v>
      </c>
      <c r="AA1009" t="s">
        <v>4108</v>
      </c>
      <c r="AB1009" t="s">
        <v>4109</v>
      </c>
    </row>
    <row r="1010" spans="1:28" x14ac:dyDescent="0.3">
      <c r="A1010" t="s">
        <v>4110</v>
      </c>
      <c r="B1010" t="s">
        <v>2233</v>
      </c>
      <c r="C1010">
        <v>38</v>
      </c>
      <c r="D1010" t="s">
        <v>44</v>
      </c>
      <c r="E1010" t="s">
        <v>45</v>
      </c>
      <c r="F1010" t="s">
        <v>89</v>
      </c>
      <c r="G1010" t="s">
        <v>4111</v>
      </c>
      <c r="H1010" t="s">
        <v>35</v>
      </c>
      <c r="I1010" t="s">
        <v>36</v>
      </c>
      <c r="J1010">
        <v>26</v>
      </c>
      <c r="K1010">
        <v>23</v>
      </c>
      <c r="L1010">
        <f t="shared" si="45"/>
        <v>3</v>
      </c>
      <c r="M1010">
        <v>10</v>
      </c>
      <c r="N1010">
        <v>27405</v>
      </c>
      <c r="O1010" s="1">
        <f t="shared" si="46"/>
        <v>1054.0384615384614</v>
      </c>
      <c r="P1010" s="1">
        <f t="shared" si="47"/>
        <v>24242.884615384613</v>
      </c>
      <c r="Q1010" s="1">
        <f>Table1[[#This Row],[Earned Basic Salary]]*20%</f>
        <v>4848.5769230769229</v>
      </c>
      <c r="R1010" s="1">
        <f>Table1[[#This Row],[Earned Basic Salary]]*10%</f>
        <v>2424.2884615384614</v>
      </c>
      <c r="S1010" s="1">
        <f>Table1[[#This Row],[Earned Basic Salary]]*12%</f>
        <v>2909.1461538461535</v>
      </c>
      <c r="T1010" s="1">
        <f>200</f>
        <v>200</v>
      </c>
      <c r="U1010" s="1">
        <f>Table1[[#This Row],[PF]]+Table1[[#This Row],[Professional Tax]]</f>
        <v>3109.1461538461535</v>
      </c>
      <c r="V1010" s="1">
        <f>Table1[[#This Row],[Overtime Hours]]*200</f>
        <v>2000</v>
      </c>
      <c r="W1010" s="1">
        <f>Table1[[#This Row],[Earned Basic Salary]]+Table1[[#This Row],[HRA]]+Table1[[#This Row],[DA]]+Table1[[#This Row],[Overtime Pay]]</f>
        <v>33515.75</v>
      </c>
      <c r="X1010" s="1">
        <f>Table1[[#This Row],[Gross Salary]]-Table1[[#This Row],[Total Deduction]]</f>
        <v>30406.603846153848</v>
      </c>
      <c r="Y1010" t="s">
        <v>37</v>
      </c>
      <c r="Z1010" t="s">
        <v>48</v>
      </c>
      <c r="AA1010" t="s">
        <v>4112</v>
      </c>
      <c r="AB1010" t="s">
        <v>4113</v>
      </c>
    </row>
    <row r="1011" spans="1:28" x14ac:dyDescent="0.3">
      <c r="A1011" t="s">
        <v>4114</v>
      </c>
      <c r="B1011" t="s">
        <v>1880</v>
      </c>
      <c r="C1011">
        <v>37</v>
      </c>
      <c r="D1011" t="s">
        <v>81</v>
      </c>
      <c r="E1011" t="s">
        <v>62</v>
      </c>
      <c r="F1011" t="s">
        <v>33</v>
      </c>
      <c r="G1011" t="s">
        <v>4115</v>
      </c>
      <c r="H1011" t="s">
        <v>35</v>
      </c>
      <c r="I1011" t="s">
        <v>36</v>
      </c>
      <c r="J1011">
        <v>26</v>
      </c>
      <c r="K1011">
        <v>24</v>
      </c>
      <c r="L1011">
        <f t="shared" si="45"/>
        <v>2</v>
      </c>
      <c r="M1011">
        <v>14</v>
      </c>
      <c r="N1011">
        <v>39706</v>
      </c>
      <c r="O1011" s="1">
        <f t="shared" si="46"/>
        <v>1527.1538461538462</v>
      </c>
      <c r="P1011" s="1">
        <f t="shared" si="47"/>
        <v>36651.692307692312</v>
      </c>
      <c r="Q1011" s="1">
        <f>Table1[[#This Row],[Earned Basic Salary]]*20%</f>
        <v>7330.338461538463</v>
      </c>
      <c r="R1011" s="1">
        <f>Table1[[#This Row],[Earned Basic Salary]]*10%</f>
        <v>3665.1692307692315</v>
      </c>
      <c r="S1011" s="1">
        <f>Table1[[#This Row],[Earned Basic Salary]]*12%</f>
        <v>4398.2030769230769</v>
      </c>
      <c r="T1011" s="1">
        <f>200</f>
        <v>200</v>
      </c>
      <c r="U1011" s="1">
        <f>Table1[[#This Row],[PF]]+Table1[[#This Row],[Professional Tax]]</f>
        <v>4598.2030769230769</v>
      </c>
      <c r="V1011" s="1">
        <f>Table1[[#This Row],[Overtime Hours]]*200</f>
        <v>2800</v>
      </c>
      <c r="W1011" s="1">
        <f>Table1[[#This Row],[Earned Basic Salary]]+Table1[[#This Row],[HRA]]+Table1[[#This Row],[DA]]+Table1[[#This Row],[Overtime Pay]]</f>
        <v>50447.200000000004</v>
      </c>
      <c r="X1011" s="1">
        <f>Table1[[#This Row],[Gross Salary]]-Table1[[#This Row],[Total Deduction]]</f>
        <v>45848.996923076927</v>
      </c>
      <c r="Y1011" t="s">
        <v>37</v>
      </c>
      <c r="Z1011" t="s">
        <v>38</v>
      </c>
      <c r="AA1011" t="s">
        <v>4116</v>
      </c>
      <c r="AB1011" t="s">
        <v>4117</v>
      </c>
    </row>
    <row r="1012" spans="1:28" x14ac:dyDescent="0.3">
      <c r="A1012" t="s">
        <v>4118</v>
      </c>
      <c r="B1012" t="s">
        <v>1349</v>
      </c>
      <c r="C1012">
        <v>38</v>
      </c>
      <c r="D1012" t="s">
        <v>44</v>
      </c>
      <c r="E1012" t="s">
        <v>62</v>
      </c>
      <c r="F1012" t="s">
        <v>55</v>
      </c>
      <c r="G1012" t="s">
        <v>4119</v>
      </c>
      <c r="H1012" t="s">
        <v>35</v>
      </c>
      <c r="I1012" t="s">
        <v>36</v>
      </c>
      <c r="J1012">
        <v>26</v>
      </c>
      <c r="K1012">
        <v>24</v>
      </c>
      <c r="L1012">
        <f t="shared" si="45"/>
        <v>2</v>
      </c>
      <c r="M1012">
        <v>14</v>
      </c>
      <c r="N1012">
        <v>76642</v>
      </c>
      <c r="O1012" s="1">
        <f t="shared" si="46"/>
        <v>2947.7692307692309</v>
      </c>
      <c r="P1012" s="1">
        <f t="shared" si="47"/>
        <v>70746.461538461546</v>
      </c>
      <c r="Q1012" s="1">
        <f>Table1[[#This Row],[Earned Basic Salary]]*20%</f>
        <v>14149.292307692311</v>
      </c>
      <c r="R1012" s="1">
        <f>Table1[[#This Row],[Earned Basic Salary]]*10%</f>
        <v>7074.6461538461554</v>
      </c>
      <c r="S1012" s="1">
        <f>Table1[[#This Row],[Earned Basic Salary]]*12%</f>
        <v>8489.5753846153857</v>
      </c>
      <c r="T1012" s="1">
        <f>200</f>
        <v>200</v>
      </c>
      <c r="U1012" s="1">
        <f>Table1[[#This Row],[PF]]+Table1[[#This Row],[Professional Tax]]</f>
        <v>8689.5753846153857</v>
      </c>
      <c r="V1012" s="1">
        <f>Table1[[#This Row],[Overtime Hours]]*200</f>
        <v>2800</v>
      </c>
      <c r="W1012" s="1">
        <f>Table1[[#This Row],[Earned Basic Salary]]+Table1[[#This Row],[HRA]]+Table1[[#This Row],[DA]]+Table1[[#This Row],[Overtime Pay]]</f>
        <v>94770.400000000009</v>
      </c>
      <c r="X1012" s="1">
        <f>Table1[[#This Row],[Gross Salary]]-Table1[[#This Row],[Total Deduction]]</f>
        <v>86080.824615384627</v>
      </c>
      <c r="Y1012" t="s">
        <v>37</v>
      </c>
      <c r="Z1012" t="s">
        <v>48</v>
      </c>
      <c r="AA1012" t="s">
        <v>4120</v>
      </c>
      <c r="AB1012" t="s">
        <v>4121</v>
      </c>
    </row>
    <row r="1013" spans="1:28" x14ac:dyDescent="0.3">
      <c r="A1013" t="s">
        <v>4122</v>
      </c>
      <c r="B1013" t="s">
        <v>522</v>
      </c>
      <c r="C1013">
        <v>33</v>
      </c>
      <c r="D1013" t="s">
        <v>53</v>
      </c>
      <c r="E1013" t="s">
        <v>45</v>
      </c>
      <c r="F1013" t="s">
        <v>69</v>
      </c>
      <c r="G1013" t="s">
        <v>4123</v>
      </c>
      <c r="H1013" t="s">
        <v>35</v>
      </c>
      <c r="I1013" t="s">
        <v>36</v>
      </c>
      <c r="J1013">
        <v>26</v>
      </c>
      <c r="K1013">
        <v>26</v>
      </c>
      <c r="L1013">
        <f t="shared" si="45"/>
        <v>0</v>
      </c>
      <c r="M1013">
        <v>3</v>
      </c>
      <c r="N1013">
        <v>45509</v>
      </c>
      <c r="O1013" s="1">
        <f t="shared" si="46"/>
        <v>1750.3461538461538</v>
      </c>
      <c r="P1013" s="1">
        <f t="shared" si="47"/>
        <v>45509</v>
      </c>
      <c r="Q1013" s="1">
        <f>Table1[[#This Row],[Earned Basic Salary]]*20%</f>
        <v>9101.8000000000011</v>
      </c>
      <c r="R1013" s="1">
        <f>Table1[[#This Row],[Earned Basic Salary]]*10%</f>
        <v>4550.9000000000005</v>
      </c>
      <c r="S1013" s="1">
        <f>Table1[[#This Row],[Earned Basic Salary]]*12%</f>
        <v>5461.08</v>
      </c>
      <c r="T1013" s="1">
        <f>200</f>
        <v>200</v>
      </c>
      <c r="U1013" s="1">
        <f>Table1[[#This Row],[PF]]+Table1[[#This Row],[Professional Tax]]</f>
        <v>5661.08</v>
      </c>
      <c r="V1013" s="1">
        <f>Table1[[#This Row],[Overtime Hours]]*200</f>
        <v>600</v>
      </c>
      <c r="W1013" s="1">
        <f>Table1[[#This Row],[Earned Basic Salary]]+Table1[[#This Row],[HRA]]+Table1[[#This Row],[DA]]+Table1[[#This Row],[Overtime Pay]]</f>
        <v>59761.700000000004</v>
      </c>
      <c r="X1013" s="1">
        <f>Table1[[#This Row],[Gross Salary]]-Table1[[#This Row],[Total Deduction]]</f>
        <v>54100.62</v>
      </c>
      <c r="Y1013" t="s">
        <v>37</v>
      </c>
      <c r="Z1013" t="s">
        <v>38</v>
      </c>
      <c r="AA1013" t="s">
        <v>4124</v>
      </c>
      <c r="AB1013" t="s">
        <v>4125</v>
      </c>
    </row>
    <row r="1014" spans="1:28" x14ac:dyDescent="0.3">
      <c r="A1014" t="s">
        <v>4126</v>
      </c>
      <c r="B1014" t="s">
        <v>1329</v>
      </c>
      <c r="C1014">
        <v>37</v>
      </c>
      <c r="D1014" t="s">
        <v>31</v>
      </c>
      <c r="E1014" t="s">
        <v>62</v>
      </c>
      <c r="F1014" t="s">
        <v>55</v>
      </c>
      <c r="G1014" t="s">
        <v>4127</v>
      </c>
      <c r="H1014" t="s">
        <v>35</v>
      </c>
      <c r="I1014" t="s">
        <v>36</v>
      </c>
      <c r="J1014">
        <v>26</v>
      </c>
      <c r="K1014">
        <v>23</v>
      </c>
      <c r="L1014">
        <f t="shared" si="45"/>
        <v>3</v>
      </c>
      <c r="M1014">
        <v>18</v>
      </c>
      <c r="N1014">
        <v>49654</v>
      </c>
      <c r="O1014" s="1">
        <f t="shared" si="46"/>
        <v>1909.7692307692307</v>
      </c>
      <c r="P1014" s="1">
        <f t="shared" si="47"/>
        <v>43924.692307692305</v>
      </c>
      <c r="Q1014" s="1">
        <f>Table1[[#This Row],[Earned Basic Salary]]*20%</f>
        <v>8784.9384615384606</v>
      </c>
      <c r="R1014" s="1">
        <f>Table1[[#This Row],[Earned Basic Salary]]*10%</f>
        <v>4392.4692307692303</v>
      </c>
      <c r="S1014" s="1">
        <f>Table1[[#This Row],[Earned Basic Salary]]*12%</f>
        <v>5270.9630769230762</v>
      </c>
      <c r="T1014" s="1">
        <f>200</f>
        <v>200</v>
      </c>
      <c r="U1014" s="1">
        <f>Table1[[#This Row],[PF]]+Table1[[#This Row],[Professional Tax]]</f>
        <v>5470.9630769230762</v>
      </c>
      <c r="V1014" s="1">
        <f>Table1[[#This Row],[Overtime Hours]]*200</f>
        <v>3600</v>
      </c>
      <c r="W1014" s="1">
        <f>Table1[[#This Row],[Earned Basic Salary]]+Table1[[#This Row],[HRA]]+Table1[[#This Row],[DA]]+Table1[[#This Row],[Overtime Pay]]</f>
        <v>60702.1</v>
      </c>
      <c r="X1014" s="1">
        <f>Table1[[#This Row],[Gross Salary]]-Table1[[#This Row],[Total Deduction]]</f>
        <v>55231.13692307692</v>
      </c>
      <c r="Y1014" t="s">
        <v>37</v>
      </c>
      <c r="Z1014" t="s">
        <v>38</v>
      </c>
      <c r="AA1014" t="s">
        <v>4128</v>
      </c>
      <c r="AB1014" t="s">
        <v>4129</v>
      </c>
    </row>
    <row r="1015" spans="1:28" x14ac:dyDescent="0.3">
      <c r="A1015" t="s">
        <v>4130</v>
      </c>
      <c r="B1015" t="s">
        <v>1542</v>
      </c>
      <c r="C1015">
        <v>53</v>
      </c>
      <c r="D1015" t="s">
        <v>53</v>
      </c>
      <c r="E1015" t="s">
        <v>121</v>
      </c>
      <c r="F1015" t="s">
        <v>63</v>
      </c>
      <c r="G1015" t="s">
        <v>4131</v>
      </c>
      <c r="H1015" t="s">
        <v>35</v>
      </c>
      <c r="I1015" t="s">
        <v>36</v>
      </c>
      <c r="J1015">
        <v>26</v>
      </c>
      <c r="K1015">
        <v>25</v>
      </c>
      <c r="L1015">
        <f t="shared" si="45"/>
        <v>1</v>
      </c>
      <c r="M1015">
        <v>10</v>
      </c>
      <c r="N1015">
        <v>53024</v>
      </c>
      <c r="O1015" s="1">
        <f t="shared" si="46"/>
        <v>2039.3846153846155</v>
      </c>
      <c r="P1015" s="1">
        <f t="shared" si="47"/>
        <v>50984.61538461539</v>
      </c>
      <c r="Q1015" s="1">
        <f>Table1[[#This Row],[Earned Basic Salary]]*20%</f>
        <v>10196.923076923078</v>
      </c>
      <c r="R1015" s="1">
        <f>Table1[[#This Row],[Earned Basic Salary]]*10%</f>
        <v>5098.461538461539</v>
      </c>
      <c r="S1015" s="1">
        <f>Table1[[#This Row],[Earned Basic Salary]]*12%</f>
        <v>6118.1538461538466</v>
      </c>
      <c r="T1015" s="1">
        <f>200</f>
        <v>200</v>
      </c>
      <c r="U1015" s="1">
        <f>Table1[[#This Row],[PF]]+Table1[[#This Row],[Professional Tax]]</f>
        <v>6318.1538461538466</v>
      </c>
      <c r="V1015" s="1">
        <f>Table1[[#This Row],[Overtime Hours]]*200</f>
        <v>2000</v>
      </c>
      <c r="W1015" s="1">
        <f>Table1[[#This Row],[Earned Basic Salary]]+Table1[[#This Row],[HRA]]+Table1[[#This Row],[DA]]+Table1[[#This Row],[Overtime Pay]]</f>
        <v>68280</v>
      </c>
      <c r="X1015" s="1">
        <f>Table1[[#This Row],[Gross Salary]]-Table1[[#This Row],[Total Deduction]]</f>
        <v>61961.846153846156</v>
      </c>
      <c r="Y1015" t="s">
        <v>37</v>
      </c>
      <c r="Z1015" t="s">
        <v>95</v>
      </c>
      <c r="AA1015" t="s">
        <v>4132</v>
      </c>
      <c r="AB1015" t="s">
        <v>4133</v>
      </c>
    </row>
    <row r="1016" spans="1:28" x14ac:dyDescent="0.3">
      <c r="A1016" t="s">
        <v>4134</v>
      </c>
      <c r="B1016" t="s">
        <v>1140</v>
      </c>
      <c r="C1016">
        <v>31</v>
      </c>
      <c r="D1016" t="s">
        <v>81</v>
      </c>
      <c r="E1016" t="s">
        <v>121</v>
      </c>
      <c r="F1016" t="s">
        <v>46</v>
      </c>
      <c r="G1016" t="s">
        <v>4135</v>
      </c>
      <c r="H1016" t="s">
        <v>35</v>
      </c>
      <c r="I1016" t="s">
        <v>36</v>
      </c>
      <c r="J1016">
        <v>26</v>
      </c>
      <c r="K1016">
        <v>23</v>
      </c>
      <c r="L1016">
        <f t="shared" si="45"/>
        <v>3</v>
      </c>
      <c r="M1016">
        <v>15</v>
      </c>
      <c r="N1016">
        <v>59904</v>
      </c>
      <c r="O1016" s="1">
        <f t="shared" si="46"/>
        <v>2304</v>
      </c>
      <c r="P1016" s="1">
        <f t="shared" si="47"/>
        <v>52992</v>
      </c>
      <c r="Q1016" s="1">
        <f>Table1[[#This Row],[Earned Basic Salary]]*20%</f>
        <v>10598.400000000001</v>
      </c>
      <c r="R1016" s="1">
        <f>Table1[[#This Row],[Earned Basic Salary]]*10%</f>
        <v>5299.2000000000007</v>
      </c>
      <c r="S1016" s="1">
        <f>Table1[[#This Row],[Earned Basic Salary]]*12%</f>
        <v>6359.04</v>
      </c>
      <c r="T1016" s="1">
        <f>200</f>
        <v>200</v>
      </c>
      <c r="U1016" s="1">
        <f>Table1[[#This Row],[PF]]+Table1[[#This Row],[Professional Tax]]</f>
        <v>6559.04</v>
      </c>
      <c r="V1016" s="1">
        <f>Table1[[#This Row],[Overtime Hours]]*200</f>
        <v>3000</v>
      </c>
      <c r="W1016" s="1">
        <f>Table1[[#This Row],[Earned Basic Salary]]+Table1[[#This Row],[HRA]]+Table1[[#This Row],[DA]]+Table1[[#This Row],[Overtime Pay]]</f>
        <v>71889.600000000006</v>
      </c>
      <c r="X1016" s="1">
        <f>Table1[[#This Row],[Gross Salary]]-Table1[[#This Row],[Total Deduction]]</f>
        <v>65330.560000000005</v>
      </c>
      <c r="Y1016" t="s">
        <v>37</v>
      </c>
      <c r="Z1016" t="s">
        <v>38</v>
      </c>
      <c r="AA1016" t="s">
        <v>4136</v>
      </c>
      <c r="AB1016" t="s">
        <v>4137</v>
      </c>
    </row>
    <row r="1017" spans="1:28" x14ac:dyDescent="0.3">
      <c r="A1017" t="s">
        <v>4138</v>
      </c>
      <c r="B1017" t="s">
        <v>1852</v>
      </c>
      <c r="C1017">
        <v>54</v>
      </c>
      <c r="D1017" t="s">
        <v>61</v>
      </c>
      <c r="E1017" t="s">
        <v>82</v>
      </c>
      <c r="F1017" t="s">
        <v>55</v>
      </c>
      <c r="G1017" t="s">
        <v>4139</v>
      </c>
      <c r="H1017" t="s">
        <v>35</v>
      </c>
      <c r="I1017" t="s">
        <v>36</v>
      </c>
      <c r="J1017">
        <v>26</v>
      </c>
      <c r="K1017">
        <v>25</v>
      </c>
      <c r="L1017">
        <f t="shared" si="45"/>
        <v>1</v>
      </c>
      <c r="M1017">
        <v>15</v>
      </c>
      <c r="N1017">
        <v>75677</v>
      </c>
      <c r="O1017" s="1">
        <f t="shared" si="46"/>
        <v>2910.6538461538462</v>
      </c>
      <c r="P1017" s="1">
        <f t="shared" si="47"/>
        <v>72766.346153846156</v>
      </c>
      <c r="Q1017" s="1">
        <f>Table1[[#This Row],[Earned Basic Salary]]*20%</f>
        <v>14553.269230769232</v>
      </c>
      <c r="R1017" s="1">
        <f>Table1[[#This Row],[Earned Basic Salary]]*10%</f>
        <v>7276.6346153846162</v>
      </c>
      <c r="S1017" s="1">
        <f>Table1[[#This Row],[Earned Basic Salary]]*12%</f>
        <v>8731.961538461539</v>
      </c>
      <c r="T1017" s="1">
        <f>200</f>
        <v>200</v>
      </c>
      <c r="U1017" s="1">
        <f>Table1[[#This Row],[PF]]+Table1[[#This Row],[Professional Tax]]</f>
        <v>8931.961538461539</v>
      </c>
      <c r="V1017" s="1">
        <f>Table1[[#This Row],[Overtime Hours]]*200</f>
        <v>3000</v>
      </c>
      <c r="W1017" s="1">
        <f>Table1[[#This Row],[Earned Basic Salary]]+Table1[[#This Row],[HRA]]+Table1[[#This Row],[DA]]+Table1[[#This Row],[Overtime Pay]]</f>
        <v>97596.25</v>
      </c>
      <c r="X1017" s="1">
        <f>Table1[[#This Row],[Gross Salary]]-Table1[[#This Row],[Total Deduction]]</f>
        <v>88664.288461538468</v>
      </c>
      <c r="Y1017" t="s">
        <v>37</v>
      </c>
      <c r="Z1017" t="s">
        <v>106</v>
      </c>
      <c r="AA1017" t="s">
        <v>4140</v>
      </c>
      <c r="AB1017" t="s">
        <v>4141</v>
      </c>
    </row>
    <row r="1018" spans="1:28" x14ac:dyDescent="0.3">
      <c r="A1018" t="s">
        <v>4142</v>
      </c>
      <c r="B1018" t="s">
        <v>1175</v>
      </c>
      <c r="C1018">
        <v>52</v>
      </c>
      <c r="D1018" t="s">
        <v>44</v>
      </c>
      <c r="E1018" t="s">
        <v>121</v>
      </c>
      <c r="F1018" t="s">
        <v>83</v>
      </c>
      <c r="G1018" t="s">
        <v>4143</v>
      </c>
      <c r="H1018" t="s">
        <v>35</v>
      </c>
      <c r="I1018" t="s">
        <v>36</v>
      </c>
      <c r="J1018">
        <v>26</v>
      </c>
      <c r="K1018">
        <v>23</v>
      </c>
      <c r="L1018">
        <f t="shared" si="45"/>
        <v>3</v>
      </c>
      <c r="M1018">
        <v>7</v>
      </c>
      <c r="N1018">
        <v>29076</v>
      </c>
      <c r="O1018" s="1">
        <f t="shared" si="46"/>
        <v>1118.3076923076924</v>
      </c>
      <c r="P1018" s="1">
        <f t="shared" si="47"/>
        <v>25721.076923076926</v>
      </c>
      <c r="Q1018" s="1">
        <f>Table1[[#This Row],[Earned Basic Salary]]*20%</f>
        <v>5144.2153846153851</v>
      </c>
      <c r="R1018" s="1">
        <f>Table1[[#This Row],[Earned Basic Salary]]*10%</f>
        <v>2572.1076923076926</v>
      </c>
      <c r="S1018" s="1">
        <f>Table1[[#This Row],[Earned Basic Salary]]*12%</f>
        <v>3086.5292307692312</v>
      </c>
      <c r="T1018" s="1">
        <f>200</f>
        <v>200</v>
      </c>
      <c r="U1018" s="1">
        <f>Table1[[#This Row],[PF]]+Table1[[#This Row],[Professional Tax]]</f>
        <v>3286.5292307692312</v>
      </c>
      <c r="V1018" s="1">
        <f>Table1[[#This Row],[Overtime Hours]]*200</f>
        <v>1400</v>
      </c>
      <c r="W1018" s="1">
        <f>Table1[[#This Row],[Earned Basic Salary]]+Table1[[#This Row],[HRA]]+Table1[[#This Row],[DA]]+Table1[[#This Row],[Overtime Pay]]</f>
        <v>34837.4</v>
      </c>
      <c r="X1018" s="1">
        <f>Table1[[#This Row],[Gross Salary]]-Table1[[#This Row],[Total Deduction]]</f>
        <v>31550.870769230769</v>
      </c>
      <c r="Y1018" t="s">
        <v>37</v>
      </c>
      <c r="Z1018" t="s">
        <v>38</v>
      </c>
      <c r="AA1018" t="s">
        <v>4144</v>
      </c>
      <c r="AB1018" t="s">
        <v>4145</v>
      </c>
    </row>
    <row r="1019" spans="1:28" x14ac:dyDescent="0.3">
      <c r="A1019" t="s">
        <v>4146</v>
      </c>
      <c r="B1019" t="s">
        <v>99</v>
      </c>
      <c r="C1019">
        <v>39</v>
      </c>
      <c r="D1019" t="s">
        <v>61</v>
      </c>
      <c r="E1019" t="s">
        <v>32</v>
      </c>
      <c r="F1019" t="s">
        <v>55</v>
      </c>
      <c r="G1019" t="s">
        <v>4147</v>
      </c>
      <c r="H1019" t="s">
        <v>35</v>
      </c>
      <c r="I1019" t="s">
        <v>36</v>
      </c>
      <c r="J1019">
        <v>26</v>
      </c>
      <c r="K1019">
        <v>23</v>
      </c>
      <c r="L1019">
        <f t="shared" si="45"/>
        <v>3</v>
      </c>
      <c r="M1019">
        <v>12</v>
      </c>
      <c r="N1019">
        <v>46004</v>
      </c>
      <c r="O1019" s="1">
        <f t="shared" si="46"/>
        <v>1769.3846153846155</v>
      </c>
      <c r="P1019" s="1">
        <f t="shared" si="47"/>
        <v>40695.846153846156</v>
      </c>
      <c r="Q1019" s="1">
        <f>Table1[[#This Row],[Earned Basic Salary]]*20%</f>
        <v>8139.1692307692319</v>
      </c>
      <c r="R1019" s="1">
        <f>Table1[[#This Row],[Earned Basic Salary]]*10%</f>
        <v>4069.584615384616</v>
      </c>
      <c r="S1019" s="1">
        <f>Table1[[#This Row],[Earned Basic Salary]]*12%</f>
        <v>4883.501538461539</v>
      </c>
      <c r="T1019" s="1">
        <f>200</f>
        <v>200</v>
      </c>
      <c r="U1019" s="1">
        <f>Table1[[#This Row],[PF]]+Table1[[#This Row],[Professional Tax]]</f>
        <v>5083.501538461539</v>
      </c>
      <c r="V1019" s="1">
        <f>Table1[[#This Row],[Overtime Hours]]*200</f>
        <v>2400</v>
      </c>
      <c r="W1019" s="1">
        <f>Table1[[#This Row],[Earned Basic Salary]]+Table1[[#This Row],[HRA]]+Table1[[#This Row],[DA]]+Table1[[#This Row],[Overtime Pay]]</f>
        <v>55304.6</v>
      </c>
      <c r="X1019" s="1">
        <f>Table1[[#This Row],[Gross Salary]]-Table1[[#This Row],[Total Deduction]]</f>
        <v>50221.098461538459</v>
      </c>
      <c r="Y1019" t="s">
        <v>37</v>
      </c>
      <c r="Z1019" t="s">
        <v>95</v>
      </c>
      <c r="AA1019" t="s">
        <v>4148</v>
      </c>
      <c r="AB1019" t="s">
        <v>4149</v>
      </c>
    </row>
    <row r="1020" spans="1:28" x14ac:dyDescent="0.3">
      <c r="A1020" t="s">
        <v>4150</v>
      </c>
      <c r="B1020" t="s">
        <v>1430</v>
      </c>
      <c r="C1020">
        <v>52</v>
      </c>
      <c r="D1020" t="s">
        <v>61</v>
      </c>
      <c r="E1020" t="s">
        <v>121</v>
      </c>
      <c r="F1020" t="s">
        <v>33</v>
      </c>
      <c r="G1020" t="s">
        <v>1261</v>
      </c>
      <c r="H1020" t="s">
        <v>35</v>
      </c>
      <c r="I1020" t="s">
        <v>36</v>
      </c>
      <c r="J1020">
        <v>26</v>
      </c>
      <c r="K1020">
        <v>25</v>
      </c>
      <c r="L1020">
        <f t="shared" si="45"/>
        <v>1</v>
      </c>
      <c r="M1020">
        <v>20</v>
      </c>
      <c r="N1020">
        <v>67376</v>
      </c>
      <c r="O1020" s="1">
        <f t="shared" si="46"/>
        <v>2591.3846153846152</v>
      </c>
      <c r="P1020" s="1">
        <f t="shared" si="47"/>
        <v>64784.615384615383</v>
      </c>
      <c r="Q1020" s="1">
        <f>Table1[[#This Row],[Earned Basic Salary]]*20%</f>
        <v>12956.923076923078</v>
      </c>
      <c r="R1020" s="1">
        <f>Table1[[#This Row],[Earned Basic Salary]]*10%</f>
        <v>6478.461538461539</v>
      </c>
      <c r="S1020" s="1">
        <f>Table1[[#This Row],[Earned Basic Salary]]*12%</f>
        <v>7774.1538461538457</v>
      </c>
      <c r="T1020" s="1">
        <f>200</f>
        <v>200</v>
      </c>
      <c r="U1020" s="1">
        <f>Table1[[#This Row],[PF]]+Table1[[#This Row],[Professional Tax]]</f>
        <v>7974.1538461538457</v>
      </c>
      <c r="V1020" s="1">
        <f>Table1[[#This Row],[Overtime Hours]]*200</f>
        <v>4000</v>
      </c>
      <c r="W1020" s="1">
        <f>Table1[[#This Row],[Earned Basic Salary]]+Table1[[#This Row],[HRA]]+Table1[[#This Row],[DA]]+Table1[[#This Row],[Overtime Pay]]</f>
        <v>88220</v>
      </c>
      <c r="X1020" s="1">
        <f>Table1[[#This Row],[Gross Salary]]-Table1[[#This Row],[Total Deduction]]</f>
        <v>80245.846153846156</v>
      </c>
      <c r="Y1020" t="s">
        <v>37</v>
      </c>
      <c r="Z1020" t="s">
        <v>48</v>
      </c>
      <c r="AA1020" t="s">
        <v>4151</v>
      </c>
      <c r="AB1020" t="s">
        <v>4152</v>
      </c>
    </row>
    <row r="1021" spans="1:28" x14ac:dyDescent="0.3">
      <c r="A1021" t="s">
        <v>4153</v>
      </c>
      <c r="B1021" t="s">
        <v>443</v>
      </c>
      <c r="C1021">
        <v>48</v>
      </c>
      <c r="D1021" t="s">
        <v>81</v>
      </c>
      <c r="E1021" t="s">
        <v>32</v>
      </c>
      <c r="F1021" t="s">
        <v>33</v>
      </c>
      <c r="G1021" t="s">
        <v>4154</v>
      </c>
      <c r="H1021" t="s">
        <v>35</v>
      </c>
      <c r="I1021" t="s">
        <v>36</v>
      </c>
      <c r="J1021">
        <v>26</v>
      </c>
      <c r="K1021">
        <v>24</v>
      </c>
      <c r="L1021">
        <f t="shared" si="45"/>
        <v>2</v>
      </c>
      <c r="M1021">
        <v>0</v>
      </c>
      <c r="N1021">
        <v>30849</v>
      </c>
      <c r="O1021" s="1">
        <f t="shared" si="46"/>
        <v>1186.5</v>
      </c>
      <c r="P1021" s="1">
        <f t="shared" si="47"/>
        <v>28476</v>
      </c>
      <c r="Q1021" s="1">
        <f>Table1[[#This Row],[Earned Basic Salary]]*20%</f>
        <v>5695.2000000000007</v>
      </c>
      <c r="R1021" s="1">
        <f>Table1[[#This Row],[Earned Basic Salary]]*10%</f>
        <v>2847.6000000000004</v>
      </c>
      <c r="S1021" s="1">
        <f>Table1[[#This Row],[Earned Basic Salary]]*12%</f>
        <v>3417.12</v>
      </c>
      <c r="T1021" s="1">
        <f>200</f>
        <v>200</v>
      </c>
      <c r="U1021" s="1">
        <f>Table1[[#This Row],[PF]]+Table1[[#This Row],[Professional Tax]]</f>
        <v>3617.12</v>
      </c>
      <c r="V1021" s="1">
        <f>Table1[[#This Row],[Overtime Hours]]*200</f>
        <v>0</v>
      </c>
      <c r="W1021" s="1">
        <f>Table1[[#This Row],[Earned Basic Salary]]+Table1[[#This Row],[HRA]]+Table1[[#This Row],[DA]]+Table1[[#This Row],[Overtime Pay]]</f>
        <v>37018.799999999996</v>
      </c>
      <c r="X1021" s="1">
        <f>Table1[[#This Row],[Gross Salary]]-Table1[[#This Row],[Total Deduction]]</f>
        <v>33401.679999999993</v>
      </c>
      <c r="Y1021" t="s">
        <v>37</v>
      </c>
      <c r="Z1021" t="s">
        <v>48</v>
      </c>
      <c r="AA1021" t="s">
        <v>4155</v>
      </c>
      <c r="AB1021" t="s">
        <v>4156</v>
      </c>
    </row>
    <row r="1022" spans="1:28" x14ac:dyDescent="0.3">
      <c r="A1022" t="s">
        <v>4157</v>
      </c>
      <c r="B1022" t="s">
        <v>485</v>
      </c>
      <c r="C1022">
        <v>53</v>
      </c>
      <c r="D1022" t="s">
        <v>44</v>
      </c>
      <c r="E1022" t="s">
        <v>82</v>
      </c>
      <c r="F1022" t="s">
        <v>89</v>
      </c>
      <c r="G1022" t="s">
        <v>1225</v>
      </c>
      <c r="H1022" t="s">
        <v>35</v>
      </c>
      <c r="I1022" t="s">
        <v>36</v>
      </c>
      <c r="J1022">
        <v>26</v>
      </c>
      <c r="K1022">
        <v>22</v>
      </c>
      <c r="L1022">
        <f t="shared" si="45"/>
        <v>4</v>
      </c>
      <c r="M1022">
        <v>1</v>
      </c>
      <c r="N1022">
        <v>36379</v>
      </c>
      <c r="O1022" s="1">
        <f t="shared" si="46"/>
        <v>1399.1923076923076</v>
      </c>
      <c r="P1022" s="1">
        <f t="shared" si="47"/>
        <v>30782.230769230766</v>
      </c>
      <c r="Q1022" s="1">
        <f>Table1[[#This Row],[Earned Basic Salary]]*20%</f>
        <v>6156.4461538461537</v>
      </c>
      <c r="R1022" s="1">
        <f>Table1[[#This Row],[Earned Basic Salary]]*10%</f>
        <v>3078.2230769230769</v>
      </c>
      <c r="S1022" s="1">
        <f>Table1[[#This Row],[Earned Basic Salary]]*12%</f>
        <v>3693.8676923076919</v>
      </c>
      <c r="T1022" s="1">
        <f>200</f>
        <v>200</v>
      </c>
      <c r="U1022" s="1">
        <f>Table1[[#This Row],[PF]]+Table1[[#This Row],[Professional Tax]]</f>
        <v>3893.8676923076919</v>
      </c>
      <c r="V1022" s="1">
        <f>Table1[[#This Row],[Overtime Hours]]*200</f>
        <v>200</v>
      </c>
      <c r="W1022" s="1">
        <f>Table1[[#This Row],[Earned Basic Salary]]+Table1[[#This Row],[HRA]]+Table1[[#This Row],[DA]]+Table1[[#This Row],[Overtime Pay]]</f>
        <v>40216.899999999994</v>
      </c>
      <c r="X1022" s="1">
        <f>Table1[[#This Row],[Gross Salary]]-Table1[[#This Row],[Total Deduction]]</f>
        <v>36323.032307692301</v>
      </c>
      <c r="Y1022" t="s">
        <v>37</v>
      </c>
      <c r="Z1022" t="s">
        <v>38</v>
      </c>
      <c r="AA1022" t="s">
        <v>4158</v>
      </c>
      <c r="AB1022" t="s">
        <v>4159</v>
      </c>
    </row>
    <row r="1023" spans="1:28" x14ac:dyDescent="0.3">
      <c r="A1023" t="s">
        <v>4160</v>
      </c>
      <c r="B1023" t="s">
        <v>1349</v>
      </c>
      <c r="C1023">
        <v>21</v>
      </c>
      <c r="D1023" t="s">
        <v>75</v>
      </c>
      <c r="E1023" t="s">
        <v>54</v>
      </c>
      <c r="F1023" t="s">
        <v>83</v>
      </c>
      <c r="G1023" t="s">
        <v>4161</v>
      </c>
      <c r="H1023" t="s">
        <v>35</v>
      </c>
      <c r="I1023" t="s">
        <v>36</v>
      </c>
      <c r="J1023">
        <v>26</v>
      </c>
      <c r="K1023">
        <v>23</v>
      </c>
      <c r="L1023">
        <f t="shared" si="45"/>
        <v>3</v>
      </c>
      <c r="M1023">
        <v>16</v>
      </c>
      <c r="N1023">
        <v>26182</v>
      </c>
      <c r="O1023" s="1">
        <f t="shared" si="46"/>
        <v>1007</v>
      </c>
      <c r="P1023" s="1">
        <f t="shared" si="47"/>
        <v>23161</v>
      </c>
      <c r="Q1023" s="1">
        <f>Table1[[#This Row],[Earned Basic Salary]]*20%</f>
        <v>4632.2</v>
      </c>
      <c r="R1023" s="1">
        <f>Table1[[#This Row],[Earned Basic Salary]]*10%</f>
        <v>2316.1</v>
      </c>
      <c r="S1023" s="1">
        <f>Table1[[#This Row],[Earned Basic Salary]]*12%</f>
        <v>2779.3199999999997</v>
      </c>
      <c r="T1023" s="1">
        <f>200</f>
        <v>200</v>
      </c>
      <c r="U1023" s="1">
        <f>Table1[[#This Row],[PF]]+Table1[[#This Row],[Professional Tax]]</f>
        <v>2979.3199999999997</v>
      </c>
      <c r="V1023" s="1">
        <f>Table1[[#This Row],[Overtime Hours]]*200</f>
        <v>3200</v>
      </c>
      <c r="W1023" s="1">
        <f>Table1[[#This Row],[Earned Basic Salary]]+Table1[[#This Row],[HRA]]+Table1[[#This Row],[DA]]+Table1[[#This Row],[Overtime Pay]]</f>
        <v>33309.300000000003</v>
      </c>
      <c r="X1023" s="1">
        <f>Table1[[#This Row],[Gross Salary]]-Table1[[#This Row],[Total Deduction]]</f>
        <v>30329.980000000003</v>
      </c>
      <c r="Y1023" t="s">
        <v>37</v>
      </c>
      <c r="Z1023" t="s">
        <v>38</v>
      </c>
      <c r="AA1023" t="s">
        <v>4162</v>
      </c>
      <c r="AB1023" t="s">
        <v>4163</v>
      </c>
    </row>
    <row r="1024" spans="1:28" x14ac:dyDescent="0.3">
      <c r="A1024" t="s">
        <v>4164</v>
      </c>
      <c r="B1024" t="s">
        <v>2375</v>
      </c>
      <c r="C1024">
        <v>34</v>
      </c>
      <c r="D1024" t="s">
        <v>133</v>
      </c>
      <c r="E1024" t="s">
        <v>82</v>
      </c>
      <c r="F1024" t="s">
        <v>83</v>
      </c>
      <c r="G1024" t="s">
        <v>4165</v>
      </c>
      <c r="H1024" t="s">
        <v>35</v>
      </c>
      <c r="I1024" t="s">
        <v>36</v>
      </c>
      <c r="J1024">
        <v>26</v>
      </c>
      <c r="K1024">
        <v>24</v>
      </c>
      <c r="L1024">
        <f t="shared" si="45"/>
        <v>2</v>
      </c>
      <c r="M1024">
        <v>0</v>
      </c>
      <c r="N1024">
        <v>46931</v>
      </c>
      <c r="O1024" s="1">
        <f t="shared" si="46"/>
        <v>1805.0384615384614</v>
      </c>
      <c r="P1024" s="1">
        <f t="shared" si="47"/>
        <v>43320.923076923078</v>
      </c>
      <c r="Q1024" s="1">
        <f>Table1[[#This Row],[Earned Basic Salary]]*20%</f>
        <v>8664.1846153846163</v>
      </c>
      <c r="R1024" s="1">
        <f>Table1[[#This Row],[Earned Basic Salary]]*10%</f>
        <v>4332.0923076923082</v>
      </c>
      <c r="S1024" s="1">
        <f>Table1[[#This Row],[Earned Basic Salary]]*12%</f>
        <v>5198.5107692307693</v>
      </c>
      <c r="T1024" s="1">
        <f>200</f>
        <v>200</v>
      </c>
      <c r="U1024" s="1">
        <f>Table1[[#This Row],[PF]]+Table1[[#This Row],[Professional Tax]]</f>
        <v>5398.5107692307693</v>
      </c>
      <c r="V1024" s="1">
        <f>Table1[[#This Row],[Overtime Hours]]*200</f>
        <v>0</v>
      </c>
      <c r="W1024" s="1">
        <f>Table1[[#This Row],[Earned Basic Salary]]+Table1[[#This Row],[HRA]]+Table1[[#This Row],[DA]]+Table1[[#This Row],[Overtime Pay]]</f>
        <v>56317.2</v>
      </c>
      <c r="X1024" s="1">
        <f>Table1[[#This Row],[Gross Salary]]-Table1[[#This Row],[Total Deduction]]</f>
        <v>50918.689230769225</v>
      </c>
      <c r="Y1024" t="s">
        <v>37</v>
      </c>
      <c r="Z1024" t="s">
        <v>38</v>
      </c>
      <c r="AA1024" t="s">
        <v>4166</v>
      </c>
      <c r="AB1024" t="s">
        <v>4167</v>
      </c>
    </row>
    <row r="1025" spans="1:28" x14ac:dyDescent="0.3">
      <c r="A1025" t="s">
        <v>4168</v>
      </c>
      <c r="B1025" t="s">
        <v>1439</v>
      </c>
      <c r="C1025">
        <v>33</v>
      </c>
      <c r="D1025" t="s">
        <v>81</v>
      </c>
      <c r="E1025" t="s">
        <v>121</v>
      </c>
      <c r="F1025" t="s">
        <v>33</v>
      </c>
      <c r="G1025" t="s">
        <v>1399</v>
      </c>
      <c r="H1025" t="s">
        <v>35</v>
      </c>
      <c r="I1025" t="s">
        <v>36</v>
      </c>
      <c r="J1025">
        <v>26</v>
      </c>
      <c r="K1025">
        <v>23</v>
      </c>
      <c r="L1025">
        <f t="shared" si="45"/>
        <v>3</v>
      </c>
      <c r="M1025">
        <v>18</v>
      </c>
      <c r="N1025">
        <v>45711</v>
      </c>
      <c r="O1025" s="1">
        <f t="shared" si="46"/>
        <v>1758.1153846153845</v>
      </c>
      <c r="P1025" s="1">
        <f t="shared" si="47"/>
        <v>40436.653846153844</v>
      </c>
      <c r="Q1025" s="1">
        <f>Table1[[#This Row],[Earned Basic Salary]]*20%</f>
        <v>8087.330769230769</v>
      </c>
      <c r="R1025" s="1">
        <f>Table1[[#This Row],[Earned Basic Salary]]*10%</f>
        <v>4043.6653846153845</v>
      </c>
      <c r="S1025" s="1">
        <f>Table1[[#This Row],[Earned Basic Salary]]*12%</f>
        <v>4852.3984615384607</v>
      </c>
      <c r="T1025" s="1">
        <f>200</f>
        <v>200</v>
      </c>
      <c r="U1025" s="1">
        <f>Table1[[#This Row],[PF]]+Table1[[#This Row],[Professional Tax]]</f>
        <v>5052.3984615384607</v>
      </c>
      <c r="V1025" s="1">
        <f>Table1[[#This Row],[Overtime Hours]]*200</f>
        <v>3600</v>
      </c>
      <c r="W1025" s="1">
        <f>Table1[[#This Row],[Earned Basic Salary]]+Table1[[#This Row],[HRA]]+Table1[[#This Row],[DA]]+Table1[[#This Row],[Overtime Pay]]</f>
        <v>56167.65</v>
      </c>
      <c r="X1025" s="1">
        <f>Table1[[#This Row],[Gross Salary]]-Table1[[#This Row],[Total Deduction]]</f>
        <v>51115.25153846154</v>
      </c>
      <c r="Y1025" t="s">
        <v>37</v>
      </c>
      <c r="Z1025" t="s">
        <v>95</v>
      </c>
      <c r="AA1025" t="s">
        <v>4169</v>
      </c>
      <c r="AB1025" t="s">
        <v>4170</v>
      </c>
    </row>
    <row r="1026" spans="1:28" x14ac:dyDescent="0.3">
      <c r="A1026" t="s">
        <v>4171</v>
      </c>
      <c r="B1026" t="s">
        <v>1063</v>
      </c>
      <c r="C1026">
        <v>45</v>
      </c>
      <c r="D1026" t="s">
        <v>127</v>
      </c>
      <c r="E1026" t="s">
        <v>82</v>
      </c>
      <c r="F1026" t="s">
        <v>63</v>
      </c>
      <c r="G1026" t="s">
        <v>4172</v>
      </c>
      <c r="H1026" t="s">
        <v>35</v>
      </c>
      <c r="I1026" t="s">
        <v>36</v>
      </c>
      <c r="J1026">
        <v>26</v>
      </c>
      <c r="K1026">
        <v>25</v>
      </c>
      <c r="L1026">
        <f t="shared" si="45"/>
        <v>1</v>
      </c>
      <c r="M1026">
        <v>12</v>
      </c>
      <c r="N1026">
        <v>22364</v>
      </c>
      <c r="O1026" s="1">
        <f t="shared" si="46"/>
        <v>860.15384615384619</v>
      </c>
      <c r="P1026" s="1">
        <f t="shared" si="47"/>
        <v>21503.846153846156</v>
      </c>
      <c r="Q1026" s="1">
        <f>Table1[[#This Row],[Earned Basic Salary]]*20%</f>
        <v>4300.7692307692314</v>
      </c>
      <c r="R1026" s="1">
        <f>Table1[[#This Row],[Earned Basic Salary]]*10%</f>
        <v>2150.3846153846157</v>
      </c>
      <c r="S1026" s="1">
        <f>Table1[[#This Row],[Earned Basic Salary]]*12%</f>
        <v>2580.4615384615386</v>
      </c>
      <c r="T1026" s="1">
        <f>200</f>
        <v>200</v>
      </c>
      <c r="U1026" s="1">
        <f>Table1[[#This Row],[PF]]+Table1[[#This Row],[Professional Tax]]</f>
        <v>2780.4615384615386</v>
      </c>
      <c r="V1026" s="1">
        <f>Table1[[#This Row],[Overtime Hours]]*200</f>
        <v>2400</v>
      </c>
      <c r="W1026" s="1">
        <f>Table1[[#This Row],[Earned Basic Salary]]+Table1[[#This Row],[HRA]]+Table1[[#This Row],[DA]]+Table1[[#This Row],[Overtime Pay]]</f>
        <v>30355.000000000004</v>
      </c>
      <c r="X1026" s="1">
        <f>Table1[[#This Row],[Gross Salary]]-Table1[[#This Row],[Total Deduction]]</f>
        <v>27574.538461538465</v>
      </c>
      <c r="Y1026" t="s">
        <v>37</v>
      </c>
      <c r="Z1026" t="s">
        <v>48</v>
      </c>
      <c r="AA1026" t="s">
        <v>4173</v>
      </c>
      <c r="AB1026" t="s">
        <v>4174</v>
      </c>
    </row>
    <row r="1027" spans="1:28" x14ac:dyDescent="0.3">
      <c r="A1027" t="s">
        <v>4175</v>
      </c>
      <c r="B1027" t="s">
        <v>2705</v>
      </c>
      <c r="C1027">
        <v>33</v>
      </c>
      <c r="D1027" t="s">
        <v>127</v>
      </c>
      <c r="E1027" t="s">
        <v>121</v>
      </c>
      <c r="F1027" t="s">
        <v>55</v>
      </c>
      <c r="G1027" t="s">
        <v>4176</v>
      </c>
      <c r="H1027" t="s">
        <v>35</v>
      </c>
      <c r="I1027" t="s">
        <v>36</v>
      </c>
      <c r="J1027">
        <v>26</v>
      </c>
      <c r="K1027">
        <v>23</v>
      </c>
      <c r="L1027">
        <f t="shared" ref="L1027:L1090" si="48">J1027-K1027</f>
        <v>3</v>
      </c>
      <c r="M1027">
        <v>19</v>
      </c>
      <c r="N1027">
        <v>74519</v>
      </c>
      <c r="O1027" s="1">
        <f t="shared" ref="O1027:O1090" si="49">N1027/J1027</f>
        <v>2866.1153846153848</v>
      </c>
      <c r="P1027" s="1">
        <f t="shared" ref="P1027:P1090" si="50">O1027*K1027</f>
        <v>65920.653846153844</v>
      </c>
      <c r="Q1027" s="1">
        <f>Table1[[#This Row],[Earned Basic Salary]]*20%</f>
        <v>13184.130769230769</v>
      </c>
      <c r="R1027" s="1">
        <f>Table1[[#This Row],[Earned Basic Salary]]*10%</f>
        <v>6592.0653846153846</v>
      </c>
      <c r="S1027" s="1">
        <f>Table1[[#This Row],[Earned Basic Salary]]*12%</f>
        <v>7910.4784615384606</v>
      </c>
      <c r="T1027" s="1">
        <f>200</f>
        <v>200</v>
      </c>
      <c r="U1027" s="1">
        <f>Table1[[#This Row],[PF]]+Table1[[#This Row],[Professional Tax]]</f>
        <v>8110.4784615384606</v>
      </c>
      <c r="V1027" s="1">
        <f>Table1[[#This Row],[Overtime Hours]]*200</f>
        <v>3800</v>
      </c>
      <c r="W1027" s="1">
        <f>Table1[[#This Row],[Earned Basic Salary]]+Table1[[#This Row],[HRA]]+Table1[[#This Row],[DA]]+Table1[[#This Row],[Overtime Pay]]</f>
        <v>89496.85</v>
      </c>
      <c r="X1027" s="1">
        <f>Table1[[#This Row],[Gross Salary]]-Table1[[#This Row],[Total Deduction]]</f>
        <v>81386.37153846155</v>
      </c>
      <c r="Y1027" t="s">
        <v>37</v>
      </c>
      <c r="Z1027" t="s">
        <v>48</v>
      </c>
      <c r="AA1027" t="s">
        <v>4177</v>
      </c>
      <c r="AB1027" t="s">
        <v>4178</v>
      </c>
    </row>
    <row r="1028" spans="1:28" x14ac:dyDescent="0.3">
      <c r="A1028" t="s">
        <v>4179</v>
      </c>
      <c r="B1028" t="s">
        <v>2324</v>
      </c>
      <c r="C1028">
        <v>35</v>
      </c>
      <c r="D1028" t="s">
        <v>53</v>
      </c>
      <c r="E1028" t="s">
        <v>45</v>
      </c>
      <c r="F1028" t="s">
        <v>83</v>
      </c>
      <c r="G1028" t="s">
        <v>4180</v>
      </c>
      <c r="H1028" t="s">
        <v>35</v>
      </c>
      <c r="I1028" t="s">
        <v>36</v>
      </c>
      <c r="J1028">
        <v>26</v>
      </c>
      <c r="K1028">
        <v>22</v>
      </c>
      <c r="L1028">
        <f t="shared" si="48"/>
        <v>4</v>
      </c>
      <c r="M1028">
        <v>8</v>
      </c>
      <c r="N1028">
        <v>68116</v>
      </c>
      <c r="O1028" s="1">
        <f t="shared" si="49"/>
        <v>2619.8461538461538</v>
      </c>
      <c r="P1028" s="1">
        <f t="shared" si="50"/>
        <v>57636.615384615383</v>
      </c>
      <c r="Q1028" s="1">
        <f>Table1[[#This Row],[Earned Basic Salary]]*20%</f>
        <v>11527.323076923078</v>
      </c>
      <c r="R1028" s="1">
        <f>Table1[[#This Row],[Earned Basic Salary]]*10%</f>
        <v>5763.6615384615388</v>
      </c>
      <c r="S1028" s="1">
        <f>Table1[[#This Row],[Earned Basic Salary]]*12%</f>
        <v>6916.3938461538455</v>
      </c>
      <c r="T1028" s="1">
        <f>200</f>
        <v>200</v>
      </c>
      <c r="U1028" s="1">
        <f>Table1[[#This Row],[PF]]+Table1[[#This Row],[Professional Tax]]</f>
        <v>7116.3938461538455</v>
      </c>
      <c r="V1028" s="1">
        <f>Table1[[#This Row],[Overtime Hours]]*200</f>
        <v>1600</v>
      </c>
      <c r="W1028" s="1">
        <f>Table1[[#This Row],[Earned Basic Salary]]+Table1[[#This Row],[HRA]]+Table1[[#This Row],[DA]]+Table1[[#This Row],[Overtime Pay]]</f>
        <v>76527.600000000006</v>
      </c>
      <c r="X1028" s="1">
        <f>Table1[[#This Row],[Gross Salary]]-Table1[[#This Row],[Total Deduction]]</f>
        <v>69411.206153846157</v>
      </c>
      <c r="Y1028" t="s">
        <v>37</v>
      </c>
      <c r="Z1028" t="s">
        <v>38</v>
      </c>
      <c r="AA1028" t="s">
        <v>4181</v>
      </c>
      <c r="AB1028" t="s">
        <v>4182</v>
      </c>
    </row>
    <row r="1029" spans="1:28" x14ac:dyDescent="0.3">
      <c r="A1029" t="s">
        <v>4183</v>
      </c>
      <c r="B1029" t="s">
        <v>88</v>
      </c>
      <c r="C1029">
        <v>39</v>
      </c>
      <c r="D1029" t="s">
        <v>75</v>
      </c>
      <c r="E1029" t="s">
        <v>54</v>
      </c>
      <c r="F1029" t="s">
        <v>63</v>
      </c>
      <c r="G1029" t="s">
        <v>4184</v>
      </c>
      <c r="H1029" t="s">
        <v>35</v>
      </c>
      <c r="I1029" t="s">
        <v>36</v>
      </c>
      <c r="J1029">
        <v>26</v>
      </c>
      <c r="K1029">
        <v>24</v>
      </c>
      <c r="L1029">
        <f t="shared" si="48"/>
        <v>2</v>
      </c>
      <c r="M1029">
        <v>8</v>
      </c>
      <c r="N1029">
        <v>77126</v>
      </c>
      <c r="O1029" s="1">
        <f t="shared" si="49"/>
        <v>2966.3846153846152</v>
      </c>
      <c r="P1029" s="1">
        <f t="shared" si="50"/>
        <v>71193.230769230766</v>
      </c>
      <c r="Q1029" s="1">
        <f>Table1[[#This Row],[Earned Basic Salary]]*20%</f>
        <v>14238.646153846154</v>
      </c>
      <c r="R1029" s="1">
        <f>Table1[[#This Row],[Earned Basic Salary]]*10%</f>
        <v>7119.3230769230768</v>
      </c>
      <c r="S1029" s="1">
        <f>Table1[[#This Row],[Earned Basic Salary]]*12%</f>
        <v>8543.1876923076925</v>
      </c>
      <c r="T1029" s="1">
        <f>200</f>
        <v>200</v>
      </c>
      <c r="U1029" s="1">
        <f>Table1[[#This Row],[PF]]+Table1[[#This Row],[Professional Tax]]</f>
        <v>8743.1876923076925</v>
      </c>
      <c r="V1029" s="1">
        <f>Table1[[#This Row],[Overtime Hours]]*200</f>
        <v>1600</v>
      </c>
      <c r="W1029" s="1">
        <f>Table1[[#This Row],[Earned Basic Salary]]+Table1[[#This Row],[HRA]]+Table1[[#This Row],[DA]]+Table1[[#This Row],[Overtime Pay]]</f>
        <v>94151.2</v>
      </c>
      <c r="X1029" s="1">
        <f>Table1[[#This Row],[Gross Salary]]-Table1[[#This Row],[Total Deduction]]</f>
        <v>85408.012307692305</v>
      </c>
      <c r="Y1029" t="s">
        <v>37</v>
      </c>
      <c r="Z1029" t="s">
        <v>48</v>
      </c>
      <c r="AA1029" t="s">
        <v>4185</v>
      </c>
      <c r="AB1029" t="s">
        <v>4186</v>
      </c>
    </row>
    <row r="1030" spans="1:28" x14ac:dyDescent="0.3">
      <c r="A1030" t="s">
        <v>4187</v>
      </c>
      <c r="B1030" t="s">
        <v>245</v>
      </c>
      <c r="C1030">
        <v>23</v>
      </c>
      <c r="D1030" t="s">
        <v>31</v>
      </c>
      <c r="E1030" t="s">
        <v>82</v>
      </c>
      <c r="F1030" t="s">
        <v>46</v>
      </c>
      <c r="G1030" t="s">
        <v>1938</v>
      </c>
      <c r="H1030" t="s">
        <v>35</v>
      </c>
      <c r="I1030" t="s">
        <v>36</v>
      </c>
      <c r="J1030">
        <v>26</v>
      </c>
      <c r="K1030">
        <v>26</v>
      </c>
      <c r="L1030">
        <f t="shared" si="48"/>
        <v>0</v>
      </c>
      <c r="M1030">
        <v>14</v>
      </c>
      <c r="N1030">
        <v>79528</v>
      </c>
      <c r="O1030" s="1">
        <f t="shared" si="49"/>
        <v>3058.7692307692309</v>
      </c>
      <c r="P1030" s="1">
        <f t="shared" si="50"/>
        <v>79528</v>
      </c>
      <c r="Q1030" s="1">
        <f>Table1[[#This Row],[Earned Basic Salary]]*20%</f>
        <v>15905.6</v>
      </c>
      <c r="R1030" s="1">
        <f>Table1[[#This Row],[Earned Basic Salary]]*10%</f>
        <v>7952.8</v>
      </c>
      <c r="S1030" s="1">
        <f>Table1[[#This Row],[Earned Basic Salary]]*12%</f>
        <v>9543.3599999999988</v>
      </c>
      <c r="T1030" s="1">
        <f>200</f>
        <v>200</v>
      </c>
      <c r="U1030" s="1">
        <f>Table1[[#This Row],[PF]]+Table1[[#This Row],[Professional Tax]]</f>
        <v>9743.3599999999988</v>
      </c>
      <c r="V1030" s="1">
        <f>Table1[[#This Row],[Overtime Hours]]*200</f>
        <v>2800</v>
      </c>
      <c r="W1030" s="1">
        <f>Table1[[#This Row],[Earned Basic Salary]]+Table1[[#This Row],[HRA]]+Table1[[#This Row],[DA]]+Table1[[#This Row],[Overtime Pay]]</f>
        <v>106186.40000000001</v>
      </c>
      <c r="X1030" s="1">
        <f>Table1[[#This Row],[Gross Salary]]-Table1[[#This Row],[Total Deduction]]</f>
        <v>96443.040000000008</v>
      </c>
      <c r="Y1030" t="s">
        <v>37</v>
      </c>
      <c r="Z1030" t="s">
        <v>95</v>
      </c>
      <c r="AA1030" t="s">
        <v>4188</v>
      </c>
      <c r="AB1030" t="s">
        <v>4189</v>
      </c>
    </row>
    <row r="1031" spans="1:28" x14ac:dyDescent="0.3">
      <c r="A1031" t="s">
        <v>4190</v>
      </c>
      <c r="B1031" t="s">
        <v>1063</v>
      </c>
      <c r="C1031">
        <v>23</v>
      </c>
      <c r="D1031" t="s">
        <v>75</v>
      </c>
      <c r="E1031" t="s">
        <v>82</v>
      </c>
      <c r="F1031" t="s">
        <v>83</v>
      </c>
      <c r="G1031" t="s">
        <v>4191</v>
      </c>
      <c r="H1031" t="s">
        <v>35</v>
      </c>
      <c r="I1031" t="s">
        <v>36</v>
      </c>
      <c r="J1031">
        <v>26</v>
      </c>
      <c r="K1031">
        <v>23</v>
      </c>
      <c r="L1031">
        <f t="shared" si="48"/>
        <v>3</v>
      </c>
      <c r="M1031">
        <v>16</v>
      </c>
      <c r="N1031">
        <v>50876</v>
      </c>
      <c r="O1031" s="1">
        <f t="shared" si="49"/>
        <v>1956.7692307692307</v>
      </c>
      <c r="P1031" s="1">
        <f t="shared" si="50"/>
        <v>45005.692307692305</v>
      </c>
      <c r="Q1031" s="1">
        <f>Table1[[#This Row],[Earned Basic Salary]]*20%</f>
        <v>9001.1384615384613</v>
      </c>
      <c r="R1031" s="1">
        <f>Table1[[#This Row],[Earned Basic Salary]]*10%</f>
        <v>4500.5692307692307</v>
      </c>
      <c r="S1031" s="1">
        <f>Table1[[#This Row],[Earned Basic Salary]]*12%</f>
        <v>5400.6830769230764</v>
      </c>
      <c r="T1031" s="1">
        <f>200</f>
        <v>200</v>
      </c>
      <c r="U1031" s="1">
        <f>Table1[[#This Row],[PF]]+Table1[[#This Row],[Professional Tax]]</f>
        <v>5600.6830769230764</v>
      </c>
      <c r="V1031" s="1">
        <f>Table1[[#This Row],[Overtime Hours]]*200</f>
        <v>3200</v>
      </c>
      <c r="W1031" s="1">
        <f>Table1[[#This Row],[Earned Basic Salary]]+Table1[[#This Row],[HRA]]+Table1[[#This Row],[DA]]+Table1[[#This Row],[Overtime Pay]]</f>
        <v>61707.399999999994</v>
      </c>
      <c r="X1031" s="1">
        <f>Table1[[#This Row],[Gross Salary]]-Table1[[#This Row],[Total Deduction]]</f>
        <v>56106.716923076921</v>
      </c>
      <c r="Y1031" t="s">
        <v>37</v>
      </c>
      <c r="Z1031" t="s">
        <v>38</v>
      </c>
      <c r="AA1031" t="s">
        <v>4192</v>
      </c>
      <c r="AB1031" t="s">
        <v>4193</v>
      </c>
    </row>
    <row r="1032" spans="1:28" x14ac:dyDescent="0.3">
      <c r="A1032" t="s">
        <v>4194</v>
      </c>
      <c r="B1032" t="s">
        <v>270</v>
      </c>
      <c r="C1032">
        <v>28</v>
      </c>
      <c r="D1032" t="s">
        <v>127</v>
      </c>
      <c r="E1032" t="s">
        <v>54</v>
      </c>
      <c r="F1032" t="s">
        <v>46</v>
      </c>
      <c r="G1032" t="s">
        <v>1317</v>
      </c>
      <c r="H1032" t="s">
        <v>35</v>
      </c>
      <c r="I1032" t="s">
        <v>36</v>
      </c>
      <c r="J1032">
        <v>26</v>
      </c>
      <c r="K1032">
        <v>23</v>
      </c>
      <c r="L1032">
        <f t="shared" si="48"/>
        <v>3</v>
      </c>
      <c r="M1032">
        <v>10</v>
      </c>
      <c r="N1032">
        <v>34417</v>
      </c>
      <c r="O1032" s="1">
        <f t="shared" si="49"/>
        <v>1323.7307692307693</v>
      </c>
      <c r="P1032" s="1">
        <f t="shared" si="50"/>
        <v>30445.807692307695</v>
      </c>
      <c r="Q1032" s="1">
        <f>Table1[[#This Row],[Earned Basic Salary]]*20%</f>
        <v>6089.1615384615397</v>
      </c>
      <c r="R1032" s="1">
        <f>Table1[[#This Row],[Earned Basic Salary]]*10%</f>
        <v>3044.5807692307699</v>
      </c>
      <c r="S1032" s="1">
        <f>Table1[[#This Row],[Earned Basic Salary]]*12%</f>
        <v>3653.4969230769234</v>
      </c>
      <c r="T1032" s="1">
        <f>200</f>
        <v>200</v>
      </c>
      <c r="U1032" s="1">
        <f>Table1[[#This Row],[PF]]+Table1[[#This Row],[Professional Tax]]</f>
        <v>3853.4969230769234</v>
      </c>
      <c r="V1032" s="1">
        <f>Table1[[#This Row],[Overtime Hours]]*200</f>
        <v>2000</v>
      </c>
      <c r="W1032" s="1">
        <f>Table1[[#This Row],[Earned Basic Salary]]+Table1[[#This Row],[HRA]]+Table1[[#This Row],[DA]]+Table1[[#This Row],[Overtime Pay]]</f>
        <v>41579.550000000003</v>
      </c>
      <c r="X1032" s="1">
        <f>Table1[[#This Row],[Gross Salary]]-Table1[[#This Row],[Total Deduction]]</f>
        <v>37726.053076923083</v>
      </c>
      <c r="Y1032" t="s">
        <v>37</v>
      </c>
      <c r="Z1032" t="s">
        <v>38</v>
      </c>
      <c r="AA1032" t="s">
        <v>4195</v>
      </c>
      <c r="AB1032" t="s">
        <v>4196</v>
      </c>
    </row>
    <row r="1033" spans="1:28" x14ac:dyDescent="0.3">
      <c r="A1033" t="s">
        <v>4197</v>
      </c>
      <c r="B1033" t="s">
        <v>367</v>
      </c>
      <c r="C1033">
        <v>39</v>
      </c>
      <c r="D1033" t="s">
        <v>53</v>
      </c>
      <c r="E1033" t="s">
        <v>45</v>
      </c>
      <c r="F1033" t="s">
        <v>55</v>
      </c>
      <c r="G1033" t="s">
        <v>4198</v>
      </c>
      <c r="H1033" t="s">
        <v>35</v>
      </c>
      <c r="I1033" t="s">
        <v>36</v>
      </c>
      <c r="J1033">
        <v>26</v>
      </c>
      <c r="K1033">
        <v>24</v>
      </c>
      <c r="L1033">
        <f t="shared" si="48"/>
        <v>2</v>
      </c>
      <c r="M1033">
        <v>8</v>
      </c>
      <c r="N1033">
        <v>22353</v>
      </c>
      <c r="O1033" s="1">
        <f t="shared" si="49"/>
        <v>859.73076923076928</v>
      </c>
      <c r="P1033" s="1">
        <f t="shared" si="50"/>
        <v>20633.538461538461</v>
      </c>
      <c r="Q1033" s="1">
        <f>Table1[[#This Row],[Earned Basic Salary]]*20%</f>
        <v>4126.707692307692</v>
      </c>
      <c r="R1033" s="1">
        <f>Table1[[#This Row],[Earned Basic Salary]]*10%</f>
        <v>2063.353846153846</v>
      </c>
      <c r="S1033" s="1">
        <f>Table1[[#This Row],[Earned Basic Salary]]*12%</f>
        <v>2476.0246153846151</v>
      </c>
      <c r="T1033" s="1">
        <f>200</f>
        <v>200</v>
      </c>
      <c r="U1033" s="1">
        <f>Table1[[#This Row],[PF]]+Table1[[#This Row],[Professional Tax]]</f>
        <v>2676.0246153846151</v>
      </c>
      <c r="V1033" s="1">
        <f>Table1[[#This Row],[Overtime Hours]]*200</f>
        <v>1600</v>
      </c>
      <c r="W1033" s="1">
        <f>Table1[[#This Row],[Earned Basic Salary]]+Table1[[#This Row],[HRA]]+Table1[[#This Row],[DA]]+Table1[[#This Row],[Overtime Pay]]</f>
        <v>28423.599999999999</v>
      </c>
      <c r="X1033" s="1">
        <f>Table1[[#This Row],[Gross Salary]]-Table1[[#This Row],[Total Deduction]]</f>
        <v>25747.575384615382</v>
      </c>
      <c r="Y1033" t="s">
        <v>37</v>
      </c>
      <c r="Z1033" t="s">
        <v>38</v>
      </c>
      <c r="AA1033" t="s">
        <v>4199</v>
      </c>
      <c r="AB1033" t="s">
        <v>4200</v>
      </c>
    </row>
    <row r="1034" spans="1:28" x14ac:dyDescent="0.3">
      <c r="A1034" t="s">
        <v>4201</v>
      </c>
      <c r="B1034" t="s">
        <v>722</v>
      </c>
      <c r="C1034">
        <v>49</v>
      </c>
      <c r="D1034" t="s">
        <v>133</v>
      </c>
      <c r="E1034" t="s">
        <v>45</v>
      </c>
      <c r="F1034" t="s">
        <v>55</v>
      </c>
      <c r="G1034" t="s">
        <v>4202</v>
      </c>
      <c r="H1034" t="s">
        <v>35</v>
      </c>
      <c r="I1034" t="s">
        <v>36</v>
      </c>
      <c r="J1034">
        <v>26</v>
      </c>
      <c r="K1034">
        <v>25</v>
      </c>
      <c r="L1034">
        <f t="shared" si="48"/>
        <v>1</v>
      </c>
      <c r="M1034">
        <v>15</v>
      </c>
      <c r="N1034">
        <v>71491</v>
      </c>
      <c r="O1034" s="1">
        <f t="shared" si="49"/>
        <v>2749.6538461538462</v>
      </c>
      <c r="P1034" s="1">
        <f t="shared" si="50"/>
        <v>68741.346153846156</v>
      </c>
      <c r="Q1034" s="1">
        <f>Table1[[#This Row],[Earned Basic Salary]]*20%</f>
        <v>13748.269230769232</v>
      </c>
      <c r="R1034" s="1">
        <f>Table1[[#This Row],[Earned Basic Salary]]*10%</f>
        <v>6874.1346153846162</v>
      </c>
      <c r="S1034" s="1">
        <f>Table1[[#This Row],[Earned Basic Salary]]*12%</f>
        <v>8248.961538461539</v>
      </c>
      <c r="T1034" s="1">
        <f>200</f>
        <v>200</v>
      </c>
      <c r="U1034" s="1">
        <f>Table1[[#This Row],[PF]]+Table1[[#This Row],[Professional Tax]]</f>
        <v>8448.961538461539</v>
      </c>
      <c r="V1034" s="1">
        <f>Table1[[#This Row],[Overtime Hours]]*200</f>
        <v>3000</v>
      </c>
      <c r="W1034" s="1">
        <f>Table1[[#This Row],[Earned Basic Salary]]+Table1[[#This Row],[HRA]]+Table1[[#This Row],[DA]]+Table1[[#This Row],[Overtime Pay]]</f>
        <v>92363.75</v>
      </c>
      <c r="X1034" s="1">
        <f>Table1[[#This Row],[Gross Salary]]-Table1[[#This Row],[Total Deduction]]</f>
        <v>83914.788461538468</v>
      </c>
      <c r="Y1034" t="s">
        <v>37</v>
      </c>
      <c r="Z1034" t="s">
        <v>106</v>
      </c>
      <c r="AA1034" t="s">
        <v>4203</v>
      </c>
      <c r="AB1034" t="s">
        <v>4204</v>
      </c>
    </row>
    <row r="1035" spans="1:28" x14ac:dyDescent="0.3">
      <c r="A1035" t="s">
        <v>4205</v>
      </c>
      <c r="B1035" t="s">
        <v>1929</v>
      </c>
      <c r="C1035">
        <v>50</v>
      </c>
      <c r="D1035" t="s">
        <v>31</v>
      </c>
      <c r="E1035" t="s">
        <v>54</v>
      </c>
      <c r="F1035" t="s">
        <v>33</v>
      </c>
      <c r="G1035" t="s">
        <v>4206</v>
      </c>
      <c r="H1035" t="s">
        <v>35</v>
      </c>
      <c r="I1035" t="s">
        <v>36</v>
      </c>
      <c r="J1035">
        <v>26</v>
      </c>
      <c r="K1035">
        <v>24</v>
      </c>
      <c r="L1035">
        <f t="shared" si="48"/>
        <v>2</v>
      </c>
      <c r="M1035">
        <v>16</v>
      </c>
      <c r="N1035">
        <v>73791</v>
      </c>
      <c r="O1035" s="1">
        <f t="shared" si="49"/>
        <v>2838.1153846153848</v>
      </c>
      <c r="P1035" s="1">
        <f t="shared" si="50"/>
        <v>68114.769230769234</v>
      </c>
      <c r="Q1035" s="1">
        <f>Table1[[#This Row],[Earned Basic Salary]]*20%</f>
        <v>13622.953846153847</v>
      </c>
      <c r="R1035" s="1">
        <f>Table1[[#This Row],[Earned Basic Salary]]*10%</f>
        <v>6811.4769230769234</v>
      </c>
      <c r="S1035" s="1">
        <f>Table1[[#This Row],[Earned Basic Salary]]*12%</f>
        <v>8173.7723076923075</v>
      </c>
      <c r="T1035" s="1">
        <f>200</f>
        <v>200</v>
      </c>
      <c r="U1035" s="1">
        <f>Table1[[#This Row],[PF]]+Table1[[#This Row],[Professional Tax]]</f>
        <v>8373.7723076923066</v>
      </c>
      <c r="V1035" s="1">
        <f>Table1[[#This Row],[Overtime Hours]]*200</f>
        <v>3200</v>
      </c>
      <c r="W1035" s="1">
        <f>Table1[[#This Row],[Earned Basic Salary]]+Table1[[#This Row],[HRA]]+Table1[[#This Row],[DA]]+Table1[[#This Row],[Overtime Pay]]</f>
        <v>91749.200000000012</v>
      </c>
      <c r="X1035" s="1">
        <f>Table1[[#This Row],[Gross Salary]]-Table1[[#This Row],[Total Deduction]]</f>
        <v>83375.427692307712</v>
      </c>
      <c r="Y1035" t="s">
        <v>37</v>
      </c>
      <c r="Z1035" t="s">
        <v>38</v>
      </c>
      <c r="AA1035" t="s">
        <v>4207</v>
      </c>
      <c r="AB1035" t="s">
        <v>4208</v>
      </c>
    </row>
    <row r="1036" spans="1:28" x14ac:dyDescent="0.3">
      <c r="A1036" t="s">
        <v>4209</v>
      </c>
      <c r="B1036" t="s">
        <v>138</v>
      </c>
      <c r="C1036">
        <v>46</v>
      </c>
      <c r="D1036" t="s">
        <v>75</v>
      </c>
      <c r="E1036" t="s">
        <v>62</v>
      </c>
      <c r="F1036" t="s">
        <v>46</v>
      </c>
      <c r="G1036" t="s">
        <v>4210</v>
      </c>
      <c r="H1036" t="s">
        <v>35</v>
      </c>
      <c r="I1036" t="s">
        <v>36</v>
      </c>
      <c r="J1036">
        <v>26</v>
      </c>
      <c r="K1036">
        <v>23</v>
      </c>
      <c r="L1036">
        <f t="shared" si="48"/>
        <v>3</v>
      </c>
      <c r="M1036">
        <v>11</v>
      </c>
      <c r="N1036">
        <v>74814</v>
      </c>
      <c r="O1036" s="1">
        <f t="shared" si="49"/>
        <v>2877.4615384615386</v>
      </c>
      <c r="P1036" s="1">
        <f t="shared" si="50"/>
        <v>66181.61538461539</v>
      </c>
      <c r="Q1036" s="1">
        <f>Table1[[#This Row],[Earned Basic Salary]]*20%</f>
        <v>13236.323076923079</v>
      </c>
      <c r="R1036" s="1">
        <f>Table1[[#This Row],[Earned Basic Salary]]*10%</f>
        <v>6618.1615384615397</v>
      </c>
      <c r="S1036" s="1">
        <f>Table1[[#This Row],[Earned Basic Salary]]*12%</f>
        <v>7941.793846153847</v>
      </c>
      <c r="T1036" s="1">
        <f>200</f>
        <v>200</v>
      </c>
      <c r="U1036" s="1">
        <f>Table1[[#This Row],[PF]]+Table1[[#This Row],[Professional Tax]]</f>
        <v>8141.793846153847</v>
      </c>
      <c r="V1036" s="1">
        <f>Table1[[#This Row],[Overtime Hours]]*200</f>
        <v>2200</v>
      </c>
      <c r="W1036" s="1">
        <f>Table1[[#This Row],[Earned Basic Salary]]+Table1[[#This Row],[HRA]]+Table1[[#This Row],[DA]]+Table1[[#This Row],[Overtime Pay]]</f>
        <v>88236.1</v>
      </c>
      <c r="X1036" s="1">
        <f>Table1[[#This Row],[Gross Salary]]-Table1[[#This Row],[Total Deduction]]</f>
        <v>80094.306153846162</v>
      </c>
      <c r="Y1036" t="s">
        <v>37</v>
      </c>
      <c r="Z1036" t="s">
        <v>38</v>
      </c>
      <c r="AA1036" t="s">
        <v>4211</v>
      </c>
      <c r="AB1036" t="s">
        <v>4212</v>
      </c>
    </row>
    <row r="1037" spans="1:28" x14ac:dyDescent="0.3">
      <c r="A1037" t="s">
        <v>4213</v>
      </c>
      <c r="B1037" t="s">
        <v>1412</v>
      </c>
      <c r="C1037">
        <v>47</v>
      </c>
      <c r="D1037" t="s">
        <v>61</v>
      </c>
      <c r="E1037" t="s">
        <v>54</v>
      </c>
      <c r="F1037" t="s">
        <v>83</v>
      </c>
      <c r="G1037" t="s">
        <v>4214</v>
      </c>
      <c r="H1037" t="s">
        <v>35</v>
      </c>
      <c r="I1037" t="s">
        <v>36</v>
      </c>
      <c r="J1037">
        <v>26</v>
      </c>
      <c r="K1037">
        <v>23</v>
      </c>
      <c r="L1037">
        <f t="shared" si="48"/>
        <v>3</v>
      </c>
      <c r="M1037">
        <v>1</v>
      </c>
      <c r="N1037">
        <v>76755</v>
      </c>
      <c r="O1037" s="1">
        <f t="shared" si="49"/>
        <v>2952.1153846153848</v>
      </c>
      <c r="P1037" s="1">
        <f t="shared" si="50"/>
        <v>67898.653846153844</v>
      </c>
      <c r="Q1037" s="1">
        <f>Table1[[#This Row],[Earned Basic Salary]]*20%</f>
        <v>13579.73076923077</v>
      </c>
      <c r="R1037" s="1">
        <f>Table1[[#This Row],[Earned Basic Salary]]*10%</f>
        <v>6789.8653846153848</v>
      </c>
      <c r="S1037" s="1">
        <f>Table1[[#This Row],[Earned Basic Salary]]*12%</f>
        <v>8147.8384615384612</v>
      </c>
      <c r="T1037" s="1">
        <f>200</f>
        <v>200</v>
      </c>
      <c r="U1037" s="1">
        <f>Table1[[#This Row],[PF]]+Table1[[#This Row],[Professional Tax]]</f>
        <v>8347.8384615384603</v>
      </c>
      <c r="V1037" s="1">
        <f>Table1[[#This Row],[Overtime Hours]]*200</f>
        <v>200</v>
      </c>
      <c r="W1037" s="1">
        <f>Table1[[#This Row],[Earned Basic Salary]]+Table1[[#This Row],[HRA]]+Table1[[#This Row],[DA]]+Table1[[#This Row],[Overtime Pay]]</f>
        <v>88468.25</v>
      </c>
      <c r="X1037" s="1">
        <f>Table1[[#This Row],[Gross Salary]]-Table1[[#This Row],[Total Deduction]]</f>
        <v>80120.411538461543</v>
      </c>
      <c r="Y1037" t="s">
        <v>37</v>
      </c>
      <c r="Z1037" t="s">
        <v>38</v>
      </c>
      <c r="AA1037" t="s">
        <v>4215</v>
      </c>
      <c r="AB1037" t="s">
        <v>4216</v>
      </c>
    </row>
    <row r="1038" spans="1:28" x14ac:dyDescent="0.3">
      <c r="A1038" t="s">
        <v>4217</v>
      </c>
      <c r="B1038" t="s">
        <v>295</v>
      </c>
      <c r="C1038">
        <v>21</v>
      </c>
      <c r="D1038" t="s">
        <v>31</v>
      </c>
      <c r="E1038" t="s">
        <v>54</v>
      </c>
      <c r="F1038" t="s">
        <v>63</v>
      </c>
      <c r="G1038" t="s">
        <v>213</v>
      </c>
      <c r="H1038" t="s">
        <v>35</v>
      </c>
      <c r="I1038" t="s">
        <v>36</v>
      </c>
      <c r="J1038">
        <v>26</v>
      </c>
      <c r="K1038">
        <v>24</v>
      </c>
      <c r="L1038">
        <f t="shared" si="48"/>
        <v>2</v>
      </c>
      <c r="M1038">
        <v>5</v>
      </c>
      <c r="N1038">
        <v>59680</v>
      </c>
      <c r="O1038" s="1">
        <f t="shared" si="49"/>
        <v>2295.3846153846152</v>
      </c>
      <c r="P1038" s="1">
        <f t="shared" si="50"/>
        <v>55089.230769230766</v>
      </c>
      <c r="Q1038" s="1">
        <f>Table1[[#This Row],[Earned Basic Salary]]*20%</f>
        <v>11017.846153846154</v>
      </c>
      <c r="R1038" s="1">
        <f>Table1[[#This Row],[Earned Basic Salary]]*10%</f>
        <v>5508.9230769230771</v>
      </c>
      <c r="S1038" s="1">
        <f>Table1[[#This Row],[Earned Basic Salary]]*12%</f>
        <v>6610.707692307692</v>
      </c>
      <c r="T1038" s="1">
        <f>200</f>
        <v>200</v>
      </c>
      <c r="U1038" s="1">
        <f>Table1[[#This Row],[PF]]+Table1[[#This Row],[Professional Tax]]</f>
        <v>6810.707692307692</v>
      </c>
      <c r="V1038" s="1">
        <f>Table1[[#This Row],[Overtime Hours]]*200</f>
        <v>1000</v>
      </c>
      <c r="W1038" s="1">
        <f>Table1[[#This Row],[Earned Basic Salary]]+Table1[[#This Row],[HRA]]+Table1[[#This Row],[DA]]+Table1[[#This Row],[Overtime Pay]]</f>
        <v>72616</v>
      </c>
      <c r="X1038" s="1">
        <f>Table1[[#This Row],[Gross Salary]]-Table1[[#This Row],[Total Deduction]]</f>
        <v>65805.292307692303</v>
      </c>
      <c r="Y1038" t="s">
        <v>37</v>
      </c>
      <c r="Z1038" t="s">
        <v>95</v>
      </c>
      <c r="AA1038" t="s">
        <v>4218</v>
      </c>
      <c r="AB1038" t="s">
        <v>4219</v>
      </c>
    </row>
    <row r="1039" spans="1:28" x14ac:dyDescent="0.3">
      <c r="A1039" t="s">
        <v>4220</v>
      </c>
      <c r="B1039" t="s">
        <v>2238</v>
      </c>
      <c r="C1039">
        <v>40</v>
      </c>
      <c r="D1039" t="s">
        <v>53</v>
      </c>
      <c r="E1039" t="s">
        <v>121</v>
      </c>
      <c r="F1039" t="s">
        <v>83</v>
      </c>
      <c r="G1039" t="s">
        <v>1584</v>
      </c>
      <c r="H1039" t="s">
        <v>35</v>
      </c>
      <c r="I1039" t="s">
        <v>36</v>
      </c>
      <c r="J1039">
        <v>26</v>
      </c>
      <c r="K1039">
        <v>21</v>
      </c>
      <c r="L1039">
        <f t="shared" si="48"/>
        <v>5</v>
      </c>
      <c r="M1039">
        <v>12</v>
      </c>
      <c r="N1039">
        <v>64361</v>
      </c>
      <c r="O1039" s="1">
        <f t="shared" si="49"/>
        <v>2475.4230769230771</v>
      </c>
      <c r="P1039" s="1">
        <f t="shared" si="50"/>
        <v>51983.884615384617</v>
      </c>
      <c r="Q1039" s="1">
        <f>Table1[[#This Row],[Earned Basic Salary]]*20%</f>
        <v>10396.776923076925</v>
      </c>
      <c r="R1039" s="1">
        <f>Table1[[#This Row],[Earned Basic Salary]]*10%</f>
        <v>5198.3884615384623</v>
      </c>
      <c r="S1039" s="1">
        <f>Table1[[#This Row],[Earned Basic Salary]]*12%</f>
        <v>6238.0661538461536</v>
      </c>
      <c r="T1039" s="1">
        <f>200</f>
        <v>200</v>
      </c>
      <c r="U1039" s="1">
        <f>Table1[[#This Row],[PF]]+Table1[[#This Row],[Professional Tax]]</f>
        <v>6438.0661538461536</v>
      </c>
      <c r="V1039" s="1">
        <f>Table1[[#This Row],[Overtime Hours]]*200</f>
        <v>2400</v>
      </c>
      <c r="W1039" s="1">
        <f>Table1[[#This Row],[Earned Basic Salary]]+Table1[[#This Row],[HRA]]+Table1[[#This Row],[DA]]+Table1[[#This Row],[Overtime Pay]]</f>
        <v>69979.05</v>
      </c>
      <c r="X1039" s="1">
        <f>Table1[[#This Row],[Gross Salary]]-Table1[[#This Row],[Total Deduction]]</f>
        <v>63540.983846153846</v>
      </c>
      <c r="Y1039" t="s">
        <v>37</v>
      </c>
      <c r="Z1039" t="s">
        <v>106</v>
      </c>
      <c r="AA1039" t="s">
        <v>4221</v>
      </c>
      <c r="AB1039" t="s">
        <v>4222</v>
      </c>
    </row>
    <row r="1040" spans="1:28" x14ac:dyDescent="0.3">
      <c r="A1040" t="s">
        <v>4223</v>
      </c>
      <c r="B1040" t="s">
        <v>236</v>
      </c>
      <c r="C1040">
        <v>31</v>
      </c>
      <c r="D1040" t="s">
        <v>133</v>
      </c>
      <c r="E1040" t="s">
        <v>121</v>
      </c>
      <c r="F1040" t="s">
        <v>33</v>
      </c>
      <c r="G1040" t="s">
        <v>4224</v>
      </c>
      <c r="H1040" t="s">
        <v>35</v>
      </c>
      <c r="I1040" t="s">
        <v>36</v>
      </c>
      <c r="J1040">
        <v>26</v>
      </c>
      <c r="K1040">
        <v>21</v>
      </c>
      <c r="L1040">
        <f t="shared" si="48"/>
        <v>5</v>
      </c>
      <c r="M1040">
        <v>11</v>
      </c>
      <c r="N1040">
        <v>47337</v>
      </c>
      <c r="O1040" s="1">
        <f t="shared" si="49"/>
        <v>1820.6538461538462</v>
      </c>
      <c r="P1040" s="1">
        <f t="shared" si="50"/>
        <v>38233.730769230773</v>
      </c>
      <c r="Q1040" s="1">
        <f>Table1[[#This Row],[Earned Basic Salary]]*20%</f>
        <v>7646.7461538461548</v>
      </c>
      <c r="R1040" s="1">
        <f>Table1[[#This Row],[Earned Basic Salary]]*10%</f>
        <v>3823.3730769230774</v>
      </c>
      <c r="S1040" s="1">
        <f>Table1[[#This Row],[Earned Basic Salary]]*12%</f>
        <v>4588.0476923076922</v>
      </c>
      <c r="T1040" s="1">
        <f>200</f>
        <v>200</v>
      </c>
      <c r="U1040" s="1">
        <f>Table1[[#This Row],[PF]]+Table1[[#This Row],[Professional Tax]]</f>
        <v>4788.0476923076922</v>
      </c>
      <c r="V1040" s="1">
        <f>Table1[[#This Row],[Overtime Hours]]*200</f>
        <v>2200</v>
      </c>
      <c r="W1040" s="1">
        <f>Table1[[#This Row],[Earned Basic Salary]]+Table1[[#This Row],[HRA]]+Table1[[#This Row],[DA]]+Table1[[#This Row],[Overtime Pay]]</f>
        <v>51903.850000000006</v>
      </c>
      <c r="X1040" s="1">
        <f>Table1[[#This Row],[Gross Salary]]-Table1[[#This Row],[Total Deduction]]</f>
        <v>47115.802307692313</v>
      </c>
      <c r="Y1040" t="s">
        <v>37</v>
      </c>
      <c r="Z1040" t="s">
        <v>106</v>
      </c>
      <c r="AA1040" t="s">
        <v>4225</v>
      </c>
      <c r="AB1040" t="s">
        <v>4226</v>
      </c>
    </row>
    <row r="1041" spans="1:28" x14ac:dyDescent="0.3">
      <c r="A1041" t="s">
        <v>4227</v>
      </c>
      <c r="B1041" t="s">
        <v>675</v>
      </c>
      <c r="C1041">
        <v>49</v>
      </c>
      <c r="D1041" t="s">
        <v>127</v>
      </c>
      <c r="E1041" t="s">
        <v>45</v>
      </c>
      <c r="F1041" t="s">
        <v>89</v>
      </c>
      <c r="G1041" t="s">
        <v>4228</v>
      </c>
      <c r="H1041" t="s">
        <v>35</v>
      </c>
      <c r="I1041" t="s">
        <v>36</v>
      </c>
      <c r="J1041">
        <v>26</v>
      </c>
      <c r="K1041">
        <v>24</v>
      </c>
      <c r="L1041">
        <f t="shared" si="48"/>
        <v>2</v>
      </c>
      <c r="M1041">
        <v>10</v>
      </c>
      <c r="N1041">
        <v>62094</v>
      </c>
      <c r="O1041" s="1">
        <f t="shared" si="49"/>
        <v>2388.2307692307691</v>
      </c>
      <c r="P1041" s="1">
        <f t="shared" si="50"/>
        <v>57317.538461538454</v>
      </c>
      <c r="Q1041" s="1">
        <f>Table1[[#This Row],[Earned Basic Salary]]*20%</f>
        <v>11463.507692307692</v>
      </c>
      <c r="R1041" s="1">
        <f>Table1[[#This Row],[Earned Basic Salary]]*10%</f>
        <v>5731.7538461538461</v>
      </c>
      <c r="S1041" s="1">
        <f>Table1[[#This Row],[Earned Basic Salary]]*12%</f>
        <v>6878.1046153846146</v>
      </c>
      <c r="T1041" s="1">
        <f>200</f>
        <v>200</v>
      </c>
      <c r="U1041" s="1">
        <f>Table1[[#This Row],[PF]]+Table1[[#This Row],[Professional Tax]]</f>
        <v>7078.1046153846146</v>
      </c>
      <c r="V1041" s="1">
        <f>Table1[[#This Row],[Overtime Hours]]*200</f>
        <v>2000</v>
      </c>
      <c r="W1041" s="1">
        <f>Table1[[#This Row],[Earned Basic Salary]]+Table1[[#This Row],[HRA]]+Table1[[#This Row],[DA]]+Table1[[#This Row],[Overtime Pay]]</f>
        <v>76512.799999999988</v>
      </c>
      <c r="X1041" s="1">
        <f>Table1[[#This Row],[Gross Salary]]-Table1[[#This Row],[Total Deduction]]</f>
        <v>69434.695384615377</v>
      </c>
      <c r="Y1041" t="s">
        <v>37</v>
      </c>
      <c r="Z1041" t="s">
        <v>48</v>
      </c>
      <c r="AA1041" t="s">
        <v>4229</v>
      </c>
      <c r="AB1041" t="s">
        <v>4230</v>
      </c>
    </row>
    <row r="1042" spans="1:28" x14ac:dyDescent="0.3">
      <c r="A1042" t="s">
        <v>4231</v>
      </c>
      <c r="B1042" t="s">
        <v>1889</v>
      </c>
      <c r="C1042">
        <v>55</v>
      </c>
      <c r="D1042" t="s">
        <v>53</v>
      </c>
      <c r="E1042" t="s">
        <v>82</v>
      </c>
      <c r="F1042" t="s">
        <v>46</v>
      </c>
      <c r="G1042" t="s">
        <v>4232</v>
      </c>
      <c r="H1042" t="s">
        <v>35</v>
      </c>
      <c r="I1042" t="s">
        <v>36</v>
      </c>
      <c r="J1042">
        <v>26</v>
      </c>
      <c r="K1042">
        <v>24</v>
      </c>
      <c r="L1042">
        <f t="shared" si="48"/>
        <v>2</v>
      </c>
      <c r="M1042">
        <v>6</v>
      </c>
      <c r="N1042">
        <v>20199</v>
      </c>
      <c r="O1042" s="1">
        <f t="shared" si="49"/>
        <v>776.88461538461536</v>
      </c>
      <c r="P1042" s="1">
        <f t="shared" si="50"/>
        <v>18645.23076923077</v>
      </c>
      <c r="Q1042" s="1">
        <f>Table1[[#This Row],[Earned Basic Salary]]*20%</f>
        <v>3729.0461538461541</v>
      </c>
      <c r="R1042" s="1">
        <f>Table1[[#This Row],[Earned Basic Salary]]*10%</f>
        <v>1864.523076923077</v>
      </c>
      <c r="S1042" s="1">
        <f>Table1[[#This Row],[Earned Basic Salary]]*12%</f>
        <v>2237.4276923076923</v>
      </c>
      <c r="T1042" s="1">
        <f>200</f>
        <v>200</v>
      </c>
      <c r="U1042" s="1">
        <f>Table1[[#This Row],[PF]]+Table1[[#This Row],[Professional Tax]]</f>
        <v>2437.4276923076923</v>
      </c>
      <c r="V1042" s="1">
        <f>Table1[[#This Row],[Overtime Hours]]*200</f>
        <v>1200</v>
      </c>
      <c r="W1042" s="1">
        <f>Table1[[#This Row],[Earned Basic Salary]]+Table1[[#This Row],[HRA]]+Table1[[#This Row],[DA]]+Table1[[#This Row],[Overtime Pay]]</f>
        <v>25438.799999999999</v>
      </c>
      <c r="X1042" s="1">
        <f>Table1[[#This Row],[Gross Salary]]-Table1[[#This Row],[Total Deduction]]</f>
        <v>23001.372307692305</v>
      </c>
      <c r="Y1042" t="s">
        <v>37</v>
      </c>
      <c r="Z1042" t="s">
        <v>38</v>
      </c>
      <c r="AA1042" t="s">
        <v>4233</v>
      </c>
      <c r="AB1042" t="s">
        <v>4234</v>
      </c>
    </row>
    <row r="1043" spans="1:28" x14ac:dyDescent="0.3">
      <c r="A1043" t="s">
        <v>4235</v>
      </c>
      <c r="B1043" t="s">
        <v>1574</v>
      </c>
      <c r="C1043">
        <v>51</v>
      </c>
      <c r="D1043" t="s">
        <v>127</v>
      </c>
      <c r="E1043" t="s">
        <v>32</v>
      </c>
      <c r="F1043" t="s">
        <v>55</v>
      </c>
      <c r="G1043" t="s">
        <v>4236</v>
      </c>
      <c r="H1043" t="s">
        <v>35</v>
      </c>
      <c r="I1043" t="s">
        <v>36</v>
      </c>
      <c r="J1043">
        <v>26</v>
      </c>
      <c r="K1043">
        <v>24</v>
      </c>
      <c r="L1043">
        <f t="shared" si="48"/>
        <v>2</v>
      </c>
      <c r="M1043">
        <v>10</v>
      </c>
      <c r="N1043">
        <v>49366</v>
      </c>
      <c r="O1043" s="1">
        <f t="shared" si="49"/>
        <v>1898.6923076923076</v>
      </c>
      <c r="P1043" s="1">
        <f t="shared" si="50"/>
        <v>45568.615384615383</v>
      </c>
      <c r="Q1043" s="1">
        <f>Table1[[#This Row],[Earned Basic Salary]]*20%</f>
        <v>9113.7230769230773</v>
      </c>
      <c r="R1043" s="1">
        <f>Table1[[#This Row],[Earned Basic Salary]]*10%</f>
        <v>4556.8615384615387</v>
      </c>
      <c r="S1043" s="1">
        <f>Table1[[#This Row],[Earned Basic Salary]]*12%</f>
        <v>5468.2338461538457</v>
      </c>
      <c r="T1043" s="1">
        <f>200</f>
        <v>200</v>
      </c>
      <c r="U1043" s="1">
        <f>Table1[[#This Row],[PF]]+Table1[[#This Row],[Professional Tax]]</f>
        <v>5668.2338461538457</v>
      </c>
      <c r="V1043" s="1">
        <f>Table1[[#This Row],[Overtime Hours]]*200</f>
        <v>2000</v>
      </c>
      <c r="W1043" s="1">
        <f>Table1[[#This Row],[Earned Basic Salary]]+Table1[[#This Row],[HRA]]+Table1[[#This Row],[DA]]+Table1[[#This Row],[Overtime Pay]]</f>
        <v>61239.199999999997</v>
      </c>
      <c r="X1043" s="1">
        <f>Table1[[#This Row],[Gross Salary]]-Table1[[#This Row],[Total Deduction]]</f>
        <v>55570.966153846151</v>
      </c>
      <c r="Y1043" t="s">
        <v>37</v>
      </c>
      <c r="Z1043" t="s">
        <v>48</v>
      </c>
      <c r="AA1043" t="s">
        <v>4237</v>
      </c>
      <c r="AB1043" t="s">
        <v>4238</v>
      </c>
    </row>
    <row r="1044" spans="1:28" x14ac:dyDescent="0.3">
      <c r="A1044" t="s">
        <v>4239</v>
      </c>
      <c r="B1044" t="s">
        <v>344</v>
      </c>
      <c r="C1044">
        <v>43</v>
      </c>
      <c r="D1044" t="s">
        <v>81</v>
      </c>
      <c r="E1044" t="s">
        <v>82</v>
      </c>
      <c r="F1044" t="s">
        <v>63</v>
      </c>
      <c r="G1044" t="s">
        <v>271</v>
      </c>
      <c r="H1044" t="s">
        <v>35</v>
      </c>
      <c r="I1044" t="s">
        <v>36</v>
      </c>
      <c r="J1044">
        <v>26</v>
      </c>
      <c r="K1044">
        <v>24</v>
      </c>
      <c r="L1044">
        <f t="shared" si="48"/>
        <v>2</v>
      </c>
      <c r="M1044">
        <v>1</v>
      </c>
      <c r="N1044">
        <v>51958</v>
      </c>
      <c r="O1044" s="1">
        <f t="shared" si="49"/>
        <v>1998.3846153846155</v>
      </c>
      <c r="P1044" s="1">
        <f t="shared" si="50"/>
        <v>47961.230769230773</v>
      </c>
      <c r="Q1044" s="1">
        <f>Table1[[#This Row],[Earned Basic Salary]]*20%</f>
        <v>9592.2461538461557</v>
      </c>
      <c r="R1044" s="1">
        <f>Table1[[#This Row],[Earned Basic Salary]]*10%</f>
        <v>4796.1230769230779</v>
      </c>
      <c r="S1044" s="1">
        <f>Table1[[#This Row],[Earned Basic Salary]]*12%</f>
        <v>5755.3476923076923</v>
      </c>
      <c r="T1044" s="1">
        <f>200</f>
        <v>200</v>
      </c>
      <c r="U1044" s="1">
        <f>Table1[[#This Row],[PF]]+Table1[[#This Row],[Professional Tax]]</f>
        <v>5955.3476923076923</v>
      </c>
      <c r="V1044" s="1">
        <f>Table1[[#This Row],[Overtime Hours]]*200</f>
        <v>200</v>
      </c>
      <c r="W1044" s="1">
        <f>Table1[[#This Row],[Earned Basic Salary]]+Table1[[#This Row],[HRA]]+Table1[[#This Row],[DA]]+Table1[[#This Row],[Overtime Pay]]</f>
        <v>62549.600000000006</v>
      </c>
      <c r="X1044" s="1">
        <f>Table1[[#This Row],[Gross Salary]]-Table1[[#This Row],[Total Deduction]]</f>
        <v>56594.25230769231</v>
      </c>
      <c r="Y1044" t="s">
        <v>37</v>
      </c>
      <c r="Z1044" t="s">
        <v>38</v>
      </c>
      <c r="AA1044" t="s">
        <v>4240</v>
      </c>
      <c r="AB1044" t="s">
        <v>4241</v>
      </c>
    </row>
    <row r="1045" spans="1:28" x14ac:dyDescent="0.3">
      <c r="A1045" t="s">
        <v>4242</v>
      </c>
      <c r="B1045" t="s">
        <v>1425</v>
      </c>
      <c r="C1045">
        <v>41</v>
      </c>
      <c r="D1045" t="s">
        <v>75</v>
      </c>
      <c r="E1045" t="s">
        <v>121</v>
      </c>
      <c r="F1045" t="s">
        <v>46</v>
      </c>
      <c r="G1045" t="s">
        <v>3947</v>
      </c>
      <c r="H1045" t="s">
        <v>35</v>
      </c>
      <c r="I1045" t="s">
        <v>36</v>
      </c>
      <c r="J1045">
        <v>26</v>
      </c>
      <c r="K1045">
        <v>25</v>
      </c>
      <c r="L1045">
        <f t="shared" si="48"/>
        <v>1</v>
      </c>
      <c r="M1045">
        <v>0</v>
      </c>
      <c r="N1045">
        <v>70955</v>
      </c>
      <c r="O1045" s="1">
        <f t="shared" si="49"/>
        <v>2729.0384615384614</v>
      </c>
      <c r="P1045" s="1">
        <f t="shared" si="50"/>
        <v>68225.961538461532</v>
      </c>
      <c r="Q1045" s="1">
        <f>Table1[[#This Row],[Earned Basic Salary]]*20%</f>
        <v>13645.192307692307</v>
      </c>
      <c r="R1045" s="1">
        <f>Table1[[#This Row],[Earned Basic Salary]]*10%</f>
        <v>6822.5961538461534</v>
      </c>
      <c r="S1045" s="1">
        <f>Table1[[#This Row],[Earned Basic Salary]]*12%</f>
        <v>8187.1153846153838</v>
      </c>
      <c r="T1045" s="1">
        <f>200</f>
        <v>200</v>
      </c>
      <c r="U1045" s="1">
        <f>Table1[[#This Row],[PF]]+Table1[[#This Row],[Professional Tax]]</f>
        <v>8387.1153846153829</v>
      </c>
      <c r="V1045" s="1">
        <f>Table1[[#This Row],[Overtime Hours]]*200</f>
        <v>0</v>
      </c>
      <c r="W1045" s="1">
        <f>Table1[[#This Row],[Earned Basic Salary]]+Table1[[#This Row],[HRA]]+Table1[[#This Row],[DA]]+Table1[[#This Row],[Overtime Pay]]</f>
        <v>88693.75</v>
      </c>
      <c r="X1045" s="1">
        <f>Table1[[#This Row],[Gross Salary]]-Table1[[#This Row],[Total Deduction]]</f>
        <v>80306.634615384624</v>
      </c>
      <c r="Y1045" t="s">
        <v>37</v>
      </c>
      <c r="Z1045" t="s">
        <v>95</v>
      </c>
      <c r="AA1045" t="s">
        <v>4243</v>
      </c>
      <c r="AB1045" t="s">
        <v>4244</v>
      </c>
    </row>
    <row r="1046" spans="1:28" x14ac:dyDescent="0.3">
      <c r="A1046" t="s">
        <v>4245</v>
      </c>
      <c r="B1046" t="s">
        <v>372</v>
      </c>
      <c r="C1046">
        <v>24</v>
      </c>
      <c r="D1046" t="s">
        <v>31</v>
      </c>
      <c r="E1046" t="s">
        <v>45</v>
      </c>
      <c r="F1046" t="s">
        <v>55</v>
      </c>
      <c r="G1046" t="s">
        <v>4246</v>
      </c>
      <c r="H1046" t="s">
        <v>35</v>
      </c>
      <c r="I1046" t="s">
        <v>36</v>
      </c>
      <c r="J1046">
        <v>26</v>
      </c>
      <c r="K1046">
        <v>25</v>
      </c>
      <c r="L1046">
        <f t="shared" si="48"/>
        <v>1</v>
      </c>
      <c r="M1046">
        <v>10</v>
      </c>
      <c r="N1046">
        <v>42375</v>
      </c>
      <c r="O1046" s="1">
        <f t="shared" si="49"/>
        <v>1629.8076923076924</v>
      </c>
      <c r="P1046" s="1">
        <f t="shared" si="50"/>
        <v>40745.192307692312</v>
      </c>
      <c r="Q1046" s="1">
        <f>Table1[[#This Row],[Earned Basic Salary]]*20%</f>
        <v>8149.0384615384628</v>
      </c>
      <c r="R1046" s="1">
        <f>Table1[[#This Row],[Earned Basic Salary]]*10%</f>
        <v>4074.5192307692314</v>
      </c>
      <c r="S1046" s="1">
        <f>Table1[[#This Row],[Earned Basic Salary]]*12%</f>
        <v>4889.4230769230771</v>
      </c>
      <c r="T1046" s="1">
        <f>200</f>
        <v>200</v>
      </c>
      <c r="U1046" s="1">
        <f>Table1[[#This Row],[PF]]+Table1[[#This Row],[Professional Tax]]</f>
        <v>5089.4230769230771</v>
      </c>
      <c r="V1046" s="1">
        <f>Table1[[#This Row],[Overtime Hours]]*200</f>
        <v>2000</v>
      </c>
      <c r="W1046" s="1">
        <f>Table1[[#This Row],[Earned Basic Salary]]+Table1[[#This Row],[HRA]]+Table1[[#This Row],[DA]]+Table1[[#This Row],[Overtime Pay]]</f>
        <v>54968.750000000007</v>
      </c>
      <c r="X1046" s="1">
        <f>Table1[[#This Row],[Gross Salary]]-Table1[[#This Row],[Total Deduction]]</f>
        <v>49879.326923076929</v>
      </c>
      <c r="Y1046" t="s">
        <v>37</v>
      </c>
      <c r="Z1046" t="s">
        <v>106</v>
      </c>
      <c r="AA1046" t="s">
        <v>4247</v>
      </c>
      <c r="AB1046" t="s">
        <v>4248</v>
      </c>
    </row>
    <row r="1047" spans="1:28" x14ac:dyDescent="0.3">
      <c r="A1047" t="s">
        <v>4249</v>
      </c>
      <c r="B1047" t="s">
        <v>1085</v>
      </c>
      <c r="C1047">
        <v>49</v>
      </c>
      <c r="D1047" t="s">
        <v>133</v>
      </c>
      <c r="E1047" t="s">
        <v>82</v>
      </c>
      <c r="F1047" t="s">
        <v>55</v>
      </c>
      <c r="G1047" t="s">
        <v>882</v>
      </c>
      <c r="H1047" t="s">
        <v>35</v>
      </c>
      <c r="I1047" t="s">
        <v>36</v>
      </c>
      <c r="J1047">
        <v>26</v>
      </c>
      <c r="K1047">
        <v>25</v>
      </c>
      <c r="L1047">
        <f t="shared" si="48"/>
        <v>1</v>
      </c>
      <c r="M1047">
        <v>1</v>
      </c>
      <c r="N1047">
        <v>31959</v>
      </c>
      <c r="O1047" s="1">
        <f t="shared" si="49"/>
        <v>1229.1923076923076</v>
      </c>
      <c r="P1047" s="1">
        <f t="shared" si="50"/>
        <v>30729.807692307691</v>
      </c>
      <c r="Q1047" s="1">
        <f>Table1[[#This Row],[Earned Basic Salary]]*20%</f>
        <v>6145.961538461539</v>
      </c>
      <c r="R1047" s="1">
        <f>Table1[[#This Row],[Earned Basic Salary]]*10%</f>
        <v>3072.9807692307695</v>
      </c>
      <c r="S1047" s="1">
        <f>Table1[[#This Row],[Earned Basic Salary]]*12%</f>
        <v>3687.5769230769229</v>
      </c>
      <c r="T1047" s="1">
        <f>200</f>
        <v>200</v>
      </c>
      <c r="U1047" s="1">
        <f>Table1[[#This Row],[PF]]+Table1[[#This Row],[Professional Tax]]</f>
        <v>3887.5769230769229</v>
      </c>
      <c r="V1047" s="1">
        <f>Table1[[#This Row],[Overtime Hours]]*200</f>
        <v>200</v>
      </c>
      <c r="W1047" s="1">
        <f>Table1[[#This Row],[Earned Basic Salary]]+Table1[[#This Row],[HRA]]+Table1[[#This Row],[DA]]+Table1[[#This Row],[Overtime Pay]]</f>
        <v>40148.75</v>
      </c>
      <c r="X1047" s="1">
        <f>Table1[[#This Row],[Gross Salary]]-Table1[[#This Row],[Total Deduction]]</f>
        <v>36261.173076923078</v>
      </c>
      <c r="Y1047" t="s">
        <v>37</v>
      </c>
      <c r="Z1047" t="s">
        <v>95</v>
      </c>
      <c r="AA1047" t="s">
        <v>4250</v>
      </c>
      <c r="AB1047" t="s">
        <v>4251</v>
      </c>
    </row>
    <row r="1048" spans="1:28" x14ac:dyDescent="0.3">
      <c r="A1048" t="s">
        <v>4252</v>
      </c>
      <c r="B1048" t="s">
        <v>1889</v>
      </c>
      <c r="C1048">
        <v>26</v>
      </c>
      <c r="D1048" t="s">
        <v>81</v>
      </c>
      <c r="E1048" t="s">
        <v>54</v>
      </c>
      <c r="F1048" t="s">
        <v>63</v>
      </c>
      <c r="G1048" t="s">
        <v>4253</v>
      </c>
      <c r="H1048" t="s">
        <v>35</v>
      </c>
      <c r="I1048" t="s">
        <v>36</v>
      </c>
      <c r="J1048">
        <v>26</v>
      </c>
      <c r="K1048">
        <v>24</v>
      </c>
      <c r="L1048">
        <f t="shared" si="48"/>
        <v>2</v>
      </c>
      <c r="M1048">
        <v>3</v>
      </c>
      <c r="N1048">
        <v>30641</v>
      </c>
      <c r="O1048" s="1">
        <f t="shared" si="49"/>
        <v>1178.5</v>
      </c>
      <c r="P1048" s="1">
        <f t="shared" si="50"/>
        <v>28284</v>
      </c>
      <c r="Q1048" s="1">
        <f>Table1[[#This Row],[Earned Basic Salary]]*20%</f>
        <v>5656.8</v>
      </c>
      <c r="R1048" s="1">
        <f>Table1[[#This Row],[Earned Basic Salary]]*10%</f>
        <v>2828.4</v>
      </c>
      <c r="S1048" s="1">
        <f>Table1[[#This Row],[Earned Basic Salary]]*12%</f>
        <v>3394.08</v>
      </c>
      <c r="T1048" s="1">
        <f>200</f>
        <v>200</v>
      </c>
      <c r="U1048" s="1">
        <f>Table1[[#This Row],[PF]]+Table1[[#This Row],[Professional Tax]]</f>
        <v>3594.08</v>
      </c>
      <c r="V1048" s="1">
        <f>Table1[[#This Row],[Overtime Hours]]*200</f>
        <v>600</v>
      </c>
      <c r="W1048" s="1">
        <f>Table1[[#This Row],[Earned Basic Salary]]+Table1[[#This Row],[HRA]]+Table1[[#This Row],[DA]]+Table1[[#This Row],[Overtime Pay]]</f>
        <v>37369.200000000004</v>
      </c>
      <c r="X1048" s="1">
        <f>Table1[[#This Row],[Gross Salary]]-Table1[[#This Row],[Total Deduction]]</f>
        <v>33775.120000000003</v>
      </c>
      <c r="Y1048" t="s">
        <v>37</v>
      </c>
      <c r="Z1048" t="s">
        <v>106</v>
      </c>
      <c r="AA1048" t="s">
        <v>4254</v>
      </c>
      <c r="AB1048" t="s">
        <v>4255</v>
      </c>
    </row>
    <row r="1049" spans="1:28" x14ac:dyDescent="0.3">
      <c r="A1049" t="s">
        <v>4256</v>
      </c>
      <c r="B1049" t="s">
        <v>143</v>
      </c>
      <c r="C1049">
        <v>54</v>
      </c>
      <c r="D1049" t="s">
        <v>53</v>
      </c>
      <c r="E1049" t="s">
        <v>62</v>
      </c>
      <c r="F1049" t="s">
        <v>55</v>
      </c>
      <c r="G1049" t="s">
        <v>4257</v>
      </c>
      <c r="H1049" t="s">
        <v>35</v>
      </c>
      <c r="I1049" t="s">
        <v>36</v>
      </c>
      <c r="J1049">
        <v>26</v>
      </c>
      <c r="K1049">
        <v>24</v>
      </c>
      <c r="L1049">
        <f t="shared" si="48"/>
        <v>2</v>
      </c>
      <c r="M1049">
        <v>2</v>
      </c>
      <c r="N1049">
        <v>67817</v>
      </c>
      <c r="O1049" s="1">
        <f t="shared" si="49"/>
        <v>2608.3461538461538</v>
      </c>
      <c r="P1049" s="1">
        <f t="shared" si="50"/>
        <v>62600.307692307688</v>
      </c>
      <c r="Q1049" s="1">
        <f>Table1[[#This Row],[Earned Basic Salary]]*20%</f>
        <v>12520.061538461538</v>
      </c>
      <c r="R1049" s="1">
        <f>Table1[[#This Row],[Earned Basic Salary]]*10%</f>
        <v>6260.0307692307688</v>
      </c>
      <c r="S1049" s="1">
        <f>Table1[[#This Row],[Earned Basic Salary]]*12%</f>
        <v>7512.036923076922</v>
      </c>
      <c r="T1049" s="1">
        <f>200</f>
        <v>200</v>
      </c>
      <c r="U1049" s="1">
        <f>Table1[[#This Row],[PF]]+Table1[[#This Row],[Professional Tax]]</f>
        <v>7712.036923076922</v>
      </c>
      <c r="V1049" s="1">
        <f>Table1[[#This Row],[Overtime Hours]]*200</f>
        <v>400</v>
      </c>
      <c r="W1049" s="1">
        <f>Table1[[#This Row],[Earned Basic Salary]]+Table1[[#This Row],[HRA]]+Table1[[#This Row],[DA]]+Table1[[#This Row],[Overtime Pay]]</f>
        <v>81780.399999999994</v>
      </c>
      <c r="X1049" s="1">
        <f>Table1[[#This Row],[Gross Salary]]-Table1[[#This Row],[Total Deduction]]</f>
        <v>74068.363076923066</v>
      </c>
      <c r="Y1049" t="s">
        <v>37</v>
      </c>
      <c r="Z1049" t="s">
        <v>48</v>
      </c>
      <c r="AA1049" t="s">
        <v>4258</v>
      </c>
      <c r="AB1049" t="s">
        <v>4259</v>
      </c>
    </row>
    <row r="1050" spans="1:28" x14ac:dyDescent="0.3">
      <c r="A1050" t="s">
        <v>4260</v>
      </c>
      <c r="B1050" t="s">
        <v>607</v>
      </c>
      <c r="C1050">
        <v>32</v>
      </c>
      <c r="D1050" t="s">
        <v>127</v>
      </c>
      <c r="E1050" t="s">
        <v>45</v>
      </c>
      <c r="F1050" t="s">
        <v>55</v>
      </c>
      <c r="G1050" t="s">
        <v>1890</v>
      </c>
      <c r="H1050" t="s">
        <v>35</v>
      </c>
      <c r="I1050" t="s">
        <v>36</v>
      </c>
      <c r="J1050">
        <v>26</v>
      </c>
      <c r="K1050">
        <v>22</v>
      </c>
      <c r="L1050">
        <f t="shared" si="48"/>
        <v>4</v>
      </c>
      <c r="M1050">
        <v>5</v>
      </c>
      <c r="N1050">
        <v>52392</v>
      </c>
      <c r="O1050" s="1">
        <f t="shared" si="49"/>
        <v>2015.0769230769231</v>
      </c>
      <c r="P1050" s="1">
        <f t="shared" si="50"/>
        <v>44331.692307692305</v>
      </c>
      <c r="Q1050" s="1">
        <f>Table1[[#This Row],[Earned Basic Salary]]*20%</f>
        <v>8866.3384615384621</v>
      </c>
      <c r="R1050" s="1">
        <f>Table1[[#This Row],[Earned Basic Salary]]*10%</f>
        <v>4433.169230769231</v>
      </c>
      <c r="S1050" s="1">
        <f>Table1[[#This Row],[Earned Basic Salary]]*12%</f>
        <v>5319.8030769230763</v>
      </c>
      <c r="T1050" s="1">
        <f>200</f>
        <v>200</v>
      </c>
      <c r="U1050" s="1">
        <f>Table1[[#This Row],[PF]]+Table1[[#This Row],[Professional Tax]]</f>
        <v>5519.8030769230763</v>
      </c>
      <c r="V1050" s="1">
        <f>Table1[[#This Row],[Overtime Hours]]*200</f>
        <v>1000</v>
      </c>
      <c r="W1050" s="1">
        <f>Table1[[#This Row],[Earned Basic Salary]]+Table1[[#This Row],[HRA]]+Table1[[#This Row],[DA]]+Table1[[#This Row],[Overtime Pay]]</f>
        <v>58631.199999999997</v>
      </c>
      <c r="X1050" s="1">
        <f>Table1[[#This Row],[Gross Salary]]-Table1[[#This Row],[Total Deduction]]</f>
        <v>53111.396923076922</v>
      </c>
      <c r="Y1050" t="s">
        <v>37</v>
      </c>
      <c r="Z1050" t="s">
        <v>48</v>
      </c>
      <c r="AA1050" t="s">
        <v>4261</v>
      </c>
      <c r="AB1050" t="s">
        <v>4262</v>
      </c>
    </row>
    <row r="1051" spans="1:28" x14ac:dyDescent="0.3">
      <c r="A1051" t="s">
        <v>4263</v>
      </c>
      <c r="B1051" t="s">
        <v>2873</v>
      </c>
      <c r="C1051">
        <v>23</v>
      </c>
      <c r="D1051" t="s">
        <v>75</v>
      </c>
      <c r="E1051" t="s">
        <v>82</v>
      </c>
      <c r="F1051" t="s">
        <v>63</v>
      </c>
      <c r="G1051" t="s">
        <v>3704</v>
      </c>
      <c r="H1051" t="s">
        <v>35</v>
      </c>
      <c r="I1051" t="s">
        <v>36</v>
      </c>
      <c r="J1051">
        <v>26</v>
      </c>
      <c r="K1051">
        <v>23</v>
      </c>
      <c r="L1051">
        <f t="shared" si="48"/>
        <v>3</v>
      </c>
      <c r="M1051">
        <v>8</v>
      </c>
      <c r="N1051">
        <v>64447</v>
      </c>
      <c r="O1051" s="1">
        <f t="shared" si="49"/>
        <v>2478.7307692307691</v>
      </c>
      <c r="P1051" s="1">
        <f t="shared" si="50"/>
        <v>57010.807692307688</v>
      </c>
      <c r="Q1051" s="1">
        <f>Table1[[#This Row],[Earned Basic Salary]]*20%</f>
        <v>11402.161538461538</v>
      </c>
      <c r="R1051" s="1">
        <f>Table1[[#This Row],[Earned Basic Salary]]*10%</f>
        <v>5701.080769230769</v>
      </c>
      <c r="S1051" s="1">
        <f>Table1[[#This Row],[Earned Basic Salary]]*12%</f>
        <v>6841.2969230769222</v>
      </c>
      <c r="T1051" s="1">
        <f>200</f>
        <v>200</v>
      </c>
      <c r="U1051" s="1">
        <f>Table1[[#This Row],[PF]]+Table1[[#This Row],[Professional Tax]]</f>
        <v>7041.2969230769222</v>
      </c>
      <c r="V1051" s="1">
        <f>Table1[[#This Row],[Overtime Hours]]*200</f>
        <v>1600</v>
      </c>
      <c r="W1051" s="1">
        <f>Table1[[#This Row],[Earned Basic Salary]]+Table1[[#This Row],[HRA]]+Table1[[#This Row],[DA]]+Table1[[#This Row],[Overtime Pay]]</f>
        <v>75714.05</v>
      </c>
      <c r="X1051" s="1">
        <f>Table1[[#This Row],[Gross Salary]]-Table1[[#This Row],[Total Deduction]]</f>
        <v>68672.75307692308</v>
      </c>
      <c r="Y1051" t="s">
        <v>37</v>
      </c>
      <c r="Z1051" t="s">
        <v>106</v>
      </c>
      <c r="AA1051" t="s">
        <v>4264</v>
      </c>
      <c r="AB1051" t="s">
        <v>4265</v>
      </c>
    </row>
    <row r="1052" spans="1:28" x14ac:dyDescent="0.3">
      <c r="A1052" t="s">
        <v>4266</v>
      </c>
      <c r="B1052" t="s">
        <v>914</v>
      </c>
      <c r="C1052">
        <v>34</v>
      </c>
      <c r="D1052" t="s">
        <v>31</v>
      </c>
      <c r="E1052" t="s">
        <v>54</v>
      </c>
      <c r="F1052" t="s">
        <v>83</v>
      </c>
      <c r="G1052" t="s">
        <v>3975</v>
      </c>
      <c r="H1052" t="s">
        <v>35</v>
      </c>
      <c r="I1052" t="s">
        <v>36</v>
      </c>
      <c r="J1052">
        <v>26</v>
      </c>
      <c r="K1052">
        <v>22</v>
      </c>
      <c r="L1052">
        <f t="shared" si="48"/>
        <v>4</v>
      </c>
      <c r="M1052">
        <v>10</v>
      </c>
      <c r="N1052">
        <v>37993</v>
      </c>
      <c r="O1052" s="1">
        <f t="shared" si="49"/>
        <v>1461.2692307692307</v>
      </c>
      <c r="P1052" s="1">
        <f t="shared" si="50"/>
        <v>32147.923076923074</v>
      </c>
      <c r="Q1052" s="1">
        <f>Table1[[#This Row],[Earned Basic Salary]]*20%</f>
        <v>6429.5846153846151</v>
      </c>
      <c r="R1052" s="1">
        <f>Table1[[#This Row],[Earned Basic Salary]]*10%</f>
        <v>3214.7923076923075</v>
      </c>
      <c r="S1052" s="1">
        <f>Table1[[#This Row],[Earned Basic Salary]]*12%</f>
        <v>3857.7507692307686</v>
      </c>
      <c r="T1052" s="1">
        <f>200</f>
        <v>200</v>
      </c>
      <c r="U1052" s="1">
        <f>Table1[[#This Row],[PF]]+Table1[[#This Row],[Professional Tax]]</f>
        <v>4057.7507692307686</v>
      </c>
      <c r="V1052" s="1">
        <f>Table1[[#This Row],[Overtime Hours]]*200</f>
        <v>2000</v>
      </c>
      <c r="W1052" s="1">
        <f>Table1[[#This Row],[Earned Basic Salary]]+Table1[[#This Row],[HRA]]+Table1[[#This Row],[DA]]+Table1[[#This Row],[Overtime Pay]]</f>
        <v>43792.3</v>
      </c>
      <c r="X1052" s="1">
        <f>Table1[[#This Row],[Gross Salary]]-Table1[[#This Row],[Total Deduction]]</f>
        <v>39734.549230769233</v>
      </c>
      <c r="Y1052" t="s">
        <v>37</v>
      </c>
      <c r="Z1052" t="s">
        <v>106</v>
      </c>
      <c r="AA1052" t="s">
        <v>4267</v>
      </c>
      <c r="AB1052" t="s">
        <v>4268</v>
      </c>
    </row>
    <row r="1053" spans="1:28" x14ac:dyDescent="0.3">
      <c r="A1053" t="s">
        <v>4269</v>
      </c>
      <c r="B1053" t="s">
        <v>1760</v>
      </c>
      <c r="C1053">
        <v>37</v>
      </c>
      <c r="D1053" t="s">
        <v>127</v>
      </c>
      <c r="E1053" t="s">
        <v>121</v>
      </c>
      <c r="F1053" t="s">
        <v>83</v>
      </c>
      <c r="G1053" t="s">
        <v>4270</v>
      </c>
      <c r="H1053" t="s">
        <v>35</v>
      </c>
      <c r="I1053" t="s">
        <v>36</v>
      </c>
      <c r="J1053">
        <v>26</v>
      </c>
      <c r="K1053">
        <v>21</v>
      </c>
      <c r="L1053">
        <f t="shared" si="48"/>
        <v>5</v>
      </c>
      <c r="M1053">
        <v>12</v>
      </c>
      <c r="N1053">
        <v>72449</v>
      </c>
      <c r="O1053" s="1">
        <f t="shared" si="49"/>
        <v>2786.5</v>
      </c>
      <c r="P1053" s="1">
        <f t="shared" si="50"/>
        <v>58516.5</v>
      </c>
      <c r="Q1053" s="1">
        <f>Table1[[#This Row],[Earned Basic Salary]]*20%</f>
        <v>11703.300000000001</v>
      </c>
      <c r="R1053" s="1">
        <f>Table1[[#This Row],[Earned Basic Salary]]*10%</f>
        <v>5851.6500000000005</v>
      </c>
      <c r="S1053" s="1">
        <f>Table1[[#This Row],[Earned Basic Salary]]*12%</f>
        <v>7021.98</v>
      </c>
      <c r="T1053" s="1">
        <f>200</f>
        <v>200</v>
      </c>
      <c r="U1053" s="1">
        <f>Table1[[#This Row],[PF]]+Table1[[#This Row],[Professional Tax]]</f>
        <v>7221.98</v>
      </c>
      <c r="V1053" s="1">
        <f>Table1[[#This Row],[Overtime Hours]]*200</f>
        <v>2400</v>
      </c>
      <c r="W1053" s="1">
        <f>Table1[[#This Row],[Earned Basic Salary]]+Table1[[#This Row],[HRA]]+Table1[[#This Row],[DA]]+Table1[[#This Row],[Overtime Pay]]</f>
        <v>78471.45</v>
      </c>
      <c r="X1053" s="1">
        <f>Table1[[#This Row],[Gross Salary]]-Table1[[#This Row],[Total Deduction]]</f>
        <v>71249.47</v>
      </c>
      <c r="Y1053" t="s">
        <v>37</v>
      </c>
      <c r="Z1053" t="s">
        <v>106</v>
      </c>
      <c r="AA1053" t="s">
        <v>4271</v>
      </c>
      <c r="AB1053" t="s">
        <v>4272</v>
      </c>
    </row>
    <row r="1054" spans="1:28" x14ac:dyDescent="0.3">
      <c r="A1054" t="s">
        <v>4273</v>
      </c>
      <c r="B1054" t="s">
        <v>339</v>
      </c>
      <c r="C1054">
        <v>36</v>
      </c>
      <c r="D1054" t="s">
        <v>81</v>
      </c>
      <c r="E1054" t="s">
        <v>82</v>
      </c>
      <c r="F1054" t="s">
        <v>55</v>
      </c>
      <c r="G1054" t="s">
        <v>4274</v>
      </c>
      <c r="H1054" t="s">
        <v>35</v>
      </c>
      <c r="I1054" t="s">
        <v>36</v>
      </c>
      <c r="J1054">
        <v>26</v>
      </c>
      <c r="K1054">
        <v>23</v>
      </c>
      <c r="L1054">
        <f t="shared" si="48"/>
        <v>3</v>
      </c>
      <c r="M1054">
        <v>9</v>
      </c>
      <c r="N1054">
        <v>18250</v>
      </c>
      <c r="O1054" s="1">
        <f t="shared" si="49"/>
        <v>701.92307692307691</v>
      </c>
      <c r="P1054" s="1">
        <f t="shared" si="50"/>
        <v>16144.23076923077</v>
      </c>
      <c r="Q1054" s="1">
        <f>Table1[[#This Row],[Earned Basic Salary]]*20%</f>
        <v>3228.8461538461543</v>
      </c>
      <c r="R1054" s="1">
        <f>Table1[[#This Row],[Earned Basic Salary]]*10%</f>
        <v>1614.4230769230771</v>
      </c>
      <c r="S1054" s="1">
        <f>Table1[[#This Row],[Earned Basic Salary]]*12%</f>
        <v>1937.3076923076924</v>
      </c>
      <c r="T1054" s="1">
        <f>200</f>
        <v>200</v>
      </c>
      <c r="U1054" s="1">
        <f>Table1[[#This Row],[PF]]+Table1[[#This Row],[Professional Tax]]</f>
        <v>2137.3076923076924</v>
      </c>
      <c r="V1054" s="1">
        <f>Table1[[#This Row],[Overtime Hours]]*200</f>
        <v>1800</v>
      </c>
      <c r="W1054" s="1">
        <f>Table1[[#This Row],[Earned Basic Salary]]+Table1[[#This Row],[HRA]]+Table1[[#This Row],[DA]]+Table1[[#This Row],[Overtime Pay]]</f>
        <v>22787.5</v>
      </c>
      <c r="X1054" s="1">
        <f>Table1[[#This Row],[Gross Salary]]-Table1[[#This Row],[Total Deduction]]</f>
        <v>20650.192307692309</v>
      </c>
      <c r="Y1054" t="s">
        <v>37</v>
      </c>
      <c r="Z1054" t="s">
        <v>48</v>
      </c>
      <c r="AA1054" t="s">
        <v>4275</v>
      </c>
      <c r="AB1054" t="s">
        <v>4276</v>
      </c>
    </row>
    <row r="1055" spans="1:28" x14ac:dyDescent="0.3">
      <c r="A1055" t="s">
        <v>4277</v>
      </c>
      <c r="B1055" t="s">
        <v>1574</v>
      </c>
      <c r="C1055">
        <v>26</v>
      </c>
      <c r="D1055" t="s">
        <v>127</v>
      </c>
      <c r="E1055" t="s">
        <v>82</v>
      </c>
      <c r="F1055" t="s">
        <v>69</v>
      </c>
      <c r="G1055" t="s">
        <v>657</v>
      </c>
      <c r="H1055" t="s">
        <v>35</v>
      </c>
      <c r="I1055" t="s">
        <v>36</v>
      </c>
      <c r="J1055">
        <v>26</v>
      </c>
      <c r="K1055">
        <v>23</v>
      </c>
      <c r="L1055">
        <f t="shared" si="48"/>
        <v>3</v>
      </c>
      <c r="M1055">
        <v>4</v>
      </c>
      <c r="N1055">
        <v>77988</v>
      </c>
      <c r="O1055" s="1">
        <f t="shared" si="49"/>
        <v>2999.5384615384614</v>
      </c>
      <c r="P1055" s="1">
        <f t="shared" si="50"/>
        <v>68989.38461538461</v>
      </c>
      <c r="Q1055" s="1">
        <f>Table1[[#This Row],[Earned Basic Salary]]*20%</f>
        <v>13797.876923076923</v>
      </c>
      <c r="R1055" s="1">
        <f>Table1[[#This Row],[Earned Basic Salary]]*10%</f>
        <v>6898.9384615384615</v>
      </c>
      <c r="S1055" s="1">
        <f>Table1[[#This Row],[Earned Basic Salary]]*12%</f>
        <v>8278.7261538461535</v>
      </c>
      <c r="T1055" s="1">
        <f>200</f>
        <v>200</v>
      </c>
      <c r="U1055" s="1">
        <f>Table1[[#This Row],[PF]]+Table1[[#This Row],[Professional Tax]]</f>
        <v>8478.7261538461535</v>
      </c>
      <c r="V1055" s="1">
        <f>Table1[[#This Row],[Overtime Hours]]*200</f>
        <v>800</v>
      </c>
      <c r="W1055" s="1">
        <f>Table1[[#This Row],[Earned Basic Salary]]+Table1[[#This Row],[HRA]]+Table1[[#This Row],[DA]]+Table1[[#This Row],[Overtime Pay]]</f>
        <v>90486.2</v>
      </c>
      <c r="X1055" s="1">
        <f>Table1[[#This Row],[Gross Salary]]-Table1[[#This Row],[Total Deduction]]</f>
        <v>82007.473846153851</v>
      </c>
      <c r="Y1055" t="s">
        <v>37</v>
      </c>
      <c r="Z1055" t="s">
        <v>106</v>
      </c>
      <c r="AA1055" t="s">
        <v>4278</v>
      </c>
      <c r="AB1055" t="s">
        <v>4279</v>
      </c>
    </row>
    <row r="1056" spans="1:28" x14ac:dyDescent="0.3">
      <c r="A1056" t="s">
        <v>4280</v>
      </c>
      <c r="B1056" t="s">
        <v>584</v>
      </c>
      <c r="C1056">
        <v>32</v>
      </c>
      <c r="D1056" t="s">
        <v>44</v>
      </c>
      <c r="E1056" t="s">
        <v>82</v>
      </c>
      <c r="F1056" t="s">
        <v>83</v>
      </c>
      <c r="G1056" t="s">
        <v>4281</v>
      </c>
      <c r="H1056" t="s">
        <v>35</v>
      </c>
      <c r="I1056" t="s">
        <v>36</v>
      </c>
      <c r="J1056">
        <v>26</v>
      </c>
      <c r="K1056">
        <v>22</v>
      </c>
      <c r="L1056">
        <f t="shared" si="48"/>
        <v>4</v>
      </c>
      <c r="M1056">
        <v>13</v>
      </c>
      <c r="N1056">
        <v>77255</v>
      </c>
      <c r="O1056" s="1">
        <f t="shared" si="49"/>
        <v>2971.3461538461538</v>
      </c>
      <c r="P1056" s="1">
        <f t="shared" si="50"/>
        <v>65369.615384615383</v>
      </c>
      <c r="Q1056" s="1">
        <f>Table1[[#This Row],[Earned Basic Salary]]*20%</f>
        <v>13073.923076923078</v>
      </c>
      <c r="R1056" s="1">
        <f>Table1[[#This Row],[Earned Basic Salary]]*10%</f>
        <v>6536.961538461539</v>
      </c>
      <c r="S1056" s="1">
        <f>Table1[[#This Row],[Earned Basic Salary]]*12%</f>
        <v>7844.3538461538456</v>
      </c>
      <c r="T1056" s="1">
        <f>200</f>
        <v>200</v>
      </c>
      <c r="U1056" s="1">
        <f>Table1[[#This Row],[PF]]+Table1[[#This Row],[Professional Tax]]</f>
        <v>8044.3538461538456</v>
      </c>
      <c r="V1056" s="1">
        <f>Table1[[#This Row],[Overtime Hours]]*200</f>
        <v>2600</v>
      </c>
      <c r="W1056" s="1">
        <f>Table1[[#This Row],[Earned Basic Salary]]+Table1[[#This Row],[HRA]]+Table1[[#This Row],[DA]]+Table1[[#This Row],[Overtime Pay]]</f>
        <v>87580.5</v>
      </c>
      <c r="X1056" s="1">
        <f>Table1[[#This Row],[Gross Salary]]-Table1[[#This Row],[Total Deduction]]</f>
        <v>79536.146153846159</v>
      </c>
      <c r="Y1056" t="s">
        <v>37</v>
      </c>
      <c r="Z1056" t="s">
        <v>38</v>
      </c>
      <c r="AA1056" t="s">
        <v>4282</v>
      </c>
      <c r="AB1056" t="s">
        <v>4283</v>
      </c>
    </row>
    <row r="1057" spans="1:28" x14ac:dyDescent="0.3">
      <c r="A1057" t="s">
        <v>4284</v>
      </c>
      <c r="B1057" t="s">
        <v>1090</v>
      </c>
      <c r="C1057">
        <v>48</v>
      </c>
      <c r="D1057" t="s">
        <v>127</v>
      </c>
      <c r="E1057" t="s">
        <v>62</v>
      </c>
      <c r="F1057" t="s">
        <v>69</v>
      </c>
      <c r="G1057" t="s">
        <v>4285</v>
      </c>
      <c r="H1057" t="s">
        <v>35</v>
      </c>
      <c r="I1057" t="s">
        <v>36</v>
      </c>
      <c r="J1057">
        <v>26</v>
      </c>
      <c r="K1057">
        <v>22</v>
      </c>
      <c r="L1057">
        <f t="shared" si="48"/>
        <v>4</v>
      </c>
      <c r="M1057">
        <v>4</v>
      </c>
      <c r="N1057">
        <v>70773</v>
      </c>
      <c r="O1057" s="1">
        <f t="shared" si="49"/>
        <v>2722.0384615384614</v>
      </c>
      <c r="P1057" s="1">
        <f t="shared" si="50"/>
        <v>59884.846153846149</v>
      </c>
      <c r="Q1057" s="1">
        <f>Table1[[#This Row],[Earned Basic Salary]]*20%</f>
        <v>11976.969230769231</v>
      </c>
      <c r="R1057" s="1">
        <f>Table1[[#This Row],[Earned Basic Salary]]*10%</f>
        <v>5988.4846153846156</v>
      </c>
      <c r="S1057" s="1">
        <f>Table1[[#This Row],[Earned Basic Salary]]*12%</f>
        <v>7186.1815384615375</v>
      </c>
      <c r="T1057" s="1">
        <f>200</f>
        <v>200</v>
      </c>
      <c r="U1057" s="1">
        <f>Table1[[#This Row],[PF]]+Table1[[#This Row],[Professional Tax]]</f>
        <v>7386.1815384615375</v>
      </c>
      <c r="V1057" s="1">
        <f>Table1[[#This Row],[Overtime Hours]]*200</f>
        <v>800</v>
      </c>
      <c r="W1057" s="1">
        <f>Table1[[#This Row],[Earned Basic Salary]]+Table1[[#This Row],[HRA]]+Table1[[#This Row],[DA]]+Table1[[#This Row],[Overtime Pay]]</f>
        <v>78650.3</v>
      </c>
      <c r="X1057" s="1">
        <f>Table1[[#This Row],[Gross Salary]]-Table1[[#This Row],[Total Deduction]]</f>
        <v>71264.11846153847</v>
      </c>
      <c r="Y1057" t="s">
        <v>37</v>
      </c>
      <c r="Z1057" t="s">
        <v>95</v>
      </c>
      <c r="AA1057" t="s">
        <v>4286</v>
      </c>
      <c r="AB1057" t="s">
        <v>4287</v>
      </c>
    </row>
    <row r="1058" spans="1:28" x14ac:dyDescent="0.3">
      <c r="A1058" t="s">
        <v>4288</v>
      </c>
      <c r="B1058" t="s">
        <v>2638</v>
      </c>
      <c r="C1058">
        <v>51</v>
      </c>
      <c r="D1058" t="s">
        <v>44</v>
      </c>
      <c r="E1058" t="s">
        <v>82</v>
      </c>
      <c r="F1058" t="s">
        <v>33</v>
      </c>
      <c r="G1058" t="s">
        <v>1594</v>
      </c>
      <c r="H1058" t="s">
        <v>35</v>
      </c>
      <c r="I1058" t="s">
        <v>36</v>
      </c>
      <c r="J1058">
        <v>26</v>
      </c>
      <c r="K1058">
        <v>23</v>
      </c>
      <c r="L1058">
        <f t="shared" si="48"/>
        <v>3</v>
      </c>
      <c r="M1058">
        <v>5</v>
      </c>
      <c r="N1058">
        <v>44280</v>
      </c>
      <c r="O1058" s="1">
        <f t="shared" si="49"/>
        <v>1703.0769230769231</v>
      </c>
      <c r="P1058" s="1">
        <f t="shared" si="50"/>
        <v>39170.769230769234</v>
      </c>
      <c r="Q1058" s="1">
        <f>Table1[[#This Row],[Earned Basic Salary]]*20%</f>
        <v>7834.1538461538476</v>
      </c>
      <c r="R1058" s="1">
        <f>Table1[[#This Row],[Earned Basic Salary]]*10%</f>
        <v>3917.0769230769238</v>
      </c>
      <c r="S1058" s="1">
        <f>Table1[[#This Row],[Earned Basic Salary]]*12%</f>
        <v>4700.4923076923078</v>
      </c>
      <c r="T1058" s="1">
        <f>200</f>
        <v>200</v>
      </c>
      <c r="U1058" s="1">
        <f>Table1[[#This Row],[PF]]+Table1[[#This Row],[Professional Tax]]</f>
        <v>4900.4923076923078</v>
      </c>
      <c r="V1058" s="1">
        <f>Table1[[#This Row],[Overtime Hours]]*200</f>
        <v>1000</v>
      </c>
      <c r="W1058" s="1">
        <f>Table1[[#This Row],[Earned Basic Salary]]+Table1[[#This Row],[HRA]]+Table1[[#This Row],[DA]]+Table1[[#This Row],[Overtime Pay]]</f>
        <v>51922</v>
      </c>
      <c r="X1058" s="1">
        <f>Table1[[#This Row],[Gross Salary]]-Table1[[#This Row],[Total Deduction]]</f>
        <v>47021.507692307692</v>
      </c>
      <c r="Y1058" t="s">
        <v>37</v>
      </c>
      <c r="Z1058" t="s">
        <v>95</v>
      </c>
      <c r="AA1058" t="s">
        <v>4289</v>
      </c>
      <c r="AB1058" t="s">
        <v>4290</v>
      </c>
    </row>
    <row r="1059" spans="1:28" x14ac:dyDescent="0.3">
      <c r="A1059" t="s">
        <v>4291</v>
      </c>
      <c r="B1059" t="s">
        <v>1542</v>
      </c>
      <c r="C1059">
        <v>43</v>
      </c>
      <c r="D1059" t="s">
        <v>31</v>
      </c>
      <c r="E1059" t="s">
        <v>45</v>
      </c>
      <c r="F1059" t="s">
        <v>89</v>
      </c>
      <c r="G1059" t="s">
        <v>4292</v>
      </c>
      <c r="H1059" t="s">
        <v>35</v>
      </c>
      <c r="I1059" t="s">
        <v>36</v>
      </c>
      <c r="J1059">
        <v>26</v>
      </c>
      <c r="K1059">
        <v>22</v>
      </c>
      <c r="L1059">
        <f t="shared" si="48"/>
        <v>4</v>
      </c>
      <c r="M1059">
        <v>0</v>
      </c>
      <c r="N1059">
        <v>40779</v>
      </c>
      <c r="O1059" s="1">
        <f t="shared" si="49"/>
        <v>1568.4230769230769</v>
      </c>
      <c r="P1059" s="1">
        <f t="shared" si="50"/>
        <v>34505.307692307695</v>
      </c>
      <c r="Q1059" s="1">
        <f>Table1[[#This Row],[Earned Basic Salary]]*20%</f>
        <v>6901.0615384615394</v>
      </c>
      <c r="R1059" s="1">
        <f>Table1[[#This Row],[Earned Basic Salary]]*10%</f>
        <v>3450.5307692307697</v>
      </c>
      <c r="S1059" s="1">
        <f>Table1[[#This Row],[Earned Basic Salary]]*12%</f>
        <v>4140.6369230769233</v>
      </c>
      <c r="T1059" s="1">
        <f>200</f>
        <v>200</v>
      </c>
      <c r="U1059" s="1">
        <f>Table1[[#This Row],[PF]]+Table1[[#This Row],[Professional Tax]]</f>
        <v>4340.6369230769233</v>
      </c>
      <c r="V1059" s="1">
        <f>Table1[[#This Row],[Overtime Hours]]*200</f>
        <v>0</v>
      </c>
      <c r="W1059" s="1">
        <f>Table1[[#This Row],[Earned Basic Salary]]+Table1[[#This Row],[HRA]]+Table1[[#This Row],[DA]]+Table1[[#This Row],[Overtime Pay]]</f>
        <v>44856.9</v>
      </c>
      <c r="X1059" s="1">
        <f>Table1[[#This Row],[Gross Salary]]-Table1[[#This Row],[Total Deduction]]</f>
        <v>40516.263076923075</v>
      </c>
      <c r="Y1059" t="s">
        <v>37</v>
      </c>
      <c r="Z1059" t="s">
        <v>95</v>
      </c>
      <c r="AA1059" t="s">
        <v>4293</v>
      </c>
      <c r="AB1059" t="s">
        <v>4294</v>
      </c>
    </row>
    <row r="1060" spans="1:28" x14ac:dyDescent="0.3">
      <c r="A1060" t="s">
        <v>4295</v>
      </c>
      <c r="B1060" t="s">
        <v>295</v>
      </c>
      <c r="C1060">
        <v>34</v>
      </c>
      <c r="D1060" t="s">
        <v>75</v>
      </c>
      <c r="E1060" t="s">
        <v>54</v>
      </c>
      <c r="F1060" t="s">
        <v>89</v>
      </c>
      <c r="G1060" t="s">
        <v>4296</v>
      </c>
      <c r="H1060" t="s">
        <v>35</v>
      </c>
      <c r="I1060" t="s">
        <v>36</v>
      </c>
      <c r="J1060">
        <v>26</v>
      </c>
      <c r="K1060">
        <v>26</v>
      </c>
      <c r="L1060">
        <f t="shared" si="48"/>
        <v>0</v>
      </c>
      <c r="M1060">
        <v>13</v>
      </c>
      <c r="N1060">
        <v>74948</v>
      </c>
      <c r="O1060" s="1">
        <f t="shared" si="49"/>
        <v>2882.6153846153848</v>
      </c>
      <c r="P1060" s="1">
        <f t="shared" si="50"/>
        <v>74948</v>
      </c>
      <c r="Q1060" s="1">
        <f>Table1[[#This Row],[Earned Basic Salary]]*20%</f>
        <v>14989.6</v>
      </c>
      <c r="R1060" s="1">
        <f>Table1[[#This Row],[Earned Basic Salary]]*10%</f>
        <v>7494.8</v>
      </c>
      <c r="S1060" s="1">
        <f>Table1[[#This Row],[Earned Basic Salary]]*12%</f>
        <v>8993.76</v>
      </c>
      <c r="T1060" s="1">
        <f>200</f>
        <v>200</v>
      </c>
      <c r="U1060" s="1">
        <f>Table1[[#This Row],[PF]]+Table1[[#This Row],[Professional Tax]]</f>
        <v>9193.76</v>
      </c>
      <c r="V1060" s="1">
        <f>Table1[[#This Row],[Overtime Hours]]*200</f>
        <v>2600</v>
      </c>
      <c r="W1060" s="1">
        <f>Table1[[#This Row],[Earned Basic Salary]]+Table1[[#This Row],[HRA]]+Table1[[#This Row],[DA]]+Table1[[#This Row],[Overtime Pay]]</f>
        <v>100032.40000000001</v>
      </c>
      <c r="X1060" s="1">
        <f>Table1[[#This Row],[Gross Salary]]-Table1[[#This Row],[Total Deduction]]</f>
        <v>90838.640000000014</v>
      </c>
      <c r="Y1060" t="s">
        <v>37</v>
      </c>
      <c r="Z1060" t="s">
        <v>95</v>
      </c>
      <c r="AA1060" t="s">
        <v>4297</v>
      </c>
      <c r="AB1060" t="s">
        <v>4298</v>
      </c>
    </row>
    <row r="1061" spans="1:28" x14ac:dyDescent="0.3">
      <c r="A1061" t="s">
        <v>4299</v>
      </c>
      <c r="B1061" t="s">
        <v>1349</v>
      </c>
      <c r="C1061">
        <v>40</v>
      </c>
      <c r="D1061" t="s">
        <v>61</v>
      </c>
      <c r="E1061" t="s">
        <v>62</v>
      </c>
      <c r="F1061" t="s">
        <v>89</v>
      </c>
      <c r="G1061" t="s">
        <v>2496</v>
      </c>
      <c r="H1061" t="s">
        <v>35</v>
      </c>
      <c r="I1061" t="s">
        <v>36</v>
      </c>
      <c r="J1061">
        <v>26</v>
      </c>
      <c r="K1061">
        <v>23</v>
      </c>
      <c r="L1061">
        <f t="shared" si="48"/>
        <v>3</v>
      </c>
      <c r="M1061">
        <v>13</v>
      </c>
      <c r="N1061">
        <v>30616</v>
      </c>
      <c r="O1061" s="1">
        <f t="shared" si="49"/>
        <v>1177.5384615384614</v>
      </c>
      <c r="P1061" s="1">
        <f t="shared" si="50"/>
        <v>27083.384615384613</v>
      </c>
      <c r="Q1061" s="1">
        <f>Table1[[#This Row],[Earned Basic Salary]]*20%</f>
        <v>5416.6769230769232</v>
      </c>
      <c r="R1061" s="1">
        <f>Table1[[#This Row],[Earned Basic Salary]]*10%</f>
        <v>2708.3384615384616</v>
      </c>
      <c r="S1061" s="1">
        <f>Table1[[#This Row],[Earned Basic Salary]]*12%</f>
        <v>3250.0061538461537</v>
      </c>
      <c r="T1061" s="1">
        <f>200</f>
        <v>200</v>
      </c>
      <c r="U1061" s="1">
        <f>Table1[[#This Row],[PF]]+Table1[[#This Row],[Professional Tax]]</f>
        <v>3450.0061538461537</v>
      </c>
      <c r="V1061" s="1">
        <f>Table1[[#This Row],[Overtime Hours]]*200</f>
        <v>2600</v>
      </c>
      <c r="W1061" s="1">
        <f>Table1[[#This Row],[Earned Basic Salary]]+Table1[[#This Row],[HRA]]+Table1[[#This Row],[DA]]+Table1[[#This Row],[Overtime Pay]]</f>
        <v>37808.400000000001</v>
      </c>
      <c r="X1061" s="1">
        <f>Table1[[#This Row],[Gross Salary]]-Table1[[#This Row],[Total Deduction]]</f>
        <v>34358.393846153849</v>
      </c>
      <c r="Y1061" t="s">
        <v>37</v>
      </c>
      <c r="Z1061" t="s">
        <v>48</v>
      </c>
      <c r="AA1061" t="s">
        <v>4300</v>
      </c>
      <c r="AB1061" t="s">
        <v>4301</v>
      </c>
    </row>
    <row r="1062" spans="1:28" x14ac:dyDescent="0.3">
      <c r="A1062" t="s">
        <v>4302</v>
      </c>
      <c r="B1062" t="s">
        <v>183</v>
      </c>
      <c r="C1062">
        <v>26</v>
      </c>
      <c r="D1062" t="s">
        <v>61</v>
      </c>
      <c r="E1062" t="s">
        <v>121</v>
      </c>
      <c r="F1062" t="s">
        <v>83</v>
      </c>
      <c r="G1062" t="s">
        <v>4303</v>
      </c>
      <c r="H1062" t="s">
        <v>35</v>
      </c>
      <c r="I1062" t="s">
        <v>36</v>
      </c>
      <c r="J1062">
        <v>26</v>
      </c>
      <c r="K1062">
        <v>24</v>
      </c>
      <c r="L1062">
        <f t="shared" si="48"/>
        <v>2</v>
      </c>
      <c r="M1062">
        <v>15</v>
      </c>
      <c r="N1062">
        <v>18924</v>
      </c>
      <c r="O1062" s="1">
        <f t="shared" si="49"/>
        <v>727.84615384615381</v>
      </c>
      <c r="P1062" s="1">
        <f t="shared" si="50"/>
        <v>17468.307692307691</v>
      </c>
      <c r="Q1062" s="1">
        <f>Table1[[#This Row],[Earned Basic Salary]]*20%</f>
        <v>3493.6615384615384</v>
      </c>
      <c r="R1062" s="1">
        <f>Table1[[#This Row],[Earned Basic Salary]]*10%</f>
        <v>1746.8307692307692</v>
      </c>
      <c r="S1062" s="1">
        <f>Table1[[#This Row],[Earned Basic Salary]]*12%</f>
        <v>2096.1969230769228</v>
      </c>
      <c r="T1062" s="1">
        <f>200</f>
        <v>200</v>
      </c>
      <c r="U1062" s="1">
        <f>Table1[[#This Row],[PF]]+Table1[[#This Row],[Professional Tax]]</f>
        <v>2296.1969230769228</v>
      </c>
      <c r="V1062" s="1">
        <f>Table1[[#This Row],[Overtime Hours]]*200</f>
        <v>3000</v>
      </c>
      <c r="W1062" s="1">
        <f>Table1[[#This Row],[Earned Basic Salary]]+Table1[[#This Row],[HRA]]+Table1[[#This Row],[DA]]+Table1[[#This Row],[Overtime Pay]]</f>
        <v>25708.799999999999</v>
      </c>
      <c r="X1062" s="1">
        <f>Table1[[#This Row],[Gross Salary]]-Table1[[#This Row],[Total Deduction]]</f>
        <v>23412.603076923078</v>
      </c>
      <c r="Y1062" t="s">
        <v>37</v>
      </c>
      <c r="Z1062" t="s">
        <v>48</v>
      </c>
      <c r="AA1062" t="s">
        <v>4304</v>
      </c>
      <c r="AB1062" t="s">
        <v>4305</v>
      </c>
    </row>
    <row r="1063" spans="1:28" x14ac:dyDescent="0.3">
      <c r="A1063" t="s">
        <v>4306</v>
      </c>
      <c r="B1063" t="s">
        <v>1729</v>
      </c>
      <c r="C1063">
        <v>44</v>
      </c>
      <c r="D1063" t="s">
        <v>44</v>
      </c>
      <c r="E1063" t="s">
        <v>54</v>
      </c>
      <c r="F1063" t="s">
        <v>63</v>
      </c>
      <c r="G1063" t="s">
        <v>4307</v>
      </c>
      <c r="H1063" t="s">
        <v>35</v>
      </c>
      <c r="I1063" t="s">
        <v>36</v>
      </c>
      <c r="J1063">
        <v>26</v>
      </c>
      <c r="K1063">
        <v>25</v>
      </c>
      <c r="L1063">
        <f t="shared" si="48"/>
        <v>1</v>
      </c>
      <c r="M1063">
        <v>19</v>
      </c>
      <c r="N1063">
        <v>74308</v>
      </c>
      <c r="O1063" s="1">
        <f t="shared" si="49"/>
        <v>2858</v>
      </c>
      <c r="P1063" s="1">
        <f t="shared" si="50"/>
        <v>71450</v>
      </c>
      <c r="Q1063" s="1">
        <f>Table1[[#This Row],[Earned Basic Salary]]*20%</f>
        <v>14290</v>
      </c>
      <c r="R1063" s="1">
        <f>Table1[[#This Row],[Earned Basic Salary]]*10%</f>
        <v>7145</v>
      </c>
      <c r="S1063" s="1">
        <f>Table1[[#This Row],[Earned Basic Salary]]*12%</f>
        <v>8574</v>
      </c>
      <c r="T1063" s="1">
        <f>200</f>
        <v>200</v>
      </c>
      <c r="U1063" s="1">
        <f>Table1[[#This Row],[PF]]+Table1[[#This Row],[Professional Tax]]</f>
        <v>8774</v>
      </c>
      <c r="V1063" s="1">
        <f>Table1[[#This Row],[Overtime Hours]]*200</f>
        <v>3800</v>
      </c>
      <c r="W1063" s="1">
        <f>Table1[[#This Row],[Earned Basic Salary]]+Table1[[#This Row],[HRA]]+Table1[[#This Row],[DA]]+Table1[[#This Row],[Overtime Pay]]</f>
        <v>96685</v>
      </c>
      <c r="X1063" s="1">
        <f>Table1[[#This Row],[Gross Salary]]-Table1[[#This Row],[Total Deduction]]</f>
        <v>87911</v>
      </c>
      <c r="Y1063" t="s">
        <v>37</v>
      </c>
      <c r="Z1063" t="s">
        <v>48</v>
      </c>
      <c r="AA1063" t="s">
        <v>4308</v>
      </c>
      <c r="AB1063" t="s">
        <v>4309</v>
      </c>
    </row>
    <row r="1064" spans="1:28" x14ac:dyDescent="0.3">
      <c r="A1064" t="s">
        <v>4310</v>
      </c>
      <c r="B1064" t="s">
        <v>1473</v>
      </c>
      <c r="C1064">
        <v>25</v>
      </c>
      <c r="D1064" t="s">
        <v>127</v>
      </c>
      <c r="E1064" t="s">
        <v>121</v>
      </c>
      <c r="F1064" t="s">
        <v>55</v>
      </c>
      <c r="G1064" t="s">
        <v>4311</v>
      </c>
      <c r="H1064" t="s">
        <v>35</v>
      </c>
      <c r="I1064" t="s">
        <v>36</v>
      </c>
      <c r="J1064">
        <v>26</v>
      </c>
      <c r="K1064">
        <v>23</v>
      </c>
      <c r="L1064">
        <f t="shared" si="48"/>
        <v>3</v>
      </c>
      <c r="M1064">
        <v>16</v>
      </c>
      <c r="N1064">
        <v>70524</v>
      </c>
      <c r="O1064" s="1">
        <f t="shared" si="49"/>
        <v>2712.4615384615386</v>
      </c>
      <c r="P1064" s="1">
        <f t="shared" si="50"/>
        <v>62386.61538461539</v>
      </c>
      <c r="Q1064" s="1">
        <f>Table1[[#This Row],[Earned Basic Salary]]*20%</f>
        <v>12477.323076923079</v>
      </c>
      <c r="R1064" s="1">
        <f>Table1[[#This Row],[Earned Basic Salary]]*10%</f>
        <v>6238.6615384615397</v>
      </c>
      <c r="S1064" s="1">
        <f>Table1[[#This Row],[Earned Basic Salary]]*12%</f>
        <v>7486.3938461538464</v>
      </c>
      <c r="T1064" s="1">
        <f>200</f>
        <v>200</v>
      </c>
      <c r="U1064" s="1">
        <f>Table1[[#This Row],[PF]]+Table1[[#This Row],[Professional Tax]]</f>
        <v>7686.3938461538464</v>
      </c>
      <c r="V1064" s="1">
        <f>Table1[[#This Row],[Overtime Hours]]*200</f>
        <v>3200</v>
      </c>
      <c r="W1064" s="1">
        <f>Table1[[#This Row],[Earned Basic Salary]]+Table1[[#This Row],[HRA]]+Table1[[#This Row],[DA]]+Table1[[#This Row],[Overtime Pay]]</f>
        <v>84302.6</v>
      </c>
      <c r="X1064" s="1">
        <f>Table1[[#This Row],[Gross Salary]]-Table1[[#This Row],[Total Deduction]]</f>
        <v>76616.206153846157</v>
      </c>
      <c r="Y1064" t="s">
        <v>37</v>
      </c>
      <c r="Z1064" t="s">
        <v>106</v>
      </c>
      <c r="AA1064" t="s">
        <v>4312</v>
      </c>
      <c r="AB1064" t="s">
        <v>4313</v>
      </c>
    </row>
    <row r="1065" spans="1:28" x14ac:dyDescent="0.3">
      <c r="A1065" t="s">
        <v>4314</v>
      </c>
      <c r="B1065" t="s">
        <v>344</v>
      </c>
      <c r="C1065">
        <v>44</v>
      </c>
      <c r="D1065" t="s">
        <v>53</v>
      </c>
      <c r="E1065" t="s">
        <v>62</v>
      </c>
      <c r="F1065" t="s">
        <v>89</v>
      </c>
      <c r="G1065" t="s">
        <v>4315</v>
      </c>
      <c r="H1065" t="s">
        <v>35</v>
      </c>
      <c r="I1065" t="s">
        <v>36</v>
      </c>
      <c r="J1065">
        <v>26</v>
      </c>
      <c r="K1065">
        <v>24</v>
      </c>
      <c r="L1065">
        <f t="shared" si="48"/>
        <v>2</v>
      </c>
      <c r="M1065">
        <v>14</v>
      </c>
      <c r="N1065">
        <v>29538</v>
      </c>
      <c r="O1065" s="1">
        <f t="shared" si="49"/>
        <v>1136.0769230769231</v>
      </c>
      <c r="P1065" s="1">
        <f t="shared" si="50"/>
        <v>27265.846153846156</v>
      </c>
      <c r="Q1065" s="1">
        <f>Table1[[#This Row],[Earned Basic Salary]]*20%</f>
        <v>5453.1692307692319</v>
      </c>
      <c r="R1065" s="1">
        <f>Table1[[#This Row],[Earned Basic Salary]]*10%</f>
        <v>2726.584615384616</v>
      </c>
      <c r="S1065" s="1">
        <f>Table1[[#This Row],[Earned Basic Salary]]*12%</f>
        <v>3271.9015384615386</v>
      </c>
      <c r="T1065" s="1">
        <f>200</f>
        <v>200</v>
      </c>
      <c r="U1065" s="1">
        <f>Table1[[#This Row],[PF]]+Table1[[#This Row],[Professional Tax]]</f>
        <v>3471.9015384615386</v>
      </c>
      <c r="V1065" s="1">
        <f>Table1[[#This Row],[Overtime Hours]]*200</f>
        <v>2800</v>
      </c>
      <c r="W1065" s="1">
        <f>Table1[[#This Row],[Earned Basic Salary]]+Table1[[#This Row],[HRA]]+Table1[[#This Row],[DA]]+Table1[[#This Row],[Overtime Pay]]</f>
        <v>38245.600000000006</v>
      </c>
      <c r="X1065" s="1">
        <f>Table1[[#This Row],[Gross Salary]]-Table1[[#This Row],[Total Deduction]]</f>
        <v>34773.698461538464</v>
      </c>
      <c r="Y1065" t="s">
        <v>37</v>
      </c>
      <c r="Z1065" t="s">
        <v>95</v>
      </c>
      <c r="AA1065" t="s">
        <v>4316</v>
      </c>
      <c r="AB1065" t="s">
        <v>4317</v>
      </c>
    </row>
    <row r="1066" spans="1:28" x14ac:dyDescent="0.3">
      <c r="A1066" t="s">
        <v>4318</v>
      </c>
      <c r="B1066" t="s">
        <v>290</v>
      </c>
      <c r="C1066">
        <v>43</v>
      </c>
      <c r="D1066" t="s">
        <v>31</v>
      </c>
      <c r="E1066" t="s">
        <v>54</v>
      </c>
      <c r="F1066" t="s">
        <v>69</v>
      </c>
      <c r="G1066" t="s">
        <v>4319</v>
      </c>
      <c r="H1066" t="s">
        <v>35</v>
      </c>
      <c r="I1066" t="s">
        <v>36</v>
      </c>
      <c r="J1066">
        <v>26</v>
      </c>
      <c r="K1066">
        <v>25</v>
      </c>
      <c r="L1066">
        <f t="shared" si="48"/>
        <v>1</v>
      </c>
      <c r="M1066">
        <v>10</v>
      </c>
      <c r="N1066">
        <v>74323</v>
      </c>
      <c r="O1066" s="1">
        <f t="shared" si="49"/>
        <v>2858.5769230769229</v>
      </c>
      <c r="P1066" s="1">
        <f t="shared" si="50"/>
        <v>71464.423076923078</v>
      </c>
      <c r="Q1066" s="1">
        <f>Table1[[#This Row],[Earned Basic Salary]]*20%</f>
        <v>14292.884615384617</v>
      </c>
      <c r="R1066" s="1">
        <f>Table1[[#This Row],[Earned Basic Salary]]*10%</f>
        <v>7146.4423076923085</v>
      </c>
      <c r="S1066" s="1">
        <f>Table1[[#This Row],[Earned Basic Salary]]*12%</f>
        <v>8575.7307692307695</v>
      </c>
      <c r="T1066" s="1">
        <f>200</f>
        <v>200</v>
      </c>
      <c r="U1066" s="1">
        <f>Table1[[#This Row],[PF]]+Table1[[#This Row],[Professional Tax]]</f>
        <v>8775.7307692307695</v>
      </c>
      <c r="V1066" s="1">
        <f>Table1[[#This Row],[Overtime Hours]]*200</f>
        <v>2000</v>
      </c>
      <c r="W1066" s="1">
        <f>Table1[[#This Row],[Earned Basic Salary]]+Table1[[#This Row],[HRA]]+Table1[[#This Row],[DA]]+Table1[[#This Row],[Overtime Pay]]</f>
        <v>94903.75</v>
      </c>
      <c r="X1066" s="1">
        <f>Table1[[#This Row],[Gross Salary]]-Table1[[#This Row],[Total Deduction]]</f>
        <v>86128.019230769234</v>
      </c>
      <c r="Y1066" t="s">
        <v>37</v>
      </c>
      <c r="Z1066" t="s">
        <v>38</v>
      </c>
      <c r="AA1066" t="s">
        <v>4320</v>
      </c>
      <c r="AB1066" t="s">
        <v>4321</v>
      </c>
    </row>
    <row r="1067" spans="1:28" x14ac:dyDescent="0.3">
      <c r="A1067" t="s">
        <v>4322</v>
      </c>
      <c r="B1067" t="s">
        <v>1880</v>
      </c>
      <c r="C1067">
        <v>37</v>
      </c>
      <c r="D1067" t="s">
        <v>44</v>
      </c>
      <c r="E1067" t="s">
        <v>32</v>
      </c>
      <c r="F1067" t="s">
        <v>46</v>
      </c>
      <c r="G1067" t="s">
        <v>4323</v>
      </c>
      <c r="H1067" t="s">
        <v>35</v>
      </c>
      <c r="I1067" t="s">
        <v>36</v>
      </c>
      <c r="J1067">
        <v>26</v>
      </c>
      <c r="K1067">
        <v>24</v>
      </c>
      <c r="L1067">
        <f t="shared" si="48"/>
        <v>2</v>
      </c>
      <c r="M1067">
        <v>12</v>
      </c>
      <c r="N1067">
        <v>25338</v>
      </c>
      <c r="O1067" s="1">
        <f t="shared" si="49"/>
        <v>974.53846153846155</v>
      </c>
      <c r="P1067" s="1">
        <f t="shared" si="50"/>
        <v>23388.923076923078</v>
      </c>
      <c r="Q1067" s="1">
        <f>Table1[[#This Row],[Earned Basic Salary]]*20%</f>
        <v>4677.7846153846158</v>
      </c>
      <c r="R1067" s="1">
        <f>Table1[[#This Row],[Earned Basic Salary]]*10%</f>
        <v>2338.8923076923079</v>
      </c>
      <c r="S1067" s="1">
        <f>Table1[[#This Row],[Earned Basic Salary]]*12%</f>
        <v>2806.6707692307691</v>
      </c>
      <c r="T1067" s="1">
        <f>200</f>
        <v>200</v>
      </c>
      <c r="U1067" s="1">
        <f>Table1[[#This Row],[PF]]+Table1[[#This Row],[Professional Tax]]</f>
        <v>3006.6707692307691</v>
      </c>
      <c r="V1067" s="1">
        <f>Table1[[#This Row],[Overtime Hours]]*200</f>
        <v>2400</v>
      </c>
      <c r="W1067" s="1">
        <f>Table1[[#This Row],[Earned Basic Salary]]+Table1[[#This Row],[HRA]]+Table1[[#This Row],[DA]]+Table1[[#This Row],[Overtime Pay]]</f>
        <v>32805.600000000006</v>
      </c>
      <c r="X1067" s="1">
        <f>Table1[[#This Row],[Gross Salary]]-Table1[[#This Row],[Total Deduction]]</f>
        <v>29798.929230769238</v>
      </c>
      <c r="Y1067" t="s">
        <v>37</v>
      </c>
      <c r="Z1067" t="s">
        <v>106</v>
      </c>
      <c r="AA1067" t="s">
        <v>4324</v>
      </c>
      <c r="AB1067" t="s">
        <v>4325</v>
      </c>
    </row>
    <row r="1068" spans="1:28" x14ac:dyDescent="0.3">
      <c r="A1068" t="s">
        <v>4326</v>
      </c>
      <c r="B1068" t="s">
        <v>415</v>
      </c>
      <c r="C1068">
        <v>25</v>
      </c>
      <c r="D1068" t="s">
        <v>133</v>
      </c>
      <c r="E1068" t="s">
        <v>32</v>
      </c>
      <c r="F1068" t="s">
        <v>69</v>
      </c>
      <c r="G1068" t="s">
        <v>383</v>
      </c>
      <c r="H1068" t="s">
        <v>35</v>
      </c>
      <c r="I1068" t="s">
        <v>36</v>
      </c>
      <c r="J1068">
        <v>26</v>
      </c>
      <c r="K1068">
        <v>24</v>
      </c>
      <c r="L1068">
        <f t="shared" si="48"/>
        <v>2</v>
      </c>
      <c r="M1068">
        <v>11</v>
      </c>
      <c r="N1068">
        <v>23494</v>
      </c>
      <c r="O1068" s="1">
        <f t="shared" si="49"/>
        <v>903.61538461538464</v>
      </c>
      <c r="P1068" s="1">
        <f t="shared" si="50"/>
        <v>21686.76923076923</v>
      </c>
      <c r="Q1068" s="1">
        <f>Table1[[#This Row],[Earned Basic Salary]]*20%</f>
        <v>4337.3538461538465</v>
      </c>
      <c r="R1068" s="1">
        <f>Table1[[#This Row],[Earned Basic Salary]]*10%</f>
        <v>2168.6769230769232</v>
      </c>
      <c r="S1068" s="1">
        <f>Table1[[#This Row],[Earned Basic Salary]]*12%</f>
        <v>2602.4123076923074</v>
      </c>
      <c r="T1068" s="1">
        <f>200</f>
        <v>200</v>
      </c>
      <c r="U1068" s="1">
        <f>Table1[[#This Row],[PF]]+Table1[[#This Row],[Professional Tax]]</f>
        <v>2802.4123076923074</v>
      </c>
      <c r="V1068" s="1">
        <f>Table1[[#This Row],[Overtime Hours]]*200</f>
        <v>2200</v>
      </c>
      <c r="W1068" s="1">
        <f>Table1[[#This Row],[Earned Basic Salary]]+Table1[[#This Row],[HRA]]+Table1[[#This Row],[DA]]+Table1[[#This Row],[Overtime Pay]]</f>
        <v>30392.799999999999</v>
      </c>
      <c r="X1068" s="1">
        <f>Table1[[#This Row],[Gross Salary]]-Table1[[#This Row],[Total Deduction]]</f>
        <v>27590.387692307693</v>
      </c>
      <c r="Y1068" t="s">
        <v>37</v>
      </c>
      <c r="Z1068" t="s">
        <v>38</v>
      </c>
      <c r="AA1068" t="s">
        <v>4327</v>
      </c>
      <c r="AB1068" t="s">
        <v>4328</v>
      </c>
    </row>
    <row r="1069" spans="1:28" x14ac:dyDescent="0.3">
      <c r="A1069" t="s">
        <v>4329</v>
      </c>
      <c r="B1069" t="s">
        <v>188</v>
      </c>
      <c r="C1069">
        <v>38</v>
      </c>
      <c r="D1069" t="s">
        <v>133</v>
      </c>
      <c r="E1069" t="s">
        <v>45</v>
      </c>
      <c r="F1069" t="s">
        <v>46</v>
      </c>
      <c r="G1069" t="s">
        <v>4330</v>
      </c>
      <c r="H1069" t="s">
        <v>35</v>
      </c>
      <c r="I1069" t="s">
        <v>36</v>
      </c>
      <c r="J1069">
        <v>26</v>
      </c>
      <c r="K1069">
        <v>24</v>
      </c>
      <c r="L1069">
        <f t="shared" si="48"/>
        <v>2</v>
      </c>
      <c r="M1069">
        <v>14</v>
      </c>
      <c r="N1069">
        <v>43491</v>
      </c>
      <c r="O1069" s="1">
        <f t="shared" si="49"/>
        <v>1672.7307692307693</v>
      </c>
      <c r="P1069" s="1">
        <f t="shared" si="50"/>
        <v>40145.538461538461</v>
      </c>
      <c r="Q1069" s="1">
        <f>Table1[[#This Row],[Earned Basic Salary]]*20%</f>
        <v>8029.1076923076926</v>
      </c>
      <c r="R1069" s="1">
        <f>Table1[[#This Row],[Earned Basic Salary]]*10%</f>
        <v>4014.5538461538463</v>
      </c>
      <c r="S1069" s="1">
        <f>Table1[[#This Row],[Earned Basic Salary]]*12%</f>
        <v>4817.4646153846152</v>
      </c>
      <c r="T1069" s="1">
        <f>200</f>
        <v>200</v>
      </c>
      <c r="U1069" s="1">
        <f>Table1[[#This Row],[PF]]+Table1[[#This Row],[Professional Tax]]</f>
        <v>5017.4646153846152</v>
      </c>
      <c r="V1069" s="1">
        <f>Table1[[#This Row],[Overtime Hours]]*200</f>
        <v>2800</v>
      </c>
      <c r="W1069" s="1">
        <f>Table1[[#This Row],[Earned Basic Salary]]+Table1[[#This Row],[HRA]]+Table1[[#This Row],[DA]]+Table1[[#This Row],[Overtime Pay]]</f>
        <v>54989.2</v>
      </c>
      <c r="X1069" s="1">
        <f>Table1[[#This Row],[Gross Salary]]-Table1[[#This Row],[Total Deduction]]</f>
        <v>49971.735384615386</v>
      </c>
      <c r="Y1069" t="s">
        <v>37</v>
      </c>
      <c r="Z1069" t="s">
        <v>48</v>
      </c>
      <c r="AA1069" t="s">
        <v>4331</v>
      </c>
      <c r="AB1069" t="s">
        <v>4332</v>
      </c>
    </row>
    <row r="1070" spans="1:28" x14ac:dyDescent="0.3">
      <c r="A1070" t="s">
        <v>4333</v>
      </c>
      <c r="B1070" t="s">
        <v>260</v>
      </c>
      <c r="C1070">
        <v>35</v>
      </c>
      <c r="D1070" t="s">
        <v>127</v>
      </c>
      <c r="E1070" t="s">
        <v>32</v>
      </c>
      <c r="F1070" t="s">
        <v>89</v>
      </c>
      <c r="G1070" t="s">
        <v>692</v>
      </c>
      <c r="H1070" t="s">
        <v>35</v>
      </c>
      <c r="I1070" t="s">
        <v>36</v>
      </c>
      <c r="J1070">
        <v>26</v>
      </c>
      <c r="K1070">
        <v>22</v>
      </c>
      <c r="L1070">
        <f t="shared" si="48"/>
        <v>4</v>
      </c>
      <c r="M1070">
        <v>3</v>
      </c>
      <c r="N1070">
        <v>34989</v>
      </c>
      <c r="O1070" s="1">
        <f t="shared" si="49"/>
        <v>1345.7307692307693</v>
      </c>
      <c r="P1070" s="1">
        <f t="shared" si="50"/>
        <v>29606.076923076926</v>
      </c>
      <c r="Q1070" s="1">
        <f>Table1[[#This Row],[Earned Basic Salary]]*20%</f>
        <v>5921.2153846153851</v>
      </c>
      <c r="R1070" s="1">
        <f>Table1[[#This Row],[Earned Basic Salary]]*10%</f>
        <v>2960.6076923076926</v>
      </c>
      <c r="S1070" s="1">
        <f>Table1[[#This Row],[Earned Basic Salary]]*12%</f>
        <v>3552.729230769231</v>
      </c>
      <c r="T1070" s="1">
        <f>200</f>
        <v>200</v>
      </c>
      <c r="U1070" s="1">
        <f>Table1[[#This Row],[PF]]+Table1[[#This Row],[Professional Tax]]</f>
        <v>3752.729230769231</v>
      </c>
      <c r="V1070" s="1">
        <f>Table1[[#This Row],[Overtime Hours]]*200</f>
        <v>600</v>
      </c>
      <c r="W1070" s="1">
        <f>Table1[[#This Row],[Earned Basic Salary]]+Table1[[#This Row],[HRA]]+Table1[[#This Row],[DA]]+Table1[[#This Row],[Overtime Pay]]</f>
        <v>39087.9</v>
      </c>
      <c r="X1070" s="1">
        <f>Table1[[#This Row],[Gross Salary]]-Table1[[#This Row],[Total Deduction]]</f>
        <v>35335.170769230768</v>
      </c>
      <c r="Y1070" t="s">
        <v>37</v>
      </c>
      <c r="Z1070" t="s">
        <v>106</v>
      </c>
      <c r="AA1070" t="s">
        <v>4334</v>
      </c>
      <c r="AB1070" t="s">
        <v>4335</v>
      </c>
    </row>
    <row r="1071" spans="1:28" x14ac:dyDescent="0.3">
      <c r="A1071" t="s">
        <v>4336</v>
      </c>
      <c r="B1071" t="s">
        <v>236</v>
      </c>
      <c r="C1071">
        <v>38</v>
      </c>
      <c r="D1071" t="s">
        <v>127</v>
      </c>
      <c r="E1071" t="s">
        <v>82</v>
      </c>
      <c r="F1071" t="s">
        <v>83</v>
      </c>
      <c r="G1071" t="s">
        <v>4337</v>
      </c>
      <c r="H1071" t="s">
        <v>35</v>
      </c>
      <c r="I1071" t="s">
        <v>36</v>
      </c>
      <c r="J1071">
        <v>26</v>
      </c>
      <c r="K1071">
        <v>24</v>
      </c>
      <c r="L1071">
        <f t="shared" si="48"/>
        <v>2</v>
      </c>
      <c r="M1071">
        <v>19</v>
      </c>
      <c r="N1071">
        <v>24229</v>
      </c>
      <c r="O1071" s="1">
        <f t="shared" si="49"/>
        <v>931.88461538461536</v>
      </c>
      <c r="P1071" s="1">
        <f t="shared" si="50"/>
        <v>22365.23076923077</v>
      </c>
      <c r="Q1071" s="1">
        <f>Table1[[#This Row],[Earned Basic Salary]]*20%</f>
        <v>4473.0461538461541</v>
      </c>
      <c r="R1071" s="1">
        <f>Table1[[#This Row],[Earned Basic Salary]]*10%</f>
        <v>2236.523076923077</v>
      </c>
      <c r="S1071" s="1">
        <f>Table1[[#This Row],[Earned Basic Salary]]*12%</f>
        <v>2683.8276923076924</v>
      </c>
      <c r="T1071" s="1">
        <f>200</f>
        <v>200</v>
      </c>
      <c r="U1071" s="1">
        <f>Table1[[#This Row],[PF]]+Table1[[#This Row],[Professional Tax]]</f>
        <v>2883.8276923076924</v>
      </c>
      <c r="V1071" s="1">
        <f>Table1[[#This Row],[Overtime Hours]]*200</f>
        <v>3800</v>
      </c>
      <c r="W1071" s="1">
        <f>Table1[[#This Row],[Earned Basic Salary]]+Table1[[#This Row],[HRA]]+Table1[[#This Row],[DA]]+Table1[[#This Row],[Overtime Pay]]</f>
        <v>32874.800000000003</v>
      </c>
      <c r="X1071" s="1">
        <f>Table1[[#This Row],[Gross Salary]]-Table1[[#This Row],[Total Deduction]]</f>
        <v>29990.972307692311</v>
      </c>
      <c r="Y1071" t="s">
        <v>37</v>
      </c>
      <c r="Z1071" t="s">
        <v>38</v>
      </c>
      <c r="AA1071" t="s">
        <v>4338</v>
      </c>
      <c r="AB1071" t="s">
        <v>4339</v>
      </c>
    </row>
    <row r="1072" spans="1:28" x14ac:dyDescent="0.3">
      <c r="A1072" t="s">
        <v>4340</v>
      </c>
      <c r="B1072" t="s">
        <v>42</v>
      </c>
      <c r="C1072">
        <v>39</v>
      </c>
      <c r="D1072" t="s">
        <v>53</v>
      </c>
      <c r="E1072" t="s">
        <v>62</v>
      </c>
      <c r="F1072" t="s">
        <v>55</v>
      </c>
      <c r="G1072" t="s">
        <v>1648</v>
      </c>
      <c r="H1072" t="s">
        <v>35</v>
      </c>
      <c r="I1072" t="s">
        <v>36</v>
      </c>
      <c r="J1072">
        <v>26</v>
      </c>
      <c r="K1072">
        <v>24</v>
      </c>
      <c r="L1072">
        <f t="shared" si="48"/>
        <v>2</v>
      </c>
      <c r="M1072">
        <v>9</v>
      </c>
      <c r="N1072">
        <v>24081</v>
      </c>
      <c r="O1072" s="1">
        <f t="shared" si="49"/>
        <v>926.19230769230774</v>
      </c>
      <c r="P1072" s="1">
        <f t="shared" si="50"/>
        <v>22228.615384615387</v>
      </c>
      <c r="Q1072" s="1">
        <f>Table1[[#This Row],[Earned Basic Salary]]*20%</f>
        <v>4445.7230769230773</v>
      </c>
      <c r="R1072" s="1">
        <f>Table1[[#This Row],[Earned Basic Salary]]*10%</f>
        <v>2222.8615384615387</v>
      </c>
      <c r="S1072" s="1">
        <f>Table1[[#This Row],[Earned Basic Salary]]*12%</f>
        <v>2667.4338461538464</v>
      </c>
      <c r="T1072" s="1">
        <f>200</f>
        <v>200</v>
      </c>
      <c r="U1072" s="1">
        <f>Table1[[#This Row],[PF]]+Table1[[#This Row],[Professional Tax]]</f>
        <v>2867.4338461538464</v>
      </c>
      <c r="V1072" s="1">
        <f>Table1[[#This Row],[Overtime Hours]]*200</f>
        <v>1800</v>
      </c>
      <c r="W1072" s="1">
        <f>Table1[[#This Row],[Earned Basic Salary]]+Table1[[#This Row],[HRA]]+Table1[[#This Row],[DA]]+Table1[[#This Row],[Overtime Pay]]</f>
        <v>30697.200000000004</v>
      </c>
      <c r="X1072" s="1">
        <f>Table1[[#This Row],[Gross Salary]]-Table1[[#This Row],[Total Deduction]]</f>
        <v>27829.766153846158</v>
      </c>
      <c r="Y1072" t="s">
        <v>37</v>
      </c>
      <c r="Z1072" t="s">
        <v>48</v>
      </c>
      <c r="AA1072" t="s">
        <v>4341</v>
      </c>
      <c r="AB1072" t="s">
        <v>4342</v>
      </c>
    </row>
    <row r="1073" spans="1:28" x14ac:dyDescent="0.3">
      <c r="A1073" t="s">
        <v>4343</v>
      </c>
      <c r="B1073" t="s">
        <v>558</v>
      </c>
      <c r="C1073">
        <v>31</v>
      </c>
      <c r="D1073" t="s">
        <v>53</v>
      </c>
      <c r="E1073" t="s">
        <v>82</v>
      </c>
      <c r="F1073" t="s">
        <v>83</v>
      </c>
      <c r="G1073" t="s">
        <v>2277</v>
      </c>
      <c r="H1073" t="s">
        <v>35</v>
      </c>
      <c r="I1073" t="s">
        <v>36</v>
      </c>
      <c r="J1073">
        <v>26</v>
      </c>
      <c r="K1073">
        <v>25</v>
      </c>
      <c r="L1073">
        <f t="shared" si="48"/>
        <v>1</v>
      </c>
      <c r="M1073">
        <v>7</v>
      </c>
      <c r="N1073">
        <v>35418</v>
      </c>
      <c r="O1073" s="1">
        <f t="shared" si="49"/>
        <v>1362.2307692307693</v>
      </c>
      <c r="P1073" s="1">
        <f t="shared" si="50"/>
        <v>34055.769230769234</v>
      </c>
      <c r="Q1073" s="1">
        <f>Table1[[#This Row],[Earned Basic Salary]]*20%</f>
        <v>6811.1538461538476</v>
      </c>
      <c r="R1073" s="1">
        <f>Table1[[#This Row],[Earned Basic Salary]]*10%</f>
        <v>3405.5769230769238</v>
      </c>
      <c r="S1073" s="1">
        <f>Table1[[#This Row],[Earned Basic Salary]]*12%</f>
        <v>4086.6923076923081</v>
      </c>
      <c r="T1073" s="1">
        <f>200</f>
        <v>200</v>
      </c>
      <c r="U1073" s="1">
        <f>Table1[[#This Row],[PF]]+Table1[[#This Row],[Professional Tax]]</f>
        <v>4286.6923076923085</v>
      </c>
      <c r="V1073" s="1">
        <f>Table1[[#This Row],[Overtime Hours]]*200</f>
        <v>1400</v>
      </c>
      <c r="W1073" s="1">
        <f>Table1[[#This Row],[Earned Basic Salary]]+Table1[[#This Row],[HRA]]+Table1[[#This Row],[DA]]+Table1[[#This Row],[Overtime Pay]]</f>
        <v>45672.5</v>
      </c>
      <c r="X1073" s="1">
        <f>Table1[[#This Row],[Gross Salary]]-Table1[[#This Row],[Total Deduction]]</f>
        <v>41385.807692307688</v>
      </c>
      <c r="Y1073" t="s">
        <v>37</v>
      </c>
      <c r="Z1073" t="s">
        <v>48</v>
      </c>
      <c r="AA1073" t="s">
        <v>4344</v>
      </c>
      <c r="AB1073" t="s">
        <v>4345</v>
      </c>
    </row>
    <row r="1074" spans="1:28" x14ac:dyDescent="0.3">
      <c r="A1074" t="s">
        <v>4346</v>
      </c>
      <c r="B1074" t="s">
        <v>1233</v>
      </c>
      <c r="C1074">
        <v>27</v>
      </c>
      <c r="D1074" t="s">
        <v>75</v>
      </c>
      <c r="E1074" t="s">
        <v>45</v>
      </c>
      <c r="F1074" t="s">
        <v>46</v>
      </c>
      <c r="G1074" t="s">
        <v>3428</v>
      </c>
      <c r="H1074" t="s">
        <v>35</v>
      </c>
      <c r="I1074" t="s">
        <v>36</v>
      </c>
      <c r="J1074">
        <v>26</v>
      </c>
      <c r="K1074">
        <v>24</v>
      </c>
      <c r="L1074">
        <f t="shared" si="48"/>
        <v>2</v>
      </c>
      <c r="M1074">
        <v>1</v>
      </c>
      <c r="N1074">
        <v>35424</v>
      </c>
      <c r="O1074" s="1">
        <f t="shared" si="49"/>
        <v>1362.4615384615386</v>
      </c>
      <c r="P1074" s="1">
        <f t="shared" si="50"/>
        <v>32699.076923076926</v>
      </c>
      <c r="Q1074" s="1">
        <f>Table1[[#This Row],[Earned Basic Salary]]*20%</f>
        <v>6539.8153846153855</v>
      </c>
      <c r="R1074" s="1">
        <f>Table1[[#This Row],[Earned Basic Salary]]*10%</f>
        <v>3269.9076923076927</v>
      </c>
      <c r="S1074" s="1">
        <f>Table1[[#This Row],[Earned Basic Salary]]*12%</f>
        <v>3923.8892307692308</v>
      </c>
      <c r="T1074" s="1">
        <f>200</f>
        <v>200</v>
      </c>
      <c r="U1074" s="1">
        <f>Table1[[#This Row],[PF]]+Table1[[#This Row],[Professional Tax]]</f>
        <v>4123.8892307692313</v>
      </c>
      <c r="V1074" s="1">
        <f>Table1[[#This Row],[Overtime Hours]]*200</f>
        <v>200</v>
      </c>
      <c r="W1074" s="1">
        <f>Table1[[#This Row],[Earned Basic Salary]]+Table1[[#This Row],[HRA]]+Table1[[#This Row],[DA]]+Table1[[#This Row],[Overtime Pay]]</f>
        <v>42708.800000000003</v>
      </c>
      <c r="X1074" s="1">
        <f>Table1[[#This Row],[Gross Salary]]-Table1[[#This Row],[Total Deduction]]</f>
        <v>38584.910769230773</v>
      </c>
      <c r="Y1074" t="s">
        <v>37</v>
      </c>
      <c r="Z1074" t="s">
        <v>95</v>
      </c>
      <c r="AA1074" t="s">
        <v>4347</v>
      </c>
      <c r="AB1074" t="s">
        <v>4348</v>
      </c>
    </row>
    <row r="1075" spans="1:28" x14ac:dyDescent="0.3">
      <c r="A1075" t="s">
        <v>4349</v>
      </c>
      <c r="B1075" t="s">
        <v>1242</v>
      </c>
      <c r="C1075">
        <v>35</v>
      </c>
      <c r="D1075" t="s">
        <v>133</v>
      </c>
      <c r="E1075" t="s">
        <v>54</v>
      </c>
      <c r="F1075" t="s">
        <v>55</v>
      </c>
      <c r="G1075" t="s">
        <v>1844</v>
      </c>
      <c r="H1075" t="s">
        <v>35</v>
      </c>
      <c r="I1075" t="s">
        <v>36</v>
      </c>
      <c r="J1075">
        <v>26</v>
      </c>
      <c r="K1075">
        <v>23</v>
      </c>
      <c r="L1075">
        <f t="shared" si="48"/>
        <v>3</v>
      </c>
      <c r="M1075">
        <v>14</v>
      </c>
      <c r="N1075">
        <v>36135</v>
      </c>
      <c r="O1075" s="1">
        <f t="shared" si="49"/>
        <v>1389.8076923076924</v>
      </c>
      <c r="P1075" s="1">
        <f t="shared" si="50"/>
        <v>31965.576923076926</v>
      </c>
      <c r="Q1075" s="1">
        <f>Table1[[#This Row],[Earned Basic Salary]]*20%</f>
        <v>6393.1153846153857</v>
      </c>
      <c r="R1075" s="1">
        <f>Table1[[#This Row],[Earned Basic Salary]]*10%</f>
        <v>3196.5576923076928</v>
      </c>
      <c r="S1075" s="1">
        <f>Table1[[#This Row],[Earned Basic Salary]]*12%</f>
        <v>3835.8692307692309</v>
      </c>
      <c r="T1075" s="1">
        <f>200</f>
        <v>200</v>
      </c>
      <c r="U1075" s="1">
        <f>Table1[[#This Row],[PF]]+Table1[[#This Row],[Professional Tax]]</f>
        <v>4035.8692307692309</v>
      </c>
      <c r="V1075" s="1">
        <f>Table1[[#This Row],[Overtime Hours]]*200</f>
        <v>2800</v>
      </c>
      <c r="W1075" s="1">
        <f>Table1[[#This Row],[Earned Basic Salary]]+Table1[[#This Row],[HRA]]+Table1[[#This Row],[DA]]+Table1[[#This Row],[Overtime Pay]]</f>
        <v>44355.250000000007</v>
      </c>
      <c r="X1075" s="1">
        <f>Table1[[#This Row],[Gross Salary]]-Table1[[#This Row],[Total Deduction]]</f>
        <v>40319.380769230775</v>
      </c>
      <c r="Y1075" t="s">
        <v>37</v>
      </c>
      <c r="Z1075" t="s">
        <v>38</v>
      </c>
      <c r="AA1075" t="s">
        <v>4350</v>
      </c>
      <c r="AB1075" t="s">
        <v>4351</v>
      </c>
    </row>
    <row r="1076" spans="1:28" x14ac:dyDescent="0.3">
      <c r="A1076" t="s">
        <v>4352</v>
      </c>
      <c r="B1076" t="s">
        <v>68</v>
      </c>
      <c r="C1076">
        <v>46</v>
      </c>
      <c r="D1076" t="s">
        <v>44</v>
      </c>
      <c r="E1076" t="s">
        <v>82</v>
      </c>
      <c r="F1076" t="s">
        <v>69</v>
      </c>
      <c r="G1076" t="s">
        <v>4353</v>
      </c>
      <c r="H1076" t="s">
        <v>35</v>
      </c>
      <c r="I1076" t="s">
        <v>36</v>
      </c>
      <c r="J1076">
        <v>26</v>
      </c>
      <c r="K1076">
        <v>24</v>
      </c>
      <c r="L1076">
        <f t="shared" si="48"/>
        <v>2</v>
      </c>
      <c r="M1076">
        <v>0</v>
      </c>
      <c r="N1076">
        <v>54371</v>
      </c>
      <c r="O1076" s="1">
        <f t="shared" si="49"/>
        <v>2091.1923076923076</v>
      </c>
      <c r="P1076" s="1">
        <f t="shared" si="50"/>
        <v>50188.615384615383</v>
      </c>
      <c r="Q1076" s="1">
        <f>Table1[[#This Row],[Earned Basic Salary]]*20%</f>
        <v>10037.723076923077</v>
      </c>
      <c r="R1076" s="1">
        <f>Table1[[#This Row],[Earned Basic Salary]]*10%</f>
        <v>5018.8615384615387</v>
      </c>
      <c r="S1076" s="1">
        <f>Table1[[#This Row],[Earned Basic Salary]]*12%</f>
        <v>6022.6338461538453</v>
      </c>
      <c r="T1076" s="1">
        <f>200</f>
        <v>200</v>
      </c>
      <c r="U1076" s="1">
        <f>Table1[[#This Row],[PF]]+Table1[[#This Row],[Professional Tax]]</f>
        <v>6222.6338461538453</v>
      </c>
      <c r="V1076" s="1">
        <f>Table1[[#This Row],[Overtime Hours]]*200</f>
        <v>0</v>
      </c>
      <c r="W1076" s="1">
        <f>Table1[[#This Row],[Earned Basic Salary]]+Table1[[#This Row],[HRA]]+Table1[[#This Row],[DA]]+Table1[[#This Row],[Overtime Pay]]</f>
        <v>65245.2</v>
      </c>
      <c r="X1076" s="1">
        <f>Table1[[#This Row],[Gross Salary]]-Table1[[#This Row],[Total Deduction]]</f>
        <v>59022.56615384615</v>
      </c>
      <c r="Y1076" t="s">
        <v>37</v>
      </c>
      <c r="Z1076" t="s">
        <v>48</v>
      </c>
      <c r="AA1076" t="s">
        <v>4354</v>
      </c>
      <c r="AB1076" t="s">
        <v>4355</v>
      </c>
    </row>
    <row r="1077" spans="1:28" x14ac:dyDescent="0.3">
      <c r="A1077" t="s">
        <v>4356</v>
      </c>
      <c r="B1077" t="s">
        <v>2551</v>
      </c>
      <c r="C1077">
        <v>39</v>
      </c>
      <c r="D1077" t="s">
        <v>127</v>
      </c>
      <c r="E1077" t="s">
        <v>121</v>
      </c>
      <c r="F1077" t="s">
        <v>69</v>
      </c>
      <c r="G1077" t="s">
        <v>1448</v>
      </c>
      <c r="H1077" t="s">
        <v>35</v>
      </c>
      <c r="I1077" t="s">
        <v>36</v>
      </c>
      <c r="J1077">
        <v>26</v>
      </c>
      <c r="K1077">
        <v>25</v>
      </c>
      <c r="L1077">
        <f t="shared" si="48"/>
        <v>1</v>
      </c>
      <c r="M1077">
        <v>7</v>
      </c>
      <c r="N1077">
        <v>40842</v>
      </c>
      <c r="O1077" s="1">
        <f t="shared" si="49"/>
        <v>1570.8461538461538</v>
      </c>
      <c r="P1077" s="1">
        <f t="shared" si="50"/>
        <v>39271.153846153844</v>
      </c>
      <c r="Q1077" s="1">
        <f>Table1[[#This Row],[Earned Basic Salary]]*20%</f>
        <v>7854.2307692307695</v>
      </c>
      <c r="R1077" s="1">
        <f>Table1[[#This Row],[Earned Basic Salary]]*10%</f>
        <v>3927.1153846153848</v>
      </c>
      <c r="S1077" s="1">
        <f>Table1[[#This Row],[Earned Basic Salary]]*12%</f>
        <v>4712.538461538461</v>
      </c>
      <c r="T1077" s="1">
        <f>200</f>
        <v>200</v>
      </c>
      <c r="U1077" s="1">
        <f>Table1[[#This Row],[PF]]+Table1[[#This Row],[Professional Tax]]</f>
        <v>4912.538461538461</v>
      </c>
      <c r="V1077" s="1">
        <f>Table1[[#This Row],[Overtime Hours]]*200</f>
        <v>1400</v>
      </c>
      <c r="W1077" s="1">
        <f>Table1[[#This Row],[Earned Basic Salary]]+Table1[[#This Row],[HRA]]+Table1[[#This Row],[DA]]+Table1[[#This Row],[Overtime Pay]]</f>
        <v>52452.499999999993</v>
      </c>
      <c r="X1077" s="1">
        <f>Table1[[#This Row],[Gross Salary]]-Table1[[#This Row],[Total Deduction]]</f>
        <v>47539.961538461532</v>
      </c>
      <c r="Y1077" t="s">
        <v>37</v>
      </c>
      <c r="Z1077" t="s">
        <v>38</v>
      </c>
      <c r="AA1077" t="s">
        <v>4357</v>
      </c>
      <c r="AB1077" t="s">
        <v>4358</v>
      </c>
    </row>
    <row r="1078" spans="1:28" x14ac:dyDescent="0.3">
      <c r="A1078" t="s">
        <v>4359</v>
      </c>
      <c r="B1078" t="s">
        <v>212</v>
      </c>
      <c r="C1078">
        <v>35</v>
      </c>
      <c r="D1078" t="s">
        <v>44</v>
      </c>
      <c r="E1078" t="s">
        <v>32</v>
      </c>
      <c r="F1078" t="s">
        <v>33</v>
      </c>
      <c r="G1078" t="s">
        <v>4360</v>
      </c>
      <c r="H1078" t="s">
        <v>35</v>
      </c>
      <c r="I1078" t="s">
        <v>36</v>
      </c>
      <c r="J1078">
        <v>26</v>
      </c>
      <c r="K1078">
        <v>23</v>
      </c>
      <c r="L1078">
        <f t="shared" si="48"/>
        <v>3</v>
      </c>
      <c r="M1078">
        <v>13</v>
      </c>
      <c r="N1078">
        <v>61913</v>
      </c>
      <c r="O1078" s="1">
        <f t="shared" si="49"/>
        <v>2381.2692307692309</v>
      </c>
      <c r="P1078" s="1">
        <f t="shared" si="50"/>
        <v>54769.192307692312</v>
      </c>
      <c r="Q1078" s="1">
        <f>Table1[[#This Row],[Earned Basic Salary]]*20%</f>
        <v>10953.838461538464</v>
      </c>
      <c r="R1078" s="1">
        <f>Table1[[#This Row],[Earned Basic Salary]]*10%</f>
        <v>5476.9192307692319</v>
      </c>
      <c r="S1078" s="1">
        <f>Table1[[#This Row],[Earned Basic Salary]]*12%</f>
        <v>6572.3030769230772</v>
      </c>
      <c r="T1078" s="1">
        <f>200</f>
        <v>200</v>
      </c>
      <c r="U1078" s="1">
        <f>Table1[[#This Row],[PF]]+Table1[[#This Row],[Professional Tax]]</f>
        <v>6772.3030769230772</v>
      </c>
      <c r="V1078" s="1">
        <f>Table1[[#This Row],[Overtime Hours]]*200</f>
        <v>2600</v>
      </c>
      <c r="W1078" s="1">
        <f>Table1[[#This Row],[Earned Basic Salary]]+Table1[[#This Row],[HRA]]+Table1[[#This Row],[DA]]+Table1[[#This Row],[Overtime Pay]]</f>
        <v>73799.95</v>
      </c>
      <c r="X1078" s="1">
        <f>Table1[[#This Row],[Gross Salary]]-Table1[[#This Row],[Total Deduction]]</f>
        <v>67027.646923076914</v>
      </c>
      <c r="Y1078" t="s">
        <v>37</v>
      </c>
      <c r="Z1078" t="s">
        <v>48</v>
      </c>
      <c r="AA1078" t="s">
        <v>4361</v>
      </c>
      <c r="AB1078" t="s">
        <v>4362</v>
      </c>
    </row>
    <row r="1079" spans="1:28" x14ac:dyDescent="0.3">
      <c r="A1079" t="s">
        <v>4363</v>
      </c>
      <c r="B1079" t="s">
        <v>245</v>
      </c>
      <c r="C1079">
        <v>39</v>
      </c>
      <c r="D1079" t="s">
        <v>81</v>
      </c>
      <c r="E1079" t="s">
        <v>121</v>
      </c>
      <c r="F1079" t="s">
        <v>55</v>
      </c>
      <c r="G1079" t="s">
        <v>3045</v>
      </c>
      <c r="H1079" t="s">
        <v>35</v>
      </c>
      <c r="I1079" t="s">
        <v>36</v>
      </c>
      <c r="J1079">
        <v>26</v>
      </c>
      <c r="K1079">
        <v>24</v>
      </c>
      <c r="L1079">
        <f t="shared" si="48"/>
        <v>2</v>
      </c>
      <c r="M1079">
        <v>19</v>
      </c>
      <c r="N1079">
        <v>33233</v>
      </c>
      <c r="O1079" s="1">
        <f t="shared" si="49"/>
        <v>1278.1923076923076</v>
      </c>
      <c r="P1079" s="1">
        <f t="shared" si="50"/>
        <v>30676.615384615383</v>
      </c>
      <c r="Q1079" s="1">
        <f>Table1[[#This Row],[Earned Basic Salary]]*20%</f>
        <v>6135.3230769230768</v>
      </c>
      <c r="R1079" s="1">
        <f>Table1[[#This Row],[Earned Basic Salary]]*10%</f>
        <v>3067.6615384615384</v>
      </c>
      <c r="S1079" s="1">
        <f>Table1[[#This Row],[Earned Basic Salary]]*12%</f>
        <v>3681.1938461538457</v>
      </c>
      <c r="T1079" s="1">
        <f>200</f>
        <v>200</v>
      </c>
      <c r="U1079" s="1">
        <f>Table1[[#This Row],[PF]]+Table1[[#This Row],[Professional Tax]]</f>
        <v>3881.1938461538457</v>
      </c>
      <c r="V1079" s="1">
        <f>Table1[[#This Row],[Overtime Hours]]*200</f>
        <v>3800</v>
      </c>
      <c r="W1079" s="1">
        <f>Table1[[#This Row],[Earned Basic Salary]]+Table1[[#This Row],[HRA]]+Table1[[#This Row],[DA]]+Table1[[#This Row],[Overtime Pay]]</f>
        <v>43679.6</v>
      </c>
      <c r="X1079" s="1">
        <f>Table1[[#This Row],[Gross Salary]]-Table1[[#This Row],[Total Deduction]]</f>
        <v>39798.406153846154</v>
      </c>
      <c r="Y1079" t="s">
        <v>37</v>
      </c>
      <c r="Z1079" t="s">
        <v>48</v>
      </c>
      <c r="AA1079" t="s">
        <v>4364</v>
      </c>
      <c r="AB1079" t="s">
        <v>4365</v>
      </c>
    </row>
    <row r="1080" spans="1:28" x14ac:dyDescent="0.3">
      <c r="A1080" t="s">
        <v>4366</v>
      </c>
      <c r="B1080" t="s">
        <v>120</v>
      </c>
      <c r="C1080">
        <v>21</v>
      </c>
      <c r="D1080" t="s">
        <v>61</v>
      </c>
      <c r="E1080" t="s">
        <v>82</v>
      </c>
      <c r="F1080" t="s">
        <v>69</v>
      </c>
      <c r="G1080" t="s">
        <v>4367</v>
      </c>
      <c r="H1080" t="s">
        <v>35</v>
      </c>
      <c r="I1080" t="s">
        <v>36</v>
      </c>
      <c r="J1080">
        <v>26</v>
      </c>
      <c r="K1080">
        <v>23</v>
      </c>
      <c r="L1080">
        <f t="shared" si="48"/>
        <v>3</v>
      </c>
      <c r="M1080">
        <v>10</v>
      </c>
      <c r="N1080">
        <v>51729</v>
      </c>
      <c r="O1080" s="1">
        <f t="shared" si="49"/>
        <v>1989.5769230769231</v>
      </c>
      <c r="P1080" s="1">
        <f t="shared" si="50"/>
        <v>45760.269230769234</v>
      </c>
      <c r="Q1080" s="1">
        <f>Table1[[#This Row],[Earned Basic Salary]]*20%</f>
        <v>9152.0538461538472</v>
      </c>
      <c r="R1080" s="1">
        <f>Table1[[#This Row],[Earned Basic Salary]]*10%</f>
        <v>4576.0269230769236</v>
      </c>
      <c r="S1080" s="1">
        <f>Table1[[#This Row],[Earned Basic Salary]]*12%</f>
        <v>5491.2323076923076</v>
      </c>
      <c r="T1080" s="1">
        <f>200</f>
        <v>200</v>
      </c>
      <c r="U1080" s="1">
        <f>Table1[[#This Row],[PF]]+Table1[[#This Row],[Professional Tax]]</f>
        <v>5691.2323076923076</v>
      </c>
      <c r="V1080" s="1">
        <f>Table1[[#This Row],[Overtime Hours]]*200</f>
        <v>2000</v>
      </c>
      <c r="W1080" s="1">
        <f>Table1[[#This Row],[Earned Basic Salary]]+Table1[[#This Row],[HRA]]+Table1[[#This Row],[DA]]+Table1[[#This Row],[Overtime Pay]]</f>
        <v>61488.350000000006</v>
      </c>
      <c r="X1080" s="1">
        <f>Table1[[#This Row],[Gross Salary]]-Table1[[#This Row],[Total Deduction]]</f>
        <v>55797.1176923077</v>
      </c>
      <c r="Y1080" t="s">
        <v>37</v>
      </c>
      <c r="Z1080" t="s">
        <v>106</v>
      </c>
      <c r="AA1080" t="s">
        <v>4368</v>
      </c>
      <c r="AB1080" t="s">
        <v>4369</v>
      </c>
    </row>
    <row r="1081" spans="1:28" x14ac:dyDescent="0.3">
      <c r="A1081" t="s">
        <v>4370</v>
      </c>
      <c r="B1081" t="s">
        <v>2705</v>
      </c>
      <c r="C1081">
        <v>37</v>
      </c>
      <c r="D1081" t="s">
        <v>75</v>
      </c>
      <c r="E1081" t="s">
        <v>45</v>
      </c>
      <c r="F1081" t="s">
        <v>89</v>
      </c>
      <c r="G1081" t="s">
        <v>4371</v>
      </c>
      <c r="H1081" t="s">
        <v>35</v>
      </c>
      <c r="I1081" t="s">
        <v>36</v>
      </c>
      <c r="J1081">
        <v>26</v>
      </c>
      <c r="K1081">
        <v>23</v>
      </c>
      <c r="L1081">
        <f t="shared" si="48"/>
        <v>3</v>
      </c>
      <c r="M1081">
        <v>14</v>
      </c>
      <c r="N1081">
        <v>64199</v>
      </c>
      <c r="O1081" s="1">
        <f t="shared" si="49"/>
        <v>2469.1923076923076</v>
      </c>
      <c r="P1081" s="1">
        <f t="shared" si="50"/>
        <v>56791.423076923078</v>
      </c>
      <c r="Q1081" s="1">
        <f>Table1[[#This Row],[Earned Basic Salary]]*20%</f>
        <v>11358.284615384617</v>
      </c>
      <c r="R1081" s="1">
        <f>Table1[[#This Row],[Earned Basic Salary]]*10%</f>
        <v>5679.1423076923083</v>
      </c>
      <c r="S1081" s="1">
        <f>Table1[[#This Row],[Earned Basic Salary]]*12%</f>
        <v>6814.9707692307693</v>
      </c>
      <c r="T1081" s="1">
        <f>200</f>
        <v>200</v>
      </c>
      <c r="U1081" s="1">
        <f>Table1[[#This Row],[PF]]+Table1[[#This Row],[Professional Tax]]</f>
        <v>7014.9707692307693</v>
      </c>
      <c r="V1081" s="1">
        <f>Table1[[#This Row],[Overtime Hours]]*200</f>
        <v>2800</v>
      </c>
      <c r="W1081" s="1">
        <f>Table1[[#This Row],[Earned Basic Salary]]+Table1[[#This Row],[HRA]]+Table1[[#This Row],[DA]]+Table1[[#This Row],[Overtime Pay]]</f>
        <v>76628.850000000006</v>
      </c>
      <c r="X1081" s="1">
        <f>Table1[[#This Row],[Gross Salary]]-Table1[[#This Row],[Total Deduction]]</f>
        <v>69613.879230769235</v>
      </c>
      <c r="Y1081" t="s">
        <v>37</v>
      </c>
      <c r="Z1081" t="s">
        <v>38</v>
      </c>
      <c r="AA1081" t="s">
        <v>4372</v>
      </c>
      <c r="AB1081" t="s">
        <v>4373</v>
      </c>
    </row>
    <row r="1082" spans="1:28" x14ac:dyDescent="0.3">
      <c r="A1082" t="s">
        <v>4374</v>
      </c>
      <c r="B1082" t="s">
        <v>1040</v>
      </c>
      <c r="C1082">
        <v>25</v>
      </c>
      <c r="D1082" t="s">
        <v>127</v>
      </c>
      <c r="E1082" t="s">
        <v>32</v>
      </c>
      <c r="F1082" t="s">
        <v>63</v>
      </c>
      <c r="G1082" t="s">
        <v>4375</v>
      </c>
      <c r="H1082" t="s">
        <v>35</v>
      </c>
      <c r="I1082" t="s">
        <v>36</v>
      </c>
      <c r="J1082">
        <v>26</v>
      </c>
      <c r="K1082">
        <v>26</v>
      </c>
      <c r="L1082">
        <f t="shared" si="48"/>
        <v>0</v>
      </c>
      <c r="M1082">
        <v>3</v>
      </c>
      <c r="N1082">
        <v>52351</v>
      </c>
      <c r="O1082" s="1">
        <f t="shared" si="49"/>
        <v>2013.5</v>
      </c>
      <c r="P1082" s="1">
        <f t="shared" si="50"/>
        <v>52351</v>
      </c>
      <c r="Q1082" s="1">
        <f>Table1[[#This Row],[Earned Basic Salary]]*20%</f>
        <v>10470.200000000001</v>
      </c>
      <c r="R1082" s="1">
        <f>Table1[[#This Row],[Earned Basic Salary]]*10%</f>
        <v>5235.1000000000004</v>
      </c>
      <c r="S1082" s="1">
        <f>Table1[[#This Row],[Earned Basic Salary]]*12%</f>
        <v>6282.12</v>
      </c>
      <c r="T1082" s="1">
        <f>200</f>
        <v>200</v>
      </c>
      <c r="U1082" s="1">
        <f>Table1[[#This Row],[PF]]+Table1[[#This Row],[Professional Tax]]</f>
        <v>6482.12</v>
      </c>
      <c r="V1082" s="1">
        <f>Table1[[#This Row],[Overtime Hours]]*200</f>
        <v>600</v>
      </c>
      <c r="W1082" s="1">
        <f>Table1[[#This Row],[Earned Basic Salary]]+Table1[[#This Row],[HRA]]+Table1[[#This Row],[DA]]+Table1[[#This Row],[Overtime Pay]]</f>
        <v>68656.3</v>
      </c>
      <c r="X1082" s="1">
        <f>Table1[[#This Row],[Gross Salary]]-Table1[[#This Row],[Total Deduction]]</f>
        <v>62174.18</v>
      </c>
      <c r="Y1082" t="s">
        <v>37</v>
      </c>
      <c r="Z1082" t="s">
        <v>38</v>
      </c>
      <c r="AA1082" t="s">
        <v>4376</v>
      </c>
      <c r="AB1082" t="s">
        <v>4377</v>
      </c>
    </row>
    <row r="1083" spans="1:28" x14ac:dyDescent="0.3">
      <c r="A1083" t="s">
        <v>4378</v>
      </c>
      <c r="B1083" t="s">
        <v>382</v>
      </c>
      <c r="C1083">
        <v>39</v>
      </c>
      <c r="D1083" t="s">
        <v>44</v>
      </c>
      <c r="E1083" t="s">
        <v>82</v>
      </c>
      <c r="F1083" t="s">
        <v>69</v>
      </c>
      <c r="G1083" t="s">
        <v>4379</v>
      </c>
      <c r="H1083" t="s">
        <v>35</v>
      </c>
      <c r="I1083" t="s">
        <v>36</v>
      </c>
      <c r="J1083">
        <v>26</v>
      </c>
      <c r="K1083">
        <v>25</v>
      </c>
      <c r="L1083">
        <f t="shared" si="48"/>
        <v>1</v>
      </c>
      <c r="M1083">
        <v>3</v>
      </c>
      <c r="N1083">
        <v>30659</v>
      </c>
      <c r="O1083" s="1">
        <f t="shared" si="49"/>
        <v>1179.1923076923076</v>
      </c>
      <c r="P1083" s="1">
        <f t="shared" si="50"/>
        <v>29479.807692307691</v>
      </c>
      <c r="Q1083" s="1">
        <f>Table1[[#This Row],[Earned Basic Salary]]*20%</f>
        <v>5895.961538461539</v>
      </c>
      <c r="R1083" s="1">
        <f>Table1[[#This Row],[Earned Basic Salary]]*10%</f>
        <v>2947.9807692307695</v>
      </c>
      <c r="S1083" s="1">
        <f>Table1[[#This Row],[Earned Basic Salary]]*12%</f>
        <v>3537.5769230769229</v>
      </c>
      <c r="T1083" s="1">
        <f>200</f>
        <v>200</v>
      </c>
      <c r="U1083" s="1">
        <f>Table1[[#This Row],[PF]]+Table1[[#This Row],[Professional Tax]]</f>
        <v>3737.5769230769229</v>
      </c>
      <c r="V1083" s="1">
        <f>Table1[[#This Row],[Overtime Hours]]*200</f>
        <v>600</v>
      </c>
      <c r="W1083" s="1">
        <f>Table1[[#This Row],[Earned Basic Salary]]+Table1[[#This Row],[HRA]]+Table1[[#This Row],[DA]]+Table1[[#This Row],[Overtime Pay]]</f>
        <v>38923.75</v>
      </c>
      <c r="X1083" s="1">
        <f>Table1[[#This Row],[Gross Salary]]-Table1[[#This Row],[Total Deduction]]</f>
        <v>35186.173076923078</v>
      </c>
      <c r="Y1083" t="s">
        <v>37</v>
      </c>
      <c r="Z1083" t="s">
        <v>48</v>
      </c>
      <c r="AA1083" t="s">
        <v>4380</v>
      </c>
      <c r="AB1083" t="s">
        <v>4381</v>
      </c>
    </row>
    <row r="1084" spans="1:28" x14ac:dyDescent="0.3">
      <c r="A1084" t="s">
        <v>4382</v>
      </c>
      <c r="B1084" t="s">
        <v>835</v>
      </c>
      <c r="C1084">
        <v>25</v>
      </c>
      <c r="D1084" t="s">
        <v>75</v>
      </c>
      <c r="E1084" t="s">
        <v>54</v>
      </c>
      <c r="F1084" t="s">
        <v>63</v>
      </c>
      <c r="G1084" t="s">
        <v>4383</v>
      </c>
      <c r="H1084" t="s">
        <v>35</v>
      </c>
      <c r="I1084" t="s">
        <v>36</v>
      </c>
      <c r="J1084">
        <v>26</v>
      </c>
      <c r="K1084">
        <v>23</v>
      </c>
      <c r="L1084">
        <f t="shared" si="48"/>
        <v>3</v>
      </c>
      <c r="M1084">
        <v>17</v>
      </c>
      <c r="N1084">
        <v>66789</v>
      </c>
      <c r="O1084" s="1">
        <f t="shared" si="49"/>
        <v>2568.8076923076924</v>
      </c>
      <c r="P1084" s="1">
        <f t="shared" si="50"/>
        <v>59082.576923076922</v>
      </c>
      <c r="Q1084" s="1">
        <f>Table1[[#This Row],[Earned Basic Salary]]*20%</f>
        <v>11816.515384615384</v>
      </c>
      <c r="R1084" s="1">
        <f>Table1[[#This Row],[Earned Basic Salary]]*10%</f>
        <v>5908.2576923076922</v>
      </c>
      <c r="S1084" s="1">
        <f>Table1[[#This Row],[Earned Basic Salary]]*12%</f>
        <v>7089.9092307692308</v>
      </c>
      <c r="T1084" s="1">
        <f>200</f>
        <v>200</v>
      </c>
      <c r="U1084" s="1">
        <f>Table1[[#This Row],[PF]]+Table1[[#This Row],[Professional Tax]]</f>
        <v>7289.9092307692308</v>
      </c>
      <c r="V1084" s="1">
        <f>Table1[[#This Row],[Overtime Hours]]*200</f>
        <v>3400</v>
      </c>
      <c r="W1084" s="1">
        <f>Table1[[#This Row],[Earned Basic Salary]]+Table1[[#This Row],[HRA]]+Table1[[#This Row],[DA]]+Table1[[#This Row],[Overtime Pay]]</f>
        <v>80207.350000000006</v>
      </c>
      <c r="X1084" s="1">
        <f>Table1[[#This Row],[Gross Salary]]-Table1[[#This Row],[Total Deduction]]</f>
        <v>72917.440769230772</v>
      </c>
      <c r="Y1084" t="s">
        <v>37</v>
      </c>
      <c r="Z1084" t="s">
        <v>38</v>
      </c>
      <c r="AA1084" t="s">
        <v>4384</v>
      </c>
      <c r="AB1084" t="s">
        <v>4385</v>
      </c>
    </row>
    <row r="1085" spans="1:28" x14ac:dyDescent="0.3">
      <c r="A1085" t="s">
        <v>4386</v>
      </c>
      <c r="B1085" t="s">
        <v>401</v>
      </c>
      <c r="C1085">
        <v>23</v>
      </c>
      <c r="D1085" t="s">
        <v>44</v>
      </c>
      <c r="E1085" t="s">
        <v>82</v>
      </c>
      <c r="F1085" t="s">
        <v>55</v>
      </c>
      <c r="G1085" t="s">
        <v>4387</v>
      </c>
      <c r="H1085" t="s">
        <v>35</v>
      </c>
      <c r="I1085" t="s">
        <v>36</v>
      </c>
      <c r="J1085">
        <v>26</v>
      </c>
      <c r="K1085">
        <v>23</v>
      </c>
      <c r="L1085">
        <f t="shared" si="48"/>
        <v>3</v>
      </c>
      <c r="M1085">
        <v>10</v>
      </c>
      <c r="N1085">
        <v>54735</v>
      </c>
      <c r="O1085" s="1">
        <f t="shared" si="49"/>
        <v>2105.1923076923076</v>
      </c>
      <c r="P1085" s="1">
        <f t="shared" si="50"/>
        <v>48419.423076923078</v>
      </c>
      <c r="Q1085" s="1">
        <f>Table1[[#This Row],[Earned Basic Salary]]*20%</f>
        <v>9683.8846153846152</v>
      </c>
      <c r="R1085" s="1">
        <f>Table1[[#This Row],[Earned Basic Salary]]*10%</f>
        <v>4841.9423076923076</v>
      </c>
      <c r="S1085" s="1">
        <f>Table1[[#This Row],[Earned Basic Salary]]*12%</f>
        <v>5810.330769230769</v>
      </c>
      <c r="T1085" s="1">
        <f>200</f>
        <v>200</v>
      </c>
      <c r="U1085" s="1">
        <f>Table1[[#This Row],[PF]]+Table1[[#This Row],[Professional Tax]]</f>
        <v>6010.330769230769</v>
      </c>
      <c r="V1085" s="1">
        <f>Table1[[#This Row],[Overtime Hours]]*200</f>
        <v>2000</v>
      </c>
      <c r="W1085" s="1">
        <f>Table1[[#This Row],[Earned Basic Salary]]+Table1[[#This Row],[HRA]]+Table1[[#This Row],[DA]]+Table1[[#This Row],[Overtime Pay]]</f>
        <v>64945.25</v>
      </c>
      <c r="X1085" s="1">
        <f>Table1[[#This Row],[Gross Salary]]-Table1[[#This Row],[Total Deduction]]</f>
        <v>58934.919230769228</v>
      </c>
      <c r="Y1085" t="s">
        <v>37</v>
      </c>
      <c r="Z1085" t="s">
        <v>95</v>
      </c>
      <c r="AA1085" t="s">
        <v>4388</v>
      </c>
      <c r="AB1085" t="s">
        <v>4389</v>
      </c>
    </row>
    <row r="1086" spans="1:28" x14ac:dyDescent="0.3">
      <c r="A1086" t="s">
        <v>4390</v>
      </c>
      <c r="B1086" t="s">
        <v>275</v>
      </c>
      <c r="C1086">
        <v>54</v>
      </c>
      <c r="D1086" t="s">
        <v>61</v>
      </c>
      <c r="E1086" t="s">
        <v>45</v>
      </c>
      <c r="F1086" t="s">
        <v>83</v>
      </c>
      <c r="G1086" t="s">
        <v>4391</v>
      </c>
      <c r="H1086" t="s">
        <v>35</v>
      </c>
      <c r="I1086" t="s">
        <v>36</v>
      </c>
      <c r="J1086">
        <v>26</v>
      </c>
      <c r="K1086">
        <v>22</v>
      </c>
      <c r="L1086">
        <f t="shared" si="48"/>
        <v>4</v>
      </c>
      <c r="M1086">
        <v>19</v>
      </c>
      <c r="N1086">
        <v>48465</v>
      </c>
      <c r="O1086" s="1">
        <f t="shared" si="49"/>
        <v>1864.0384615384614</v>
      </c>
      <c r="P1086" s="1">
        <f t="shared" si="50"/>
        <v>41008.846153846149</v>
      </c>
      <c r="Q1086" s="1">
        <f>Table1[[#This Row],[Earned Basic Salary]]*20%</f>
        <v>8201.7692307692305</v>
      </c>
      <c r="R1086" s="1">
        <f>Table1[[#This Row],[Earned Basic Salary]]*10%</f>
        <v>4100.8846153846152</v>
      </c>
      <c r="S1086" s="1">
        <f>Table1[[#This Row],[Earned Basic Salary]]*12%</f>
        <v>4921.0615384615376</v>
      </c>
      <c r="T1086" s="1">
        <f>200</f>
        <v>200</v>
      </c>
      <c r="U1086" s="1">
        <f>Table1[[#This Row],[PF]]+Table1[[#This Row],[Professional Tax]]</f>
        <v>5121.0615384615376</v>
      </c>
      <c r="V1086" s="1">
        <f>Table1[[#This Row],[Overtime Hours]]*200</f>
        <v>3800</v>
      </c>
      <c r="W1086" s="1">
        <f>Table1[[#This Row],[Earned Basic Salary]]+Table1[[#This Row],[HRA]]+Table1[[#This Row],[DA]]+Table1[[#This Row],[Overtime Pay]]</f>
        <v>57111.499999999993</v>
      </c>
      <c r="X1086" s="1">
        <f>Table1[[#This Row],[Gross Salary]]-Table1[[#This Row],[Total Deduction]]</f>
        <v>51990.438461538455</v>
      </c>
      <c r="Y1086" t="s">
        <v>37</v>
      </c>
      <c r="Z1086" t="s">
        <v>48</v>
      </c>
      <c r="AA1086" t="s">
        <v>4392</v>
      </c>
      <c r="AB1086" t="s">
        <v>4393</v>
      </c>
    </row>
    <row r="1087" spans="1:28" x14ac:dyDescent="0.3">
      <c r="A1087" t="s">
        <v>4394</v>
      </c>
      <c r="B1087" t="s">
        <v>1889</v>
      </c>
      <c r="C1087">
        <v>41</v>
      </c>
      <c r="D1087" t="s">
        <v>61</v>
      </c>
      <c r="E1087" t="s">
        <v>121</v>
      </c>
      <c r="F1087" t="s">
        <v>89</v>
      </c>
      <c r="G1087" t="s">
        <v>4395</v>
      </c>
      <c r="H1087" t="s">
        <v>35</v>
      </c>
      <c r="I1087" t="s">
        <v>36</v>
      </c>
      <c r="J1087">
        <v>26</v>
      </c>
      <c r="K1087">
        <v>24</v>
      </c>
      <c r="L1087">
        <f t="shared" si="48"/>
        <v>2</v>
      </c>
      <c r="M1087">
        <v>19</v>
      </c>
      <c r="N1087">
        <v>27249</v>
      </c>
      <c r="O1087" s="1">
        <f t="shared" si="49"/>
        <v>1048.0384615384614</v>
      </c>
      <c r="P1087" s="1">
        <f t="shared" si="50"/>
        <v>25152.923076923074</v>
      </c>
      <c r="Q1087" s="1">
        <f>Table1[[#This Row],[Earned Basic Salary]]*20%</f>
        <v>5030.5846153846151</v>
      </c>
      <c r="R1087" s="1">
        <f>Table1[[#This Row],[Earned Basic Salary]]*10%</f>
        <v>2515.2923076923075</v>
      </c>
      <c r="S1087" s="1">
        <f>Table1[[#This Row],[Earned Basic Salary]]*12%</f>
        <v>3018.3507692307689</v>
      </c>
      <c r="T1087" s="1">
        <f>200</f>
        <v>200</v>
      </c>
      <c r="U1087" s="1">
        <f>Table1[[#This Row],[PF]]+Table1[[#This Row],[Professional Tax]]</f>
        <v>3218.3507692307689</v>
      </c>
      <c r="V1087" s="1">
        <f>Table1[[#This Row],[Overtime Hours]]*200</f>
        <v>3800</v>
      </c>
      <c r="W1087" s="1">
        <f>Table1[[#This Row],[Earned Basic Salary]]+Table1[[#This Row],[HRA]]+Table1[[#This Row],[DA]]+Table1[[#This Row],[Overtime Pay]]</f>
        <v>36498.799999999996</v>
      </c>
      <c r="X1087" s="1">
        <f>Table1[[#This Row],[Gross Salary]]-Table1[[#This Row],[Total Deduction]]</f>
        <v>33280.449230769227</v>
      </c>
      <c r="Y1087" t="s">
        <v>37</v>
      </c>
      <c r="Z1087" t="s">
        <v>38</v>
      </c>
      <c r="AA1087" t="s">
        <v>4396</v>
      </c>
      <c r="AB1087" t="s">
        <v>4397</v>
      </c>
    </row>
    <row r="1088" spans="1:28" x14ac:dyDescent="0.3">
      <c r="A1088" t="s">
        <v>4398</v>
      </c>
      <c r="B1088" t="s">
        <v>250</v>
      </c>
      <c r="C1088">
        <v>25</v>
      </c>
      <c r="D1088" t="s">
        <v>53</v>
      </c>
      <c r="E1088" t="s">
        <v>121</v>
      </c>
      <c r="F1088" t="s">
        <v>69</v>
      </c>
      <c r="G1088" t="s">
        <v>4399</v>
      </c>
      <c r="H1088" t="s">
        <v>35</v>
      </c>
      <c r="I1088" t="s">
        <v>36</v>
      </c>
      <c r="J1088">
        <v>26</v>
      </c>
      <c r="K1088">
        <v>25</v>
      </c>
      <c r="L1088">
        <f t="shared" si="48"/>
        <v>1</v>
      </c>
      <c r="M1088">
        <v>0</v>
      </c>
      <c r="N1088">
        <v>29543</v>
      </c>
      <c r="O1088" s="1">
        <f t="shared" si="49"/>
        <v>1136.2692307692307</v>
      </c>
      <c r="P1088" s="1">
        <f t="shared" si="50"/>
        <v>28406.73076923077</v>
      </c>
      <c r="Q1088" s="1">
        <f>Table1[[#This Row],[Earned Basic Salary]]*20%</f>
        <v>5681.3461538461543</v>
      </c>
      <c r="R1088" s="1">
        <f>Table1[[#This Row],[Earned Basic Salary]]*10%</f>
        <v>2840.6730769230771</v>
      </c>
      <c r="S1088" s="1">
        <f>Table1[[#This Row],[Earned Basic Salary]]*12%</f>
        <v>3408.8076923076924</v>
      </c>
      <c r="T1088" s="1">
        <f>200</f>
        <v>200</v>
      </c>
      <c r="U1088" s="1">
        <f>Table1[[#This Row],[PF]]+Table1[[#This Row],[Professional Tax]]</f>
        <v>3608.8076923076924</v>
      </c>
      <c r="V1088" s="1">
        <f>Table1[[#This Row],[Overtime Hours]]*200</f>
        <v>0</v>
      </c>
      <c r="W1088" s="1">
        <f>Table1[[#This Row],[Earned Basic Salary]]+Table1[[#This Row],[HRA]]+Table1[[#This Row],[DA]]+Table1[[#This Row],[Overtime Pay]]</f>
        <v>36928.75</v>
      </c>
      <c r="X1088" s="1">
        <f>Table1[[#This Row],[Gross Salary]]-Table1[[#This Row],[Total Deduction]]</f>
        <v>33319.942307692305</v>
      </c>
      <c r="Y1088" t="s">
        <v>37</v>
      </c>
      <c r="Z1088" t="s">
        <v>106</v>
      </c>
      <c r="AA1088" t="s">
        <v>4400</v>
      </c>
      <c r="AB1088" t="s">
        <v>4401</v>
      </c>
    </row>
    <row r="1089" spans="1:28" x14ac:dyDescent="0.3">
      <c r="A1089" t="s">
        <v>4402</v>
      </c>
      <c r="B1089" t="s">
        <v>3028</v>
      </c>
      <c r="C1089">
        <v>52</v>
      </c>
      <c r="D1089" t="s">
        <v>53</v>
      </c>
      <c r="E1089" t="s">
        <v>62</v>
      </c>
      <c r="F1089" t="s">
        <v>89</v>
      </c>
      <c r="G1089" t="s">
        <v>4403</v>
      </c>
      <c r="H1089" t="s">
        <v>35</v>
      </c>
      <c r="I1089" t="s">
        <v>36</v>
      </c>
      <c r="J1089">
        <v>26</v>
      </c>
      <c r="K1089">
        <v>23</v>
      </c>
      <c r="L1089">
        <f t="shared" si="48"/>
        <v>3</v>
      </c>
      <c r="M1089">
        <v>2</v>
      </c>
      <c r="N1089">
        <v>28043</v>
      </c>
      <c r="O1089" s="1">
        <f t="shared" si="49"/>
        <v>1078.5769230769231</v>
      </c>
      <c r="P1089" s="1">
        <f t="shared" si="50"/>
        <v>24807.26923076923</v>
      </c>
      <c r="Q1089" s="1">
        <f>Table1[[#This Row],[Earned Basic Salary]]*20%</f>
        <v>4961.4538461538468</v>
      </c>
      <c r="R1089" s="1">
        <f>Table1[[#This Row],[Earned Basic Salary]]*10%</f>
        <v>2480.7269230769234</v>
      </c>
      <c r="S1089" s="1">
        <f>Table1[[#This Row],[Earned Basic Salary]]*12%</f>
        <v>2976.8723076923075</v>
      </c>
      <c r="T1089" s="1">
        <f>200</f>
        <v>200</v>
      </c>
      <c r="U1089" s="1">
        <f>Table1[[#This Row],[PF]]+Table1[[#This Row],[Professional Tax]]</f>
        <v>3176.8723076923075</v>
      </c>
      <c r="V1089" s="1">
        <f>Table1[[#This Row],[Overtime Hours]]*200</f>
        <v>400</v>
      </c>
      <c r="W1089" s="1">
        <f>Table1[[#This Row],[Earned Basic Salary]]+Table1[[#This Row],[HRA]]+Table1[[#This Row],[DA]]+Table1[[#This Row],[Overtime Pay]]</f>
        <v>32649.45</v>
      </c>
      <c r="X1089" s="1">
        <f>Table1[[#This Row],[Gross Salary]]-Table1[[#This Row],[Total Deduction]]</f>
        <v>29472.577692307692</v>
      </c>
      <c r="Y1089" t="s">
        <v>37</v>
      </c>
      <c r="Z1089" t="s">
        <v>38</v>
      </c>
      <c r="AA1089" t="s">
        <v>4404</v>
      </c>
      <c r="AB1089" t="s">
        <v>4405</v>
      </c>
    </row>
    <row r="1090" spans="1:28" x14ac:dyDescent="0.3">
      <c r="A1090" t="s">
        <v>4406</v>
      </c>
      <c r="B1090" t="s">
        <v>1452</v>
      </c>
      <c r="C1090">
        <v>28</v>
      </c>
      <c r="D1090" t="s">
        <v>31</v>
      </c>
      <c r="E1090" t="s">
        <v>32</v>
      </c>
      <c r="F1090" t="s">
        <v>46</v>
      </c>
      <c r="G1090" t="s">
        <v>4407</v>
      </c>
      <c r="H1090" t="s">
        <v>35</v>
      </c>
      <c r="I1090" t="s">
        <v>36</v>
      </c>
      <c r="J1090">
        <v>26</v>
      </c>
      <c r="K1090">
        <v>25</v>
      </c>
      <c r="L1090">
        <f t="shared" si="48"/>
        <v>1</v>
      </c>
      <c r="M1090">
        <v>2</v>
      </c>
      <c r="N1090">
        <v>65849</v>
      </c>
      <c r="O1090" s="1">
        <f t="shared" si="49"/>
        <v>2532.6538461538462</v>
      </c>
      <c r="P1090" s="1">
        <f t="shared" si="50"/>
        <v>63316.346153846156</v>
      </c>
      <c r="Q1090" s="1">
        <f>Table1[[#This Row],[Earned Basic Salary]]*20%</f>
        <v>12663.269230769232</v>
      </c>
      <c r="R1090" s="1">
        <f>Table1[[#This Row],[Earned Basic Salary]]*10%</f>
        <v>6331.6346153846162</v>
      </c>
      <c r="S1090" s="1">
        <f>Table1[[#This Row],[Earned Basic Salary]]*12%</f>
        <v>7597.9615384615381</v>
      </c>
      <c r="T1090" s="1">
        <f>200</f>
        <v>200</v>
      </c>
      <c r="U1090" s="1">
        <f>Table1[[#This Row],[PF]]+Table1[[#This Row],[Professional Tax]]</f>
        <v>7797.9615384615381</v>
      </c>
      <c r="V1090" s="1">
        <f>Table1[[#This Row],[Overtime Hours]]*200</f>
        <v>400</v>
      </c>
      <c r="W1090" s="1">
        <f>Table1[[#This Row],[Earned Basic Salary]]+Table1[[#This Row],[HRA]]+Table1[[#This Row],[DA]]+Table1[[#This Row],[Overtime Pay]]</f>
        <v>82711.25</v>
      </c>
      <c r="X1090" s="1">
        <f>Table1[[#This Row],[Gross Salary]]-Table1[[#This Row],[Total Deduction]]</f>
        <v>74913.288461538468</v>
      </c>
      <c r="Y1090" t="s">
        <v>37</v>
      </c>
      <c r="Z1090" t="s">
        <v>48</v>
      </c>
      <c r="AA1090" t="s">
        <v>4408</v>
      </c>
      <c r="AB1090" t="s">
        <v>4409</v>
      </c>
    </row>
    <row r="1091" spans="1:28" x14ac:dyDescent="0.3">
      <c r="A1091" t="s">
        <v>4410</v>
      </c>
      <c r="B1091" t="s">
        <v>290</v>
      </c>
      <c r="C1091">
        <v>40</v>
      </c>
      <c r="D1091" t="s">
        <v>44</v>
      </c>
      <c r="E1091" t="s">
        <v>54</v>
      </c>
      <c r="F1091" t="s">
        <v>89</v>
      </c>
      <c r="G1091" t="s">
        <v>4411</v>
      </c>
      <c r="H1091" t="s">
        <v>35</v>
      </c>
      <c r="I1091" t="s">
        <v>36</v>
      </c>
      <c r="J1091">
        <v>26</v>
      </c>
      <c r="K1091">
        <v>25</v>
      </c>
      <c r="L1091">
        <f t="shared" ref="L1091:L1154" si="51">J1091-K1091</f>
        <v>1</v>
      </c>
      <c r="M1091">
        <v>20</v>
      </c>
      <c r="N1091">
        <v>18448</v>
      </c>
      <c r="O1091" s="1">
        <f t="shared" ref="O1091:O1154" si="52">N1091/J1091</f>
        <v>709.53846153846155</v>
      </c>
      <c r="P1091" s="1">
        <f t="shared" ref="P1091:P1154" si="53">O1091*K1091</f>
        <v>17738.461538461539</v>
      </c>
      <c r="Q1091" s="1">
        <f>Table1[[#This Row],[Earned Basic Salary]]*20%</f>
        <v>3547.6923076923081</v>
      </c>
      <c r="R1091" s="1">
        <f>Table1[[#This Row],[Earned Basic Salary]]*10%</f>
        <v>1773.846153846154</v>
      </c>
      <c r="S1091" s="1">
        <f>Table1[[#This Row],[Earned Basic Salary]]*12%</f>
        <v>2128.6153846153848</v>
      </c>
      <c r="T1091" s="1">
        <f>200</f>
        <v>200</v>
      </c>
      <c r="U1091" s="1">
        <f>Table1[[#This Row],[PF]]+Table1[[#This Row],[Professional Tax]]</f>
        <v>2328.6153846153848</v>
      </c>
      <c r="V1091" s="1">
        <f>Table1[[#This Row],[Overtime Hours]]*200</f>
        <v>4000</v>
      </c>
      <c r="W1091" s="1">
        <f>Table1[[#This Row],[Earned Basic Salary]]+Table1[[#This Row],[HRA]]+Table1[[#This Row],[DA]]+Table1[[#This Row],[Overtime Pay]]</f>
        <v>27060</v>
      </c>
      <c r="X1091" s="1">
        <f>Table1[[#This Row],[Gross Salary]]-Table1[[#This Row],[Total Deduction]]</f>
        <v>24731.384615384617</v>
      </c>
      <c r="Y1091" t="s">
        <v>37</v>
      </c>
      <c r="Z1091" t="s">
        <v>48</v>
      </c>
      <c r="AA1091" t="s">
        <v>4412</v>
      </c>
      <c r="AB1091" t="s">
        <v>4413</v>
      </c>
    </row>
    <row r="1092" spans="1:28" x14ac:dyDescent="0.3">
      <c r="A1092" t="s">
        <v>4414</v>
      </c>
      <c r="B1092" t="s">
        <v>265</v>
      </c>
      <c r="C1092">
        <v>54</v>
      </c>
      <c r="D1092" t="s">
        <v>127</v>
      </c>
      <c r="E1092" t="s">
        <v>62</v>
      </c>
      <c r="F1092" t="s">
        <v>46</v>
      </c>
      <c r="G1092" t="s">
        <v>3692</v>
      </c>
      <c r="H1092" t="s">
        <v>35</v>
      </c>
      <c r="I1092" t="s">
        <v>36</v>
      </c>
      <c r="J1092">
        <v>26</v>
      </c>
      <c r="K1092">
        <v>23</v>
      </c>
      <c r="L1092">
        <f t="shared" si="51"/>
        <v>3</v>
      </c>
      <c r="M1092">
        <v>0</v>
      </c>
      <c r="N1092">
        <v>32097</v>
      </c>
      <c r="O1092" s="1">
        <f t="shared" si="52"/>
        <v>1234.5</v>
      </c>
      <c r="P1092" s="1">
        <f t="shared" si="53"/>
        <v>28393.5</v>
      </c>
      <c r="Q1092" s="1">
        <f>Table1[[#This Row],[Earned Basic Salary]]*20%</f>
        <v>5678.7000000000007</v>
      </c>
      <c r="R1092" s="1">
        <f>Table1[[#This Row],[Earned Basic Salary]]*10%</f>
        <v>2839.3500000000004</v>
      </c>
      <c r="S1092" s="1">
        <f>Table1[[#This Row],[Earned Basic Salary]]*12%</f>
        <v>3407.22</v>
      </c>
      <c r="T1092" s="1">
        <f>200</f>
        <v>200</v>
      </c>
      <c r="U1092" s="1">
        <f>Table1[[#This Row],[PF]]+Table1[[#This Row],[Professional Tax]]</f>
        <v>3607.22</v>
      </c>
      <c r="V1092" s="1">
        <f>Table1[[#This Row],[Overtime Hours]]*200</f>
        <v>0</v>
      </c>
      <c r="W1092" s="1">
        <f>Table1[[#This Row],[Earned Basic Salary]]+Table1[[#This Row],[HRA]]+Table1[[#This Row],[DA]]+Table1[[#This Row],[Overtime Pay]]</f>
        <v>36911.549999999996</v>
      </c>
      <c r="X1092" s="1">
        <f>Table1[[#This Row],[Gross Salary]]-Table1[[#This Row],[Total Deduction]]</f>
        <v>33304.329999999994</v>
      </c>
      <c r="Y1092" t="s">
        <v>37</v>
      </c>
      <c r="Z1092" t="s">
        <v>95</v>
      </c>
      <c r="AA1092" t="s">
        <v>4415</v>
      </c>
      <c r="AB1092" t="s">
        <v>4416</v>
      </c>
    </row>
    <row r="1093" spans="1:28" x14ac:dyDescent="0.3">
      <c r="A1093" t="s">
        <v>4417</v>
      </c>
      <c r="B1093" t="s">
        <v>495</v>
      </c>
      <c r="C1093">
        <v>36</v>
      </c>
      <c r="D1093" t="s">
        <v>61</v>
      </c>
      <c r="E1093" t="s">
        <v>54</v>
      </c>
      <c r="F1093" t="s">
        <v>89</v>
      </c>
      <c r="G1093" t="s">
        <v>633</v>
      </c>
      <c r="H1093" t="s">
        <v>35</v>
      </c>
      <c r="I1093" t="s">
        <v>36</v>
      </c>
      <c r="J1093">
        <v>26</v>
      </c>
      <c r="K1093">
        <v>23</v>
      </c>
      <c r="L1093">
        <f t="shared" si="51"/>
        <v>3</v>
      </c>
      <c r="M1093">
        <v>9</v>
      </c>
      <c r="N1093">
        <v>23995</v>
      </c>
      <c r="O1093" s="1">
        <f t="shared" si="52"/>
        <v>922.88461538461536</v>
      </c>
      <c r="P1093" s="1">
        <f t="shared" si="53"/>
        <v>21226.346153846152</v>
      </c>
      <c r="Q1093" s="1">
        <f>Table1[[#This Row],[Earned Basic Salary]]*20%</f>
        <v>4245.2692307692305</v>
      </c>
      <c r="R1093" s="1">
        <f>Table1[[#This Row],[Earned Basic Salary]]*10%</f>
        <v>2122.6346153846152</v>
      </c>
      <c r="S1093" s="1">
        <f>Table1[[#This Row],[Earned Basic Salary]]*12%</f>
        <v>2547.1615384615384</v>
      </c>
      <c r="T1093" s="1">
        <f>200</f>
        <v>200</v>
      </c>
      <c r="U1093" s="1">
        <f>Table1[[#This Row],[PF]]+Table1[[#This Row],[Professional Tax]]</f>
        <v>2747.1615384615384</v>
      </c>
      <c r="V1093" s="1">
        <f>Table1[[#This Row],[Overtime Hours]]*200</f>
        <v>1800</v>
      </c>
      <c r="W1093" s="1">
        <f>Table1[[#This Row],[Earned Basic Salary]]+Table1[[#This Row],[HRA]]+Table1[[#This Row],[DA]]+Table1[[#This Row],[Overtime Pay]]</f>
        <v>29394.25</v>
      </c>
      <c r="X1093" s="1">
        <f>Table1[[#This Row],[Gross Salary]]-Table1[[#This Row],[Total Deduction]]</f>
        <v>26647.08846153846</v>
      </c>
      <c r="Y1093" t="s">
        <v>37</v>
      </c>
      <c r="Z1093" t="s">
        <v>106</v>
      </c>
      <c r="AA1093" t="s">
        <v>4418</v>
      </c>
      <c r="AB1093" t="s">
        <v>4419</v>
      </c>
    </row>
    <row r="1094" spans="1:28" x14ac:dyDescent="0.3">
      <c r="A1094" t="s">
        <v>4420</v>
      </c>
      <c r="B1094" t="s">
        <v>830</v>
      </c>
      <c r="C1094">
        <v>43</v>
      </c>
      <c r="D1094" t="s">
        <v>127</v>
      </c>
      <c r="E1094" t="s">
        <v>54</v>
      </c>
      <c r="F1094" t="s">
        <v>55</v>
      </c>
      <c r="G1094" t="s">
        <v>4421</v>
      </c>
      <c r="H1094" t="s">
        <v>35</v>
      </c>
      <c r="I1094" t="s">
        <v>36</v>
      </c>
      <c r="J1094">
        <v>26</v>
      </c>
      <c r="K1094">
        <v>23</v>
      </c>
      <c r="L1094">
        <f t="shared" si="51"/>
        <v>3</v>
      </c>
      <c r="M1094">
        <v>15</v>
      </c>
      <c r="N1094">
        <v>32190</v>
      </c>
      <c r="O1094" s="1">
        <f t="shared" si="52"/>
        <v>1238.0769230769231</v>
      </c>
      <c r="P1094" s="1">
        <f t="shared" si="53"/>
        <v>28475.76923076923</v>
      </c>
      <c r="Q1094" s="1">
        <f>Table1[[#This Row],[Earned Basic Salary]]*20%</f>
        <v>5695.1538461538466</v>
      </c>
      <c r="R1094" s="1">
        <f>Table1[[#This Row],[Earned Basic Salary]]*10%</f>
        <v>2847.5769230769233</v>
      </c>
      <c r="S1094" s="1">
        <f>Table1[[#This Row],[Earned Basic Salary]]*12%</f>
        <v>3417.0923076923077</v>
      </c>
      <c r="T1094" s="1">
        <f>200</f>
        <v>200</v>
      </c>
      <c r="U1094" s="1">
        <f>Table1[[#This Row],[PF]]+Table1[[#This Row],[Professional Tax]]</f>
        <v>3617.0923076923077</v>
      </c>
      <c r="V1094" s="1">
        <f>Table1[[#This Row],[Overtime Hours]]*200</f>
        <v>3000</v>
      </c>
      <c r="W1094" s="1">
        <f>Table1[[#This Row],[Earned Basic Salary]]+Table1[[#This Row],[HRA]]+Table1[[#This Row],[DA]]+Table1[[#This Row],[Overtime Pay]]</f>
        <v>40018.5</v>
      </c>
      <c r="X1094" s="1">
        <f>Table1[[#This Row],[Gross Salary]]-Table1[[#This Row],[Total Deduction]]</f>
        <v>36401.407692307694</v>
      </c>
      <c r="Y1094" t="s">
        <v>37</v>
      </c>
      <c r="Z1094" t="s">
        <v>48</v>
      </c>
      <c r="AA1094" t="s">
        <v>4422</v>
      </c>
      <c r="AB1094" t="s">
        <v>4423</v>
      </c>
    </row>
    <row r="1095" spans="1:28" x14ac:dyDescent="0.3">
      <c r="A1095" t="s">
        <v>4424</v>
      </c>
      <c r="B1095" t="s">
        <v>148</v>
      </c>
      <c r="C1095">
        <v>42</v>
      </c>
      <c r="D1095" t="s">
        <v>61</v>
      </c>
      <c r="E1095" t="s">
        <v>62</v>
      </c>
      <c r="F1095" t="s">
        <v>89</v>
      </c>
      <c r="G1095" t="s">
        <v>4425</v>
      </c>
      <c r="H1095" t="s">
        <v>35</v>
      </c>
      <c r="I1095" t="s">
        <v>36</v>
      </c>
      <c r="J1095">
        <v>26</v>
      </c>
      <c r="K1095">
        <v>24</v>
      </c>
      <c r="L1095">
        <f t="shared" si="51"/>
        <v>2</v>
      </c>
      <c r="M1095">
        <v>19</v>
      </c>
      <c r="N1095">
        <v>57616</v>
      </c>
      <c r="O1095" s="1">
        <f t="shared" si="52"/>
        <v>2216</v>
      </c>
      <c r="P1095" s="1">
        <f t="shared" si="53"/>
        <v>53184</v>
      </c>
      <c r="Q1095" s="1">
        <f>Table1[[#This Row],[Earned Basic Salary]]*20%</f>
        <v>10636.800000000001</v>
      </c>
      <c r="R1095" s="1">
        <f>Table1[[#This Row],[Earned Basic Salary]]*10%</f>
        <v>5318.4000000000005</v>
      </c>
      <c r="S1095" s="1">
        <f>Table1[[#This Row],[Earned Basic Salary]]*12%</f>
        <v>6382.08</v>
      </c>
      <c r="T1095" s="1">
        <f>200</f>
        <v>200</v>
      </c>
      <c r="U1095" s="1">
        <f>Table1[[#This Row],[PF]]+Table1[[#This Row],[Professional Tax]]</f>
        <v>6582.08</v>
      </c>
      <c r="V1095" s="1">
        <f>Table1[[#This Row],[Overtime Hours]]*200</f>
        <v>3800</v>
      </c>
      <c r="W1095" s="1">
        <f>Table1[[#This Row],[Earned Basic Salary]]+Table1[[#This Row],[HRA]]+Table1[[#This Row],[DA]]+Table1[[#This Row],[Overtime Pay]]</f>
        <v>72939.199999999997</v>
      </c>
      <c r="X1095" s="1">
        <f>Table1[[#This Row],[Gross Salary]]-Table1[[#This Row],[Total Deduction]]</f>
        <v>66357.119999999995</v>
      </c>
      <c r="Y1095" t="s">
        <v>37</v>
      </c>
      <c r="Z1095" t="s">
        <v>48</v>
      </c>
      <c r="AA1095" t="s">
        <v>4426</v>
      </c>
      <c r="AB1095" t="s">
        <v>4427</v>
      </c>
    </row>
    <row r="1096" spans="1:28" x14ac:dyDescent="0.3">
      <c r="A1096" t="s">
        <v>4428</v>
      </c>
      <c r="B1096" t="s">
        <v>315</v>
      </c>
      <c r="C1096">
        <v>34</v>
      </c>
      <c r="D1096" t="s">
        <v>75</v>
      </c>
      <c r="E1096" t="s">
        <v>62</v>
      </c>
      <c r="F1096" t="s">
        <v>33</v>
      </c>
      <c r="G1096" t="s">
        <v>2229</v>
      </c>
      <c r="H1096" t="s">
        <v>35</v>
      </c>
      <c r="I1096" t="s">
        <v>36</v>
      </c>
      <c r="J1096">
        <v>26</v>
      </c>
      <c r="K1096">
        <v>24</v>
      </c>
      <c r="L1096">
        <f t="shared" si="51"/>
        <v>2</v>
      </c>
      <c r="M1096">
        <v>16</v>
      </c>
      <c r="N1096">
        <v>38523</v>
      </c>
      <c r="O1096" s="1">
        <f t="shared" si="52"/>
        <v>1481.6538461538462</v>
      </c>
      <c r="P1096" s="1">
        <f t="shared" si="53"/>
        <v>35559.692307692312</v>
      </c>
      <c r="Q1096" s="1">
        <f>Table1[[#This Row],[Earned Basic Salary]]*20%</f>
        <v>7111.9384615384624</v>
      </c>
      <c r="R1096" s="1">
        <f>Table1[[#This Row],[Earned Basic Salary]]*10%</f>
        <v>3555.9692307692312</v>
      </c>
      <c r="S1096" s="1">
        <f>Table1[[#This Row],[Earned Basic Salary]]*12%</f>
        <v>4267.1630769230769</v>
      </c>
      <c r="T1096" s="1">
        <f>200</f>
        <v>200</v>
      </c>
      <c r="U1096" s="1">
        <f>Table1[[#This Row],[PF]]+Table1[[#This Row],[Professional Tax]]</f>
        <v>4467.1630769230769</v>
      </c>
      <c r="V1096" s="1">
        <f>Table1[[#This Row],[Overtime Hours]]*200</f>
        <v>3200</v>
      </c>
      <c r="W1096" s="1">
        <f>Table1[[#This Row],[Earned Basic Salary]]+Table1[[#This Row],[HRA]]+Table1[[#This Row],[DA]]+Table1[[#This Row],[Overtime Pay]]</f>
        <v>49427.600000000006</v>
      </c>
      <c r="X1096" s="1">
        <f>Table1[[#This Row],[Gross Salary]]-Table1[[#This Row],[Total Deduction]]</f>
        <v>44960.43692307693</v>
      </c>
      <c r="Y1096" t="s">
        <v>37</v>
      </c>
      <c r="Z1096" t="s">
        <v>38</v>
      </c>
      <c r="AA1096" t="s">
        <v>4429</v>
      </c>
      <c r="AB1096" t="s">
        <v>4430</v>
      </c>
    </row>
    <row r="1097" spans="1:28" x14ac:dyDescent="0.3">
      <c r="A1097" t="s">
        <v>4431</v>
      </c>
      <c r="B1097" t="s">
        <v>126</v>
      </c>
      <c r="C1097">
        <v>37</v>
      </c>
      <c r="D1097" t="s">
        <v>61</v>
      </c>
      <c r="E1097" t="s">
        <v>54</v>
      </c>
      <c r="F1097" t="s">
        <v>63</v>
      </c>
      <c r="G1097" t="s">
        <v>4432</v>
      </c>
      <c r="H1097" t="s">
        <v>35</v>
      </c>
      <c r="I1097" t="s">
        <v>36</v>
      </c>
      <c r="J1097">
        <v>26</v>
      </c>
      <c r="K1097">
        <v>22</v>
      </c>
      <c r="L1097">
        <f t="shared" si="51"/>
        <v>4</v>
      </c>
      <c r="M1097">
        <v>20</v>
      </c>
      <c r="N1097">
        <v>28512</v>
      </c>
      <c r="O1097" s="1">
        <f t="shared" si="52"/>
        <v>1096.6153846153845</v>
      </c>
      <c r="P1097" s="1">
        <f t="shared" si="53"/>
        <v>24125.538461538461</v>
      </c>
      <c r="Q1097" s="1">
        <f>Table1[[#This Row],[Earned Basic Salary]]*20%</f>
        <v>4825.1076923076926</v>
      </c>
      <c r="R1097" s="1">
        <f>Table1[[#This Row],[Earned Basic Salary]]*10%</f>
        <v>2412.5538461538463</v>
      </c>
      <c r="S1097" s="1">
        <f>Table1[[#This Row],[Earned Basic Salary]]*12%</f>
        <v>2895.0646153846151</v>
      </c>
      <c r="T1097" s="1">
        <f>200</f>
        <v>200</v>
      </c>
      <c r="U1097" s="1">
        <f>Table1[[#This Row],[PF]]+Table1[[#This Row],[Professional Tax]]</f>
        <v>3095.0646153846151</v>
      </c>
      <c r="V1097" s="1">
        <f>Table1[[#This Row],[Overtime Hours]]*200</f>
        <v>4000</v>
      </c>
      <c r="W1097" s="1">
        <f>Table1[[#This Row],[Earned Basic Salary]]+Table1[[#This Row],[HRA]]+Table1[[#This Row],[DA]]+Table1[[#This Row],[Overtime Pay]]</f>
        <v>35363.199999999997</v>
      </c>
      <c r="X1097" s="1">
        <f>Table1[[#This Row],[Gross Salary]]-Table1[[#This Row],[Total Deduction]]</f>
        <v>32268.135384615383</v>
      </c>
      <c r="Y1097" t="s">
        <v>37</v>
      </c>
      <c r="Z1097" t="s">
        <v>48</v>
      </c>
      <c r="AA1097" t="s">
        <v>4433</v>
      </c>
      <c r="AB1097" t="s">
        <v>4434</v>
      </c>
    </row>
    <row r="1098" spans="1:28" x14ac:dyDescent="0.3">
      <c r="A1098" t="s">
        <v>4435</v>
      </c>
      <c r="B1098" t="s">
        <v>1329</v>
      </c>
      <c r="C1098">
        <v>52</v>
      </c>
      <c r="D1098" t="s">
        <v>133</v>
      </c>
      <c r="E1098" t="s">
        <v>82</v>
      </c>
      <c r="F1098" t="s">
        <v>83</v>
      </c>
      <c r="G1098" t="s">
        <v>4436</v>
      </c>
      <c r="H1098" t="s">
        <v>35</v>
      </c>
      <c r="I1098" t="s">
        <v>36</v>
      </c>
      <c r="J1098">
        <v>26</v>
      </c>
      <c r="K1098">
        <v>22</v>
      </c>
      <c r="L1098">
        <f t="shared" si="51"/>
        <v>4</v>
      </c>
      <c r="M1098">
        <v>2</v>
      </c>
      <c r="N1098">
        <v>59711</v>
      </c>
      <c r="O1098" s="1">
        <f t="shared" si="52"/>
        <v>2296.5769230769229</v>
      </c>
      <c r="P1098" s="1">
        <f t="shared" si="53"/>
        <v>50524.692307692305</v>
      </c>
      <c r="Q1098" s="1">
        <f>Table1[[#This Row],[Earned Basic Salary]]*20%</f>
        <v>10104.938461538462</v>
      </c>
      <c r="R1098" s="1">
        <f>Table1[[#This Row],[Earned Basic Salary]]*10%</f>
        <v>5052.4692307692312</v>
      </c>
      <c r="S1098" s="1">
        <f>Table1[[#This Row],[Earned Basic Salary]]*12%</f>
        <v>6062.9630769230762</v>
      </c>
      <c r="T1098" s="1">
        <f>200</f>
        <v>200</v>
      </c>
      <c r="U1098" s="1">
        <f>Table1[[#This Row],[PF]]+Table1[[#This Row],[Professional Tax]]</f>
        <v>6262.9630769230762</v>
      </c>
      <c r="V1098" s="1">
        <f>Table1[[#This Row],[Overtime Hours]]*200</f>
        <v>400</v>
      </c>
      <c r="W1098" s="1">
        <f>Table1[[#This Row],[Earned Basic Salary]]+Table1[[#This Row],[HRA]]+Table1[[#This Row],[DA]]+Table1[[#This Row],[Overtime Pay]]</f>
        <v>66082.100000000006</v>
      </c>
      <c r="X1098" s="1">
        <f>Table1[[#This Row],[Gross Salary]]-Table1[[#This Row],[Total Deduction]]</f>
        <v>59819.136923076927</v>
      </c>
      <c r="Y1098" t="s">
        <v>37</v>
      </c>
      <c r="Z1098" t="s">
        <v>95</v>
      </c>
      <c r="AA1098" t="s">
        <v>4437</v>
      </c>
      <c r="AB1098" t="s">
        <v>4438</v>
      </c>
    </row>
    <row r="1099" spans="1:28" x14ac:dyDescent="0.3">
      <c r="A1099" t="s">
        <v>4439</v>
      </c>
      <c r="B1099" t="s">
        <v>566</v>
      </c>
      <c r="C1099">
        <v>45</v>
      </c>
      <c r="D1099" t="s">
        <v>44</v>
      </c>
      <c r="E1099" t="s">
        <v>32</v>
      </c>
      <c r="F1099" t="s">
        <v>83</v>
      </c>
      <c r="G1099" t="s">
        <v>3169</v>
      </c>
      <c r="H1099" t="s">
        <v>35</v>
      </c>
      <c r="I1099" t="s">
        <v>36</v>
      </c>
      <c r="J1099">
        <v>26</v>
      </c>
      <c r="K1099">
        <v>25</v>
      </c>
      <c r="L1099">
        <f t="shared" si="51"/>
        <v>1</v>
      </c>
      <c r="M1099">
        <v>11</v>
      </c>
      <c r="N1099">
        <v>70982</v>
      </c>
      <c r="O1099" s="1">
        <f t="shared" si="52"/>
        <v>2730.0769230769229</v>
      </c>
      <c r="P1099" s="1">
        <f t="shared" si="53"/>
        <v>68251.923076923078</v>
      </c>
      <c r="Q1099" s="1">
        <f>Table1[[#This Row],[Earned Basic Salary]]*20%</f>
        <v>13650.384615384617</v>
      </c>
      <c r="R1099" s="1">
        <f>Table1[[#This Row],[Earned Basic Salary]]*10%</f>
        <v>6825.1923076923085</v>
      </c>
      <c r="S1099" s="1">
        <f>Table1[[#This Row],[Earned Basic Salary]]*12%</f>
        <v>8190.2307692307695</v>
      </c>
      <c r="T1099" s="1">
        <f>200</f>
        <v>200</v>
      </c>
      <c r="U1099" s="1">
        <f>Table1[[#This Row],[PF]]+Table1[[#This Row],[Professional Tax]]</f>
        <v>8390.2307692307695</v>
      </c>
      <c r="V1099" s="1">
        <f>Table1[[#This Row],[Overtime Hours]]*200</f>
        <v>2200</v>
      </c>
      <c r="W1099" s="1">
        <f>Table1[[#This Row],[Earned Basic Salary]]+Table1[[#This Row],[HRA]]+Table1[[#This Row],[DA]]+Table1[[#This Row],[Overtime Pay]]</f>
        <v>90927.5</v>
      </c>
      <c r="X1099" s="1">
        <f>Table1[[#This Row],[Gross Salary]]-Table1[[#This Row],[Total Deduction]]</f>
        <v>82537.269230769234</v>
      </c>
      <c r="Y1099" t="s">
        <v>37</v>
      </c>
      <c r="Z1099" t="s">
        <v>48</v>
      </c>
      <c r="AA1099" t="s">
        <v>4440</v>
      </c>
      <c r="AB1099" t="s">
        <v>4441</v>
      </c>
    </row>
    <row r="1100" spans="1:28" x14ac:dyDescent="0.3">
      <c r="A1100" t="s">
        <v>4442</v>
      </c>
      <c r="B1100" t="s">
        <v>1478</v>
      </c>
      <c r="C1100">
        <v>39</v>
      </c>
      <c r="D1100" t="s">
        <v>31</v>
      </c>
      <c r="E1100" t="s">
        <v>121</v>
      </c>
      <c r="F1100" t="s">
        <v>89</v>
      </c>
      <c r="G1100" t="s">
        <v>2646</v>
      </c>
      <c r="H1100" t="s">
        <v>35</v>
      </c>
      <c r="I1100" t="s">
        <v>36</v>
      </c>
      <c r="J1100">
        <v>26</v>
      </c>
      <c r="K1100">
        <v>22</v>
      </c>
      <c r="L1100">
        <f t="shared" si="51"/>
        <v>4</v>
      </c>
      <c r="M1100">
        <v>10</v>
      </c>
      <c r="N1100">
        <v>78071</v>
      </c>
      <c r="O1100" s="1">
        <f t="shared" si="52"/>
        <v>3002.7307692307691</v>
      </c>
      <c r="P1100" s="1">
        <f t="shared" si="53"/>
        <v>66060.076923076922</v>
      </c>
      <c r="Q1100" s="1">
        <f>Table1[[#This Row],[Earned Basic Salary]]*20%</f>
        <v>13212.015384615384</v>
      </c>
      <c r="R1100" s="1">
        <f>Table1[[#This Row],[Earned Basic Salary]]*10%</f>
        <v>6606.0076923076922</v>
      </c>
      <c r="S1100" s="1">
        <f>Table1[[#This Row],[Earned Basic Salary]]*12%</f>
        <v>7927.2092307692301</v>
      </c>
      <c r="T1100" s="1">
        <f>200</f>
        <v>200</v>
      </c>
      <c r="U1100" s="1">
        <f>Table1[[#This Row],[PF]]+Table1[[#This Row],[Professional Tax]]</f>
        <v>8127.2092307692301</v>
      </c>
      <c r="V1100" s="1">
        <f>Table1[[#This Row],[Overtime Hours]]*200</f>
        <v>2000</v>
      </c>
      <c r="W1100" s="1">
        <f>Table1[[#This Row],[Earned Basic Salary]]+Table1[[#This Row],[HRA]]+Table1[[#This Row],[DA]]+Table1[[#This Row],[Overtime Pay]]</f>
        <v>87878.1</v>
      </c>
      <c r="X1100" s="1">
        <f>Table1[[#This Row],[Gross Salary]]-Table1[[#This Row],[Total Deduction]]</f>
        <v>79750.890769230769</v>
      </c>
      <c r="Y1100" t="s">
        <v>37</v>
      </c>
      <c r="Z1100" t="s">
        <v>48</v>
      </c>
      <c r="AA1100" t="s">
        <v>4443</v>
      </c>
      <c r="AB1100" t="s">
        <v>4444</v>
      </c>
    </row>
    <row r="1101" spans="1:28" x14ac:dyDescent="0.3">
      <c r="A1101" t="s">
        <v>4445</v>
      </c>
      <c r="B1101" t="s">
        <v>387</v>
      </c>
      <c r="C1101">
        <v>35</v>
      </c>
      <c r="D1101" t="s">
        <v>44</v>
      </c>
      <c r="E1101" t="s">
        <v>121</v>
      </c>
      <c r="F1101" t="s">
        <v>46</v>
      </c>
      <c r="G1101" t="s">
        <v>4446</v>
      </c>
      <c r="H1101" t="s">
        <v>35</v>
      </c>
      <c r="I1101" t="s">
        <v>36</v>
      </c>
      <c r="J1101">
        <v>26</v>
      </c>
      <c r="K1101">
        <v>24</v>
      </c>
      <c r="L1101">
        <f t="shared" si="51"/>
        <v>2</v>
      </c>
      <c r="M1101">
        <v>0</v>
      </c>
      <c r="N1101">
        <v>60189</v>
      </c>
      <c r="O1101" s="1">
        <f t="shared" si="52"/>
        <v>2314.9615384615386</v>
      </c>
      <c r="P1101" s="1">
        <f t="shared" si="53"/>
        <v>55559.076923076922</v>
      </c>
      <c r="Q1101" s="1">
        <f>Table1[[#This Row],[Earned Basic Salary]]*20%</f>
        <v>11111.815384615385</v>
      </c>
      <c r="R1101" s="1">
        <f>Table1[[#This Row],[Earned Basic Salary]]*10%</f>
        <v>5555.9076923076927</v>
      </c>
      <c r="S1101" s="1">
        <f>Table1[[#This Row],[Earned Basic Salary]]*12%</f>
        <v>6667.0892307692302</v>
      </c>
      <c r="T1101" s="1">
        <f>200</f>
        <v>200</v>
      </c>
      <c r="U1101" s="1">
        <f>Table1[[#This Row],[PF]]+Table1[[#This Row],[Professional Tax]]</f>
        <v>6867.0892307692302</v>
      </c>
      <c r="V1101" s="1">
        <f>Table1[[#This Row],[Overtime Hours]]*200</f>
        <v>0</v>
      </c>
      <c r="W1101" s="1">
        <f>Table1[[#This Row],[Earned Basic Salary]]+Table1[[#This Row],[HRA]]+Table1[[#This Row],[DA]]+Table1[[#This Row],[Overtime Pay]]</f>
        <v>72226.8</v>
      </c>
      <c r="X1101" s="1">
        <f>Table1[[#This Row],[Gross Salary]]-Table1[[#This Row],[Total Deduction]]</f>
        <v>65359.710769230776</v>
      </c>
      <c r="Y1101" t="s">
        <v>37</v>
      </c>
      <c r="Z1101" t="s">
        <v>38</v>
      </c>
      <c r="AA1101" t="s">
        <v>4447</v>
      </c>
      <c r="AB1101" t="s">
        <v>4448</v>
      </c>
    </row>
    <row r="1102" spans="1:28" x14ac:dyDescent="0.3">
      <c r="A1102" t="s">
        <v>4449</v>
      </c>
      <c r="B1102" t="s">
        <v>1946</v>
      </c>
      <c r="C1102">
        <v>21</v>
      </c>
      <c r="D1102" t="s">
        <v>133</v>
      </c>
      <c r="E1102" t="s">
        <v>54</v>
      </c>
      <c r="F1102" t="s">
        <v>33</v>
      </c>
      <c r="G1102" t="s">
        <v>4450</v>
      </c>
      <c r="H1102" t="s">
        <v>35</v>
      </c>
      <c r="I1102" t="s">
        <v>36</v>
      </c>
      <c r="J1102">
        <v>26</v>
      </c>
      <c r="K1102">
        <v>25</v>
      </c>
      <c r="L1102">
        <f t="shared" si="51"/>
        <v>1</v>
      </c>
      <c r="M1102">
        <v>17</v>
      </c>
      <c r="N1102">
        <v>40920</v>
      </c>
      <c r="O1102" s="1">
        <f t="shared" si="52"/>
        <v>1573.8461538461538</v>
      </c>
      <c r="P1102" s="1">
        <f t="shared" si="53"/>
        <v>39346.153846153844</v>
      </c>
      <c r="Q1102" s="1">
        <f>Table1[[#This Row],[Earned Basic Salary]]*20%</f>
        <v>7869.2307692307695</v>
      </c>
      <c r="R1102" s="1">
        <f>Table1[[#This Row],[Earned Basic Salary]]*10%</f>
        <v>3934.6153846153848</v>
      </c>
      <c r="S1102" s="1">
        <f>Table1[[#This Row],[Earned Basic Salary]]*12%</f>
        <v>4721.538461538461</v>
      </c>
      <c r="T1102" s="1">
        <f>200</f>
        <v>200</v>
      </c>
      <c r="U1102" s="1">
        <f>Table1[[#This Row],[PF]]+Table1[[#This Row],[Professional Tax]]</f>
        <v>4921.538461538461</v>
      </c>
      <c r="V1102" s="1">
        <f>Table1[[#This Row],[Overtime Hours]]*200</f>
        <v>3400</v>
      </c>
      <c r="W1102" s="1">
        <f>Table1[[#This Row],[Earned Basic Salary]]+Table1[[#This Row],[HRA]]+Table1[[#This Row],[DA]]+Table1[[#This Row],[Overtime Pay]]</f>
        <v>54549.999999999993</v>
      </c>
      <c r="X1102" s="1">
        <f>Table1[[#This Row],[Gross Salary]]-Table1[[#This Row],[Total Deduction]]</f>
        <v>49628.461538461532</v>
      </c>
      <c r="Y1102" t="s">
        <v>37</v>
      </c>
      <c r="Z1102" t="s">
        <v>95</v>
      </c>
      <c r="AA1102" t="s">
        <v>4451</v>
      </c>
      <c r="AB1102" t="s">
        <v>4452</v>
      </c>
    </row>
    <row r="1103" spans="1:28" x14ac:dyDescent="0.3">
      <c r="A1103" t="s">
        <v>4453</v>
      </c>
      <c r="B1103" t="s">
        <v>2638</v>
      </c>
      <c r="C1103">
        <v>46</v>
      </c>
      <c r="D1103" t="s">
        <v>31</v>
      </c>
      <c r="E1103" t="s">
        <v>54</v>
      </c>
      <c r="F1103" t="s">
        <v>55</v>
      </c>
      <c r="G1103" t="s">
        <v>4454</v>
      </c>
      <c r="H1103" t="s">
        <v>35</v>
      </c>
      <c r="I1103" t="s">
        <v>36</v>
      </c>
      <c r="J1103">
        <v>26</v>
      </c>
      <c r="K1103">
        <v>21</v>
      </c>
      <c r="L1103">
        <f t="shared" si="51"/>
        <v>5</v>
      </c>
      <c r="M1103">
        <v>3</v>
      </c>
      <c r="N1103">
        <v>63246</v>
      </c>
      <c r="O1103" s="1">
        <f t="shared" si="52"/>
        <v>2432.5384615384614</v>
      </c>
      <c r="P1103" s="1">
        <f t="shared" si="53"/>
        <v>51083.307692307688</v>
      </c>
      <c r="Q1103" s="1">
        <f>Table1[[#This Row],[Earned Basic Salary]]*20%</f>
        <v>10216.661538461538</v>
      </c>
      <c r="R1103" s="1">
        <f>Table1[[#This Row],[Earned Basic Salary]]*10%</f>
        <v>5108.330769230769</v>
      </c>
      <c r="S1103" s="1">
        <f>Table1[[#This Row],[Earned Basic Salary]]*12%</f>
        <v>6129.996923076922</v>
      </c>
      <c r="T1103" s="1">
        <f>200</f>
        <v>200</v>
      </c>
      <c r="U1103" s="1">
        <f>Table1[[#This Row],[PF]]+Table1[[#This Row],[Professional Tax]]</f>
        <v>6329.996923076922</v>
      </c>
      <c r="V1103" s="1">
        <f>Table1[[#This Row],[Overtime Hours]]*200</f>
        <v>600</v>
      </c>
      <c r="W1103" s="1">
        <f>Table1[[#This Row],[Earned Basic Salary]]+Table1[[#This Row],[HRA]]+Table1[[#This Row],[DA]]+Table1[[#This Row],[Overtime Pay]]</f>
        <v>67008.299999999988</v>
      </c>
      <c r="X1103" s="1">
        <f>Table1[[#This Row],[Gross Salary]]-Table1[[#This Row],[Total Deduction]]</f>
        <v>60678.303076923068</v>
      </c>
      <c r="Y1103" t="s">
        <v>37</v>
      </c>
      <c r="Z1103" t="s">
        <v>48</v>
      </c>
      <c r="AA1103" t="s">
        <v>4455</v>
      </c>
      <c r="AB1103" t="s">
        <v>4456</v>
      </c>
    </row>
    <row r="1104" spans="1:28" x14ac:dyDescent="0.3">
      <c r="A1104" t="s">
        <v>4457</v>
      </c>
      <c r="B1104" t="s">
        <v>914</v>
      </c>
      <c r="C1104">
        <v>51</v>
      </c>
      <c r="D1104" t="s">
        <v>81</v>
      </c>
      <c r="E1104" t="s">
        <v>121</v>
      </c>
      <c r="F1104" t="s">
        <v>33</v>
      </c>
      <c r="G1104" t="s">
        <v>4458</v>
      </c>
      <c r="H1104" t="s">
        <v>35</v>
      </c>
      <c r="I1104" t="s">
        <v>36</v>
      </c>
      <c r="J1104">
        <v>26</v>
      </c>
      <c r="K1104">
        <v>21</v>
      </c>
      <c r="L1104">
        <f t="shared" si="51"/>
        <v>5</v>
      </c>
      <c r="M1104">
        <v>8</v>
      </c>
      <c r="N1104">
        <v>62099</v>
      </c>
      <c r="O1104" s="1">
        <f t="shared" si="52"/>
        <v>2388.4230769230771</v>
      </c>
      <c r="P1104" s="1">
        <f t="shared" si="53"/>
        <v>50156.884615384617</v>
      </c>
      <c r="Q1104" s="1">
        <f>Table1[[#This Row],[Earned Basic Salary]]*20%</f>
        <v>10031.376923076925</v>
      </c>
      <c r="R1104" s="1">
        <f>Table1[[#This Row],[Earned Basic Salary]]*10%</f>
        <v>5015.6884615384624</v>
      </c>
      <c r="S1104" s="1">
        <f>Table1[[#This Row],[Earned Basic Salary]]*12%</f>
        <v>6018.8261538461538</v>
      </c>
      <c r="T1104" s="1">
        <f>200</f>
        <v>200</v>
      </c>
      <c r="U1104" s="1">
        <f>Table1[[#This Row],[PF]]+Table1[[#This Row],[Professional Tax]]</f>
        <v>6218.8261538461538</v>
      </c>
      <c r="V1104" s="1">
        <f>Table1[[#This Row],[Overtime Hours]]*200</f>
        <v>1600</v>
      </c>
      <c r="W1104" s="1">
        <f>Table1[[#This Row],[Earned Basic Salary]]+Table1[[#This Row],[HRA]]+Table1[[#This Row],[DA]]+Table1[[#This Row],[Overtime Pay]]</f>
        <v>66803.950000000012</v>
      </c>
      <c r="X1104" s="1">
        <f>Table1[[#This Row],[Gross Salary]]-Table1[[#This Row],[Total Deduction]]</f>
        <v>60585.12384615386</v>
      </c>
      <c r="Y1104" t="s">
        <v>37</v>
      </c>
      <c r="Z1104" t="s">
        <v>38</v>
      </c>
      <c r="AA1104" t="s">
        <v>4459</v>
      </c>
      <c r="AB1104" t="s">
        <v>4460</v>
      </c>
    </row>
    <row r="1105" spans="1:28" x14ac:dyDescent="0.3">
      <c r="A1105" t="s">
        <v>4461</v>
      </c>
      <c r="B1105" t="s">
        <v>475</v>
      </c>
      <c r="C1105">
        <v>45</v>
      </c>
      <c r="D1105" t="s">
        <v>81</v>
      </c>
      <c r="E1105" t="s">
        <v>45</v>
      </c>
      <c r="F1105" t="s">
        <v>33</v>
      </c>
      <c r="G1105" t="s">
        <v>4462</v>
      </c>
      <c r="H1105" t="s">
        <v>35</v>
      </c>
      <c r="I1105" t="s">
        <v>36</v>
      </c>
      <c r="J1105">
        <v>26</v>
      </c>
      <c r="K1105">
        <v>22</v>
      </c>
      <c r="L1105">
        <f t="shared" si="51"/>
        <v>4</v>
      </c>
      <c r="M1105">
        <v>16</v>
      </c>
      <c r="N1105">
        <v>40149</v>
      </c>
      <c r="O1105" s="1">
        <f t="shared" si="52"/>
        <v>1544.1923076923076</v>
      </c>
      <c r="P1105" s="1">
        <f t="shared" si="53"/>
        <v>33972.230769230766</v>
      </c>
      <c r="Q1105" s="1">
        <f>Table1[[#This Row],[Earned Basic Salary]]*20%</f>
        <v>6794.4461538461537</v>
      </c>
      <c r="R1105" s="1">
        <f>Table1[[#This Row],[Earned Basic Salary]]*10%</f>
        <v>3397.2230769230769</v>
      </c>
      <c r="S1105" s="1">
        <f>Table1[[#This Row],[Earned Basic Salary]]*12%</f>
        <v>4076.6676923076916</v>
      </c>
      <c r="T1105" s="1">
        <f>200</f>
        <v>200</v>
      </c>
      <c r="U1105" s="1">
        <f>Table1[[#This Row],[PF]]+Table1[[#This Row],[Professional Tax]]</f>
        <v>4276.6676923076921</v>
      </c>
      <c r="V1105" s="1">
        <f>Table1[[#This Row],[Overtime Hours]]*200</f>
        <v>3200</v>
      </c>
      <c r="W1105" s="1">
        <f>Table1[[#This Row],[Earned Basic Salary]]+Table1[[#This Row],[HRA]]+Table1[[#This Row],[DA]]+Table1[[#This Row],[Overtime Pay]]</f>
        <v>47363.899999999994</v>
      </c>
      <c r="X1105" s="1">
        <f>Table1[[#This Row],[Gross Salary]]-Table1[[#This Row],[Total Deduction]]</f>
        <v>43087.232307692306</v>
      </c>
      <c r="Y1105" t="s">
        <v>37</v>
      </c>
      <c r="Z1105" t="s">
        <v>106</v>
      </c>
      <c r="AA1105" t="s">
        <v>4463</v>
      </c>
      <c r="AB1105" t="s">
        <v>4464</v>
      </c>
    </row>
    <row r="1106" spans="1:28" x14ac:dyDescent="0.3">
      <c r="A1106" t="s">
        <v>4465</v>
      </c>
      <c r="B1106" t="s">
        <v>362</v>
      </c>
      <c r="C1106">
        <v>30</v>
      </c>
      <c r="D1106" t="s">
        <v>133</v>
      </c>
      <c r="E1106" t="s">
        <v>121</v>
      </c>
      <c r="F1106" t="s">
        <v>55</v>
      </c>
      <c r="G1106" t="s">
        <v>4466</v>
      </c>
      <c r="H1106" t="s">
        <v>35</v>
      </c>
      <c r="I1106" t="s">
        <v>36</v>
      </c>
      <c r="J1106">
        <v>26</v>
      </c>
      <c r="K1106">
        <v>22</v>
      </c>
      <c r="L1106">
        <f t="shared" si="51"/>
        <v>4</v>
      </c>
      <c r="M1106">
        <v>3</v>
      </c>
      <c r="N1106">
        <v>56776</v>
      </c>
      <c r="O1106" s="1">
        <f t="shared" si="52"/>
        <v>2183.6923076923076</v>
      </c>
      <c r="P1106" s="1">
        <f t="shared" si="53"/>
        <v>48041.230769230766</v>
      </c>
      <c r="Q1106" s="1">
        <f>Table1[[#This Row],[Earned Basic Salary]]*20%</f>
        <v>9608.2461538461539</v>
      </c>
      <c r="R1106" s="1">
        <f>Table1[[#This Row],[Earned Basic Salary]]*10%</f>
        <v>4804.123076923077</v>
      </c>
      <c r="S1106" s="1">
        <f>Table1[[#This Row],[Earned Basic Salary]]*12%</f>
        <v>5764.9476923076918</v>
      </c>
      <c r="T1106" s="1">
        <f>200</f>
        <v>200</v>
      </c>
      <c r="U1106" s="1">
        <f>Table1[[#This Row],[PF]]+Table1[[#This Row],[Professional Tax]]</f>
        <v>5964.9476923076918</v>
      </c>
      <c r="V1106" s="1">
        <f>Table1[[#This Row],[Overtime Hours]]*200</f>
        <v>600</v>
      </c>
      <c r="W1106" s="1">
        <f>Table1[[#This Row],[Earned Basic Salary]]+Table1[[#This Row],[HRA]]+Table1[[#This Row],[DA]]+Table1[[#This Row],[Overtime Pay]]</f>
        <v>63053.599999999991</v>
      </c>
      <c r="X1106" s="1">
        <f>Table1[[#This Row],[Gross Salary]]-Table1[[#This Row],[Total Deduction]]</f>
        <v>57088.652307692297</v>
      </c>
      <c r="Y1106" t="s">
        <v>37</v>
      </c>
      <c r="Z1106" t="s">
        <v>38</v>
      </c>
      <c r="AA1106" t="s">
        <v>4467</v>
      </c>
      <c r="AB1106" t="s">
        <v>4468</v>
      </c>
    </row>
    <row r="1107" spans="1:28" x14ac:dyDescent="0.3">
      <c r="A1107" t="s">
        <v>4469</v>
      </c>
      <c r="B1107" t="s">
        <v>1430</v>
      </c>
      <c r="C1107">
        <v>36</v>
      </c>
      <c r="D1107" t="s">
        <v>31</v>
      </c>
      <c r="E1107" t="s">
        <v>54</v>
      </c>
      <c r="F1107" t="s">
        <v>83</v>
      </c>
      <c r="G1107" t="s">
        <v>4470</v>
      </c>
      <c r="H1107" t="s">
        <v>35</v>
      </c>
      <c r="I1107" t="s">
        <v>36</v>
      </c>
      <c r="J1107">
        <v>26</v>
      </c>
      <c r="K1107">
        <v>22</v>
      </c>
      <c r="L1107">
        <f t="shared" si="51"/>
        <v>4</v>
      </c>
      <c r="M1107">
        <v>17</v>
      </c>
      <c r="N1107">
        <v>47132</v>
      </c>
      <c r="O1107" s="1">
        <f t="shared" si="52"/>
        <v>1812.7692307692307</v>
      </c>
      <c r="P1107" s="1">
        <f t="shared" si="53"/>
        <v>39880.923076923078</v>
      </c>
      <c r="Q1107" s="1">
        <f>Table1[[#This Row],[Earned Basic Salary]]*20%</f>
        <v>7976.1846153846163</v>
      </c>
      <c r="R1107" s="1">
        <f>Table1[[#This Row],[Earned Basic Salary]]*10%</f>
        <v>3988.0923076923082</v>
      </c>
      <c r="S1107" s="1">
        <f>Table1[[#This Row],[Earned Basic Salary]]*12%</f>
        <v>4785.7107692307691</v>
      </c>
      <c r="T1107" s="1">
        <f>200</f>
        <v>200</v>
      </c>
      <c r="U1107" s="1">
        <f>Table1[[#This Row],[PF]]+Table1[[#This Row],[Professional Tax]]</f>
        <v>4985.7107692307691</v>
      </c>
      <c r="V1107" s="1">
        <f>Table1[[#This Row],[Overtime Hours]]*200</f>
        <v>3400</v>
      </c>
      <c r="W1107" s="1">
        <f>Table1[[#This Row],[Earned Basic Salary]]+Table1[[#This Row],[HRA]]+Table1[[#This Row],[DA]]+Table1[[#This Row],[Overtime Pay]]</f>
        <v>55245.2</v>
      </c>
      <c r="X1107" s="1">
        <f>Table1[[#This Row],[Gross Salary]]-Table1[[#This Row],[Total Deduction]]</f>
        <v>50259.489230769228</v>
      </c>
      <c r="Y1107" t="s">
        <v>37</v>
      </c>
      <c r="Z1107" t="s">
        <v>38</v>
      </c>
      <c r="AA1107" t="s">
        <v>4471</v>
      </c>
      <c r="AB1107" t="s">
        <v>4472</v>
      </c>
    </row>
    <row r="1108" spans="1:28" x14ac:dyDescent="0.3">
      <c r="A1108" t="s">
        <v>4473</v>
      </c>
      <c r="B1108" t="s">
        <v>324</v>
      </c>
      <c r="C1108">
        <v>30</v>
      </c>
      <c r="D1108" t="s">
        <v>61</v>
      </c>
      <c r="E1108" t="s">
        <v>45</v>
      </c>
      <c r="F1108" t="s">
        <v>33</v>
      </c>
      <c r="G1108" t="s">
        <v>4474</v>
      </c>
      <c r="H1108" t="s">
        <v>35</v>
      </c>
      <c r="I1108" t="s">
        <v>36</v>
      </c>
      <c r="J1108">
        <v>26</v>
      </c>
      <c r="K1108">
        <v>23</v>
      </c>
      <c r="L1108">
        <f t="shared" si="51"/>
        <v>3</v>
      </c>
      <c r="M1108">
        <v>14</v>
      </c>
      <c r="N1108">
        <v>25013</v>
      </c>
      <c r="O1108" s="1">
        <f t="shared" si="52"/>
        <v>962.03846153846155</v>
      </c>
      <c r="P1108" s="1">
        <f t="shared" si="53"/>
        <v>22126.884615384617</v>
      </c>
      <c r="Q1108" s="1">
        <f>Table1[[#This Row],[Earned Basic Salary]]*20%</f>
        <v>4425.376923076924</v>
      </c>
      <c r="R1108" s="1">
        <f>Table1[[#This Row],[Earned Basic Salary]]*10%</f>
        <v>2212.688461538462</v>
      </c>
      <c r="S1108" s="1">
        <f>Table1[[#This Row],[Earned Basic Salary]]*12%</f>
        <v>2655.2261538461539</v>
      </c>
      <c r="T1108" s="1">
        <f>200</f>
        <v>200</v>
      </c>
      <c r="U1108" s="1">
        <f>Table1[[#This Row],[PF]]+Table1[[#This Row],[Professional Tax]]</f>
        <v>2855.2261538461539</v>
      </c>
      <c r="V1108" s="1">
        <f>Table1[[#This Row],[Overtime Hours]]*200</f>
        <v>2800</v>
      </c>
      <c r="W1108" s="1">
        <f>Table1[[#This Row],[Earned Basic Salary]]+Table1[[#This Row],[HRA]]+Table1[[#This Row],[DA]]+Table1[[#This Row],[Overtime Pay]]</f>
        <v>31564.950000000004</v>
      </c>
      <c r="X1108" s="1">
        <f>Table1[[#This Row],[Gross Salary]]-Table1[[#This Row],[Total Deduction]]</f>
        <v>28709.723846153851</v>
      </c>
      <c r="Y1108" t="s">
        <v>37</v>
      </c>
      <c r="Z1108" t="s">
        <v>48</v>
      </c>
      <c r="AA1108" t="s">
        <v>4475</v>
      </c>
      <c r="AB1108" t="s">
        <v>4476</v>
      </c>
    </row>
    <row r="1109" spans="1:28" x14ac:dyDescent="0.3">
      <c r="A1109" t="s">
        <v>4477</v>
      </c>
      <c r="B1109" t="s">
        <v>285</v>
      </c>
      <c r="C1109">
        <v>36</v>
      </c>
      <c r="D1109" t="s">
        <v>81</v>
      </c>
      <c r="E1109" t="s">
        <v>62</v>
      </c>
      <c r="F1109" t="s">
        <v>46</v>
      </c>
      <c r="G1109" t="s">
        <v>354</v>
      </c>
      <c r="H1109" t="s">
        <v>35</v>
      </c>
      <c r="I1109" t="s">
        <v>36</v>
      </c>
      <c r="J1109">
        <v>26</v>
      </c>
      <c r="K1109">
        <v>23</v>
      </c>
      <c r="L1109">
        <f t="shared" si="51"/>
        <v>3</v>
      </c>
      <c r="M1109">
        <v>1</v>
      </c>
      <c r="N1109">
        <v>22939</v>
      </c>
      <c r="O1109" s="1">
        <f t="shared" si="52"/>
        <v>882.26923076923072</v>
      </c>
      <c r="P1109" s="1">
        <f t="shared" si="53"/>
        <v>20292.192307692305</v>
      </c>
      <c r="Q1109" s="1">
        <f>Table1[[#This Row],[Earned Basic Salary]]*20%</f>
        <v>4058.4384615384611</v>
      </c>
      <c r="R1109" s="1">
        <f>Table1[[#This Row],[Earned Basic Salary]]*10%</f>
        <v>2029.2192307692305</v>
      </c>
      <c r="S1109" s="1">
        <f>Table1[[#This Row],[Earned Basic Salary]]*12%</f>
        <v>2435.0630769230766</v>
      </c>
      <c r="T1109" s="1">
        <f>200</f>
        <v>200</v>
      </c>
      <c r="U1109" s="1">
        <f>Table1[[#This Row],[PF]]+Table1[[#This Row],[Professional Tax]]</f>
        <v>2635.0630769230766</v>
      </c>
      <c r="V1109" s="1">
        <f>Table1[[#This Row],[Overtime Hours]]*200</f>
        <v>200</v>
      </c>
      <c r="W1109" s="1">
        <f>Table1[[#This Row],[Earned Basic Salary]]+Table1[[#This Row],[HRA]]+Table1[[#This Row],[DA]]+Table1[[#This Row],[Overtime Pay]]</f>
        <v>26579.85</v>
      </c>
      <c r="X1109" s="1">
        <f>Table1[[#This Row],[Gross Salary]]-Table1[[#This Row],[Total Deduction]]</f>
        <v>23944.786923076921</v>
      </c>
      <c r="Y1109" t="s">
        <v>37</v>
      </c>
      <c r="Z1109" t="s">
        <v>48</v>
      </c>
      <c r="AA1109" t="s">
        <v>4478</v>
      </c>
      <c r="AB1109" t="s">
        <v>4479</v>
      </c>
    </row>
    <row r="1110" spans="1:28" x14ac:dyDescent="0.3">
      <c r="A1110" t="s">
        <v>4480</v>
      </c>
      <c r="B1110" t="s">
        <v>1468</v>
      </c>
      <c r="C1110">
        <v>50</v>
      </c>
      <c r="D1110" t="s">
        <v>127</v>
      </c>
      <c r="E1110" t="s">
        <v>54</v>
      </c>
      <c r="F1110" t="s">
        <v>46</v>
      </c>
      <c r="G1110" t="s">
        <v>3064</v>
      </c>
      <c r="H1110" t="s">
        <v>35</v>
      </c>
      <c r="I1110" t="s">
        <v>36</v>
      </c>
      <c r="J1110">
        <v>26</v>
      </c>
      <c r="K1110">
        <v>25</v>
      </c>
      <c r="L1110">
        <f t="shared" si="51"/>
        <v>1</v>
      </c>
      <c r="M1110">
        <v>9</v>
      </c>
      <c r="N1110">
        <v>65363</v>
      </c>
      <c r="O1110" s="1">
        <f t="shared" si="52"/>
        <v>2513.9615384615386</v>
      </c>
      <c r="P1110" s="1">
        <f t="shared" si="53"/>
        <v>62849.038461538461</v>
      </c>
      <c r="Q1110" s="1">
        <f>Table1[[#This Row],[Earned Basic Salary]]*20%</f>
        <v>12569.807692307693</v>
      </c>
      <c r="R1110" s="1">
        <f>Table1[[#This Row],[Earned Basic Salary]]*10%</f>
        <v>6284.9038461538466</v>
      </c>
      <c r="S1110" s="1">
        <f>Table1[[#This Row],[Earned Basic Salary]]*12%</f>
        <v>7541.8846153846152</v>
      </c>
      <c r="T1110" s="1">
        <f>200</f>
        <v>200</v>
      </c>
      <c r="U1110" s="1">
        <f>Table1[[#This Row],[PF]]+Table1[[#This Row],[Professional Tax]]</f>
        <v>7741.8846153846152</v>
      </c>
      <c r="V1110" s="1">
        <f>Table1[[#This Row],[Overtime Hours]]*200</f>
        <v>1800</v>
      </c>
      <c r="W1110" s="1">
        <f>Table1[[#This Row],[Earned Basic Salary]]+Table1[[#This Row],[HRA]]+Table1[[#This Row],[DA]]+Table1[[#This Row],[Overtime Pay]]</f>
        <v>83503.75</v>
      </c>
      <c r="X1110" s="1">
        <f>Table1[[#This Row],[Gross Salary]]-Table1[[#This Row],[Total Deduction]]</f>
        <v>75761.86538461539</v>
      </c>
      <c r="Y1110" t="s">
        <v>37</v>
      </c>
      <c r="Z1110" t="s">
        <v>106</v>
      </c>
      <c r="AA1110" t="s">
        <v>4481</v>
      </c>
      <c r="AB1110" t="s">
        <v>4482</v>
      </c>
    </row>
    <row r="1111" spans="1:28" x14ac:dyDescent="0.3">
      <c r="A1111" t="s">
        <v>4483</v>
      </c>
      <c r="B1111" t="s">
        <v>656</v>
      </c>
      <c r="C1111">
        <v>42</v>
      </c>
      <c r="D1111" t="s">
        <v>44</v>
      </c>
      <c r="E1111" t="s">
        <v>82</v>
      </c>
      <c r="F1111" t="s">
        <v>83</v>
      </c>
      <c r="G1111" t="s">
        <v>4484</v>
      </c>
      <c r="H1111" t="s">
        <v>35</v>
      </c>
      <c r="I1111" t="s">
        <v>36</v>
      </c>
      <c r="J1111">
        <v>26</v>
      </c>
      <c r="K1111">
        <v>24</v>
      </c>
      <c r="L1111">
        <f t="shared" si="51"/>
        <v>2</v>
      </c>
      <c r="M1111">
        <v>19</v>
      </c>
      <c r="N1111">
        <v>54504</v>
      </c>
      <c r="O1111" s="1">
        <f t="shared" si="52"/>
        <v>2096.3076923076924</v>
      </c>
      <c r="P1111" s="1">
        <f t="shared" si="53"/>
        <v>50311.384615384617</v>
      </c>
      <c r="Q1111" s="1">
        <f>Table1[[#This Row],[Earned Basic Salary]]*20%</f>
        <v>10062.276923076925</v>
      </c>
      <c r="R1111" s="1">
        <f>Table1[[#This Row],[Earned Basic Salary]]*10%</f>
        <v>5031.1384615384623</v>
      </c>
      <c r="S1111" s="1">
        <f>Table1[[#This Row],[Earned Basic Salary]]*12%</f>
        <v>6037.3661538461538</v>
      </c>
      <c r="T1111" s="1">
        <f>200</f>
        <v>200</v>
      </c>
      <c r="U1111" s="1">
        <f>Table1[[#This Row],[PF]]+Table1[[#This Row],[Professional Tax]]</f>
        <v>6237.3661538461538</v>
      </c>
      <c r="V1111" s="1">
        <f>Table1[[#This Row],[Overtime Hours]]*200</f>
        <v>3800</v>
      </c>
      <c r="W1111" s="1">
        <f>Table1[[#This Row],[Earned Basic Salary]]+Table1[[#This Row],[HRA]]+Table1[[#This Row],[DA]]+Table1[[#This Row],[Overtime Pay]]</f>
        <v>69204.800000000003</v>
      </c>
      <c r="X1111" s="1">
        <f>Table1[[#This Row],[Gross Salary]]-Table1[[#This Row],[Total Deduction]]</f>
        <v>62967.43384615385</v>
      </c>
      <c r="Y1111" t="s">
        <v>37</v>
      </c>
      <c r="Z1111" t="s">
        <v>48</v>
      </c>
      <c r="AA1111" t="s">
        <v>4485</v>
      </c>
      <c r="AB1111" t="s">
        <v>4486</v>
      </c>
    </row>
    <row r="1112" spans="1:28" x14ac:dyDescent="0.3">
      <c r="A1112" t="s">
        <v>4487</v>
      </c>
      <c r="B1112" t="s">
        <v>844</v>
      </c>
      <c r="C1112">
        <v>44</v>
      </c>
      <c r="D1112" t="s">
        <v>61</v>
      </c>
      <c r="E1112" t="s">
        <v>45</v>
      </c>
      <c r="F1112" t="s">
        <v>63</v>
      </c>
      <c r="G1112" t="s">
        <v>4488</v>
      </c>
      <c r="H1112" t="s">
        <v>35</v>
      </c>
      <c r="I1112" t="s">
        <v>36</v>
      </c>
      <c r="J1112">
        <v>26</v>
      </c>
      <c r="K1112">
        <v>22</v>
      </c>
      <c r="L1112">
        <f t="shared" si="51"/>
        <v>4</v>
      </c>
      <c r="M1112">
        <v>0</v>
      </c>
      <c r="N1112">
        <v>21123</v>
      </c>
      <c r="O1112" s="1">
        <f t="shared" si="52"/>
        <v>812.42307692307691</v>
      </c>
      <c r="P1112" s="1">
        <f t="shared" si="53"/>
        <v>17873.307692307691</v>
      </c>
      <c r="Q1112" s="1">
        <f>Table1[[#This Row],[Earned Basic Salary]]*20%</f>
        <v>3574.6615384615384</v>
      </c>
      <c r="R1112" s="1">
        <f>Table1[[#This Row],[Earned Basic Salary]]*10%</f>
        <v>1787.3307692307692</v>
      </c>
      <c r="S1112" s="1">
        <f>Table1[[#This Row],[Earned Basic Salary]]*12%</f>
        <v>2144.7969230769231</v>
      </c>
      <c r="T1112" s="1">
        <f>200</f>
        <v>200</v>
      </c>
      <c r="U1112" s="1">
        <f>Table1[[#This Row],[PF]]+Table1[[#This Row],[Professional Tax]]</f>
        <v>2344.7969230769231</v>
      </c>
      <c r="V1112" s="1">
        <f>Table1[[#This Row],[Overtime Hours]]*200</f>
        <v>0</v>
      </c>
      <c r="W1112" s="1">
        <f>Table1[[#This Row],[Earned Basic Salary]]+Table1[[#This Row],[HRA]]+Table1[[#This Row],[DA]]+Table1[[#This Row],[Overtime Pay]]</f>
        <v>23235.3</v>
      </c>
      <c r="X1112" s="1">
        <f>Table1[[#This Row],[Gross Salary]]-Table1[[#This Row],[Total Deduction]]</f>
        <v>20890.503076923076</v>
      </c>
      <c r="Y1112" t="s">
        <v>37</v>
      </c>
      <c r="Z1112" t="s">
        <v>38</v>
      </c>
      <c r="AA1112" t="s">
        <v>4489</v>
      </c>
      <c r="AB1112" t="s">
        <v>4490</v>
      </c>
    </row>
    <row r="1113" spans="1:28" x14ac:dyDescent="0.3">
      <c r="A1113" t="s">
        <v>4491</v>
      </c>
      <c r="B1113" t="s">
        <v>536</v>
      </c>
      <c r="C1113">
        <v>27</v>
      </c>
      <c r="D1113" t="s">
        <v>44</v>
      </c>
      <c r="E1113" t="s">
        <v>45</v>
      </c>
      <c r="F1113" t="s">
        <v>55</v>
      </c>
      <c r="G1113" t="s">
        <v>4492</v>
      </c>
      <c r="H1113" t="s">
        <v>35</v>
      </c>
      <c r="I1113" t="s">
        <v>36</v>
      </c>
      <c r="J1113">
        <v>26</v>
      </c>
      <c r="K1113">
        <v>23</v>
      </c>
      <c r="L1113">
        <f t="shared" si="51"/>
        <v>3</v>
      </c>
      <c r="M1113">
        <v>14</v>
      </c>
      <c r="N1113">
        <v>35111</v>
      </c>
      <c r="O1113" s="1">
        <f t="shared" si="52"/>
        <v>1350.4230769230769</v>
      </c>
      <c r="P1113" s="1">
        <f t="shared" si="53"/>
        <v>31059.73076923077</v>
      </c>
      <c r="Q1113" s="1">
        <f>Table1[[#This Row],[Earned Basic Salary]]*20%</f>
        <v>6211.9461538461546</v>
      </c>
      <c r="R1113" s="1">
        <f>Table1[[#This Row],[Earned Basic Salary]]*10%</f>
        <v>3105.9730769230773</v>
      </c>
      <c r="S1113" s="1">
        <f>Table1[[#This Row],[Earned Basic Salary]]*12%</f>
        <v>3727.1676923076921</v>
      </c>
      <c r="T1113" s="1">
        <f>200</f>
        <v>200</v>
      </c>
      <c r="U1113" s="1">
        <f>Table1[[#This Row],[PF]]+Table1[[#This Row],[Professional Tax]]</f>
        <v>3927.1676923076921</v>
      </c>
      <c r="V1113" s="1">
        <f>Table1[[#This Row],[Overtime Hours]]*200</f>
        <v>2800</v>
      </c>
      <c r="W1113" s="1">
        <f>Table1[[#This Row],[Earned Basic Salary]]+Table1[[#This Row],[HRA]]+Table1[[#This Row],[DA]]+Table1[[#This Row],[Overtime Pay]]</f>
        <v>43177.650000000009</v>
      </c>
      <c r="X1113" s="1">
        <f>Table1[[#This Row],[Gross Salary]]-Table1[[#This Row],[Total Deduction]]</f>
        <v>39250.48230769232</v>
      </c>
      <c r="Y1113" t="s">
        <v>37</v>
      </c>
      <c r="Z1113" t="s">
        <v>38</v>
      </c>
      <c r="AA1113" t="s">
        <v>4493</v>
      </c>
      <c r="AB1113" t="s">
        <v>4494</v>
      </c>
    </row>
    <row r="1114" spans="1:28" x14ac:dyDescent="0.3">
      <c r="A1114" t="s">
        <v>4495</v>
      </c>
      <c r="B1114" t="s">
        <v>1889</v>
      </c>
      <c r="C1114">
        <v>24</v>
      </c>
      <c r="D1114" t="s">
        <v>127</v>
      </c>
      <c r="E1114" t="s">
        <v>82</v>
      </c>
      <c r="F1114" t="s">
        <v>83</v>
      </c>
      <c r="G1114" t="s">
        <v>4496</v>
      </c>
      <c r="H1114" t="s">
        <v>35</v>
      </c>
      <c r="I1114" t="s">
        <v>36</v>
      </c>
      <c r="J1114">
        <v>26</v>
      </c>
      <c r="K1114">
        <v>25</v>
      </c>
      <c r="L1114">
        <f t="shared" si="51"/>
        <v>1</v>
      </c>
      <c r="M1114">
        <v>6</v>
      </c>
      <c r="N1114">
        <v>39259</v>
      </c>
      <c r="O1114" s="1">
        <f t="shared" si="52"/>
        <v>1509.9615384615386</v>
      </c>
      <c r="P1114" s="1">
        <f t="shared" si="53"/>
        <v>37749.038461538461</v>
      </c>
      <c r="Q1114" s="1">
        <f>Table1[[#This Row],[Earned Basic Salary]]*20%</f>
        <v>7549.8076923076924</v>
      </c>
      <c r="R1114" s="1">
        <f>Table1[[#This Row],[Earned Basic Salary]]*10%</f>
        <v>3774.9038461538462</v>
      </c>
      <c r="S1114" s="1">
        <f>Table1[[#This Row],[Earned Basic Salary]]*12%</f>
        <v>4529.8846153846152</v>
      </c>
      <c r="T1114" s="1">
        <f>200</f>
        <v>200</v>
      </c>
      <c r="U1114" s="1">
        <f>Table1[[#This Row],[PF]]+Table1[[#This Row],[Professional Tax]]</f>
        <v>4729.8846153846152</v>
      </c>
      <c r="V1114" s="1">
        <f>Table1[[#This Row],[Overtime Hours]]*200</f>
        <v>1200</v>
      </c>
      <c r="W1114" s="1">
        <f>Table1[[#This Row],[Earned Basic Salary]]+Table1[[#This Row],[HRA]]+Table1[[#This Row],[DA]]+Table1[[#This Row],[Overtime Pay]]</f>
        <v>50273.75</v>
      </c>
      <c r="X1114" s="1">
        <f>Table1[[#This Row],[Gross Salary]]-Table1[[#This Row],[Total Deduction]]</f>
        <v>45543.865384615383</v>
      </c>
      <c r="Y1114" t="s">
        <v>37</v>
      </c>
      <c r="Z1114" t="s">
        <v>106</v>
      </c>
      <c r="AA1114" t="s">
        <v>4497</v>
      </c>
      <c r="AB1114" t="s">
        <v>4498</v>
      </c>
    </row>
    <row r="1115" spans="1:28" x14ac:dyDescent="0.3">
      <c r="A1115" t="s">
        <v>4499</v>
      </c>
      <c r="B1115" t="s">
        <v>415</v>
      </c>
      <c r="C1115">
        <v>54</v>
      </c>
      <c r="D1115" t="s">
        <v>31</v>
      </c>
      <c r="E1115" t="s">
        <v>82</v>
      </c>
      <c r="F1115" t="s">
        <v>83</v>
      </c>
      <c r="G1115" t="s">
        <v>4500</v>
      </c>
      <c r="H1115" t="s">
        <v>35</v>
      </c>
      <c r="I1115" t="s">
        <v>36</v>
      </c>
      <c r="J1115">
        <v>26</v>
      </c>
      <c r="K1115">
        <v>23</v>
      </c>
      <c r="L1115">
        <f t="shared" si="51"/>
        <v>3</v>
      </c>
      <c r="M1115">
        <v>18</v>
      </c>
      <c r="N1115">
        <v>30458</v>
      </c>
      <c r="O1115" s="1">
        <f t="shared" si="52"/>
        <v>1171.4615384615386</v>
      </c>
      <c r="P1115" s="1">
        <f t="shared" si="53"/>
        <v>26943.615384615387</v>
      </c>
      <c r="Q1115" s="1">
        <f>Table1[[#This Row],[Earned Basic Salary]]*20%</f>
        <v>5388.7230769230773</v>
      </c>
      <c r="R1115" s="1">
        <f>Table1[[#This Row],[Earned Basic Salary]]*10%</f>
        <v>2694.3615384615387</v>
      </c>
      <c r="S1115" s="1">
        <f>Table1[[#This Row],[Earned Basic Salary]]*12%</f>
        <v>3233.2338461538461</v>
      </c>
      <c r="T1115" s="1">
        <f>200</f>
        <v>200</v>
      </c>
      <c r="U1115" s="1">
        <f>Table1[[#This Row],[PF]]+Table1[[#This Row],[Professional Tax]]</f>
        <v>3433.2338461538461</v>
      </c>
      <c r="V1115" s="1">
        <f>Table1[[#This Row],[Overtime Hours]]*200</f>
        <v>3600</v>
      </c>
      <c r="W1115" s="1">
        <f>Table1[[#This Row],[Earned Basic Salary]]+Table1[[#This Row],[HRA]]+Table1[[#This Row],[DA]]+Table1[[#This Row],[Overtime Pay]]</f>
        <v>38626.700000000004</v>
      </c>
      <c r="X1115" s="1">
        <f>Table1[[#This Row],[Gross Salary]]-Table1[[#This Row],[Total Deduction]]</f>
        <v>35193.466153846159</v>
      </c>
      <c r="Y1115" t="s">
        <v>37</v>
      </c>
      <c r="Z1115" t="s">
        <v>106</v>
      </c>
      <c r="AA1115" t="s">
        <v>4501</v>
      </c>
      <c r="AB1115" t="s">
        <v>4502</v>
      </c>
    </row>
    <row r="1116" spans="1:28" x14ac:dyDescent="0.3">
      <c r="A1116" t="s">
        <v>4503</v>
      </c>
      <c r="B1116" t="s">
        <v>1717</v>
      </c>
      <c r="C1116">
        <v>21</v>
      </c>
      <c r="D1116" t="s">
        <v>31</v>
      </c>
      <c r="E1116" t="s">
        <v>82</v>
      </c>
      <c r="F1116" t="s">
        <v>63</v>
      </c>
      <c r="G1116" t="s">
        <v>857</v>
      </c>
      <c r="H1116" t="s">
        <v>35</v>
      </c>
      <c r="I1116" t="s">
        <v>36</v>
      </c>
      <c r="J1116">
        <v>26</v>
      </c>
      <c r="K1116">
        <v>25</v>
      </c>
      <c r="L1116">
        <f t="shared" si="51"/>
        <v>1</v>
      </c>
      <c r="M1116">
        <v>16</v>
      </c>
      <c r="N1116">
        <v>27283</v>
      </c>
      <c r="O1116" s="1">
        <f t="shared" si="52"/>
        <v>1049.3461538461538</v>
      </c>
      <c r="P1116" s="1">
        <f t="shared" si="53"/>
        <v>26233.653846153844</v>
      </c>
      <c r="Q1116" s="1">
        <f>Table1[[#This Row],[Earned Basic Salary]]*20%</f>
        <v>5246.7307692307695</v>
      </c>
      <c r="R1116" s="1">
        <f>Table1[[#This Row],[Earned Basic Salary]]*10%</f>
        <v>2623.3653846153848</v>
      </c>
      <c r="S1116" s="1">
        <f>Table1[[#This Row],[Earned Basic Salary]]*12%</f>
        <v>3148.038461538461</v>
      </c>
      <c r="T1116" s="1">
        <f>200</f>
        <v>200</v>
      </c>
      <c r="U1116" s="1">
        <f>Table1[[#This Row],[PF]]+Table1[[#This Row],[Professional Tax]]</f>
        <v>3348.038461538461</v>
      </c>
      <c r="V1116" s="1">
        <f>Table1[[#This Row],[Overtime Hours]]*200</f>
        <v>3200</v>
      </c>
      <c r="W1116" s="1">
        <f>Table1[[#This Row],[Earned Basic Salary]]+Table1[[#This Row],[HRA]]+Table1[[#This Row],[DA]]+Table1[[#This Row],[Overtime Pay]]</f>
        <v>37303.75</v>
      </c>
      <c r="X1116" s="1">
        <f>Table1[[#This Row],[Gross Salary]]-Table1[[#This Row],[Total Deduction]]</f>
        <v>33955.711538461539</v>
      </c>
      <c r="Y1116" t="s">
        <v>37</v>
      </c>
      <c r="Z1116" t="s">
        <v>106</v>
      </c>
      <c r="AA1116" t="s">
        <v>4504</v>
      </c>
      <c r="AB1116" t="s">
        <v>4505</v>
      </c>
    </row>
    <row r="1117" spans="1:28" x14ac:dyDescent="0.3">
      <c r="A1117" t="s">
        <v>4506</v>
      </c>
      <c r="B1117" t="s">
        <v>1717</v>
      </c>
      <c r="C1117">
        <v>35</v>
      </c>
      <c r="D1117" t="s">
        <v>133</v>
      </c>
      <c r="E1117" t="s">
        <v>121</v>
      </c>
      <c r="F1117" t="s">
        <v>55</v>
      </c>
      <c r="G1117" t="s">
        <v>4507</v>
      </c>
      <c r="H1117" t="s">
        <v>35</v>
      </c>
      <c r="I1117" t="s">
        <v>36</v>
      </c>
      <c r="J1117">
        <v>26</v>
      </c>
      <c r="K1117">
        <v>22</v>
      </c>
      <c r="L1117">
        <f t="shared" si="51"/>
        <v>4</v>
      </c>
      <c r="M1117">
        <v>4</v>
      </c>
      <c r="N1117">
        <v>71186</v>
      </c>
      <c r="O1117" s="1">
        <f t="shared" si="52"/>
        <v>2737.9230769230771</v>
      </c>
      <c r="P1117" s="1">
        <f t="shared" si="53"/>
        <v>60234.307692307695</v>
      </c>
      <c r="Q1117" s="1">
        <f>Table1[[#This Row],[Earned Basic Salary]]*20%</f>
        <v>12046.86153846154</v>
      </c>
      <c r="R1117" s="1">
        <f>Table1[[#This Row],[Earned Basic Salary]]*10%</f>
        <v>6023.4307692307702</v>
      </c>
      <c r="S1117" s="1">
        <f>Table1[[#This Row],[Earned Basic Salary]]*12%</f>
        <v>7228.1169230769228</v>
      </c>
      <c r="T1117" s="1">
        <f>200</f>
        <v>200</v>
      </c>
      <c r="U1117" s="1">
        <f>Table1[[#This Row],[PF]]+Table1[[#This Row],[Professional Tax]]</f>
        <v>7428.1169230769228</v>
      </c>
      <c r="V1117" s="1">
        <f>Table1[[#This Row],[Overtime Hours]]*200</f>
        <v>800</v>
      </c>
      <c r="W1117" s="1">
        <f>Table1[[#This Row],[Earned Basic Salary]]+Table1[[#This Row],[HRA]]+Table1[[#This Row],[DA]]+Table1[[#This Row],[Overtime Pay]]</f>
        <v>79104.600000000006</v>
      </c>
      <c r="X1117" s="1">
        <f>Table1[[#This Row],[Gross Salary]]-Table1[[#This Row],[Total Deduction]]</f>
        <v>71676.48307692309</v>
      </c>
      <c r="Y1117" t="s">
        <v>37</v>
      </c>
      <c r="Z1117" t="s">
        <v>106</v>
      </c>
      <c r="AA1117" t="s">
        <v>4508</v>
      </c>
      <c r="AB1117" t="s">
        <v>4509</v>
      </c>
    </row>
    <row r="1118" spans="1:28" x14ac:dyDescent="0.3">
      <c r="A1118" t="s">
        <v>4510</v>
      </c>
      <c r="B1118" t="s">
        <v>202</v>
      </c>
      <c r="C1118">
        <v>40</v>
      </c>
      <c r="D1118" t="s">
        <v>127</v>
      </c>
      <c r="E1118" t="s">
        <v>82</v>
      </c>
      <c r="F1118" t="s">
        <v>33</v>
      </c>
      <c r="G1118" t="s">
        <v>4511</v>
      </c>
      <c r="H1118" t="s">
        <v>35</v>
      </c>
      <c r="I1118" t="s">
        <v>36</v>
      </c>
      <c r="J1118">
        <v>26</v>
      </c>
      <c r="K1118">
        <v>23</v>
      </c>
      <c r="L1118">
        <f t="shared" si="51"/>
        <v>3</v>
      </c>
      <c r="M1118">
        <v>8</v>
      </c>
      <c r="N1118">
        <v>65372</v>
      </c>
      <c r="O1118" s="1">
        <f t="shared" si="52"/>
        <v>2514.3076923076924</v>
      </c>
      <c r="P1118" s="1">
        <f t="shared" si="53"/>
        <v>57829.076923076922</v>
      </c>
      <c r="Q1118" s="1">
        <f>Table1[[#This Row],[Earned Basic Salary]]*20%</f>
        <v>11565.815384615385</v>
      </c>
      <c r="R1118" s="1">
        <f>Table1[[#This Row],[Earned Basic Salary]]*10%</f>
        <v>5782.9076923076927</v>
      </c>
      <c r="S1118" s="1">
        <f>Table1[[#This Row],[Earned Basic Salary]]*12%</f>
        <v>6939.4892307692307</v>
      </c>
      <c r="T1118" s="1">
        <f>200</f>
        <v>200</v>
      </c>
      <c r="U1118" s="1">
        <f>Table1[[#This Row],[PF]]+Table1[[#This Row],[Professional Tax]]</f>
        <v>7139.4892307692307</v>
      </c>
      <c r="V1118" s="1">
        <f>Table1[[#This Row],[Overtime Hours]]*200</f>
        <v>1600</v>
      </c>
      <c r="W1118" s="1">
        <f>Table1[[#This Row],[Earned Basic Salary]]+Table1[[#This Row],[HRA]]+Table1[[#This Row],[DA]]+Table1[[#This Row],[Overtime Pay]]</f>
        <v>76777.8</v>
      </c>
      <c r="X1118" s="1">
        <f>Table1[[#This Row],[Gross Salary]]-Table1[[#This Row],[Total Deduction]]</f>
        <v>69638.310769230768</v>
      </c>
      <c r="Y1118" t="s">
        <v>37</v>
      </c>
      <c r="Z1118" t="s">
        <v>106</v>
      </c>
      <c r="AA1118" t="s">
        <v>4512</v>
      </c>
      <c r="AB1118" t="s">
        <v>4513</v>
      </c>
    </row>
    <row r="1119" spans="1:28" x14ac:dyDescent="0.3">
      <c r="A1119" t="s">
        <v>4514</v>
      </c>
      <c r="B1119" t="s">
        <v>1175</v>
      </c>
      <c r="C1119">
        <v>27</v>
      </c>
      <c r="D1119" t="s">
        <v>133</v>
      </c>
      <c r="E1119" t="s">
        <v>62</v>
      </c>
      <c r="F1119" t="s">
        <v>55</v>
      </c>
      <c r="G1119" t="s">
        <v>4515</v>
      </c>
      <c r="H1119" t="s">
        <v>35</v>
      </c>
      <c r="I1119" t="s">
        <v>36</v>
      </c>
      <c r="J1119">
        <v>26</v>
      </c>
      <c r="K1119">
        <v>23</v>
      </c>
      <c r="L1119">
        <f t="shared" si="51"/>
        <v>3</v>
      </c>
      <c r="M1119">
        <v>11</v>
      </c>
      <c r="N1119">
        <v>71655</v>
      </c>
      <c r="O1119" s="1">
        <f t="shared" si="52"/>
        <v>2755.9615384615386</v>
      </c>
      <c r="P1119" s="1">
        <f t="shared" si="53"/>
        <v>63387.11538461539</v>
      </c>
      <c r="Q1119" s="1">
        <f>Table1[[#This Row],[Earned Basic Salary]]*20%</f>
        <v>12677.423076923078</v>
      </c>
      <c r="R1119" s="1">
        <f>Table1[[#This Row],[Earned Basic Salary]]*10%</f>
        <v>6338.711538461539</v>
      </c>
      <c r="S1119" s="1">
        <f>Table1[[#This Row],[Earned Basic Salary]]*12%</f>
        <v>7606.4538461538468</v>
      </c>
      <c r="T1119" s="1">
        <f>200</f>
        <v>200</v>
      </c>
      <c r="U1119" s="1">
        <f>Table1[[#This Row],[PF]]+Table1[[#This Row],[Professional Tax]]</f>
        <v>7806.4538461538468</v>
      </c>
      <c r="V1119" s="1">
        <f>Table1[[#This Row],[Overtime Hours]]*200</f>
        <v>2200</v>
      </c>
      <c r="W1119" s="1">
        <f>Table1[[#This Row],[Earned Basic Salary]]+Table1[[#This Row],[HRA]]+Table1[[#This Row],[DA]]+Table1[[#This Row],[Overtime Pay]]</f>
        <v>84603.25</v>
      </c>
      <c r="X1119" s="1">
        <f>Table1[[#This Row],[Gross Salary]]-Table1[[#This Row],[Total Deduction]]</f>
        <v>76796.796153846153</v>
      </c>
      <c r="Y1119" t="s">
        <v>37</v>
      </c>
      <c r="Z1119" t="s">
        <v>106</v>
      </c>
      <c r="AA1119" t="s">
        <v>4516</v>
      </c>
      <c r="AB1119" t="s">
        <v>4517</v>
      </c>
    </row>
    <row r="1120" spans="1:28" x14ac:dyDescent="0.3">
      <c r="A1120" t="s">
        <v>4518</v>
      </c>
      <c r="B1120" t="s">
        <v>344</v>
      </c>
      <c r="C1120">
        <v>39</v>
      </c>
      <c r="D1120" t="s">
        <v>81</v>
      </c>
      <c r="E1120" t="s">
        <v>82</v>
      </c>
      <c r="F1120" t="s">
        <v>83</v>
      </c>
      <c r="G1120" t="s">
        <v>3333</v>
      </c>
      <c r="H1120" t="s">
        <v>35</v>
      </c>
      <c r="I1120" t="s">
        <v>36</v>
      </c>
      <c r="J1120">
        <v>26</v>
      </c>
      <c r="K1120">
        <v>24</v>
      </c>
      <c r="L1120">
        <f t="shared" si="51"/>
        <v>2</v>
      </c>
      <c r="M1120">
        <v>15</v>
      </c>
      <c r="N1120">
        <v>68275</v>
      </c>
      <c r="O1120" s="1">
        <f t="shared" si="52"/>
        <v>2625.9615384615386</v>
      </c>
      <c r="P1120" s="1">
        <f t="shared" si="53"/>
        <v>63023.076923076922</v>
      </c>
      <c r="Q1120" s="1">
        <f>Table1[[#This Row],[Earned Basic Salary]]*20%</f>
        <v>12604.615384615385</v>
      </c>
      <c r="R1120" s="1">
        <f>Table1[[#This Row],[Earned Basic Salary]]*10%</f>
        <v>6302.3076923076924</v>
      </c>
      <c r="S1120" s="1">
        <f>Table1[[#This Row],[Earned Basic Salary]]*12%</f>
        <v>7562.7692307692305</v>
      </c>
      <c r="T1120" s="1">
        <f>200</f>
        <v>200</v>
      </c>
      <c r="U1120" s="1">
        <f>Table1[[#This Row],[PF]]+Table1[[#This Row],[Professional Tax]]</f>
        <v>7762.7692307692305</v>
      </c>
      <c r="V1120" s="1">
        <f>Table1[[#This Row],[Overtime Hours]]*200</f>
        <v>3000</v>
      </c>
      <c r="W1120" s="1">
        <f>Table1[[#This Row],[Earned Basic Salary]]+Table1[[#This Row],[HRA]]+Table1[[#This Row],[DA]]+Table1[[#This Row],[Overtime Pay]]</f>
        <v>84930</v>
      </c>
      <c r="X1120" s="1">
        <f>Table1[[#This Row],[Gross Salary]]-Table1[[#This Row],[Total Deduction]]</f>
        <v>77167.230769230766</v>
      </c>
      <c r="Y1120" t="s">
        <v>37</v>
      </c>
      <c r="Z1120" t="s">
        <v>38</v>
      </c>
      <c r="AA1120" t="s">
        <v>4519</v>
      </c>
      <c r="AB1120" t="s">
        <v>4520</v>
      </c>
    </row>
    <row r="1121" spans="1:28" x14ac:dyDescent="0.3">
      <c r="A1121" t="s">
        <v>4521</v>
      </c>
      <c r="B1121" t="s">
        <v>1547</v>
      </c>
      <c r="C1121">
        <v>25</v>
      </c>
      <c r="D1121" t="s">
        <v>75</v>
      </c>
      <c r="E1121" t="s">
        <v>82</v>
      </c>
      <c r="F1121" t="s">
        <v>63</v>
      </c>
      <c r="G1121" t="s">
        <v>1615</v>
      </c>
      <c r="H1121" t="s">
        <v>35</v>
      </c>
      <c r="I1121" t="s">
        <v>36</v>
      </c>
      <c r="J1121">
        <v>26</v>
      </c>
      <c r="K1121">
        <v>24</v>
      </c>
      <c r="L1121">
        <f t="shared" si="51"/>
        <v>2</v>
      </c>
      <c r="M1121">
        <v>13</v>
      </c>
      <c r="N1121">
        <v>62047</v>
      </c>
      <c r="O1121" s="1">
        <f t="shared" si="52"/>
        <v>2386.4230769230771</v>
      </c>
      <c r="P1121" s="1">
        <f t="shared" si="53"/>
        <v>57274.153846153851</v>
      </c>
      <c r="Q1121" s="1">
        <f>Table1[[#This Row],[Earned Basic Salary]]*20%</f>
        <v>11454.830769230772</v>
      </c>
      <c r="R1121" s="1">
        <f>Table1[[#This Row],[Earned Basic Salary]]*10%</f>
        <v>5727.4153846153858</v>
      </c>
      <c r="S1121" s="1">
        <f>Table1[[#This Row],[Earned Basic Salary]]*12%</f>
        <v>6872.8984615384616</v>
      </c>
      <c r="T1121" s="1">
        <f>200</f>
        <v>200</v>
      </c>
      <c r="U1121" s="1">
        <f>Table1[[#This Row],[PF]]+Table1[[#This Row],[Professional Tax]]</f>
        <v>7072.8984615384616</v>
      </c>
      <c r="V1121" s="1">
        <f>Table1[[#This Row],[Overtime Hours]]*200</f>
        <v>2600</v>
      </c>
      <c r="W1121" s="1">
        <f>Table1[[#This Row],[Earned Basic Salary]]+Table1[[#This Row],[HRA]]+Table1[[#This Row],[DA]]+Table1[[#This Row],[Overtime Pay]]</f>
        <v>77056.400000000023</v>
      </c>
      <c r="X1121" s="1">
        <f>Table1[[#This Row],[Gross Salary]]-Table1[[#This Row],[Total Deduction]]</f>
        <v>69983.501538461569</v>
      </c>
      <c r="Y1121" t="s">
        <v>37</v>
      </c>
      <c r="Z1121" t="s">
        <v>106</v>
      </c>
      <c r="AA1121" t="s">
        <v>4522</v>
      </c>
      <c r="AB1121" t="s">
        <v>4523</v>
      </c>
    </row>
    <row r="1122" spans="1:28" x14ac:dyDescent="0.3">
      <c r="A1122" t="s">
        <v>4524</v>
      </c>
      <c r="B1122" t="s">
        <v>401</v>
      </c>
      <c r="C1122">
        <v>21</v>
      </c>
      <c r="D1122" t="s">
        <v>75</v>
      </c>
      <c r="E1122" t="s">
        <v>121</v>
      </c>
      <c r="F1122" t="s">
        <v>46</v>
      </c>
      <c r="G1122" t="s">
        <v>4367</v>
      </c>
      <c r="H1122" t="s">
        <v>35</v>
      </c>
      <c r="I1122" t="s">
        <v>36</v>
      </c>
      <c r="J1122">
        <v>26</v>
      </c>
      <c r="K1122">
        <v>23</v>
      </c>
      <c r="L1122">
        <f t="shared" si="51"/>
        <v>3</v>
      </c>
      <c r="M1122">
        <v>13</v>
      </c>
      <c r="N1122">
        <v>34945</v>
      </c>
      <c r="O1122" s="1">
        <f t="shared" si="52"/>
        <v>1344.0384615384614</v>
      </c>
      <c r="P1122" s="1">
        <f t="shared" si="53"/>
        <v>30912.884615384613</v>
      </c>
      <c r="Q1122" s="1">
        <f>Table1[[#This Row],[Earned Basic Salary]]*20%</f>
        <v>6182.5769230769229</v>
      </c>
      <c r="R1122" s="1">
        <f>Table1[[#This Row],[Earned Basic Salary]]*10%</f>
        <v>3091.2884615384614</v>
      </c>
      <c r="S1122" s="1">
        <f>Table1[[#This Row],[Earned Basic Salary]]*12%</f>
        <v>3709.5461538461536</v>
      </c>
      <c r="T1122" s="1">
        <f>200</f>
        <v>200</v>
      </c>
      <c r="U1122" s="1">
        <f>Table1[[#This Row],[PF]]+Table1[[#This Row],[Professional Tax]]</f>
        <v>3909.5461538461536</v>
      </c>
      <c r="V1122" s="1">
        <f>Table1[[#This Row],[Overtime Hours]]*200</f>
        <v>2600</v>
      </c>
      <c r="W1122" s="1">
        <f>Table1[[#This Row],[Earned Basic Salary]]+Table1[[#This Row],[HRA]]+Table1[[#This Row],[DA]]+Table1[[#This Row],[Overtime Pay]]</f>
        <v>42786.75</v>
      </c>
      <c r="X1122" s="1">
        <f>Table1[[#This Row],[Gross Salary]]-Table1[[#This Row],[Total Deduction]]</f>
        <v>38877.203846153847</v>
      </c>
      <c r="Y1122" t="s">
        <v>37</v>
      </c>
      <c r="Z1122" t="s">
        <v>95</v>
      </c>
      <c r="AA1122" t="s">
        <v>4525</v>
      </c>
      <c r="AB1122" t="s">
        <v>4526</v>
      </c>
    </row>
    <row r="1123" spans="1:28" x14ac:dyDescent="0.3">
      <c r="A1123" t="s">
        <v>4527</v>
      </c>
      <c r="B1123" t="s">
        <v>193</v>
      </c>
      <c r="C1123">
        <v>37</v>
      </c>
      <c r="D1123" t="s">
        <v>75</v>
      </c>
      <c r="E1123" t="s">
        <v>121</v>
      </c>
      <c r="F1123" t="s">
        <v>46</v>
      </c>
      <c r="G1123" t="s">
        <v>1793</v>
      </c>
      <c r="H1123" t="s">
        <v>35</v>
      </c>
      <c r="I1123" t="s">
        <v>36</v>
      </c>
      <c r="J1123">
        <v>26</v>
      </c>
      <c r="K1123">
        <v>23</v>
      </c>
      <c r="L1123">
        <f t="shared" si="51"/>
        <v>3</v>
      </c>
      <c r="M1123">
        <v>18</v>
      </c>
      <c r="N1123">
        <v>25198</v>
      </c>
      <c r="O1123" s="1">
        <f t="shared" si="52"/>
        <v>969.15384615384619</v>
      </c>
      <c r="P1123" s="1">
        <f t="shared" si="53"/>
        <v>22290.538461538461</v>
      </c>
      <c r="Q1123" s="1">
        <f>Table1[[#This Row],[Earned Basic Salary]]*20%</f>
        <v>4458.1076923076926</v>
      </c>
      <c r="R1123" s="1">
        <f>Table1[[#This Row],[Earned Basic Salary]]*10%</f>
        <v>2229.0538461538463</v>
      </c>
      <c r="S1123" s="1">
        <f>Table1[[#This Row],[Earned Basic Salary]]*12%</f>
        <v>2674.8646153846153</v>
      </c>
      <c r="T1123" s="1">
        <f>200</f>
        <v>200</v>
      </c>
      <c r="U1123" s="1">
        <f>Table1[[#This Row],[PF]]+Table1[[#This Row],[Professional Tax]]</f>
        <v>2874.8646153846153</v>
      </c>
      <c r="V1123" s="1">
        <f>Table1[[#This Row],[Overtime Hours]]*200</f>
        <v>3600</v>
      </c>
      <c r="W1123" s="1">
        <f>Table1[[#This Row],[Earned Basic Salary]]+Table1[[#This Row],[HRA]]+Table1[[#This Row],[DA]]+Table1[[#This Row],[Overtime Pay]]</f>
        <v>32577.699999999997</v>
      </c>
      <c r="X1123" s="1">
        <f>Table1[[#This Row],[Gross Salary]]-Table1[[#This Row],[Total Deduction]]</f>
        <v>29702.83538461538</v>
      </c>
      <c r="Y1123" t="s">
        <v>37</v>
      </c>
      <c r="Z1123" t="s">
        <v>95</v>
      </c>
      <c r="AA1123" t="s">
        <v>4528</v>
      </c>
      <c r="AB1123" t="s">
        <v>4529</v>
      </c>
    </row>
    <row r="1124" spans="1:28" x14ac:dyDescent="0.3">
      <c r="A1124" t="s">
        <v>4530</v>
      </c>
      <c r="B1124" t="s">
        <v>470</v>
      </c>
      <c r="C1124">
        <v>54</v>
      </c>
      <c r="D1124" t="s">
        <v>61</v>
      </c>
      <c r="E1124" t="s">
        <v>54</v>
      </c>
      <c r="F1124" t="s">
        <v>63</v>
      </c>
      <c r="G1124" t="s">
        <v>1860</v>
      </c>
      <c r="H1124" t="s">
        <v>35</v>
      </c>
      <c r="I1124" t="s">
        <v>36</v>
      </c>
      <c r="J1124">
        <v>26</v>
      </c>
      <c r="K1124">
        <v>21</v>
      </c>
      <c r="L1124">
        <f t="shared" si="51"/>
        <v>5</v>
      </c>
      <c r="M1124">
        <v>15</v>
      </c>
      <c r="N1124">
        <v>27832</v>
      </c>
      <c r="O1124" s="1">
        <f t="shared" si="52"/>
        <v>1070.4615384615386</v>
      </c>
      <c r="P1124" s="1">
        <f t="shared" si="53"/>
        <v>22479.692307692309</v>
      </c>
      <c r="Q1124" s="1">
        <f>Table1[[#This Row],[Earned Basic Salary]]*20%</f>
        <v>4495.9384615384615</v>
      </c>
      <c r="R1124" s="1">
        <f>Table1[[#This Row],[Earned Basic Salary]]*10%</f>
        <v>2247.9692307692308</v>
      </c>
      <c r="S1124" s="1">
        <f>Table1[[#This Row],[Earned Basic Salary]]*12%</f>
        <v>2697.563076923077</v>
      </c>
      <c r="T1124" s="1">
        <f>200</f>
        <v>200</v>
      </c>
      <c r="U1124" s="1">
        <f>Table1[[#This Row],[PF]]+Table1[[#This Row],[Professional Tax]]</f>
        <v>2897.563076923077</v>
      </c>
      <c r="V1124" s="1">
        <f>Table1[[#This Row],[Overtime Hours]]*200</f>
        <v>3000</v>
      </c>
      <c r="W1124" s="1">
        <f>Table1[[#This Row],[Earned Basic Salary]]+Table1[[#This Row],[HRA]]+Table1[[#This Row],[DA]]+Table1[[#This Row],[Overtime Pay]]</f>
        <v>32223.600000000002</v>
      </c>
      <c r="X1124" s="1">
        <f>Table1[[#This Row],[Gross Salary]]-Table1[[#This Row],[Total Deduction]]</f>
        <v>29326.036923076925</v>
      </c>
      <c r="Y1124" t="s">
        <v>37</v>
      </c>
      <c r="Z1124" t="s">
        <v>38</v>
      </c>
      <c r="AA1124" t="s">
        <v>4531</v>
      </c>
      <c r="AB1124" t="s">
        <v>4532</v>
      </c>
    </row>
    <row r="1125" spans="1:28" x14ac:dyDescent="0.3">
      <c r="A1125" t="s">
        <v>4533</v>
      </c>
      <c r="B1125" t="s">
        <v>1547</v>
      </c>
      <c r="C1125">
        <v>37</v>
      </c>
      <c r="D1125" t="s">
        <v>75</v>
      </c>
      <c r="E1125" t="s">
        <v>54</v>
      </c>
      <c r="F1125" t="s">
        <v>63</v>
      </c>
      <c r="G1125" t="s">
        <v>4534</v>
      </c>
      <c r="H1125" t="s">
        <v>35</v>
      </c>
      <c r="I1125" t="s">
        <v>36</v>
      </c>
      <c r="J1125">
        <v>26</v>
      </c>
      <c r="K1125">
        <v>24</v>
      </c>
      <c r="L1125">
        <f t="shared" si="51"/>
        <v>2</v>
      </c>
      <c r="M1125">
        <v>20</v>
      </c>
      <c r="N1125">
        <v>45549</v>
      </c>
      <c r="O1125" s="1">
        <f t="shared" si="52"/>
        <v>1751.8846153846155</v>
      </c>
      <c r="P1125" s="1">
        <f t="shared" si="53"/>
        <v>42045.230769230773</v>
      </c>
      <c r="Q1125" s="1">
        <f>Table1[[#This Row],[Earned Basic Salary]]*20%</f>
        <v>8409.046153846155</v>
      </c>
      <c r="R1125" s="1">
        <f>Table1[[#This Row],[Earned Basic Salary]]*10%</f>
        <v>4204.5230769230775</v>
      </c>
      <c r="S1125" s="1">
        <f>Table1[[#This Row],[Earned Basic Salary]]*12%</f>
        <v>5045.4276923076923</v>
      </c>
      <c r="T1125" s="1">
        <f>200</f>
        <v>200</v>
      </c>
      <c r="U1125" s="1">
        <f>Table1[[#This Row],[PF]]+Table1[[#This Row],[Professional Tax]]</f>
        <v>5245.4276923076923</v>
      </c>
      <c r="V1125" s="1">
        <f>Table1[[#This Row],[Overtime Hours]]*200</f>
        <v>4000</v>
      </c>
      <c r="W1125" s="1">
        <f>Table1[[#This Row],[Earned Basic Salary]]+Table1[[#This Row],[HRA]]+Table1[[#This Row],[DA]]+Table1[[#This Row],[Overtime Pay]]</f>
        <v>58658.8</v>
      </c>
      <c r="X1125" s="1">
        <f>Table1[[#This Row],[Gross Salary]]-Table1[[#This Row],[Total Deduction]]</f>
        <v>53413.372307692312</v>
      </c>
      <c r="Y1125" t="s">
        <v>37</v>
      </c>
      <c r="Z1125" t="s">
        <v>38</v>
      </c>
      <c r="AA1125" t="s">
        <v>4535</v>
      </c>
      <c r="AB1125" t="s">
        <v>4536</v>
      </c>
    </row>
    <row r="1126" spans="1:28" x14ac:dyDescent="0.3">
      <c r="A1126" t="s">
        <v>4537</v>
      </c>
      <c r="B1126" t="s">
        <v>275</v>
      </c>
      <c r="C1126">
        <v>43</v>
      </c>
      <c r="D1126" t="s">
        <v>133</v>
      </c>
      <c r="E1126" t="s">
        <v>121</v>
      </c>
      <c r="F1126" t="s">
        <v>63</v>
      </c>
      <c r="G1126" t="s">
        <v>4538</v>
      </c>
      <c r="H1126" t="s">
        <v>35</v>
      </c>
      <c r="I1126" t="s">
        <v>36</v>
      </c>
      <c r="J1126">
        <v>26</v>
      </c>
      <c r="K1126">
        <v>25</v>
      </c>
      <c r="L1126">
        <f t="shared" si="51"/>
        <v>1</v>
      </c>
      <c r="M1126">
        <v>4</v>
      </c>
      <c r="N1126">
        <v>59035</v>
      </c>
      <c r="O1126" s="1">
        <f t="shared" si="52"/>
        <v>2270.5769230769229</v>
      </c>
      <c r="P1126" s="1">
        <f t="shared" si="53"/>
        <v>56764.423076923071</v>
      </c>
      <c r="Q1126" s="1">
        <f>Table1[[#This Row],[Earned Basic Salary]]*20%</f>
        <v>11352.884615384615</v>
      </c>
      <c r="R1126" s="1">
        <f>Table1[[#This Row],[Earned Basic Salary]]*10%</f>
        <v>5676.4423076923076</v>
      </c>
      <c r="S1126" s="1">
        <f>Table1[[#This Row],[Earned Basic Salary]]*12%</f>
        <v>6811.7307692307686</v>
      </c>
      <c r="T1126" s="1">
        <f>200</f>
        <v>200</v>
      </c>
      <c r="U1126" s="1">
        <f>Table1[[#This Row],[PF]]+Table1[[#This Row],[Professional Tax]]</f>
        <v>7011.7307692307686</v>
      </c>
      <c r="V1126" s="1">
        <f>Table1[[#This Row],[Overtime Hours]]*200</f>
        <v>800</v>
      </c>
      <c r="W1126" s="1">
        <f>Table1[[#This Row],[Earned Basic Salary]]+Table1[[#This Row],[HRA]]+Table1[[#This Row],[DA]]+Table1[[#This Row],[Overtime Pay]]</f>
        <v>74593.75</v>
      </c>
      <c r="X1126" s="1">
        <f>Table1[[#This Row],[Gross Salary]]-Table1[[#This Row],[Total Deduction]]</f>
        <v>67582.019230769234</v>
      </c>
      <c r="Y1126" t="s">
        <v>37</v>
      </c>
      <c r="Z1126" t="s">
        <v>95</v>
      </c>
      <c r="AA1126" t="s">
        <v>4539</v>
      </c>
      <c r="AB1126" t="s">
        <v>4540</v>
      </c>
    </row>
    <row r="1127" spans="1:28" x14ac:dyDescent="0.3">
      <c r="A1127" t="s">
        <v>4541</v>
      </c>
      <c r="B1127" t="s">
        <v>1011</v>
      </c>
      <c r="C1127">
        <v>38</v>
      </c>
      <c r="D1127" t="s">
        <v>44</v>
      </c>
      <c r="E1127" t="s">
        <v>54</v>
      </c>
      <c r="F1127" t="s">
        <v>89</v>
      </c>
      <c r="G1127" t="s">
        <v>4542</v>
      </c>
      <c r="H1127" t="s">
        <v>35</v>
      </c>
      <c r="I1127" t="s">
        <v>36</v>
      </c>
      <c r="J1127">
        <v>26</v>
      </c>
      <c r="K1127">
        <v>22</v>
      </c>
      <c r="L1127">
        <f t="shared" si="51"/>
        <v>4</v>
      </c>
      <c r="M1127">
        <v>18</v>
      </c>
      <c r="N1127">
        <v>47844</v>
      </c>
      <c r="O1127" s="1">
        <f t="shared" si="52"/>
        <v>1840.1538461538462</v>
      </c>
      <c r="P1127" s="1">
        <f t="shared" si="53"/>
        <v>40483.384615384617</v>
      </c>
      <c r="Q1127" s="1">
        <f>Table1[[#This Row],[Earned Basic Salary]]*20%</f>
        <v>8096.6769230769241</v>
      </c>
      <c r="R1127" s="1">
        <f>Table1[[#This Row],[Earned Basic Salary]]*10%</f>
        <v>4048.3384615384621</v>
      </c>
      <c r="S1127" s="1">
        <f>Table1[[#This Row],[Earned Basic Salary]]*12%</f>
        <v>4858.0061538461541</v>
      </c>
      <c r="T1127" s="1">
        <f>200</f>
        <v>200</v>
      </c>
      <c r="U1127" s="1">
        <f>Table1[[#This Row],[PF]]+Table1[[#This Row],[Professional Tax]]</f>
        <v>5058.0061538461541</v>
      </c>
      <c r="V1127" s="1">
        <f>Table1[[#This Row],[Overtime Hours]]*200</f>
        <v>3600</v>
      </c>
      <c r="W1127" s="1">
        <f>Table1[[#This Row],[Earned Basic Salary]]+Table1[[#This Row],[HRA]]+Table1[[#This Row],[DA]]+Table1[[#This Row],[Overtime Pay]]</f>
        <v>56228.4</v>
      </c>
      <c r="X1127" s="1">
        <f>Table1[[#This Row],[Gross Salary]]-Table1[[#This Row],[Total Deduction]]</f>
        <v>51170.393846153849</v>
      </c>
      <c r="Y1127" t="s">
        <v>37</v>
      </c>
      <c r="Z1127" t="s">
        <v>95</v>
      </c>
      <c r="AA1127" t="s">
        <v>4543</v>
      </c>
      <c r="AB1127" t="s">
        <v>4544</v>
      </c>
    </row>
    <row r="1128" spans="1:28" x14ac:dyDescent="0.3">
      <c r="A1128" t="s">
        <v>4545</v>
      </c>
      <c r="B1128" t="s">
        <v>362</v>
      </c>
      <c r="C1128">
        <v>24</v>
      </c>
      <c r="D1128" t="s">
        <v>53</v>
      </c>
      <c r="E1128" t="s">
        <v>45</v>
      </c>
      <c r="F1128" t="s">
        <v>46</v>
      </c>
      <c r="G1128" t="s">
        <v>4546</v>
      </c>
      <c r="H1128" t="s">
        <v>35</v>
      </c>
      <c r="I1128" t="s">
        <v>36</v>
      </c>
      <c r="J1128">
        <v>26</v>
      </c>
      <c r="K1128">
        <v>24</v>
      </c>
      <c r="L1128">
        <f t="shared" si="51"/>
        <v>2</v>
      </c>
      <c r="M1128">
        <v>18</v>
      </c>
      <c r="N1128">
        <v>76926</v>
      </c>
      <c r="O1128" s="1">
        <f t="shared" si="52"/>
        <v>2958.6923076923076</v>
      </c>
      <c r="P1128" s="1">
        <f t="shared" si="53"/>
        <v>71008.615384615376</v>
      </c>
      <c r="Q1128" s="1">
        <f>Table1[[#This Row],[Earned Basic Salary]]*20%</f>
        <v>14201.723076923075</v>
      </c>
      <c r="R1128" s="1">
        <f>Table1[[#This Row],[Earned Basic Salary]]*10%</f>
        <v>7100.8615384615377</v>
      </c>
      <c r="S1128" s="1">
        <f>Table1[[#This Row],[Earned Basic Salary]]*12%</f>
        <v>8521.0338461538449</v>
      </c>
      <c r="T1128" s="1">
        <f>200</f>
        <v>200</v>
      </c>
      <c r="U1128" s="1">
        <f>Table1[[#This Row],[PF]]+Table1[[#This Row],[Professional Tax]]</f>
        <v>8721.0338461538449</v>
      </c>
      <c r="V1128" s="1">
        <f>Table1[[#This Row],[Overtime Hours]]*200</f>
        <v>3600</v>
      </c>
      <c r="W1128" s="1">
        <f>Table1[[#This Row],[Earned Basic Salary]]+Table1[[#This Row],[HRA]]+Table1[[#This Row],[DA]]+Table1[[#This Row],[Overtime Pay]]</f>
        <v>95911.2</v>
      </c>
      <c r="X1128" s="1">
        <f>Table1[[#This Row],[Gross Salary]]-Table1[[#This Row],[Total Deduction]]</f>
        <v>87190.166153846149</v>
      </c>
      <c r="Y1128" t="s">
        <v>37</v>
      </c>
      <c r="Z1128" t="s">
        <v>106</v>
      </c>
      <c r="AA1128" t="s">
        <v>4547</v>
      </c>
      <c r="AB1128" t="s">
        <v>4548</v>
      </c>
    </row>
    <row r="1129" spans="1:28" x14ac:dyDescent="0.3">
      <c r="A1129" t="s">
        <v>4549</v>
      </c>
      <c r="B1129" t="s">
        <v>670</v>
      </c>
      <c r="C1129">
        <v>55</v>
      </c>
      <c r="D1129" t="s">
        <v>81</v>
      </c>
      <c r="E1129" t="s">
        <v>45</v>
      </c>
      <c r="F1129" t="s">
        <v>69</v>
      </c>
      <c r="G1129" t="s">
        <v>4550</v>
      </c>
      <c r="H1129" t="s">
        <v>35</v>
      </c>
      <c r="I1129" t="s">
        <v>36</v>
      </c>
      <c r="J1129">
        <v>26</v>
      </c>
      <c r="K1129">
        <v>23</v>
      </c>
      <c r="L1129">
        <f t="shared" si="51"/>
        <v>3</v>
      </c>
      <c r="M1129">
        <v>17</v>
      </c>
      <c r="N1129">
        <v>42969</v>
      </c>
      <c r="O1129" s="1">
        <f t="shared" si="52"/>
        <v>1652.6538461538462</v>
      </c>
      <c r="P1129" s="1">
        <f t="shared" si="53"/>
        <v>38011.038461538461</v>
      </c>
      <c r="Q1129" s="1">
        <f>Table1[[#This Row],[Earned Basic Salary]]*20%</f>
        <v>7602.2076923076929</v>
      </c>
      <c r="R1129" s="1">
        <f>Table1[[#This Row],[Earned Basic Salary]]*10%</f>
        <v>3801.1038461538465</v>
      </c>
      <c r="S1129" s="1">
        <f>Table1[[#This Row],[Earned Basic Salary]]*12%</f>
        <v>4561.3246153846148</v>
      </c>
      <c r="T1129" s="1">
        <f>200</f>
        <v>200</v>
      </c>
      <c r="U1129" s="1">
        <f>Table1[[#This Row],[PF]]+Table1[[#This Row],[Professional Tax]]</f>
        <v>4761.3246153846148</v>
      </c>
      <c r="V1129" s="1">
        <f>Table1[[#This Row],[Overtime Hours]]*200</f>
        <v>3400</v>
      </c>
      <c r="W1129" s="1">
        <f>Table1[[#This Row],[Earned Basic Salary]]+Table1[[#This Row],[HRA]]+Table1[[#This Row],[DA]]+Table1[[#This Row],[Overtime Pay]]</f>
        <v>52814.35</v>
      </c>
      <c r="X1129" s="1">
        <f>Table1[[#This Row],[Gross Salary]]-Table1[[#This Row],[Total Deduction]]</f>
        <v>48053.025384615386</v>
      </c>
      <c r="Y1129" t="s">
        <v>37</v>
      </c>
      <c r="Z1129" t="s">
        <v>48</v>
      </c>
      <c r="AA1129" t="s">
        <v>4551</v>
      </c>
      <c r="AB1129" t="s">
        <v>4552</v>
      </c>
    </row>
    <row r="1130" spans="1:28" x14ac:dyDescent="0.3">
      <c r="A1130" t="s">
        <v>4553</v>
      </c>
      <c r="B1130" t="s">
        <v>207</v>
      </c>
      <c r="C1130">
        <v>30</v>
      </c>
      <c r="D1130" t="s">
        <v>61</v>
      </c>
      <c r="E1130" t="s">
        <v>82</v>
      </c>
      <c r="F1130" t="s">
        <v>46</v>
      </c>
      <c r="G1130" t="s">
        <v>2277</v>
      </c>
      <c r="H1130" t="s">
        <v>35</v>
      </c>
      <c r="I1130" t="s">
        <v>36</v>
      </c>
      <c r="J1130">
        <v>26</v>
      </c>
      <c r="K1130">
        <v>22</v>
      </c>
      <c r="L1130">
        <f t="shared" si="51"/>
        <v>4</v>
      </c>
      <c r="M1130">
        <v>0</v>
      </c>
      <c r="N1130">
        <v>43574</v>
      </c>
      <c r="O1130" s="1">
        <f t="shared" si="52"/>
        <v>1675.9230769230769</v>
      </c>
      <c r="P1130" s="1">
        <f t="shared" si="53"/>
        <v>36870.307692307695</v>
      </c>
      <c r="Q1130" s="1">
        <f>Table1[[#This Row],[Earned Basic Salary]]*20%</f>
        <v>7374.0615384615394</v>
      </c>
      <c r="R1130" s="1">
        <f>Table1[[#This Row],[Earned Basic Salary]]*10%</f>
        <v>3687.0307692307697</v>
      </c>
      <c r="S1130" s="1">
        <f>Table1[[#This Row],[Earned Basic Salary]]*12%</f>
        <v>4424.4369230769234</v>
      </c>
      <c r="T1130" s="1">
        <f>200</f>
        <v>200</v>
      </c>
      <c r="U1130" s="1">
        <f>Table1[[#This Row],[PF]]+Table1[[#This Row],[Professional Tax]]</f>
        <v>4624.4369230769234</v>
      </c>
      <c r="V1130" s="1">
        <f>Table1[[#This Row],[Overtime Hours]]*200</f>
        <v>0</v>
      </c>
      <c r="W1130" s="1">
        <f>Table1[[#This Row],[Earned Basic Salary]]+Table1[[#This Row],[HRA]]+Table1[[#This Row],[DA]]+Table1[[#This Row],[Overtime Pay]]</f>
        <v>47931.4</v>
      </c>
      <c r="X1130" s="1">
        <f>Table1[[#This Row],[Gross Salary]]-Table1[[#This Row],[Total Deduction]]</f>
        <v>43306.963076923079</v>
      </c>
      <c r="Y1130" t="s">
        <v>37</v>
      </c>
      <c r="Z1130" t="s">
        <v>95</v>
      </c>
      <c r="AA1130" t="s">
        <v>4554</v>
      </c>
      <c r="AB1130" t="s">
        <v>4555</v>
      </c>
    </row>
    <row r="1131" spans="1:28" x14ac:dyDescent="0.3">
      <c r="A1131" t="s">
        <v>4556</v>
      </c>
      <c r="B1131" t="s">
        <v>3229</v>
      </c>
      <c r="C1131">
        <v>39</v>
      </c>
      <c r="D1131" t="s">
        <v>133</v>
      </c>
      <c r="E1131" t="s">
        <v>62</v>
      </c>
      <c r="F1131" t="s">
        <v>33</v>
      </c>
      <c r="G1131" t="s">
        <v>4557</v>
      </c>
      <c r="H1131" t="s">
        <v>35</v>
      </c>
      <c r="I1131" t="s">
        <v>36</v>
      </c>
      <c r="J1131">
        <v>26</v>
      </c>
      <c r="K1131">
        <v>24</v>
      </c>
      <c r="L1131">
        <f t="shared" si="51"/>
        <v>2</v>
      </c>
      <c r="M1131">
        <v>10</v>
      </c>
      <c r="N1131">
        <v>33411</v>
      </c>
      <c r="O1131" s="1">
        <f t="shared" si="52"/>
        <v>1285.0384615384614</v>
      </c>
      <c r="P1131" s="1">
        <f t="shared" si="53"/>
        <v>30840.923076923074</v>
      </c>
      <c r="Q1131" s="1">
        <f>Table1[[#This Row],[Earned Basic Salary]]*20%</f>
        <v>6168.1846153846154</v>
      </c>
      <c r="R1131" s="1">
        <f>Table1[[#This Row],[Earned Basic Salary]]*10%</f>
        <v>3084.0923076923077</v>
      </c>
      <c r="S1131" s="1">
        <f>Table1[[#This Row],[Earned Basic Salary]]*12%</f>
        <v>3700.9107692307689</v>
      </c>
      <c r="T1131" s="1">
        <f>200</f>
        <v>200</v>
      </c>
      <c r="U1131" s="1">
        <f>Table1[[#This Row],[PF]]+Table1[[#This Row],[Professional Tax]]</f>
        <v>3900.9107692307689</v>
      </c>
      <c r="V1131" s="1">
        <f>Table1[[#This Row],[Overtime Hours]]*200</f>
        <v>2000</v>
      </c>
      <c r="W1131" s="1">
        <f>Table1[[#This Row],[Earned Basic Salary]]+Table1[[#This Row],[HRA]]+Table1[[#This Row],[DA]]+Table1[[#This Row],[Overtime Pay]]</f>
        <v>42093.2</v>
      </c>
      <c r="X1131" s="1">
        <f>Table1[[#This Row],[Gross Salary]]-Table1[[#This Row],[Total Deduction]]</f>
        <v>38192.289230769231</v>
      </c>
      <c r="Y1131" t="s">
        <v>37</v>
      </c>
      <c r="Z1131" t="s">
        <v>95</v>
      </c>
      <c r="AA1131" t="s">
        <v>4558</v>
      </c>
      <c r="AB1131" t="s">
        <v>4559</v>
      </c>
    </row>
    <row r="1132" spans="1:28" x14ac:dyDescent="0.3">
      <c r="A1132" t="s">
        <v>4560</v>
      </c>
      <c r="B1132" t="s">
        <v>1378</v>
      </c>
      <c r="C1132">
        <v>49</v>
      </c>
      <c r="D1132" t="s">
        <v>133</v>
      </c>
      <c r="E1132" t="s">
        <v>82</v>
      </c>
      <c r="F1132" t="s">
        <v>46</v>
      </c>
      <c r="G1132" t="s">
        <v>4561</v>
      </c>
      <c r="H1132" t="s">
        <v>35</v>
      </c>
      <c r="I1132" t="s">
        <v>36</v>
      </c>
      <c r="J1132">
        <v>26</v>
      </c>
      <c r="K1132">
        <v>23</v>
      </c>
      <c r="L1132">
        <f t="shared" si="51"/>
        <v>3</v>
      </c>
      <c r="M1132">
        <v>7</v>
      </c>
      <c r="N1132">
        <v>74260</v>
      </c>
      <c r="O1132" s="1">
        <f t="shared" si="52"/>
        <v>2856.1538461538462</v>
      </c>
      <c r="P1132" s="1">
        <f t="shared" si="53"/>
        <v>65691.538461538468</v>
      </c>
      <c r="Q1132" s="1">
        <f>Table1[[#This Row],[Earned Basic Salary]]*20%</f>
        <v>13138.307692307695</v>
      </c>
      <c r="R1132" s="1">
        <f>Table1[[#This Row],[Earned Basic Salary]]*10%</f>
        <v>6569.1538461538476</v>
      </c>
      <c r="S1132" s="1">
        <f>Table1[[#This Row],[Earned Basic Salary]]*12%</f>
        <v>7882.9846153846156</v>
      </c>
      <c r="T1132" s="1">
        <f>200</f>
        <v>200</v>
      </c>
      <c r="U1132" s="1">
        <f>Table1[[#This Row],[PF]]+Table1[[#This Row],[Professional Tax]]</f>
        <v>8082.9846153846156</v>
      </c>
      <c r="V1132" s="1">
        <f>Table1[[#This Row],[Overtime Hours]]*200</f>
        <v>1400</v>
      </c>
      <c r="W1132" s="1">
        <f>Table1[[#This Row],[Earned Basic Salary]]+Table1[[#This Row],[HRA]]+Table1[[#This Row],[DA]]+Table1[[#This Row],[Overtime Pay]]</f>
        <v>86799</v>
      </c>
      <c r="X1132" s="1">
        <f>Table1[[#This Row],[Gross Salary]]-Table1[[#This Row],[Total Deduction]]</f>
        <v>78716.015384615384</v>
      </c>
      <c r="Y1132" t="s">
        <v>37</v>
      </c>
      <c r="Z1132" t="s">
        <v>106</v>
      </c>
      <c r="AA1132" t="s">
        <v>4562</v>
      </c>
      <c r="AB1132" t="s">
        <v>4563</v>
      </c>
    </row>
    <row r="1133" spans="1:28" x14ac:dyDescent="0.3">
      <c r="A1133" t="s">
        <v>4564</v>
      </c>
      <c r="B1133" t="s">
        <v>531</v>
      </c>
      <c r="C1133">
        <v>24</v>
      </c>
      <c r="D1133" t="s">
        <v>133</v>
      </c>
      <c r="E1133" t="s">
        <v>62</v>
      </c>
      <c r="F1133" t="s">
        <v>46</v>
      </c>
      <c r="G1133" t="s">
        <v>4565</v>
      </c>
      <c r="H1133" t="s">
        <v>35</v>
      </c>
      <c r="I1133" t="s">
        <v>36</v>
      </c>
      <c r="J1133">
        <v>26</v>
      </c>
      <c r="K1133">
        <v>23</v>
      </c>
      <c r="L1133">
        <f t="shared" si="51"/>
        <v>3</v>
      </c>
      <c r="M1133">
        <v>6</v>
      </c>
      <c r="N1133">
        <v>74345</v>
      </c>
      <c r="O1133" s="1">
        <f t="shared" si="52"/>
        <v>2859.4230769230771</v>
      </c>
      <c r="P1133" s="1">
        <f t="shared" si="53"/>
        <v>65766.73076923078</v>
      </c>
      <c r="Q1133" s="1">
        <f>Table1[[#This Row],[Earned Basic Salary]]*20%</f>
        <v>13153.346153846156</v>
      </c>
      <c r="R1133" s="1">
        <f>Table1[[#This Row],[Earned Basic Salary]]*10%</f>
        <v>6576.673076923078</v>
      </c>
      <c r="S1133" s="1">
        <f>Table1[[#This Row],[Earned Basic Salary]]*12%</f>
        <v>7892.0076923076931</v>
      </c>
      <c r="T1133" s="1">
        <f>200</f>
        <v>200</v>
      </c>
      <c r="U1133" s="1">
        <f>Table1[[#This Row],[PF]]+Table1[[#This Row],[Professional Tax]]</f>
        <v>8092.0076923076931</v>
      </c>
      <c r="V1133" s="1">
        <f>Table1[[#This Row],[Overtime Hours]]*200</f>
        <v>1200</v>
      </c>
      <c r="W1133" s="1">
        <f>Table1[[#This Row],[Earned Basic Salary]]+Table1[[#This Row],[HRA]]+Table1[[#This Row],[DA]]+Table1[[#This Row],[Overtime Pay]]</f>
        <v>86696.750000000015</v>
      </c>
      <c r="X1133" s="1">
        <f>Table1[[#This Row],[Gross Salary]]-Table1[[#This Row],[Total Deduction]]</f>
        <v>78604.742307692315</v>
      </c>
      <c r="Y1133" t="s">
        <v>37</v>
      </c>
      <c r="Z1133" t="s">
        <v>48</v>
      </c>
      <c r="AA1133" t="s">
        <v>4566</v>
      </c>
      <c r="AB1133" t="s">
        <v>4567</v>
      </c>
    </row>
    <row r="1134" spans="1:28" x14ac:dyDescent="0.3">
      <c r="A1134" t="s">
        <v>4568</v>
      </c>
      <c r="B1134" t="s">
        <v>324</v>
      </c>
      <c r="C1134">
        <v>23</v>
      </c>
      <c r="D1134" t="s">
        <v>53</v>
      </c>
      <c r="E1134" t="s">
        <v>82</v>
      </c>
      <c r="F1134" t="s">
        <v>33</v>
      </c>
      <c r="G1134" t="s">
        <v>4569</v>
      </c>
      <c r="H1134" t="s">
        <v>35</v>
      </c>
      <c r="I1134" t="s">
        <v>36</v>
      </c>
      <c r="J1134">
        <v>26</v>
      </c>
      <c r="K1134">
        <v>23</v>
      </c>
      <c r="L1134">
        <f t="shared" si="51"/>
        <v>3</v>
      </c>
      <c r="M1134">
        <v>8</v>
      </c>
      <c r="N1134">
        <v>32921</v>
      </c>
      <c r="O1134" s="1">
        <f t="shared" si="52"/>
        <v>1266.1923076923076</v>
      </c>
      <c r="P1134" s="1">
        <f t="shared" si="53"/>
        <v>29122.423076923074</v>
      </c>
      <c r="Q1134" s="1">
        <f>Table1[[#This Row],[Earned Basic Salary]]*20%</f>
        <v>5824.4846153846156</v>
      </c>
      <c r="R1134" s="1">
        <f>Table1[[#This Row],[Earned Basic Salary]]*10%</f>
        <v>2912.2423076923078</v>
      </c>
      <c r="S1134" s="1">
        <f>Table1[[#This Row],[Earned Basic Salary]]*12%</f>
        <v>3494.6907692307686</v>
      </c>
      <c r="T1134" s="1">
        <f>200</f>
        <v>200</v>
      </c>
      <c r="U1134" s="1">
        <f>Table1[[#This Row],[PF]]+Table1[[#This Row],[Professional Tax]]</f>
        <v>3694.6907692307686</v>
      </c>
      <c r="V1134" s="1">
        <f>Table1[[#This Row],[Overtime Hours]]*200</f>
        <v>1600</v>
      </c>
      <c r="W1134" s="1">
        <f>Table1[[#This Row],[Earned Basic Salary]]+Table1[[#This Row],[HRA]]+Table1[[#This Row],[DA]]+Table1[[#This Row],[Overtime Pay]]</f>
        <v>39459.15</v>
      </c>
      <c r="X1134" s="1">
        <f>Table1[[#This Row],[Gross Salary]]-Table1[[#This Row],[Total Deduction]]</f>
        <v>35764.459230769236</v>
      </c>
      <c r="Y1134" t="s">
        <v>37</v>
      </c>
      <c r="Z1134" t="s">
        <v>106</v>
      </c>
      <c r="AA1134" t="s">
        <v>4570</v>
      </c>
      <c r="AB1134" t="s">
        <v>4571</v>
      </c>
    </row>
    <row r="1135" spans="1:28" x14ac:dyDescent="0.3">
      <c r="A1135" t="s">
        <v>4572</v>
      </c>
      <c r="B1135" t="s">
        <v>1452</v>
      </c>
      <c r="C1135">
        <v>23</v>
      </c>
      <c r="D1135" t="s">
        <v>53</v>
      </c>
      <c r="E1135" t="s">
        <v>32</v>
      </c>
      <c r="F1135" t="s">
        <v>69</v>
      </c>
      <c r="G1135" t="s">
        <v>4573</v>
      </c>
      <c r="H1135" t="s">
        <v>35</v>
      </c>
      <c r="I1135" t="s">
        <v>36</v>
      </c>
      <c r="J1135">
        <v>26</v>
      </c>
      <c r="K1135">
        <v>22</v>
      </c>
      <c r="L1135">
        <f t="shared" si="51"/>
        <v>4</v>
      </c>
      <c r="M1135">
        <v>16</v>
      </c>
      <c r="N1135">
        <v>57361</v>
      </c>
      <c r="O1135" s="1">
        <f t="shared" si="52"/>
        <v>2206.1923076923076</v>
      </c>
      <c r="P1135" s="1">
        <f t="shared" si="53"/>
        <v>48536.230769230766</v>
      </c>
      <c r="Q1135" s="1">
        <f>Table1[[#This Row],[Earned Basic Salary]]*20%</f>
        <v>9707.2461538461539</v>
      </c>
      <c r="R1135" s="1">
        <f>Table1[[#This Row],[Earned Basic Salary]]*10%</f>
        <v>4853.623076923077</v>
      </c>
      <c r="S1135" s="1">
        <f>Table1[[#This Row],[Earned Basic Salary]]*12%</f>
        <v>5824.3476923076914</v>
      </c>
      <c r="T1135" s="1">
        <f>200</f>
        <v>200</v>
      </c>
      <c r="U1135" s="1">
        <f>Table1[[#This Row],[PF]]+Table1[[#This Row],[Professional Tax]]</f>
        <v>6024.3476923076914</v>
      </c>
      <c r="V1135" s="1">
        <f>Table1[[#This Row],[Overtime Hours]]*200</f>
        <v>3200</v>
      </c>
      <c r="W1135" s="1">
        <f>Table1[[#This Row],[Earned Basic Salary]]+Table1[[#This Row],[HRA]]+Table1[[#This Row],[DA]]+Table1[[#This Row],[Overtime Pay]]</f>
        <v>66297.099999999991</v>
      </c>
      <c r="X1135" s="1">
        <f>Table1[[#This Row],[Gross Salary]]-Table1[[#This Row],[Total Deduction]]</f>
        <v>60272.752307692303</v>
      </c>
      <c r="Y1135" t="s">
        <v>37</v>
      </c>
      <c r="Z1135" t="s">
        <v>48</v>
      </c>
      <c r="AA1135" t="s">
        <v>4574</v>
      </c>
      <c r="AB1135" t="s">
        <v>4575</v>
      </c>
    </row>
    <row r="1136" spans="1:28" x14ac:dyDescent="0.3">
      <c r="A1136" t="s">
        <v>4576</v>
      </c>
      <c r="B1136" t="s">
        <v>183</v>
      </c>
      <c r="C1136">
        <v>54</v>
      </c>
      <c r="D1136" t="s">
        <v>127</v>
      </c>
      <c r="E1136" t="s">
        <v>82</v>
      </c>
      <c r="F1136" t="s">
        <v>83</v>
      </c>
      <c r="G1136" t="s">
        <v>2532</v>
      </c>
      <c r="H1136" t="s">
        <v>35</v>
      </c>
      <c r="I1136" t="s">
        <v>36</v>
      </c>
      <c r="J1136">
        <v>26</v>
      </c>
      <c r="K1136">
        <v>24</v>
      </c>
      <c r="L1136">
        <f t="shared" si="51"/>
        <v>2</v>
      </c>
      <c r="M1136">
        <v>14</v>
      </c>
      <c r="N1136">
        <v>45537</v>
      </c>
      <c r="O1136" s="1">
        <f t="shared" si="52"/>
        <v>1751.4230769230769</v>
      </c>
      <c r="P1136" s="1">
        <f t="shared" si="53"/>
        <v>42034.153846153844</v>
      </c>
      <c r="Q1136" s="1">
        <f>Table1[[#This Row],[Earned Basic Salary]]*20%</f>
        <v>8406.8307692307699</v>
      </c>
      <c r="R1136" s="1">
        <f>Table1[[#This Row],[Earned Basic Salary]]*10%</f>
        <v>4203.4153846153849</v>
      </c>
      <c r="S1136" s="1">
        <f>Table1[[#This Row],[Earned Basic Salary]]*12%</f>
        <v>5044.0984615384614</v>
      </c>
      <c r="T1136" s="1">
        <f>200</f>
        <v>200</v>
      </c>
      <c r="U1136" s="1">
        <f>Table1[[#This Row],[PF]]+Table1[[#This Row],[Professional Tax]]</f>
        <v>5244.0984615384614</v>
      </c>
      <c r="V1136" s="1">
        <f>Table1[[#This Row],[Overtime Hours]]*200</f>
        <v>2800</v>
      </c>
      <c r="W1136" s="1">
        <f>Table1[[#This Row],[Earned Basic Salary]]+Table1[[#This Row],[HRA]]+Table1[[#This Row],[DA]]+Table1[[#This Row],[Overtime Pay]]</f>
        <v>57444.4</v>
      </c>
      <c r="X1136" s="1">
        <f>Table1[[#This Row],[Gross Salary]]-Table1[[#This Row],[Total Deduction]]</f>
        <v>52200.301538461543</v>
      </c>
      <c r="Y1136" t="s">
        <v>37</v>
      </c>
      <c r="Z1136" t="s">
        <v>48</v>
      </c>
      <c r="AA1136" t="s">
        <v>4577</v>
      </c>
      <c r="AB1136" t="s">
        <v>4578</v>
      </c>
    </row>
    <row r="1137" spans="1:28" x14ac:dyDescent="0.3">
      <c r="A1137" t="s">
        <v>4579</v>
      </c>
      <c r="B1137" t="s">
        <v>153</v>
      </c>
      <c r="C1137">
        <v>47</v>
      </c>
      <c r="D1137" t="s">
        <v>61</v>
      </c>
      <c r="E1137" t="s">
        <v>82</v>
      </c>
      <c r="F1137" t="s">
        <v>63</v>
      </c>
      <c r="G1137" t="s">
        <v>4580</v>
      </c>
      <c r="H1137" t="s">
        <v>35</v>
      </c>
      <c r="I1137" t="s">
        <v>36</v>
      </c>
      <c r="J1137">
        <v>26</v>
      </c>
      <c r="K1137">
        <v>24</v>
      </c>
      <c r="L1137">
        <f t="shared" si="51"/>
        <v>2</v>
      </c>
      <c r="M1137">
        <v>15</v>
      </c>
      <c r="N1137">
        <v>56515</v>
      </c>
      <c r="O1137" s="1">
        <f t="shared" si="52"/>
        <v>2173.6538461538462</v>
      </c>
      <c r="P1137" s="1">
        <f t="shared" si="53"/>
        <v>52167.692307692312</v>
      </c>
      <c r="Q1137" s="1">
        <f>Table1[[#This Row],[Earned Basic Salary]]*20%</f>
        <v>10433.538461538463</v>
      </c>
      <c r="R1137" s="1">
        <f>Table1[[#This Row],[Earned Basic Salary]]*10%</f>
        <v>5216.7692307692314</v>
      </c>
      <c r="S1137" s="1">
        <f>Table1[[#This Row],[Earned Basic Salary]]*12%</f>
        <v>6260.123076923077</v>
      </c>
      <c r="T1137" s="1">
        <f>200</f>
        <v>200</v>
      </c>
      <c r="U1137" s="1">
        <f>Table1[[#This Row],[PF]]+Table1[[#This Row],[Professional Tax]]</f>
        <v>6460.123076923077</v>
      </c>
      <c r="V1137" s="1">
        <f>Table1[[#This Row],[Overtime Hours]]*200</f>
        <v>3000</v>
      </c>
      <c r="W1137" s="1">
        <f>Table1[[#This Row],[Earned Basic Salary]]+Table1[[#This Row],[HRA]]+Table1[[#This Row],[DA]]+Table1[[#This Row],[Overtime Pay]]</f>
        <v>70818</v>
      </c>
      <c r="X1137" s="1">
        <f>Table1[[#This Row],[Gross Salary]]-Table1[[#This Row],[Total Deduction]]</f>
        <v>64357.876923076925</v>
      </c>
      <c r="Y1137" t="s">
        <v>37</v>
      </c>
      <c r="Z1137" t="s">
        <v>38</v>
      </c>
      <c r="AA1137" t="s">
        <v>4581</v>
      </c>
      <c r="AB1137" t="s">
        <v>4582</v>
      </c>
    </row>
    <row r="1138" spans="1:28" x14ac:dyDescent="0.3">
      <c r="A1138" t="s">
        <v>4583</v>
      </c>
      <c r="B1138" t="s">
        <v>104</v>
      </c>
      <c r="C1138">
        <v>39</v>
      </c>
      <c r="D1138" t="s">
        <v>53</v>
      </c>
      <c r="E1138" t="s">
        <v>82</v>
      </c>
      <c r="F1138" t="s">
        <v>63</v>
      </c>
      <c r="G1138" t="s">
        <v>4584</v>
      </c>
      <c r="H1138" t="s">
        <v>35</v>
      </c>
      <c r="I1138" t="s">
        <v>36</v>
      </c>
      <c r="J1138">
        <v>26</v>
      </c>
      <c r="K1138">
        <v>23</v>
      </c>
      <c r="L1138">
        <f t="shared" si="51"/>
        <v>3</v>
      </c>
      <c r="M1138">
        <v>2</v>
      </c>
      <c r="N1138">
        <v>53660</v>
      </c>
      <c r="O1138" s="1">
        <f t="shared" si="52"/>
        <v>2063.8461538461538</v>
      </c>
      <c r="P1138" s="1">
        <f t="shared" si="53"/>
        <v>47468.461538461539</v>
      </c>
      <c r="Q1138" s="1">
        <f>Table1[[#This Row],[Earned Basic Salary]]*20%</f>
        <v>9493.6923076923085</v>
      </c>
      <c r="R1138" s="1">
        <f>Table1[[#This Row],[Earned Basic Salary]]*10%</f>
        <v>4746.8461538461543</v>
      </c>
      <c r="S1138" s="1">
        <f>Table1[[#This Row],[Earned Basic Salary]]*12%</f>
        <v>5696.2153846153842</v>
      </c>
      <c r="T1138" s="1">
        <f>200</f>
        <v>200</v>
      </c>
      <c r="U1138" s="1">
        <f>Table1[[#This Row],[PF]]+Table1[[#This Row],[Professional Tax]]</f>
        <v>5896.2153846153842</v>
      </c>
      <c r="V1138" s="1">
        <f>Table1[[#This Row],[Overtime Hours]]*200</f>
        <v>400</v>
      </c>
      <c r="W1138" s="1">
        <f>Table1[[#This Row],[Earned Basic Salary]]+Table1[[#This Row],[HRA]]+Table1[[#This Row],[DA]]+Table1[[#This Row],[Overtime Pay]]</f>
        <v>62109</v>
      </c>
      <c r="X1138" s="1">
        <f>Table1[[#This Row],[Gross Salary]]-Table1[[#This Row],[Total Deduction]]</f>
        <v>56212.784615384619</v>
      </c>
      <c r="Y1138" t="s">
        <v>37</v>
      </c>
      <c r="Z1138" t="s">
        <v>38</v>
      </c>
      <c r="AA1138" t="s">
        <v>4585</v>
      </c>
      <c r="AB1138" t="s">
        <v>4586</v>
      </c>
    </row>
    <row r="1139" spans="1:28" x14ac:dyDescent="0.3">
      <c r="A1139" t="s">
        <v>4587</v>
      </c>
      <c r="B1139" t="s">
        <v>2238</v>
      </c>
      <c r="C1139">
        <v>55</v>
      </c>
      <c r="D1139" t="s">
        <v>44</v>
      </c>
      <c r="E1139" t="s">
        <v>82</v>
      </c>
      <c r="F1139" t="s">
        <v>55</v>
      </c>
      <c r="G1139" t="s">
        <v>4588</v>
      </c>
      <c r="H1139" t="s">
        <v>35</v>
      </c>
      <c r="I1139" t="s">
        <v>36</v>
      </c>
      <c r="J1139">
        <v>26</v>
      </c>
      <c r="K1139">
        <v>24</v>
      </c>
      <c r="L1139">
        <f t="shared" si="51"/>
        <v>2</v>
      </c>
      <c r="M1139">
        <v>8</v>
      </c>
      <c r="N1139">
        <v>42313</v>
      </c>
      <c r="O1139" s="1">
        <f t="shared" si="52"/>
        <v>1627.4230769230769</v>
      </c>
      <c r="P1139" s="1">
        <f t="shared" si="53"/>
        <v>39058.153846153844</v>
      </c>
      <c r="Q1139" s="1">
        <f>Table1[[#This Row],[Earned Basic Salary]]*20%</f>
        <v>7811.6307692307691</v>
      </c>
      <c r="R1139" s="1">
        <f>Table1[[#This Row],[Earned Basic Salary]]*10%</f>
        <v>3905.8153846153846</v>
      </c>
      <c r="S1139" s="1">
        <f>Table1[[#This Row],[Earned Basic Salary]]*12%</f>
        <v>4686.9784615384615</v>
      </c>
      <c r="T1139" s="1">
        <f>200</f>
        <v>200</v>
      </c>
      <c r="U1139" s="1">
        <f>Table1[[#This Row],[PF]]+Table1[[#This Row],[Professional Tax]]</f>
        <v>4886.9784615384615</v>
      </c>
      <c r="V1139" s="1">
        <f>Table1[[#This Row],[Overtime Hours]]*200</f>
        <v>1600</v>
      </c>
      <c r="W1139" s="1">
        <f>Table1[[#This Row],[Earned Basic Salary]]+Table1[[#This Row],[HRA]]+Table1[[#This Row],[DA]]+Table1[[#This Row],[Overtime Pay]]</f>
        <v>52375.6</v>
      </c>
      <c r="X1139" s="1">
        <f>Table1[[#This Row],[Gross Salary]]-Table1[[#This Row],[Total Deduction]]</f>
        <v>47488.621538461535</v>
      </c>
      <c r="Y1139" t="s">
        <v>37</v>
      </c>
      <c r="Z1139" t="s">
        <v>106</v>
      </c>
      <c r="AA1139" t="s">
        <v>4589</v>
      </c>
      <c r="AB1139" t="s">
        <v>4590</v>
      </c>
    </row>
    <row r="1140" spans="1:28" x14ac:dyDescent="0.3">
      <c r="A1140" t="s">
        <v>4591</v>
      </c>
      <c r="B1140" t="s">
        <v>1072</v>
      </c>
      <c r="C1140">
        <v>47</v>
      </c>
      <c r="D1140" t="s">
        <v>81</v>
      </c>
      <c r="E1140" t="s">
        <v>82</v>
      </c>
      <c r="F1140" t="s">
        <v>46</v>
      </c>
      <c r="G1140" t="s">
        <v>4592</v>
      </c>
      <c r="H1140" t="s">
        <v>35</v>
      </c>
      <c r="I1140" t="s">
        <v>36</v>
      </c>
      <c r="J1140">
        <v>26</v>
      </c>
      <c r="K1140">
        <v>22</v>
      </c>
      <c r="L1140">
        <f t="shared" si="51"/>
        <v>4</v>
      </c>
      <c r="M1140">
        <v>18</v>
      </c>
      <c r="N1140">
        <v>55259</v>
      </c>
      <c r="O1140" s="1">
        <f t="shared" si="52"/>
        <v>2125.3461538461538</v>
      </c>
      <c r="P1140" s="1">
        <f t="shared" si="53"/>
        <v>46757.615384615383</v>
      </c>
      <c r="Q1140" s="1">
        <f>Table1[[#This Row],[Earned Basic Salary]]*20%</f>
        <v>9351.5230769230766</v>
      </c>
      <c r="R1140" s="1">
        <f>Table1[[#This Row],[Earned Basic Salary]]*10%</f>
        <v>4675.7615384615383</v>
      </c>
      <c r="S1140" s="1">
        <f>Table1[[#This Row],[Earned Basic Salary]]*12%</f>
        <v>5610.913846153846</v>
      </c>
      <c r="T1140" s="1">
        <f>200</f>
        <v>200</v>
      </c>
      <c r="U1140" s="1">
        <f>Table1[[#This Row],[PF]]+Table1[[#This Row],[Professional Tax]]</f>
        <v>5810.913846153846</v>
      </c>
      <c r="V1140" s="1">
        <f>Table1[[#This Row],[Overtime Hours]]*200</f>
        <v>3600</v>
      </c>
      <c r="W1140" s="1">
        <f>Table1[[#This Row],[Earned Basic Salary]]+Table1[[#This Row],[HRA]]+Table1[[#This Row],[DA]]+Table1[[#This Row],[Overtime Pay]]</f>
        <v>64384.899999999994</v>
      </c>
      <c r="X1140" s="1">
        <f>Table1[[#This Row],[Gross Salary]]-Table1[[#This Row],[Total Deduction]]</f>
        <v>58573.986153846148</v>
      </c>
      <c r="Y1140" t="s">
        <v>37</v>
      </c>
      <c r="Z1140" t="s">
        <v>106</v>
      </c>
      <c r="AA1140" t="s">
        <v>4593</v>
      </c>
      <c r="AB1140" t="s">
        <v>4594</v>
      </c>
    </row>
    <row r="1141" spans="1:28" x14ac:dyDescent="0.3">
      <c r="A1141" t="s">
        <v>4595</v>
      </c>
      <c r="B1141" t="s">
        <v>612</v>
      </c>
      <c r="C1141">
        <v>38</v>
      </c>
      <c r="D1141" t="s">
        <v>81</v>
      </c>
      <c r="E1141" t="s">
        <v>32</v>
      </c>
      <c r="F1141" t="s">
        <v>33</v>
      </c>
      <c r="G1141" t="s">
        <v>4596</v>
      </c>
      <c r="H1141" t="s">
        <v>35</v>
      </c>
      <c r="I1141" t="s">
        <v>36</v>
      </c>
      <c r="J1141">
        <v>26</v>
      </c>
      <c r="K1141">
        <v>24</v>
      </c>
      <c r="L1141">
        <f t="shared" si="51"/>
        <v>2</v>
      </c>
      <c r="M1141">
        <v>7</v>
      </c>
      <c r="N1141">
        <v>61936</v>
      </c>
      <c r="O1141" s="1">
        <f t="shared" si="52"/>
        <v>2382.1538461538462</v>
      </c>
      <c r="P1141" s="1">
        <f t="shared" si="53"/>
        <v>57171.692307692312</v>
      </c>
      <c r="Q1141" s="1">
        <f>Table1[[#This Row],[Earned Basic Salary]]*20%</f>
        <v>11434.338461538464</v>
      </c>
      <c r="R1141" s="1">
        <f>Table1[[#This Row],[Earned Basic Salary]]*10%</f>
        <v>5717.1692307692319</v>
      </c>
      <c r="S1141" s="1">
        <f>Table1[[#This Row],[Earned Basic Salary]]*12%</f>
        <v>6860.6030769230774</v>
      </c>
      <c r="T1141" s="1">
        <f>200</f>
        <v>200</v>
      </c>
      <c r="U1141" s="1">
        <f>Table1[[#This Row],[PF]]+Table1[[#This Row],[Professional Tax]]</f>
        <v>7060.6030769230774</v>
      </c>
      <c r="V1141" s="1">
        <f>Table1[[#This Row],[Overtime Hours]]*200</f>
        <v>1400</v>
      </c>
      <c r="W1141" s="1">
        <f>Table1[[#This Row],[Earned Basic Salary]]+Table1[[#This Row],[HRA]]+Table1[[#This Row],[DA]]+Table1[[#This Row],[Overtime Pay]]</f>
        <v>75723.199999999997</v>
      </c>
      <c r="X1141" s="1">
        <f>Table1[[#This Row],[Gross Salary]]-Table1[[#This Row],[Total Deduction]]</f>
        <v>68662.596923076926</v>
      </c>
      <c r="Y1141" t="s">
        <v>37</v>
      </c>
      <c r="Z1141" t="s">
        <v>95</v>
      </c>
      <c r="AA1141" t="s">
        <v>4597</v>
      </c>
      <c r="AB1141" t="s">
        <v>4598</v>
      </c>
    </row>
    <row r="1142" spans="1:28" x14ac:dyDescent="0.3">
      <c r="A1142" t="s">
        <v>4599</v>
      </c>
      <c r="B1142" t="s">
        <v>1656</v>
      </c>
      <c r="C1142">
        <v>22</v>
      </c>
      <c r="D1142" t="s">
        <v>81</v>
      </c>
      <c r="E1142" t="s">
        <v>32</v>
      </c>
      <c r="F1142" t="s">
        <v>55</v>
      </c>
      <c r="G1142" t="s">
        <v>4600</v>
      </c>
      <c r="H1142" t="s">
        <v>35</v>
      </c>
      <c r="I1142" t="s">
        <v>36</v>
      </c>
      <c r="J1142">
        <v>26</v>
      </c>
      <c r="K1142">
        <v>23</v>
      </c>
      <c r="L1142">
        <f t="shared" si="51"/>
        <v>3</v>
      </c>
      <c r="M1142">
        <v>2</v>
      </c>
      <c r="N1142">
        <v>77956</v>
      </c>
      <c r="O1142" s="1">
        <f t="shared" si="52"/>
        <v>2998.3076923076924</v>
      </c>
      <c r="P1142" s="1">
        <f t="shared" si="53"/>
        <v>68961.076923076922</v>
      </c>
      <c r="Q1142" s="1">
        <f>Table1[[#This Row],[Earned Basic Salary]]*20%</f>
        <v>13792.215384615385</v>
      </c>
      <c r="R1142" s="1">
        <f>Table1[[#This Row],[Earned Basic Salary]]*10%</f>
        <v>6896.1076923076926</v>
      </c>
      <c r="S1142" s="1">
        <f>Table1[[#This Row],[Earned Basic Salary]]*12%</f>
        <v>8275.32923076923</v>
      </c>
      <c r="T1142" s="1">
        <f>200</f>
        <v>200</v>
      </c>
      <c r="U1142" s="1">
        <f>Table1[[#This Row],[PF]]+Table1[[#This Row],[Professional Tax]]</f>
        <v>8475.32923076923</v>
      </c>
      <c r="V1142" s="1">
        <f>Table1[[#This Row],[Overtime Hours]]*200</f>
        <v>400</v>
      </c>
      <c r="W1142" s="1">
        <f>Table1[[#This Row],[Earned Basic Salary]]+Table1[[#This Row],[HRA]]+Table1[[#This Row],[DA]]+Table1[[#This Row],[Overtime Pay]]</f>
        <v>90049.4</v>
      </c>
      <c r="X1142" s="1">
        <f>Table1[[#This Row],[Gross Salary]]-Table1[[#This Row],[Total Deduction]]</f>
        <v>81574.070769230762</v>
      </c>
      <c r="Y1142" t="s">
        <v>37</v>
      </c>
      <c r="Z1142" t="s">
        <v>38</v>
      </c>
      <c r="AA1142" t="s">
        <v>4601</v>
      </c>
      <c r="AB1142" t="s">
        <v>4602</v>
      </c>
    </row>
    <row r="1143" spans="1:28" x14ac:dyDescent="0.3">
      <c r="A1143" t="s">
        <v>4603</v>
      </c>
      <c r="B1143" t="s">
        <v>1162</v>
      </c>
      <c r="C1143">
        <v>26</v>
      </c>
      <c r="D1143" t="s">
        <v>75</v>
      </c>
      <c r="E1143" t="s">
        <v>121</v>
      </c>
      <c r="F1143" t="s">
        <v>89</v>
      </c>
      <c r="G1143" t="s">
        <v>1785</v>
      </c>
      <c r="H1143" t="s">
        <v>35</v>
      </c>
      <c r="I1143" t="s">
        <v>36</v>
      </c>
      <c r="J1143">
        <v>26</v>
      </c>
      <c r="K1143">
        <v>24</v>
      </c>
      <c r="L1143">
        <f t="shared" si="51"/>
        <v>2</v>
      </c>
      <c r="M1143">
        <v>12</v>
      </c>
      <c r="N1143">
        <v>67126</v>
      </c>
      <c r="O1143" s="1">
        <f t="shared" si="52"/>
        <v>2581.7692307692309</v>
      </c>
      <c r="P1143" s="1">
        <f t="shared" si="53"/>
        <v>61962.461538461546</v>
      </c>
      <c r="Q1143" s="1">
        <f>Table1[[#This Row],[Earned Basic Salary]]*20%</f>
        <v>12392.49230769231</v>
      </c>
      <c r="R1143" s="1">
        <f>Table1[[#This Row],[Earned Basic Salary]]*10%</f>
        <v>6196.2461538461548</v>
      </c>
      <c r="S1143" s="1">
        <f>Table1[[#This Row],[Earned Basic Salary]]*12%</f>
        <v>7435.4953846153849</v>
      </c>
      <c r="T1143" s="1">
        <f>200</f>
        <v>200</v>
      </c>
      <c r="U1143" s="1">
        <f>Table1[[#This Row],[PF]]+Table1[[#This Row],[Professional Tax]]</f>
        <v>7635.4953846153849</v>
      </c>
      <c r="V1143" s="1">
        <f>Table1[[#This Row],[Overtime Hours]]*200</f>
        <v>2400</v>
      </c>
      <c r="W1143" s="1">
        <f>Table1[[#This Row],[Earned Basic Salary]]+Table1[[#This Row],[HRA]]+Table1[[#This Row],[DA]]+Table1[[#This Row],[Overtime Pay]]</f>
        <v>82951.200000000012</v>
      </c>
      <c r="X1143" s="1">
        <f>Table1[[#This Row],[Gross Salary]]-Table1[[#This Row],[Total Deduction]]</f>
        <v>75315.704615384631</v>
      </c>
      <c r="Y1143" t="s">
        <v>37</v>
      </c>
      <c r="Z1143" t="s">
        <v>106</v>
      </c>
      <c r="AA1143" t="s">
        <v>4604</v>
      </c>
      <c r="AB1143" t="s">
        <v>4605</v>
      </c>
    </row>
    <row r="1144" spans="1:28" x14ac:dyDescent="0.3">
      <c r="A1144" t="s">
        <v>4606</v>
      </c>
      <c r="B1144" t="s">
        <v>392</v>
      </c>
      <c r="C1144">
        <v>40</v>
      </c>
      <c r="D1144" t="s">
        <v>127</v>
      </c>
      <c r="E1144" t="s">
        <v>121</v>
      </c>
      <c r="F1144" t="s">
        <v>55</v>
      </c>
      <c r="G1144" t="s">
        <v>836</v>
      </c>
      <c r="H1144" t="s">
        <v>35</v>
      </c>
      <c r="I1144" t="s">
        <v>36</v>
      </c>
      <c r="J1144">
        <v>26</v>
      </c>
      <c r="K1144">
        <v>23</v>
      </c>
      <c r="L1144">
        <f t="shared" si="51"/>
        <v>3</v>
      </c>
      <c r="M1144">
        <v>3</v>
      </c>
      <c r="N1144">
        <v>26610</v>
      </c>
      <c r="O1144" s="1">
        <f t="shared" si="52"/>
        <v>1023.4615384615385</v>
      </c>
      <c r="P1144" s="1">
        <f t="shared" si="53"/>
        <v>23539.615384615383</v>
      </c>
      <c r="Q1144" s="1">
        <f>Table1[[#This Row],[Earned Basic Salary]]*20%</f>
        <v>4707.9230769230771</v>
      </c>
      <c r="R1144" s="1">
        <f>Table1[[#This Row],[Earned Basic Salary]]*10%</f>
        <v>2353.9615384615386</v>
      </c>
      <c r="S1144" s="1">
        <f>Table1[[#This Row],[Earned Basic Salary]]*12%</f>
        <v>2824.7538461538456</v>
      </c>
      <c r="T1144" s="1">
        <f>200</f>
        <v>200</v>
      </c>
      <c r="U1144" s="1">
        <f>Table1[[#This Row],[PF]]+Table1[[#This Row],[Professional Tax]]</f>
        <v>3024.7538461538456</v>
      </c>
      <c r="V1144" s="1">
        <f>Table1[[#This Row],[Overtime Hours]]*200</f>
        <v>600</v>
      </c>
      <c r="W1144" s="1">
        <f>Table1[[#This Row],[Earned Basic Salary]]+Table1[[#This Row],[HRA]]+Table1[[#This Row],[DA]]+Table1[[#This Row],[Overtime Pay]]</f>
        <v>31201.5</v>
      </c>
      <c r="X1144" s="1">
        <f>Table1[[#This Row],[Gross Salary]]-Table1[[#This Row],[Total Deduction]]</f>
        <v>28176.746153846154</v>
      </c>
      <c r="Y1144" t="s">
        <v>37</v>
      </c>
      <c r="Z1144" t="s">
        <v>48</v>
      </c>
      <c r="AA1144" t="s">
        <v>4607</v>
      </c>
      <c r="AB1144" t="s">
        <v>4608</v>
      </c>
    </row>
    <row r="1145" spans="1:28" x14ac:dyDescent="0.3">
      <c r="A1145" t="s">
        <v>4609</v>
      </c>
      <c r="B1145" t="s">
        <v>270</v>
      </c>
      <c r="C1145">
        <v>35</v>
      </c>
      <c r="D1145" t="s">
        <v>127</v>
      </c>
      <c r="E1145" t="s">
        <v>82</v>
      </c>
      <c r="F1145" t="s">
        <v>89</v>
      </c>
      <c r="G1145" t="s">
        <v>594</v>
      </c>
      <c r="H1145" t="s">
        <v>35</v>
      </c>
      <c r="I1145" t="s">
        <v>36</v>
      </c>
      <c r="J1145">
        <v>26</v>
      </c>
      <c r="K1145">
        <v>23</v>
      </c>
      <c r="L1145">
        <f t="shared" si="51"/>
        <v>3</v>
      </c>
      <c r="M1145">
        <v>14</v>
      </c>
      <c r="N1145">
        <v>40282</v>
      </c>
      <c r="O1145" s="1">
        <f t="shared" si="52"/>
        <v>1549.3076923076924</v>
      </c>
      <c r="P1145" s="1">
        <f t="shared" si="53"/>
        <v>35634.076923076922</v>
      </c>
      <c r="Q1145" s="1">
        <f>Table1[[#This Row],[Earned Basic Salary]]*20%</f>
        <v>7126.8153846153846</v>
      </c>
      <c r="R1145" s="1">
        <f>Table1[[#This Row],[Earned Basic Salary]]*10%</f>
        <v>3563.4076923076923</v>
      </c>
      <c r="S1145" s="1">
        <f>Table1[[#This Row],[Earned Basic Salary]]*12%</f>
        <v>4276.0892307692302</v>
      </c>
      <c r="T1145" s="1">
        <f>200</f>
        <v>200</v>
      </c>
      <c r="U1145" s="1">
        <f>Table1[[#This Row],[PF]]+Table1[[#This Row],[Professional Tax]]</f>
        <v>4476.0892307692302</v>
      </c>
      <c r="V1145" s="1">
        <f>Table1[[#This Row],[Overtime Hours]]*200</f>
        <v>2800</v>
      </c>
      <c r="W1145" s="1">
        <f>Table1[[#This Row],[Earned Basic Salary]]+Table1[[#This Row],[HRA]]+Table1[[#This Row],[DA]]+Table1[[#This Row],[Overtime Pay]]</f>
        <v>49124.3</v>
      </c>
      <c r="X1145" s="1">
        <f>Table1[[#This Row],[Gross Salary]]-Table1[[#This Row],[Total Deduction]]</f>
        <v>44648.210769230776</v>
      </c>
      <c r="Y1145" t="s">
        <v>37</v>
      </c>
      <c r="Z1145" t="s">
        <v>38</v>
      </c>
      <c r="AA1145" t="s">
        <v>4610</v>
      </c>
      <c r="AB1145" t="s">
        <v>4611</v>
      </c>
    </row>
    <row r="1146" spans="1:28" x14ac:dyDescent="0.3">
      <c r="A1146" t="s">
        <v>4612</v>
      </c>
      <c r="B1146" t="s">
        <v>4613</v>
      </c>
      <c r="C1146">
        <v>21</v>
      </c>
      <c r="D1146" t="s">
        <v>53</v>
      </c>
      <c r="E1146" t="s">
        <v>54</v>
      </c>
      <c r="F1146" t="s">
        <v>83</v>
      </c>
      <c r="G1146" t="s">
        <v>4614</v>
      </c>
      <c r="H1146" t="s">
        <v>35</v>
      </c>
      <c r="I1146" t="s">
        <v>36</v>
      </c>
      <c r="J1146">
        <v>26</v>
      </c>
      <c r="K1146">
        <v>26</v>
      </c>
      <c r="L1146">
        <f t="shared" si="51"/>
        <v>0</v>
      </c>
      <c r="M1146">
        <v>0</v>
      </c>
      <c r="N1146">
        <v>38335</v>
      </c>
      <c r="O1146" s="1">
        <f t="shared" si="52"/>
        <v>1474.4230769230769</v>
      </c>
      <c r="P1146" s="1">
        <f t="shared" si="53"/>
        <v>38335</v>
      </c>
      <c r="Q1146" s="1">
        <f>Table1[[#This Row],[Earned Basic Salary]]*20%</f>
        <v>7667</v>
      </c>
      <c r="R1146" s="1">
        <f>Table1[[#This Row],[Earned Basic Salary]]*10%</f>
        <v>3833.5</v>
      </c>
      <c r="S1146" s="1">
        <f>Table1[[#This Row],[Earned Basic Salary]]*12%</f>
        <v>4600.2</v>
      </c>
      <c r="T1146" s="1">
        <f>200</f>
        <v>200</v>
      </c>
      <c r="U1146" s="1">
        <f>Table1[[#This Row],[PF]]+Table1[[#This Row],[Professional Tax]]</f>
        <v>4800.2</v>
      </c>
      <c r="V1146" s="1">
        <f>Table1[[#This Row],[Overtime Hours]]*200</f>
        <v>0</v>
      </c>
      <c r="W1146" s="1">
        <f>Table1[[#This Row],[Earned Basic Salary]]+Table1[[#This Row],[HRA]]+Table1[[#This Row],[DA]]+Table1[[#This Row],[Overtime Pay]]</f>
        <v>49835.5</v>
      </c>
      <c r="X1146" s="1">
        <f>Table1[[#This Row],[Gross Salary]]-Table1[[#This Row],[Total Deduction]]</f>
        <v>45035.3</v>
      </c>
      <c r="Y1146" t="s">
        <v>37</v>
      </c>
      <c r="Z1146" t="s">
        <v>95</v>
      </c>
      <c r="AA1146" t="s">
        <v>4615</v>
      </c>
      <c r="AB1146" t="s">
        <v>4616</v>
      </c>
    </row>
    <row r="1147" spans="1:28" x14ac:dyDescent="0.3">
      <c r="A1147" t="s">
        <v>4617</v>
      </c>
      <c r="B1147" t="s">
        <v>250</v>
      </c>
      <c r="C1147">
        <v>32</v>
      </c>
      <c r="D1147" t="s">
        <v>44</v>
      </c>
      <c r="E1147" t="s">
        <v>121</v>
      </c>
      <c r="F1147" t="s">
        <v>55</v>
      </c>
      <c r="G1147" t="s">
        <v>4618</v>
      </c>
      <c r="H1147" t="s">
        <v>35</v>
      </c>
      <c r="I1147" t="s">
        <v>36</v>
      </c>
      <c r="J1147">
        <v>26</v>
      </c>
      <c r="K1147">
        <v>25</v>
      </c>
      <c r="L1147">
        <f t="shared" si="51"/>
        <v>1</v>
      </c>
      <c r="M1147">
        <v>13</v>
      </c>
      <c r="N1147">
        <v>24849</v>
      </c>
      <c r="O1147" s="1">
        <f t="shared" si="52"/>
        <v>955.73076923076928</v>
      </c>
      <c r="P1147" s="1">
        <f t="shared" si="53"/>
        <v>23893.26923076923</v>
      </c>
      <c r="Q1147" s="1">
        <f>Table1[[#This Row],[Earned Basic Salary]]*20%</f>
        <v>4778.6538461538466</v>
      </c>
      <c r="R1147" s="1">
        <f>Table1[[#This Row],[Earned Basic Salary]]*10%</f>
        <v>2389.3269230769233</v>
      </c>
      <c r="S1147" s="1">
        <f>Table1[[#This Row],[Earned Basic Salary]]*12%</f>
        <v>2867.1923076923076</v>
      </c>
      <c r="T1147" s="1">
        <f>200</f>
        <v>200</v>
      </c>
      <c r="U1147" s="1">
        <f>Table1[[#This Row],[PF]]+Table1[[#This Row],[Professional Tax]]</f>
        <v>3067.1923076923076</v>
      </c>
      <c r="V1147" s="1">
        <f>Table1[[#This Row],[Overtime Hours]]*200</f>
        <v>2600</v>
      </c>
      <c r="W1147" s="1">
        <f>Table1[[#This Row],[Earned Basic Salary]]+Table1[[#This Row],[HRA]]+Table1[[#This Row],[DA]]+Table1[[#This Row],[Overtime Pay]]</f>
        <v>33661.25</v>
      </c>
      <c r="X1147" s="1">
        <f>Table1[[#This Row],[Gross Salary]]-Table1[[#This Row],[Total Deduction]]</f>
        <v>30594.057692307691</v>
      </c>
      <c r="Y1147" t="s">
        <v>37</v>
      </c>
      <c r="Z1147" t="s">
        <v>48</v>
      </c>
      <c r="AA1147" t="s">
        <v>4619</v>
      </c>
      <c r="AB1147" t="s">
        <v>4620</v>
      </c>
    </row>
    <row r="1148" spans="1:28" x14ac:dyDescent="0.3">
      <c r="A1148" t="s">
        <v>4621</v>
      </c>
      <c r="B1148" t="s">
        <v>584</v>
      </c>
      <c r="C1148">
        <v>25</v>
      </c>
      <c r="D1148" t="s">
        <v>81</v>
      </c>
      <c r="E1148" t="s">
        <v>82</v>
      </c>
      <c r="F1148" t="s">
        <v>83</v>
      </c>
      <c r="G1148" t="s">
        <v>4622</v>
      </c>
      <c r="H1148" t="s">
        <v>35</v>
      </c>
      <c r="I1148" t="s">
        <v>36</v>
      </c>
      <c r="J1148">
        <v>26</v>
      </c>
      <c r="K1148">
        <v>23</v>
      </c>
      <c r="L1148">
        <f t="shared" si="51"/>
        <v>3</v>
      </c>
      <c r="M1148">
        <v>10</v>
      </c>
      <c r="N1148">
        <v>34188</v>
      </c>
      <c r="O1148" s="1">
        <f t="shared" si="52"/>
        <v>1314.9230769230769</v>
      </c>
      <c r="P1148" s="1">
        <f t="shared" si="53"/>
        <v>30243.23076923077</v>
      </c>
      <c r="Q1148" s="1">
        <f>Table1[[#This Row],[Earned Basic Salary]]*20%</f>
        <v>6048.6461538461544</v>
      </c>
      <c r="R1148" s="1">
        <f>Table1[[#This Row],[Earned Basic Salary]]*10%</f>
        <v>3024.3230769230772</v>
      </c>
      <c r="S1148" s="1">
        <f>Table1[[#This Row],[Earned Basic Salary]]*12%</f>
        <v>3629.187692307692</v>
      </c>
      <c r="T1148" s="1">
        <f>200</f>
        <v>200</v>
      </c>
      <c r="U1148" s="1">
        <f>Table1[[#This Row],[PF]]+Table1[[#This Row],[Professional Tax]]</f>
        <v>3829.187692307692</v>
      </c>
      <c r="V1148" s="1">
        <f>Table1[[#This Row],[Overtime Hours]]*200</f>
        <v>2000</v>
      </c>
      <c r="W1148" s="1">
        <f>Table1[[#This Row],[Earned Basic Salary]]+Table1[[#This Row],[HRA]]+Table1[[#This Row],[DA]]+Table1[[#This Row],[Overtime Pay]]</f>
        <v>41316.200000000004</v>
      </c>
      <c r="X1148" s="1">
        <f>Table1[[#This Row],[Gross Salary]]-Table1[[#This Row],[Total Deduction]]</f>
        <v>37487.012307692312</v>
      </c>
      <c r="Y1148" t="s">
        <v>37</v>
      </c>
      <c r="Z1148" t="s">
        <v>48</v>
      </c>
      <c r="AA1148" t="s">
        <v>4623</v>
      </c>
      <c r="AB1148" t="s">
        <v>4624</v>
      </c>
    </row>
    <row r="1149" spans="1:28" x14ac:dyDescent="0.3">
      <c r="A1149" t="s">
        <v>4625</v>
      </c>
      <c r="B1149" t="s">
        <v>713</v>
      </c>
      <c r="C1149">
        <v>35</v>
      </c>
      <c r="D1149" t="s">
        <v>53</v>
      </c>
      <c r="E1149" t="s">
        <v>121</v>
      </c>
      <c r="F1149" t="s">
        <v>69</v>
      </c>
      <c r="G1149" t="s">
        <v>4626</v>
      </c>
      <c r="H1149" t="s">
        <v>35</v>
      </c>
      <c r="I1149" t="s">
        <v>36</v>
      </c>
      <c r="J1149">
        <v>26</v>
      </c>
      <c r="K1149">
        <v>25</v>
      </c>
      <c r="L1149">
        <f t="shared" si="51"/>
        <v>1</v>
      </c>
      <c r="M1149">
        <v>15</v>
      </c>
      <c r="N1149">
        <v>70256</v>
      </c>
      <c r="O1149" s="1">
        <f t="shared" si="52"/>
        <v>2702.1538461538462</v>
      </c>
      <c r="P1149" s="1">
        <f t="shared" si="53"/>
        <v>67553.846153846156</v>
      </c>
      <c r="Q1149" s="1">
        <f>Table1[[#This Row],[Earned Basic Salary]]*20%</f>
        <v>13510.769230769232</v>
      </c>
      <c r="R1149" s="1">
        <f>Table1[[#This Row],[Earned Basic Salary]]*10%</f>
        <v>6755.3846153846162</v>
      </c>
      <c r="S1149" s="1">
        <f>Table1[[#This Row],[Earned Basic Salary]]*12%</f>
        <v>8106.4615384615381</v>
      </c>
      <c r="T1149" s="1">
        <f>200</f>
        <v>200</v>
      </c>
      <c r="U1149" s="1">
        <f>Table1[[#This Row],[PF]]+Table1[[#This Row],[Professional Tax]]</f>
        <v>8306.461538461539</v>
      </c>
      <c r="V1149" s="1">
        <f>Table1[[#This Row],[Overtime Hours]]*200</f>
        <v>3000</v>
      </c>
      <c r="W1149" s="1">
        <f>Table1[[#This Row],[Earned Basic Salary]]+Table1[[#This Row],[HRA]]+Table1[[#This Row],[DA]]+Table1[[#This Row],[Overtime Pay]]</f>
        <v>90820</v>
      </c>
      <c r="X1149" s="1">
        <f>Table1[[#This Row],[Gross Salary]]-Table1[[#This Row],[Total Deduction]]</f>
        <v>82513.538461538468</v>
      </c>
      <c r="Y1149" t="s">
        <v>37</v>
      </c>
      <c r="Z1149" t="s">
        <v>95</v>
      </c>
      <c r="AA1149" t="s">
        <v>4627</v>
      </c>
      <c r="AB1149" t="s">
        <v>4628</v>
      </c>
    </row>
    <row r="1150" spans="1:28" x14ac:dyDescent="0.3">
      <c r="A1150" t="s">
        <v>4629</v>
      </c>
      <c r="B1150" t="s">
        <v>290</v>
      </c>
      <c r="C1150">
        <v>51</v>
      </c>
      <c r="D1150" t="s">
        <v>133</v>
      </c>
      <c r="E1150" t="s">
        <v>121</v>
      </c>
      <c r="F1150" t="s">
        <v>89</v>
      </c>
      <c r="G1150" t="s">
        <v>4630</v>
      </c>
      <c r="H1150" t="s">
        <v>35</v>
      </c>
      <c r="I1150" t="s">
        <v>36</v>
      </c>
      <c r="J1150">
        <v>26</v>
      </c>
      <c r="K1150">
        <v>21</v>
      </c>
      <c r="L1150">
        <f t="shared" si="51"/>
        <v>5</v>
      </c>
      <c r="M1150">
        <v>9</v>
      </c>
      <c r="N1150">
        <v>30846</v>
      </c>
      <c r="O1150" s="1">
        <f t="shared" si="52"/>
        <v>1186.3846153846155</v>
      </c>
      <c r="P1150" s="1">
        <f t="shared" si="53"/>
        <v>24914.076923076926</v>
      </c>
      <c r="Q1150" s="1">
        <f>Table1[[#This Row],[Earned Basic Salary]]*20%</f>
        <v>4982.8153846153855</v>
      </c>
      <c r="R1150" s="1">
        <f>Table1[[#This Row],[Earned Basic Salary]]*10%</f>
        <v>2491.4076923076927</v>
      </c>
      <c r="S1150" s="1">
        <f>Table1[[#This Row],[Earned Basic Salary]]*12%</f>
        <v>2989.689230769231</v>
      </c>
      <c r="T1150" s="1">
        <f>200</f>
        <v>200</v>
      </c>
      <c r="U1150" s="1">
        <f>Table1[[#This Row],[PF]]+Table1[[#This Row],[Professional Tax]]</f>
        <v>3189.689230769231</v>
      </c>
      <c r="V1150" s="1">
        <f>Table1[[#This Row],[Overtime Hours]]*200</f>
        <v>1800</v>
      </c>
      <c r="W1150" s="1">
        <f>Table1[[#This Row],[Earned Basic Salary]]+Table1[[#This Row],[HRA]]+Table1[[#This Row],[DA]]+Table1[[#This Row],[Overtime Pay]]</f>
        <v>34188.300000000003</v>
      </c>
      <c r="X1150" s="1">
        <f>Table1[[#This Row],[Gross Salary]]-Table1[[#This Row],[Total Deduction]]</f>
        <v>30998.610769230771</v>
      </c>
      <c r="Y1150" t="s">
        <v>37</v>
      </c>
      <c r="Z1150" t="s">
        <v>38</v>
      </c>
      <c r="AA1150" t="s">
        <v>4631</v>
      </c>
      <c r="AB1150" t="s">
        <v>4632</v>
      </c>
    </row>
    <row r="1151" spans="1:28" x14ac:dyDescent="0.3">
      <c r="A1151" t="s">
        <v>4633</v>
      </c>
      <c r="B1151" t="s">
        <v>132</v>
      </c>
      <c r="C1151">
        <v>55</v>
      </c>
      <c r="D1151" t="s">
        <v>133</v>
      </c>
      <c r="E1151" t="s">
        <v>121</v>
      </c>
      <c r="F1151" t="s">
        <v>83</v>
      </c>
      <c r="G1151" t="s">
        <v>4634</v>
      </c>
      <c r="H1151" t="s">
        <v>35</v>
      </c>
      <c r="I1151" t="s">
        <v>36</v>
      </c>
      <c r="J1151">
        <v>26</v>
      </c>
      <c r="K1151">
        <v>25</v>
      </c>
      <c r="L1151">
        <f t="shared" si="51"/>
        <v>1</v>
      </c>
      <c r="M1151">
        <v>18</v>
      </c>
      <c r="N1151">
        <v>67723</v>
      </c>
      <c r="O1151" s="1">
        <f t="shared" si="52"/>
        <v>2604.7307692307691</v>
      </c>
      <c r="P1151" s="1">
        <f t="shared" si="53"/>
        <v>65118.269230769227</v>
      </c>
      <c r="Q1151" s="1">
        <f>Table1[[#This Row],[Earned Basic Salary]]*20%</f>
        <v>13023.653846153846</v>
      </c>
      <c r="R1151" s="1">
        <f>Table1[[#This Row],[Earned Basic Salary]]*10%</f>
        <v>6511.8269230769229</v>
      </c>
      <c r="S1151" s="1">
        <f>Table1[[#This Row],[Earned Basic Salary]]*12%</f>
        <v>7814.1923076923067</v>
      </c>
      <c r="T1151" s="1">
        <f>200</f>
        <v>200</v>
      </c>
      <c r="U1151" s="1">
        <f>Table1[[#This Row],[PF]]+Table1[[#This Row],[Professional Tax]]</f>
        <v>8014.1923076923067</v>
      </c>
      <c r="V1151" s="1">
        <f>Table1[[#This Row],[Overtime Hours]]*200</f>
        <v>3600</v>
      </c>
      <c r="W1151" s="1">
        <f>Table1[[#This Row],[Earned Basic Salary]]+Table1[[#This Row],[HRA]]+Table1[[#This Row],[DA]]+Table1[[#This Row],[Overtime Pay]]</f>
        <v>88253.75</v>
      </c>
      <c r="X1151" s="1">
        <f>Table1[[#This Row],[Gross Salary]]-Table1[[#This Row],[Total Deduction]]</f>
        <v>80239.557692307688</v>
      </c>
      <c r="Y1151" t="s">
        <v>37</v>
      </c>
      <c r="Z1151" t="s">
        <v>38</v>
      </c>
      <c r="AA1151" t="s">
        <v>4635</v>
      </c>
      <c r="AB1151" t="s">
        <v>4636</v>
      </c>
    </row>
    <row r="1152" spans="1:28" x14ac:dyDescent="0.3">
      <c r="A1152" t="s">
        <v>4637</v>
      </c>
      <c r="B1152" t="s">
        <v>470</v>
      </c>
      <c r="C1152">
        <v>49</v>
      </c>
      <c r="D1152" t="s">
        <v>61</v>
      </c>
      <c r="E1152" t="s">
        <v>54</v>
      </c>
      <c r="F1152" t="s">
        <v>55</v>
      </c>
      <c r="G1152" t="s">
        <v>4638</v>
      </c>
      <c r="H1152" t="s">
        <v>35</v>
      </c>
      <c r="I1152" t="s">
        <v>36</v>
      </c>
      <c r="J1152">
        <v>26</v>
      </c>
      <c r="K1152">
        <v>23</v>
      </c>
      <c r="L1152">
        <f t="shared" si="51"/>
        <v>3</v>
      </c>
      <c r="M1152">
        <v>18</v>
      </c>
      <c r="N1152">
        <v>69804</v>
      </c>
      <c r="O1152" s="1">
        <f t="shared" si="52"/>
        <v>2684.7692307692309</v>
      </c>
      <c r="P1152" s="1">
        <f t="shared" si="53"/>
        <v>61749.692307692312</v>
      </c>
      <c r="Q1152" s="1">
        <f>Table1[[#This Row],[Earned Basic Salary]]*20%</f>
        <v>12349.938461538462</v>
      </c>
      <c r="R1152" s="1">
        <f>Table1[[#This Row],[Earned Basic Salary]]*10%</f>
        <v>6174.9692307692312</v>
      </c>
      <c r="S1152" s="1">
        <f>Table1[[#This Row],[Earned Basic Salary]]*12%</f>
        <v>7409.9630769230771</v>
      </c>
      <c r="T1152" s="1">
        <f>200</f>
        <v>200</v>
      </c>
      <c r="U1152" s="1">
        <f>Table1[[#This Row],[PF]]+Table1[[#This Row],[Professional Tax]]</f>
        <v>7609.9630769230771</v>
      </c>
      <c r="V1152" s="1">
        <f>Table1[[#This Row],[Overtime Hours]]*200</f>
        <v>3600</v>
      </c>
      <c r="W1152" s="1">
        <f>Table1[[#This Row],[Earned Basic Salary]]+Table1[[#This Row],[HRA]]+Table1[[#This Row],[DA]]+Table1[[#This Row],[Overtime Pay]]</f>
        <v>83874.600000000006</v>
      </c>
      <c r="X1152" s="1">
        <f>Table1[[#This Row],[Gross Salary]]-Table1[[#This Row],[Total Deduction]]</f>
        <v>76264.636923076934</v>
      </c>
      <c r="Y1152" t="s">
        <v>37</v>
      </c>
      <c r="Z1152" t="s">
        <v>48</v>
      </c>
      <c r="AA1152" t="s">
        <v>4639</v>
      </c>
      <c r="AB1152" t="s">
        <v>4640</v>
      </c>
    </row>
    <row r="1153" spans="1:28" x14ac:dyDescent="0.3">
      <c r="A1153" t="s">
        <v>4641</v>
      </c>
      <c r="B1153" t="s">
        <v>558</v>
      </c>
      <c r="C1153">
        <v>38</v>
      </c>
      <c r="D1153" t="s">
        <v>44</v>
      </c>
      <c r="E1153" t="s">
        <v>32</v>
      </c>
      <c r="F1153" t="s">
        <v>89</v>
      </c>
      <c r="G1153" t="s">
        <v>4626</v>
      </c>
      <c r="H1153" t="s">
        <v>35</v>
      </c>
      <c r="I1153" t="s">
        <v>36</v>
      </c>
      <c r="J1153">
        <v>26</v>
      </c>
      <c r="K1153">
        <v>24</v>
      </c>
      <c r="L1153">
        <f t="shared" si="51"/>
        <v>2</v>
      </c>
      <c r="M1153">
        <v>18</v>
      </c>
      <c r="N1153">
        <v>54175</v>
      </c>
      <c r="O1153" s="1">
        <f t="shared" si="52"/>
        <v>2083.6538461538462</v>
      </c>
      <c r="P1153" s="1">
        <f t="shared" si="53"/>
        <v>50007.692307692312</v>
      </c>
      <c r="Q1153" s="1">
        <f>Table1[[#This Row],[Earned Basic Salary]]*20%</f>
        <v>10001.538461538463</v>
      </c>
      <c r="R1153" s="1">
        <f>Table1[[#This Row],[Earned Basic Salary]]*10%</f>
        <v>5000.7692307692314</v>
      </c>
      <c r="S1153" s="1">
        <f>Table1[[#This Row],[Earned Basic Salary]]*12%</f>
        <v>6000.9230769230771</v>
      </c>
      <c r="T1153" s="1">
        <f>200</f>
        <v>200</v>
      </c>
      <c r="U1153" s="1">
        <f>Table1[[#This Row],[PF]]+Table1[[#This Row],[Professional Tax]]</f>
        <v>6200.9230769230771</v>
      </c>
      <c r="V1153" s="1">
        <f>Table1[[#This Row],[Overtime Hours]]*200</f>
        <v>3600</v>
      </c>
      <c r="W1153" s="1">
        <f>Table1[[#This Row],[Earned Basic Salary]]+Table1[[#This Row],[HRA]]+Table1[[#This Row],[DA]]+Table1[[#This Row],[Overtime Pay]]</f>
        <v>68610</v>
      </c>
      <c r="X1153" s="1">
        <f>Table1[[#This Row],[Gross Salary]]-Table1[[#This Row],[Total Deduction]]</f>
        <v>62409.076923076922</v>
      </c>
      <c r="Y1153" t="s">
        <v>37</v>
      </c>
      <c r="Z1153" t="s">
        <v>48</v>
      </c>
      <c r="AA1153" t="s">
        <v>4642</v>
      </c>
      <c r="AB1153" t="s">
        <v>4643</v>
      </c>
    </row>
    <row r="1154" spans="1:28" x14ac:dyDescent="0.3">
      <c r="A1154" t="s">
        <v>4644</v>
      </c>
      <c r="B1154" t="s">
        <v>448</v>
      </c>
      <c r="C1154">
        <v>43</v>
      </c>
      <c r="D1154" t="s">
        <v>44</v>
      </c>
      <c r="E1154" t="s">
        <v>32</v>
      </c>
      <c r="F1154" t="s">
        <v>63</v>
      </c>
      <c r="G1154" t="s">
        <v>4645</v>
      </c>
      <c r="H1154" t="s">
        <v>35</v>
      </c>
      <c r="I1154" t="s">
        <v>36</v>
      </c>
      <c r="J1154">
        <v>26</v>
      </c>
      <c r="K1154">
        <v>22</v>
      </c>
      <c r="L1154">
        <f t="shared" si="51"/>
        <v>4</v>
      </c>
      <c r="M1154">
        <v>14</v>
      </c>
      <c r="N1154">
        <v>49589</v>
      </c>
      <c r="O1154" s="1">
        <f t="shared" si="52"/>
        <v>1907.2692307692307</v>
      </c>
      <c r="P1154" s="1">
        <f t="shared" si="53"/>
        <v>41959.923076923078</v>
      </c>
      <c r="Q1154" s="1">
        <f>Table1[[#This Row],[Earned Basic Salary]]*20%</f>
        <v>8391.9846153846156</v>
      </c>
      <c r="R1154" s="1">
        <f>Table1[[#This Row],[Earned Basic Salary]]*10%</f>
        <v>4195.9923076923078</v>
      </c>
      <c r="S1154" s="1">
        <f>Table1[[#This Row],[Earned Basic Salary]]*12%</f>
        <v>5035.1907692307695</v>
      </c>
      <c r="T1154" s="1">
        <f>200</f>
        <v>200</v>
      </c>
      <c r="U1154" s="1">
        <f>Table1[[#This Row],[PF]]+Table1[[#This Row],[Professional Tax]]</f>
        <v>5235.1907692307695</v>
      </c>
      <c r="V1154" s="1">
        <f>Table1[[#This Row],[Overtime Hours]]*200</f>
        <v>2800</v>
      </c>
      <c r="W1154" s="1">
        <f>Table1[[#This Row],[Earned Basic Salary]]+Table1[[#This Row],[HRA]]+Table1[[#This Row],[DA]]+Table1[[#This Row],[Overtime Pay]]</f>
        <v>57347.9</v>
      </c>
      <c r="X1154" s="1">
        <f>Table1[[#This Row],[Gross Salary]]-Table1[[#This Row],[Total Deduction]]</f>
        <v>52112.709230769229</v>
      </c>
      <c r="Y1154" t="s">
        <v>37</v>
      </c>
      <c r="Z1154" t="s">
        <v>38</v>
      </c>
      <c r="AA1154" t="s">
        <v>4646</v>
      </c>
      <c r="AB1154" t="s">
        <v>4647</v>
      </c>
    </row>
    <row r="1155" spans="1:28" x14ac:dyDescent="0.3">
      <c r="A1155" t="s">
        <v>4648</v>
      </c>
      <c r="B1155" t="s">
        <v>2233</v>
      </c>
      <c r="C1155">
        <v>25</v>
      </c>
      <c r="D1155" t="s">
        <v>81</v>
      </c>
      <c r="E1155" t="s">
        <v>121</v>
      </c>
      <c r="F1155" t="s">
        <v>33</v>
      </c>
      <c r="G1155" t="s">
        <v>4649</v>
      </c>
      <c r="H1155" t="s">
        <v>35</v>
      </c>
      <c r="I1155" t="s">
        <v>36</v>
      </c>
      <c r="J1155">
        <v>26</v>
      </c>
      <c r="K1155">
        <v>25</v>
      </c>
      <c r="L1155">
        <f t="shared" ref="L1155:L1218" si="54">J1155-K1155</f>
        <v>1</v>
      </c>
      <c r="M1155">
        <v>11</v>
      </c>
      <c r="N1155">
        <v>61605</v>
      </c>
      <c r="O1155" s="1">
        <f t="shared" ref="O1155:O1218" si="55">N1155/J1155</f>
        <v>2369.4230769230771</v>
      </c>
      <c r="P1155" s="1">
        <f t="shared" ref="P1155:P1218" si="56">O1155*K1155</f>
        <v>59235.576923076929</v>
      </c>
      <c r="Q1155" s="1">
        <f>Table1[[#This Row],[Earned Basic Salary]]*20%</f>
        <v>11847.115384615387</v>
      </c>
      <c r="R1155" s="1">
        <f>Table1[[#This Row],[Earned Basic Salary]]*10%</f>
        <v>5923.5576923076933</v>
      </c>
      <c r="S1155" s="1">
        <f>Table1[[#This Row],[Earned Basic Salary]]*12%</f>
        <v>7108.2692307692314</v>
      </c>
      <c r="T1155" s="1">
        <f>200</f>
        <v>200</v>
      </c>
      <c r="U1155" s="1">
        <f>Table1[[#This Row],[PF]]+Table1[[#This Row],[Professional Tax]]</f>
        <v>7308.2692307692314</v>
      </c>
      <c r="V1155" s="1">
        <f>Table1[[#This Row],[Overtime Hours]]*200</f>
        <v>2200</v>
      </c>
      <c r="W1155" s="1">
        <f>Table1[[#This Row],[Earned Basic Salary]]+Table1[[#This Row],[HRA]]+Table1[[#This Row],[DA]]+Table1[[#This Row],[Overtime Pay]]</f>
        <v>79206.25</v>
      </c>
      <c r="X1155" s="1">
        <f>Table1[[#This Row],[Gross Salary]]-Table1[[#This Row],[Total Deduction]]</f>
        <v>71897.980769230766</v>
      </c>
      <c r="Y1155" t="s">
        <v>37</v>
      </c>
      <c r="Z1155" t="s">
        <v>38</v>
      </c>
      <c r="AA1155" t="s">
        <v>4650</v>
      </c>
      <c r="AB1155" t="s">
        <v>4651</v>
      </c>
    </row>
    <row r="1156" spans="1:28" x14ac:dyDescent="0.3">
      <c r="A1156" t="s">
        <v>4652</v>
      </c>
      <c r="B1156" t="s">
        <v>1639</v>
      </c>
      <c r="C1156">
        <v>30</v>
      </c>
      <c r="D1156" t="s">
        <v>61</v>
      </c>
      <c r="E1156" t="s">
        <v>121</v>
      </c>
      <c r="F1156" t="s">
        <v>89</v>
      </c>
      <c r="G1156" t="s">
        <v>4653</v>
      </c>
      <c r="H1156" t="s">
        <v>35</v>
      </c>
      <c r="I1156" t="s">
        <v>36</v>
      </c>
      <c r="J1156">
        <v>26</v>
      </c>
      <c r="K1156">
        <v>22</v>
      </c>
      <c r="L1156">
        <f t="shared" si="54"/>
        <v>4</v>
      </c>
      <c r="M1156">
        <v>18</v>
      </c>
      <c r="N1156">
        <v>79771</v>
      </c>
      <c r="O1156" s="1">
        <f t="shared" si="55"/>
        <v>3068.1153846153848</v>
      </c>
      <c r="P1156" s="1">
        <f t="shared" si="56"/>
        <v>67498.538461538468</v>
      </c>
      <c r="Q1156" s="1">
        <f>Table1[[#This Row],[Earned Basic Salary]]*20%</f>
        <v>13499.707692307695</v>
      </c>
      <c r="R1156" s="1">
        <f>Table1[[#This Row],[Earned Basic Salary]]*10%</f>
        <v>6749.8538461538474</v>
      </c>
      <c r="S1156" s="1">
        <f>Table1[[#This Row],[Earned Basic Salary]]*12%</f>
        <v>8099.8246153846158</v>
      </c>
      <c r="T1156" s="1">
        <f>200</f>
        <v>200</v>
      </c>
      <c r="U1156" s="1">
        <f>Table1[[#This Row],[PF]]+Table1[[#This Row],[Professional Tax]]</f>
        <v>8299.8246153846158</v>
      </c>
      <c r="V1156" s="1">
        <f>Table1[[#This Row],[Overtime Hours]]*200</f>
        <v>3600</v>
      </c>
      <c r="W1156" s="1">
        <f>Table1[[#This Row],[Earned Basic Salary]]+Table1[[#This Row],[HRA]]+Table1[[#This Row],[DA]]+Table1[[#This Row],[Overtime Pay]]</f>
        <v>91348.1</v>
      </c>
      <c r="X1156" s="1">
        <f>Table1[[#This Row],[Gross Salary]]-Table1[[#This Row],[Total Deduction]]</f>
        <v>83048.275384615394</v>
      </c>
      <c r="Y1156" t="s">
        <v>37</v>
      </c>
      <c r="Z1156" t="s">
        <v>95</v>
      </c>
      <c r="AA1156" t="s">
        <v>4654</v>
      </c>
      <c r="AB1156" t="s">
        <v>4655</v>
      </c>
    </row>
    <row r="1157" spans="1:28" x14ac:dyDescent="0.3">
      <c r="A1157" t="s">
        <v>4656</v>
      </c>
      <c r="B1157" t="s">
        <v>1610</v>
      </c>
      <c r="C1157">
        <v>26</v>
      </c>
      <c r="D1157" t="s">
        <v>127</v>
      </c>
      <c r="E1157" t="s">
        <v>62</v>
      </c>
      <c r="F1157" t="s">
        <v>46</v>
      </c>
      <c r="G1157" t="s">
        <v>1890</v>
      </c>
      <c r="H1157" t="s">
        <v>35</v>
      </c>
      <c r="I1157" t="s">
        <v>36</v>
      </c>
      <c r="J1157">
        <v>26</v>
      </c>
      <c r="K1157">
        <v>24</v>
      </c>
      <c r="L1157">
        <f t="shared" si="54"/>
        <v>2</v>
      </c>
      <c r="M1157">
        <v>0</v>
      </c>
      <c r="N1157">
        <v>54646</v>
      </c>
      <c r="O1157" s="1">
        <f t="shared" si="55"/>
        <v>2101.7692307692309</v>
      </c>
      <c r="P1157" s="1">
        <f t="shared" si="56"/>
        <v>50442.461538461546</v>
      </c>
      <c r="Q1157" s="1">
        <f>Table1[[#This Row],[Earned Basic Salary]]*20%</f>
        <v>10088.49230769231</v>
      </c>
      <c r="R1157" s="1">
        <f>Table1[[#This Row],[Earned Basic Salary]]*10%</f>
        <v>5044.2461538461548</v>
      </c>
      <c r="S1157" s="1">
        <f>Table1[[#This Row],[Earned Basic Salary]]*12%</f>
        <v>6053.0953846153852</v>
      </c>
      <c r="T1157" s="1">
        <f>200</f>
        <v>200</v>
      </c>
      <c r="U1157" s="1">
        <f>Table1[[#This Row],[PF]]+Table1[[#This Row],[Professional Tax]]</f>
        <v>6253.0953846153852</v>
      </c>
      <c r="V1157" s="1">
        <f>Table1[[#This Row],[Overtime Hours]]*200</f>
        <v>0</v>
      </c>
      <c r="W1157" s="1">
        <f>Table1[[#This Row],[Earned Basic Salary]]+Table1[[#This Row],[HRA]]+Table1[[#This Row],[DA]]+Table1[[#This Row],[Overtime Pay]]</f>
        <v>65575.200000000012</v>
      </c>
      <c r="X1157" s="1">
        <f>Table1[[#This Row],[Gross Salary]]-Table1[[#This Row],[Total Deduction]]</f>
        <v>59322.104615384626</v>
      </c>
      <c r="Y1157" t="s">
        <v>37</v>
      </c>
      <c r="Z1157" t="s">
        <v>48</v>
      </c>
      <c r="AA1157" t="s">
        <v>4657</v>
      </c>
      <c r="AB1157" t="s">
        <v>4658</v>
      </c>
    </row>
    <row r="1158" spans="1:28" x14ac:dyDescent="0.3">
      <c r="A1158" t="s">
        <v>4659</v>
      </c>
      <c r="B1158" t="s">
        <v>517</v>
      </c>
      <c r="C1158">
        <v>25</v>
      </c>
      <c r="D1158" t="s">
        <v>44</v>
      </c>
      <c r="E1158" t="s">
        <v>121</v>
      </c>
      <c r="F1158" t="s">
        <v>46</v>
      </c>
      <c r="G1158" t="s">
        <v>1738</v>
      </c>
      <c r="H1158" t="s">
        <v>35</v>
      </c>
      <c r="I1158" t="s">
        <v>36</v>
      </c>
      <c r="J1158">
        <v>26</v>
      </c>
      <c r="K1158">
        <v>22</v>
      </c>
      <c r="L1158">
        <f t="shared" si="54"/>
        <v>4</v>
      </c>
      <c r="M1158">
        <v>12</v>
      </c>
      <c r="N1158">
        <v>34923</v>
      </c>
      <c r="O1158" s="1">
        <f t="shared" si="55"/>
        <v>1343.1923076923076</v>
      </c>
      <c r="P1158" s="1">
        <f t="shared" si="56"/>
        <v>29550.230769230766</v>
      </c>
      <c r="Q1158" s="1">
        <f>Table1[[#This Row],[Earned Basic Salary]]*20%</f>
        <v>5910.0461538461532</v>
      </c>
      <c r="R1158" s="1">
        <f>Table1[[#This Row],[Earned Basic Salary]]*10%</f>
        <v>2955.0230769230766</v>
      </c>
      <c r="S1158" s="1">
        <f>Table1[[#This Row],[Earned Basic Salary]]*12%</f>
        <v>3546.0276923076917</v>
      </c>
      <c r="T1158" s="1">
        <f>200</f>
        <v>200</v>
      </c>
      <c r="U1158" s="1">
        <f>Table1[[#This Row],[PF]]+Table1[[#This Row],[Professional Tax]]</f>
        <v>3746.0276923076917</v>
      </c>
      <c r="V1158" s="1">
        <f>Table1[[#This Row],[Overtime Hours]]*200</f>
        <v>2400</v>
      </c>
      <c r="W1158" s="1">
        <f>Table1[[#This Row],[Earned Basic Salary]]+Table1[[#This Row],[HRA]]+Table1[[#This Row],[DA]]+Table1[[#This Row],[Overtime Pay]]</f>
        <v>40815.299999999996</v>
      </c>
      <c r="X1158" s="1">
        <f>Table1[[#This Row],[Gross Salary]]-Table1[[#This Row],[Total Deduction]]</f>
        <v>37069.272307692307</v>
      </c>
      <c r="Y1158" t="s">
        <v>37</v>
      </c>
      <c r="Z1158" t="s">
        <v>48</v>
      </c>
      <c r="AA1158" t="s">
        <v>4660</v>
      </c>
      <c r="AB1158" t="s">
        <v>4661</v>
      </c>
    </row>
    <row r="1159" spans="1:28" x14ac:dyDescent="0.3">
      <c r="A1159" t="s">
        <v>4662</v>
      </c>
      <c r="B1159" t="s">
        <v>52</v>
      </c>
      <c r="C1159">
        <v>30</v>
      </c>
      <c r="D1159" t="s">
        <v>44</v>
      </c>
      <c r="E1159" t="s">
        <v>32</v>
      </c>
      <c r="F1159" t="s">
        <v>63</v>
      </c>
      <c r="G1159" t="s">
        <v>3388</v>
      </c>
      <c r="H1159" t="s">
        <v>35</v>
      </c>
      <c r="I1159" t="s">
        <v>36</v>
      </c>
      <c r="J1159">
        <v>26</v>
      </c>
      <c r="K1159">
        <v>22</v>
      </c>
      <c r="L1159">
        <f t="shared" si="54"/>
        <v>4</v>
      </c>
      <c r="M1159">
        <v>3</v>
      </c>
      <c r="N1159">
        <v>32042</v>
      </c>
      <c r="O1159" s="1">
        <f t="shared" si="55"/>
        <v>1232.3846153846155</v>
      </c>
      <c r="P1159" s="1">
        <f t="shared" si="56"/>
        <v>27112.461538461539</v>
      </c>
      <c r="Q1159" s="1">
        <f>Table1[[#This Row],[Earned Basic Salary]]*20%</f>
        <v>5422.4923076923078</v>
      </c>
      <c r="R1159" s="1">
        <f>Table1[[#This Row],[Earned Basic Salary]]*10%</f>
        <v>2711.2461538461539</v>
      </c>
      <c r="S1159" s="1">
        <f>Table1[[#This Row],[Earned Basic Salary]]*12%</f>
        <v>3253.4953846153844</v>
      </c>
      <c r="T1159" s="1">
        <f>200</f>
        <v>200</v>
      </c>
      <c r="U1159" s="1">
        <f>Table1[[#This Row],[PF]]+Table1[[#This Row],[Professional Tax]]</f>
        <v>3453.4953846153844</v>
      </c>
      <c r="V1159" s="1">
        <f>Table1[[#This Row],[Overtime Hours]]*200</f>
        <v>600</v>
      </c>
      <c r="W1159" s="1">
        <f>Table1[[#This Row],[Earned Basic Salary]]+Table1[[#This Row],[HRA]]+Table1[[#This Row],[DA]]+Table1[[#This Row],[Overtime Pay]]</f>
        <v>35846.199999999997</v>
      </c>
      <c r="X1159" s="1">
        <f>Table1[[#This Row],[Gross Salary]]-Table1[[#This Row],[Total Deduction]]</f>
        <v>32392.704615384613</v>
      </c>
      <c r="Y1159" t="s">
        <v>37</v>
      </c>
      <c r="Z1159" t="s">
        <v>38</v>
      </c>
      <c r="AA1159" t="s">
        <v>4663</v>
      </c>
      <c r="AB1159" t="s">
        <v>4664</v>
      </c>
    </row>
    <row r="1160" spans="1:28" x14ac:dyDescent="0.3">
      <c r="A1160" t="s">
        <v>4665</v>
      </c>
      <c r="B1160" t="s">
        <v>988</v>
      </c>
      <c r="C1160">
        <v>55</v>
      </c>
      <c r="D1160" t="s">
        <v>53</v>
      </c>
      <c r="E1160" t="s">
        <v>62</v>
      </c>
      <c r="F1160" t="s">
        <v>46</v>
      </c>
      <c r="G1160" t="s">
        <v>76</v>
      </c>
      <c r="H1160" t="s">
        <v>35</v>
      </c>
      <c r="I1160" t="s">
        <v>36</v>
      </c>
      <c r="J1160">
        <v>26</v>
      </c>
      <c r="K1160">
        <v>23</v>
      </c>
      <c r="L1160">
        <f t="shared" si="54"/>
        <v>3</v>
      </c>
      <c r="M1160">
        <v>4</v>
      </c>
      <c r="N1160">
        <v>27084</v>
      </c>
      <c r="O1160" s="1">
        <f t="shared" si="55"/>
        <v>1041.6923076923076</v>
      </c>
      <c r="P1160" s="1">
        <f t="shared" si="56"/>
        <v>23958.923076923074</v>
      </c>
      <c r="Q1160" s="1">
        <f>Table1[[#This Row],[Earned Basic Salary]]*20%</f>
        <v>4791.7846153846149</v>
      </c>
      <c r="R1160" s="1">
        <f>Table1[[#This Row],[Earned Basic Salary]]*10%</f>
        <v>2395.8923076923074</v>
      </c>
      <c r="S1160" s="1">
        <f>Table1[[#This Row],[Earned Basic Salary]]*12%</f>
        <v>2875.0707692307687</v>
      </c>
      <c r="T1160" s="1">
        <f>200</f>
        <v>200</v>
      </c>
      <c r="U1160" s="1">
        <f>Table1[[#This Row],[PF]]+Table1[[#This Row],[Professional Tax]]</f>
        <v>3075.0707692307687</v>
      </c>
      <c r="V1160" s="1">
        <f>Table1[[#This Row],[Overtime Hours]]*200</f>
        <v>800</v>
      </c>
      <c r="W1160" s="1">
        <f>Table1[[#This Row],[Earned Basic Salary]]+Table1[[#This Row],[HRA]]+Table1[[#This Row],[DA]]+Table1[[#This Row],[Overtime Pay]]</f>
        <v>31946.6</v>
      </c>
      <c r="X1160" s="1">
        <f>Table1[[#This Row],[Gross Salary]]-Table1[[#This Row],[Total Deduction]]</f>
        <v>28871.529230769229</v>
      </c>
      <c r="Y1160" t="s">
        <v>37</v>
      </c>
      <c r="Z1160" t="s">
        <v>106</v>
      </c>
      <c r="AA1160" t="s">
        <v>4666</v>
      </c>
      <c r="AB1160" t="s">
        <v>4667</v>
      </c>
    </row>
    <row r="1161" spans="1:28" x14ac:dyDescent="0.3">
      <c r="A1161" t="s">
        <v>4668</v>
      </c>
      <c r="B1161" t="s">
        <v>1929</v>
      </c>
      <c r="C1161">
        <v>44</v>
      </c>
      <c r="D1161" t="s">
        <v>75</v>
      </c>
      <c r="E1161" t="s">
        <v>121</v>
      </c>
      <c r="F1161" t="s">
        <v>69</v>
      </c>
      <c r="G1161" t="s">
        <v>518</v>
      </c>
      <c r="H1161" t="s">
        <v>35</v>
      </c>
      <c r="I1161" t="s">
        <v>36</v>
      </c>
      <c r="J1161">
        <v>26</v>
      </c>
      <c r="K1161">
        <v>22</v>
      </c>
      <c r="L1161">
        <f t="shared" si="54"/>
        <v>4</v>
      </c>
      <c r="M1161">
        <v>14</v>
      </c>
      <c r="N1161">
        <v>49159</v>
      </c>
      <c r="O1161" s="1">
        <f t="shared" si="55"/>
        <v>1890.7307692307693</v>
      </c>
      <c r="P1161" s="1">
        <f t="shared" si="56"/>
        <v>41596.076923076922</v>
      </c>
      <c r="Q1161" s="1">
        <f>Table1[[#This Row],[Earned Basic Salary]]*20%</f>
        <v>8319.2153846153851</v>
      </c>
      <c r="R1161" s="1">
        <f>Table1[[#This Row],[Earned Basic Salary]]*10%</f>
        <v>4159.6076923076926</v>
      </c>
      <c r="S1161" s="1">
        <f>Table1[[#This Row],[Earned Basic Salary]]*12%</f>
        <v>4991.5292307692307</v>
      </c>
      <c r="T1161" s="1">
        <f>200</f>
        <v>200</v>
      </c>
      <c r="U1161" s="1">
        <f>Table1[[#This Row],[PF]]+Table1[[#This Row],[Professional Tax]]</f>
        <v>5191.5292307692307</v>
      </c>
      <c r="V1161" s="1">
        <f>Table1[[#This Row],[Overtime Hours]]*200</f>
        <v>2800</v>
      </c>
      <c r="W1161" s="1">
        <f>Table1[[#This Row],[Earned Basic Salary]]+Table1[[#This Row],[HRA]]+Table1[[#This Row],[DA]]+Table1[[#This Row],[Overtime Pay]]</f>
        <v>56874.899999999994</v>
      </c>
      <c r="X1161" s="1">
        <f>Table1[[#This Row],[Gross Salary]]-Table1[[#This Row],[Total Deduction]]</f>
        <v>51683.370769230765</v>
      </c>
      <c r="Y1161" t="s">
        <v>37</v>
      </c>
      <c r="Z1161" t="s">
        <v>95</v>
      </c>
      <c r="AA1161" t="s">
        <v>4669</v>
      </c>
      <c r="AB1161" t="s">
        <v>4670</v>
      </c>
    </row>
    <row r="1162" spans="1:28" x14ac:dyDescent="0.3">
      <c r="A1162" t="s">
        <v>4671</v>
      </c>
      <c r="B1162" t="s">
        <v>736</v>
      </c>
      <c r="C1162">
        <v>29</v>
      </c>
      <c r="D1162" t="s">
        <v>127</v>
      </c>
      <c r="E1162" t="s">
        <v>54</v>
      </c>
      <c r="F1162" t="s">
        <v>55</v>
      </c>
      <c r="G1162" t="s">
        <v>4672</v>
      </c>
      <c r="H1162" t="s">
        <v>35</v>
      </c>
      <c r="I1162" t="s">
        <v>36</v>
      </c>
      <c r="J1162">
        <v>26</v>
      </c>
      <c r="K1162">
        <v>23</v>
      </c>
      <c r="L1162">
        <f t="shared" si="54"/>
        <v>3</v>
      </c>
      <c r="M1162">
        <v>2</v>
      </c>
      <c r="N1162">
        <v>70701</v>
      </c>
      <c r="O1162" s="1">
        <f t="shared" si="55"/>
        <v>2719.2692307692309</v>
      </c>
      <c r="P1162" s="1">
        <f t="shared" si="56"/>
        <v>62543.192307692312</v>
      </c>
      <c r="Q1162" s="1">
        <f>Table1[[#This Row],[Earned Basic Salary]]*20%</f>
        <v>12508.638461538463</v>
      </c>
      <c r="R1162" s="1">
        <f>Table1[[#This Row],[Earned Basic Salary]]*10%</f>
        <v>6254.3192307692316</v>
      </c>
      <c r="S1162" s="1">
        <f>Table1[[#This Row],[Earned Basic Salary]]*12%</f>
        <v>7505.1830769230774</v>
      </c>
      <c r="T1162" s="1">
        <f>200</f>
        <v>200</v>
      </c>
      <c r="U1162" s="1">
        <f>Table1[[#This Row],[PF]]+Table1[[#This Row],[Professional Tax]]</f>
        <v>7705.1830769230774</v>
      </c>
      <c r="V1162" s="1">
        <f>Table1[[#This Row],[Overtime Hours]]*200</f>
        <v>400</v>
      </c>
      <c r="W1162" s="1">
        <f>Table1[[#This Row],[Earned Basic Salary]]+Table1[[#This Row],[HRA]]+Table1[[#This Row],[DA]]+Table1[[#This Row],[Overtime Pay]]</f>
        <v>81706.150000000009</v>
      </c>
      <c r="X1162" s="1">
        <f>Table1[[#This Row],[Gross Salary]]-Table1[[#This Row],[Total Deduction]]</f>
        <v>74000.966923076936</v>
      </c>
      <c r="Y1162" t="s">
        <v>37</v>
      </c>
      <c r="Z1162" t="s">
        <v>38</v>
      </c>
      <c r="AA1162" t="s">
        <v>4673</v>
      </c>
      <c r="AB1162" t="s">
        <v>4674</v>
      </c>
    </row>
    <row r="1163" spans="1:28" x14ac:dyDescent="0.3">
      <c r="A1163" t="s">
        <v>4675</v>
      </c>
      <c r="B1163" t="s">
        <v>1162</v>
      </c>
      <c r="C1163">
        <v>31</v>
      </c>
      <c r="D1163" t="s">
        <v>127</v>
      </c>
      <c r="E1163" t="s">
        <v>32</v>
      </c>
      <c r="F1163" t="s">
        <v>83</v>
      </c>
      <c r="G1163" t="s">
        <v>2642</v>
      </c>
      <c r="H1163" t="s">
        <v>35</v>
      </c>
      <c r="I1163" t="s">
        <v>36</v>
      </c>
      <c r="J1163">
        <v>26</v>
      </c>
      <c r="K1163">
        <v>22</v>
      </c>
      <c r="L1163">
        <f t="shared" si="54"/>
        <v>4</v>
      </c>
      <c r="M1163">
        <v>11</v>
      </c>
      <c r="N1163">
        <v>30977</v>
      </c>
      <c r="O1163" s="1">
        <f t="shared" si="55"/>
        <v>1191.4230769230769</v>
      </c>
      <c r="P1163" s="1">
        <f t="shared" si="56"/>
        <v>26211.307692307691</v>
      </c>
      <c r="Q1163" s="1">
        <f>Table1[[#This Row],[Earned Basic Salary]]*20%</f>
        <v>5242.2615384615383</v>
      </c>
      <c r="R1163" s="1">
        <f>Table1[[#This Row],[Earned Basic Salary]]*10%</f>
        <v>2621.1307692307691</v>
      </c>
      <c r="S1163" s="1">
        <f>Table1[[#This Row],[Earned Basic Salary]]*12%</f>
        <v>3145.3569230769231</v>
      </c>
      <c r="T1163" s="1">
        <f>200</f>
        <v>200</v>
      </c>
      <c r="U1163" s="1">
        <f>Table1[[#This Row],[PF]]+Table1[[#This Row],[Professional Tax]]</f>
        <v>3345.3569230769231</v>
      </c>
      <c r="V1163" s="1">
        <f>Table1[[#This Row],[Overtime Hours]]*200</f>
        <v>2200</v>
      </c>
      <c r="W1163" s="1">
        <f>Table1[[#This Row],[Earned Basic Salary]]+Table1[[#This Row],[HRA]]+Table1[[#This Row],[DA]]+Table1[[#This Row],[Overtime Pay]]</f>
        <v>36274.699999999997</v>
      </c>
      <c r="X1163" s="1">
        <f>Table1[[#This Row],[Gross Salary]]-Table1[[#This Row],[Total Deduction]]</f>
        <v>32929.343076923076</v>
      </c>
      <c r="Y1163" t="s">
        <v>37</v>
      </c>
      <c r="Z1163" t="s">
        <v>48</v>
      </c>
      <c r="AA1163" t="s">
        <v>4676</v>
      </c>
      <c r="AB1163" t="s">
        <v>4677</v>
      </c>
    </row>
    <row r="1164" spans="1:28" x14ac:dyDescent="0.3">
      <c r="A1164" t="s">
        <v>4678</v>
      </c>
      <c r="B1164" t="s">
        <v>2375</v>
      </c>
      <c r="C1164">
        <v>24</v>
      </c>
      <c r="D1164" t="s">
        <v>75</v>
      </c>
      <c r="E1164" t="s">
        <v>54</v>
      </c>
      <c r="F1164" t="s">
        <v>55</v>
      </c>
      <c r="G1164" t="s">
        <v>4679</v>
      </c>
      <c r="H1164" t="s">
        <v>35</v>
      </c>
      <c r="I1164" t="s">
        <v>36</v>
      </c>
      <c r="J1164">
        <v>26</v>
      </c>
      <c r="K1164">
        <v>24</v>
      </c>
      <c r="L1164">
        <f t="shared" si="54"/>
        <v>2</v>
      </c>
      <c r="M1164">
        <v>19</v>
      </c>
      <c r="N1164">
        <v>62820</v>
      </c>
      <c r="O1164" s="1">
        <f t="shared" si="55"/>
        <v>2416.1538461538462</v>
      </c>
      <c r="P1164" s="1">
        <f t="shared" si="56"/>
        <v>57987.692307692312</v>
      </c>
      <c r="Q1164" s="1">
        <f>Table1[[#This Row],[Earned Basic Salary]]*20%</f>
        <v>11597.538461538463</v>
      </c>
      <c r="R1164" s="1">
        <f>Table1[[#This Row],[Earned Basic Salary]]*10%</f>
        <v>5798.7692307692314</v>
      </c>
      <c r="S1164" s="1">
        <f>Table1[[#This Row],[Earned Basic Salary]]*12%</f>
        <v>6958.5230769230775</v>
      </c>
      <c r="T1164" s="1">
        <f>200</f>
        <v>200</v>
      </c>
      <c r="U1164" s="1">
        <f>Table1[[#This Row],[PF]]+Table1[[#This Row],[Professional Tax]]</f>
        <v>7158.5230769230775</v>
      </c>
      <c r="V1164" s="1">
        <f>Table1[[#This Row],[Overtime Hours]]*200</f>
        <v>3800</v>
      </c>
      <c r="W1164" s="1">
        <f>Table1[[#This Row],[Earned Basic Salary]]+Table1[[#This Row],[HRA]]+Table1[[#This Row],[DA]]+Table1[[#This Row],[Overtime Pay]]</f>
        <v>79184.000000000015</v>
      </c>
      <c r="X1164" s="1">
        <f>Table1[[#This Row],[Gross Salary]]-Table1[[#This Row],[Total Deduction]]</f>
        <v>72025.476923076931</v>
      </c>
      <c r="Y1164" t="s">
        <v>37</v>
      </c>
      <c r="Z1164" t="s">
        <v>106</v>
      </c>
      <c r="AA1164" t="s">
        <v>4680</v>
      </c>
      <c r="AB1164" t="s">
        <v>4681</v>
      </c>
    </row>
    <row r="1165" spans="1:28" x14ac:dyDescent="0.3">
      <c r="A1165" t="s">
        <v>4682</v>
      </c>
      <c r="B1165" t="s">
        <v>783</v>
      </c>
      <c r="C1165">
        <v>41</v>
      </c>
      <c r="D1165" t="s">
        <v>75</v>
      </c>
      <c r="E1165" t="s">
        <v>45</v>
      </c>
      <c r="F1165" t="s">
        <v>69</v>
      </c>
      <c r="G1165" t="s">
        <v>4683</v>
      </c>
      <c r="H1165" t="s">
        <v>35</v>
      </c>
      <c r="I1165" t="s">
        <v>36</v>
      </c>
      <c r="J1165">
        <v>26</v>
      </c>
      <c r="K1165">
        <v>25</v>
      </c>
      <c r="L1165">
        <f t="shared" si="54"/>
        <v>1</v>
      </c>
      <c r="M1165">
        <v>11</v>
      </c>
      <c r="N1165">
        <v>38861</v>
      </c>
      <c r="O1165" s="1">
        <f t="shared" si="55"/>
        <v>1494.6538461538462</v>
      </c>
      <c r="P1165" s="1">
        <f t="shared" si="56"/>
        <v>37366.346153846156</v>
      </c>
      <c r="Q1165" s="1">
        <f>Table1[[#This Row],[Earned Basic Salary]]*20%</f>
        <v>7473.2692307692314</v>
      </c>
      <c r="R1165" s="1">
        <f>Table1[[#This Row],[Earned Basic Salary]]*10%</f>
        <v>3736.6346153846157</v>
      </c>
      <c r="S1165" s="1">
        <f>Table1[[#This Row],[Earned Basic Salary]]*12%</f>
        <v>4483.9615384615381</v>
      </c>
      <c r="T1165" s="1">
        <f>200</f>
        <v>200</v>
      </c>
      <c r="U1165" s="1">
        <f>Table1[[#This Row],[PF]]+Table1[[#This Row],[Professional Tax]]</f>
        <v>4683.9615384615381</v>
      </c>
      <c r="V1165" s="1">
        <f>Table1[[#This Row],[Overtime Hours]]*200</f>
        <v>2200</v>
      </c>
      <c r="W1165" s="1">
        <f>Table1[[#This Row],[Earned Basic Salary]]+Table1[[#This Row],[HRA]]+Table1[[#This Row],[DA]]+Table1[[#This Row],[Overtime Pay]]</f>
        <v>50776.250000000007</v>
      </c>
      <c r="X1165" s="1">
        <f>Table1[[#This Row],[Gross Salary]]-Table1[[#This Row],[Total Deduction]]</f>
        <v>46092.288461538468</v>
      </c>
      <c r="Y1165" t="s">
        <v>37</v>
      </c>
      <c r="Z1165" t="s">
        <v>38</v>
      </c>
      <c r="AA1165" t="s">
        <v>4684</v>
      </c>
      <c r="AB1165" t="s">
        <v>4685</v>
      </c>
    </row>
    <row r="1166" spans="1:28" x14ac:dyDescent="0.3">
      <c r="A1166" t="s">
        <v>4686</v>
      </c>
      <c r="B1166" t="s">
        <v>305</v>
      </c>
      <c r="C1166">
        <v>55</v>
      </c>
      <c r="D1166" t="s">
        <v>75</v>
      </c>
      <c r="E1166" t="s">
        <v>54</v>
      </c>
      <c r="F1166" t="s">
        <v>63</v>
      </c>
      <c r="G1166" t="s">
        <v>4687</v>
      </c>
      <c r="H1166" t="s">
        <v>35</v>
      </c>
      <c r="I1166" t="s">
        <v>36</v>
      </c>
      <c r="J1166">
        <v>26</v>
      </c>
      <c r="K1166">
        <v>25</v>
      </c>
      <c r="L1166">
        <f t="shared" si="54"/>
        <v>1</v>
      </c>
      <c r="M1166">
        <v>1</v>
      </c>
      <c r="N1166">
        <v>42205</v>
      </c>
      <c r="O1166" s="1">
        <f t="shared" si="55"/>
        <v>1623.2692307692307</v>
      </c>
      <c r="P1166" s="1">
        <f t="shared" si="56"/>
        <v>40581.730769230766</v>
      </c>
      <c r="Q1166" s="1">
        <f>Table1[[#This Row],[Earned Basic Salary]]*20%</f>
        <v>8116.3461538461534</v>
      </c>
      <c r="R1166" s="1">
        <f>Table1[[#This Row],[Earned Basic Salary]]*10%</f>
        <v>4058.1730769230767</v>
      </c>
      <c r="S1166" s="1">
        <f>Table1[[#This Row],[Earned Basic Salary]]*12%</f>
        <v>4869.8076923076915</v>
      </c>
      <c r="T1166" s="1">
        <f>200</f>
        <v>200</v>
      </c>
      <c r="U1166" s="1">
        <f>Table1[[#This Row],[PF]]+Table1[[#This Row],[Professional Tax]]</f>
        <v>5069.8076923076915</v>
      </c>
      <c r="V1166" s="1">
        <f>Table1[[#This Row],[Overtime Hours]]*200</f>
        <v>200</v>
      </c>
      <c r="W1166" s="1">
        <f>Table1[[#This Row],[Earned Basic Salary]]+Table1[[#This Row],[HRA]]+Table1[[#This Row],[DA]]+Table1[[#This Row],[Overtime Pay]]</f>
        <v>52956.25</v>
      </c>
      <c r="X1166" s="1">
        <f>Table1[[#This Row],[Gross Salary]]-Table1[[#This Row],[Total Deduction]]</f>
        <v>47886.442307692312</v>
      </c>
      <c r="Y1166" t="s">
        <v>37</v>
      </c>
      <c r="Z1166" t="s">
        <v>38</v>
      </c>
      <c r="AA1166" t="s">
        <v>4688</v>
      </c>
      <c r="AB1166" t="s">
        <v>4689</v>
      </c>
    </row>
    <row r="1167" spans="1:28" x14ac:dyDescent="0.3">
      <c r="A1167" t="s">
        <v>4690</v>
      </c>
      <c r="B1167" t="s">
        <v>1175</v>
      </c>
      <c r="C1167">
        <v>53</v>
      </c>
      <c r="D1167" t="s">
        <v>81</v>
      </c>
      <c r="E1167" t="s">
        <v>32</v>
      </c>
      <c r="F1167" t="s">
        <v>46</v>
      </c>
      <c r="G1167" t="s">
        <v>4691</v>
      </c>
      <c r="H1167" t="s">
        <v>35</v>
      </c>
      <c r="I1167" t="s">
        <v>36</v>
      </c>
      <c r="J1167">
        <v>26</v>
      </c>
      <c r="K1167">
        <v>23</v>
      </c>
      <c r="L1167">
        <f t="shared" si="54"/>
        <v>3</v>
      </c>
      <c r="M1167">
        <v>3</v>
      </c>
      <c r="N1167">
        <v>61124</v>
      </c>
      <c r="O1167" s="1">
        <f t="shared" si="55"/>
        <v>2350.9230769230771</v>
      </c>
      <c r="P1167" s="1">
        <f t="shared" si="56"/>
        <v>54071.230769230773</v>
      </c>
      <c r="Q1167" s="1">
        <f>Table1[[#This Row],[Earned Basic Salary]]*20%</f>
        <v>10814.246153846156</v>
      </c>
      <c r="R1167" s="1">
        <f>Table1[[#This Row],[Earned Basic Salary]]*10%</f>
        <v>5407.1230769230779</v>
      </c>
      <c r="S1167" s="1">
        <f>Table1[[#This Row],[Earned Basic Salary]]*12%</f>
        <v>6488.5476923076922</v>
      </c>
      <c r="T1167" s="1">
        <f>200</f>
        <v>200</v>
      </c>
      <c r="U1167" s="1">
        <f>Table1[[#This Row],[PF]]+Table1[[#This Row],[Professional Tax]]</f>
        <v>6688.5476923076922</v>
      </c>
      <c r="V1167" s="1">
        <f>Table1[[#This Row],[Overtime Hours]]*200</f>
        <v>600</v>
      </c>
      <c r="W1167" s="1">
        <f>Table1[[#This Row],[Earned Basic Salary]]+Table1[[#This Row],[HRA]]+Table1[[#This Row],[DA]]+Table1[[#This Row],[Overtime Pay]]</f>
        <v>70892.600000000006</v>
      </c>
      <c r="X1167" s="1">
        <f>Table1[[#This Row],[Gross Salary]]-Table1[[#This Row],[Total Deduction]]</f>
        <v>64204.052307692313</v>
      </c>
      <c r="Y1167" t="s">
        <v>37</v>
      </c>
      <c r="Z1167" t="s">
        <v>38</v>
      </c>
      <c r="AA1167" t="s">
        <v>4692</v>
      </c>
      <c r="AB1167" t="s">
        <v>4693</v>
      </c>
    </row>
    <row r="1168" spans="1:28" x14ac:dyDescent="0.3">
      <c r="A1168" t="s">
        <v>4694</v>
      </c>
      <c r="B1168" t="s">
        <v>607</v>
      </c>
      <c r="C1168">
        <v>48</v>
      </c>
      <c r="D1168" t="s">
        <v>81</v>
      </c>
      <c r="E1168" t="s">
        <v>32</v>
      </c>
      <c r="F1168" t="s">
        <v>83</v>
      </c>
      <c r="G1168" t="s">
        <v>4695</v>
      </c>
      <c r="H1168" t="s">
        <v>35</v>
      </c>
      <c r="I1168" t="s">
        <v>36</v>
      </c>
      <c r="J1168">
        <v>26</v>
      </c>
      <c r="K1168">
        <v>22</v>
      </c>
      <c r="L1168">
        <f t="shared" si="54"/>
        <v>4</v>
      </c>
      <c r="M1168">
        <v>1</v>
      </c>
      <c r="N1168">
        <v>76140</v>
      </c>
      <c r="O1168" s="1">
        <f t="shared" si="55"/>
        <v>2928.4615384615386</v>
      </c>
      <c r="P1168" s="1">
        <f t="shared" si="56"/>
        <v>64426.153846153851</v>
      </c>
      <c r="Q1168" s="1">
        <f>Table1[[#This Row],[Earned Basic Salary]]*20%</f>
        <v>12885.230769230771</v>
      </c>
      <c r="R1168" s="1">
        <f>Table1[[#This Row],[Earned Basic Salary]]*10%</f>
        <v>6442.6153846153857</v>
      </c>
      <c r="S1168" s="1">
        <f>Table1[[#This Row],[Earned Basic Salary]]*12%</f>
        <v>7731.1384615384623</v>
      </c>
      <c r="T1168" s="1">
        <f>200</f>
        <v>200</v>
      </c>
      <c r="U1168" s="1">
        <f>Table1[[#This Row],[PF]]+Table1[[#This Row],[Professional Tax]]</f>
        <v>7931.1384615384623</v>
      </c>
      <c r="V1168" s="1">
        <f>Table1[[#This Row],[Overtime Hours]]*200</f>
        <v>200</v>
      </c>
      <c r="W1168" s="1">
        <f>Table1[[#This Row],[Earned Basic Salary]]+Table1[[#This Row],[HRA]]+Table1[[#This Row],[DA]]+Table1[[#This Row],[Overtime Pay]]</f>
        <v>83954.000000000015</v>
      </c>
      <c r="X1168" s="1">
        <f>Table1[[#This Row],[Gross Salary]]-Table1[[#This Row],[Total Deduction]]</f>
        <v>76022.861538461555</v>
      </c>
      <c r="Y1168" t="s">
        <v>37</v>
      </c>
      <c r="Z1168" t="s">
        <v>95</v>
      </c>
      <c r="AA1168" t="s">
        <v>4696</v>
      </c>
      <c r="AB1168" t="s">
        <v>4697</v>
      </c>
    </row>
    <row r="1169" spans="1:28" x14ac:dyDescent="0.3">
      <c r="A1169" t="s">
        <v>4698</v>
      </c>
      <c r="B1169" t="s">
        <v>1468</v>
      </c>
      <c r="C1169">
        <v>50</v>
      </c>
      <c r="D1169" t="s">
        <v>44</v>
      </c>
      <c r="E1169" t="s">
        <v>54</v>
      </c>
      <c r="F1169" t="s">
        <v>33</v>
      </c>
      <c r="G1169" t="s">
        <v>1777</v>
      </c>
      <c r="H1169" t="s">
        <v>35</v>
      </c>
      <c r="I1169" t="s">
        <v>36</v>
      </c>
      <c r="J1169">
        <v>26</v>
      </c>
      <c r="K1169">
        <v>25</v>
      </c>
      <c r="L1169">
        <f t="shared" si="54"/>
        <v>1</v>
      </c>
      <c r="M1169">
        <v>20</v>
      </c>
      <c r="N1169">
        <v>33387</v>
      </c>
      <c r="O1169" s="1">
        <f t="shared" si="55"/>
        <v>1284.1153846153845</v>
      </c>
      <c r="P1169" s="1">
        <f t="shared" si="56"/>
        <v>32102.884615384613</v>
      </c>
      <c r="Q1169" s="1">
        <f>Table1[[#This Row],[Earned Basic Salary]]*20%</f>
        <v>6420.5769230769229</v>
      </c>
      <c r="R1169" s="1">
        <f>Table1[[#This Row],[Earned Basic Salary]]*10%</f>
        <v>3210.2884615384614</v>
      </c>
      <c r="S1169" s="1">
        <f>Table1[[#This Row],[Earned Basic Salary]]*12%</f>
        <v>3852.3461538461534</v>
      </c>
      <c r="T1169" s="1">
        <f>200</f>
        <v>200</v>
      </c>
      <c r="U1169" s="1">
        <f>Table1[[#This Row],[PF]]+Table1[[#This Row],[Professional Tax]]</f>
        <v>4052.3461538461534</v>
      </c>
      <c r="V1169" s="1">
        <f>Table1[[#This Row],[Overtime Hours]]*200</f>
        <v>4000</v>
      </c>
      <c r="W1169" s="1">
        <f>Table1[[#This Row],[Earned Basic Salary]]+Table1[[#This Row],[HRA]]+Table1[[#This Row],[DA]]+Table1[[#This Row],[Overtime Pay]]</f>
        <v>45733.75</v>
      </c>
      <c r="X1169" s="1">
        <f>Table1[[#This Row],[Gross Salary]]-Table1[[#This Row],[Total Deduction]]</f>
        <v>41681.403846153844</v>
      </c>
      <c r="Y1169" t="s">
        <v>37</v>
      </c>
      <c r="Z1169" t="s">
        <v>95</v>
      </c>
      <c r="AA1169" t="s">
        <v>4699</v>
      </c>
      <c r="AB1169" t="s">
        <v>4700</v>
      </c>
    </row>
    <row r="1170" spans="1:28" x14ac:dyDescent="0.3">
      <c r="A1170" t="s">
        <v>4701</v>
      </c>
      <c r="B1170" t="s">
        <v>495</v>
      </c>
      <c r="C1170">
        <v>27</v>
      </c>
      <c r="D1170" t="s">
        <v>61</v>
      </c>
      <c r="E1170" t="s">
        <v>54</v>
      </c>
      <c r="F1170" t="s">
        <v>46</v>
      </c>
      <c r="G1170" t="s">
        <v>1261</v>
      </c>
      <c r="H1170" t="s">
        <v>35</v>
      </c>
      <c r="I1170" t="s">
        <v>36</v>
      </c>
      <c r="J1170">
        <v>26</v>
      </c>
      <c r="K1170">
        <v>23</v>
      </c>
      <c r="L1170">
        <f t="shared" si="54"/>
        <v>3</v>
      </c>
      <c r="M1170">
        <v>2</v>
      </c>
      <c r="N1170">
        <v>26572</v>
      </c>
      <c r="O1170" s="1">
        <f t="shared" si="55"/>
        <v>1022</v>
      </c>
      <c r="P1170" s="1">
        <f t="shared" si="56"/>
        <v>23506</v>
      </c>
      <c r="Q1170" s="1">
        <f>Table1[[#This Row],[Earned Basic Salary]]*20%</f>
        <v>4701.2</v>
      </c>
      <c r="R1170" s="1">
        <f>Table1[[#This Row],[Earned Basic Salary]]*10%</f>
        <v>2350.6</v>
      </c>
      <c r="S1170" s="1">
        <f>Table1[[#This Row],[Earned Basic Salary]]*12%</f>
        <v>2820.72</v>
      </c>
      <c r="T1170" s="1">
        <f>200</f>
        <v>200</v>
      </c>
      <c r="U1170" s="1">
        <f>Table1[[#This Row],[PF]]+Table1[[#This Row],[Professional Tax]]</f>
        <v>3020.72</v>
      </c>
      <c r="V1170" s="1">
        <f>Table1[[#This Row],[Overtime Hours]]*200</f>
        <v>400</v>
      </c>
      <c r="W1170" s="1">
        <f>Table1[[#This Row],[Earned Basic Salary]]+Table1[[#This Row],[HRA]]+Table1[[#This Row],[DA]]+Table1[[#This Row],[Overtime Pay]]</f>
        <v>30957.8</v>
      </c>
      <c r="X1170" s="1">
        <f>Table1[[#This Row],[Gross Salary]]-Table1[[#This Row],[Total Deduction]]</f>
        <v>27937.079999999998</v>
      </c>
      <c r="Y1170" t="s">
        <v>37</v>
      </c>
      <c r="Z1170" t="s">
        <v>38</v>
      </c>
      <c r="AA1170" t="s">
        <v>4702</v>
      </c>
      <c r="AB1170" t="s">
        <v>4703</v>
      </c>
    </row>
    <row r="1171" spans="1:28" x14ac:dyDescent="0.3">
      <c r="A1171" t="s">
        <v>4704</v>
      </c>
      <c r="B1171" t="s">
        <v>68</v>
      </c>
      <c r="C1171">
        <v>22</v>
      </c>
      <c r="D1171" t="s">
        <v>61</v>
      </c>
      <c r="E1171" t="s">
        <v>45</v>
      </c>
      <c r="F1171" t="s">
        <v>33</v>
      </c>
      <c r="G1171" t="s">
        <v>2909</v>
      </c>
      <c r="H1171" t="s">
        <v>35</v>
      </c>
      <c r="I1171" t="s">
        <v>36</v>
      </c>
      <c r="J1171">
        <v>26</v>
      </c>
      <c r="K1171">
        <v>23</v>
      </c>
      <c r="L1171">
        <f t="shared" si="54"/>
        <v>3</v>
      </c>
      <c r="M1171">
        <v>3</v>
      </c>
      <c r="N1171">
        <v>40781</v>
      </c>
      <c r="O1171" s="1">
        <f t="shared" si="55"/>
        <v>1568.5</v>
      </c>
      <c r="P1171" s="1">
        <f t="shared" si="56"/>
        <v>36075.5</v>
      </c>
      <c r="Q1171" s="1">
        <f>Table1[[#This Row],[Earned Basic Salary]]*20%</f>
        <v>7215.1</v>
      </c>
      <c r="R1171" s="1">
        <f>Table1[[#This Row],[Earned Basic Salary]]*10%</f>
        <v>3607.55</v>
      </c>
      <c r="S1171" s="1">
        <f>Table1[[#This Row],[Earned Basic Salary]]*12%</f>
        <v>4329.0599999999995</v>
      </c>
      <c r="T1171" s="1">
        <f>200</f>
        <v>200</v>
      </c>
      <c r="U1171" s="1">
        <f>Table1[[#This Row],[PF]]+Table1[[#This Row],[Professional Tax]]</f>
        <v>4529.0599999999995</v>
      </c>
      <c r="V1171" s="1">
        <f>Table1[[#This Row],[Overtime Hours]]*200</f>
        <v>600</v>
      </c>
      <c r="W1171" s="1">
        <f>Table1[[#This Row],[Earned Basic Salary]]+Table1[[#This Row],[HRA]]+Table1[[#This Row],[DA]]+Table1[[#This Row],[Overtime Pay]]</f>
        <v>47498.15</v>
      </c>
      <c r="X1171" s="1">
        <f>Table1[[#This Row],[Gross Salary]]-Table1[[#This Row],[Total Deduction]]</f>
        <v>42969.090000000004</v>
      </c>
      <c r="Y1171" t="s">
        <v>37</v>
      </c>
      <c r="Z1171" t="s">
        <v>106</v>
      </c>
      <c r="AA1171" t="s">
        <v>4705</v>
      </c>
      <c r="AB1171" t="s">
        <v>4706</v>
      </c>
    </row>
    <row r="1172" spans="1:28" x14ac:dyDescent="0.3">
      <c r="A1172" t="s">
        <v>4707</v>
      </c>
      <c r="B1172" t="s">
        <v>1242</v>
      </c>
      <c r="C1172">
        <v>25</v>
      </c>
      <c r="D1172" t="s">
        <v>44</v>
      </c>
      <c r="E1172" t="s">
        <v>54</v>
      </c>
      <c r="F1172" t="s">
        <v>33</v>
      </c>
      <c r="G1172" t="s">
        <v>4708</v>
      </c>
      <c r="H1172" t="s">
        <v>35</v>
      </c>
      <c r="I1172" t="s">
        <v>36</v>
      </c>
      <c r="J1172">
        <v>26</v>
      </c>
      <c r="K1172">
        <v>24</v>
      </c>
      <c r="L1172">
        <f t="shared" si="54"/>
        <v>2</v>
      </c>
      <c r="M1172">
        <v>0</v>
      </c>
      <c r="N1172">
        <v>32320</v>
      </c>
      <c r="O1172" s="1">
        <f t="shared" si="55"/>
        <v>1243.0769230769231</v>
      </c>
      <c r="P1172" s="1">
        <f t="shared" si="56"/>
        <v>29833.846153846156</v>
      </c>
      <c r="Q1172" s="1">
        <f>Table1[[#This Row],[Earned Basic Salary]]*20%</f>
        <v>5966.7692307692314</v>
      </c>
      <c r="R1172" s="1">
        <f>Table1[[#This Row],[Earned Basic Salary]]*10%</f>
        <v>2983.3846153846157</v>
      </c>
      <c r="S1172" s="1">
        <f>Table1[[#This Row],[Earned Basic Salary]]*12%</f>
        <v>3580.0615384615385</v>
      </c>
      <c r="T1172" s="1">
        <f>200</f>
        <v>200</v>
      </c>
      <c r="U1172" s="1">
        <f>Table1[[#This Row],[PF]]+Table1[[#This Row],[Professional Tax]]</f>
        <v>3780.0615384615385</v>
      </c>
      <c r="V1172" s="1">
        <f>Table1[[#This Row],[Overtime Hours]]*200</f>
        <v>0</v>
      </c>
      <c r="W1172" s="1">
        <f>Table1[[#This Row],[Earned Basic Salary]]+Table1[[#This Row],[HRA]]+Table1[[#This Row],[DA]]+Table1[[#This Row],[Overtime Pay]]</f>
        <v>38784.000000000007</v>
      </c>
      <c r="X1172" s="1">
        <f>Table1[[#This Row],[Gross Salary]]-Table1[[#This Row],[Total Deduction]]</f>
        <v>35003.93846153847</v>
      </c>
      <c r="Y1172" t="s">
        <v>37</v>
      </c>
      <c r="Z1172" t="s">
        <v>106</v>
      </c>
      <c r="AA1172" t="s">
        <v>4709</v>
      </c>
      <c r="AB1172" t="s">
        <v>4710</v>
      </c>
    </row>
    <row r="1173" spans="1:28" x14ac:dyDescent="0.3">
      <c r="A1173" t="s">
        <v>4711</v>
      </c>
      <c r="B1173" t="s">
        <v>2238</v>
      </c>
      <c r="C1173">
        <v>54</v>
      </c>
      <c r="D1173" t="s">
        <v>127</v>
      </c>
      <c r="E1173" t="s">
        <v>121</v>
      </c>
      <c r="F1173" t="s">
        <v>46</v>
      </c>
      <c r="G1173" t="s">
        <v>4712</v>
      </c>
      <c r="H1173" t="s">
        <v>35</v>
      </c>
      <c r="I1173" t="s">
        <v>36</v>
      </c>
      <c r="J1173">
        <v>26</v>
      </c>
      <c r="K1173">
        <v>24</v>
      </c>
      <c r="L1173">
        <f t="shared" si="54"/>
        <v>2</v>
      </c>
      <c r="M1173">
        <v>0</v>
      </c>
      <c r="N1173">
        <v>51598</v>
      </c>
      <c r="O1173" s="1">
        <f t="shared" si="55"/>
        <v>1984.5384615384614</v>
      </c>
      <c r="P1173" s="1">
        <f t="shared" si="56"/>
        <v>47628.923076923078</v>
      </c>
      <c r="Q1173" s="1">
        <f>Table1[[#This Row],[Earned Basic Salary]]*20%</f>
        <v>9525.7846153846167</v>
      </c>
      <c r="R1173" s="1">
        <f>Table1[[#This Row],[Earned Basic Salary]]*10%</f>
        <v>4762.8923076923083</v>
      </c>
      <c r="S1173" s="1">
        <f>Table1[[#This Row],[Earned Basic Salary]]*12%</f>
        <v>5715.4707692307693</v>
      </c>
      <c r="T1173" s="1">
        <f>200</f>
        <v>200</v>
      </c>
      <c r="U1173" s="1">
        <f>Table1[[#This Row],[PF]]+Table1[[#This Row],[Professional Tax]]</f>
        <v>5915.4707692307693</v>
      </c>
      <c r="V1173" s="1">
        <f>Table1[[#This Row],[Overtime Hours]]*200</f>
        <v>0</v>
      </c>
      <c r="W1173" s="1">
        <f>Table1[[#This Row],[Earned Basic Salary]]+Table1[[#This Row],[HRA]]+Table1[[#This Row],[DA]]+Table1[[#This Row],[Overtime Pay]]</f>
        <v>61917.600000000006</v>
      </c>
      <c r="X1173" s="1">
        <f>Table1[[#This Row],[Gross Salary]]-Table1[[#This Row],[Total Deduction]]</f>
        <v>56002.129230769235</v>
      </c>
      <c r="Y1173" t="s">
        <v>37</v>
      </c>
      <c r="Z1173" t="s">
        <v>106</v>
      </c>
      <c r="AA1173" t="s">
        <v>4713</v>
      </c>
      <c r="AB1173" t="s">
        <v>4714</v>
      </c>
    </row>
    <row r="1174" spans="1:28" x14ac:dyDescent="0.3">
      <c r="A1174" t="s">
        <v>4715</v>
      </c>
      <c r="B1174" t="s">
        <v>1452</v>
      </c>
      <c r="C1174">
        <v>38</v>
      </c>
      <c r="D1174" t="s">
        <v>53</v>
      </c>
      <c r="E1174" t="s">
        <v>121</v>
      </c>
      <c r="F1174" t="s">
        <v>63</v>
      </c>
      <c r="G1174" t="s">
        <v>822</v>
      </c>
      <c r="H1174" t="s">
        <v>35</v>
      </c>
      <c r="I1174" t="s">
        <v>36</v>
      </c>
      <c r="J1174">
        <v>26</v>
      </c>
      <c r="K1174">
        <v>24</v>
      </c>
      <c r="L1174">
        <f t="shared" si="54"/>
        <v>2</v>
      </c>
      <c r="M1174">
        <v>5</v>
      </c>
      <c r="N1174">
        <v>62294</v>
      </c>
      <c r="O1174" s="1">
        <f t="shared" si="55"/>
        <v>2395.9230769230771</v>
      </c>
      <c r="P1174" s="1">
        <f t="shared" si="56"/>
        <v>57502.153846153851</v>
      </c>
      <c r="Q1174" s="1">
        <f>Table1[[#This Row],[Earned Basic Salary]]*20%</f>
        <v>11500.43076923077</v>
      </c>
      <c r="R1174" s="1">
        <f>Table1[[#This Row],[Earned Basic Salary]]*10%</f>
        <v>5750.2153846153851</v>
      </c>
      <c r="S1174" s="1">
        <f>Table1[[#This Row],[Earned Basic Salary]]*12%</f>
        <v>6900.2584615384621</v>
      </c>
      <c r="T1174" s="1">
        <f>200</f>
        <v>200</v>
      </c>
      <c r="U1174" s="1">
        <f>Table1[[#This Row],[PF]]+Table1[[#This Row],[Professional Tax]]</f>
        <v>7100.2584615384621</v>
      </c>
      <c r="V1174" s="1">
        <f>Table1[[#This Row],[Overtime Hours]]*200</f>
        <v>1000</v>
      </c>
      <c r="W1174" s="1">
        <f>Table1[[#This Row],[Earned Basic Salary]]+Table1[[#This Row],[HRA]]+Table1[[#This Row],[DA]]+Table1[[#This Row],[Overtime Pay]]</f>
        <v>75752.800000000003</v>
      </c>
      <c r="X1174" s="1">
        <f>Table1[[#This Row],[Gross Salary]]-Table1[[#This Row],[Total Deduction]]</f>
        <v>68652.541538461548</v>
      </c>
      <c r="Y1174" t="s">
        <v>37</v>
      </c>
      <c r="Z1174" t="s">
        <v>38</v>
      </c>
      <c r="AA1174" t="s">
        <v>4716</v>
      </c>
      <c r="AB1174" t="s">
        <v>4717</v>
      </c>
    </row>
    <row r="1175" spans="1:28" x14ac:dyDescent="0.3">
      <c r="A1175" t="s">
        <v>4718</v>
      </c>
      <c r="B1175" t="s">
        <v>1049</v>
      </c>
      <c r="C1175">
        <v>39</v>
      </c>
      <c r="D1175" t="s">
        <v>133</v>
      </c>
      <c r="E1175" t="s">
        <v>32</v>
      </c>
      <c r="F1175" t="s">
        <v>46</v>
      </c>
      <c r="G1175" t="s">
        <v>1669</v>
      </c>
      <c r="H1175" t="s">
        <v>35</v>
      </c>
      <c r="I1175" t="s">
        <v>36</v>
      </c>
      <c r="J1175">
        <v>26</v>
      </c>
      <c r="K1175">
        <v>22</v>
      </c>
      <c r="L1175">
        <f t="shared" si="54"/>
        <v>4</v>
      </c>
      <c r="M1175">
        <v>12</v>
      </c>
      <c r="N1175">
        <v>62335</v>
      </c>
      <c r="O1175" s="1">
        <f t="shared" si="55"/>
        <v>2397.5</v>
      </c>
      <c r="P1175" s="1">
        <f t="shared" si="56"/>
        <v>52745</v>
      </c>
      <c r="Q1175" s="1">
        <f>Table1[[#This Row],[Earned Basic Salary]]*20%</f>
        <v>10549</v>
      </c>
      <c r="R1175" s="1">
        <f>Table1[[#This Row],[Earned Basic Salary]]*10%</f>
        <v>5274.5</v>
      </c>
      <c r="S1175" s="1">
        <f>Table1[[#This Row],[Earned Basic Salary]]*12%</f>
        <v>6329.4</v>
      </c>
      <c r="T1175" s="1">
        <f>200</f>
        <v>200</v>
      </c>
      <c r="U1175" s="1">
        <f>Table1[[#This Row],[PF]]+Table1[[#This Row],[Professional Tax]]</f>
        <v>6529.4</v>
      </c>
      <c r="V1175" s="1">
        <f>Table1[[#This Row],[Overtime Hours]]*200</f>
        <v>2400</v>
      </c>
      <c r="W1175" s="1">
        <f>Table1[[#This Row],[Earned Basic Salary]]+Table1[[#This Row],[HRA]]+Table1[[#This Row],[DA]]+Table1[[#This Row],[Overtime Pay]]</f>
        <v>70968.5</v>
      </c>
      <c r="X1175" s="1">
        <f>Table1[[#This Row],[Gross Salary]]-Table1[[#This Row],[Total Deduction]]</f>
        <v>64439.1</v>
      </c>
      <c r="Y1175" t="s">
        <v>37</v>
      </c>
      <c r="Z1175" t="s">
        <v>38</v>
      </c>
      <c r="AA1175" t="s">
        <v>4719</v>
      </c>
      <c r="AB1175" t="s">
        <v>4720</v>
      </c>
    </row>
    <row r="1176" spans="1:28" x14ac:dyDescent="0.3">
      <c r="A1176" t="s">
        <v>4721</v>
      </c>
      <c r="B1176" t="s">
        <v>387</v>
      </c>
      <c r="C1176">
        <v>52</v>
      </c>
      <c r="D1176" t="s">
        <v>61</v>
      </c>
      <c r="E1176" t="s">
        <v>45</v>
      </c>
      <c r="F1176" t="s">
        <v>46</v>
      </c>
      <c r="G1176" t="s">
        <v>4722</v>
      </c>
      <c r="H1176" t="s">
        <v>35</v>
      </c>
      <c r="I1176" t="s">
        <v>36</v>
      </c>
      <c r="J1176">
        <v>26</v>
      </c>
      <c r="K1176">
        <v>24</v>
      </c>
      <c r="L1176">
        <f t="shared" si="54"/>
        <v>2</v>
      </c>
      <c r="M1176">
        <v>4</v>
      </c>
      <c r="N1176">
        <v>27273</v>
      </c>
      <c r="O1176" s="1">
        <f t="shared" si="55"/>
        <v>1048.9615384615386</v>
      </c>
      <c r="P1176" s="1">
        <f t="shared" si="56"/>
        <v>25175.076923076926</v>
      </c>
      <c r="Q1176" s="1">
        <f>Table1[[#This Row],[Earned Basic Salary]]*20%</f>
        <v>5035.0153846153853</v>
      </c>
      <c r="R1176" s="1">
        <f>Table1[[#This Row],[Earned Basic Salary]]*10%</f>
        <v>2517.5076923076927</v>
      </c>
      <c r="S1176" s="1">
        <f>Table1[[#This Row],[Earned Basic Salary]]*12%</f>
        <v>3021.0092307692312</v>
      </c>
      <c r="T1176" s="1">
        <f>200</f>
        <v>200</v>
      </c>
      <c r="U1176" s="1">
        <f>Table1[[#This Row],[PF]]+Table1[[#This Row],[Professional Tax]]</f>
        <v>3221.0092307692312</v>
      </c>
      <c r="V1176" s="1">
        <f>Table1[[#This Row],[Overtime Hours]]*200</f>
        <v>800</v>
      </c>
      <c r="W1176" s="1">
        <f>Table1[[#This Row],[Earned Basic Salary]]+Table1[[#This Row],[HRA]]+Table1[[#This Row],[DA]]+Table1[[#This Row],[Overtime Pay]]</f>
        <v>33527.600000000006</v>
      </c>
      <c r="X1176" s="1">
        <f>Table1[[#This Row],[Gross Salary]]-Table1[[#This Row],[Total Deduction]]</f>
        <v>30306.590769230774</v>
      </c>
      <c r="Y1176" t="s">
        <v>37</v>
      </c>
      <c r="Z1176" t="s">
        <v>38</v>
      </c>
      <c r="AA1176" t="s">
        <v>4723</v>
      </c>
      <c r="AB1176" t="s">
        <v>4724</v>
      </c>
    </row>
    <row r="1177" spans="1:28" x14ac:dyDescent="0.3">
      <c r="A1177" t="s">
        <v>4725</v>
      </c>
      <c r="B1177" t="s">
        <v>661</v>
      </c>
      <c r="C1177">
        <v>53</v>
      </c>
      <c r="D1177" t="s">
        <v>133</v>
      </c>
      <c r="E1177" t="s">
        <v>62</v>
      </c>
      <c r="F1177" t="s">
        <v>89</v>
      </c>
      <c r="G1177" t="s">
        <v>416</v>
      </c>
      <c r="H1177" t="s">
        <v>35</v>
      </c>
      <c r="I1177" t="s">
        <v>36</v>
      </c>
      <c r="J1177">
        <v>26</v>
      </c>
      <c r="K1177">
        <v>24</v>
      </c>
      <c r="L1177">
        <f t="shared" si="54"/>
        <v>2</v>
      </c>
      <c r="M1177">
        <v>10</v>
      </c>
      <c r="N1177">
        <v>20228</v>
      </c>
      <c r="O1177" s="1">
        <f t="shared" si="55"/>
        <v>778</v>
      </c>
      <c r="P1177" s="1">
        <f t="shared" si="56"/>
        <v>18672</v>
      </c>
      <c r="Q1177" s="1">
        <f>Table1[[#This Row],[Earned Basic Salary]]*20%</f>
        <v>3734.4</v>
      </c>
      <c r="R1177" s="1">
        <f>Table1[[#This Row],[Earned Basic Salary]]*10%</f>
        <v>1867.2</v>
      </c>
      <c r="S1177" s="1">
        <f>Table1[[#This Row],[Earned Basic Salary]]*12%</f>
        <v>2240.64</v>
      </c>
      <c r="T1177" s="1">
        <f>200</f>
        <v>200</v>
      </c>
      <c r="U1177" s="1">
        <f>Table1[[#This Row],[PF]]+Table1[[#This Row],[Professional Tax]]</f>
        <v>2440.64</v>
      </c>
      <c r="V1177" s="1">
        <f>Table1[[#This Row],[Overtime Hours]]*200</f>
        <v>2000</v>
      </c>
      <c r="W1177" s="1">
        <f>Table1[[#This Row],[Earned Basic Salary]]+Table1[[#This Row],[HRA]]+Table1[[#This Row],[DA]]+Table1[[#This Row],[Overtime Pay]]</f>
        <v>26273.600000000002</v>
      </c>
      <c r="X1177" s="1">
        <f>Table1[[#This Row],[Gross Salary]]-Table1[[#This Row],[Total Deduction]]</f>
        <v>23832.960000000003</v>
      </c>
      <c r="Y1177" t="s">
        <v>37</v>
      </c>
      <c r="Z1177" t="s">
        <v>38</v>
      </c>
      <c r="AA1177" t="s">
        <v>4726</v>
      </c>
      <c r="AB1177" t="s">
        <v>4727</v>
      </c>
    </row>
    <row r="1178" spans="1:28" x14ac:dyDescent="0.3">
      <c r="A1178" t="s">
        <v>4728</v>
      </c>
      <c r="B1178" t="s">
        <v>60</v>
      </c>
      <c r="C1178">
        <v>24</v>
      </c>
      <c r="D1178" t="s">
        <v>81</v>
      </c>
      <c r="E1178" t="s">
        <v>62</v>
      </c>
      <c r="F1178" t="s">
        <v>55</v>
      </c>
      <c r="G1178" t="s">
        <v>4729</v>
      </c>
      <c r="H1178" t="s">
        <v>35</v>
      </c>
      <c r="I1178" t="s">
        <v>36</v>
      </c>
      <c r="J1178">
        <v>26</v>
      </c>
      <c r="K1178">
        <v>22</v>
      </c>
      <c r="L1178">
        <f t="shared" si="54"/>
        <v>4</v>
      </c>
      <c r="M1178">
        <v>0</v>
      </c>
      <c r="N1178">
        <v>22947</v>
      </c>
      <c r="O1178" s="1">
        <f t="shared" si="55"/>
        <v>882.57692307692309</v>
      </c>
      <c r="P1178" s="1">
        <f t="shared" si="56"/>
        <v>19416.692307692309</v>
      </c>
      <c r="Q1178" s="1">
        <f>Table1[[#This Row],[Earned Basic Salary]]*20%</f>
        <v>3883.3384615384621</v>
      </c>
      <c r="R1178" s="1">
        <f>Table1[[#This Row],[Earned Basic Salary]]*10%</f>
        <v>1941.669230769231</v>
      </c>
      <c r="S1178" s="1">
        <f>Table1[[#This Row],[Earned Basic Salary]]*12%</f>
        <v>2330.0030769230771</v>
      </c>
      <c r="T1178" s="1">
        <f>200</f>
        <v>200</v>
      </c>
      <c r="U1178" s="1">
        <f>Table1[[#This Row],[PF]]+Table1[[#This Row],[Professional Tax]]</f>
        <v>2530.0030769230771</v>
      </c>
      <c r="V1178" s="1">
        <f>Table1[[#This Row],[Overtime Hours]]*200</f>
        <v>0</v>
      </c>
      <c r="W1178" s="1">
        <f>Table1[[#This Row],[Earned Basic Salary]]+Table1[[#This Row],[HRA]]+Table1[[#This Row],[DA]]+Table1[[#This Row],[Overtime Pay]]</f>
        <v>25241.7</v>
      </c>
      <c r="X1178" s="1">
        <f>Table1[[#This Row],[Gross Salary]]-Table1[[#This Row],[Total Deduction]]</f>
        <v>22711.696923076925</v>
      </c>
      <c r="Y1178" t="s">
        <v>37</v>
      </c>
      <c r="Z1178" t="s">
        <v>95</v>
      </c>
      <c r="AA1178" t="s">
        <v>4730</v>
      </c>
      <c r="AB1178" t="s">
        <v>4731</v>
      </c>
    </row>
    <row r="1179" spans="1:28" x14ac:dyDescent="0.3">
      <c r="A1179" t="s">
        <v>4732</v>
      </c>
      <c r="B1179" t="s">
        <v>315</v>
      </c>
      <c r="C1179">
        <v>45</v>
      </c>
      <c r="D1179" t="s">
        <v>81</v>
      </c>
      <c r="E1179" t="s">
        <v>32</v>
      </c>
      <c r="F1179" t="s">
        <v>55</v>
      </c>
      <c r="G1179" t="s">
        <v>4733</v>
      </c>
      <c r="H1179" t="s">
        <v>35</v>
      </c>
      <c r="I1179" t="s">
        <v>36</v>
      </c>
      <c r="J1179">
        <v>26</v>
      </c>
      <c r="K1179">
        <v>24</v>
      </c>
      <c r="L1179">
        <f t="shared" si="54"/>
        <v>2</v>
      </c>
      <c r="M1179">
        <v>11</v>
      </c>
      <c r="N1179">
        <v>58555</v>
      </c>
      <c r="O1179" s="1">
        <f t="shared" si="55"/>
        <v>2252.1153846153848</v>
      </c>
      <c r="P1179" s="1">
        <f t="shared" si="56"/>
        <v>54050.769230769234</v>
      </c>
      <c r="Q1179" s="1">
        <f>Table1[[#This Row],[Earned Basic Salary]]*20%</f>
        <v>10810.153846153848</v>
      </c>
      <c r="R1179" s="1">
        <f>Table1[[#This Row],[Earned Basic Salary]]*10%</f>
        <v>5405.0769230769238</v>
      </c>
      <c r="S1179" s="1">
        <f>Table1[[#This Row],[Earned Basic Salary]]*12%</f>
        <v>6486.0923076923082</v>
      </c>
      <c r="T1179" s="1">
        <f>200</f>
        <v>200</v>
      </c>
      <c r="U1179" s="1">
        <f>Table1[[#This Row],[PF]]+Table1[[#This Row],[Professional Tax]]</f>
        <v>6686.0923076923082</v>
      </c>
      <c r="V1179" s="1">
        <f>Table1[[#This Row],[Overtime Hours]]*200</f>
        <v>2200</v>
      </c>
      <c r="W1179" s="1">
        <f>Table1[[#This Row],[Earned Basic Salary]]+Table1[[#This Row],[HRA]]+Table1[[#This Row],[DA]]+Table1[[#This Row],[Overtime Pay]]</f>
        <v>72466</v>
      </c>
      <c r="X1179" s="1">
        <f>Table1[[#This Row],[Gross Salary]]-Table1[[#This Row],[Total Deduction]]</f>
        <v>65779.907692307694</v>
      </c>
      <c r="Y1179" t="s">
        <v>37</v>
      </c>
      <c r="Z1179" t="s">
        <v>95</v>
      </c>
      <c r="AA1179" t="s">
        <v>4734</v>
      </c>
      <c r="AB1179" t="s">
        <v>4735</v>
      </c>
    </row>
    <row r="1180" spans="1:28" x14ac:dyDescent="0.3">
      <c r="A1180" t="s">
        <v>4736</v>
      </c>
      <c r="B1180" t="s">
        <v>2324</v>
      </c>
      <c r="C1180">
        <v>38</v>
      </c>
      <c r="D1180" t="s">
        <v>31</v>
      </c>
      <c r="E1180" t="s">
        <v>54</v>
      </c>
      <c r="F1180" t="s">
        <v>89</v>
      </c>
      <c r="G1180" t="s">
        <v>1154</v>
      </c>
      <c r="H1180" t="s">
        <v>35</v>
      </c>
      <c r="I1180" t="s">
        <v>36</v>
      </c>
      <c r="J1180">
        <v>26</v>
      </c>
      <c r="K1180">
        <v>23</v>
      </c>
      <c r="L1180">
        <f t="shared" si="54"/>
        <v>3</v>
      </c>
      <c r="M1180">
        <v>10</v>
      </c>
      <c r="N1180">
        <v>39291</v>
      </c>
      <c r="O1180" s="1">
        <f t="shared" si="55"/>
        <v>1511.1923076923076</v>
      </c>
      <c r="P1180" s="1">
        <f t="shared" si="56"/>
        <v>34757.423076923078</v>
      </c>
      <c r="Q1180" s="1">
        <f>Table1[[#This Row],[Earned Basic Salary]]*20%</f>
        <v>6951.4846153846156</v>
      </c>
      <c r="R1180" s="1">
        <f>Table1[[#This Row],[Earned Basic Salary]]*10%</f>
        <v>3475.7423076923078</v>
      </c>
      <c r="S1180" s="1">
        <f>Table1[[#This Row],[Earned Basic Salary]]*12%</f>
        <v>4170.8907692307694</v>
      </c>
      <c r="T1180" s="1">
        <f>200</f>
        <v>200</v>
      </c>
      <c r="U1180" s="1">
        <f>Table1[[#This Row],[PF]]+Table1[[#This Row],[Professional Tax]]</f>
        <v>4370.8907692307694</v>
      </c>
      <c r="V1180" s="1">
        <f>Table1[[#This Row],[Overtime Hours]]*200</f>
        <v>2000</v>
      </c>
      <c r="W1180" s="1">
        <f>Table1[[#This Row],[Earned Basic Salary]]+Table1[[#This Row],[HRA]]+Table1[[#This Row],[DA]]+Table1[[#This Row],[Overtime Pay]]</f>
        <v>47184.65</v>
      </c>
      <c r="X1180" s="1">
        <f>Table1[[#This Row],[Gross Salary]]-Table1[[#This Row],[Total Deduction]]</f>
        <v>42813.759230769232</v>
      </c>
      <c r="Y1180" t="s">
        <v>37</v>
      </c>
      <c r="Z1180" t="s">
        <v>106</v>
      </c>
      <c r="AA1180" t="s">
        <v>4737</v>
      </c>
      <c r="AB1180" t="s">
        <v>4738</v>
      </c>
    </row>
    <row r="1181" spans="1:28" x14ac:dyDescent="0.3">
      <c r="A1181" t="s">
        <v>4739</v>
      </c>
      <c r="B1181" t="s">
        <v>2705</v>
      </c>
      <c r="C1181">
        <v>37</v>
      </c>
      <c r="D1181" t="s">
        <v>133</v>
      </c>
      <c r="E1181" t="s">
        <v>121</v>
      </c>
      <c r="F1181" t="s">
        <v>55</v>
      </c>
      <c r="G1181" t="s">
        <v>4740</v>
      </c>
      <c r="H1181" t="s">
        <v>35</v>
      </c>
      <c r="I1181" t="s">
        <v>36</v>
      </c>
      <c r="J1181">
        <v>26</v>
      </c>
      <c r="K1181">
        <v>25</v>
      </c>
      <c r="L1181">
        <f t="shared" si="54"/>
        <v>1</v>
      </c>
      <c r="M1181">
        <v>0</v>
      </c>
      <c r="N1181">
        <v>62816</v>
      </c>
      <c r="O1181" s="1">
        <f t="shared" si="55"/>
        <v>2416</v>
      </c>
      <c r="P1181" s="1">
        <f t="shared" si="56"/>
        <v>60400</v>
      </c>
      <c r="Q1181" s="1">
        <f>Table1[[#This Row],[Earned Basic Salary]]*20%</f>
        <v>12080</v>
      </c>
      <c r="R1181" s="1">
        <f>Table1[[#This Row],[Earned Basic Salary]]*10%</f>
        <v>6040</v>
      </c>
      <c r="S1181" s="1">
        <f>Table1[[#This Row],[Earned Basic Salary]]*12%</f>
        <v>7248</v>
      </c>
      <c r="T1181" s="1">
        <f>200</f>
        <v>200</v>
      </c>
      <c r="U1181" s="1">
        <f>Table1[[#This Row],[PF]]+Table1[[#This Row],[Professional Tax]]</f>
        <v>7448</v>
      </c>
      <c r="V1181" s="1">
        <f>Table1[[#This Row],[Overtime Hours]]*200</f>
        <v>0</v>
      </c>
      <c r="W1181" s="1">
        <f>Table1[[#This Row],[Earned Basic Salary]]+Table1[[#This Row],[HRA]]+Table1[[#This Row],[DA]]+Table1[[#This Row],[Overtime Pay]]</f>
        <v>78520</v>
      </c>
      <c r="X1181" s="1">
        <f>Table1[[#This Row],[Gross Salary]]-Table1[[#This Row],[Total Deduction]]</f>
        <v>71072</v>
      </c>
      <c r="Y1181" t="s">
        <v>37</v>
      </c>
      <c r="Z1181" t="s">
        <v>95</v>
      </c>
      <c r="AA1181" t="s">
        <v>4741</v>
      </c>
      <c r="AB1181" t="s">
        <v>4742</v>
      </c>
    </row>
    <row r="1182" spans="1:28" x14ac:dyDescent="0.3">
      <c r="A1182" t="s">
        <v>4743</v>
      </c>
      <c r="B1182" t="s">
        <v>512</v>
      </c>
      <c r="C1182">
        <v>27</v>
      </c>
      <c r="D1182" t="s">
        <v>75</v>
      </c>
      <c r="E1182" t="s">
        <v>32</v>
      </c>
      <c r="F1182" t="s">
        <v>83</v>
      </c>
      <c r="G1182" t="s">
        <v>4744</v>
      </c>
      <c r="H1182" t="s">
        <v>35</v>
      </c>
      <c r="I1182" t="s">
        <v>36</v>
      </c>
      <c r="J1182">
        <v>26</v>
      </c>
      <c r="K1182">
        <v>23</v>
      </c>
      <c r="L1182">
        <f t="shared" si="54"/>
        <v>3</v>
      </c>
      <c r="M1182">
        <v>5</v>
      </c>
      <c r="N1182">
        <v>21867</v>
      </c>
      <c r="O1182" s="1">
        <f t="shared" si="55"/>
        <v>841.03846153846155</v>
      </c>
      <c r="P1182" s="1">
        <f t="shared" si="56"/>
        <v>19343.884615384617</v>
      </c>
      <c r="Q1182" s="1">
        <f>Table1[[#This Row],[Earned Basic Salary]]*20%</f>
        <v>3868.7769230769236</v>
      </c>
      <c r="R1182" s="1">
        <f>Table1[[#This Row],[Earned Basic Salary]]*10%</f>
        <v>1934.3884615384618</v>
      </c>
      <c r="S1182" s="1">
        <f>Table1[[#This Row],[Earned Basic Salary]]*12%</f>
        <v>2321.2661538461539</v>
      </c>
      <c r="T1182" s="1">
        <f>200</f>
        <v>200</v>
      </c>
      <c r="U1182" s="1">
        <f>Table1[[#This Row],[PF]]+Table1[[#This Row],[Professional Tax]]</f>
        <v>2521.2661538461539</v>
      </c>
      <c r="V1182" s="1">
        <f>Table1[[#This Row],[Overtime Hours]]*200</f>
        <v>1000</v>
      </c>
      <c r="W1182" s="1">
        <f>Table1[[#This Row],[Earned Basic Salary]]+Table1[[#This Row],[HRA]]+Table1[[#This Row],[DA]]+Table1[[#This Row],[Overtime Pay]]</f>
        <v>26147.050000000003</v>
      </c>
      <c r="X1182" s="1">
        <f>Table1[[#This Row],[Gross Salary]]-Table1[[#This Row],[Total Deduction]]</f>
        <v>23625.783846153849</v>
      </c>
      <c r="Y1182" t="s">
        <v>37</v>
      </c>
      <c r="Z1182" t="s">
        <v>106</v>
      </c>
      <c r="AA1182" t="s">
        <v>4745</v>
      </c>
      <c r="AB1182" t="s">
        <v>4746</v>
      </c>
    </row>
    <row r="1183" spans="1:28" x14ac:dyDescent="0.3">
      <c r="A1183" t="s">
        <v>4747</v>
      </c>
      <c r="B1183" t="s">
        <v>132</v>
      </c>
      <c r="C1183">
        <v>29</v>
      </c>
      <c r="D1183" t="s">
        <v>44</v>
      </c>
      <c r="E1183" t="s">
        <v>32</v>
      </c>
      <c r="F1183" t="s">
        <v>55</v>
      </c>
      <c r="G1183" t="s">
        <v>4748</v>
      </c>
      <c r="H1183" t="s">
        <v>35</v>
      </c>
      <c r="I1183" t="s">
        <v>36</v>
      </c>
      <c r="J1183">
        <v>26</v>
      </c>
      <c r="K1183">
        <v>23</v>
      </c>
      <c r="L1183">
        <f t="shared" si="54"/>
        <v>3</v>
      </c>
      <c r="M1183">
        <v>3</v>
      </c>
      <c r="N1183">
        <v>32104</v>
      </c>
      <c r="O1183" s="1">
        <f t="shared" si="55"/>
        <v>1234.7692307692307</v>
      </c>
      <c r="P1183" s="1">
        <f t="shared" si="56"/>
        <v>28399.692307692305</v>
      </c>
      <c r="Q1183" s="1">
        <f>Table1[[#This Row],[Earned Basic Salary]]*20%</f>
        <v>5679.9384615384615</v>
      </c>
      <c r="R1183" s="1">
        <f>Table1[[#This Row],[Earned Basic Salary]]*10%</f>
        <v>2839.9692307692308</v>
      </c>
      <c r="S1183" s="1">
        <f>Table1[[#This Row],[Earned Basic Salary]]*12%</f>
        <v>3407.9630769230766</v>
      </c>
      <c r="T1183" s="1">
        <f>200</f>
        <v>200</v>
      </c>
      <c r="U1183" s="1">
        <f>Table1[[#This Row],[PF]]+Table1[[#This Row],[Professional Tax]]</f>
        <v>3607.9630769230766</v>
      </c>
      <c r="V1183" s="1">
        <f>Table1[[#This Row],[Overtime Hours]]*200</f>
        <v>600</v>
      </c>
      <c r="W1183" s="1">
        <f>Table1[[#This Row],[Earned Basic Salary]]+Table1[[#This Row],[HRA]]+Table1[[#This Row],[DA]]+Table1[[#This Row],[Overtime Pay]]</f>
        <v>37519.599999999999</v>
      </c>
      <c r="X1183" s="1">
        <f>Table1[[#This Row],[Gross Salary]]-Table1[[#This Row],[Total Deduction]]</f>
        <v>33911.63692307692</v>
      </c>
      <c r="Y1183" t="s">
        <v>37</v>
      </c>
      <c r="Z1183" t="s">
        <v>106</v>
      </c>
      <c r="AA1183" t="s">
        <v>4749</v>
      </c>
      <c r="AB1183" t="s">
        <v>4750</v>
      </c>
    </row>
    <row r="1184" spans="1:28" x14ac:dyDescent="0.3">
      <c r="A1184" t="s">
        <v>4751</v>
      </c>
      <c r="B1184" t="s">
        <v>558</v>
      </c>
      <c r="C1184">
        <v>43</v>
      </c>
      <c r="D1184" t="s">
        <v>44</v>
      </c>
      <c r="E1184" t="s">
        <v>32</v>
      </c>
      <c r="F1184" t="s">
        <v>89</v>
      </c>
      <c r="G1184" t="s">
        <v>4752</v>
      </c>
      <c r="H1184" t="s">
        <v>35</v>
      </c>
      <c r="I1184" t="s">
        <v>36</v>
      </c>
      <c r="J1184">
        <v>26</v>
      </c>
      <c r="K1184">
        <v>26</v>
      </c>
      <c r="L1184">
        <f t="shared" si="54"/>
        <v>0</v>
      </c>
      <c r="M1184">
        <v>14</v>
      </c>
      <c r="N1184">
        <v>57823</v>
      </c>
      <c r="O1184" s="1">
        <f t="shared" si="55"/>
        <v>2223.9615384615386</v>
      </c>
      <c r="P1184" s="1">
        <f t="shared" si="56"/>
        <v>57823</v>
      </c>
      <c r="Q1184" s="1">
        <f>Table1[[#This Row],[Earned Basic Salary]]*20%</f>
        <v>11564.6</v>
      </c>
      <c r="R1184" s="1">
        <f>Table1[[#This Row],[Earned Basic Salary]]*10%</f>
        <v>5782.3</v>
      </c>
      <c r="S1184" s="1">
        <f>Table1[[#This Row],[Earned Basic Salary]]*12%</f>
        <v>6938.7599999999993</v>
      </c>
      <c r="T1184" s="1">
        <f>200</f>
        <v>200</v>
      </c>
      <c r="U1184" s="1">
        <f>Table1[[#This Row],[PF]]+Table1[[#This Row],[Professional Tax]]</f>
        <v>7138.7599999999993</v>
      </c>
      <c r="V1184" s="1">
        <f>Table1[[#This Row],[Overtime Hours]]*200</f>
        <v>2800</v>
      </c>
      <c r="W1184" s="1">
        <f>Table1[[#This Row],[Earned Basic Salary]]+Table1[[#This Row],[HRA]]+Table1[[#This Row],[DA]]+Table1[[#This Row],[Overtime Pay]]</f>
        <v>77969.900000000009</v>
      </c>
      <c r="X1184" s="1">
        <f>Table1[[#This Row],[Gross Salary]]-Table1[[#This Row],[Total Deduction]]</f>
        <v>70831.140000000014</v>
      </c>
      <c r="Y1184" t="s">
        <v>37</v>
      </c>
      <c r="Z1184" t="s">
        <v>48</v>
      </c>
      <c r="AA1184" t="s">
        <v>4753</v>
      </c>
      <c r="AB1184" t="s">
        <v>4754</v>
      </c>
    </row>
    <row r="1185" spans="1:28" x14ac:dyDescent="0.3">
      <c r="A1185" t="s">
        <v>4755</v>
      </c>
      <c r="B1185" t="s">
        <v>1049</v>
      </c>
      <c r="C1185">
        <v>48</v>
      </c>
      <c r="D1185" t="s">
        <v>44</v>
      </c>
      <c r="E1185" t="s">
        <v>45</v>
      </c>
      <c r="F1185" t="s">
        <v>69</v>
      </c>
      <c r="G1185" t="s">
        <v>4756</v>
      </c>
      <c r="H1185" t="s">
        <v>35</v>
      </c>
      <c r="I1185" t="s">
        <v>36</v>
      </c>
      <c r="J1185">
        <v>26</v>
      </c>
      <c r="K1185">
        <v>24</v>
      </c>
      <c r="L1185">
        <f t="shared" si="54"/>
        <v>2</v>
      </c>
      <c r="M1185">
        <v>7</v>
      </c>
      <c r="N1185">
        <v>52537</v>
      </c>
      <c r="O1185" s="1">
        <f t="shared" si="55"/>
        <v>2020.6538461538462</v>
      </c>
      <c r="P1185" s="1">
        <f t="shared" si="56"/>
        <v>48495.692307692312</v>
      </c>
      <c r="Q1185" s="1">
        <f>Table1[[#This Row],[Earned Basic Salary]]*20%</f>
        <v>9699.1384615384632</v>
      </c>
      <c r="R1185" s="1">
        <f>Table1[[#This Row],[Earned Basic Salary]]*10%</f>
        <v>4849.5692307692316</v>
      </c>
      <c r="S1185" s="1">
        <f>Table1[[#This Row],[Earned Basic Salary]]*12%</f>
        <v>5819.4830769230775</v>
      </c>
      <c r="T1185" s="1">
        <f>200</f>
        <v>200</v>
      </c>
      <c r="U1185" s="1">
        <f>Table1[[#This Row],[PF]]+Table1[[#This Row],[Professional Tax]]</f>
        <v>6019.4830769230775</v>
      </c>
      <c r="V1185" s="1">
        <f>Table1[[#This Row],[Overtime Hours]]*200</f>
        <v>1400</v>
      </c>
      <c r="W1185" s="1">
        <f>Table1[[#This Row],[Earned Basic Salary]]+Table1[[#This Row],[HRA]]+Table1[[#This Row],[DA]]+Table1[[#This Row],[Overtime Pay]]</f>
        <v>64444.4</v>
      </c>
      <c r="X1185" s="1">
        <f>Table1[[#This Row],[Gross Salary]]-Table1[[#This Row],[Total Deduction]]</f>
        <v>58424.916923076926</v>
      </c>
      <c r="Y1185" t="s">
        <v>37</v>
      </c>
      <c r="Z1185" t="s">
        <v>38</v>
      </c>
      <c r="AA1185" t="s">
        <v>4757</v>
      </c>
      <c r="AB1185" t="s">
        <v>4758</v>
      </c>
    </row>
    <row r="1186" spans="1:28" x14ac:dyDescent="0.3">
      <c r="A1186" t="s">
        <v>4759</v>
      </c>
      <c r="B1186" t="s">
        <v>183</v>
      </c>
      <c r="C1186">
        <v>36</v>
      </c>
      <c r="D1186" t="s">
        <v>133</v>
      </c>
      <c r="E1186" t="s">
        <v>82</v>
      </c>
      <c r="F1186" t="s">
        <v>89</v>
      </c>
      <c r="G1186" t="s">
        <v>4760</v>
      </c>
      <c r="H1186" t="s">
        <v>35</v>
      </c>
      <c r="I1186" t="s">
        <v>36</v>
      </c>
      <c r="J1186">
        <v>26</v>
      </c>
      <c r="K1186">
        <v>24</v>
      </c>
      <c r="L1186">
        <f t="shared" si="54"/>
        <v>2</v>
      </c>
      <c r="M1186">
        <v>7</v>
      </c>
      <c r="N1186">
        <v>55954</v>
      </c>
      <c r="O1186" s="1">
        <f t="shared" si="55"/>
        <v>2152.0769230769229</v>
      </c>
      <c r="P1186" s="1">
        <f t="shared" si="56"/>
        <v>51649.846153846149</v>
      </c>
      <c r="Q1186" s="1">
        <f>Table1[[#This Row],[Earned Basic Salary]]*20%</f>
        <v>10329.969230769231</v>
      </c>
      <c r="R1186" s="1">
        <f>Table1[[#This Row],[Earned Basic Salary]]*10%</f>
        <v>5164.9846153846156</v>
      </c>
      <c r="S1186" s="1">
        <f>Table1[[#This Row],[Earned Basic Salary]]*12%</f>
        <v>6197.9815384615376</v>
      </c>
      <c r="T1186" s="1">
        <f>200</f>
        <v>200</v>
      </c>
      <c r="U1186" s="1">
        <f>Table1[[#This Row],[PF]]+Table1[[#This Row],[Professional Tax]]</f>
        <v>6397.9815384615376</v>
      </c>
      <c r="V1186" s="1">
        <f>Table1[[#This Row],[Overtime Hours]]*200</f>
        <v>1400</v>
      </c>
      <c r="W1186" s="1">
        <f>Table1[[#This Row],[Earned Basic Salary]]+Table1[[#This Row],[HRA]]+Table1[[#This Row],[DA]]+Table1[[#This Row],[Overtime Pay]]</f>
        <v>68544.799999999988</v>
      </c>
      <c r="X1186" s="1">
        <f>Table1[[#This Row],[Gross Salary]]-Table1[[#This Row],[Total Deduction]]</f>
        <v>62146.818461538453</v>
      </c>
      <c r="Y1186" t="s">
        <v>37</v>
      </c>
      <c r="Z1186" t="s">
        <v>38</v>
      </c>
      <c r="AA1186" t="s">
        <v>4761</v>
      </c>
      <c r="AB1186" t="s">
        <v>4762</v>
      </c>
    </row>
    <row r="1187" spans="1:28" x14ac:dyDescent="0.3">
      <c r="A1187" t="s">
        <v>4763</v>
      </c>
      <c r="B1187" t="s">
        <v>651</v>
      </c>
      <c r="C1187">
        <v>28</v>
      </c>
      <c r="D1187" t="s">
        <v>53</v>
      </c>
      <c r="E1187" t="s">
        <v>45</v>
      </c>
      <c r="F1187" t="s">
        <v>83</v>
      </c>
      <c r="G1187" t="s">
        <v>4764</v>
      </c>
      <c r="H1187" t="s">
        <v>35</v>
      </c>
      <c r="I1187" t="s">
        <v>36</v>
      </c>
      <c r="J1187">
        <v>26</v>
      </c>
      <c r="K1187">
        <v>22</v>
      </c>
      <c r="L1187">
        <f t="shared" si="54"/>
        <v>4</v>
      </c>
      <c r="M1187">
        <v>2</v>
      </c>
      <c r="N1187">
        <v>75876</v>
      </c>
      <c r="O1187" s="1">
        <f t="shared" si="55"/>
        <v>2918.3076923076924</v>
      </c>
      <c r="P1187" s="1">
        <f t="shared" si="56"/>
        <v>64202.769230769234</v>
      </c>
      <c r="Q1187" s="1">
        <f>Table1[[#This Row],[Earned Basic Salary]]*20%</f>
        <v>12840.553846153847</v>
      </c>
      <c r="R1187" s="1">
        <f>Table1[[#This Row],[Earned Basic Salary]]*10%</f>
        <v>6420.2769230769236</v>
      </c>
      <c r="S1187" s="1">
        <f>Table1[[#This Row],[Earned Basic Salary]]*12%</f>
        <v>7704.3323076923079</v>
      </c>
      <c r="T1187" s="1">
        <f>200</f>
        <v>200</v>
      </c>
      <c r="U1187" s="1">
        <f>Table1[[#This Row],[PF]]+Table1[[#This Row],[Professional Tax]]</f>
        <v>7904.3323076923079</v>
      </c>
      <c r="V1187" s="1">
        <f>Table1[[#This Row],[Overtime Hours]]*200</f>
        <v>400</v>
      </c>
      <c r="W1187" s="1">
        <f>Table1[[#This Row],[Earned Basic Salary]]+Table1[[#This Row],[HRA]]+Table1[[#This Row],[DA]]+Table1[[#This Row],[Overtime Pay]]</f>
        <v>83863.600000000006</v>
      </c>
      <c r="X1187" s="1">
        <f>Table1[[#This Row],[Gross Salary]]-Table1[[#This Row],[Total Deduction]]</f>
        <v>75959.267692307694</v>
      </c>
      <c r="Y1187" t="s">
        <v>37</v>
      </c>
      <c r="Z1187" t="s">
        <v>106</v>
      </c>
      <c r="AA1187" t="s">
        <v>4765</v>
      </c>
      <c r="AB1187" t="s">
        <v>4766</v>
      </c>
    </row>
    <row r="1188" spans="1:28" x14ac:dyDescent="0.3">
      <c r="A1188" t="s">
        <v>4767</v>
      </c>
      <c r="B1188" t="s">
        <v>1040</v>
      </c>
      <c r="C1188">
        <v>42</v>
      </c>
      <c r="D1188" t="s">
        <v>81</v>
      </c>
      <c r="E1188" t="s">
        <v>54</v>
      </c>
      <c r="F1188" t="s">
        <v>46</v>
      </c>
      <c r="G1188" t="s">
        <v>4768</v>
      </c>
      <c r="H1188" t="s">
        <v>35</v>
      </c>
      <c r="I1188" t="s">
        <v>36</v>
      </c>
      <c r="J1188">
        <v>26</v>
      </c>
      <c r="K1188">
        <v>24</v>
      </c>
      <c r="L1188">
        <f t="shared" si="54"/>
        <v>2</v>
      </c>
      <c r="M1188">
        <v>2</v>
      </c>
      <c r="N1188">
        <v>75358</v>
      </c>
      <c r="O1188" s="1">
        <f t="shared" si="55"/>
        <v>2898.3846153846152</v>
      </c>
      <c r="P1188" s="1">
        <f t="shared" si="56"/>
        <v>69561.230769230766</v>
      </c>
      <c r="Q1188" s="1">
        <f>Table1[[#This Row],[Earned Basic Salary]]*20%</f>
        <v>13912.246153846154</v>
      </c>
      <c r="R1188" s="1">
        <f>Table1[[#This Row],[Earned Basic Salary]]*10%</f>
        <v>6956.123076923077</v>
      </c>
      <c r="S1188" s="1">
        <f>Table1[[#This Row],[Earned Basic Salary]]*12%</f>
        <v>8347.3476923076923</v>
      </c>
      <c r="T1188" s="1">
        <f>200</f>
        <v>200</v>
      </c>
      <c r="U1188" s="1">
        <f>Table1[[#This Row],[PF]]+Table1[[#This Row],[Professional Tax]]</f>
        <v>8547.3476923076923</v>
      </c>
      <c r="V1188" s="1">
        <f>Table1[[#This Row],[Overtime Hours]]*200</f>
        <v>400</v>
      </c>
      <c r="W1188" s="1">
        <f>Table1[[#This Row],[Earned Basic Salary]]+Table1[[#This Row],[HRA]]+Table1[[#This Row],[DA]]+Table1[[#This Row],[Overtime Pay]]</f>
        <v>90829.599999999991</v>
      </c>
      <c r="X1188" s="1">
        <f>Table1[[#This Row],[Gross Salary]]-Table1[[#This Row],[Total Deduction]]</f>
        <v>82282.252307692295</v>
      </c>
      <c r="Y1188" t="s">
        <v>37</v>
      </c>
      <c r="Z1188" t="s">
        <v>38</v>
      </c>
      <c r="AA1188" t="s">
        <v>4769</v>
      </c>
      <c r="AB1188" t="s">
        <v>4770</v>
      </c>
    </row>
    <row r="1189" spans="1:28" x14ac:dyDescent="0.3">
      <c r="A1189" t="s">
        <v>4771</v>
      </c>
      <c r="B1189" t="s">
        <v>1085</v>
      </c>
      <c r="C1189">
        <v>39</v>
      </c>
      <c r="D1189" t="s">
        <v>133</v>
      </c>
      <c r="E1189" t="s">
        <v>121</v>
      </c>
      <c r="F1189" t="s">
        <v>83</v>
      </c>
      <c r="G1189" t="s">
        <v>4772</v>
      </c>
      <c r="H1189" t="s">
        <v>35</v>
      </c>
      <c r="I1189" t="s">
        <v>36</v>
      </c>
      <c r="J1189">
        <v>26</v>
      </c>
      <c r="K1189">
        <v>26</v>
      </c>
      <c r="L1189">
        <f t="shared" si="54"/>
        <v>0</v>
      </c>
      <c r="M1189">
        <v>14</v>
      </c>
      <c r="N1189">
        <v>77982</v>
      </c>
      <c r="O1189" s="1">
        <f t="shared" si="55"/>
        <v>2999.3076923076924</v>
      </c>
      <c r="P1189" s="1">
        <f t="shared" si="56"/>
        <v>77982</v>
      </c>
      <c r="Q1189" s="1">
        <f>Table1[[#This Row],[Earned Basic Salary]]*20%</f>
        <v>15596.400000000001</v>
      </c>
      <c r="R1189" s="1">
        <f>Table1[[#This Row],[Earned Basic Salary]]*10%</f>
        <v>7798.2000000000007</v>
      </c>
      <c r="S1189" s="1">
        <f>Table1[[#This Row],[Earned Basic Salary]]*12%</f>
        <v>9357.84</v>
      </c>
      <c r="T1189" s="1">
        <f>200</f>
        <v>200</v>
      </c>
      <c r="U1189" s="1">
        <f>Table1[[#This Row],[PF]]+Table1[[#This Row],[Professional Tax]]</f>
        <v>9557.84</v>
      </c>
      <c r="V1189" s="1">
        <f>Table1[[#This Row],[Overtime Hours]]*200</f>
        <v>2800</v>
      </c>
      <c r="W1189" s="1">
        <f>Table1[[#This Row],[Earned Basic Salary]]+Table1[[#This Row],[HRA]]+Table1[[#This Row],[DA]]+Table1[[#This Row],[Overtime Pay]]</f>
        <v>104176.59999999999</v>
      </c>
      <c r="X1189" s="1">
        <f>Table1[[#This Row],[Gross Salary]]-Table1[[#This Row],[Total Deduction]]</f>
        <v>94618.76</v>
      </c>
      <c r="Y1189" t="s">
        <v>37</v>
      </c>
      <c r="Z1189" t="s">
        <v>38</v>
      </c>
      <c r="AA1189" t="s">
        <v>4773</v>
      </c>
      <c r="AB1189" t="s">
        <v>4774</v>
      </c>
    </row>
    <row r="1190" spans="1:28" x14ac:dyDescent="0.3">
      <c r="A1190" t="s">
        <v>4775</v>
      </c>
      <c r="B1190" t="s">
        <v>797</v>
      </c>
      <c r="C1190">
        <v>42</v>
      </c>
      <c r="D1190" t="s">
        <v>61</v>
      </c>
      <c r="E1190" t="s">
        <v>62</v>
      </c>
      <c r="F1190" t="s">
        <v>63</v>
      </c>
      <c r="G1190" t="s">
        <v>4776</v>
      </c>
      <c r="H1190" t="s">
        <v>35</v>
      </c>
      <c r="I1190" t="s">
        <v>36</v>
      </c>
      <c r="J1190">
        <v>26</v>
      </c>
      <c r="K1190">
        <v>23</v>
      </c>
      <c r="L1190">
        <f t="shared" si="54"/>
        <v>3</v>
      </c>
      <c r="M1190">
        <v>5</v>
      </c>
      <c r="N1190">
        <v>48632</v>
      </c>
      <c r="O1190" s="1">
        <f t="shared" si="55"/>
        <v>1870.4615384615386</v>
      </c>
      <c r="P1190" s="1">
        <f t="shared" si="56"/>
        <v>43020.61538461539</v>
      </c>
      <c r="Q1190" s="1">
        <f>Table1[[#This Row],[Earned Basic Salary]]*20%</f>
        <v>8604.1230769230788</v>
      </c>
      <c r="R1190" s="1">
        <f>Table1[[#This Row],[Earned Basic Salary]]*10%</f>
        <v>4302.0615384615394</v>
      </c>
      <c r="S1190" s="1">
        <f>Table1[[#This Row],[Earned Basic Salary]]*12%</f>
        <v>5162.4738461538464</v>
      </c>
      <c r="T1190" s="1">
        <f>200</f>
        <v>200</v>
      </c>
      <c r="U1190" s="1">
        <f>Table1[[#This Row],[PF]]+Table1[[#This Row],[Professional Tax]]</f>
        <v>5362.4738461538464</v>
      </c>
      <c r="V1190" s="1">
        <f>Table1[[#This Row],[Overtime Hours]]*200</f>
        <v>1000</v>
      </c>
      <c r="W1190" s="1">
        <f>Table1[[#This Row],[Earned Basic Salary]]+Table1[[#This Row],[HRA]]+Table1[[#This Row],[DA]]+Table1[[#This Row],[Overtime Pay]]</f>
        <v>56926.8</v>
      </c>
      <c r="X1190" s="1">
        <f>Table1[[#This Row],[Gross Salary]]-Table1[[#This Row],[Total Deduction]]</f>
        <v>51564.326153846159</v>
      </c>
      <c r="Y1190" t="s">
        <v>37</v>
      </c>
      <c r="Z1190" t="s">
        <v>48</v>
      </c>
      <c r="AA1190" t="s">
        <v>4777</v>
      </c>
      <c r="AB1190" t="s">
        <v>4778</v>
      </c>
    </row>
    <row r="1191" spans="1:28" x14ac:dyDescent="0.3">
      <c r="A1191" t="s">
        <v>4779</v>
      </c>
      <c r="B1191" t="s">
        <v>367</v>
      </c>
      <c r="C1191">
        <v>54</v>
      </c>
      <c r="D1191" t="s">
        <v>133</v>
      </c>
      <c r="E1191" t="s">
        <v>32</v>
      </c>
      <c r="F1191" t="s">
        <v>46</v>
      </c>
      <c r="G1191" t="s">
        <v>4780</v>
      </c>
      <c r="H1191" t="s">
        <v>35</v>
      </c>
      <c r="I1191" t="s">
        <v>36</v>
      </c>
      <c r="J1191">
        <v>26</v>
      </c>
      <c r="K1191">
        <v>22</v>
      </c>
      <c r="L1191">
        <f t="shared" si="54"/>
        <v>4</v>
      </c>
      <c r="M1191">
        <v>0</v>
      </c>
      <c r="N1191">
        <v>18241</v>
      </c>
      <c r="O1191" s="1">
        <f t="shared" si="55"/>
        <v>701.57692307692309</v>
      </c>
      <c r="P1191" s="1">
        <f t="shared" si="56"/>
        <v>15434.692307692309</v>
      </c>
      <c r="Q1191" s="1">
        <f>Table1[[#This Row],[Earned Basic Salary]]*20%</f>
        <v>3086.938461538462</v>
      </c>
      <c r="R1191" s="1">
        <f>Table1[[#This Row],[Earned Basic Salary]]*10%</f>
        <v>1543.469230769231</v>
      </c>
      <c r="S1191" s="1">
        <f>Table1[[#This Row],[Earned Basic Salary]]*12%</f>
        <v>1852.1630769230769</v>
      </c>
      <c r="T1191" s="1">
        <f>200</f>
        <v>200</v>
      </c>
      <c r="U1191" s="1">
        <f>Table1[[#This Row],[PF]]+Table1[[#This Row],[Professional Tax]]</f>
        <v>2052.1630769230769</v>
      </c>
      <c r="V1191" s="1">
        <f>Table1[[#This Row],[Overtime Hours]]*200</f>
        <v>0</v>
      </c>
      <c r="W1191" s="1">
        <f>Table1[[#This Row],[Earned Basic Salary]]+Table1[[#This Row],[HRA]]+Table1[[#This Row],[DA]]+Table1[[#This Row],[Overtime Pay]]</f>
        <v>20065.100000000002</v>
      </c>
      <c r="X1191" s="1">
        <f>Table1[[#This Row],[Gross Salary]]-Table1[[#This Row],[Total Deduction]]</f>
        <v>18012.936923076926</v>
      </c>
      <c r="Y1191" t="s">
        <v>37</v>
      </c>
      <c r="Z1191" t="s">
        <v>48</v>
      </c>
      <c r="AA1191" t="s">
        <v>4781</v>
      </c>
      <c r="AB1191" t="s">
        <v>4782</v>
      </c>
    </row>
    <row r="1192" spans="1:28" x14ac:dyDescent="0.3">
      <c r="A1192" t="s">
        <v>4783</v>
      </c>
      <c r="B1192" t="s">
        <v>1946</v>
      </c>
      <c r="C1192">
        <v>32</v>
      </c>
      <c r="D1192" t="s">
        <v>75</v>
      </c>
      <c r="E1192" t="s">
        <v>121</v>
      </c>
      <c r="F1192" t="s">
        <v>63</v>
      </c>
      <c r="G1192" t="s">
        <v>4784</v>
      </c>
      <c r="H1192" t="s">
        <v>35</v>
      </c>
      <c r="I1192" t="s">
        <v>36</v>
      </c>
      <c r="J1192">
        <v>26</v>
      </c>
      <c r="K1192">
        <v>23</v>
      </c>
      <c r="L1192">
        <f t="shared" si="54"/>
        <v>3</v>
      </c>
      <c r="M1192">
        <v>13</v>
      </c>
      <c r="N1192">
        <v>34578</v>
      </c>
      <c r="O1192" s="1">
        <f t="shared" si="55"/>
        <v>1329.9230769230769</v>
      </c>
      <c r="P1192" s="1">
        <f t="shared" si="56"/>
        <v>30588.23076923077</v>
      </c>
      <c r="Q1192" s="1">
        <f>Table1[[#This Row],[Earned Basic Salary]]*20%</f>
        <v>6117.6461538461544</v>
      </c>
      <c r="R1192" s="1">
        <f>Table1[[#This Row],[Earned Basic Salary]]*10%</f>
        <v>3058.8230769230772</v>
      </c>
      <c r="S1192" s="1">
        <f>Table1[[#This Row],[Earned Basic Salary]]*12%</f>
        <v>3670.5876923076921</v>
      </c>
      <c r="T1192" s="1">
        <f>200</f>
        <v>200</v>
      </c>
      <c r="U1192" s="1">
        <f>Table1[[#This Row],[PF]]+Table1[[#This Row],[Professional Tax]]</f>
        <v>3870.5876923076921</v>
      </c>
      <c r="V1192" s="1">
        <f>Table1[[#This Row],[Overtime Hours]]*200</f>
        <v>2600</v>
      </c>
      <c r="W1192" s="1">
        <f>Table1[[#This Row],[Earned Basic Salary]]+Table1[[#This Row],[HRA]]+Table1[[#This Row],[DA]]+Table1[[#This Row],[Overtime Pay]]</f>
        <v>42364.700000000004</v>
      </c>
      <c r="X1192" s="1">
        <f>Table1[[#This Row],[Gross Salary]]-Table1[[#This Row],[Total Deduction]]</f>
        <v>38494.11230769231</v>
      </c>
      <c r="Y1192" t="s">
        <v>37</v>
      </c>
      <c r="Z1192" t="s">
        <v>48</v>
      </c>
      <c r="AA1192" t="s">
        <v>4785</v>
      </c>
      <c r="AB1192" t="s">
        <v>4786</v>
      </c>
    </row>
    <row r="1193" spans="1:28" x14ac:dyDescent="0.3">
      <c r="A1193" t="s">
        <v>4787</v>
      </c>
      <c r="B1193" t="s">
        <v>598</v>
      </c>
      <c r="C1193">
        <v>44</v>
      </c>
      <c r="D1193" t="s">
        <v>53</v>
      </c>
      <c r="E1193" t="s">
        <v>54</v>
      </c>
      <c r="F1193" t="s">
        <v>63</v>
      </c>
      <c r="G1193" t="s">
        <v>4788</v>
      </c>
      <c r="H1193" t="s">
        <v>35</v>
      </c>
      <c r="I1193" t="s">
        <v>36</v>
      </c>
      <c r="J1193">
        <v>26</v>
      </c>
      <c r="K1193">
        <v>24</v>
      </c>
      <c r="L1193">
        <f t="shared" si="54"/>
        <v>2</v>
      </c>
      <c r="M1193">
        <v>8</v>
      </c>
      <c r="N1193">
        <v>62091</v>
      </c>
      <c r="O1193" s="1">
        <f t="shared" si="55"/>
        <v>2388.1153846153848</v>
      </c>
      <c r="P1193" s="1">
        <f t="shared" si="56"/>
        <v>57314.769230769234</v>
      </c>
      <c r="Q1193" s="1">
        <f>Table1[[#This Row],[Earned Basic Salary]]*20%</f>
        <v>11462.953846153847</v>
      </c>
      <c r="R1193" s="1">
        <f>Table1[[#This Row],[Earned Basic Salary]]*10%</f>
        <v>5731.4769230769234</v>
      </c>
      <c r="S1193" s="1">
        <f>Table1[[#This Row],[Earned Basic Salary]]*12%</f>
        <v>6877.7723076923075</v>
      </c>
      <c r="T1193" s="1">
        <f>200</f>
        <v>200</v>
      </c>
      <c r="U1193" s="1">
        <f>Table1[[#This Row],[PF]]+Table1[[#This Row],[Professional Tax]]</f>
        <v>7077.7723076923075</v>
      </c>
      <c r="V1193" s="1">
        <f>Table1[[#This Row],[Overtime Hours]]*200</f>
        <v>1600</v>
      </c>
      <c r="W1193" s="1">
        <f>Table1[[#This Row],[Earned Basic Salary]]+Table1[[#This Row],[HRA]]+Table1[[#This Row],[DA]]+Table1[[#This Row],[Overtime Pay]]</f>
        <v>76109.200000000012</v>
      </c>
      <c r="X1193" s="1">
        <f>Table1[[#This Row],[Gross Salary]]-Table1[[#This Row],[Total Deduction]]</f>
        <v>69031.427692307698</v>
      </c>
      <c r="Y1193" t="s">
        <v>37</v>
      </c>
      <c r="Z1193" t="s">
        <v>38</v>
      </c>
      <c r="AA1193" t="s">
        <v>4789</v>
      </c>
      <c r="AB1193" t="s">
        <v>4790</v>
      </c>
    </row>
    <row r="1194" spans="1:28" x14ac:dyDescent="0.3">
      <c r="A1194" t="s">
        <v>4791</v>
      </c>
      <c r="B1194" t="s">
        <v>495</v>
      </c>
      <c r="C1194">
        <v>39</v>
      </c>
      <c r="D1194" t="s">
        <v>44</v>
      </c>
      <c r="E1194" t="s">
        <v>54</v>
      </c>
      <c r="F1194" t="s">
        <v>46</v>
      </c>
      <c r="G1194" t="s">
        <v>4792</v>
      </c>
      <c r="H1194" t="s">
        <v>35</v>
      </c>
      <c r="I1194" t="s">
        <v>36</v>
      </c>
      <c r="J1194">
        <v>26</v>
      </c>
      <c r="K1194">
        <v>24</v>
      </c>
      <c r="L1194">
        <f t="shared" si="54"/>
        <v>2</v>
      </c>
      <c r="M1194">
        <v>9</v>
      </c>
      <c r="N1194">
        <v>65879</v>
      </c>
      <c r="O1194" s="1">
        <f t="shared" si="55"/>
        <v>2533.8076923076924</v>
      </c>
      <c r="P1194" s="1">
        <f t="shared" si="56"/>
        <v>60811.384615384617</v>
      </c>
      <c r="Q1194" s="1">
        <f>Table1[[#This Row],[Earned Basic Salary]]*20%</f>
        <v>12162.276923076925</v>
      </c>
      <c r="R1194" s="1">
        <f>Table1[[#This Row],[Earned Basic Salary]]*10%</f>
        <v>6081.1384615384623</v>
      </c>
      <c r="S1194" s="1">
        <f>Table1[[#This Row],[Earned Basic Salary]]*12%</f>
        <v>7297.3661538461538</v>
      </c>
      <c r="T1194" s="1">
        <f>200</f>
        <v>200</v>
      </c>
      <c r="U1194" s="1">
        <f>Table1[[#This Row],[PF]]+Table1[[#This Row],[Professional Tax]]</f>
        <v>7497.3661538461538</v>
      </c>
      <c r="V1194" s="1">
        <f>Table1[[#This Row],[Overtime Hours]]*200</f>
        <v>1800</v>
      </c>
      <c r="W1194" s="1">
        <f>Table1[[#This Row],[Earned Basic Salary]]+Table1[[#This Row],[HRA]]+Table1[[#This Row],[DA]]+Table1[[#This Row],[Overtime Pay]]</f>
        <v>80854.8</v>
      </c>
      <c r="X1194" s="1">
        <f>Table1[[#This Row],[Gross Salary]]-Table1[[#This Row],[Total Deduction]]</f>
        <v>73357.433846153843</v>
      </c>
      <c r="Y1194" t="s">
        <v>37</v>
      </c>
      <c r="Z1194" t="s">
        <v>95</v>
      </c>
      <c r="AA1194" t="s">
        <v>4793</v>
      </c>
      <c r="AB1194" t="s">
        <v>4794</v>
      </c>
    </row>
    <row r="1195" spans="1:28" x14ac:dyDescent="0.3">
      <c r="A1195" t="s">
        <v>4795</v>
      </c>
      <c r="B1195" t="s">
        <v>683</v>
      </c>
      <c r="C1195">
        <v>52</v>
      </c>
      <c r="D1195" t="s">
        <v>133</v>
      </c>
      <c r="E1195" t="s">
        <v>32</v>
      </c>
      <c r="F1195" t="s">
        <v>46</v>
      </c>
      <c r="G1195" t="s">
        <v>2029</v>
      </c>
      <c r="H1195" t="s">
        <v>35</v>
      </c>
      <c r="I1195" t="s">
        <v>36</v>
      </c>
      <c r="J1195">
        <v>26</v>
      </c>
      <c r="K1195">
        <v>21</v>
      </c>
      <c r="L1195">
        <f t="shared" si="54"/>
        <v>5</v>
      </c>
      <c r="M1195">
        <v>16</v>
      </c>
      <c r="N1195">
        <v>21771</v>
      </c>
      <c r="O1195" s="1">
        <f t="shared" si="55"/>
        <v>837.34615384615381</v>
      </c>
      <c r="P1195" s="1">
        <f t="shared" si="56"/>
        <v>17584.26923076923</v>
      </c>
      <c r="Q1195" s="1">
        <f>Table1[[#This Row],[Earned Basic Salary]]*20%</f>
        <v>3516.8538461538465</v>
      </c>
      <c r="R1195" s="1">
        <f>Table1[[#This Row],[Earned Basic Salary]]*10%</f>
        <v>1758.4269230769232</v>
      </c>
      <c r="S1195" s="1">
        <f>Table1[[#This Row],[Earned Basic Salary]]*12%</f>
        <v>2110.1123076923077</v>
      </c>
      <c r="T1195" s="1">
        <f>200</f>
        <v>200</v>
      </c>
      <c r="U1195" s="1">
        <f>Table1[[#This Row],[PF]]+Table1[[#This Row],[Professional Tax]]</f>
        <v>2310.1123076923077</v>
      </c>
      <c r="V1195" s="1">
        <f>Table1[[#This Row],[Overtime Hours]]*200</f>
        <v>3200</v>
      </c>
      <c r="W1195" s="1">
        <f>Table1[[#This Row],[Earned Basic Salary]]+Table1[[#This Row],[HRA]]+Table1[[#This Row],[DA]]+Table1[[#This Row],[Overtime Pay]]</f>
        <v>26059.55</v>
      </c>
      <c r="X1195" s="1">
        <f>Table1[[#This Row],[Gross Salary]]-Table1[[#This Row],[Total Deduction]]</f>
        <v>23749.437692307692</v>
      </c>
      <c r="Y1195" t="s">
        <v>37</v>
      </c>
      <c r="Z1195" t="s">
        <v>106</v>
      </c>
      <c r="AA1195" t="s">
        <v>4796</v>
      </c>
      <c r="AB1195" t="s">
        <v>4797</v>
      </c>
    </row>
    <row r="1196" spans="1:28" x14ac:dyDescent="0.3">
      <c r="A1196" t="s">
        <v>4798</v>
      </c>
      <c r="B1196" t="s">
        <v>387</v>
      </c>
      <c r="C1196">
        <v>48</v>
      </c>
      <c r="D1196" t="s">
        <v>127</v>
      </c>
      <c r="E1196" t="s">
        <v>45</v>
      </c>
      <c r="F1196" t="s">
        <v>83</v>
      </c>
      <c r="G1196" t="s">
        <v>4799</v>
      </c>
      <c r="H1196" t="s">
        <v>35</v>
      </c>
      <c r="I1196" t="s">
        <v>36</v>
      </c>
      <c r="J1196">
        <v>26</v>
      </c>
      <c r="K1196">
        <v>25</v>
      </c>
      <c r="L1196">
        <f t="shared" si="54"/>
        <v>1</v>
      </c>
      <c r="M1196">
        <v>12</v>
      </c>
      <c r="N1196">
        <v>27897</v>
      </c>
      <c r="O1196" s="1">
        <f t="shared" si="55"/>
        <v>1072.9615384615386</v>
      </c>
      <c r="P1196" s="1">
        <f t="shared" si="56"/>
        <v>26824.038461538465</v>
      </c>
      <c r="Q1196" s="1">
        <f>Table1[[#This Row],[Earned Basic Salary]]*20%</f>
        <v>5364.8076923076933</v>
      </c>
      <c r="R1196" s="1">
        <f>Table1[[#This Row],[Earned Basic Salary]]*10%</f>
        <v>2682.4038461538466</v>
      </c>
      <c r="S1196" s="1">
        <f>Table1[[#This Row],[Earned Basic Salary]]*12%</f>
        <v>3218.8846153846157</v>
      </c>
      <c r="T1196" s="1">
        <f>200</f>
        <v>200</v>
      </c>
      <c r="U1196" s="1">
        <f>Table1[[#This Row],[PF]]+Table1[[#This Row],[Professional Tax]]</f>
        <v>3418.8846153846157</v>
      </c>
      <c r="V1196" s="1">
        <f>Table1[[#This Row],[Overtime Hours]]*200</f>
        <v>2400</v>
      </c>
      <c r="W1196" s="1">
        <f>Table1[[#This Row],[Earned Basic Salary]]+Table1[[#This Row],[HRA]]+Table1[[#This Row],[DA]]+Table1[[#This Row],[Overtime Pay]]</f>
        <v>37271.25</v>
      </c>
      <c r="X1196" s="1">
        <f>Table1[[#This Row],[Gross Salary]]-Table1[[#This Row],[Total Deduction]]</f>
        <v>33852.365384615383</v>
      </c>
      <c r="Y1196" t="s">
        <v>37</v>
      </c>
      <c r="Z1196" t="s">
        <v>106</v>
      </c>
      <c r="AA1196" t="s">
        <v>4800</v>
      </c>
      <c r="AB1196" t="s">
        <v>4801</v>
      </c>
    </row>
    <row r="1197" spans="1:28" x14ac:dyDescent="0.3">
      <c r="A1197" t="s">
        <v>4802</v>
      </c>
      <c r="B1197" t="s">
        <v>1439</v>
      </c>
      <c r="C1197">
        <v>29</v>
      </c>
      <c r="D1197" t="s">
        <v>31</v>
      </c>
      <c r="E1197" t="s">
        <v>121</v>
      </c>
      <c r="F1197" t="s">
        <v>55</v>
      </c>
      <c r="G1197" t="s">
        <v>4803</v>
      </c>
      <c r="H1197" t="s">
        <v>35</v>
      </c>
      <c r="I1197" t="s">
        <v>36</v>
      </c>
      <c r="J1197">
        <v>26</v>
      </c>
      <c r="K1197">
        <v>24</v>
      </c>
      <c r="L1197">
        <f t="shared" si="54"/>
        <v>2</v>
      </c>
      <c r="M1197">
        <v>20</v>
      </c>
      <c r="N1197">
        <v>71498</v>
      </c>
      <c r="O1197" s="1">
        <f t="shared" si="55"/>
        <v>2749.9230769230771</v>
      </c>
      <c r="P1197" s="1">
        <f t="shared" si="56"/>
        <v>65998.153846153844</v>
      </c>
      <c r="Q1197" s="1">
        <f>Table1[[#This Row],[Earned Basic Salary]]*20%</f>
        <v>13199.630769230769</v>
      </c>
      <c r="R1197" s="1">
        <f>Table1[[#This Row],[Earned Basic Salary]]*10%</f>
        <v>6599.8153846153846</v>
      </c>
      <c r="S1197" s="1">
        <f>Table1[[#This Row],[Earned Basic Salary]]*12%</f>
        <v>7919.7784615384608</v>
      </c>
      <c r="T1197" s="1">
        <f>200</f>
        <v>200</v>
      </c>
      <c r="U1197" s="1">
        <f>Table1[[#This Row],[PF]]+Table1[[#This Row],[Professional Tax]]</f>
        <v>8119.7784615384608</v>
      </c>
      <c r="V1197" s="1">
        <f>Table1[[#This Row],[Overtime Hours]]*200</f>
        <v>4000</v>
      </c>
      <c r="W1197" s="1">
        <f>Table1[[#This Row],[Earned Basic Salary]]+Table1[[#This Row],[HRA]]+Table1[[#This Row],[DA]]+Table1[[#This Row],[Overtime Pay]]</f>
        <v>89797.6</v>
      </c>
      <c r="X1197" s="1">
        <f>Table1[[#This Row],[Gross Salary]]-Table1[[#This Row],[Total Deduction]]</f>
        <v>81677.821538461547</v>
      </c>
      <c r="Y1197" t="s">
        <v>37</v>
      </c>
      <c r="Z1197" t="s">
        <v>95</v>
      </c>
      <c r="AA1197" t="s">
        <v>4804</v>
      </c>
      <c r="AB1197" t="s">
        <v>4805</v>
      </c>
    </row>
    <row r="1198" spans="1:28" x14ac:dyDescent="0.3">
      <c r="A1198" t="s">
        <v>4806</v>
      </c>
      <c r="B1198" t="s">
        <v>536</v>
      </c>
      <c r="C1198">
        <v>37</v>
      </c>
      <c r="D1198" t="s">
        <v>133</v>
      </c>
      <c r="E1198" t="s">
        <v>121</v>
      </c>
      <c r="F1198" t="s">
        <v>89</v>
      </c>
      <c r="G1198" t="s">
        <v>2543</v>
      </c>
      <c r="H1198" t="s">
        <v>35</v>
      </c>
      <c r="I1198" t="s">
        <v>36</v>
      </c>
      <c r="J1198">
        <v>26</v>
      </c>
      <c r="K1198">
        <v>24</v>
      </c>
      <c r="L1198">
        <f t="shared" si="54"/>
        <v>2</v>
      </c>
      <c r="M1198">
        <v>14</v>
      </c>
      <c r="N1198">
        <v>76940</v>
      </c>
      <c r="O1198" s="1">
        <f t="shared" si="55"/>
        <v>2959.2307692307691</v>
      </c>
      <c r="P1198" s="1">
        <f t="shared" si="56"/>
        <v>71021.538461538454</v>
      </c>
      <c r="Q1198" s="1">
        <f>Table1[[#This Row],[Earned Basic Salary]]*20%</f>
        <v>14204.307692307691</v>
      </c>
      <c r="R1198" s="1">
        <f>Table1[[#This Row],[Earned Basic Salary]]*10%</f>
        <v>7102.1538461538457</v>
      </c>
      <c r="S1198" s="1">
        <f>Table1[[#This Row],[Earned Basic Salary]]*12%</f>
        <v>8522.5846153846142</v>
      </c>
      <c r="T1198" s="1">
        <f>200</f>
        <v>200</v>
      </c>
      <c r="U1198" s="1">
        <f>Table1[[#This Row],[PF]]+Table1[[#This Row],[Professional Tax]]</f>
        <v>8722.5846153846142</v>
      </c>
      <c r="V1198" s="1">
        <f>Table1[[#This Row],[Overtime Hours]]*200</f>
        <v>2800</v>
      </c>
      <c r="W1198" s="1">
        <f>Table1[[#This Row],[Earned Basic Salary]]+Table1[[#This Row],[HRA]]+Table1[[#This Row],[DA]]+Table1[[#This Row],[Overtime Pay]]</f>
        <v>95127.999999999985</v>
      </c>
      <c r="X1198" s="1">
        <f>Table1[[#This Row],[Gross Salary]]-Table1[[#This Row],[Total Deduction]]</f>
        <v>86405.415384615364</v>
      </c>
      <c r="Y1198" t="s">
        <v>37</v>
      </c>
      <c r="Z1198" t="s">
        <v>38</v>
      </c>
      <c r="AA1198" t="s">
        <v>4807</v>
      </c>
      <c r="AB1198" t="s">
        <v>4808</v>
      </c>
    </row>
    <row r="1199" spans="1:28" x14ac:dyDescent="0.3">
      <c r="A1199" t="s">
        <v>4809</v>
      </c>
      <c r="B1199" t="s">
        <v>255</v>
      </c>
      <c r="C1199">
        <v>25</v>
      </c>
      <c r="D1199" t="s">
        <v>44</v>
      </c>
      <c r="E1199" t="s">
        <v>82</v>
      </c>
      <c r="F1199" t="s">
        <v>46</v>
      </c>
      <c r="G1199" t="s">
        <v>3885</v>
      </c>
      <c r="H1199" t="s">
        <v>35</v>
      </c>
      <c r="I1199" t="s">
        <v>36</v>
      </c>
      <c r="J1199">
        <v>26</v>
      </c>
      <c r="K1199">
        <v>22</v>
      </c>
      <c r="L1199">
        <f t="shared" si="54"/>
        <v>4</v>
      </c>
      <c r="M1199">
        <v>2</v>
      </c>
      <c r="N1199">
        <v>19646</v>
      </c>
      <c r="O1199" s="1">
        <f t="shared" si="55"/>
        <v>755.61538461538464</v>
      </c>
      <c r="P1199" s="1">
        <f t="shared" si="56"/>
        <v>16623.538461538461</v>
      </c>
      <c r="Q1199" s="1">
        <f>Table1[[#This Row],[Earned Basic Salary]]*20%</f>
        <v>3324.7076923076925</v>
      </c>
      <c r="R1199" s="1">
        <f>Table1[[#This Row],[Earned Basic Salary]]*10%</f>
        <v>1662.3538461538462</v>
      </c>
      <c r="S1199" s="1">
        <f>Table1[[#This Row],[Earned Basic Salary]]*12%</f>
        <v>1994.8246153846153</v>
      </c>
      <c r="T1199" s="1">
        <f>200</f>
        <v>200</v>
      </c>
      <c r="U1199" s="1">
        <f>Table1[[#This Row],[PF]]+Table1[[#This Row],[Professional Tax]]</f>
        <v>2194.8246153846153</v>
      </c>
      <c r="V1199" s="1">
        <f>Table1[[#This Row],[Overtime Hours]]*200</f>
        <v>400</v>
      </c>
      <c r="W1199" s="1">
        <f>Table1[[#This Row],[Earned Basic Salary]]+Table1[[#This Row],[HRA]]+Table1[[#This Row],[DA]]+Table1[[#This Row],[Overtime Pay]]</f>
        <v>22010.6</v>
      </c>
      <c r="X1199" s="1">
        <f>Table1[[#This Row],[Gross Salary]]-Table1[[#This Row],[Total Deduction]]</f>
        <v>19815.775384615383</v>
      </c>
      <c r="Y1199" t="s">
        <v>37</v>
      </c>
      <c r="Z1199" t="s">
        <v>48</v>
      </c>
      <c r="AA1199" t="s">
        <v>4810</v>
      </c>
      <c r="AB1199" t="s">
        <v>4811</v>
      </c>
    </row>
    <row r="1200" spans="1:28" x14ac:dyDescent="0.3">
      <c r="A1200" t="s">
        <v>4812</v>
      </c>
      <c r="B1200" t="s">
        <v>549</v>
      </c>
      <c r="C1200">
        <v>21</v>
      </c>
      <c r="D1200" t="s">
        <v>44</v>
      </c>
      <c r="E1200" t="s">
        <v>62</v>
      </c>
      <c r="F1200" t="s">
        <v>89</v>
      </c>
      <c r="G1200" t="s">
        <v>1673</v>
      </c>
      <c r="H1200" t="s">
        <v>35</v>
      </c>
      <c r="I1200" t="s">
        <v>36</v>
      </c>
      <c r="J1200">
        <v>26</v>
      </c>
      <c r="K1200">
        <v>25</v>
      </c>
      <c r="L1200">
        <f t="shared" si="54"/>
        <v>1</v>
      </c>
      <c r="M1200">
        <v>17</v>
      </c>
      <c r="N1200">
        <v>70203</v>
      </c>
      <c r="O1200" s="1">
        <f t="shared" si="55"/>
        <v>2700.1153846153848</v>
      </c>
      <c r="P1200" s="1">
        <f t="shared" si="56"/>
        <v>67502.884615384624</v>
      </c>
      <c r="Q1200" s="1">
        <f>Table1[[#This Row],[Earned Basic Salary]]*20%</f>
        <v>13500.576923076926</v>
      </c>
      <c r="R1200" s="1">
        <f>Table1[[#This Row],[Earned Basic Salary]]*10%</f>
        <v>6750.2884615384628</v>
      </c>
      <c r="S1200" s="1">
        <f>Table1[[#This Row],[Earned Basic Salary]]*12%</f>
        <v>8100.3461538461543</v>
      </c>
      <c r="T1200" s="1">
        <f>200</f>
        <v>200</v>
      </c>
      <c r="U1200" s="1">
        <f>Table1[[#This Row],[PF]]+Table1[[#This Row],[Professional Tax]]</f>
        <v>8300.3461538461543</v>
      </c>
      <c r="V1200" s="1">
        <f>Table1[[#This Row],[Overtime Hours]]*200</f>
        <v>3400</v>
      </c>
      <c r="W1200" s="1">
        <f>Table1[[#This Row],[Earned Basic Salary]]+Table1[[#This Row],[HRA]]+Table1[[#This Row],[DA]]+Table1[[#This Row],[Overtime Pay]]</f>
        <v>91153.750000000015</v>
      </c>
      <c r="X1200" s="1">
        <f>Table1[[#This Row],[Gross Salary]]-Table1[[#This Row],[Total Deduction]]</f>
        <v>82853.403846153858</v>
      </c>
      <c r="Y1200" t="s">
        <v>37</v>
      </c>
      <c r="Z1200" t="s">
        <v>95</v>
      </c>
      <c r="AA1200" t="s">
        <v>4813</v>
      </c>
      <c r="AB1200" t="s">
        <v>4814</v>
      </c>
    </row>
    <row r="1201" spans="1:28" x14ac:dyDescent="0.3">
      <c r="A1201" t="s">
        <v>4815</v>
      </c>
      <c r="B1201" t="s">
        <v>392</v>
      </c>
      <c r="C1201">
        <v>21</v>
      </c>
      <c r="D1201" t="s">
        <v>81</v>
      </c>
      <c r="E1201" t="s">
        <v>54</v>
      </c>
      <c r="F1201" t="s">
        <v>69</v>
      </c>
      <c r="G1201" t="s">
        <v>2580</v>
      </c>
      <c r="H1201" t="s">
        <v>35</v>
      </c>
      <c r="I1201" t="s">
        <v>36</v>
      </c>
      <c r="J1201">
        <v>26</v>
      </c>
      <c r="K1201">
        <v>24</v>
      </c>
      <c r="L1201">
        <f t="shared" si="54"/>
        <v>2</v>
      </c>
      <c r="M1201">
        <v>14</v>
      </c>
      <c r="N1201">
        <v>50745</v>
      </c>
      <c r="O1201" s="1">
        <f t="shared" si="55"/>
        <v>1951.7307692307693</v>
      </c>
      <c r="P1201" s="1">
        <f t="shared" si="56"/>
        <v>46841.538461538461</v>
      </c>
      <c r="Q1201" s="1">
        <f>Table1[[#This Row],[Earned Basic Salary]]*20%</f>
        <v>9368.3076923076933</v>
      </c>
      <c r="R1201" s="1">
        <f>Table1[[#This Row],[Earned Basic Salary]]*10%</f>
        <v>4684.1538461538466</v>
      </c>
      <c r="S1201" s="1">
        <f>Table1[[#This Row],[Earned Basic Salary]]*12%</f>
        <v>5620.9846153846147</v>
      </c>
      <c r="T1201" s="1">
        <f>200</f>
        <v>200</v>
      </c>
      <c r="U1201" s="1">
        <f>Table1[[#This Row],[PF]]+Table1[[#This Row],[Professional Tax]]</f>
        <v>5820.9846153846147</v>
      </c>
      <c r="V1201" s="1">
        <f>Table1[[#This Row],[Overtime Hours]]*200</f>
        <v>2800</v>
      </c>
      <c r="W1201" s="1">
        <f>Table1[[#This Row],[Earned Basic Salary]]+Table1[[#This Row],[HRA]]+Table1[[#This Row],[DA]]+Table1[[#This Row],[Overtime Pay]]</f>
        <v>63694</v>
      </c>
      <c r="X1201" s="1">
        <f>Table1[[#This Row],[Gross Salary]]-Table1[[#This Row],[Total Deduction]]</f>
        <v>57873.015384615384</v>
      </c>
      <c r="Y1201" t="s">
        <v>37</v>
      </c>
      <c r="Z1201" t="s">
        <v>48</v>
      </c>
      <c r="AA1201" t="s">
        <v>4816</v>
      </c>
      <c r="AB1201" t="s">
        <v>4817</v>
      </c>
    </row>
    <row r="1202" spans="1:28" x14ac:dyDescent="0.3">
      <c r="A1202" t="s">
        <v>4818</v>
      </c>
      <c r="B1202" t="s">
        <v>387</v>
      </c>
      <c r="C1202">
        <v>24</v>
      </c>
      <c r="D1202" t="s">
        <v>75</v>
      </c>
      <c r="E1202" t="s">
        <v>121</v>
      </c>
      <c r="F1202" t="s">
        <v>55</v>
      </c>
      <c r="G1202" t="s">
        <v>1921</v>
      </c>
      <c r="H1202" t="s">
        <v>35</v>
      </c>
      <c r="I1202" t="s">
        <v>36</v>
      </c>
      <c r="J1202">
        <v>26</v>
      </c>
      <c r="K1202">
        <v>22</v>
      </c>
      <c r="L1202">
        <f t="shared" si="54"/>
        <v>4</v>
      </c>
      <c r="M1202">
        <v>5</v>
      </c>
      <c r="N1202">
        <v>25724</v>
      </c>
      <c r="O1202" s="1">
        <f t="shared" si="55"/>
        <v>989.38461538461536</v>
      </c>
      <c r="P1202" s="1">
        <f t="shared" si="56"/>
        <v>21766.461538461539</v>
      </c>
      <c r="Q1202" s="1">
        <f>Table1[[#This Row],[Earned Basic Salary]]*20%</f>
        <v>4353.292307692308</v>
      </c>
      <c r="R1202" s="1">
        <f>Table1[[#This Row],[Earned Basic Salary]]*10%</f>
        <v>2176.646153846154</v>
      </c>
      <c r="S1202" s="1">
        <f>Table1[[#This Row],[Earned Basic Salary]]*12%</f>
        <v>2611.9753846153844</v>
      </c>
      <c r="T1202" s="1">
        <f>200</f>
        <v>200</v>
      </c>
      <c r="U1202" s="1">
        <f>Table1[[#This Row],[PF]]+Table1[[#This Row],[Professional Tax]]</f>
        <v>2811.9753846153844</v>
      </c>
      <c r="V1202" s="1">
        <f>Table1[[#This Row],[Overtime Hours]]*200</f>
        <v>1000</v>
      </c>
      <c r="W1202" s="1">
        <f>Table1[[#This Row],[Earned Basic Salary]]+Table1[[#This Row],[HRA]]+Table1[[#This Row],[DA]]+Table1[[#This Row],[Overtime Pay]]</f>
        <v>29296.400000000001</v>
      </c>
      <c r="X1202" s="1">
        <f>Table1[[#This Row],[Gross Salary]]-Table1[[#This Row],[Total Deduction]]</f>
        <v>26484.424615384618</v>
      </c>
      <c r="Y1202" t="s">
        <v>37</v>
      </c>
      <c r="Z1202" t="s">
        <v>48</v>
      </c>
      <c r="AA1202" t="s">
        <v>4819</v>
      </c>
      <c r="AB1202" t="s">
        <v>4820</v>
      </c>
    </row>
    <row r="1203" spans="1:28" x14ac:dyDescent="0.3">
      <c r="A1203" t="s">
        <v>4821</v>
      </c>
      <c r="B1203" t="s">
        <v>255</v>
      </c>
      <c r="C1203">
        <v>51</v>
      </c>
      <c r="D1203" t="s">
        <v>75</v>
      </c>
      <c r="E1203" t="s">
        <v>45</v>
      </c>
      <c r="F1203" t="s">
        <v>63</v>
      </c>
      <c r="G1203" t="s">
        <v>4822</v>
      </c>
      <c r="H1203" t="s">
        <v>35</v>
      </c>
      <c r="I1203" t="s">
        <v>36</v>
      </c>
      <c r="J1203">
        <v>26</v>
      </c>
      <c r="K1203">
        <v>23</v>
      </c>
      <c r="L1203">
        <f t="shared" si="54"/>
        <v>3</v>
      </c>
      <c r="M1203">
        <v>13</v>
      </c>
      <c r="N1203">
        <v>35489</v>
      </c>
      <c r="O1203" s="1">
        <f t="shared" si="55"/>
        <v>1364.9615384615386</v>
      </c>
      <c r="P1203" s="1">
        <f t="shared" si="56"/>
        <v>31394.115384615387</v>
      </c>
      <c r="Q1203" s="1">
        <f>Table1[[#This Row],[Earned Basic Salary]]*20%</f>
        <v>6278.8230769230777</v>
      </c>
      <c r="R1203" s="1">
        <f>Table1[[#This Row],[Earned Basic Salary]]*10%</f>
        <v>3139.4115384615388</v>
      </c>
      <c r="S1203" s="1">
        <f>Table1[[#This Row],[Earned Basic Salary]]*12%</f>
        <v>3767.2938461538461</v>
      </c>
      <c r="T1203" s="1">
        <f>200</f>
        <v>200</v>
      </c>
      <c r="U1203" s="1">
        <f>Table1[[#This Row],[PF]]+Table1[[#This Row],[Professional Tax]]</f>
        <v>3967.2938461538461</v>
      </c>
      <c r="V1203" s="1">
        <f>Table1[[#This Row],[Overtime Hours]]*200</f>
        <v>2600</v>
      </c>
      <c r="W1203" s="1">
        <f>Table1[[#This Row],[Earned Basic Salary]]+Table1[[#This Row],[HRA]]+Table1[[#This Row],[DA]]+Table1[[#This Row],[Overtime Pay]]</f>
        <v>43412.35</v>
      </c>
      <c r="X1203" s="1">
        <f>Table1[[#This Row],[Gross Salary]]-Table1[[#This Row],[Total Deduction]]</f>
        <v>39445.056153846155</v>
      </c>
      <c r="Y1203" t="s">
        <v>37</v>
      </c>
      <c r="Z1203" t="s">
        <v>95</v>
      </c>
      <c r="AA1203" t="s">
        <v>4823</v>
      </c>
      <c r="AB1203" t="s">
        <v>4824</v>
      </c>
    </row>
    <row r="1204" spans="1:28" x14ac:dyDescent="0.3">
      <c r="A1204" t="s">
        <v>4825</v>
      </c>
      <c r="B1204" t="s">
        <v>126</v>
      </c>
      <c r="C1204">
        <v>24</v>
      </c>
      <c r="D1204" t="s">
        <v>75</v>
      </c>
      <c r="E1204" t="s">
        <v>45</v>
      </c>
      <c r="F1204" t="s">
        <v>33</v>
      </c>
      <c r="G1204" t="s">
        <v>227</v>
      </c>
      <c r="H1204" t="s">
        <v>35</v>
      </c>
      <c r="I1204" t="s">
        <v>36</v>
      </c>
      <c r="J1204">
        <v>26</v>
      </c>
      <c r="K1204">
        <v>24</v>
      </c>
      <c r="L1204">
        <f t="shared" si="54"/>
        <v>2</v>
      </c>
      <c r="M1204">
        <v>8</v>
      </c>
      <c r="N1204">
        <v>39609</v>
      </c>
      <c r="O1204" s="1">
        <f t="shared" si="55"/>
        <v>1523.4230769230769</v>
      </c>
      <c r="P1204" s="1">
        <f t="shared" si="56"/>
        <v>36562.153846153844</v>
      </c>
      <c r="Q1204" s="1">
        <f>Table1[[#This Row],[Earned Basic Salary]]*20%</f>
        <v>7312.4307692307693</v>
      </c>
      <c r="R1204" s="1">
        <f>Table1[[#This Row],[Earned Basic Salary]]*10%</f>
        <v>3656.2153846153847</v>
      </c>
      <c r="S1204" s="1">
        <f>Table1[[#This Row],[Earned Basic Salary]]*12%</f>
        <v>4387.4584615384611</v>
      </c>
      <c r="T1204" s="1">
        <f>200</f>
        <v>200</v>
      </c>
      <c r="U1204" s="1">
        <f>Table1[[#This Row],[PF]]+Table1[[#This Row],[Professional Tax]]</f>
        <v>4587.4584615384611</v>
      </c>
      <c r="V1204" s="1">
        <f>Table1[[#This Row],[Overtime Hours]]*200</f>
        <v>1600</v>
      </c>
      <c r="W1204" s="1">
        <f>Table1[[#This Row],[Earned Basic Salary]]+Table1[[#This Row],[HRA]]+Table1[[#This Row],[DA]]+Table1[[#This Row],[Overtime Pay]]</f>
        <v>49130.799999999996</v>
      </c>
      <c r="X1204" s="1">
        <f>Table1[[#This Row],[Gross Salary]]-Table1[[#This Row],[Total Deduction]]</f>
        <v>44543.341538461536</v>
      </c>
      <c r="Y1204" t="s">
        <v>37</v>
      </c>
      <c r="Z1204" t="s">
        <v>106</v>
      </c>
      <c r="AA1204" t="s">
        <v>4826</v>
      </c>
      <c r="AB1204" t="s">
        <v>4827</v>
      </c>
    </row>
    <row r="1205" spans="1:28" x14ac:dyDescent="0.3">
      <c r="A1205" t="s">
        <v>4828</v>
      </c>
      <c r="B1205" t="s">
        <v>295</v>
      </c>
      <c r="C1205">
        <v>41</v>
      </c>
      <c r="D1205" t="s">
        <v>75</v>
      </c>
      <c r="E1205" t="s">
        <v>45</v>
      </c>
      <c r="F1205" t="s">
        <v>83</v>
      </c>
      <c r="G1205" t="s">
        <v>4375</v>
      </c>
      <c r="H1205" t="s">
        <v>35</v>
      </c>
      <c r="I1205" t="s">
        <v>36</v>
      </c>
      <c r="J1205">
        <v>26</v>
      </c>
      <c r="K1205">
        <v>26</v>
      </c>
      <c r="L1205">
        <f t="shared" si="54"/>
        <v>0</v>
      </c>
      <c r="M1205">
        <v>1</v>
      </c>
      <c r="N1205">
        <v>45230</v>
      </c>
      <c r="O1205" s="1">
        <f t="shared" si="55"/>
        <v>1739.6153846153845</v>
      </c>
      <c r="P1205" s="1">
        <f t="shared" si="56"/>
        <v>45230</v>
      </c>
      <c r="Q1205" s="1">
        <f>Table1[[#This Row],[Earned Basic Salary]]*20%</f>
        <v>9046</v>
      </c>
      <c r="R1205" s="1">
        <f>Table1[[#This Row],[Earned Basic Salary]]*10%</f>
        <v>4523</v>
      </c>
      <c r="S1205" s="1">
        <f>Table1[[#This Row],[Earned Basic Salary]]*12%</f>
        <v>5427.5999999999995</v>
      </c>
      <c r="T1205" s="1">
        <f>200</f>
        <v>200</v>
      </c>
      <c r="U1205" s="1">
        <f>Table1[[#This Row],[PF]]+Table1[[#This Row],[Professional Tax]]</f>
        <v>5627.5999999999995</v>
      </c>
      <c r="V1205" s="1">
        <f>Table1[[#This Row],[Overtime Hours]]*200</f>
        <v>200</v>
      </c>
      <c r="W1205" s="1">
        <f>Table1[[#This Row],[Earned Basic Salary]]+Table1[[#This Row],[HRA]]+Table1[[#This Row],[DA]]+Table1[[#This Row],[Overtime Pay]]</f>
        <v>58999</v>
      </c>
      <c r="X1205" s="1">
        <f>Table1[[#This Row],[Gross Salary]]-Table1[[#This Row],[Total Deduction]]</f>
        <v>53371.4</v>
      </c>
      <c r="Y1205" t="s">
        <v>37</v>
      </c>
      <c r="Z1205" t="s">
        <v>95</v>
      </c>
      <c r="AA1205" t="s">
        <v>4829</v>
      </c>
      <c r="AB1205" t="s">
        <v>4830</v>
      </c>
    </row>
    <row r="1206" spans="1:28" x14ac:dyDescent="0.3">
      <c r="A1206" t="s">
        <v>4831</v>
      </c>
      <c r="B1206" t="s">
        <v>163</v>
      </c>
      <c r="C1206">
        <v>22</v>
      </c>
      <c r="D1206" t="s">
        <v>127</v>
      </c>
      <c r="E1206" t="s">
        <v>32</v>
      </c>
      <c r="F1206" t="s">
        <v>89</v>
      </c>
      <c r="G1206" t="s">
        <v>4832</v>
      </c>
      <c r="H1206" t="s">
        <v>35</v>
      </c>
      <c r="I1206" t="s">
        <v>36</v>
      </c>
      <c r="J1206">
        <v>26</v>
      </c>
      <c r="K1206">
        <v>21</v>
      </c>
      <c r="L1206">
        <f t="shared" si="54"/>
        <v>5</v>
      </c>
      <c r="M1206">
        <v>19</v>
      </c>
      <c r="N1206">
        <v>29646</v>
      </c>
      <c r="O1206" s="1">
        <f t="shared" si="55"/>
        <v>1140.2307692307693</v>
      </c>
      <c r="P1206" s="1">
        <f t="shared" si="56"/>
        <v>23944.846153846156</v>
      </c>
      <c r="Q1206" s="1">
        <f>Table1[[#This Row],[Earned Basic Salary]]*20%</f>
        <v>4788.9692307692312</v>
      </c>
      <c r="R1206" s="1">
        <f>Table1[[#This Row],[Earned Basic Salary]]*10%</f>
        <v>2394.4846153846156</v>
      </c>
      <c r="S1206" s="1">
        <f>Table1[[#This Row],[Earned Basic Salary]]*12%</f>
        <v>2873.3815384615386</v>
      </c>
      <c r="T1206" s="1">
        <f>200</f>
        <v>200</v>
      </c>
      <c r="U1206" s="1">
        <f>Table1[[#This Row],[PF]]+Table1[[#This Row],[Professional Tax]]</f>
        <v>3073.3815384615386</v>
      </c>
      <c r="V1206" s="1">
        <f>Table1[[#This Row],[Overtime Hours]]*200</f>
        <v>3800</v>
      </c>
      <c r="W1206" s="1">
        <f>Table1[[#This Row],[Earned Basic Salary]]+Table1[[#This Row],[HRA]]+Table1[[#This Row],[DA]]+Table1[[#This Row],[Overtime Pay]]</f>
        <v>34928.300000000003</v>
      </c>
      <c r="X1206" s="1">
        <f>Table1[[#This Row],[Gross Salary]]-Table1[[#This Row],[Total Deduction]]</f>
        <v>31854.918461538466</v>
      </c>
      <c r="Y1206" t="s">
        <v>37</v>
      </c>
      <c r="Z1206" t="s">
        <v>95</v>
      </c>
      <c r="AA1206" t="s">
        <v>4833</v>
      </c>
      <c r="AB1206" t="s">
        <v>4834</v>
      </c>
    </row>
    <row r="1207" spans="1:28" x14ac:dyDescent="0.3">
      <c r="A1207" t="s">
        <v>4835</v>
      </c>
      <c r="B1207" t="s">
        <v>3089</v>
      </c>
      <c r="C1207">
        <v>48</v>
      </c>
      <c r="D1207" t="s">
        <v>127</v>
      </c>
      <c r="E1207" t="s">
        <v>82</v>
      </c>
      <c r="F1207" t="s">
        <v>89</v>
      </c>
      <c r="G1207" t="s">
        <v>4836</v>
      </c>
      <c r="H1207" t="s">
        <v>35</v>
      </c>
      <c r="I1207" t="s">
        <v>36</v>
      </c>
      <c r="J1207">
        <v>26</v>
      </c>
      <c r="K1207">
        <v>22</v>
      </c>
      <c r="L1207">
        <f t="shared" si="54"/>
        <v>4</v>
      </c>
      <c r="M1207">
        <v>14</v>
      </c>
      <c r="N1207">
        <v>41941</v>
      </c>
      <c r="O1207" s="1">
        <f t="shared" si="55"/>
        <v>1613.1153846153845</v>
      </c>
      <c r="P1207" s="1">
        <f t="shared" si="56"/>
        <v>35488.538461538461</v>
      </c>
      <c r="Q1207" s="1">
        <f>Table1[[#This Row],[Earned Basic Salary]]*20%</f>
        <v>7097.7076923076929</v>
      </c>
      <c r="R1207" s="1">
        <f>Table1[[#This Row],[Earned Basic Salary]]*10%</f>
        <v>3548.8538461538465</v>
      </c>
      <c r="S1207" s="1">
        <f>Table1[[#This Row],[Earned Basic Salary]]*12%</f>
        <v>4258.624615384615</v>
      </c>
      <c r="T1207" s="1">
        <f>200</f>
        <v>200</v>
      </c>
      <c r="U1207" s="1">
        <f>Table1[[#This Row],[PF]]+Table1[[#This Row],[Professional Tax]]</f>
        <v>4458.624615384615</v>
      </c>
      <c r="V1207" s="1">
        <f>Table1[[#This Row],[Overtime Hours]]*200</f>
        <v>2800</v>
      </c>
      <c r="W1207" s="1">
        <f>Table1[[#This Row],[Earned Basic Salary]]+Table1[[#This Row],[HRA]]+Table1[[#This Row],[DA]]+Table1[[#This Row],[Overtime Pay]]</f>
        <v>48935.1</v>
      </c>
      <c r="X1207" s="1">
        <f>Table1[[#This Row],[Gross Salary]]-Table1[[#This Row],[Total Deduction]]</f>
        <v>44476.475384615384</v>
      </c>
      <c r="Y1207" t="s">
        <v>37</v>
      </c>
      <c r="Z1207" t="s">
        <v>38</v>
      </c>
      <c r="AA1207" t="s">
        <v>4837</v>
      </c>
      <c r="AB1207" t="s">
        <v>4838</v>
      </c>
    </row>
    <row r="1208" spans="1:28" x14ac:dyDescent="0.3">
      <c r="A1208" t="s">
        <v>4839</v>
      </c>
      <c r="B1208" t="s">
        <v>1242</v>
      </c>
      <c r="C1208">
        <v>33</v>
      </c>
      <c r="D1208" t="s">
        <v>61</v>
      </c>
      <c r="E1208" t="s">
        <v>54</v>
      </c>
      <c r="F1208" t="s">
        <v>46</v>
      </c>
      <c r="G1208" t="s">
        <v>4840</v>
      </c>
      <c r="H1208" t="s">
        <v>35</v>
      </c>
      <c r="I1208" t="s">
        <v>36</v>
      </c>
      <c r="J1208">
        <v>26</v>
      </c>
      <c r="K1208">
        <v>23</v>
      </c>
      <c r="L1208">
        <f t="shared" si="54"/>
        <v>3</v>
      </c>
      <c r="M1208">
        <v>12</v>
      </c>
      <c r="N1208">
        <v>23208</v>
      </c>
      <c r="O1208" s="1">
        <f t="shared" si="55"/>
        <v>892.61538461538464</v>
      </c>
      <c r="P1208" s="1">
        <f t="shared" si="56"/>
        <v>20530.153846153848</v>
      </c>
      <c r="Q1208" s="1">
        <f>Table1[[#This Row],[Earned Basic Salary]]*20%</f>
        <v>4106.0307692307697</v>
      </c>
      <c r="R1208" s="1">
        <f>Table1[[#This Row],[Earned Basic Salary]]*10%</f>
        <v>2053.0153846153848</v>
      </c>
      <c r="S1208" s="1">
        <f>Table1[[#This Row],[Earned Basic Salary]]*12%</f>
        <v>2463.6184615384618</v>
      </c>
      <c r="T1208" s="1">
        <f>200</f>
        <v>200</v>
      </c>
      <c r="U1208" s="1">
        <f>Table1[[#This Row],[PF]]+Table1[[#This Row],[Professional Tax]]</f>
        <v>2663.6184615384618</v>
      </c>
      <c r="V1208" s="1">
        <f>Table1[[#This Row],[Overtime Hours]]*200</f>
        <v>2400</v>
      </c>
      <c r="W1208" s="1">
        <f>Table1[[#This Row],[Earned Basic Salary]]+Table1[[#This Row],[HRA]]+Table1[[#This Row],[DA]]+Table1[[#This Row],[Overtime Pay]]</f>
        <v>29089.200000000001</v>
      </c>
      <c r="X1208" s="1">
        <f>Table1[[#This Row],[Gross Salary]]-Table1[[#This Row],[Total Deduction]]</f>
        <v>26425.581538461538</v>
      </c>
      <c r="Y1208" t="s">
        <v>37</v>
      </c>
      <c r="Z1208" t="s">
        <v>48</v>
      </c>
      <c r="AA1208" t="s">
        <v>4841</v>
      </c>
      <c r="AB1208" t="s">
        <v>4842</v>
      </c>
    </row>
    <row r="1209" spans="1:28" x14ac:dyDescent="0.3">
      <c r="A1209" t="s">
        <v>4843</v>
      </c>
      <c r="B1209" t="s">
        <v>392</v>
      </c>
      <c r="C1209">
        <v>39</v>
      </c>
      <c r="D1209" t="s">
        <v>44</v>
      </c>
      <c r="E1209" t="s">
        <v>62</v>
      </c>
      <c r="F1209" t="s">
        <v>63</v>
      </c>
      <c r="G1209" t="s">
        <v>4844</v>
      </c>
      <c r="H1209" t="s">
        <v>35</v>
      </c>
      <c r="I1209" t="s">
        <v>36</v>
      </c>
      <c r="J1209">
        <v>26</v>
      </c>
      <c r="K1209">
        <v>23</v>
      </c>
      <c r="L1209">
        <f t="shared" si="54"/>
        <v>3</v>
      </c>
      <c r="M1209">
        <v>14</v>
      </c>
      <c r="N1209">
        <v>33577</v>
      </c>
      <c r="O1209" s="1">
        <f t="shared" si="55"/>
        <v>1291.4230769230769</v>
      </c>
      <c r="P1209" s="1">
        <f t="shared" si="56"/>
        <v>29702.73076923077</v>
      </c>
      <c r="Q1209" s="1">
        <f>Table1[[#This Row],[Earned Basic Salary]]*20%</f>
        <v>5940.5461538461541</v>
      </c>
      <c r="R1209" s="1">
        <f>Table1[[#This Row],[Earned Basic Salary]]*10%</f>
        <v>2970.273076923077</v>
      </c>
      <c r="S1209" s="1">
        <f>Table1[[#This Row],[Earned Basic Salary]]*12%</f>
        <v>3564.3276923076924</v>
      </c>
      <c r="T1209" s="1">
        <f>200</f>
        <v>200</v>
      </c>
      <c r="U1209" s="1">
        <f>Table1[[#This Row],[PF]]+Table1[[#This Row],[Professional Tax]]</f>
        <v>3764.3276923076924</v>
      </c>
      <c r="V1209" s="1">
        <f>Table1[[#This Row],[Overtime Hours]]*200</f>
        <v>2800</v>
      </c>
      <c r="W1209" s="1">
        <f>Table1[[#This Row],[Earned Basic Salary]]+Table1[[#This Row],[HRA]]+Table1[[#This Row],[DA]]+Table1[[#This Row],[Overtime Pay]]</f>
        <v>41413.550000000003</v>
      </c>
      <c r="X1209" s="1">
        <f>Table1[[#This Row],[Gross Salary]]-Table1[[#This Row],[Total Deduction]]</f>
        <v>37649.222307692311</v>
      </c>
      <c r="Y1209" t="s">
        <v>37</v>
      </c>
      <c r="Z1209" t="s">
        <v>38</v>
      </c>
      <c r="AA1209" t="s">
        <v>4845</v>
      </c>
      <c r="AB1209" t="s">
        <v>4846</v>
      </c>
    </row>
    <row r="1210" spans="1:28" x14ac:dyDescent="0.3">
      <c r="A1210" t="s">
        <v>4847</v>
      </c>
      <c r="B1210" t="s">
        <v>1880</v>
      </c>
      <c r="C1210">
        <v>34</v>
      </c>
      <c r="D1210" t="s">
        <v>81</v>
      </c>
      <c r="E1210" t="s">
        <v>62</v>
      </c>
      <c r="F1210" t="s">
        <v>89</v>
      </c>
      <c r="G1210" t="s">
        <v>4848</v>
      </c>
      <c r="H1210" t="s">
        <v>35</v>
      </c>
      <c r="I1210" t="s">
        <v>36</v>
      </c>
      <c r="J1210">
        <v>26</v>
      </c>
      <c r="K1210">
        <v>24</v>
      </c>
      <c r="L1210">
        <f t="shared" si="54"/>
        <v>2</v>
      </c>
      <c r="M1210">
        <v>6</v>
      </c>
      <c r="N1210">
        <v>43032</v>
      </c>
      <c r="O1210" s="1">
        <f t="shared" si="55"/>
        <v>1655.0769230769231</v>
      </c>
      <c r="P1210" s="1">
        <f t="shared" si="56"/>
        <v>39721.846153846156</v>
      </c>
      <c r="Q1210" s="1">
        <f>Table1[[#This Row],[Earned Basic Salary]]*20%</f>
        <v>7944.3692307692318</v>
      </c>
      <c r="R1210" s="1">
        <f>Table1[[#This Row],[Earned Basic Salary]]*10%</f>
        <v>3972.1846153846159</v>
      </c>
      <c r="S1210" s="1">
        <f>Table1[[#This Row],[Earned Basic Salary]]*12%</f>
        <v>4766.6215384615389</v>
      </c>
      <c r="T1210" s="1">
        <f>200</f>
        <v>200</v>
      </c>
      <c r="U1210" s="1">
        <f>Table1[[#This Row],[PF]]+Table1[[#This Row],[Professional Tax]]</f>
        <v>4966.6215384615389</v>
      </c>
      <c r="V1210" s="1">
        <f>Table1[[#This Row],[Overtime Hours]]*200</f>
        <v>1200</v>
      </c>
      <c r="W1210" s="1">
        <f>Table1[[#This Row],[Earned Basic Salary]]+Table1[[#This Row],[HRA]]+Table1[[#This Row],[DA]]+Table1[[#This Row],[Overtime Pay]]</f>
        <v>52838.400000000001</v>
      </c>
      <c r="X1210" s="1">
        <f>Table1[[#This Row],[Gross Salary]]-Table1[[#This Row],[Total Deduction]]</f>
        <v>47871.778461538459</v>
      </c>
      <c r="Y1210" t="s">
        <v>37</v>
      </c>
      <c r="Z1210" t="s">
        <v>95</v>
      </c>
      <c r="AA1210" t="s">
        <v>4849</v>
      </c>
      <c r="AB1210" t="s">
        <v>4850</v>
      </c>
    </row>
    <row r="1211" spans="1:28" x14ac:dyDescent="0.3">
      <c r="A1211" t="s">
        <v>4851</v>
      </c>
      <c r="B1211" t="s">
        <v>1880</v>
      </c>
      <c r="C1211">
        <v>26</v>
      </c>
      <c r="D1211" t="s">
        <v>127</v>
      </c>
      <c r="E1211" t="s">
        <v>45</v>
      </c>
      <c r="F1211" t="s">
        <v>89</v>
      </c>
      <c r="G1211" t="s">
        <v>3295</v>
      </c>
      <c r="H1211" t="s">
        <v>35</v>
      </c>
      <c r="I1211" t="s">
        <v>36</v>
      </c>
      <c r="J1211">
        <v>26</v>
      </c>
      <c r="K1211">
        <v>24</v>
      </c>
      <c r="L1211">
        <f t="shared" si="54"/>
        <v>2</v>
      </c>
      <c r="M1211">
        <v>16</v>
      </c>
      <c r="N1211">
        <v>55263</v>
      </c>
      <c r="O1211" s="1">
        <f t="shared" si="55"/>
        <v>2125.5</v>
      </c>
      <c r="P1211" s="1">
        <f t="shared" si="56"/>
        <v>51012</v>
      </c>
      <c r="Q1211" s="1">
        <f>Table1[[#This Row],[Earned Basic Salary]]*20%</f>
        <v>10202.400000000001</v>
      </c>
      <c r="R1211" s="1">
        <f>Table1[[#This Row],[Earned Basic Salary]]*10%</f>
        <v>5101.2000000000007</v>
      </c>
      <c r="S1211" s="1">
        <f>Table1[[#This Row],[Earned Basic Salary]]*12%</f>
        <v>6121.44</v>
      </c>
      <c r="T1211" s="1">
        <f>200</f>
        <v>200</v>
      </c>
      <c r="U1211" s="1">
        <f>Table1[[#This Row],[PF]]+Table1[[#This Row],[Professional Tax]]</f>
        <v>6321.44</v>
      </c>
      <c r="V1211" s="1">
        <f>Table1[[#This Row],[Overtime Hours]]*200</f>
        <v>3200</v>
      </c>
      <c r="W1211" s="1">
        <f>Table1[[#This Row],[Earned Basic Salary]]+Table1[[#This Row],[HRA]]+Table1[[#This Row],[DA]]+Table1[[#This Row],[Overtime Pay]]</f>
        <v>69515.600000000006</v>
      </c>
      <c r="X1211" s="1">
        <f>Table1[[#This Row],[Gross Salary]]-Table1[[#This Row],[Total Deduction]]</f>
        <v>63194.16</v>
      </c>
      <c r="Y1211" t="s">
        <v>37</v>
      </c>
      <c r="Z1211" t="s">
        <v>38</v>
      </c>
      <c r="AA1211" t="s">
        <v>4852</v>
      </c>
      <c r="AB1211" t="s">
        <v>4853</v>
      </c>
    </row>
    <row r="1212" spans="1:28" x14ac:dyDescent="0.3">
      <c r="A1212" t="s">
        <v>4854</v>
      </c>
      <c r="B1212" t="s">
        <v>1035</v>
      </c>
      <c r="C1212">
        <v>39</v>
      </c>
      <c r="D1212" t="s">
        <v>44</v>
      </c>
      <c r="E1212" t="s">
        <v>54</v>
      </c>
      <c r="F1212" t="s">
        <v>55</v>
      </c>
      <c r="G1212" t="s">
        <v>4855</v>
      </c>
      <c r="H1212" t="s">
        <v>35</v>
      </c>
      <c r="I1212" t="s">
        <v>36</v>
      </c>
      <c r="J1212">
        <v>26</v>
      </c>
      <c r="K1212">
        <v>24</v>
      </c>
      <c r="L1212">
        <f t="shared" si="54"/>
        <v>2</v>
      </c>
      <c r="M1212">
        <v>17</v>
      </c>
      <c r="N1212">
        <v>49976</v>
      </c>
      <c r="O1212" s="1">
        <f t="shared" si="55"/>
        <v>1922.1538461538462</v>
      </c>
      <c r="P1212" s="1">
        <f t="shared" si="56"/>
        <v>46131.692307692312</v>
      </c>
      <c r="Q1212" s="1">
        <f>Table1[[#This Row],[Earned Basic Salary]]*20%</f>
        <v>9226.3384615384621</v>
      </c>
      <c r="R1212" s="1">
        <f>Table1[[#This Row],[Earned Basic Salary]]*10%</f>
        <v>4613.169230769231</v>
      </c>
      <c r="S1212" s="1">
        <f>Table1[[#This Row],[Earned Basic Salary]]*12%</f>
        <v>5535.8030769230772</v>
      </c>
      <c r="T1212" s="1">
        <f>200</f>
        <v>200</v>
      </c>
      <c r="U1212" s="1">
        <f>Table1[[#This Row],[PF]]+Table1[[#This Row],[Professional Tax]]</f>
        <v>5735.8030769230772</v>
      </c>
      <c r="V1212" s="1">
        <f>Table1[[#This Row],[Overtime Hours]]*200</f>
        <v>3400</v>
      </c>
      <c r="W1212" s="1">
        <f>Table1[[#This Row],[Earned Basic Salary]]+Table1[[#This Row],[HRA]]+Table1[[#This Row],[DA]]+Table1[[#This Row],[Overtime Pay]]</f>
        <v>63371.200000000004</v>
      </c>
      <c r="X1212" s="1">
        <f>Table1[[#This Row],[Gross Salary]]-Table1[[#This Row],[Total Deduction]]</f>
        <v>57635.396923076929</v>
      </c>
      <c r="Y1212" t="s">
        <v>37</v>
      </c>
      <c r="Z1212" t="s">
        <v>38</v>
      </c>
      <c r="AA1212" t="s">
        <v>4856</v>
      </c>
      <c r="AB1212" t="s">
        <v>4857</v>
      </c>
    </row>
    <row r="1213" spans="1:28" x14ac:dyDescent="0.3">
      <c r="A1213" t="s">
        <v>4858</v>
      </c>
      <c r="B1213" t="s">
        <v>415</v>
      </c>
      <c r="C1213">
        <v>38</v>
      </c>
      <c r="D1213" t="s">
        <v>44</v>
      </c>
      <c r="E1213" t="s">
        <v>82</v>
      </c>
      <c r="F1213" t="s">
        <v>46</v>
      </c>
      <c r="G1213" t="s">
        <v>4859</v>
      </c>
      <c r="H1213" t="s">
        <v>35</v>
      </c>
      <c r="I1213" t="s">
        <v>36</v>
      </c>
      <c r="J1213">
        <v>26</v>
      </c>
      <c r="K1213">
        <v>24</v>
      </c>
      <c r="L1213">
        <f t="shared" si="54"/>
        <v>2</v>
      </c>
      <c r="M1213">
        <v>0</v>
      </c>
      <c r="N1213">
        <v>62133</v>
      </c>
      <c r="O1213" s="1">
        <f t="shared" si="55"/>
        <v>2389.7307692307691</v>
      </c>
      <c r="P1213" s="1">
        <f t="shared" si="56"/>
        <v>57353.538461538454</v>
      </c>
      <c r="Q1213" s="1">
        <f>Table1[[#This Row],[Earned Basic Salary]]*20%</f>
        <v>11470.707692307691</v>
      </c>
      <c r="R1213" s="1">
        <f>Table1[[#This Row],[Earned Basic Salary]]*10%</f>
        <v>5735.3538461538456</v>
      </c>
      <c r="S1213" s="1">
        <f>Table1[[#This Row],[Earned Basic Salary]]*12%</f>
        <v>6882.4246153846143</v>
      </c>
      <c r="T1213" s="1">
        <f>200</f>
        <v>200</v>
      </c>
      <c r="U1213" s="1">
        <f>Table1[[#This Row],[PF]]+Table1[[#This Row],[Professional Tax]]</f>
        <v>7082.4246153846143</v>
      </c>
      <c r="V1213" s="1">
        <f>Table1[[#This Row],[Overtime Hours]]*200</f>
        <v>0</v>
      </c>
      <c r="W1213" s="1">
        <f>Table1[[#This Row],[Earned Basic Salary]]+Table1[[#This Row],[HRA]]+Table1[[#This Row],[DA]]+Table1[[#This Row],[Overtime Pay]]</f>
        <v>74559.599999999991</v>
      </c>
      <c r="X1213" s="1">
        <f>Table1[[#This Row],[Gross Salary]]-Table1[[#This Row],[Total Deduction]]</f>
        <v>67477.175384615373</v>
      </c>
      <c r="Y1213" t="s">
        <v>37</v>
      </c>
      <c r="Z1213" t="s">
        <v>38</v>
      </c>
      <c r="AA1213" t="s">
        <v>4860</v>
      </c>
      <c r="AB1213" t="s">
        <v>4861</v>
      </c>
    </row>
    <row r="1214" spans="1:28" x14ac:dyDescent="0.3">
      <c r="A1214" t="s">
        <v>4862</v>
      </c>
      <c r="B1214" t="s">
        <v>2551</v>
      </c>
      <c r="C1214">
        <v>39</v>
      </c>
      <c r="D1214" t="s">
        <v>44</v>
      </c>
      <c r="E1214" t="s">
        <v>45</v>
      </c>
      <c r="F1214" t="s">
        <v>89</v>
      </c>
      <c r="G1214" t="s">
        <v>613</v>
      </c>
      <c r="H1214" t="s">
        <v>35</v>
      </c>
      <c r="I1214" t="s">
        <v>36</v>
      </c>
      <c r="J1214">
        <v>26</v>
      </c>
      <c r="K1214">
        <v>24</v>
      </c>
      <c r="L1214">
        <f t="shared" si="54"/>
        <v>2</v>
      </c>
      <c r="M1214">
        <v>5</v>
      </c>
      <c r="N1214">
        <v>37983</v>
      </c>
      <c r="O1214" s="1">
        <f t="shared" si="55"/>
        <v>1460.8846153846155</v>
      </c>
      <c r="P1214" s="1">
        <f t="shared" si="56"/>
        <v>35061.230769230773</v>
      </c>
      <c r="Q1214" s="1">
        <f>Table1[[#This Row],[Earned Basic Salary]]*20%</f>
        <v>7012.2461538461548</v>
      </c>
      <c r="R1214" s="1">
        <f>Table1[[#This Row],[Earned Basic Salary]]*10%</f>
        <v>3506.1230769230774</v>
      </c>
      <c r="S1214" s="1">
        <f>Table1[[#This Row],[Earned Basic Salary]]*12%</f>
        <v>4207.3476923076923</v>
      </c>
      <c r="T1214" s="1">
        <f>200</f>
        <v>200</v>
      </c>
      <c r="U1214" s="1">
        <f>Table1[[#This Row],[PF]]+Table1[[#This Row],[Professional Tax]]</f>
        <v>4407.3476923076923</v>
      </c>
      <c r="V1214" s="1">
        <f>Table1[[#This Row],[Overtime Hours]]*200</f>
        <v>1000</v>
      </c>
      <c r="W1214" s="1">
        <f>Table1[[#This Row],[Earned Basic Salary]]+Table1[[#This Row],[HRA]]+Table1[[#This Row],[DA]]+Table1[[#This Row],[Overtime Pay]]</f>
        <v>46579.600000000006</v>
      </c>
      <c r="X1214" s="1">
        <f>Table1[[#This Row],[Gross Salary]]-Table1[[#This Row],[Total Deduction]]</f>
        <v>42172.25230769231</v>
      </c>
      <c r="Y1214" t="s">
        <v>37</v>
      </c>
      <c r="Z1214" t="s">
        <v>106</v>
      </c>
      <c r="AA1214" t="s">
        <v>4863</v>
      </c>
      <c r="AB1214" t="s">
        <v>4864</v>
      </c>
    </row>
    <row r="1215" spans="1:28" x14ac:dyDescent="0.3">
      <c r="A1215" t="s">
        <v>4865</v>
      </c>
      <c r="B1215" t="s">
        <v>295</v>
      </c>
      <c r="C1215">
        <v>38</v>
      </c>
      <c r="D1215" t="s">
        <v>133</v>
      </c>
      <c r="E1215" t="s">
        <v>121</v>
      </c>
      <c r="F1215" t="s">
        <v>46</v>
      </c>
      <c r="G1215" t="s">
        <v>671</v>
      </c>
      <c r="H1215" t="s">
        <v>35</v>
      </c>
      <c r="I1215" t="s">
        <v>36</v>
      </c>
      <c r="J1215">
        <v>26</v>
      </c>
      <c r="K1215">
        <v>23</v>
      </c>
      <c r="L1215">
        <f t="shared" si="54"/>
        <v>3</v>
      </c>
      <c r="M1215">
        <v>5</v>
      </c>
      <c r="N1215">
        <v>66597</v>
      </c>
      <c r="O1215" s="1">
        <f t="shared" si="55"/>
        <v>2561.4230769230771</v>
      </c>
      <c r="P1215" s="1">
        <f t="shared" si="56"/>
        <v>58912.730769230773</v>
      </c>
      <c r="Q1215" s="1">
        <f>Table1[[#This Row],[Earned Basic Salary]]*20%</f>
        <v>11782.546153846155</v>
      </c>
      <c r="R1215" s="1">
        <f>Table1[[#This Row],[Earned Basic Salary]]*10%</f>
        <v>5891.2730769230775</v>
      </c>
      <c r="S1215" s="1">
        <f>Table1[[#This Row],[Earned Basic Salary]]*12%</f>
        <v>7069.5276923076926</v>
      </c>
      <c r="T1215" s="1">
        <f>200</f>
        <v>200</v>
      </c>
      <c r="U1215" s="1">
        <f>Table1[[#This Row],[PF]]+Table1[[#This Row],[Professional Tax]]</f>
        <v>7269.5276923076926</v>
      </c>
      <c r="V1215" s="1">
        <f>Table1[[#This Row],[Overtime Hours]]*200</f>
        <v>1000</v>
      </c>
      <c r="W1215" s="1">
        <f>Table1[[#This Row],[Earned Basic Salary]]+Table1[[#This Row],[HRA]]+Table1[[#This Row],[DA]]+Table1[[#This Row],[Overtime Pay]]</f>
        <v>77586.550000000017</v>
      </c>
      <c r="X1215" s="1">
        <f>Table1[[#This Row],[Gross Salary]]-Table1[[#This Row],[Total Deduction]]</f>
        <v>70317.022307692328</v>
      </c>
      <c r="Y1215" t="s">
        <v>37</v>
      </c>
      <c r="Z1215" t="s">
        <v>48</v>
      </c>
      <c r="AA1215" t="s">
        <v>4866</v>
      </c>
      <c r="AB1215" t="s">
        <v>4867</v>
      </c>
    </row>
    <row r="1216" spans="1:28" x14ac:dyDescent="0.3">
      <c r="A1216" t="s">
        <v>4868</v>
      </c>
      <c r="B1216" t="s">
        <v>741</v>
      </c>
      <c r="C1216">
        <v>42</v>
      </c>
      <c r="D1216" t="s">
        <v>61</v>
      </c>
      <c r="E1216" t="s">
        <v>62</v>
      </c>
      <c r="F1216" t="s">
        <v>63</v>
      </c>
      <c r="G1216" t="s">
        <v>3631</v>
      </c>
      <c r="H1216" t="s">
        <v>35</v>
      </c>
      <c r="I1216" t="s">
        <v>36</v>
      </c>
      <c r="J1216">
        <v>26</v>
      </c>
      <c r="K1216">
        <v>25</v>
      </c>
      <c r="L1216">
        <f t="shared" si="54"/>
        <v>1</v>
      </c>
      <c r="M1216">
        <v>14</v>
      </c>
      <c r="N1216">
        <v>42057</v>
      </c>
      <c r="O1216" s="1">
        <f t="shared" si="55"/>
        <v>1617.5769230769231</v>
      </c>
      <c r="P1216" s="1">
        <f t="shared" si="56"/>
        <v>40439.423076923078</v>
      </c>
      <c r="Q1216" s="1">
        <f>Table1[[#This Row],[Earned Basic Salary]]*20%</f>
        <v>8087.8846153846162</v>
      </c>
      <c r="R1216" s="1">
        <f>Table1[[#This Row],[Earned Basic Salary]]*10%</f>
        <v>4043.9423076923081</v>
      </c>
      <c r="S1216" s="1">
        <f>Table1[[#This Row],[Earned Basic Salary]]*12%</f>
        <v>4852.7307692307695</v>
      </c>
      <c r="T1216" s="1">
        <f>200</f>
        <v>200</v>
      </c>
      <c r="U1216" s="1">
        <f>Table1[[#This Row],[PF]]+Table1[[#This Row],[Professional Tax]]</f>
        <v>5052.7307692307695</v>
      </c>
      <c r="V1216" s="1">
        <f>Table1[[#This Row],[Overtime Hours]]*200</f>
        <v>2800</v>
      </c>
      <c r="W1216" s="1">
        <f>Table1[[#This Row],[Earned Basic Salary]]+Table1[[#This Row],[HRA]]+Table1[[#This Row],[DA]]+Table1[[#This Row],[Overtime Pay]]</f>
        <v>55371.25</v>
      </c>
      <c r="X1216" s="1">
        <f>Table1[[#This Row],[Gross Salary]]-Table1[[#This Row],[Total Deduction]]</f>
        <v>50318.519230769234</v>
      </c>
      <c r="Y1216" t="s">
        <v>37</v>
      </c>
      <c r="Z1216" t="s">
        <v>106</v>
      </c>
      <c r="AA1216" t="s">
        <v>4869</v>
      </c>
      <c r="AB1216" t="s">
        <v>4870</v>
      </c>
    </row>
    <row r="1217" spans="1:28" x14ac:dyDescent="0.3">
      <c r="A1217" t="s">
        <v>4871</v>
      </c>
      <c r="B1217" t="s">
        <v>2324</v>
      </c>
      <c r="C1217">
        <v>33</v>
      </c>
      <c r="D1217" t="s">
        <v>44</v>
      </c>
      <c r="E1217" t="s">
        <v>54</v>
      </c>
      <c r="F1217" t="s">
        <v>83</v>
      </c>
      <c r="G1217" t="s">
        <v>1362</v>
      </c>
      <c r="H1217" t="s">
        <v>35</v>
      </c>
      <c r="I1217" t="s">
        <v>36</v>
      </c>
      <c r="J1217">
        <v>26</v>
      </c>
      <c r="K1217">
        <v>21</v>
      </c>
      <c r="L1217">
        <f t="shared" si="54"/>
        <v>5</v>
      </c>
      <c r="M1217">
        <v>19</v>
      </c>
      <c r="N1217">
        <v>20833</v>
      </c>
      <c r="O1217" s="1">
        <f t="shared" si="55"/>
        <v>801.26923076923072</v>
      </c>
      <c r="P1217" s="1">
        <f t="shared" si="56"/>
        <v>16826.653846153844</v>
      </c>
      <c r="Q1217" s="1">
        <f>Table1[[#This Row],[Earned Basic Salary]]*20%</f>
        <v>3365.330769230769</v>
      </c>
      <c r="R1217" s="1">
        <f>Table1[[#This Row],[Earned Basic Salary]]*10%</f>
        <v>1682.6653846153845</v>
      </c>
      <c r="S1217" s="1">
        <f>Table1[[#This Row],[Earned Basic Salary]]*12%</f>
        <v>2019.1984615384613</v>
      </c>
      <c r="T1217" s="1">
        <f>200</f>
        <v>200</v>
      </c>
      <c r="U1217" s="1">
        <f>Table1[[#This Row],[PF]]+Table1[[#This Row],[Professional Tax]]</f>
        <v>2219.1984615384613</v>
      </c>
      <c r="V1217" s="1">
        <f>Table1[[#This Row],[Overtime Hours]]*200</f>
        <v>3800</v>
      </c>
      <c r="W1217" s="1">
        <f>Table1[[#This Row],[Earned Basic Salary]]+Table1[[#This Row],[HRA]]+Table1[[#This Row],[DA]]+Table1[[#This Row],[Overtime Pay]]</f>
        <v>25674.649999999998</v>
      </c>
      <c r="X1217" s="1">
        <f>Table1[[#This Row],[Gross Salary]]-Table1[[#This Row],[Total Deduction]]</f>
        <v>23455.451538461537</v>
      </c>
      <c r="Y1217" t="s">
        <v>37</v>
      </c>
      <c r="Z1217" t="s">
        <v>38</v>
      </c>
      <c r="AA1217" t="s">
        <v>4872</v>
      </c>
      <c r="AB1217" t="s">
        <v>4873</v>
      </c>
    </row>
    <row r="1218" spans="1:28" x14ac:dyDescent="0.3">
      <c r="A1218" t="s">
        <v>4874</v>
      </c>
      <c r="B1218" t="s">
        <v>1579</v>
      </c>
      <c r="C1218">
        <v>21</v>
      </c>
      <c r="D1218" t="s">
        <v>81</v>
      </c>
      <c r="E1218" t="s">
        <v>54</v>
      </c>
      <c r="F1218" t="s">
        <v>69</v>
      </c>
      <c r="G1218" t="s">
        <v>2234</v>
      </c>
      <c r="H1218" t="s">
        <v>35</v>
      </c>
      <c r="I1218" t="s">
        <v>36</v>
      </c>
      <c r="J1218">
        <v>26</v>
      </c>
      <c r="K1218">
        <v>26</v>
      </c>
      <c r="L1218">
        <f t="shared" si="54"/>
        <v>0</v>
      </c>
      <c r="M1218">
        <v>18</v>
      </c>
      <c r="N1218">
        <v>72437</v>
      </c>
      <c r="O1218" s="1">
        <f t="shared" si="55"/>
        <v>2786.0384615384614</v>
      </c>
      <c r="P1218" s="1">
        <f t="shared" si="56"/>
        <v>72437</v>
      </c>
      <c r="Q1218" s="1">
        <f>Table1[[#This Row],[Earned Basic Salary]]*20%</f>
        <v>14487.400000000001</v>
      </c>
      <c r="R1218" s="1">
        <f>Table1[[#This Row],[Earned Basic Salary]]*10%</f>
        <v>7243.7000000000007</v>
      </c>
      <c r="S1218" s="1">
        <f>Table1[[#This Row],[Earned Basic Salary]]*12%</f>
        <v>8692.44</v>
      </c>
      <c r="T1218" s="1">
        <f>200</f>
        <v>200</v>
      </c>
      <c r="U1218" s="1">
        <f>Table1[[#This Row],[PF]]+Table1[[#This Row],[Professional Tax]]</f>
        <v>8892.44</v>
      </c>
      <c r="V1218" s="1">
        <f>Table1[[#This Row],[Overtime Hours]]*200</f>
        <v>3600</v>
      </c>
      <c r="W1218" s="1">
        <f>Table1[[#This Row],[Earned Basic Salary]]+Table1[[#This Row],[HRA]]+Table1[[#This Row],[DA]]+Table1[[#This Row],[Overtime Pay]]</f>
        <v>97768.099999999991</v>
      </c>
      <c r="X1218" s="1">
        <f>Table1[[#This Row],[Gross Salary]]-Table1[[#This Row],[Total Deduction]]</f>
        <v>88875.659999999989</v>
      </c>
      <c r="Y1218" t="s">
        <v>37</v>
      </c>
      <c r="Z1218" t="s">
        <v>106</v>
      </c>
      <c r="AA1218" t="s">
        <v>4875</v>
      </c>
      <c r="AB1218" t="s">
        <v>4876</v>
      </c>
    </row>
    <row r="1219" spans="1:28" x14ac:dyDescent="0.3">
      <c r="A1219" t="s">
        <v>4877</v>
      </c>
      <c r="B1219" t="s">
        <v>1668</v>
      </c>
      <c r="C1219">
        <v>53</v>
      </c>
      <c r="D1219" t="s">
        <v>53</v>
      </c>
      <c r="E1219" t="s">
        <v>54</v>
      </c>
      <c r="F1219" t="s">
        <v>63</v>
      </c>
      <c r="G1219" t="s">
        <v>4878</v>
      </c>
      <c r="H1219" t="s">
        <v>35</v>
      </c>
      <c r="I1219" t="s">
        <v>36</v>
      </c>
      <c r="J1219">
        <v>26</v>
      </c>
      <c r="K1219">
        <v>26</v>
      </c>
      <c r="L1219">
        <f t="shared" ref="L1219:L1282" si="57">J1219-K1219</f>
        <v>0</v>
      </c>
      <c r="M1219">
        <v>19</v>
      </c>
      <c r="N1219">
        <v>69556</v>
      </c>
      <c r="O1219" s="1">
        <f t="shared" ref="O1219:O1282" si="58">N1219/J1219</f>
        <v>2675.2307692307691</v>
      </c>
      <c r="P1219" s="1">
        <f t="shared" ref="P1219:P1282" si="59">O1219*K1219</f>
        <v>69556</v>
      </c>
      <c r="Q1219" s="1">
        <f>Table1[[#This Row],[Earned Basic Salary]]*20%</f>
        <v>13911.2</v>
      </c>
      <c r="R1219" s="1">
        <f>Table1[[#This Row],[Earned Basic Salary]]*10%</f>
        <v>6955.6</v>
      </c>
      <c r="S1219" s="1">
        <f>Table1[[#This Row],[Earned Basic Salary]]*12%</f>
        <v>8346.7199999999993</v>
      </c>
      <c r="T1219" s="1">
        <f>200</f>
        <v>200</v>
      </c>
      <c r="U1219" s="1">
        <f>Table1[[#This Row],[PF]]+Table1[[#This Row],[Professional Tax]]</f>
        <v>8546.7199999999993</v>
      </c>
      <c r="V1219" s="1">
        <f>Table1[[#This Row],[Overtime Hours]]*200</f>
        <v>3800</v>
      </c>
      <c r="W1219" s="1">
        <f>Table1[[#This Row],[Earned Basic Salary]]+Table1[[#This Row],[HRA]]+Table1[[#This Row],[DA]]+Table1[[#This Row],[Overtime Pay]]</f>
        <v>94222.8</v>
      </c>
      <c r="X1219" s="1">
        <f>Table1[[#This Row],[Gross Salary]]-Table1[[#This Row],[Total Deduction]]</f>
        <v>85676.08</v>
      </c>
      <c r="Y1219" t="s">
        <v>37</v>
      </c>
      <c r="Z1219" t="s">
        <v>106</v>
      </c>
      <c r="AA1219" t="s">
        <v>4879</v>
      </c>
      <c r="AB1219" t="s">
        <v>4880</v>
      </c>
    </row>
    <row r="1220" spans="1:28" x14ac:dyDescent="0.3">
      <c r="A1220" t="s">
        <v>4881</v>
      </c>
      <c r="B1220" t="s">
        <v>1040</v>
      </c>
      <c r="C1220">
        <v>47</v>
      </c>
      <c r="D1220" t="s">
        <v>75</v>
      </c>
      <c r="E1220" t="s">
        <v>32</v>
      </c>
      <c r="F1220" t="s">
        <v>33</v>
      </c>
      <c r="G1220" t="s">
        <v>4882</v>
      </c>
      <c r="H1220" t="s">
        <v>35</v>
      </c>
      <c r="I1220" t="s">
        <v>36</v>
      </c>
      <c r="J1220">
        <v>26</v>
      </c>
      <c r="K1220">
        <v>24</v>
      </c>
      <c r="L1220">
        <f t="shared" si="57"/>
        <v>2</v>
      </c>
      <c r="M1220">
        <v>13</v>
      </c>
      <c r="N1220">
        <v>23959</v>
      </c>
      <c r="O1220" s="1">
        <f t="shared" si="58"/>
        <v>921.5</v>
      </c>
      <c r="P1220" s="1">
        <f t="shared" si="59"/>
        <v>22116</v>
      </c>
      <c r="Q1220" s="1">
        <f>Table1[[#This Row],[Earned Basic Salary]]*20%</f>
        <v>4423.2</v>
      </c>
      <c r="R1220" s="1">
        <f>Table1[[#This Row],[Earned Basic Salary]]*10%</f>
        <v>2211.6</v>
      </c>
      <c r="S1220" s="1">
        <f>Table1[[#This Row],[Earned Basic Salary]]*12%</f>
        <v>2653.92</v>
      </c>
      <c r="T1220" s="1">
        <f>200</f>
        <v>200</v>
      </c>
      <c r="U1220" s="1">
        <f>Table1[[#This Row],[PF]]+Table1[[#This Row],[Professional Tax]]</f>
        <v>2853.92</v>
      </c>
      <c r="V1220" s="1">
        <f>Table1[[#This Row],[Overtime Hours]]*200</f>
        <v>2600</v>
      </c>
      <c r="W1220" s="1">
        <f>Table1[[#This Row],[Earned Basic Salary]]+Table1[[#This Row],[HRA]]+Table1[[#This Row],[DA]]+Table1[[#This Row],[Overtime Pay]]</f>
        <v>31350.799999999999</v>
      </c>
      <c r="X1220" s="1">
        <f>Table1[[#This Row],[Gross Salary]]-Table1[[#This Row],[Total Deduction]]</f>
        <v>28496.879999999997</v>
      </c>
      <c r="Y1220" t="s">
        <v>37</v>
      </c>
      <c r="Z1220" t="s">
        <v>95</v>
      </c>
      <c r="AA1220" t="s">
        <v>4883</v>
      </c>
      <c r="AB1220" t="s">
        <v>4884</v>
      </c>
    </row>
    <row r="1221" spans="1:28" x14ac:dyDescent="0.3">
      <c r="A1221" t="s">
        <v>4885</v>
      </c>
      <c r="B1221" t="s">
        <v>153</v>
      </c>
      <c r="C1221">
        <v>28</v>
      </c>
      <c r="D1221" t="s">
        <v>61</v>
      </c>
      <c r="E1221" t="s">
        <v>121</v>
      </c>
      <c r="F1221" t="s">
        <v>69</v>
      </c>
      <c r="G1221" t="s">
        <v>2750</v>
      </c>
      <c r="H1221" t="s">
        <v>35</v>
      </c>
      <c r="I1221" t="s">
        <v>36</v>
      </c>
      <c r="J1221">
        <v>26</v>
      </c>
      <c r="K1221">
        <v>25</v>
      </c>
      <c r="L1221">
        <f t="shared" si="57"/>
        <v>1</v>
      </c>
      <c r="M1221">
        <v>17</v>
      </c>
      <c r="N1221">
        <v>19584</v>
      </c>
      <c r="O1221" s="1">
        <f t="shared" si="58"/>
        <v>753.23076923076928</v>
      </c>
      <c r="P1221" s="1">
        <f t="shared" si="59"/>
        <v>18830.76923076923</v>
      </c>
      <c r="Q1221" s="1">
        <f>Table1[[#This Row],[Earned Basic Salary]]*20%</f>
        <v>3766.1538461538462</v>
      </c>
      <c r="R1221" s="1">
        <f>Table1[[#This Row],[Earned Basic Salary]]*10%</f>
        <v>1883.0769230769231</v>
      </c>
      <c r="S1221" s="1">
        <f>Table1[[#This Row],[Earned Basic Salary]]*12%</f>
        <v>2259.6923076923076</v>
      </c>
      <c r="T1221" s="1">
        <f>200</f>
        <v>200</v>
      </c>
      <c r="U1221" s="1">
        <f>Table1[[#This Row],[PF]]+Table1[[#This Row],[Professional Tax]]</f>
        <v>2459.6923076923076</v>
      </c>
      <c r="V1221" s="1">
        <f>Table1[[#This Row],[Overtime Hours]]*200</f>
        <v>3400</v>
      </c>
      <c r="W1221" s="1">
        <f>Table1[[#This Row],[Earned Basic Salary]]+Table1[[#This Row],[HRA]]+Table1[[#This Row],[DA]]+Table1[[#This Row],[Overtime Pay]]</f>
        <v>27880</v>
      </c>
      <c r="X1221" s="1">
        <f>Table1[[#This Row],[Gross Salary]]-Table1[[#This Row],[Total Deduction]]</f>
        <v>25420.307692307691</v>
      </c>
      <c r="Y1221" t="s">
        <v>37</v>
      </c>
      <c r="Z1221" t="s">
        <v>106</v>
      </c>
      <c r="AA1221" t="s">
        <v>4886</v>
      </c>
      <c r="AB1221" t="s">
        <v>4887</v>
      </c>
    </row>
    <row r="1222" spans="1:28" x14ac:dyDescent="0.3">
      <c r="A1222" t="s">
        <v>4888</v>
      </c>
      <c r="B1222" t="s">
        <v>1610</v>
      </c>
      <c r="C1222">
        <v>30</v>
      </c>
      <c r="D1222" t="s">
        <v>133</v>
      </c>
      <c r="E1222" t="s">
        <v>32</v>
      </c>
      <c r="F1222" t="s">
        <v>33</v>
      </c>
      <c r="G1222" t="s">
        <v>1689</v>
      </c>
      <c r="H1222" t="s">
        <v>35</v>
      </c>
      <c r="I1222" t="s">
        <v>36</v>
      </c>
      <c r="J1222">
        <v>26</v>
      </c>
      <c r="K1222">
        <v>22</v>
      </c>
      <c r="L1222">
        <f t="shared" si="57"/>
        <v>4</v>
      </c>
      <c r="M1222">
        <v>16</v>
      </c>
      <c r="N1222">
        <v>45818</v>
      </c>
      <c r="O1222" s="1">
        <f t="shared" si="58"/>
        <v>1762.2307692307693</v>
      </c>
      <c r="P1222" s="1">
        <f t="shared" si="59"/>
        <v>38769.076923076922</v>
      </c>
      <c r="Q1222" s="1">
        <f>Table1[[#This Row],[Earned Basic Salary]]*20%</f>
        <v>7753.8153846153846</v>
      </c>
      <c r="R1222" s="1">
        <f>Table1[[#This Row],[Earned Basic Salary]]*10%</f>
        <v>3876.9076923076923</v>
      </c>
      <c r="S1222" s="1">
        <f>Table1[[#This Row],[Earned Basic Salary]]*12%</f>
        <v>4652.28923076923</v>
      </c>
      <c r="T1222" s="1">
        <f>200</f>
        <v>200</v>
      </c>
      <c r="U1222" s="1">
        <f>Table1[[#This Row],[PF]]+Table1[[#This Row],[Professional Tax]]</f>
        <v>4852.28923076923</v>
      </c>
      <c r="V1222" s="1">
        <f>Table1[[#This Row],[Overtime Hours]]*200</f>
        <v>3200</v>
      </c>
      <c r="W1222" s="1">
        <f>Table1[[#This Row],[Earned Basic Salary]]+Table1[[#This Row],[HRA]]+Table1[[#This Row],[DA]]+Table1[[#This Row],[Overtime Pay]]</f>
        <v>53599.8</v>
      </c>
      <c r="X1222" s="1">
        <f>Table1[[#This Row],[Gross Salary]]-Table1[[#This Row],[Total Deduction]]</f>
        <v>48747.510769230772</v>
      </c>
      <c r="Y1222" t="s">
        <v>37</v>
      </c>
      <c r="Z1222" t="s">
        <v>95</v>
      </c>
      <c r="AA1222" t="s">
        <v>4889</v>
      </c>
      <c r="AB1222" t="s">
        <v>4890</v>
      </c>
    </row>
    <row r="1223" spans="1:28" x14ac:dyDescent="0.3">
      <c r="A1223" t="s">
        <v>4891</v>
      </c>
      <c r="B1223" t="s">
        <v>372</v>
      </c>
      <c r="C1223">
        <v>49</v>
      </c>
      <c r="D1223" t="s">
        <v>75</v>
      </c>
      <c r="E1223" t="s">
        <v>82</v>
      </c>
      <c r="F1223" t="s">
        <v>69</v>
      </c>
      <c r="G1223" t="s">
        <v>164</v>
      </c>
      <c r="H1223" t="s">
        <v>35</v>
      </c>
      <c r="I1223" t="s">
        <v>36</v>
      </c>
      <c r="J1223">
        <v>26</v>
      </c>
      <c r="K1223">
        <v>24</v>
      </c>
      <c r="L1223">
        <f t="shared" si="57"/>
        <v>2</v>
      </c>
      <c r="M1223">
        <v>19</v>
      </c>
      <c r="N1223">
        <v>40996</v>
      </c>
      <c r="O1223" s="1">
        <f t="shared" si="58"/>
        <v>1576.7692307692307</v>
      </c>
      <c r="P1223" s="1">
        <f t="shared" si="59"/>
        <v>37842.461538461539</v>
      </c>
      <c r="Q1223" s="1">
        <f>Table1[[#This Row],[Earned Basic Salary]]*20%</f>
        <v>7568.4923076923078</v>
      </c>
      <c r="R1223" s="1">
        <f>Table1[[#This Row],[Earned Basic Salary]]*10%</f>
        <v>3784.2461538461539</v>
      </c>
      <c r="S1223" s="1">
        <f>Table1[[#This Row],[Earned Basic Salary]]*12%</f>
        <v>4541.0953846153843</v>
      </c>
      <c r="T1223" s="1">
        <f>200</f>
        <v>200</v>
      </c>
      <c r="U1223" s="1">
        <f>Table1[[#This Row],[PF]]+Table1[[#This Row],[Professional Tax]]</f>
        <v>4741.0953846153843</v>
      </c>
      <c r="V1223" s="1">
        <f>Table1[[#This Row],[Overtime Hours]]*200</f>
        <v>3800</v>
      </c>
      <c r="W1223" s="1">
        <f>Table1[[#This Row],[Earned Basic Salary]]+Table1[[#This Row],[HRA]]+Table1[[#This Row],[DA]]+Table1[[#This Row],[Overtime Pay]]</f>
        <v>52995.199999999997</v>
      </c>
      <c r="X1223" s="1">
        <f>Table1[[#This Row],[Gross Salary]]-Table1[[#This Row],[Total Deduction]]</f>
        <v>48254.104615384611</v>
      </c>
      <c r="Y1223" t="s">
        <v>37</v>
      </c>
      <c r="Z1223" t="s">
        <v>38</v>
      </c>
      <c r="AA1223" t="s">
        <v>4892</v>
      </c>
      <c r="AB1223" t="s">
        <v>4893</v>
      </c>
    </row>
    <row r="1224" spans="1:28" x14ac:dyDescent="0.3">
      <c r="A1224" t="s">
        <v>4894</v>
      </c>
      <c r="B1224" t="s">
        <v>1149</v>
      </c>
      <c r="C1224">
        <v>46</v>
      </c>
      <c r="D1224" t="s">
        <v>44</v>
      </c>
      <c r="E1224" t="s">
        <v>32</v>
      </c>
      <c r="F1224" t="s">
        <v>55</v>
      </c>
      <c r="G1224" t="s">
        <v>4895</v>
      </c>
      <c r="H1224" t="s">
        <v>35</v>
      </c>
      <c r="I1224" t="s">
        <v>36</v>
      </c>
      <c r="J1224">
        <v>26</v>
      </c>
      <c r="K1224">
        <v>24</v>
      </c>
      <c r="L1224">
        <f t="shared" si="57"/>
        <v>2</v>
      </c>
      <c r="M1224">
        <v>1</v>
      </c>
      <c r="N1224">
        <v>48968</v>
      </c>
      <c r="O1224" s="1">
        <f t="shared" si="58"/>
        <v>1883.3846153846155</v>
      </c>
      <c r="P1224" s="1">
        <f t="shared" si="59"/>
        <v>45201.230769230773</v>
      </c>
      <c r="Q1224" s="1">
        <f>Table1[[#This Row],[Earned Basic Salary]]*20%</f>
        <v>9040.2461538461557</v>
      </c>
      <c r="R1224" s="1">
        <f>Table1[[#This Row],[Earned Basic Salary]]*10%</f>
        <v>4520.1230769230779</v>
      </c>
      <c r="S1224" s="1">
        <f>Table1[[#This Row],[Earned Basic Salary]]*12%</f>
        <v>5424.1476923076925</v>
      </c>
      <c r="T1224" s="1">
        <f>200</f>
        <v>200</v>
      </c>
      <c r="U1224" s="1">
        <f>Table1[[#This Row],[PF]]+Table1[[#This Row],[Professional Tax]]</f>
        <v>5624.1476923076925</v>
      </c>
      <c r="V1224" s="1">
        <f>Table1[[#This Row],[Overtime Hours]]*200</f>
        <v>200</v>
      </c>
      <c r="W1224" s="1">
        <f>Table1[[#This Row],[Earned Basic Salary]]+Table1[[#This Row],[HRA]]+Table1[[#This Row],[DA]]+Table1[[#This Row],[Overtime Pay]]</f>
        <v>58961.600000000006</v>
      </c>
      <c r="X1224" s="1">
        <f>Table1[[#This Row],[Gross Salary]]-Table1[[#This Row],[Total Deduction]]</f>
        <v>53337.452307692314</v>
      </c>
      <c r="Y1224" t="s">
        <v>37</v>
      </c>
      <c r="Z1224" t="s">
        <v>106</v>
      </c>
      <c r="AA1224" t="s">
        <v>4896</v>
      </c>
      <c r="AB1224" t="s">
        <v>4897</v>
      </c>
    </row>
    <row r="1225" spans="1:28" x14ac:dyDescent="0.3">
      <c r="A1225" t="s">
        <v>4898</v>
      </c>
      <c r="B1225" t="s">
        <v>99</v>
      </c>
      <c r="C1225">
        <v>49</v>
      </c>
      <c r="D1225" t="s">
        <v>81</v>
      </c>
      <c r="E1225" t="s">
        <v>62</v>
      </c>
      <c r="F1225" t="s">
        <v>89</v>
      </c>
      <c r="G1225" t="s">
        <v>4899</v>
      </c>
      <c r="H1225" t="s">
        <v>35</v>
      </c>
      <c r="I1225" t="s">
        <v>36</v>
      </c>
      <c r="J1225">
        <v>26</v>
      </c>
      <c r="K1225">
        <v>26</v>
      </c>
      <c r="L1225">
        <f t="shared" si="57"/>
        <v>0</v>
      </c>
      <c r="M1225">
        <v>19</v>
      </c>
      <c r="N1225">
        <v>79568</v>
      </c>
      <c r="O1225" s="1">
        <f t="shared" si="58"/>
        <v>3060.3076923076924</v>
      </c>
      <c r="P1225" s="1">
        <f t="shared" si="59"/>
        <v>79568</v>
      </c>
      <c r="Q1225" s="1">
        <f>Table1[[#This Row],[Earned Basic Salary]]*20%</f>
        <v>15913.6</v>
      </c>
      <c r="R1225" s="1">
        <f>Table1[[#This Row],[Earned Basic Salary]]*10%</f>
        <v>7956.8</v>
      </c>
      <c r="S1225" s="1">
        <f>Table1[[#This Row],[Earned Basic Salary]]*12%</f>
        <v>9548.16</v>
      </c>
      <c r="T1225" s="1">
        <f>200</f>
        <v>200</v>
      </c>
      <c r="U1225" s="1">
        <f>Table1[[#This Row],[PF]]+Table1[[#This Row],[Professional Tax]]</f>
        <v>9748.16</v>
      </c>
      <c r="V1225" s="1">
        <f>Table1[[#This Row],[Overtime Hours]]*200</f>
        <v>3800</v>
      </c>
      <c r="W1225" s="1">
        <f>Table1[[#This Row],[Earned Basic Salary]]+Table1[[#This Row],[HRA]]+Table1[[#This Row],[DA]]+Table1[[#This Row],[Overtime Pay]]</f>
        <v>107238.40000000001</v>
      </c>
      <c r="X1225" s="1">
        <f>Table1[[#This Row],[Gross Salary]]-Table1[[#This Row],[Total Deduction]]</f>
        <v>97490.240000000005</v>
      </c>
      <c r="Y1225" t="s">
        <v>37</v>
      </c>
      <c r="Z1225" t="s">
        <v>38</v>
      </c>
      <c r="AA1225" t="s">
        <v>4900</v>
      </c>
      <c r="AB1225" t="s">
        <v>4901</v>
      </c>
    </row>
    <row r="1226" spans="1:28" x14ac:dyDescent="0.3">
      <c r="A1226" t="s">
        <v>4902</v>
      </c>
      <c r="B1226" t="s">
        <v>722</v>
      </c>
      <c r="C1226">
        <v>41</v>
      </c>
      <c r="D1226" t="s">
        <v>127</v>
      </c>
      <c r="E1226" t="s">
        <v>32</v>
      </c>
      <c r="F1226" t="s">
        <v>83</v>
      </c>
      <c r="G1226" t="s">
        <v>4367</v>
      </c>
      <c r="H1226" t="s">
        <v>35</v>
      </c>
      <c r="I1226" t="s">
        <v>36</v>
      </c>
      <c r="J1226">
        <v>26</v>
      </c>
      <c r="K1226">
        <v>22</v>
      </c>
      <c r="L1226">
        <f t="shared" si="57"/>
        <v>4</v>
      </c>
      <c r="M1226">
        <v>2</v>
      </c>
      <c r="N1226">
        <v>65381</v>
      </c>
      <c r="O1226" s="1">
        <f t="shared" si="58"/>
        <v>2514.6538461538462</v>
      </c>
      <c r="P1226" s="1">
        <f t="shared" si="59"/>
        <v>55322.384615384617</v>
      </c>
      <c r="Q1226" s="1">
        <f>Table1[[#This Row],[Earned Basic Salary]]*20%</f>
        <v>11064.476923076923</v>
      </c>
      <c r="R1226" s="1">
        <f>Table1[[#This Row],[Earned Basic Salary]]*10%</f>
        <v>5532.2384615384617</v>
      </c>
      <c r="S1226" s="1">
        <f>Table1[[#This Row],[Earned Basic Salary]]*12%</f>
        <v>6638.6861538461535</v>
      </c>
      <c r="T1226" s="1">
        <f>200</f>
        <v>200</v>
      </c>
      <c r="U1226" s="1">
        <f>Table1[[#This Row],[PF]]+Table1[[#This Row],[Professional Tax]]</f>
        <v>6838.6861538461535</v>
      </c>
      <c r="V1226" s="1">
        <f>Table1[[#This Row],[Overtime Hours]]*200</f>
        <v>400</v>
      </c>
      <c r="W1226" s="1">
        <f>Table1[[#This Row],[Earned Basic Salary]]+Table1[[#This Row],[HRA]]+Table1[[#This Row],[DA]]+Table1[[#This Row],[Overtime Pay]]</f>
        <v>72319.100000000006</v>
      </c>
      <c r="X1226" s="1">
        <f>Table1[[#This Row],[Gross Salary]]-Table1[[#This Row],[Total Deduction]]</f>
        <v>65480.413846153853</v>
      </c>
      <c r="Y1226" t="s">
        <v>37</v>
      </c>
      <c r="Z1226" t="s">
        <v>38</v>
      </c>
      <c r="AA1226" t="s">
        <v>4903</v>
      </c>
      <c r="AB1226" t="s">
        <v>4904</v>
      </c>
    </row>
    <row r="1227" spans="1:28" x14ac:dyDescent="0.3">
      <c r="A1227" t="s">
        <v>4905</v>
      </c>
      <c r="B1227" t="s">
        <v>607</v>
      </c>
      <c r="C1227">
        <v>33</v>
      </c>
      <c r="D1227" t="s">
        <v>81</v>
      </c>
      <c r="E1227" t="s">
        <v>82</v>
      </c>
      <c r="F1227" t="s">
        <v>46</v>
      </c>
      <c r="G1227" t="s">
        <v>4906</v>
      </c>
      <c r="H1227" t="s">
        <v>35</v>
      </c>
      <c r="I1227" t="s">
        <v>36</v>
      </c>
      <c r="J1227">
        <v>26</v>
      </c>
      <c r="K1227">
        <v>23</v>
      </c>
      <c r="L1227">
        <f t="shared" si="57"/>
        <v>3</v>
      </c>
      <c r="M1227">
        <v>16</v>
      </c>
      <c r="N1227">
        <v>40326</v>
      </c>
      <c r="O1227" s="1">
        <f t="shared" si="58"/>
        <v>1551</v>
      </c>
      <c r="P1227" s="1">
        <f t="shared" si="59"/>
        <v>35673</v>
      </c>
      <c r="Q1227" s="1">
        <f>Table1[[#This Row],[Earned Basic Salary]]*20%</f>
        <v>7134.6</v>
      </c>
      <c r="R1227" s="1">
        <f>Table1[[#This Row],[Earned Basic Salary]]*10%</f>
        <v>3567.3</v>
      </c>
      <c r="S1227" s="1">
        <f>Table1[[#This Row],[Earned Basic Salary]]*12%</f>
        <v>4280.76</v>
      </c>
      <c r="T1227" s="1">
        <f>200</f>
        <v>200</v>
      </c>
      <c r="U1227" s="1">
        <f>Table1[[#This Row],[PF]]+Table1[[#This Row],[Professional Tax]]</f>
        <v>4480.76</v>
      </c>
      <c r="V1227" s="1">
        <f>Table1[[#This Row],[Overtime Hours]]*200</f>
        <v>3200</v>
      </c>
      <c r="W1227" s="1">
        <f>Table1[[#This Row],[Earned Basic Salary]]+Table1[[#This Row],[HRA]]+Table1[[#This Row],[DA]]+Table1[[#This Row],[Overtime Pay]]</f>
        <v>49574.9</v>
      </c>
      <c r="X1227" s="1">
        <f>Table1[[#This Row],[Gross Salary]]-Table1[[#This Row],[Total Deduction]]</f>
        <v>45094.14</v>
      </c>
      <c r="Y1227" t="s">
        <v>37</v>
      </c>
      <c r="Z1227" t="s">
        <v>38</v>
      </c>
      <c r="AA1227" t="s">
        <v>4907</v>
      </c>
      <c r="AB1227" t="s">
        <v>4908</v>
      </c>
    </row>
    <row r="1228" spans="1:28" x14ac:dyDescent="0.3">
      <c r="A1228" t="s">
        <v>4909</v>
      </c>
      <c r="B1228" t="s">
        <v>877</v>
      </c>
      <c r="C1228">
        <v>29</v>
      </c>
      <c r="D1228" t="s">
        <v>31</v>
      </c>
      <c r="E1228" t="s">
        <v>54</v>
      </c>
      <c r="F1228" t="s">
        <v>83</v>
      </c>
      <c r="G1228" t="s">
        <v>4910</v>
      </c>
      <c r="H1228" t="s">
        <v>35</v>
      </c>
      <c r="I1228" t="s">
        <v>36</v>
      </c>
      <c r="J1228">
        <v>26</v>
      </c>
      <c r="K1228">
        <v>23</v>
      </c>
      <c r="L1228">
        <f t="shared" si="57"/>
        <v>3</v>
      </c>
      <c r="M1228">
        <v>7</v>
      </c>
      <c r="N1228">
        <v>66686</v>
      </c>
      <c r="O1228" s="1">
        <f t="shared" si="58"/>
        <v>2564.8461538461538</v>
      </c>
      <c r="P1228" s="1">
        <f t="shared" si="59"/>
        <v>58991.461538461539</v>
      </c>
      <c r="Q1228" s="1">
        <f>Table1[[#This Row],[Earned Basic Salary]]*20%</f>
        <v>11798.292307692309</v>
      </c>
      <c r="R1228" s="1">
        <f>Table1[[#This Row],[Earned Basic Salary]]*10%</f>
        <v>5899.1461538461544</v>
      </c>
      <c r="S1228" s="1">
        <f>Table1[[#This Row],[Earned Basic Salary]]*12%</f>
        <v>7078.9753846153844</v>
      </c>
      <c r="T1228" s="1">
        <f>200</f>
        <v>200</v>
      </c>
      <c r="U1228" s="1">
        <f>Table1[[#This Row],[PF]]+Table1[[#This Row],[Professional Tax]]</f>
        <v>7278.9753846153844</v>
      </c>
      <c r="V1228" s="1">
        <f>Table1[[#This Row],[Overtime Hours]]*200</f>
        <v>1400</v>
      </c>
      <c r="W1228" s="1">
        <f>Table1[[#This Row],[Earned Basic Salary]]+Table1[[#This Row],[HRA]]+Table1[[#This Row],[DA]]+Table1[[#This Row],[Overtime Pay]]</f>
        <v>78088.900000000009</v>
      </c>
      <c r="X1228" s="1">
        <f>Table1[[#This Row],[Gross Salary]]-Table1[[#This Row],[Total Deduction]]</f>
        <v>70809.924615384618</v>
      </c>
      <c r="Y1228" t="s">
        <v>37</v>
      </c>
      <c r="Z1228" t="s">
        <v>106</v>
      </c>
      <c r="AA1228" t="s">
        <v>4911</v>
      </c>
      <c r="AB1228" t="s">
        <v>4912</v>
      </c>
    </row>
    <row r="1229" spans="1:28" x14ac:dyDescent="0.3">
      <c r="A1229" t="s">
        <v>4913</v>
      </c>
      <c r="B1229" t="s">
        <v>750</v>
      </c>
      <c r="C1229">
        <v>29</v>
      </c>
      <c r="D1229" t="s">
        <v>81</v>
      </c>
      <c r="E1229" t="s">
        <v>54</v>
      </c>
      <c r="F1229" t="s">
        <v>55</v>
      </c>
      <c r="G1229" t="s">
        <v>4914</v>
      </c>
      <c r="H1229" t="s">
        <v>35</v>
      </c>
      <c r="I1229" t="s">
        <v>36</v>
      </c>
      <c r="J1229">
        <v>26</v>
      </c>
      <c r="K1229">
        <v>24</v>
      </c>
      <c r="L1229">
        <f t="shared" si="57"/>
        <v>2</v>
      </c>
      <c r="M1229">
        <v>18</v>
      </c>
      <c r="N1229">
        <v>21437</v>
      </c>
      <c r="O1229" s="1">
        <f t="shared" si="58"/>
        <v>824.5</v>
      </c>
      <c r="P1229" s="1">
        <f t="shared" si="59"/>
        <v>19788</v>
      </c>
      <c r="Q1229" s="1">
        <f>Table1[[#This Row],[Earned Basic Salary]]*20%</f>
        <v>3957.6000000000004</v>
      </c>
      <c r="R1229" s="1">
        <f>Table1[[#This Row],[Earned Basic Salary]]*10%</f>
        <v>1978.8000000000002</v>
      </c>
      <c r="S1229" s="1">
        <f>Table1[[#This Row],[Earned Basic Salary]]*12%</f>
        <v>2374.56</v>
      </c>
      <c r="T1229" s="1">
        <f>200</f>
        <v>200</v>
      </c>
      <c r="U1229" s="1">
        <f>Table1[[#This Row],[PF]]+Table1[[#This Row],[Professional Tax]]</f>
        <v>2574.56</v>
      </c>
      <c r="V1229" s="1">
        <f>Table1[[#This Row],[Overtime Hours]]*200</f>
        <v>3600</v>
      </c>
      <c r="W1229" s="1">
        <f>Table1[[#This Row],[Earned Basic Salary]]+Table1[[#This Row],[HRA]]+Table1[[#This Row],[DA]]+Table1[[#This Row],[Overtime Pay]]</f>
        <v>29324.399999999998</v>
      </c>
      <c r="X1229" s="1">
        <f>Table1[[#This Row],[Gross Salary]]-Table1[[#This Row],[Total Deduction]]</f>
        <v>26749.839999999997</v>
      </c>
      <c r="Y1229" t="s">
        <v>37</v>
      </c>
      <c r="Z1229" t="s">
        <v>95</v>
      </c>
      <c r="AA1229" t="s">
        <v>4915</v>
      </c>
      <c r="AB1229" t="s">
        <v>4916</v>
      </c>
    </row>
    <row r="1230" spans="1:28" x14ac:dyDescent="0.3">
      <c r="A1230" t="s">
        <v>4917</v>
      </c>
      <c r="B1230" t="s">
        <v>589</v>
      </c>
      <c r="C1230">
        <v>23</v>
      </c>
      <c r="D1230" t="s">
        <v>75</v>
      </c>
      <c r="E1230" t="s">
        <v>32</v>
      </c>
      <c r="F1230" t="s">
        <v>89</v>
      </c>
      <c r="G1230" t="s">
        <v>4918</v>
      </c>
      <c r="H1230" t="s">
        <v>35</v>
      </c>
      <c r="I1230" t="s">
        <v>36</v>
      </c>
      <c r="J1230">
        <v>26</v>
      </c>
      <c r="K1230">
        <v>23</v>
      </c>
      <c r="L1230">
        <f t="shared" si="57"/>
        <v>3</v>
      </c>
      <c r="M1230">
        <v>9</v>
      </c>
      <c r="N1230">
        <v>26910</v>
      </c>
      <c r="O1230" s="1">
        <f t="shared" si="58"/>
        <v>1035</v>
      </c>
      <c r="P1230" s="1">
        <f t="shared" si="59"/>
        <v>23805</v>
      </c>
      <c r="Q1230" s="1">
        <f>Table1[[#This Row],[Earned Basic Salary]]*20%</f>
        <v>4761</v>
      </c>
      <c r="R1230" s="1">
        <f>Table1[[#This Row],[Earned Basic Salary]]*10%</f>
        <v>2380.5</v>
      </c>
      <c r="S1230" s="1">
        <f>Table1[[#This Row],[Earned Basic Salary]]*12%</f>
        <v>2856.6</v>
      </c>
      <c r="T1230" s="1">
        <f>200</f>
        <v>200</v>
      </c>
      <c r="U1230" s="1">
        <f>Table1[[#This Row],[PF]]+Table1[[#This Row],[Professional Tax]]</f>
        <v>3056.6</v>
      </c>
      <c r="V1230" s="1">
        <f>Table1[[#This Row],[Overtime Hours]]*200</f>
        <v>1800</v>
      </c>
      <c r="W1230" s="1">
        <f>Table1[[#This Row],[Earned Basic Salary]]+Table1[[#This Row],[HRA]]+Table1[[#This Row],[DA]]+Table1[[#This Row],[Overtime Pay]]</f>
        <v>32746.5</v>
      </c>
      <c r="X1230" s="1">
        <f>Table1[[#This Row],[Gross Salary]]-Table1[[#This Row],[Total Deduction]]</f>
        <v>29689.9</v>
      </c>
      <c r="Y1230" t="s">
        <v>37</v>
      </c>
      <c r="Z1230" t="s">
        <v>38</v>
      </c>
      <c r="AA1230" t="s">
        <v>4919</v>
      </c>
      <c r="AB1230" t="s">
        <v>4920</v>
      </c>
    </row>
    <row r="1231" spans="1:28" x14ac:dyDescent="0.3">
      <c r="A1231" t="s">
        <v>4921</v>
      </c>
      <c r="B1231" t="s">
        <v>310</v>
      </c>
      <c r="C1231">
        <v>27</v>
      </c>
      <c r="D1231" t="s">
        <v>61</v>
      </c>
      <c r="E1231" t="s">
        <v>62</v>
      </c>
      <c r="F1231" t="s">
        <v>33</v>
      </c>
      <c r="G1231" t="s">
        <v>2138</v>
      </c>
      <c r="H1231" t="s">
        <v>35</v>
      </c>
      <c r="I1231" t="s">
        <v>36</v>
      </c>
      <c r="J1231">
        <v>26</v>
      </c>
      <c r="K1231">
        <v>22</v>
      </c>
      <c r="L1231">
        <f t="shared" si="57"/>
        <v>4</v>
      </c>
      <c r="M1231">
        <v>9</v>
      </c>
      <c r="N1231">
        <v>74191</v>
      </c>
      <c r="O1231" s="1">
        <f t="shared" si="58"/>
        <v>2853.5</v>
      </c>
      <c r="P1231" s="1">
        <f t="shared" si="59"/>
        <v>62777</v>
      </c>
      <c r="Q1231" s="1">
        <f>Table1[[#This Row],[Earned Basic Salary]]*20%</f>
        <v>12555.400000000001</v>
      </c>
      <c r="R1231" s="1">
        <f>Table1[[#This Row],[Earned Basic Salary]]*10%</f>
        <v>6277.7000000000007</v>
      </c>
      <c r="S1231" s="1">
        <f>Table1[[#This Row],[Earned Basic Salary]]*12%</f>
        <v>7533.24</v>
      </c>
      <c r="T1231" s="1">
        <f>200</f>
        <v>200</v>
      </c>
      <c r="U1231" s="1">
        <f>Table1[[#This Row],[PF]]+Table1[[#This Row],[Professional Tax]]</f>
        <v>7733.24</v>
      </c>
      <c r="V1231" s="1">
        <f>Table1[[#This Row],[Overtime Hours]]*200</f>
        <v>1800</v>
      </c>
      <c r="W1231" s="1">
        <f>Table1[[#This Row],[Earned Basic Salary]]+Table1[[#This Row],[HRA]]+Table1[[#This Row],[DA]]+Table1[[#This Row],[Overtime Pay]]</f>
        <v>83410.099999999991</v>
      </c>
      <c r="X1231" s="1">
        <f>Table1[[#This Row],[Gross Salary]]-Table1[[#This Row],[Total Deduction]]</f>
        <v>75676.859999999986</v>
      </c>
      <c r="Y1231" t="s">
        <v>37</v>
      </c>
      <c r="Z1231" t="s">
        <v>95</v>
      </c>
      <c r="AA1231" t="s">
        <v>4922</v>
      </c>
      <c r="AB1231" t="s">
        <v>4923</v>
      </c>
    </row>
    <row r="1232" spans="1:28" x14ac:dyDescent="0.3">
      <c r="A1232" t="s">
        <v>4924</v>
      </c>
      <c r="B1232" t="s">
        <v>148</v>
      </c>
      <c r="C1232">
        <v>28</v>
      </c>
      <c r="D1232" t="s">
        <v>75</v>
      </c>
      <c r="E1232" t="s">
        <v>32</v>
      </c>
      <c r="F1232" t="s">
        <v>89</v>
      </c>
      <c r="G1232" t="s">
        <v>4925</v>
      </c>
      <c r="H1232" t="s">
        <v>35</v>
      </c>
      <c r="I1232" t="s">
        <v>36</v>
      </c>
      <c r="J1232">
        <v>26</v>
      </c>
      <c r="K1232">
        <v>23</v>
      </c>
      <c r="L1232">
        <f t="shared" si="57"/>
        <v>3</v>
      </c>
      <c r="M1232">
        <v>16</v>
      </c>
      <c r="N1232">
        <v>36923</v>
      </c>
      <c r="O1232" s="1">
        <f t="shared" si="58"/>
        <v>1420.1153846153845</v>
      </c>
      <c r="P1232" s="1">
        <f t="shared" si="59"/>
        <v>32662.653846153844</v>
      </c>
      <c r="Q1232" s="1">
        <f>Table1[[#This Row],[Earned Basic Salary]]*20%</f>
        <v>6532.5307692307688</v>
      </c>
      <c r="R1232" s="1">
        <f>Table1[[#This Row],[Earned Basic Salary]]*10%</f>
        <v>3266.2653846153844</v>
      </c>
      <c r="S1232" s="1">
        <f>Table1[[#This Row],[Earned Basic Salary]]*12%</f>
        <v>3919.518461538461</v>
      </c>
      <c r="T1232" s="1">
        <f>200</f>
        <v>200</v>
      </c>
      <c r="U1232" s="1">
        <f>Table1[[#This Row],[PF]]+Table1[[#This Row],[Professional Tax]]</f>
        <v>4119.5184615384605</v>
      </c>
      <c r="V1232" s="1">
        <f>Table1[[#This Row],[Overtime Hours]]*200</f>
        <v>3200</v>
      </c>
      <c r="W1232" s="1">
        <f>Table1[[#This Row],[Earned Basic Salary]]+Table1[[#This Row],[HRA]]+Table1[[#This Row],[DA]]+Table1[[#This Row],[Overtime Pay]]</f>
        <v>45661.45</v>
      </c>
      <c r="X1232" s="1">
        <f>Table1[[#This Row],[Gross Salary]]-Table1[[#This Row],[Total Deduction]]</f>
        <v>41541.931538461533</v>
      </c>
      <c r="Y1232" t="s">
        <v>37</v>
      </c>
      <c r="Z1232" t="s">
        <v>95</v>
      </c>
      <c r="AA1232" t="s">
        <v>4926</v>
      </c>
      <c r="AB1232" t="s">
        <v>4927</v>
      </c>
    </row>
    <row r="1233" spans="1:28" x14ac:dyDescent="0.3">
      <c r="A1233" t="s">
        <v>4928</v>
      </c>
      <c r="B1233" t="s">
        <v>760</v>
      </c>
      <c r="C1233">
        <v>49</v>
      </c>
      <c r="D1233" t="s">
        <v>127</v>
      </c>
      <c r="E1233" t="s">
        <v>45</v>
      </c>
      <c r="F1233" t="s">
        <v>69</v>
      </c>
      <c r="G1233" t="s">
        <v>4929</v>
      </c>
      <c r="H1233" t="s">
        <v>35</v>
      </c>
      <c r="I1233" t="s">
        <v>36</v>
      </c>
      <c r="J1233">
        <v>26</v>
      </c>
      <c r="K1233">
        <v>23</v>
      </c>
      <c r="L1233">
        <f t="shared" si="57"/>
        <v>3</v>
      </c>
      <c r="M1233">
        <v>9</v>
      </c>
      <c r="N1233">
        <v>35351</v>
      </c>
      <c r="O1233" s="1">
        <f t="shared" si="58"/>
        <v>1359.6538461538462</v>
      </c>
      <c r="P1233" s="1">
        <f t="shared" si="59"/>
        <v>31272.038461538461</v>
      </c>
      <c r="Q1233" s="1">
        <f>Table1[[#This Row],[Earned Basic Salary]]*20%</f>
        <v>6254.4076923076927</v>
      </c>
      <c r="R1233" s="1">
        <f>Table1[[#This Row],[Earned Basic Salary]]*10%</f>
        <v>3127.2038461538464</v>
      </c>
      <c r="S1233" s="1">
        <f>Table1[[#This Row],[Earned Basic Salary]]*12%</f>
        <v>3752.644615384615</v>
      </c>
      <c r="T1233" s="1">
        <f>200</f>
        <v>200</v>
      </c>
      <c r="U1233" s="1">
        <f>Table1[[#This Row],[PF]]+Table1[[#This Row],[Professional Tax]]</f>
        <v>3952.644615384615</v>
      </c>
      <c r="V1233" s="1">
        <f>Table1[[#This Row],[Overtime Hours]]*200</f>
        <v>1800</v>
      </c>
      <c r="W1233" s="1">
        <f>Table1[[#This Row],[Earned Basic Salary]]+Table1[[#This Row],[HRA]]+Table1[[#This Row],[DA]]+Table1[[#This Row],[Overtime Pay]]</f>
        <v>42453.65</v>
      </c>
      <c r="X1233" s="1">
        <f>Table1[[#This Row],[Gross Salary]]-Table1[[#This Row],[Total Deduction]]</f>
        <v>38501.00538461539</v>
      </c>
      <c r="Y1233" t="s">
        <v>37</v>
      </c>
      <c r="Z1233" t="s">
        <v>48</v>
      </c>
      <c r="AA1233" t="s">
        <v>4930</v>
      </c>
      <c r="AB1233" t="s">
        <v>4931</v>
      </c>
    </row>
    <row r="1234" spans="1:28" x14ac:dyDescent="0.3">
      <c r="A1234" t="s">
        <v>4932</v>
      </c>
      <c r="B1234" t="s">
        <v>295</v>
      </c>
      <c r="C1234">
        <v>52</v>
      </c>
      <c r="D1234" t="s">
        <v>127</v>
      </c>
      <c r="E1234" t="s">
        <v>121</v>
      </c>
      <c r="F1234" t="s">
        <v>55</v>
      </c>
      <c r="G1234" t="s">
        <v>4933</v>
      </c>
      <c r="H1234" t="s">
        <v>35</v>
      </c>
      <c r="I1234" t="s">
        <v>36</v>
      </c>
      <c r="J1234">
        <v>26</v>
      </c>
      <c r="K1234">
        <v>24</v>
      </c>
      <c r="L1234">
        <f t="shared" si="57"/>
        <v>2</v>
      </c>
      <c r="M1234">
        <v>20</v>
      </c>
      <c r="N1234">
        <v>29939</v>
      </c>
      <c r="O1234" s="1">
        <f t="shared" si="58"/>
        <v>1151.5</v>
      </c>
      <c r="P1234" s="1">
        <f t="shared" si="59"/>
        <v>27636</v>
      </c>
      <c r="Q1234" s="1">
        <f>Table1[[#This Row],[Earned Basic Salary]]*20%</f>
        <v>5527.2000000000007</v>
      </c>
      <c r="R1234" s="1">
        <f>Table1[[#This Row],[Earned Basic Salary]]*10%</f>
        <v>2763.6000000000004</v>
      </c>
      <c r="S1234" s="1">
        <f>Table1[[#This Row],[Earned Basic Salary]]*12%</f>
        <v>3316.3199999999997</v>
      </c>
      <c r="T1234" s="1">
        <f>200</f>
        <v>200</v>
      </c>
      <c r="U1234" s="1">
        <f>Table1[[#This Row],[PF]]+Table1[[#This Row],[Professional Tax]]</f>
        <v>3516.3199999999997</v>
      </c>
      <c r="V1234" s="1">
        <f>Table1[[#This Row],[Overtime Hours]]*200</f>
        <v>4000</v>
      </c>
      <c r="W1234" s="1">
        <f>Table1[[#This Row],[Earned Basic Salary]]+Table1[[#This Row],[HRA]]+Table1[[#This Row],[DA]]+Table1[[#This Row],[Overtime Pay]]</f>
        <v>39926.799999999996</v>
      </c>
      <c r="X1234" s="1">
        <f>Table1[[#This Row],[Gross Salary]]-Table1[[#This Row],[Total Deduction]]</f>
        <v>36410.479999999996</v>
      </c>
      <c r="Y1234" t="s">
        <v>37</v>
      </c>
      <c r="Z1234" t="s">
        <v>95</v>
      </c>
      <c r="AA1234" t="s">
        <v>4934</v>
      </c>
      <c r="AB1234" t="s">
        <v>4935</v>
      </c>
    </row>
    <row r="1235" spans="1:28" x14ac:dyDescent="0.3">
      <c r="A1235" t="s">
        <v>4936</v>
      </c>
      <c r="B1235" t="s">
        <v>480</v>
      </c>
      <c r="C1235">
        <v>52</v>
      </c>
      <c r="D1235" t="s">
        <v>53</v>
      </c>
      <c r="E1235" t="s">
        <v>45</v>
      </c>
      <c r="F1235" t="s">
        <v>89</v>
      </c>
      <c r="G1235" t="s">
        <v>4937</v>
      </c>
      <c r="H1235" t="s">
        <v>35</v>
      </c>
      <c r="I1235" t="s">
        <v>36</v>
      </c>
      <c r="J1235">
        <v>26</v>
      </c>
      <c r="K1235">
        <v>25</v>
      </c>
      <c r="L1235">
        <f t="shared" si="57"/>
        <v>1</v>
      </c>
      <c r="M1235">
        <v>17</v>
      </c>
      <c r="N1235">
        <v>21488</v>
      </c>
      <c r="O1235" s="1">
        <f t="shared" si="58"/>
        <v>826.46153846153845</v>
      </c>
      <c r="P1235" s="1">
        <f t="shared" si="59"/>
        <v>20661.538461538461</v>
      </c>
      <c r="Q1235" s="1">
        <f>Table1[[#This Row],[Earned Basic Salary]]*20%</f>
        <v>4132.3076923076924</v>
      </c>
      <c r="R1235" s="1">
        <f>Table1[[#This Row],[Earned Basic Salary]]*10%</f>
        <v>2066.1538461538462</v>
      </c>
      <c r="S1235" s="1">
        <f>Table1[[#This Row],[Earned Basic Salary]]*12%</f>
        <v>2479.3846153846152</v>
      </c>
      <c r="T1235" s="1">
        <f>200</f>
        <v>200</v>
      </c>
      <c r="U1235" s="1">
        <f>Table1[[#This Row],[PF]]+Table1[[#This Row],[Professional Tax]]</f>
        <v>2679.3846153846152</v>
      </c>
      <c r="V1235" s="1">
        <f>Table1[[#This Row],[Overtime Hours]]*200</f>
        <v>3400</v>
      </c>
      <c r="W1235" s="1">
        <f>Table1[[#This Row],[Earned Basic Salary]]+Table1[[#This Row],[HRA]]+Table1[[#This Row],[DA]]+Table1[[#This Row],[Overtime Pay]]</f>
        <v>30260</v>
      </c>
      <c r="X1235" s="1">
        <f>Table1[[#This Row],[Gross Salary]]-Table1[[#This Row],[Total Deduction]]</f>
        <v>27580.615384615383</v>
      </c>
      <c r="Y1235" t="s">
        <v>37</v>
      </c>
      <c r="Z1235" t="s">
        <v>95</v>
      </c>
      <c r="AA1235" t="s">
        <v>4938</v>
      </c>
      <c r="AB1235" t="s">
        <v>4939</v>
      </c>
    </row>
    <row r="1236" spans="1:28" x14ac:dyDescent="0.3">
      <c r="A1236" t="s">
        <v>4940</v>
      </c>
      <c r="B1236" t="s">
        <v>1425</v>
      </c>
      <c r="C1236">
        <v>34</v>
      </c>
      <c r="D1236" t="s">
        <v>133</v>
      </c>
      <c r="E1236" t="s">
        <v>62</v>
      </c>
      <c r="F1236" t="s">
        <v>55</v>
      </c>
      <c r="G1236" t="s">
        <v>4941</v>
      </c>
      <c r="H1236" t="s">
        <v>35</v>
      </c>
      <c r="I1236" t="s">
        <v>36</v>
      </c>
      <c r="J1236">
        <v>26</v>
      </c>
      <c r="K1236">
        <v>22</v>
      </c>
      <c r="L1236">
        <f t="shared" si="57"/>
        <v>4</v>
      </c>
      <c r="M1236">
        <v>14</v>
      </c>
      <c r="N1236">
        <v>20252</v>
      </c>
      <c r="O1236" s="1">
        <f t="shared" si="58"/>
        <v>778.92307692307691</v>
      </c>
      <c r="P1236" s="1">
        <f t="shared" si="59"/>
        <v>17136.307692307691</v>
      </c>
      <c r="Q1236" s="1">
        <f>Table1[[#This Row],[Earned Basic Salary]]*20%</f>
        <v>3427.2615384615383</v>
      </c>
      <c r="R1236" s="1">
        <f>Table1[[#This Row],[Earned Basic Salary]]*10%</f>
        <v>1713.6307692307691</v>
      </c>
      <c r="S1236" s="1">
        <f>Table1[[#This Row],[Earned Basic Salary]]*12%</f>
        <v>2056.3569230769231</v>
      </c>
      <c r="T1236" s="1">
        <f>200</f>
        <v>200</v>
      </c>
      <c r="U1236" s="1">
        <f>Table1[[#This Row],[PF]]+Table1[[#This Row],[Professional Tax]]</f>
        <v>2256.3569230769231</v>
      </c>
      <c r="V1236" s="1">
        <f>Table1[[#This Row],[Overtime Hours]]*200</f>
        <v>2800</v>
      </c>
      <c r="W1236" s="1">
        <f>Table1[[#This Row],[Earned Basic Salary]]+Table1[[#This Row],[HRA]]+Table1[[#This Row],[DA]]+Table1[[#This Row],[Overtime Pay]]</f>
        <v>25077.199999999997</v>
      </c>
      <c r="X1236" s="1">
        <f>Table1[[#This Row],[Gross Salary]]-Table1[[#This Row],[Total Deduction]]</f>
        <v>22820.843076923073</v>
      </c>
      <c r="Y1236" t="s">
        <v>37</v>
      </c>
      <c r="Z1236" t="s">
        <v>48</v>
      </c>
      <c r="AA1236" t="s">
        <v>4942</v>
      </c>
      <c r="AB1236" t="s">
        <v>4943</v>
      </c>
    </row>
    <row r="1237" spans="1:28" x14ac:dyDescent="0.3">
      <c r="A1237" t="s">
        <v>4944</v>
      </c>
      <c r="B1237" t="s">
        <v>607</v>
      </c>
      <c r="C1237">
        <v>29</v>
      </c>
      <c r="D1237" t="s">
        <v>31</v>
      </c>
      <c r="E1237" t="s">
        <v>62</v>
      </c>
      <c r="F1237" t="s">
        <v>63</v>
      </c>
      <c r="G1237" t="s">
        <v>1777</v>
      </c>
      <c r="H1237" t="s">
        <v>35</v>
      </c>
      <c r="I1237" t="s">
        <v>36</v>
      </c>
      <c r="J1237">
        <v>26</v>
      </c>
      <c r="K1237">
        <v>23</v>
      </c>
      <c r="L1237">
        <f t="shared" si="57"/>
        <v>3</v>
      </c>
      <c r="M1237">
        <v>8</v>
      </c>
      <c r="N1237">
        <v>71876</v>
      </c>
      <c r="O1237" s="1">
        <f t="shared" si="58"/>
        <v>2764.4615384615386</v>
      </c>
      <c r="P1237" s="1">
        <f t="shared" si="59"/>
        <v>63582.61538461539</v>
      </c>
      <c r="Q1237" s="1">
        <f>Table1[[#This Row],[Earned Basic Salary]]*20%</f>
        <v>12716.523076923078</v>
      </c>
      <c r="R1237" s="1">
        <f>Table1[[#This Row],[Earned Basic Salary]]*10%</f>
        <v>6358.2615384615392</v>
      </c>
      <c r="S1237" s="1">
        <f>Table1[[#This Row],[Earned Basic Salary]]*12%</f>
        <v>7629.9138461538469</v>
      </c>
      <c r="T1237" s="1">
        <f>200</f>
        <v>200</v>
      </c>
      <c r="U1237" s="1">
        <f>Table1[[#This Row],[PF]]+Table1[[#This Row],[Professional Tax]]</f>
        <v>7829.9138461538469</v>
      </c>
      <c r="V1237" s="1">
        <f>Table1[[#This Row],[Overtime Hours]]*200</f>
        <v>1600</v>
      </c>
      <c r="W1237" s="1">
        <f>Table1[[#This Row],[Earned Basic Salary]]+Table1[[#This Row],[HRA]]+Table1[[#This Row],[DA]]+Table1[[#This Row],[Overtime Pay]]</f>
        <v>84257.400000000009</v>
      </c>
      <c r="X1237" s="1">
        <f>Table1[[#This Row],[Gross Salary]]-Table1[[#This Row],[Total Deduction]]</f>
        <v>76427.486153846156</v>
      </c>
      <c r="Y1237" t="s">
        <v>37</v>
      </c>
      <c r="Z1237" t="s">
        <v>106</v>
      </c>
      <c r="AA1237" t="s">
        <v>4945</v>
      </c>
      <c r="AB1237" t="s">
        <v>4946</v>
      </c>
    </row>
    <row r="1238" spans="1:28" x14ac:dyDescent="0.3">
      <c r="A1238" t="s">
        <v>4947</v>
      </c>
      <c r="B1238" t="s">
        <v>99</v>
      </c>
      <c r="C1238">
        <v>34</v>
      </c>
      <c r="D1238" t="s">
        <v>133</v>
      </c>
      <c r="E1238" t="s">
        <v>62</v>
      </c>
      <c r="F1238" t="s">
        <v>89</v>
      </c>
      <c r="G1238" t="s">
        <v>4154</v>
      </c>
      <c r="H1238" t="s">
        <v>35</v>
      </c>
      <c r="I1238" t="s">
        <v>36</v>
      </c>
      <c r="J1238">
        <v>26</v>
      </c>
      <c r="K1238">
        <v>24</v>
      </c>
      <c r="L1238">
        <f t="shared" si="57"/>
        <v>2</v>
      </c>
      <c r="M1238">
        <v>3</v>
      </c>
      <c r="N1238">
        <v>46620</v>
      </c>
      <c r="O1238" s="1">
        <f t="shared" si="58"/>
        <v>1793.0769230769231</v>
      </c>
      <c r="P1238" s="1">
        <f t="shared" si="59"/>
        <v>43033.846153846156</v>
      </c>
      <c r="Q1238" s="1">
        <f>Table1[[#This Row],[Earned Basic Salary]]*20%</f>
        <v>8606.7692307692323</v>
      </c>
      <c r="R1238" s="1">
        <f>Table1[[#This Row],[Earned Basic Salary]]*10%</f>
        <v>4303.3846153846162</v>
      </c>
      <c r="S1238" s="1">
        <f>Table1[[#This Row],[Earned Basic Salary]]*12%</f>
        <v>5164.0615384615385</v>
      </c>
      <c r="T1238" s="1">
        <f>200</f>
        <v>200</v>
      </c>
      <c r="U1238" s="1">
        <f>Table1[[#This Row],[PF]]+Table1[[#This Row],[Professional Tax]]</f>
        <v>5364.0615384615385</v>
      </c>
      <c r="V1238" s="1">
        <f>Table1[[#This Row],[Overtime Hours]]*200</f>
        <v>600</v>
      </c>
      <c r="W1238" s="1">
        <f>Table1[[#This Row],[Earned Basic Salary]]+Table1[[#This Row],[HRA]]+Table1[[#This Row],[DA]]+Table1[[#This Row],[Overtime Pay]]</f>
        <v>56544.000000000007</v>
      </c>
      <c r="X1238" s="1">
        <f>Table1[[#This Row],[Gross Salary]]-Table1[[#This Row],[Total Deduction]]</f>
        <v>51179.93846153847</v>
      </c>
      <c r="Y1238" t="s">
        <v>37</v>
      </c>
      <c r="Z1238" t="s">
        <v>48</v>
      </c>
      <c r="AA1238" t="s">
        <v>4948</v>
      </c>
      <c r="AB1238" t="s">
        <v>4949</v>
      </c>
    </row>
    <row r="1239" spans="1:28" x14ac:dyDescent="0.3">
      <c r="A1239" t="s">
        <v>4950</v>
      </c>
      <c r="B1239" t="s">
        <v>835</v>
      </c>
      <c r="C1239">
        <v>50</v>
      </c>
      <c r="D1239" t="s">
        <v>53</v>
      </c>
      <c r="E1239" t="s">
        <v>82</v>
      </c>
      <c r="F1239" t="s">
        <v>33</v>
      </c>
      <c r="G1239" t="s">
        <v>4951</v>
      </c>
      <c r="H1239" t="s">
        <v>35</v>
      </c>
      <c r="I1239" t="s">
        <v>36</v>
      </c>
      <c r="J1239">
        <v>26</v>
      </c>
      <c r="K1239">
        <v>26</v>
      </c>
      <c r="L1239">
        <f t="shared" si="57"/>
        <v>0</v>
      </c>
      <c r="M1239">
        <v>3</v>
      </c>
      <c r="N1239">
        <v>45391</v>
      </c>
      <c r="O1239" s="1">
        <f t="shared" si="58"/>
        <v>1745.8076923076924</v>
      </c>
      <c r="P1239" s="1">
        <f t="shared" si="59"/>
        <v>45391</v>
      </c>
      <c r="Q1239" s="1">
        <f>Table1[[#This Row],[Earned Basic Salary]]*20%</f>
        <v>9078.2000000000007</v>
      </c>
      <c r="R1239" s="1">
        <f>Table1[[#This Row],[Earned Basic Salary]]*10%</f>
        <v>4539.1000000000004</v>
      </c>
      <c r="S1239" s="1">
        <f>Table1[[#This Row],[Earned Basic Salary]]*12%</f>
        <v>5446.92</v>
      </c>
      <c r="T1239" s="1">
        <f>200</f>
        <v>200</v>
      </c>
      <c r="U1239" s="1">
        <f>Table1[[#This Row],[PF]]+Table1[[#This Row],[Professional Tax]]</f>
        <v>5646.92</v>
      </c>
      <c r="V1239" s="1">
        <f>Table1[[#This Row],[Overtime Hours]]*200</f>
        <v>600</v>
      </c>
      <c r="W1239" s="1">
        <f>Table1[[#This Row],[Earned Basic Salary]]+Table1[[#This Row],[HRA]]+Table1[[#This Row],[DA]]+Table1[[#This Row],[Overtime Pay]]</f>
        <v>59608.299999999996</v>
      </c>
      <c r="X1239" s="1">
        <f>Table1[[#This Row],[Gross Salary]]-Table1[[#This Row],[Total Deduction]]</f>
        <v>53961.38</v>
      </c>
      <c r="Y1239" t="s">
        <v>37</v>
      </c>
      <c r="Z1239" t="s">
        <v>38</v>
      </c>
      <c r="AA1239" t="s">
        <v>4952</v>
      </c>
      <c r="AB1239" t="s">
        <v>4953</v>
      </c>
    </row>
    <row r="1240" spans="1:28" x14ac:dyDescent="0.3">
      <c r="A1240" t="s">
        <v>4954</v>
      </c>
      <c r="B1240" t="s">
        <v>656</v>
      </c>
      <c r="C1240">
        <v>31</v>
      </c>
      <c r="D1240" t="s">
        <v>133</v>
      </c>
      <c r="E1240" t="s">
        <v>121</v>
      </c>
      <c r="F1240" t="s">
        <v>89</v>
      </c>
      <c r="G1240" t="s">
        <v>4955</v>
      </c>
      <c r="H1240" t="s">
        <v>35</v>
      </c>
      <c r="I1240" t="s">
        <v>36</v>
      </c>
      <c r="J1240">
        <v>26</v>
      </c>
      <c r="K1240">
        <v>21</v>
      </c>
      <c r="L1240">
        <f t="shared" si="57"/>
        <v>5</v>
      </c>
      <c r="M1240">
        <v>15</v>
      </c>
      <c r="N1240">
        <v>28873</v>
      </c>
      <c r="O1240" s="1">
        <f t="shared" si="58"/>
        <v>1110.5</v>
      </c>
      <c r="P1240" s="1">
        <f t="shared" si="59"/>
        <v>23320.5</v>
      </c>
      <c r="Q1240" s="1">
        <f>Table1[[#This Row],[Earned Basic Salary]]*20%</f>
        <v>4664.1000000000004</v>
      </c>
      <c r="R1240" s="1">
        <f>Table1[[#This Row],[Earned Basic Salary]]*10%</f>
        <v>2332.0500000000002</v>
      </c>
      <c r="S1240" s="1">
        <f>Table1[[#This Row],[Earned Basic Salary]]*12%</f>
        <v>2798.46</v>
      </c>
      <c r="T1240" s="1">
        <f>200</f>
        <v>200</v>
      </c>
      <c r="U1240" s="1">
        <f>Table1[[#This Row],[PF]]+Table1[[#This Row],[Professional Tax]]</f>
        <v>2998.46</v>
      </c>
      <c r="V1240" s="1">
        <f>Table1[[#This Row],[Overtime Hours]]*200</f>
        <v>3000</v>
      </c>
      <c r="W1240" s="1">
        <f>Table1[[#This Row],[Earned Basic Salary]]+Table1[[#This Row],[HRA]]+Table1[[#This Row],[DA]]+Table1[[#This Row],[Overtime Pay]]</f>
        <v>33316.649999999994</v>
      </c>
      <c r="X1240" s="1">
        <f>Table1[[#This Row],[Gross Salary]]-Table1[[#This Row],[Total Deduction]]</f>
        <v>30318.189999999995</v>
      </c>
      <c r="Y1240" t="s">
        <v>37</v>
      </c>
      <c r="Z1240" t="s">
        <v>48</v>
      </c>
      <c r="AA1240" t="s">
        <v>4956</v>
      </c>
      <c r="AB1240" t="s">
        <v>4957</v>
      </c>
    </row>
    <row r="1241" spans="1:28" x14ac:dyDescent="0.3">
      <c r="A1241" t="s">
        <v>4958</v>
      </c>
      <c r="B1241" t="s">
        <v>80</v>
      </c>
      <c r="C1241">
        <v>23</v>
      </c>
      <c r="D1241" t="s">
        <v>127</v>
      </c>
      <c r="E1241" t="s">
        <v>121</v>
      </c>
      <c r="F1241" t="s">
        <v>63</v>
      </c>
      <c r="G1241" t="s">
        <v>4959</v>
      </c>
      <c r="H1241" t="s">
        <v>35</v>
      </c>
      <c r="I1241" t="s">
        <v>36</v>
      </c>
      <c r="J1241">
        <v>26</v>
      </c>
      <c r="K1241">
        <v>25</v>
      </c>
      <c r="L1241">
        <f t="shared" si="57"/>
        <v>1</v>
      </c>
      <c r="M1241">
        <v>2</v>
      </c>
      <c r="N1241">
        <v>49987</v>
      </c>
      <c r="O1241" s="1">
        <f t="shared" si="58"/>
        <v>1922.5769230769231</v>
      </c>
      <c r="P1241" s="1">
        <f t="shared" si="59"/>
        <v>48064.423076923078</v>
      </c>
      <c r="Q1241" s="1">
        <f>Table1[[#This Row],[Earned Basic Salary]]*20%</f>
        <v>9612.8846153846152</v>
      </c>
      <c r="R1241" s="1">
        <f>Table1[[#This Row],[Earned Basic Salary]]*10%</f>
        <v>4806.4423076923076</v>
      </c>
      <c r="S1241" s="1">
        <f>Table1[[#This Row],[Earned Basic Salary]]*12%</f>
        <v>5767.7307692307695</v>
      </c>
      <c r="T1241" s="1">
        <f>200</f>
        <v>200</v>
      </c>
      <c r="U1241" s="1">
        <f>Table1[[#This Row],[PF]]+Table1[[#This Row],[Professional Tax]]</f>
        <v>5967.7307692307695</v>
      </c>
      <c r="V1241" s="1">
        <f>Table1[[#This Row],[Overtime Hours]]*200</f>
        <v>400</v>
      </c>
      <c r="W1241" s="1">
        <f>Table1[[#This Row],[Earned Basic Salary]]+Table1[[#This Row],[HRA]]+Table1[[#This Row],[DA]]+Table1[[#This Row],[Overtime Pay]]</f>
        <v>62883.75</v>
      </c>
      <c r="X1241" s="1">
        <f>Table1[[#This Row],[Gross Salary]]-Table1[[#This Row],[Total Deduction]]</f>
        <v>56916.019230769234</v>
      </c>
      <c r="Y1241" t="s">
        <v>37</v>
      </c>
      <c r="Z1241" t="s">
        <v>38</v>
      </c>
      <c r="AA1241" t="s">
        <v>4960</v>
      </c>
      <c r="AB1241" t="s">
        <v>4961</v>
      </c>
    </row>
    <row r="1242" spans="1:28" x14ac:dyDescent="0.3">
      <c r="A1242" t="s">
        <v>4962</v>
      </c>
      <c r="B1242" t="s">
        <v>1805</v>
      </c>
      <c r="C1242">
        <v>27</v>
      </c>
      <c r="D1242" t="s">
        <v>44</v>
      </c>
      <c r="E1242" t="s">
        <v>82</v>
      </c>
      <c r="F1242" t="s">
        <v>46</v>
      </c>
      <c r="G1242" t="s">
        <v>2250</v>
      </c>
      <c r="H1242" t="s">
        <v>35</v>
      </c>
      <c r="I1242" t="s">
        <v>36</v>
      </c>
      <c r="J1242">
        <v>26</v>
      </c>
      <c r="K1242">
        <v>25</v>
      </c>
      <c r="L1242">
        <f t="shared" si="57"/>
        <v>1</v>
      </c>
      <c r="M1242">
        <v>15</v>
      </c>
      <c r="N1242">
        <v>24952</v>
      </c>
      <c r="O1242" s="1">
        <f t="shared" si="58"/>
        <v>959.69230769230774</v>
      </c>
      <c r="P1242" s="1">
        <f t="shared" si="59"/>
        <v>23992.307692307695</v>
      </c>
      <c r="Q1242" s="1">
        <f>Table1[[#This Row],[Earned Basic Salary]]*20%</f>
        <v>4798.461538461539</v>
      </c>
      <c r="R1242" s="1">
        <f>Table1[[#This Row],[Earned Basic Salary]]*10%</f>
        <v>2399.2307692307695</v>
      </c>
      <c r="S1242" s="1">
        <f>Table1[[#This Row],[Earned Basic Salary]]*12%</f>
        <v>2879.0769230769233</v>
      </c>
      <c r="T1242" s="1">
        <f>200</f>
        <v>200</v>
      </c>
      <c r="U1242" s="1">
        <f>Table1[[#This Row],[PF]]+Table1[[#This Row],[Professional Tax]]</f>
        <v>3079.0769230769233</v>
      </c>
      <c r="V1242" s="1">
        <f>Table1[[#This Row],[Overtime Hours]]*200</f>
        <v>3000</v>
      </c>
      <c r="W1242" s="1">
        <f>Table1[[#This Row],[Earned Basic Salary]]+Table1[[#This Row],[HRA]]+Table1[[#This Row],[DA]]+Table1[[#This Row],[Overtime Pay]]</f>
        <v>34190</v>
      </c>
      <c r="X1242" s="1">
        <f>Table1[[#This Row],[Gross Salary]]-Table1[[#This Row],[Total Deduction]]</f>
        <v>31110.923076923078</v>
      </c>
      <c r="Y1242" t="s">
        <v>37</v>
      </c>
      <c r="Z1242" t="s">
        <v>95</v>
      </c>
      <c r="AA1242" t="s">
        <v>4963</v>
      </c>
      <c r="AB1242" t="s">
        <v>4964</v>
      </c>
    </row>
    <row r="1243" spans="1:28" x14ac:dyDescent="0.3">
      <c r="A1243" t="s">
        <v>4965</v>
      </c>
      <c r="B1243" t="s">
        <v>270</v>
      </c>
      <c r="C1243">
        <v>35</v>
      </c>
      <c r="D1243" t="s">
        <v>53</v>
      </c>
      <c r="E1243" t="s">
        <v>45</v>
      </c>
      <c r="F1243" t="s">
        <v>46</v>
      </c>
      <c r="G1243" t="s">
        <v>770</v>
      </c>
      <c r="H1243" t="s">
        <v>35</v>
      </c>
      <c r="I1243" t="s">
        <v>36</v>
      </c>
      <c r="J1243">
        <v>26</v>
      </c>
      <c r="K1243">
        <v>22</v>
      </c>
      <c r="L1243">
        <f t="shared" si="57"/>
        <v>4</v>
      </c>
      <c r="M1243">
        <v>17</v>
      </c>
      <c r="N1243">
        <v>22803</v>
      </c>
      <c r="O1243" s="1">
        <f t="shared" si="58"/>
        <v>877.03846153846155</v>
      </c>
      <c r="P1243" s="1">
        <f t="shared" si="59"/>
        <v>19294.846153846152</v>
      </c>
      <c r="Q1243" s="1">
        <f>Table1[[#This Row],[Earned Basic Salary]]*20%</f>
        <v>3858.9692307692308</v>
      </c>
      <c r="R1243" s="1">
        <f>Table1[[#This Row],[Earned Basic Salary]]*10%</f>
        <v>1929.4846153846154</v>
      </c>
      <c r="S1243" s="1">
        <f>Table1[[#This Row],[Earned Basic Salary]]*12%</f>
        <v>2315.3815384615382</v>
      </c>
      <c r="T1243" s="1">
        <f>200</f>
        <v>200</v>
      </c>
      <c r="U1243" s="1">
        <f>Table1[[#This Row],[PF]]+Table1[[#This Row],[Professional Tax]]</f>
        <v>2515.3815384615382</v>
      </c>
      <c r="V1243" s="1">
        <f>Table1[[#This Row],[Overtime Hours]]*200</f>
        <v>3400</v>
      </c>
      <c r="W1243" s="1">
        <f>Table1[[#This Row],[Earned Basic Salary]]+Table1[[#This Row],[HRA]]+Table1[[#This Row],[DA]]+Table1[[#This Row],[Overtime Pay]]</f>
        <v>28483.3</v>
      </c>
      <c r="X1243" s="1">
        <f>Table1[[#This Row],[Gross Salary]]-Table1[[#This Row],[Total Deduction]]</f>
        <v>25967.918461538462</v>
      </c>
      <c r="Y1243" t="s">
        <v>37</v>
      </c>
      <c r="Z1243" t="s">
        <v>95</v>
      </c>
      <c r="AA1243" t="s">
        <v>4966</v>
      </c>
      <c r="AB1243" t="s">
        <v>4967</v>
      </c>
    </row>
    <row r="1244" spans="1:28" x14ac:dyDescent="0.3">
      <c r="A1244" t="s">
        <v>4968</v>
      </c>
      <c r="B1244" t="s">
        <v>1639</v>
      </c>
      <c r="C1244">
        <v>46</v>
      </c>
      <c r="D1244" t="s">
        <v>61</v>
      </c>
      <c r="E1244" t="s">
        <v>82</v>
      </c>
      <c r="F1244" t="s">
        <v>83</v>
      </c>
      <c r="G1244" t="s">
        <v>4969</v>
      </c>
      <c r="H1244" t="s">
        <v>35</v>
      </c>
      <c r="I1244" t="s">
        <v>36</v>
      </c>
      <c r="J1244">
        <v>26</v>
      </c>
      <c r="K1244">
        <v>22</v>
      </c>
      <c r="L1244">
        <f t="shared" si="57"/>
        <v>4</v>
      </c>
      <c r="M1244">
        <v>19</v>
      </c>
      <c r="N1244">
        <v>49019</v>
      </c>
      <c r="O1244" s="1">
        <f t="shared" si="58"/>
        <v>1885.3461538461538</v>
      </c>
      <c r="P1244" s="1">
        <f t="shared" si="59"/>
        <v>41477.615384615383</v>
      </c>
      <c r="Q1244" s="1">
        <f>Table1[[#This Row],[Earned Basic Salary]]*20%</f>
        <v>8295.5230769230766</v>
      </c>
      <c r="R1244" s="1">
        <f>Table1[[#This Row],[Earned Basic Salary]]*10%</f>
        <v>4147.7615384615383</v>
      </c>
      <c r="S1244" s="1">
        <f>Table1[[#This Row],[Earned Basic Salary]]*12%</f>
        <v>4977.3138461538456</v>
      </c>
      <c r="T1244" s="1">
        <f>200</f>
        <v>200</v>
      </c>
      <c r="U1244" s="1">
        <f>Table1[[#This Row],[PF]]+Table1[[#This Row],[Professional Tax]]</f>
        <v>5177.3138461538456</v>
      </c>
      <c r="V1244" s="1">
        <f>Table1[[#This Row],[Overtime Hours]]*200</f>
        <v>3800</v>
      </c>
      <c r="W1244" s="1">
        <f>Table1[[#This Row],[Earned Basic Salary]]+Table1[[#This Row],[HRA]]+Table1[[#This Row],[DA]]+Table1[[#This Row],[Overtime Pay]]</f>
        <v>57720.899999999994</v>
      </c>
      <c r="X1244" s="1">
        <f>Table1[[#This Row],[Gross Salary]]-Table1[[#This Row],[Total Deduction]]</f>
        <v>52543.586153846147</v>
      </c>
      <c r="Y1244" t="s">
        <v>37</v>
      </c>
      <c r="Z1244" t="s">
        <v>95</v>
      </c>
      <c r="AA1244" t="s">
        <v>4970</v>
      </c>
      <c r="AB1244" t="s">
        <v>4971</v>
      </c>
    </row>
    <row r="1245" spans="1:28" x14ac:dyDescent="0.3">
      <c r="A1245" t="s">
        <v>4972</v>
      </c>
      <c r="B1245" t="s">
        <v>1090</v>
      </c>
      <c r="C1245">
        <v>35</v>
      </c>
      <c r="D1245" t="s">
        <v>75</v>
      </c>
      <c r="E1245" t="s">
        <v>82</v>
      </c>
      <c r="F1245" t="s">
        <v>33</v>
      </c>
      <c r="G1245" t="s">
        <v>1523</v>
      </c>
      <c r="H1245" t="s">
        <v>35</v>
      </c>
      <c r="I1245" t="s">
        <v>36</v>
      </c>
      <c r="J1245">
        <v>26</v>
      </c>
      <c r="K1245">
        <v>23</v>
      </c>
      <c r="L1245">
        <f t="shared" si="57"/>
        <v>3</v>
      </c>
      <c r="M1245">
        <v>17</v>
      </c>
      <c r="N1245">
        <v>57275</v>
      </c>
      <c r="O1245" s="1">
        <f t="shared" si="58"/>
        <v>2202.8846153846152</v>
      </c>
      <c r="P1245" s="1">
        <f t="shared" si="59"/>
        <v>50666.346153846149</v>
      </c>
      <c r="Q1245" s="1">
        <f>Table1[[#This Row],[Earned Basic Salary]]*20%</f>
        <v>10133.26923076923</v>
      </c>
      <c r="R1245" s="1">
        <f>Table1[[#This Row],[Earned Basic Salary]]*10%</f>
        <v>5066.6346153846152</v>
      </c>
      <c r="S1245" s="1">
        <f>Table1[[#This Row],[Earned Basic Salary]]*12%</f>
        <v>6079.9615384615372</v>
      </c>
      <c r="T1245" s="1">
        <f>200</f>
        <v>200</v>
      </c>
      <c r="U1245" s="1">
        <f>Table1[[#This Row],[PF]]+Table1[[#This Row],[Professional Tax]]</f>
        <v>6279.9615384615372</v>
      </c>
      <c r="V1245" s="1">
        <f>Table1[[#This Row],[Overtime Hours]]*200</f>
        <v>3400</v>
      </c>
      <c r="W1245" s="1">
        <f>Table1[[#This Row],[Earned Basic Salary]]+Table1[[#This Row],[HRA]]+Table1[[#This Row],[DA]]+Table1[[#This Row],[Overtime Pay]]</f>
        <v>69266.249999999985</v>
      </c>
      <c r="X1245" s="1">
        <f>Table1[[#This Row],[Gross Salary]]-Table1[[#This Row],[Total Deduction]]</f>
        <v>62986.288461538446</v>
      </c>
      <c r="Y1245" t="s">
        <v>37</v>
      </c>
      <c r="Z1245" t="s">
        <v>48</v>
      </c>
      <c r="AA1245" t="s">
        <v>4973</v>
      </c>
      <c r="AB1245" t="s">
        <v>4974</v>
      </c>
    </row>
    <row r="1246" spans="1:28" x14ac:dyDescent="0.3">
      <c r="A1246" t="s">
        <v>4975</v>
      </c>
      <c r="B1246" t="s">
        <v>29</v>
      </c>
      <c r="C1246">
        <v>41</v>
      </c>
      <c r="D1246" t="s">
        <v>75</v>
      </c>
      <c r="E1246" t="s">
        <v>45</v>
      </c>
      <c r="F1246" t="s">
        <v>83</v>
      </c>
      <c r="G1246" t="s">
        <v>4976</v>
      </c>
      <c r="H1246" t="s">
        <v>35</v>
      </c>
      <c r="I1246" t="s">
        <v>36</v>
      </c>
      <c r="J1246">
        <v>26</v>
      </c>
      <c r="K1246">
        <v>21</v>
      </c>
      <c r="L1246">
        <f t="shared" si="57"/>
        <v>5</v>
      </c>
      <c r="M1246">
        <v>5</v>
      </c>
      <c r="N1246">
        <v>55314</v>
      </c>
      <c r="O1246" s="1">
        <f t="shared" si="58"/>
        <v>2127.4615384615386</v>
      </c>
      <c r="P1246" s="1">
        <f t="shared" si="59"/>
        <v>44676.692307692312</v>
      </c>
      <c r="Q1246" s="1">
        <f>Table1[[#This Row],[Earned Basic Salary]]*20%</f>
        <v>8935.3384615384621</v>
      </c>
      <c r="R1246" s="1">
        <f>Table1[[#This Row],[Earned Basic Salary]]*10%</f>
        <v>4467.669230769231</v>
      </c>
      <c r="S1246" s="1">
        <f>Table1[[#This Row],[Earned Basic Salary]]*12%</f>
        <v>5361.2030769230769</v>
      </c>
      <c r="T1246" s="1">
        <f>200</f>
        <v>200</v>
      </c>
      <c r="U1246" s="1">
        <f>Table1[[#This Row],[PF]]+Table1[[#This Row],[Professional Tax]]</f>
        <v>5561.2030769230769</v>
      </c>
      <c r="V1246" s="1">
        <f>Table1[[#This Row],[Overtime Hours]]*200</f>
        <v>1000</v>
      </c>
      <c r="W1246" s="1">
        <f>Table1[[#This Row],[Earned Basic Salary]]+Table1[[#This Row],[HRA]]+Table1[[#This Row],[DA]]+Table1[[#This Row],[Overtime Pay]]</f>
        <v>59079.700000000004</v>
      </c>
      <c r="X1246" s="1">
        <f>Table1[[#This Row],[Gross Salary]]-Table1[[#This Row],[Total Deduction]]</f>
        <v>53518.496923076927</v>
      </c>
      <c r="Y1246" t="s">
        <v>37</v>
      </c>
      <c r="Z1246" t="s">
        <v>95</v>
      </c>
      <c r="AA1246" t="s">
        <v>4977</v>
      </c>
      <c r="AB1246" t="s">
        <v>4978</v>
      </c>
    </row>
    <row r="1247" spans="1:28" x14ac:dyDescent="0.3">
      <c r="A1247" t="s">
        <v>4979</v>
      </c>
      <c r="B1247" t="s">
        <v>430</v>
      </c>
      <c r="C1247">
        <v>45</v>
      </c>
      <c r="D1247" t="s">
        <v>127</v>
      </c>
      <c r="E1247" t="s">
        <v>32</v>
      </c>
      <c r="F1247" t="s">
        <v>69</v>
      </c>
      <c r="G1247" t="s">
        <v>2714</v>
      </c>
      <c r="H1247" t="s">
        <v>35</v>
      </c>
      <c r="I1247" t="s">
        <v>36</v>
      </c>
      <c r="J1247">
        <v>26</v>
      </c>
      <c r="K1247">
        <v>23</v>
      </c>
      <c r="L1247">
        <f t="shared" si="57"/>
        <v>3</v>
      </c>
      <c r="M1247">
        <v>8</v>
      </c>
      <c r="N1247">
        <v>54790</v>
      </c>
      <c r="O1247" s="1">
        <f t="shared" si="58"/>
        <v>2107.3076923076924</v>
      </c>
      <c r="P1247" s="1">
        <f t="shared" si="59"/>
        <v>48468.076923076922</v>
      </c>
      <c r="Q1247" s="1">
        <f>Table1[[#This Row],[Earned Basic Salary]]*20%</f>
        <v>9693.6153846153848</v>
      </c>
      <c r="R1247" s="1">
        <f>Table1[[#This Row],[Earned Basic Salary]]*10%</f>
        <v>4846.8076923076924</v>
      </c>
      <c r="S1247" s="1">
        <f>Table1[[#This Row],[Earned Basic Salary]]*12%</f>
        <v>5816.1692307692301</v>
      </c>
      <c r="T1247" s="1">
        <f>200</f>
        <v>200</v>
      </c>
      <c r="U1247" s="1">
        <f>Table1[[#This Row],[PF]]+Table1[[#This Row],[Professional Tax]]</f>
        <v>6016.1692307692301</v>
      </c>
      <c r="V1247" s="1">
        <f>Table1[[#This Row],[Overtime Hours]]*200</f>
        <v>1600</v>
      </c>
      <c r="W1247" s="1">
        <f>Table1[[#This Row],[Earned Basic Salary]]+Table1[[#This Row],[HRA]]+Table1[[#This Row],[DA]]+Table1[[#This Row],[Overtime Pay]]</f>
        <v>64608.5</v>
      </c>
      <c r="X1247" s="1">
        <f>Table1[[#This Row],[Gross Salary]]-Table1[[#This Row],[Total Deduction]]</f>
        <v>58592.330769230772</v>
      </c>
      <c r="Y1247" t="s">
        <v>37</v>
      </c>
      <c r="Z1247" t="s">
        <v>38</v>
      </c>
      <c r="AA1247" t="s">
        <v>4980</v>
      </c>
      <c r="AB1247" t="s">
        <v>4981</v>
      </c>
    </row>
    <row r="1248" spans="1:28" x14ac:dyDescent="0.3">
      <c r="A1248" t="s">
        <v>4982</v>
      </c>
      <c r="B1248" t="s">
        <v>2238</v>
      </c>
      <c r="C1248">
        <v>30</v>
      </c>
      <c r="D1248" t="s">
        <v>133</v>
      </c>
      <c r="E1248" t="s">
        <v>32</v>
      </c>
      <c r="F1248" t="s">
        <v>55</v>
      </c>
      <c r="G1248" t="s">
        <v>4983</v>
      </c>
      <c r="H1248" t="s">
        <v>35</v>
      </c>
      <c r="I1248" t="s">
        <v>36</v>
      </c>
      <c r="J1248">
        <v>26</v>
      </c>
      <c r="K1248">
        <v>23</v>
      </c>
      <c r="L1248">
        <f t="shared" si="57"/>
        <v>3</v>
      </c>
      <c r="M1248">
        <v>9</v>
      </c>
      <c r="N1248">
        <v>44877</v>
      </c>
      <c r="O1248" s="1">
        <f t="shared" si="58"/>
        <v>1726.0384615384614</v>
      </c>
      <c r="P1248" s="1">
        <f t="shared" si="59"/>
        <v>39698.88461538461</v>
      </c>
      <c r="Q1248" s="1">
        <f>Table1[[#This Row],[Earned Basic Salary]]*20%</f>
        <v>7939.7769230769227</v>
      </c>
      <c r="R1248" s="1">
        <f>Table1[[#This Row],[Earned Basic Salary]]*10%</f>
        <v>3969.8884615384613</v>
      </c>
      <c r="S1248" s="1">
        <f>Table1[[#This Row],[Earned Basic Salary]]*12%</f>
        <v>4763.8661538461529</v>
      </c>
      <c r="T1248" s="1">
        <f>200</f>
        <v>200</v>
      </c>
      <c r="U1248" s="1">
        <f>Table1[[#This Row],[PF]]+Table1[[#This Row],[Professional Tax]]</f>
        <v>4963.8661538461529</v>
      </c>
      <c r="V1248" s="1">
        <f>Table1[[#This Row],[Overtime Hours]]*200</f>
        <v>1800</v>
      </c>
      <c r="W1248" s="1">
        <f>Table1[[#This Row],[Earned Basic Salary]]+Table1[[#This Row],[HRA]]+Table1[[#This Row],[DA]]+Table1[[#This Row],[Overtime Pay]]</f>
        <v>53408.549999999988</v>
      </c>
      <c r="X1248" s="1">
        <f>Table1[[#This Row],[Gross Salary]]-Table1[[#This Row],[Total Deduction]]</f>
        <v>48444.683846153835</v>
      </c>
      <c r="Y1248" t="s">
        <v>37</v>
      </c>
      <c r="Z1248" t="s">
        <v>38</v>
      </c>
      <c r="AA1248" t="s">
        <v>4984</v>
      </c>
      <c r="AB1248" t="s">
        <v>4985</v>
      </c>
    </row>
    <row r="1249" spans="1:28" x14ac:dyDescent="0.3">
      <c r="A1249" t="s">
        <v>4986</v>
      </c>
      <c r="B1249" t="s">
        <v>2638</v>
      </c>
      <c r="C1249">
        <v>37</v>
      </c>
      <c r="D1249" t="s">
        <v>44</v>
      </c>
      <c r="E1249" t="s">
        <v>121</v>
      </c>
      <c r="F1249" t="s">
        <v>46</v>
      </c>
      <c r="G1249" t="s">
        <v>4987</v>
      </c>
      <c r="H1249" t="s">
        <v>35</v>
      </c>
      <c r="I1249" t="s">
        <v>36</v>
      </c>
      <c r="J1249">
        <v>26</v>
      </c>
      <c r="K1249">
        <v>22</v>
      </c>
      <c r="L1249">
        <f t="shared" si="57"/>
        <v>4</v>
      </c>
      <c r="M1249">
        <v>5</v>
      </c>
      <c r="N1249">
        <v>32372</v>
      </c>
      <c r="O1249" s="1">
        <f t="shared" si="58"/>
        <v>1245.0769230769231</v>
      </c>
      <c r="P1249" s="1">
        <f t="shared" si="59"/>
        <v>27391.692307692309</v>
      </c>
      <c r="Q1249" s="1">
        <f>Table1[[#This Row],[Earned Basic Salary]]*20%</f>
        <v>5478.3384615384621</v>
      </c>
      <c r="R1249" s="1">
        <f>Table1[[#This Row],[Earned Basic Salary]]*10%</f>
        <v>2739.169230769231</v>
      </c>
      <c r="S1249" s="1">
        <f>Table1[[#This Row],[Earned Basic Salary]]*12%</f>
        <v>3287.0030769230771</v>
      </c>
      <c r="T1249" s="1">
        <f>200</f>
        <v>200</v>
      </c>
      <c r="U1249" s="1">
        <f>Table1[[#This Row],[PF]]+Table1[[#This Row],[Professional Tax]]</f>
        <v>3487.0030769230771</v>
      </c>
      <c r="V1249" s="1">
        <f>Table1[[#This Row],[Overtime Hours]]*200</f>
        <v>1000</v>
      </c>
      <c r="W1249" s="1">
        <f>Table1[[#This Row],[Earned Basic Salary]]+Table1[[#This Row],[HRA]]+Table1[[#This Row],[DA]]+Table1[[#This Row],[Overtime Pay]]</f>
        <v>36609.199999999997</v>
      </c>
      <c r="X1249" s="1">
        <f>Table1[[#This Row],[Gross Salary]]-Table1[[#This Row],[Total Deduction]]</f>
        <v>33122.196923076917</v>
      </c>
      <c r="Y1249" t="s">
        <v>37</v>
      </c>
      <c r="Z1249" t="s">
        <v>95</v>
      </c>
      <c r="AA1249" t="s">
        <v>4988</v>
      </c>
      <c r="AB1249" t="s">
        <v>4989</v>
      </c>
    </row>
    <row r="1250" spans="1:28" x14ac:dyDescent="0.3">
      <c r="A1250" t="s">
        <v>4990</v>
      </c>
      <c r="B1250" t="s">
        <v>2705</v>
      </c>
      <c r="C1250">
        <v>45</v>
      </c>
      <c r="D1250" t="s">
        <v>127</v>
      </c>
      <c r="E1250" t="s">
        <v>32</v>
      </c>
      <c r="F1250" t="s">
        <v>46</v>
      </c>
      <c r="G1250" t="s">
        <v>4285</v>
      </c>
      <c r="H1250" t="s">
        <v>35</v>
      </c>
      <c r="I1250" t="s">
        <v>36</v>
      </c>
      <c r="J1250">
        <v>26</v>
      </c>
      <c r="K1250">
        <v>22</v>
      </c>
      <c r="L1250">
        <f t="shared" si="57"/>
        <v>4</v>
      </c>
      <c r="M1250">
        <v>18</v>
      </c>
      <c r="N1250">
        <v>25137</v>
      </c>
      <c r="O1250" s="1">
        <f t="shared" si="58"/>
        <v>966.80769230769226</v>
      </c>
      <c r="P1250" s="1">
        <f t="shared" si="59"/>
        <v>21269.76923076923</v>
      </c>
      <c r="Q1250" s="1">
        <f>Table1[[#This Row],[Earned Basic Salary]]*20%</f>
        <v>4253.9538461538459</v>
      </c>
      <c r="R1250" s="1">
        <f>Table1[[#This Row],[Earned Basic Salary]]*10%</f>
        <v>2126.976923076923</v>
      </c>
      <c r="S1250" s="1">
        <f>Table1[[#This Row],[Earned Basic Salary]]*12%</f>
        <v>2552.3723076923075</v>
      </c>
      <c r="T1250" s="1">
        <f>200</f>
        <v>200</v>
      </c>
      <c r="U1250" s="1">
        <f>Table1[[#This Row],[PF]]+Table1[[#This Row],[Professional Tax]]</f>
        <v>2752.3723076923075</v>
      </c>
      <c r="V1250" s="1">
        <f>Table1[[#This Row],[Overtime Hours]]*200</f>
        <v>3600</v>
      </c>
      <c r="W1250" s="1">
        <f>Table1[[#This Row],[Earned Basic Salary]]+Table1[[#This Row],[HRA]]+Table1[[#This Row],[DA]]+Table1[[#This Row],[Overtime Pay]]</f>
        <v>31250.7</v>
      </c>
      <c r="X1250" s="1">
        <f>Table1[[#This Row],[Gross Salary]]-Table1[[#This Row],[Total Deduction]]</f>
        <v>28498.327692307692</v>
      </c>
      <c r="Y1250" t="s">
        <v>37</v>
      </c>
      <c r="Z1250" t="s">
        <v>106</v>
      </c>
      <c r="AA1250" t="s">
        <v>4991</v>
      </c>
      <c r="AB1250" t="s">
        <v>4992</v>
      </c>
    </row>
    <row r="1251" spans="1:28" x14ac:dyDescent="0.3">
      <c r="A1251" t="s">
        <v>4993</v>
      </c>
      <c r="B1251" t="s">
        <v>245</v>
      </c>
      <c r="C1251">
        <v>55</v>
      </c>
      <c r="D1251" t="s">
        <v>75</v>
      </c>
      <c r="E1251" t="s">
        <v>62</v>
      </c>
      <c r="F1251" t="s">
        <v>89</v>
      </c>
      <c r="G1251" t="s">
        <v>946</v>
      </c>
      <c r="H1251" t="s">
        <v>35</v>
      </c>
      <c r="I1251" t="s">
        <v>36</v>
      </c>
      <c r="J1251">
        <v>26</v>
      </c>
      <c r="K1251">
        <v>23</v>
      </c>
      <c r="L1251">
        <f t="shared" si="57"/>
        <v>3</v>
      </c>
      <c r="M1251">
        <v>8</v>
      </c>
      <c r="N1251">
        <v>69012</v>
      </c>
      <c r="O1251" s="1">
        <f t="shared" si="58"/>
        <v>2654.3076923076924</v>
      </c>
      <c r="P1251" s="1">
        <f t="shared" si="59"/>
        <v>61049.076923076922</v>
      </c>
      <c r="Q1251" s="1">
        <f>Table1[[#This Row],[Earned Basic Salary]]*20%</f>
        <v>12209.815384615385</v>
      </c>
      <c r="R1251" s="1">
        <f>Table1[[#This Row],[Earned Basic Salary]]*10%</f>
        <v>6104.9076923076927</v>
      </c>
      <c r="S1251" s="1">
        <f>Table1[[#This Row],[Earned Basic Salary]]*12%</f>
        <v>7325.8892307692304</v>
      </c>
      <c r="T1251" s="1">
        <f>200</f>
        <v>200</v>
      </c>
      <c r="U1251" s="1">
        <f>Table1[[#This Row],[PF]]+Table1[[#This Row],[Professional Tax]]</f>
        <v>7525.8892307692304</v>
      </c>
      <c r="V1251" s="1">
        <f>Table1[[#This Row],[Overtime Hours]]*200</f>
        <v>1600</v>
      </c>
      <c r="W1251" s="1">
        <f>Table1[[#This Row],[Earned Basic Salary]]+Table1[[#This Row],[HRA]]+Table1[[#This Row],[DA]]+Table1[[#This Row],[Overtime Pay]]</f>
        <v>80963.8</v>
      </c>
      <c r="X1251" s="1">
        <f>Table1[[#This Row],[Gross Salary]]-Table1[[#This Row],[Total Deduction]]</f>
        <v>73437.910769230773</v>
      </c>
      <c r="Y1251" t="s">
        <v>37</v>
      </c>
      <c r="Z1251" t="s">
        <v>38</v>
      </c>
      <c r="AA1251" t="s">
        <v>4994</v>
      </c>
      <c r="AB1251" t="s">
        <v>4995</v>
      </c>
    </row>
    <row r="1252" spans="1:28" x14ac:dyDescent="0.3">
      <c r="A1252" t="s">
        <v>4996</v>
      </c>
      <c r="B1252" t="s">
        <v>138</v>
      </c>
      <c r="C1252">
        <v>25</v>
      </c>
      <c r="D1252" t="s">
        <v>75</v>
      </c>
      <c r="E1252" t="s">
        <v>121</v>
      </c>
      <c r="F1252" t="s">
        <v>46</v>
      </c>
      <c r="G1252" t="s">
        <v>4997</v>
      </c>
      <c r="H1252" t="s">
        <v>35</v>
      </c>
      <c r="I1252" t="s">
        <v>36</v>
      </c>
      <c r="J1252">
        <v>26</v>
      </c>
      <c r="K1252">
        <v>24</v>
      </c>
      <c r="L1252">
        <f t="shared" si="57"/>
        <v>2</v>
      </c>
      <c r="M1252">
        <v>17</v>
      </c>
      <c r="N1252">
        <v>79126</v>
      </c>
      <c r="O1252" s="1">
        <f t="shared" si="58"/>
        <v>3043.3076923076924</v>
      </c>
      <c r="P1252" s="1">
        <f t="shared" si="59"/>
        <v>73039.384615384624</v>
      </c>
      <c r="Q1252" s="1">
        <f>Table1[[#This Row],[Earned Basic Salary]]*20%</f>
        <v>14607.876923076925</v>
      </c>
      <c r="R1252" s="1">
        <f>Table1[[#This Row],[Earned Basic Salary]]*10%</f>
        <v>7303.9384615384624</v>
      </c>
      <c r="S1252" s="1">
        <f>Table1[[#This Row],[Earned Basic Salary]]*12%</f>
        <v>8764.7261538461553</v>
      </c>
      <c r="T1252" s="1">
        <f>200</f>
        <v>200</v>
      </c>
      <c r="U1252" s="1">
        <f>Table1[[#This Row],[PF]]+Table1[[#This Row],[Professional Tax]]</f>
        <v>8964.7261538461553</v>
      </c>
      <c r="V1252" s="1">
        <f>Table1[[#This Row],[Overtime Hours]]*200</f>
        <v>3400</v>
      </c>
      <c r="W1252" s="1">
        <f>Table1[[#This Row],[Earned Basic Salary]]+Table1[[#This Row],[HRA]]+Table1[[#This Row],[DA]]+Table1[[#This Row],[Overtime Pay]]</f>
        <v>98351.200000000012</v>
      </c>
      <c r="X1252" s="1">
        <f>Table1[[#This Row],[Gross Salary]]-Table1[[#This Row],[Total Deduction]]</f>
        <v>89386.473846153851</v>
      </c>
      <c r="Y1252" t="s">
        <v>37</v>
      </c>
      <c r="Z1252" t="s">
        <v>38</v>
      </c>
      <c r="AA1252" t="s">
        <v>4998</v>
      </c>
      <c r="AB1252" t="s">
        <v>4999</v>
      </c>
    </row>
    <row r="1253" spans="1:28" x14ac:dyDescent="0.3">
      <c r="A1253" t="s">
        <v>5000</v>
      </c>
      <c r="B1253" t="s">
        <v>188</v>
      </c>
      <c r="C1253">
        <v>33</v>
      </c>
      <c r="D1253" t="s">
        <v>44</v>
      </c>
      <c r="E1253" t="s">
        <v>45</v>
      </c>
      <c r="F1253" t="s">
        <v>55</v>
      </c>
      <c r="G1253" t="s">
        <v>5001</v>
      </c>
      <c r="H1253" t="s">
        <v>35</v>
      </c>
      <c r="I1253" t="s">
        <v>36</v>
      </c>
      <c r="J1253">
        <v>26</v>
      </c>
      <c r="K1253">
        <v>25</v>
      </c>
      <c r="L1253">
        <f t="shared" si="57"/>
        <v>1</v>
      </c>
      <c r="M1253">
        <v>18</v>
      </c>
      <c r="N1253">
        <v>58079</v>
      </c>
      <c r="O1253" s="1">
        <f t="shared" si="58"/>
        <v>2233.8076923076924</v>
      </c>
      <c r="P1253" s="1">
        <f t="shared" si="59"/>
        <v>55845.192307692312</v>
      </c>
      <c r="Q1253" s="1">
        <f>Table1[[#This Row],[Earned Basic Salary]]*20%</f>
        <v>11169.038461538463</v>
      </c>
      <c r="R1253" s="1">
        <f>Table1[[#This Row],[Earned Basic Salary]]*10%</f>
        <v>5584.5192307692314</v>
      </c>
      <c r="S1253" s="1">
        <f>Table1[[#This Row],[Earned Basic Salary]]*12%</f>
        <v>6701.4230769230771</v>
      </c>
      <c r="T1253" s="1">
        <f>200</f>
        <v>200</v>
      </c>
      <c r="U1253" s="1">
        <f>Table1[[#This Row],[PF]]+Table1[[#This Row],[Professional Tax]]</f>
        <v>6901.4230769230771</v>
      </c>
      <c r="V1253" s="1">
        <f>Table1[[#This Row],[Overtime Hours]]*200</f>
        <v>3600</v>
      </c>
      <c r="W1253" s="1">
        <f>Table1[[#This Row],[Earned Basic Salary]]+Table1[[#This Row],[HRA]]+Table1[[#This Row],[DA]]+Table1[[#This Row],[Overtime Pay]]</f>
        <v>76198.750000000015</v>
      </c>
      <c r="X1253" s="1">
        <f>Table1[[#This Row],[Gross Salary]]-Table1[[#This Row],[Total Deduction]]</f>
        <v>69297.326923076937</v>
      </c>
      <c r="Y1253" t="s">
        <v>37</v>
      </c>
      <c r="Z1253" t="s">
        <v>95</v>
      </c>
      <c r="AA1253" t="s">
        <v>5002</v>
      </c>
      <c r="AB1253" t="s">
        <v>5003</v>
      </c>
    </row>
    <row r="1254" spans="1:28" x14ac:dyDescent="0.3">
      <c r="A1254" t="s">
        <v>5004</v>
      </c>
      <c r="B1254" t="s">
        <v>2366</v>
      </c>
      <c r="C1254">
        <v>29</v>
      </c>
      <c r="D1254" t="s">
        <v>127</v>
      </c>
      <c r="E1254" t="s">
        <v>121</v>
      </c>
      <c r="F1254" t="s">
        <v>63</v>
      </c>
      <c r="G1254" t="s">
        <v>3776</v>
      </c>
      <c r="H1254" t="s">
        <v>35</v>
      </c>
      <c r="I1254" t="s">
        <v>36</v>
      </c>
      <c r="J1254">
        <v>26</v>
      </c>
      <c r="K1254">
        <v>24</v>
      </c>
      <c r="L1254">
        <f t="shared" si="57"/>
        <v>2</v>
      </c>
      <c r="M1254">
        <v>18</v>
      </c>
      <c r="N1254">
        <v>31378</v>
      </c>
      <c r="O1254" s="1">
        <f t="shared" si="58"/>
        <v>1206.8461538461538</v>
      </c>
      <c r="P1254" s="1">
        <f t="shared" si="59"/>
        <v>28964.307692307691</v>
      </c>
      <c r="Q1254" s="1">
        <f>Table1[[#This Row],[Earned Basic Salary]]*20%</f>
        <v>5792.8615384615387</v>
      </c>
      <c r="R1254" s="1">
        <f>Table1[[#This Row],[Earned Basic Salary]]*10%</f>
        <v>2896.4307692307693</v>
      </c>
      <c r="S1254" s="1">
        <f>Table1[[#This Row],[Earned Basic Salary]]*12%</f>
        <v>3475.7169230769227</v>
      </c>
      <c r="T1254" s="1">
        <f>200</f>
        <v>200</v>
      </c>
      <c r="U1254" s="1">
        <f>Table1[[#This Row],[PF]]+Table1[[#This Row],[Professional Tax]]</f>
        <v>3675.7169230769227</v>
      </c>
      <c r="V1254" s="1">
        <f>Table1[[#This Row],[Overtime Hours]]*200</f>
        <v>3600</v>
      </c>
      <c r="W1254" s="1">
        <f>Table1[[#This Row],[Earned Basic Salary]]+Table1[[#This Row],[HRA]]+Table1[[#This Row],[DA]]+Table1[[#This Row],[Overtime Pay]]</f>
        <v>41253.599999999999</v>
      </c>
      <c r="X1254" s="1">
        <f>Table1[[#This Row],[Gross Salary]]-Table1[[#This Row],[Total Deduction]]</f>
        <v>37577.883076923077</v>
      </c>
      <c r="Y1254" t="s">
        <v>37</v>
      </c>
      <c r="Z1254" t="s">
        <v>48</v>
      </c>
      <c r="AA1254" t="s">
        <v>5005</v>
      </c>
      <c r="AB1254" t="s">
        <v>5006</v>
      </c>
    </row>
    <row r="1255" spans="1:28" x14ac:dyDescent="0.3">
      <c r="A1255" t="s">
        <v>5007</v>
      </c>
      <c r="B1255" t="s">
        <v>1058</v>
      </c>
      <c r="C1255">
        <v>22</v>
      </c>
      <c r="D1255" t="s">
        <v>75</v>
      </c>
      <c r="E1255" t="s">
        <v>45</v>
      </c>
      <c r="F1255" t="s">
        <v>46</v>
      </c>
      <c r="G1255" t="s">
        <v>5008</v>
      </c>
      <c r="H1255" t="s">
        <v>35</v>
      </c>
      <c r="I1255" t="s">
        <v>36</v>
      </c>
      <c r="J1255">
        <v>26</v>
      </c>
      <c r="K1255">
        <v>25</v>
      </c>
      <c r="L1255">
        <f t="shared" si="57"/>
        <v>1</v>
      </c>
      <c r="M1255">
        <v>1</v>
      </c>
      <c r="N1255">
        <v>29959</v>
      </c>
      <c r="O1255" s="1">
        <f t="shared" si="58"/>
        <v>1152.2692307692307</v>
      </c>
      <c r="P1255" s="1">
        <f t="shared" si="59"/>
        <v>28806.73076923077</v>
      </c>
      <c r="Q1255" s="1">
        <f>Table1[[#This Row],[Earned Basic Salary]]*20%</f>
        <v>5761.3461538461543</v>
      </c>
      <c r="R1255" s="1">
        <f>Table1[[#This Row],[Earned Basic Salary]]*10%</f>
        <v>2880.6730769230771</v>
      </c>
      <c r="S1255" s="1">
        <f>Table1[[#This Row],[Earned Basic Salary]]*12%</f>
        <v>3456.8076923076924</v>
      </c>
      <c r="T1255" s="1">
        <f>200</f>
        <v>200</v>
      </c>
      <c r="U1255" s="1">
        <f>Table1[[#This Row],[PF]]+Table1[[#This Row],[Professional Tax]]</f>
        <v>3656.8076923076924</v>
      </c>
      <c r="V1255" s="1">
        <f>Table1[[#This Row],[Overtime Hours]]*200</f>
        <v>200</v>
      </c>
      <c r="W1255" s="1">
        <f>Table1[[#This Row],[Earned Basic Salary]]+Table1[[#This Row],[HRA]]+Table1[[#This Row],[DA]]+Table1[[#This Row],[Overtime Pay]]</f>
        <v>37648.75</v>
      </c>
      <c r="X1255" s="1">
        <f>Table1[[#This Row],[Gross Salary]]-Table1[[#This Row],[Total Deduction]]</f>
        <v>33991.942307692305</v>
      </c>
      <c r="Y1255" t="s">
        <v>37</v>
      </c>
      <c r="Z1255" t="s">
        <v>106</v>
      </c>
      <c r="AA1255" t="s">
        <v>5009</v>
      </c>
      <c r="AB1255" t="s">
        <v>5010</v>
      </c>
    </row>
    <row r="1256" spans="1:28" x14ac:dyDescent="0.3">
      <c r="A1256" t="s">
        <v>5011</v>
      </c>
      <c r="B1256" t="s">
        <v>193</v>
      </c>
      <c r="C1256">
        <v>40</v>
      </c>
      <c r="D1256" t="s">
        <v>53</v>
      </c>
      <c r="E1256" t="s">
        <v>32</v>
      </c>
      <c r="F1256" t="s">
        <v>33</v>
      </c>
      <c r="G1256" t="s">
        <v>1461</v>
      </c>
      <c r="H1256" t="s">
        <v>35</v>
      </c>
      <c r="I1256" t="s">
        <v>36</v>
      </c>
      <c r="J1256">
        <v>26</v>
      </c>
      <c r="K1256">
        <v>23</v>
      </c>
      <c r="L1256">
        <f t="shared" si="57"/>
        <v>3</v>
      </c>
      <c r="M1256">
        <v>9</v>
      </c>
      <c r="N1256">
        <v>78277</v>
      </c>
      <c r="O1256" s="1">
        <f t="shared" si="58"/>
        <v>3010.6538461538462</v>
      </c>
      <c r="P1256" s="1">
        <f t="shared" si="59"/>
        <v>69245.038461538468</v>
      </c>
      <c r="Q1256" s="1">
        <f>Table1[[#This Row],[Earned Basic Salary]]*20%</f>
        <v>13849.007692307694</v>
      </c>
      <c r="R1256" s="1">
        <f>Table1[[#This Row],[Earned Basic Salary]]*10%</f>
        <v>6924.503846153847</v>
      </c>
      <c r="S1256" s="1">
        <f>Table1[[#This Row],[Earned Basic Salary]]*12%</f>
        <v>8309.4046153846157</v>
      </c>
      <c r="T1256" s="1">
        <f>200</f>
        <v>200</v>
      </c>
      <c r="U1256" s="1">
        <f>Table1[[#This Row],[PF]]+Table1[[#This Row],[Professional Tax]]</f>
        <v>8509.4046153846157</v>
      </c>
      <c r="V1256" s="1">
        <f>Table1[[#This Row],[Overtime Hours]]*200</f>
        <v>1800</v>
      </c>
      <c r="W1256" s="1">
        <f>Table1[[#This Row],[Earned Basic Salary]]+Table1[[#This Row],[HRA]]+Table1[[#This Row],[DA]]+Table1[[#This Row],[Overtime Pay]]</f>
        <v>91818.550000000017</v>
      </c>
      <c r="X1256" s="1">
        <f>Table1[[#This Row],[Gross Salary]]-Table1[[#This Row],[Total Deduction]]</f>
        <v>83309.145384615404</v>
      </c>
      <c r="Y1256" t="s">
        <v>37</v>
      </c>
      <c r="Z1256" t="s">
        <v>106</v>
      </c>
      <c r="AA1256" t="s">
        <v>5012</v>
      </c>
      <c r="AB1256" t="s">
        <v>5013</v>
      </c>
    </row>
    <row r="1257" spans="1:28" x14ac:dyDescent="0.3">
      <c r="A1257" t="s">
        <v>5014</v>
      </c>
      <c r="B1257" t="s">
        <v>1547</v>
      </c>
      <c r="C1257">
        <v>47</v>
      </c>
      <c r="D1257" t="s">
        <v>61</v>
      </c>
      <c r="E1257" t="s">
        <v>32</v>
      </c>
      <c r="F1257" t="s">
        <v>46</v>
      </c>
      <c r="G1257" t="s">
        <v>5015</v>
      </c>
      <c r="H1257" t="s">
        <v>35</v>
      </c>
      <c r="I1257" t="s">
        <v>36</v>
      </c>
      <c r="J1257">
        <v>26</v>
      </c>
      <c r="K1257">
        <v>24</v>
      </c>
      <c r="L1257">
        <f t="shared" si="57"/>
        <v>2</v>
      </c>
      <c r="M1257">
        <v>3</v>
      </c>
      <c r="N1257">
        <v>79741</v>
      </c>
      <c r="O1257" s="1">
        <f t="shared" si="58"/>
        <v>3066.9615384615386</v>
      </c>
      <c r="P1257" s="1">
        <f t="shared" si="59"/>
        <v>73607.076923076922</v>
      </c>
      <c r="Q1257" s="1">
        <f>Table1[[#This Row],[Earned Basic Salary]]*20%</f>
        <v>14721.415384615386</v>
      </c>
      <c r="R1257" s="1">
        <f>Table1[[#This Row],[Earned Basic Salary]]*10%</f>
        <v>7360.7076923076929</v>
      </c>
      <c r="S1257" s="1">
        <f>Table1[[#This Row],[Earned Basic Salary]]*12%</f>
        <v>8832.8492307692304</v>
      </c>
      <c r="T1257" s="1">
        <f>200</f>
        <v>200</v>
      </c>
      <c r="U1257" s="1">
        <f>Table1[[#This Row],[PF]]+Table1[[#This Row],[Professional Tax]]</f>
        <v>9032.8492307692304</v>
      </c>
      <c r="V1257" s="1">
        <f>Table1[[#This Row],[Overtime Hours]]*200</f>
        <v>600</v>
      </c>
      <c r="W1257" s="1">
        <f>Table1[[#This Row],[Earned Basic Salary]]+Table1[[#This Row],[HRA]]+Table1[[#This Row],[DA]]+Table1[[#This Row],[Overtime Pay]]</f>
        <v>96289.2</v>
      </c>
      <c r="X1257" s="1">
        <f>Table1[[#This Row],[Gross Salary]]-Table1[[#This Row],[Total Deduction]]</f>
        <v>87256.350769230761</v>
      </c>
      <c r="Y1257" t="s">
        <v>37</v>
      </c>
      <c r="Z1257" t="s">
        <v>38</v>
      </c>
      <c r="AA1257" t="s">
        <v>5016</v>
      </c>
      <c r="AB1257" t="s">
        <v>5017</v>
      </c>
    </row>
    <row r="1258" spans="1:28" x14ac:dyDescent="0.3">
      <c r="A1258" t="s">
        <v>5018</v>
      </c>
      <c r="B1258" t="s">
        <v>2028</v>
      </c>
      <c r="C1258">
        <v>31</v>
      </c>
      <c r="D1258" t="s">
        <v>75</v>
      </c>
      <c r="E1258" t="s">
        <v>62</v>
      </c>
      <c r="F1258" t="s">
        <v>83</v>
      </c>
      <c r="G1258" t="s">
        <v>496</v>
      </c>
      <c r="H1258" t="s">
        <v>35</v>
      </c>
      <c r="I1258" t="s">
        <v>36</v>
      </c>
      <c r="J1258">
        <v>26</v>
      </c>
      <c r="K1258">
        <v>23</v>
      </c>
      <c r="L1258">
        <f t="shared" si="57"/>
        <v>3</v>
      </c>
      <c r="M1258">
        <v>14</v>
      </c>
      <c r="N1258">
        <v>38449</v>
      </c>
      <c r="O1258" s="1">
        <f t="shared" si="58"/>
        <v>1478.8076923076924</v>
      </c>
      <c r="P1258" s="1">
        <f t="shared" si="59"/>
        <v>34012.576923076922</v>
      </c>
      <c r="Q1258" s="1">
        <f>Table1[[#This Row],[Earned Basic Salary]]*20%</f>
        <v>6802.5153846153844</v>
      </c>
      <c r="R1258" s="1">
        <f>Table1[[#This Row],[Earned Basic Salary]]*10%</f>
        <v>3401.2576923076922</v>
      </c>
      <c r="S1258" s="1">
        <f>Table1[[#This Row],[Earned Basic Salary]]*12%</f>
        <v>4081.5092307692303</v>
      </c>
      <c r="T1258" s="1">
        <f>200</f>
        <v>200</v>
      </c>
      <c r="U1258" s="1">
        <f>Table1[[#This Row],[PF]]+Table1[[#This Row],[Professional Tax]]</f>
        <v>4281.5092307692303</v>
      </c>
      <c r="V1258" s="1">
        <f>Table1[[#This Row],[Overtime Hours]]*200</f>
        <v>2800</v>
      </c>
      <c r="W1258" s="1">
        <f>Table1[[#This Row],[Earned Basic Salary]]+Table1[[#This Row],[HRA]]+Table1[[#This Row],[DA]]+Table1[[#This Row],[Overtime Pay]]</f>
        <v>47016.35</v>
      </c>
      <c r="X1258" s="1">
        <f>Table1[[#This Row],[Gross Salary]]-Table1[[#This Row],[Total Deduction]]</f>
        <v>42734.840769230766</v>
      </c>
      <c r="Y1258" t="s">
        <v>37</v>
      </c>
      <c r="Z1258" t="s">
        <v>48</v>
      </c>
      <c r="AA1258" t="s">
        <v>5019</v>
      </c>
      <c r="AB1258" t="s">
        <v>5020</v>
      </c>
    </row>
    <row r="1259" spans="1:28" x14ac:dyDescent="0.3">
      <c r="A1259" t="s">
        <v>5021</v>
      </c>
      <c r="B1259" t="s">
        <v>300</v>
      </c>
      <c r="C1259">
        <v>31</v>
      </c>
      <c r="D1259" t="s">
        <v>31</v>
      </c>
      <c r="E1259" t="s">
        <v>62</v>
      </c>
      <c r="F1259" t="s">
        <v>33</v>
      </c>
      <c r="G1259" t="s">
        <v>2472</v>
      </c>
      <c r="H1259" t="s">
        <v>35</v>
      </c>
      <c r="I1259" t="s">
        <v>36</v>
      </c>
      <c r="J1259">
        <v>26</v>
      </c>
      <c r="K1259">
        <v>24</v>
      </c>
      <c r="L1259">
        <f t="shared" si="57"/>
        <v>2</v>
      </c>
      <c r="M1259">
        <v>17</v>
      </c>
      <c r="N1259">
        <v>74629</v>
      </c>
      <c r="O1259" s="1">
        <f t="shared" si="58"/>
        <v>2870.3461538461538</v>
      </c>
      <c r="P1259" s="1">
        <f t="shared" si="59"/>
        <v>68888.307692307688</v>
      </c>
      <c r="Q1259" s="1">
        <f>Table1[[#This Row],[Earned Basic Salary]]*20%</f>
        <v>13777.661538461538</v>
      </c>
      <c r="R1259" s="1">
        <f>Table1[[#This Row],[Earned Basic Salary]]*10%</f>
        <v>6888.830769230769</v>
      </c>
      <c r="S1259" s="1">
        <f>Table1[[#This Row],[Earned Basic Salary]]*12%</f>
        <v>8266.5969230769224</v>
      </c>
      <c r="T1259" s="1">
        <f>200</f>
        <v>200</v>
      </c>
      <c r="U1259" s="1">
        <f>Table1[[#This Row],[PF]]+Table1[[#This Row],[Professional Tax]]</f>
        <v>8466.5969230769224</v>
      </c>
      <c r="V1259" s="1">
        <f>Table1[[#This Row],[Overtime Hours]]*200</f>
        <v>3400</v>
      </c>
      <c r="W1259" s="1">
        <f>Table1[[#This Row],[Earned Basic Salary]]+Table1[[#This Row],[HRA]]+Table1[[#This Row],[DA]]+Table1[[#This Row],[Overtime Pay]]</f>
        <v>92954.8</v>
      </c>
      <c r="X1259" s="1">
        <f>Table1[[#This Row],[Gross Salary]]-Table1[[#This Row],[Total Deduction]]</f>
        <v>84488.203076923077</v>
      </c>
      <c r="Y1259" t="s">
        <v>37</v>
      </c>
      <c r="Z1259" t="s">
        <v>106</v>
      </c>
      <c r="AA1259" t="s">
        <v>5022</v>
      </c>
      <c r="AB1259" t="s">
        <v>5023</v>
      </c>
    </row>
    <row r="1260" spans="1:28" x14ac:dyDescent="0.3">
      <c r="A1260" t="s">
        <v>5024</v>
      </c>
      <c r="B1260" t="s">
        <v>2055</v>
      </c>
      <c r="C1260">
        <v>22</v>
      </c>
      <c r="D1260" t="s">
        <v>81</v>
      </c>
      <c r="E1260" t="s">
        <v>82</v>
      </c>
      <c r="F1260" t="s">
        <v>69</v>
      </c>
      <c r="G1260" t="s">
        <v>1584</v>
      </c>
      <c r="H1260" t="s">
        <v>35</v>
      </c>
      <c r="I1260" t="s">
        <v>36</v>
      </c>
      <c r="J1260">
        <v>26</v>
      </c>
      <c r="K1260">
        <v>23</v>
      </c>
      <c r="L1260">
        <f t="shared" si="57"/>
        <v>3</v>
      </c>
      <c r="M1260">
        <v>8</v>
      </c>
      <c r="N1260">
        <v>27835</v>
      </c>
      <c r="O1260" s="1">
        <f t="shared" si="58"/>
        <v>1070.5769230769231</v>
      </c>
      <c r="P1260" s="1">
        <f t="shared" si="59"/>
        <v>24623.26923076923</v>
      </c>
      <c r="Q1260" s="1">
        <f>Table1[[#This Row],[Earned Basic Salary]]*20%</f>
        <v>4924.6538461538466</v>
      </c>
      <c r="R1260" s="1">
        <f>Table1[[#This Row],[Earned Basic Salary]]*10%</f>
        <v>2462.3269230769233</v>
      </c>
      <c r="S1260" s="1">
        <f>Table1[[#This Row],[Earned Basic Salary]]*12%</f>
        <v>2954.7923076923075</v>
      </c>
      <c r="T1260" s="1">
        <f>200</f>
        <v>200</v>
      </c>
      <c r="U1260" s="1">
        <f>Table1[[#This Row],[PF]]+Table1[[#This Row],[Professional Tax]]</f>
        <v>3154.7923076923075</v>
      </c>
      <c r="V1260" s="1">
        <f>Table1[[#This Row],[Overtime Hours]]*200</f>
        <v>1600</v>
      </c>
      <c r="W1260" s="1">
        <f>Table1[[#This Row],[Earned Basic Salary]]+Table1[[#This Row],[HRA]]+Table1[[#This Row],[DA]]+Table1[[#This Row],[Overtime Pay]]</f>
        <v>33610.25</v>
      </c>
      <c r="X1260" s="1">
        <f>Table1[[#This Row],[Gross Salary]]-Table1[[#This Row],[Total Deduction]]</f>
        <v>30455.457692307693</v>
      </c>
      <c r="Y1260" t="s">
        <v>37</v>
      </c>
      <c r="Z1260" t="s">
        <v>38</v>
      </c>
      <c r="AA1260" t="s">
        <v>5025</v>
      </c>
      <c r="AB1260" t="s">
        <v>5026</v>
      </c>
    </row>
    <row r="1261" spans="1:28" x14ac:dyDescent="0.3">
      <c r="A1261" t="s">
        <v>5027</v>
      </c>
      <c r="B1261" t="s">
        <v>1579</v>
      </c>
      <c r="C1261">
        <v>49</v>
      </c>
      <c r="D1261" t="s">
        <v>75</v>
      </c>
      <c r="E1261" t="s">
        <v>121</v>
      </c>
      <c r="F1261" t="s">
        <v>89</v>
      </c>
      <c r="G1261" t="s">
        <v>1769</v>
      </c>
      <c r="H1261" t="s">
        <v>35</v>
      </c>
      <c r="I1261" t="s">
        <v>36</v>
      </c>
      <c r="J1261">
        <v>26</v>
      </c>
      <c r="K1261">
        <v>23</v>
      </c>
      <c r="L1261">
        <f t="shared" si="57"/>
        <v>3</v>
      </c>
      <c r="M1261">
        <v>19</v>
      </c>
      <c r="N1261">
        <v>49986</v>
      </c>
      <c r="O1261" s="1">
        <f t="shared" si="58"/>
        <v>1922.5384615384614</v>
      </c>
      <c r="P1261" s="1">
        <f t="shared" si="59"/>
        <v>44218.38461538461</v>
      </c>
      <c r="Q1261" s="1">
        <f>Table1[[#This Row],[Earned Basic Salary]]*20%</f>
        <v>8843.6769230769223</v>
      </c>
      <c r="R1261" s="1">
        <f>Table1[[#This Row],[Earned Basic Salary]]*10%</f>
        <v>4421.8384615384612</v>
      </c>
      <c r="S1261" s="1">
        <f>Table1[[#This Row],[Earned Basic Salary]]*12%</f>
        <v>5306.206153846153</v>
      </c>
      <c r="T1261" s="1">
        <f>200</f>
        <v>200</v>
      </c>
      <c r="U1261" s="1">
        <f>Table1[[#This Row],[PF]]+Table1[[#This Row],[Professional Tax]]</f>
        <v>5506.206153846153</v>
      </c>
      <c r="V1261" s="1">
        <f>Table1[[#This Row],[Overtime Hours]]*200</f>
        <v>3800</v>
      </c>
      <c r="W1261" s="1">
        <f>Table1[[#This Row],[Earned Basic Salary]]+Table1[[#This Row],[HRA]]+Table1[[#This Row],[DA]]+Table1[[#This Row],[Overtime Pay]]</f>
        <v>61283.899999999994</v>
      </c>
      <c r="X1261" s="1">
        <f>Table1[[#This Row],[Gross Salary]]-Table1[[#This Row],[Total Deduction]]</f>
        <v>55777.693846153838</v>
      </c>
      <c r="Y1261" t="s">
        <v>37</v>
      </c>
      <c r="Z1261" t="s">
        <v>48</v>
      </c>
      <c r="AA1261" t="s">
        <v>5028</v>
      </c>
      <c r="AB1261" t="s">
        <v>5029</v>
      </c>
    </row>
    <row r="1262" spans="1:28" x14ac:dyDescent="0.3">
      <c r="A1262" t="s">
        <v>5030</v>
      </c>
      <c r="B1262" t="s">
        <v>566</v>
      </c>
      <c r="C1262">
        <v>53</v>
      </c>
      <c r="D1262" t="s">
        <v>53</v>
      </c>
      <c r="E1262" t="s">
        <v>45</v>
      </c>
      <c r="F1262" t="s">
        <v>83</v>
      </c>
      <c r="G1262" t="s">
        <v>2866</v>
      </c>
      <c r="H1262" t="s">
        <v>35</v>
      </c>
      <c r="I1262" t="s">
        <v>36</v>
      </c>
      <c r="J1262">
        <v>26</v>
      </c>
      <c r="K1262">
        <v>22</v>
      </c>
      <c r="L1262">
        <f t="shared" si="57"/>
        <v>4</v>
      </c>
      <c r="M1262">
        <v>13</v>
      </c>
      <c r="N1262">
        <v>32747</v>
      </c>
      <c r="O1262" s="1">
        <f t="shared" si="58"/>
        <v>1259.5</v>
      </c>
      <c r="P1262" s="1">
        <f t="shared" si="59"/>
        <v>27709</v>
      </c>
      <c r="Q1262" s="1">
        <f>Table1[[#This Row],[Earned Basic Salary]]*20%</f>
        <v>5541.8</v>
      </c>
      <c r="R1262" s="1">
        <f>Table1[[#This Row],[Earned Basic Salary]]*10%</f>
        <v>2770.9</v>
      </c>
      <c r="S1262" s="1">
        <f>Table1[[#This Row],[Earned Basic Salary]]*12%</f>
        <v>3325.08</v>
      </c>
      <c r="T1262" s="1">
        <f>200</f>
        <v>200</v>
      </c>
      <c r="U1262" s="1">
        <f>Table1[[#This Row],[PF]]+Table1[[#This Row],[Professional Tax]]</f>
        <v>3525.08</v>
      </c>
      <c r="V1262" s="1">
        <f>Table1[[#This Row],[Overtime Hours]]*200</f>
        <v>2600</v>
      </c>
      <c r="W1262" s="1">
        <f>Table1[[#This Row],[Earned Basic Salary]]+Table1[[#This Row],[HRA]]+Table1[[#This Row],[DA]]+Table1[[#This Row],[Overtime Pay]]</f>
        <v>38621.700000000004</v>
      </c>
      <c r="X1262" s="1">
        <f>Table1[[#This Row],[Gross Salary]]-Table1[[#This Row],[Total Deduction]]</f>
        <v>35096.620000000003</v>
      </c>
      <c r="Y1262" t="s">
        <v>37</v>
      </c>
      <c r="Z1262" t="s">
        <v>95</v>
      </c>
      <c r="AA1262" t="s">
        <v>5031</v>
      </c>
      <c r="AB1262" t="s">
        <v>5032</v>
      </c>
    </row>
    <row r="1263" spans="1:28" x14ac:dyDescent="0.3">
      <c r="A1263" t="s">
        <v>5033</v>
      </c>
      <c r="B1263" t="s">
        <v>1760</v>
      </c>
      <c r="C1263">
        <v>39</v>
      </c>
      <c r="D1263" t="s">
        <v>31</v>
      </c>
      <c r="E1263" t="s">
        <v>54</v>
      </c>
      <c r="F1263" t="s">
        <v>83</v>
      </c>
      <c r="G1263" t="s">
        <v>5034</v>
      </c>
      <c r="H1263" t="s">
        <v>35</v>
      </c>
      <c r="I1263" t="s">
        <v>36</v>
      </c>
      <c r="J1263">
        <v>26</v>
      </c>
      <c r="K1263">
        <v>22</v>
      </c>
      <c r="L1263">
        <f t="shared" si="57"/>
        <v>4</v>
      </c>
      <c r="M1263">
        <v>20</v>
      </c>
      <c r="N1263">
        <v>29553</v>
      </c>
      <c r="O1263" s="1">
        <f t="shared" si="58"/>
        <v>1136.6538461538462</v>
      </c>
      <c r="P1263" s="1">
        <f t="shared" si="59"/>
        <v>25006.384615384617</v>
      </c>
      <c r="Q1263" s="1">
        <f>Table1[[#This Row],[Earned Basic Salary]]*20%</f>
        <v>5001.2769230769236</v>
      </c>
      <c r="R1263" s="1">
        <f>Table1[[#This Row],[Earned Basic Salary]]*10%</f>
        <v>2500.6384615384618</v>
      </c>
      <c r="S1263" s="1">
        <f>Table1[[#This Row],[Earned Basic Salary]]*12%</f>
        <v>3000.7661538461539</v>
      </c>
      <c r="T1263" s="1">
        <f>200</f>
        <v>200</v>
      </c>
      <c r="U1263" s="1">
        <f>Table1[[#This Row],[PF]]+Table1[[#This Row],[Professional Tax]]</f>
        <v>3200.7661538461539</v>
      </c>
      <c r="V1263" s="1">
        <f>Table1[[#This Row],[Overtime Hours]]*200</f>
        <v>4000</v>
      </c>
      <c r="W1263" s="1">
        <f>Table1[[#This Row],[Earned Basic Salary]]+Table1[[#This Row],[HRA]]+Table1[[#This Row],[DA]]+Table1[[#This Row],[Overtime Pay]]</f>
        <v>36508.300000000003</v>
      </c>
      <c r="X1263" s="1">
        <f>Table1[[#This Row],[Gross Salary]]-Table1[[#This Row],[Total Deduction]]</f>
        <v>33307.533846153849</v>
      </c>
      <c r="Y1263" t="s">
        <v>37</v>
      </c>
      <c r="Z1263" t="s">
        <v>106</v>
      </c>
      <c r="AA1263" t="s">
        <v>5035</v>
      </c>
      <c r="AB1263" t="s">
        <v>5036</v>
      </c>
    </row>
    <row r="1264" spans="1:28" x14ac:dyDescent="0.3">
      <c r="A1264" t="s">
        <v>5037</v>
      </c>
      <c r="B1264" t="s">
        <v>104</v>
      </c>
      <c r="C1264">
        <v>50</v>
      </c>
      <c r="D1264" t="s">
        <v>127</v>
      </c>
      <c r="E1264" t="s">
        <v>54</v>
      </c>
      <c r="F1264" t="s">
        <v>89</v>
      </c>
      <c r="G1264" t="s">
        <v>5038</v>
      </c>
      <c r="H1264" t="s">
        <v>35</v>
      </c>
      <c r="I1264" t="s">
        <v>36</v>
      </c>
      <c r="J1264">
        <v>26</v>
      </c>
      <c r="K1264">
        <v>22</v>
      </c>
      <c r="L1264">
        <f t="shared" si="57"/>
        <v>4</v>
      </c>
      <c r="M1264">
        <v>3</v>
      </c>
      <c r="N1264">
        <v>19605</v>
      </c>
      <c r="O1264" s="1">
        <f t="shared" si="58"/>
        <v>754.03846153846155</v>
      </c>
      <c r="P1264" s="1">
        <f t="shared" si="59"/>
        <v>16588.846153846152</v>
      </c>
      <c r="Q1264" s="1">
        <f>Table1[[#This Row],[Earned Basic Salary]]*20%</f>
        <v>3317.7692307692305</v>
      </c>
      <c r="R1264" s="1">
        <f>Table1[[#This Row],[Earned Basic Salary]]*10%</f>
        <v>1658.8846153846152</v>
      </c>
      <c r="S1264" s="1">
        <f>Table1[[#This Row],[Earned Basic Salary]]*12%</f>
        <v>1990.6615384615382</v>
      </c>
      <c r="T1264" s="1">
        <f>200</f>
        <v>200</v>
      </c>
      <c r="U1264" s="1">
        <f>Table1[[#This Row],[PF]]+Table1[[#This Row],[Professional Tax]]</f>
        <v>2190.6615384615379</v>
      </c>
      <c r="V1264" s="1">
        <f>Table1[[#This Row],[Overtime Hours]]*200</f>
        <v>600</v>
      </c>
      <c r="W1264" s="1">
        <f>Table1[[#This Row],[Earned Basic Salary]]+Table1[[#This Row],[HRA]]+Table1[[#This Row],[DA]]+Table1[[#This Row],[Overtime Pay]]</f>
        <v>22165.5</v>
      </c>
      <c r="X1264" s="1">
        <f>Table1[[#This Row],[Gross Salary]]-Table1[[#This Row],[Total Deduction]]</f>
        <v>19974.838461538464</v>
      </c>
      <c r="Y1264" t="s">
        <v>37</v>
      </c>
      <c r="Z1264" t="s">
        <v>106</v>
      </c>
      <c r="AA1264" t="s">
        <v>5039</v>
      </c>
      <c r="AB1264" t="s">
        <v>5040</v>
      </c>
    </row>
    <row r="1265" spans="1:28" x14ac:dyDescent="0.3">
      <c r="A1265" t="s">
        <v>5041</v>
      </c>
      <c r="B1265" t="s">
        <v>387</v>
      </c>
      <c r="C1265">
        <v>30</v>
      </c>
      <c r="D1265" t="s">
        <v>61</v>
      </c>
      <c r="E1265" t="s">
        <v>32</v>
      </c>
      <c r="F1265" t="s">
        <v>83</v>
      </c>
      <c r="G1265" t="s">
        <v>5042</v>
      </c>
      <c r="H1265" t="s">
        <v>35</v>
      </c>
      <c r="I1265" t="s">
        <v>36</v>
      </c>
      <c r="J1265">
        <v>26</v>
      </c>
      <c r="K1265">
        <v>25</v>
      </c>
      <c r="L1265">
        <f t="shared" si="57"/>
        <v>1</v>
      </c>
      <c r="M1265">
        <v>12</v>
      </c>
      <c r="N1265">
        <v>75503</v>
      </c>
      <c r="O1265" s="1">
        <f t="shared" si="58"/>
        <v>2903.9615384615386</v>
      </c>
      <c r="P1265" s="1">
        <f t="shared" si="59"/>
        <v>72599.038461538468</v>
      </c>
      <c r="Q1265" s="1">
        <f>Table1[[#This Row],[Earned Basic Salary]]*20%</f>
        <v>14519.807692307695</v>
      </c>
      <c r="R1265" s="1">
        <f>Table1[[#This Row],[Earned Basic Salary]]*10%</f>
        <v>7259.9038461538476</v>
      </c>
      <c r="S1265" s="1">
        <f>Table1[[#This Row],[Earned Basic Salary]]*12%</f>
        <v>8711.8846153846152</v>
      </c>
      <c r="T1265" s="1">
        <f>200</f>
        <v>200</v>
      </c>
      <c r="U1265" s="1">
        <f>Table1[[#This Row],[PF]]+Table1[[#This Row],[Professional Tax]]</f>
        <v>8911.8846153846152</v>
      </c>
      <c r="V1265" s="1">
        <f>Table1[[#This Row],[Overtime Hours]]*200</f>
        <v>2400</v>
      </c>
      <c r="W1265" s="1">
        <f>Table1[[#This Row],[Earned Basic Salary]]+Table1[[#This Row],[HRA]]+Table1[[#This Row],[DA]]+Table1[[#This Row],[Overtime Pay]]</f>
        <v>96778.75</v>
      </c>
      <c r="X1265" s="1">
        <f>Table1[[#This Row],[Gross Salary]]-Table1[[#This Row],[Total Deduction]]</f>
        <v>87866.86538461539</v>
      </c>
      <c r="Y1265" t="s">
        <v>37</v>
      </c>
      <c r="Z1265" t="s">
        <v>95</v>
      </c>
      <c r="AA1265" t="s">
        <v>5043</v>
      </c>
      <c r="AB1265" t="s">
        <v>5044</v>
      </c>
    </row>
    <row r="1266" spans="1:28" x14ac:dyDescent="0.3">
      <c r="A1266" t="s">
        <v>5045</v>
      </c>
      <c r="B1266" t="s">
        <v>830</v>
      </c>
      <c r="C1266">
        <v>22</v>
      </c>
      <c r="D1266" t="s">
        <v>75</v>
      </c>
      <c r="E1266" t="s">
        <v>45</v>
      </c>
      <c r="F1266" t="s">
        <v>89</v>
      </c>
      <c r="G1266" t="s">
        <v>291</v>
      </c>
      <c r="H1266" t="s">
        <v>35</v>
      </c>
      <c r="I1266" t="s">
        <v>36</v>
      </c>
      <c r="J1266">
        <v>26</v>
      </c>
      <c r="K1266">
        <v>24</v>
      </c>
      <c r="L1266">
        <f t="shared" si="57"/>
        <v>2</v>
      </c>
      <c r="M1266">
        <v>13</v>
      </c>
      <c r="N1266">
        <v>42862</v>
      </c>
      <c r="O1266" s="1">
        <f t="shared" si="58"/>
        <v>1648.5384615384614</v>
      </c>
      <c r="P1266" s="1">
        <f t="shared" si="59"/>
        <v>39564.923076923078</v>
      </c>
      <c r="Q1266" s="1">
        <f>Table1[[#This Row],[Earned Basic Salary]]*20%</f>
        <v>7912.9846153846156</v>
      </c>
      <c r="R1266" s="1">
        <f>Table1[[#This Row],[Earned Basic Salary]]*10%</f>
        <v>3956.4923076923078</v>
      </c>
      <c r="S1266" s="1">
        <f>Table1[[#This Row],[Earned Basic Salary]]*12%</f>
        <v>4747.790769230769</v>
      </c>
      <c r="T1266" s="1">
        <f>200</f>
        <v>200</v>
      </c>
      <c r="U1266" s="1">
        <f>Table1[[#This Row],[PF]]+Table1[[#This Row],[Professional Tax]]</f>
        <v>4947.790769230769</v>
      </c>
      <c r="V1266" s="1">
        <f>Table1[[#This Row],[Overtime Hours]]*200</f>
        <v>2600</v>
      </c>
      <c r="W1266" s="1">
        <f>Table1[[#This Row],[Earned Basic Salary]]+Table1[[#This Row],[HRA]]+Table1[[#This Row],[DA]]+Table1[[#This Row],[Overtime Pay]]</f>
        <v>54034.400000000001</v>
      </c>
      <c r="X1266" s="1">
        <f>Table1[[#This Row],[Gross Salary]]-Table1[[#This Row],[Total Deduction]]</f>
        <v>49086.609230769231</v>
      </c>
      <c r="Y1266" t="s">
        <v>37</v>
      </c>
      <c r="Z1266" t="s">
        <v>48</v>
      </c>
      <c r="AA1266" t="s">
        <v>5046</v>
      </c>
      <c r="AB1266" t="s">
        <v>5047</v>
      </c>
    </row>
    <row r="1267" spans="1:28" x14ac:dyDescent="0.3">
      <c r="A1267" t="s">
        <v>5048</v>
      </c>
      <c r="B1267" t="s">
        <v>193</v>
      </c>
      <c r="C1267">
        <v>43</v>
      </c>
      <c r="D1267" t="s">
        <v>61</v>
      </c>
      <c r="E1267" t="s">
        <v>82</v>
      </c>
      <c r="F1267" t="s">
        <v>33</v>
      </c>
      <c r="G1267" t="s">
        <v>5049</v>
      </c>
      <c r="H1267" t="s">
        <v>35</v>
      </c>
      <c r="I1267" t="s">
        <v>36</v>
      </c>
      <c r="J1267">
        <v>26</v>
      </c>
      <c r="K1267">
        <v>25</v>
      </c>
      <c r="L1267">
        <f t="shared" si="57"/>
        <v>1</v>
      </c>
      <c r="M1267">
        <v>7</v>
      </c>
      <c r="N1267">
        <v>75948</v>
      </c>
      <c r="O1267" s="1">
        <f t="shared" si="58"/>
        <v>2921.0769230769229</v>
      </c>
      <c r="P1267" s="1">
        <f t="shared" si="59"/>
        <v>73026.923076923078</v>
      </c>
      <c r="Q1267" s="1">
        <f>Table1[[#This Row],[Earned Basic Salary]]*20%</f>
        <v>14605.384615384617</v>
      </c>
      <c r="R1267" s="1">
        <f>Table1[[#This Row],[Earned Basic Salary]]*10%</f>
        <v>7302.6923076923085</v>
      </c>
      <c r="S1267" s="1">
        <f>Table1[[#This Row],[Earned Basic Salary]]*12%</f>
        <v>8763.2307692307695</v>
      </c>
      <c r="T1267" s="1">
        <f>200</f>
        <v>200</v>
      </c>
      <c r="U1267" s="1">
        <f>Table1[[#This Row],[PF]]+Table1[[#This Row],[Professional Tax]]</f>
        <v>8963.2307692307695</v>
      </c>
      <c r="V1267" s="1">
        <f>Table1[[#This Row],[Overtime Hours]]*200</f>
        <v>1400</v>
      </c>
      <c r="W1267" s="1">
        <f>Table1[[#This Row],[Earned Basic Salary]]+Table1[[#This Row],[HRA]]+Table1[[#This Row],[DA]]+Table1[[#This Row],[Overtime Pay]]</f>
        <v>96335</v>
      </c>
      <c r="X1267" s="1">
        <f>Table1[[#This Row],[Gross Salary]]-Table1[[#This Row],[Total Deduction]]</f>
        <v>87371.769230769234</v>
      </c>
      <c r="Y1267" t="s">
        <v>37</v>
      </c>
      <c r="Z1267" t="s">
        <v>95</v>
      </c>
      <c r="AA1267" t="s">
        <v>5050</v>
      </c>
      <c r="AB1267" t="s">
        <v>5051</v>
      </c>
    </row>
    <row r="1268" spans="1:28" x14ac:dyDescent="0.3">
      <c r="A1268" t="s">
        <v>5052</v>
      </c>
      <c r="B1268" t="s">
        <v>226</v>
      </c>
      <c r="C1268">
        <v>45</v>
      </c>
      <c r="D1268" t="s">
        <v>61</v>
      </c>
      <c r="E1268" t="s">
        <v>54</v>
      </c>
      <c r="F1268" t="s">
        <v>33</v>
      </c>
      <c r="G1268" t="s">
        <v>2738</v>
      </c>
      <c r="H1268" t="s">
        <v>35</v>
      </c>
      <c r="I1268" t="s">
        <v>36</v>
      </c>
      <c r="J1268">
        <v>26</v>
      </c>
      <c r="K1268">
        <v>23</v>
      </c>
      <c r="L1268">
        <f t="shared" si="57"/>
        <v>3</v>
      </c>
      <c r="M1268">
        <v>0</v>
      </c>
      <c r="N1268">
        <v>21829</v>
      </c>
      <c r="O1268" s="1">
        <f t="shared" si="58"/>
        <v>839.57692307692309</v>
      </c>
      <c r="P1268" s="1">
        <f t="shared" si="59"/>
        <v>19310.26923076923</v>
      </c>
      <c r="Q1268" s="1">
        <f>Table1[[#This Row],[Earned Basic Salary]]*20%</f>
        <v>3862.0538461538463</v>
      </c>
      <c r="R1268" s="1">
        <f>Table1[[#This Row],[Earned Basic Salary]]*10%</f>
        <v>1931.0269230769231</v>
      </c>
      <c r="S1268" s="1">
        <f>Table1[[#This Row],[Earned Basic Salary]]*12%</f>
        <v>2317.2323076923076</v>
      </c>
      <c r="T1268" s="1">
        <f>200</f>
        <v>200</v>
      </c>
      <c r="U1268" s="1">
        <f>Table1[[#This Row],[PF]]+Table1[[#This Row],[Professional Tax]]</f>
        <v>2517.2323076923076</v>
      </c>
      <c r="V1268" s="1">
        <f>Table1[[#This Row],[Overtime Hours]]*200</f>
        <v>0</v>
      </c>
      <c r="W1268" s="1">
        <f>Table1[[#This Row],[Earned Basic Salary]]+Table1[[#This Row],[HRA]]+Table1[[#This Row],[DA]]+Table1[[#This Row],[Overtime Pay]]</f>
        <v>25103.35</v>
      </c>
      <c r="X1268" s="1">
        <f>Table1[[#This Row],[Gross Salary]]-Table1[[#This Row],[Total Deduction]]</f>
        <v>22586.117692307693</v>
      </c>
      <c r="Y1268" t="s">
        <v>37</v>
      </c>
      <c r="Z1268" t="s">
        <v>38</v>
      </c>
      <c r="AA1268" t="s">
        <v>5053</v>
      </c>
      <c r="AB1268" t="s">
        <v>5054</v>
      </c>
    </row>
    <row r="1269" spans="1:28" x14ac:dyDescent="0.3">
      <c r="A1269" t="s">
        <v>5055</v>
      </c>
      <c r="B1269" t="s">
        <v>3028</v>
      </c>
      <c r="C1269">
        <v>52</v>
      </c>
      <c r="D1269" t="s">
        <v>75</v>
      </c>
      <c r="E1269" t="s">
        <v>45</v>
      </c>
      <c r="F1269" t="s">
        <v>69</v>
      </c>
      <c r="G1269" t="s">
        <v>5056</v>
      </c>
      <c r="H1269" t="s">
        <v>35</v>
      </c>
      <c r="I1269" t="s">
        <v>36</v>
      </c>
      <c r="J1269">
        <v>26</v>
      </c>
      <c r="K1269">
        <v>23</v>
      </c>
      <c r="L1269">
        <f t="shared" si="57"/>
        <v>3</v>
      </c>
      <c r="M1269">
        <v>10</v>
      </c>
      <c r="N1269">
        <v>28306</v>
      </c>
      <c r="O1269" s="1">
        <f t="shared" si="58"/>
        <v>1088.6923076923076</v>
      </c>
      <c r="P1269" s="1">
        <f t="shared" si="59"/>
        <v>25039.923076923074</v>
      </c>
      <c r="Q1269" s="1">
        <f>Table1[[#This Row],[Earned Basic Salary]]*20%</f>
        <v>5007.9846153846156</v>
      </c>
      <c r="R1269" s="1">
        <f>Table1[[#This Row],[Earned Basic Salary]]*10%</f>
        <v>2503.9923076923078</v>
      </c>
      <c r="S1269" s="1">
        <f>Table1[[#This Row],[Earned Basic Salary]]*12%</f>
        <v>3004.790769230769</v>
      </c>
      <c r="T1269" s="1">
        <f>200</f>
        <v>200</v>
      </c>
      <c r="U1269" s="1">
        <f>Table1[[#This Row],[PF]]+Table1[[#This Row],[Professional Tax]]</f>
        <v>3204.790769230769</v>
      </c>
      <c r="V1269" s="1">
        <f>Table1[[#This Row],[Overtime Hours]]*200</f>
        <v>2000</v>
      </c>
      <c r="W1269" s="1">
        <f>Table1[[#This Row],[Earned Basic Salary]]+Table1[[#This Row],[HRA]]+Table1[[#This Row],[DA]]+Table1[[#This Row],[Overtime Pay]]</f>
        <v>34551.899999999994</v>
      </c>
      <c r="X1269" s="1">
        <f>Table1[[#This Row],[Gross Salary]]-Table1[[#This Row],[Total Deduction]]</f>
        <v>31347.109230769223</v>
      </c>
      <c r="Y1269" t="s">
        <v>37</v>
      </c>
      <c r="Z1269" t="s">
        <v>48</v>
      </c>
      <c r="AA1269" t="s">
        <v>5057</v>
      </c>
      <c r="AB1269" t="s">
        <v>5058</v>
      </c>
    </row>
    <row r="1270" spans="1:28" x14ac:dyDescent="0.3">
      <c r="A1270" t="s">
        <v>5059</v>
      </c>
      <c r="B1270" t="s">
        <v>1011</v>
      </c>
      <c r="C1270">
        <v>37</v>
      </c>
      <c r="D1270" t="s">
        <v>31</v>
      </c>
      <c r="E1270" t="s">
        <v>82</v>
      </c>
      <c r="F1270" t="s">
        <v>63</v>
      </c>
      <c r="G1270" t="s">
        <v>5060</v>
      </c>
      <c r="H1270" t="s">
        <v>35</v>
      </c>
      <c r="I1270" t="s">
        <v>36</v>
      </c>
      <c r="J1270">
        <v>26</v>
      </c>
      <c r="K1270">
        <v>25</v>
      </c>
      <c r="L1270">
        <f t="shared" si="57"/>
        <v>1</v>
      </c>
      <c r="M1270">
        <v>18</v>
      </c>
      <c r="N1270">
        <v>24253</v>
      </c>
      <c r="O1270" s="1">
        <f t="shared" si="58"/>
        <v>932.80769230769226</v>
      </c>
      <c r="P1270" s="1">
        <f t="shared" si="59"/>
        <v>23320.192307692305</v>
      </c>
      <c r="Q1270" s="1">
        <f>Table1[[#This Row],[Earned Basic Salary]]*20%</f>
        <v>4664.038461538461</v>
      </c>
      <c r="R1270" s="1">
        <f>Table1[[#This Row],[Earned Basic Salary]]*10%</f>
        <v>2332.0192307692305</v>
      </c>
      <c r="S1270" s="1">
        <f>Table1[[#This Row],[Earned Basic Salary]]*12%</f>
        <v>2798.4230769230767</v>
      </c>
      <c r="T1270" s="1">
        <f>200</f>
        <v>200</v>
      </c>
      <c r="U1270" s="1">
        <f>Table1[[#This Row],[PF]]+Table1[[#This Row],[Professional Tax]]</f>
        <v>2998.4230769230767</v>
      </c>
      <c r="V1270" s="1">
        <f>Table1[[#This Row],[Overtime Hours]]*200</f>
        <v>3600</v>
      </c>
      <c r="W1270" s="1">
        <f>Table1[[#This Row],[Earned Basic Salary]]+Table1[[#This Row],[HRA]]+Table1[[#This Row],[DA]]+Table1[[#This Row],[Overtime Pay]]</f>
        <v>33916.25</v>
      </c>
      <c r="X1270" s="1">
        <f>Table1[[#This Row],[Gross Salary]]-Table1[[#This Row],[Total Deduction]]</f>
        <v>30917.826923076922</v>
      </c>
      <c r="Y1270" t="s">
        <v>37</v>
      </c>
      <c r="Z1270" t="s">
        <v>48</v>
      </c>
      <c r="AA1270" t="s">
        <v>5061</v>
      </c>
      <c r="AB1270" t="s">
        <v>5062</v>
      </c>
    </row>
    <row r="1271" spans="1:28" x14ac:dyDescent="0.3">
      <c r="A1271" t="s">
        <v>5063</v>
      </c>
      <c r="B1271" t="s">
        <v>1085</v>
      </c>
      <c r="C1271">
        <v>43</v>
      </c>
      <c r="D1271" t="s">
        <v>44</v>
      </c>
      <c r="E1271" t="s">
        <v>32</v>
      </c>
      <c r="F1271" t="s">
        <v>69</v>
      </c>
      <c r="G1271" t="s">
        <v>5064</v>
      </c>
      <c r="H1271" t="s">
        <v>35</v>
      </c>
      <c r="I1271" t="s">
        <v>36</v>
      </c>
      <c r="J1271">
        <v>26</v>
      </c>
      <c r="K1271">
        <v>22</v>
      </c>
      <c r="L1271">
        <f t="shared" si="57"/>
        <v>4</v>
      </c>
      <c r="M1271">
        <v>9</v>
      </c>
      <c r="N1271">
        <v>53318</v>
      </c>
      <c r="O1271" s="1">
        <f t="shared" si="58"/>
        <v>2050.6923076923076</v>
      </c>
      <c r="P1271" s="1">
        <f t="shared" si="59"/>
        <v>45115.230769230766</v>
      </c>
      <c r="Q1271" s="1">
        <f>Table1[[#This Row],[Earned Basic Salary]]*20%</f>
        <v>9023.0461538461532</v>
      </c>
      <c r="R1271" s="1">
        <f>Table1[[#This Row],[Earned Basic Salary]]*10%</f>
        <v>4511.5230769230766</v>
      </c>
      <c r="S1271" s="1">
        <f>Table1[[#This Row],[Earned Basic Salary]]*12%</f>
        <v>5413.8276923076919</v>
      </c>
      <c r="T1271" s="1">
        <f>200</f>
        <v>200</v>
      </c>
      <c r="U1271" s="1">
        <f>Table1[[#This Row],[PF]]+Table1[[#This Row],[Professional Tax]]</f>
        <v>5613.8276923076919</v>
      </c>
      <c r="V1271" s="1">
        <f>Table1[[#This Row],[Overtime Hours]]*200</f>
        <v>1800</v>
      </c>
      <c r="W1271" s="1">
        <f>Table1[[#This Row],[Earned Basic Salary]]+Table1[[#This Row],[HRA]]+Table1[[#This Row],[DA]]+Table1[[#This Row],[Overtime Pay]]</f>
        <v>60449.799999999996</v>
      </c>
      <c r="X1271" s="1">
        <f>Table1[[#This Row],[Gross Salary]]-Table1[[#This Row],[Total Deduction]]</f>
        <v>54835.972307692304</v>
      </c>
      <c r="Y1271" t="s">
        <v>37</v>
      </c>
      <c r="Z1271" t="s">
        <v>48</v>
      </c>
      <c r="AA1271" t="s">
        <v>5065</v>
      </c>
      <c r="AB1271" t="s">
        <v>5066</v>
      </c>
    </row>
    <row r="1272" spans="1:28" x14ac:dyDescent="0.3">
      <c r="A1272" t="s">
        <v>5067</v>
      </c>
      <c r="B1272" t="s">
        <v>74</v>
      </c>
      <c r="C1272">
        <v>34</v>
      </c>
      <c r="D1272" t="s">
        <v>53</v>
      </c>
      <c r="E1272" t="s">
        <v>121</v>
      </c>
      <c r="F1272" t="s">
        <v>33</v>
      </c>
      <c r="G1272" t="s">
        <v>5068</v>
      </c>
      <c r="H1272" t="s">
        <v>35</v>
      </c>
      <c r="I1272" t="s">
        <v>36</v>
      </c>
      <c r="J1272">
        <v>26</v>
      </c>
      <c r="K1272">
        <v>21</v>
      </c>
      <c r="L1272">
        <f t="shared" si="57"/>
        <v>5</v>
      </c>
      <c r="M1272">
        <v>10</v>
      </c>
      <c r="N1272">
        <v>23633</v>
      </c>
      <c r="O1272" s="1">
        <f t="shared" si="58"/>
        <v>908.96153846153845</v>
      </c>
      <c r="P1272" s="1">
        <f t="shared" si="59"/>
        <v>19088.192307692309</v>
      </c>
      <c r="Q1272" s="1">
        <f>Table1[[#This Row],[Earned Basic Salary]]*20%</f>
        <v>3817.6384615384618</v>
      </c>
      <c r="R1272" s="1">
        <f>Table1[[#This Row],[Earned Basic Salary]]*10%</f>
        <v>1908.8192307692309</v>
      </c>
      <c r="S1272" s="1">
        <f>Table1[[#This Row],[Earned Basic Salary]]*12%</f>
        <v>2290.583076923077</v>
      </c>
      <c r="T1272" s="1">
        <f>200</f>
        <v>200</v>
      </c>
      <c r="U1272" s="1">
        <f>Table1[[#This Row],[PF]]+Table1[[#This Row],[Professional Tax]]</f>
        <v>2490.583076923077</v>
      </c>
      <c r="V1272" s="1">
        <f>Table1[[#This Row],[Overtime Hours]]*200</f>
        <v>2000</v>
      </c>
      <c r="W1272" s="1">
        <f>Table1[[#This Row],[Earned Basic Salary]]+Table1[[#This Row],[HRA]]+Table1[[#This Row],[DA]]+Table1[[#This Row],[Overtime Pay]]</f>
        <v>26814.65</v>
      </c>
      <c r="X1272" s="1">
        <f>Table1[[#This Row],[Gross Salary]]-Table1[[#This Row],[Total Deduction]]</f>
        <v>24324.066923076924</v>
      </c>
      <c r="Y1272" t="s">
        <v>37</v>
      </c>
      <c r="Z1272" t="s">
        <v>48</v>
      </c>
      <c r="AA1272" t="s">
        <v>5069</v>
      </c>
      <c r="AB1272" t="s">
        <v>5070</v>
      </c>
    </row>
    <row r="1273" spans="1:28" x14ac:dyDescent="0.3">
      <c r="A1273" t="s">
        <v>5071</v>
      </c>
      <c r="B1273" t="s">
        <v>4613</v>
      </c>
      <c r="C1273">
        <v>39</v>
      </c>
      <c r="D1273" t="s">
        <v>75</v>
      </c>
      <c r="E1273" t="s">
        <v>32</v>
      </c>
      <c r="F1273" t="s">
        <v>69</v>
      </c>
      <c r="G1273" t="s">
        <v>5072</v>
      </c>
      <c r="H1273" t="s">
        <v>35</v>
      </c>
      <c r="I1273" t="s">
        <v>36</v>
      </c>
      <c r="J1273">
        <v>26</v>
      </c>
      <c r="K1273">
        <v>24</v>
      </c>
      <c r="L1273">
        <f t="shared" si="57"/>
        <v>2</v>
      </c>
      <c r="M1273">
        <v>17</v>
      </c>
      <c r="N1273">
        <v>74603</v>
      </c>
      <c r="O1273" s="1">
        <f t="shared" si="58"/>
        <v>2869.3461538461538</v>
      </c>
      <c r="P1273" s="1">
        <f t="shared" si="59"/>
        <v>68864.307692307688</v>
      </c>
      <c r="Q1273" s="1">
        <f>Table1[[#This Row],[Earned Basic Salary]]*20%</f>
        <v>13772.861538461539</v>
      </c>
      <c r="R1273" s="1">
        <f>Table1[[#This Row],[Earned Basic Salary]]*10%</f>
        <v>6886.4307692307693</v>
      </c>
      <c r="S1273" s="1">
        <f>Table1[[#This Row],[Earned Basic Salary]]*12%</f>
        <v>8263.7169230769214</v>
      </c>
      <c r="T1273" s="1">
        <f>200</f>
        <v>200</v>
      </c>
      <c r="U1273" s="1">
        <f>Table1[[#This Row],[PF]]+Table1[[#This Row],[Professional Tax]]</f>
        <v>8463.7169230769214</v>
      </c>
      <c r="V1273" s="1">
        <f>Table1[[#This Row],[Overtime Hours]]*200</f>
        <v>3400</v>
      </c>
      <c r="W1273" s="1">
        <f>Table1[[#This Row],[Earned Basic Salary]]+Table1[[#This Row],[HRA]]+Table1[[#This Row],[DA]]+Table1[[#This Row],[Overtime Pay]]</f>
        <v>92923.599999999991</v>
      </c>
      <c r="X1273" s="1">
        <f>Table1[[#This Row],[Gross Salary]]-Table1[[#This Row],[Total Deduction]]</f>
        <v>84459.88307692307</v>
      </c>
      <c r="Y1273" t="s">
        <v>37</v>
      </c>
      <c r="Z1273" t="s">
        <v>38</v>
      </c>
      <c r="AA1273" t="s">
        <v>5073</v>
      </c>
      <c r="AB1273" t="s">
        <v>5074</v>
      </c>
    </row>
    <row r="1274" spans="1:28" x14ac:dyDescent="0.3">
      <c r="A1274" t="s">
        <v>5075</v>
      </c>
      <c r="B1274" t="s">
        <v>245</v>
      </c>
      <c r="C1274">
        <v>44</v>
      </c>
      <c r="D1274" t="s">
        <v>53</v>
      </c>
      <c r="E1274" t="s">
        <v>121</v>
      </c>
      <c r="F1274" t="s">
        <v>33</v>
      </c>
      <c r="G1274" t="s">
        <v>5076</v>
      </c>
      <c r="H1274" t="s">
        <v>35</v>
      </c>
      <c r="I1274" t="s">
        <v>36</v>
      </c>
      <c r="J1274">
        <v>26</v>
      </c>
      <c r="K1274">
        <v>22</v>
      </c>
      <c r="L1274">
        <f t="shared" si="57"/>
        <v>4</v>
      </c>
      <c r="M1274">
        <v>17</v>
      </c>
      <c r="N1274">
        <v>62065</v>
      </c>
      <c r="O1274" s="1">
        <f t="shared" si="58"/>
        <v>2387.1153846153848</v>
      </c>
      <c r="P1274" s="1">
        <f t="shared" si="59"/>
        <v>52516.538461538468</v>
      </c>
      <c r="Q1274" s="1">
        <f>Table1[[#This Row],[Earned Basic Salary]]*20%</f>
        <v>10503.307692307695</v>
      </c>
      <c r="R1274" s="1">
        <f>Table1[[#This Row],[Earned Basic Salary]]*10%</f>
        <v>5251.6538461538476</v>
      </c>
      <c r="S1274" s="1">
        <f>Table1[[#This Row],[Earned Basic Salary]]*12%</f>
        <v>6301.9846153846156</v>
      </c>
      <c r="T1274" s="1">
        <f>200</f>
        <v>200</v>
      </c>
      <c r="U1274" s="1">
        <f>Table1[[#This Row],[PF]]+Table1[[#This Row],[Professional Tax]]</f>
        <v>6501.9846153846156</v>
      </c>
      <c r="V1274" s="1">
        <f>Table1[[#This Row],[Overtime Hours]]*200</f>
        <v>3400</v>
      </c>
      <c r="W1274" s="1">
        <f>Table1[[#This Row],[Earned Basic Salary]]+Table1[[#This Row],[HRA]]+Table1[[#This Row],[DA]]+Table1[[#This Row],[Overtime Pay]]</f>
        <v>71671.500000000015</v>
      </c>
      <c r="X1274" s="1">
        <f>Table1[[#This Row],[Gross Salary]]-Table1[[#This Row],[Total Deduction]]</f>
        <v>65169.515384615399</v>
      </c>
      <c r="Y1274" t="s">
        <v>37</v>
      </c>
      <c r="Z1274" t="s">
        <v>48</v>
      </c>
      <c r="AA1274" t="s">
        <v>5077</v>
      </c>
      <c r="AB1274" t="s">
        <v>5078</v>
      </c>
    </row>
    <row r="1275" spans="1:28" x14ac:dyDescent="0.3">
      <c r="A1275" t="s">
        <v>5079</v>
      </c>
      <c r="B1275" t="s">
        <v>305</v>
      </c>
      <c r="C1275">
        <v>41</v>
      </c>
      <c r="D1275" t="s">
        <v>61</v>
      </c>
      <c r="E1275" t="s">
        <v>54</v>
      </c>
      <c r="F1275" t="s">
        <v>83</v>
      </c>
      <c r="G1275" t="s">
        <v>2997</v>
      </c>
      <c r="H1275" t="s">
        <v>35</v>
      </c>
      <c r="I1275" t="s">
        <v>36</v>
      </c>
      <c r="J1275">
        <v>26</v>
      </c>
      <c r="K1275">
        <v>23</v>
      </c>
      <c r="L1275">
        <f t="shared" si="57"/>
        <v>3</v>
      </c>
      <c r="M1275">
        <v>0</v>
      </c>
      <c r="N1275">
        <v>32114</v>
      </c>
      <c r="O1275" s="1">
        <f t="shared" si="58"/>
        <v>1235.1538461538462</v>
      </c>
      <c r="P1275" s="1">
        <f t="shared" si="59"/>
        <v>28408.538461538461</v>
      </c>
      <c r="Q1275" s="1">
        <f>Table1[[#This Row],[Earned Basic Salary]]*20%</f>
        <v>5681.7076923076929</v>
      </c>
      <c r="R1275" s="1">
        <f>Table1[[#This Row],[Earned Basic Salary]]*10%</f>
        <v>2840.8538461538465</v>
      </c>
      <c r="S1275" s="1">
        <f>Table1[[#This Row],[Earned Basic Salary]]*12%</f>
        <v>3409.0246153846151</v>
      </c>
      <c r="T1275" s="1">
        <f>200</f>
        <v>200</v>
      </c>
      <c r="U1275" s="1">
        <f>Table1[[#This Row],[PF]]+Table1[[#This Row],[Professional Tax]]</f>
        <v>3609.0246153846151</v>
      </c>
      <c r="V1275" s="1">
        <f>Table1[[#This Row],[Overtime Hours]]*200</f>
        <v>0</v>
      </c>
      <c r="W1275" s="1">
        <f>Table1[[#This Row],[Earned Basic Salary]]+Table1[[#This Row],[HRA]]+Table1[[#This Row],[DA]]+Table1[[#This Row],[Overtime Pay]]</f>
        <v>36931.1</v>
      </c>
      <c r="X1275" s="1">
        <f>Table1[[#This Row],[Gross Salary]]-Table1[[#This Row],[Total Deduction]]</f>
        <v>33322.075384615382</v>
      </c>
      <c r="Y1275" t="s">
        <v>37</v>
      </c>
      <c r="Z1275" t="s">
        <v>106</v>
      </c>
      <c r="AA1275" t="s">
        <v>5080</v>
      </c>
      <c r="AB1275" t="s">
        <v>5081</v>
      </c>
    </row>
    <row r="1276" spans="1:28" x14ac:dyDescent="0.3">
      <c r="A1276" t="s">
        <v>5082</v>
      </c>
      <c r="B1276" t="s">
        <v>670</v>
      </c>
      <c r="C1276">
        <v>22</v>
      </c>
      <c r="D1276" t="s">
        <v>75</v>
      </c>
      <c r="E1276" t="s">
        <v>54</v>
      </c>
      <c r="F1276" t="s">
        <v>83</v>
      </c>
      <c r="G1276" t="s">
        <v>4446</v>
      </c>
      <c r="H1276" t="s">
        <v>35</v>
      </c>
      <c r="I1276" t="s">
        <v>36</v>
      </c>
      <c r="J1276">
        <v>26</v>
      </c>
      <c r="K1276">
        <v>22</v>
      </c>
      <c r="L1276">
        <f t="shared" si="57"/>
        <v>4</v>
      </c>
      <c r="M1276">
        <v>1</v>
      </c>
      <c r="N1276">
        <v>19636</v>
      </c>
      <c r="O1276" s="1">
        <f t="shared" si="58"/>
        <v>755.23076923076928</v>
      </c>
      <c r="P1276" s="1">
        <f t="shared" si="59"/>
        <v>16615.076923076926</v>
      </c>
      <c r="Q1276" s="1">
        <f>Table1[[#This Row],[Earned Basic Salary]]*20%</f>
        <v>3323.0153846153853</v>
      </c>
      <c r="R1276" s="1">
        <f>Table1[[#This Row],[Earned Basic Salary]]*10%</f>
        <v>1661.5076923076927</v>
      </c>
      <c r="S1276" s="1">
        <f>Table1[[#This Row],[Earned Basic Salary]]*12%</f>
        <v>1993.8092307692309</v>
      </c>
      <c r="T1276" s="1">
        <f>200</f>
        <v>200</v>
      </c>
      <c r="U1276" s="1">
        <f>Table1[[#This Row],[PF]]+Table1[[#This Row],[Professional Tax]]</f>
        <v>2193.8092307692309</v>
      </c>
      <c r="V1276" s="1">
        <f>Table1[[#This Row],[Overtime Hours]]*200</f>
        <v>200</v>
      </c>
      <c r="W1276" s="1">
        <f>Table1[[#This Row],[Earned Basic Salary]]+Table1[[#This Row],[HRA]]+Table1[[#This Row],[DA]]+Table1[[#This Row],[Overtime Pay]]</f>
        <v>21799.600000000002</v>
      </c>
      <c r="X1276" s="1">
        <f>Table1[[#This Row],[Gross Salary]]-Table1[[#This Row],[Total Deduction]]</f>
        <v>19605.790769230771</v>
      </c>
      <c r="Y1276" t="s">
        <v>37</v>
      </c>
      <c r="Z1276" t="s">
        <v>106</v>
      </c>
      <c r="AA1276" t="s">
        <v>5083</v>
      </c>
      <c r="AB1276" t="s">
        <v>5084</v>
      </c>
    </row>
    <row r="1277" spans="1:28" x14ac:dyDescent="0.3">
      <c r="A1277" t="s">
        <v>5085</v>
      </c>
      <c r="B1277" t="s">
        <v>280</v>
      </c>
      <c r="C1277">
        <v>43</v>
      </c>
      <c r="D1277" t="s">
        <v>127</v>
      </c>
      <c r="E1277" t="s">
        <v>32</v>
      </c>
      <c r="F1277" t="s">
        <v>89</v>
      </c>
      <c r="G1277" t="s">
        <v>5086</v>
      </c>
      <c r="H1277" t="s">
        <v>35</v>
      </c>
      <c r="I1277" t="s">
        <v>36</v>
      </c>
      <c r="J1277">
        <v>26</v>
      </c>
      <c r="K1277">
        <v>23</v>
      </c>
      <c r="L1277">
        <f t="shared" si="57"/>
        <v>3</v>
      </c>
      <c r="M1277">
        <v>4</v>
      </c>
      <c r="N1277">
        <v>75754</v>
      </c>
      <c r="O1277" s="1">
        <f t="shared" si="58"/>
        <v>2913.6153846153848</v>
      </c>
      <c r="P1277" s="1">
        <f t="shared" si="59"/>
        <v>67013.153846153844</v>
      </c>
      <c r="Q1277" s="1">
        <f>Table1[[#This Row],[Earned Basic Salary]]*20%</f>
        <v>13402.630769230769</v>
      </c>
      <c r="R1277" s="1">
        <f>Table1[[#This Row],[Earned Basic Salary]]*10%</f>
        <v>6701.3153846153846</v>
      </c>
      <c r="S1277" s="1">
        <f>Table1[[#This Row],[Earned Basic Salary]]*12%</f>
        <v>8041.5784615384609</v>
      </c>
      <c r="T1277" s="1">
        <f>200</f>
        <v>200</v>
      </c>
      <c r="U1277" s="1">
        <f>Table1[[#This Row],[PF]]+Table1[[#This Row],[Professional Tax]]</f>
        <v>8241.5784615384619</v>
      </c>
      <c r="V1277" s="1">
        <f>Table1[[#This Row],[Overtime Hours]]*200</f>
        <v>800</v>
      </c>
      <c r="W1277" s="1">
        <f>Table1[[#This Row],[Earned Basic Salary]]+Table1[[#This Row],[HRA]]+Table1[[#This Row],[DA]]+Table1[[#This Row],[Overtime Pay]]</f>
        <v>87917.1</v>
      </c>
      <c r="X1277" s="1">
        <f>Table1[[#This Row],[Gross Salary]]-Table1[[#This Row],[Total Deduction]]</f>
        <v>79675.521538461544</v>
      </c>
      <c r="Y1277" t="s">
        <v>37</v>
      </c>
      <c r="Z1277" t="s">
        <v>95</v>
      </c>
      <c r="AA1277" t="s">
        <v>5087</v>
      </c>
      <c r="AB1277" t="s">
        <v>5088</v>
      </c>
    </row>
    <row r="1278" spans="1:28" x14ac:dyDescent="0.3">
      <c r="A1278" t="s">
        <v>5089</v>
      </c>
      <c r="B1278" t="s">
        <v>324</v>
      </c>
      <c r="C1278">
        <v>36</v>
      </c>
      <c r="D1278" t="s">
        <v>61</v>
      </c>
      <c r="E1278" t="s">
        <v>82</v>
      </c>
      <c r="F1278" t="s">
        <v>46</v>
      </c>
      <c r="G1278" t="s">
        <v>4799</v>
      </c>
      <c r="H1278" t="s">
        <v>35</v>
      </c>
      <c r="I1278" t="s">
        <v>36</v>
      </c>
      <c r="J1278">
        <v>26</v>
      </c>
      <c r="K1278">
        <v>23</v>
      </c>
      <c r="L1278">
        <f t="shared" si="57"/>
        <v>3</v>
      </c>
      <c r="M1278">
        <v>13</v>
      </c>
      <c r="N1278">
        <v>35356</v>
      </c>
      <c r="O1278" s="1">
        <f t="shared" si="58"/>
        <v>1359.8461538461538</v>
      </c>
      <c r="P1278" s="1">
        <f t="shared" si="59"/>
        <v>31276.461538461539</v>
      </c>
      <c r="Q1278" s="1">
        <f>Table1[[#This Row],[Earned Basic Salary]]*20%</f>
        <v>6255.292307692308</v>
      </c>
      <c r="R1278" s="1">
        <f>Table1[[#This Row],[Earned Basic Salary]]*10%</f>
        <v>3127.646153846154</v>
      </c>
      <c r="S1278" s="1">
        <f>Table1[[#This Row],[Earned Basic Salary]]*12%</f>
        <v>3753.1753846153847</v>
      </c>
      <c r="T1278" s="1">
        <f>200</f>
        <v>200</v>
      </c>
      <c r="U1278" s="1">
        <f>Table1[[#This Row],[PF]]+Table1[[#This Row],[Professional Tax]]</f>
        <v>3953.1753846153847</v>
      </c>
      <c r="V1278" s="1">
        <f>Table1[[#This Row],[Overtime Hours]]*200</f>
        <v>2600</v>
      </c>
      <c r="W1278" s="1">
        <f>Table1[[#This Row],[Earned Basic Salary]]+Table1[[#This Row],[HRA]]+Table1[[#This Row],[DA]]+Table1[[#This Row],[Overtime Pay]]</f>
        <v>43259.4</v>
      </c>
      <c r="X1278" s="1">
        <f>Table1[[#This Row],[Gross Salary]]-Table1[[#This Row],[Total Deduction]]</f>
        <v>39306.224615384614</v>
      </c>
      <c r="Y1278" t="s">
        <v>37</v>
      </c>
      <c r="Z1278" t="s">
        <v>95</v>
      </c>
      <c r="AA1278" t="s">
        <v>5090</v>
      </c>
      <c r="AB1278" t="s">
        <v>5091</v>
      </c>
    </row>
    <row r="1279" spans="1:28" x14ac:dyDescent="0.3">
      <c r="A1279" t="s">
        <v>5092</v>
      </c>
      <c r="B1279" t="s">
        <v>1002</v>
      </c>
      <c r="C1279">
        <v>42</v>
      </c>
      <c r="D1279" t="s">
        <v>31</v>
      </c>
      <c r="E1279" t="s">
        <v>54</v>
      </c>
      <c r="F1279" t="s">
        <v>46</v>
      </c>
      <c r="G1279" t="s">
        <v>5093</v>
      </c>
      <c r="H1279" t="s">
        <v>35</v>
      </c>
      <c r="I1279" t="s">
        <v>36</v>
      </c>
      <c r="J1279">
        <v>26</v>
      </c>
      <c r="K1279">
        <v>26</v>
      </c>
      <c r="L1279">
        <f t="shared" si="57"/>
        <v>0</v>
      </c>
      <c r="M1279">
        <v>1</v>
      </c>
      <c r="N1279">
        <v>70626</v>
      </c>
      <c r="O1279" s="1">
        <f t="shared" si="58"/>
        <v>2716.3846153846152</v>
      </c>
      <c r="P1279" s="1">
        <f t="shared" si="59"/>
        <v>70626</v>
      </c>
      <c r="Q1279" s="1">
        <f>Table1[[#This Row],[Earned Basic Salary]]*20%</f>
        <v>14125.2</v>
      </c>
      <c r="R1279" s="1">
        <f>Table1[[#This Row],[Earned Basic Salary]]*10%</f>
        <v>7062.6</v>
      </c>
      <c r="S1279" s="1">
        <f>Table1[[#This Row],[Earned Basic Salary]]*12%</f>
        <v>8475.119999999999</v>
      </c>
      <c r="T1279" s="1">
        <f>200</f>
        <v>200</v>
      </c>
      <c r="U1279" s="1">
        <f>Table1[[#This Row],[PF]]+Table1[[#This Row],[Professional Tax]]</f>
        <v>8675.119999999999</v>
      </c>
      <c r="V1279" s="1">
        <f>Table1[[#This Row],[Overtime Hours]]*200</f>
        <v>200</v>
      </c>
      <c r="W1279" s="1">
        <f>Table1[[#This Row],[Earned Basic Salary]]+Table1[[#This Row],[HRA]]+Table1[[#This Row],[DA]]+Table1[[#This Row],[Overtime Pay]]</f>
        <v>92013.8</v>
      </c>
      <c r="X1279" s="1">
        <f>Table1[[#This Row],[Gross Salary]]-Table1[[#This Row],[Total Deduction]]</f>
        <v>83338.680000000008</v>
      </c>
      <c r="Y1279" t="s">
        <v>37</v>
      </c>
      <c r="Z1279" t="s">
        <v>48</v>
      </c>
      <c r="AA1279" t="s">
        <v>5094</v>
      </c>
      <c r="AB1279" t="s">
        <v>5095</v>
      </c>
    </row>
    <row r="1280" spans="1:28" x14ac:dyDescent="0.3">
      <c r="A1280" t="s">
        <v>5096</v>
      </c>
      <c r="B1280" t="s">
        <v>425</v>
      </c>
      <c r="C1280">
        <v>49</v>
      </c>
      <c r="D1280" t="s">
        <v>31</v>
      </c>
      <c r="E1280" t="s">
        <v>121</v>
      </c>
      <c r="F1280" t="s">
        <v>33</v>
      </c>
      <c r="G1280" t="s">
        <v>5097</v>
      </c>
      <c r="H1280" t="s">
        <v>35</v>
      </c>
      <c r="I1280" t="s">
        <v>36</v>
      </c>
      <c r="J1280">
        <v>26</v>
      </c>
      <c r="K1280">
        <v>24</v>
      </c>
      <c r="L1280">
        <f t="shared" si="57"/>
        <v>2</v>
      </c>
      <c r="M1280">
        <v>16</v>
      </c>
      <c r="N1280">
        <v>64958</v>
      </c>
      <c r="O1280" s="1">
        <f t="shared" si="58"/>
        <v>2498.3846153846152</v>
      </c>
      <c r="P1280" s="1">
        <f t="shared" si="59"/>
        <v>59961.230769230766</v>
      </c>
      <c r="Q1280" s="1">
        <f>Table1[[#This Row],[Earned Basic Salary]]*20%</f>
        <v>11992.246153846154</v>
      </c>
      <c r="R1280" s="1">
        <f>Table1[[#This Row],[Earned Basic Salary]]*10%</f>
        <v>5996.123076923077</v>
      </c>
      <c r="S1280" s="1">
        <f>Table1[[#This Row],[Earned Basic Salary]]*12%</f>
        <v>7195.3476923076914</v>
      </c>
      <c r="T1280" s="1">
        <f>200</f>
        <v>200</v>
      </c>
      <c r="U1280" s="1">
        <f>Table1[[#This Row],[PF]]+Table1[[#This Row],[Professional Tax]]</f>
        <v>7395.3476923076914</v>
      </c>
      <c r="V1280" s="1">
        <f>Table1[[#This Row],[Overtime Hours]]*200</f>
        <v>3200</v>
      </c>
      <c r="W1280" s="1">
        <f>Table1[[#This Row],[Earned Basic Salary]]+Table1[[#This Row],[HRA]]+Table1[[#This Row],[DA]]+Table1[[#This Row],[Overtime Pay]]</f>
        <v>81149.599999999991</v>
      </c>
      <c r="X1280" s="1">
        <f>Table1[[#This Row],[Gross Salary]]-Table1[[#This Row],[Total Deduction]]</f>
        <v>73754.252307692295</v>
      </c>
      <c r="Y1280" t="s">
        <v>37</v>
      </c>
      <c r="Z1280" t="s">
        <v>106</v>
      </c>
      <c r="AA1280" t="s">
        <v>5098</v>
      </c>
      <c r="AB1280" t="s">
        <v>5099</v>
      </c>
    </row>
    <row r="1281" spans="1:28" x14ac:dyDescent="0.3">
      <c r="A1281" t="s">
        <v>5100</v>
      </c>
      <c r="B1281" t="s">
        <v>769</v>
      </c>
      <c r="C1281">
        <v>30</v>
      </c>
      <c r="D1281" t="s">
        <v>61</v>
      </c>
      <c r="E1281" t="s">
        <v>121</v>
      </c>
      <c r="F1281" t="s">
        <v>63</v>
      </c>
      <c r="G1281" t="s">
        <v>2885</v>
      </c>
      <c r="H1281" t="s">
        <v>35</v>
      </c>
      <c r="I1281" t="s">
        <v>36</v>
      </c>
      <c r="J1281">
        <v>26</v>
      </c>
      <c r="K1281">
        <v>23</v>
      </c>
      <c r="L1281">
        <f t="shared" si="57"/>
        <v>3</v>
      </c>
      <c r="M1281">
        <v>7</v>
      </c>
      <c r="N1281">
        <v>74250</v>
      </c>
      <c r="O1281" s="1">
        <f t="shared" si="58"/>
        <v>2855.7692307692309</v>
      </c>
      <c r="P1281" s="1">
        <f t="shared" si="59"/>
        <v>65682.692307692312</v>
      </c>
      <c r="Q1281" s="1">
        <f>Table1[[#This Row],[Earned Basic Salary]]*20%</f>
        <v>13136.538461538463</v>
      </c>
      <c r="R1281" s="1">
        <f>Table1[[#This Row],[Earned Basic Salary]]*10%</f>
        <v>6568.2692307692314</v>
      </c>
      <c r="S1281" s="1">
        <f>Table1[[#This Row],[Earned Basic Salary]]*12%</f>
        <v>7881.9230769230771</v>
      </c>
      <c r="T1281" s="1">
        <f>200</f>
        <v>200</v>
      </c>
      <c r="U1281" s="1">
        <f>Table1[[#This Row],[PF]]+Table1[[#This Row],[Professional Tax]]</f>
        <v>8081.9230769230771</v>
      </c>
      <c r="V1281" s="1">
        <f>Table1[[#This Row],[Overtime Hours]]*200</f>
        <v>1400</v>
      </c>
      <c r="W1281" s="1">
        <f>Table1[[#This Row],[Earned Basic Salary]]+Table1[[#This Row],[HRA]]+Table1[[#This Row],[DA]]+Table1[[#This Row],[Overtime Pay]]</f>
        <v>86787.500000000015</v>
      </c>
      <c r="X1281" s="1">
        <f>Table1[[#This Row],[Gross Salary]]-Table1[[#This Row],[Total Deduction]]</f>
        <v>78705.576923076937</v>
      </c>
      <c r="Y1281" t="s">
        <v>37</v>
      </c>
      <c r="Z1281" t="s">
        <v>48</v>
      </c>
      <c r="AA1281" t="s">
        <v>5101</v>
      </c>
      <c r="AB1281" t="s">
        <v>5102</v>
      </c>
    </row>
    <row r="1282" spans="1:28" x14ac:dyDescent="0.3">
      <c r="A1282" t="s">
        <v>5103</v>
      </c>
      <c r="B1282" t="s">
        <v>2055</v>
      </c>
      <c r="C1282">
        <v>51</v>
      </c>
      <c r="D1282" t="s">
        <v>75</v>
      </c>
      <c r="E1282" t="s">
        <v>62</v>
      </c>
      <c r="F1282" t="s">
        <v>63</v>
      </c>
      <c r="G1282" t="s">
        <v>5104</v>
      </c>
      <c r="H1282" t="s">
        <v>35</v>
      </c>
      <c r="I1282" t="s">
        <v>36</v>
      </c>
      <c r="J1282">
        <v>26</v>
      </c>
      <c r="K1282">
        <v>23</v>
      </c>
      <c r="L1282">
        <f t="shared" si="57"/>
        <v>3</v>
      </c>
      <c r="M1282">
        <v>20</v>
      </c>
      <c r="N1282">
        <v>70816</v>
      </c>
      <c r="O1282" s="1">
        <f t="shared" si="58"/>
        <v>2723.6923076923076</v>
      </c>
      <c r="P1282" s="1">
        <f t="shared" si="59"/>
        <v>62644.923076923078</v>
      </c>
      <c r="Q1282" s="1">
        <f>Table1[[#This Row],[Earned Basic Salary]]*20%</f>
        <v>12528.984615384616</v>
      </c>
      <c r="R1282" s="1">
        <f>Table1[[#This Row],[Earned Basic Salary]]*10%</f>
        <v>6264.4923076923078</v>
      </c>
      <c r="S1282" s="1">
        <f>Table1[[#This Row],[Earned Basic Salary]]*12%</f>
        <v>7517.3907692307694</v>
      </c>
      <c r="T1282" s="1">
        <f>200</f>
        <v>200</v>
      </c>
      <c r="U1282" s="1">
        <f>Table1[[#This Row],[PF]]+Table1[[#This Row],[Professional Tax]]</f>
        <v>7717.3907692307694</v>
      </c>
      <c r="V1282" s="1">
        <f>Table1[[#This Row],[Overtime Hours]]*200</f>
        <v>4000</v>
      </c>
      <c r="W1282" s="1">
        <f>Table1[[#This Row],[Earned Basic Salary]]+Table1[[#This Row],[HRA]]+Table1[[#This Row],[DA]]+Table1[[#This Row],[Overtime Pay]]</f>
        <v>85438.399999999994</v>
      </c>
      <c r="X1282" s="1">
        <f>Table1[[#This Row],[Gross Salary]]-Table1[[#This Row],[Total Deduction]]</f>
        <v>77721.009230769225</v>
      </c>
      <c r="Y1282" t="s">
        <v>37</v>
      </c>
      <c r="Z1282" t="s">
        <v>38</v>
      </c>
      <c r="AA1282" t="s">
        <v>5105</v>
      </c>
      <c r="AB1282" t="s">
        <v>5106</v>
      </c>
    </row>
    <row r="1283" spans="1:28" x14ac:dyDescent="0.3">
      <c r="A1283" t="s">
        <v>5107</v>
      </c>
      <c r="B1283" t="s">
        <v>1929</v>
      </c>
      <c r="C1283">
        <v>50</v>
      </c>
      <c r="D1283" t="s">
        <v>61</v>
      </c>
      <c r="E1283" t="s">
        <v>45</v>
      </c>
      <c r="F1283" t="s">
        <v>63</v>
      </c>
      <c r="G1283" t="s">
        <v>5108</v>
      </c>
      <c r="H1283" t="s">
        <v>35</v>
      </c>
      <c r="I1283" t="s">
        <v>36</v>
      </c>
      <c r="J1283">
        <v>26</v>
      </c>
      <c r="K1283">
        <v>24</v>
      </c>
      <c r="L1283">
        <f t="shared" ref="L1283:L1346" si="60">J1283-K1283</f>
        <v>2</v>
      </c>
      <c r="M1283">
        <v>4</v>
      </c>
      <c r="N1283">
        <v>21030</v>
      </c>
      <c r="O1283" s="1">
        <f t="shared" ref="O1283:O1346" si="61">N1283/J1283</f>
        <v>808.84615384615381</v>
      </c>
      <c r="P1283" s="1">
        <f t="shared" ref="P1283:P1346" si="62">O1283*K1283</f>
        <v>19412.307692307691</v>
      </c>
      <c r="Q1283" s="1">
        <f>Table1[[#This Row],[Earned Basic Salary]]*20%</f>
        <v>3882.4615384615386</v>
      </c>
      <c r="R1283" s="1">
        <f>Table1[[#This Row],[Earned Basic Salary]]*10%</f>
        <v>1941.2307692307693</v>
      </c>
      <c r="S1283" s="1">
        <f>Table1[[#This Row],[Earned Basic Salary]]*12%</f>
        <v>2329.476923076923</v>
      </c>
      <c r="T1283" s="1">
        <f>200</f>
        <v>200</v>
      </c>
      <c r="U1283" s="1">
        <f>Table1[[#This Row],[PF]]+Table1[[#This Row],[Professional Tax]]</f>
        <v>2529.476923076923</v>
      </c>
      <c r="V1283" s="1">
        <f>Table1[[#This Row],[Overtime Hours]]*200</f>
        <v>800</v>
      </c>
      <c r="W1283" s="1">
        <f>Table1[[#This Row],[Earned Basic Salary]]+Table1[[#This Row],[HRA]]+Table1[[#This Row],[DA]]+Table1[[#This Row],[Overtime Pay]]</f>
        <v>26036</v>
      </c>
      <c r="X1283" s="1">
        <f>Table1[[#This Row],[Gross Salary]]-Table1[[#This Row],[Total Deduction]]</f>
        <v>23506.523076923077</v>
      </c>
      <c r="Y1283" t="s">
        <v>37</v>
      </c>
      <c r="Z1283" t="s">
        <v>95</v>
      </c>
      <c r="AA1283" t="s">
        <v>5109</v>
      </c>
      <c r="AB1283" t="s">
        <v>5110</v>
      </c>
    </row>
    <row r="1284" spans="1:28" x14ac:dyDescent="0.3">
      <c r="A1284" t="s">
        <v>5111</v>
      </c>
      <c r="B1284" t="s">
        <v>531</v>
      </c>
      <c r="C1284">
        <v>36</v>
      </c>
      <c r="D1284" t="s">
        <v>81</v>
      </c>
      <c r="E1284" t="s">
        <v>54</v>
      </c>
      <c r="F1284" t="s">
        <v>69</v>
      </c>
      <c r="G1284" t="s">
        <v>5112</v>
      </c>
      <c r="H1284" t="s">
        <v>35</v>
      </c>
      <c r="I1284" t="s">
        <v>36</v>
      </c>
      <c r="J1284">
        <v>26</v>
      </c>
      <c r="K1284">
        <v>22</v>
      </c>
      <c r="L1284">
        <f t="shared" si="60"/>
        <v>4</v>
      </c>
      <c r="M1284">
        <v>9</v>
      </c>
      <c r="N1284">
        <v>22702</v>
      </c>
      <c r="O1284" s="1">
        <f t="shared" si="61"/>
        <v>873.15384615384619</v>
      </c>
      <c r="P1284" s="1">
        <f t="shared" si="62"/>
        <v>19209.384615384617</v>
      </c>
      <c r="Q1284" s="1">
        <f>Table1[[#This Row],[Earned Basic Salary]]*20%</f>
        <v>3841.8769230769235</v>
      </c>
      <c r="R1284" s="1">
        <f>Table1[[#This Row],[Earned Basic Salary]]*10%</f>
        <v>1920.9384615384618</v>
      </c>
      <c r="S1284" s="1">
        <f>Table1[[#This Row],[Earned Basic Salary]]*12%</f>
        <v>2305.126153846154</v>
      </c>
      <c r="T1284" s="1">
        <f>200</f>
        <v>200</v>
      </c>
      <c r="U1284" s="1">
        <f>Table1[[#This Row],[PF]]+Table1[[#This Row],[Professional Tax]]</f>
        <v>2505.126153846154</v>
      </c>
      <c r="V1284" s="1">
        <f>Table1[[#This Row],[Overtime Hours]]*200</f>
        <v>1800</v>
      </c>
      <c r="W1284" s="1">
        <f>Table1[[#This Row],[Earned Basic Salary]]+Table1[[#This Row],[HRA]]+Table1[[#This Row],[DA]]+Table1[[#This Row],[Overtime Pay]]</f>
        <v>26772.200000000004</v>
      </c>
      <c r="X1284" s="1">
        <f>Table1[[#This Row],[Gross Salary]]-Table1[[#This Row],[Total Deduction]]</f>
        <v>24267.073846153849</v>
      </c>
      <c r="Y1284" t="s">
        <v>37</v>
      </c>
      <c r="Z1284" t="s">
        <v>48</v>
      </c>
      <c r="AA1284" t="s">
        <v>5113</v>
      </c>
      <c r="AB1284" t="s">
        <v>5114</v>
      </c>
    </row>
    <row r="1285" spans="1:28" x14ac:dyDescent="0.3">
      <c r="A1285" t="s">
        <v>5115</v>
      </c>
      <c r="B1285" t="s">
        <v>1002</v>
      </c>
      <c r="C1285">
        <v>36</v>
      </c>
      <c r="D1285" t="s">
        <v>127</v>
      </c>
      <c r="E1285" t="s">
        <v>45</v>
      </c>
      <c r="F1285" t="s">
        <v>83</v>
      </c>
      <c r="G1285" t="s">
        <v>5116</v>
      </c>
      <c r="H1285" t="s">
        <v>35</v>
      </c>
      <c r="I1285" t="s">
        <v>36</v>
      </c>
      <c r="J1285">
        <v>26</v>
      </c>
      <c r="K1285">
        <v>21</v>
      </c>
      <c r="L1285">
        <f t="shared" si="60"/>
        <v>5</v>
      </c>
      <c r="M1285">
        <v>16</v>
      </c>
      <c r="N1285">
        <v>53221</v>
      </c>
      <c r="O1285" s="1">
        <f t="shared" si="61"/>
        <v>2046.9615384615386</v>
      </c>
      <c r="P1285" s="1">
        <f t="shared" si="62"/>
        <v>42986.192307692312</v>
      </c>
      <c r="Q1285" s="1">
        <f>Table1[[#This Row],[Earned Basic Salary]]*20%</f>
        <v>8597.2384615384635</v>
      </c>
      <c r="R1285" s="1">
        <f>Table1[[#This Row],[Earned Basic Salary]]*10%</f>
        <v>4298.6192307692318</v>
      </c>
      <c r="S1285" s="1">
        <f>Table1[[#This Row],[Earned Basic Salary]]*12%</f>
        <v>5158.3430769230772</v>
      </c>
      <c r="T1285" s="1">
        <f>200</f>
        <v>200</v>
      </c>
      <c r="U1285" s="1">
        <f>Table1[[#This Row],[PF]]+Table1[[#This Row],[Professional Tax]]</f>
        <v>5358.3430769230772</v>
      </c>
      <c r="V1285" s="1">
        <f>Table1[[#This Row],[Overtime Hours]]*200</f>
        <v>3200</v>
      </c>
      <c r="W1285" s="1">
        <f>Table1[[#This Row],[Earned Basic Salary]]+Table1[[#This Row],[HRA]]+Table1[[#This Row],[DA]]+Table1[[#This Row],[Overtime Pay]]</f>
        <v>59082.05000000001</v>
      </c>
      <c r="X1285" s="1">
        <f>Table1[[#This Row],[Gross Salary]]-Table1[[#This Row],[Total Deduction]]</f>
        <v>53723.706923076934</v>
      </c>
      <c r="Y1285" t="s">
        <v>37</v>
      </c>
      <c r="Z1285" t="s">
        <v>38</v>
      </c>
      <c r="AA1285" t="s">
        <v>5117</v>
      </c>
      <c r="AB1285" t="s">
        <v>5118</v>
      </c>
    </row>
    <row r="1286" spans="1:28" x14ac:dyDescent="0.3">
      <c r="A1286" t="s">
        <v>5119</v>
      </c>
      <c r="B1286" t="s">
        <v>736</v>
      </c>
      <c r="C1286">
        <v>47</v>
      </c>
      <c r="D1286" t="s">
        <v>31</v>
      </c>
      <c r="E1286" t="s">
        <v>54</v>
      </c>
      <c r="F1286" t="s">
        <v>89</v>
      </c>
      <c r="G1286" t="s">
        <v>2528</v>
      </c>
      <c r="H1286" t="s">
        <v>35</v>
      </c>
      <c r="I1286" t="s">
        <v>36</v>
      </c>
      <c r="J1286">
        <v>26</v>
      </c>
      <c r="K1286">
        <v>22</v>
      </c>
      <c r="L1286">
        <f t="shared" si="60"/>
        <v>4</v>
      </c>
      <c r="M1286">
        <v>17</v>
      </c>
      <c r="N1286">
        <v>49424</v>
      </c>
      <c r="O1286" s="1">
        <f t="shared" si="61"/>
        <v>1900.9230769230769</v>
      </c>
      <c r="P1286" s="1">
        <f t="shared" si="62"/>
        <v>41820.307692307695</v>
      </c>
      <c r="Q1286" s="1">
        <f>Table1[[#This Row],[Earned Basic Salary]]*20%</f>
        <v>8364.0615384615394</v>
      </c>
      <c r="R1286" s="1">
        <f>Table1[[#This Row],[Earned Basic Salary]]*10%</f>
        <v>4182.0307692307697</v>
      </c>
      <c r="S1286" s="1">
        <f>Table1[[#This Row],[Earned Basic Salary]]*12%</f>
        <v>5018.4369230769234</v>
      </c>
      <c r="T1286" s="1">
        <f>200</f>
        <v>200</v>
      </c>
      <c r="U1286" s="1">
        <f>Table1[[#This Row],[PF]]+Table1[[#This Row],[Professional Tax]]</f>
        <v>5218.4369230769234</v>
      </c>
      <c r="V1286" s="1">
        <f>Table1[[#This Row],[Overtime Hours]]*200</f>
        <v>3400</v>
      </c>
      <c r="W1286" s="1">
        <f>Table1[[#This Row],[Earned Basic Salary]]+Table1[[#This Row],[HRA]]+Table1[[#This Row],[DA]]+Table1[[#This Row],[Overtime Pay]]</f>
        <v>57766.400000000001</v>
      </c>
      <c r="X1286" s="1">
        <f>Table1[[#This Row],[Gross Salary]]-Table1[[#This Row],[Total Deduction]]</f>
        <v>52547.963076923079</v>
      </c>
      <c r="Y1286" t="s">
        <v>37</v>
      </c>
      <c r="Z1286" t="s">
        <v>48</v>
      </c>
      <c r="AA1286" t="s">
        <v>5120</v>
      </c>
      <c r="AB1286" t="s">
        <v>5121</v>
      </c>
    </row>
    <row r="1287" spans="1:28" x14ac:dyDescent="0.3">
      <c r="A1287" t="s">
        <v>5122</v>
      </c>
      <c r="B1287" t="s">
        <v>830</v>
      </c>
      <c r="C1287">
        <v>49</v>
      </c>
      <c r="D1287" t="s">
        <v>75</v>
      </c>
      <c r="E1287" t="s">
        <v>82</v>
      </c>
      <c r="F1287" t="s">
        <v>55</v>
      </c>
      <c r="G1287" t="s">
        <v>5123</v>
      </c>
      <c r="H1287" t="s">
        <v>35</v>
      </c>
      <c r="I1287" t="s">
        <v>36</v>
      </c>
      <c r="J1287">
        <v>26</v>
      </c>
      <c r="K1287">
        <v>24</v>
      </c>
      <c r="L1287">
        <f t="shared" si="60"/>
        <v>2</v>
      </c>
      <c r="M1287">
        <v>4</v>
      </c>
      <c r="N1287">
        <v>57027</v>
      </c>
      <c r="O1287" s="1">
        <f t="shared" si="61"/>
        <v>2193.3461538461538</v>
      </c>
      <c r="P1287" s="1">
        <f t="shared" si="62"/>
        <v>52640.307692307688</v>
      </c>
      <c r="Q1287" s="1">
        <f>Table1[[#This Row],[Earned Basic Salary]]*20%</f>
        <v>10528.061538461538</v>
      </c>
      <c r="R1287" s="1">
        <f>Table1[[#This Row],[Earned Basic Salary]]*10%</f>
        <v>5264.0307692307688</v>
      </c>
      <c r="S1287" s="1">
        <f>Table1[[#This Row],[Earned Basic Salary]]*12%</f>
        <v>6316.8369230769222</v>
      </c>
      <c r="T1287" s="1">
        <f>200</f>
        <v>200</v>
      </c>
      <c r="U1287" s="1">
        <f>Table1[[#This Row],[PF]]+Table1[[#This Row],[Professional Tax]]</f>
        <v>6516.8369230769222</v>
      </c>
      <c r="V1287" s="1">
        <f>Table1[[#This Row],[Overtime Hours]]*200</f>
        <v>800</v>
      </c>
      <c r="W1287" s="1">
        <f>Table1[[#This Row],[Earned Basic Salary]]+Table1[[#This Row],[HRA]]+Table1[[#This Row],[DA]]+Table1[[#This Row],[Overtime Pay]]</f>
        <v>69232.399999999994</v>
      </c>
      <c r="X1287" s="1">
        <f>Table1[[#This Row],[Gross Salary]]-Table1[[#This Row],[Total Deduction]]</f>
        <v>62715.56307692307</v>
      </c>
      <c r="Y1287" t="s">
        <v>37</v>
      </c>
      <c r="Z1287" t="s">
        <v>106</v>
      </c>
      <c r="AA1287" t="s">
        <v>5124</v>
      </c>
      <c r="AB1287" t="s">
        <v>5125</v>
      </c>
    </row>
    <row r="1288" spans="1:28" x14ac:dyDescent="0.3">
      <c r="A1288" t="s">
        <v>5126</v>
      </c>
      <c r="B1288" t="s">
        <v>607</v>
      </c>
      <c r="C1288">
        <v>21</v>
      </c>
      <c r="D1288" t="s">
        <v>127</v>
      </c>
      <c r="E1288" t="s">
        <v>32</v>
      </c>
      <c r="F1288" t="s">
        <v>46</v>
      </c>
      <c r="G1288" t="s">
        <v>5127</v>
      </c>
      <c r="H1288" t="s">
        <v>35</v>
      </c>
      <c r="I1288" t="s">
        <v>36</v>
      </c>
      <c r="J1288">
        <v>26</v>
      </c>
      <c r="K1288">
        <v>22</v>
      </c>
      <c r="L1288">
        <f t="shared" si="60"/>
        <v>4</v>
      </c>
      <c r="M1288">
        <v>14</v>
      </c>
      <c r="N1288">
        <v>66038</v>
      </c>
      <c r="O1288" s="1">
        <f t="shared" si="61"/>
        <v>2539.9230769230771</v>
      </c>
      <c r="P1288" s="1">
        <f t="shared" si="62"/>
        <v>55878.307692307695</v>
      </c>
      <c r="Q1288" s="1">
        <f>Table1[[#This Row],[Earned Basic Salary]]*20%</f>
        <v>11175.66153846154</v>
      </c>
      <c r="R1288" s="1">
        <f>Table1[[#This Row],[Earned Basic Salary]]*10%</f>
        <v>5587.8307692307699</v>
      </c>
      <c r="S1288" s="1">
        <f>Table1[[#This Row],[Earned Basic Salary]]*12%</f>
        <v>6705.3969230769235</v>
      </c>
      <c r="T1288" s="1">
        <f>200</f>
        <v>200</v>
      </c>
      <c r="U1288" s="1">
        <f>Table1[[#This Row],[PF]]+Table1[[#This Row],[Professional Tax]]</f>
        <v>6905.3969230769235</v>
      </c>
      <c r="V1288" s="1">
        <f>Table1[[#This Row],[Overtime Hours]]*200</f>
        <v>2800</v>
      </c>
      <c r="W1288" s="1">
        <f>Table1[[#This Row],[Earned Basic Salary]]+Table1[[#This Row],[HRA]]+Table1[[#This Row],[DA]]+Table1[[#This Row],[Overtime Pay]]</f>
        <v>75441.8</v>
      </c>
      <c r="X1288" s="1">
        <f>Table1[[#This Row],[Gross Salary]]-Table1[[#This Row],[Total Deduction]]</f>
        <v>68536.403076923074</v>
      </c>
      <c r="Y1288" t="s">
        <v>37</v>
      </c>
      <c r="Z1288" t="s">
        <v>48</v>
      </c>
      <c r="AA1288" t="s">
        <v>5128</v>
      </c>
      <c r="AB1288" t="s">
        <v>5129</v>
      </c>
    </row>
    <row r="1289" spans="1:28" x14ac:dyDescent="0.3">
      <c r="A1289" t="s">
        <v>5130</v>
      </c>
      <c r="B1289" t="s">
        <v>138</v>
      </c>
      <c r="C1289">
        <v>26</v>
      </c>
      <c r="D1289" t="s">
        <v>61</v>
      </c>
      <c r="E1289" t="s">
        <v>121</v>
      </c>
      <c r="F1289" t="s">
        <v>33</v>
      </c>
      <c r="G1289" t="s">
        <v>585</v>
      </c>
      <c r="H1289" t="s">
        <v>35</v>
      </c>
      <c r="I1289" t="s">
        <v>36</v>
      </c>
      <c r="J1289">
        <v>26</v>
      </c>
      <c r="K1289">
        <v>24</v>
      </c>
      <c r="L1289">
        <f t="shared" si="60"/>
        <v>2</v>
      </c>
      <c r="M1289">
        <v>18</v>
      </c>
      <c r="N1289">
        <v>41165</v>
      </c>
      <c r="O1289" s="1">
        <f t="shared" si="61"/>
        <v>1583.2692307692307</v>
      </c>
      <c r="P1289" s="1">
        <f t="shared" si="62"/>
        <v>37998.461538461539</v>
      </c>
      <c r="Q1289" s="1">
        <f>Table1[[#This Row],[Earned Basic Salary]]*20%</f>
        <v>7599.6923076923085</v>
      </c>
      <c r="R1289" s="1">
        <f>Table1[[#This Row],[Earned Basic Salary]]*10%</f>
        <v>3799.8461538461543</v>
      </c>
      <c r="S1289" s="1">
        <f>Table1[[#This Row],[Earned Basic Salary]]*12%</f>
        <v>4559.8153846153846</v>
      </c>
      <c r="T1289" s="1">
        <f>200</f>
        <v>200</v>
      </c>
      <c r="U1289" s="1">
        <f>Table1[[#This Row],[PF]]+Table1[[#This Row],[Professional Tax]]</f>
        <v>4759.8153846153846</v>
      </c>
      <c r="V1289" s="1">
        <f>Table1[[#This Row],[Overtime Hours]]*200</f>
        <v>3600</v>
      </c>
      <c r="W1289" s="1">
        <f>Table1[[#This Row],[Earned Basic Salary]]+Table1[[#This Row],[HRA]]+Table1[[#This Row],[DA]]+Table1[[#This Row],[Overtime Pay]]</f>
        <v>52998</v>
      </c>
      <c r="X1289" s="1">
        <f>Table1[[#This Row],[Gross Salary]]-Table1[[#This Row],[Total Deduction]]</f>
        <v>48238.184615384613</v>
      </c>
      <c r="Y1289" t="s">
        <v>37</v>
      </c>
      <c r="Z1289" t="s">
        <v>38</v>
      </c>
      <c r="AA1289" t="s">
        <v>5131</v>
      </c>
      <c r="AB1289" t="s">
        <v>5132</v>
      </c>
    </row>
    <row r="1290" spans="1:28" x14ac:dyDescent="0.3">
      <c r="A1290" t="s">
        <v>5133</v>
      </c>
      <c r="B1290" t="s">
        <v>830</v>
      </c>
      <c r="C1290">
        <v>40</v>
      </c>
      <c r="D1290" t="s">
        <v>133</v>
      </c>
      <c r="E1290" t="s">
        <v>54</v>
      </c>
      <c r="F1290" t="s">
        <v>46</v>
      </c>
      <c r="G1290" t="s">
        <v>5134</v>
      </c>
      <c r="H1290" t="s">
        <v>35</v>
      </c>
      <c r="I1290" t="s">
        <v>36</v>
      </c>
      <c r="J1290">
        <v>26</v>
      </c>
      <c r="K1290">
        <v>22</v>
      </c>
      <c r="L1290">
        <f t="shared" si="60"/>
        <v>4</v>
      </c>
      <c r="M1290">
        <v>11</v>
      </c>
      <c r="N1290">
        <v>52119</v>
      </c>
      <c r="O1290" s="1">
        <f t="shared" si="61"/>
        <v>2004.5769230769231</v>
      </c>
      <c r="P1290" s="1">
        <f t="shared" si="62"/>
        <v>44100.692307692305</v>
      </c>
      <c r="Q1290" s="1">
        <f>Table1[[#This Row],[Earned Basic Salary]]*20%</f>
        <v>8820.1384615384613</v>
      </c>
      <c r="R1290" s="1">
        <f>Table1[[#This Row],[Earned Basic Salary]]*10%</f>
        <v>4410.0692307692307</v>
      </c>
      <c r="S1290" s="1">
        <f>Table1[[#This Row],[Earned Basic Salary]]*12%</f>
        <v>5292.0830769230761</v>
      </c>
      <c r="T1290" s="1">
        <f>200</f>
        <v>200</v>
      </c>
      <c r="U1290" s="1">
        <f>Table1[[#This Row],[PF]]+Table1[[#This Row],[Professional Tax]]</f>
        <v>5492.0830769230761</v>
      </c>
      <c r="V1290" s="1">
        <f>Table1[[#This Row],[Overtime Hours]]*200</f>
        <v>2200</v>
      </c>
      <c r="W1290" s="1">
        <f>Table1[[#This Row],[Earned Basic Salary]]+Table1[[#This Row],[HRA]]+Table1[[#This Row],[DA]]+Table1[[#This Row],[Overtime Pay]]</f>
        <v>59530.899999999994</v>
      </c>
      <c r="X1290" s="1">
        <f>Table1[[#This Row],[Gross Salary]]-Table1[[#This Row],[Total Deduction]]</f>
        <v>54038.81692307692</v>
      </c>
      <c r="Y1290" t="s">
        <v>37</v>
      </c>
      <c r="Z1290" t="s">
        <v>48</v>
      </c>
      <c r="AA1290" t="s">
        <v>5135</v>
      </c>
      <c r="AB1290" t="s">
        <v>5136</v>
      </c>
    </row>
    <row r="1291" spans="1:28" x14ac:dyDescent="0.3">
      <c r="A1291" t="s">
        <v>5137</v>
      </c>
      <c r="B1291" t="s">
        <v>1760</v>
      </c>
      <c r="C1291">
        <v>36</v>
      </c>
      <c r="D1291" t="s">
        <v>81</v>
      </c>
      <c r="E1291" t="s">
        <v>121</v>
      </c>
      <c r="F1291" t="s">
        <v>63</v>
      </c>
      <c r="G1291" t="s">
        <v>1167</v>
      </c>
      <c r="H1291" t="s">
        <v>35</v>
      </c>
      <c r="I1291" t="s">
        <v>36</v>
      </c>
      <c r="J1291">
        <v>26</v>
      </c>
      <c r="K1291">
        <v>22</v>
      </c>
      <c r="L1291">
        <f t="shared" si="60"/>
        <v>4</v>
      </c>
      <c r="M1291">
        <v>20</v>
      </c>
      <c r="N1291">
        <v>59736</v>
      </c>
      <c r="O1291" s="1">
        <f t="shared" si="61"/>
        <v>2297.5384615384614</v>
      </c>
      <c r="P1291" s="1">
        <f t="shared" si="62"/>
        <v>50545.846153846149</v>
      </c>
      <c r="Q1291" s="1">
        <f>Table1[[#This Row],[Earned Basic Salary]]*20%</f>
        <v>10109.16923076923</v>
      </c>
      <c r="R1291" s="1">
        <f>Table1[[#This Row],[Earned Basic Salary]]*10%</f>
        <v>5054.5846153846151</v>
      </c>
      <c r="S1291" s="1">
        <f>Table1[[#This Row],[Earned Basic Salary]]*12%</f>
        <v>6065.5015384615381</v>
      </c>
      <c r="T1291" s="1">
        <f>200</f>
        <v>200</v>
      </c>
      <c r="U1291" s="1">
        <f>Table1[[#This Row],[PF]]+Table1[[#This Row],[Professional Tax]]</f>
        <v>6265.5015384615381</v>
      </c>
      <c r="V1291" s="1">
        <f>Table1[[#This Row],[Overtime Hours]]*200</f>
        <v>4000</v>
      </c>
      <c r="W1291" s="1">
        <f>Table1[[#This Row],[Earned Basic Salary]]+Table1[[#This Row],[HRA]]+Table1[[#This Row],[DA]]+Table1[[#This Row],[Overtime Pay]]</f>
        <v>69709.599999999991</v>
      </c>
      <c r="X1291" s="1">
        <f>Table1[[#This Row],[Gross Salary]]-Table1[[#This Row],[Total Deduction]]</f>
        <v>63444.098461538451</v>
      </c>
      <c r="Y1291" t="s">
        <v>37</v>
      </c>
      <c r="Z1291" t="s">
        <v>95</v>
      </c>
      <c r="AA1291" t="s">
        <v>5138</v>
      </c>
      <c r="AB1291" t="s">
        <v>5139</v>
      </c>
    </row>
    <row r="1292" spans="1:28" x14ac:dyDescent="0.3">
      <c r="A1292" t="s">
        <v>5140</v>
      </c>
      <c r="B1292" t="s">
        <v>1473</v>
      </c>
      <c r="C1292">
        <v>52</v>
      </c>
      <c r="D1292" t="s">
        <v>44</v>
      </c>
      <c r="E1292" t="s">
        <v>32</v>
      </c>
      <c r="F1292" t="s">
        <v>46</v>
      </c>
      <c r="G1292" t="s">
        <v>3443</v>
      </c>
      <c r="H1292" t="s">
        <v>35</v>
      </c>
      <c r="I1292" t="s">
        <v>36</v>
      </c>
      <c r="J1292">
        <v>26</v>
      </c>
      <c r="K1292">
        <v>23</v>
      </c>
      <c r="L1292">
        <f t="shared" si="60"/>
        <v>3</v>
      </c>
      <c r="M1292">
        <v>16</v>
      </c>
      <c r="N1292">
        <v>20080</v>
      </c>
      <c r="O1292" s="1">
        <f t="shared" si="61"/>
        <v>772.30769230769226</v>
      </c>
      <c r="P1292" s="1">
        <f t="shared" si="62"/>
        <v>17763.076923076922</v>
      </c>
      <c r="Q1292" s="1">
        <f>Table1[[#This Row],[Earned Basic Salary]]*20%</f>
        <v>3552.6153846153848</v>
      </c>
      <c r="R1292" s="1">
        <f>Table1[[#This Row],[Earned Basic Salary]]*10%</f>
        <v>1776.3076923076924</v>
      </c>
      <c r="S1292" s="1">
        <f>Table1[[#This Row],[Earned Basic Salary]]*12%</f>
        <v>2131.5692307692307</v>
      </c>
      <c r="T1292" s="1">
        <f>200</f>
        <v>200</v>
      </c>
      <c r="U1292" s="1">
        <f>Table1[[#This Row],[PF]]+Table1[[#This Row],[Professional Tax]]</f>
        <v>2331.5692307692307</v>
      </c>
      <c r="V1292" s="1">
        <f>Table1[[#This Row],[Overtime Hours]]*200</f>
        <v>3200</v>
      </c>
      <c r="W1292" s="1">
        <f>Table1[[#This Row],[Earned Basic Salary]]+Table1[[#This Row],[HRA]]+Table1[[#This Row],[DA]]+Table1[[#This Row],[Overtime Pay]]</f>
        <v>26291.999999999996</v>
      </c>
      <c r="X1292" s="1">
        <f>Table1[[#This Row],[Gross Salary]]-Table1[[#This Row],[Total Deduction]]</f>
        <v>23960.430769230767</v>
      </c>
      <c r="Y1292" t="s">
        <v>37</v>
      </c>
      <c r="Z1292" t="s">
        <v>95</v>
      </c>
      <c r="AA1292" t="s">
        <v>5141</v>
      </c>
      <c r="AB1292" t="s">
        <v>5142</v>
      </c>
    </row>
    <row r="1293" spans="1:28" x14ac:dyDescent="0.3">
      <c r="A1293" t="s">
        <v>5143</v>
      </c>
      <c r="B1293" t="s">
        <v>769</v>
      </c>
      <c r="C1293">
        <v>53</v>
      </c>
      <c r="D1293" t="s">
        <v>81</v>
      </c>
      <c r="E1293" t="s">
        <v>32</v>
      </c>
      <c r="F1293" t="s">
        <v>46</v>
      </c>
      <c r="G1293" t="s">
        <v>5144</v>
      </c>
      <c r="H1293" t="s">
        <v>35</v>
      </c>
      <c r="I1293" t="s">
        <v>36</v>
      </c>
      <c r="J1293">
        <v>26</v>
      </c>
      <c r="K1293">
        <v>22</v>
      </c>
      <c r="L1293">
        <f t="shared" si="60"/>
        <v>4</v>
      </c>
      <c r="M1293">
        <v>0</v>
      </c>
      <c r="N1293">
        <v>49408</v>
      </c>
      <c r="O1293" s="1">
        <f t="shared" si="61"/>
        <v>1900.3076923076924</v>
      </c>
      <c r="P1293" s="1">
        <f t="shared" si="62"/>
        <v>41806.769230769234</v>
      </c>
      <c r="Q1293" s="1">
        <f>Table1[[#This Row],[Earned Basic Salary]]*20%</f>
        <v>8361.3538461538465</v>
      </c>
      <c r="R1293" s="1">
        <f>Table1[[#This Row],[Earned Basic Salary]]*10%</f>
        <v>4180.6769230769232</v>
      </c>
      <c r="S1293" s="1">
        <f>Table1[[#This Row],[Earned Basic Salary]]*12%</f>
        <v>5016.8123076923075</v>
      </c>
      <c r="T1293" s="1">
        <f>200</f>
        <v>200</v>
      </c>
      <c r="U1293" s="1">
        <f>Table1[[#This Row],[PF]]+Table1[[#This Row],[Professional Tax]]</f>
        <v>5216.8123076923075</v>
      </c>
      <c r="V1293" s="1">
        <f>Table1[[#This Row],[Overtime Hours]]*200</f>
        <v>0</v>
      </c>
      <c r="W1293" s="1">
        <f>Table1[[#This Row],[Earned Basic Salary]]+Table1[[#This Row],[HRA]]+Table1[[#This Row],[DA]]+Table1[[#This Row],[Overtime Pay]]</f>
        <v>54348.800000000003</v>
      </c>
      <c r="X1293" s="1">
        <f>Table1[[#This Row],[Gross Salary]]-Table1[[#This Row],[Total Deduction]]</f>
        <v>49131.987692307695</v>
      </c>
      <c r="Y1293" t="s">
        <v>37</v>
      </c>
      <c r="Z1293" t="s">
        <v>95</v>
      </c>
      <c r="AA1293" t="s">
        <v>5145</v>
      </c>
      <c r="AB1293" t="s">
        <v>5146</v>
      </c>
    </row>
    <row r="1294" spans="1:28" x14ac:dyDescent="0.3">
      <c r="A1294" t="s">
        <v>5147</v>
      </c>
      <c r="B1294" t="s">
        <v>143</v>
      </c>
      <c r="C1294">
        <v>41</v>
      </c>
      <c r="D1294" t="s">
        <v>31</v>
      </c>
      <c r="E1294" t="s">
        <v>32</v>
      </c>
      <c r="F1294" t="s">
        <v>89</v>
      </c>
      <c r="G1294" t="s">
        <v>1341</v>
      </c>
      <c r="H1294" t="s">
        <v>35</v>
      </c>
      <c r="I1294" t="s">
        <v>36</v>
      </c>
      <c r="J1294">
        <v>26</v>
      </c>
      <c r="K1294">
        <v>24</v>
      </c>
      <c r="L1294">
        <f t="shared" si="60"/>
        <v>2</v>
      </c>
      <c r="M1294">
        <v>18</v>
      </c>
      <c r="N1294">
        <v>25246</v>
      </c>
      <c r="O1294" s="1">
        <f t="shared" si="61"/>
        <v>971</v>
      </c>
      <c r="P1294" s="1">
        <f t="shared" si="62"/>
        <v>23304</v>
      </c>
      <c r="Q1294" s="1">
        <f>Table1[[#This Row],[Earned Basic Salary]]*20%</f>
        <v>4660.8</v>
      </c>
      <c r="R1294" s="1">
        <f>Table1[[#This Row],[Earned Basic Salary]]*10%</f>
        <v>2330.4</v>
      </c>
      <c r="S1294" s="1">
        <f>Table1[[#This Row],[Earned Basic Salary]]*12%</f>
        <v>2796.48</v>
      </c>
      <c r="T1294" s="1">
        <f>200</f>
        <v>200</v>
      </c>
      <c r="U1294" s="1">
        <f>Table1[[#This Row],[PF]]+Table1[[#This Row],[Professional Tax]]</f>
        <v>2996.48</v>
      </c>
      <c r="V1294" s="1">
        <f>Table1[[#This Row],[Overtime Hours]]*200</f>
        <v>3600</v>
      </c>
      <c r="W1294" s="1">
        <f>Table1[[#This Row],[Earned Basic Salary]]+Table1[[#This Row],[HRA]]+Table1[[#This Row],[DA]]+Table1[[#This Row],[Overtime Pay]]</f>
        <v>33895.199999999997</v>
      </c>
      <c r="X1294" s="1">
        <f>Table1[[#This Row],[Gross Salary]]-Table1[[#This Row],[Total Deduction]]</f>
        <v>30898.719999999998</v>
      </c>
      <c r="Y1294" t="s">
        <v>37</v>
      </c>
      <c r="Z1294" t="s">
        <v>38</v>
      </c>
      <c r="AA1294" t="s">
        <v>5148</v>
      </c>
      <c r="AB1294" t="s">
        <v>5149</v>
      </c>
    </row>
    <row r="1295" spans="1:28" x14ac:dyDescent="0.3">
      <c r="A1295" t="s">
        <v>5150</v>
      </c>
      <c r="B1295" t="s">
        <v>788</v>
      </c>
      <c r="C1295">
        <v>22</v>
      </c>
      <c r="D1295" t="s">
        <v>44</v>
      </c>
      <c r="E1295" t="s">
        <v>32</v>
      </c>
      <c r="F1295" t="s">
        <v>89</v>
      </c>
      <c r="G1295" t="s">
        <v>3987</v>
      </c>
      <c r="H1295" t="s">
        <v>35</v>
      </c>
      <c r="I1295" t="s">
        <v>36</v>
      </c>
      <c r="J1295">
        <v>26</v>
      </c>
      <c r="K1295">
        <v>23</v>
      </c>
      <c r="L1295">
        <f t="shared" si="60"/>
        <v>3</v>
      </c>
      <c r="M1295">
        <v>8</v>
      </c>
      <c r="N1295">
        <v>21923</v>
      </c>
      <c r="O1295" s="1">
        <f t="shared" si="61"/>
        <v>843.19230769230774</v>
      </c>
      <c r="P1295" s="1">
        <f t="shared" si="62"/>
        <v>19393.423076923078</v>
      </c>
      <c r="Q1295" s="1">
        <f>Table1[[#This Row],[Earned Basic Salary]]*20%</f>
        <v>3878.6846153846159</v>
      </c>
      <c r="R1295" s="1">
        <f>Table1[[#This Row],[Earned Basic Salary]]*10%</f>
        <v>1939.3423076923079</v>
      </c>
      <c r="S1295" s="1">
        <f>Table1[[#This Row],[Earned Basic Salary]]*12%</f>
        <v>2327.2107692307691</v>
      </c>
      <c r="T1295" s="1">
        <f>200</f>
        <v>200</v>
      </c>
      <c r="U1295" s="1">
        <f>Table1[[#This Row],[PF]]+Table1[[#This Row],[Professional Tax]]</f>
        <v>2527.2107692307691</v>
      </c>
      <c r="V1295" s="1">
        <f>Table1[[#This Row],[Overtime Hours]]*200</f>
        <v>1600</v>
      </c>
      <c r="W1295" s="1">
        <f>Table1[[#This Row],[Earned Basic Salary]]+Table1[[#This Row],[HRA]]+Table1[[#This Row],[DA]]+Table1[[#This Row],[Overtime Pay]]</f>
        <v>26811.45</v>
      </c>
      <c r="X1295" s="1">
        <f>Table1[[#This Row],[Gross Salary]]-Table1[[#This Row],[Total Deduction]]</f>
        <v>24284.239230769232</v>
      </c>
      <c r="Y1295" t="s">
        <v>37</v>
      </c>
      <c r="Z1295" t="s">
        <v>38</v>
      </c>
      <c r="AA1295" t="s">
        <v>5151</v>
      </c>
      <c r="AB1295" t="s">
        <v>5152</v>
      </c>
    </row>
    <row r="1296" spans="1:28" x14ac:dyDescent="0.3">
      <c r="A1296" t="s">
        <v>5153</v>
      </c>
      <c r="B1296" t="s">
        <v>1868</v>
      </c>
      <c r="C1296">
        <v>31</v>
      </c>
      <c r="D1296" t="s">
        <v>44</v>
      </c>
      <c r="E1296" t="s">
        <v>54</v>
      </c>
      <c r="F1296" t="s">
        <v>55</v>
      </c>
      <c r="G1296" t="s">
        <v>5154</v>
      </c>
      <c r="H1296" t="s">
        <v>35</v>
      </c>
      <c r="I1296" t="s">
        <v>36</v>
      </c>
      <c r="J1296">
        <v>26</v>
      </c>
      <c r="K1296">
        <v>23</v>
      </c>
      <c r="L1296">
        <f t="shared" si="60"/>
        <v>3</v>
      </c>
      <c r="M1296">
        <v>5</v>
      </c>
      <c r="N1296">
        <v>57050</v>
      </c>
      <c r="O1296" s="1">
        <f t="shared" si="61"/>
        <v>2194.2307692307691</v>
      </c>
      <c r="P1296" s="1">
        <f t="shared" si="62"/>
        <v>50467.307692307688</v>
      </c>
      <c r="Q1296" s="1">
        <f>Table1[[#This Row],[Earned Basic Salary]]*20%</f>
        <v>10093.461538461539</v>
      </c>
      <c r="R1296" s="1">
        <f>Table1[[#This Row],[Earned Basic Salary]]*10%</f>
        <v>5046.7307692307695</v>
      </c>
      <c r="S1296" s="1">
        <f>Table1[[#This Row],[Earned Basic Salary]]*12%</f>
        <v>6056.076923076922</v>
      </c>
      <c r="T1296" s="1">
        <f>200</f>
        <v>200</v>
      </c>
      <c r="U1296" s="1">
        <f>Table1[[#This Row],[PF]]+Table1[[#This Row],[Professional Tax]]</f>
        <v>6256.076923076922</v>
      </c>
      <c r="V1296" s="1">
        <f>Table1[[#This Row],[Overtime Hours]]*200</f>
        <v>1000</v>
      </c>
      <c r="W1296" s="1">
        <f>Table1[[#This Row],[Earned Basic Salary]]+Table1[[#This Row],[HRA]]+Table1[[#This Row],[DA]]+Table1[[#This Row],[Overtime Pay]]</f>
        <v>66607.5</v>
      </c>
      <c r="X1296" s="1">
        <f>Table1[[#This Row],[Gross Salary]]-Table1[[#This Row],[Total Deduction]]</f>
        <v>60351.423076923078</v>
      </c>
      <c r="Y1296" t="s">
        <v>37</v>
      </c>
      <c r="Z1296" t="s">
        <v>106</v>
      </c>
      <c r="AA1296" t="s">
        <v>5155</v>
      </c>
      <c r="AB1296" t="s">
        <v>5156</v>
      </c>
    </row>
    <row r="1297" spans="1:28" x14ac:dyDescent="0.3">
      <c r="A1297" t="s">
        <v>5157</v>
      </c>
      <c r="B1297" t="s">
        <v>305</v>
      </c>
      <c r="C1297">
        <v>47</v>
      </c>
      <c r="D1297" t="s">
        <v>61</v>
      </c>
      <c r="E1297" t="s">
        <v>54</v>
      </c>
      <c r="F1297" t="s">
        <v>63</v>
      </c>
      <c r="G1297" t="s">
        <v>5158</v>
      </c>
      <c r="H1297" t="s">
        <v>35</v>
      </c>
      <c r="I1297" t="s">
        <v>36</v>
      </c>
      <c r="J1297">
        <v>26</v>
      </c>
      <c r="K1297">
        <v>24</v>
      </c>
      <c r="L1297">
        <f t="shared" si="60"/>
        <v>2</v>
      </c>
      <c r="M1297">
        <v>12</v>
      </c>
      <c r="N1297">
        <v>47410</v>
      </c>
      <c r="O1297" s="1">
        <f t="shared" si="61"/>
        <v>1823.4615384615386</v>
      </c>
      <c r="P1297" s="1">
        <f t="shared" si="62"/>
        <v>43763.076923076922</v>
      </c>
      <c r="Q1297" s="1">
        <f>Table1[[#This Row],[Earned Basic Salary]]*20%</f>
        <v>8752.6153846153848</v>
      </c>
      <c r="R1297" s="1">
        <f>Table1[[#This Row],[Earned Basic Salary]]*10%</f>
        <v>4376.3076923076924</v>
      </c>
      <c r="S1297" s="1">
        <f>Table1[[#This Row],[Earned Basic Salary]]*12%</f>
        <v>5251.5692307692307</v>
      </c>
      <c r="T1297" s="1">
        <f>200</f>
        <v>200</v>
      </c>
      <c r="U1297" s="1">
        <f>Table1[[#This Row],[PF]]+Table1[[#This Row],[Professional Tax]]</f>
        <v>5451.5692307692307</v>
      </c>
      <c r="V1297" s="1">
        <f>Table1[[#This Row],[Overtime Hours]]*200</f>
        <v>2400</v>
      </c>
      <c r="W1297" s="1">
        <f>Table1[[#This Row],[Earned Basic Salary]]+Table1[[#This Row],[HRA]]+Table1[[#This Row],[DA]]+Table1[[#This Row],[Overtime Pay]]</f>
        <v>59292</v>
      </c>
      <c r="X1297" s="1">
        <f>Table1[[#This Row],[Gross Salary]]-Table1[[#This Row],[Total Deduction]]</f>
        <v>53840.43076923077</v>
      </c>
      <c r="Y1297" t="s">
        <v>37</v>
      </c>
      <c r="Z1297" t="s">
        <v>106</v>
      </c>
      <c r="AA1297" t="s">
        <v>5159</v>
      </c>
      <c r="AB1297" t="s">
        <v>5160</v>
      </c>
    </row>
    <row r="1298" spans="1:28" x14ac:dyDescent="0.3">
      <c r="A1298" t="s">
        <v>5161</v>
      </c>
      <c r="B1298" t="s">
        <v>255</v>
      </c>
      <c r="C1298">
        <v>48</v>
      </c>
      <c r="D1298" t="s">
        <v>133</v>
      </c>
      <c r="E1298" t="s">
        <v>121</v>
      </c>
      <c r="F1298" t="s">
        <v>83</v>
      </c>
      <c r="G1298" t="s">
        <v>5162</v>
      </c>
      <c r="H1298" t="s">
        <v>35</v>
      </c>
      <c r="I1298" t="s">
        <v>36</v>
      </c>
      <c r="J1298">
        <v>26</v>
      </c>
      <c r="K1298">
        <v>21</v>
      </c>
      <c r="L1298">
        <f t="shared" si="60"/>
        <v>5</v>
      </c>
      <c r="M1298">
        <v>0</v>
      </c>
      <c r="N1298">
        <v>62057</v>
      </c>
      <c r="O1298" s="1">
        <f t="shared" si="61"/>
        <v>2386.8076923076924</v>
      </c>
      <c r="P1298" s="1">
        <f t="shared" si="62"/>
        <v>50122.961538461539</v>
      </c>
      <c r="Q1298" s="1">
        <f>Table1[[#This Row],[Earned Basic Salary]]*20%</f>
        <v>10024.592307692308</v>
      </c>
      <c r="R1298" s="1">
        <f>Table1[[#This Row],[Earned Basic Salary]]*10%</f>
        <v>5012.2961538461541</v>
      </c>
      <c r="S1298" s="1">
        <f>Table1[[#This Row],[Earned Basic Salary]]*12%</f>
        <v>6014.7553846153842</v>
      </c>
      <c r="T1298" s="1">
        <f>200</f>
        <v>200</v>
      </c>
      <c r="U1298" s="1">
        <f>Table1[[#This Row],[PF]]+Table1[[#This Row],[Professional Tax]]</f>
        <v>6214.7553846153842</v>
      </c>
      <c r="V1298" s="1">
        <f>Table1[[#This Row],[Overtime Hours]]*200</f>
        <v>0</v>
      </c>
      <c r="W1298" s="1">
        <f>Table1[[#This Row],[Earned Basic Salary]]+Table1[[#This Row],[HRA]]+Table1[[#This Row],[DA]]+Table1[[#This Row],[Overtime Pay]]</f>
        <v>65159.85</v>
      </c>
      <c r="X1298" s="1">
        <f>Table1[[#This Row],[Gross Salary]]-Table1[[#This Row],[Total Deduction]]</f>
        <v>58945.094615384616</v>
      </c>
      <c r="Y1298" t="s">
        <v>37</v>
      </c>
      <c r="Z1298" t="s">
        <v>95</v>
      </c>
      <c r="AA1298" t="s">
        <v>5163</v>
      </c>
      <c r="AB1298" t="s">
        <v>5164</v>
      </c>
    </row>
    <row r="1299" spans="1:28" x14ac:dyDescent="0.3">
      <c r="A1299" t="s">
        <v>5165</v>
      </c>
      <c r="B1299" t="s">
        <v>1832</v>
      </c>
      <c r="C1299">
        <v>29</v>
      </c>
      <c r="D1299" t="s">
        <v>61</v>
      </c>
      <c r="E1299" t="s">
        <v>54</v>
      </c>
      <c r="F1299" t="s">
        <v>83</v>
      </c>
      <c r="G1299" t="s">
        <v>5166</v>
      </c>
      <c r="H1299" t="s">
        <v>35</v>
      </c>
      <c r="I1299" t="s">
        <v>36</v>
      </c>
      <c r="J1299">
        <v>26</v>
      </c>
      <c r="K1299">
        <v>22</v>
      </c>
      <c r="L1299">
        <f t="shared" si="60"/>
        <v>4</v>
      </c>
      <c r="M1299">
        <v>1</v>
      </c>
      <c r="N1299">
        <v>72759</v>
      </c>
      <c r="O1299" s="1">
        <f t="shared" si="61"/>
        <v>2798.4230769230771</v>
      </c>
      <c r="P1299" s="1">
        <f t="shared" si="62"/>
        <v>61565.307692307695</v>
      </c>
      <c r="Q1299" s="1">
        <f>Table1[[#This Row],[Earned Basic Salary]]*20%</f>
        <v>12313.061538461539</v>
      </c>
      <c r="R1299" s="1">
        <f>Table1[[#This Row],[Earned Basic Salary]]*10%</f>
        <v>6156.5307692307697</v>
      </c>
      <c r="S1299" s="1">
        <f>Table1[[#This Row],[Earned Basic Salary]]*12%</f>
        <v>7387.8369230769231</v>
      </c>
      <c r="T1299" s="1">
        <f>200</f>
        <v>200</v>
      </c>
      <c r="U1299" s="1">
        <f>Table1[[#This Row],[PF]]+Table1[[#This Row],[Professional Tax]]</f>
        <v>7587.8369230769231</v>
      </c>
      <c r="V1299" s="1">
        <f>Table1[[#This Row],[Overtime Hours]]*200</f>
        <v>200</v>
      </c>
      <c r="W1299" s="1">
        <f>Table1[[#This Row],[Earned Basic Salary]]+Table1[[#This Row],[HRA]]+Table1[[#This Row],[DA]]+Table1[[#This Row],[Overtime Pay]]</f>
        <v>80234.900000000009</v>
      </c>
      <c r="X1299" s="1">
        <f>Table1[[#This Row],[Gross Salary]]-Table1[[#This Row],[Total Deduction]]</f>
        <v>72647.063076923092</v>
      </c>
      <c r="Y1299" t="s">
        <v>37</v>
      </c>
      <c r="Z1299" t="s">
        <v>106</v>
      </c>
      <c r="AA1299" t="s">
        <v>5167</v>
      </c>
      <c r="AB1299" t="s">
        <v>5168</v>
      </c>
    </row>
    <row r="1300" spans="1:28" x14ac:dyDescent="0.3">
      <c r="A1300" t="s">
        <v>5169</v>
      </c>
      <c r="B1300" t="s">
        <v>236</v>
      </c>
      <c r="C1300">
        <v>32</v>
      </c>
      <c r="D1300" t="s">
        <v>127</v>
      </c>
      <c r="E1300" t="s">
        <v>62</v>
      </c>
      <c r="F1300" t="s">
        <v>83</v>
      </c>
      <c r="G1300" t="s">
        <v>5170</v>
      </c>
      <c r="H1300" t="s">
        <v>35</v>
      </c>
      <c r="I1300" t="s">
        <v>36</v>
      </c>
      <c r="J1300">
        <v>26</v>
      </c>
      <c r="K1300">
        <v>22</v>
      </c>
      <c r="L1300">
        <f t="shared" si="60"/>
        <v>4</v>
      </c>
      <c r="M1300">
        <v>12</v>
      </c>
      <c r="N1300">
        <v>27053</v>
      </c>
      <c r="O1300" s="1">
        <f t="shared" si="61"/>
        <v>1040.5</v>
      </c>
      <c r="P1300" s="1">
        <f t="shared" si="62"/>
        <v>22891</v>
      </c>
      <c r="Q1300" s="1">
        <f>Table1[[#This Row],[Earned Basic Salary]]*20%</f>
        <v>4578.2</v>
      </c>
      <c r="R1300" s="1">
        <f>Table1[[#This Row],[Earned Basic Salary]]*10%</f>
        <v>2289.1</v>
      </c>
      <c r="S1300" s="1">
        <f>Table1[[#This Row],[Earned Basic Salary]]*12%</f>
        <v>2746.92</v>
      </c>
      <c r="T1300" s="1">
        <f>200</f>
        <v>200</v>
      </c>
      <c r="U1300" s="1">
        <f>Table1[[#This Row],[PF]]+Table1[[#This Row],[Professional Tax]]</f>
        <v>2946.92</v>
      </c>
      <c r="V1300" s="1">
        <f>Table1[[#This Row],[Overtime Hours]]*200</f>
        <v>2400</v>
      </c>
      <c r="W1300" s="1">
        <f>Table1[[#This Row],[Earned Basic Salary]]+Table1[[#This Row],[HRA]]+Table1[[#This Row],[DA]]+Table1[[#This Row],[Overtime Pay]]</f>
        <v>32158.3</v>
      </c>
      <c r="X1300" s="1">
        <f>Table1[[#This Row],[Gross Salary]]-Table1[[#This Row],[Total Deduction]]</f>
        <v>29211.379999999997</v>
      </c>
      <c r="Y1300" t="s">
        <v>37</v>
      </c>
      <c r="Z1300" t="s">
        <v>38</v>
      </c>
      <c r="AA1300" t="s">
        <v>5171</v>
      </c>
      <c r="AB1300" t="s">
        <v>5172</v>
      </c>
    </row>
    <row r="1301" spans="1:28" x14ac:dyDescent="0.3">
      <c r="A1301" t="s">
        <v>5173</v>
      </c>
      <c r="B1301" t="s">
        <v>1242</v>
      </c>
      <c r="C1301">
        <v>45</v>
      </c>
      <c r="D1301" t="s">
        <v>81</v>
      </c>
      <c r="E1301" t="s">
        <v>45</v>
      </c>
      <c r="F1301" t="s">
        <v>55</v>
      </c>
      <c r="G1301" t="s">
        <v>5174</v>
      </c>
      <c r="H1301" t="s">
        <v>35</v>
      </c>
      <c r="I1301" t="s">
        <v>36</v>
      </c>
      <c r="J1301">
        <v>26</v>
      </c>
      <c r="K1301">
        <v>26</v>
      </c>
      <c r="L1301">
        <f t="shared" si="60"/>
        <v>0</v>
      </c>
      <c r="M1301">
        <v>2</v>
      </c>
      <c r="N1301">
        <v>74422</v>
      </c>
      <c r="O1301" s="1">
        <f t="shared" si="61"/>
        <v>2862.3846153846152</v>
      </c>
      <c r="P1301" s="1">
        <f t="shared" si="62"/>
        <v>74422</v>
      </c>
      <c r="Q1301" s="1">
        <f>Table1[[#This Row],[Earned Basic Salary]]*20%</f>
        <v>14884.400000000001</v>
      </c>
      <c r="R1301" s="1">
        <f>Table1[[#This Row],[Earned Basic Salary]]*10%</f>
        <v>7442.2000000000007</v>
      </c>
      <c r="S1301" s="1">
        <f>Table1[[#This Row],[Earned Basic Salary]]*12%</f>
        <v>8930.64</v>
      </c>
      <c r="T1301" s="1">
        <f>200</f>
        <v>200</v>
      </c>
      <c r="U1301" s="1">
        <f>Table1[[#This Row],[PF]]+Table1[[#This Row],[Professional Tax]]</f>
        <v>9130.64</v>
      </c>
      <c r="V1301" s="1">
        <f>Table1[[#This Row],[Overtime Hours]]*200</f>
        <v>400</v>
      </c>
      <c r="W1301" s="1">
        <f>Table1[[#This Row],[Earned Basic Salary]]+Table1[[#This Row],[HRA]]+Table1[[#This Row],[DA]]+Table1[[#This Row],[Overtime Pay]]</f>
        <v>97148.599999999991</v>
      </c>
      <c r="X1301" s="1">
        <f>Table1[[#This Row],[Gross Salary]]-Table1[[#This Row],[Total Deduction]]</f>
        <v>88017.959999999992</v>
      </c>
      <c r="Y1301" t="s">
        <v>37</v>
      </c>
      <c r="Z1301" t="s">
        <v>48</v>
      </c>
      <c r="AA1301" t="s">
        <v>5175</v>
      </c>
      <c r="AB1301" t="s">
        <v>5176</v>
      </c>
    </row>
    <row r="1302" spans="1:28" x14ac:dyDescent="0.3">
      <c r="A1302" t="s">
        <v>5177</v>
      </c>
      <c r="B1302" t="s">
        <v>2324</v>
      </c>
      <c r="C1302">
        <v>43</v>
      </c>
      <c r="D1302" t="s">
        <v>133</v>
      </c>
      <c r="E1302" t="s">
        <v>121</v>
      </c>
      <c r="F1302" t="s">
        <v>89</v>
      </c>
      <c r="G1302" t="s">
        <v>928</v>
      </c>
      <c r="H1302" t="s">
        <v>35</v>
      </c>
      <c r="I1302" t="s">
        <v>36</v>
      </c>
      <c r="J1302">
        <v>26</v>
      </c>
      <c r="K1302">
        <v>25</v>
      </c>
      <c r="L1302">
        <f t="shared" si="60"/>
        <v>1</v>
      </c>
      <c r="M1302">
        <v>7</v>
      </c>
      <c r="N1302">
        <v>41417</v>
      </c>
      <c r="O1302" s="1">
        <f t="shared" si="61"/>
        <v>1592.9615384615386</v>
      </c>
      <c r="P1302" s="1">
        <f t="shared" si="62"/>
        <v>39824.038461538461</v>
      </c>
      <c r="Q1302" s="1">
        <f>Table1[[#This Row],[Earned Basic Salary]]*20%</f>
        <v>7964.8076923076924</v>
      </c>
      <c r="R1302" s="1">
        <f>Table1[[#This Row],[Earned Basic Salary]]*10%</f>
        <v>3982.4038461538462</v>
      </c>
      <c r="S1302" s="1">
        <f>Table1[[#This Row],[Earned Basic Salary]]*12%</f>
        <v>4778.8846153846152</v>
      </c>
      <c r="T1302" s="1">
        <f>200</f>
        <v>200</v>
      </c>
      <c r="U1302" s="1">
        <f>Table1[[#This Row],[PF]]+Table1[[#This Row],[Professional Tax]]</f>
        <v>4978.8846153846152</v>
      </c>
      <c r="V1302" s="1">
        <f>Table1[[#This Row],[Overtime Hours]]*200</f>
        <v>1400</v>
      </c>
      <c r="W1302" s="1">
        <f>Table1[[#This Row],[Earned Basic Salary]]+Table1[[#This Row],[HRA]]+Table1[[#This Row],[DA]]+Table1[[#This Row],[Overtime Pay]]</f>
        <v>53171.25</v>
      </c>
      <c r="X1302" s="1">
        <f>Table1[[#This Row],[Gross Salary]]-Table1[[#This Row],[Total Deduction]]</f>
        <v>48192.365384615383</v>
      </c>
      <c r="Y1302" t="s">
        <v>37</v>
      </c>
      <c r="Z1302" t="s">
        <v>95</v>
      </c>
      <c r="AA1302" t="s">
        <v>5178</v>
      </c>
      <c r="AB1302" t="s">
        <v>5179</v>
      </c>
    </row>
    <row r="1303" spans="1:28" x14ac:dyDescent="0.3">
      <c r="A1303" t="s">
        <v>5180</v>
      </c>
      <c r="B1303" t="s">
        <v>3229</v>
      </c>
      <c r="C1303">
        <v>50</v>
      </c>
      <c r="D1303" t="s">
        <v>133</v>
      </c>
      <c r="E1303" t="s">
        <v>45</v>
      </c>
      <c r="F1303" t="s">
        <v>33</v>
      </c>
      <c r="G1303" t="s">
        <v>1934</v>
      </c>
      <c r="H1303" t="s">
        <v>35</v>
      </c>
      <c r="I1303" t="s">
        <v>36</v>
      </c>
      <c r="J1303">
        <v>26</v>
      </c>
      <c r="K1303">
        <v>21</v>
      </c>
      <c r="L1303">
        <f t="shared" si="60"/>
        <v>5</v>
      </c>
      <c r="M1303">
        <v>19</v>
      </c>
      <c r="N1303">
        <v>55096</v>
      </c>
      <c r="O1303" s="1">
        <f t="shared" si="61"/>
        <v>2119.0769230769229</v>
      </c>
      <c r="P1303" s="1">
        <f t="shared" si="62"/>
        <v>44500.615384615383</v>
      </c>
      <c r="Q1303" s="1">
        <f>Table1[[#This Row],[Earned Basic Salary]]*20%</f>
        <v>8900.123076923077</v>
      </c>
      <c r="R1303" s="1">
        <f>Table1[[#This Row],[Earned Basic Salary]]*10%</f>
        <v>4450.0615384615385</v>
      </c>
      <c r="S1303" s="1">
        <f>Table1[[#This Row],[Earned Basic Salary]]*12%</f>
        <v>5340.0738461538458</v>
      </c>
      <c r="T1303" s="1">
        <f>200</f>
        <v>200</v>
      </c>
      <c r="U1303" s="1">
        <f>Table1[[#This Row],[PF]]+Table1[[#This Row],[Professional Tax]]</f>
        <v>5540.0738461538458</v>
      </c>
      <c r="V1303" s="1">
        <f>Table1[[#This Row],[Overtime Hours]]*200</f>
        <v>3800</v>
      </c>
      <c r="W1303" s="1">
        <f>Table1[[#This Row],[Earned Basic Salary]]+Table1[[#This Row],[HRA]]+Table1[[#This Row],[DA]]+Table1[[#This Row],[Overtime Pay]]</f>
        <v>61650.799999999996</v>
      </c>
      <c r="X1303" s="1">
        <f>Table1[[#This Row],[Gross Salary]]-Table1[[#This Row],[Total Deduction]]</f>
        <v>56110.726153846146</v>
      </c>
      <c r="Y1303" t="s">
        <v>37</v>
      </c>
      <c r="Z1303" t="s">
        <v>38</v>
      </c>
      <c r="AA1303" t="s">
        <v>5181</v>
      </c>
      <c r="AB1303" t="s">
        <v>5182</v>
      </c>
    </row>
    <row r="1304" spans="1:28" x14ac:dyDescent="0.3">
      <c r="A1304" t="s">
        <v>5183</v>
      </c>
      <c r="B1304" t="s">
        <v>1412</v>
      </c>
      <c r="C1304">
        <v>49</v>
      </c>
      <c r="D1304" t="s">
        <v>127</v>
      </c>
      <c r="E1304" t="s">
        <v>45</v>
      </c>
      <c r="F1304" t="s">
        <v>89</v>
      </c>
      <c r="G1304" t="s">
        <v>5184</v>
      </c>
      <c r="H1304" t="s">
        <v>35</v>
      </c>
      <c r="I1304" t="s">
        <v>36</v>
      </c>
      <c r="J1304">
        <v>26</v>
      </c>
      <c r="K1304">
        <v>23</v>
      </c>
      <c r="L1304">
        <f t="shared" si="60"/>
        <v>3</v>
      </c>
      <c r="M1304">
        <v>11</v>
      </c>
      <c r="N1304">
        <v>78156</v>
      </c>
      <c r="O1304" s="1">
        <f t="shared" si="61"/>
        <v>3006</v>
      </c>
      <c r="P1304" s="1">
        <f t="shared" si="62"/>
        <v>69138</v>
      </c>
      <c r="Q1304" s="1">
        <f>Table1[[#This Row],[Earned Basic Salary]]*20%</f>
        <v>13827.6</v>
      </c>
      <c r="R1304" s="1">
        <f>Table1[[#This Row],[Earned Basic Salary]]*10%</f>
        <v>6913.8</v>
      </c>
      <c r="S1304" s="1">
        <f>Table1[[#This Row],[Earned Basic Salary]]*12%</f>
        <v>8296.56</v>
      </c>
      <c r="T1304" s="1">
        <f>200</f>
        <v>200</v>
      </c>
      <c r="U1304" s="1">
        <f>Table1[[#This Row],[PF]]+Table1[[#This Row],[Professional Tax]]</f>
        <v>8496.56</v>
      </c>
      <c r="V1304" s="1">
        <f>Table1[[#This Row],[Overtime Hours]]*200</f>
        <v>2200</v>
      </c>
      <c r="W1304" s="1">
        <f>Table1[[#This Row],[Earned Basic Salary]]+Table1[[#This Row],[HRA]]+Table1[[#This Row],[DA]]+Table1[[#This Row],[Overtime Pay]]</f>
        <v>92079.400000000009</v>
      </c>
      <c r="X1304" s="1">
        <f>Table1[[#This Row],[Gross Salary]]-Table1[[#This Row],[Total Deduction]]</f>
        <v>83582.840000000011</v>
      </c>
      <c r="Y1304" t="s">
        <v>37</v>
      </c>
      <c r="Z1304" t="s">
        <v>48</v>
      </c>
      <c r="AA1304" t="s">
        <v>5185</v>
      </c>
      <c r="AB1304" t="s">
        <v>5186</v>
      </c>
    </row>
    <row r="1305" spans="1:28" x14ac:dyDescent="0.3">
      <c r="A1305" t="s">
        <v>5187</v>
      </c>
      <c r="B1305" t="s">
        <v>74</v>
      </c>
      <c r="C1305">
        <v>42</v>
      </c>
      <c r="D1305" t="s">
        <v>61</v>
      </c>
      <c r="E1305" t="s">
        <v>121</v>
      </c>
      <c r="F1305" t="s">
        <v>46</v>
      </c>
      <c r="G1305" t="s">
        <v>5188</v>
      </c>
      <c r="H1305" t="s">
        <v>35</v>
      </c>
      <c r="I1305" t="s">
        <v>36</v>
      </c>
      <c r="J1305">
        <v>26</v>
      </c>
      <c r="K1305">
        <v>22</v>
      </c>
      <c r="L1305">
        <f t="shared" si="60"/>
        <v>4</v>
      </c>
      <c r="M1305">
        <v>18</v>
      </c>
      <c r="N1305">
        <v>79735</v>
      </c>
      <c r="O1305" s="1">
        <f t="shared" si="61"/>
        <v>3066.7307692307691</v>
      </c>
      <c r="P1305" s="1">
        <f t="shared" si="62"/>
        <v>67468.076923076922</v>
      </c>
      <c r="Q1305" s="1">
        <f>Table1[[#This Row],[Earned Basic Salary]]*20%</f>
        <v>13493.615384615385</v>
      </c>
      <c r="R1305" s="1">
        <f>Table1[[#This Row],[Earned Basic Salary]]*10%</f>
        <v>6746.8076923076924</v>
      </c>
      <c r="S1305" s="1">
        <f>Table1[[#This Row],[Earned Basic Salary]]*12%</f>
        <v>8096.1692307692301</v>
      </c>
      <c r="T1305" s="1">
        <f>200</f>
        <v>200</v>
      </c>
      <c r="U1305" s="1">
        <f>Table1[[#This Row],[PF]]+Table1[[#This Row],[Professional Tax]]</f>
        <v>8296.1692307692301</v>
      </c>
      <c r="V1305" s="1">
        <f>Table1[[#This Row],[Overtime Hours]]*200</f>
        <v>3600</v>
      </c>
      <c r="W1305" s="1">
        <f>Table1[[#This Row],[Earned Basic Salary]]+Table1[[#This Row],[HRA]]+Table1[[#This Row],[DA]]+Table1[[#This Row],[Overtime Pay]]</f>
        <v>91308.5</v>
      </c>
      <c r="X1305" s="1">
        <f>Table1[[#This Row],[Gross Salary]]-Table1[[#This Row],[Total Deduction]]</f>
        <v>83012.330769230772</v>
      </c>
      <c r="Y1305" t="s">
        <v>37</v>
      </c>
      <c r="Z1305" t="s">
        <v>38</v>
      </c>
      <c r="AA1305" t="s">
        <v>5189</v>
      </c>
      <c r="AB1305" t="s">
        <v>5190</v>
      </c>
    </row>
    <row r="1306" spans="1:28" x14ac:dyDescent="0.3">
      <c r="A1306" t="s">
        <v>5191</v>
      </c>
      <c r="B1306" t="s">
        <v>1329</v>
      </c>
      <c r="C1306">
        <v>41</v>
      </c>
      <c r="D1306" t="s">
        <v>31</v>
      </c>
      <c r="E1306" t="s">
        <v>121</v>
      </c>
      <c r="F1306" t="s">
        <v>33</v>
      </c>
      <c r="G1306" t="s">
        <v>5192</v>
      </c>
      <c r="H1306" t="s">
        <v>35</v>
      </c>
      <c r="I1306" t="s">
        <v>36</v>
      </c>
      <c r="J1306">
        <v>26</v>
      </c>
      <c r="K1306">
        <v>25</v>
      </c>
      <c r="L1306">
        <f t="shared" si="60"/>
        <v>1</v>
      </c>
      <c r="M1306">
        <v>1</v>
      </c>
      <c r="N1306">
        <v>69865</v>
      </c>
      <c r="O1306" s="1">
        <f t="shared" si="61"/>
        <v>2687.1153846153848</v>
      </c>
      <c r="P1306" s="1">
        <f t="shared" si="62"/>
        <v>67177.884615384624</v>
      </c>
      <c r="Q1306" s="1">
        <f>Table1[[#This Row],[Earned Basic Salary]]*20%</f>
        <v>13435.576923076926</v>
      </c>
      <c r="R1306" s="1">
        <f>Table1[[#This Row],[Earned Basic Salary]]*10%</f>
        <v>6717.7884615384628</v>
      </c>
      <c r="S1306" s="1">
        <f>Table1[[#This Row],[Earned Basic Salary]]*12%</f>
        <v>8061.3461538461543</v>
      </c>
      <c r="T1306" s="1">
        <f>200</f>
        <v>200</v>
      </c>
      <c r="U1306" s="1">
        <f>Table1[[#This Row],[PF]]+Table1[[#This Row],[Professional Tax]]</f>
        <v>8261.3461538461543</v>
      </c>
      <c r="V1306" s="1">
        <f>Table1[[#This Row],[Overtime Hours]]*200</f>
        <v>200</v>
      </c>
      <c r="W1306" s="1">
        <f>Table1[[#This Row],[Earned Basic Salary]]+Table1[[#This Row],[HRA]]+Table1[[#This Row],[DA]]+Table1[[#This Row],[Overtime Pay]]</f>
        <v>87531.250000000015</v>
      </c>
      <c r="X1306" s="1">
        <f>Table1[[#This Row],[Gross Salary]]-Table1[[#This Row],[Total Deduction]]</f>
        <v>79269.903846153858</v>
      </c>
      <c r="Y1306" t="s">
        <v>37</v>
      </c>
      <c r="Z1306" t="s">
        <v>48</v>
      </c>
      <c r="AA1306" t="s">
        <v>5193</v>
      </c>
      <c r="AB1306" t="s">
        <v>5194</v>
      </c>
    </row>
    <row r="1307" spans="1:28" x14ac:dyDescent="0.3">
      <c r="A1307" t="s">
        <v>5195</v>
      </c>
      <c r="B1307" t="s">
        <v>193</v>
      </c>
      <c r="C1307">
        <v>52</v>
      </c>
      <c r="D1307" t="s">
        <v>75</v>
      </c>
      <c r="E1307" t="s">
        <v>82</v>
      </c>
      <c r="F1307" t="s">
        <v>33</v>
      </c>
      <c r="G1307" t="s">
        <v>5196</v>
      </c>
      <c r="H1307" t="s">
        <v>35</v>
      </c>
      <c r="I1307" t="s">
        <v>36</v>
      </c>
      <c r="J1307">
        <v>26</v>
      </c>
      <c r="K1307">
        <v>23</v>
      </c>
      <c r="L1307">
        <f t="shared" si="60"/>
        <v>3</v>
      </c>
      <c r="M1307">
        <v>17</v>
      </c>
      <c r="N1307">
        <v>56678</v>
      </c>
      <c r="O1307" s="1">
        <f t="shared" si="61"/>
        <v>2179.9230769230771</v>
      </c>
      <c r="P1307" s="1">
        <f t="shared" si="62"/>
        <v>50138.230769230773</v>
      </c>
      <c r="Q1307" s="1">
        <f>Table1[[#This Row],[Earned Basic Salary]]*20%</f>
        <v>10027.646153846155</v>
      </c>
      <c r="R1307" s="1">
        <f>Table1[[#This Row],[Earned Basic Salary]]*10%</f>
        <v>5013.8230769230777</v>
      </c>
      <c r="S1307" s="1">
        <f>Table1[[#This Row],[Earned Basic Salary]]*12%</f>
        <v>6016.5876923076921</v>
      </c>
      <c r="T1307" s="1">
        <f>200</f>
        <v>200</v>
      </c>
      <c r="U1307" s="1">
        <f>Table1[[#This Row],[PF]]+Table1[[#This Row],[Professional Tax]]</f>
        <v>6216.5876923076921</v>
      </c>
      <c r="V1307" s="1">
        <f>Table1[[#This Row],[Overtime Hours]]*200</f>
        <v>3400</v>
      </c>
      <c r="W1307" s="1">
        <f>Table1[[#This Row],[Earned Basic Salary]]+Table1[[#This Row],[HRA]]+Table1[[#This Row],[DA]]+Table1[[#This Row],[Overtime Pay]]</f>
        <v>68579.700000000012</v>
      </c>
      <c r="X1307" s="1">
        <f>Table1[[#This Row],[Gross Salary]]-Table1[[#This Row],[Total Deduction]]</f>
        <v>62363.112307692318</v>
      </c>
      <c r="Y1307" t="s">
        <v>37</v>
      </c>
      <c r="Z1307" t="s">
        <v>38</v>
      </c>
      <c r="AA1307" t="s">
        <v>5197</v>
      </c>
      <c r="AB1307" t="s">
        <v>5198</v>
      </c>
    </row>
    <row r="1308" spans="1:28" x14ac:dyDescent="0.3">
      <c r="A1308" t="s">
        <v>5199</v>
      </c>
      <c r="B1308" t="s">
        <v>1579</v>
      </c>
      <c r="C1308">
        <v>33</v>
      </c>
      <c r="D1308" t="s">
        <v>31</v>
      </c>
      <c r="E1308" t="s">
        <v>54</v>
      </c>
      <c r="F1308" t="s">
        <v>63</v>
      </c>
      <c r="G1308" t="s">
        <v>5200</v>
      </c>
      <c r="H1308" t="s">
        <v>35</v>
      </c>
      <c r="I1308" t="s">
        <v>36</v>
      </c>
      <c r="J1308">
        <v>26</v>
      </c>
      <c r="K1308">
        <v>23</v>
      </c>
      <c r="L1308">
        <f t="shared" si="60"/>
        <v>3</v>
      </c>
      <c r="M1308">
        <v>11</v>
      </c>
      <c r="N1308">
        <v>23981</v>
      </c>
      <c r="O1308" s="1">
        <f t="shared" si="61"/>
        <v>922.34615384615381</v>
      </c>
      <c r="P1308" s="1">
        <f t="shared" si="62"/>
        <v>21213.961538461539</v>
      </c>
      <c r="Q1308" s="1">
        <f>Table1[[#This Row],[Earned Basic Salary]]*20%</f>
        <v>4242.792307692308</v>
      </c>
      <c r="R1308" s="1">
        <f>Table1[[#This Row],[Earned Basic Salary]]*10%</f>
        <v>2121.396153846154</v>
      </c>
      <c r="S1308" s="1">
        <f>Table1[[#This Row],[Earned Basic Salary]]*12%</f>
        <v>2545.6753846153847</v>
      </c>
      <c r="T1308" s="1">
        <f>200</f>
        <v>200</v>
      </c>
      <c r="U1308" s="1">
        <f>Table1[[#This Row],[PF]]+Table1[[#This Row],[Professional Tax]]</f>
        <v>2745.6753846153847</v>
      </c>
      <c r="V1308" s="1">
        <f>Table1[[#This Row],[Overtime Hours]]*200</f>
        <v>2200</v>
      </c>
      <c r="W1308" s="1">
        <f>Table1[[#This Row],[Earned Basic Salary]]+Table1[[#This Row],[HRA]]+Table1[[#This Row],[DA]]+Table1[[#This Row],[Overtime Pay]]</f>
        <v>29778.15</v>
      </c>
      <c r="X1308" s="1">
        <f>Table1[[#This Row],[Gross Salary]]-Table1[[#This Row],[Total Deduction]]</f>
        <v>27032.474615384617</v>
      </c>
      <c r="Y1308" t="s">
        <v>37</v>
      </c>
      <c r="Z1308" t="s">
        <v>106</v>
      </c>
      <c r="AA1308" t="s">
        <v>5201</v>
      </c>
      <c r="AB1308" t="s">
        <v>5202</v>
      </c>
    </row>
    <row r="1309" spans="1:28" x14ac:dyDescent="0.3">
      <c r="A1309" t="s">
        <v>5203</v>
      </c>
      <c r="B1309" t="s">
        <v>936</v>
      </c>
      <c r="C1309">
        <v>53</v>
      </c>
      <c r="D1309" t="s">
        <v>31</v>
      </c>
      <c r="E1309" t="s">
        <v>62</v>
      </c>
      <c r="F1309" t="s">
        <v>55</v>
      </c>
      <c r="G1309" t="s">
        <v>5204</v>
      </c>
      <c r="H1309" t="s">
        <v>35</v>
      </c>
      <c r="I1309" t="s">
        <v>36</v>
      </c>
      <c r="J1309">
        <v>26</v>
      </c>
      <c r="K1309">
        <v>22</v>
      </c>
      <c r="L1309">
        <f t="shared" si="60"/>
        <v>4</v>
      </c>
      <c r="M1309">
        <v>0</v>
      </c>
      <c r="N1309">
        <v>52600</v>
      </c>
      <c r="O1309" s="1">
        <f t="shared" si="61"/>
        <v>2023.0769230769231</v>
      </c>
      <c r="P1309" s="1">
        <f t="shared" si="62"/>
        <v>44507.692307692305</v>
      </c>
      <c r="Q1309" s="1">
        <f>Table1[[#This Row],[Earned Basic Salary]]*20%</f>
        <v>8901.538461538461</v>
      </c>
      <c r="R1309" s="1">
        <f>Table1[[#This Row],[Earned Basic Salary]]*10%</f>
        <v>4450.7692307692305</v>
      </c>
      <c r="S1309" s="1">
        <f>Table1[[#This Row],[Earned Basic Salary]]*12%</f>
        <v>5340.9230769230762</v>
      </c>
      <c r="T1309" s="1">
        <f>200</f>
        <v>200</v>
      </c>
      <c r="U1309" s="1">
        <f>Table1[[#This Row],[PF]]+Table1[[#This Row],[Professional Tax]]</f>
        <v>5540.9230769230762</v>
      </c>
      <c r="V1309" s="1">
        <f>Table1[[#This Row],[Overtime Hours]]*200</f>
        <v>0</v>
      </c>
      <c r="W1309" s="1">
        <f>Table1[[#This Row],[Earned Basic Salary]]+Table1[[#This Row],[HRA]]+Table1[[#This Row],[DA]]+Table1[[#This Row],[Overtime Pay]]</f>
        <v>57860</v>
      </c>
      <c r="X1309" s="1">
        <f>Table1[[#This Row],[Gross Salary]]-Table1[[#This Row],[Total Deduction]]</f>
        <v>52319.076923076922</v>
      </c>
      <c r="Y1309" t="s">
        <v>37</v>
      </c>
      <c r="Z1309" t="s">
        <v>106</v>
      </c>
      <c r="AA1309" t="s">
        <v>5205</v>
      </c>
      <c r="AB1309" t="s">
        <v>5206</v>
      </c>
    </row>
    <row r="1310" spans="1:28" x14ac:dyDescent="0.3">
      <c r="A1310" t="s">
        <v>5207</v>
      </c>
      <c r="B1310" t="s">
        <v>260</v>
      </c>
      <c r="C1310">
        <v>48</v>
      </c>
      <c r="D1310" t="s">
        <v>75</v>
      </c>
      <c r="E1310" t="s">
        <v>32</v>
      </c>
      <c r="F1310" t="s">
        <v>83</v>
      </c>
      <c r="G1310" t="s">
        <v>5072</v>
      </c>
      <c r="H1310" t="s">
        <v>35</v>
      </c>
      <c r="I1310" t="s">
        <v>36</v>
      </c>
      <c r="J1310">
        <v>26</v>
      </c>
      <c r="K1310">
        <v>24</v>
      </c>
      <c r="L1310">
        <f t="shared" si="60"/>
        <v>2</v>
      </c>
      <c r="M1310">
        <v>0</v>
      </c>
      <c r="N1310">
        <v>69357</v>
      </c>
      <c r="O1310" s="1">
        <f t="shared" si="61"/>
        <v>2667.5769230769229</v>
      </c>
      <c r="P1310" s="1">
        <f t="shared" si="62"/>
        <v>64021.846153846149</v>
      </c>
      <c r="Q1310" s="1">
        <f>Table1[[#This Row],[Earned Basic Salary]]*20%</f>
        <v>12804.369230769231</v>
      </c>
      <c r="R1310" s="1">
        <f>Table1[[#This Row],[Earned Basic Salary]]*10%</f>
        <v>6402.1846153846154</v>
      </c>
      <c r="S1310" s="1">
        <f>Table1[[#This Row],[Earned Basic Salary]]*12%</f>
        <v>7682.621538461538</v>
      </c>
      <c r="T1310" s="1">
        <f>200</f>
        <v>200</v>
      </c>
      <c r="U1310" s="1">
        <f>Table1[[#This Row],[PF]]+Table1[[#This Row],[Professional Tax]]</f>
        <v>7882.621538461538</v>
      </c>
      <c r="V1310" s="1">
        <f>Table1[[#This Row],[Overtime Hours]]*200</f>
        <v>0</v>
      </c>
      <c r="W1310" s="1">
        <f>Table1[[#This Row],[Earned Basic Salary]]+Table1[[#This Row],[HRA]]+Table1[[#This Row],[DA]]+Table1[[#This Row],[Overtime Pay]]</f>
        <v>83228.399999999994</v>
      </c>
      <c r="X1310" s="1">
        <f>Table1[[#This Row],[Gross Salary]]-Table1[[#This Row],[Total Deduction]]</f>
        <v>75345.778461538459</v>
      </c>
      <c r="Y1310" t="s">
        <v>37</v>
      </c>
      <c r="Z1310" t="s">
        <v>38</v>
      </c>
      <c r="AA1310" t="s">
        <v>5208</v>
      </c>
      <c r="AB1310" t="s">
        <v>5209</v>
      </c>
    </row>
    <row r="1311" spans="1:28" x14ac:dyDescent="0.3">
      <c r="A1311" t="s">
        <v>5210</v>
      </c>
      <c r="B1311" t="s">
        <v>42</v>
      </c>
      <c r="C1311">
        <v>28</v>
      </c>
      <c r="D1311" t="s">
        <v>81</v>
      </c>
      <c r="E1311" t="s">
        <v>45</v>
      </c>
      <c r="F1311" t="s">
        <v>69</v>
      </c>
      <c r="G1311" t="s">
        <v>3696</v>
      </c>
      <c r="H1311" t="s">
        <v>35</v>
      </c>
      <c r="I1311" t="s">
        <v>36</v>
      </c>
      <c r="J1311">
        <v>26</v>
      </c>
      <c r="K1311">
        <v>25</v>
      </c>
      <c r="L1311">
        <f t="shared" si="60"/>
        <v>1</v>
      </c>
      <c r="M1311">
        <v>14</v>
      </c>
      <c r="N1311">
        <v>48971</v>
      </c>
      <c r="O1311" s="1">
        <f t="shared" si="61"/>
        <v>1883.5</v>
      </c>
      <c r="P1311" s="1">
        <f t="shared" si="62"/>
        <v>47087.5</v>
      </c>
      <c r="Q1311" s="1">
        <f>Table1[[#This Row],[Earned Basic Salary]]*20%</f>
        <v>9417.5</v>
      </c>
      <c r="R1311" s="1">
        <f>Table1[[#This Row],[Earned Basic Salary]]*10%</f>
        <v>4708.75</v>
      </c>
      <c r="S1311" s="1">
        <f>Table1[[#This Row],[Earned Basic Salary]]*12%</f>
        <v>5650.5</v>
      </c>
      <c r="T1311" s="1">
        <f>200</f>
        <v>200</v>
      </c>
      <c r="U1311" s="1">
        <f>Table1[[#This Row],[PF]]+Table1[[#This Row],[Professional Tax]]</f>
        <v>5850.5</v>
      </c>
      <c r="V1311" s="1">
        <f>Table1[[#This Row],[Overtime Hours]]*200</f>
        <v>2800</v>
      </c>
      <c r="W1311" s="1">
        <f>Table1[[#This Row],[Earned Basic Salary]]+Table1[[#This Row],[HRA]]+Table1[[#This Row],[DA]]+Table1[[#This Row],[Overtime Pay]]</f>
        <v>64013.75</v>
      </c>
      <c r="X1311" s="1">
        <f>Table1[[#This Row],[Gross Salary]]-Table1[[#This Row],[Total Deduction]]</f>
        <v>58163.25</v>
      </c>
      <c r="Y1311" t="s">
        <v>37</v>
      </c>
      <c r="Z1311" t="s">
        <v>38</v>
      </c>
      <c r="AA1311" t="s">
        <v>5211</v>
      </c>
      <c r="AB1311" t="s">
        <v>5212</v>
      </c>
    </row>
    <row r="1312" spans="1:28" x14ac:dyDescent="0.3">
      <c r="A1312" t="s">
        <v>5213</v>
      </c>
      <c r="B1312" t="s">
        <v>1021</v>
      </c>
      <c r="C1312">
        <v>42</v>
      </c>
      <c r="D1312" t="s">
        <v>61</v>
      </c>
      <c r="E1312" t="s">
        <v>32</v>
      </c>
      <c r="F1312" t="s">
        <v>63</v>
      </c>
      <c r="G1312" t="s">
        <v>2352</v>
      </c>
      <c r="H1312" t="s">
        <v>35</v>
      </c>
      <c r="I1312" t="s">
        <v>36</v>
      </c>
      <c r="J1312">
        <v>26</v>
      </c>
      <c r="K1312">
        <v>25</v>
      </c>
      <c r="L1312">
        <f t="shared" si="60"/>
        <v>1</v>
      </c>
      <c r="M1312">
        <v>10</v>
      </c>
      <c r="N1312">
        <v>79772</v>
      </c>
      <c r="O1312" s="1">
        <f t="shared" si="61"/>
        <v>3068.1538461538462</v>
      </c>
      <c r="P1312" s="1">
        <f t="shared" si="62"/>
        <v>76703.846153846156</v>
      </c>
      <c r="Q1312" s="1">
        <f>Table1[[#This Row],[Earned Basic Salary]]*20%</f>
        <v>15340.769230769232</v>
      </c>
      <c r="R1312" s="1">
        <f>Table1[[#This Row],[Earned Basic Salary]]*10%</f>
        <v>7670.3846153846162</v>
      </c>
      <c r="S1312" s="1">
        <f>Table1[[#This Row],[Earned Basic Salary]]*12%</f>
        <v>9204.461538461539</v>
      </c>
      <c r="T1312" s="1">
        <f>200</f>
        <v>200</v>
      </c>
      <c r="U1312" s="1">
        <f>Table1[[#This Row],[PF]]+Table1[[#This Row],[Professional Tax]]</f>
        <v>9404.461538461539</v>
      </c>
      <c r="V1312" s="1">
        <f>Table1[[#This Row],[Overtime Hours]]*200</f>
        <v>2000</v>
      </c>
      <c r="W1312" s="1">
        <f>Table1[[#This Row],[Earned Basic Salary]]+Table1[[#This Row],[HRA]]+Table1[[#This Row],[DA]]+Table1[[#This Row],[Overtime Pay]]</f>
        <v>101715</v>
      </c>
      <c r="X1312" s="1">
        <f>Table1[[#This Row],[Gross Salary]]-Table1[[#This Row],[Total Deduction]]</f>
        <v>92310.538461538468</v>
      </c>
      <c r="Y1312" t="s">
        <v>37</v>
      </c>
      <c r="Z1312" t="s">
        <v>95</v>
      </c>
      <c r="AA1312" t="s">
        <v>5214</v>
      </c>
      <c r="AB1312" t="s">
        <v>5215</v>
      </c>
    </row>
    <row r="1313" spans="1:28" x14ac:dyDescent="0.3">
      <c r="A1313" t="s">
        <v>5216</v>
      </c>
      <c r="B1313" t="s">
        <v>443</v>
      </c>
      <c r="C1313">
        <v>27</v>
      </c>
      <c r="D1313" t="s">
        <v>44</v>
      </c>
      <c r="E1313" t="s">
        <v>82</v>
      </c>
      <c r="F1313" t="s">
        <v>55</v>
      </c>
      <c r="G1313" t="s">
        <v>5217</v>
      </c>
      <c r="H1313" t="s">
        <v>35</v>
      </c>
      <c r="I1313" t="s">
        <v>36</v>
      </c>
      <c r="J1313">
        <v>26</v>
      </c>
      <c r="K1313">
        <v>24</v>
      </c>
      <c r="L1313">
        <f t="shared" si="60"/>
        <v>2</v>
      </c>
      <c r="M1313">
        <v>7</v>
      </c>
      <c r="N1313">
        <v>48216</v>
      </c>
      <c r="O1313" s="1">
        <f t="shared" si="61"/>
        <v>1854.4615384615386</v>
      </c>
      <c r="P1313" s="1">
        <f t="shared" si="62"/>
        <v>44507.076923076922</v>
      </c>
      <c r="Q1313" s="1">
        <f>Table1[[#This Row],[Earned Basic Salary]]*20%</f>
        <v>8901.415384615384</v>
      </c>
      <c r="R1313" s="1">
        <f>Table1[[#This Row],[Earned Basic Salary]]*10%</f>
        <v>4450.707692307692</v>
      </c>
      <c r="S1313" s="1">
        <f>Table1[[#This Row],[Earned Basic Salary]]*12%</f>
        <v>5340.8492307692304</v>
      </c>
      <c r="T1313" s="1">
        <f>200</f>
        <v>200</v>
      </c>
      <c r="U1313" s="1">
        <f>Table1[[#This Row],[PF]]+Table1[[#This Row],[Professional Tax]]</f>
        <v>5540.8492307692304</v>
      </c>
      <c r="V1313" s="1">
        <f>Table1[[#This Row],[Overtime Hours]]*200</f>
        <v>1400</v>
      </c>
      <c r="W1313" s="1">
        <f>Table1[[#This Row],[Earned Basic Salary]]+Table1[[#This Row],[HRA]]+Table1[[#This Row],[DA]]+Table1[[#This Row],[Overtime Pay]]</f>
        <v>59259.199999999997</v>
      </c>
      <c r="X1313" s="1">
        <f>Table1[[#This Row],[Gross Salary]]-Table1[[#This Row],[Total Deduction]]</f>
        <v>53718.350769230768</v>
      </c>
      <c r="Y1313" t="s">
        <v>37</v>
      </c>
      <c r="Z1313" t="s">
        <v>38</v>
      </c>
      <c r="AA1313" t="s">
        <v>5218</v>
      </c>
      <c r="AB1313" t="s">
        <v>5219</v>
      </c>
    </row>
    <row r="1314" spans="1:28" x14ac:dyDescent="0.3">
      <c r="A1314" t="s">
        <v>5220</v>
      </c>
      <c r="B1314" t="s">
        <v>579</v>
      </c>
      <c r="C1314">
        <v>42</v>
      </c>
      <c r="D1314" t="s">
        <v>61</v>
      </c>
      <c r="E1314" t="s">
        <v>62</v>
      </c>
      <c r="F1314" t="s">
        <v>55</v>
      </c>
      <c r="G1314" t="s">
        <v>4733</v>
      </c>
      <c r="H1314" t="s">
        <v>35</v>
      </c>
      <c r="I1314" t="s">
        <v>36</v>
      </c>
      <c r="J1314">
        <v>26</v>
      </c>
      <c r="K1314">
        <v>22</v>
      </c>
      <c r="L1314">
        <f t="shared" si="60"/>
        <v>4</v>
      </c>
      <c r="M1314">
        <v>9</v>
      </c>
      <c r="N1314">
        <v>57176</v>
      </c>
      <c r="O1314" s="1">
        <f t="shared" si="61"/>
        <v>2199.0769230769229</v>
      </c>
      <c r="P1314" s="1">
        <f t="shared" si="62"/>
        <v>48379.692307692305</v>
      </c>
      <c r="Q1314" s="1">
        <f>Table1[[#This Row],[Earned Basic Salary]]*20%</f>
        <v>9675.9384615384606</v>
      </c>
      <c r="R1314" s="1">
        <f>Table1[[#This Row],[Earned Basic Salary]]*10%</f>
        <v>4837.9692307692303</v>
      </c>
      <c r="S1314" s="1">
        <f>Table1[[#This Row],[Earned Basic Salary]]*12%</f>
        <v>5805.5630769230766</v>
      </c>
      <c r="T1314" s="1">
        <f>200</f>
        <v>200</v>
      </c>
      <c r="U1314" s="1">
        <f>Table1[[#This Row],[PF]]+Table1[[#This Row],[Professional Tax]]</f>
        <v>6005.5630769230766</v>
      </c>
      <c r="V1314" s="1">
        <f>Table1[[#This Row],[Overtime Hours]]*200</f>
        <v>1800</v>
      </c>
      <c r="W1314" s="1">
        <f>Table1[[#This Row],[Earned Basic Salary]]+Table1[[#This Row],[HRA]]+Table1[[#This Row],[DA]]+Table1[[#This Row],[Overtime Pay]]</f>
        <v>64693.599999999999</v>
      </c>
      <c r="X1314" s="1">
        <f>Table1[[#This Row],[Gross Salary]]-Table1[[#This Row],[Total Deduction]]</f>
        <v>58688.036923076921</v>
      </c>
      <c r="Y1314" t="s">
        <v>37</v>
      </c>
      <c r="Z1314" t="s">
        <v>48</v>
      </c>
      <c r="AA1314" t="s">
        <v>5221</v>
      </c>
      <c r="AB1314" t="s">
        <v>5222</v>
      </c>
    </row>
    <row r="1315" spans="1:28" x14ac:dyDescent="0.3">
      <c r="A1315" t="s">
        <v>5223</v>
      </c>
      <c r="B1315" t="s">
        <v>566</v>
      </c>
      <c r="C1315">
        <v>32</v>
      </c>
      <c r="D1315" t="s">
        <v>127</v>
      </c>
      <c r="E1315" t="s">
        <v>54</v>
      </c>
      <c r="F1315" t="s">
        <v>46</v>
      </c>
      <c r="G1315" t="s">
        <v>5015</v>
      </c>
      <c r="H1315" t="s">
        <v>35</v>
      </c>
      <c r="I1315" t="s">
        <v>36</v>
      </c>
      <c r="J1315">
        <v>26</v>
      </c>
      <c r="K1315">
        <v>21</v>
      </c>
      <c r="L1315">
        <f t="shared" si="60"/>
        <v>5</v>
      </c>
      <c r="M1315">
        <v>10</v>
      </c>
      <c r="N1315">
        <v>51708</v>
      </c>
      <c r="O1315" s="1">
        <f t="shared" si="61"/>
        <v>1988.7692307692307</v>
      </c>
      <c r="P1315" s="1">
        <f t="shared" si="62"/>
        <v>41764.153846153844</v>
      </c>
      <c r="Q1315" s="1">
        <f>Table1[[#This Row],[Earned Basic Salary]]*20%</f>
        <v>8352.8307692307699</v>
      </c>
      <c r="R1315" s="1">
        <f>Table1[[#This Row],[Earned Basic Salary]]*10%</f>
        <v>4176.4153846153849</v>
      </c>
      <c r="S1315" s="1">
        <f>Table1[[#This Row],[Earned Basic Salary]]*12%</f>
        <v>5011.6984615384608</v>
      </c>
      <c r="T1315" s="1">
        <f>200</f>
        <v>200</v>
      </c>
      <c r="U1315" s="1">
        <f>Table1[[#This Row],[PF]]+Table1[[#This Row],[Professional Tax]]</f>
        <v>5211.6984615384608</v>
      </c>
      <c r="V1315" s="1">
        <f>Table1[[#This Row],[Overtime Hours]]*200</f>
        <v>2000</v>
      </c>
      <c r="W1315" s="1">
        <f>Table1[[#This Row],[Earned Basic Salary]]+Table1[[#This Row],[HRA]]+Table1[[#This Row],[DA]]+Table1[[#This Row],[Overtime Pay]]</f>
        <v>56293.4</v>
      </c>
      <c r="X1315" s="1">
        <f>Table1[[#This Row],[Gross Salary]]-Table1[[#This Row],[Total Deduction]]</f>
        <v>51081.701538461537</v>
      </c>
      <c r="Y1315" t="s">
        <v>37</v>
      </c>
      <c r="Z1315" t="s">
        <v>48</v>
      </c>
      <c r="AA1315" t="s">
        <v>5224</v>
      </c>
      <c r="AB1315" t="s">
        <v>5225</v>
      </c>
    </row>
    <row r="1316" spans="1:28" x14ac:dyDescent="0.3">
      <c r="A1316" t="s">
        <v>5226</v>
      </c>
      <c r="B1316" t="s">
        <v>425</v>
      </c>
      <c r="C1316">
        <v>52</v>
      </c>
      <c r="D1316" t="s">
        <v>81</v>
      </c>
      <c r="E1316" t="s">
        <v>45</v>
      </c>
      <c r="F1316" t="s">
        <v>89</v>
      </c>
      <c r="G1316" t="s">
        <v>1453</v>
      </c>
      <c r="H1316" t="s">
        <v>35</v>
      </c>
      <c r="I1316" t="s">
        <v>36</v>
      </c>
      <c r="J1316">
        <v>26</v>
      </c>
      <c r="K1316">
        <v>23</v>
      </c>
      <c r="L1316">
        <f t="shared" si="60"/>
        <v>3</v>
      </c>
      <c r="M1316">
        <v>12</v>
      </c>
      <c r="N1316">
        <v>38648</v>
      </c>
      <c r="O1316" s="1">
        <f t="shared" si="61"/>
        <v>1486.4615384615386</v>
      </c>
      <c r="P1316" s="1">
        <f t="shared" si="62"/>
        <v>34188.61538461539</v>
      </c>
      <c r="Q1316" s="1">
        <f>Table1[[#This Row],[Earned Basic Salary]]*20%</f>
        <v>6837.7230769230782</v>
      </c>
      <c r="R1316" s="1">
        <f>Table1[[#This Row],[Earned Basic Salary]]*10%</f>
        <v>3418.8615384615391</v>
      </c>
      <c r="S1316" s="1">
        <f>Table1[[#This Row],[Earned Basic Salary]]*12%</f>
        <v>4102.6338461538471</v>
      </c>
      <c r="T1316" s="1">
        <f>200</f>
        <v>200</v>
      </c>
      <c r="U1316" s="1">
        <f>Table1[[#This Row],[PF]]+Table1[[#This Row],[Professional Tax]]</f>
        <v>4302.6338461538471</v>
      </c>
      <c r="V1316" s="1">
        <f>Table1[[#This Row],[Overtime Hours]]*200</f>
        <v>2400</v>
      </c>
      <c r="W1316" s="1">
        <f>Table1[[#This Row],[Earned Basic Salary]]+Table1[[#This Row],[HRA]]+Table1[[#This Row],[DA]]+Table1[[#This Row],[Overtime Pay]]</f>
        <v>46845.200000000012</v>
      </c>
      <c r="X1316" s="1">
        <f>Table1[[#This Row],[Gross Salary]]-Table1[[#This Row],[Total Deduction]]</f>
        <v>42542.566153846165</v>
      </c>
      <c r="Y1316" t="s">
        <v>37</v>
      </c>
      <c r="Z1316" t="s">
        <v>48</v>
      </c>
      <c r="AA1316" t="s">
        <v>5227</v>
      </c>
      <c r="AB1316" t="s">
        <v>5228</v>
      </c>
    </row>
    <row r="1317" spans="1:28" x14ac:dyDescent="0.3">
      <c r="A1317" t="s">
        <v>5229</v>
      </c>
      <c r="B1317" t="s">
        <v>1058</v>
      </c>
      <c r="C1317">
        <v>40</v>
      </c>
      <c r="D1317" t="s">
        <v>53</v>
      </c>
      <c r="E1317" t="s">
        <v>82</v>
      </c>
      <c r="F1317" t="s">
        <v>89</v>
      </c>
      <c r="G1317" t="s">
        <v>3828</v>
      </c>
      <c r="H1317" t="s">
        <v>35</v>
      </c>
      <c r="I1317" t="s">
        <v>36</v>
      </c>
      <c r="J1317">
        <v>26</v>
      </c>
      <c r="K1317">
        <v>23</v>
      </c>
      <c r="L1317">
        <f t="shared" si="60"/>
        <v>3</v>
      </c>
      <c r="M1317">
        <v>1</v>
      </c>
      <c r="N1317">
        <v>44413</v>
      </c>
      <c r="O1317" s="1">
        <f t="shared" si="61"/>
        <v>1708.1923076923076</v>
      </c>
      <c r="P1317" s="1">
        <f t="shared" si="62"/>
        <v>39288.423076923078</v>
      </c>
      <c r="Q1317" s="1">
        <f>Table1[[#This Row],[Earned Basic Salary]]*20%</f>
        <v>7857.6846153846163</v>
      </c>
      <c r="R1317" s="1">
        <f>Table1[[#This Row],[Earned Basic Salary]]*10%</f>
        <v>3928.8423076923082</v>
      </c>
      <c r="S1317" s="1">
        <f>Table1[[#This Row],[Earned Basic Salary]]*12%</f>
        <v>4714.6107692307696</v>
      </c>
      <c r="T1317" s="1">
        <f>200</f>
        <v>200</v>
      </c>
      <c r="U1317" s="1">
        <f>Table1[[#This Row],[PF]]+Table1[[#This Row],[Professional Tax]]</f>
        <v>4914.6107692307696</v>
      </c>
      <c r="V1317" s="1">
        <f>Table1[[#This Row],[Overtime Hours]]*200</f>
        <v>200</v>
      </c>
      <c r="W1317" s="1">
        <f>Table1[[#This Row],[Earned Basic Salary]]+Table1[[#This Row],[HRA]]+Table1[[#This Row],[DA]]+Table1[[#This Row],[Overtime Pay]]</f>
        <v>51274.95</v>
      </c>
      <c r="X1317" s="1">
        <f>Table1[[#This Row],[Gross Salary]]-Table1[[#This Row],[Total Deduction]]</f>
        <v>46360.339230769227</v>
      </c>
      <c r="Y1317" t="s">
        <v>37</v>
      </c>
      <c r="Z1317" t="s">
        <v>95</v>
      </c>
      <c r="AA1317" t="s">
        <v>5230</v>
      </c>
      <c r="AB1317" t="s">
        <v>5231</v>
      </c>
    </row>
    <row r="1318" spans="1:28" x14ac:dyDescent="0.3">
      <c r="A1318" t="s">
        <v>5232</v>
      </c>
      <c r="B1318" t="s">
        <v>231</v>
      </c>
      <c r="C1318">
        <v>40</v>
      </c>
      <c r="D1318" t="s">
        <v>127</v>
      </c>
      <c r="E1318" t="s">
        <v>82</v>
      </c>
      <c r="F1318" t="s">
        <v>89</v>
      </c>
      <c r="G1318" t="s">
        <v>5233</v>
      </c>
      <c r="H1318" t="s">
        <v>35</v>
      </c>
      <c r="I1318" t="s">
        <v>36</v>
      </c>
      <c r="J1318">
        <v>26</v>
      </c>
      <c r="K1318">
        <v>23</v>
      </c>
      <c r="L1318">
        <f t="shared" si="60"/>
        <v>3</v>
      </c>
      <c r="M1318">
        <v>9</v>
      </c>
      <c r="N1318">
        <v>42242</v>
      </c>
      <c r="O1318" s="1">
        <f t="shared" si="61"/>
        <v>1624.6923076923076</v>
      </c>
      <c r="P1318" s="1">
        <f t="shared" si="62"/>
        <v>37367.923076923078</v>
      </c>
      <c r="Q1318" s="1">
        <f>Table1[[#This Row],[Earned Basic Salary]]*20%</f>
        <v>7473.584615384616</v>
      </c>
      <c r="R1318" s="1">
        <f>Table1[[#This Row],[Earned Basic Salary]]*10%</f>
        <v>3736.792307692308</v>
      </c>
      <c r="S1318" s="1">
        <f>Table1[[#This Row],[Earned Basic Salary]]*12%</f>
        <v>4484.1507692307696</v>
      </c>
      <c r="T1318" s="1">
        <f>200</f>
        <v>200</v>
      </c>
      <c r="U1318" s="1">
        <f>Table1[[#This Row],[PF]]+Table1[[#This Row],[Professional Tax]]</f>
        <v>4684.1507692307696</v>
      </c>
      <c r="V1318" s="1">
        <f>Table1[[#This Row],[Overtime Hours]]*200</f>
        <v>1800</v>
      </c>
      <c r="W1318" s="1">
        <f>Table1[[#This Row],[Earned Basic Salary]]+Table1[[#This Row],[HRA]]+Table1[[#This Row],[DA]]+Table1[[#This Row],[Overtime Pay]]</f>
        <v>50378.3</v>
      </c>
      <c r="X1318" s="1">
        <f>Table1[[#This Row],[Gross Salary]]-Table1[[#This Row],[Total Deduction]]</f>
        <v>45694.149230769232</v>
      </c>
      <c r="Y1318" t="s">
        <v>37</v>
      </c>
      <c r="Z1318" t="s">
        <v>48</v>
      </c>
      <c r="AA1318" t="s">
        <v>5234</v>
      </c>
      <c r="AB1318" t="s">
        <v>5235</v>
      </c>
    </row>
    <row r="1319" spans="1:28" x14ac:dyDescent="0.3">
      <c r="A1319" t="s">
        <v>5236</v>
      </c>
      <c r="B1319" t="s">
        <v>2467</v>
      </c>
      <c r="C1319">
        <v>22</v>
      </c>
      <c r="D1319" t="s">
        <v>81</v>
      </c>
      <c r="E1319" t="s">
        <v>54</v>
      </c>
      <c r="F1319" t="s">
        <v>69</v>
      </c>
      <c r="G1319" t="s">
        <v>5237</v>
      </c>
      <c r="H1319" t="s">
        <v>35</v>
      </c>
      <c r="I1319" t="s">
        <v>36</v>
      </c>
      <c r="J1319">
        <v>26</v>
      </c>
      <c r="K1319">
        <v>23</v>
      </c>
      <c r="L1319">
        <f t="shared" si="60"/>
        <v>3</v>
      </c>
      <c r="M1319">
        <v>18</v>
      </c>
      <c r="N1319">
        <v>39676</v>
      </c>
      <c r="O1319" s="1">
        <f t="shared" si="61"/>
        <v>1526</v>
      </c>
      <c r="P1319" s="1">
        <f t="shared" si="62"/>
        <v>35098</v>
      </c>
      <c r="Q1319" s="1">
        <f>Table1[[#This Row],[Earned Basic Salary]]*20%</f>
        <v>7019.6</v>
      </c>
      <c r="R1319" s="1">
        <f>Table1[[#This Row],[Earned Basic Salary]]*10%</f>
        <v>3509.8</v>
      </c>
      <c r="S1319" s="1">
        <f>Table1[[#This Row],[Earned Basic Salary]]*12%</f>
        <v>4211.76</v>
      </c>
      <c r="T1319" s="1">
        <f>200</f>
        <v>200</v>
      </c>
      <c r="U1319" s="1">
        <f>Table1[[#This Row],[PF]]+Table1[[#This Row],[Professional Tax]]</f>
        <v>4411.76</v>
      </c>
      <c r="V1319" s="1">
        <f>Table1[[#This Row],[Overtime Hours]]*200</f>
        <v>3600</v>
      </c>
      <c r="W1319" s="1">
        <f>Table1[[#This Row],[Earned Basic Salary]]+Table1[[#This Row],[HRA]]+Table1[[#This Row],[DA]]+Table1[[#This Row],[Overtime Pay]]</f>
        <v>49227.4</v>
      </c>
      <c r="X1319" s="1">
        <f>Table1[[#This Row],[Gross Salary]]-Table1[[#This Row],[Total Deduction]]</f>
        <v>44815.64</v>
      </c>
      <c r="Y1319" t="s">
        <v>37</v>
      </c>
      <c r="Z1319" t="s">
        <v>95</v>
      </c>
      <c r="AA1319" t="s">
        <v>5238</v>
      </c>
      <c r="AB1319" t="s">
        <v>5239</v>
      </c>
    </row>
    <row r="1320" spans="1:28" x14ac:dyDescent="0.3">
      <c r="A1320" t="s">
        <v>5240</v>
      </c>
      <c r="B1320" t="s">
        <v>656</v>
      </c>
      <c r="C1320">
        <v>43</v>
      </c>
      <c r="D1320" t="s">
        <v>61</v>
      </c>
      <c r="E1320" t="s">
        <v>121</v>
      </c>
      <c r="F1320" t="s">
        <v>55</v>
      </c>
      <c r="G1320" t="s">
        <v>5241</v>
      </c>
      <c r="H1320" t="s">
        <v>35</v>
      </c>
      <c r="I1320" t="s">
        <v>36</v>
      </c>
      <c r="J1320">
        <v>26</v>
      </c>
      <c r="K1320">
        <v>23</v>
      </c>
      <c r="L1320">
        <f t="shared" si="60"/>
        <v>3</v>
      </c>
      <c r="M1320">
        <v>11</v>
      </c>
      <c r="N1320">
        <v>20778</v>
      </c>
      <c r="O1320" s="1">
        <f t="shared" si="61"/>
        <v>799.15384615384619</v>
      </c>
      <c r="P1320" s="1">
        <f t="shared" si="62"/>
        <v>18380.538461538461</v>
      </c>
      <c r="Q1320" s="1">
        <f>Table1[[#This Row],[Earned Basic Salary]]*20%</f>
        <v>3676.1076923076926</v>
      </c>
      <c r="R1320" s="1">
        <f>Table1[[#This Row],[Earned Basic Salary]]*10%</f>
        <v>1838.0538461538463</v>
      </c>
      <c r="S1320" s="1">
        <f>Table1[[#This Row],[Earned Basic Salary]]*12%</f>
        <v>2205.6646153846154</v>
      </c>
      <c r="T1320" s="1">
        <f>200</f>
        <v>200</v>
      </c>
      <c r="U1320" s="1">
        <f>Table1[[#This Row],[PF]]+Table1[[#This Row],[Professional Tax]]</f>
        <v>2405.6646153846154</v>
      </c>
      <c r="V1320" s="1">
        <f>Table1[[#This Row],[Overtime Hours]]*200</f>
        <v>2200</v>
      </c>
      <c r="W1320" s="1">
        <f>Table1[[#This Row],[Earned Basic Salary]]+Table1[[#This Row],[HRA]]+Table1[[#This Row],[DA]]+Table1[[#This Row],[Overtime Pay]]</f>
        <v>26094.699999999997</v>
      </c>
      <c r="X1320" s="1">
        <f>Table1[[#This Row],[Gross Salary]]-Table1[[#This Row],[Total Deduction]]</f>
        <v>23689.035384615381</v>
      </c>
      <c r="Y1320" t="s">
        <v>37</v>
      </c>
      <c r="Z1320" t="s">
        <v>95</v>
      </c>
      <c r="AA1320" t="s">
        <v>5242</v>
      </c>
      <c r="AB1320" t="s">
        <v>5243</v>
      </c>
    </row>
    <row r="1321" spans="1:28" x14ac:dyDescent="0.3">
      <c r="A1321" t="s">
        <v>5244</v>
      </c>
      <c r="B1321" t="s">
        <v>430</v>
      </c>
      <c r="C1321">
        <v>30</v>
      </c>
      <c r="D1321" t="s">
        <v>31</v>
      </c>
      <c r="E1321" t="s">
        <v>62</v>
      </c>
      <c r="F1321" t="s">
        <v>33</v>
      </c>
      <c r="G1321" t="s">
        <v>3400</v>
      </c>
      <c r="H1321" t="s">
        <v>35</v>
      </c>
      <c r="I1321" t="s">
        <v>36</v>
      </c>
      <c r="J1321">
        <v>26</v>
      </c>
      <c r="K1321">
        <v>23</v>
      </c>
      <c r="L1321">
        <f t="shared" si="60"/>
        <v>3</v>
      </c>
      <c r="M1321">
        <v>10</v>
      </c>
      <c r="N1321">
        <v>45753</v>
      </c>
      <c r="O1321" s="1">
        <f t="shared" si="61"/>
        <v>1759.7307692307693</v>
      </c>
      <c r="P1321" s="1">
        <f t="shared" si="62"/>
        <v>40473.807692307695</v>
      </c>
      <c r="Q1321" s="1">
        <f>Table1[[#This Row],[Earned Basic Salary]]*20%</f>
        <v>8094.7615384615392</v>
      </c>
      <c r="R1321" s="1">
        <f>Table1[[#This Row],[Earned Basic Salary]]*10%</f>
        <v>4047.3807692307696</v>
      </c>
      <c r="S1321" s="1">
        <f>Table1[[#This Row],[Earned Basic Salary]]*12%</f>
        <v>4856.8569230769235</v>
      </c>
      <c r="T1321" s="1">
        <f>200</f>
        <v>200</v>
      </c>
      <c r="U1321" s="1">
        <f>Table1[[#This Row],[PF]]+Table1[[#This Row],[Professional Tax]]</f>
        <v>5056.8569230769235</v>
      </c>
      <c r="V1321" s="1">
        <f>Table1[[#This Row],[Overtime Hours]]*200</f>
        <v>2000</v>
      </c>
      <c r="W1321" s="1">
        <f>Table1[[#This Row],[Earned Basic Salary]]+Table1[[#This Row],[HRA]]+Table1[[#This Row],[DA]]+Table1[[#This Row],[Overtime Pay]]</f>
        <v>54615.950000000004</v>
      </c>
      <c r="X1321" s="1">
        <f>Table1[[#This Row],[Gross Salary]]-Table1[[#This Row],[Total Deduction]]</f>
        <v>49559.093076923084</v>
      </c>
      <c r="Y1321" t="s">
        <v>37</v>
      </c>
      <c r="Z1321" t="s">
        <v>106</v>
      </c>
      <c r="AA1321" t="s">
        <v>5245</v>
      </c>
      <c r="AB1321" t="s">
        <v>5246</v>
      </c>
    </row>
    <row r="1322" spans="1:28" x14ac:dyDescent="0.3">
      <c r="A1322" t="s">
        <v>5247</v>
      </c>
      <c r="B1322" t="s">
        <v>315</v>
      </c>
      <c r="C1322">
        <v>42</v>
      </c>
      <c r="D1322" t="s">
        <v>53</v>
      </c>
      <c r="E1322" t="s">
        <v>82</v>
      </c>
      <c r="F1322" t="s">
        <v>83</v>
      </c>
      <c r="G1322" t="s">
        <v>5248</v>
      </c>
      <c r="H1322" t="s">
        <v>35</v>
      </c>
      <c r="I1322" t="s">
        <v>36</v>
      </c>
      <c r="J1322">
        <v>26</v>
      </c>
      <c r="K1322">
        <v>23</v>
      </c>
      <c r="L1322">
        <f t="shared" si="60"/>
        <v>3</v>
      </c>
      <c r="M1322">
        <v>14</v>
      </c>
      <c r="N1322">
        <v>76857</v>
      </c>
      <c r="O1322" s="1">
        <f t="shared" si="61"/>
        <v>2956.0384615384614</v>
      </c>
      <c r="P1322" s="1">
        <f t="shared" si="62"/>
        <v>67988.88461538461</v>
      </c>
      <c r="Q1322" s="1">
        <f>Table1[[#This Row],[Earned Basic Salary]]*20%</f>
        <v>13597.776923076923</v>
      </c>
      <c r="R1322" s="1">
        <f>Table1[[#This Row],[Earned Basic Salary]]*10%</f>
        <v>6798.8884615384613</v>
      </c>
      <c r="S1322" s="1">
        <f>Table1[[#This Row],[Earned Basic Salary]]*12%</f>
        <v>8158.6661538461531</v>
      </c>
      <c r="T1322" s="1">
        <f>200</f>
        <v>200</v>
      </c>
      <c r="U1322" s="1">
        <f>Table1[[#This Row],[PF]]+Table1[[#This Row],[Professional Tax]]</f>
        <v>8358.6661538461522</v>
      </c>
      <c r="V1322" s="1">
        <f>Table1[[#This Row],[Overtime Hours]]*200</f>
        <v>2800</v>
      </c>
      <c r="W1322" s="1">
        <f>Table1[[#This Row],[Earned Basic Salary]]+Table1[[#This Row],[HRA]]+Table1[[#This Row],[DA]]+Table1[[#This Row],[Overtime Pay]]</f>
        <v>91185.549999999988</v>
      </c>
      <c r="X1322" s="1">
        <f>Table1[[#This Row],[Gross Salary]]-Table1[[#This Row],[Total Deduction]]</f>
        <v>82826.88384615384</v>
      </c>
      <c r="Y1322" t="s">
        <v>37</v>
      </c>
      <c r="Z1322" t="s">
        <v>48</v>
      </c>
      <c r="AA1322" t="s">
        <v>5249</v>
      </c>
      <c r="AB1322" t="s">
        <v>5250</v>
      </c>
    </row>
    <row r="1323" spans="1:28" x14ac:dyDescent="0.3">
      <c r="A1323" t="s">
        <v>5251</v>
      </c>
      <c r="B1323" t="s">
        <v>1639</v>
      </c>
      <c r="C1323">
        <v>37</v>
      </c>
      <c r="D1323" t="s">
        <v>44</v>
      </c>
      <c r="E1323" t="s">
        <v>121</v>
      </c>
      <c r="F1323" t="s">
        <v>63</v>
      </c>
      <c r="G1323" t="s">
        <v>3265</v>
      </c>
      <c r="H1323" t="s">
        <v>35</v>
      </c>
      <c r="I1323" t="s">
        <v>36</v>
      </c>
      <c r="J1323">
        <v>26</v>
      </c>
      <c r="K1323">
        <v>21</v>
      </c>
      <c r="L1323">
        <f t="shared" si="60"/>
        <v>5</v>
      </c>
      <c r="M1323">
        <v>12</v>
      </c>
      <c r="N1323">
        <v>23240</v>
      </c>
      <c r="O1323" s="1">
        <f t="shared" si="61"/>
        <v>893.84615384615381</v>
      </c>
      <c r="P1323" s="1">
        <f t="shared" si="62"/>
        <v>18770.76923076923</v>
      </c>
      <c r="Q1323" s="1">
        <f>Table1[[#This Row],[Earned Basic Salary]]*20%</f>
        <v>3754.1538461538462</v>
      </c>
      <c r="R1323" s="1">
        <f>Table1[[#This Row],[Earned Basic Salary]]*10%</f>
        <v>1877.0769230769231</v>
      </c>
      <c r="S1323" s="1">
        <f>Table1[[#This Row],[Earned Basic Salary]]*12%</f>
        <v>2252.4923076923073</v>
      </c>
      <c r="T1323" s="1">
        <f>200</f>
        <v>200</v>
      </c>
      <c r="U1323" s="1">
        <f>Table1[[#This Row],[PF]]+Table1[[#This Row],[Professional Tax]]</f>
        <v>2452.4923076923073</v>
      </c>
      <c r="V1323" s="1">
        <f>Table1[[#This Row],[Overtime Hours]]*200</f>
        <v>2400</v>
      </c>
      <c r="W1323" s="1">
        <f>Table1[[#This Row],[Earned Basic Salary]]+Table1[[#This Row],[HRA]]+Table1[[#This Row],[DA]]+Table1[[#This Row],[Overtime Pay]]</f>
        <v>26802</v>
      </c>
      <c r="X1323" s="1">
        <f>Table1[[#This Row],[Gross Salary]]-Table1[[#This Row],[Total Deduction]]</f>
        <v>24349.507692307692</v>
      </c>
      <c r="Y1323" t="s">
        <v>37</v>
      </c>
      <c r="Z1323" t="s">
        <v>48</v>
      </c>
      <c r="AA1323" t="s">
        <v>5252</v>
      </c>
      <c r="AB1323" t="s">
        <v>5253</v>
      </c>
    </row>
    <row r="1324" spans="1:28" x14ac:dyDescent="0.3">
      <c r="A1324" t="s">
        <v>5254</v>
      </c>
      <c r="B1324" t="s">
        <v>797</v>
      </c>
      <c r="C1324">
        <v>28</v>
      </c>
      <c r="D1324" t="s">
        <v>61</v>
      </c>
      <c r="E1324" t="s">
        <v>54</v>
      </c>
      <c r="F1324" t="s">
        <v>63</v>
      </c>
      <c r="G1324" t="s">
        <v>5255</v>
      </c>
      <c r="H1324" t="s">
        <v>35</v>
      </c>
      <c r="I1324" t="s">
        <v>36</v>
      </c>
      <c r="J1324">
        <v>26</v>
      </c>
      <c r="K1324">
        <v>23</v>
      </c>
      <c r="L1324">
        <f t="shared" si="60"/>
        <v>3</v>
      </c>
      <c r="M1324">
        <v>10</v>
      </c>
      <c r="N1324">
        <v>41745</v>
      </c>
      <c r="O1324" s="1">
        <f t="shared" si="61"/>
        <v>1605.5769230769231</v>
      </c>
      <c r="P1324" s="1">
        <f t="shared" si="62"/>
        <v>36928.269230769234</v>
      </c>
      <c r="Q1324" s="1">
        <f>Table1[[#This Row],[Earned Basic Salary]]*20%</f>
        <v>7385.6538461538476</v>
      </c>
      <c r="R1324" s="1">
        <f>Table1[[#This Row],[Earned Basic Salary]]*10%</f>
        <v>3692.8269230769238</v>
      </c>
      <c r="S1324" s="1">
        <f>Table1[[#This Row],[Earned Basic Salary]]*12%</f>
        <v>4431.3923076923083</v>
      </c>
      <c r="T1324" s="1">
        <f>200</f>
        <v>200</v>
      </c>
      <c r="U1324" s="1">
        <f>Table1[[#This Row],[PF]]+Table1[[#This Row],[Professional Tax]]</f>
        <v>4631.3923076923083</v>
      </c>
      <c r="V1324" s="1">
        <f>Table1[[#This Row],[Overtime Hours]]*200</f>
        <v>2000</v>
      </c>
      <c r="W1324" s="1">
        <f>Table1[[#This Row],[Earned Basic Salary]]+Table1[[#This Row],[HRA]]+Table1[[#This Row],[DA]]+Table1[[#This Row],[Overtime Pay]]</f>
        <v>50006.75</v>
      </c>
      <c r="X1324" s="1">
        <f>Table1[[#This Row],[Gross Salary]]-Table1[[#This Row],[Total Deduction]]</f>
        <v>45375.357692307691</v>
      </c>
      <c r="Y1324" t="s">
        <v>37</v>
      </c>
      <c r="Z1324" t="s">
        <v>38</v>
      </c>
      <c r="AA1324" t="s">
        <v>5256</v>
      </c>
      <c r="AB1324" t="s">
        <v>5257</v>
      </c>
    </row>
    <row r="1325" spans="1:28" x14ac:dyDescent="0.3">
      <c r="A1325" t="s">
        <v>5258</v>
      </c>
      <c r="B1325" t="s">
        <v>425</v>
      </c>
      <c r="C1325">
        <v>33</v>
      </c>
      <c r="D1325" t="s">
        <v>53</v>
      </c>
      <c r="E1325" t="s">
        <v>54</v>
      </c>
      <c r="F1325" t="s">
        <v>46</v>
      </c>
      <c r="G1325" t="s">
        <v>5259</v>
      </c>
      <c r="H1325" t="s">
        <v>35</v>
      </c>
      <c r="I1325" t="s">
        <v>36</v>
      </c>
      <c r="J1325">
        <v>26</v>
      </c>
      <c r="K1325">
        <v>24</v>
      </c>
      <c r="L1325">
        <f t="shared" si="60"/>
        <v>2</v>
      </c>
      <c r="M1325">
        <v>14</v>
      </c>
      <c r="N1325">
        <v>74631</v>
      </c>
      <c r="O1325" s="1">
        <f t="shared" si="61"/>
        <v>2870.4230769230771</v>
      </c>
      <c r="P1325" s="1">
        <f t="shared" si="62"/>
        <v>68890.153846153844</v>
      </c>
      <c r="Q1325" s="1">
        <f>Table1[[#This Row],[Earned Basic Salary]]*20%</f>
        <v>13778.030769230769</v>
      </c>
      <c r="R1325" s="1">
        <f>Table1[[#This Row],[Earned Basic Salary]]*10%</f>
        <v>6889.0153846153844</v>
      </c>
      <c r="S1325" s="1">
        <f>Table1[[#This Row],[Earned Basic Salary]]*12%</f>
        <v>8266.8184615384616</v>
      </c>
      <c r="T1325" s="1">
        <f>200</f>
        <v>200</v>
      </c>
      <c r="U1325" s="1">
        <f>Table1[[#This Row],[PF]]+Table1[[#This Row],[Professional Tax]]</f>
        <v>8466.8184615384616</v>
      </c>
      <c r="V1325" s="1">
        <f>Table1[[#This Row],[Overtime Hours]]*200</f>
        <v>2800</v>
      </c>
      <c r="W1325" s="1">
        <f>Table1[[#This Row],[Earned Basic Salary]]+Table1[[#This Row],[HRA]]+Table1[[#This Row],[DA]]+Table1[[#This Row],[Overtime Pay]]</f>
        <v>92357.2</v>
      </c>
      <c r="X1325" s="1">
        <f>Table1[[#This Row],[Gross Salary]]-Table1[[#This Row],[Total Deduction]]</f>
        <v>83890.38153846153</v>
      </c>
      <c r="Y1325" t="s">
        <v>37</v>
      </c>
      <c r="Z1325" t="s">
        <v>38</v>
      </c>
      <c r="AA1325" t="s">
        <v>5260</v>
      </c>
      <c r="AB1325" t="s">
        <v>5261</v>
      </c>
    </row>
    <row r="1326" spans="1:28" x14ac:dyDescent="0.3">
      <c r="A1326" t="s">
        <v>5262</v>
      </c>
      <c r="B1326" t="s">
        <v>183</v>
      </c>
      <c r="C1326">
        <v>37</v>
      </c>
      <c r="D1326" t="s">
        <v>53</v>
      </c>
      <c r="E1326" t="s">
        <v>121</v>
      </c>
      <c r="F1326" t="s">
        <v>89</v>
      </c>
      <c r="G1326" t="s">
        <v>232</v>
      </c>
      <c r="H1326" t="s">
        <v>35</v>
      </c>
      <c r="I1326" t="s">
        <v>36</v>
      </c>
      <c r="J1326">
        <v>26</v>
      </c>
      <c r="K1326">
        <v>22</v>
      </c>
      <c r="L1326">
        <f t="shared" si="60"/>
        <v>4</v>
      </c>
      <c r="M1326">
        <v>11</v>
      </c>
      <c r="N1326">
        <v>48383</v>
      </c>
      <c r="O1326" s="1">
        <f t="shared" si="61"/>
        <v>1860.8846153846155</v>
      </c>
      <c r="P1326" s="1">
        <f t="shared" si="62"/>
        <v>40939.461538461539</v>
      </c>
      <c r="Q1326" s="1">
        <f>Table1[[#This Row],[Earned Basic Salary]]*20%</f>
        <v>8187.8923076923083</v>
      </c>
      <c r="R1326" s="1">
        <f>Table1[[#This Row],[Earned Basic Salary]]*10%</f>
        <v>4093.9461538461542</v>
      </c>
      <c r="S1326" s="1">
        <f>Table1[[#This Row],[Earned Basic Salary]]*12%</f>
        <v>4912.7353846153846</v>
      </c>
      <c r="T1326" s="1">
        <f>200</f>
        <v>200</v>
      </c>
      <c r="U1326" s="1">
        <f>Table1[[#This Row],[PF]]+Table1[[#This Row],[Professional Tax]]</f>
        <v>5112.7353846153846</v>
      </c>
      <c r="V1326" s="1">
        <f>Table1[[#This Row],[Overtime Hours]]*200</f>
        <v>2200</v>
      </c>
      <c r="W1326" s="1">
        <f>Table1[[#This Row],[Earned Basic Salary]]+Table1[[#This Row],[HRA]]+Table1[[#This Row],[DA]]+Table1[[#This Row],[Overtime Pay]]</f>
        <v>55421.3</v>
      </c>
      <c r="X1326" s="1">
        <f>Table1[[#This Row],[Gross Salary]]-Table1[[#This Row],[Total Deduction]]</f>
        <v>50308.564615384617</v>
      </c>
      <c r="Y1326" t="s">
        <v>37</v>
      </c>
      <c r="Z1326" t="s">
        <v>95</v>
      </c>
      <c r="AA1326" t="s">
        <v>5263</v>
      </c>
      <c r="AB1326" t="s">
        <v>5264</v>
      </c>
    </row>
    <row r="1327" spans="1:28" x14ac:dyDescent="0.3">
      <c r="A1327" t="s">
        <v>5265</v>
      </c>
      <c r="B1327" t="s">
        <v>522</v>
      </c>
      <c r="C1327">
        <v>22</v>
      </c>
      <c r="D1327" t="s">
        <v>127</v>
      </c>
      <c r="E1327" t="s">
        <v>121</v>
      </c>
      <c r="F1327" t="s">
        <v>33</v>
      </c>
      <c r="G1327" t="s">
        <v>1515</v>
      </c>
      <c r="H1327" t="s">
        <v>35</v>
      </c>
      <c r="I1327" t="s">
        <v>36</v>
      </c>
      <c r="J1327">
        <v>26</v>
      </c>
      <c r="K1327">
        <v>26</v>
      </c>
      <c r="L1327">
        <f t="shared" si="60"/>
        <v>0</v>
      </c>
      <c r="M1327">
        <v>6</v>
      </c>
      <c r="N1327">
        <v>34671</v>
      </c>
      <c r="O1327" s="1">
        <f t="shared" si="61"/>
        <v>1333.5</v>
      </c>
      <c r="P1327" s="1">
        <f t="shared" si="62"/>
        <v>34671</v>
      </c>
      <c r="Q1327" s="1">
        <f>Table1[[#This Row],[Earned Basic Salary]]*20%</f>
        <v>6934.2000000000007</v>
      </c>
      <c r="R1327" s="1">
        <f>Table1[[#This Row],[Earned Basic Salary]]*10%</f>
        <v>3467.1000000000004</v>
      </c>
      <c r="S1327" s="1">
        <f>Table1[[#This Row],[Earned Basic Salary]]*12%</f>
        <v>4160.5199999999995</v>
      </c>
      <c r="T1327" s="1">
        <f>200</f>
        <v>200</v>
      </c>
      <c r="U1327" s="1">
        <f>Table1[[#This Row],[PF]]+Table1[[#This Row],[Professional Tax]]</f>
        <v>4360.5199999999995</v>
      </c>
      <c r="V1327" s="1">
        <f>Table1[[#This Row],[Overtime Hours]]*200</f>
        <v>1200</v>
      </c>
      <c r="W1327" s="1">
        <f>Table1[[#This Row],[Earned Basic Salary]]+Table1[[#This Row],[HRA]]+Table1[[#This Row],[DA]]+Table1[[#This Row],[Overtime Pay]]</f>
        <v>46272.299999999996</v>
      </c>
      <c r="X1327" s="1">
        <f>Table1[[#This Row],[Gross Salary]]-Table1[[#This Row],[Total Deduction]]</f>
        <v>41911.78</v>
      </c>
      <c r="Y1327" t="s">
        <v>37</v>
      </c>
      <c r="Z1327" t="s">
        <v>38</v>
      </c>
      <c r="AA1327" t="s">
        <v>5266</v>
      </c>
      <c r="AB1327" t="s">
        <v>5267</v>
      </c>
    </row>
    <row r="1328" spans="1:28" x14ac:dyDescent="0.3">
      <c r="A1328" t="s">
        <v>5268</v>
      </c>
      <c r="B1328" t="s">
        <v>60</v>
      </c>
      <c r="C1328">
        <v>44</v>
      </c>
      <c r="D1328" t="s">
        <v>31</v>
      </c>
      <c r="E1328" t="s">
        <v>54</v>
      </c>
      <c r="F1328" t="s">
        <v>89</v>
      </c>
      <c r="G1328" t="s">
        <v>4580</v>
      </c>
      <c r="H1328" t="s">
        <v>35</v>
      </c>
      <c r="I1328" t="s">
        <v>36</v>
      </c>
      <c r="J1328">
        <v>26</v>
      </c>
      <c r="K1328">
        <v>21</v>
      </c>
      <c r="L1328">
        <f t="shared" si="60"/>
        <v>5</v>
      </c>
      <c r="M1328">
        <v>10</v>
      </c>
      <c r="N1328">
        <v>43713</v>
      </c>
      <c r="O1328" s="1">
        <f t="shared" si="61"/>
        <v>1681.2692307692307</v>
      </c>
      <c r="P1328" s="1">
        <f t="shared" si="62"/>
        <v>35306.653846153844</v>
      </c>
      <c r="Q1328" s="1">
        <f>Table1[[#This Row],[Earned Basic Salary]]*20%</f>
        <v>7061.330769230769</v>
      </c>
      <c r="R1328" s="1">
        <f>Table1[[#This Row],[Earned Basic Salary]]*10%</f>
        <v>3530.6653846153845</v>
      </c>
      <c r="S1328" s="1">
        <f>Table1[[#This Row],[Earned Basic Salary]]*12%</f>
        <v>4236.7984615384612</v>
      </c>
      <c r="T1328" s="1">
        <f>200</f>
        <v>200</v>
      </c>
      <c r="U1328" s="1">
        <f>Table1[[#This Row],[PF]]+Table1[[#This Row],[Professional Tax]]</f>
        <v>4436.7984615384612</v>
      </c>
      <c r="V1328" s="1">
        <f>Table1[[#This Row],[Overtime Hours]]*200</f>
        <v>2000</v>
      </c>
      <c r="W1328" s="1">
        <f>Table1[[#This Row],[Earned Basic Salary]]+Table1[[#This Row],[HRA]]+Table1[[#This Row],[DA]]+Table1[[#This Row],[Overtime Pay]]</f>
        <v>47898.65</v>
      </c>
      <c r="X1328" s="1">
        <f>Table1[[#This Row],[Gross Salary]]-Table1[[#This Row],[Total Deduction]]</f>
        <v>43461.851538461538</v>
      </c>
      <c r="Y1328" t="s">
        <v>37</v>
      </c>
      <c r="Z1328" t="s">
        <v>48</v>
      </c>
      <c r="AA1328" t="s">
        <v>5269</v>
      </c>
      <c r="AB1328" t="s">
        <v>5270</v>
      </c>
    </row>
    <row r="1329" spans="1:28" x14ac:dyDescent="0.3">
      <c r="A1329" t="s">
        <v>5271</v>
      </c>
      <c r="B1329" t="s">
        <v>919</v>
      </c>
      <c r="C1329">
        <v>30</v>
      </c>
      <c r="D1329" t="s">
        <v>53</v>
      </c>
      <c r="E1329" t="s">
        <v>54</v>
      </c>
      <c r="F1329" t="s">
        <v>83</v>
      </c>
      <c r="G1329" t="s">
        <v>1664</v>
      </c>
      <c r="H1329" t="s">
        <v>35</v>
      </c>
      <c r="I1329" t="s">
        <v>36</v>
      </c>
      <c r="J1329">
        <v>26</v>
      </c>
      <c r="K1329">
        <v>24</v>
      </c>
      <c r="L1329">
        <f t="shared" si="60"/>
        <v>2</v>
      </c>
      <c r="M1329">
        <v>19</v>
      </c>
      <c r="N1329">
        <v>41492</v>
      </c>
      <c r="O1329" s="1">
        <f t="shared" si="61"/>
        <v>1595.8461538461538</v>
      </c>
      <c r="P1329" s="1">
        <f t="shared" si="62"/>
        <v>38300.307692307688</v>
      </c>
      <c r="Q1329" s="1">
        <f>Table1[[#This Row],[Earned Basic Salary]]*20%</f>
        <v>7660.0615384615376</v>
      </c>
      <c r="R1329" s="1">
        <f>Table1[[#This Row],[Earned Basic Salary]]*10%</f>
        <v>3830.0307692307688</v>
      </c>
      <c r="S1329" s="1">
        <f>Table1[[#This Row],[Earned Basic Salary]]*12%</f>
        <v>4596.036923076922</v>
      </c>
      <c r="T1329" s="1">
        <f>200</f>
        <v>200</v>
      </c>
      <c r="U1329" s="1">
        <f>Table1[[#This Row],[PF]]+Table1[[#This Row],[Professional Tax]]</f>
        <v>4796.036923076922</v>
      </c>
      <c r="V1329" s="1">
        <f>Table1[[#This Row],[Overtime Hours]]*200</f>
        <v>3800</v>
      </c>
      <c r="W1329" s="1">
        <f>Table1[[#This Row],[Earned Basic Salary]]+Table1[[#This Row],[HRA]]+Table1[[#This Row],[DA]]+Table1[[#This Row],[Overtime Pay]]</f>
        <v>53590.399999999994</v>
      </c>
      <c r="X1329" s="1">
        <f>Table1[[#This Row],[Gross Salary]]-Table1[[#This Row],[Total Deduction]]</f>
        <v>48794.363076923073</v>
      </c>
      <c r="Y1329" t="s">
        <v>37</v>
      </c>
      <c r="Z1329" t="s">
        <v>106</v>
      </c>
      <c r="AA1329" t="s">
        <v>5272</v>
      </c>
      <c r="AB1329" t="s">
        <v>5273</v>
      </c>
    </row>
    <row r="1330" spans="1:28" x14ac:dyDescent="0.3">
      <c r="A1330" t="s">
        <v>5274</v>
      </c>
      <c r="B1330" t="s">
        <v>788</v>
      </c>
      <c r="C1330">
        <v>39</v>
      </c>
      <c r="D1330" t="s">
        <v>31</v>
      </c>
      <c r="E1330" t="s">
        <v>62</v>
      </c>
      <c r="F1330" t="s">
        <v>83</v>
      </c>
      <c r="G1330" t="s">
        <v>5275</v>
      </c>
      <c r="H1330" t="s">
        <v>35</v>
      </c>
      <c r="I1330" t="s">
        <v>36</v>
      </c>
      <c r="J1330">
        <v>26</v>
      </c>
      <c r="K1330">
        <v>24</v>
      </c>
      <c r="L1330">
        <f t="shared" si="60"/>
        <v>2</v>
      </c>
      <c r="M1330">
        <v>2</v>
      </c>
      <c r="N1330">
        <v>21964</v>
      </c>
      <c r="O1330" s="1">
        <f t="shared" si="61"/>
        <v>844.76923076923072</v>
      </c>
      <c r="P1330" s="1">
        <f t="shared" si="62"/>
        <v>20274.461538461539</v>
      </c>
      <c r="Q1330" s="1">
        <f>Table1[[#This Row],[Earned Basic Salary]]*20%</f>
        <v>4054.8923076923079</v>
      </c>
      <c r="R1330" s="1">
        <f>Table1[[#This Row],[Earned Basic Salary]]*10%</f>
        <v>2027.4461538461539</v>
      </c>
      <c r="S1330" s="1">
        <f>Table1[[#This Row],[Earned Basic Salary]]*12%</f>
        <v>2432.9353846153845</v>
      </c>
      <c r="T1330" s="1">
        <f>200</f>
        <v>200</v>
      </c>
      <c r="U1330" s="1">
        <f>Table1[[#This Row],[PF]]+Table1[[#This Row],[Professional Tax]]</f>
        <v>2632.9353846153845</v>
      </c>
      <c r="V1330" s="1">
        <f>Table1[[#This Row],[Overtime Hours]]*200</f>
        <v>400</v>
      </c>
      <c r="W1330" s="1">
        <f>Table1[[#This Row],[Earned Basic Salary]]+Table1[[#This Row],[HRA]]+Table1[[#This Row],[DA]]+Table1[[#This Row],[Overtime Pay]]</f>
        <v>26756.800000000003</v>
      </c>
      <c r="X1330" s="1">
        <f>Table1[[#This Row],[Gross Salary]]-Table1[[#This Row],[Total Deduction]]</f>
        <v>24123.86461538462</v>
      </c>
      <c r="Y1330" t="s">
        <v>37</v>
      </c>
      <c r="Z1330" t="s">
        <v>106</v>
      </c>
      <c r="AA1330" t="s">
        <v>5276</v>
      </c>
      <c r="AB1330" t="s">
        <v>5277</v>
      </c>
    </row>
    <row r="1331" spans="1:28" x14ac:dyDescent="0.3">
      <c r="A1331" t="s">
        <v>5278</v>
      </c>
      <c r="B1331" t="s">
        <v>1473</v>
      </c>
      <c r="C1331">
        <v>30</v>
      </c>
      <c r="D1331" t="s">
        <v>61</v>
      </c>
      <c r="E1331" t="s">
        <v>121</v>
      </c>
      <c r="F1331" t="s">
        <v>69</v>
      </c>
      <c r="G1331" t="s">
        <v>5279</v>
      </c>
      <c r="H1331" t="s">
        <v>35</v>
      </c>
      <c r="I1331" t="s">
        <v>36</v>
      </c>
      <c r="J1331">
        <v>26</v>
      </c>
      <c r="K1331">
        <v>25</v>
      </c>
      <c r="L1331">
        <f t="shared" si="60"/>
        <v>1</v>
      </c>
      <c r="M1331">
        <v>13</v>
      </c>
      <c r="N1331">
        <v>21868</v>
      </c>
      <c r="O1331" s="1">
        <f t="shared" si="61"/>
        <v>841.07692307692309</v>
      </c>
      <c r="P1331" s="1">
        <f t="shared" si="62"/>
        <v>21026.923076923078</v>
      </c>
      <c r="Q1331" s="1">
        <f>Table1[[#This Row],[Earned Basic Salary]]*20%</f>
        <v>4205.3846153846162</v>
      </c>
      <c r="R1331" s="1">
        <f>Table1[[#This Row],[Earned Basic Salary]]*10%</f>
        <v>2102.6923076923081</v>
      </c>
      <c r="S1331" s="1">
        <f>Table1[[#This Row],[Earned Basic Salary]]*12%</f>
        <v>2523.2307692307691</v>
      </c>
      <c r="T1331" s="1">
        <f>200</f>
        <v>200</v>
      </c>
      <c r="U1331" s="1">
        <f>Table1[[#This Row],[PF]]+Table1[[#This Row],[Professional Tax]]</f>
        <v>2723.2307692307691</v>
      </c>
      <c r="V1331" s="1">
        <f>Table1[[#This Row],[Overtime Hours]]*200</f>
        <v>2600</v>
      </c>
      <c r="W1331" s="1">
        <f>Table1[[#This Row],[Earned Basic Salary]]+Table1[[#This Row],[HRA]]+Table1[[#This Row],[DA]]+Table1[[#This Row],[Overtime Pay]]</f>
        <v>29935.000000000004</v>
      </c>
      <c r="X1331" s="1">
        <f>Table1[[#This Row],[Gross Salary]]-Table1[[#This Row],[Total Deduction]]</f>
        <v>27211.769230769234</v>
      </c>
      <c r="Y1331" t="s">
        <v>37</v>
      </c>
      <c r="Z1331" t="s">
        <v>95</v>
      </c>
      <c r="AA1331" t="s">
        <v>5280</v>
      </c>
      <c r="AB1331" t="s">
        <v>5281</v>
      </c>
    </row>
    <row r="1332" spans="1:28" x14ac:dyDescent="0.3">
      <c r="A1332" t="s">
        <v>5282</v>
      </c>
      <c r="B1332" t="s">
        <v>1929</v>
      </c>
      <c r="C1332">
        <v>51</v>
      </c>
      <c r="D1332" t="s">
        <v>53</v>
      </c>
      <c r="E1332" t="s">
        <v>121</v>
      </c>
      <c r="F1332" t="s">
        <v>83</v>
      </c>
      <c r="G1332" t="s">
        <v>2927</v>
      </c>
      <c r="H1332" t="s">
        <v>35</v>
      </c>
      <c r="I1332" t="s">
        <v>36</v>
      </c>
      <c r="J1332">
        <v>26</v>
      </c>
      <c r="K1332">
        <v>25</v>
      </c>
      <c r="L1332">
        <f t="shared" si="60"/>
        <v>1</v>
      </c>
      <c r="M1332">
        <v>0</v>
      </c>
      <c r="N1332">
        <v>36437</v>
      </c>
      <c r="O1332" s="1">
        <f t="shared" si="61"/>
        <v>1401.4230769230769</v>
      </c>
      <c r="P1332" s="1">
        <f t="shared" si="62"/>
        <v>35035.576923076922</v>
      </c>
      <c r="Q1332" s="1">
        <f>Table1[[#This Row],[Earned Basic Salary]]*20%</f>
        <v>7007.1153846153848</v>
      </c>
      <c r="R1332" s="1">
        <f>Table1[[#This Row],[Earned Basic Salary]]*10%</f>
        <v>3503.5576923076924</v>
      </c>
      <c r="S1332" s="1">
        <f>Table1[[#This Row],[Earned Basic Salary]]*12%</f>
        <v>4204.2692307692305</v>
      </c>
      <c r="T1332" s="1">
        <f>200</f>
        <v>200</v>
      </c>
      <c r="U1332" s="1">
        <f>Table1[[#This Row],[PF]]+Table1[[#This Row],[Professional Tax]]</f>
        <v>4404.2692307692305</v>
      </c>
      <c r="V1332" s="1">
        <f>Table1[[#This Row],[Overtime Hours]]*200</f>
        <v>0</v>
      </c>
      <c r="W1332" s="1">
        <f>Table1[[#This Row],[Earned Basic Salary]]+Table1[[#This Row],[HRA]]+Table1[[#This Row],[DA]]+Table1[[#This Row],[Overtime Pay]]</f>
        <v>45546.25</v>
      </c>
      <c r="X1332" s="1">
        <f>Table1[[#This Row],[Gross Salary]]-Table1[[#This Row],[Total Deduction]]</f>
        <v>41141.980769230766</v>
      </c>
      <c r="Y1332" t="s">
        <v>37</v>
      </c>
      <c r="Z1332" t="s">
        <v>95</v>
      </c>
      <c r="AA1332" t="s">
        <v>5283</v>
      </c>
      <c r="AB1332" t="s">
        <v>5284</v>
      </c>
    </row>
    <row r="1333" spans="1:28" x14ac:dyDescent="0.3">
      <c r="A1333" t="s">
        <v>5285</v>
      </c>
      <c r="B1333" t="s">
        <v>783</v>
      </c>
      <c r="C1333">
        <v>32</v>
      </c>
      <c r="D1333" t="s">
        <v>127</v>
      </c>
      <c r="E1333" t="s">
        <v>45</v>
      </c>
      <c r="F1333" t="s">
        <v>69</v>
      </c>
      <c r="G1333" t="s">
        <v>3020</v>
      </c>
      <c r="H1333" t="s">
        <v>35</v>
      </c>
      <c r="I1333" t="s">
        <v>36</v>
      </c>
      <c r="J1333">
        <v>26</v>
      </c>
      <c r="K1333">
        <v>24</v>
      </c>
      <c r="L1333">
        <f t="shared" si="60"/>
        <v>2</v>
      </c>
      <c r="M1333">
        <v>3</v>
      </c>
      <c r="N1333">
        <v>41710</v>
      </c>
      <c r="O1333" s="1">
        <f t="shared" si="61"/>
        <v>1604.2307692307693</v>
      </c>
      <c r="P1333" s="1">
        <f t="shared" si="62"/>
        <v>38501.538461538461</v>
      </c>
      <c r="Q1333" s="1">
        <f>Table1[[#This Row],[Earned Basic Salary]]*20%</f>
        <v>7700.3076923076924</v>
      </c>
      <c r="R1333" s="1">
        <f>Table1[[#This Row],[Earned Basic Salary]]*10%</f>
        <v>3850.1538461538462</v>
      </c>
      <c r="S1333" s="1">
        <f>Table1[[#This Row],[Earned Basic Salary]]*12%</f>
        <v>4620.1846153846154</v>
      </c>
      <c r="T1333" s="1">
        <f>200</f>
        <v>200</v>
      </c>
      <c r="U1333" s="1">
        <f>Table1[[#This Row],[PF]]+Table1[[#This Row],[Professional Tax]]</f>
        <v>4820.1846153846154</v>
      </c>
      <c r="V1333" s="1">
        <f>Table1[[#This Row],[Overtime Hours]]*200</f>
        <v>600</v>
      </c>
      <c r="W1333" s="1">
        <f>Table1[[#This Row],[Earned Basic Salary]]+Table1[[#This Row],[HRA]]+Table1[[#This Row],[DA]]+Table1[[#This Row],[Overtime Pay]]</f>
        <v>50652</v>
      </c>
      <c r="X1333" s="1">
        <f>Table1[[#This Row],[Gross Salary]]-Table1[[#This Row],[Total Deduction]]</f>
        <v>45831.815384615387</v>
      </c>
      <c r="Y1333" t="s">
        <v>37</v>
      </c>
      <c r="Z1333" t="s">
        <v>38</v>
      </c>
      <c r="AA1333" t="s">
        <v>5286</v>
      </c>
      <c r="AB1333" t="s">
        <v>5287</v>
      </c>
    </row>
    <row r="1334" spans="1:28" x14ac:dyDescent="0.3">
      <c r="A1334" t="s">
        <v>5288</v>
      </c>
      <c r="B1334" t="s">
        <v>741</v>
      </c>
      <c r="C1334">
        <v>22</v>
      </c>
      <c r="D1334" t="s">
        <v>75</v>
      </c>
      <c r="E1334" t="s">
        <v>54</v>
      </c>
      <c r="F1334" t="s">
        <v>89</v>
      </c>
      <c r="G1334" t="s">
        <v>5289</v>
      </c>
      <c r="H1334" t="s">
        <v>35</v>
      </c>
      <c r="I1334" t="s">
        <v>36</v>
      </c>
      <c r="J1334">
        <v>26</v>
      </c>
      <c r="K1334">
        <v>26</v>
      </c>
      <c r="L1334">
        <f t="shared" si="60"/>
        <v>0</v>
      </c>
      <c r="M1334">
        <v>5</v>
      </c>
      <c r="N1334">
        <v>69208</v>
      </c>
      <c r="O1334" s="1">
        <f t="shared" si="61"/>
        <v>2661.8461538461538</v>
      </c>
      <c r="P1334" s="1">
        <f t="shared" si="62"/>
        <v>69208</v>
      </c>
      <c r="Q1334" s="1">
        <f>Table1[[#This Row],[Earned Basic Salary]]*20%</f>
        <v>13841.6</v>
      </c>
      <c r="R1334" s="1">
        <f>Table1[[#This Row],[Earned Basic Salary]]*10%</f>
        <v>6920.8</v>
      </c>
      <c r="S1334" s="1">
        <f>Table1[[#This Row],[Earned Basic Salary]]*12%</f>
        <v>8304.9599999999991</v>
      </c>
      <c r="T1334" s="1">
        <f>200</f>
        <v>200</v>
      </c>
      <c r="U1334" s="1">
        <f>Table1[[#This Row],[PF]]+Table1[[#This Row],[Professional Tax]]</f>
        <v>8504.9599999999991</v>
      </c>
      <c r="V1334" s="1">
        <f>Table1[[#This Row],[Overtime Hours]]*200</f>
        <v>1000</v>
      </c>
      <c r="W1334" s="1">
        <f>Table1[[#This Row],[Earned Basic Salary]]+Table1[[#This Row],[HRA]]+Table1[[#This Row],[DA]]+Table1[[#This Row],[Overtime Pay]]</f>
        <v>90970.400000000009</v>
      </c>
      <c r="X1334" s="1">
        <f>Table1[[#This Row],[Gross Salary]]-Table1[[#This Row],[Total Deduction]]</f>
        <v>82465.440000000002</v>
      </c>
      <c r="Y1334" t="s">
        <v>37</v>
      </c>
      <c r="Z1334" t="s">
        <v>38</v>
      </c>
      <c r="AA1334" t="s">
        <v>5290</v>
      </c>
      <c r="AB1334" t="s">
        <v>5291</v>
      </c>
    </row>
    <row r="1335" spans="1:28" x14ac:dyDescent="0.3">
      <c r="A1335" t="s">
        <v>5292</v>
      </c>
      <c r="B1335" t="s">
        <v>3317</v>
      </c>
      <c r="C1335">
        <v>42</v>
      </c>
      <c r="D1335" t="s">
        <v>127</v>
      </c>
      <c r="E1335" t="s">
        <v>121</v>
      </c>
      <c r="F1335" t="s">
        <v>33</v>
      </c>
      <c r="G1335" t="s">
        <v>5293</v>
      </c>
      <c r="H1335" t="s">
        <v>35</v>
      </c>
      <c r="I1335" t="s">
        <v>36</v>
      </c>
      <c r="J1335">
        <v>26</v>
      </c>
      <c r="K1335">
        <v>25</v>
      </c>
      <c r="L1335">
        <f t="shared" si="60"/>
        <v>1</v>
      </c>
      <c r="M1335">
        <v>7</v>
      </c>
      <c r="N1335">
        <v>18240</v>
      </c>
      <c r="O1335" s="1">
        <f t="shared" si="61"/>
        <v>701.53846153846155</v>
      </c>
      <c r="P1335" s="1">
        <f t="shared" si="62"/>
        <v>17538.461538461539</v>
      </c>
      <c r="Q1335" s="1">
        <f>Table1[[#This Row],[Earned Basic Salary]]*20%</f>
        <v>3507.6923076923081</v>
      </c>
      <c r="R1335" s="1">
        <f>Table1[[#This Row],[Earned Basic Salary]]*10%</f>
        <v>1753.846153846154</v>
      </c>
      <c r="S1335" s="1">
        <f>Table1[[#This Row],[Earned Basic Salary]]*12%</f>
        <v>2104.6153846153848</v>
      </c>
      <c r="T1335" s="1">
        <f>200</f>
        <v>200</v>
      </c>
      <c r="U1335" s="1">
        <f>Table1[[#This Row],[PF]]+Table1[[#This Row],[Professional Tax]]</f>
        <v>2304.6153846153848</v>
      </c>
      <c r="V1335" s="1">
        <f>Table1[[#This Row],[Overtime Hours]]*200</f>
        <v>1400</v>
      </c>
      <c r="W1335" s="1">
        <f>Table1[[#This Row],[Earned Basic Salary]]+Table1[[#This Row],[HRA]]+Table1[[#This Row],[DA]]+Table1[[#This Row],[Overtime Pay]]</f>
        <v>24200</v>
      </c>
      <c r="X1335" s="1">
        <f>Table1[[#This Row],[Gross Salary]]-Table1[[#This Row],[Total Deduction]]</f>
        <v>21895.384615384617</v>
      </c>
      <c r="Y1335" t="s">
        <v>37</v>
      </c>
      <c r="Z1335" t="s">
        <v>38</v>
      </c>
      <c r="AA1335" t="s">
        <v>5294</v>
      </c>
      <c r="AB1335" t="s">
        <v>5295</v>
      </c>
    </row>
    <row r="1336" spans="1:28" x14ac:dyDescent="0.3">
      <c r="A1336" t="s">
        <v>5296</v>
      </c>
      <c r="B1336" t="s">
        <v>1574</v>
      </c>
      <c r="C1336">
        <v>39</v>
      </c>
      <c r="D1336" t="s">
        <v>53</v>
      </c>
      <c r="E1336" t="s">
        <v>45</v>
      </c>
      <c r="F1336" t="s">
        <v>89</v>
      </c>
      <c r="G1336" t="s">
        <v>5297</v>
      </c>
      <c r="H1336" t="s">
        <v>35</v>
      </c>
      <c r="I1336" t="s">
        <v>36</v>
      </c>
      <c r="J1336">
        <v>26</v>
      </c>
      <c r="K1336">
        <v>24</v>
      </c>
      <c r="L1336">
        <f t="shared" si="60"/>
        <v>2</v>
      </c>
      <c r="M1336">
        <v>4</v>
      </c>
      <c r="N1336">
        <v>68129</v>
      </c>
      <c r="O1336" s="1">
        <f t="shared" si="61"/>
        <v>2620.3461538461538</v>
      </c>
      <c r="P1336" s="1">
        <f t="shared" si="62"/>
        <v>62888.307692307688</v>
      </c>
      <c r="Q1336" s="1">
        <f>Table1[[#This Row],[Earned Basic Salary]]*20%</f>
        <v>12577.661538461538</v>
      </c>
      <c r="R1336" s="1">
        <f>Table1[[#This Row],[Earned Basic Salary]]*10%</f>
        <v>6288.830769230769</v>
      </c>
      <c r="S1336" s="1">
        <f>Table1[[#This Row],[Earned Basic Salary]]*12%</f>
        <v>7546.5969230769224</v>
      </c>
      <c r="T1336" s="1">
        <f>200</f>
        <v>200</v>
      </c>
      <c r="U1336" s="1">
        <f>Table1[[#This Row],[PF]]+Table1[[#This Row],[Professional Tax]]</f>
        <v>7746.5969230769224</v>
      </c>
      <c r="V1336" s="1">
        <f>Table1[[#This Row],[Overtime Hours]]*200</f>
        <v>800</v>
      </c>
      <c r="W1336" s="1">
        <f>Table1[[#This Row],[Earned Basic Salary]]+Table1[[#This Row],[HRA]]+Table1[[#This Row],[DA]]+Table1[[#This Row],[Overtime Pay]]</f>
        <v>82554.8</v>
      </c>
      <c r="X1336" s="1">
        <f>Table1[[#This Row],[Gross Salary]]-Table1[[#This Row],[Total Deduction]]</f>
        <v>74808.203076923077</v>
      </c>
      <c r="Y1336" t="s">
        <v>37</v>
      </c>
      <c r="Z1336" t="s">
        <v>38</v>
      </c>
      <c r="AA1336" t="s">
        <v>5298</v>
      </c>
      <c r="AB1336" t="s">
        <v>5299</v>
      </c>
    </row>
    <row r="1337" spans="1:28" x14ac:dyDescent="0.3">
      <c r="A1337" t="s">
        <v>5300</v>
      </c>
      <c r="B1337" t="s">
        <v>797</v>
      </c>
      <c r="C1337">
        <v>41</v>
      </c>
      <c r="D1337" t="s">
        <v>44</v>
      </c>
      <c r="E1337" t="s">
        <v>45</v>
      </c>
      <c r="F1337" t="s">
        <v>69</v>
      </c>
      <c r="G1337" t="s">
        <v>5060</v>
      </c>
      <c r="H1337" t="s">
        <v>35</v>
      </c>
      <c r="I1337" t="s">
        <v>36</v>
      </c>
      <c r="J1337">
        <v>26</v>
      </c>
      <c r="K1337">
        <v>25</v>
      </c>
      <c r="L1337">
        <f t="shared" si="60"/>
        <v>1</v>
      </c>
      <c r="M1337">
        <v>11</v>
      </c>
      <c r="N1337">
        <v>59715</v>
      </c>
      <c r="O1337" s="1">
        <f t="shared" si="61"/>
        <v>2296.7307692307691</v>
      </c>
      <c r="P1337" s="1">
        <f t="shared" si="62"/>
        <v>57418.269230769227</v>
      </c>
      <c r="Q1337" s="1">
        <f>Table1[[#This Row],[Earned Basic Salary]]*20%</f>
        <v>11483.653846153846</v>
      </c>
      <c r="R1337" s="1">
        <f>Table1[[#This Row],[Earned Basic Salary]]*10%</f>
        <v>5741.8269230769229</v>
      </c>
      <c r="S1337" s="1">
        <f>Table1[[#This Row],[Earned Basic Salary]]*12%</f>
        <v>6890.1923076923067</v>
      </c>
      <c r="T1337" s="1">
        <f>200</f>
        <v>200</v>
      </c>
      <c r="U1337" s="1">
        <f>Table1[[#This Row],[PF]]+Table1[[#This Row],[Professional Tax]]</f>
        <v>7090.1923076923067</v>
      </c>
      <c r="V1337" s="1">
        <f>Table1[[#This Row],[Overtime Hours]]*200</f>
        <v>2200</v>
      </c>
      <c r="W1337" s="1">
        <f>Table1[[#This Row],[Earned Basic Salary]]+Table1[[#This Row],[HRA]]+Table1[[#This Row],[DA]]+Table1[[#This Row],[Overtime Pay]]</f>
        <v>76843.75</v>
      </c>
      <c r="X1337" s="1">
        <f>Table1[[#This Row],[Gross Salary]]-Table1[[#This Row],[Total Deduction]]</f>
        <v>69753.557692307688</v>
      </c>
      <c r="Y1337" t="s">
        <v>37</v>
      </c>
      <c r="Z1337" t="s">
        <v>48</v>
      </c>
      <c r="AA1337" t="s">
        <v>5301</v>
      </c>
      <c r="AB1337" t="s">
        <v>5302</v>
      </c>
    </row>
    <row r="1338" spans="1:28" x14ac:dyDescent="0.3">
      <c r="A1338" t="s">
        <v>5303</v>
      </c>
      <c r="B1338" t="s">
        <v>148</v>
      </c>
      <c r="C1338">
        <v>42</v>
      </c>
      <c r="D1338" t="s">
        <v>61</v>
      </c>
      <c r="E1338" t="s">
        <v>121</v>
      </c>
      <c r="F1338" t="s">
        <v>55</v>
      </c>
      <c r="G1338" t="s">
        <v>462</v>
      </c>
      <c r="H1338" t="s">
        <v>35</v>
      </c>
      <c r="I1338" t="s">
        <v>36</v>
      </c>
      <c r="J1338">
        <v>26</v>
      </c>
      <c r="K1338">
        <v>23</v>
      </c>
      <c r="L1338">
        <f t="shared" si="60"/>
        <v>3</v>
      </c>
      <c r="M1338">
        <v>14</v>
      </c>
      <c r="N1338">
        <v>63130</v>
      </c>
      <c r="O1338" s="1">
        <f t="shared" si="61"/>
        <v>2428.0769230769229</v>
      </c>
      <c r="P1338" s="1">
        <f t="shared" si="62"/>
        <v>55845.769230769227</v>
      </c>
      <c r="Q1338" s="1">
        <f>Table1[[#This Row],[Earned Basic Salary]]*20%</f>
        <v>11169.153846153846</v>
      </c>
      <c r="R1338" s="1">
        <f>Table1[[#This Row],[Earned Basic Salary]]*10%</f>
        <v>5584.5769230769229</v>
      </c>
      <c r="S1338" s="1">
        <f>Table1[[#This Row],[Earned Basic Salary]]*12%</f>
        <v>6701.4923076923069</v>
      </c>
      <c r="T1338" s="1">
        <f>200</f>
        <v>200</v>
      </c>
      <c r="U1338" s="1">
        <f>Table1[[#This Row],[PF]]+Table1[[#This Row],[Professional Tax]]</f>
        <v>6901.4923076923069</v>
      </c>
      <c r="V1338" s="1">
        <f>Table1[[#This Row],[Overtime Hours]]*200</f>
        <v>2800</v>
      </c>
      <c r="W1338" s="1">
        <f>Table1[[#This Row],[Earned Basic Salary]]+Table1[[#This Row],[HRA]]+Table1[[#This Row],[DA]]+Table1[[#This Row],[Overtime Pay]]</f>
        <v>75399.5</v>
      </c>
      <c r="X1338" s="1">
        <f>Table1[[#This Row],[Gross Salary]]-Table1[[#This Row],[Total Deduction]]</f>
        <v>68498.007692307699</v>
      </c>
      <c r="Y1338" t="s">
        <v>37</v>
      </c>
      <c r="Z1338" t="s">
        <v>106</v>
      </c>
      <c r="AA1338" t="s">
        <v>5304</v>
      </c>
      <c r="AB1338" t="s">
        <v>5305</v>
      </c>
    </row>
    <row r="1339" spans="1:28" x14ac:dyDescent="0.3">
      <c r="A1339" t="s">
        <v>5306</v>
      </c>
      <c r="B1339" t="s">
        <v>1468</v>
      </c>
      <c r="C1339">
        <v>23</v>
      </c>
      <c r="D1339" t="s">
        <v>31</v>
      </c>
      <c r="E1339" t="s">
        <v>62</v>
      </c>
      <c r="F1339" t="s">
        <v>89</v>
      </c>
      <c r="G1339" t="s">
        <v>1527</v>
      </c>
      <c r="H1339" t="s">
        <v>35</v>
      </c>
      <c r="I1339" t="s">
        <v>36</v>
      </c>
      <c r="J1339">
        <v>26</v>
      </c>
      <c r="K1339">
        <v>24</v>
      </c>
      <c r="L1339">
        <f t="shared" si="60"/>
        <v>2</v>
      </c>
      <c r="M1339">
        <v>18</v>
      </c>
      <c r="N1339">
        <v>36038</v>
      </c>
      <c r="O1339" s="1">
        <f t="shared" si="61"/>
        <v>1386.0769230769231</v>
      </c>
      <c r="P1339" s="1">
        <f t="shared" si="62"/>
        <v>33265.846153846156</v>
      </c>
      <c r="Q1339" s="1">
        <f>Table1[[#This Row],[Earned Basic Salary]]*20%</f>
        <v>6653.1692307692319</v>
      </c>
      <c r="R1339" s="1">
        <f>Table1[[#This Row],[Earned Basic Salary]]*10%</f>
        <v>3326.584615384616</v>
      </c>
      <c r="S1339" s="1">
        <f>Table1[[#This Row],[Earned Basic Salary]]*12%</f>
        <v>3991.9015384615386</v>
      </c>
      <c r="T1339" s="1">
        <f>200</f>
        <v>200</v>
      </c>
      <c r="U1339" s="1">
        <f>Table1[[#This Row],[PF]]+Table1[[#This Row],[Professional Tax]]</f>
        <v>4191.9015384615386</v>
      </c>
      <c r="V1339" s="1">
        <f>Table1[[#This Row],[Overtime Hours]]*200</f>
        <v>3600</v>
      </c>
      <c r="W1339" s="1">
        <f>Table1[[#This Row],[Earned Basic Salary]]+Table1[[#This Row],[HRA]]+Table1[[#This Row],[DA]]+Table1[[#This Row],[Overtime Pay]]</f>
        <v>46845.599999999999</v>
      </c>
      <c r="X1339" s="1">
        <f>Table1[[#This Row],[Gross Salary]]-Table1[[#This Row],[Total Deduction]]</f>
        <v>42653.698461538457</v>
      </c>
      <c r="Y1339" t="s">
        <v>37</v>
      </c>
      <c r="Z1339" t="s">
        <v>48</v>
      </c>
      <c r="AA1339" t="s">
        <v>5307</v>
      </c>
      <c r="AB1339" t="s">
        <v>5308</v>
      </c>
    </row>
    <row r="1340" spans="1:28" x14ac:dyDescent="0.3">
      <c r="A1340" t="s">
        <v>5309</v>
      </c>
      <c r="B1340" t="s">
        <v>683</v>
      </c>
      <c r="C1340">
        <v>34</v>
      </c>
      <c r="D1340" t="s">
        <v>127</v>
      </c>
      <c r="E1340" t="s">
        <v>62</v>
      </c>
      <c r="F1340" t="s">
        <v>83</v>
      </c>
      <c r="G1340" t="s">
        <v>5310</v>
      </c>
      <c r="H1340" t="s">
        <v>35</v>
      </c>
      <c r="I1340" t="s">
        <v>36</v>
      </c>
      <c r="J1340">
        <v>26</v>
      </c>
      <c r="K1340">
        <v>24</v>
      </c>
      <c r="L1340">
        <f t="shared" si="60"/>
        <v>2</v>
      </c>
      <c r="M1340">
        <v>0</v>
      </c>
      <c r="N1340">
        <v>59409</v>
      </c>
      <c r="O1340" s="1">
        <f t="shared" si="61"/>
        <v>2284.9615384615386</v>
      </c>
      <c r="P1340" s="1">
        <f t="shared" si="62"/>
        <v>54839.076923076922</v>
      </c>
      <c r="Q1340" s="1">
        <f>Table1[[#This Row],[Earned Basic Salary]]*20%</f>
        <v>10967.815384615385</v>
      </c>
      <c r="R1340" s="1">
        <f>Table1[[#This Row],[Earned Basic Salary]]*10%</f>
        <v>5483.9076923076927</v>
      </c>
      <c r="S1340" s="1">
        <f>Table1[[#This Row],[Earned Basic Salary]]*12%</f>
        <v>6580.6892307692306</v>
      </c>
      <c r="T1340" s="1">
        <f>200</f>
        <v>200</v>
      </c>
      <c r="U1340" s="1">
        <f>Table1[[#This Row],[PF]]+Table1[[#This Row],[Professional Tax]]</f>
        <v>6780.6892307692306</v>
      </c>
      <c r="V1340" s="1">
        <f>Table1[[#This Row],[Overtime Hours]]*200</f>
        <v>0</v>
      </c>
      <c r="W1340" s="1">
        <f>Table1[[#This Row],[Earned Basic Salary]]+Table1[[#This Row],[HRA]]+Table1[[#This Row],[DA]]+Table1[[#This Row],[Overtime Pay]]</f>
        <v>71290.8</v>
      </c>
      <c r="X1340" s="1">
        <f>Table1[[#This Row],[Gross Salary]]-Table1[[#This Row],[Total Deduction]]</f>
        <v>64510.110769230771</v>
      </c>
      <c r="Y1340" t="s">
        <v>37</v>
      </c>
      <c r="Z1340" t="s">
        <v>106</v>
      </c>
      <c r="AA1340" t="s">
        <v>5311</v>
      </c>
      <c r="AB1340" t="s">
        <v>5312</v>
      </c>
    </row>
    <row r="1341" spans="1:28" x14ac:dyDescent="0.3">
      <c r="A1341" t="s">
        <v>5313</v>
      </c>
      <c r="B1341" t="s">
        <v>1149</v>
      </c>
      <c r="C1341">
        <v>48</v>
      </c>
      <c r="D1341" t="s">
        <v>127</v>
      </c>
      <c r="E1341" t="s">
        <v>121</v>
      </c>
      <c r="F1341" t="s">
        <v>83</v>
      </c>
      <c r="G1341" t="s">
        <v>2020</v>
      </c>
      <c r="H1341" t="s">
        <v>35</v>
      </c>
      <c r="I1341" t="s">
        <v>36</v>
      </c>
      <c r="J1341">
        <v>26</v>
      </c>
      <c r="K1341">
        <v>24</v>
      </c>
      <c r="L1341">
        <f t="shared" si="60"/>
        <v>2</v>
      </c>
      <c r="M1341">
        <v>4</v>
      </c>
      <c r="N1341">
        <v>72598</v>
      </c>
      <c r="O1341" s="1">
        <f t="shared" si="61"/>
        <v>2792.2307692307691</v>
      </c>
      <c r="P1341" s="1">
        <f t="shared" si="62"/>
        <v>67013.538461538454</v>
      </c>
      <c r="Q1341" s="1">
        <f>Table1[[#This Row],[Earned Basic Salary]]*20%</f>
        <v>13402.707692307691</v>
      </c>
      <c r="R1341" s="1">
        <f>Table1[[#This Row],[Earned Basic Salary]]*10%</f>
        <v>6701.3538461538456</v>
      </c>
      <c r="S1341" s="1">
        <f>Table1[[#This Row],[Earned Basic Salary]]*12%</f>
        <v>8041.6246153846141</v>
      </c>
      <c r="T1341" s="1">
        <f>200</f>
        <v>200</v>
      </c>
      <c r="U1341" s="1">
        <f>Table1[[#This Row],[PF]]+Table1[[#This Row],[Professional Tax]]</f>
        <v>8241.624615384615</v>
      </c>
      <c r="V1341" s="1">
        <f>Table1[[#This Row],[Overtime Hours]]*200</f>
        <v>800</v>
      </c>
      <c r="W1341" s="1">
        <f>Table1[[#This Row],[Earned Basic Salary]]+Table1[[#This Row],[HRA]]+Table1[[#This Row],[DA]]+Table1[[#This Row],[Overtime Pay]]</f>
        <v>87917.599999999991</v>
      </c>
      <c r="X1341" s="1">
        <f>Table1[[#This Row],[Gross Salary]]-Table1[[#This Row],[Total Deduction]]</f>
        <v>79675.975384615376</v>
      </c>
      <c r="Y1341" t="s">
        <v>37</v>
      </c>
      <c r="Z1341" t="s">
        <v>106</v>
      </c>
      <c r="AA1341" t="s">
        <v>5314</v>
      </c>
      <c r="AB1341" t="s">
        <v>5315</v>
      </c>
    </row>
    <row r="1342" spans="1:28" x14ac:dyDescent="0.3">
      <c r="A1342" t="s">
        <v>5316</v>
      </c>
      <c r="B1342" t="s">
        <v>367</v>
      </c>
      <c r="C1342">
        <v>32</v>
      </c>
      <c r="D1342" t="s">
        <v>44</v>
      </c>
      <c r="E1342" t="s">
        <v>54</v>
      </c>
      <c r="F1342" t="s">
        <v>89</v>
      </c>
      <c r="G1342" t="s">
        <v>5317</v>
      </c>
      <c r="H1342" t="s">
        <v>35</v>
      </c>
      <c r="I1342" t="s">
        <v>36</v>
      </c>
      <c r="J1342">
        <v>26</v>
      </c>
      <c r="K1342">
        <v>25</v>
      </c>
      <c r="L1342">
        <f t="shared" si="60"/>
        <v>1</v>
      </c>
      <c r="M1342">
        <v>4</v>
      </c>
      <c r="N1342">
        <v>33514</v>
      </c>
      <c r="O1342" s="1">
        <f t="shared" si="61"/>
        <v>1289</v>
      </c>
      <c r="P1342" s="1">
        <f t="shared" si="62"/>
        <v>32225</v>
      </c>
      <c r="Q1342" s="1">
        <f>Table1[[#This Row],[Earned Basic Salary]]*20%</f>
        <v>6445</v>
      </c>
      <c r="R1342" s="1">
        <f>Table1[[#This Row],[Earned Basic Salary]]*10%</f>
        <v>3222.5</v>
      </c>
      <c r="S1342" s="1">
        <f>Table1[[#This Row],[Earned Basic Salary]]*12%</f>
        <v>3867</v>
      </c>
      <c r="T1342" s="1">
        <f>200</f>
        <v>200</v>
      </c>
      <c r="U1342" s="1">
        <f>Table1[[#This Row],[PF]]+Table1[[#This Row],[Professional Tax]]</f>
        <v>4067</v>
      </c>
      <c r="V1342" s="1">
        <f>Table1[[#This Row],[Overtime Hours]]*200</f>
        <v>800</v>
      </c>
      <c r="W1342" s="1">
        <f>Table1[[#This Row],[Earned Basic Salary]]+Table1[[#This Row],[HRA]]+Table1[[#This Row],[DA]]+Table1[[#This Row],[Overtime Pay]]</f>
        <v>42692.5</v>
      </c>
      <c r="X1342" s="1">
        <f>Table1[[#This Row],[Gross Salary]]-Table1[[#This Row],[Total Deduction]]</f>
        <v>38625.5</v>
      </c>
      <c r="Y1342" t="s">
        <v>37</v>
      </c>
      <c r="Z1342" t="s">
        <v>106</v>
      </c>
      <c r="AA1342" t="s">
        <v>5318</v>
      </c>
      <c r="AB1342" t="s">
        <v>5319</v>
      </c>
    </row>
    <row r="1343" spans="1:28" x14ac:dyDescent="0.3">
      <c r="A1343" t="s">
        <v>5320</v>
      </c>
      <c r="B1343" t="s">
        <v>774</v>
      </c>
      <c r="C1343">
        <v>48</v>
      </c>
      <c r="D1343" t="s">
        <v>31</v>
      </c>
      <c r="E1343" t="s">
        <v>82</v>
      </c>
      <c r="F1343" t="s">
        <v>46</v>
      </c>
      <c r="G1343" t="s">
        <v>4733</v>
      </c>
      <c r="H1343" t="s">
        <v>35</v>
      </c>
      <c r="I1343" t="s">
        <v>36</v>
      </c>
      <c r="J1343">
        <v>26</v>
      </c>
      <c r="K1343">
        <v>22</v>
      </c>
      <c r="L1343">
        <f t="shared" si="60"/>
        <v>4</v>
      </c>
      <c r="M1343">
        <v>1</v>
      </c>
      <c r="N1343">
        <v>66381</v>
      </c>
      <c r="O1343" s="1">
        <f t="shared" si="61"/>
        <v>2553.1153846153848</v>
      </c>
      <c r="P1343" s="1">
        <f t="shared" si="62"/>
        <v>56168.538461538468</v>
      </c>
      <c r="Q1343" s="1">
        <f>Table1[[#This Row],[Earned Basic Salary]]*20%</f>
        <v>11233.707692307695</v>
      </c>
      <c r="R1343" s="1">
        <f>Table1[[#This Row],[Earned Basic Salary]]*10%</f>
        <v>5616.8538461538474</v>
      </c>
      <c r="S1343" s="1">
        <f>Table1[[#This Row],[Earned Basic Salary]]*12%</f>
        <v>6740.2246153846163</v>
      </c>
      <c r="T1343" s="1">
        <f>200</f>
        <v>200</v>
      </c>
      <c r="U1343" s="1">
        <f>Table1[[#This Row],[PF]]+Table1[[#This Row],[Professional Tax]]</f>
        <v>6940.2246153846163</v>
      </c>
      <c r="V1343" s="1">
        <f>Table1[[#This Row],[Overtime Hours]]*200</f>
        <v>200</v>
      </c>
      <c r="W1343" s="1">
        <f>Table1[[#This Row],[Earned Basic Salary]]+Table1[[#This Row],[HRA]]+Table1[[#This Row],[DA]]+Table1[[#This Row],[Overtime Pay]]</f>
        <v>73219.100000000006</v>
      </c>
      <c r="X1343" s="1">
        <f>Table1[[#This Row],[Gross Salary]]-Table1[[#This Row],[Total Deduction]]</f>
        <v>66278.875384615385</v>
      </c>
      <c r="Y1343" t="s">
        <v>37</v>
      </c>
      <c r="Z1343" t="s">
        <v>38</v>
      </c>
      <c r="AA1343" t="s">
        <v>5321</v>
      </c>
      <c r="AB1343" t="s">
        <v>5322</v>
      </c>
    </row>
    <row r="1344" spans="1:28" x14ac:dyDescent="0.3">
      <c r="A1344" t="s">
        <v>5323</v>
      </c>
      <c r="B1344" t="s">
        <v>1656</v>
      </c>
      <c r="C1344">
        <v>54</v>
      </c>
      <c r="D1344" t="s">
        <v>61</v>
      </c>
      <c r="E1344" t="s">
        <v>45</v>
      </c>
      <c r="F1344" t="s">
        <v>33</v>
      </c>
      <c r="G1344" t="s">
        <v>4910</v>
      </c>
      <c r="H1344" t="s">
        <v>35</v>
      </c>
      <c r="I1344" t="s">
        <v>36</v>
      </c>
      <c r="J1344">
        <v>26</v>
      </c>
      <c r="K1344">
        <v>21</v>
      </c>
      <c r="L1344">
        <f t="shared" si="60"/>
        <v>5</v>
      </c>
      <c r="M1344">
        <v>13</v>
      </c>
      <c r="N1344">
        <v>77392</v>
      </c>
      <c r="O1344" s="1">
        <f t="shared" si="61"/>
        <v>2976.6153846153848</v>
      </c>
      <c r="P1344" s="1">
        <f t="shared" si="62"/>
        <v>62508.923076923078</v>
      </c>
      <c r="Q1344" s="1">
        <f>Table1[[#This Row],[Earned Basic Salary]]*20%</f>
        <v>12501.784615384617</v>
      </c>
      <c r="R1344" s="1">
        <f>Table1[[#This Row],[Earned Basic Salary]]*10%</f>
        <v>6250.8923076923083</v>
      </c>
      <c r="S1344" s="1">
        <f>Table1[[#This Row],[Earned Basic Salary]]*12%</f>
        <v>7501.0707692307687</v>
      </c>
      <c r="T1344" s="1">
        <f>200</f>
        <v>200</v>
      </c>
      <c r="U1344" s="1">
        <f>Table1[[#This Row],[PF]]+Table1[[#This Row],[Professional Tax]]</f>
        <v>7701.0707692307687</v>
      </c>
      <c r="V1344" s="1">
        <f>Table1[[#This Row],[Overtime Hours]]*200</f>
        <v>2600</v>
      </c>
      <c r="W1344" s="1">
        <f>Table1[[#This Row],[Earned Basic Salary]]+Table1[[#This Row],[HRA]]+Table1[[#This Row],[DA]]+Table1[[#This Row],[Overtime Pay]]</f>
        <v>83861.600000000006</v>
      </c>
      <c r="X1344" s="1">
        <f>Table1[[#This Row],[Gross Salary]]-Table1[[#This Row],[Total Deduction]]</f>
        <v>76160.529230769243</v>
      </c>
      <c r="Y1344" t="s">
        <v>37</v>
      </c>
      <c r="Z1344" t="s">
        <v>95</v>
      </c>
      <c r="AA1344" t="s">
        <v>5324</v>
      </c>
      <c r="AB1344" t="s">
        <v>5325</v>
      </c>
    </row>
    <row r="1345" spans="1:28" x14ac:dyDescent="0.3">
      <c r="A1345" t="s">
        <v>5326</v>
      </c>
      <c r="B1345" t="s">
        <v>1478</v>
      </c>
      <c r="C1345">
        <v>32</v>
      </c>
      <c r="D1345" t="s">
        <v>75</v>
      </c>
      <c r="E1345" t="s">
        <v>121</v>
      </c>
      <c r="F1345" t="s">
        <v>89</v>
      </c>
      <c r="G1345" t="s">
        <v>5327</v>
      </c>
      <c r="H1345" t="s">
        <v>35</v>
      </c>
      <c r="I1345" t="s">
        <v>36</v>
      </c>
      <c r="J1345">
        <v>26</v>
      </c>
      <c r="K1345">
        <v>22</v>
      </c>
      <c r="L1345">
        <f t="shared" si="60"/>
        <v>4</v>
      </c>
      <c r="M1345">
        <v>1</v>
      </c>
      <c r="N1345">
        <v>27978</v>
      </c>
      <c r="O1345" s="1">
        <f t="shared" si="61"/>
        <v>1076.0769230769231</v>
      </c>
      <c r="P1345" s="1">
        <f t="shared" si="62"/>
        <v>23673.692307692309</v>
      </c>
      <c r="Q1345" s="1">
        <f>Table1[[#This Row],[Earned Basic Salary]]*20%</f>
        <v>4734.7384615384617</v>
      </c>
      <c r="R1345" s="1">
        <f>Table1[[#This Row],[Earned Basic Salary]]*10%</f>
        <v>2367.3692307692309</v>
      </c>
      <c r="S1345" s="1">
        <f>Table1[[#This Row],[Earned Basic Salary]]*12%</f>
        <v>2840.8430769230768</v>
      </c>
      <c r="T1345" s="1">
        <f>200</f>
        <v>200</v>
      </c>
      <c r="U1345" s="1">
        <f>Table1[[#This Row],[PF]]+Table1[[#This Row],[Professional Tax]]</f>
        <v>3040.8430769230768</v>
      </c>
      <c r="V1345" s="1">
        <f>Table1[[#This Row],[Overtime Hours]]*200</f>
        <v>200</v>
      </c>
      <c r="W1345" s="1">
        <f>Table1[[#This Row],[Earned Basic Salary]]+Table1[[#This Row],[HRA]]+Table1[[#This Row],[DA]]+Table1[[#This Row],[Overtime Pay]]</f>
        <v>30975.800000000003</v>
      </c>
      <c r="X1345" s="1">
        <f>Table1[[#This Row],[Gross Salary]]-Table1[[#This Row],[Total Deduction]]</f>
        <v>27934.956923076927</v>
      </c>
      <c r="Y1345" t="s">
        <v>37</v>
      </c>
      <c r="Z1345" t="s">
        <v>38</v>
      </c>
      <c r="AA1345" t="s">
        <v>5328</v>
      </c>
      <c r="AB1345" t="s">
        <v>5329</v>
      </c>
    </row>
    <row r="1346" spans="1:28" x14ac:dyDescent="0.3">
      <c r="A1346" t="s">
        <v>5330</v>
      </c>
      <c r="B1346" t="s">
        <v>212</v>
      </c>
      <c r="C1346">
        <v>26</v>
      </c>
      <c r="D1346" t="s">
        <v>127</v>
      </c>
      <c r="E1346" t="s">
        <v>45</v>
      </c>
      <c r="F1346" t="s">
        <v>55</v>
      </c>
      <c r="G1346" t="s">
        <v>4561</v>
      </c>
      <c r="H1346" t="s">
        <v>35</v>
      </c>
      <c r="I1346" t="s">
        <v>36</v>
      </c>
      <c r="J1346">
        <v>26</v>
      </c>
      <c r="K1346">
        <v>23</v>
      </c>
      <c r="L1346">
        <f t="shared" si="60"/>
        <v>3</v>
      </c>
      <c r="M1346">
        <v>1</v>
      </c>
      <c r="N1346">
        <v>21679</v>
      </c>
      <c r="O1346" s="1">
        <f t="shared" si="61"/>
        <v>833.80769230769226</v>
      </c>
      <c r="P1346" s="1">
        <f t="shared" si="62"/>
        <v>19177.576923076922</v>
      </c>
      <c r="Q1346" s="1">
        <f>Table1[[#This Row],[Earned Basic Salary]]*20%</f>
        <v>3835.5153846153844</v>
      </c>
      <c r="R1346" s="1">
        <f>Table1[[#This Row],[Earned Basic Salary]]*10%</f>
        <v>1917.7576923076922</v>
      </c>
      <c r="S1346" s="1">
        <f>Table1[[#This Row],[Earned Basic Salary]]*12%</f>
        <v>2301.3092307692305</v>
      </c>
      <c r="T1346" s="1">
        <f>200</f>
        <v>200</v>
      </c>
      <c r="U1346" s="1">
        <f>Table1[[#This Row],[PF]]+Table1[[#This Row],[Professional Tax]]</f>
        <v>2501.3092307692305</v>
      </c>
      <c r="V1346" s="1">
        <f>Table1[[#This Row],[Overtime Hours]]*200</f>
        <v>200</v>
      </c>
      <c r="W1346" s="1">
        <f>Table1[[#This Row],[Earned Basic Salary]]+Table1[[#This Row],[HRA]]+Table1[[#This Row],[DA]]+Table1[[#This Row],[Overtime Pay]]</f>
        <v>25130.85</v>
      </c>
      <c r="X1346" s="1">
        <f>Table1[[#This Row],[Gross Salary]]-Table1[[#This Row],[Total Deduction]]</f>
        <v>22629.540769230767</v>
      </c>
      <c r="Y1346" t="s">
        <v>37</v>
      </c>
      <c r="Z1346" t="s">
        <v>95</v>
      </c>
      <c r="AA1346" t="s">
        <v>5331</v>
      </c>
      <c r="AB1346" t="s">
        <v>5332</v>
      </c>
    </row>
    <row r="1347" spans="1:28" x14ac:dyDescent="0.3">
      <c r="A1347" t="s">
        <v>5333</v>
      </c>
      <c r="B1347" t="s">
        <v>1030</v>
      </c>
      <c r="C1347">
        <v>42</v>
      </c>
      <c r="D1347" t="s">
        <v>75</v>
      </c>
      <c r="E1347" t="s">
        <v>54</v>
      </c>
      <c r="F1347" t="s">
        <v>83</v>
      </c>
      <c r="G1347" t="s">
        <v>1317</v>
      </c>
      <c r="H1347" t="s">
        <v>35</v>
      </c>
      <c r="I1347" t="s">
        <v>36</v>
      </c>
      <c r="J1347">
        <v>26</v>
      </c>
      <c r="K1347">
        <v>24</v>
      </c>
      <c r="L1347">
        <f t="shared" ref="L1347:L1410" si="63">J1347-K1347</f>
        <v>2</v>
      </c>
      <c r="M1347">
        <v>7</v>
      </c>
      <c r="N1347">
        <v>71277</v>
      </c>
      <c r="O1347" s="1">
        <f t="shared" ref="O1347:O1410" si="64">N1347/J1347</f>
        <v>2741.4230769230771</v>
      </c>
      <c r="P1347" s="1">
        <f t="shared" ref="P1347:P1410" si="65">O1347*K1347</f>
        <v>65794.153846153844</v>
      </c>
      <c r="Q1347" s="1">
        <f>Table1[[#This Row],[Earned Basic Salary]]*20%</f>
        <v>13158.83076923077</v>
      </c>
      <c r="R1347" s="1">
        <f>Table1[[#This Row],[Earned Basic Salary]]*10%</f>
        <v>6579.4153846153849</v>
      </c>
      <c r="S1347" s="1">
        <f>Table1[[#This Row],[Earned Basic Salary]]*12%</f>
        <v>7895.2984615384612</v>
      </c>
      <c r="T1347" s="1">
        <f>200</f>
        <v>200</v>
      </c>
      <c r="U1347" s="1">
        <f>Table1[[#This Row],[PF]]+Table1[[#This Row],[Professional Tax]]</f>
        <v>8095.2984615384612</v>
      </c>
      <c r="V1347" s="1">
        <f>Table1[[#This Row],[Overtime Hours]]*200</f>
        <v>1400</v>
      </c>
      <c r="W1347" s="1">
        <f>Table1[[#This Row],[Earned Basic Salary]]+Table1[[#This Row],[HRA]]+Table1[[#This Row],[DA]]+Table1[[#This Row],[Overtime Pay]]</f>
        <v>86932.4</v>
      </c>
      <c r="X1347" s="1">
        <f>Table1[[#This Row],[Gross Salary]]-Table1[[#This Row],[Total Deduction]]</f>
        <v>78837.101538461531</v>
      </c>
      <c r="Y1347" t="s">
        <v>37</v>
      </c>
      <c r="Z1347" t="s">
        <v>95</v>
      </c>
      <c r="AA1347" t="s">
        <v>5334</v>
      </c>
      <c r="AB1347" t="s">
        <v>5335</v>
      </c>
    </row>
    <row r="1348" spans="1:28" x14ac:dyDescent="0.3">
      <c r="A1348" t="s">
        <v>5336</v>
      </c>
      <c r="B1348" t="s">
        <v>163</v>
      </c>
      <c r="C1348">
        <v>36</v>
      </c>
      <c r="D1348" t="s">
        <v>81</v>
      </c>
      <c r="E1348" t="s">
        <v>62</v>
      </c>
      <c r="F1348" t="s">
        <v>33</v>
      </c>
      <c r="G1348" t="s">
        <v>1444</v>
      </c>
      <c r="H1348" t="s">
        <v>35</v>
      </c>
      <c r="I1348" t="s">
        <v>36</v>
      </c>
      <c r="J1348">
        <v>26</v>
      </c>
      <c r="K1348">
        <v>25</v>
      </c>
      <c r="L1348">
        <f t="shared" si="63"/>
        <v>1</v>
      </c>
      <c r="M1348">
        <v>12</v>
      </c>
      <c r="N1348">
        <v>21066</v>
      </c>
      <c r="O1348" s="1">
        <f t="shared" si="64"/>
        <v>810.23076923076928</v>
      </c>
      <c r="P1348" s="1">
        <f t="shared" si="65"/>
        <v>20255.76923076923</v>
      </c>
      <c r="Q1348" s="1">
        <f>Table1[[#This Row],[Earned Basic Salary]]*20%</f>
        <v>4051.1538461538462</v>
      </c>
      <c r="R1348" s="1">
        <f>Table1[[#This Row],[Earned Basic Salary]]*10%</f>
        <v>2025.5769230769231</v>
      </c>
      <c r="S1348" s="1">
        <f>Table1[[#This Row],[Earned Basic Salary]]*12%</f>
        <v>2430.6923076923076</v>
      </c>
      <c r="T1348" s="1">
        <f>200</f>
        <v>200</v>
      </c>
      <c r="U1348" s="1">
        <f>Table1[[#This Row],[PF]]+Table1[[#This Row],[Professional Tax]]</f>
        <v>2630.6923076923076</v>
      </c>
      <c r="V1348" s="1">
        <f>Table1[[#This Row],[Overtime Hours]]*200</f>
        <v>2400</v>
      </c>
      <c r="W1348" s="1">
        <f>Table1[[#This Row],[Earned Basic Salary]]+Table1[[#This Row],[HRA]]+Table1[[#This Row],[DA]]+Table1[[#This Row],[Overtime Pay]]</f>
        <v>28732.5</v>
      </c>
      <c r="X1348" s="1">
        <f>Table1[[#This Row],[Gross Salary]]-Table1[[#This Row],[Total Deduction]]</f>
        <v>26101.807692307691</v>
      </c>
      <c r="Y1348" t="s">
        <v>37</v>
      </c>
      <c r="Z1348" t="s">
        <v>48</v>
      </c>
      <c r="AA1348" t="s">
        <v>5337</v>
      </c>
      <c r="AB1348" t="s">
        <v>5338</v>
      </c>
    </row>
    <row r="1349" spans="1:28" x14ac:dyDescent="0.3">
      <c r="A1349" t="s">
        <v>5339</v>
      </c>
      <c r="B1349" t="s">
        <v>132</v>
      </c>
      <c r="C1349">
        <v>28</v>
      </c>
      <c r="D1349" t="s">
        <v>127</v>
      </c>
      <c r="E1349" t="s">
        <v>45</v>
      </c>
      <c r="F1349" t="s">
        <v>63</v>
      </c>
      <c r="G1349" t="s">
        <v>5340</v>
      </c>
      <c r="H1349" t="s">
        <v>35</v>
      </c>
      <c r="I1349" t="s">
        <v>36</v>
      </c>
      <c r="J1349">
        <v>26</v>
      </c>
      <c r="K1349">
        <v>24</v>
      </c>
      <c r="L1349">
        <f t="shared" si="63"/>
        <v>2</v>
      </c>
      <c r="M1349">
        <v>13</v>
      </c>
      <c r="N1349">
        <v>75854</v>
      </c>
      <c r="O1349" s="1">
        <f t="shared" si="64"/>
        <v>2917.4615384615386</v>
      </c>
      <c r="P1349" s="1">
        <f t="shared" si="65"/>
        <v>70019.076923076922</v>
      </c>
      <c r="Q1349" s="1">
        <f>Table1[[#This Row],[Earned Basic Salary]]*20%</f>
        <v>14003.815384615385</v>
      </c>
      <c r="R1349" s="1">
        <f>Table1[[#This Row],[Earned Basic Salary]]*10%</f>
        <v>7001.9076923076927</v>
      </c>
      <c r="S1349" s="1">
        <f>Table1[[#This Row],[Earned Basic Salary]]*12%</f>
        <v>8402.2892307692309</v>
      </c>
      <c r="T1349" s="1">
        <f>200</f>
        <v>200</v>
      </c>
      <c r="U1349" s="1">
        <f>Table1[[#This Row],[PF]]+Table1[[#This Row],[Professional Tax]]</f>
        <v>8602.2892307692309</v>
      </c>
      <c r="V1349" s="1">
        <f>Table1[[#This Row],[Overtime Hours]]*200</f>
        <v>2600</v>
      </c>
      <c r="W1349" s="1">
        <f>Table1[[#This Row],[Earned Basic Salary]]+Table1[[#This Row],[HRA]]+Table1[[#This Row],[DA]]+Table1[[#This Row],[Overtime Pay]]</f>
        <v>93624.8</v>
      </c>
      <c r="X1349" s="1">
        <f>Table1[[#This Row],[Gross Salary]]-Table1[[#This Row],[Total Deduction]]</f>
        <v>85022.510769230779</v>
      </c>
      <c r="Y1349" t="s">
        <v>37</v>
      </c>
      <c r="Z1349" t="s">
        <v>95</v>
      </c>
      <c r="AA1349" t="s">
        <v>5341</v>
      </c>
      <c r="AB1349" t="s">
        <v>5342</v>
      </c>
    </row>
    <row r="1350" spans="1:28" x14ac:dyDescent="0.3">
      <c r="A1350" t="s">
        <v>5343</v>
      </c>
      <c r="B1350" t="s">
        <v>1412</v>
      </c>
      <c r="C1350">
        <v>39</v>
      </c>
      <c r="D1350" t="s">
        <v>53</v>
      </c>
      <c r="E1350" t="s">
        <v>45</v>
      </c>
      <c r="F1350" t="s">
        <v>46</v>
      </c>
      <c r="G1350" t="s">
        <v>5344</v>
      </c>
      <c r="H1350" t="s">
        <v>35</v>
      </c>
      <c r="I1350" t="s">
        <v>36</v>
      </c>
      <c r="J1350">
        <v>26</v>
      </c>
      <c r="K1350">
        <v>22</v>
      </c>
      <c r="L1350">
        <f t="shared" si="63"/>
        <v>4</v>
      </c>
      <c r="M1350">
        <v>10</v>
      </c>
      <c r="N1350">
        <v>21642</v>
      </c>
      <c r="O1350" s="1">
        <f t="shared" si="64"/>
        <v>832.38461538461536</v>
      </c>
      <c r="P1350" s="1">
        <f t="shared" si="65"/>
        <v>18312.461538461539</v>
      </c>
      <c r="Q1350" s="1">
        <f>Table1[[#This Row],[Earned Basic Salary]]*20%</f>
        <v>3662.4923076923078</v>
      </c>
      <c r="R1350" s="1">
        <f>Table1[[#This Row],[Earned Basic Salary]]*10%</f>
        <v>1831.2461538461539</v>
      </c>
      <c r="S1350" s="1">
        <f>Table1[[#This Row],[Earned Basic Salary]]*12%</f>
        <v>2197.4953846153844</v>
      </c>
      <c r="T1350" s="1">
        <f>200</f>
        <v>200</v>
      </c>
      <c r="U1350" s="1">
        <f>Table1[[#This Row],[PF]]+Table1[[#This Row],[Professional Tax]]</f>
        <v>2397.4953846153844</v>
      </c>
      <c r="V1350" s="1">
        <f>Table1[[#This Row],[Overtime Hours]]*200</f>
        <v>2000</v>
      </c>
      <c r="W1350" s="1">
        <f>Table1[[#This Row],[Earned Basic Salary]]+Table1[[#This Row],[HRA]]+Table1[[#This Row],[DA]]+Table1[[#This Row],[Overtime Pay]]</f>
        <v>25806.2</v>
      </c>
      <c r="X1350" s="1">
        <f>Table1[[#This Row],[Gross Salary]]-Table1[[#This Row],[Total Deduction]]</f>
        <v>23408.704615384617</v>
      </c>
      <c r="Y1350" t="s">
        <v>37</v>
      </c>
      <c r="Z1350" t="s">
        <v>106</v>
      </c>
      <c r="AA1350" t="s">
        <v>5345</v>
      </c>
      <c r="AB1350" t="s">
        <v>5346</v>
      </c>
    </row>
    <row r="1351" spans="1:28" x14ac:dyDescent="0.3">
      <c r="A1351" t="s">
        <v>5347</v>
      </c>
      <c r="B1351" t="s">
        <v>2079</v>
      </c>
      <c r="C1351">
        <v>40</v>
      </c>
      <c r="D1351" t="s">
        <v>44</v>
      </c>
      <c r="E1351" t="s">
        <v>121</v>
      </c>
      <c r="F1351" t="s">
        <v>46</v>
      </c>
      <c r="G1351" t="s">
        <v>5348</v>
      </c>
      <c r="H1351" t="s">
        <v>35</v>
      </c>
      <c r="I1351" t="s">
        <v>36</v>
      </c>
      <c r="J1351">
        <v>26</v>
      </c>
      <c r="K1351">
        <v>24</v>
      </c>
      <c r="L1351">
        <f t="shared" si="63"/>
        <v>2</v>
      </c>
      <c r="M1351">
        <v>14</v>
      </c>
      <c r="N1351">
        <v>54940</v>
      </c>
      <c r="O1351" s="1">
        <f t="shared" si="64"/>
        <v>2113.0769230769229</v>
      </c>
      <c r="P1351" s="1">
        <f t="shared" si="65"/>
        <v>50713.846153846149</v>
      </c>
      <c r="Q1351" s="1">
        <f>Table1[[#This Row],[Earned Basic Salary]]*20%</f>
        <v>10142.76923076923</v>
      </c>
      <c r="R1351" s="1">
        <f>Table1[[#This Row],[Earned Basic Salary]]*10%</f>
        <v>5071.3846153846152</v>
      </c>
      <c r="S1351" s="1">
        <f>Table1[[#This Row],[Earned Basic Salary]]*12%</f>
        <v>6085.6615384615379</v>
      </c>
      <c r="T1351" s="1">
        <f>200</f>
        <v>200</v>
      </c>
      <c r="U1351" s="1">
        <f>Table1[[#This Row],[PF]]+Table1[[#This Row],[Professional Tax]]</f>
        <v>6285.6615384615379</v>
      </c>
      <c r="V1351" s="1">
        <f>Table1[[#This Row],[Overtime Hours]]*200</f>
        <v>2800</v>
      </c>
      <c r="W1351" s="1">
        <f>Table1[[#This Row],[Earned Basic Salary]]+Table1[[#This Row],[HRA]]+Table1[[#This Row],[DA]]+Table1[[#This Row],[Overtime Pay]]</f>
        <v>68727.999999999985</v>
      </c>
      <c r="X1351" s="1">
        <f>Table1[[#This Row],[Gross Salary]]-Table1[[#This Row],[Total Deduction]]</f>
        <v>62442.338461538449</v>
      </c>
      <c r="Y1351" t="s">
        <v>37</v>
      </c>
      <c r="Z1351" t="s">
        <v>106</v>
      </c>
      <c r="AA1351" t="s">
        <v>5349</v>
      </c>
      <c r="AB1351" t="s">
        <v>5350</v>
      </c>
    </row>
    <row r="1352" spans="1:28" x14ac:dyDescent="0.3">
      <c r="A1352" t="s">
        <v>5351</v>
      </c>
      <c r="B1352" t="s">
        <v>315</v>
      </c>
      <c r="C1352">
        <v>47</v>
      </c>
      <c r="D1352" t="s">
        <v>61</v>
      </c>
      <c r="E1352" t="s">
        <v>45</v>
      </c>
      <c r="F1352" t="s">
        <v>83</v>
      </c>
      <c r="G1352" t="s">
        <v>5352</v>
      </c>
      <c r="H1352" t="s">
        <v>35</v>
      </c>
      <c r="I1352" t="s">
        <v>36</v>
      </c>
      <c r="J1352">
        <v>26</v>
      </c>
      <c r="K1352">
        <v>24</v>
      </c>
      <c r="L1352">
        <f t="shared" si="63"/>
        <v>2</v>
      </c>
      <c r="M1352">
        <v>5</v>
      </c>
      <c r="N1352">
        <v>35836</v>
      </c>
      <c r="O1352" s="1">
        <f t="shared" si="64"/>
        <v>1378.3076923076924</v>
      </c>
      <c r="P1352" s="1">
        <f t="shared" si="65"/>
        <v>33079.384615384617</v>
      </c>
      <c r="Q1352" s="1">
        <f>Table1[[#This Row],[Earned Basic Salary]]*20%</f>
        <v>6615.876923076924</v>
      </c>
      <c r="R1352" s="1">
        <f>Table1[[#This Row],[Earned Basic Salary]]*10%</f>
        <v>3307.938461538462</v>
      </c>
      <c r="S1352" s="1">
        <f>Table1[[#This Row],[Earned Basic Salary]]*12%</f>
        <v>3969.5261538461541</v>
      </c>
      <c r="T1352" s="1">
        <f>200</f>
        <v>200</v>
      </c>
      <c r="U1352" s="1">
        <f>Table1[[#This Row],[PF]]+Table1[[#This Row],[Professional Tax]]</f>
        <v>4169.5261538461546</v>
      </c>
      <c r="V1352" s="1">
        <f>Table1[[#This Row],[Overtime Hours]]*200</f>
        <v>1000</v>
      </c>
      <c r="W1352" s="1">
        <f>Table1[[#This Row],[Earned Basic Salary]]+Table1[[#This Row],[HRA]]+Table1[[#This Row],[DA]]+Table1[[#This Row],[Overtime Pay]]</f>
        <v>44003.200000000004</v>
      </c>
      <c r="X1352" s="1">
        <f>Table1[[#This Row],[Gross Salary]]-Table1[[#This Row],[Total Deduction]]</f>
        <v>39833.673846153848</v>
      </c>
      <c r="Y1352" t="s">
        <v>37</v>
      </c>
      <c r="Z1352" t="s">
        <v>106</v>
      </c>
      <c r="AA1352" t="s">
        <v>5353</v>
      </c>
      <c r="AB1352" t="s">
        <v>5354</v>
      </c>
    </row>
    <row r="1353" spans="1:28" x14ac:dyDescent="0.3">
      <c r="A1353" t="s">
        <v>5355</v>
      </c>
      <c r="B1353" t="s">
        <v>549</v>
      </c>
      <c r="C1353">
        <v>35</v>
      </c>
      <c r="D1353" t="s">
        <v>44</v>
      </c>
      <c r="E1353" t="s">
        <v>82</v>
      </c>
      <c r="F1353" t="s">
        <v>69</v>
      </c>
      <c r="G1353" t="s">
        <v>3524</v>
      </c>
      <c r="H1353" t="s">
        <v>35</v>
      </c>
      <c r="I1353" t="s">
        <v>36</v>
      </c>
      <c r="J1353">
        <v>26</v>
      </c>
      <c r="K1353">
        <v>26</v>
      </c>
      <c r="L1353">
        <f t="shared" si="63"/>
        <v>0</v>
      </c>
      <c r="M1353">
        <v>15</v>
      </c>
      <c r="N1353">
        <v>71495</v>
      </c>
      <c r="O1353" s="1">
        <f t="shared" si="64"/>
        <v>2749.8076923076924</v>
      </c>
      <c r="P1353" s="1">
        <f t="shared" si="65"/>
        <v>71495</v>
      </c>
      <c r="Q1353" s="1">
        <f>Table1[[#This Row],[Earned Basic Salary]]*20%</f>
        <v>14299</v>
      </c>
      <c r="R1353" s="1">
        <f>Table1[[#This Row],[Earned Basic Salary]]*10%</f>
        <v>7149.5</v>
      </c>
      <c r="S1353" s="1">
        <f>Table1[[#This Row],[Earned Basic Salary]]*12%</f>
        <v>8579.4</v>
      </c>
      <c r="T1353" s="1">
        <f>200</f>
        <v>200</v>
      </c>
      <c r="U1353" s="1">
        <f>Table1[[#This Row],[PF]]+Table1[[#This Row],[Professional Tax]]</f>
        <v>8779.4</v>
      </c>
      <c r="V1353" s="1">
        <f>Table1[[#This Row],[Overtime Hours]]*200</f>
        <v>3000</v>
      </c>
      <c r="W1353" s="1">
        <f>Table1[[#This Row],[Earned Basic Salary]]+Table1[[#This Row],[HRA]]+Table1[[#This Row],[DA]]+Table1[[#This Row],[Overtime Pay]]</f>
        <v>95943.5</v>
      </c>
      <c r="X1353" s="1">
        <f>Table1[[#This Row],[Gross Salary]]-Table1[[#This Row],[Total Deduction]]</f>
        <v>87164.1</v>
      </c>
      <c r="Y1353" t="s">
        <v>37</v>
      </c>
      <c r="Z1353" t="s">
        <v>106</v>
      </c>
      <c r="AA1353" t="s">
        <v>5356</v>
      </c>
      <c r="AB1353" t="s">
        <v>5357</v>
      </c>
    </row>
    <row r="1354" spans="1:28" x14ac:dyDescent="0.3">
      <c r="A1354" t="s">
        <v>5358</v>
      </c>
      <c r="B1354" t="s">
        <v>642</v>
      </c>
      <c r="C1354">
        <v>32</v>
      </c>
      <c r="D1354" t="s">
        <v>53</v>
      </c>
      <c r="E1354" t="s">
        <v>82</v>
      </c>
      <c r="F1354" t="s">
        <v>89</v>
      </c>
      <c r="G1354" t="s">
        <v>806</v>
      </c>
      <c r="H1354" t="s">
        <v>35</v>
      </c>
      <c r="I1354" t="s">
        <v>36</v>
      </c>
      <c r="J1354">
        <v>26</v>
      </c>
      <c r="K1354">
        <v>23</v>
      </c>
      <c r="L1354">
        <f t="shared" si="63"/>
        <v>3</v>
      </c>
      <c r="M1354">
        <v>8</v>
      </c>
      <c r="N1354">
        <v>70417</v>
      </c>
      <c r="O1354" s="1">
        <f t="shared" si="64"/>
        <v>2708.3461538461538</v>
      </c>
      <c r="P1354" s="1">
        <f t="shared" si="65"/>
        <v>62291.961538461539</v>
      </c>
      <c r="Q1354" s="1">
        <f>Table1[[#This Row],[Earned Basic Salary]]*20%</f>
        <v>12458.392307692309</v>
      </c>
      <c r="R1354" s="1">
        <f>Table1[[#This Row],[Earned Basic Salary]]*10%</f>
        <v>6229.1961538461546</v>
      </c>
      <c r="S1354" s="1">
        <f>Table1[[#This Row],[Earned Basic Salary]]*12%</f>
        <v>7475.0353846153848</v>
      </c>
      <c r="T1354" s="1">
        <f>200</f>
        <v>200</v>
      </c>
      <c r="U1354" s="1">
        <f>Table1[[#This Row],[PF]]+Table1[[#This Row],[Professional Tax]]</f>
        <v>7675.0353846153848</v>
      </c>
      <c r="V1354" s="1">
        <f>Table1[[#This Row],[Overtime Hours]]*200</f>
        <v>1600</v>
      </c>
      <c r="W1354" s="1">
        <f>Table1[[#This Row],[Earned Basic Salary]]+Table1[[#This Row],[HRA]]+Table1[[#This Row],[DA]]+Table1[[#This Row],[Overtime Pay]]</f>
        <v>82579.550000000017</v>
      </c>
      <c r="X1354" s="1">
        <f>Table1[[#This Row],[Gross Salary]]-Table1[[#This Row],[Total Deduction]]</f>
        <v>74904.514615384629</v>
      </c>
      <c r="Y1354" t="s">
        <v>37</v>
      </c>
      <c r="Z1354" t="s">
        <v>48</v>
      </c>
      <c r="AA1354" t="s">
        <v>5359</v>
      </c>
      <c r="AB1354" t="s">
        <v>5360</v>
      </c>
    </row>
    <row r="1355" spans="1:28" x14ac:dyDescent="0.3">
      <c r="A1355" t="s">
        <v>5361</v>
      </c>
      <c r="B1355" t="s">
        <v>344</v>
      </c>
      <c r="C1355">
        <v>27</v>
      </c>
      <c r="D1355" t="s">
        <v>44</v>
      </c>
      <c r="E1355" t="s">
        <v>54</v>
      </c>
      <c r="F1355" t="s">
        <v>89</v>
      </c>
      <c r="G1355" t="s">
        <v>5362</v>
      </c>
      <c r="H1355" t="s">
        <v>35</v>
      </c>
      <c r="I1355" t="s">
        <v>36</v>
      </c>
      <c r="J1355">
        <v>26</v>
      </c>
      <c r="K1355">
        <v>25</v>
      </c>
      <c r="L1355">
        <f t="shared" si="63"/>
        <v>1</v>
      </c>
      <c r="M1355">
        <v>5</v>
      </c>
      <c r="N1355">
        <v>79458</v>
      </c>
      <c r="O1355" s="1">
        <f t="shared" si="64"/>
        <v>3056.0769230769229</v>
      </c>
      <c r="P1355" s="1">
        <f t="shared" si="65"/>
        <v>76401.923076923078</v>
      </c>
      <c r="Q1355" s="1">
        <f>Table1[[#This Row],[Earned Basic Salary]]*20%</f>
        <v>15280.384615384617</v>
      </c>
      <c r="R1355" s="1">
        <f>Table1[[#This Row],[Earned Basic Salary]]*10%</f>
        <v>7640.1923076923085</v>
      </c>
      <c r="S1355" s="1">
        <f>Table1[[#This Row],[Earned Basic Salary]]*12%</f>
        <v>9168.2307692307695</v>
      </c>
      <c r="T1355" s="1">
        <f>200</f>
        <v>200</v>
      </c>
      <c r="U1355" s="1">
        <f>Table1[[#This Row],[PF]]+Table1[[#This Row],[Professional Tax]]</f>
        <v>9368.2307692307695</v>
      </c>
      <c r="V1355" s="1">
        <f>Table1[[#This Row],[Overtime Hours]]*200</f>
        <v>1000</v>
      </c>
      <c r="W1355" s="1">
        <f>Table1[[#This Row],[Earned Basic Salary]]+Table1[[#This Row],[HRA]]+Table1[[#This Row],[DA]]+Table1[[#This Row],[Overtime Pay]]</f>
        <v>100322.5</v>
      </c>
      <c r="X1355" s="1">
        <f>Table1[[#This Row],[Gross Salary]]-Table1[[#This Row],[Total Deduction]]</f>
        <v>90954.269230769234</v>
      </c>
      <c r="Y1355" t="s">
        <v>37</v>
      </c>
      <c r="Z1355" t="s">
        <v>106</v>
      </c>
      <c r="AA1355" t="s">
        <v>5363</v>
      </c>
      <c r="AB1355" t="s">
        <v>5364</v>
      </c>
    </row>
    <row r="1356" spans="1:28" x14ac:dyDescent="0.3">
      <c r="A1356" t="s">
        <v>5365</v>
      </c>
      <c r="B1356" t="s">
        <v>490</v>
      </c>
      <c r="C1356">
        <v>48</v>
      </c>
      <c r="D1356" t="s">
        <v>53</v>
      </c>
      <c r="E1356" t="s">
        <v>121</v>
      </c>
      <c r="F1356" t="s">
        <v>89</v>
      </c>
      <c r="G1356" t="s">
        <v>5366</v>
      </c>
      <c r="H1356" t="s">
        <v>35</v>
      </c>
      <c r="I1356" t="s">
        <v>36</v>
      </c>
      <c r="J1356">
        <v>26</v>
      </c>
      <c r="K1356">
        <v>23</v>
      </c>
      <c r="L1356">
        <f t="shared" si="63"/>
        <v>3</v>
      </c>
      <c r="M1356">
        <v>13</v>
      </c>
      <c r="N1356">
        <v>76538</v>
      </c>
      <c r="O1356" s="1">
        <f t="shared" si="64"/>
        <v>2943.7692307692309</v>
      </c>
      <c r="P1356" s="1">
        <f t="shared" si="65"/>
        <v>67706.692307692312</v>
      </c>
      <c r="Q1356" s="1">
        <f>Table1[[#This Row],[Earned Basic Salary]]*20%</f>
        <v>13541.338461538464</v>
      </c>
      <c r="R1356" s="1">
        <f>Table1[[#This Row],[Earned Basic Salary]]*10%</f>
        <v>6770.6692307692319</v>
      </c>
      <c r="S1356" s="1">
        <f>Table1[[#This Row],[Earned Basic Salary]]*12%</f>
        <v>8124.8030769230772</v>
      </c>
      <c r="T1356" s="1">
        <f>200</f>
        <v>200</v>
      </c>
      <c r="U1356" s="1">
        <f>Table1[[#This Row],[PF]]+Table1[[#This Row],[Professional Tax]]</f>
        <v>8324.8030769230772</v>
      </c>
      <c r="V1356" s="1">
        <f>Table1[[#This Row],[Overtime Hours]]*200</f>
        <v>2600</v>
      </c>
      <c r="W1356" s="1">
        <f>Table1[[#This Row],[Earned Basic Salary]]+Table1[[#This Row],[HRA]]+Table1[[#This Row],[DA]]+Table1[[#This Row],[Overtime Pay]]</f>
        <v>90618.7</v>
      </c>
      <c r="X1356" s="1">
        <f>Table1[[#This Row],[Gross Salary]]-Table1[[#This Row],[Total Deduction]]</f>
        <v>82293.896923076914</v>
      </c>
      <c r="Y1356" t="s">
        <v>37</v>
      </c>
      <c r="Z1356" t="s">
        <v>106</v>
      </c>
      <c r="AA1356" t="s">
        <v>5367</v>
      </c>
      <c r="AB1356" t="s">
        <v>5368</v>
      </c>
    </row>
    <row r="1357" spans="1:28" x14ac:dyDescent="0.3">
      <c r="A1357" t="s">
        <v>5369</v>
      </c>
      <c r="B1357" t="s">
        <v>997</v>
      </c>
      <c r="C1357">
        <v>21</v>
      </c>
      <c r="D1357" t="s">
        <v>81</v>
      </c>
      <c r="E1357" t="s">
        <v>62</v>
      </c>
      <c r="F1357" t="s">
        <v>89</v>
      </c>
      <c r="G1357" t="s">
        <v>2750</v>
      </c>
      <c r="H1357" t="s">
        <v>35</v>
      </c>
      <c r="I1357" t="s">
        <v>36</v>
      </c>
      <c r="J1357">
        <v>26</v>
      </c>
      <c r="K1357">
        <v>23</v>
      </c>
      <c r="L1357">
        <f t="shared" si="63"/>
        <v>3</v>
      </c>
      <c r="M1357">
        <v>10</v>
      </c>
      <c r="N1357">
        <v>66272</v>
      </c>
      <c r="O1357" s="1">
        <f t="shared" si="64"/>
        <v>2548.9230769230771</v>
      </c>
      <c r="P1357" s="1">
        <f t="shared" si="65"/>
        <v>58625.230769230773</v>
      </c>
      <c r="Q1357" s="1">
        <f>Table1[[#This Row],[Earned Basic Salary]]*20%</f>
        <v>11725.046153846155</v>
      </c>
      <c r="R1357" s="1">
        <f>Table1[[#This Row],[Earned Basic Salary]]*10%</f>
        <v>5862.5230769230775</v>
      </c>
      <c r="S1357" s="1">
        <f>Table1[[#This Row],[Earned Basic Salary]]*12%</f>
        <v>7035.0276923076926</v>
      </c>
      <c r="T1357" s="1">
        <f>200</f>
        <v>200</v>
      </c>
      <c r="U1357" s="1">
        <f>Table1[[#This Row],[PF]]+Table1[[#This Row],[Professional Tax]]</f>
        <v>7235.0276923076926</v>
      </c>
      <c r="V1357" s="1">
        <f>Table1[[#This Row],[Overtime Hours]]*200</f>
        <v>2000</v>
      </c>
      <c r="W1357" s="1">
        <f>Table1[[#This Row],[Earned Basic Salary]]+Table1[[#This Row],[HRA]]+Table1[[#This Row],[DA]]+Table1[[#This Row],[Overtime Pay]]</f>
        <v>78212.800000000017</v>
      </c>
      <c r="X1357" s="1">
        <f>Table1[[#This Row],[Gross Salary]]-Table1[[#This Row],[Total Deduction]]</f>
        <v>70977.772307692328</v>
      </c>
      <c r="Y1357" t="s">
        <v>37</v>
      </c>
      <c r="Z1357" t="s">
        <v>106</v>
      </c>
      <c r="AA1357" t="s">
        <v>5370</v>
      </c>
      <c r="AB1357" t="s">
        <v>5371</v>
      </c>
    </row>
    <row r="1358" spans="1:28" x14ac:dyDescent="0.3">
      <c r="A1358" t="s">
        <v>5372</v>
      </c>
      <c r="B1358" t="s">
        <v>670</v>
      </c>
      <c r="C1358">
        <v>37</v>
      </c>
      <c r="D1358" t="s">
        <v>53</v>
      </c>
      <c r="E1358" t="s">
        <v>54</v>
      </c>
      <c r="F1358" t="s">
        <v>33</v>
      </c>
      <c r="G1358" t="s">
        <v>5373</v>
      </c>
      <c r="H1358" t="s">
        <v>35</v>
      </c>
      <c r="I1358" t="s">
        <v>36</v>
      </c>
      <c r="J1358">
        <v>26</v>
      </c>
      <c r="K1358">
        <v>25</v>
      </c>
      <c r="L1358">
        <f t="shared" si="63"/>
        <v>1</v>
      </c>
      <c r="M1358">
        <v>2</v>
      </c>
      <c r="N1358">
        <v>21794</v>
      </c>
      <c r="O1358" s="1">
        <f t="shared" si="64"/>
        <v>838.23076923076928</v>
      </c>
      <c r="P1358" s="1">
        <f t="shared" si="65"/>
        <v>20955.76923076923</v>
      </c>
      <c r="Q1358" s="1">
        <f>Table1[[#This Row],[Earned Basic Salary]]*20%</f>
        <v>4191.1538461538466</v>
      </c>
      <c r="R1358" s="1">
        <f>Table1[[#This Row],[Earned Basic Salary]]*10%</f>
        <v>2095.5769230769233</v>
      </c>
      <c r="S1358" s="1">
        <f>Table1[[#This Row],[Earned Basic Salary]]*12%</f>
        <v>2514.6923076923076</v>
      </c>
      <c r="T1358" s="1">
        <f>200</f>
        <v>200</v>
      </c>
      <c r="U1358" s="1">
        <f>Table1[[#This Row],[PF]]+Table1[[#This Row],[Professional Tax]]</f>
        <v>2714.6923076923076</v>
      </c>
      <c r="V1358" s="1">
        <f>Table1[[#This Row],[Overtime Hours]]*200</f>
        <v>400</v>
      </c>
      <c r="W1358" s="1">
        <f>Table1[[#This Row],[Earned Basic Salary]]+Table1[[#This Row],[HRA]]+Table1[[#This Row],[DA]]+Table1[[#This Row],[Overtime Pay]]</f>
        <v>27642.5</v>
      </c>
      <c r="X1358" s="1">
        <f>Table1[[#This Row],[Gross Salary]]-Table1[[#This Row],[Total Deduction]]</f>
        <v>24927.807692307691</v>
      </c>
      <c r="Y1358" t="s">
        <v>37</v>
      </c>
      <c r="Z1358" t="s">
        <v>106</v>
      </c>
      <c r="AA1358" t="s">
        <v>5374</v>
      </c>
      <c r="AB1358" t="s">
        <v>5375</v>
      </c>
    </row>
    <row r="1359" spans="1:28" x14ac:dyDescent="0.3">
      <c r="A1359" t="s">
        <v>5376</v>
      </c>
      <c r="B1359" t="s">
        <v>60</v>
      </c>
      <c r="C1359">
        <v>28</v>
      </c>
      <c r="D1359" t="s">
        <v>44</v>
      </c>
      <c r="E1359" t="s">
        <v>62</v>
      </c>
      <c r="F1359" t="s">
        <v>83</v>
      </c>
      <c r="G1359" t="s">
        <v>5377</v>
      </c>
      <c r="H1359" t="s">
        <v>35</v>
      </c>
      <c r="I1359" t="s">
        <v>36</v>
      </c>
      <c r="J1359">
        <v>26</v>
      </c>
      <c r="K1359">
        <v>24</v>
      </c>
      <c r="L1359">
        <f t="shared" si="63"/>
        <v>2</v>
      </c>
      <c r="M1359">
        <v>18</v>
      </c>
      <c r="N1359">
        <v>58257</v>
      </c>
      <c r="O1359" s="1">
        <f t="shared" si="64"/>
        <v>2240.6538461538462</v>
      </c>
      <c r="P1359" s="1">
        <f t="shared" si="65"/>
        <v>53775.692307692312</v>
      </c>
      <c r="Q1359" s="1">
        <f>Table1[[#This Row],[Earned Basic Salary]]*20%</f>
        <v>10755.138461538463</v>
      </c>
      <c r="R1359" s="1">
        <f>Table1[[#This Row],[Earned Basic Salary]]*10%</f>
        <v>5377.5692307692316</v>
      </c>
      <c r="S1359" s="1">
        <f>Table1[[#This Row],[Earned Basic Salary]]*12%</f>
        <v>6453.083076923077</v>
      </c>
      <c r="T1359" s="1">
        <f>200</f>
        <v>200</v>
      </c>
      <c r="U1359" s="1">
        <f>Table1[[#This Row],[PF]]+Table1[[#This Row],[Professional Tax]]</f>
        <v>6653.083076923077</v>
      </c>
      <c r="V1359" s="1">
        <f>Table1[[#This Row],[Overtime Hours]]*200</f>
        <v>3600</v>
      </c>
      <c r="W1359" s="1">
        <f>Table1[[#This Row],[Earned Basic Salary]]+Table1[[#This Row],[HRA]]+Table1[[#This Row],[DA]]+Table1[[#This Row],[Overtime Pay]]</f>
        <v>73508.400000000009</v>
      </c>
      <c r="X1359" s="1">
        <f>Table1[[#This Row],[Gross Salary]]-Table1[[#This Row],[Total Deduction]]</f>
        <v>66855.316923076927</v>
      </c>
      <c r="Y1359" t="s">
        <v>37</v>
      </c>
      <c r="Z1359" t="s">
        <v>38</v>
      </c>
      <c r="AA1359" t="s">
        <v>5378</v>
      </c>
      <c r="AB1359" t="s">
        <v>5379</v>
      </c>
    </row>
    <row r="1360" spans="1:28" x14ac:dyDescent="0.3">
      <c r="A1360" t="s">
        <v>5380</v>
      </c>
      <c r="B1360" t="s">
        <v>178</v>
      </c>
      <c r="C1360">
        <v>41</v>
      </c>
      <c r="D1360" t="s">
        <v>133</v>
      </c>
      <c r="E1360" t="s">
        <v>54</v>
      </c>
      <c r="F1360" t="s">
        <v>55</v>
      </c>
      <c r="G1360" t="s">
        <v>751</v>
      </c>
      <c r="H1360" t="s">
        <v>35</v>
      </c>
      <c r="I1360" t="s">
        <v>36</v>
      </c>
      <c r="J1360">
        <v>26</v>
      </c>
      <c r="K1360">
        <v>24</v>
      </c>
      <c r="L1360">
        <f t="shared" si="63"/>
        <v>2</v>
      </c>
      <c r="M1360">
        <v>12</v>
      </c>
      <c r="N1360">
        <v>33485</v>
      </c>
      <c r="O1360" s="1">
        <f t="shared" si="64"/>
        <v>1287.8846153846155</v>
      </c>
      <c r="P1360" s="1">
        <f t="shared" si="65"/>
        <v>30909.230769230773</v>
      </c>
      <c r="Q1360" s="1">
        <f>Table1[[#This Row],[Earned Basic Salary]]*20%</f>
        <v>6181.8461538461552</v>
      </c>
      <c r="R1360" s="1">
        <f>Table1[[#This Row],[Earned Basic Salary]]*10%</f>
        <v>3090.9230769230776</v>
      </c>
      <c r="S1360" s="1">
        <f>Table1[[#This Row],[Earned Basic Salary]]*12%</f>
        <v>3709.1076923076926</v>
      </c>
      <c r="T1360" s="1">
        <f>200</f>
        <v>200</v>
      </c>
      <c r="U1360" s="1">
        <f>Table1[[#This Row],[PF]]+Table1[[#This Row],[Professional Tax]]</f>
        <v>3909.1076923076926</v>
      </c>
      <c r="V1360" s="1">
        <f>Table1[[#This Row],[Overtime Hours]]*200</f>
        <v>2400</v>
      </c>
      <c r="W1360" s="1">
        <f>Table1[[#This Row],[Earned Basic Salary]]+Table1[[#This Row],[HRA]]+Table1[[#This Row],[DA]]+Table1[[#This Row],[Overtime Pay]]</f>
        <v>42582.000000000007</v>
      </c>
      <c r="X1360" s="1">
        <f>Table1[[#This Row],[Gross Salary]]-Table1[[#This Row],[Total Deduction]]</f>
        <v>38672.892307692317</v>
      </c>
      <c r="Y1360" t="s">
        <v>37</v>
      </c>
      <c r="Z1360" t="s">
        <v>38</v>
      </c>
      <c r="AA1360" t="s">
        <v>5381</v>
      </c>
      <c r="AB1360" t="s">
        <v>5382</v>
      </c>
    </row>
    <row r="1361" spans="1:28" x14ac:dyDescent="0.3">
      <c r="A1361" t="s">
        <v>5383</v>
      </c>
      <c r="B1361" t="s">
        <v>2705</v>
      </c>
      <c r="C1361">
        <v>48</v>
      </c>
      <c r="D1361" t="s">
        <v>75</v>
      </c>
      <c r="E1361" t="s">
        <v>121</v>
      </c>
      <c r="F1361" t="s">
        <v>33</v>
      </c>
      <c r="G1361" t="s">
        <v>5384</v>
      </c>
      <c r="H1361" t="s">
        <v>35</v>
      </c>
      <c r="I1361" t="s">
        <v>36</v>
      </c>
      <c r="J1361">
        <v>26</v>
      </c>
      <c r="K1361">
        <v>25</v>
      </c>
      <c r="L1361">
        <f t="shared" si="63"/>
        <v>1</v>
      </c>
      <c r="M1361">
        <v>1</v>
      </c>
      <c r="N1361">
        <v>20767</v>
      </c>
      <c r="O1361" s="1">
        <f t="shared" si="64"/>
        <v>798.73076923076928</v>
      </c>
      <c r="P1361" s="1">
        <f t="shared" si="65"/>
        <v>19968.26923076923</v>
      </c>
      <c r="Q1361" s="1">
        <f>Table1[[#This Row],[Earned Basic Salary]]*20%</f>
        <v>3993.6538461538462</v>
      </c>
      <c r="R1361" s="1">
        <f>Table1[[#This Row],[Earned Basic Salary]]*10%</f>
        <v>1996.8269230769231</v>
      </c>
      <c r="S1361" s="1">
        <f>Table1[[#This Row],[Earned Basic Salary]]*12%</f>
        <v>2396.1923076923076</v>
      </c>
      <c r="T1361" s="1">
        <f>200</f>
        <v>200</v>
      </c>
      <c r="U1361" s="1">
        <f>Table1[[#This Row],[PF]]+Table1[[#This Row],[Professional Tax]]</f>
        <v>2596.1923076923076</v>
      </c>
      <c r="V1361" s="1">
        <f>Table1[[#This Row],[Overtime Hours]]*200</f>
        <v>200</v>
      </c>
      <c r="W1361" s="1">
        <f>Table1[[#This Row],[Earned Basic Salary]]+Table1[[#This Row],[HRA]]+Table1[[#This Row],[DA]]+Table1[[#This Row],[Overtime Pay]]</f>
        <v>26158.75</v>
      </c>
      <c r="X1361" s="1">
        <f>Table1[[#This Row],[Gross Salary]]-Table1[[#This Row],[Total Deduction]]</f>
        <v>23562.557692307691</v>
      </c>
      <c r="Y1361" t="s">
        <v>37</v>
      </c>
      <c r="Z1361" t="s">
        <v>95</v>
      </c>
      <c r="AA1361" t="s">
        <v>5385</v>
      </c>
      <c r="AB1361" t="s">
        <v>5386</v>
      </c>
    </row>
    <row r="1362" spans="1:28" x14ac:dyDescent="0.3">
      <c r="A1362" t="s">
        <v>5387</v>
      </c>
      <c r="B1362" t="s">
        <v>741</v>
      </c>
      <c r="C1362">
        <v>30</v>
      </c>
      <c r="D1362" t="s">
        <v>75</v>
      </c>
      <c r="E1362" t="s">
        <v>32</v>
      </c>
      <c r="F1362" t="s">
        <v>69</v>
      </c>
      <c r="G1362" t="s">
        <v>5388</v>
      </c>
      <c r="H1362" t="s">
        <v>35</v>
      </c>
      <c r="I1362" t="s">
        <v>36</v>
      </c>
      <c r="J1362">
        <v>26</v>
      </c>
      <c r="K1362">
        <v>22</v>
      </c>
      <c r="L1362">
        <f t="shared" si="63"/>
        <v>4</v>
      </c>
      <c r="M1362">
        <v>4</v>
      </c>
      <c r="N1362">
        <v>40905</v>
      </c>
      <c r="O1362" s="1">
        <f t="shared" si="64"/>
        <v>1573.2692307692307</v>
      </c>
      <c r="P1362" s="1">
        <f t="shared" si="65"/>
        <v>34611.923076923078</v>
      </c>
      <c r="Q1362" s="1">
        <f>Table1[[#This Row],[Earned Basic Salary]]*20%</f>
        <v>6922.3846153846162</v>
      </c>
      <c r="R1362" s="1">
        <f>Table1[[#This Row],[Earned Basic Salary]]*10%</f>
        <v>3461.1923076923081</v>
      </c>
      <c r="S1362" s="1">
        <f>Table1[[#This Row],[Earned Basic Salary]]*12%</f>
        <v>4153.4307692307693</v>
      </c>
      <c r="T1362" s="1">
        <f>200</f>
        <v>200</v>
      </c>
      <c r="U1362" s="1">
        <f>Table1[[#This Row],[PF]]+Table1[[#This Row],[Professional Tax]]</f>
        <v>4353.4307692307693</v>
      </c>
      <c r="V1362" s="1">
        <f>Table1[[#This Row],[Overtime Hours]]*200</f>
        <v>800</v>
      </c>
      <c r="W1362" s="1">
        <f>Table1[[#This Row],[Earned Basic Salary]]+Table1[[#This Row],[HRA]]+Table1[[#This Row],[DA]]+Table1[[#This Row],[Overtime Pay]]</f>
        <v>45795.5</v>
      </c>
      <c r="X1362" s="1">
        <f>Table1[[#This Row],[Gross Salary]]-Table1[[#This Row],[Total Deduction]]</f>
        <v>41442.06923076923</v>
      </c>
      <c r="Y1362" t="s">
        <v>37</v>
      </c>
      <c r="Z1362" t="s">
        <v>48</v>
      </c>
      <c r="AA1362" t="s">
        <v>5389</v>
      </c>
      <c r="AB1362" t="s">
        <v>5390</v>
      </c>
    </row>
    <row r="1363" spans="1:28" x14ac:dyDescent="0.3">
      <c r="A1363" t="s">
        <v>5391</v>
      </c>
      <c r="B1363" t="s">
        <v>2638</v>
      </c>
      <c r="C1363">
        <v>38</v>
      </c>
      <c r="D1363" t="s">
        <v>81</v>
      </c>
      <c r="E1363" t="s">
        <v>82</v>
      </c>
      <c r="F1363" t="s">
        <v>89</v>
      </c>
      <c r="G1363" t="s">
        <v>5392</v>
      </c>
      <c r="H1363" t="s">
        <v>35</v>
      </c>
      <c r="I1363" t="s">
        <v>36</v>
      </c>
      <c r="J1363">
        <v>26</v>
      </c>
      <c r="K1363">
        <v>23</v>
      </c>
      <c r="L1363">
        <f t="shared" si="63"/>
        <v>3</v>
      </c>
      <c r="M1363">
        <v>12</v>
      </c>
      <c r="N1363">
        <v>20768</v>
      </c>
      <c r="O1363" s="1">
        <f t="shared" si="64"/>
        <v>798.76923076923072</v>
      </c>
      <c r="P1363" s="1">
        <f t="shared" si="65"/>
        <v>18371.692307692305</v>
      </c>
      <c r="Q1363" s="1">
        <f>Table1[[#This Row],[Earned Basic Salary]]*20%</f>
        <v>3674.3384615384612</v>
      </c>
      <c r="R1363" s="1">
        <f>Table1[[#This Row],[Earned Basic Salary]]*10%</f>
        <v>1837.1692307692306</v>
      </c>
      <c r="S1363" s="1">
        <f>Table1[[#This Row],[Earned Basic Salary]]*12%</f>
        <v>2204.6030769230765</v>
      </c>
      <c r="T1363" s="1">
        <f>200</f>
        <v>200</v>
      </c>
      <c r="U1363" s="1">
        <f>Table1[[#This Row],[PF]]+Table1[[#This Row],[Professional Tax]]</f>
        <v>2404.6030769230765</v>
      </c>
      <c r="V1363" s="1">
        <f>Table1[[#This Row],[Overtime Hours]]*200</f>
        <v>2400</v>
      </c>
      <c r="W1363" s="1">
        <f>Table1[[#This Row],[Earned Basic Salary]]+Table1[[#This Row],[HRA]]+Table1[[#This Row],[DA]]+Table1[[#This Row],[Overtime Pay]]</f>
        <v>26283.199999999997</v>
      </c>
      <c r="X1363" s="1">
        <f>Table1[[#This Row],[Gross Salary]]-Table1[[#This Row],[Total Deduction]]</f>
        <v>23878.596923076919</v>
      </c>
      <c r="Y1363" t="s">
        <v>37</v>
      </c>
      <c r="Z1363" t="s">
        <v>48</v>
      </c>
      <c r="AA1363" t="s">
        <v>5393</v>
      </c>
      <c r="AB1363" t="s">
        <v>5394</v>
      </c>
    </row>
    <row r="1364" spans="1:28" x14ac:dyDescent="0.3">
      <c r="A1364" t="s">
        <v>5395</v>
      </c>
      <c r="B1364" t="s">
        <v>138</v>
      </c>
      <c r="C1364">
        <v>30</v>
      </c>
      <c r="D1364" t="s">
        <v>53</v>
      </c>
      <c r="E1364" t="s">
        <v>121</v>
      </c>
      <c r="F1364" t="s">
        <v>33</v>
      </c>
      <c r="G1364" t="s">
        <v>2611</v>
      </c>
      <c r="H1364" t="s">
        <v>35</v>
      </c>
      <c r="I1364" t="s">
        <v>36</v>
      </c>
      <c r="J1364">
        <v>26</v>
      </c>
      <c r="K1364">
        <v>23</v>
      </c>
      <c r="L1364">
        <f t="shared" si="63"/>
        <v>3</v>
      </c>
      <c r="M1364">
        <v>11</v>
      </c>
      <c r="N1364">
        <v>22533</v>
      </c>
      <c r="O1364" s="1">
        <f t="shared" si="64"/>
        <v>866.65384615384619</v>
      </c>
      <c r="P1364" s="1">
        <f t="shared" si="65"/>
        <v>19933.038461538461</v>
      </c>
      <c r="Q1364" s="1">
        <f>Table1[[#This Row],[Earned Basic Salary]]*20%</f>
        <v>3986.6076923076926</v>
      </c>
      <c r="R1364" s="1">
        <f>Table1[[#This Row],[Earned Basic Salary]]*10%</f>
        <v>1993.3038461538463</v>
      </c>
      <c r="S1364" s="1">
        <f>Table1[[#This Row],[Earned Basic Salary]]*12%</f>
        <v>2391.9646153846152</v>
      </c>
      <c r="T1364" s="1">
        <f>200</f>
        <v>200</v>
      </c>
      <c r="U1364" s="1">
        <f>Table1[[#This Row],[PF]]+Table1[[#This Row],[Professional Tax]]</f>
        <v>2591.9646153846152</v>
      </c>
      <c r="V1364" s="1">
        <f>Table1[[#This Row],[Overtime Hours]]*200</f>
        <v>2200</v>
      </c>
      <c r="W1364" s="1">
        <f>Table1[[#This Row],[Earned Basic Salary]]+Table1[[#This Row],[HRA]]+Table1[[#This Row],[DA]]+Table1[[#This Row],[Overtime Pay]]</f>
        <v>28112.949999999997</v>
      </c>
      <c r="X1364" s="1">
        <f>Table1[[#This Row],[Gross Salary]]-Table1[[#This Row],[Total Deduction]]</f>
        <v>25520.985384615382</v>
      </c>
      <c r="Y1364" t="s">
        <v>37</v>
      </c>
      <c r="Z1364" t="s">
        <v>48</v>
      </c>
      <c r="AA1364" t="s">
        <v>5396</v>
      </c>
      <c r="AB1364" t="s">
        <v>5397</v>
      </c>
    </row>
    <row r="1365" spans="1:28" x14ac:dyDescent="0.3">
      <c r="A1365" t="s">
        <v>5398</v>
      </c>
      <c r="B1365" t="s">
        <v>736</v>
      </c>
      <c r="C1365">
        <v>32</v>
      </c>
      <c r="D1365" t="s">
        <v>75</v>
      </c>
      <c r="E1365" t="s">
        <v>32</v>
      </c>
      <c r="F1365" t="s">
        <v>89</v>
      </c>
      <c r="G1365" t="s">
        <v>4228</v>
      </c>
      <c r="H1365" t="s">
        <v>35</v>
      </c>
      <c r="I1365" t="s">
        <v>36</v>
      </c>
      <c r="J1365">
        <v>26</v>
      </c>
      <c r="K1365">
        <v>24</v>
      </c>
      <c r="L1365">
        <f t="shared" si="63"/>
        <v>2</v>
      </c>
      <c r="M1365">
        <v>6</v>
      </c>
      <c r="N1365">
        <v>58323</v>
      </c>
      <c r="O1365" s="1">
        <f t="shared" si="64"/>
        <v>2243.1923076923076</v>
      </c>
      <c r="P1365" s="1">
        <f t="shared" si="65"/>
        <v>53836.615384615383</v>
      </c>
      <c r="Q1365" s="1">
        <f>Table1[[#This Row],[Earned Basic Salary]]*20%</f>
        <v>10767.323076923078</v>
      </c>
      <c r="R1365" s="1">
        <f>Table1[[#This Row],[Earned Basic Salary]]*10%</f>
        <v>5383.6615384615388</v>
      </c>
      <c r="S1365" s="1">
        <f>Table1[[#This Row],[Earned Basic Salary]]*12%</f>
        <v>6460.3938461538455</v>
      </c>
      <c r="T1365" s="1">
        <f>200</f>
        <v>200</v>
      </c>
      <c r="U1365" s="1">
        <f>Table1[[#This Row],[PF]]+Table1[[#This Row],[Professional Tax]]</f>
        <v>6660.3938461538455</v>
      </c>
      <c r="V1365" s="1">
        <f>Table1[[#This Row],[Overtime Hours]]*200</f>
        <v>1200</v>
      </c>
      <c r="W1365" s="1">
        <f>Table1[[#This Row],[Earned Basic Salary]]+Table1[[#This Row],[HRA]]+Table1[[#This Row],[DA]]+Table1[[#This Row],[Overtime Pay]]</f>
        <v>71187.600000000006</v>
      </c>
      <c r="X1365" s="1">
        <f>Table1[[#This Row],[Gross Salary]]-Table1[[#This Row],[Total Deduction]]</f>
        <v>64527.206153846157</v>
      </c>
      <c r="Y1365" t="s">
        <v>37</v>
      </c>
      <c r="Z1365" t="s">
        <v>48</v>
      </c>
      <c r="AA1365" t="s">
        <v>5399</v>
      </c>
      <c r="AB1365" t="s">
        <v>5400</v>
      </c>
    </row>
    <row r="1366" spans="1:28" x14ac:dyDescent="0.3">
      <c r="A1366" t="s">
        <v>5401</v>
      </c>
      <c r="B1366" t="s">
        <v>285</v>
      </c>
      <c r="C1366">
        <v>50</v>
      </c>
      <c r="D1366" t="s">
        <v>133</v>
      </c>
      <c r="E1366" t="s">
        <v>45</v>
      </c>
      <c r="F1366" t="s">
        <v>46</v>
      </c>
      <c r="G1366" t="s">
        <v>5093</v>
      </c>
      <c r="H1366" t="s">
        <v>35</v>
      </c>
      <c r="I1366" t="s">
        <v>36</v>
      </c>
      <c r="J1366">
        <v>26</v>
      </c>
      <c r="K1366">
        <v>23</v>
      </c>
      <c r="L1366">
        <f t="shared" si="63"/>
        <v>3</v>
      </c>
      <c r="M1366">
        <v>9</v>
      </c>
      <c r="N1366">
        <v>19836</v>
      </c>
      <c r="O1366" s="1">
        <f t="shared" si="64"/>
        <v>762.92307692307691</v>
      </c>
      <c r="P1366" s="1">
        <f t="shared" si="65"/>
        <v>17547.23076923077</v>
      </c>
      <c r="Q1366" s="1">
        <f>Table1[[#This Row],[Earned Basic Salary]]*20%</f>
        <v>3509.4461538461542</v>
      </c>
      <c r="R1366" s="1">
        <f>Table1[[#This Row],[Earned Basic Salary]]*10%</f>
        <v>1754.7230769230771</v>
      </c>
      <c r="S1366" s="1">
        <f>Table1[[#This Row],[Earned Basic Salary]]*12%</f>
        <v>2105.6676923076921</v>
      </c>
      <c r="T1366" s="1">
        <f>200</f>
        <v>200</v>
      </c>
      <c r="U1366" s="1">
        <f>Table1[[#This Row],[PF]]+Table1[[#This Row],[Professional Tax]]</f>
        <v>2305.6676923076921</v>
      </c>
      <c r="V1366" s="1">
        <f>Table1[[#This Row],[Overtime Hours]]*200</f>
        <v>1800</v>
      </c>
      <c r="W1366" s="1">
        <f>Table1[[#This Row],[Earned Basic Salary]]+Table1[[#This Row],[HRA]]+Table1[[#This Row],[DA]]+Table1[[#This Row],[Overtime Pay]]</f>
        <v>24611.4</v>
      </c>
      <c r="X1366" s="1">
        <f>Table1[[#This Row],[Gross Salary]]-Table1[[#This Row],[Total Deduction]]</f>
        <v>22305.732307692309</v>
      </c>
      <c r="Y1366" t="s">
        <v>37</v>
      </c>
      <c r="Z1366" t="s">
        <v>106</v>
      </c>
      <c r="AA1366" t="s">
        <v>5402</v>
      </c>
      <c r="AB1366" t="s">
        <v>5403</v>
      </c>
    </row>
    <row r="1367" spans="1:28" x14ac:dyDescent="0.3">
      <c r="A1367" t="s">
        <v>5404</v>
      </c>
      <c r="B1367" t="s">
        <v>1016</v>
      </c>
      <c r="C1367">
        <v>30</v>
      </c>
      <c r="D1367" t="s">
        <v>44</v>
      </c>
      <c r="E1367" t="s">
        <v>121</v>
      </c>
      <c r="F1367" t="s">
        <v>69</v>
      </c>
      <c r="G1367" t="s">
        <v>5405</v>
      </c>
      <c r="H1367" t="s">
        <v>35</v>
      </c>
      <c r="I1367" t="s">
        <v>36</v>
      </c>
      <c r="J1367">
        <v>26</v>
      </c>
      <c r="K1367">
        <v>23</v>
      </c>
      <c r="L1367">
        <f t="shared" si="63"/>
        <v>3</v>
      </c>
      <c r="M1367">
        <v>13</v>
      </c>
      <c r="N1367">
        <v>53366</v>
      </c>
      <c r="O1367" s="1">
        <f t="shared" si="64"/>
        <v>2052.5384615384614</v>
      </c>
      <c r="P1367" s="1">
        <f t="shared" si="65"/>
        <v>47208.38461538461</v>
      </c>
      <c r="Q1367" s="1">
        <f>Table1[[#This Row],[Earned Basic Salary]]*20%</f>
        <v>9441.6769230769223</v>
      </c>
      <c r="R1367" s="1">
        <f>Table1[[#This Row],[Earned Basic Salary]]*10%</f>
        <v>4720.8384615384612</v>
      </c>
      <c r="S1367" s="1">
        <f>Table1[[#This Row],[Earned Basic Salary]]*12%</f>
        <v>5665.0061538461532</v>
      </c>
      <c r="T1367" s="1">
        <f>200</f>
        <v>200</v>
      </c>
      <c r="U1367" s="1">
        <f>Table1[[#This Row],[PF]]+Table1[[#This Row],[Professional Tax]]</f>
        <v>5865.0061538461532</v>
      </c>
      <c r="V1367" s="1">
        <f>Table1[[#This Row],[Overtime Hours]]*200</f>
        <v>2600</v>
      </c>
      <c r="W1367" s="1">
        <f>Table1[[#This Row],[Earned Basic Salary]]+Table1[[#This Row],[HRA]]+Table1[[#This Row],[DA]]+Table1[[#This Row],[Overtime Pay]]</f>
        <v>63970.899999999994</v>
      </c>
      <c r="X1367" s="1">
        <f>Table1[[#This Row],[Gross Salary]]-Table1[[#This Row],[Total Deduction]]</f>
        <v>58105.893846153842</v>
      </c>
      <c r="Y1367" t="s">
        <v>37</v>
      </c>
      <c r="Z1367" t="s">
        <v>95</v>
      </c>
      <c r="AA1367" t="s">
        <v>5406</v>
      </c>
      <c r="AB1367" t="s">
        <v>5407</v>
      </c>
    </row>
    <row r="1368" spans="1:28" x14ac:dyDescent="0.3">
      <c r="A1368" t="s">
        <v>5408</v>
      </c>
      <c r="B1368" t="s">
        <v>512</v>
      </c>
      <c r="C1368">
        <v>45</v>
      </c>
      <c r="D1368" t="s">
        <v>81</v>
      </c>
      <c r="E1368" t="s">
        <v>82</v>
      </c>
      <c r="F1368" t="s">
        <v>89</v>
      </c>
      <c r="G1368" t="s">
        <v>5409</v>
      </c>
      <c r="H1368" t="s">
        <v>35</v>
      </c>
      <c r="I1368" t="s">
        <v>36</v>
      </c>
      <c r="J1368">
        <v>26</v>
      </c>
      <c r="K1368">
        <v>25</v>
      </c>
      <c r="L1368">
        <f t="shared" si="63"/>
        <v>1</v>
      </c>
      <c r="M1368">
        <v>2</v>
      </c>
      <c r="N1368">
        <v>57654</v>
      </c>
      <c r="O1368" s="1">
        <f t="shared" si="64"/>
        <v>2217.4615384615386</v>
      </c>
      <c r="P1368" s="1">
        <f t="shared" si="65"/>
        <v>55436.538461538461</v>
      </c>
      <c r="Q1368" s="1">
        <f>Table1[[#This Row],[Earned Basic Salary]]*20%</f>
        <v>11087.307692307693</v>
      </c>
      <c r="R1368" s="1">
        <f>Table1[[#This Row],[Earned Basic Salary]]*10%</f>
        <v>5543.6538461538466</v>
      </c>
      <c r="S1368" s="1">
        <f>Table1[[#This Row],[Earned Basic Salary]]*12%</f>
        <v>6652.3846153846152</v>
      </c>
      <c r="T1368" s="1">
        <f>200</f>
        <v>200</v>
      </c>
      <c r="U1368" s="1">
        <f>Table1[[#This Row],[PF]]+Table1[[#This Row],[Professional Tax]]</f>
        <v>6852.3846153846152</v>
      </c>
      <c r="V1368" s="1">
        <f>Table1[[#This Row],[Overtime Hours]]*200</f>
        <v>400</v>
      </c>
      <c r="W1368" s="1">
        <f>Table1[[#This Row],[Earned Basic Salary]]+Table1[[#This Row],[HRA]]+Table1[[#This Row],[DA]]+Table1[[#This Row],[Overtime Pay]]</f>
        <v>72467.5</v>
      </c>
      <c r="X1368" s="1">
        <f>Table1[[#This Row],[Gross Salary]]-Table1[[#This Row],[Total Deduction]]</f>
        <v>65615.11538461539</v>
      </c>
      <c r="Y1368" t="s">
        <v>37</v>
      </c>
      <c r="Z1368" t="s">
        <v>38</v>
      </c>
      <c r="AA1368" t="s">
        <v>5410</v>
      </c>
      <c r="AB1368" t="s">
        <v>5411</v>
      </c>
    </row>
    <row r="1369" spans="1:28" x14ac:dyDescent="0.3">
      <c r="A1369" t="s">
        <v>5412</v>
      </c>
      <c r="B1369" t="s">
        <v>1478</v>
      </c>
      <c r="C1369">
        <v>40</v>
      </c>
      <c r="D1369" t="s">
        <v>31</v>
      </c>
      <c r="E1369" t="s">
        <v>54</v>
      </c>
      <c r="F1369" t="s">
        <v>69</v>
      </c>
      <c r="G1369" t="s">
        <v>2738</v>
      </c>
      <c r="H1369" t="s">
        <v>35</v>
      </c>
      <c r="I1369" t="s">
        <v>36</v>
      </c>
      <c r="J1369">
        <v>26</v>
      </c>
      <c r="K1369">
        <v>23</v>
      </c>
      <c r="L1369">
        <f t="shared" si="63"/>
        <v>3</v>
      </c>
      <c r="M1369">
        <v>12</v>
      </c>
      <c r="N1369">
        <v>60803</v>
      </c>
      <c r="O1369" s="1">
        <f t="shared" si="64"/>
        <v>2338.5769230769229</v>
      </c>
      <c r="P1369" s="1">
        <f t="shared" si="65"/>
        <v>53787.269230769227</v>
      </c>
      <c r="Q1369" s="1">
        <f>Table1[[#This Row],[Earned Basic Salary]]*20%</f>
        <v>10757.453846153847</v>
      </c>
      <c r="R1369" s="1">
        <f>Table1[[#This Row],[Earned Basic Salary]]*10%</f>
        <v>5378.7269230769234</v>
      </c>
      <c r="S1369" s="1">
        <f>Table1[[#This Row],[Earned Basic Salary]]*12%</f>
        <v>6454.4723076923074</v>
      </c>
      <c r="T1369" s="1">
        <f>200</f>
        <v>200</v>
      </c>
      <c r="U1369" s="1">
        <f>Table1[[#This Row],[PF]]+Table1[[#This Row],[Professional Tax]]</f>
        <v>6654.4723076923074</v>
      </c>
      <c r="V1369" s="1">
        <f>Table1[[#This Row],[Overtime Hours]]*200</f>
        <v>2400</v>
      </c>
      <c r="W1369" s="1">
        <f>Table1[[#This Row],[Earned Basic Salary]]+Table1[[#This Row],[HRA]]+Table1[[#This Row],[DA]]+Table1[[#This Row],[Overtime Pay]]</f>
        <v>72323.45</v>
      </c>
      <c r="X1369" s="1">
        <f>Table1[[#This Row],[Gross Salary]]-Table1[[#This Row],[Total Deduction]]</f>
        <v>65668.977692307686</v>
      </c>
      <c r="Y1369" t="s">
        <v>37</v>
      </c>
      <c r="Z1369" t="s">
        <v>106</v>
      </c>
      <c r="AA1369" t="s">
        <v>5413</v>
      </c>
      <c r="AB1369" t="s">
        <v>5414</v>
      </c>
    </row>
    <row r="1370" spans="1:28" x14ac:dyDescent="0.3">
      <c r="A1370" t="s">
        <v>5415</v>
      </c>
      <c r="B1370" t="s">
        <v>2233</v>
      </c>
      <c r="C1370">
        <v>28</v>
      </c>
      <c r="D1370" t="s">
        <v>133</v>
      </c>
      <c r="E1370" t="s">
        <v>45</v>
      </c>
      <c r="F1370" t="s">
        <v>83</v>
      </c>
      <c r="G1370" t="s">
        <v>5416</v>
      </c>
      <c r="H1370" t="s">
        <v>35</v>
      </c>
      <c r="I1370" t="s">
        <v>36</v>
      </c>
      <c r="J1370">
        <v>26</v>
      </c>
      <c r="K1370">
        <v>23</v>
      </c>
      <c r="L1370">
        <f t="shared" si="63"/>
        <v>3</v>
      </c>
      <c r="M1370">
        <v>5</v>
      </c>
      <c r="N1370">
        <v>59936</v>
      </c>
      <c r="O1370" s="1">
        <f t="shared" si="64"/>
        <v>2305.2307692307691</v>
      </c>
      <c r="P1370" s="1">
        <f t="shared" si="65"/>
        <v>53020.307692307688</v>
      </c>
      <c r="Q1370" s="1">
        <f>Table1[[#This Row],[Earned Basic Salary]]*20%</f>
        <v>10604.061538461538</v>
      </c>
      <c r="R1370" s="1">
        <f>Table1[[#This Row],[Earned Basic Salary]]*10%</f>
        <v>5302.0307692307688</v>
      </c>
      <c r="S1370" s="1">
        <f>Table1[[#This Row],[Earned Basic Salary]]*12%</f>
        <v>6362.4369230769225</v>
      </c>
      <c r="T1370" s="1">
        <f>200</f>
        <v>200</v>
      </c>
      <c r="U1370" s="1">
        <f>Table1[[#This Row],[PF]]+Table1[[#This Row],[Professional Tax]]</f>
        <v>6562.4369230769225</v>
      </c>
      <c r="V1370" s="1">
        <f>Table1[[#This Row],[Overtime Hours]]*200</f>
        <v>1000</v>
      </c>
      <c r="W1370" s="1">
        <f>Table1[[#This Row],[Earned Basic Salary]]+Table1[[#This Row],[HRA]]+Table1[[#This Row],[DA]]+Table1[[#This Row],[Overtime Pay]]</f>
        <v>69926.399999999994</v>
      </c>
      <c r="X1370" s="1">
        <f>Table1[[#This Row],[Gross Salary]]-Table1[[#This Row],[Total Deduction]]</f>
        <v>63363.963076923072</v>
      </c>
      <c r="Y1370" t="s">
        <v>37</v>
      </c>
      <c r="Z1370" t="s">
        <v>106</v>
      </c>
      <c r="AA1370" t="s">
        <v>5417</v>
      </c>
      <c r="AB1370" t="s">
        <v>5418</v>
      </c>
    </row>
    <row r="1371" spans="1:28" x14ac:dyDescent="0.3">
      <c r="A1371" t="s">
        <v>5419</v>
      </c>
      <c r="B1371" t="s">
        <v>1035</v>
      </c>
      <c r="C1371">
        <v>21</v>
      </c>
      <c r="D1371" t="s">
        <v>31</v>
      </c>
      <c r="E1371" t="s">
        <v>45</v>
      </c>
      <c r="F1371" t="s">
        <v>46</v>
      </c>
      <c r="G1371" t="s">
        <v>5420</v>
      </c>
      <c r="H1371" t="s">
        <v>35</v>
      </c>
      <c r="I1371" t="s">
        <v>36</v>
      </c>
      <c r="J1371">
        <v>26</v>
      </c>
      <c r="K1371">
        <v>25</v>
      </c>
      <c r="L1371">
        <f t="shared" si="63"/>
        <v>1</v>
      </c>
      <c r="M1371">
        <v>4</v>
      </c>
      <c r="N1371">
        <v>58616</v>
      </c>
      <c r="O1371" s="1">
        <f t="shared" si="64"/>
        <v>2254.4615384615386</v>
      </c>
      <c r="P1371" s="1">
        <f t="shared" si="65"/>
        <v>56361.538461538461</v>
      </c>
      <c r="Q1371" s="1">
        <f>Table1[[#This Row],[Earned Basic Salary]]*20%</f>
        <v>11272.307692307693</v>
      </c>
      <c r="R1371" s="1">
        <f>Table1[[#This Row],[Earned Basic Salary]]*10%</f>
        <v>5636.1538461538466</v>
      </c>
      <c r="S1371" s="1">
        <f>Table1[[#This Row],[Earned Basic Salary]]*12%</f>
        <v>6763.3846153846152</v>
      </c>
      <c r="T1371" s="1">
        <f>200</f>
        <v>200</v>
      </c>
      <c r="U1371" s="1">
        <f>Table1[[#This Row],[PF]]+Table1[[#This Row],[Professional Tax]]</f>
        <v>6963.3846153846152</v>
      </c>
      <c r="V1371" s="1">
        <f>Table1[[#This Row],[Overtime Hours]]*200</f>
        <v>800</v>
      </c>
      <c r="W1371" s="1">
        <f>Table1[[#This Row],[Earned Basic Salary]]+Table1[[#This Row],[HRA]]+Table1[[#This Row],[DA]]+Table1[[#This Row],[Overtime Pay]]</f>
        <v>74070</v>
      </c>
      <c r="X1371" s="1">
        <f>Table1[[#This Row],[Gross Salary]]-Table1[[#This Row],[Total Deduction]]</f>
        <v>67106.61538461539</v>
      </c>
      <c r="Y1371" t="s">
        <v>37</v>
      </c>
      <c r="Z1371" t="s">
        <v>38</v>
      </c>
      <c r="AA1371" t="s">
        <v>5421</v>
      </c>
      <c r="AB1371" t="s">
        <v>5422</v>
      </c>
    </row>
    <row r="1372" spans="1:28" x14ac:dyDescent="0.3">
      <c r="A1372" t="s">
        <v>5423</v>
      </c>
      <c r="B1372" t="s">
        <v>1946</v>
      </c>
      <c r="C1372">
        <v>39</v>
      </c>
      <c r="D1372" t="s">
        <v>75</v>
      </c>
      <c r="E1372" t="s">
        <v>32</v>
      </c>
      <c r="F1372" t="s">
        <v>33</v>
      </c>
      <c r="G1372" t="s">
        <v>5424</v>
      </c>
      <c r="H1372" t="s">
        <v>35</v>
      </c>
      <c r="I1372" t="s">
        <v>36</v>
      </c>
      <c r="J1372">
        <v>26</v>
      </c>
      <c r="K1372">
        <v>25</v>
      </c>
      <c r="L1372">
        <f t="shared" si="63"/>
        <v>1</v>
      </c>
      <c r="M1372">
        <v>14</v>
      </c>
      <c r="N1372">
        <v>63180</v>
      </c>
      <c r="O1372" s="1">
        <f t="shared" si="64"/>
        <v>2430</v>
      </c>
      <c r="P1372" s="1">
        <f t="shared" si="65"/>
        <v>60750</v>
      </c>
      <c r="Q1372" s="1">
        <f>Table1[[#This Row],[Earned Basic Salary]]*20%</f>
        <v>12150</v>
      </c>
      <c r="R1372" s="1">
        <f>Table1[[#This Row],[Earned Basic Salary]]*10%</f>
        <v>6075</v>
      </c>
      <c r="S1372" s="1">
        <f>Table1[[#This Row],[Earned Basic Salary]]*12%</f>
        <v>7290</v>
      </c>
      <c r="T1372" s="1">
        <f>200</f>
        <v>200</v>
      </c>
      <c r="U1372" s="1">
        <f>Table1[[#This Row],[PF]]+Table1[[#This Row],[Professional Tax]]</f>
        <v>7490</v>
      </c>
      <c r="V1372" s="1">
        <f>Table1[[#This Row],[Overtime Hours]]*200</f>
        <v>2800</v>
      </c>
      <c r="W1372" s="1">
        <f>Table1[[#This Row],[Earned Basic Salary]]+Table1[[#This Row],[HRA]]+Table1[[#This Row],[DA]]+Table1[[#This Row],[Overtime Pay]]</f>
        <v>81775</v>
      </c>
      <c r="X1372" s="1">
        <f>Table1[[#This Row],[Gross Salary]]-Table1[[#This Row],[Total Deduction]]</f>
        <v>74285</v>
      </c>
      <c r="Y1372" t="s">
        <v>37</v>
      </c>
      <c r="Z1372" t="s">
        <v>106</v>
      </c>
      <c r="AA1372" t="s">
        <v>5425</v>
      </c>
      <c r="AB1372" t="s">
        <v>5426</v>
      </c>
    </row>
    <row r="1373" spans="1:28" x14ac:dyDescent="0.3">
      <c r="A1373" t="s">
        <v>5427</v>
      </c>
      <c r="B1373" t="s">
        <v>1403</v>
      </c>
      <c r="C1373">
        <v>33</v>
      </c>
      <c r="D1373" t="s">
        <v>75</v>
      </c>
      <c r="E1373" t="s">
        <v>54</v>
      </c>
      <c r="F1373" t="s">
        <v>46</v>
      </c>
      <c r="G1373" t="s">
        <v>5428</v>
      </c>
      <c r="H1373" t="s">
        <v>35</v>
      </c>
      <c r="I1373" t="s">
        <v>36</v>
      </c>
      <c r="J1373">
        <v>26</v>
      </c>
      <c r="K1373">
        <v>25</v>
      </c>
      <c r="L1373">
        <f t="shared" si="63"/>
        <v>1</v>
      </c>
      <c r="M1373">
        <v>11</v>
      </c>
      <c r="N1373">
        <v>49389</v>
      </c>
      <c r="O1373" s="1">
        <f t="shared" si="64"/>
        <v>1899.5769230769231</v>
      </c>
      <c r="P1373" s="1">
        <f t="shared" si="65"/>
        <v>47489.423076923078</v>
      </c>
      <c r="Q1373" s="1">
        <f>Table1[[#This Row],[Earned Basic Salary]]*20%</f>
        <v>9497.8846153846152</v>
      </c>
      <c r="R1373" s="1">
        <f>Table1[[#This Row],[Earned Basic Salary]]*10%</f>
        <v>4748.9423076923076</v>
      </c>
      <c r="S1373" s="1">
        <f>Table1[[#This Row],[Earned Basic Salary]]*12%</f>
        <v>5698.7307692307695</v>
      </c>
      <c r="T1373" s="1">
        <f>200</f>
        <v>200</v>
      </c>
      <c r="U1373" s="1">
        <f>Table1[[#This Row],[PF]]+Table1[[#This Row],[Professional Tax]]</f>
        <v>5898.7307692307695</v>
      </c>
      <c r="V1373" s="1">
        <f>Table1[[#This Row],[Overtime Hours]]*200</f>
        <v>2200</v>
      </c>
      <c r="W1373" s="1">
        <f>Table1[[#This Row],[Earned Basic Salary]]+Table1[[#This Row],[HRA]]+Table1[[#This Row],[DA]]+Table1[[#This Row],[Overtime Pay]]</f>
        <v>63936.25</v>
      </c>
      <c r="X1373" s="1">
        <f>Table1[[#This Row],[Gross Salary]]-Table1[[#This Row],[Total Deduction]]</f>
        <v>58037.519230769234</v>
      </c>
      <c r="Y1373" t="s">
        <v>37</v>
      </c>
      <c r="Z1373" t="s">
        <v>95</v>
      </c>
      <c r="AA1373" t="s">
        <v>5429</v>
      </c>
      <c r="AB1373" t="s">
        <v>5430</v>
      </c>
    </row>
    <row r="1374" spans="1:28" x14ac:dyDescent="0.3">
      <c r="A1374" t="s">
        <v>5431</v>
      </c>
      <c r="B1374" t="s">
        <v>741</v>
      </c>
      <c r="C1374">
        <v>28</v>
      </c>
      <c r="D1374" t="s">
        <v>61</v>
      </c>
      <c r="E1374" t="s">
        <v>54</v>
      </c>
      <c r="F1374" t="s">
        <v>83</v>
      </c>
      <c r="G1374" t="s">
        <v>5432</v>
      </c>
      <c r="H1374" t="s">
        <v>35</v>
      </c>
      <c r="I1374" t="s">
        <v>36</v>
      </c>
      <c r="J1374">
        <v>26</v>
      </c>
      <c r="K1374">
        <v>24</v>
      </c>
      <c r="L1374">
        <f t="shared" si="63"/>
        <v>2</v>
      </c>
      <c r="M1374">
        <v>11</v>
      </c>
      <c r="N1374">
        <v>36710</v>
      </c>
      <c r="O1374" s="1">
        <f t="shared" si="64"/>
        <v>1411.9230769230769</v>
      </c>
      <c r="P1374" s="1">
        <f t="shared" si="65"/>
        <v>33886.153846153844</v>
      </c>
      <c r="Q1374" s="1">
        <f>Table1[[#This Row],[Earned Basic Salary]]*20%</f>
        <v>6777.2307692307695</v>
      </c>
      <c r="R1374" s="1">
        <f>Table1[[#This Row],[Earned Basic Salary]]*10%</f>
        <v>3388.6153846153848</v>
      </c>
      <c r="S1374" s="1">
        <f>Table1[[#This Row],[Earned Basic Salary]]*12%</f>
        <v>4066.3384615384612</v>
      </c>
      <c r="T1374" s="1">
        <f>200</f>
        <v>200</v>
      </c>
      <c r="U1374" s="1">
        <f>Table1[[#This Row],[PF]]+Table1[[#This Row],[Professional Tax]]</f>
        <v>4266.3384615384612</v>
      </c>
      <c r="V1374" s="1">
        <f>Table1[[#This Row],[Overtime Hours]]*200</f>
        <v>2200</v>
      </c>
      <c r="W1374" s="1">
        <f>Table1[[#This Row],[Earned Basic Salary]]+Table1[[#This Row],[HRA]]+Table1[[#This Row],[DA]]+Table1[[#This Row],[Overtime Pay]]</f>
        <v>46251.999999999993</v>
      </c>
      <c r="X1374" s="1">
        <f>Table1[[#This Row],[Gross Salary]]-Table1[[#This Row],[Total Deduction]]</f>
        <v>41985.661538461529</v>
      </c>
      <c r="Y1374" t="s">
        <v>37</v>
      </c>
      <c r="Z1374" t="s">
        <v>106</v>
      </c>
      <c r="AA1374" t="s">
        <v>5433</v>
      </c>
      <c r="AB1374" t="s">
        <v>5434</v>
      </c>
    </row>
    <row r="1375" spans="1:28" x14ac:dyDescent="0.3">
      <c r="A1375" t="s">
        <v>5435</v>
      </c>
      <c r="B1375" t="s">
        <v>74</v>
      </c>
      <c r="C1375">
        <v>47</v>
      </c>
      <c r="D1375" t="s">
        <v>53</v>
      </c>
      <c r="E1375" t="s">
        <v>32</v>
      </c>
      <c r="F1375" t="s">
        <v>69</v>
      </c>
      <c r="G1375" t="s">
        <v>594</v>
      </c>
      <c r="H1375" t="s">
        <v>35</v>
      </c>
      <c r="I1375" t="s">
        <v>36</v>
      </c>
      <c r="J1375">
        <v>26</v>
      </c>
      <c r="K1375">
        <v>22</v>
      </c>
      <c r="L1375">
        <f t="shared" si="63"/>
        <v>4</v>
      </c>
      <c r="M1375">
        <v>9</v>
      </c>
      <c r="N1375">
        <v>36284</v>
      </c>
      <c r="O1375" s="1">
        <f t="shared" si="64"/>
        <v>1395.5384615384614</v>
      </c>
      <c r="P1375" s="1">
        <f t="shared" si="65"/>
        <v>30701.846153846152</v>
      </c>
      <c r="Q1375" s="1">
        <f>Table1[[#This Row],[Earned Basic Salary]]*20%</f>
        <v>6140.3692307692309</v>
      </c>
      <c r="R1375" s="1">
        <f>Table1[[#This Row],[Earned Basic Salary]]*10%</f>
        <v>3070.1846153846154</v>
      </c>
      <c r="S1375" s="1">
        <f>Table1[[#This Row],[Earned Basic Salary]]*12%</f>
        <v>3684.2215384615383</v>
      </c>
      <c r="T1375" s="1">
        <f>200</f>
        <v>200</v>
      </c>
      <c r="U1375" s="1">
        <f>Table1[[#This Row],[PF]]+Table1[[#This Row],[Professional Tax]]</f>
        <v>3884.2215384615383</v>
      </c>
      <c r="V1375" s="1">
        <f>Table1[[#This Row],[Overtime Hours]]*200</f>
        <v>1800</v>
      </c>
      <c r="W1375" s="1">
        <f>Table1[[#This Row],[Earned Basic Salary]]+Table1[[#This Row],[HRA]]+Table1[[#This Row],[DA]]+Table1[[#This Row],[Overtime Pay]]</f>
        <v>41712.399999999994</v>
      </c>
      <c r="X1375" s="1">
        <f>Table1[[#This Row],[Gross Salary]]-Table1[[#This Row],[Total Deduction]]</f>
        <v>37828.178461538453</v>
      </c>
      <c r="Y1375" t="s">
        <v>37</v>
      </c>
      <c r="Z1375" t="s">
        <v>95</v>
      </c>
      <c r="AA1375" t="s">
        <v>5436</v>
      </c>
      <c r="AB1375" t="s">
        <v>5437</v>
      </c>
    </row>
    <row r="1376" spans="1:28" x14ac:dyDescent="0.3">
      <c r="A1376" t="s">
        <v>5438</v>
      </c>
      <c r="B1376" t="s">
        <v>979</v>
      </c>
      <c r="C1376">
        <v>35</v>
      </c>
      <c r="D1376" t="s">
        <v>44</v>
      </c>
      <c r="E1376" t="s">
        <v>121</v>
      </c>
      <c r="F1376" t="s">
        <v>83</v>
      </c>
      <c r="G1376" t="s">
        <v>5439</v>
      </c>
      <c r="H1376" t="s">
        <v>35</v>
      </c>
      <c r="I1376" t="s">
        <v>36</v>
      </c>
      <c r="J1376">
        <v>26</v>
      </c>
      <c r="K1376">
        <v>22</v>
      </c>
      <c r="L1376">
        <f t="shared" si="63"/>
        <v>4</v>
      </c>
      <c r="M1376">
        <v>16</v>
      </c>
      <c r="N1376">
        <v>54111</v>
      </c>
      <c r="O1376" s="1">
        <f t="shared" si="64"/>
        <v>2081.1923076923076</v>
      </c>
      <c r="P1376" s="1">
        <f t="shared" si="65"/>
        <v>45786.230769230766</v>
      </c>
      <c r="Q1376" s="1">
        <f>Table1[[#This Row],[Earned Basic Salary]]*20%</f>
        <v>9157.2461538461539</v>
      </c>
      <c r="R1376" s="1">
        <f>Table1[[#This Row],[Earned Basic Salary]]*10%</f>
        <v>4578.623076923077</v>
      </c>
      <c r="S1376" s="1">
        <f>Table1[[#This Row],[Earned Basic Salary]]*12%</f>
        <v>5494.3476923076914</v>
      </c>
      <c r="T1376" s="1">
        <f>200</f>
        <v>200</v>
      </c>
      <c r="U1376" s="1">
        <f>Table1[[#This Row],[PF]]+Table1[[#This Row],[Professional Tax]]</f>
        <v>5694.3476923076914</v>
      </c>
      <c r="V1376" s="1">
        <f>Table1[[#This Row],[Overtime Hours]]*200</f>
        <v>3200</v>
      </c>
      <c r="W1376" s="1">
        <f>Table1[[#This Row],[Earned Basic Salary]]+Table1[[#This Row],[HRA]]+Table1[[#This Row],[DA]]+Table1[[#This Row],[Overtime Pay]]</f>
        <v>62722.099999999991</v>
      </c>
      <c r="X1376" s="1">
        <f>Table1[[#This Row],[Gross Salary]]-Table1[[#This Row],[Total Deduction]]</f>
        <v>57027.752307692303</v>
      </c>
      <c r="Y1376" t="s">
        <v>37</v>
      </c>
      <c r="Z1376" t="s">
        <v>38</v>
      </c>
      <c r="AA1376" t="s">
        <v>5440</v>
      </c>
      <c r="AB1376" t="s">
        <v>5441</v>
      </c>
    </row>
    <row r="1377" spans="1:28" x14ac:dyDescent="0.3">
      <c r="A1377" t="s">
        <v>5442</v>
      </c>
      <c r="B1377" t="s">
        <v>1946</v>
      </c>
      <c r="C1377">
        <v>22</v>
      </c>
      <c r="D1377" t="s">
        <v>75</v>
      </c>
      <c r="E1377" t="s">
        <v>32</v>
      </c>
      <c r="F1377" t="s">
        <v>55</v>
      </c>
      <c r="G1377" t="s">
        <v>765</v>
      </c>
      <c r="H1377" t="s">
        <v>35</v>
      </c>
      <c r="I1377" t="s">
        <v>36</v>
      </c>
      <c r="J1377">
        <v>26</v>
      </c>
      <c r="K1377">
        <v>25</v>
      </c>
      <c r="L1377">
        <f t="shared" si="63"/>
        <v>1</v>
      </c>
      <c r="M1377">
        <v>17</v>
      </c>
      <c r="N1377">
        <v>41732</v>
      </c>
      <c r="O1377" s="1">
        <f t="shared" si="64"/>
        <v>1605.0769230769231</v>
      </c>
      <c r="P1377" s="1">
        <f t="shared" si="65"/>
        <v>40126.923076923078</v>
      </c>
      <c r="Q1377" s="1">
        <f>Table1[[#This Row],[Earned Basic Salary]]*20%</f>
        <v>8025.3846153846162</v>
      </c>
      <c r="R1377" s="1">
        <f>Table1[[#This Row],[Earned Basic Salary]]*10%</f>
        <v>4012.6923076923081</v>
      </c>
      <c r="S1377" s="1">
        <f>Table1[[#This Row],[Earned Basic Salary]]*12%</f>
        <v>4815.2307692307695</v>
      </c>
      <c r="T1377" s="1">
        <f>200</f>
        <v>200</v>
      </c>
      <c r="U1377" s="1">
        <f>Table1[[#This Row],[PF]]+Table1[[#This Row],[Professional Tax]]</f>
        <v>5015.2307692307695</v>
      </c>
      <c r="V1377" s="1">
        <f>Table1[[#This Row],[Overtime Hours]]*200</f>
        <v>3400</v>
      </c>
      <c r="W1377" s="1">
        <f>Table1[[#This Row],[Earned Basic Salary]]+Table1[[#This Row],[HRA]]+Table1[[#This Row],[DA]]+Table1[[#This Row],[Overtime Pay]]</f>
        <v>55565</v>
      </c>
      <c r="X1377" s="1">
        <f>Table1[[#This Row],[Gross Salary]]-Table1[[#This Row],[Total Deduction]]</f>
        <v>50549.769230769234</v>
      </c>
      <c r="Y1377" t="s">
        <v>37</v>
      </c>
      <c r="Z1377" t="s">
        <v>95</v>
      </c>
      <c r="AA1377" t="s">
        <v>5443</v>
      </c>
      <c r="AB1377" t="s">
        <v>5444</v>
      </c>
    </row>
    <row r="1378" spans="1:28" x14ac:dyDescent="0.3">
      <c r="A1378" t="s">
        <v>5445</v>
      </c>
      <c r="B1378" t="s">
        <v>60</v>
      </c>
      <c r="C1378">
        <v>34</v>
      </c>
      <c r="D1378" t="s">
        <v>53</v>
      </c>
      <c r="E1378" t="s">
        <v>82</v>
      </c>
      <c r="F1378" t="s">
        <v>55</v>
      </c>
      <c r="G1378" t="s">
        <v>5446</v>
      </c>
      <c r="H1378" t="s">
        <v>35</v>
      </c>
      <c r="I1378" t="s">
        <v>36</v>
      </c>
      <c r="J1378">
        <v>26</v>
      </c>
      <c r="K1378">
        <v>25</v>
      </c>
      <c r="L1378">
        <f t="shared" si="63"/>
        <v>1</v>
      </c>
      <c r="M1378">
        <v>0</v>
      </c>
      <c r="N1378">
        <v>34967</v>
      </c>
      <c r="O1378" s="1">
        <f t="shared" si="64"/>
        <v>1344.8846153846155</v>
      </c>
      <c r="P1378" s="1">
        <f t="shared" si="65"/>
        <v>33622.11538461539</v>
      </c>
      <c r="Q1378" s="1">
        <f>Table1[[#This Row],[Earned Basic Salary]]*20%</f>
        <v>6724.423076923078</v>
      </c>
      <c r="R1378" s="1">
        <f>Table1[[#This Row],[Earned Basic Salary]]*10%</f>
        <v>3362.211538461539</v>
      </c>
      <c r="S1378" s="1">
        <f>Table1[[#This Row],[Earned Basic Salary]]*12%</f>
        <v>4034.6538461538466</v>
      </c>
      <c r="T1378" s="1">
        <f>200</f>
        <v>200</v>
      </c>
      <c r="U1378" s="1">
        <f>Table1[[#This Row],[PF]]+Table1[[#This Row],[Professional Tax]]</f>
        <v>4234.6538461538466</v>
      </c>
      <c r="V1378" s="1">
        <f>Table1[[#This Row],[Overtime Hours]]*200</f>
        <v>0</v>
      </c>
      <c r="W1378" s="1">
        <f>Table1[[#This Row],[Earned Basic Salary]]+Table1[[#This Row],[HRA]]+Table1[[#This Row],[DA]]+Table1[[#This Row],[Overtime Pay]]</f>
        <v>43708.750000000007</v>
      </c>
      <c r="X1378" s="1">
        <f>Table1[[#This Row],[Gross Salary]]-Table1[[#This Row],[Total Deduction]]</f>
        <v>39474.096153846163</v>
      </c>
      <c r="Y1378" t="s">
        <v>37</v>
      </c>
      <c r="Z1378" t="s">
        <v>38</v>
      </c>
      <c r="AA1378" t="s">
        <v>5447</v>
      </c>
      <c r="AB1378" t="s">
        <v>5448</v>
      </c>
    </row>
    <row r="1379" spans="1:28" x14ac:dyDescent="0.3">
      <c r="A1379" t="s">
        <v>5449</v>
      </c>
      <c r="B1379" t="s">
        <v>387</v>
      </c>
      <c r="C1379">
        <v>44</v>
      </c>
      <c r="D1379" t="s">
        <v>133</v>
      </c>
      <c r="E1379" t="s">
        <v>121</v>
      </c>
      <c r="F1379" t="s">
        <v>83</v>
      </c>
      <c r="G1379" t="s">
        <v>5450</v>
      </c>
      <c r="H1379" t="s">
        <v>35</v>
      </c>
      <c r="I1379" t="s">
        <v>36</v>
      </c>
      <c r="J1379">
        <v>26</v>
      </c>
      <c r="K1379">
        <v>23</v>
      </c>
      <c r="L1379">
        <f t="shared" si="63"/>
        <v>3</v>
      </c>
      <c r="M1379">
        <v>1</v>
      </c>
      <c r="N1379">
        <v>59470</v>
      </c>
      <c r="O1379" s="1">
        <f t="shared" si="64"/>
        <v>2287.3076923076924</v>
      </c>
      <c r="P1379" s="1">
        <f t="shared" si="65"/>
        <v>52608.076923076922</v>
      </c>
      <c r="Q1379" s="1">
        <f>Table1[[#This Row],[Earned Basic Salary]]*20%</f>
        <v>10521.615384615385</v>
      </c>
      <c r="R1379" s="1">
        <f>Table1[[#This Row],[Earned Basic Salary]]*10%</f>
        <v>5260.8076923076924</v>
      </c>
      <c r="S1379" s="1">
        <f>Table1[[#This Row],[Earned Basic Salary]]*12%</f>
        <v>6312.9692307692303</v>
      </c>
      <c r="T1379" s="1">
        <f>200</f>
        <v>200</v>
      </c>
      <c r="U1379" s="1">
        <f>Table1[[#This Row],[PF]]+Table1[[#This Row],[Professional Tax]]</f>
        <v>6512.9692307692303</v>
      </c>
      <c r="V1379" s="1">
        <f>Table1[[#This Row],[Overtime Hours]]*200</f>
        <v>200</v>
      </c>
      <c r="W1379" s="1">
        <f>Table1[[#This Row],[Earned Basic Salary]]+Table1[[#This Row],[HRA]]+Table1[[#This Row],[DA]]+Table1[[#This Row],[Overtime Pay]]</f>
        <v>68590.5</v>
      </c>
      <c r="X1379" s="1">
        <f>Table1[[#This Row],[Gross Salary]]-Table1[[#This Row],[Total Deduction]]</f>
        <v>62077.530769230769</v>
      </c>
      <c r="Y1379" t="s">
        <v>37</v>
      </c>
      <c r="Z1379" t="s">
        <v>106</v>
      </c>
      <c r="AA1379" t="s">
        <v>5451</v>
      </c>
      <c r="AB1379" t="s">
        <v>5452</v>
      </c>
    </row>
    <row r="1380" spans="1:28" x14ac:dyDescent="0.3">
      <c r="A1380" t="s">
        <v>5453</v>
      </c>
      <c r="B1380" t="s">
        <v>1090</v>
      </c>
      <c r="C1380">
        <v>53</v>
      </c>
      <c r="D1380" t="s">
        <v>31</v>
      </c>
      <c r="E1380" t="s">
        <v>82</v>
      </c>
      <c r="F1380" t="s">
        <v>46</v>
      </c>
      <c r="G1380" t="s">
        <v>5454</v>
      </c>
      <c r="H1380" t="s">
        <v>35</v>
      </c>
      <c r="I1380" t="s">
        <v>36</v>
      </c>
      <c r="J1380">
        <v>26</v>
      </c>
      <c r="K1380">
        <v>22</v>
      </c>
      <c r="L1380">
        <f t="shared" si="63"/>
        <v>4</v>
      </c>
      <c r="M1380">
        <v>6</v>
      </c>
      <c r="N1380">
        <v>69227</v>
      </c>
      <c r="O1380" s="1">
        <f t="shared" si="64"/>
        <v>2662.5769230769229</v>
      </c>
      <c r="P1380" s="1">
        <f t="shared" si="65"/>
        <v>58576.692307692305</v>
      </c>
      <c r="Q1380" s="1">
        <f>Table1[[#This Row],[Earned Basic Salary]]*20%</f>
        <v>11715.338461538462</v>
      </c>
      <c r="R1380" s="1">
        <f>Table1[[#This Row],[Earned Basic Salary]]*10%</f>
        <v>5857.669230769231</v>
      </c>
      <c r="S1380" s="1">
        <f>Table1[[#This Row],[Earned Basic Salary]]*12%</f>
        <v>7029.203076923076</v>
      </c>
      <c r="T1380" s="1">
        <f>200</f>
        <v>200</v>
      </c>
      <c r="U1380" s="1">
        <f>Table1[[#This Row],[PF]]+Table1[[#This Row],[Professional Tax]]</f>
        <v>7229.203076923076</v>
      </c>
      <c r="V1380" s="1">
        <f>Table1[[#This Row],[Overtime Hours]]*200</f>
        <v>1200</v>
      </c>
      <c r="W1380" s="1">
        <f>Table1[[#This Row],[Earned Basic Salary]]+Table1[[#This Row],[HRA]]+Table1[[#This Row],[DA]]+Table1[[#This Row],[Overtime Pay]]</f>
        <v>77349.7</v>
      </c>
      <c r="X1380" s="1">
        <f>Table1[[#This Row],[Gross Salary]]-Table1[[#This Row],[Total Deduction]]</f>
        <v>70120.49692307692</v>
      </c>
      <c r="Y1380" t="s">
        <v>37</v>
      </c>
      <c r="Z1380" t="s">
        <v>95</v>
      </c>
      <c r="AA1380" t="s">
        <v>5455</v>
      </c>
      <c r="AB1380" t="s">
        <v>5456</v>
      </c>
    </row>
    <row r="1381" spans="1:28" x14ac:dyDescent="0.3">
      <c r="A1381" t="s">
        <v>5457</v>
      </c>
      <c r="B1381" t="s">
        <v>2300</v>
      </c>
      <c r="C1381">
        <v>36</v>
      </c>
      <c r="D1381" t="s">
        <v>44</v>
      </c>
      <c r="E1381" t="s">
        <v>82</v>
      </c>
      <c r="F1381" t="s">
        <v>83</v>
      </c>
      <c r="G1381" t="s">
        <v>5458</v>
      </c>
      <c r="H1381" t="s">
        <v>35</v>
      </c>
      <c r="I1381" t="s">
        <v>36</v>
      </c>
      <c r="J1381">
        <v>26</v>
      </c>
      <c r="K1381">
        <v>23</v>
      </c>
      <c r="L1381">
        <f t="shared" si="63"/>
        <v>3</v>
      </c>
      <c r="M1381">
        <v>16</v>
      </c>
      <c r="N1381">
        <v>24611</v>
      </c>
      <c r="O1381" s="1">
        <f t="shared" si="64"/>
        <v>946.57692307692309</v>
      </c>
      <c r="P1381" s="1">
        <f t="shared" si="65"/>
        <v>21771.26923076923</v>
      </c>
      <c r="Q1381" s="1">
        <f>Table1[[#This Row],[Earned Basic Salary]]*20%</f>
        <v>4354.2538461538461</v>
      </c>
      <c r="R1381" s="1">
        <f>Table1[[#This Row],[Earned Basic Salary]]*10%</f>
        <v>2177.126923076923</v>
      </c>
      <c r="S1381" s="1">
        <f>Table1[[#This Row],[Earned Basic Salary]]*12%</f>
        <v>2612.5523076923077</v>
      </c>
      <c r="T1381" s="1">
        <f>200</f>
        <v>200</v>
      </c>
      <c r="U1381" s="1">
        <f>Table1[[#This Row],[PF]]+Table1[[#This Row],[Professional Tax]]</f>
        <v>2812.5523076923077</v>
      </c>
      <c r="V1381" s="1">
        <f>Table1[[#This Row],[Overtime Hours]]*200</f>
        <v>3200</v>
      </c>
      <c r="W1381" s="1">
        <f>Table1[[#This Row],[Earned Basic Salary]]+Table1[[#This Row],[HRA]]+Table1[[#This Row],[DA]]+Table1[[#This Row],[Overtime Pay]]</f>
        <v>31502.65</v>
      </c>
      <c r="X1381" s="1">
        <f>Table1[[#This Row],[Gross Salary]]-Table1[[#This Row],[Total Deduction]]</f>
        <v>28690.097692307692</v>
      </c>
      <c r="Y1381" t="s">
        <v>37</v>
      </c>
      <c r="Z1381" t="s">
        <v>38</v>
      </c>
      <c r="AA1381" t="s">
        <v>5459</v>
      </c>
      <c r="AB1381" t="s">
        <v>5460</v>
      </c>
    </row>
    <row r="1382" spans="1:28" x14ac:dyDescent="0.3">
      <c r="A1382" t="s">
        <v>5461</v>
      </c>
      <c r="B1382" t="s">
        <v>1149</v>
      </c>
      <c r="C1382">
        <v>37</v>
      </c>
      <c r="D1382" t="s">
        <v>61</v>
      </c>
      <c r="E1382" t="s">
        <v>32</v>
      </c>
      <c r="F1382" t="s">
        <v>33</v>
      </c>
      <c r="G1382" t="s">
        <v>5462</v>
      </c>
      <c r="H1382" t="s">
        <v>35</v>
      </c>
      <c r="I1382" t="s">
        <v>36</v>
      </c>
      <c r="J1382">
        <v>26</v>
      </c>
      <c r="K1382">
        <v>22</v>
      </c>
      <c r="L1382">
        <f t="shared" si="63"/>
        <v>4</v>
      </c>
      <c r="M1382">
        <v>19</v>
      </c>
      <c r="N1382">
        <v>54219</v>
      </c>
      <c r="O1382" s="1">
        <f t="shared" si="64"/>
        <v>2085.3461538461538</v>
      </c>
      <c r="P1382" s="1">
        <f t="shared" si="65"/>
        <v>45877.615384615383</v>
      </c>
      <c r="Q1382" s="1">
        <f>Table1[[#This Row],[Earned Basic Salary]]*20%</f>
        <v>9175.5230769230766</v>
      </c>
      <c r="R1382" s="1">
        <f>Table1[[#This Row],[Earned Basic Salary]]*10%</f>
        <v>4587.7615384615383</v>
      </c>
      <c r="S1382" s="1">
        <f>Table1[[#This Row],[Earned Basic Salary]]*12%</f>
        <v>5505.3138461538456</v>
      </c>
      <c r="T1382" s="1">
        <f>200</f>
        <v>200</v>
      </c>
      <c r="U1382" s="1">
        <f>Table1[[#This Row],[PF]]+Table1[[#This Row],[Professional Tax]]</f>
        <v>5705.3138461538456</v>
      </c>
      <c r="V1382" s="1">
        <f>Table1[[#This Row],[Overtime Hours]]*200</f>
        <v>3800</v>
      </c>
      <c r="W1382" s="1">
        <f>Table1[[#This Row],[Earned Basic Salary]]+Table1[[#This Row],[HRA]]+Table1[[#This Row],[DA]]+Table1[[#This Row],[Overtime Pay]]</f>
        <v>63440.899999999994</v>
      </c>
      <c r="X1382" s="1">
        <f>Table1[[#This Row],[Gross Salary]]-Table1[[#This Row],[Total Deduction]]</f>
        <v>57735.586153846147</v>
      </c>
      <c r="Y1382" t="s">
        <v>37</v>
      </c>
      <c r="Z1382" t="s">
        <v>48</v>
      </c>
      <c r="AA1382" t="s">
        <v>5463</v>
      </c>
      <c r="AB1382" t="s">
        <v>5464</v>
      </c>
    </row>
    <row r="1383" spans="1:28" x14ac:dyDescent="0.3">
      <c r="A1383" t="s">
        <v>5465</v>
      </c>
      <c r="B1383" t="s">
        <v>1430</v>
      </c>
      <c r="C1383">
        <v>40</v>
      </c>
      <c r="D1383" t="s">
        <v>61</v>
      </c>
      <c r="E1383" t="s">
        <v>32</v>
      </c>
      <c r="F1383" t="s">
        <v>69</v>
      </c>
      <c r="G1383" t="s">
        <v>5466</v>
      </c>
      <c r="H1383" t="s">
        <v>35</v>
      </c>
      <c r="I1383" t="s">
        <v>36</v>
      </c>
      <c r="J1383">
        <v>26</v>
      </c>
      <c r="K1383">
        <v>26</v>
      </c>
      <c r="L1383">
        <f t="shared" si="63"/>
        <v>0</v>
      </c>
      <c r="M1383">
        <v>14</v>
      </c>
      <c r="N1383">
        <v>59365</v>
      </c>
      <c r="O1383" s="1">
        <f t="shared" si="64"/>
        <v>2283.2692307692309</v>
      </c>
      <c r="P1383" s="1">
        <f t="shared" si="65"/>
        <v>59365.000000000007</v>
      </c>
      <c r="Q1383" s="1">
        <f>Table1[[#This Row],[Earned Basic Salary]]*20%</f>
        <v>11873.000000000002</v>
      </c>
      <c r="R1383" s="1">
        <f>Table1[[#This Row],[Earned Basic Salary]]*10%</f>
        <v>5936.5000000000009</v>
      </c>
      <c r="S1383" s="1">
        <f>Table1[[#This Row],[Earned Basic Salary]]*12%</f>
        <v>7123.8</v>
      </c>
      <c r="T1383" s="1">
        <f>200</f>
        <v>200</v>
      </c>
      <c r="U1383" s="1">
        <f>Table1[[#This Row],[PF]]+Table1[[#This Row],[Professional Tax]]</f>
        <v>7323.8</v>
      </c>
      <c r="V1383" s="1">
        <f>Table1[[#This Row],[Overtime Hours]]*200</f>
        <v>2800</v>
      </c>
      <c r="W1383" s="1">
        <f>Table1[[#This Row],[Earned Basic Salary]]+Table1[[#This Row],[HRA]]+Table1[[#This Row],[DA]]+Table1[[#This Row],[Overtime Pay]]</f>
        <v>79974.500000000015</v>
      </c>
      <c r="X1383" s="1">
        <f>Table1[[#This Row],[Gross Salary]]-Table1[[#This Row],[Total Deduction]]</f>
        <v>72650.700000000012</v>
      </c>
      <c r="Y1383" t="s">
        <v>37</v>
      </c>
      <c r="Z1383" t="s">
        <v>106</v>
      </c>
      <c r="AA1383" t="s">
        <v>5467</v>
      </c>
      <c r="AB1383" t="s">
        <v>5468</v>
      </c>
    </row>
    <row r="1384" spans="1:28" x14ac:dyDescent="0.3">
      <c r="A1384" t="s">
        <v>5469</v>
      </c>
      <c r="B1384" t="s">
        <v>936</v>
      </c>
      <c r="C1384">
        <v>45</v>
      </c>
      <c r="D1384" t="s">
        <v>133</v>
      </c>
      <c r="E1384" t="s">
        <v>54</v>
      </c>
      <c r="F1384" t="s">
        <v>83</v>
      </c>
      <c r="G1384" t="s">
        <v>5470</v>
      </c>
      <c r="H1384" t="s">
        <v>35</v>
      </c>
      <c r="I1384" t="s">
        <v>36</v>
      </c>
      <c r="J1384">
        <v>26</v>
      </c>
      <c r="K1384">
        <v>23</v>
      </c>
      <c r="L1384">
        <f t="shared" si="63"/>
        <v>3</v>
      </c>
      <c r="M1384">
        <v>20</v>
      </c>
      <c r="N1384">
        <v>18755</v>
      </c>
      <c r="O1384" s="1">
        <f t="shared" si="64"/>
        <v>721.34615384615381</v>
      </c>
      <c r="P1384" s="1">
        <f t="shared" si="65"/>
        <v>16590.961538461539</v>
      </c>
      <c r="Q1384" s="1">
        <f>Table1[[#This Row],[Earned Basic Salary]]*20%</f>
        <v>3318.1923076923081</v>
      </c>
      <c r="R1384" s="1">
        <f>Table1[[#This Row],[Earned Basic Salary]]*10%</f>
        <v>1659.096153846154</v>
      </c>
      <c r="S1384" s="1">
        <f>Table1[[#This Row],[Earned Basic Salary]]*12%</f>
        <v>1990.9153846153847</v>
      </c>
      <c r="T1384" s="1">
        <f>200</f>
        <v>200</v>
      </c>
      <c r="U1384" s="1">
        <f>Table1[[#This Row],[PF]]+Table1[[#This Row],[Professional Tax]]</f>
        <v>2190.9153846153849</v>
      </c>
      <c r="V1384" s="1">
        <f>Table1[[#This Row],[Overtime Hours]]*200</f>
        <v>4000</v>
      </c>
      <c r="W1384" s="1">
        <f>Table1[[#This Row],[Earned Basic Salary]]+Table1[[#This Row],[HRA]]+Table1[[#This Row],[DA]]+Table1[[#This Row],[Overtime Pay]]</f>
        <v>25568.25</v>
      </c>
      <c r="X1384" s="1">
        <f>Table1[[#This Row],[Gross Salary]]-Table1[[#This Row],[Total Deduction]]</f>
        <v>23377.334615384614</v>
      </c>
      <c r="Y1384" t="s">
        <v>37</v>
      </c>
      <c r="Z1384" t="s">
        <v>106</v>
      </c>
      <c r="AA1384" t="s">
        <v>5471</v>
      </c>
      <c r="AB1384" t="s">
        <v>5472</v>
      </c>
    </row>
    <row r="1385" spans="1:28" x14ac:dyDescent="0.3">
      <c r="A1385" t="s">
        <v>5473</v>
      </c>
      <c r="B1385" t="s">
        <v>2467</v>
      </c>
      <c r="C1385">
        <v>43</v>
      </c>
      <c r="D1385" t="s">
        <v>31</v>
      </c>
      <c r="E1385" t="s">
        <v>82</v>
      </c>
      <c r="F1385" t="s">
        <v>69</v>
      </c>
      <c r="G1385" t="s">
        <v>5474</v>
      </c>
      <c r="H1385" t="s">
        <v>35</v>
      </c>
      <c r="I1385" t="s">
        <v>36</v>
      </c>
      <c r="J1385">
        <v>26</v>
      </c>
      <c r="K1385">
        <v>25</v>
      </c>
      <c r="L1385">
        <f t="shared" si="63"/>
        <v>1</v>
      </c>
      <c r="M1385">
        <v>4</v>
      </c>
      <c r="N1385">
        <v>29866</v>
      </c>
      <c r="O1385" s="1">
        <f t="shared" si="64"/>
        <v>1148.6923076923076</v>
      </c>
      <c r="P1385" s="1">
        <f t="shared" si="65"/>
        <v>28717.307692307691</v>
      </c>
      <c r="Q1385" s="1">
        <f>Table1[[#This Row],[Earned Basic Salary]]*20%</f>
        <v>5743.461538461539</v>
      </c>
      <c r="R1385" s="1">
        <f>Table1[[#This Row],[Earned Basic Salary]]*10%</f>
        <v>2871.7307692307695</v>
      </c>
      <c r="S1385" s="1">
        <f>Table1[[#This Row],[Earned Basic Salary]]*12%</f>
        <v>3446.0769230769229</v>
      </c>
      <c r="T1385" s="1">
        <f>200</f>
        <v>200</v>
      </c>
      <c r="U1385" s="1">
        <f>Table1[[#This Row],[PF]]+Table1[[#This Row],[Professional Tax]]</f>
        <v>3646.0769230769229</v>
      </c>
      <c r="V1385" s="1">
        <f>Table1[[#This Row],[Overtime Hours]]*200</f>
        <v>800</v>
      </c>
      <c r="W1385" s="1">
        <f>Table1[[#This Row],[Earned Basic Salary]]+Table1[[#This Row],[HRA]]+Table1[[#This Row],[DA]]+Table1[[#This Row],[Overtime Pay]]</f>
        <v>38132.5</v>
      </c>
      <c r="X1385" s="1">
        <f>Table1[[#This Row],[Gross Salary]]-Table1[[#This Row],[Total Deduction]]</f>
        <v>34486.423076923078</v>
      </c>
      <c r="Y1385" t="s">
        <v>37</v>
      </c>
      <c r="Z1385" t="s">
        <v>48</v>
      </c>
      <c r="AA1385" t="s">
        <v>5475</v>
      </c>
      <c r="AB1385" t="s">
        <v>5476</v>
      </c>
    </row>
    <row r="1386" spans="1:28" x14ac:dyDescent="0.3">
      <c r="A1386" t="s">
        <v>5477</v>
      </c>
      <c r="B1386" t="s">
        <v>485</v>
      </c>
      <c r="C1386">
        <v>35</v>
      </c>
      <c r="D1386" t="s">
        <v>53</v>
      </c>
      <c r="E1386" t="s">
        <v>54</v>
      </c>
      <c r="F1386" t="s">
        <v>89</v>
      </c>
      <c r="G1386" t="s">
        <v>4592</v>
      </c>
      <c r="H1386" t="s">
        <v>35</v>
      </c>
      <c r="I1386" t="s">
        <v>36</v>
      </c>
      <c r="J1386">
        <v>26</v>
      </c>
      <c r="K1386">
        <v>25</v>
      </c>
      <c r="L1386">
        <f t="shared" si="63"/>
        <v>1</v>
      </c>
      <c r="M1386">
        <v>1</v>
      </c>
      <c r="N1386">
        <v>53444</v>
      </c>
      <c r="O1386" s="1">
        <f t="shared" si="64"/>
        <v>2055.5384615384614</v>
      </c>
      <c r="P1386" s="1">
        <f t="shared" si="65"/>
        <v>51388.461538461539</v>
      </c>
      <c r="Q1386" s="1">
        <f>Table1[[#This Row],[Earned Basic Salary]]*20%</f>
        <v>10277.692307692309</v>
      </c>
      <c r="R1386" s="1">
        <f>Table1[[#This Row],[Earned Basic Salary]]*10%</f>
        <v>5138.8461538461543</v>
      </c>
      <c r="S1386" s="1">
        <f>Table1[[#This Row],[Earned Basic Salary]]*12%</f>
        <v>6166.6153846153848</v>
      </c>
      <c r="T1386" s="1">
        <f>200</f>
        <v>200</v>
      </c>
      <c r="U1386" s="1">
        <f>Table1[[#This Row],[PF]]+Table1[[#This Row],[Professional Tax]]</f>
        <v>6366.6153846153848</v>
      </c>
      <c r="V1386" s="1">
        <f>Table1[[#This Row],[Overtime Hours]]*200</f>
        <v>200</v>
      </c>
      <c r="W1386" s="1">
        <f>Table1[[#This Row],[Earned Basic Salary]]+Table1[[#This Row],[HRA]]+Table1[[#This Row],[DA]]+Table1[[#This Row],[Overtime Pay]]</f>
        <v>67005</v>
      </c>
      <c r="X1386" s="1">
        <f>Table1[[#This Row],[Gross Salary]]-Table1[[#This Row],[Total Deduction]]</f>
        <v>60638.384615384617</v>
      </c>
      <c r="Y1386" t="s">
        <v>37</v>
      </c>
      <c r="Z1386" t="s">
        <v>38</v>
      </c>
      <c r="AA1386" t="s">
        <v>5478</v>
      </c>
      <c r="AB1386" t="s">
        <v>5479</v>
      </c>
    </row>
    <row r="1387" spans="1:28" x14ac:dyDescent="0.3">
      <c r="A1387" t="s">
        <v>5480</v>
      </c>
      <c r="B1387" t="s">
        <v>344</v>
      </c>
      <c r="C1387">
        <v>44</v>
      </c>
      <c r="D1387" t="s">
        <v>61</v>
      </c>
      <c r="E1387" t="s">
        <v>54</v>
      </c>
      <c r="F1387" t="s">
        <v>55</v>
      </c>
      <c r="G1387" t="s">
        <v>5481</v>
      </c>
      <c r="H1387" t="s">
        <v>35</v>
      </c>
      <c r="I1387" t="s">
        <v>36</v>
      </c>
      <c r="J1387">
        <v>26</v>
      </c>
      <c r="K1387">
        <v>22</v>
      </c>
      <c r="L1387">
        <f t="shared" si="63"/>
        <v>4</v>
      </c>
      <c r="M1387">
        <v>1</v>
      </c>
      <c r="N1387">
        <v>76309</v>
      </c>
      <c r="O1387" s="1">
        <f t="shared" si="64"/>
        <v>2934.9615384615386</v>
      </c>
      <c r="P1387" s="1">
        <f t="shared" si="65"/>
        <v>64569.153846153851</v>
      </c>
      <c r="Q1387" s="1">
        <f>Table1[[#This Row],[Earned Basic Salary]]*20%</f>
        <v>12913.830769230772</v>
      </c>
      <c r="R1387" s="1">
        <f>Table1[[#This Row],[Earned Basic Salary]]*10%</f>
        <v>6456.9153846153858</v>
      </c>
      <c r="S1387" s="1">
        <f>Table1[[#This Row],[Earned Basic Salary]]*12%</f>
        <v>7748.2984615384621</v>
      </c>
      <c r="T1387" s="1">
        <f>200</f>
        <v>200</v>
      </c>
      <c r="U1387" s="1">
        <f>Table1[[#This Row],[PF]]+Table1[[#This Row],[Professional Tax]]</f>
        <v>7948.2984615384621</v>
      </c>
      <c r="V1387" s="1">
        <f>Table1[[#This Row],[Overtime Hours]]*200</f>
        <v>200</v>
      </c>
      <c r="W1387" s="1">
        <f>Table1[[#This Row],[Earned Basic Salary]]+Table1[[#This Row],[HRA]]+Table1[[#This Row],[DA]]+Table1[[#This Row],[Overtime Pay]]</f>
        <v>84139.900000000023</v>
      </c>
      <c r="X1387" s="1">
        <f>Table1[[#This Row],[Gross Salary]]-Table1[[#This Row],[Total Deduction]]</f>
        <v>76191.60153846156</v>
      </c>
      <c r="Y1387" t="s">
        <v>37</v>
      </c>
      <c r="Z1387" t="s">
        <v>38</v>
      </c>
      <c r="AA1387" t="s">
        <v>5482</v>
      </c>
      <c r="AB1387" t="s">
        <v>5483</v>
      </c>
    </row>
    <row r="1388" spans="1:28" x14ac:dyDescent="0.3">
      <c r="A1388" t="s">
        <v>5484</v>
      </c>
      <c r="B1388" t="s">
        <v>1149</v>
      </c>
      <c r="C1388">
        <v>46</v>
      </c>
      <c r="D1388" t="s">
        <v>61</v>
      </c>
      <c r="E1388" t="s">
        <v>32</v>
      </c>
      <c r="F1388" t="s">
        <v>33</v>
      </c>
      <c r="G1388" t="s">
        <v>5485</v>
      </c>
      <c r="H1388" t="s">
        <v>35</v>
      </c>
      <c r="I1388" t="s">
        <v>36</v>
      </c>
      <c r="J1388">
        <v>26</v>
      </c>
      <c r="K1388">
        <v>24</v>
      </c>
      <c r="L1388">
        <f t="shared" si="63"/>
        <v>2</v>
      </c>
      <c r="M1388">
        <v>11</v>
      </c>
      <c r="N1388">
        <v>29011</v>
      </c>
      <c r="O1388" s="1">
        <f t="shared" si="64"/>
        <v>1115.8076923076924</v>
      </c>
      <c r="P1388" s="1">
        <f t="shared" si="65"/>
        <v>26779.384615384617</v>
      </c>
      <c r="Q1388" s="1">
        <f>Table1[[#This Row],[Earned Basic Salary]]*20%</f>
        <v>5355.876923076924</v>
      </c>
      <c r="R1388" s="1">
        <f>Table1[[#This Row],[Earned Basic Salary]]*10%</f>
        <v>2677.938461538462</v>
      </c>
      <c r="S1388" s="1">
        <f>Table1[[#This Row],[Earned Basic Salary]]*12%</f>
        <v>3213.5261538461541</v>
      </c>
      <c r="T1388" s="1">
        <f>200</f>
        <v>200</v>
      </c>
      <c r="U1388" s="1">
        <f>Table1[[#This Row],[PF]]+Table1[[#This Row],[Professional Tax]]</f>
        <v>3413.5261538461541</v>
      </c>
      <c r="V1388" s="1">
        <f>Table1[[#This Row],[Overtime Hours]]*200</f>
        <v>2200</v>
      </c>
      <c r="W1388" s="1">
        <f>Table1[[#This Row],[Earned Basic Salary]]+Table1[[#This Row],[HRA]]+Table1[[#This Row],[DA]]+Table1[[#This Row],[Overtime Pay]]</f>
        <v>37013.200000000004</v>
      </c>
      <c r="X1388" s="1">
        <f>Table1[[#This Row],[Gross Salary]]-Table1[[#This Row],[Total Deduction]]</f>
        <v>33599.673846153848</v>
      </c>
      <c r="Y1388" t="s">
        <v>37</v>
      </c>
      <c r="Z1388" t="s">
        <v>48</v>
      </c>
      <c r="AA1388" t="s">
        <v>5486</v>
      </c>
      <c r="AB1388" t="s">
        <v>5487</v>
      </c>
    </row>
    <row r="1389" spans="1:28" x14ac:dyDescent="0.3">
      <c r="A1389" t="s">
        <v>5488</v>
      </c>
      <c r="B1389" t="s">
        <v>531</v>
      </c>
      <c r="C1389">
        <v>49</v>
      </c>
      <c r="D1389" t="s">
        <v>53</v>
      </c>
      <c r="E1389" t="s">
        <v>62</v>
      </c>
      <c r="F1389" t="s">
        <v>69</v>
      </c>
      <c r="G1389" t="s">
        <v>5489</v>
      </c>
      <c r="H1389" t="s">
        <v>35</v>
      </c>
      <c r="I1389" t="s">
        <v>36</v>
      </c>
      <c r="J1389">
        <v>26</v>
      </c>
      <c r="K1389">
        <v>23</v>
      </c>
      <c r="L1389">
        <f t="shared" si="63"/>
        <v>3</v>
      </c>
      <c r="M1389">
        <v>3</v>
      </c>
      <c r="N1389">
        <v>39641</v>
      </c>
      <c r="O1389" s="1">
        <f t="shared" si="64"/>
        <v>1524.6538461538462</v>
      </c>
      <c r="P1389" s="1">
        <f t="shared" si="65"/>
        <v>35067.038461538461</v>
      </c>
      <c r="Q1389" s="1">
        <f>Table1[[#This Row],[Earned Basic Salary]]*20%</f>
        <v>7013.4076923076927</v>
      </c>
      <c r="R1389" s="1">
        <f>Table1[[#This Row],[Earned Basic Salary]]*10%</f>
        <v>3506.7038461538464</v>
      </c>
      <c r="S1389" s="1">
        <f>Table1[[#This Row],[Earned Basic Salary]]*12%</f>
        <v>4208.0446153846151</v>
      </c>
      <c r="T1389" s="1">
        <f>200</f>
        <v>200</v>
      </c>
      <c r="U1389" s="1">
        <f>Table1[[#This Row],[PF]]+Table1[[#This Row],[Professional Tax]]</f>
        <v>4408.0446153846151</v>
      </c>
      <c r="V1389" s="1">
        <f>Table1[[#This Row],[Overtime Hours]]*200</f>
        <v>600</v>
      </c>
      <c r="W1389" s="1">
        <f>Table1[[#This Row],[Earned Basic Salary]]+Table1[[#This Row],[HRA]]+Table1[[#This Row],[DA]]+Table1[[#This Row],[Overtime Pay]]</f>
        <v>46187.15</v>
      </c>
      <c r="X1389" s="1">
        <f>Table1[[#This Row],[Gross Salary]]-Table1[[#This Row],[Total Deduction]]</f>
        <v>41779.105384615388</v>
      </c>
      <c r="Y1389" t="s">
        <v>37</v>
      </c>
      <c r="Z1389" t="s">
        <v>95</v>
      </c>
      <c r="AA1389" t="s">
        <v>5490</v>
      </c>
      <c r="AB1389" t="s">
        <v>5491</v>
      </c>
    </row>
    <row r="1390" spans="1:28" x14ac:dyDescent="0.3">
      <c r="A1390" t="s">
        <v>5492</v>
      </c>
      <c r="B1390" t="s">
        <v>60</v>
      </c>
      <c r="C1390">
        <v>37</v>
      </c>
      <c r="D1390" t="s">
        <v>53</v>
      </c>
      <c r="E1390" t="s">
        <v>32</v>
      </c>
      <c r="F1390" t="s">
        <v>83</v>
      </c>
      <c r="G1390" t="s">
        <v>5493</v>
      </c>
      <c r="H1390" t="s">
        <v>35</v>
      </c>
      <c r="I1390" t="s">
        <v>36</v>
      </c>
      <c r="J1390">
        <v>26</v>
      </c>
      <c r="K1390">
        <v>21</v>
      </c>
      <c r="L1390">
        <f t="shared" si="63"/>
        <v>5</v>
      </c>
      <c r="M1390">
        <v>10</v>
      </c>
      <c r="N1390">
        <v>45611</v>
      </c>
      <c r="O1390" s="1">
        <f t="shared" si="64"/>
        <v>1754.2692307692307</v>
      </c>
      <c r="P1390" s="1">
        <f t="shared" si="65"/>
        <v>36839.653846153844</v>
      </c>
      <c r="Q1390" s="1">
        <f>Table1[[#This Row],[Earned Basic Salary]]*20%</f>
        <v>7367.9307692307693</v>
      </c>
      <c r="R1390" s="1">
        <f>Table1[[#This Row],[Earned Basic Salary]]*10%</f>
        <v>3683.9653846153847</v>
      </c>
      <c r="S1390" s="1">
        <f>Table1[[#This Row],[Earned Basic Salary]]*12%</f>
        <v>4420.7584615384612</v>
      </c>
      <c r="T1390" s="1">
        <f>200</f>
        <v>200</v>
      </c>
      <c r="U1390" s="1">
        <f>Table1[[#This Row],[PF]]+Table1[[#This Row],[Professional Tax]]</f>
        <v>4620.7584615384612</v>
      </c>
      <c r="V1390" s="1">
        <f>Table1[[#This Row],[Overtime Hours]]*200</f>
        <v>2000</v>
      </c>
      <c r="W1390" s="1">
        <f>Table1[[#This Row],[Earned Basic Salary]]+Table1[[#This Row],[HRA]]+Table1[[#This Row],[DA]]+Table1[[#This Row],[Overtime Pay]]</f>
        <v>49891.549999999996</v>
      </c>
      <c r="X1390" s="1">
        <f>Table1[[#This Row],[Gross Salary]]-Table1[[#This Row],[Total Deduction]]</f>
        <v>45270.791538461533</v>
      </c>
      <c r="Y1390" t="s">
        <v>37</v>
      </c>
      <c r="Z1390" t="s">
        <v>48</v>
      </c>
      <c r="AA1390" t="s">
        <v>5494</v>
      </c>
      <c r="AB1390" t="s">
        <v>5495</v>
      </c>
    </row>
    <row r="1391" spans="1:28" x14ac:dyDescent="0.3">
      <c r="A1391" t="s">
        <v>5496</v>
      </c>
      <c r="B1391" t="s">
        <v>430</v>
      </c>
      <c r="C1391">
        <v>42</v>
      </c>
      <c r="D1391" t="s">
        <v>53</v>
      </c>
      <c r="E1391" t="s">
        <v>45</v>
      </c>
      <c r="F1391" t="s">
        <v>83</v>
      </c>
      <c r="G1391" t="s">
        <v>5497</v>
      </c>
      <c r="H1391" t="s">
        <v>35</v>
      </c>
      <c r="I1391" t="s">
        <v>36</v>
      </c>
      <c r="J1391">
        <v>26</v>
      </c>
      <c r="K1391">
        <v>22</v>
      </c>
      <c r="L1391">
        <f t="shared" si="63"/>
        <v>4</v>
      </c>
      <c r="M1391">
        <v>14</v>
      </c>
      <c r="N1391">
        <v>60752</v>
      </c>
      <c r="O1391" s="1">
        <f t="shared" si="64"/>
        <v>2336.6153846153848</v>
      </c>
      <c r="P1391" s="1">
        <f t="shared" si="65"/>
        <v>51405.538461538468</v>
      </c>
      <c r="Q1391" s="1">
        <f>Table1[[#This Row],[Earned Basic Salary]]*20%</f>
        <v>10281.107692307694</v>
      </c>
      <c r="R1391" s="1">
        <f>Table1[[#This Row],[Earned Basic Salary]]*10%</f>
        <v>5140.5538461538472</v>
      </c>
      <c r="S1391" s="1">
        <f>Table1[[#This Row],[Earned Basic Salary]]*12%</f>
        <v>6168.6646153846159</v>
      </c>
      <c r="T1391" s="1">
        <f>200</f>
        <v>200</v>
      </c>
      <c r="U1391" s="1">
        <f>Table1[[#This Row],[PF]]+Table1[[#This Row],[Professional Tax]]</f>
        <v>6368.6646153846159</v>
      </c>
      <c r="V1391" s="1">
        <f>Table1[[#This Row],[Overtime Hours]]*200</f>
        <v>2800</v>
      </c>
      <c r="W1391" s="1">
        <f>Table1[[#This Row],[Earned Basic Salary]]+Table1[[#This Row],[HRA]]+Table1[[#This Row],[DA]]+Table1[[#This Row],[Overtime Pay]]</f>
        <v>69627.200000000012</v>
      </c>
      <c r="X1391" s="1">
        <f>Table1[[#This Row],[Gross Salary]]-Table1[[#This Row],[Total Deduction]]</f>
        <v>63258.535384615396</v>
      </c>
      <c r="Y1391" t="s">
        <v>37</v>
      </c>
      <c r="Z1391" t="s">
        <v>95</v>
      </c>
      <c r="AA1391" t="s">
        <v>5498</v>
      </c>
      <c r="AB1391" t="s">
        <v>5499</v>
      </c>
    </row>
    <row r="1392" spans="1:28" x14ac:dyDescent="0.3">
      <c r="A1392" t="s">
        <v>5500</v>
      </c>
      <c r="B1392" t="s">
        <v>2238</v>
      </c>
      <c r="C1392">
        <v>24</v>
      </c>
      <c r="D1392" t="s">
        <v>61</v>
      </c>
      <c r="E1392" t="s">
        <v>54</v>
      </c>
      <c r="F1392" t="s">
        <v>69</v>
      </c>
      <c r="G1392" t="s">
        <v>5501</v>
      </c>
      <c r="H1392" t="s">
        <v>35</v>
      </c>
      <c r="I1392" t="s">
        <v>36</v>
      </c>
      <c r="J1392">
        <v>26</v>
      </c>
      <c r="K1392">
        <v>24</v>
      </c>
      <c r="L1392">
        <f t="shared" si="63"/>
        <v>2</v>
      </c>
      <c r="M1392">
        <v>19</v>
      </c>
      <c r="N1392">
        <v>75706</v>
      </c>
      <c r="O1392" s="1">
        <f t="shared" si="64"/>
        <v>2911.7692307692309</v>
      </c>
      <c r="P1392" s="1">
        <f t="shared" si="65"/>
        <v>69882.461538461546</v>
      </c>
      <c r="Q1392" s="1">
        <f>Table1[[#This Row],[Earned Basic Salary]]*20%</f>
        <v>13976.49230769231</v>
      </c>
      <c r="R1392" s="1">
        <f>Table1[[#This Row],[Earned Basic Salary]]*10%</f>
        <v>6988.2461538461548</v>
      </c>
      <c r="S1392" s="1">
        <f>Table1[[#This Row],[Earned Basic Salary]]*12%</f>
        <v>8385.8953846153854</v>
      </c>
      <c r="T1392" s="1">
        <f>200</f>
        <v>200</v>
      </c>
      <c r="U1392" s="1">
        <f>Table1[[#This Row],[PF]]+Table1[[#This Row],[Professional Tax]]</f>
        <v>8585.8953846153854</v>
      </c>
      <c r="V1392" s="1">
        <f>Table1[[#This Row],[Overtime Hours]]*200</f>
        <v>3800</v>
      </c>
      <c r="W1392" s="1">
        <f>Table1[[#This Row],[Earned Basic Salary]]+Table1[[#This Row],[HRA]]+Table1[[#This Row],[DA]]+Table1[[#This Row],[Overtime Pay]]</f>
        <v>94647.200000000012</v>
      </c>
      <c r="X1392" s="1">
        <f>Table1[[#This Row],[Gross Salary]]-Table1[[#This Row],[Total Deduction]]</f>
        <v>86061.304615384623</v>
      </c>
      <c r="Y1392" t="s">
        <v>37</v>
      </c>
      <c r="Z1392" t="s">
        <v>38</v>
      </c>
      <c r="AA1392" t="s">
        <v>5502</v>
      </c>
      <c r="AB1392" t="s">
        <v>5503</v>
      </c>
    </row>
    <row r="1393" spans="1:28" x14ac:dyDescent="0.3">
      <c r="A1393" t="s">
        <v>5504</v>
      </c>
      <c r="B1393" t="s">
        <v>3089</v>
      </c>
      <c r="C1393">
        <v>23</v>
      </c>
      <c r="D1393" t="s">
        <v>75</v>
      </c>
      <c r="E1393" t="s">
        <v>54</v>
      </c>
      <c r="F1393" t="s">
        <v>69</v>
      </c>
      <c r="G1393" t="s">
        <v>5505</v>
      </c>
      <c r="H1393" t="s">
        <v>35</v>
      </c>
      <c r="I1393" t="s">
        <v>36</v>
      </c>
      <c r="J1393">
        <v>26</v>
      </c>
      <c r="K1393">
        <v>22</v>
      </c>
      <c r="L1393">
        <f t="shared" si="63"/>
        <v>4</v>
      </c>
      <c r="M1393">
        <v>16</v>
      </c>
      <c r="N1393">
        <v>30614</v>
      </c>
      <c r="O1393" s="1">
        <f t="shared" si="64"/>
        <v>1177.4615384615386</v>
      </c>
      <c r="P1393" s="1">
        <f t="shared" si="65"/>
        <v>25904.153846153848</v>
      </c>
      <c r="Q1393" s="1">
        <f>Table1[[#This Row],[Earned Basic Salary]]*20%</f>
        <v>5180.8307692307699</v>
      </c>
      <c r="R1393" s="1">
        <f>Table1[[#This Row],[Earned Basic Salary]]*10%</f>
        <v>2590.4153846153849</v>
      </c>
      <c r="S1393" s="1">
        <f>Table1[[#This Row],[Earned Basic Salary]]*12%</f>
        <v>3108.4984615384615</v>
      </c>
      <c r="T1393" s="1">
        <f>200</f>
        <v>200</v>
      </c>
      <c r="U1393" s="1">
        <f>Table1[[#This Row],[PF]]+Table1[[#This Row],[Professional Tax]]</f>
        <v>3308.4984615384615</v>
      </c>
      <c r="V1393" s="1">
        <f>Table1[[#This Row],[Overtime Hours]]*200</f>
        <v>3200</v>
      </c>
      <c r="W1393" s="1">
        <f>Table1[[#This Row],[Earned Basic Salary]]+Table1[[#This Row],[HRA]]+Table1[[#This Row],[DA]]+Table1[[#This Row],[Overtime Pay]]</f>
        <v>36875.4</v>
      </c>
      <c r="X1393" s="1">
        <f>Table1[[#This Row],[Gross Salary]]-Table1[[#This Row],[Total Deduction]]</f>
        <v>33566.901538461541</v>
      </c>
      <c r="Y1393" t="s">
        <v>37</v>
      </c>
      <c r="Z1393" t="s">
        <v>95</v>
      </c>
      <c r="AA1393" t="s">
        <v>5506</v>
      </c>
      <c r="AB1393" t="s">
        <v>5507</v>
      </c>
    </row>
    <row r="1394" spans="1:28" x14ac:dyDescent="0.3">
      <c r="A1394" t="s">
        <v>5508</v>
      </c>
      <c r="B1394" t="s">
        <v>236</v>
      </c>
      <c r="C1394">
        <v>41</v>
      </c>
      <c r="D1394" t="s">
        <v>53</v>
      </c>
      <c r="E1394" t="s">
        <v>32</v>
      </c>
      <c r="F1394" t="s">
        <v>63</v>
      </c>
      <c r="G1394" t="s">
        <v>3480</v>
      </c>
      <c r="H1394" t="s">
        <v>35</v>
      </c>
      <c r="I1394" t="s">
        <v>36</v>
      </c>
      <c r="J1394">
        <v>26</v>
      </c>
      <c r="K1394">
        <v>25</v>
      </c>
      <c r="L1394">
        <f t="shared" si="63"/>
        <v>1</v>
      </c>
      <c r="M1394">
        <v>13</v>
      </c>
      <c r="N1394">
        <v>18001</v>
      </c>
      <c r="O1394" s="1">
        <f t="shared" si="64"/>
        <v>692.34615384615381</v>
      </c>
      <c r="P1394" s="1">
        <f t="shared" si="65"/>
        <v>17308.653846153844</v>
      </c>
      <c r="Q1394" s="1">
        <f>Table1[[#This Row],[Earned Basic Salary]]*20%</f>
        <v>3461.7307692307691</v>
      </c>
      <c r="R1394" s="1">
        <f>Table1[[#This Row],[Earned Basic Salary]]*10%</f>
        <v>1730.8653846153845</v>
      </c>
      <c r="S1394" s="1">
        <f>Table1[[#This Row],[Earned Basic Salary]]*12%</f>
        <v>2077.038461538461</v>
      </c>
      <c r="T1394" s="1">
        <f>200</f>
        <v>200</v>
      </c>
      <c r="U1394" s="1">
        <f>Table1[[#This Row],[PF]]+Table1[[#This Row],[Professional Tax]]</f>
        <v>2277.038461538461</v>
      </c>
      <c r="V1394" s="1">
        <f>Table1[[#This Row],[Overtime Hours]]*200</f>
        <v>2600</v>
      </c>
      <c r="W1394" s="1">
        <f>Table1[[#This Row],[Earned Basic Salary]]+Table1[[#This Row],[HRA]]+Table1[[#This Row],[DA]]+Table1[[#This Row],[Overtime Pay]]</f>
        <v>25101.249999999996</v>
      </c>
      <c r="X1394" s="1">
        <f>Table1[[#This Row],[Gross Salary]]-Table1[[#This Row],[Total Deduction]]</f>
        <v>22824.211538461535</v>
      </c>
      <c r="Y1394" t="s">
        <v>37</v>
      </c>
      <c r="Z1394" t="s">
        <v>106</v>
      </c>
      <c r="AA1394" t="s">
        <v>5509</v>
      </c>
      <c r="AB1394" t="s">
        <v>5510</v>
      </c>
    </row>
    <row r="1395" spans="1:28" x14ac:dyDescent="0.3">
      <c r="A1395" t="s">
        <v>5511</v>
      </c>
      <c r="B1395" t="s">
        <v>334</v>
      </c>
      <c r="C1395">
        <v>42</v>
      </c>
      <c r="D1395" t="s">
        <v>127</v>
      </c>
      <c r="E1395" t="s">
        <v>54</v>
      </c>
      <c r="F1395" t="s">
        <v>69</v>
      </c>
      <c r="G1395" t="s">
        <v>5512</v>
      </c>
      <c r="H1395" t="s">
        <v>35</v>
      </c>
      <c r="I1395" t="s">
        <v>36</v>
      </c>
      <c r="J1395">
        <v>26</v>
      </c>
      <c r="K1395">
        <v>22</v>
      </c>
      <c r="L1395">
        <f t="shared" si="63"/>
        <v>4</v>
      </c>
      <c r="M1395">
        <v>11</v>
      </c>
      <c r="N1395">
        <v>33122</v>
      </c>
      <c r="O1395" s="1">
        <f t="shared" si="64"/>
        <v>1273.9230769230769</v>
      </c>
      <c r="P1395" s="1">
        <f t="shared" si="65"/>
        <v>28026.307692307691</v>
      </c>
      <c r="Q1395" s="1">
        <f>Table1[[#This Row],[Earned Basic Salary]]*20%</f>
        <v>5605.2615384615383</v>
      </c>
      <c r="R1395" s="1">
        <f>Table1[[#This Row],[Earned Basic Salary]]*10%</f>
        <v>2802.6307692307691</v>
      </c>
      <c r="S1395" s="1">
        <f>Table1[[#This Row],[Earned Basic Salary]]*12%</f>
        <v>3363.1569230769228</v>
      </c>
      <c r="T1395" s="1">
        <f>200</f>
        <v>200</v>
      </c>
      <c r="U1395" s="1">
        <f>Table1[[#This Row],[PF]]+Table1[[#This Row],[Professional Tax]]</f>
        <v>3563.1569230769228</v>
      </c>
      <c r="V1395" s="1">
        <f>Table1[[#This Row],[Overtime Hours]]*200</f>
        <v>2200</v>
      </c>
      <c r="W1395" s="1">
        <f>Table1[[#This Row],[Earned Basic Salary]]+Table1[[#This Row],[HRA]]+Table1[[#This Row],[DA]]+Table1[[#This Row],[Overtime Pay]]</f>
        <v>38634.199999999997</v>
      </c>
      <c r="X1395" s="1">
        <f>Table1[[#This Row],[Gross Salary]]-Table1[[#This Row],[Total Deduction]]</f>
        <v>35071.043076923073</v>
      </c>
      <c r="Y1395" t="s">
        <v>37</v>
      </c>
      <c r="Z1395" t="s">
        <v>48</v>
      </c>
      <c r="AA1395" t="s">
        <v>5513</v>
      </c>
      <c r="AB1395" t="s">
        <v>5514</v>
      </c>
    </row>
    <row r="1396" spans="1:28" x14ac:dyDescent="0.3">
      <c r="A1396" t="s">
        <v>5515</v>
      </c>
      <c r="B1396" t="s">
        <v>334</v>
      </c>
      <c r="C1396">
        <v>32</v>
      </c>
      <c r="D1396" t="s">
        <v>133</v>
      </c>
      <c r="E1396" t="s">
        <v>54</v>
      </c>
      <c r="F1396" t="s">
        <v>63</v>
      </c>
      <c r="G1396" t="s">
        <v>3951</v>
      </c>
      <c r="H1396" t="s">
        <v>35</v>
      </c>
      <c r="I1396" t="s">
        <v>36</v>
      </c>
      <c r="J1396">
        <v>26</v>
      </c>
      <c r="K1396">
        <v>24</v>
      </c>
      <c r="L1396">
        <f t="shared" si="63"/>
        <v>2</v>
      </c>
      <c r="M1396">
        <v>9</v>
      </c>
      <c r="N1396">
        <v>70404</v>
      </c>
      <c r="O1396" s="1">
        <f t="shared" si="64"/>
        <v>2707.8461538461538</v>
      </c>
      <c r="P1396" s="1">
        <f t="shared" si="65"/>
        <v>64988.307692307688</v>
      </c>
      <c r="Q1396" s="1">
        <f>Table1[[#This Row],[Earned Basic Salary]]*20%</f>
        <v>12997.661538461538</v>
      </c>
      <c r="R1396" s="1">
        <f>Table1[[#This Row],[Earned Basic Salary]]*10%</f>
        <v>6498.830769230769</v>
      </c>
      <c r="S1396" s="1">
        <f>Table1[[#This Row],[Earned Basic Salary]]*12%</f>
        <v>7798.5969230769224</v>
      </c>
      <c r="T1396" s="1">
        <f>200</f>
        <v>200</v>
      </c>
      <c r="U1396" s="1">
        <f>Table1[[#This Row],[PF]]+Table1[[#This Row],[Professional Tax]]</f>
        <v>7998.5969230769224</v>
      </c>
      <c r="V1396" s="1">
        <f>Table1[[#This Row],[Overtime Hours]]*200</f>
        <v>1800</v>
      </c>
      <c r="W1396" s="1">
        <f>Table1[[#This Row],[Earned Basic Salary]]+Table1[[#This Row],[HRA]]+Table1[[#This Row],[DA]]+Table1[[#This Row],[Overtime Pay]]</f>
        <v>86284.800000000003</v>
      </c>
      <c r="X1396" s="1">
        <f>Table1[[#This Row],[Gross Salary]]-Table1[[#This Row],[Total Deduction]]</f>
        <v>78286.203076923077</v>
      </c>
      <c r="Y1396" t="s">
        <v>37</v>
      </c>
      <c r="Z1396" t="s">
        <v>38</v>
      </c>
      <c r="AA1396" t="s">
        <v>5516</v>
      </c>
      <c r="AB1396" t="s">
        <v>5517</v>
      </c>
    </row>
    <row r="1397" spans="1:28" x14ac:dyDescent="0.3">
      <c r="A1397" t="s">
        <v>5518</v>
      </c>
      <c r="B1397" t="s">
        <v>475</v>
      </c>
      <c r="C1397">
        <v>44</v>
      </c>
      <c r="D1397" t="s">
        <v>81</v>
      </c>
      <c r="E1397" t="s">
        <v>32</v>
      </c>
      <c r="F1397" t="s">
        <v>46</v>
      </c>
      <c r="G1397" t="s">
        <v>5519</v>
      </c>
      <c r="H1397" t="s">
        <v>35</v>
      </c>
      <c r="I1397" t="s">
        <v>36</v>
      </c>
      <c r="J1397">
        <v>26</v>
      </c>
      <c r="K1397">
        <v>23</v>
      </c>
      <c r="L1397">
        <f t="shared" si="63"/>
        <v>3</v>
      </c>
      <c r="M1397">
        <v>3</v>
      </c>
      <c r="N1397">
        <v>38113</v>
      </c>
      <c r="O1397" s="1">
        <f t="shared" si="64"/>
        <v>1465.8846153846155</v>
      </c>
      <c r="P1397" s="1">
        <f t="shared" si="65"/>
        <v>33715.346153846156</v>
      </c>
      <c r="Q1397" s="1">
        <f>Table1[[#This Row],[Earned Basic Salary]]*20%</f>
        <v>6743.0692307692316</v>
      </c>
      <c r="R1397" s="1">
        <f>Table1[[#This Row],[Earned Basic Salary]]*10%</f>
        <v>3371.5346153846158</v>
      </c>
      <c r="S1397" s="1">
        <f>Table1[[#This Row],[Earned Basic Salary]]*12%</f>
        <v>4045.8415384615387</v>
      </c>
      <c r="T1397" s="1">
        <f>200</f>
        <v>200</v>
      </c>
      <c r="U1397" s="1">
        <f>Table1[[#This Row],[PF]]+Table1[[#This Row],[Professional Tax]]</f>
        <v>4245.8415384615382</v>
      </c>
      <c r="V1397" s="1">
        <f>Table1[[#This Row],[Overtime Hours]]*200</f>
        <v>600</v>
      </c>
      <c r="W1397" s="1">
        <f>Table1[[#This Row],[Earned Basic Salary]]+Table1[[#This Row],[HRA]]+Table1[[#This Row],[DA]]+Table1[[#This Row],[Overtime Pay]]</f>
        <v>44429.950000000004</v>
      </c>
      <c r="X1397" s="1">
        <f>Table1[[#This Row],[Gross Salary]]-Table1[[#This Row],[Total Deduction]]</f>
        <v>40184.108461538468</v>
      </c>
      <c r="Y1397" t="s">
        <v>37</v>
      </c>
      <c r="Z1397" t="s">
        <v>38</v>
      </c>
      <c r="AA1397" t="s">
        <v>5520</v>
      </c>
      <c r="AB1397" t="s">
        <v>5521</v>
      </c>
    </row>
    <row r="1398" spans="1:28" x14ac:dyDescent="0.3">
      <c r="A1398" t="s">
        <v>5522</v>
      </c>
      <c r="B1398" t="s">
        <v>392</v>
      </c>
      <c r="C1398">
        <v>54</v>
      </c>
      <c r="D1398" t="s">
        <v>53</v>
      </c>
      <c r="E1398" t="s">
        <v>45</v>
      </c>
      <c r="F1398" t="s">
        <v>55</v>
      </c>
      <c r="G1398" t="s">
        <v>1265</v>
      </c>
      <c r="H1398" t="s">
        <v>35</v>
      </c>
      <c r="I1398" t="s">
        <v>36</v>
      </c>
      <c r="J1398">
        <v>26</v>
      </c>
      <c r="K1398">
        <v>24</v>
      </c>
      <c r="L1398">
        <f t="shared" si="63"/>
        <v>2</v>
      </c>
      <c r="M1398">
        <v>14</v>
      </c>
      <c r="N1398">
        <v>66554</v>
      </c>
      <c r="O1398" s="1">
        <f t="shared" si="64"/>
        <v>2559.7692307692309</v>
      </c>
      <c r="P1398" s="1">
        <f t="shared" si="65"/>
        <v>61434.461538461546</v>
      </c>
      <c r="Q1398" s="1">
        <f>Table1[[#This Row],[Earned Basic Salary]]*20%</f>
        <v>12286.892307692309</v>
      </c>
      <c r="R1398" s="1">
        <f>Table1[[#This Row],[Earned Basic Salary]]*10%</f>
        <v>6143.4461538461546</v>
      </c>
      <c r="S1398" s="1">
        <f>Table1[[#This Row],[Earned Basic Salary]]*12%</f>
        <v>7372.1353846153852</v>
      </c>
      <c r="T1398" s="1">
        <f>200</f>
        <v>200</v>
      </c>
      <c r="U1398" s="1">
        <f>Table1[[#This Row],[PF]]+Table1[[#This Row],[Professional Tax]]</f>
        <v>7572.1353846153852</v>
      </c>
      <c r="V1398" s="1">
        <f>Table1[[#This Row],[Overtime Hours]]*200</f>
        <v>2800</v>
      </c>
      <c r="W1398" s="1">
        <f>Table1[[#This Row],[Earned Basic Salary]]+Table1[[#This Row],[HRA]]+Table1[[#This Row],[DA]]+Table1[[#This Row],[Overtime Pay]]</f>
        <v>82664.800000000017</v>
      </c>
      <c r="X1398" s="1">
        <f>Table1[[#This Row],[Gross Salary]]-Table1[[#This Row],[Total Deduction]]</f>
        <v>75092.664615384638</v>
      </c>
      <c r="Y1398" t="s">
        <v>37</v>
      </c>
      <c r="Z1398" t="s">
        <v>38</v>
      </c>
      <c r="AA1398" t="s">
        <v>5523</v>
      </c>
      <c r="AB1398" t="s">
        <v>5524</v>
      </c>
    </row>
    <row r="1399" spans="1:28" x14ac:dyDescent="0.3">
      <c r="A1399" t="s">
        <v>5525</v>
      </c>
      <c r="B1399" t="s">
        <v>579</v>
      </c>
      <c r="C1399">
        <v>41</v>
      </c>
      <c r="D1399" t="s">
        <v>81</v>
      </c>
      <c r="E1399" t="s">
        <v>121</v>
      </c>
      <c r="F1399" t="s">
        <v>83</v>
      </c>
      <c r="G1399" t="s">
        <v>4822</v>
      </c>
      <c r="H1399" t="s">
        <v>35</v>
      </c>
      <c r="I1399" t="s">
        <v>36</v>
      </c>
      <c r="J1399">
        <v>26</v>
      </c>
      <c r="K1399">
        <v>23</v>
      </c>
      <c r="L1399">
        <f t="shared" si="63"/>
        <v>3</v>
      </c>
      <c r="M1399">
        <v>17</v>
      </c>
      <c r="N1399">
        <v>22228</v>
      </c>
      <c r="O1399" s="1">
        <f t="shared" si="64"/>
        <v>854.92307692307691</v>
      </c>
      <c r="P1399" s="1">
        <f t="shared" si="65"/>
        <v>19663.23076923077</v>
      </c>
      <c r="Q1399" s="1">
        <f>Table1[[#This Row],[Earned Basic Salary]]*20%</f>
        <v>3932.646153846154</v>
      </c>
      <c r="R1399" s="1">
        <f>Table1[[#This Row],[Earned Basic Salary]]*10%</f>
        <v>1966.323076923077</v>
      </c>
      <c r="S1399" s="1">
        <f>Table1[[#This Row],[Earned Basic Salary]]*12%</f>
        <v>2359.5876923076921</v>
      </c>
      <c r="T1399" s="1">
        <f>200</f>
        <v>200</v>
      </c>
      <c r="U1399" s="1">
        <f>Table1[[#This Row],[PF]]+Table1[[#This Row],[Professional Tax]]</f>
        <v>2559.5876923076921</v>
      </c>
      <c r="V1399" s="1">
        <f>Table1[[#This Row],[Overtime Hours]]*200</f>
        <v>3400</v>
      </c>
      <c r="W1399" s="1">
        <f>Table1[[#This Row],[Earned Basic Salary]]+Table1[[#This Row],[HRA]]+Table1[[#This Row],[DA]]+Table1[[#This Row],[Overtime Pay]]</f>
        <v>28962.2</v>
      </c>
      <c r="X1399" s="1">
        <f>Table1[[#This Row],[Gross Salary]]-Table1[[#This Row],[Total Deduction]]</f>
        <v>26402.61230769231</v>
      </c>
      <c r="Y1399" t="s">
        <v>37</v>
      </c>
      <c r="Z1399" t="s">
        <v>48</v>
      </c>
      <c r="AA1399" t="s">
        <v>5526</v>
      </c>
      <c r="AB1399" t="s">
        <v>5527</v>
      </c>
    </row>
    <row r="1400" spans="1:28" x14ac:dyDescent="0.3">
      <c r="A1400" t="s">
        <v>5528</v>
      </c>
      <c r="B1400" t="s">
        <v>736</v>
      </c>
      <c r="C1400">
        <v>50</v>
      </c>
      <c r="D1400" t="s">
        <v>53</v>
      </c>
      <c r="E1400" t="s">
        <v>82</v>
      </c>
      <c r="F1400" t="s">
        <v>46</v>
      </c>
      <c r="G1400" t="s">
        <v>5529</v>
      </c>
      <c r="H1400" t="s">
        <v>35</v>
      </c>
      <c r="I1400" t="s">
        <v>36</v>
      </c>
      <c r="J1400">
        <v>26</v>
      </c>
      <c r="K1400">
        <v>23</v>
      </c>
      <c r="L1400">
        <f t="shared" si="63"/>
        <v>3</v>
      </c>
      <c r="M1400">
        <v>2</v>
      </c>
      <c r="N1400">
        <v>56488</v>
      </c>
      <c r="O1400" s="1">
        <f t="shared" si="64"/>
        <v>2172.6153846153848</v>
      </c>
      <c r="P1400" s="1">
        <f t="shared" si="65"/>
        <v>49970.153846153851</v>
      </c>
      <c r="Q1400" s="1">
        <f>Table1[[#This Row],[Earned Basic Salary]]*20%</f>
        <v>9994.0307692307706</v>
      </c>
      <c r="R1400" s="1">
        <f>Table1[[#This Row],[Earned Basic Salary]]*10%</f>
        <v>4997.0153846153853</v>
      </c>
      <c r="S1400" s="1">
        <f>Table1[[#This Row],[Earned Basic Salary]]*12%</f>
        <v>5996.418461538462</v>
      </c>
      <c r="T1400" s="1">
        <f>200</f>
        <v>200</v>
      </c>
      <c r="U1400" s="1">
        <f>Table1[[#This Row],[PF]]+Table1[[#This Row],[Professional Tax]]</f>
        <v>6196.418461538462</v>
      </c>
      <c r="V1400" s="1">
        <f>Table1[[#This Row],[Overtime Hours]]*200</f>
        <v>400</v>
      </c>
      <c r="W1400" s="1">
        <f>Table1[[#This Row],[Earned Basic Salary]]+Table1[[#This Row],[HRA]]+Table1[[#This Row],[DA]]+Table1[[#This Row],[Overtime Pay]]</f>
        <v>65361.200000000004</v>
      </c>
      <c r="X1400" s="1">
        <f>Table1[[#This Row],[Gross Salary]]-Table1[[#This Row],[Total Deduction]]</f>
        <v>59164.781538461539</v>
      </c>
      <c r="Y1400" t="s">
        <v>37</v>
      </c>
      <c r="Z1400" t="s">
        <v>38</v>
      </c>
      <c r="AA1400" t="s">
        <v>5530</v>
      </c>
      <c r="AB1400" t="s">
        <v>5531</v>
      </c>
    </row>
    <row r="1401" spans="1:28" x14ac:dyDescent="0.3">
      <c r="A1401" t="s">
        <v>5532</v>
      </c>
      <c r="B1401" t="s">
        <v>1430</v>
      </c>
      <c r="C1401">
        <v>27</v>
      </c>
      <c r="D1401" t="s">
        <v>81</v>
      </c>
      <c r="E1401" t="s">
        <v>54</v>
      </c>
      <c r="F1401" t="s">
        <v>33</v>
      </c>
      <c r="G1401" t="s">
        <v>1383</v>
      </c>
      <c r="H1401" t="s">
        <v>35</v>
      </c>
      <c r="I1401" t="s">
        <v>36</v>
      </c>
      <c r="J1401">
        <v>26</v>
      </c>
      <c r="K1401">
        <v>23</v>
      </c>
      <c r="L1401">
        <f t="shared" si="63"/>
        <v>3</v>
      </c>
      <c r="M1401">
        <v>17</v>
      </c>
      <c r="N1401">
        <v>38828</v>
      </c>
      <c r="O1401" s="1">
        <f t="shared" si="64"/>
        <v>1493.3846153846155</v>
      </c>
      <c r="P1401" s="1">
        <f t="shared" si="65"/>
        <v>34347.846153846156</v>
      </c>
      <c r="Q1401" s="1">
        <f>Table1[[#This Row],[Earned Basic Salary]]*20%</f>
        <v>6869.5692307692316</v>
      </c>
      <c r="R1401" s="1">
        <f>Table1[[#This Row],[Earned Basic Salary]]*10%</f>
        <v>3434.7846153846158</v>
      </c>
      <c r="S1401" s="1">
        <f>Table1[[#This Row],[Earned Basic Salary]]*12%</f>
        <v>4121.7415384615388</v>
      </c>
      <c r="T1401" s="1">
        <f>200</f>
        <v>200</v>
      </c>
      <c r="U1401" s="1">
        <f>Table1[[#This Row],[PF]]+Table1[[#This Row],[Professional Tax]]</f>
        <v>4321.7415384615388</v>
      </c>
      <c r="V1401" s="1">
        <f>Table1[[#This Row],[Overtime Hours]]*200</f>
        <v>3400</v>
      </c>
      <c r="W1401" s="1">
        <f>Table1[[#This Row],[Earned Basic Salary]]+Table1[[#This Row],[HRA]]+Table1[[#This Row],[DA]]+Table1[[#This Row],[Overtime Pay]]</f>
        <v>48052.200000000004</v>
      </c>
      <c r="X1401" s="1">
        <f>Table1[[#This Row],[Gross Salary]]-Table1[[#This Row],[Total Deduction]]</f>
        <v>43730.458461538467</v>
      </c>
      <c r="Y1401" t="s">
        <v>37</v>
      </c>
      <c r="Z1401" t="s">
        <v>95</v>
      </c>
      <c r="AA1401" t="s">
        <v>5533</v>
      </c>
      <c r="AB1401" t="s">
        <v>5534</v>
      </c>
    </row>
    <row r="1402" spans="1:28" x14ac:dyDescent="0.3">
      <c r="A1402" t="s">
        <v>5535</v>
      </c>
      <c r="B1402" t="s">
        <v>1378</v>
      </c>
      <c r="C1402">
        <v>25</v>
      </c>
      <c r="D1402" t="s">
        <v>31</v>
      </c>
      <c r="E1402" t="s">
        <v>82</v>
      </c>
      <c r="F1402" t="s">
        <v>63</v>
      </c>
      <c r="G1402" t="s">
        <v>5536</v>
      </c>
      <c r="H1402" t="s">
        <v>35</v>
      </c>
      <c r="I1402" t="s">
        <v>36</v>
      </c>
      <c r="J1402">
        <v>26</v>
      </c>
      <c r="K1402">
        <v>22</v>
      </c>
      <c r="L1402">
        <f t="shared" si="63"/>
        <v>4</v>
      </c>
      <c r="M1402">
        <v>11</v>
      </c>
      <c r="N1402">
        <v>50322</v>
      </c>
      <c r="O1402" s="1">
        <f t="shared" si="64"/>
        <v>1935.4615384615386</v>
      </c>
      <c r="P1402" s="1">
        <f t="shared" si="65"/>
        <v>42580.153846153851</v>
      </c>
      <c r="Q1402" s="1">
        <f>Table1[[#This Row],[Earned Basic Salary]]*20%</f>
        <v>8516.0307692307706</v>
      </c>
      <c r="R1402" s="1">
        <f>Table1[[#This Row],[Earned Basic Salary]]*10%</f>
        <v>4258.0153846153853</v>
      </c>
      <c r="S1402" s="1">
        <f>Table1[[#This Row],[Earned Basic Salary]]*12%</f>
        <v>5109.6184615384618</v>
      </c>
      <c r="T1402" s="1">
        <f>200</f>
        <v>200</v>
      </c>
      <c r="U1402" s="1">
        <f>Table1[[#This Row],[PF]]+Table1[[#This Row],[Professional Tax]]</f>
        <v>5309.6184615384618</v>
      </c>
      <c r="V1402" s="1">
        <f>Table1[[#This Row],[Overtime Hours]]*200</f>
        <v>2200</v>
      </c>
      <c r="W1402" s="1">
        <f>Table1[[#This Row],[Earned Basic Salary]]+Table1[[#This Row],[HRA]]+Table1[[#This Row],[DA]]+Table1[[#This Row],[Overtime Pay]]</f>
        <v>57554.200000000004</v>
      </c>
      <c r="X1402" s="1">
        <f>Table1[[#This Row],[Gross Salary]]-Table1[[#This Row],[Total Deduction]]</f>
        <v>52244.581538461542</v>
      </c>
      <c r="Y1402" t="s">
        <v>37</v>
      </c>
      <c r="Z1402" t="s">
        <v>106</v>
      </c>
      <c r="AA1402" t="s">
        <v>5537</v>
      </c>
      <c r="AB1402" t="s">
        <v>5538</v>
      </c>
    </row>
    <row r="1403" spans="1:28" x14ac:dyDescent="0.3">
      <c r="A1403" t="s">
        <v>5539</v>
      </c>
      <c r="B1403" t="s">
        <v>566</v>
      </c>
      <c r="C1403">
        <v>25</v>
      </c>
      <c r="D1403" t="s">
        <v>127</v>
      </c>
      <c r="E1403" t="s">
        <v>32</v>
      </c>
      <c r="F1403" t="s">
        <v>83</v>
      </c>
      <c r="G1403" t="s">
        <v>5540</v>
      </c>
      <c r="H1403" t="s">
        <v>35</v>
      </c>
      <c r="I1403" t="s">
        <v>36</v>
      </c>
      <c r="J1403">
        <v>26</v>
      </c>
      <c r="K1403">
        <v>25</v>
      </c>
      <c r="L1403">
        <f t="shared" si="63"/>
        <v>1</v>
      </c>
      <c r="M1403">
        <v>12</v>
      </c>
      <c r="N1403">
        <v>78471</v>
      </c>
      <c r="O1403" s="1">
        <f t="shared" si="64"/>
        <v>3018.1153846153848</v>
      </c>
      <c r="P1403" s="1">
        <f t="shared" si="65"/>
        <v>75452.884615384624</v>
      </c>
      <c r="Q1403" s="1">
        <f>Table1[[#This Row],[Earned Basic Salary]]*20%</f>
        <v>15090.576923076926</v>
      </c>
      <c r="R1403" s="1">
        <f>Table1[[#This Row],[Earned Basic Salary]]*10%</f>
        <v>7545.2884615384628</v>
      </c>
      <c r="S1403" s="1">
        <f>Table1[[#This Row],[Earned Basic Salary]]*12%</f>
        <v>9054.3461538461543</v>
      </c>
      <c r="T1403" s="1">
        <f>200</f>
        <v>200</v>
      </c>
      <c r="U1403" s="1">
        <f>Table1[[#This Row],[PF]]+Table1[[#This Row],[Professional Tax]]</f>
        <v>9254.3461538461543</v>
      </c>
      <c r="V1403" s="1">
        <f>Table1[[#This Row],[Overtime Hours]]*200</f>
        <v>2400</v>
      </c>
      <c r="W1403" s="1">
        <f>Table1[[#This Row],[Earned Basic Salary]]+Table1[[#This Row],[HRA]]+Table1[[#This Row],[DA]]+Table1[[#This Row],[Overtime Pay]]</f>
        <v>100488.75000000001</v>
      </c>
      <c r="X1403" s="1">
        <f>Table1[[#This Row],[Gross Salary]]-Table1[[#This Row],[Total Deduction]]</f>
        <v>91234.403846153858</v>
      </c>
      <c r="Y1403" t="s">
        <v>37</v>
      </c>
      <c r="Z1403" t="s">
        <v>106</v>
      </c>
      <c r="AA1403" t="s">
        <v>5541</v>
      </c>
      <c r="AB1403" t="s">
        <v>5542</v>
      </c>
    </row>
    <row r="1404" spans="1:28" x14ac:dyDescent="0.3">
      <c r="A1404" t="s">
        <v>5543</v>
      </c>
      <c r="B1404" t="s">
        <v>372</v>
      </c>
      <c r="C1404">
        <v>41</v>
      </c>
      <c r="D1404" t="s">
        <v>127</v>
      </c>
      <c r="E1404" t="s">
        <v>121</v>
      </c>
      <c r="F1404" t="s">
        <v>89</v>
      </c>
      <c r="G1404" t="s">
        <v>5544</v>
      </c>
      <c r="H1404" t="s">
        <v>35</v>
      </c>
      <c r="I1404" t="s">
        <v>36</v>
      </c>
      <c r="J1404">
        <v>26</v>
      </c>
      <c r="K1404">
        <v>25</v>
      </c>
      <c r="L1404">
        <f t="shared" si="63"/>
        <v>1</v>
      </c>
      <c r="M1404">
        <v>20</v>
      </c>
      <c r="N1404">
        <v>70385</v>
      </c>
      <c r="O1404" s="1">
        <f t="shared" si="64"/>
        <v>2707.1153846153848</v>
      </c>
      <c r="P1404" s="1">
        <f t="shared" si="65"/>
        <v>67677.884615384624</v>
      </c>
      <c r="Q1404" s="1">
        <f>Table1[[#This Row],[Earned Basic Salary]]*20%</f>
        <v>13535.576923076926</v>
      </c>
      <c r="R1404" s="1">
        <f>Table1[[#This Row],[Earned Basic Salary]]*10%</f>
        <v>6767.7884615384628</v>
      </c>
      <c r="S1404" s="1">
        <f>Table1[[#This Row],[Earned Basic Salary]]*12%</f>
        <v>8121.3461538461543</v>
      </c>
      <c r="T1404" s="1">
        <f>200</f>
        <v>200</v>
      </c>
      <c r="U1404" s="1">
        <f>Table1[[#This Row],[PF]]+Table1[[#This Row],[Professional Tax]]</f>
        <v>8321.3461538461543</v>
      </c>
      <c r="V1404" s="1">
        <f>Table1[[#This Row],[Overtime Hours]]*200</f>
        <v>4000</v>
      </c>
      <c r="W1404" s="1">
        <f>Table1[[#This Row],[Earned Basic Salary]]+Table1[[#This Row],[HRA]]+Table1[[#This Row],[DA]]+Table1[[#This Row],[Overtime Pay]]</f>
        <v>91981.250000000015</v>
      </c>
      <c r="X1404" s="1">
        <f>Table1[[#This Row],[Gross Salary]]-Table1[[#This Row],[Total Deduction]]</f>
        <v>83659.903846153858</v>
      </c>
      <c r="Y1404" t="s">
        <v>37</v>
      </c>
      <c r="Z1404" t="s">
        <v>95</v>
      </c>
      <c r="AA1404" t="s">
        <v>5545</v>
      </c>
      <c r="AB1404" t="s">
        <v>5546</v>
      </c>
    </row>
    <row r="1405" spans="1:28" x14ac:dyDescent="0.3">
      <c r="A1405" t="s">
        <v>5547</v>
      </c>
      <c r="B1405" t="s">
        <v>769</v>
      </c>
      <c r="C1405">
        <v>32</v>
      </c>
      <c r="D1405" t="s">
        <v>133</v>
      </c>
      <c r="E1405" t="s">
        <v>121</v>
      </c>
      <c r="F1405" t="s">
        <v>46</v>
      </c>
      <c r="G1405" t="s">
        <v>3780</v>
      </c>
      <c r="H1405" t="s">
        <v>35</v>
      </c>
      <c r="I1405" t="s">
        <v>36</v>
      </c>
      <c r="J1405">
        <v>26</v>
      </c>
      <c r="K1405">
        <v>24</v>
      </c>
      <c r="L1405">
        <f t="shared" si="63"/>
        <v>2</v>
      </c>
      <c r="M1405">
        <v>17</v>
      </c>
      <c r="N1405">
        <v>21213</v>
      </c>
      <c r="O1405" s="1">
        <f t="shared" si="64"/>
        <v>815.88461538461536</v>
      </c>
      <c r="P1405" s="1">
        <f t="shared" si="65"/>
        <v>19581.23076923077</v>
      </c>
      <c r="Q1405" s="1">
        <f>Table1[[#This Row],[Earned Basic Salary]]*20%</f>
        <v>3916.2461538461539</v>
      </c>
      <c r="R1405" s="1">
        <f>Table1[[#This Row],[Earned Basic Salary]]*10%</f>
        <v>1958.123076923077</v>
      </c>
      <c r="S1405" s="1">
        <f>Table1[[#This Row],[Earned Basic Salary]]*12%</f>
        <v>2349.7476923076924</v>
      </c>
      <c r="T1405" s="1">
        <f>200</f>
        <v>200</v>
      </c>
      <c r="U1405" s="1">
        <f>Table1[[#This Row],[PF]]+Table1[[#This Row],[Professional Tax]]</f>
        <v>2549.7476923076924</v>
      </c>
      <c r="V1405" s="1">
        <f>Table1[[#This Row],[Overtime Hours]]*200</f>
        <v>3400</v>
      </c>
      <c r="W1405" s="1">
        <f>Table1[[#This Row],[Earned Basic Salary]]+Table1[[#This Row],[HRA]]+Table1[[#This Row],[DA]]+Table1[[#This Row],[Overtime Pay]]</f>
        <v>28855.599999999999</v>
      </c>
      <c r="X1405" s="1">
        <f>Table1[[#This Row],[Gross Salary]]-Table1[[#This Row],[Total Deduction]]</f>
        <v>26305.852307692305</v>
      </c>
      <c r="Y1405" t="s">
        <v>37</v>
      </c>
      <c r="Z1405" t="s">
        <v>106</v>
      </c>
      <c r="AA1405" t="s">
        <v>5548</v>
      </c>
      <c r="AB1405" t="s">
        <v>5549</v>
      </c>
    </row>
    <row r="1406" spans="1:28" x14ac:dyDescent="0.3">
      <c r="A1406" t="s">
        <v>5550</v>
      </c>
      <c r="B1406" t="s">
        <v>958</v>
      </c>
      <c r="C1406">
        <v>40</v>
      </c>
      <c r="D1406" t="s">
        <v>44</v>
      </c>
      <c r="E1406" t="s">
        <v>45</v>
      </c>
      <c r="F1406" t="s">
        <v>33</v>
      </c>
      <c r="G1406" t="s">
        <v>5551</v>
      </c>
      <c r="H1406" t="s">
        <v>35</v>
      </c>
      <c r="I1406" t="s">
        <v>36</v>
      </c>
      <c r="J1406">
        <v>26</v>
      </c>
      <c r="K1406">
        <v>24</v>
      </c>
      <c r="L1406">
        <f t="shared" si="63"/>
        <v>2</v>
      </c>
      <c r="M1406">
        <v>7</v>
      </c>
      <c r="N1406">
        <v>29599</v>
      </c>
      <c r="O1406" s="1">
        <f t="shared" si="64"/>
        <v>1138.4230769230769</v>
      </c>
      <c r="P1406" s="1">
        <f t="shared" si="65"/>
        <v>27322.153846153844</v>
      </c>
      <c r="Q1406" s="1">
        <f>Table1[[#This Row],[Earned Basic Salary]]*20%</f>
        <v>5464.4307692307693</v>
      </c>
      <c r="R1406" s="1">
        <f>Table1[[#This Row],[Earned Basic Salary]]*10%</f>
        <v>2732.2153846153847</v>
      </c>
      <c r="S1406" s="1">
        <f>Table1[[#This Row],[Earned Basic Salary]]*12%</f>
        <v>3278.6584615384613</v>
      </c>
      <c r="T1406" s="1">
        <f>200</f>
        <v>200</v>
      </c>
      <c r="U1406" s="1">
        <f>Table1[[#This Row],[PF]]+Table1[[#This Row],[Professional Tax]]</f>
        <v>3478.6584615384613</v>
      </c>
      <c r="V1406" s="1">
        <f>Table1[[#This Row],[Overtime Hours]]*200</f>
        <v>1400</v>
      </c>
      <c r="W1406" s="1">
        <f>Table1[[#This Row],[Earned Basic Salary]]+Table1[[#This Row],[HRA]]+Table1[[#This Row],[DA]]+Table1[[#This Row],[Overtime Pay]]</f>
        <v>36918.799999999996</v>
      </c>
      <c r="X1406" s="1">
        <f>Table1[[#This Row],[Gross Salary]]-Table1[[#This Row],[Total Deduction]]</f>
        <v>33440.141538461532</v>
      </c>
      <c r="Y1406" t="s">
        <v>37</v>
      </c>
      <c r="Z1406" t="s">
        <v>48</v>
      </c>
      <c r="AA1406" t="s">
        <v>5552</v>
      </c>
      <c r="AB1406" t="s">
        <v>5553</v>
      </c>
    </row>
    <row r="1407" spans="1:28" x14ac:dyDescent="0.3">
      <c r="A1407" t="s">
        <v>5554</v>
      </c>
      <c r="B1407" t="s">
        <v>1140</v>
      </c>
      <c r="C1407">
        <v>34</v>
      </c>
      <c r="D1407" t="s">
        <v>81</v>
      </c>
      <c r="E1407" t="s">
        <v>32</v>
      </c>
      <c r="F1407" t="s">
        <v>69</v>
      </c>
      <c r="G1407" t="s">
        <v>5555</v>
      </c>
      <c r="H1407" t="s">
        <v>35</v>
      </c>
      <c r="I1407" t="s">
        <v>36</v>
      </c>
      <c r="J1407">
        <v>26</v>
      </c>
      <c r="K1407">
        <v>25</v>
      </c>
      <c r="L1407">
        <f t="shared" si="63"/>
        <v>1</v>
      </c>
      <c r="M1407">
        <v>0</v>
      </c>
      <c r="N1407">
        <v>56740</v>
      </c>
      <c r="O1407" s="1">
        <f t="shared" si="64"/>
        <v>2182.3076923076924</v>
      </c>
      <c r="P1407" s="1">
        <f t="shared" si="65"/>
        <v>54557.692307692312</v>
      </c>
      <c r="Q1407" s="1">
        <f>Table1[[#This Row],[Earned Basic Salary]]*20%</f>
        <v>10911.538461538463</v>
      </c>
      <c r="R1407" s="1">
        <f>Table1[[#This Row],[Earned Basic Salary]]*10%</f>
        <v>5455.7692307692314</v>
      </c>
      <c r="S1407" s="1">
        <f>Table1[[#This Row],[Earned Basic Salary]]*12%</f>
        <v>6546.9230769230771</v>
      </c>
      <c r="T1407" s="1">
        <f>200</f>
        <v>200</v>
      </c>
      <c r="U1407" s="1">
        <f>Table1[[#This Row],[PF]]+Table1[[#This Row],[Professional Tax]]</f>
        <v>6746.9230769230771</v>
      </c>
      <c r="V1407" s="1">
        <f>Table1[[#This Row],[Overtime Hours]]*200</f>
        <v>0</v>
      </c>
      <c r="W1407" s="1">
        <f>Table1[[#This Row],[Earned Basic Salary]]+Table1[[#This Row],[HRA]]+Table1[[#This Row],[DA]]+Table1[[#This Row],[Overtime Pay]]</f>
        <v>70925</v>
      </c>
      <c r="X1407" s="1">
        <f>Table1[[#This Row],[Gross Salary]]-Table1[[#This Row],[Total Deduction]]</f>
        <v>64178.076923076922</v>
      </c>
      <c r="Y1407" t="s">
        <v>37</v>
      </c>
      <c r="Z1407" t="s">
        <v>38</v>
      </c>
      <c r="AA1407" t="s">
        <v>5556</v>
      </c>
      <c r="AB1407" t="s">
        <v>5557</v>
      </c>
    </row>
    <row r="1408" spans="1:28" x14ac:dyDescent="0.3">
      <c r="A1408" t="s">
        <v>5558</v>
      </c>
      <c r="B1408" t="s">
        <v>221</v>
      </c>
      <c r="C1408">
        <v>26</v>
      </c>
      <c r="D1408" t="s">
        <v>81</v>
      </c>
      <c r="E1408" t="s">
        <v>121</v>
      </c>
      <c r="F1408" t="s">
        <v>83</v>
      </c>
      <c r="G1408" t="s">
        <v>2328</v>
      </c>
      <c r="H1408" t="s">
        <v>35</v>
      </c>
      <c r="I1408" t="s">
        <v>36</v>
      </c>
      <c r="J1408">
        <v>26</v>
      </c>
      <c r="K1408">
        <v>24</v>
      </c>
      <c r="L1408">
        <f t="shared" si="63"/>
        <v>2</v>
      </c>
      <c r="M1408">
        <v>9</v>
      </c>
      <c r="N1408">
        <v>27453</v>
      </c>
      <c r="O1408" s="1">
        <f t="shared" si="64"/>
        <v>1055.8846153846155</v>
      </c>
      <c r="P1408" s="1">
        <f t="shared" si="65"/>
        <v>25341.230769230773</v>
      </c>
      <c r="Q1408" s="1">
        <f>Table1[[#This Row],[Earned Basic Salary]]*20%</f>
        <v>5068.2461538461548</v>
      </c>
      <c r="R1408" s="1">
        <f>Table1[[#This Row],[Earned Basic Salary]]*10%</f>
        <v>2534.1230769230774</v>
      </c>
      <c r="S1408" s="1">
        <f>Table1[[#This Row],[Earned Basic Salary]]*12%</f>
        <v>3040.9476923076927</v>
      </c>
      <c r="T1408" s="1">
        <f>200</f>
        <v>200</v>
      </c>
      <c r="U1408" s="1">
        <f>Table1[[#This Row],[PF]]+Table1[[#This Row],[Professional Tax]]</f>
        <v>3240.9476923076927</v>
      </c>
      <c r="V1408" s="1">
        <f>Table1[[#This Row],[Overtime Hours]]*200</f>
        <v>1800</v>
      </c>
      <c r="W1408" s="1">
        <f>Table1[[#This Row],[Earned Basic Salary]]+Table1[[#This Row],[HRA]]+Table1[[#This Row],[DA]]+Table1[[#This Row],[Overtime Pay]]</f>
        <v>34743.600000000006</v>
      </c>
      <c r="X1408" s="1">
        <f>Table1[[#This Row],[Gross Salary]]-Table1[[#This Row],[Total Deduction]]</f>
        <v>31502.652307692311</v>
      </c>
      <c r="Y1408" t="s">
        <v>37</v>
      </c>
      <c r="Z1408" t="s">
        <v>38</v>
      </c>
      <c r="AA1408" t="s">
        <v>5559</v>
      </c>
      <c r="AB1408" t="s">
        <v>5560</v>
      </c>
    </row>
    <row r="1409" spans="1:28" x14ac:dyDescent="0.3">
      <c r="A1409" t="s">
        <v>5561</v>
      </c>
      <c r="B1409" t="s">
        <v>353</v>
      </c>
      <c r="C1409">
        <v>27</v>
      </c>
      <c r="D1409" t="s">
        <v>53</v>
      </c>
      <c r="E1409" t="s">
        <v>82</v>
      </c>
      <c r="F1409" t="s">
        <v>89</v>
      </c>
      <c r="G1409" t="s">
        <v>5562</v>
      </c>
      <c r="H1409" t="s">
        <v>35</v>
      </c>
      <c r="I1409" t="s">
        <v>36</v>
      </c>
      <c r="J1409">
        <v>26</v>
      </c>
      <c r="K1409">
        <v>22</v>
      </c>
      <c r="L1409">
        <f t="shared" si="63"/>
        <v>4</v>
      </c>
      <c r="M1409">
        <v>19</v>
      </c>
      <c r="N1409">
        <v>76627</v>
      </c>
      <c r="O1409" s="1">
        <f t="shared" si="64"/>
        <v>2947.1923076923076</v>
      </c>
      <c r="P1409" s="1">
        <f t="shared" si="65"/>
        <v>64838.230769230766</v>
      </c>
      <c r="Q1409" s="1">
        <f>Table1[[#This Row],[Earned Basic Salary]]*20%</f>
        <v>12967.646153846154</v>
      </c>
      <c r="R1409" s="1">
        <f>Table1[[#This Row],[Earned Basic Salary]]*10%</f>
        <v>6483.8230769230768</v>
      </c>
      <c r="S1409" s="1">
        <f>Table1[[#This Row],[Earned Basic Salary]]*12%</f>
        <v>7780.5876923076912</v>
      </c>
      <c r="T1409" s="1">
        <f>200</f>
        <v>200</v>
      </c>
      <c r="U1409" s="1">
        <f>Table1[[#This Row],[PF]]+Table1[[#This Row],[Professional Tax]]</f>
        <v>7980.5876923076912</v>
      </c>
      <c r="V1409" s="1">
        <f>Table1[[#This Row],[Overtime Hours]]*200</f>
        <v>3800</v>
      </c>
      <c r="W1409" s="1">
        <f>Table1[[#This Row],[Earned Basic Salary]]+Table1[[#This Row],[HRA]]+Table1[[#This Row],[DA]]+Table1[[#This Row],[Overtime Pay]]</f>
        <v>88089.7</v>
      </c>
      <c r="X1409" s="1">
        <f>Table1[[#This Row],[Gross Salary]]-Table1[[#This Row],[Total Deduction]]</f>
        <v>80109.11230769231</v>
      </c>
      <c r="Y1409" t="s">
        <v>37</v>
      </c>
      <c r="Z1409" t="s">
        <v>95</v>
      </c>
      <c r="AA1409" t="s">
        <v>5563</v>
      </c>
      <c r="AB1409" t="s">
        <v>5564</v>
      </c>
    </row>
    <row r="1410" spans="1:28" x14ac:dyDescent="0.3">
      <c r="A1410" t="s">
        <v>5565</v>
      </c>
      <c r="B1410" t="s">
        <v>80</v>
      </c>
      <c r="C1410">
        <v>41</v>
      </c>
      <c r="D1410" t="s">
        <v>44</v>
      </c>
      <c r="E1410" t="s">
        <v>121</v>
      </c>
      <c r="F1410" t="s">
        <v>33</v>
      </c>
      <c r="G1410" t="s">
        <v>2961</v>
      </c>
      <c r="H1410" t="s">
        <v>35</v>
      </c>
      <c r="I1410" t="s">
        <v>36</v>
      </c>
      <c r="J1410">
        <v>26</v>
      </c>
      <c r="K1410">
        <v>25</v>
      </c>
      <c r="L1410">
        <f t="shared" si="63"/>
        <v>1</v>
      </c>
      <c r="M1410">
        <v>18</v>
      </c>
      <c r="N1410">
        <v>51919</v>
      </c>
      <c r="O1410" s="1">
        <f t="shared" si="64"/>
        <v>1996.8846153846155</v>
      </c>
      <c r="P1410" s="1">
        <f t="shared" si="65"/>
        <v>49922.11538461539</v>
      </c>
      <c r="Q1410" s="1">
        <f>Table1[[#This Row],[Earned Basic Salary]]*20%</f>
        <v>9984.423076923078</v>
      </c>
      <c r="R1410" s="1">
        <f>Table1[[#This Row],[Earned Basic Salary]]*10%</f>
        <v>4992.211538461539</v>
      </c>
      <c r="S1410" s="1">
        <f>Table1[[#This Row],[Earned Basic Salary]]*12%</f>
        <v>5990.6538461538466</v>
      </c>
      <c r="T1410" s="1">
        <f>200</f>
        <v>200</v>
      </c>
      <c r="U1410" s="1">
        <f>Table1[[#This Row],[PF]]+Table1[[#This Row],[Professional Tax]]</f>
        <v>6190.6538461538466</v>
      </c>
      <c r="V1410" s="1">
        <f>Table1[[#This Row],[Overtime Hours]]*200</f>
        <v>3600</v>
      </c>
      <c r="W1410" s="1">
        <f>Table1[[#This Row],[Earned Basic Salary]]+Table1[[#This Row],[HRA]]+Table1[[#This Row],[DA]]+Table1[[#This Row],[Overtime Pay]]</f>
        <v>68498.75</v>
      </c>
      <c r="X1410" s="1">
        <f>Table1[[#This Row],[Gross Salary]]-Table1[[#This Row],[Total Deduction]]</f>
        <v>62308.096153846156</v>
      </c>
      <c r="Y1410" t="s">
        <v>37</v>
      </c>
      <c r="Z1410" t="s">
        <v>48</v>
      </c>
      <c r="AA1410" t="s">
        <v>5566</v>
      </c>
      <c r="AB1410" t="s">
        <v>5567</v>
      </c>
    </row>
    <row r="1411" spans="1:28" x14ac:dyDescent="0.3">
      <c r="A1411" t="s">
        <v>5568</v>
      </c>
      <c r="B1411" t="s">
        <v>1639</v>
      </c>
      <c r="C1411">
        <v>28</v>
      </c>
      <c r="D1411" t="s">
        <v>61</v>
      </c>
      <c r="E1411" t="s">
        <v>45</v>
      </c>
      <c r="F1411" t="s">
        <v>89</v>
      </c>
      <c r="G1411" t="s">
        <v>826</v>
      </c>
      <c r="H1411" t="s">
        <v>35</v>
      </c>
      <c r="I1411" t="s">
        <v>36</v>
      </c>
      <c r="J1411">
        <v>26</v>
      </c>
      <c r="K1411">
        <v>23</v>
      </c>
      <c r="L1411">
        <f t="shared" ref="L1411:L1474" si="66">J1411-K1411</f>
        <v>3</v>
      </c>
      <c r="M1411">
        <v>13</v>
      </c>
      <c r="N1411">
        <v>42310</v>
      </c>
      <c r="O1411" s="1">
        <f t="shared" ref="O1411:O1474" si="67">N1411/J1411</f>
        <v>1627.3076923076924</v>
      </c>
      <c r="P1411" s="1">
        <f t="shared" ref="P1411:P1474" si="68">O1411*K1411</f>
        <v>37428.076923076922</v>
      </c>
      <c r="Q1411" s="1">
        <f>Table1[[#This Row],[Earned Basic Salary]]*20%</f>
        <v>7485.6153846153848</v>
      </c>
      <c r="R1411" s="1">
        <f>Table1[[#This Row],[Earned Basic Salary]]*10%</f>
        <v>3742.8076923076924</v>
      </c>
      <c r="S1411" s="1">
        <f>Table1[[#This Row],[Earned Basic Salary]]*12%</f>
        <v>4491.3692307692309</v>
      </c>
      <c r="T1411" s="1">
        <f>200</f>
        <v>200</v>
      </c>
      <c r="U1411" s="1">
        <f>Table1[[#This Row],[PF]]+Table1[[#This Row],[Professional Tax]]</f>
        <v>4691.3692307692309</v>
      </c>
      <c r="V1411" s="1">
        <f>Table1[[#This Row],[Overtime Hours]]*200</f>
        <v>2600</v>
      </c>
      <c r="W1411" s="1">
        <f>Table1[[#This Row],[Earned Basic Salary]]+Table1[[#This Row],[HRA]]+Table1[[#This Row],[DA]]+Table1[[#This Row],[Overtime Pay]]</f>
        <v>51256.5</v>
      </c>
      <c r="X1411" s="1">
        <f>Table1[[#This Row],[Gross Salary]]-Table1[[#This Row],[Total Deduction]]</f>
        <v>46565.130769230767</v>
      </c>
      <c r="Y1411" t="s">
        <v>37</v>
      </c>
      <c r="Z1411" t="s">
        <v>95</v>
      </c>
      <c r="AA1411" t="s">
        <v>5569</v>
      </c>
      <c r="AB1411" t="s">
        <v>5570</v>
      </c>
    </row>
    <row r="1412" spans="1:28" x14ac:dyDescent="0.3">
      <c r="A1412" t="s">
        <v>5571</v>
      </c>
      <c r="B1412" t="s">
        <v>490</v>
      </c>
      <c r="C1412">
        <v>35</v>
      </c>
      <c r="D1412" t="s">
        <v>81</v>
      </c>
      <c r="E1412" t="s">
        <v>121</v>
      </c>
      <c r="F1412" t="s">
        <v>63</v>
      </c>
      <c r="G1412" t="s">
        <v>5572</v>
      </c>
      <c r="H1412" t="s">
        <v>35</v>
      </c>
      <c r="I1412" t="s">
        <v>36</v>
      </c>
      <c r="J1412">
        <v>26</v>
      </c>
      <c r="K1412">
        <v>24</v>
      </c>
      <c r="L1412">
        <f t="shared" si="66"/>
        <v>2</v>
      </c>
      <c r="M1412">
        <v>2</v>
      </c>
      <c r="N1412">
        <v>46926</v>
      </c>
      <c r="O1412" s="1">
        <f t="shared" si="67"/>
        <v>1804.8461538461538</v>
      </c>
      <c r="P1412" s="1">
        <f t="shared" si="68"/>
        <v>43316.307692307688</v>
      </c>
      <c r="Q1412" s="1">
        <f>Table1[[#This Row],[Earned Basic Salary]]*20%</f>
        <v>8663.2615384615383</v>
      </c>
      <c r="R1412" s="1">
        <f>Table1[[#This Row],[Earned Basic Salary]]*10%</f>
        <v>4331.6307692307691</v>
      </c>
      <c r="S1412" s="1">
        <f>Table1[[#This Row],[Earned Basic Salary]]*12%</f>
        <v>5197.9569230769221</v>
      </c>
      <c r="T1412" s="1">
        <f>200</f>
        <v>200</v>
      </c>
      <c r="U1412" s="1">
        <f>Table1[[#This Row],[PF]]+Table1[[#This Row],[Professional Tax]]</f>
        <v>5397.9569230769221</v>
      </c>
      <c r="V1412" s="1">
        <f>Table1[[#This Row],[Overtime Hours]]*200</f>
        <v>400</v>
      </c>
      <c r="W1412" s="1">
        <f>Table1[[#This Row],[Earned Basic Salary]]+Table1[[#This Row],[HRA]]+Table1[[#This Row],[DA]]+Table1[[#This Row],[Overtime Pay]]</f>
        <v>56711.19999999999</v>
      </c>
      <c r="X1412" s="1">
        <f>Table1[[#This Row],[Gross Salary]]-Table1[[#This Row],[Total Deduction]]</f>
        <v>51313.24307692307</v>
      </c>
      <c r="Y1412" t="s">
        <v>37</v>
      </c>
      <c r="Z1412" t="s">
        <v>38</v>
      </c>
      <c r="AA1412" t="s">
        <v>5573</v>
      </c>
      <c r="AB1412" t="s">
        <v>5574</v>
      </c>
    </row>
    <row r="1413" spans="1:28" x14ac:dyDescent="0.3">
      <c r="A1413" t="s">
        <v>5575</v>
      </c>
      <c r="B1413" t="s">
        <v>126</v>
      </c>
      <c r="C1413">
        <v>25</v>
      </c>
      <c r="D1413" t="s">
        <v>44</v>
      </c>
      <c r="E1413" t="s">
        <v>121</v>
      </c>
      <c r="F1413" t="s">
        <v>89</v>
      </c>
      <c r="G1413" t="s">
        <v>4976</v>
      </c>
      <c r="H1413" t="s">
        <v>35</v>
      </c>
      <c r="I1413" t="s">
        <v>36</v>
      </c>
      <c r="J1413">
        <v>26</v>
      </c>
      <c r="K1413">
        <v>22</v>
      </c>
      <c r="L1413">
        <f t="shared" si="66"/>
        <v>4</v>
      </c>
      <c r="M1413">
        <v>1</v>
      </c>
      <c r="N1413">
        <v>66717</v>
      </c>
      <c r="O1413" s="1">
        <f t="shared" si="67"/>
        <v>2566.0384615384614</v>
      </c>
      <c r="P1413" s="1">
        <f t="shared" si="68"/>
        <v>56452.846153846149</v>
      </c>
      <c r="Q1413" s="1">
        <f>Table1[[#This Row],[Earned Basic Salary]]*20%</f>
        <v>11290.56923076923</v>
      </c>
      <c r="R1413" s="1">
        <f>Table1[[#This Row],[Earned Basic Salary]]*10%</f>
        <v>5645.2846153846149</v>
      </c>
      <c r="S1413" s="1">
        <f>Table1[[#This Row],[Earned Basic Salary]]*12%</f>
        <v>6774.3415384615373</v>
      </c>
      <c r="T1413" s="1">
        <f>200</f>
        <v>200</v>
      </c>
      <c r="U1413" s="1">
        <f>Table1[[#This Row],[PF]]+Table1[[#This Row],[Professional Tax]]</f>
        <v>6974.3415384615373</v>
      </c>
      <c r="V1413" s="1">
        <f>Table1[[#This Row],[Overtime Hours]]*200</f>
        <v>200</v>
      </c>
      <c r="W1413" s="1">
        <f>Table1[[#This Row],[Earned Basic Salary]]+Table1[[#This Row],[HRA]]+Table1[[#This Row],[DA]]+Table1[[#This Row],[Overtime Pay]]</f>
        <v>73588.7</v>
      </c>
      <c r="X1413" s="1">
        <f>Table1[[#This Row],[Gross Salary]]-Table1[[#This Row],[Total Deduction]]</f>
        <v>66614.358461538461</v>
      </c>
      <c r="Y1413" t="s">
        <v>37</v>
      </c>
      <c r="Z1413" t="s">
        <v>106</v>
      </c>
      <c r="AA1413" t="s">
        <v>5576</v>
      </c>
      <c r="AB1413" t="s">
        <v>5577</v>
      </c>
    </row>
    <row r="1414" spans="1:28" x14ac:dyDescent="0.3">
      <c r="A1414" t="s">
        <v>5578</v>
      </c>
      <c r="B1414" t="s">
        <v>387</v>
      </c>
      <c r="C1414">
        <v>30</v>
      </c>
      <c r="D1414" t="s">
        <v>61</v>
      </c>
      <c r="E1414" t="s">
        <v>32</v>
      </c>
      <c r="F1414" t="s">
        <v>63</v>
      </c>
      <c r="G1414" t="s">
        <v>5579</v>
      </c>
      <c r="H1414" t="s">
        <v>35</v>
      </c>
      <c r="I1414" t="s">
        <v>36</v>
      </c>
      <c r="J1414">
        <v>26</v>
      </c>
      <c r="K1414">
        <v>24</v>
      </c>
      <c r="L1414">
        <f t="shared" si="66"/>
        <v>2</v>
      </c>
      <c r="M1414">
        <v>9</v>
      </c>
      <c r="N1414">
        <v>24278</v>
      </c>
      <c r="O1414" s="1">
        <f t="shared" si="67"/>
        <v>933.76923076923072</v>
      </c>
      <c r="P1414" s="1">
        <f t="shared" si="68"/>
        <v>22410.461538461539</v>
      </c>
      <c r="Q1414" s="1">
        <f>Table1[[#This Row],[Earned Basic Salary]]*20%</f>
        <v>4482.0923076923082</v>
      </c>
      <c r="R1414" s="1">
        <f>Table1[[#This Row],[Earned Basic Salary]]*10%</f>
        <v>2241.0461538461541</v>
      </c>
      <c r="S1414" s="1">
        <f>Table1[[#This Row],[Earned Basic Salary]]*12%</f>
        <v>2689.2553846153846</v>
      </c>
      <c r="T1414" s="1">
        <f>200</f>
        <v>200</v>
      </c>
      <c r="U1414" s="1">
        <f>Table1[[#This Row],[PF]]+Table1[[#This Row],[Professional Tax]]</f>
        <v>2889.2553846153846</v>
      </c>
      <c r="V1414" s="1">
        <f>Table1[[#This Row],[Overtime Hours]]*200</f>
        <v>1800</v>
      </c>
      <c r="W1414" s="1">
        <f>Table1[[#This Row],[Earned Basic Salary]]+Table1[[#This Row],[HRA]]+Table1[[#This Row],[DA]]+Table1[[#This Row],[Overtime Pay]]</f>
        <v>30933.599999999999</v>
      </c>
      <c r="X1414" s="1">
        <f>Table1[[#This Row],[Gross Salary]]-Table1[[#This Row],[Total Deduction]]</f>
        <v>28044.344615384613</v>
      </c>
      <c r="Y1414" t="s">
        <v>37</v>
      </c>
      <c r="Z1414" t="s">
        <v>48</v>
      </c>
      <c r="AA1414" t="s">
        <v>5580</v>
      </c>
      <c r="AB1414" t="s">
        <v>5581</v>
      </c>
    </row>
    <row r="1415" spans="1:28" x14ac:dyDescent="0.3">
      <c r="A1415" t="s">
        <v>5582</v>
      </c>
      <c r="B1415" t="s">
        <v>549</v>
      </c>
      <c r="C1415">
        <v>27</v>
      </c>
      <c r="D1415" t="s">
        <v>61</v>
      </c>
      <c r="E1415" t="s">
        <v>54</v>
      </c>
      <c r="F1415" t="s">
        <v>55</v>
      </c>
      <c r="G1415" t="s">
        <v>1091</v>
      </c>
      <c r="H1415" t="s">
        <v>35</v>
      </c>
      <c r="I1415" t="s">
        <v>36</v>
      </c>
      <c r="J1415">
        <v>26</v>
      </c>
      <c r="K1415">
        <v>23</v>
      </c>
      <c r="L1415">
        <f t="shared" si="66"/>
        <v>3</v>
      </c>
      <c r="M1415">
        <v>10</v>
      </c>
      <c r="N1415">
        <v>34762</v>
      </c>
      <c r="O1415" s="1">
        <f t="shared" si="67"/>
        <v>1337</v>
      </c>
      <c r="P1415" s="1">
        <f t="shared" si="68"/>
        <v>30751</v>
      </c>
      <c r="Q1415" s="1">
        <f>Table1[[#This Row],[Earned Basic Salary]]*20%</f>
        <v>6150.2000000000007</v>
      </c>
      <c r="R1415" s="1">
        <f>Table1[[#This Row],[Earned Basic Salary]]*10%</f>
        <v>3075.1000000000004</v>
      </c>
      <c r="S1415" s="1">
        <f>Table1[[#This Row],[Earned Basic Salary]]*12%</f>
        <v>3690.12</v>
      </c>
      <c r="T1415" s="1">
        <f>200</f>
        <v>200</v>
      </c>
      <c r="U1415" s="1">
        <f>Table1[[#This Row],[PF]]+Table1[[#This Row],[Professional Tax]]</f>
        <v>3890.12</v>
      </c>
      <c r="V1415" s="1">
        <f>Table1[[#This Row],[Overtime Hours]]*200</f>
        <v>2000</v>
      </c>
      <c r="W1415" s="1">
        <f>Table1[[#This Row],[Earned Basic Salary]]+Table1[[#This Row],[HRA]]+Table1[[#This Row],[DA]]+Table1[[#This Row],[Overtime Pay]]</f>
        <v>41976.299999999996</v>
      </c>
      <c r="X1415" s="1">
        <f>Table1[[#This Row],[Gross Salary]]-Table1[[#This Row],[Total Deduction]]</f>
        <v>38086.179999999993</v>
      </c>
      <c r="Y1415" t="s">
        <v>37</v>
      </c>
      <c r="Z1415" t="s">
        <v>38</v>
      </c>
      <c r="AA1415" t="s">
        <v>5583</v>
      </c>
      <c r="AB1415" t="s">
        <v>5584</v>
      </c>
    </row>
    <row r="1416" spans="1:28" x14ac:dyDescent="0.3">
      <c r="A1416" t="s">
        <v>5585</v>
      </c>
      <c r="B1416" t="s">
        <v>1349</v>
      </c>
      <c r="C1416">
        <v>23</v>
      </c>
      <c r="D1416" t="s">
        <v>127</v>
      </c>
      <c r="E1416" t="s">
        <v>82</v>
      </c>
      <c r="F1416" t="s">
        <v>55</v>
      </c>
      <c r="G1416" t="s">
        <v>5586</v>
      </c>
      <c r="H1416" t="s">
        <v>35</v>
      </c>
      <c r="I1416" t="s">
        <v>36</v>
      </c>
      <c r="J1416">
        <v>26</v>
      </c>
      <c r="K1416">
        <v>24</v>
      </c>
      <c r="L1416">
        <f t="shared" si="66"/>
        <v>2</v>
      </c>
      <c r="M1416">
        <v>20</v>
      </c>
      <c r="N1416">
        <v>43924</v>
      </c>
      <c r="O1416" s="1">
        <f t="shared" si="67"/>
        <v>1689.3846153846155</v>
      </c>
      <c r="P1416" s="1">
        <f t="shared" si="68"/>
        <v>40545.230769230773</v>
      </c>
      <c r="Q1416" s="1">
        <f>Table1[[#This Row],[Earned Basic Salary]]*20%</f>
        <v>8109.046153846155</v>
      </c>
      <c r="R1416" s="1">
        <f>Table1[[#This Row],[Earned Basic Salary]]*10%</f>
        <v>4054.5230769230775</v>
      </c>
      <c r="S1416" s="1">
        <f>Table1[[#This Row],[Earned Basic Salary]]*12%</f>
        <v>4865.4276923076923</v>
      </c>
      <c r="T1416" s="1">
        <f>200</f>
        <v>200</v>
      </c>
      <c r="U1416" s="1">
        <f>Table1[[#This Row],[PF]]+Table1[[#This Row],[Professional Tax]]</f>
        <v>5065.4276923076923</v>
      </c>
      <c r="V1416" s="1">
        <f>Table1[[#This Row],[Overtime Hours]]*200</f>
        <v>4000</v>
      </c>
      <c r="W1416" s="1">
        <f>Table1[[#This Row],[Earned Basic Salary]]+Table1[[#This Row],[HRA]]+Table1[[#This Row],[DA]]+Table1[[#This Row],[Overtime Pay]]</f>
        <v>56708.800000000003</v>
      </c>
      <c r="X1416" s="1">
        <f>Table1[[#This Row],[Gross Salary]]-Table1[[#This Row],[Total Deduction]]</f>
        <v>51643.372307692312</v>
      </c>
      <c r="Y1416" t="s">
        <v>37</v>
      </c>
      <c r="Z1416" t="s">
        <v>48</v>
      </c>
      <c r="AA1416" t="s">
        <v>5587</v>
      </c>
      <c r="AB1416" t="s">
        <v>5588</v>
      </c>
    </row>
    <row r="1417" spans="1:28" x14ac:dyDescent="0.3">
      <c r="A1417" t="s">
        <v>5589</v>
      </c>
      <c r="B1417" t="s">
        <v>115</v>
      </c>
      <c r="C1417">
        <v>22</v>
      </c>
      <c r="D1417" t="s">
        <v>75</v>
      </c>
      <c r="E1417" t="s">
        <v>121</v>
      </c>
      <c r="F1417" t="s">
        <v>55</v>
      </c>
      <c r="G1417" t="s">
        <v>2225</v>
      </c>
      <c r="H1417" t="s">
        <v>35</v>
      </c>
      <c r="I1417" t="s">
        <v>36</v>
      </c>
      <c r="J1417">
        <v>26</v>
      </c>
      <c r="K1417">
        <v>23</v>
      </c>
      <c r="L1417">
        <f t="shared" si="66"/>
        <v>3</v>
      </c>
      <c r="M1417">
        <v>1</v>
      </c>
      <c r="N1417">
        <v>21626</v>
      </c>
      <c r="O1417" s="1">
        <f t="shared" si="67"/>
        <v>831.76923076923072</v>
      </c>
      <c r="P1417" s="1">
        <f t="shared" si="68"/>
        <v>19130.692307692305</v>
      </c>
      <c r="Q1417" s="1">
        <f>Table1[[#This Row],[Earned Basic Salary]]*20%</f>
        <v>3826.1384615384613</v>
      </c>
      <c r="R1417" s="1">
        <f>Table1[[#This Row],[Earned Basic Salary]]*10%</f>
        <v>1913.0692307692307</v>
      </c>
      <c r="S1417" s="1">
        <f>Table1[[#This Row],[Earned Basic Salary]]*12%</f>
        <v>2295.6830769230764</v>
      </c>
      <c r="T1417" s="1">
        <f>200</f>
        <v>200</v>
      </c>
      <c r="U1417" s="1">
        <f>Table1[[#This Row],[PF]]+Table1[[#This Row],[Professional Tax]]</f>
        <v>2495.6830769230764</v>
      </c>
      <c r="V1417" s="1">
        <f>Table1[[#This Row],[Overtime Hours]]*200</f>
        <v>200</v>
      </c>
      <c r="W1417" s="1">
        <f>Table1[[#This Row],[Earned Basic Salary]]+Table1[[#This Row],[HRA]]+Table1[[#This Row],[DA]]+Table1[[#This Row],[Overtime Pay]]</f>
        <v>25069.899999999994</v>
      </c>
      <c r="X1417" s="1">
        <f>Table1[[#This Row],[Gross Salary]]-Table1[[#This Row],[Total Deduction]]</f>
        <v>22574.216923076918</v>
      </c>
      <c r="Y1417" t="s">
        <v>37</v>
      </c>
      <c r="Z1417" t="s">
        <v>38</v>
      </c>
      <c r="AA1417" t="s">
        <v>5590</v>
      </c>
      <c r="AB1417" t="s">
        <v>5591</v>
      </c>
    </row>
    <row r="1418" spans="1:28" x14ac:dyDescent="0.3">
      <c r="A1418" t="s">
        <v>5592</v>
      </c>
      <c r="B1418" t="s">
        <v>1175</v>
      </c>
      <c r="C1418">
        <v>55</v>
      </c>
      <c r="D1418" t="s">
        <v>127</v>
      </c>
      <c r="E1418" t="s">
        <v>54</v>
      </c>
      <c r="F1418" t="s">
        <v>46</v>
      </c>
      <c r="G1418" t="s">
        <v>2631</v>
      </c>
      <c r="H1418" t="s">
        <v>35</v>
      </c>
      <c r="I1418" t="s">
        <v>36</v>
      </c>
      <c r="J1418">
        <v>26</v>
      </c>
      <c r="K1418">
        <v>25</v>
      </c>
      <c r="L1418">
        <f t="shared" si="66"/>
        <v>1</v>
      </c>
      <c r="M1418">
        <v>16</v>
      </c>
      <c r="N1418">
        <v>36619</v>
      </c>
      <c r="O1418" s="1">
        <f t="shared" si="67"/>
        <v>1408.4230769230769</v>
      </c>
      <c r="P1418" s="1">
        <f t="shared" si="68"/>
        <v>35210.576923076922</v>
      </c>
      <c r="Q1418" s="1">
        <f>Table1[[#This Row],[Earned Basic Salary]]*20%</f>
        <v>7042.1153846153848</v>
      </c>
      <c r="R1418" s="1">
        <f>Table1[[#This Row],[Earned Basic Salary]]*10%</f>
        <v>3521.0576923076924</v>
      </c>
      <c r="S1418" s="1">
        <f>Table1[[#This Row],[Earned Basic Salary]]*12%</f>
        <v>4225.2692307692305</v>
      </c>
      <c r="T1418" s="1">
        <f>200</f>
        <v>200</v>
      </c>
      <c r="U1418" s="1">
        <f>Table1[[#This Row],[PF]]+Table1[[#This Row],[Professional Tax]]</f>
        <v>4425.2692307692305</v>
      </c>
      <c r="V1418" s="1">
        <f>Table1[[#This Row],[Overtime Hours]]*200</f>
        <v>3200</v>
      </c>
      <c r="W1418" s="1">
        <f>Table1[[#This Row],[Earned Basic Salary]]+Table1[[#This Row],[HRA]]+Table1[[#This Row],[DA]]+Table1[[#This Row],[Overtime Pay]]</f>
        <v>48973.75</v>
      </c>
      <c r="X1418" s="1">
        <f>Table1[[#This Row],[Gross Salary]]-Table1[[#This Row],[Total Deduction]]</f>
        <v>44548.480769230766</v>
      </c>
      <c r="Y1418" t="s">
        <v>37</v>
      </c>
      <c r="Z1418" t="s">
        <v>48</v>
      </c>
      <c r="AA1418" t="s">
        <v>5593</v>
      </c>
      <c r="AB1418" t="s">
        <v>5594</v>
      </c>
    </row>
    <row r="1419" spans="1:28" x14ac:dyDescent="0.3">
      <c r="A1419" t="s">
        <v>5595</v>
      </c>
      <c r="B1419" t="s">
        <v>512</v>
      </c>
      <c r="C1419">
        <v>47</v>
      </c>
      <c r="D1419" t="s">
        <v>133</v>
      </c>
      <c r="E1419" t="s">
        <v>45</v>
      </c>
      <c r="F1419" t="s">
        <v>46</v>
      </c>
      <c r="G1419" t="s">
        <v>4557</v>
      </c>
      <c r="H1419" t="s">
        <v>35</v>
      </c>
      <c r="I1419" t="s">
        <v>36</v>
      </c>
      <c r="J1419">
        <v>26</v>
      </c>
      <c r="K1419">
        <v>23</v>
      </c>
      <c r="L1419">
        <f t="shared" si="66"/>
        <v>3</v>
      </c>
      <c r="M1419">
        <v>8</v>
      </c>
      <c r="N1419">
        <v>39648</v>
      </c>
      <c r="O1419" s="1">
        <f t="shared" si="67"/>
        <v>1524.9230769230769</v>
      </c>
      <c r="P1419" s="1">
        <f t="shared" si="68"/>
        <v>35073.230769230766</v>
      </c>
      <c r="Q1419" s="1">
        <f>Table1[[#This Row],[Earned Basic Salary]]*20%</f>
        <v>7014.6461538461535</v>
      </c>
      <c r="R1419" s="1">
        <f>Table1[[#This Row],[Earned Basic Salary]]*10%</f>
        <v>3507.3230769230768</v>
      </c>
      <c r="S1419" s="1">
        <f>Table1[[#This Row],[Earned Basic Salary]]*12%</f>
        <v>4208.7876923076919</v>
      </c>
      <c r="T1419" s="1">
        <f>200</f>
        <v>200</v>
      </c>
      <c r="U1419" s="1">
        <f>Table1[[#This Row],[PF]]+Table1[[#This Row],[Professional Tax]]</f>
        <v>4408.7876923076919</v>
      </c>
      <c r="V1419" s="1">
        <f>Table1[[#This Row],[Overtime Hours]]*200</f>
        <v>1600</v>
      </c>
      <c r="W1419" s="1">
        <f>Table1[[#This Row],[Earned Basic Salary]]+Table1[[#This Row],[HRA]]+Table1[[#This Row],[DA]]+Table1[[#This Row],[Overtime Pay]]</f>
        <v>47195.199999999997</v>
      </c>
      <c r="X1419" s="1">
        <f>Table1[[#This Row],[Gross Salary]]-Table1[[#This Row],[Total Deduction]]</f>
        <v>42786.412307692306</v>
      </c>
      <c r="Y1419" t="s">
        <v>37</v>
      </c>
      <c r="Z1419" t="s">
        <v>106</v>
      </c>
      <c r="AA1419" t="s">
        <v>5596</v>
      </c>
      <c r="AB1419" t="s">
        <v>5597</v>
      </c>
    </row>
    <row r="1420" spans="1:28" x14ac:dyDescent="0.3">
      <c r="A1420" t="s">
        <v>5598</v>
      </c>
      <c r="B1420" t="s">
        <v>1729</v>
      </c>
      <c r="C1420">
        <v>45</v>
      </c>
      <c r="D1420" t="s">
        <v>81</v>
      </c>
      <c r="E1420" t="s">
        <v>45</v>
      </c>
      <c r="F1420" t="s">
        <v>63</v>
      </c>
      <c r="G1420" t="s">
        <v>5599</v>
      </c>
      <c r="H1420" t="s">
        <v>35</v>
      </c>
      <c r="I1420" t="s">
        <v>36</v>
      </c>
      <c r="J1420">
        <v>26</v>
      </c>
      <c r="K1420">
        <v>24</v>
      </c>
      <c r="L1420">
        <f t="shared" si="66"/>
        <v>2</v>
      </c>
      <c r="M1420">
        <v>7</v>
      </c>
      <c r="N1420">
        <v>76277</v>
      </c>
      <c r="O1420" s="1">
        <f t="shared" si="67"/>
        <v>2933.7307692307691</v>
      </c>
      <c r="P1420" s="1">
        <f t="shared" si="68"/>
        <v>70409.538461538454</v>
      </c>
      <c r="Q1420" s="1">
        <f>Table1[[#This Row],[Earned Basic Salary]]*20%</f>
        <v>14081.907692307692</v>
      </c>
      <c r="R1420" s="1">
        <f>Table1[[#This Row],[Earned Basic Salary]]*10%</f>
        <v>7040.9538461538459</v>
      </c>
      <c r="S1420" s="1">
        <f>Table1[[#This Row],[Earned Basic Salary]]*12%</f>
        <v>8449.1446153846136</v>
      </c>
      <c r="T1420" s="1">
        <f>200</f>
        <v>200</v>
      </c>
      <c r="U1420" s="1">
        <f>Table1[[#This Row],[PF]]+Table1[[#This Row],[Professional Tax]]</f>
        <v>8649.1446153846136</v>
      </c>
      <c r="V1420" s="1">
        <f>Table1[[#This Row],[Overtime Hours]]*200</f>
        <v>1400</v>
      </c>
      <c r="W1420" s="1">
        <f>Table1[[#This Row],[Earned Basic Salary]]+Table1[[#This Row],[HRA]]+Table1[[#This Row],[DA]]+Table1[[#This Row],[Overtime Pay]]</f>
        <v>92932.4</v>
      </c>
      <c r="X1420" s="1">
        <f>Table1[[#This Row],[Gross Salary]]-Table1[[#This Row],[Total Deduction]]</f>
        <v>84283.255384615375</v>
      </c>
      <c r="Y1420" t="s">
        <v>37</v>
      </c>
      <c r="Z1420" t="s">
        <v>95</v>
      </c>
      <c r="AA1420" t="s">
        <v>5600</v>
      </c>
      <c r="AB1420" t="s">
        <v>5601</v>
      </c>
    </row>
    <row r="1421" spans="1:28" x14ac:dyDescent="0.3">
      <c r="A1421" t="s">
        <v>5602</v>
      </c>
      <c r="B1421" t="s">
        <v>315</v>
      </c>
      <c r="C1421">
        <v>25</v>
      </c>
      <c r="D1421" t="s">
        <v>127</v>
      </c>
      <c r="E1421" t="s">
        <v>45</v>
      </c>
      <c r="F1421" t="s">
        <v>69</v>
      </c>
      <c r="G1421" t="s">
        <v>5603</v>
      </c>
      <c r="H1421" t="s">
        <v>35</v>
      </c>
      <c r="I1421" t="s">
        <v>36</v>
      </c>
      <c r="J1421">
        <v>26</v>
      </c>
      <c r="K1421">
        <v>23</v>
      </c>
      <c r="L1421">
        <f t="shared" si="66"/>
        <v>3</v>
      </c>
      <c r="M1421">
        <v>7</v>
      </c>
      <c r="N1421">
        <v>43276</v>
      </c>
      <c r="O1421" s="1">
        <f t="shared" si="67"/>
        <v>1664.4615384615386</v>
      </c>
      <c r="P1421" s="1">
        <f t="shared" si="68"/>
        <v>38282.61538461539</v>
      </c>
      <c r="Q1421" s="1">
        <f>Table1[[#This Row],[Earned Basic Salary]]*20%</f>
        <v>7656.5230769230784</v>
      </c>
      <c r="R1421" s="1">
        <f>Table1[[#This Row],[Earned Basic Salary]]*10%</f>
        <v>3828.2615384615392</v>
      </c>
      <c r="S1421" s="1">
        <f>Table1[[#This Row],[Earned Basic Salary]]*12%</f>
        <v>4593.9138461538469</v>
      </c>
      <c r="T1421" s="1">
        <f>200</f>
        <v>200</v>
      </c>
      <c r="U1421" s="1">
        <f>Table1[[#This Row],[PF]]+Table1[[#This Row],[Professional Tax]]</f>
        <v>4793.9138461538469</v>
      </c>
      <c r="V1421" s="1">
        <f>Table1[[#This Row],[Overtime Hours]]*200</f>
        <v>1400</v>
      </c>
      <c r="W1421" s="1">
        <f>Table1[[#This Row],[Earned Basic Salary]]+Table1[[#This Row],[HRA]]+Table1[[#This Row],[DA]]+Table1[[#This Row],[Overtime Pay]]</f>
        <v>51167.400000000009</v>
      </c>
      <c r="X1421" s="1">
        <f>Table1[[#This Row],[Gross Salary]]-Table1[[#This Row],[Total Deduction]]</f>
        <v>46373.486153846163</v>
      </c>
      <c r="Y1421" t="s">
        <v>37</v>
      </c>
      <c r="Z1421" t="s">
        <v>38</v>
      </c>
      <c r="AA1421" t="s">
        <v>5604</v>
      </c>
      <c r="AB1421" t="s">
        <v>5605</v>
      </c>
    </row>
    <row r="1422" spans="1:28" x14ac:dyDescent="0.3">
      <c r="A1422" t="s">
        <v>5606</v>
      </c>
      <c r="B1422" t="s">
        <v>344</v>
      </c>
      <c r="C1422">
        <v>48</v>
      </c>
      <c r="D1422" t="s">
        <v>133</v>
      </c>
      <c r="E1422" t="s">
        <v>45</v>
      </c>
      <c r="F1422" t="s">
        <v>89</v>
      </c>
      <c r="G1422" t="s">
        <v>5607</v>
      </c>
      <c r="H1422" t="s">
        <v>35</v>
      </c>
      <c r="I1422" t="s">
        <v>36</v>
      </c>
      <c r="J1422">
        <v>26</v>
      </c>
      <c r="K1422">
        <v>24</v>
      </c>
      <c r="L1422">
        <f t="shared" si="66"/>
        <v>2</v>
      </c>
      <c r="M1422">
        <v>11</v>
      </c>
      <c r="N1422">
        <v>59124</v>
      </c>
      <c r="O1422" s="1">
        <f t="shared" si="67"/>
        <v>2274</v>
      </c>
      <c r="P1422" s="1">
        <f t="shared" si="68"/>
        <v>54576</v>
      </c>
      <c r="Q1422" s="1">
        <f>Table1[[#This Row],[Earned Basic Salary]]*20%</f>
        <v>10915.2</v>
      </c>
      <c r="R1422" s="1">
        <f>Table1[[#This Row],[Earned Basic Salary]]*10%</f>
        <v>5457.6</v>
      </c>
      <c r="S1422" s="1">
        <f>Table1[[#This Row],[Earned Basic Salary]]*12%</f>
        <v>6549.12</v>
      </c>
      <c r="T1422" s="1">
        <f>200</f>
        <v>200</v>
      </c>
      <c r="U1422" s="1">
        <f>Table1[[#This Row],[PF]]+Table1[[#This Row],[Professional Tax]]</f>
        <v>6749.12</v>
      </c>
      <c r="V1422" s="1">
        <f>Table1[[#This Row],[Overtime Hours]]*200</f>
        <v>2200</v>
      </c>
      <c r="W1422" s="1">
        <f>Table1[[#This Row],[Earned Basic Salary]]+Table1[[#This Row],[HRA]]+Table1[[#This Row],[DA]]+Table1[[#This Row],[Overtime Pay]]</f>
        <v>73148.800000000003</v>
      </c>
      <c r="X1422" s="1">
        <f>Table1[[#This Row],[Gross Salary]]-Table1[[#This Row],[Total Deduction]]</f>
        <v>66399.680000000008</v>
      </c>
      <c r="Y1422" t="s">
        <v>37</v>
      </c>
      <c r="Z1422" t="s">
        <v>106</v>
      </c>
      <c r="AA1422" t="s">
        <v>5608</v>
      </c>
      <c r="AB1422" t="s">
        <v>5609</v>
      </c>
    </row>
    <row r="1423" spans="1:28" x14ac:dyDescent="0.3">
      <c r="A1423" t="s">
        <v>5610</v>
      </c>
      <c r="B1423" t="s">
        <v>731</v>
      </c>
      <c r="C1423">
        <v>27</v>
      </c>
      <c r="D1423" t="s">
        <v>75</v>
      </c>
      <c r="E1423" t="s">
        <v>121</v>
      </c>
      <c r="F1423" t="s">
        <v>69</v>
      </c>
      <c r="G1423" t="s">
        <v>5611</v>
      </c>
      <c r="H1423" t="s">
        <v>35</v>
      </c>
      <c r="I1423" t="s">
        <v>36</v>
      </c>
      <c r="J1423">
        <v>26</v>
      </c>
      <c r="K1423">
        <v>23</v>
      </c>
      <c r="L1423">
        <f t="shared" si="66"/>
        <v>3</v>
      </c>
      <c r="M1423">
        <v>3</v>
      </c>
      <c r="N1423">
        <v>32194</v>
      </c>
      <c r="O1423" s="1">
        <f t="shared" si="67"/>
        <v>1238.2307692307693</v>
      </c>
      <c r="P1423" s="1">
        <f t="shared" si="68"/>
        <v>28479.307692307695</v>
      </c>
      <c r="Q1423" s="1">
        <f>Table1[[#This Row],[Earned Basic Salary]]*20%</f>
        <v>5695.8615384615396</v>
      </c>
      <c r="R1423" s="1">
        <f>Table1[[#This Row],[Earned Basic Salary]]*10%</f>
        <v>2847.9307692307698</v>
      </c>
      <c r="S1423" s="1">
        <f>Table1[[#This Row],[Earned Basic Salary]]*12%</f>
        <v>3417.5169230769234</v>
      </c>
      <c r="T1423" s="1">
        <f>200</f>
        <v>200</v>
      </c>
      <c r="U1423" s="1">
        <f>Table1[[#This Row],[PF]]+Table1[[#This Row],[Professional Tax]]</f>
        <v>3617.5169230769234</v>
      </c>
      <c r="V1423" s="1">
        <f>Table1[[#This Row],[Overtime Hours]]*200</f>
        <v>600</v>
      </c>
      <c r="W1423" s="1">
        <f>Table1[[#This Row],[Earned Basic Salary]]+Table1[[#This Row],[HRA]]+Table1[[#This Row],[DA]]+Table1[[#This Row],[Overtime Pay]]</f>
        <v>37623.100000000006</v>
      </c>
      <c r="X1423" s="1">
        <f>Table1[[#This Row],[Gross Salary]]-Table1[[#This Row],[Total Deduction]]</f>
        <v>34005.583076923082</v>
      </c>
      <c r="Y1423" t="s">
        <v>37</v>
      </c>
      <c r="Z1423" t="s">
        <v>106</v>
      </c>
      <c r="AA1423" t="s">
        <v>5612</v>
      </c>
      <c r="AB1423" t="s">
        <v>5613</v>
      </c>
    </row>
    <row r="1424" spans="1:28" x14ac:dyDescent="0.3">
      <c r="A1424" t="s">
        <v>5614</v>
      </c>
      <c r="B1424" t="s">
        <v>1058</v>
      </c>
      <c r="C1424">
        <v>35</v>
      </c>
      <c r="D1424" t="s">
        <v>133</v>
      </c>
      <c r="E1424" t="s">
        <v>45</v>
      </c>
      <c r="F1424" t="s">
        <v>69</v>
      </c>
      <c r="G1424" t="s">
        <v>5615</v>
      </c>
      <c r="H1424" t="s">
        <v>35</v>
      </c>
      <c r="I1424" t="s">
        <v>36</v>
      </c>
      <c r="J1424">
        <v>26</v>
      </c>
      <c r="K1424">
        <v>23</v>
      </c>
      <c r="L1424">
        <f t="shared" si="66"/>
        <v>3</v>
      </c>
      <c r="M1424">
        <v>11</v>
      </c>
      <c r="N1424">
        <v>48409</v>
      </c>
      <c r="O1424" s="1">
        <f t="shared" si="67"/>
        <v>1861.8846153846155</v>
      </c>
      <c r="P1424" s="1">
        <f t="shared" si="68"/>
        <v>42823.346153846156</v>
      </c>
      <c r="Q1424" s="1">
        <f>Table1[[#This Row],[Earned Basic Salary]]*20%</f>
        <v>8564.6692307692319</v>
      </c>
      <c r="R1424" s="1">
        <f>Table1[[#This Row],[Earned Basic Salary]]*10%</f>
        <v>4282.334615384616</v>
      </c>
      <c r="S1424" s="1">
        <f>Table1[[#This Row],[Earned Basic Salary]]*12%</f>
        <v>5138.8015384615383</v>
      </c>
      <c r="T1424" s="1">
        <f>200</f>
        <v>200</v>
      </c>
      <c r="U1424" s="1">
        <f>Table1[[#This Row],[PF]]+Table1[[#This Row],[Professional Tax]]</f>
        <v>5338.8015384615383</v>
      </c>
      <c r="V1424" s="1">
        <f>Table1[[#This Row],[Overtime Hours]]*200</f>
        <v>2200</v>
      </c>
      <c r="W1424" s="1">
        <f>Table1[[#This Row],[Earned Basic Salary]]+Table1[[#This Row],[HRA]]+Table1[[#This Row],[DA]]+Table1[[#This Row],[Overtime Pay]]</f>
        <v>57870.35</v>
      </c>
      <c r="X1424" s="1">
        <f>Table1[[#This Row],[Gross Salary]]-Table1[[#This Row],[Total Deduction]]</f>
        <v>52531.548461538463</v>
      </c>
      <c r="Y1424" t="s">
        <v>37</v>
      </c>
      <c r="Z1424" t="s">
        <v>48</v>
      </c>
      <c r="AA1424" t="s">
        <v>5616</v>
      </c>
      <c r="AB1424" t="s">
        <v>5617</v>
      </c>
    </row>
    <row r="1425" spans="1:28" x14ac:dyDescent="0.3">
      <c r="A1425" t="s">
        <v>5618</v>
      </c>
      <c r="B1425" t="s">
        <v>2055</v>
      </c>
      <c r="C1425">
        <v>48</v>
      </c>
      <c r="D1425" t="s">
        <v>44</v>
      </c>
      <c r="E1425" t="s">
        <v>121</v>
      </c>
      <c r="F1425" t="s">
        <v>33</v>
      </c>
      <c r="G1425" t="s">
        <v>5619</v>
      </c>
      <c r="H1425" t="s">
        <v>35</v>
      </c>
      <c r="I1425" t="s">
        <v>36</v>
      </c>
      <c r="J1425">
        <v>26</v>
      </c>
      <c r="K1425">
        <v>22</v>
      </c>
      <c r="L1425">
        <f t="shared" si="66"/>
        <v>4</v>
      </c>
      <c r="M1425">
        <v>1</v>
      </c>
      <c r="N1425">
        <v>43421</v>
      </c>
      <c r="O1425" s="1">
        <f t="shared" si="67"/>
        <v>1670.0384615384614</v>
      </c>
      <c r="P1425" s="1">
        <f t="shared" si="68"/>
        <v>36740.846153846149</v>
      </c>
      <c r="Q1425" s="1">
        <f>Table1[[#This Row],[Earned Basic Salary]]*20%</f>
        <v>7348.1692307692301</v>
      </c>
      <c r="R1425" s="1">
        <f>Table1[[#This Row],[Earned Basic Salary]]*10%</f>
        <v>3674.0846153846151</v>
      </c>
      <c r="S1425" s="1">
        <f>Table1[[#This Row],[Earned Basic Salary]]*12%</f>
        <v>4408.9015384615377</v>
      </c>
      <c r="T1425" s="1">
        <f>200</f>
        <v>200</v>
      </c>
      <c r="U1425" s="1">
        <f>Table1[[#This Row],[PF]]+Table1[[#This Row],[Professional Tax]]</f>
        <v>4608.9015384615377</v>
      </c>
      <c r="V1425" s="1">
        <f>Table1[[#This Row],[Overtime Hours]]*200</f>
        <v>200</v>
      </c>
      <c r="W1425" s="1">
        <f>Table1[[#This Row],[Earned Basic Salary]]+Table1[[#This Row],[HRA]]+Table1[[#This Row],[DA]]+Table1[[#This Row],[Overtime Pay]]</f>
        <v>47963.099999999991</v>
      </c>
      <c r="X1425" s="1">
        <f>Table1[[#This Row],[Gross Salary]]-Table1[[#This Row],[Total Deduction]]</f>
        <v>43354.198461538457</v>
      </c>
      <c r="Y1425" t="s">
        <v>37</v>
      </c>
      <c r="Z1425" t="s">
        <v>38</v>
      </c>
      <c r="AA1425" t="s">
        <v>5620</v>
      </c>
      <c r="AB1425" t="s">
        <v>5621</v>
      </c>
    </row>
    <row r="1426" spans="1:28" x14ac:dyDescent="0.3">
      <c r="A1426" t="s">
        <v>5622</v>
      </c>
      <c r="B1426" t="s">
        <v>1072</v>
      </c>
      <c r="C1426">
        <v>53</v>
      </c>
      <c r="D1426" t="s">
        <v>44</v>
      </c>
      <c r="E1426" t="s">
        <v>32</v>
      </c>
      <c r="F1426" t="s">
        <v>55</v>
      </c>
      <c r="G1426" t="s">
        <v>1499</v>
      </c>
      <c r="H1426" t="s">
        <v>35</v>
      </c>
      <c r="I1426" t="s">
        <v>36</v>
      </c>
      <c r="J1426">
        <v>26</v>
      </c>
      <c r="K1426">
        <v>25</v>
      </c>
      <c r="L1426">
        <f t="shared" si="66"/>
        <v>1</v>
      </c>
      <c r="M1426">
        <v>10</v>
      </c>
      <c r="N1426">
        <v>65625</v>
      </c>
      <c r="O1426" s="1">
        <f t="shared" si="67"/>
        <v>2524.0384615384614</v>
      </c>
      <c r="P1426" s="1">
        <f t="shared" si="68"/>
        <v>63100.961538461539</v>
      </c>
      <c r="Q1426" s="1">
        <f>Table1[[#This Row],[Earned Basic Salary]]*20%</f>
        <v>12620.192307692309</v>
      </c>
      <c r="R1426" s="1">
        <f>Table1[[#This Row],[Earned Basic Salary]]*10%</f>
        <v>6310.0961538461543</v>
      </c>
      <c r="S1426" s="1">
        <f>Table1[[#This Row],[Earned Basic Salary]]*12%</f>
        <v>7572.1153846153848</v>
      </c>
      <c r="T1426" s="1">
        <f>200</f>
        <v>200</v>
      </c>
      <c r="U1426" s="1">
        <f>Table1[[#This Row],[PF]]+Table1[[#This Row],[Professional Tax]]</f>
        <v>7772.1153846153848</v>
      </c>
      <c r="V1426" s="1">
        <f>Table1[[#This Row],[Overtime Hours]]*200</f>
        <v>2000</v>
      </c>
      <c r="W1426" s="1">
        <f>Table1[[#This Row],[Earned Basic Salary]]+Table1[[#This Row],[HRA]]+Table1[[#This Row],[DA]]+Table1[[#This Row],[Overtime Pay]]</f>
        <v>84031.25</v>
      </c>
      <c r="X1426" s="1">
        <f>Table1[[#This Row],[Gross Salary]]-Table1[[#This Row],[Total Deduction]]</f>
        <v>76259.13461538461</v>
      </c>
      <c r="Y1426" t="s">
        <v>37</v>
      </c>
      <c r="Z1426" t="s">
        <v>95</v>
      </c>
      <c r="AA1426" t="s">
        <v>5623</v>
      </c>
      <c r="AB1426" t="s">
        <v>5624</v>
      </c>
    </row>
    <row r="1427" spans="1:28" x14ac:dyDescent="0.3">
      <c r="A1427" t="s">
        <v>5625</v>
      </c>
      <c r="B1427" t="s">
        <v>367</v>
      </c>
      <c r="C1427">
        <v>28</v>
      </c>
      <c r="D1427" t="s">
        <v>75</v>
      </c>
      <c r="E1427" t="s">
        <v>121</v>
      </c>
      <c r="F1427" t="s">
        <v>63</v>
      </c>
      <c r="G1427" t="s">
        <v>5626</v>
      </c>
      <c r="H1427" t="s">
        <v>35</v>
      </c>
      <c r="I1427" t="s">
        <v>36</v>
      </c>
      <c r="J1427">
        <v>26</v>
      </c>
      <c r="K1427">
        <v>25</v>
      </c>
      <c r="L1427">
        <f t="shared" si="66"/>
        <v>1</v>
      </c>
      <c r="M1427">
        <v>9</v>
      </c>
      <c r="N1427">
        <v>73350</v>
      </c>
      <c r="O1427" s="1">
        <f t="shared" si="67"/>
        <v>2821.1538461538462</v>
      </c>
      <c r="P1427" s="1">
        <f t="shared" si="68"/>
        <v>70528.846153846156</v>
      </c>
      <c r="Q1427" s="1">
        <f>Table1[[#This Row],[Earned Basic Salary]]*20%</f>
        <v>14105.769230769232</v>
      </c>
      <c r="R1427" s="1">
        <f>Table1[[#This Row],[Earned Basic Salary]]*10%</f>
        <v>7052.8846153846162</v>
      </c>
      <c r="S1427" s="1">
        <f>Table1[[#This Row],[Earned Basic Salary]]*12%</f>
        <v>8463.461538461539</v>
      </c>
      <c r="T1427" s="1">
        <f>200</f>
        <v>200</v>
      </c>
      <c r="U1427" s="1">
        <f>Table1[[#This Row],[PF]]+Table1[[#This Row],[Professional Tax]]</f>
        <v>8663.461538461539</v>
      </c>
      <c r="V1427" s="1">
        <f>Table1[[#This Row],[Overtime Hours]]*200</f>
        <v>1800</v>
      </c>
      <c r="W1427" s="1">
        <f>Table1[[#This Row],[Earned Basic Salary]]+Table1[[#This Row],[HRA]]+Table1[[#This Row],[DA]]+Table1[[#This Row],[Overtime Pay]]</f>
        <v>93487.5</v>
      </c>
      <c r="X1427" s="1">
        <f>Table1[[#This Row],[Gross Salary]]-Table1[[#This Row],[Total Deduction]]</f>
        <v>84824.038461538468</v>
      </c>
      <c r="Y1427" t="s">
        <v>37</v>
      </c>
      <c r="Z1427" t="s">
        <v>48</v>
      </c>
      <c r="AA1427" t="s">
        <v>5627</v>
      </c>
      <c r="AB1427" t="s">
        <v>5628</v>
      </c>
    </row>
    <row r="1428" spans="1:28" x14ac:dyDescent="0.3">
      <c r="A1428" t="s">
        <v>5629</v>
      </c>
      <c r="B1428" t="s">
        <v>275</v>
      </c>
      <c r="C1428">
        <v>41</v>
      </c>
      <c r="D1428" t="s">
        <v>53</v>
      </c>
      <c r="E1428" t="s">
        <v>121</v>
      </c>
      <c r="F1428" t="s">
        <v>55</v>
      </c>
      <c r="G1428" t="s">
        <v>3081</v>
      </c>
      <c r="H1428" t="s">
        <v>35</v>
      </c>
      <c r="I1428" t="s">
        <v>36</v>
      </c>
      <c r="J1428">
        <v>26</v>
      </c>
      <c r="K1428">
        <v>25</v>
      </c>
      <c r="L1428">
        <f t="shared" si="66"/>
        <v>1</v>
      </c>
      <c r="M1428">
        <v>3</v>
      </c>
      <c r="N1428">
        <v>31724</v>
      </c>
      <c r="O1428" s="1">
        <f t="shared" si="67"/>
        <v>1220.1538461538462</v>
      </c>
      <c r="P1428" s="1">
        <f t="shared" si="68"/>
        <v>30503.846153846156</v>
      </c>
      <c r="Q1428" s="1">
        <f>Table1[[#This Row],[Earned Basic Salary]]*20%</f>
        <v>6100.7692307692314</v>
      </c>
      <c r="R1428" s="1">
        <f>Table1[[#This Row],[Earned Basic Salary]]*10%</f>
        <v>3050.3846153846157</v>
      </c>
      <c r="S1428" s="1">
        <f>Table1[[#This Row],[Earned Basic Salary]]*12%</f>
        <v>3660.4615384615386</v>
      </c>
      <c r="T1428" s="1">
        <f>200</f>
        <v>200</v>
      </c>
      <c r="U1428" s="1">
        <f>Table1[[#This Row],[PF]]+Table1[[#This Row],[Professional Tax]]</f>
        <v>3860.4615384615386</v>
      </c>
      <c r="V1428" s="1">
        <f>Table1[[#This Row],[Overtime Hours]]*200</f>
        <v>600</v>
      </c>
      <c r="W1428" s="1">
        <f>Table1[[#This Row],[Earned Basic Salary]]+Table1[[#This Row],[HRA]]+Table1[[#This Row],[DA]]+Table1[[#This Row],[Overtime Pay]]</f>
        <v>40255.000000000007</v>
      </c>
      <c r="X1428" s="1">
        <f>Table1[[#This Row],[Gross Salary]]-Table1[[#This Row],[Total Deduction]]</f>
        <v>36394.538461538468</v>
      </c>
      <c r="Y1428" t="s">
        <v>37</v>
      </c>
      <c r="Z1428" t="s">
        <v>95</v>
      </c>
      <c r="AA1428" t="s">
        <v>5630</v>
      </c>
      <c r="AB1428" t="s">
        <v>5631</v>
      </c>
    </row>
    <row r="1429" spans="1:28" x14ac:dyDescent="0.3">
      <c r="A1429" t="s">
        <v>5632</v>
      </c>
      <c r="B1429" t="s">
        <v>270</v>
      </c>
      <c r="C1429">
        <v>33</v>
      </c>
      <c r="D1429" t="s">
        <v>44</v>
      </c>
      <c r="E1429" t="s">
        <v>45</v>
      </c>
      <c r="F1429" t="s">
        <v>69</v>
      </c>
      <c r="G1429" t="s">
        <v>5633</v>
      </c>
      <c r="H1429" t="s">
        <v>35</v>
      </c>
      <c r="I1429" t="s">
        <v>36</v>
      </c>
      <c r="J1429">
        <v>26</v>
      </c>
      <c r="K1429">
        <v>24</v>
      </c>
      <c r="L1429">
        <f t="shared" si="66"/>
        <v>2</v>
      </c>
      <c r="M1429">
        <v>4</v>
      </c>
      <c r="N1429">
        <v>48579</v>
      </c>
      <c r="O1429" s="1">
        <f t="shared" si="67"/>
        <v>1868.4230769230769</v>
      </c>
      <c r="P1429" s="1">
        <f t="shared" si="68"/>
        <v>44842.153846153844</v>
      </c>
      <c r="Q1429" s="1">
        <f>Table1[[#This Row],[Earned Basic Salary]]*20%</f>
        <v>8968.4307692307684</v>
      </c>
      <c r="R1429" s="1">
        <f>Table1[[#This Row],[Earned Basic Salary]]*10%</f>
        <v>4484.2153846153842</v>
      </c>
      <c r="S1429" s="1">
        <f>Table1[[#This Row],[Earned Basic Salary]]*12%</f>
        <v>5381.0584615384614</v>
      </c>
      <c r="T1429" s="1">
        <f>200</f>
        <v>200</v>
      </c>
      <c r="U1429" s="1">
        <f>Table1[[#This Row],[PF]]+Table1[[#This Row],[Professional Tax]]</f>
        <v>5581.0584615384614</v>
      </c>
      <c r="V1429" s="1">
        <f>Table1[[#This Row],[Overtime Hours]]*200</f>
        <v>800</v>
      </c>
      <c r="W1429" s="1">
        <f>Table1[[#This Row],[Earned Basic Salary]]+Table1[[#This Row],[HRA]]+Table1[[#This Row],[DA]]+Table1[[#This Row],[Overtime Pay]]</f>
        <v>59094.799999999996</v>
      </c>
      <c r="X1429" s="1">
        <f>Table1[[#This Row],[Gross Salary]]-Table1[[#This Row],[Total Deduction]]</f>
        <v>53513.741538461531</v>
      </c>
      <c r="Y1429" t="s">
        <v>37</v>
      </c>
      <c r="Z1429" t="s">
        <v>48</v>
      </c>
      <c r="AA1429" t="s">
        <v>5634</v>
      </c>
      <c r="AB1429" t="s">
        <v>5635</v>
      </c>
    </row>
    <row r="1430" spans="1:28" x14ac:dyDescent="0.3">
      <c r="A1430" t="s">
        <v>5636</v>
      </c>
      <c r="B1430" t="s">
        <v>1852</v>
      </c>
      <c r="C1430">
        <v>47</v>
      </c>
      <c r="D1430" t="s">
        <v>31</v>
      </c>
      <c r="E1430" t="s">
        <v>32</v>
      </c>
      <c r="F1430" t="s">
        <v>55</v>
      </c>
      <c r="G1430" t="s">
        <v>2056</v>
      </c>
      <c r="H1430" t="s">
        <v>35</v>
      </c>
      <c r="I1430" t="s">
        <v>36</v>
      </c>
      <c r="J1430">
        <v>26</v>
      </c>
      <c r="K1430">
        <v>24</v>
      </c>
      <c r="L1430">
        <f t="shared" si="66"/>
        <v>2</v>
      </c>
      <c r="M1430">
        <v>4</v>
      </c>
      <c r="N1430">
        <v>70086</v>
      </c>
      <c r="O1430" s="1">
        <f t="shared" si="67"/>
        <v>2695.6153846153848</v>
      </c>
      <c r="P1430" s="1">
        <f t="shared" si="68"/>
        <v>64694.769230769234</v>
      </c>
      <c r="Q1430" s="1">
        <f>Table1[[#This Row],[Earned Basic Salary]]*20%</f>
        <v>12938.953846153847</v>
      </c>
      <c r="R1430" s="1">
        <f>Table1[[#This Row],[Earned Basic Salary]]*10%</f>
        <v>6469.4769230769234</v>
      </c>
      <c r="S1430" s="1">
        <f>Table1[[#This Row],[Earned Basic Salary]]*12%</f>
        <v>7763.3723076923079</v>
      </c>
      <c r="T1430" s="1">
        <f>200</f>
        <v>200</v>
      </c>
      <c r="U1430" s="1">
        <f>Table1[[#This Row],[PF]]+Table1[[#This Row],[Professional Tax]]</f>
        <v>7963.3723076923079</v>
      </c>
      <c r="V1430" s="1">
        <f>Table1[[#This Row],[Overtime Hours]]*200</f>
        <v>800</v>
      </c>
      <c r="W1430" s="1">
        <f>Table1[[#This Row],[Earned Basic Salary]]+Table1[[#This Row],[HRA]]+Table1[[#This Row],[DA]]+Table1[[#This Row],[Overtime Pay]]</f>
        <v>84903.200000000012</v>
      </c>
      <c r="X1430" s="1">
        <f>Table1[[#This Row],[Gross Salary]]-Table1[[#This Row],[Total Deduction]]</f>
        <v>76939.827692307706</v>
      </c>
      <c r="Y1430" t="s">
        <v>37</v>
      </c>
      <c r="Z1430" t="s">
        <v>95</v>
      </c>
      <c r="AA1430" t="s">
        <v>5637</v>
      </c>
      <c r="AB1430" t="s">
        <v>5638</v>
      </c>
    </row>
    <row r="1431" spans="1:28" x14ac:dyDescent="0.3">
      <c r="A1431" t="s">
        <v>5639</v>
      </c>
      <c r="B1431" t="s">
        <v>584</v>
      </c>
      <c r="C1431">
        <v>36</v>
      </c>
      <c r="D1431" t="s">
        <v>127</v>
      </c>
      <c r="E1431" t="s">
        <v>82</v>
      </c>
      <c r="F1431" t="s">
        <v>63</v>
      </c>
      <c r="G1431" t="s">
        <v>4337</v>
      </c>
      <c r="H1431" t="s">
        <v>35</v>
      </c>
      <c r="I1431" t="s">
        <v>36</v>
      </c>
      <c r="J1431">
        <v>26</v>
      </c>
      <c r="K1431">
        <v>22</v>
      </c>
      <c r="L1431">
        <f t="shared" si="66"/>
        <v>4</v>
      </c>
      <c r="M1431">
        <v>20</v>
      </c>
      <c r="N1431">
        <v>55058</v>
      </c>
      <c r="O1431" s="1">
        <f t="shared" si="67"/>
        <v>2117.6153846153848</v>
      </c>
      <c r="P1431" s="1">
        <f t="shared" si="68"/>
        <v>46587.538461538468</v>
      </c>
      <c r="Q1431" s="1">
        <f>Table1[[#This Row],[Earned Basic Salary]]*20%</f>
        <v>9317.507692307694</v>
      </c>
      <c r="R1431" s="1">
        <f>Table1[[#This Row],[Earned Basic Salary]]*10%</f>
        <v>4658.753846153847</v>
      </c>
      <c r="S1431" s="1">
        <f>Table1[[#This Row],[Earned Basic Salary]]*12%</f>
        <v>5590.504615384616</v>
      </c>
      <c r="T1431" s="1">
        <f>200</f>
        <v>200</v>
      </c>
      <c r="U1431" s="1">
        <f>Table1[[#This Row],[PF]]+Table1[[#This Row],[Professional Tax]]</f>
        <v>5790.504615384616</v>
      </c>
      <c r="V1431" s="1">
        <f>Table1[[#This Row],[Overtime Hours]]*200</f>
        <v>4000</v>
      </c>
      <c r="W1431" s="1">
        <f>Table1[[#This Row],[Earned Basic Salary]]+Table1[[#This Row],[HRA]]+Table1[[#This Row],[DA]]+Table1[[#This Row],[Overtime Pay]]</f>
        <v>64563.80000000001</v>
      </c>
      <c r="X1431" s="1">
        <f>Table1[[#This Row],[Gross Salary]]-Table1[[#This Row],[Total Deduction]]</f>
        <v>58773.295384615398</v>
      </c>
      <c r="Y1431" t="s">
        <v>37</v>
      </c>
      <c r="Z1431" t="s">
        <v>48</v>
      </c>
      <c r="AA1431" t="s">
        <v>5640</v>
      </c>
      <c r="AB1431" t="s">
        <v>5641</v>
      </c>
    </row>
    <row r="1432" spans="1:28" x14ac:dyDescent="0.3">
      <c r="A1432" t="s">
        <v>5642</v>
      </c>
      <c r="B1432" t="s">
        <v>143</v>
      </c>
      <c r="C1432">
        <v>31</v>
      </c>
      <c r="D1432" t="s">
        <v>61</v>
      </c>
      <c r="E1432" t="s">
        <v>45</v>
      </c>
      <c r="F1432" t="s">
        <v>89</v>
      </c>
      <c r="G1432" t="s">
        <v>5643</v>
      </c>
      <c r="H1432" t="s">
        <v>35</v>
      </c>
      <c r="I1432" t="s">
        <v>36</v>
      </c>
      <c r="J1432">
        <v>26</v>
      </c>
      <c r="K1432">
        <v>24</v>
      </c>
      <c r="L1432">
        <f t="shared" si="66"/>
        <v>2</v>
      </c>
      <c r="M1432">
        <v>14</v>
      </c>
      <c r="N1432">
        <v>45596</v>
      </c>
      <c r="O1432" s="1">
        <f t="shared" si="67"/>
        <v>1753.6923076923076</v>
      </c>
      <c r="P1432" s="1">
        <f t="shared" si="68"/>
        <v>42088.615384615383</v>
      </c>
      <c r="Q1432" s="1">
        <f>Table1[[#This Row],[Earned Basic Salary]]*20%</f>
        <v>8417.7230769230773</v>
      </c>
      <c r="R1432" s="1">
        <f>Table1[[#This Row],[Earned Basic Salary]]*10%</f>
        <v>4208.8615384615387</v>
      </c>
      <c r="S1432" s="1">
        <f>Table1[[#This Row],[Earned Basic Salary]]*12%</f>
        <v>5050.6338461538462</v>
      </c>
      <c r="T1432" s="1">
        <f>200</f>
        <v>200</v>
      </c>
      <c r="U1432" s="1">
        <f>Table1[[#This Row],[PF]]+Table1[[#This Row],[Professional Tax]]</f>
        <v>5250.6338461538462</v>
      </c>
      <c r="V1432" s="1">
        <f>Table1[[#This Row],[Overtime Hours]]*200</f>
        <v>2800</v>
      </c>
      <c r="W1432" s="1">
        <f>Table1[[#This Row],[Earned Basic Salary]]+Table1[[#This Row],[HRA]]+Table1[[#This Row],[DA]]+Table1[[#This Row],[Overtime Pay]]</f>
        <v>57515.199999999997</v>
      </c>
      <c r="X1432" s="1">
        <f>Table1[[#This Row],[Gross Salary]]-Table1[[#This Row],[Total Deduction]]</f>
        <v>52264.56615384615</v>
      </c>
      <c r="Y1432" t="s">
        <v>37</v>
      </c>
      <c r="Z1432" t="s">
        <v>48</v>
      </c>
      <c r="AA1432" t="s">
        <v>5644</v>
      </c>
      <c r="AB1432" t="s">
        <v>5645</v>
      </c>
    </row>
    <row r="1433" spans="1:28" x14ac:dyDescent="0.3">
      <c r="A1433" t="s">
        <v>5646</v>
      </c>
      <c r="B1433" t="s">
        <v>1403</v>
      </c>
      <c r="C1433">
        <v>23</v>
      </c>
      <c r="D1433" t="s">
        <v>127</v>
      </c>
      <c r="E1433" t="s">
        <v>62</v>
      </c>
      <c r="F1433" t="s">
        <v>55</v>
      </c>
      <c r="G1433" t="s">
        <v>5647</v>
      </c>
      <c r="H1433" t="s">
        <v>35</v>
      </c>
      <c r="I1433" t="s">
        <v>36</v>
      </c>
      <c r="J1433">
        <v>26</v>
      </c>
      <c r="K1433">
        <v>22</v>
      </c>
      <c r="L1433">
        <f t="shared" si="66"/>
        <v>4</v>
      </c>
      <c r="M1433">
        <v>11</v>
      </c>
      <c r="N1433">
        <v>46872</v>
      </c>
      <c r="O1433" s="1">
        <f t="shared" si="67"/>
        <v>1802.7692307692307</v>
      </c>
      <c r="P1433" s="1">
        <f t="shared" si="68"/>
        <v>39660.923076923078</v>
      </c>
      <c r="Q1433" s="1">
        <f>Table1[[#This Row],[Earned Basic Salary]]*20%</f>
        <v>7932.1846153846163</v>
      </c>
      <c r="R1433" s="1">
        <f>Table1[[#This Row],[Earned Basic Salary]]*10%</f>
        <v>3966.0923076923082</v>
      </c>
      <c r="S1433" s="1">
        <f>Table1[[#This Row],[Earned Basic Salary]]*12%</f>
        <v>4759.3107692307694</v>
      </c>
      <c r="T1433" s="1">
        <f>200</f>
        <v>200</v>
      </c>
      <c r="U1433" s="1">
        <f>Table1[[#This Row],[PF]]+Table1[[#This Row],[Professional Tax]]</f>
        <v>4959.3107692307694</v>
      </c>
      <c r="V1433" s="1">
        <f>Table1[[#This Row],[Overtime Hours]]*200</f>
        <v>2200</v>
      </c>
      <c r="W1433" s="1">
        <f>Table1[[#This Row],[Earned Basic Salary]]+Table1[[#This Row],[HRA]]+Table1[[#This Row],[DA]]+Table1[[#This Row],[Overtime Pay]]</f>
        <v>53759.199999999997</v>
      </c>
      <c r="X1433" s="1">
        <f>Table1[[#This Row],[Gross Salary]]-Table1[[#This Row],[Total Deduction]]</f>
        <v>48799.889230769229</v>
      </c>
      <c r="Y1433" t="s">
        <v>37</v>
      </c>
      <c r="Z1433" t="s">
        <v>106</v>
      </c>
      <c r="AA1433" t="s">
        <v>5648</v>
      </c>
      <c r="AB1433" t="s">
        <v>5649</v>
      </c>
    </row>
    <row r="1434" spans="1:28" x14ac:dyDescent="0.3">
      <c r="A1434" t="s">
        <v>5650</v>
      </c>
      <c r="B1434" t="s">
        <v>310</v>
      </c>
      <c r="C1434">
        <v>26</v>
      </c>
      <c r="D1434" t="s">
        <v>133</v>
      </c>
      <c r="E1434" t="s">
        <v>82</v>
      </c>
      <c r="F1434" t="s">
        <v>46</v>
      </c>
      <c r="G1434" t="s">
        <v>5651</v>
      </c>
      <c r="H1434" t="s">
        <v>35</v>
      </c>
      <c r="I1434" t="s">
        <v>36</v>
      </c>
      <c r="J1434">
        <v>26</v>
      </c>
      <c r="K1434">
        <v>24</v>
      </c>
      <c r="L1434">
        <f t="shared" si="66"/>
        <v>2</v>
      </c>
      <c r="M1434">
        <v>9</v>
      </c>
      <c r="N1434">
        <v>62220</v>
      </c>
      <c r="O1434" s="1">
        <f t="shared" si="67"/>
        <v>2393.0769230769229</v>
      </c>
      <c r="P1434" s="1">
        <f t="shared" si="68"/>
        <v>57433.846153846149</v>
      </c>
      <c r="Q1434" s="1">
        <f>Table1[[#This Row],[Earned Basic Salary]]*20%</f>
        <v>11486.76923076923</v>
      </c>
      <c r="R1434" s="1">
        <f>Table1[[#This Row],[Earned Basic Salary]]*10%</f>
        <v>5743.3846153846152</v>
      </c>
      <c r="S1434" s="1">
        <f>Table1[[#This Row],[Earned Basic Salary]]*12%</f>
        <v>6892.0615384615376</v>
      </c>
      <c r="T1434" s="1">
        <f>200</f>
        <v>200</v>
      </c>
      <c r="U1434" s="1">
        <f>Table1[[#This Row],[PF]]+Table1[[#This Row],[Professional Tax]]</f>
        <v>7092.0615384615376</v>
      </c>
      <c r="V1434" s="1">
        <f>Table1[[#This Row],[Overtime Hours]]*200</f>
        <v>1800</v>
      </c>
      <c r="W1434" s="1">
        <f>Table1[[#This Row],[Earned Basic Salary]]+Table1[[#This Row],[HRA]]+Table1[[#This Row],[DA]]+Table1[[#This Row],[Overtime Pay]]</f>
        <v>76463.999999999985</v>
      </c>
      <c r="X1434" s="1">
        <f>Table1[[#This Row],[Gross Salary]]-Table1[[#This Row],[Total Deduction]]</f>
        <v>69371.938461538448</v>
      </c>
      <c r="Y1434" t="s">
        <v>37</v>
      </c>
      <c r="Z1434" t="s">
        <v>48</v>
      </c>
      <c r="AA1434" t="s">
        <v>5652</v>
      </c>
      <c r="AB1434" t="s">
        <v>5653</v>
      </c>
    </row>
    <row r="1435" spans="1:28" x14ac:dyDescent="0.3">
      <c r="A1435" t="s">
        <v>5654</v>
      </c>
      <c r="B1435" t="s">
        <v>1030</v>
      </c>
      <c r="C1435">
        <v>31</v>
      </c>
      <c r="D1435" t="s">
        <v>31</v>
      </c>
      <c r="E1435" t="s">
        <v>82</v>
      </c>
      <c r="F1435" t="s">
        <v>55</v>
      </c>
      <c r="G1435" t="s">
        <v>2687</v>
      </c>
      <c r="H1435" t="s">
        <v>35</v>
      </c>
      <c r="I1435" t="s">
        <v>36</v>
      </c>
      <c r="J1435">
        <v>26</v>
      </c>
      <c r="K1435">
        <v>24</v>
      </c>
      <c r="L1435">
        <f t="shared" si="66"/>
        <v>2</v>
      </c>
      <c r="M1435">
        <v>18</v>
      </c>
      <c r="N1435">
        <v>69046</v>
      </c>
      <c r="O1435" s="1">
        <f t="shared" si="67"/>
        <v>2655.6153846153848</v>
      </c>
      <c r="P1435" s="1">
        <f t="shared" si="68"/>
        <v>63734.769230769234</v>
      </c>
      <c r="Q1435" s="1">
        <f>Table1[[#This Row],[Earned Basic Salary]]*20%</f>
        <v>12746.953846153847</v>
      </c>
      <c r="R1435" s="1">
        <f>Table1[[#This Row],[Earned Basic Salary]]*10%</f>
        <v>6373.4769230769234</v>
      </c>
      <c r="S1435" s="1">
        <f>Table1[[#This Row],[Earned Basic Salary]]*12%</f>
        <v>7648.1723076923081</v>
      </c>
      <c r="T1435" s="1">
        <f>200</f>
        <v>200</v>
      </c>
      <c r="U1435" s="1">
        <f>Table1[[#This Row],[PF]]+Table1[[#This Row],[Professional Tax]]</f>
        <v>7848.1723076923081</v>
      </c>
      <c r="V1435" s="1">
        <f>Table1[[#This Row],[Overtime Hours]]*200</f>
        <v>3600</v>
      </c>
      <c r="W1435" s="1">
        <f>Table1[[#This Row],[Earned Basic Salary]]+Table1[[#This Row],[HRA]]+Table1[[#This Row],[DA]]+Table1[[#This Row],[Overtime Pay]]</f>
        <v>86455.200000000012</v>
      </c>
      <c r="X1435" s="1">
        <f>Table1[[#This Row],[Gross Salary]]-Table1[[#This Row],[Total Deduction]]</f>
        <v>78607.027692307704</v>
      </c>
      <c r="Y1435" t="s">
        <v>37</v>
      </c>
      <c r="Z1435" t="s">
        <v>38</v>
      </c>
      <c r="AA1435" t="s">
        <v>5655</v>
      </c>
      <c r="AB1435" t="s">
        <v>5656</v>
      </c>
    </row>
    <row r="1436" spans="1:28" x14ac:dyDescent="0.3">
      <c r="A1436" t="s">
        <v>5657</v>
      </c>
      <c r="B1436" t="s">
        <v>988</v>
      </c>
      <c r="C1436">
        <v>32</v>
      </c>
      <c r="D1436" t="s">
        <v>127</v>
      </c>
      <c r="E1436" t="s">
        <v>45</v>
      </c>
      <c r="F1436" t="s">
        <v>55</v>
      </c>
      <c r="G1436" t="s">
        <v>2387</v>
      </c>
      <c r="H1436" t="s">
        <v>35</v>
      </c>
      <c r="I1436" t="s">
        <v>36</v>
      </c>
      <c r="J1436">
        <v>26</v>
      </c>
      <c r="K1436">
        <v>22</v>
      </c>
      <c r="L1436">
        <f t="shared" si="66"/>
        <v>4</v>
      </c>
      <c r="M1436">
        <v>18</v>
      </c>
      <c r="N1436">
        <v>34481</v>
      </c>
      <c r="O1436" s="1">
        <f t="shared" si="67"/>
        <v>1326.1923076923076</v>
      </c>
      <c r="P1436" s="1">
        <f t="shared" si="68"/>
        <v>29176.230769230766</v>
      </c>
      <c r="Q1436" s="1">
        <f>Table1[[#This Row],[Earned Basic Salary]]*20%</f>
        <v>5835.2461538461539</v>
      </c>
      <c r="R1436" s="1">
        <f>Table1[[#This Row],[Earned Basic Salary]]*10%</f>
        <v>2917.623076923077</v>
      </c>
      <c r="S1436" s="1">
        <f>Table1[[#This Row],[Earned Basic Salary]]*12%</f>
        <v>3501.1476923076916</v>
      </c>
      <c r="T1436" s="1">
        <f>200</f>
        <v>200</v>
      </c>
      <c r="U1436" s="1">
        <f>Table1[[#This Row],[PF]]+Table1[[#This Row],[Professional Tax]]</f>
        <v>3701.1476923076916</v>
      </c>
      <c r="V1436" s="1">
        <f>Table1[[#This Row],[Overtime Hours]]*200</f>
        <v>3600</v>
      </c>
      <c r="W1436" s="1">
        <f>Table1[[#This Row],[Earned Basic Salary]]+Table1[[#This Row],[HRA]]+Table1[[#This Row],[DA]]+Table1[[#This Row],[Overtime Pay]]</f>
        <v>41529.099999999991</v>
      </c>
      <c r="X1436" s="1">
        <f>Table1[[#This Row],[Gross Salary]]-Table1[[#This Row],[Total Deduction]]</f>
        <v>37827.9523076923</v>
      </c>
      <c r="Y1436" t="s">
        <v>37</v>
      </c>
      <c r="Z1436" t="s">
        <v>106</v>
      </c>
      <c r="AA1436" t="s">
        <v>5658</v>
      </c>
      <c r="AB1436" t="s">
        <v>5659</v>
      </c>
    </row>
    <row r="1437" spans="1:28" x14ac:dyDescent="0.3">
      <c r="A1437" t="s">
        <v>5660</v>
      </c>
      <c r="B1437" t="s">
        <v>2467</v>
      </c>
      <c r="C1437">
        <v>22</v>
      </c>
      <c r="D1437" t="s">
        <v>61</v>
      </c>
      <c r="E1437" t="s">
        <v>32</v>
      </c>
      <c r="F1437" t="s">
        <v>89</v>
      </c>
      <c r="G1437" t="s">
        <v>5661</v>
      </c>
      <c r="H1437" t="s">
        <v>35</v>
      </c>
      <c r="I1437" t="s">
        <v>36</v>
      </c>
      <c r="J1437">
        <v>26</v>
      </c>
      <c r="K1437">
        <v>25</v>
      </c>
      <c r="L1437">
        <f t="shared" si="66"/>
        <v>1</v>
      </c>
      <c r="M1437">
        <v>16</v>
      </c>
      <c r="N1437">
        <v>60350</v>
      </c>
      <c r="O1437" s="1">
        <f t="shared" si="67"/>
        <v>2321.1538461538462</v>
      </c>
      <c r="P1437" s="1">
        <f t="shared" si="68"/>
        <v>58028.846153846156</v>
      </c>
      <c r="Q1437" s="1">
        <f>Table1[[#This Row],[Earned Basic Salary]]*20%</f>
        <v>11605.769230769232</v>
      </c>
      <c r="R1437" s="1">
        <f>Table1[[#This Row],[Earned Basic Salary]]*10%</f>
        <v>5802.8846153846162</v>
      </c>
      <c r="S1437" s="1">
        <f>Table1[[#This Row],[Earned Basic Salary]]*12%</f>
        <v>6963.4615384615381</v>
      </c>
      <c r="T1437" s="1">
        <f>200</f>
        <v>200</v>
      </c>
      <c r="U1437" s="1">
        <f>Table1[[#This Row],[PF]]+Table1[[#This Row],[Professional Tax]]</f>
        <v>7163.4615384615381</v>
      </c>
      <c r="V1437" s="1">
        <f>Table1[[#This Row],[Overtime Hours]]*200</f>
        <v>3200</v>
      </c>
      <c r="W1437" s="1">
        <f>Table1[[#This Row],[Earned Basic Salary]]+Table1[[#This Row],[HRA]]+Table1[[#This Row],[DA]]+Table1[[#This Row],[Overtime Pay]]</f>
        <v>78637.5</v>
      </c>
      <c r="X1437" s="1">
        <f>Table1[[#This Row],[Gross Salary]]-Table1[[#This Row],[Total Deduction]]</f>
        <v>71474.038461538468</v>
      </c>
      <c r="Y1437" t="s">
        <v>37</v>
      </c>
      <c r="Z1437" t="s">
        <v>48</v>
      </c>
      <c r="AA1437" t="s">
        <v>5662</v>
      </c>
      <c r="AB1437" t="s">
        <v>5663</v>
      </c>
    </row>
    <row r="1438" spans="1:28" x14ac:dyDescent="0.3">
      <c r="A1438" t="s">
        <v>5664</v>
      </c>
      <c r="B1438" t="s">
        <v>362</v>
      </c>
      <c r="C1438">
        <v>42</v>
      </c>
      <c r="D1438" t="s">
        <v>127</v>
      </c>
      <c r="E1438" t="s">
        <v>32</v>
      </c>
      <c r="F1438" t="s">
        <v>55</v>
      </c>
      <c r="G1438" t="s">
        <v>2742</v>
      </c>
      <c r="H1438" t="s">
        <v>35</v>
      </c>
      <c r="I1438" t="s">
        <v>36</v>
      </c>
      <c r="J1438">
        <v>26</v>
      </c>
      <c r="K1438">
        <v>25</v>
      </c>
      <c r="L1438">
        <f t="shared" si="66"/>
        <v>1</v>
      </c>
      <c r="M1438">
        <v>1</v>
      </c>
      <c r="N1438">
        <v>79344</v>
      </c>
      <c r="O1438" s="1">
        <f t="shared" si="67"/>
        <v>3051.6923076923076</v>
      </c>
      <c r="P1438" s="1">
        <f t="shared" si="68"/>
        <v>76292.307692307688</v>
      </c>
      <c r="Q1438" s="1">
        <f>Table1[[#This Row],[Earned Basic Salary]]*20%</f>
        <v>15258.461538461539</v>
      </c>
      <c r="R1438" s="1">
        <f>Table1[[#This Row],[Earned Basic Salary]]*10%</f>
        <v>7629.2307692307695</v>
      </c>
      <c r="S1438" s="1">
        <f>Table1[[#This Row],[Earned Basic Salary]]*12%</f>
        <v>9155.076923076922</v>
      </c>
      <c r="T1438" s="1">
        <f>200</f>
        <v>200</v>
      </c>
      <c r="U1438" s="1">
        <f>Table1[[#This Row],[PF]]+Table1[[#This Row],[Professional Tax]]</f>
        <v>9355.076923076922</v>
      </c>
      <c r="V1438" s="1">
        <f>Table1[[#This Row],[Overtime Hours]]*200</f>
        <v>200</v>
      </c>
      <c r="W1438" s="1">
        <f>Table1[[#This Row],[Earned Basic Salary]]+Table1[[#This Row],[HRA]]+Table1[[#This Row],[DA]]+Table1[[#This Row],[Overtime Pay]]</f>
        <v>99379.999999999985</v>
      </c>
      <c r="X1438" s="1">
        <f>Table1[[#This Row],[Gross Salary]]-Table1[[#This Row],[Total Deduction]]</f>
        <v>90024.923076923063</v>
      </c>
      <c r="Y1438" t="s">
        <v>37</v>
      </c>
      <c r="Z1438" t="s">
        <v>48</v>
      </c>
      <c r="AA1438" t="s">
        <v>5665</v>
      </c>
      <c r="AB1438" t="s">
        <v>5666</v>
      </c>
    </row>
    <row r="1439" spans="1:28" x14ac:dyDescent="0.3">
      <c r="A1439" t="s">
        <v>5667</v>
      </c>
      <c r="B1439" t="s">
        <v>425</v>
      </c>
      <c r="C1439">
        <v>53</v>
      </c>
      <c r="D1439" t="s">
        <v>81</v>
      </c>
      <c r="E1439" t="s">
        <v>121</v>
      </c>
      <c r="F1439" t="s">
        <v>89</v>
      </c>
      <c r="G1439" t="s">
        <v>5668</v>
      </c>
      <c r="H1439" t="s">
        <v>35</v>
      </c>
      <c r="I1439" t="s">
        <v>36</v>
      </c>
      <c r="J1439">
        <v>26</v>
      </c>
      <c r="K1439">
        <v>24</v>
      </c>
      <c r="L1439">
        <f t="shared" si="66"/>
        <v>2</v>
      </c>
      <c r="M1439">
        <v>9</v>
      </c>
      <c r="N1439">
        <v>58793</v>
      </c>
      <c r="O1439" s="1">
        <f t="shared" si="67"/>
        <v>2261.2692307692309</v>
      </c>
      <c r="P1439" s="1">
        <f t="shared" si="68"/>
        <v>54270.461538461546</v>
      </c>
      <c r="Q1439" s="1">
        <f>Table1[[#This Row],[Earned Basic Salary]]*20%</f>
        <v>10854.09230769231</v>
      </c>
      <c r="R1439" s="1">
        <f>Table1[[#This Row],[Earned Basic Salary]]*10%</f>
        <v>5427.046153846155</v>
      </c>
      <c r="S1439" s="1">
        <f>Table1[[#This Row],[Earned Basic Salary]]*12%</f>
        <v>6512.4553846153849</v>
      </c>
      <c r="T1439" s="1">
        <f>200</f>
        <v>200</v>
      </c>
      <c r="U1439" s="1">
        <f>Table1[[#This Row],[PF]]+Table1[[#This Row],[Professional Tax]]</f>
        <v>6712.4553846153849</v>
      </c>
      <c r="V1439" s="1">
        <f>Table1[[#This Row],[Overtime Hours]]*200</f>
        <v>1800</v>
      </c>
      <c r="W1439" s="1">
        <f>Table1[[#This Row],[Earned Basic Salary]]+Table1[[#This Row],[HRA]]+Table1[[#This Row],[DA]]+Table1[[#This Row],[Overtime Pay]]</f>
        <v>72351.600000000006</v>
      </c>
      <c r="X1439" s="1">
        <f>Table1[[#This Row],[Gross Salary]]-Table1[[#This Row],[Total Deduction]]</f>
        <v>65639.144615384619</v>
      </c>
      <c r="Y1439" t="s">
        <v>37</v>
      </c>
      <c r="Z1439" t="s">
        <v>95</v>
      </c>
      <c r="AA1439" t="s">
        <v>5669</v>
      </c>
      <c r="AB1439" t="s">
        <v>5670</v>
      </c>
    </row>
    <row r="1440" spans="1:28" x14ac:dyDescent="0.3">
      <c r="A1440" t="s">
        <v>5671</v>
      </c>
      <c r="B1440" t="s">
        <v>1063</v>
      </c>
      <c r="C1440">
        <v>21</v>
      </c>
      <c r="D1440" t="s">
        <v>75</v>
      </c>
      <c r="E1440" t="s">
        <v>54</v>
      </c>
      <c r="F1440" t="s">
        <v>63</v>
      </c>
      <c r="G1440" t="s">
        <v>5672</v>
      </c>
      <c r="H1440" t="s">
        <v>35</v>
      </c>
      <c r="I1440" t="s">
        <v>36</v>
      </c>
      <c r="J1440">
        <v>26</v>
      </c>
      <c r="K1440">
        <v>22</v>
      </c>
      <c r="L1440">
        <f t="shared" si="66"/>
        <v>4</v>
      </c>
      <c r="M1440">
        <v>3</v>
      </c>
      <c r="N1440">
        <v>66032</v>
      </c>
      <c r="O1440" s="1">
        <f t="shared" si="67"/>
        <v>2539.6923076923076</v>
      </c>
      <c r="P1440" s="1">
        <f t="shared" si="68"/>
        <v>55873.230769230766</v>
      </c>
      <c r="Q1440" s="1">
        <f>Table1[[#This Row],[Earned Basic Salary]]*20%</f>
        <v>11174.646153846154</v>
      </c>
      <c r="R1440" s="1">
        <f>Table1[[#This Row],[Earned Basic Salary]]*10%</f>
        <v>5587.3230769230768</v>
      </c>
      <c r="S1440" s="1">
        <f>Table1[[#This Row],[Earned Basic Salary]]*12%</f>
        <v>6704.7876923076919</v>
      </c>
      <c r="T1440" s="1">
        <f>200</f>
        <v>200</v>
      </c>
      <c r="U1440" s="1">
        <f>Table1[[#This Row],[PF]]+Table1[[#This Row],[Professional Tax]]</f>
        <v>6904.7876923076919</v>
      </c>
      <c r="V1440" s="1">
        <f>Table1[[#This Row],[Overtime Hours]]*200</f>
        <v>600</v>
      </c>
      <c r="W1440" s="1">
        <f>Table1[[#This Row],[Earned Basic Salary]]+Table1[[#This Row],[HRA]]+Table1[[#This Row],[DA]]+Table1[[#This Row],[Overtime Pay]]</f>
        <v>73235.199999999997</v>
      </c>
      <c r="X1440" s="1">
        <f>Table1[[#This Row],[Gross Salary]]-Table1[[#This Row],[Total Deduction]]</f>
        <v>66330.412307692299</v>
      </c>
      <c r="Y1440" t="s">
        <v>37</v>
      </c>
      <c r="Z1440" t="s">
        <v>106</v>
      </c>
      <c r="AA1440" t="s">
        <v>5673</v>
      </c>
      <c r="AB1440" t="s">
        <v>5674</v>
      </c>
    </row>
    <row r="1441" spans="1:28" x14ac:dyDescent="0.3">
      <c r="A1441" t="s">
        <v>5675</v>
      </c>
      <c r="B1441" t="s">
        <v>285</v>
      </c>
      <c r="C1441">
        <v>35</v>
      </c>
      <c r="D1441" t="s">
        <v>75</v>
      </c>
      <c r="E1441" t="s">
        <v>54</v>
      </c>
      <c r="F1441" t="s">
        <v>46</v>
      </c>
      <c r="G1441" t="s">
        <v>5676</v>
      </c>
      <c r="H1441" t="s">
        <v>35</v>
      </c>
      <c r="I1441" t="s">
        <v>36</v>
      </c>
      <c r="J1441">
        <v>26</v>
      </c>
      <c r="K1441">
        <v>23</v>
      </c>
      <c r="L1441">
        <f t="shared" si="66"/>
        <v>3</v>
      </c>
      <c r="M1441">
        <v>17</v>
      </c>
      <c r="N1441">
        <v>50001</v>
      </c>
      <c r="O1441" s="1">
        <f t="shared" si="67"/>
        <v>1923.1153846153845</v>
      </c>
      <c r="P1441" s="1">
        <f t="shared" si="68"/>
        <v>44231.653846153844</v>
      </c>
      <c r="Q1441" s="1">
        <f>Table1[[#This Row],[Earned Basic Salary]]*20%</f>
        <v>8846.3307692307699</v>
      </c>
      <c r="R1441" s="1">
        <f>Table1[[#This Row],[Earned Basic Salary]]*10%</f>
        <v>4423.1653846153849</v>
      </c>
      <c r="S1441" s="1">
        <f>Table1[[#This Row],[Earned Basic Salary]]*12%</f>
        <v>5307.7984615384612</v>
      </c>
      <c r="T1441" s="1">
        <f>200</f>
        <v>200</v>
      </c>
      <c r="U1441" s="1">
        <f>Table1[[#This Row],[PF]]+Table1[[#This Row],[Professional Tax]]</f>
        <v>5507.7984615384612</v>
      </c>
      <c r="V1441" s="1">
        <f>Table1[[#This Row],[Overtime Hours]]*200</f>
        <v>3400</v>
      </c>
      <c r="W1441" s="1">
        <f>Table1[[#This Row],[Earned Basic Salary]]+Table1[[#This Row],[HRA]]+Table1[[#This Row],[DA]]+Table1[[#This Row],[Overtime Pay]]</f>
        <v>60901.15</v>
      </c>
      <c r="X1441" s="1">
        <f>Table1[[#This Row],[Gross Salary]]-Table1[[#This Row],[Total Deduction]]</f>
        <v>55393.351538461538</v>
      </c>
      <c r="Y1441" t="s">
        <v>37</v>
      </c>
      <c r="Z1441" t="s">
        <v>95</v>
      </c>
      <c r="AA1441" t="s">
        <v>5677</v>
      </c>
      <c r="AB1441" t="s">
        <v>5678</v>
      </c>
    </row>
    <row r="1442" spans="1:28" x14ac:dyDescent="0.3">
      <c r="A1442" t="s">
        <v>5679</v>
      </c>
      <c r="B1442" t="s">
        <v>1412</v>
      </c>
      <c r="C1442">
        <v>33</v>
      </c>
      <c r="D1442" t="s">
        <v>81</v>
      </c>
      <c r="E1442" t="s">
        <v>32</v>
      </c>
      <c r="F1442" t="s">
        <v>46</v>
      </c>
      <c r="G1442" t="s">
        <v>5293</v>
      </c>
      <c r="H1442" t="s">
        <v>35</v>
      </c>
      <c r="I1442" t="s">
        <v>36</v>
      </c>
      <c r="J1442">
        <v>26</v>
      </c>
      <c r="K1442">
        <v>25</v>
      </c>
      <c r="L1442">
        <f t="shared" si="66"/>
        <v>1</v>
      </c>
      <c r="M1442">
        <v>16</v>
      </c>
      <c r="N1442">
        <v>59762</v>
      </c>
      <c r="O1442" s="1">
        <f t="shared" si="67"/>
        <v>2298.5384615384614</v>
      </c>
      <c r="P1442" s="1">
        <f t="shared" si="68"/>
        <v>57463.461538461539</v>
      </c>
      <c r="Q1442" s="1">
        <f>Table1[[#This Row],[Earned Basic Salary]]*20%</f>
        <v>11492.692307692309</v>
      </c>
      <c r="R1442" s="1">
        <f>Table1[[#This Row],[Earned Basic Salary]]*10%</f>
        <v>5746.3461538461543</v>
      </c>
      <c r="S1442" s="1">
        <f>Table1[[#This Row],[Earned Basic Salary]]*12%</f>
        <v>6895.6153846153848</v>
      </c>
      <c r="T1442" s="1">
        <f>200</f>
        <v>200</v>
      </c>
      <c r="U1442" s="1">
        <f>Table1[[#This Row],[PF]]+Table1[[#This Row],[Professional Tax]]</f>
        <v>7095.6153846153848</v>
      </c>
      <c r="V1442" s="1">
        <f>Table1[[#This Row],[Overtime Hours]]*200</f>
        <v>3200</v>
      </c>
      <c r="W1442" s="1">
        <f>Table1[[#This Row],[Earned Basic Salary]]+Table1[[#This Row],[HRA]]+Table1[[#This Row],[DA]]+Table1[[#This Row],[Overtime Pay]]</f>
        <v>77902.5</v>
      </c>
      <c r="X1442" s="1">
        <f>Table1[[#This Row],[Gross Salary]]-Table1[[#This Row],[Total Deduction]]</f>
        <v>70806.88461538461</v>
      </c>
      <c r="Y1442" t="s">
        <v>37</v>
      </c>
      <c r="Z1442" t="s">
        <v>95</v>
      </c>
      <c r="AA1442" t="s">
        <v>5680</v>
      </c>
      <c r="AB1442" t="s">
        <v>5681</v>
      </c>
    </row>
    <row r="1443" spans="1:28" x14ac:dyDescent="0.3">
      <c r="A1443" t="s">
        <v>5682</v>
      </c>
      <c r="B1443" t="s">
        <v>1242</v>
      </c>
      <c r="C1443">
        <v>54</v>
      </c>
      <c r="D1443" t="s">
        <v>44</v>
      </c>
      <c r="E1443" t="s">
        <v>32</v>
      </c>
      <c r="F1443" t="s">
        <v>63</v>
      </c>
      <c r="G1443" t="s">
        <v>5034</v>
      </c>
      <c r="H1443" t="s">
        <v>35</v>
      </c>
      <c r="I1443" t="s">
        <v>36</v>
      </c>
      <c r="J1443">
        <v>26</v>
      </c>
      <c r="K1443">
        <v>23</v>
      </c>
      <c r="L1443">
        <f t="shared" si="66"/>
        <v>3</v>
      </c>
      <c r="M1443">
        <v>18</v>
      </c>
      <c r="N1443">
        <v>24992</v>
      </c>
      <c r="O1443" s="1">
        <f t="shared" si="67"/>
        <v>961.23076923076928</v>
      </c>
      <c r="P1443" s="1">
        <f t="shared" si="68"/>
        <v>22108.307692307695</v>
      </c>
      <c r="Q1443" s="1">
        <f>Table1[[#This Row],[Earned Basic Salary]]*20%</f>
        <v>4421.6615384615388</v>
      </c>
      <c r="R1443" s="1">
        <f>Table1[[#This Row],[Earned Basic Salary]]*10%</f>
        <v>2210.8307692307694</v>
      </c>
      <c r="S1443" s="1">
        <f>Table1[[#This Row],[Earned Basic Salary]]*12%</f>
        <v>2652.9969230769234</v>
      </c>
      <c r="T1443" s="1">
        <f>200</f>
        <v>200</v>
      </c>
      <c r="U1443" s="1">
        <f>Table1[[#This Row],[PF]]+Table1[[#This Row],[Professional Tax]]</f>
        <v>2852.9969230769234</v>
      </c>
      <c r="V1443" s="1">
        <f>Table1[[#This Row],[Overtime Hours]]*200</f>
        <v>3600</v>
      </c>
      <c r="W1443" s="1">
        <f>Table1[[#This Row],[Earned Basic Salary]]+Table1[[#This Row],[HRA]]+Table1[[#This Row],[DA]]+Table1[[#This Row],[Overtime Pay]]</f>
        <v>32340.800000000003</v>
      </c>
      <c r="X1443" s="1">
        <f>Table1[[#This Row],[Gross Salary]]-Table1[[#This Row],[Total Deduction]]</f>
        <v>29487.803076923079</v>
      </c>
      <c r="Y1443" t="s">
        <v>37</v>
      </c>
      <c r="Z1443" t="s">
        <v>38</v>
      </c>
      <c r="AA1443" t="s">
        <v>5683</v>
      </c>
      <c r="AB1443" t="s">
        <v>5684</v>
      </c>
    </row>
    <row r="1444" spans="1:28" x14ac:dyDescent="0.3">
      <c r="A1444" t="s">
        <v>5685</v>
      </c>
      <c r="B1444" t="s">
        <v>683</v>
      </c>
      <c r="C1444">
        <v>54</v>
      </c>
      <c r="D1444" t="s">
        <v>61</v>
      </c>
      <c r="E1444" t="s">
        <v>45</v>
      </c>
      <c r="F1444" t="s">
        <v>89</v>
      </c>
      <c r="G1444" t="s">
        <v>5686</v>
      </c>
      <c r="H1444" t="s">
        <v>35</v>
      </c>
      <c r="I1444" t="s">
        <v>36</v>
      </c>
      <c r="J1444">
        <v>26</v>
      </c>
      <c r="K1444">
        <v>23</v>
      </c>
      <c r="L1444">
        <f t="shared" si="66"/>
        <v>3</v>
      </c>
      <c r="M1444">
        <v>4</v>
      </c>
      <c r="N1444">
        <v>58920</v>
      </c>
      <c r="O1444" s="1">
        <f t="shared" si="67"/>
        <v>2266.1538461538462</v>
      </c>
      <c r="P1444" s="1">
        <f t="shared" si="68"/>
        <v>52121.538461538461</v>
      </c>
      <c r="Q1444" s="1">
        <f>Table1[[#This Row],[Earned Basic Salary]]*20%</f>
        <v>10424.307692307693</v>
      </c>
      <c r="R1444" s="1">
        <f>Table1[[#This Row],[Earned Basic Salary]]*10%</f>
        <v>5212.1538461538466</v>
      </c>
      <c r="S1444" s="1">
        <f>Table1[[#This Row],[Earned Basic Salary]]*12%</f>
        <v>6254.5846153846151</v>
      </c>
      <c r="T1444" s="1">
        <f>200</f>
        <v>200</v>
      </c>
      <c r="U1444" s="1">
        <f>Table1[[#This Row],[PF]]+Table1[[#This Row],[Professional Tax]]</f>
        <v>6454.5846153846151</v>
      </c>
      <c r="V1444" s="1">
        <f>Table1[[#This Row],[Overtime Hours]]*200</f>
        <v>800</v>
      </c>
      <c r="W1444" s="1">
        <f>Table1[[#This Row],[Earned Basic Salary]]+Table1[[#This Row],[HRA]]+Table1[[#This Row],[DA]]+Table1[[#This Row],[Overtime Pay]]</f>
        <v>68558</v>
      </c>
      <c r="X1444" s="1">
        <f>Table1[[#This Row],[Gross Salary]]-Table1[[#This Row],[Total Deduction]]</f>
        <v>62103.415384615386</v>
      </c>
      <c r="Y1444" t="s">
        <v>37</v>
      </c>
      <c r="Z1444" t="s">
        <v>95</v>
      </c>
      <c r="AA1444" t="s">
        <v>5687</v>
      </c>
      <c r="AB1444" t="s">
        <v>5688</v>
      </c>
    </row>
    <row r="1445" spans="1:28" x14ac:dyDescent="0.3">
      <c r="A1445" t="s">
        <v>5689</v>
      </c>
      <c r="B1445" t="s">
        <v>1366</v>
      </c>
      <c r="C1445">
        <v>54</v>
      </c>
      <c r="D1445" t="s">
        <v>61</v>
      </c>
      <c r="E1445" t="s">
        <v>62</v>
      </c>
      <c r="F1445" t="s">
        <v>46</v>
      </c>
      <c r="G1445" t="s">
        <v>5512</v>
      </c>
      <c r="H1445" t="s">
        <v>35</v>
      </c>
      <c r="I1445" t="s">
        <v>36</v>
      </c>
      <c r="J1445">
        <v>26</v>
      </c>
      <c r="K1445">
        <v>23</v>
      </c>
      <c r="L1445">
        <f t="shared" si="66"/>
        <v>3</v>
      </c>
      <c r="M1445">
        <v>10</v>
      </c>
      <c r="N1445">
        <v>58517</v>
      </c>
      <c r="O1445" s="1">
        <f t="shared" si="67"/>
        <v>2250.6538461538462</v>
      </c>
      <c r="P1445" s="1">
        <f t="shared" si="68"/>
        <v>51765.038461538461</v>
      </c>
      <c r="Q1445" s="1">
        <f>Table1[[#This Row],[Earned Basic Salary]]*20%</f>
        <v>10353.007692307692</v>
      </c>
      <c r="R1445" s="1">
        <f>Table1[[#This Row],[Earned Basic Salary]]*10%</f>
        <v>5176.5038461538461</v>
      </c>
      <c r="S1445" s="1">
        <f>Table1[[#This Row],[Earned Basic Salary]]*12%</f>
        <v>6211.8046153846153</v>
      </c>
      <c r="T1445" s="1">
        <f>200</f>
        <v>200</v>
      </c>
      <c r="U1445" s="1">
        <f>Table1[[#This Row],[PF]]+Table1[[#This Row],[Professional Tax]]</f>
        <v>6411.8046153846153</v>
      </c>
      <c r="V1445" s="1">
        <f>Table1[[#This Row],[Overtime Hours]]*200</f>
        <v>2000</v>
      </c>
      <c r="W1445" s="1">
        <f>Table1[[#This Row],[Earned Basic Salary]]+Table1[[#This Row],[HRA]]+Table1[[#This Row],[DA]]+Table1[[#This Row],[Overtime Pay]]</f>
        <v>69294.55</v>
      </c>
      <c r="X1445" s="1">
        <f>Table1[[#This Row],[Gross Salary]]-Table1[[#This Row],[Total Deduction]]</f>
        <v>62882.745384615388</v>
      </c>
      <c r="Y1445" t="s">
        <v>37</v>
      </c>
      <c r="Z1445" t="s">
        <v>48</v>
      </c>
      <c r="AA1445" t="s">
        <v>5690</v>
      </c>
      <c r="AB1445" t="s">
        <v>5691</v>
      </c>
    </row>
    <row r="1446" spans="1:28" x14ac:dyDescent="0.3">
      <c r="A1446" t="s">
        <v>5692</v>
      </c>
      <c r="B1446" t="s">
        <v>148</v>
      </c>
      <c r="C1446">
        <v>31</v>
      </c>
      <c r="D1446" t="s">
        <v>81</v>
      </c>
      <c r="E1446" t="s">
        <v>54</v>
      </c>
      <c r="F1446" t="s">
        <v>55</v>
      </c>
      <c r="G1446" t="s">
        <v>5693</v>
      </c>
      <c r="H1446" t="s">
        <v>35</v>
      </c>
      <c r="I1446" t="s">
        <v>36</v>
      </c>
      <c r="J1446">
        <v>26</v>
      </c>
      <c r="K1446">
        <v>24</v>
      </c>
      <c r="L1446">
        <f t="shared" si="66"/>
        <v>2</v>
      </c>
      <c r="M1446">
        <v>13</v>
      </c>
      <c r="N1446">
        <v>32312</v>
      </c>
      <c r="O1446" s="1">
        <f t="shared" si="67"/>
        <v>1242.7692307692307</v>
      </c>
      <c r="P1446" s="1">
        <f t="shared" si="68"/>
        <v>29826.461538461539</v>
      </c>
      <c r="Q1446" s="1">
        <f>Table1[[#This Row],[Earned Basic Salary]]*20%</f>
        <v>5965.292307692308</v>
      </c>
      <c r="R1446" s="1">
        <f>Table1[[#This Row],[Earned Basic Salary]]*10%</f>
        <v>2982.646153846154</v>
      </c>
      <c r="S1446" s="1">
        <f>Table1[[#This Row],[Earned Basic Salary]]*12%</f>
        <v>3579.1753846153847</v>
      </c>
      <c r="T1446" s="1">
        <f>200</f>
        <v>200</v>
      </c>
      <c r="U1446" s="1">
        <f>Table1[[#This Row],[PF]]+Table1[[#This Row],[Professional Tax]]</f>
        <v>3779.1753846153847</v>
      </c>
      <c r="V1446" s="1">
        <f>Table1[[#This Row],[Overtime Hours]]*200</f>
        <v>2600</v>
      </c>
      <c r="W1446" s="1">
        <f>Table1[[#This Row],[Earned Basic Salary]]+Table1[[#This Row],[HRA]]+Table1[[#This Row],[DA]]+Table1[[#This Row],[Overtime Pay]]</f>
        <v>41374.400000000001</v>
      </c>
      <c r="X1446" s="1">
        <f>Table1[[#This Row],[Gross Salary]]-Table1[[#This Row],[Total Deduction]]</f>
        <v>37595.224615384614</v>
      </c>
      <c r="Y1446" t="s">
        <v>37</v>
      </c>
      <c r="Z1446" t="s">
        <v>38</v>
      </c>
      <c r="AA1446" t="s">
        <v>5694</v>
      </c>
      <c r="AB1446" t="s">
        <v>5695</v>
      </c>
    </row>
    <row r="1447" spans="1:28" x14ac:dyDescent="0.3">
      <c r="A1447" t="s">
        <v>5696</v>
      </c>
      <c r="B1447" t="s">
        <v>1281</v>
      </c>
      <c r="C1447">
        <v>35</v>
      </c>
      <c r="D1447" t="s">
        <v>44</v>
      </c>
      <c r="E1447" t="s">
        <v>121</v>
      </c>
      <c r="F1447" t="s">
        <v>63</v>
      </c>
      <c r="G1447" t="s">
        <v>5697</v>
      </c>
      <c r="H1447" t="s">
        <v>35</v>
      </c>
      <c r="I1447" t="s">
        <v>36</v>
      </c>
      <c r="J1447">
        <v>26</v>
      </c>
      <c r="K1447">
        <v>23</v>
      </c>
      <c r="L1447">
        <f t="shared" si="66"/>
        <v>3</v>
      </c>
      <c r="M1447">
        <v>10</v>
      </c>
      <c r="N1447">
        <v>62591</v>
      </c>
      <c r="O1447" s="1">
        <f t="shared" si="67"/>
        <v>2407.3461538461538</v>
      </c>
      <c r="P1447" s="1">
        <f t="shared" si="68"/>
        <v>55368.961538461539</v>
      </c>
      <c r="Q1447" s="1">
        <f>Table1[[#This Row],[Earned Basic Salary]]*20%</f>
        <v>11073.792307692309</v>
      </c>
      <c r="R1447" s="1">
        <f>Table1[[#This Row],[Earned Basic Salary]]*10%</f>
        <v>5536.8961538461544</v>
      </c>
      <c r="S1447" s="1">
        <f>Table1[[#This Row],[Earned Basic Salary]]*12%</f>
        <v>6644.2753846153846</v>
      </c>
      <c r="T1447" s="1">
        <f>200</f>
        <v>200</v>
      </c>
      <c r="U1447" s="1">
        <f>Table1[[#This Row],[PF]]+Table1[[#This Row],[Professional Tax]]</f>
        <v>6844.2753846153846</v>
      </c>
      <c r="V1447" s="1">
        <f>Table1[[#This Row],[Overtime Hours]]*200</f>
        <v>2000</v>
      </c>
      <c r="W1447" s="1">
        <f>Table1[[#This Row],[Earned Basic Salary]]+Table1[[#This Row],[HRA]]+Table1[[#This Row],[DA]]+Table1[[#This Row],[Overtime Pay]]</f>
        <v>73979.650000000009</v>
      </c>
      <c r="X1447" s="1">
        <f>Table1[[#This Row],[Gross Salary]]-Table1[[#This Row],[Total Deduction]]</f>
        <v>67135.37461538463</v>
      </c>
      <c r="Y1447" t="s">
        <v>37</v>
      </c>
      <c r="Z1447" t="s">
        <v>38</v>
      </c>
      <c r="AA1447" t="s">
        <v>5698</v>
      </c>
      <c r="AB1447" t="s">
        <v>5699</v>
      </c>
    </row>
    <row r="1448" spans="1:28" x14ac:dyDescent="0.3">
      <c r="A1448" t="s">
        <v>5700</v>
      </c>
      <c r="B1448" t="s">
        <v>914</v>
      </c>
      <c r="C1448">
        <v>27</v>
      </c>
      <c r="D1448" t="s">
        <v>81</v>
      </c>
      <c r="E1448" t="s">
        <v>62</v>
      </c>
      <c r="F1448" t="s">
        <v>83</v>
      </c>
      <c r="G1448" t="s">
        <v>5701</v>
      </c>
      <c r="H1448" t="s">
        <v>35</v>
      </c>
      <c r="I1448" t="s">
        <v>36</v>
      </c>
      <c r="J1448">
        <v>26</v>
      </c>
      <c r="K1448">
        <v>26</v>
      </c>
      <c r="L1448">
        <f t="shared" si="66"/>
        <v>0</v>
      </c>
      <c r="M1448">
        <v>10</v>
      </c>
      <c r="N1448">
        <v>37340</v>
      </c>
      <c r="O1448" s="1">
        <f t="shared" si="67"/>
        <v>1436.1538461538462</v>
      </c>
      <c r="P1448" s="1">
        <f t="shared" si="68"/>
        <v>37340</v>
      </c>
      <c r="Q1448" s="1">
        <f>Table1[[#This Row],[Earned Basic Salary]]*20%</f>
        <v>7468</v>
      </c>
      <c r="R1448" s="1">
        <f>Table1[[#This Row],[Earned Basic Salary]]*10%</f>
        <v>3734</v>
      </c>
      <c r="S1448" s="1">
        <f>Table1[[#This Row],[Earned Basic Salary]]*12%</f>
        <v>4480.8</v>
      </c>
      <c r="T1448" s="1">
        <f>200</f>
        <v>200</v>
      </c>
      <c r="U1448" s="1">
        <f>Table1[[#This Row],[PF]]+Table1[[#This Row],[Professional Tax]]</f>
        <v>4680.8</v>
      </c>
      <c r="V1448" s="1">
        <f>Table1[[#This Row],[Overtime Hours]]*200</f>
        <v>2000</v>
      </c>
      <c r="W1448" s="1">
        <f>Table1[[#This Row],[Earned Basic Salary]]+Table1[[#This Row],[HRA]]+Table1[[#This Row],[DA]]+Table1[[#This Row],[Overtime Pay]]</f>
        <v>50542</v>
      </c>
      <c r="X1448" s="1">
        <f>Table1[[#This Row],[Gross Salary]]-Table1[[#This Row],[Total Deduction]]</f>
        <v>45861.2</v>
      </c>
      <c r="Y1448" t="s">
        <v>37</v>
      </c>
      <c r="Z1448" t="s">
        <v>95</v>
      </c>
      <c r="AA1448" t="s">
        <v>5702</v>
      </c>
      <c r="AB1448" t="s">
        <v>5703</v>
      </c>
    </row>
    <row r="1449" spans="1:28" x14ac:dyDescent="0.3">
      <c r="A1449" t="s">
        <v>5704</v>
      </c>
      <c r="B1449" t="s">
        <v>1403</v>
      </c>
      <c r="C1449">
        <v>46</v>
      </c>
      <c r="D1449" t="s">
        <v>53</v>
      </c>
      <c r="E1449" t="s">
        <v>62</v>
      </c>
      <c r="F1449" t="s">
        <v>33</v>
      </c>
      <c r="G1449" t="s">
        <v>5705</v>
      </c>
      <c r="H1449" t="s">
        <v>35</v>
      </c>
      <c r="I1449" t="s">
        <v>36</v>
      </c>
      <c r="J1449">
        <v>26</v>
      </c>
      <c r="K1449">
        <v>24</v>
      </c>
      <c r="L1449">
        <f t="shared" si="66"/>
        <v>2</v>
      </c>
      <c r="M1449">
        <v>9</v>
      </c>
      <c r="N1449">
        <v>58837</v>
      </c>
      <c r="O1449" s="1">
        <f t="shared" si="67"/>
        <v>2262.9615384615386</v>
      </c>
      <c r="P1449" s="1">
        <f t="shared" si="68"/>
        <v>54311.076923076922</v>
      </c>
      <c r="Q1449" s="1">
        <f>Table1[[#This Row],[Earned Basic Salary]]*20%</f>
        <v>10862.215384615385</v>
      </c>
      <c r="R1449" s="1">
        <f>Table1[[#This Row],[Earned Basic Salary]]*10%</f>
        <v>5431.1076923076926</v>
      </c>
      <c r="S1449" s="1">
        <f>Table1[[#This Row],[Earned Basic Salary]]*12%</f>
        <v>6517.32923076923</v>
      </c>
      <c r="T1449" s="1">
        <f>200</f>
        <v>200</v>
      </c>
      <c r="U1449" s="1">
        <f>Table1[[#This Row],[PF]]+Table1[[#This Row],[Professional Tax]]</f>
        <v>6717.32923076923</v>
      </c>
      <c r="V1449" s="1">
        <f>Table1[[#This Row],[Overtime Hours]]*200</f>
        <v>1800</v>
      </c>
      <c r="W1449" s="1">
        <f>Table1[[#This Row],[Earned Basic Salary]]+Table1[[#This Row],[HRA]]+Table1[[#This Row],[DA]]+Table1[[#This Row],[Overtime Pay]]</f>
        <v>72404.399999999994</v>
      </c>
      <c r="X1449" s="1">
        <f>Table1[[#This Row],[Gross Salary]]-Table1[[#This Row],[Total Deduction]]</f>
        <v>65687.070769230762</v>
      </c>
      <c r="Y1449" t="s">
        <v>37</v>
      </c>
      <c r="Z1449" t="s">
        <v>48</v>
      </c>
      <c r="AA1449" t="s">
        <v>5706</v>
      </c>
      <c r="AB1449" t="s">
        <v>5707</v>
      </c>
    </row>
    <row r="1450" spans="1:28" x14ac:dyDescent="0.3">
      <c r="A1450" t="s">
        <v>5708</v>
      </c>
      <c r="B1450" t="s">
        <v>3229</v>
      </c>
      <c r="C1450">
        <v>45</v>
      </c>
      <c r="D1450" t="s">
        <v>61</v>
      </c>
      <c r="E1450" t="s">
        <v>82</v>
      </c>
      <c r="F1450" t="s">
        <v>55</v>
      </c>
      <c r="G1450" t="s">
        <v>5709</v>
      </c>
      <c r="H1450" t="s">
        <v>35</v>
      </c>
      <c r="I1450" t="s">
        <v>36</v>
      </c>
      <c r="J1450">
        <v>26</v>
      </c>
      <c r="K1450">
        <v>24</v>
      </c>
      <c r="L1450">
        <f t="shared" si="66"/>
        <v>2</v>
      </c>
      <c r="M1450">
        <v>14</v>
      </c>
      <c r="N1450">
        <v>65969</v>
      </c>
      <c r="O1450" s="1">
        <f t="shared" si="67"/>
        <v>2537.2692307692309</v>
      </c>
      <c r="P1450" s="1">
        <f t="shared" si="68"/>
        <v>60894.461538461546</v>
      </c>
      <c r="Q1450" s="1">
        <f>Table1[[#This Row],[Earned Basic Salary]]*20%</f>
        <v>12178.892307692309</v>
      </c>
      <c r="R1450" s="1">
        <f>Table1[[#This Row],[Earned Basic Salary]]*10%</f>
        <v>6089.4461538461546</v>
      </c>
      <c r="S1450" s="1">
        <f>Table1[[#This Row],[Earned Basic Salary]]*12%</f>
        <v>7307.335384615385</v>
      </c>
      <c r="T1450" s="1">
        <f>200</f>
        <v>200</v>
      </c>
      <c r="U1450" s="1">
        <f>Table1[[#This Row],[PF]]+Table1[[#This Row],[Professional Tax]]</f>
        <v>7507.335384615385</v>
      </c>
      <c r="V1450" s="1">
        <f>Table1[[#This Row],[Overtime Hours]]*200</f>
        <v>2800</v>
      </c>
      <c r="W1450" s="1">
        <f>Table1[[#This Row],[Earned Basic Salary]]+Table1[[#This Row],[HRA]]+Table1[[#This Row],[DA]]+Table1[[#This Row],[Overtime Pay]]</f>
        <v>81962.800000000017</v>
      </c>
      <c r="X1450" s="1">
        <f>Table1[[#This Row],[Gross Salary]]-Table1[[#This Row],[Total Deduction]]</f>
        <v>74455.464615384626</v>
      </c>
      <c r="Y1450" t="s">
        <v>37</v>
      </c>
      <c r="Z1450" t="s">
        <v>95</v>
      </c>
      <c r="AA1450" t="s">
        <v>5710</v>
      </c>
      <c r="AB1450" t="s">
        <v>5711</v>
      </c>
    </row>
    <row r="1451" spans="1:28" x14ac:dyDescent="0.3">
      <c r="A1451" t="s">
        <v>5712</v>
      </c>
      <c r="B1451" t="s">
        <v>750</v>
      </c>
      <c r="C1451">
        <v>34</v>
      </c>
      <c r="D1451" t="s">
        <v>75</v>
      </c>
      <c r="E1451" t="s">
        <v>32</v>
      </c>
      <c r="F1451" t="s">
        <v>33</v>
      </c>
      <c r="G1451" t="s">
        <v>1350</v>
      </c>
      <c r="H1451" t="s">
        <v>35</v>
      </c>
      <c r="I1451" t="s">
        <v>36</v>
      </c>
      <c r="J1451">
        <v>26</v>
      </c>
      <c r="K1451">
        <v>25</v>
      </c>
      <c r="L1451">
        <f t="shared" si="66"/>
        <v>1</v>
      </c>
      <c r="M1451">
        <v>3</v>
      </c>
      <c r="N1451">
        <v>62191</v>
      </c>
      <c r="O1451" s="1">
        <f t="shared" si="67"/>
        <v>2391.9615384615386</v>
      </c>
      <c r="P1451" s="1">
        <f t="shared" si="68"/>
        <v>59799.038461538461</v>
      </c>
      <c r="Q1451" s="1">
        <f>Table1[[#This Row],[Earned Basic Salary]]*20%</f>
        <v>11959.807692307693</v>
      </c>
      <c r="R1451" s="1">
        <f>Table1[[#This Row],[Earned Basic Salary]]*10%</f>
        <v>5979.9038461538466</v>
      </c>
      <c r="S1451" s="1">
        <f>Table1[[#This Row],[Earned Basic Salary]]*12%</f>
        <v>7175.8846153846152</v>
      </c>
      <c r="T1451" s="1">
        <f>200</f>
        <v>200</v>
      </c>
      <c r="U1451" s="1">
        <f>Table1[[#This Row],[PF]]+Table1[[#This Row],[Professional Tax]]</f>
        <v>7375.8846153846152</v>
      </c>
      <c r="V1451" s="1">
        <f>Table1[[#This Row],[Overtime Hours]]*200</f>
        <v>600</v>
      </c>
      <c r="W1451" s="1">
        <f>Table1[[#This Row],[Earned Basic Salary]]+Table1[[#This Row],[HRA]]+Table1[[#This Row],[DA]]+Table1[[#This Row],[Overtime Pay]]</f>
        <v>78338.75</v>
      </c>
      <c r="X1451" s="1">
        <f>Table1[[#This Row],[Gross Salary]]-Table1[[#This Row],[Total Deduction]]</f>
        <v>70962.86538461539</v>
      </c>
      <c r="Y1451" t="s">
        <v>37</v>
      </c>
      <c r="Z1451" t="s">
        <v>48</v>
      </c>
      <c r="AA1451" t="s">
        <v>5713</v>
      </c>
      <c r="AB1451" t="s">
        <v>5714</v>
      </c>
    </row>
    <row r="1452" spans="1:28" x14ac:dyDescent="0.3">
      <c r="A1452" t="s">
        <v>5715</v>
      </c>
      <c r="B1452" t="s">
        <v>1805</v>
      </c>
      <c r="C1452">
        <v>45</v>
      </c>
      <c r="D1452" t="s">
        <v>31</v>
      </c>
      <c r="E1452" t="s">
        <v>62</v>
      </c>
      <c r="F1452" t="s">
        <v>55</v>
      </c>
      <c r="G1452" t="s">
        <v>666</v>
      </c>
      <c r="H1452" t="s">
        <v>35</v>
      </c>
      <c r="I1452" t="s">
        <v>36</v>
      </c>
      <c r="J1452">
        <v>26</v>
      </c>
      <c r="K1452">
        <v>25</v>
      </c>
      <c r="L1452">
        <f t="shared" si="66"/>
        <v>1</v>
      </c>
      <c r="M1452">
        <v>0</v>
      </c>
      <c r="N1452">
        <v>36540</v>
      </c>
      <c r="O1452" s="1">
        <f t="shared" si="67"/>
        <v>1405.3846153846155</v>
      </c>
      <c r="P1452" s="1">
        <f t="shared" si="68"/>
        <v>35134.61538461539</v>
      </c>
      <c r="Q1452" s="1">
        <f>Table1[[#This Row],[Earned Basic Salary]]*20%</f>
        <v>7026.923076923078</v>
      </c>
      <c r="R1452" s="1">
        <f>Table1[[#This Row],[Earned Basic Salary]]*10%</f>
        <v>3513.461538461539</v>
      </c>
      <c r="S1452" s="1">
        <f>Table1[[#This Row],[Earned Basic Salary]]*12%</f>
        <v>4216.1538461538466</v>
      </c>
      <c r="T1452" s="1">
        <f>200</f>
        <v>200</v>
      </c>
      <c r="U1452" s="1">
        <f>Table1[[#This Row],[PF]]+Table1[[#This Row],[Professional Tax]]</f>
        <v>4416.1538461538466</v>
      </c>
      <c r="V1452" s="1">
        <f>Table1[[#This Row],[Overtime Hours]]*200</f>
        <v>0</v>
      </c>
      <c r="W1452" s="1">
        <f>Table1[[#This Row],[Earned Basic Salary]]+Table1[[#This Row],[HRA]]+Table1[[#This Row],[DA]]+Table1[[#This Row],[Overtime Pay]]</f>
        <v>45675.000000000007</v>
      </c>
      <c r="X1452" s="1">
        <f>Table1[[#This Row],[Gross Salary]]-Table1[[#This Row],[Total Deduction]]</f>
        <v>41258.846153846163</v>
      </c>
      <c r="Y1452" t="s">
        <v>37</v>
      </c>
      <c r="Z1452" t="s">
        <v>38</v>
      </c>
      <c r="AA1452" t="s">
        <v>5716</v>
      </c>
      <c r="AB1452" t="s">
        <v>5717</v>
      </c>
    </row>
    <row r="1453" spans="1:28" x14ac:dyDescent="0.3">
      <c r="A1453" t="s">
        <v>5718</v>
      </c>
      <c r="B1453" t="s">
        <v>1349</v>
      </c>
      <c r="C1453">
        <v>53</v>
      </c>
      <c r="D1453" t="s">
        <v>75</v>
      </c>
      <c r="E1453" t="s">
        <v>54</v>
      </c>
      <c r="F1453" t="s">
        <v>46</v>
      </c>
      <c r="G1453" t="s">
        <v>5719</v>
      </c>
      <c r="H1453" t="s">
        <v>35</v>
      </c>
      <c r="I1453" t="s">
        <v>36</v>
      </c>
      <c r="J1453">
        <v>26</v>
      </c>
      <c r="K1453">
        <v>26</v>
      </c>
      <c r="L1453">
        <f t="shared" si="66"/>
        <v>0</v>
      </c>
      <c r="M1453">
        <v>14</v>
      </c>
      <c r="N1453">
        <v>22841</v>
      </c>
      <c r="O1453" s="1">
        <f t="shared" si="67"/>
        <v>878.5</v>
      </c>
      <c r="P1453" s="1">
        <f t="shared" si="68"/>
        <v>22841</v>
      </c>
      <c r="Q1453" s="1">
        <f>Table1[[#This Row],[Earned Basic Salary]]*20%</f>
        <v>4568.2</v>
      </c>
      <c r="R1453" s="1">
        <f>Table1[[#This Row],[Earned Basic Salary]]*10%</f>
        <v>2284.1</v>
      </c>
      <c r="S1453" s="1">
        <f>Table1[[#This Row],[Earned Basic Salary]]*12%</f>
        <v>2740.92</v>
      </c>
      <c r="T1453" s="1">
        <f>200</f>
        <v>200</v>
      </c>
      <c r="U1453" s="1">
        <f>Table1[[#This Row],[PF]]+Table1[[#This Row],[Professional Tax]]</f>
        <v>2940.92</v>
      </c>
      <c r="V1453" s="1">
        <f>Table1[[#This Row],[Overtime Hours]]*200</f>
        <v>2800</v>
      </c>
      <c r="W1453" s="1">
        <f>Table1[[#This Row],[Earned Basic Salary]]+Table1[[#This Row],[HRA]]+Table1[[#This Row],[DA]]+Table1[[#This Row],[Overtime Pay]]</f>
        <v>32493.3</v>
      </c>
      <c r="X1453" s="1">
        <f>Table1[[#This Row],[Gross Salary]]-Table1[[#This Row],[Total Deduction]]</f>
        <v>29552.379999999997</v>
      </c>
      <c r="Y1453" t="s">
        <v>37</v>
      </c>
      <c r="Z1453" t="s">
        <v>48</v>
      </c>
      <c r="AA1453" t="s">
        <v>5720</v>
      </c>
      <c r="AB1453" t="s">
        <v>5721</v>
      </c>
    </row>
    <row r="1454" spans="1:28" x14ac:dyDescent="0.3">
      <c r="A1454" t="s">
        <v>5722</v>
      </c>
      <c r="B1454" t="s">
        <v>612</v>
      </c>
      <c r="C1454">
        <v>35</v>
      </c>
      <c r="D1454" t="s">
        <v>81</v>
      </c>
      <c r="E1454" t="s">
        <v>54</v>
      </c>
      <c r="F1454" t="s">
        <v>89</v>
      </c>
      <c r="G1454" t="s">
        <v>5366</v>
      </c>
      <c r="H1454" t="s">
        <v>35</v>
      </c>
      <c r="I1454" t="s">
        <v>36</v>
      </c>
      <c r="J1454">
        <v>26</v>
      </c>
      <c r="K1454">
        <v>24</v>
      </c>
      <c r="L1454">
        <f t="shared" si="66"/>
        <v>2</v>
      </c>
      <c r="M1454">
        <v>0</v>
      </c>
      <c r="N1454">
        <v>33761</v>
      </c>
      <c r="O1454" s="1">
        <f t="shared" si="67"/>
        <v>1298.5</v>
      </c>
      <c r="P1454" s="1">
        <f t="shared" si="68"/>
        <v>31164</v>
      </c>
      <c r="Q1454" s="1">
        <f>Table1[[#This Row],[Earned Basic Salary]]*20%</f>
        <v>6232.8</v>
      </c>
      <c r="R1454" s="1">
        <f>Table1[[#This Row],[Earned Basic Salary]]*10%</f>
        <v>3116.4</v>
      </c>
      <c r="S1454" s="1">
        <f>Table1[[#This Row],[Earned Basic Salary]]*12%</f>
        <v>3739.68</v>
      </c>
      <c r="T1454" s="1">
        <f>200</f>
        <v>200</v>
      </c>
      <c r="U1454" s="1">
        <f>Table1[[#This Row],[PF]]+Table1[[#This Row],[Professional Tax]]</f>
        <v>3939.68</v>
      </c>
      <c r="V1454" s="1">
        <f>Table1[[#This Row],[Overtime Hours]]*200</f>
        <v>0</v>
      </c>
      <c r="W1454" s="1">
        <f>Table1[[#This Row],[Earned Basic Salary]]+Table1[[#This Row],[HRA]]+Table1[[#This Row],[DA]]+Table1[[#This Row],[Overtime Pay]]</f>
        <v>40513.200000000004</v>
      </c>
      <c r="X1454" s="1">
        <f>Table1[[#This Row],[Gross Salary]]-Table1[[#This Row],[Total Deduction]]</f>
        <v>36573.520000000004</v>
      </c>
      <c r="Y1454" t="s">
        <v>37</v>
      </c>
      <c r="Z1454" t="s">
        <v>106</v>
      </c>
      <c r="AA1454" t="s">
        <v>5723</v>
      </c>
      <c r="AB1454" t="s">
        <v>5724</v>
      </c>
    </row>
    <row r="1455" spans="1:28" x14ac:dyDescent="0.3">
      <c r="A1455" t="s">
        <v>5725</v>
      </c>
      <c r="B1455" t="s">
        <v>339</v>
      </c>
      <c r="C1455">
        <v>28</v>
      </c>
      <c r="D1455" t="s">
        <v>53</v>
      </c>
      <c r="E1455" t="s">
        <v>82</v>
      </c>
      <c r="F1455" t="s">
        <v>55</v>
      </c>
      <c r="G1455" t="s">
        <v>330</v>
      </c>
      <c r="H1455" t="s">
        <v>35</v>
      </c>
      <c r="I1455" t="s">
        <v>36</v>
      </c>
      <c r="J1455">
        <v>26</v>
      </c>
      <c r="K1455">
        <v>26</v>
      </c>
      <c r="L1455">
        <f t="shared" si="66"/>
        <v>0</v>
      </c>
      <c r="M1455">
        <v>15</v>
      </c>
      <c r="N1455">
        <v>37520</v>
      </c>
      <c r="O1455" s="1">
        <f t="shared" si="67"/>
        <v>1443.0769230769231</v>
      </c>
      <c r="P1455" s="1">
        <f t="shared" si="68"/>
        <v>37520</v>
      </c>
      <c r="Q1455" s="1">
        <f>Table1[[#This Row],[Earned Basic Salary]]*20%</f>
        <v>7504</v>
      </c>
      <c r="R1455" s="1">
        <f>Table1[[#This Row],[Earned Basic Salary]]*10%</f>
        <v>3752</v>
      </c>
      <c r="S1455" s="1">
        <f>Table1[[#This Row],[Earned Basic Salary]]*12%</f>
        <v>4502.3999999999996</v>
      </c>
      <c r="T1455" s="1">
        <f>200</f>
        <v>200</v>
      </c>
      <c r="U1455" s="1">
        <f>Table1[[#This Row],[PF]]+Table1[[#This Row],[Professional Tax]]</f>
        <v>4702.3999999999996</v>
      </c>
      <c r="V1455" s="1">
        <f>Table1[[#This Row],[Overtime Hours]]*200</f>
        <v>3000</v>
      </c>
      <c r="W1455" s="1">
        <f>Table1[[#This Row],[Earned Basic Salary]]+Table1[[#This Row],[HRA]]+Table1[[#This Row],[DA]]+Table1[[#This Row],[Overtime Pay]]</f>
        <v>51776</v>
      </c>
      <c r="X1455" s="1">
        <f>Table1[[#This Row],[Gross Salary]]-Table1[[#This Row],[Total Deduction]]</f>
        <v>47073.599999999999</v>
      </c>
      <c r="Y1455" t="s">
        <v>37</v>
      </c>
      <c r="Z1455" t="s">
        <v>106</v>
      </c>
      <c r="AA1455" t="s">
        <v>5726</v>
      </c>
      <c r="AB1455" t="s">
        <v>5727</v>
      </c>
    </row>
    <row r="1456" spans="1:28" x14ac:dyDescent="0.3">
      <c r="A1456" t="s">
        <v>5728</v>
      </c>
      <c r="B1456" t="s">
        <v>936</v>
      </c>
      <c r="C1456">
        <v>47</v>
      </c>
      <c r="D1456" t="s">
        <v>31</v>
      </c>
      <c r="E1456" t="s">
        <v>54</v>
      </c>
      <c r="F1456" t="s">
        <v>69</v>
      </c>
      <c r="G1456" t="s">
        <v>5729</v>
      </c>
      <c r="H1456" t="s">
        <v>35</v>
      </c>
      <c r="I1456" t="s">
        <v>36</v>
      </c>
      <c r="J1456">
        <v>26</v>
      </c>
      <c r="K1456">
        <v>25</v>
      </c>
      <c r="L1456">
        <f t="shared" si="66"/>
        <v>1</v>
      </c>
      <c r="M1456">
        <v>12</v>
      </c>
      <c r="N1456">
        <v>68108</v>
      </c>
      <c r="O1456" s="1">
        <f t="shared" si="67"/>
        <v>2619.5384615384614</v>
      </c>
      <c r="P1456" s="1">
        <f t="shared" si="68"/>
        <v>65488.461538461539</v>
      </c>
      <c r="Q1456" s="1">
        <f>Table1[[#This Row],[Earned Basic Salary]]*20%</f>
        <v>13097.692307692309</v>
      </c>
      <c r="R1456" s="1">
        <f>Table1[[#This Row],[Earned Basic Salary]]*10%</f>
        <v>6548.8461538461543</v>
      </c>
      <c r="S1456" s="1">
        <f>Table1[[#This Row],[Earned Basic Salary]]*12%</f>
        <v>7858.6153846153848</v>
      </c>
      <c r="T1456" s="1">
        <f>200</f>
        <v>200</v>
      </c>
      <c r="U1456" s="1">
        <f>Table1[[#This Row],[PF]]+Table1[[#This Row],[Professional Tax]]</f>
        <v>8058.6153846153848</v>
      </c>
      <c r="V1456" s="1">
        <f>Table1[[#This Row],[Overtime Hours]]*200</f>
        <v>2400</v>
      </c>
      <c r="W1456" s="1">
        <f>Table1[[#This Row],[Earned Basic Salary]]+Table1[[#This Row],[HRA]]+Table1[[#This Row],[DA]]+Table1[[#This Row],[Overtime Pay]]</f>
        <v>87535</v>
      </c>
      <c r="X1456" s="1">
        <f>Table1[[#This Row],[Gross Salary]]-Table1[[#This Row],[Total Deduction]]</f>
        <v>79476.38461538461</v>
      </c>
      <c r="Y1456" t="s">
        <v>37</v>
      </c>
      <c r="Z1456" t="s">
        <v>48</v>
      </c>
      <c r="AA1456" t="s">
        <v>5730</v>
      </c>
      <c r="AB1456" t="s">
        <v>5731</v>
      </c>
    </row>
    <row r="1457" spans="1:28" x14ac:dyDescent="0.3">
      <c r="A1457" t="s">
        <v>5732</v>
      </c>
      <c r="B1457" t="s">
        <v>1049</v>
      </c>
      <c r="C1457">
        <v>44</v>
      </c>
      <c r="D1457" t="s">
        <v>61</v>
      </c>
      <c r="E1457" t="s">
        <v>45</v>
      </c>
      <c r="F1457" t="s">
        <v>89</v>
      </c>
      <c r="G1457" t="s">
        <v>5733</v>
      </c>
      <c r="H1457" t="s">
        <v>35</v>
      </c>
      <c r="I1457" t="s">
        <v>36</v>
      </c>
      <c r="J1457">
        <v>26</v>
      </c>
      <c r="K1457">
        <v>22</v>
      </c>
      <c r="L1457">
        <f t="shared" si="66"/>
        <v>4</v>
      </c>
      <c r="M1457">
        <v>12</v>
      </c>
      <c r="N1457">
        <v>21820</v>
      </c>
      <c r="O1457" s="1">
        <f t="shared" si="67"/>
        <v>839.23076923076928</v>
      </c>
      <c r="P1457" s="1">
        <f t="shared" si="68"/>
        <v>18463.076923076926</v>
      </c>
      <c r="Q1457" s="1">
        <f>Table1[[#This Row],[Earned Basic Salary]]*20%</f>
        <v>3692.6153846153852</v>
      </c>
      <c r="R1457" s="1">
        <f>Table1[[#This Row],[Earned Basic Salary]]*10%</f>
        <v>1846.3076923076926</v>
      </c>
      <c r="S1457" s="1">
        <f>Table1[[#This Row],[Earned Basic Salary]]*12%</f>
        <v>2215.5692307692311</v>
      </c>
      <c r="T1457" s="1">
        <f>200</f>
        <v>200</v>
      </c>
      <c r="U1457" s="1">
        <f>Table1[[#This Row],[PF]]+Table1[[#This Row],[Professional Tax]]</f>
        <v>2415.5692307692311</v>
      </c>
      <c r="V1457" s="1">
        <f>Table1[[#This Row],[Overtime Hours]]*200</f>
        <v>2400</v>
      </c>
      <c r="W1457" s="1">
        <f>Table1[[#This Row],[Earned Basic Salary]]+Table1[[#This Row],[HRA]]+Table1[[#This Row],[DA]]+Table1[[#This Row],[Overtime Pay]]</f>
        <v>26402.000000000004</v>
      </c>
      <c r="X1457" s="1">
        <f>Table1[[#This Row],[Gross Salary]]-Table1[[#This Row],[Total Deduction]]</f>
        <v>23986.430769230774</v>
      </c>
      <c r="Y1457" t="s">
        <v>37</v>
      </c>
      <c r="Z1457" t="s">
        <v>95</v>
      </c>
      <c r="AA1457" t="s">
        <v>5734</v>
      </c>
      <c r="AB1457" t="s">
        <v>5735</v>
      </c>
    </row>
    <row r="1458" spans="1:28" x14ac:dyDescent="0.3">
      <c r="A1458" t="s">
        <v>5736</v>
      </c>
      <c r="B1458" t="s">
        <v>683</v>
      </c>
      <c r="C1458">
        <v>26</v>
      </c>
      <c r="D1458" t="s">
        <v>31</v>
      </c>
      <c r="E1458" t="s">
        <v>45</v>
      </c>
      <c r="F1458" t="s">
        <v>89</v>
      </c>
      <c r="G1458" t="s">
        <v>5737</v>
      </c>
      <c r="H1458" t="s">
        <v>35</v>
      </c>
      <c r="I1458" t="s">
        <v>36</v>
      </c>
      <c r="J1458">
        <v>26</v>
      </c>
      <c r="K1458">
        <v>22</v>
      </c>
      <c r="L1458">
        <f t="shared" si="66"/>
        <v>4</v>
      </c>
      <c r="M1458">
        <v>5</v>
      </c>
      <c r="N1458">
        <v>62605</v>
      </c>
      <c r="O1458" s="1">
        <f t="shared" si="67"/>
        <v>2407.8846153846152</v>
      </c>
      <c r="P1458" s="1">
        <f t="shared" si="68"/>
        <v>52973.461538461532</v>
      </c>
      <c r="Q1458" s="1">
        <f>Table1[[#This Row],[Earned Basic Salary]]*20%</f>
        <v>10594.692307692307</v>
      </c>
      <c r="R1458" s="1">
        <f>Table1[[#This Row],[Earned Basic Salary]]*10%</f>
        <v>5297.3461538461534</v>
      </c>
      <c r="S1458" s="1">
        <f>Table1[[#This Row],[Earned Basic Salary]]*12%</f>
        <v>6356.8153846153837</v>
      </c>
      <c r="T1458" s="1">
        <f>200</f>
        <v>200</v>
      </c>
      <c r="U1458" s="1">
        <f>Table1[[#This Row],[PF]]+Table1[[#This Row],[Professional Tax]]</f>
        <v>6556.8153846153837</v>
      </c>
      <c r="V1458" s="1">
        <f>Table1[[#This Row],[Overtime Hours]]*200</f>
        <v>1000</v>
      </c>
      <c r="W1458" s="1">
        <f>Table1[[#This Row],[Earned Basic Salary]]+Table1[[#This Row],[HRA]]+Table1[[#This Row],[DA]]+Table1[[#This Row],[Overtime Pay]]</f>
        <v>69865.499999999985</v>
      </c>
      <c r="X1458" s="1">
        <f>Table1[[#This Row],[Gross Salary]]-Table1[[#This Row],[Total Deduction]]</f>
        <v>63308.684615384598</v>
      </c>
      <c r="Y1458" t="s">
        <v>37</v>
      </c>
      <c r="Z1458" t="s">
        <v>106</v>
      </c>
      <c r="AA1458" t="s">
        <v>5738</v>
      </c>
      <c r="AB1458" t="s">
        <v>5739</v>
      </c>
    </row>
    <row r="1459" spans="1:28" x14ac:dyDescent="0.3">
      <c r="A1459" t="s">
        <v>5740</v>
      </c>
      <c r="B1459" t="s">
        <v>769</v>
      </c>
      <c r="C1459">
        <v>42</v>
      </c>
      <c r="D1459" t="s">
        <v>53</v>
      </c>
      <c r="E1459" t="s">
        <v>82</v>
      </c>
      <c r="F1459" t="s">
        <v>46</v>
      </c>
      <c r="G1459" t="s">
        <v>5741</v>
      </c>
      <c r="H1459" t="s">
        <v>35</v>
      </c>
      <c r="I1459" t="s">
        <v>36</v>
      </c>
      <c r="J1459">
        <v>26</v>
      </c>
      <c r="K1459">
        <v>21</v>
      </c>
      <c r="L1459">
        <f t="shared" si="66"/>
        <v>5</v>
      </c>
      <c r="M1459">
        <v>9</v>
      </c>
      <c r="N1459">
        <v>24605</v>
      </c>
      <c r="O1459" s="1">
        <f t="shared" si="67"/>
        <v>946.34615384615381</v>
      </c>
      <c r="P1459" s="1">
        <f t="shared" si="68"/>
        <v>19873.26923076923</v>
      </c>
      <c r="Q1459" s="1">
        <f>Table1[[#This Row],[Earned Basic Salary]]*20%</f>
        <v>3974.6538461538462</v>
      </c>
      <c r="R1459" s="1">
        <f>Table1[[#This Row],[Earned Basic Salary]]*10%</f>
        <v>1987.3269230769231</v>
      </c>
      <c r="S1459" s="1">
        <f>Table1[[#This Row],[Earned Basic Salary]]*12%</f>
        <v>2384.7923076923075</v>
      </c>
      <c r="T1459" s="1">
        <f>200</f>
        <v>200</v>
      </c>
      <c r="U1459" s="1">
        <f>Table1[[#This Row],[PF]]+Table1[[#This Row],[Professional Tax]]</f>
        <v>2584.7923076923075</v>
      </c>
      <c r="V1459" s="1">
        <f>Table1[[#This Row],[Overtime Hours]]*200</f>
        <v>1800</v>
      </c>
      <c r="W1459" s="1">
        <f>Table1[[#This Row],[Earned Basic Salary]]+Table1[[#This Row],[HRA]]+Table1[[#This Row],[DA]]+Table1[[#This Row],[Overtime Pay]]</f>
        <v>27635.25</v>
      </c>
      <c r="X1459" s="1">
        <f>Table1[[#This Row],[Gross Salary]]-Table1[[#This Row],[Total Deduction]]</f>
        <v>25050.457692307693</v>
      </c>
      <c r="Y1459" t="s">
        <v>37</v>
      </c>
      <c r="Z1459" t="s">
        <v>48</v>
      </c>
      <c r="AA1459" t="s">
        <v>5742</v>
      </c>
      <c r="AB1459" t="s">
        <v>5743</v>
      </c>
    </row>
    <row r="1460" spans="1:28" x14ac:dyDescent="0.3">
      <c r="A1460" t="s">
        <v>5744</v>
      </c>
      <c r="B1460" t="s">
        <v>280</v>
      </c>
      <c r="C1460">
        <v>40</v>
      </c>
      <c r="D1460" t="s">
        <v>133</v>
      </c>
      <c r="E1460" t="s">
        <v>82</v>
      </c>
      <c r="F1460" t="s">
        <v>46</v>
      </c>
      <c r="G1460" t="s">
        <v>5458</v>
      </c>
      <c r="H1460" t="s">
        <v>35</v>
      </c>
      <c r="I1460" t="s">
        <v>36</v>
      </c>
      <c r="J1460">
        <v>26</v>
      </c>
      <c r="K1460">
        <v>23</v>
      </c>
      <c r="L1460">
        <f t="shared" si="66"/>
        <v>3</v>
      </c>
      <c r="M1460">
        <v>18</v>
      </c>
      <c r="N1460">
        <v>25292</v>
      </c>
      <c r="O1460" s="1">
        <f t="shared" si="67"/>
        <v>972.76923076923072</v>
      </c>
      <c r="P1460" s="1">
        <f t="shared" si="68"/>
        <v>22373.692307692305</v>
      </c>
      <c r="Q1460" s="1">
        <f>Table1[[#This Row],[Earned Basic Salary]]*20%</f>
        <v>4474.7384615384608</v>
      </c>
      <c r="R1460" s="1">
        <f>Table1[[#This Row],[Earned Basic Salary]]*10%</f>
        <v>2237.3692307692304</v>
      </c>
      <c r="S1460" s="1">
        <f>Table1[[#This Row],[Earned Basic Salary]]*12%</f>
        <v>2684.8430769230763</v>
      </c>
      <c r="T1460" s="1">
        <f>200</f>
        <v>200</v>
      </c>
      <c r="U1460" s="1">
        <f>Table1[[#This Row],[PF]]+Table1[[#This Row],[Professional Tax]]</f>
        <v>2884.8430769230763</v>
      </c>
      <c r="V1460" s="1">
        <f>Table1[[#This Row],[Overtime Hours]]*200</f>
        <v>3600</v>
      </c>
      <c r="W1460" s="1">
        <f>Table1[[#This Row],[Earned Basic Salary]]+Table1[[#This Row],[HRA]]+Table1[[#This Row],[DA]]+Table1[[#This Row],[Overtime Pay]]</f>
        <v>32685.799999999996</v>
      </c>
      <c r="X1460" s="1">
        <f>Table1[[#This Row],[Gross Salary]]-Table1[[#This Row],[Total Deduction]]</f>
        <v>29800.956923076919</v>
      </c>
      <c r="Y1460" t="s">
        <v>37</v>
      </c>
      <c r="Z1460" t="s">
        <v>38</v>
      </c>
      <c r="AA1460" t="s">
        <v>5745</v>
      </c>
      <c r="AB1460" t="s">
        <v>5746</v>
      </c>
    </row>
    <row r="1461" spans="1:28" x14ac:dyDescent="0.3">
      <c r="A1461" t="s">
        <v>5747</v>
      </c>
      <c r="B1461" t="s">
        <v>2551</v>
      </c>
      <c r="C1461">
        <v>50</v>
      </c>
      <c r="D1461" t="s">
        <v>44</v>
      </c>
      <c r="E1461" t="s">
        <v>45</v>
      </c>
      <c r="F1461" t="s">
        <v>55</v>
      </c>
      <c r="G1461" t="s">
        <v>1362</v>
      </c>
      <c r="H1461" t="s">
        <v>35</v>
      </c>
      <c r="I1461" t="s">
        <v>36</v>
      </c>
      <c r="J1461">
        <v>26</v>
      </c>
      <c r="K1461">
        <v>24</v>
      </c>
      <c r="L1461">
        <f t="shared" si="66"/>
        <v>2</v>
      </c>
      <c r="M1461">
        <v>5</v>
      </c>
      <c r="N1461">
        <v>79760</v>
      </c>
      <c r="O1461" s="1">
        <f t="shared" si="67"/>
        <v>3067.6923076923076</v>
      </c>
      <c r="P1461" s="1">
        <f t="shared" si="68"/>
        <v>73624.615384615376</v>
      </c>
      <c r="Q1461" s="1">
        <f>Table1[[#This Row],[Earned Basic Salary]]*20%</f>
        <v>14724.923076923076</v>
      </c>
      <c r="R1461" s="1">
        <f>Table1[[#This Row],[Earned Basic Salary]]*10%</f>
        <v>7362.4615384615381</v>
      </c>
      <c r="S1461" s="1">
        <f>Table1[[#This Row],[Earned Basic Salary]]*12%</f>
        <v>8834.953846153845</v>
      </c>
      <c r="T1461" s="1">
        <f>200</f>
        <v>200</v>
      </c>
      <c r="U1461" s="1">
        <f>Table1[[#This Row],[PF]]+Table1[[#This Row],[Professional Tax]]</f>
        <v>9034.953846153845</v>
      </c>
      <c r="V1461" s="1">
        <f>Table1[[#This Row],[Overtime Hours]]*200</f>
        <v>1000</v>
      </c>
      <c r="W1461" s="1">
        <f>Table1[[#This Row],[Earned Basic Salary]]+Table1[[#This Row],[HRA]]+Table1[[#This Row],[DA]]+Table1[[#This Row],[Overtime Pay]]</f>
        <v>96711.999999999985</v>
      </c>
      <c r="X1461" s="1">
        <f>Table1[[#This Row],[Gross Salary]]-Table1[[#This Row],[Total Deduction]]</f>
        <v>87677.046153846139</v>
      </c>
      <c r="Y1461" t="s">
        <v>37</v>
      </c>
      <c r="Z1461" t="s">
        <v>106</v>
      </c>
      <c r="AA1461" t="s">
        <v>5748</v>
      </c>
      <c r="AB1461" t="s">
        <v>5749</v>
      </c>
    </row>
    <row r="1462" spans="1:28" x14ac:dyDescent="0.3">
      <c r="A1462" t="s">
        <v>5750</v>
      </c>
      <c r="B1462" t="s">
        <v>988</v>
      </c>
      <c r="C1462">
        <v>46</v>
      </c>
      <c r="D1462" t="s">
        <v>44</v>
      </c>
      <c r="E1462" t="s">
        <v>82</v>
      </c>
      <c r="F1462" t="s">
        <v>55</v>
      </c>
      <c r="G1462" t="s">
        <v>5751</v>
      </c>
      <c r="H1462" t="s">
        <v>35</v>
      </c>
      <c r="I1462" t="s">
        <v>36</v>
      </c>
      <c r="J1462">
        <v>26</v>
      </c>
      <c r="K1462">
        <v>26</v>
      </c>
      <c r="L1462">
        <f t="shared" si="66"/>
        <v>0</v>
      </c>
      <c r="M1462">
        <v>8</v>
      </c>
      <c r="N1462">
        <v>21213</v>
      </c>
      <c r="O1462" s="1">
        <f t="shared" si="67"/>
        <v>815.88461538461536</v>
      </c>
      <c r="P1462" s="1">
        <f t="shared" si="68"/>
        <v>21213</v>
      </c>
      <c r="Q1462" s="1">
        <f>Table1[[#This Row],[Earned Basic Salary]]*20%</f>
        <v>4242.6000000000004</v>
      </c>
      <c r="R1462" s="1">
        <f>Table1[[#This Row],[Earned Basic Salary]]*10%</f>
        <v>2121.3000000000002</v>
      </c>
      <c r="S1462" s="1">
        <f>Table1[[#This Row],[Earned Basic Salary]]*12%</f>
        <v>2545.56</v>
      </c>
      <c r="T1462" s="1">
        <f>200</f>
        <v>200</v>
      </c>
      <c r="U1462" s="1">
        <f>Table1[[#This Row],[PF]]+Table1[[#This Row],[Professional Tax]]</f>
        <v>2745.56</v>
      </c>
      <c r="V1462" s="1">
        <f>Table1[[#This Row],[Overtime Hours]]*200</f>
        <v>1600</v>
      </c>
      <c r="W1462" s="1">
        <f>Table1[[#This Row],[Earned Basic Salary]]+Table1[[#This Row],[HRA]]+Table1[[#This Row],[DA]]+Table1[[#This Row],[Overtime Pay]]</f>
        <v>29176.899999999998</v>
      </c>
      <c r="X1462" s="1">
        <f>Table1[[#This Row],[Gross Salary]]-Table1[[#This Row],[Total Deduction]]</f>
        <v>26431.339999999997</v>
      </c>
      <c r="Y1462" t="s">
        <v>37</v>
      </c>
      <c r="Z1462" t="s">
        <v>48</v>
      </c>
      <c r="AA1462" t="s">
        <v>5752</v>
      </c>
      <c r="AB1462" t="s">
        <v>5753</v>
      </c>
    </row>
    <row r="1463" spans="1:28" x14ac:dyDescent="0.3">
      <c r="A1463" t="s">
        <v>5754</v>
      </c>
      <c r="B1463" t="s">
        <v>1002</v>
      </c>
      <c r="C1463">
        <v>21</v>
      </c>
      <c r="D1463" t="s">
        <v>61</v>
      </c>
      <c r="E1463" t="s">
        <v>54</v>
      </c>
      <c r="F1463" t="s">
        <v>89</v>
      </c>
      <c r="G1463" t="s">
        <v>4748</v>
      </c>
      <c r="H1463" t="s">
        <v>35</v>
      </c>
      <c r="I1463" t="s">
        <v>36</v>
      </c>
      <c r="J1463">
        <v>26</v>
      </c>
      <c r="K1463">
        <v>23</v>
      </c>
      <c r="L1463">
        <f t="shared" si="66"/>
        <v>3</v>
      </c>
      <c r="M1463">
        <v>5</v>
      </c>
      <c r="N1463">
        <v>49054</v>
      </c>
      <c r="O1463" s="1">
        <f t="shared" si="67"/>
        <v>1886.6923076923076</v>
      </c>
      <c r="P1463" s="1">
        <f t="shared" si="68"/>
        <v>43393.923076923078</v>
      </c>
      <c r="Q1463" s="1">
        <f>Table1[[#This Row],[Earned Basic Salary]]*20%</f>
        <v>8678.7846153846167</v>
      </c>
      <c r="R1463" s="1">
        <f>Table1[[#This Row],[Earned Basic Salary]]*10%</f>
        <v>4339.3923076923083</v>
      </c>
      <c r="S1463" s="1">
        <f>Table1[[#This Row],[Earned Basic Salary]]*12%</f>
        <v>5207.2707692307695</v>
      </c>
      <c r="T1463" s="1">
        <f>200</f>
        <v>200</v>
      </c>
      <c r="U1463" s="1">
        <f>Table1[[#This Row],[PF]]+Table1[[#This Row],[Professional Tax]]</f>
        <v>5407.2707692307695</v>
      </c>
      <c r="V1463" s="1">
        <f>Table1[[#This Row],[Overtime Hours]]*200</f>
        <v>1000</v>
      </c>
      <c r="W1463" s="1">
        <f>Table1[[#This Row],[Earned Basic Salary]]+Table1[[#This Row],[HRA]]+Table1[[#This Row],[DA]]+Table1[[#This Row],[Overtime Pay]]</f>
        <v>57412.100000000006</v>
      </c>
      <c r="X1463" s="1">
        <f>Table1[[#This Row],[Gross Salary]]-Table1[[#This Row],[Total Deduction]]</f>
        <v>52004.829230769239</v>
      </c>
      <c r="Y1463" t="s">
        <v>37</v>
      </c>
      <c r="Z1463" t="s">
        <v>48</v>
      </c>
      <c r="AA1463" t="s">
        <v>5755</v>
      </c>
      <c r="AB1463" t="s">
        <v>5756</v>
      </c>
    </row>
    <row r="1464" spans="1:28" x14ac:dyDescent="0.3">
      <c r="A1464" t="s">
        <v>5757</v>
      </c>
      <c r="B1464" t="s">
        <v>722</v>
      </c>
      <c r="C1464">
        <v>52</v>
      </c>
      <c r="D1464" t="s">
        <v>127</v>
      </c>
      <c r="E1464" t="s">
        <v>54</v>
      </c>
      <c r="F1464" t="s">
        <v>89</v>
      </c>
      <c r="G1464" t="s">
        <v>5758</v>
      </c>
      <c r="H1464" t="s">
        <v>35</v>
      </c>
      <c r="I1464" t="s">
        <v>36</v>
      </c>
      <c r="J1464">
        <v>26</v>
      </c>
      <c r="K1464">
        <v>25</v>
      </c>
      <c r="L1464">
        <f t="shared" si="66"/>
        <v>1</v>
      </c>
      <c r="M1464">
        <v>1</v>
      </c>
      <c r="N1464">
        <v>50401</v>
      </c>
      <c r="O1464" s="1">
        <f t="shared" si="67"/>
        <v>1938.5</v>
      </c>
      <c r="P1464" s="1">
        <f t="shared" si="68"/>
        <v>48462.5</v>
      </c>
      <c r="Q1464" s="1">
        <f>Table1[[#This Row],[Earned Basic Salary]]*20%</f>
        <v>9692.5</v>
      </c>
      <c r="R1464" s="1">
        <f>Table1[[#This Row],[Earned Basic Salary]]*10%</f>
        <v>4846.25</v>
      </c>
      <c r="S1464" s="1">
        <f>Table1[[#This Row],[Earned Basic Salary]]*12%</f>
        <v>5815.5</v>
      </c>
      <c r="T1464" s="1">
        <f>200</f>
        <v>200</v>
      </c>
      <c r="U1464" s="1">
        <f>Table1[[#This Row],[PF]]+Table1[[#This Row],[Professional Tax]]</f>
        <v>6015.5</v>
      </c>
      <c r="V1464" s="1">
        <f>Table1[[#This Row],[Overtime Hours]]*200</f>
        <v>200</v>
      </c>
      <c r="W1464" s="1">
        <f>Table1[[#This Row],[Earned Basic Salary]]+Table1[[#This Row],[HRA]]+Table1[[#This Row],[DA]]+Table1[[#This Row],[Overtime Pay]]</f>
        <v>63201.25</v>
      </c>
      <c r="X1464" s="1">
        <f>Table1[[#This Row],[Gross Salary]]-Table1[[#This Row],[Total Deduction]]</f>
        <v>57185.75</v>
      </c>
      <c r="Y1464" t="s">
        <v>37</v>
      </c>
      <c r="Z1464" t="s">
        <v>106</v>
      </c>
      <c r="AA1464" t="s">
        <v>5759</v>
      </c>
      <c r="AB1464" t="s">
        <v>5760</v>
      </c>
    </row>
    <row r="1465" spans="1:28" x14ac:dyDescent="0.3">
      <c r="A1465" t="s">
        <v>5761</v>
      </c>
      <c r="B1465" t="s">
        <v>1403</v>
      </c>
      <c r="C1465">
        <v>37</v>
      </c>
      <c r="D1465" t="s">
        <v>53</v>
      </c>
      <c r="E1465" t="s">
        <v>62</v>
      </c>
      <c r="F1465" t="s">
        <v>33</v>
      </c>
      <c r="G1465" t="s">
        <v>532</v>
      </c>
      <c r="H1465" t="s">
        <v>35</v>
      </c>
      <c r="I1465" t="s">
        <v>36</v>
      </c>
      <c r="J1465">
        <v>26</v>
      </c>
      <c r="K1465">
        <v>25</v>
      </c>
      <c r="L1465">
        <f t="shared" si="66"/>
        <v>1</v>
      </c>
      <c r="M1465">
        <v>2</v>
      </c>
      <c r="N1465">
        <v>33772</v>
      </c>
      <c r="O1465" s="1">
        <f t="shared" si="67"/>
        <v>1298.9230769230769</v>
      </c>
      <c r="P1465" s="1">
        <f t="shared" si="68"/>
        <v>32473.076923076922</v>
      </c>
      <c r="Q1465" s="1">
        <f>Table1[[#This Row],[Earned Basic Salary]]*20%</f>
        <v>6494.6153846153848</v>
      </c>
      <c r="R1465" s="1">
        <f>Table1[[#This Row],[Earned Basic Salary]]*10%</f>
        <v>3247.3076923076924</v>
      </c>
      <c r="S1465" s="1">
        <f>Table1[[#This Row],[Earned Basic Salary]]*12%</f>
        <v>3896.7692307692305</v>
      </c>
      <c r="T1465" s="1">
        <f>200</f>
        <v>200</v>
      </c>
      <c r="U1465" s="1">
        <f>Table1[[#This Row],[PF]]+Table1[[#This Row],[Professional Tax]]</f>
        <v>4096.7692307692305</v>
      </c>
      <c r="V1465" s="1">
        <f>Table1[[#This Row],[Overtime Hours]]*200</f>
        <v>400</v>
      </c>
      <c r="W1465" s="1">
        <f>Table1[[#This Row],[Earned Basic Salary]]+Table1[[#This Row],[HRA]]+Table1[[#This Row],[DA]]+Table1[[#This Row],[Overtime Pay]]</f>
        <v>42615</v>
      </c>
      <c r="X1465" s="1">
        <f>Table1[[#This Row],[Gross Salary]]-Table1[[#This Row],[Total Deduction]]</f>
        <v>38518.230769230766</v>
      </c>
      <c r="Y1465" t="s">
        <v>37</v>
      </c>
      <c r="Z1465" t="s">
        <v>48</v>
      </c>
      <c r="AA1465" t="s">
        <v>5762</v>
      </c>
      <c r="AB1465" t="s">
        <v>5763</v>
      </c>
    </row>
    <row r="1466" spans="1:28" x14ac:dyDescent="0.3">
      <c r="A1466" t="s">
        <v>5764</v>
      </c>
      <c r="B1466" t="s">
        <v>173</v>
      </c>
      <c r="C1466">
        <v>41</v>
      </c>
      <c r="D1466" t="s">
        <v>81</v>
      </c>
      <c r="E1466" t="s">
        <v>54</v>
      </c>
      <c r="F1466" t="s">
        <v>69</v>
      </c>
      <c r="G1466" t="s">
        <v>5765</v>
      </c>
      <c r="H1466" t="s">
        <v>35</v>
      </c>
      <c r="I1466" t="s">
        <v>36</v>
      </c>
      <c r="J1466">
        <v>26</v>
      </c>
      <c r="K1466">
        <v>22</v>
      </c>
      <c r="L1466">
        <f t="shared" si="66"/>
        <v>4</v>
      </c>
      <c r="M1466">
        <v>2</v>
      </c>
      <c r="N1466">
        <v>68167</v>
      </c>
      <c r="O1466" s="1">
        <f t="shared" si="67"/>
        <v>2621.8076923076924</v>
      </c>
      <c r="P1466" s="1">
        <f t="shared" si="68"/>
        <v>57679.769230769234</v>
      </c>
      <c r="Q1466" s="1">
        <f>Table1[[#This Row],[Earned Basic Salary]]*20%</f>
        <v>11535.953846153847</v>
      </c>
      <c r="R1466" s="1">
        <f>Table1[[#This Row],[Earned Basic Salary]]*10%</f>
        <v>5767.9769230769234</v>
      </c>
      <c r="S1466" s="1">
        <f>Table1[[#This Row],[Earned Basic Salary]]*12%</f>
        <v>6921.5723076923077</v>
      </c>
      <c r="T1466" s="1">
        <f>200</f>
        <v>200</v>
      </c>
      <c r="U1466" s="1">
        <f>Table1[[#This Row],[PF]]+Table1[[#This Row],[Professional Tax]]</f>
        <v>7121.5723076923077</v>
      </c>
      <c r="V1466" s="1">
        <f>Table1[[#This Row],[Overtime Hours]]*200</f>
        <v>400</v>
      </c>
      <c r="W1466" s="1">
        <f>Table1[[#This Row],[Earned Basic Salary]]+Table1[[#This Row],[HRA]]+Table1[[#This Row],[DA]]+Table1[[#This Row],[Overtime Pay]]</f>
        <v>75383.700000000012</v>
      </c>
      <c r="X1466" s="1">
        <f>Table1[[#This Row],[Gross Salary]]-Table1[[#This Row],[Total Deduction]]</f>
        <v>68262.127692307709</v>
      </c>
      <c r="Y1466" t="s">
        <v>37</v>
      </c>
      <c r="Z1466" t="s">
        <v>95</v>
      </c>
      <c r="AA1466" t="s">
        <v>5766</v>
      </c>
      <c r="AB1466" t="s">
        <v>5767</v>
      </c>
    </row>
    <row r="1467" spans="1:28" x14ac:dyDescent="0.3">
      <c r="A1467" t="s">
        <v>5768</v>
      </c>
      <c r="B1467" t="s">
        <v>1378</v>
      </c>
      <c r="C1467">
        <v>35</v>
      </c>
      <c r="D1467" t="s">
        <v>133</v>
      </c>
      <c r="E1467" t="s">
        <v>32</v>
      </c>
      <c r="F1467" t="s">
        <v>63</v>
      </c>
      <c r="G1467" t="s">
        <v>2262</v>
      </c>
      <c r="H1467" t="s">
        <v>35</v>
      </c>
      <c r="I1467" t="s">
        <v>36</v>
      </c>
      <c r="J1467">
        <v>26</v>
      </c>
      <c r="K1467">
        <v>23</v>
      </c>
      <c r="L1467">
        <f t="shared" si="66"/>
        <v>3</v>
      </c>
      <c r="M1467">
        <v>19</v>
      </c>
      <c r="N1467">
        <v>70840</v>
      </c>
      <c r="O1467" s="1">
        <f t="shared" si="67"/>
        <v>2724.6153846153848</v>
      </c>
      <c r="P1467" s="1">
        <f t="shared" si="68"/>
        <v>62666.153846153851</v>
      </c>
      <c r="Q1467" s="1">
        <f>Table1[[#This Row],[Earned Basic Salary]]*20%</f>
        <v>12533.230769230771</v>
      </c>
      <c r="R1467" s="1">
        <f>Table1[[#This Row],[Earned Basic Salary]]*10%</f>
        <v>6266.6153846153857</v>
      </c>
      <c r="S1467" s="1">
        <f>Table1[[#This Row],[Earned Basic Salary]]*12%</f>
        <v>7519.9384615384615</v>
      </c>
      <c r="T1467" s="1">
        <f>200</f>
        <v>200</v>
      </c>
      <c r="U1467" s="1">
        <f>Table1[[#This Row],[PF]]+Table1[[#This Row],[Professional Tax]]</f>
        <v>7719.9384615384615</v>
      </c>
      <c r="V1467" s="1">
        <f>Table1[[#This Row],[Overtime Hours]]*200</f>
        <v>3800</v>
      </c>
      <c r="W1467" s="1">
        <f>Table1[[#This Row],[Earned Basic Salary]]+Table1[[#This Row],[HRA]]+Table1[[#This Row],[DA]]+Table1[[#This Row],[Overtime Pay]]</f>
        <v>85266.000000000015</v>
      </c>
      <c r="X1467" s="1">
        <f>Table1[[#This Row],[Gross Salary]]-Table1[[#This Row],[Total Deduction]]</f>
        <v>77546.061538461552</v>
      </c>
      <c r="Y1467" t="s">
        <v>37</v>
      </c>
      <c r="Z1467" t="s">
        <v>38</v>
      </c>
      <c r="AA1467" t="s">
        <v>5769</v>
      </c>
      <c r="AB1467" t="s">
        <v>5770</v>
      </c>
    </row>
    <row r="1468" spans="1:28" x14ac:dyDescent="0.3">
      <c r="A1468" t="s">
        <v>5771</v>
      </c>
      <c r="B1468" t="s">
        <v>3317</v>
      </c>
      <c r="C1468">
        <v>44</v>
      </c>
      <c r="D1468" t="s">
        <v>81</v>
      </c>
      <c r="E1468" t="s">
        <v>45</v>
      </c>
      <c r="F1468" t="s">
        <v>33</v>
      </c>
      <c r="G1468" t="s">
        <v>1399</v>
      </c>
      <c r="H1468" t="s">
        <v>35</v>
      </c>
      <c r="I1468" t="s">
        <v>36</v>
      </c>
      <c r="J1468">
        <v>26</v>
      </c>
      <c r="K1468">
        <v>22</v>
      </c>
      <c r="L1468">
        <f t="shared" si="66"/>
        <v>4</v>
      </c>
      <c r="M1468">
        <v>1</v>
      </c>
      <c r="N1468">
        <v>60575</v>
      </c>
      <c r="O1468" s="1">
        <f t="shared" si="67"/>
        <v>2329.8076923076924</v>
      </c>
      <c r="P1468" s="1">
        <f t="shared" si="68"/>
        <v>51255.769230769234</v>
      </c>
      <c r="Q1468" s="1">
        <f>Table1[[#This Row],[Earned Basic Salary]]*20%</f>
        <v>10251.153846153848</v>
      </c>
      <c r="R1468" s="1">
        <f>Table1[[#This Row],[Earned Basic Salary]]*10%</f>
        <v>5125.5769230769238</v>
      </c>
      <c r="S1468" s="1">
        <f>Table1[[#This Row],[Earned Basic Salary]]*12%</f>
        <v>6150.6923076923076</v>
      </c>
      <c r="T1468" s="1">
        <f>200</f>
        <v>200</v>
      </c>
      <c r="U1468" s="1">
        <f>Table1[[#This Row],[PF]]+Table1[[#This Row],[Professional Tax]]</f>
        <v>6350.6923076923076</v>
      </c>
      <c r="V1468" s="1">
        <f>Table1[[#This Row],[Overtime Hours]]*200</f>
        <v>200</v>
      </c>
      <c r="W1468" s="1">
        <f>Table1[[#This Row],[Earned Basic Salary]]+Table1[[#This Row],[HRA]]+Table1[[#This Row],[DA]]+Table1[[#This Row],[Overtime Pay]]</f>
        <v>66832.5</v>
      </c>
      <c r="X1468" s="1">
        <f>Table1[[#This Row],[Gross Salary]]-Table1[[#This Row],[Total Deduction]]</f>
        <v>60481.807692307695</v>
      </c>
      <c r="Y1468" t="s">
        <v>37</v>
      </c>
      <c r="Z1468" t="s">
        <v>38</v>
      </c>
      <c r="AA1468" t="s">
        <v>5772</v>
      </c>
      <c r="AB1468" t="s">
        <v>5773</v>
      </c>
    </row>
    <row r="1469" spans="1:28" x14ac:dyDescent="0.3">
      <c r="A1469" t="s">
        <v>5774</v>
      </c>
      <c r="B1469" t="s">
        <v>490</v>
      </c>
      <c r="C1469">
        <v>34</v>
      </c>
      <c r="D1469" t="s">
        <v>53</v>
      </c>
      <c r="E1469" t="s">
        <v>82</v>
      </c>
      <c r="F1469" t="s">
        <v>46</v>
      </c>
      <c r="G1469" t="s">
        <v>5775</v>
      </c>
      <c r="H1469" t="s">
        <v>35</v>
      </c>
      <c r="I1469" t="s">
        <v>36</v>
      </c>
      <c r="J1469">
        <v>26</v>
      </c>
      <c r="K1469">
        <v>21</v>
      </c>
      <c r="L1469">
        <f t="shared" si="66"/>
        <v>5</v>
      </c>
      <c r="M1469">
        <v>2</v>
      </c>
      <c r="N1469">
        <v>25632</v>
      </c>
      <c r="O1469" s="1">
        <f t="shared" si="67"/>
        <v>985.84615384615381</v>
      </c>
      <c r="P1469" s="1">
        <f t="shared" si="68"/>
        <v>20702.76923076923</v>
      </c>
      <c r="Q1469" s="1">
        <f>Table1[[#This Row],[Earned Basic Salary]]*20%</f>
        <v>4140.5538461538463</v>
      </c>
      <c r="R1469" s="1">
        <f>Table1[[#This Row],[Earned Basic Salary]]*10%</f>
        <v>2070.2769230769231</v>
      </c>
      <c r="S1469" s="1">
        <f>Table1[[#This Row],[Earned Basic Salary]]*12%</f>
        <v>2484.3323076923075</v>
      </c>
      <c r="T1469" s="1">
        <f>200</f>
        <v>200</v>
      </c>
      <c r="U1469" s="1">
        <f>Table1[[#This Row],[PF]]+Table1[[#This Row],[Professional Tax]]</f>
        <v>2684.3323076923075</v>
      </c>
      <c r="V1469" s="1">
        <f>Table1[[#This Row],[Overtime Hours]]*200</f>
        <v>400</v>
      </c>
      <c r="W1469" s="1">
        <f>Table1[[#This Row],[Earned Basic Salary]]+Table1[[#This Row],[HRA]]+Table1[[#This Row],[DA]]+Table1[[#This Row],[Overtime Pay]]</f>
        <v>27313.599999999999</v>
      </c>
      <c r="X1469" s="1">
        <f>Table1[[#This Row],[Gross Salary]]-Table1[[#This Row],[Total Deduction]]</f>
        <v>24629.267692307691</v>
      </c>
      <c r="Y1469" t="s">
        <v>37</v>
      </c>
      <c r="Z1469" t="s">
        <v>48</v>
      </c>
      <c r="AA1469" t="s">
        <v>5776</v>
      </c>
      <c r="AB1469" t="s">
        <v>5777</v>
      </c>
    </row>
    <row r="1470" spans="1:28" x14ac:dyDescent="0.3">
      <c r="A1470" t="s">
        <v>5778</v>
      </c>
      <c r="B1470" t="s">
        <v>1349</v>
      </c>
      <c r="C1470">
        <v>34</v>
      </c>
      <c r="D1470" t="s">
        <v>127</v>
      </c>
      <c r="E1470" t="s">
        <v>121</v>
      </c>
      <c r="F1470" t="s">
        <v>33</v>
      </c>
      <c r="G1470" t="s">
        <v>5779</v>
      </c>
      <c r="H1470" t="s">
        <v>35</v>
      </c>
      <c r="I1470" t="s">
        <v>36</v>
      </c>
      <c r="J1470">
        <v>26</v>
      </c>
      <c r="K1470">
        <v>22</v>
      </c>
      <c r="L1470">
        <f t="shared" si="66"/>
        <v>4</v>
      </c>
      <c r="M1470">
        <v>2</v>
      </c>
      <c r="N1470">
        <v>19208</v>
      </c>
      <c r="O1470" s="1">
        <f t="shared" si="67"/>
        <v>738.76923076923072</v>
      </c>
      <c r="P1470" s="1">
        <f t="shared" si="68"/>
        <v>16252.923076923076</v>
      </c>
      <c r="Q1470" s="1">
        <f>Table1[[#This Row],[Earned Basic Salary]]*20%</f>
        <v>3250.5846153846155</v>
      </c>
      <c r="R1470" s="1">
        <f>Table1[[#This Row],[Earned Basic Salary]]*10%</f>
        <v>1625.2923076923078</v>
      </c>
      <c r="S1470" s="1">
        <f>Table1[[#This Row],[Earned Basic Salary]]*12%</f>
        <v>1950.3507692307692</v>
      </c>
      <c r="T1470" s="1">
        <f>200</f>
        <v>200</v>
      </c>
      <c r="U1470" s="1">
        <f>Table1[[#This Row],[PF]]+Table1[[#This Row],[Professional Tax]]</f>
        <v>2150.3507692307694</v>
      </c>
      <c r="V1470" s="1">
        <f>Table1[[#This Row],[Overtime Hours]]*200</f>
        <v>400</v>
      </c>
      <c r="W1470" s="1">
        <f>Table1[[#This Row],[Earned Basic Salary]]+Table1[[#This Row],[HRA]]+Table1[[#This Row],[DA]]+Table1[[#This Row],[Overtime Pay]]</f>
        <v>21528.799999999999</v>
      </c>
      <c r="X1470" s="1">
        <f>Table1[[#This Row],[Gross Salary]]-Table1[[#This Row],[Total Deduction]]</f>
        <v>19378.449230769231</v>
      </c>
      <c r="Y1470" t="s">
        <v>37</v>
      </c>
      <c r="Z1470" t="s">
        <v>38</v>
      </c>
      <c r="AA1470" t="s">
        <v>5780</v>
      </c>
      <c r="AB1470" t="s">
        <v>5781</v>
      </c>
    </row>
    <row r="1471" spans="1:28" x14ac:dyDescent="0.3">
      <c r="A1471" t="s">
        <v>5782</v>
      </c>
      <c r="B1471" t="s">
        <v>52</v>
      </c>
      <c r="C1471">
        <v>53</v>
      </c>
      <c r="D1471" t="s">
        <v>81</v>
      </c>
      <c r="E1471" t="s">
        <v>62</v>
      </c>
      <c r="F1471" t="s">
        <v>83</v>
      </c>
      <c r="G1471" t="s">
        <v>5783</v>
      </c>
      <c r="H1471" t="s">
        <v>35</v>
      </c>
      <c r="I1471" t="s">
        <v>36</v>
      </c>
      <c r="J1471">
        <v>26</v>
      </c>
      <c r="K1471">
        <v>23</v>
      </c>
      <c r="L1471">
        <f t="shared" si="66"/>
        <v>3</v>
      </c>
      <c r="M1471">
        <v>19</v>
      </c>
      <c r="N1471">
        <v>68522</v>
      </c>
      <c r="O1471" s="1">
        <f t="shared" si="67"/>
        <v>2635.4615384615386</v>
      </c>
      <c r="P1471" s="1">
        <f t="shared" si="68"/>
        <v>60615.61538461539</v>
      </c>
      <c r="Q1471" s="1">
        <f>Table1[[#This Row],[Earned Basic Salary]]*20%</f>
        <v>12123.123076923079</v>
      </c>
      <c r="R1471" s="1">
        <f>Table1[[#This Row],[Earned Basic Salary]]*10%</f>
        <v>6061.5615384615394</v>
      </c>
      <c r="S1471" s="1">
        <f>Table1[[#This Row],[Earned Basic Salary]]*12%</f>
        <v>7273.8738461538469</v>
      </c>
      <c r="T1471" s="1">
        <f>200</f>
        <v>200</v>
      </c>
      <c r="U1471" s="1">
        <f>Table1[[#This Row],[PF]]+Table1[[#This Row],[Professional Tax]]</f>
        <v>7473.8738461538469</v>
      </c>
      <c r="V1471" s="1">
        <f>Table1[[#This Row],[Overtime Hours]]*200</f>
        <v>3800</v>
      </c>
      <c r="W1471" s="1">
        <f>Table1[[#This Row],[Earned Basic Salary]]+Table1[[#This Row],[HRA]]+Table1[[#This Row],[DA]]+Table1[[#This Row],[Overtime Pay]]</f>
        <v>82600.3</v>
      </c>
      <c r="X1471" s="1">
        <f>Table1[[#This Row],[Gross Salary]]-Table1[[#This Row],[Total Deduction]]</f>
        <v>75126.426153846158</v>
      </c>
      <c r="Y1471" t="s">
        <v>37</v>
      </c>
      <c r="Z1471" t="s">
        <v>38</v>
      </c>
      <c r="AA1471" t="s">
        <v>5784</v>
      </c>
      <c r="AB1471" t="s">
        <v>5785</v>
      </c>
    </row>
    <row r="1472" spans="1:28" x14ac:dyDescent="0.3">
      <c r="A1472" t="s">
        <v>5786</v>
      </c>
      <c r="B1472" t="s">
        <v>74</v>
      </c>
      <c r="C1472">
        <v>54</v>
      </c>
      <c r="D1472" t="s">
        <v>61</v>
      </c>
      <c r="E1472" t="s">
        <v>32</v>
      </c>
      <c r="F1472" t="s">
        <v>55</v>
      </c>
      <c r="G1472" t="s">
        <v>5787</v>
      </c>
      <c r="H1472" t="s">
        <v>35</v>
      </c>
      <c r="I1472" t="s">
        <v>36</v>
      </c>
      <c r="J1472">
        <v>26</v>
      </c>
      <c r="K1472">
        <v>24</v>
      </c>
      <c r="L1472">
        <f t="shared" si="66"/>
        <v>2</v>
      </c>
      <c r="M1472">
        <v>12</v>
      </c>
      <c r="N1472">
        <v>69038</v>
      </c>
      <c r="O1472" s="1">
        <f t="shared" si="67"/>
        <v>2655.3076923076924</v>
      </c>
      <c r="P1472" s="1">
        <f t="shared" si="68"/>
        <v>63727.384615384617</v>
      </c>
      <c r="Q1472" s="1">
        <f>Table1[[#This Row],[Earned Basic Salary]]*20%</f>
        <v>12745.476923076923</v>
      </c>
      <c r="R1472" s="1">
        <f>Table1[[#This Row],[Earned Basic Salary]]*10%</f>
        <v>6372.7384615384617</v>
      </c>
      <c r="S1472" s="1">
        <f>Table1[[#This Row],[Earned Basic Salary]]*12%</f>
        <v>7647.2861538461539</v>
      </c>
      <c r="T1472" s="1">
        <f>200</f>
        <v>200</v>
      </c>
      <c r="U1472" s="1">
        <f>Table1[[#This Row],[PF]]+Table1[[#This Row],[Professional Tax]]</f>
        <v>7847.2861538461539</v>
      </c>
      <c r="V1472" s="1">
        <f>Table1[[#This Row],[Overtime Hours]]*200</f>
        <v>2400</v>
      </c>
      <c r="W1472" s="1">
        <f>Table1[[#This Row],[Earned Basic Salary]]+Table1[[#This Row],[HRA]]+Table1[[#This Row],[DA]]+Table1[[#This Row],[Overtime Pay]]</f>
        <v>85245.6</v>
      </c>
      <c r="X1472" s="1">
        <f>Table1[[#This Row],[Gross Salary]]-Table1[[#This Row],[Total Deduction]]</f>
        <v>77398.313846153847</v>
      </c>
      <c r="Y1472" t="s">
        <v>37</v>
      </c>
      <c r="Z1472" t="s">
        <v>106</v>
      </c>
      <c r="AA1472" t="s">
        <v>5788</v>
      </c>
      <c r="AB1472" t="s">
        <v>5789</v>
      </c>
    </row>
    <row r="1473" spans="1:28" x14ac:dyDescent="0.3">
      <c r="A1473" t="s">
        <v>5790</v>
      </c>
      <c r="B1473" t="s">
        <v>382</v>
      </c>
      <c r="C1473">
        <v>27</v>
      </c>
      <c r="D1473" t="s">
        <v>127</v>
      </c>
      <c r="E1473" t="s">
        <v>45</v>
      </c>
      <c r="F1473" t="s">
        <v>63</v>
      </c>
      <c r="G1473" t="s">
        <v>5791</v>
      </c>
      <c r="H1473" t="s">
        <v>35</v>
      </c>
      <c r="I1473" t="s">
        <v>36</v>
      </c>
      <c r="J1473">
        <v>26</v>
      </c>
      <c r="K1473">
        <v>24</v>
      </c>
      <c r="L1473">
        <f t="shared" si="66"/>
        <v>2</v>
      </c>
      <c r="M1473">
        <v>20</v>
      </c>
      <c r="N1473">
        <v>27631</v>
      </c>
      <c r="O1473" s="1">
        <f t="shared" si="67"/>
        <v>1062.7307692307693</v>
      </c>
      <c r="P1473" s="1">
        <f t="shared" si="68"/>
        <v>25505.538461538461</v>
      </c>
      <c r="Q1473" s="1">
        <f>Table1[[#This Row],[Earned Basic Salary]]*20%</f>
        <v>5101.1076923076926</v>
      </c>
      <c r="R1473" s="1">
        <f>Table1[[#This Row],[Earned Basic Salary]]*10%</f>
        <v>2550.5538461538463</v>
      </c>
      <c r="S1473" s="1">
        <f>Table1[[#This Row],[Earned Basic Salary]]*12%</f>
        <v>3060.664615384615</v>
      </c>
      <c r="T1473" s="1">
        <f>200</f>
        <v>200</v>
      </c>
      <c r="U1473" s="1">
        <f>Table1[[#This Row],[PF]]+Table1[[#This Row],[Professional Tax]]</f>
        <v>3260.664615384615</v>
      </c>
      <c r="V1473" s="1">
        <f>Table1[[#This Row],[Overtime Hours]]*200</f>
        <v>4000</v>
      </c>
      <c r="W1473" s="1">
        <f>Table1[[#This Row],[Earned Basic Salary]]+Table1[[#This Row],[HRA]]+Table1[[#This Row],[DA]]+Table1[[#This Row],[Overtime Pay]]</f>
        <v>37157.199999999997</v>
      </c>
      <c r="X1473" s="1">
        <f>Table1[[#This Row],[Gross Salary]]-Table1[[#This Row],[Total Deduction]]</f>
        <v>33896.535384615381</v>
      </c>
      <c r="Y1473" t="s">
        <v>37</v>
      </c>
      <c r="Z1473" t="s">
        <v>95</v>
      </c>
      <c r="AA1473" t="s">
        <v>5792</v>
      </c>
      <c r="AB1473" t="s">
        <v>5793</v>
      </c>
    </row>
    <row r="1474" spans="1:28" x14ac:dyDescent="0.3">
      <c r="A1474" t="s">
        <v>5794</v>
      </c>
      <c r="B1474" t="s">
        <v>1281</v>
      </c>
      <c r="C1474">
        <v>22</v>
      </c>
      <c r="D1474" t="s">
        <v>75</v>
      </c>
      <c r="E1474" t="s">
        <v>121</v>
      </c>
      <c r="F1474" t="s">
        <v>89</v>
      </c>
      <c r="G1474" t="s">
        <v>325</v>
      </c>
      <c r="H1474" t="s">
        <v>35</v>
      </c>
      <c r="I1474" t="s">
        <v>36</v>
      </c>
      <c r="J1474">
        <v>26</v>
      </c>
      <c r="K1474">
        <v>23</v>
      </c>
      <c r="L1474">
        <f t="shared" si="66"/>
        <v>3</v>
      </c>
      <c r="M1474">
        <v>7</v>
      </c>
      <c r="N1474">
        <v>27352</v>
      </c>
      <c r="O1474" s="1">
        <f t="shared" si="67"/>
        <v>1052</v>
      </c>
      <c r="P1474" s="1">
        <f t="shared" si="68"/>
        <v>24196</v>
      </c>
      <c r="Q1474" s="1">
        <f>Table1[[#This Row],[Earned Basic Salary]]*20%</f>
        <v>4839.2</v>
      </c>
      <c r="R1474" s="1">
        <f>Table1[[#This Row],[Earned Basic Salary]]*10%</f>
        <v>2419.6</v>
      </c>
      <c r="S1474" s="1">
        <f>Table1[[#This Row],[Earned Basic Salary]]*12%</f>
        <v>2903.52</v>
      </c>
      <c r="T1474" s="1">
        <f>200</f>
        <v>200</v>
      </c>
      <c r="U1474" s="1">
        <f>Table1[[#This Row],[PF]]+Table1[[#This Row],[Professional Tax]]</f>
        <v>3103.52</v>
      </c>
      <c r="V1474" s="1">
        <f>Table1[[#This Row],[Overtime Hours]]*200</f>
        <v>1400</v>
      </c>
      <c r="W1474" s="1">
        <f>Table1[[#This Row],[Earned Basic Salary]]+Table1[[#This Row],[HRA]]+Table1[[#This Row],[DA]]+Table1[[#This Row],[Overtime Pay]]</f>
        <v>32854.800000000003</v>
      </c>
      <c r="X1474" s="1">
        <f>Table1[[#This Row],[Gross Salary]]-Table1[[#This Row],[Total Deduction]]</f>
        <v>29751.280000000002</v>
      </c>
      <c r="Y1474" t="s">
        <v>37</v>
      </c>
      <c r="Z1474" t="s">
        <v>95</v>
      </c>
      <c r="AA1474" t="s">
        <v>5795</v>
      </c>
      <c r="AB1474" t="s">
        <v>5796</v>
      </c>
    </row>
    <row r="1475" spans="1:28" x14ac:dyDescent="0.3">
      <c r="A1475" t="s">
        <v>5797</v>
      </c>
      <c r="B1475" t="s">
        <v>4613</v>
      </c>
      <c r="C1475">
        <v>35</v>
      </c>
      <c r="D1475" t="s">
        <v>81</v>
      </c>
      <c r="E1475" t="s">
        <v>62</v>
      </c>
      <c r="F1475" t="s">
        <v>33</v>
      </c>
      <c r="G1475" t="s">
        <v>594</v>
      </c>
      <c r="H1475" t="s">
        <v>35</v>
      </c>
      <c r="I1475" t="s">
        <v>36</v>
      </c>
      <c r="J1475">
        <v>26</v>
      </c>
      <c r="K1475">
        <v>25</v>
      </c>
      <c r="L1475">
        <f t="shared" ref="L1475:L1538" si="69">J1475-K1475</f>
        <v>1</v>
      </c>
      <c r="M1475">
        <v>4</v>
      </c>
      <c r="N1475">
        <v>44623</v>
      </c>
      <c r="O1475" s="1">
        <f t="shared" ref="O1475:O1538" si="70">N1475/J1475</f>
        <v>1716.2692307692307</v>
      </c>
      <c r="P1475" s="1">
        <f t="shared" ref="P1475:P1538" si="71">O1475*K1475</f>
        <v>42906.730769230766</v>
      </c>
      <c r="Q1475" s="1">
        <f>Table1[[#This Row],[Earned Basic Salary]]*20%</f>
        <v>8581.3461538461543</v>
      </c>
      <c r="R1475" s="1">
        <f>Table1[[#This Row],[Earned Basic Salary]]*10%</f>
        <v>4290.6730769230771</v>
      </c>
      <c r="S1475" s="1">
        <f>Table1[[#This Row],[Earned Basic Salary]]*12%</f>
        <v>5148.8076923076915</v>
      </c>
      <c r="T1475" s="1">
        <f>200</f>
        <v>200</v>
      </c>
      <c r="U1475" s="1">
        <f>Table1[[#This Row],[PF]]+Table1[[#This Row],[Professional Tax]]</f>
        <v>5348.8076923076915</v>
      </c>
      <c r="V1475" s="1">
        <f>Table1[[#This Row],[Overtime Hours]]*200</f>
        <v>800</v>
      </c>
      <c r="W1475" s="1">
        <f>Table1[[#This Row],[Earned Basic Salary]]+Table1[[#This Row],[HRA]]+Table1[[#This Row],[DA]]+Table1[[#This Row],[Overtime Pay]]</f>
        <v>56578.75</v>
      </c>
      <c r="X1475" s="1">
        <f>Table1[[#This Row],[Gross Salary]]-Table1[[#This Row],[Total Deduction]]</f>
        <v>51229.942307692312</v>
      </c>
      <c r="Y1475" t="s">
        <v>37</v>
      </c>
      <c r="Z1475" t="s">
        <v>48</v>
      </c>
      <c r="AA1475" t="s">
        <v>5798</v>
      </c>
      <c r="AB1475" t="s">
        <v>5799</v>
      </c>
    </row>
    <row r="1476" spans="1:28" x14ac:dyDescent="0.3">
      <c r="A1476" t="s">
        <v>5800</v>
      </c>
      <c r="B1476" t="s">
        <v>722</v>
      </c>
      <c r="C1476">
        <v>22</v>
      </c>
      <c r="D1476" t="s">
        <v>53</v>
      </c>
      <c r="E1476" t="s">
        <v>45</v>
      </c>
      <c r="F1476" t="s">
        <v>89</v>
      </c>
      <c r="G1476" t="s">
        <v>5801</v>
      </c>
      <c r="H1476" t="s">
        <v>35</v>
      </c>
      <c r="I1476" t="s">
        <v>36</v>
      </c>
      <c r="J1476">
        <v>26</v>
      </c>
      <c r="K1476">
        <v>21</v>
      </c>
      <c r="L1476">
        <f t="shared" si="69"/>
        <v>5</v>
      </c>
      <c r="M1476">
        <v>6</v>
      </c>
      <c r="N1476">
        <v>77416</v>
      </c>
      <c r="O1476" s="1">
        <f t="shared" si="70"/>
        <v>2977.5384615384614</v>
      </c>
      <c r="P1476" s="1">
        <f t="shared" si="71"/>
        <v>62528.307692307688</v>
      </c>
      <c r="Q1476" s="1">
        <f>Table1[[#This Row],[Earned Basic Salary]]*20%</f>
        <v>12505.661538461538</v>
      </c>
      <c r="R1476" s="1">
        <f>Table1[[#This Row],[Earned Basic Salary]]*10%</f>
        <v>6252.830769230769</v>
      </c>
      <c r="S1476" s="1">
        <f>Table1[[#This Row],[Earned Basic Salary]]*12%</f>
        <v>7503.3969230769226</v>
      </c>
      <c r="T1476" s="1">
        <f>200</f>
        <v>200</v>
      </c>
      <c r="U1476" s="1">
        <f>Table1[[#This Row],[PF]]+Table1[[#This Row],[Professional Tax]]</f>
        <v>7703.3969230769226</v>
      </c>
      <c r="V1476" s="1">
        <f>Table1[[#This Row],[Overtime Hours]]*200</f>
        <v>1200</v>
      </c>
      <c r="W1476" s="1">
        <f>Table1[[#This Row],[Earned Basic Salary]]+Table1[[#This Row],[HRA]]+Table1[[#This Row],[DA]]+Table1[[#This Row],[Overtime Pay]]</f>
        <v>82486.8</v>
      </c>
      <c r="X1476" s="1">
        <f>Table1[[#This Row],[Gross Salary]]-Table1[[#This Row],[Total Deduction]]</f>
        <v>74783.403076923074</v>
      </c>
      <c r="Y1476" t="s">
        <v>37</v>
      </c>
      <c r="Z1476" t="s">
        <v>106</v>
      </c>
      <c r="AA1476" t="s">
        <v>5802</v>
      </c>
      <c r="AB1476" t="s">
        <v>5803</v>
      </c>
    </row>
    <row r="1477" spans="1:28" x14ac:dyDescent="0.3">
      <c r="A1477" t="s">
        <v>5804</v>
      </c>
      <c r="B1477" t="s">
        <v>579</v>
      </c>
      <c r="C1477">
        <v>43</v>
      </c>
      <c r="D1477" t="s">
        <v>75</v>
      </c>
      <c r="E1477" t="s">
        <v>45</v>
      </c>
      <c r="F1477" t="s">
        <v>46</v>
      </c>
      <c r="G1477" t="s">
        <v>1491</v>
      </c>
      <c r="H1477" t="s">
        <v>35</v>
      </c>
      <c r="I1477" t="s">
        <v>36</v>
      </c>
      <c r="J1477">
        <v>26</v>
      </c>
      <c r="K1477">
        <v>23</v>
      </c>
      <c r="L1477">
        <f t="shared" si="69"/>
        <v>3</v>
      </c>
      <c r="M1477">
        <v>15</v>
      </c>
      <c r="N1477">
        <v>78604</v>
      </c>
      <c r="O1477" s="1">
        <f t="shared" si="70"/>
        <v>3023.2307692307691</v>
      </c>
      <c r="P1477" s="1">
        <f t="shared" si="71"/>
        <v>69534.307692307688</v>
      </c>
      <c r="Q1477" s="1">
        <f>Table1[[#This Row],[Earned Basic Salary]]*20%</f>
        <v>13906.861538461539</v>
      </c>
      <c r="R1477" s="1">
        <f>Table1[[#This Row],[Earned Basic Salary]]*10%</f>
        <v>6953.4307692307693</v>
      </c>
      <c r="S1477" s="1">
        <f>Table1[[#This Row],[Earned Basic Salary]]*12%</f>
        <v>8344.1169230769228</v>
      </c>
      <c r="T1477" s="1">
        <f>200</f>
        <v>200</v>
      </c>
      <c r="U1477" s="1">
        <f>Table1[[#This Row],[PF]]+Table1[[#This Row],[Professional Tax]]</f>
        <v>8544.1169230769228</v>
      </c>
      <c r="V1477" s="1">
        <f>Table1[[#This Row],[Overtime Hours]]*200</f>
        <v>3000</v>
      </c>
      <c r="W1477" s="1">
        <f>Table1[[#This Row],[Earned Basic Salary]]+Table1[[#This Row],[HRA]]+Table1[[#This Row],[DA]]+Table1[[#This Row],[Overtime Pay]]</f>
        <v>93394.599999999991</v>
      </c>
      <c r="X1477" s="1">
        <f>Table1[[#This Row],[Gross Salary]]-Table1[[#This Row],[Total Deduction]]</f>
        <v>84850.483076923061</v>
      </c>
      <c r="Y1477" t="s">
        <v>37</v>
      </c>
      <c r="Z1477" t="s">
        <v>95</v>
      </c>
      <c r="AA1477" t="s">
        <v>5805</v>
      </c>
      <c r="AB1477" t="s">
        <v>5806</v>
      </c>
    </row>
    <row r="1478" spans="1:28" x14ac:dyDescent="0.3">
      <c r="A1478" t="s">
        <v>5807</v>
      </c>
      <c r="B1478" t="s">
        <v>173</v>
      </c>
      <c r="C1478">
        <v>21</v>
      </c>
      <c r="D1478" t="s">
        <v>53</v>
      </c>
      <c r="E1478" t="s">
        <v>121</v>
      </c>
      <c r="F1478" t="s">
        <v>89</v>
      </c>
      <c r="G1478" t="s">
        <v>5808</v>
      </c>
      <c r="H1478" t="s">
        <v>35</v>
      </c>
      <c r="I1478" t="s">
        <v>36</v>
      </c>
      <c r="J1478">
        <v>26</v>
      </c>
      <c r="K1478">
        <v>23</v>
      </c>
      <c r="L1478">
        <f t="shared" si="69"/>
        <v>3</v>
      </c>
      <c r="M1478">
        <v>18</v>
      </c>
      <c r="N1478">
        <v>36269</v>
      </c>
      <c r="O1478" s="1">
        <f t="shared" si="70"/>
        <v>1394.9615384615386</v>
      </c>
      <c r="P1478" s="1">
        <f t="shared" si="71"/>
        <v>32084.115384615387</v>
      </c>
      <c r="Q1478" s="1">
        <f>Table1[[#This Row],[Earned Basic Salary]]*20%</f>
        <v>6416.8230769230777</v>
      </c>
      <c r="R1478" s="1">
        <f>Table1[[#This Row],[Earned Basic Salary]]*10%</f>
        <v>3208.4115384615388</v>
      </c>
      <c r="S1478" s="1">
        <f>Table1[[#This Row],[Earned Basic Salary]]*12%</f>
        <v>3850.0938461538462</v>
      </c>
      <c r="T1478" s="1">
        <f>200</f>
        <v>200</v>
      </c>
      <c r="U1478" s="1">
        <f>Table1[[#This Row],[PF]]+Table1[[#This Row],[Professional Tax]]</f>
        <v>4050.0938461538462</v>
      </c>
      <c r="V1478" s="1">
        <f>Table1[[#This Row],[Overtime Hours]]*200</f>
        <v>3600</v>
      </c>
      <c r="W1478" s="1">
        <f>Table1[[#This Row],[Earned Basic Salary]]+Table1[[#This Row],[HRA]]+Table1[[#This Row],[DA]]+Table1[[#This Row],[Overtime Pay]]</f>
        <v>45309.35</v>
      </c>
      <c r="X1478" s="1">
        <f>Table1[[#This Row],[Gross Salary]]-Table1[[#This Row],[Total Deduction]]</f>
        <v>41259.256153846152</v>
      </c>
      <c r="Y1478" t="s">
        <v>37</v>
      </c>
      <c r="Z1478" t="s">
        <v>48</v>
      </c>
      <c r="AA1478" t="s">
        <v>5809</v>
      </c>
      <c r="AB1478" t="s">
        <v>5810</v>
      </c>
    </row>
    <row r="1479" spans="1:28" x14ac:dyDescent="0.3">
      <c r="A1479" t="s">
        <v>5811</v>
      </c>
      <c r="B1479" t="s">
        <v>835</v>
      </c>
      <c r="C1479">
        <v>53</v>
      </c>
      <c r="D1479" t="s">
        <v>53</v>
      </c>
      <c r="E1479" t="s">
        <v>32</v>
      </c>
      <c r="F1479" t="s">
        <v>46</v>
      </c>
      <c r="G1479" t="s">
        <v>2650</v>
      </c>
      <c r="H1479" t="s">
        <v>35</v>
      </c>
      <c r="I1479" t="s">
        <v>36</v>
      </c>
      <c r="J1479">
        <v>26</v>
      </c>
      <c r="K1479">
        <v>22</v>
      </c>
      <c r="L1479">
        <f t="shared" si="69"/>
        <v>4</v>
      </c>
      <c r="M1479">
        <v>19</v>
      </c>
      <c r="N1479">
        <v>53788</v>
      </c>
      <c r="O1479" s="1">
        <f t="shared" si="70"/>
        <v>2068.7692307692309</v>
      </c>
      <c r="P1479" s="1">
        <f t="shared" si="71"/>
        <v>45512.923076923078</v>
      </c>
      <c r="Q1479" s="1">
        <f>Table1[[#This Row],[Earned Basic Salary]]*20%</f>
        <v>9102.584615384616</v>
      </c>
      <c r="R1479" s="1">
        <f>Table1[[#This Row],[Earned Basic Salary]]*10%</f>
        <v>4551.292307692308</v>
      </c>
      <c r="S1479" s="1">
        <f>Table1[[#This Row],[Earned Basic Salary]]*12%</f>
        <v>5461.5507692307692</v>
      </c>
      <c r="T1479" s="1">
        <f>200</f>
        <v>200</v>
      </c>
      <c r="U1479" s="1">
        <f>Table1[[#This Row],[PF]]+Table1[[#This Row],[Professional Tax]]</f>
        <v>5661.5507692307692</v>
      </c>
      <c r="V1479" s="1">
        <f>Table1[[#This Row],[Overtime Hours]]*200</f>
        <v>3800</v>
      </c>
      <c r="W1479" s="1">
        <f>Table1[[#This Row],[Earned Basic Salary]]+Table1[[#This Row],[HRA]]+Table1[[#This Row],[DA]]+Table1[[#This Row],[Overtime Pay]]</f>
        <v>62966.8</v>
      </c>
      <c r="X1479" s="1">
        <f>Table1[[#This Row],[Gross Salary]]-Table1[[#This Row],[Total Deduction]]</f>
        <v>57305.24923076923</v>
      </c>
      <c r="Y1479" t="s">
        <v>37</v>
      </c>
      <c r="Z1479" t="s">
        <v>95</v>
      </c>
      <c r="AA1479" t="s">
        <v>5812</v>
      </c>
      <c r="AB1479" t="s">
        <v>5813</v>
      </c>
    </row>
    <row r="1480" spans="1:28" x14ac:dyDescent="0.3">
      <c r="A1480" t="s">
        <v>5814</v>
      </c>
      <c r="B1480" t="s">
        <v>415</v>
      </c>
      <c r="C1480">
        <v>41</v>
      </c>
      <c r="D1480" t="s">
        <v>44</v>
      </c>
      <c r="E1480" t="s">
        <v>54</v>
      </c>
      <c r="F1480" t="s">
        <v>46</v>
      </c>
      <c r="G1480" t="s">
        <v>5815</v>
      </c>
      <c r="H1480" t="s">
        <v>35</v>
      </c>
      <c r="I1480" t="s">
        <v>36</v>
      </c>
      <c r="J1480">
        <v>26</v>
      </c>
      <c r="K1480">
        <v>23</v>
      </c>
      <c r="L1480">
        <f t="shared" si="69"/>
        <v>3</v>
      </c>
      <c r="M1480">
        <v>9</v>
      </c>
      <c r="N1480">
        <v>30251</v>
      </c>
      <c r="O1480" s="1">
        <f t="shared" si="70"/>
        <v>1163.5</v>
      </c>
      <c r="P1480" s="1">
        <f t="shared" si="71"/>
        <v>26760.5</v>
      </c>
      <c r="Q1480" s="1">
        <f>Table1[[#This Row],[Earned Basic Salary]]*20%</f>
        <v>5352.1</v>
      </c>
      <c r="R1480" s="1">
        <f>Table1[[#This Row],[Earned Basic Salary]]*10%</f>
        <v>2676.05</v>
      </c>
      <c r="S1480" s="1">
        <f>Table1[[#This Row],[Earned Basic Salary]]*12%</f>
        <v>3211.2599999999998</v>
      </c>
      <c r="T1480" s="1">
        <f>200</f>
        <v>200</v>
      </c>
      <c r="U1480" s="1">
        <f>Table1[[#This Row],[PF]]+Table1[[#This Row],[Professional Tax]]</f>
        <v>3411.2599999999998</v>
      </c>
      <c r="V1480" s="1">
        <f>Table1[[#This Row],[Overtime Hours]]*200</f>
        <v>1800</v>
      </c>
      <c r="W1480" s="1">
        <f>Table1[[#This Row],[Earned Basic Salary]]+Table1[[#This Row],[HRA]]+Table1[[#This Row],[DA]]+Table1[[#This Row],[Overtime Pay]]</f>
        <v>36588.65</v>
      </c>
      <c r="X1480" s="1">
        <f>Table1[[#This Row],[Gross Salary]]-Table1[[#This Row],[Total Deduction]]</f>
        <v>33177.39</v>
      </c>
      <c r="Y1480" t="s">
        <v>37</v>
      </c>
      <c r="Z1480" t="s">
        <v>106</v>
      </c>
      <c r="AA1480" t="s">
        <v>5816</v>
      </c>
      <c r="AB1480" t="s">
        <v>5817</v>
      </c>
    </row>
    <row r="1481" spans="1:28" x14ac:dyDescent="0.3">
      <c r="A1481" t="s">
        <v>5818</v>
      </c>
      <c r="B1481" t="s">
        <v>566</v>
      </c>
      <c r="C1481">
        <v>27</v>
      </c>
      <c r="D1481" t="s">
        <v>61</v>
      </c>
      <c r="E1481" t="s">
        <v>45</v>
      </c>
      <c r="F1481" t="s">
        <v>55</v>
      </c>
      <c r="G1481" t="s">
        <v>5819</v>
      </c>
      <c r="H1481" t="s">
        <v>35</v>
      </c>
      <c r="I1481" t="s">
        <v>36</v>
      </c>
      <c r="J1481">
        <v>26</v>
      </c>
      <c r="K1481">
        <v>21</v>
      </c>
      <c r="L1481">
        <f t="shared" si="69"/>
        <v>5</v>
      </c>
      <c r="M1481">
        <v>19</v>
      </c>
      <c r="N1481">
        <v>43430</v>
      </c>
      <c r="O1481" s="1">
        <f t="shared" si="70"/>
        <v>1670.3846153846155</v>
      </c>
      <c r="P1481" s="1">
        <f t="shared" si="71"/>
        <v>35078.076923076922</v>
      </c>
      <c r="Q1481" s="1">
        <f>Table1[[#This Row],[Earned Basic Salary]]*20%</f>
        <v>7015.6153846153848</v>
      </c>
      <c r="R1481" s="1">
        <f>Table1[[#This Row],[Earned Basic Salary]]*10%</f>
        <v>3507.8076923076924</v>
      </c>
      <c r="S1481" s="1">
        <f>Table1[[#This Row],[Earned Basic Salary]]*12%</f>
        <v>4209.3692307692309</v>
      </c>
      <c r="T1481" s="1">
        <f>200</f>
        <v>200</v>
      </c>
      <c r="U1481" s="1">
        <f>Table1[[#This Row],[PF]]+Table1[[#This Row],[Professional Tax]]</f>
        <v>4409.3692307692309</v>
      </c>
      <c r="V1481" s="1">
        <f>Table1[[#This Row],[Overtime Hours]]*200</f>
        <v>3800</v>
      </c>
      <c r="W1481" s="1">
        <f>Table1[[#This Row],[Earned Basic Salary]]+Table1[[#This Row],[HRA]]+Table1[[#This Row],[DA]]+Table1[[#This Row],[Overtime Pay]]</f>
        <v>49401.5</v>
      </c>
      <c r="X1481" s="1">
        <f>Table1[[#This Row],[Gross Salary]]-Table1[[#This Row],[Total Deduction]]</f>
        <v>44992.130769230767</v>
      </c>
      <c r="Y1481" t="s">
        <v>37</v>
      </c>
      <c r="Z1481" t="s">
        <v>38</v>
      </c>
      <c r="AA1481" t="s">
        <v>5820</v>
      </c>
      <c r="AB1481" t="s">
        <v>5821</v>
      </c>
    </row>
    <row r="1482" spans="1:28" x14ac:dyDescent="0.3">
      <c r="A1482" t="s">
        <v>5822</v>
      </c>
      <c r="B1482" t="s">
        <v>1072</v>
      </c>
      <c r="C1482">
        <v>47</v>
      </c>
      <c r="D1482" t="s">
        <v>61</v>
      </c>
      <c r="E1482" t="s">
        <v>45</v>
      </c>
      <c r="F1482" t="s">
        <v>63</v>
      </c>
      <c r="G1482" t="s">
        <v>5823</v>
      </c>
      <c r="H1482" t="s">
        <v>35</v>
      </c>
      <c r="I1482" t="s">
        <v>36</v>
      </c>
      <c r="J1482">
        <v>26</v>
      </c>
      <c r="K1482">
        <v>21</v>
      </c>
      <c r="L1482">
        <f t="shared" si="69"/>
        <v>5</v>
      </c>
      <c r="M1482">
        <v>2</v>
      </c>
      <c r="N1482">
        <v>19891</v>
      </c>
      <c r="O1482" s="1">
        <f t="shared" si="70"/>
        <v>765.03846153846155</v>
      </c>
      <c r="P1482" s="1">
        <f t="shared" si="71"/>
        <v>16065.807692307693</v>
      </c>
      <c r="Q1482" s="1">
        <f>Table1[[#This Row],[Earned Basic Salary]]*20%</f>
        <v>3213.1615384615388</v>
      </c>
      <c r="R1482" s="1">
        <f>Table1[[#This Row],[Earned Basic Salary]]*10%</f>
        <v>1606.5807692307694</v>
      </c>
      <c r="S1482" s="1">
        <f>Table1[[#This Row],[Earned Basic Salary]]*12%</f>
        <v>1927.896923076923</v>
      </c>
      <c r="T1482" s="1">
        <f>200</f>
        <v>200</v>
      </c>
      <c r="U1482" s="1">
        <f>Table1[[#This Row],[PF]]+Table1[[#This Row],[Professional Tax]]</f>
        <v>2127.896923076923</v>
      </c>
      <c r="V1482" s="1">
        <f>Table1[[#This Row],[Overtime Hours]]*200</f>
        <v>400</v>
      </c>
      <c r="W1482" s="1">
        <f>Table1[[#This Row],[Earned Basic Salary]]+Table1[[#This Row],[HRA]]+Table1[[#This Row],[DA]]+Table1[[#This Row],[Overtime Pay]]</f>
        <v>21285.55</v>
      </c>
      <c r="X1482" s="1">
        <f>Table1[[#This Row],[Gross Salary]]-Table1[[#This Row],[Total Deduction]]</f>
        <v>19157.653076923078</v>
      </c>
      <c r="Y1482" t="s">
        <v>37</v>
      </c>
      <c r="Z1482" t="s">
        <v>38</v>
      </c>
      <c r="AA1482" t="s">
        <v>5824</v>
      </c>
      <c r="AB1482" t="s">
        <v>5825</v>
      </c>
    </row>
    <row r="1483" spans="1:28" x14ac:dyDescent="0.3">
      <c r="A1483" t="s">
        <v>5826</v>
      </c>
      <c r="B1483" t="s">
        <v>722</v>
      </c>
      <c r="C1483">
        <v>42</v>
      </c>
      <c r="D1483" t="s">
        <v>75</v>
      </c>
      <c r="E1483" t="s">
        <v>62</v>
      </c>
      <c r="F1483" t="s">
        <v>55</v>
      </c>
      <c r="G1483" t="s">
        <v>5827</v>
      </c>
      <c r="H1483" t="s">
        <v>35</v>
      </c>
      <c r="I1483" t="s">
        <v>36</v>
      </c>
      <c r="J1483">
        <v>26</v>
      </c>
      <c r="K1483">
        <v>26</v>
      </c>
      <c r="L1483">
        <f t="shared" si="69"/>
        <v>0</v>
      </c>
      <c r="M1483">
        <v>6</v>
      </c>
      <c r="N1483">
        <v>73361</v>
      </c>
      <c r="O1483" s="1">
        <f t="shared" si="70"/>
        <v>2821.5769230769229</v>
      </c>
      <c r="P1483" s="1">
        <f t="shared" si="71"/>
        <v>73361</v>
      </c>
      <c r="Q1483" s="1">
        <f>Table1[[#This Row],[Earned Basic Salary]]*20%</f>
        <v>14672.2</v>
      </c>
      <c r="R1483" s="1">
        <f>Table1[[#This Row],[Earned Basic Salary]]*10%</f>
        <v>7336.1</v>
      </c>
      <c r="S1483" s="1">
        <f>Table1[[#This Row],[Earned Basic Salary]]*12%</f>
        <v>8803.32</v>
      </c>
      <c r="T1483" s="1">
        <f>200</f>
        <v>200</v>
      </c>
      <c r="U1483" s="1">
        <f>Table1[[#This Row],[PF]]+Table1[[#This Row],[Professional Tax]]</f>
        <v>9003.32</v>
      </c>
      <c r="V1483" s="1">
        <f>Table1[[#This Row],[Overtime Hours]]*200</f>
        <v>1200</v>
      </c>
      <c r="W1483" s="1">
        <f>Table1[[#This Row],[Earned Basic Salary]]+Table1[[#This Row],[HRA]]+Table1[[#This Row],[DA]]+Table1[[#This Row],[Overtime Pay]]</f>
        <v>96569.3</v>
      </c>
      <c r="X1483" s="1">
        <f>Table1[[#This Row],[Gross Salary]]-Table1[[#This Row],[Total Deduction]]</f>
        <v>87565.98000000001</v>
      </c>
      <c r="Y1483" t="s">
        <v>37</v>
      </c>
      <c r="Z1483" t="s">
        <v>95</v>
      </c>
      <c r="AA1483" t="s">
        <v>5828</v>
      </c>
      <c r="AB1483" t="s">
        <v>5829</v>
      </c>
    </row>
    <row r="1484" spans="1:28" x14ac:dyDescent="0.3">
      <c r="A1484" t="s">
        <v>5830</v>
      </c>
      <c r="B1484" t="s">
        <v>1366</v>
      </c>
      <c r="C1484">
        <v>49</v>
      </c>
      <c r="D1484" t="s">
        <v>53</v>
      </c>
      <c r="E1484" t="s">
        <v>82</v>
      </c>
      <c r="F1484" t="s">
        <v>55</v>
      </c>
      <c r="G1484" t="s">
        <v>5831</v>
      </c>
      <c r="H1484" t="s">
        <v>35</v>
      </c>
      <c r="I1484" t="s">
        <v>36</v>
      </c>
      <c r="J1484">
        <v>26</v>
      </c>
      <c r="K1484">
        <v>22</v>
      </c>
      <c r="L1484">
        <f t="shared" si="69"/>
        <v>4</v>
      </c>
      <c r="M1484">
        <v>1</v>
      </c>
      <c r="N1484">
        <v>24362</v>
      </c>
      <c r="O1484" s="1">
        <f t="shared" si="70"/>
        <v>937</v>
      </c>
      <c r="P1484" s="1">
        <f t="shared" si="71"/>
        <v>20614</v>
      </c>
      <c r="Q1484" s="1">
        <f>Table1[[#This Row],[Earned Basic Salary]]*20%</f>
        <v>4122.8</v>
      </c>
      <c r="R1484" s="1">
        <f>Table1[[#This Row],[Earned Basic Salary]]*10%</f>
        <v>2061.4</v>
      </c>
      <c r="S1484" s="1">
        <f>Table1[[#This Row],[Earned Basic Salary]]*12%</f>
        <v>2473.6799999999998</v>
      </c>
      <c r="T1484" s="1">
        <f>200</f>
        <v>200</v>
      </c>
      <c r="U1484" s="1">
        <f>Table1[[#This Row],[PF]]+Table1[[#This Row],[Professional Tax]]</f>
        <v>2673.68</v>
      </c>
      <c r="V1484" s="1">
        <f>Table1[[#This Row],[Overtime Hours]]*200</f>
        <v>200</v>
      </c>
      <c r="W1484" s="1">
        <f>Table1[[#This Row],[Earned Basic Salary]]+Table1[[#This Row],[HRA]]+Table1[[#This Row],[DA]]+Table1[[#This Row],[Overtime Pay]]</f>
        <v>26998.2</v>
      </c>
      <c r="X1484" s="1">
        <f>Table1[[#This Row],[Gross Salary]]-Table1[[#This Row],[Total Deduction]]</f>
        <v>24324.52</v>
      </c>
      <c r="Y1484" t="s">
        <v>37</v>
      </c>
      <c r="Z1484" t="s">
        <v>48</v>
      </c>
      <c r="AA1484" t="s">
        <v>5832</v>
      </c>
      <c r="AB1484" t="s">
        <v>5833</v>
      </c>
    </row>
    <row r="1485" spans="1:28" x14ac:dyDescent="0.3">
      <c r="A1485" t="s">
        <v>5834</v>
      </c>
      <c r="B1485" t="s">
        <v>401</v>
      </c>
      <c r="C1485">
        <v>55</v>
      </c>
      <c r="D1485" t="s">
        <v>81</v>
      </c>
      <c r="E1485" t="s">
        <v>82</v>
      </c>
      <c r="F1485" t="s">
        <v>89</v>
      </c>
      <c r="G1485" t="s">
        <v>5835</v>
      </c>
      <c r="H1485" t="s">
        <v>35</v>
      </c>
      <c r="I1485" t="s">
        <v>36</v>
      </c>
      <c r="J1485">
        <v>26</v>
      </c>
      <c r="K1485">
        <v>22</v>
      </c>
      <c r="L1485">
        <f t="shared" si="69"/>
        <v>4</v>
      </c>
      <c r="M1485">
        <v>19</v>
      </c>
      <c r="N1485">
        <v>71347</v>
      </c>
      <c r="O1485" s="1">
        <f t="shared" si="70"/>
        <v>2744.1153846153848</v>
      </c>
      <c r="P1485" s="1">
        <f t="shared" si="71"/>
        <v>60370.538461538468</v>
      </c>
      <c r="Q1485" s="1">
        <f>Table1[[#This Row],[Earned Basic Salary]]*20%</f>
        <v>12074.107692307694</v>
      </c>
      <c r="R1485" s="1">
        <f>Table1[[#This Row],[Earned Basic Salary]]*10%</f>
        <v>6037.0538461538472</v>
      </c>
      <c r="S1485" s="1">
        <f>Table1[[#This Row],[Earned Basic Salary]]*12%</f>
        <v>7244.4646153846161</v>
      </c>
      <c r="T1485" s="1">
        <f>200</f>
        <v>200</v>
      </c>
      <c r="U1485" s="1">
        <f>Table1[[#This Row],[PF]]+Table1[[#This Row],[Professional Tax]]</f>
        <v>7444.4646153846161</v>
      </c>
      <c r="V1485" s="1">
        <f>Table1[[#This Row],[Overtime Hours]]*200</f>
        <v>3800</v>
      </c>
      <c r="W1485" s="1">
        <f>Table1[[#This Row],[Earned Basic Salary]]+Table1[[#This Row],[HRA]]+Table1[[#This Row],[DA]]+Table1[[#This Row],[Overtime Pay]]</f>
        <v>82281.700000000012</v>
      </c>
      <c r="X1485" s="1">
        <f>Table1[[#This Row],[Gross Salary]]-Table1[[#This Row],[Total Deduction]]</f>
        <v>74837.2353846154</v>
      </c>
      <c r="Y1485" t="s">
        <v>37</v>
      </c>
      <c r="Z1485" t="s">
        <v>38</v>
      </c>
      <c r="AA1485" t="s">
        <v>5836</v>
      </c>
      <c r="AB1485" t="s">
        <v>5837</v>
      </c>
    </row>
    <row r="1486" spans="1:28" x14ac:dyDescent="0.3">
      <c r="A1486" t="s">
        <v>5838</v>
      </c>
      <c r="B1486" t="s">
        <v>401</v>
      </c>
      <c r="C1486">
        <v>31</v>
      </c>
      <c r="D1486" t="s">
        <v>127</v>
      </c>
      <c r="E1486" t="s">
        <v>121</v>
      </c>
      <c r="F1486" t="s">
        <v>46</v>
      </c>
      <c r="G1486" t="s">
        <v>5839</v>
      </c>
      <c r="H1486" t="s">
        <v>35</v>
      </c>
      <c r="I1486" t="s">
        <v>36</v>
      </c>
      <c r="J1486">
        <v>26</v>
      </c>
      <c r="K1486">
        <v>21</v>
      </c>
      <c r="L1486">
        <f t="shared" si="69"/>
        <v>5</v>
      </c>
      <c r="M1486">
        <v>8</v>
      </c>
      <c r="N1486">
        <v>45165</v>
      </c>
      <c r="O1486" s="1">
        <f t="shared" si="70"/>
        <v>1737.1153846153845</v>
      </c>
      <c r="P1486" s="1">
        <f t="shared" si="71"/>
        <v>36479.423076923078</v>
      </c>
      <c r="Q1486" s="1">
        <f>Table1[[#This Row],[Earned Basic Salary]]*20%</f>
        <v>7295.8846153846162</v>
      </c>
      <c r="R1486" s="1">
        <f>Table1[[#This Row],[Earned Basic Salary]]*10%</f>
        <v>3647.9423076923081</v>
      </c>
      <c r="S1486" s="1">
        <f>Table1[[#This Row],[Earned Basic Salary]]*12%</f>
        <v>4377.5307692307688</v>
      </c>
      <c r="T1486" s="1">
        <f>200</f>
        <v>200</v>
      </c>
      <c r="U1486" s="1">
        <f>Table1[[#This Row],[PF]]+Table1[[#This Row],[Professional Tax]]</f>
        <v>4577.5307692307688</v>
      </c>
      <c r="V1486" s="1">
        <f>Table1[[#This Row],[Overtime Hours]]*200</f>
        <v>1600</v>
      </c>
      <c r="W1486" s="1">
        <f>Table1[[#This Row],[Earned Basic Salary]]+Table1[[#This Row],[HRA]]+Table1[[#This Row],[DA]]+Table1[[#This Row],[Overtime Pay]]</f>
        <v>49023.25</v>
      </c>
      <c r="X1486" s="1">
        <f>Table1[[#This Row],[Gross Salary]]-Table1[[#This Row],[Total Deduction]]</f>
        <v>44445.719230769231</v>
      </c>
      <c r="Y1486" t="s">
        <v>37</v>
      </c>
      <c r="Z1486" t="s">
        <v>48</v>
      </c>
      <c r="AA1486" t="s">
        <v>5840</v>
      </c>
      <c r="AB1486" t="s">
        <v>5841</v>
      </c>
    </row>
    <row r="1487" spans="1:28" x14ac:dyDescent="0.3">
      <c r="A1487" t="s">
        <v>5842</v>
      </c>
      <c r="B1487" t="s">
        <v>589</v>
      </c>
      <c r="C1487">
        <v>47</v>
      </c>
      <c r="D1487" t="s">
        <v>127</v>
      </c>
      <c r="E1487" t="s">
        <v>82</v>
      </c>
      <c r="F1487" t="s">
        <v>33</v>
      </c>
      <c r="G1487" t="s">
        <v>5843</v>
      </c>
      <c r="H1487" t="s">
        <v>35</v>
      </c>
      <c r="I1487" t="s">
        <v>36</v>
      </c>
      <c r="J1487">
        <v>26</v>
      </c>
      <c r="K1487">
        <v>22</v>
      </c>
      <c r="L1487">
        <f t="shared" si="69"/>
        <v>4</v>
      </c>
      <c r="M1487">
        <v>9</v>
      </c>
      <c r="N1487">
        <v>51247</v>
      </c>
      <c r="O1487" s="1">
        <f t="shared" si="70"/>
        <v>1971.0384615384614</v>
      </c>
      <c r="P1487" s="1">
        <f t="shared" si="71"/>
        <v>43362.846153846149</v>
      </c>
      <c r="Q1487" s="1">
        <f>Table1[[#This Row],[Earned Basic Salary]]*20%</f>
        <v>8672.5692307692298</v>
      </c>
      <c r="R1487" s="1">
        <f>Table1[[#This Row],[Earned Basic Salary]]*10%</f>
        <v>4336.2846153846149</v>
      </c>
      <c r="S1487" s="1">
        <f>Table1[[#This Row],[Earned Basic Salary]]*12%</f>
        <v>5203.541538461538</v>
      </c>
      <c r="T1487" s="1">
        <f>200</f>
        <v>200</v>
      </c>
      <c r="U1487" s="1">
        <f>Table1[[#This Row],[PF]]+Table1[[#This Row],[Professional Tax]]</f>
        <v>5403.541538461538</v>
      </c>
      <c r="V1487" s="1">
        <f>Table1[[#This Row],[Overtime Hours]]*200</f>
        <v>1800</v>
      </c>
      <c r="W1487" s="1">
        <f>Table1[[#This Row],[Earned Basic Salary]]+Table1[[#This Row],[HRA]]+Table1[[#This Row],[DA]]+Table1[[#This Row],[Overtime Pay]]</f>
        <v>58171.7</v>
      </c>
      <c r="X1487" s="1">
        <f>Table1[[#This Row],[Gross Salary]]-Table1[[#This Row],[Total Deduction]]</f>
        <v>52768.158461538456</v>
      </c>
      <c r="Y1487" t="s">
        <v>37</v>
      </c>
      <c r="Z1487" t="s">
        <v>106</v>
      </c>
      <c r="AA1487" t="s">
        <v>5844</v>
      </c>
      <c r="AB1487" t="s">
        <v>5845</v>
      </c>
    </row>
    <row r="1488" spans="1:28" x14ac:dyDescent="0.3">
      <c r="A1488" t="s">
        <v>5846</v>
      </c>
      <c r="B1488" t="s">
        <v>3229</v>
      </c>
      <c r="C1488">
        <v>22</v>
      </c>
      <c r="D1488" t="s">
        <v>127</v>
      </c>
      <c r="E1488" t="s">
        <v>45</v>
      </c>
      <c r="F1488" t="s">
        <v>89</v>
      </c>
      <c r="G1488" t="s">
        <v>5847</v>
      </c>
      <c r="H1488" t="s">
        <v>35</v>
      </c>
      <c r="I1488" t="s">
        <v>36</v>
      </c>
      <c r="J1488">
        <v>26</v>
      </c>
      <c r="K1488">
        <v>25</v>
      </c>
      <c r="L1488">
        <f t="shared" si="69"/>
        <v>1</v>
      </c>
      <c r="M1488">
        <v>13</v>
      </c>
      <c r="N1488">
        <v>75822</v>
      </c>
      <c r="O1488" s="1">
        <f t="shared" si="70"/>
        <v>2916.2307692307691</v>
      </c>
      <c r="P1488" s="1">
        <f t="shared" si="71"/>
        <v>72905.76923076922</v>
      </c>
      <c r="Q1488" s="1">
        <f>Table1[[#This Row],[Earned Basic Salary]]*20%</f>
        <v>14581.153846153844</v>
      </c>
      <c r="R1488" s="1">
        <f>Table1[[#This Row],[Earned Basic Salary]]*10%</f>
        <v>7290.576923076922</v>
      </c>
      <c r="S1488" s="1">
        <f>Table1[[#This Row],[Earned Basic Salary]]*12%</f>
        <v>8748.6923076923067</v>
      </c>
      <c r="T1488" s="1">
        <f>200</f>
        <v>200</v>
      </c>
      <c r="U1488" s="1">
        <f>Table1[[#This Row],[PF]]+Table1[[#This Row],[Professional Tax]]</f>
        <v>8948.6923076923067</v>
      </c>
      <c r="V1488" s="1">
        <f>Table1[[#This Row],[Overtime Hours]]*200</f>
        <v>2600</v>
      </c>
      <c r="W1488" s="1">
        <f>Table1[[#This Row],[Earned Basic Salary]]+Table1[[#This Row],[HRA]]+Table1[[#This Row],[DA]]+Table1[[#This Row],[Overtime Pay]]</f>
        <v>97377.499999999985</v>
      </c>
      <c r="X1488" s="1">
        <f>Table1[[#This Row],[Gross Salary]]-Table1[[#This Row],[Total Deduction]]</f>
        <v>88428.807692307673</v>
      </c>
      <c r="Y1488" t="s">
        <v>37</v>
      </c>
      <c r="Z1488" t="s">
        <v>38</v>
      </c>
      <c r="AA1488" t="s">
        <v>5848</v>
      </c>
      <c r="AB1488" t="s">
        <v>5849</v>
      </c>
    </row>
    <row r="1489" spans="1:28" x14ac:dyDescent="0.3">
      <c r="A1489" t="s">
        <v>5850</v>
      </c>
      <c r="B1489" t="s">
        <v>558</v>
      </c>
      <c r="C1489">
        <v>22</v>
      </c>
      <c r="D1489" t="s">
        <v>127</v>
      </c>
      <c r="E1489" t="s">
        <v>54</v>
      </c>
      <c r="F1489" t="s">
        <v>55</v>
      </c>
      <c r="G1489" t="s">
        <v>4836</v>
      </c>
      <c r="H1489" t="s">
        <v>35</v>
      </c>
      <c r="I1489" t="s">
        <v>36</v>
      </c>
      <c r="J1489">
        <v>26</v>
      </c>
      <c r="K1489">
        <v>26</v>
      </c>
      <c r="L1489">
        <f t="shared" si="69"/>
        <v>0</v>
      </c>
      <c r="M1489">
        <v>12</v>
      </c>
      <c r="N1489">
        <v>40537</v>
      </c>
      <c r="O1489" s="1">
        <f t="shared" si="70"/>
        <v>1559.1153846153845</v>
      </c>
      <c r="P1489" s="1">
        <f t="shared" si="71"/>
        <v>40537</v>
      </c>
      <c r="Q1489" s="1">
        <f>Table1[[#This Row],[Earned Basic Salary]]*20%</f>
        <v>8107.4000000000005</v>
      </c>
      <c r="R1489" s="1">
        <f>Table1[[#This Row],[Earned Basic Salary]]*10%</f>
        <v>4053.7000000000003</v>
      </c>
      <c r="S1489" s="1">
        <f>Table1[[#This Row],[Earned Basic Salary]]*12%</f>
        <v>4864.4399999999996</v>
      </c>
      <c r="T1489" s="1">
        <f>200</f>
        <v>200</v>
      </c>
      <c r="U1489" s="1">
        <f>Table1[[#This Row],[PF]]+Table1[[#This Row],[Professional Tax]]</f>
        <v>5064.4399999999996</v>
      </c>
      <c r="V1489" s="1">
        <f>Table1[[#This Row],[Overtime Hours]]*200</f>
        <v>2400</v>
      </c>
      <c r="W1489" s="1">
        <f>Table1[[#This Row],[Earned Basic Salary]]+Table1[[#This Row],[HRA]]+Table1[[#This Row],[DA]]+Table1[[#This Row],[Overtime Pay]]</f>
        <v>55098.1</v>
      </c>
      <c r="X1489" s="1">
        <f>Table1[[#This Row],[Gross Salary]]-Table1[[#This Row],[Total Deduction]]</f>
        <v>50033.659999999996</v>
      </c>
      <c r="Y1489" t="s">
        <v>37</v>
      </c>
      <c r="Z1489" t="s">
        <v>95</v>
      </c>
      <c r="AA1489" t="s">
        <v>5851</v>
      </c>
      <c r="AB1489" t="s">
        <v>5852</v>
      </c>
    </row>
    <row r="1490" spans="1:28" x14ac:dyDescent="0.3">
      <c r="A1490" t="s">
        <v>5853</v>
      </c>
      <c r="B1490" t="s">
        <v>295</v>
      </c>
      <c r="C1490">
        <v>43</v>
      </c>
      <c r="D1490" t="s">
        <v>133</v>
      </c>
      <c r="E1490" t="s">
        <v>32</v>
      </c>
      <c r="F1490" t="s">
        <v>63</v>
      </c>
      <c r="G1490" t="s">
        <v>2153</v>
      </c>
      <c r="H1490" t="s">
        <v>35</v>
      </c>
      <c r="I1490" t="s">
        <v>36</v>
      </c>
      <c r="J1490">
        <v>26</v>
      </c>
      <c r="K1490">
        <v>23</v>
      </c>
      <c r="L1490">
        <f t="shared" si="69"/>
        <v>3</v>
      </c>
      <c r="M1490">
        <v>16</v>
      </c>
      <c r="N1490">
        <v>75969</v>
      </c>
      <c r="O1490" s="1">
        <f t="shared" si="70"/>
        <v>2921.8846153846152</v>
      </c>
      <c r="P1490" s="1">
        <f t="shared" si="71"/>
        <v>67203.346153846156</v>
      </c>
      <c r="Q1490" s="1">
        <f>Table1[[#This Row],[Earned Basic Salary]]*20%</f>
        <v>13440.669230769232</v>
      </c>
      <c r="R1490" s="1">
        <f>Table1[[#This Row],[Earned Basic Salary]]*10%</f>
        <v>6720.334615384616</v>
      </c>
      <c r="S1490" s="1">
        <f>Table1[[#This Row],[Earned Basic Salary]]*12%</f>
        <v>8064.4015384615386</v>
      </c>
      <c r="T1490" s="1">
        <f>200</f>
        <v>200</v>
      </c>
      <c r="U1490" s="1">
        <f>Table1[[#This Row],[PF]]+Table1[[#This Row],[Professional Tax]]</f>
        <v>8264.4015384615377</v>
      </c>
      <c r="V1490" s="1">
        <f>Table1[[#This Row],[Overtime Hours]]*200</f>
        <v>3200</v>
      </c>
      <c r="W1490" s="1">
        <f>Table1[[#This Row],[Earned Basic Salary]]+Table1[[#This Row],[HRA]]+Table1[[#This Row],[DA]]+Table1[[#This Row],[Overtime Pay]]</f>
        <v>90564.35</v>
      </c>
      <c r="X1490" s="1">
        <f>Table1[[#This Row],[Gross Salary]]-Table1[[#This Row],[Total Deduction]]</f>
        <v>82299.948461538472</v>
      </c>
      <c r="Y1490" t="s">
        <v>37</v>
      </c>
      <c r="Z1490" t="s">
        <v>48</v>
      </c>
      <c r="AA1490" t="s">
        <v>5854</v>
      </c>
      <c r="AB1490" t="s">
        <v>5855</v>
      </c>
    </row>
    <row r="1491" spans="1:28" x14ac:dyDescent="0.3">
      <c r="A1491" t="s">
        <v>5856</v>
      </c>
      <c r="B1491" t="s">
        <v>683</v>
      </c>
      <c r="C1491">
        <v>28</v>
      </c>
      <c r="D1491" t="s">
        <v>53</v>
      </c>
      <c r="E1491" t="s">
        <v>32</v>
      </c>
      <c r="F1491" t="s">
        <v>69</v>
      </c>
      <c r="G1491" t="s">
        <v>2862</v>
      </c>
      <c r="H1491" t="s">
        <v>35</v>
      </c>
      <c r="I1491" t="s">
        <v>36</v>
      </c>
      <c r="J1491">
        <v>26</v>
      </c>
      <c r="K1491">
        <v>23</v>
      </c>
      <c r="L1491">
        <f t="shared" si="69"/>
        <v>3</v>
      </c>
      <c r="M1491">
        <v>4</v>
      </c>
      <c r="N1491">
        <v>58534</v>
      </c>
      <c r="O1491" s="1">
        <f t="shared" si="70"/>
        <v>2251.3076923076924</v>
      </c>
      <c r="P1491" s="1">
        <f t="shared" si="71"/>
        <v>51780.076923076922</v>
      </c>
      <c r="Q1491" s="1">
        <f>Table1[[#This Row],[Earned Basic Salary]]*20%</f>
        <v>10356.015384615384</v>
      </c>
      <c r="R1491" s="1">
        <f>Table1[[#This Row],[Earned Basic Salary]]*10%</f>
        <v>5178.0076923076922</v>
      </c>
      <c r="S1491" s="1">
        <f>Table1[[#This Row],[Earned Basic Salary]]*12%</f>
        <v>6213.6092307692306</v>
      </c>
      <c r="T1491" s="1">
        <f>200</f>
        <v>200</v>
      </c>
      <c r="U1491" s="1">
        <f>Table1[[#This Row],[PF]]+Table1[[#This Row],[Professional Tax]]</f>
        <v>6413.6092307692306</v>
      </c>
      <c r="V1491" s="1">
        <f>Table1[[#This Row],[Overtime Hours]]*200</f>
        <v>800</v>
      </c>
      <c r="W1491" s="1">
        <f>Table1[[#This Row],[Earned Basic Salary]]+Table1[[#This Row],[HRA]]+Table1[[#This Row],[DA]]+Table1[[#This Row],[Overtime Pay]]</f>
        <v>68114.100000000006</v>
      </c>
      <c r="X1491" s="1">
        <f>Table1[[#This Row],[Gross Salary]]-Table1[[#This Row],[Total Deduction]]</f>
        <v>61700.490769230775</v>
      </c>
      <c r="Y1491" t="s">
        <v>37</v>
      </c>
      <c r="Z1491" t="s">
        <v>48</v>
      </c>
      <c r="AA1491" t="s">
        <v>5857</v>
      </c>
      <c r="AB1491" t="s">
        <v>5858</v>
      </c>
    </row>
    <row r="1492" spans="1:28" x14ac:dyDescent="0.3">
      <c r="A1492" t="s">
        <v>5859</v>
      </c>
      <c r="B1492" t="s">
        <v>736</v>
      </c>
      <c r="C1492">
        <v>44</v>
      </c>
      <c r="D1492" t="s">
        <v>44</v>
      </c>
      <c r="E1492" t="s">
        <v>62</v>
      </c>
      <c r="F1492" t="s">
        <v>63</v>
      </c>
      <c r="G1492" t="s">
        <v>5860</v>
      </c>
      <c r="H1492" t="s">
        <v>35</v>
      </c>
      <c r="I1492" t="s">
        <v>36</v>
      </c>
      <c r="J1492">
        <v>26</v>
      </c>
      <c r="K1492">
        <v>25</v>
      </c>
      <c r="L1492">
        <f t="shared" si="69"/>
        <v>1</v>
      </c>
      <c r="M1492">
        <v>12</v>
      </c>
      <c r="N1492">
        <v>68970</v>
      </c>
      <c r="O1492" s="1">
        <f t="shared" si="70"/>
        <v>2652.6923076923076</v>
      </c>
      <c r="P1492" s="1">
        <f t="shared" si="71"/>
        <v>66317.307692307688</v>
      </c>
      <c r="Q1492" s="1">
        <f>Table1[[#This Row],[Earned Basic Salary]]*20%</f>
        <v>13263.461538461539</v>
      </c>
      <c r="R1492" s="1">
        <f>Table1[[#This Row],[Earned Basic Salary]]*10%</f>
        <v>6631.7307692307695</v>
      </c>
      <c r="S1492" s="1">
        <f>Table1[[#This Row],[Earned Basic Salary]]*12%</f>
        <v>7958.076923076922</v>
      </c>
      <c r="T1492" s="1">
        <f>200</f>
        <v>200</v>
      </c>
      <c r="U1492" s="1">
        <f>Table1[[#This Row],[PF]]+Table1[[#This Row],[Professional Tax]]</f>
        <v>8158.076923076922</v>
      </c>
      <c r="V1492" s="1">
        <f>Table1[[#This Row],[Overtime Hours]]*200</f>
        <v>2400</v>
      </c>
      <c r="W1492" s="1">
        <f>Table1[[#This Row],[Earned Basic Salary]]+Table1[[#This Row],[HRA]]+Table1[[#This Row],[DA]]+Table1[[#This Row],[Overtime Pay]]</f>
        <v>88612.499999999985</v>
      </c>
      <c r="X1492" s="1">
        <f>Table1[[#This Row],[Gross Salary]]-Table1[[#This Row],[Total Deduction]]</f>
        <v>80454.423076923063</v>
      </c>
      <c r="Y1492" t="s">
        <v>37</v>
      </c>
      <c r="Z1492" t="s">
        <v>48</v>
      </c>
      <c r="AA1492" t="s">
        <v>5861</v>
      </c>
      <c r="AB1492" t="s">
        <v>5862</v>
      </c>
    </row>
    <row r="1493" spans="1:28" x14ac:dyDescent="0.3">
      <c r="A1493" t="s">
        <v>5863</v>
      </c>
      <c r="B1493" t="s">
        <v>741</v>
      </c>
      <c r="C1493">
        <v>21</v>
      </c>
      <c r="D1493" t="s">
        <v>81</v>
      </c>
      <c r="E1493" t="s">
        <v>62</v>
      </c>
      <c r="F1493" t="s">
        <v>63</v>
      </c>
      <c r="G1493" t="s">
        <v>358</v>
      </c>
      <c r="H1493" t="s">
        <v>35</v>
      </c>
      <c r="I1493" t="s">
        <v>36</v>
      </c>
      <c r="J1493">
        <v>26</v>
      </c>
      <c r="K1493">
        <v>25</v>
      </c>
      <c r="L1493">
        <f t="shared" si="69"/>
        <v>1</v>
      </c>
      <c r="M1493">
        <v>4</v>
      </c>
      <c r="N1493">
        <v>50159</v>
      </c>
      <c r="O1493" s="1">
        <f t="shared" si="70"/>
        <v>1929.1923076923076</v>
      </c>
      <c r="P1493" s="1">
        <f t="shared" si="71"/>
        <v>48229.807692307688</v>
      </c>
      <c r="Q1493" s="1">
        <f>Table1[[#This Row],[Earned Basic Salary]]*20%</f>
        <v>9645.9615384615372</v>
      </c>
      <c r="R1493" s="1">
        <f>Table1[[#This Row],[Earned Basic Salary]]*10%</f>
        <v>4822.9807692307686</v>
      </c>
      <c r="S1493" s="1">
        <f>Table1[[#This Row],[Earned Basic Salary]]*12%</f>
        <v>5787.576923076922</v>
      </c>
      <c r="T1493" s="1">
        <f>200</f>
        <v>200</v>
      </c>
      <c r="U1493" s="1">
        <f>Table1[[#This Row],[PF]]+Table1[[#This Row],[Professional Tax]]</f>
        <v>5987.576923076922</v>
      </c>
      <c r="V1493" s="1">
        <f>Table1[[#This Row],[Overtime Hours]]*200</f>
        <v>800</v>
      </c>
      <c r="W1493" s="1">
        <f>Table1[[#This Row],[Earned Basic Salary]]+Table1[[#This Row],[HRA]]+Table1[[#This Row],[DA]]+Table1[[#This Row],[Overtime Pay]]</f>
        <v>63498.749999999993</v>
      </c>
      <c r="X1493" s="1">
        <f>Table1[[#This Row],[Gross Salary]]-Table1[[#This Row],[Total Deduction]]</f>
        <v>57511.173076923071</v>
      </c>
      <c r="Y1493" t="s">
        <v>37</v>
      </c>
      <c r="Z1493" t="s">
        <v>106</v>
      </c>
      <c r="AA1493" t="s">
        <v>5864</v>
      </c>
      <c r="AB1493" t="s">
        <v>5865</v>
      </c>
    </row>
    <row r="1494" spans="1:28" x14ac:dyDescent="0.3">
      <c r="A1494" t="s">
        <v>5866</v>
      </c>
      <c r="B1494" t="s">
        <v>475</v>
      </c>
      <c r="C1494">
        <v>48</v>
      </c>
      <c r="D1494" t="s">
        <v>127</v>
      </c>
      <c r="E1494" t="s">
        <v>32</v>
      </c>
      <c r="F1494" t="s">
        <v>89</v>
      </c>
      <c r="G1494" t="s">
        <v>3700</v>
      </c>
      <c r="H1494" t="s">
        <v>35</v>
      </c>
      <c r="I1494" t="s">
        <v>36</v>
      </c>
      <c r="J1494">
        <v>26</v>
      </c>
      <c r="K1494">
        <v>24</v>
      </c>
      <c r="L1494">
        <f t="shared" si="69"/>
        <v>2</v>
      </c>
      <c r="M1494">
        <v>3</v>
      </c>
      <c r="N1494">
        <v>61381</v>
      </c>
      <c r="O1494" s="1">
        <f t="shared" si="70"/>
        <v>2360.8076923076924</v>
      </c>
      <c r="P1494" s="1">
        <f t="shared" si="71"/>
        <v>56659.384615384617</v>
      </c>
      <c r="Q1494" s="1">
        <f>Table1[[#This Row],[Earned Basic Salary]]*20%</f>
        <v>11331.876923076925</v>
      </c>
      <c r="R1494" s="1">
        <f>Table1[[#This Row],[Earned Basic Salary]]*10%</f>
        <v>5665.9384615384624</v>
      </c>
      <c r="S1494" s="1">
        <f>Table1[[#This Row],[Earned Basic Salary]]*12%</f>
        <v>6799.126153846154</v>
      </c>
      <c r="T1494" s="1">
        <f>200</f>
        <v>200</v>
      </c>
      <c r="U1494" s="1">
        <f>Table1[[#This Row],[PF]]+Table1[[#This Row],[Professional Tax]]</f>
        <v>6999.126153846154</v>
      </c>
      <c r="V1494" s="1">
        <f>Table1[[#This Row],[Overtime Hours]]*200</f>
        <v>600</v>
      </c>
      <c r="W1494" s="1">
        <f>Table1[[#This Row],[Earned Basic Salary]]+Table1[[#This Row],[HRA]]+Table1[[#This Row],[DA]]+Table1[[#This Row],[Overtime Pay]]</f>
        <v>74257.200000000012</v>
      </c>
      <c r="X1494" s="1">
        <f>Table1[[#This Row],[Gross Salary]]-Table1[[#This Row],[Total Deduction]]</f>
        <v>67258.073846153857</v>
      </c>
      <c r="Y1494" t="s">
        <v>37</v>
      </c>
      <c r="Z1494" t="s">
        <v>106</v>
      </c>
      <c r="AA1494" t="s">
        <v>5867</v>
      </c>
      <c r="AB1494" t="s">
        <v>5868</v>
      </c>
    </row>
    <row r="1495" spans="1:28" x14ac:dyDescent="0.3">
      <c r="A1495" t="s">
        <v>5869</v>
      </c>
      <c r="B1495" t="s">
        <v>675</v>
      </c>
      <c r="C1495">
        <v>53</v>
      </c>
      <c r="D1495" t="s">
        <v>44</v>
      </c>
      <c r="E1495" t="s">
        <v>54</v>
      </c>
      <c r="F1495" t="s">
        <v>83</v>
      </c>
      <c r="G1495" t="s">
        <v>5870</v>
      </c>
      <c r="H1495" t="s">
        <v>35</v>
      </c>
      <c r="I1495" t="s">
        <v>36</v>
      </c>
      <c r="J1495">
        <v>26</v>
      </c>
      <c r="K1495">
        <v>25</v>
      </c>
      <c r="L1495">
        <f t="shared" si="69"/>
        <v>1</v>
      </c>
      <c r="M1495">
        <v>14</v>
      </c>
      <c r="N1495">
        <v>22867</v>
      </c>
      <c r="O1495" s="1">
        <f t="shared" si="70"/>
        <v>879.5</v>
      </c>
      <c r="P1495" s="1">
        <f t="shared" si="71"/>
        <v>21987.5</v>
      </c>
      <c r="Q1495" s="1">
        <f>Table1[[#This Row],[Earned Basic Salary]]*20%</f>
        <v>4397.5</v>
      </c>
      <c r="R1495" s="1">
        <f>Table1[[#This Row],[Earned Basic Salary]]*10%</f>
        <v>2198.75</v>
      </c>
      <c r="S1495" s="1">
        <f>Table1[[#This Row],[Earned Basic Salary]]*12%</f>
        <v>2638.5</v>
      </c>
      <c r="T1495" s="1">
        <f>200</f>
        <v>200</v>
      </c>
      <c r="U1495" s="1">
        <f>Table1[[#This Row],[PF]]+Table1[[#This Row],[Professional Tax]]</f>
        <v>2838.5</v>
      </c>
      <c r="V1495" s="1">
        <f>Table1[[#This Row],[Overtime Hours]]*200</f>
        <v>2800</v>
      </c>
      <c r="W1495" s="1">
        <f>Table1[[#This Row],[Earned Basic Salary]]+Table1[[#This Row],[HRA]]+Table1[[#This Row],[DA]]+Table1[[#This Row],[Overtime Pay]]</f>
        <v>31383.75</v>
      </c>
      <c r="X1495" s="1">
        <f>Table1[[#This Row],[Gross Salary]]-Table1[[#This Row],[Total Deduction]]</f>
        <v>28545.25</v>
      </c>
      <c r="Y1495" t="s">
        <v>37</v>
      </c>
      <c r="Z1495" t="s">
        <v>106</v>
      </c>
      <c r="AA1495" t="s">
        <v>5871</v>
      </c>
      <c r="AB1495" t="s">
        <v>5872</v>
      </c>
    </row>
    <row r="1496" spans="1:28" x14ac:dyDescent="0.3">
      <c r="A1496" t="s">
        <v>5873</v>
      </c>
      <c r="B1496" t="s">
        <v>3028</v>
      </c>
      <c r="C1496">
        <v>42</v>
      </c>
      <c r="D1496" t="s">
        <v>81</v>
      </c>
      <c r="E1496" t="s">
        <v>45</v>
      </c>
      <c r="F1496" t="s">
        <v>63</v>
      </c>
      <c r="G1496" t="s">
        <v>90</v>
      </c>
      <c r="H1496" t="s">
        <v>35</v>
      </c>
      <c r="I1496" t="s">
        <v>36</v>
      </c>
      <c r="J1496">
        <v>26</v>
      </c>
      <c r="K1496">
        <v>25</v>
      </c>
      <c r="L1496">
        <f t="shared" si="69"/>
        <v>1</v>
      </c>
      <c r="M1496">
        <v>3</v>
      </c>
      <c r="N1496">
        <v>48946</v>
      </c>
      <c r="O1496" s="1">
        <f t="shared" si="70"/>
        <v>1882.5384615384614</v>
      </c>
      <c r="P1496" s="1">
        <f t="shared" si="71"/>
        <v>47063.461538461539</v>
      </c>
      <c r="Q1496" s="1">
        <f>Table1[[#This Row],[Earned Basic Salary]]*20%</f>
        <v>9412.6923076923085</v>
      </c>
      <c r="R1496" s="1">
        <f>Table1[[#This Row],[Earned Basic Salary]]*10%</f>
        <v>4706.3461538461543</v>
      </c>
      <c r="S1496" s="1">
        <f>Table1[[#This Row],[Earned Basic Salary]]*12%</f>
        <v>5647.6153846153848</v>
      </c>
      <c r="T1496" s="1">
        <f>200</f>
        <v>200</v>
      </c>
      <c r="U1496" s="1">
        <f>Table1[[#This Row],[PF]]+Table1[[#This Row],[Professional Tax]]</f>
        <v>5847.6153846153848</v>
      </c>
      <c r="V1496" s="1">
        <f>Table1[[#This Row],[Overtime Hours]]*200</f>
        <v>600</v>
      </c>
      <c r="W1496" s="1">
        <f>Table1[[#This Row],[Earned Basic Salary]]+Table1[[#This Row],[HRA]]+Table1[[#This Row],[DA]]+Table1[[#This Row],[Overtime Pay]]</f>
        <v>61782.5</v>
      </c>
      <c r="X1496" s="1">
        <f>Table1[[#This Row],[Gross Salary]]-Table1[[#This Row],[Total Deduction]]</f>
        <v>55934.884615384617</v>
      </c>
      <c r="Y1496" t="s">
        <v>37</v>
      </c>
      <c r="Z1496" t="s">
        <v>106</v>
      </c>
      <c r="AA1496" t="s">
        <v>5874</v>
      </c>
      <c r="AB1496" t="s">
        <v>5875</v>
      </c>
    </row>
    <row r="1497" spans="1:28" x14ac:dyDescent="0.3">
      <c r="A1497" t="s">
        <v>5876</v>
      </c>
      <c r="B1497" t="s">
        <v>132</v>
      </c>
      <c r="C1497">
        <v>46</v>
      </c>
      <c r="D1497" t="s">
        <v>133</v>
      </c>
      <c r="E1497" t="s">
        <v>45</v>
      </c>
      <c r="F1497" t="s">
        <v>83</v>
      </c>
      <c r="G1497" t="s">
        <v>1007</v>
      </c>
      <c r="H1497" t="s">
        <v>35</v>
      </c>
      <c r="I1497" t="s">
        <v>36</v>
      </c>
      <c r="J1497">
        <v>26</v>
      </c>
      <c r="K1497">
        <v>26</v>
      </c>
      <c r="L1497">
        <f t="shared" si="69"/>
        <v>0</v>
      </c>
      <c r="M1497">
        <v>13</v>
      </c>
      <c r="N1497">
        <v>47480</v>
      </c>
      <c r="O1497" s="1">
        <f t="shared" si="70"/>
        <v>1826.1538461538462</v>
      </c>
      <c r="P1497" s="1">
        <f t="shared" si="71"/>
        <v>47480</v>
      </c>
      <c r="Q1497" s="1">
        <f>Table1[[#This Row],[Earned Basic Salary]]*20%</f>
        <v>9496</v>
      </c>
      <c r="R1497" s="1">
        <f>Table1[[#This Row],[Earned Basic Salary]]*10%</f>
        <v>4748</v>
      </c>
      <c r="S1497" s="1">
        <f>Table1[[#This Row],[Earned Basic Salary]]*12%</f>
        <v>5697.5999999999995</v>
      </c>
      <c r="T1497" s="1">
        <f>200</f>
        <v>200</v>
      </c>
      <c r="U1497" s="1">
        <f>Table1[[#This Row],[PF]]+Table1[[#This Row],[Professional Tax]]</f>
        <v>5897.5999999999995</v>
      </c>
      <c r="V1497" s="1">
        <f>Table1[[#This Row],[Overtime Hours]]*200</f>
        <v>2600</v>
      </c>
      <c r="W1497" s="1">
        <f>Table1[[#This Row],[Earned Basic Salary]]+Table1[[#This Row],[HRA]]+Table1[[#This Row],[DA]]+Table1[[#This Row],[Overtime Pay]]</f>
        <v>64324</v>
      </c>
      <c r="X1497" s="1">
        <f>Table1[[#This Row],[Gross Salary]]-Table1[[#This Row],[Total Deduction]]</f>
        <v>58426.400000000001</v>
      </c>
      <c r="Y1497" t="s">
        <v>37</v>
      </c>
      <c r="Z1497" t="s">
        <v>95</v>
      </c>
      <c r="AA1497" t="s">
        <v>5877</v>
      </c>
      <c r="AB1497" t="s">
        <v>5878</v>
      </c>
    </row>
    <row r="1498" spans="1:28" x14ac:dyDescent="0.3">
      <c r="A1498" t="s">
        <v>5879</v>
      </c>
      <c r="B1498" t="s">
        <v>2375</v>
      </c>
      <c r="C1498">
        <v>43</v>
      </c>
      <c r="D1498" t="s">
        <v>133</v>
      </c>
      <c r="E1498" t="s">
        <v>45</v>
      </c>
      <c r="F1498" t="s">
        <v>63</v>
      </c>
      <c r="G1498" t="s">
        <v>2289</v>
      </c>
      <c r="H1498" t="s">
        <v>35</v>
      </c>
      <c r="I1498" t="s">
        <v>36</v>
      </c>
      <c r="J1498">
        <v>26</v>
      </c>
      <c r="K1498">
        <v>22</v>
      </c>
      <c r="L1498">
        <f t="shared" si="69"/>
        <v>4</v>
      </c>
      <c r="M1498">
        <v>5</v>
      </c>
      <c r="N1498">
        <v>40471</v>
      </c>
      <c r="O1498" s="1">
        <f t="shared" si="70"/>
        <v>1556.5769230769231</v>
      </c>
      <c r="P1498" s="1">
        <f t="shared" si="71"/>
        <v>34244.692307692305</v>
      </c>
      <c r="Q1498" s="1">
        <f>Table1[[#This Row],[Earned Basic Salary]]*20%</f>
        <v>6848.9384615384615</v>
      </c>
      <c r="R1498" s="1">
        <f>Table1[[#This Row],[Earned Basic Salary]]*10%</f>
        <v>3424.4692307692308</v>
      </c>
      <c r="S1498" s="1">
        <f>Table1[[#This Row],[Earned Basic Salary]]*12%</f>
        <v>4109.3630769230767</v>
      </c>
      <c r="T1498" s="1">
        <f>200</f>
        <v>200</v>
      </c>
      <c r="U1498" s="1">
        <f>Table1[[#This Row],[PF]]+Table1[[#This Row],[Professional Tax]]</f>
        <v>4309.3630769230767</v>
      </c>
      <c r="V1498" s="1">
        <f>Table1[[#This Row],[Overtime Hours]]*200</f>
        <v>1000</v>
      </c>
      <c r="W1498" s="1">
        <f>Table1[[#This Row],[Earned Basic Salary]]+Table1[[#This Row],[HRA]]+Table1[[#This Row],[DA]]+Table1[[#This Row],[Overtime Pay]]</f>
        <v>45518.1</v>
      </c>
      <c r="X1498" s="1">
        <f>Table1[[#This Row],[Gross Salary]]-Table1[[#This Row],[Total Deduction]]</f>
        <v>41208.736923076925</v>
      </c>
      <c r="Y1498" t="s">
        <v>37</v>
      </c>
      <c r="Z1498" t="s">
        <v>48</v>
      </c>
      <c r="AA1498" t="s">
        <v>5880</v>
      </c>
      <c r="AB1498" t="s">
        <v>5881</v>
      </c>
    </row>
    <row r="1499" spans="1:28" x14ac:dyDescent="0.3">
      <c r="A1499" t="s">
        <v>5882</v>
      </c>
      <c r="B1499" t="s">
        <v>1579</v>
      </c>
      <c r="C1499">
        <v>38</v>
      </c>
      <c r="D1499" t="s">
        <v>75</v>
      </c>
      <c r="E1499" t="s">
        <v>32</v>
      </c>
      <c r="F1499" t="s">
        <v>89</v>
      </c>
      <c r="G1499" t="s">
        <v>5883</v>
      </c>
      <c r="H1499" t="s">
        <v>35</v>
      </c>
      <c r="I1499" t="s">
        <v>36</v>
      </c>
      <c r="J1499">
        <v>26</v>
      </c>
      <c r="K1499">
        <v>24</v>
      </c>
      <c r="L1499">
        <f t="shared" si="69"/>
        <v>2</v>
      </c>
      <c r="M1499">
        <v>19</v>
      </c>
      <c r="N1499">
        <v>23427</v>
      </c>
      <c r="O1499" s="1">
        <f t="shared" si="70"/>
        <v>901.03846153846155</v>
      </c>
      <c r="P1499" s="1">
        <f t="shared" si="71"/>
        <v>21624.923076923078</v>
      </c>
      <c r="Q1499" s="1">
        <f>Table1[[#This Row],[Earned Basic Salary]]*20%</f>
        <v>4324.9846153846156</v>
      </c>
      <c r="R1499" s="1">
        <f>Table1[[#This Row],[Earned Basic Salary]]*10%</f>
        <v>2162.4923076923078</v>
      </c>
      <c r="S1499" s="1">
        <f>Table1[[#This Row],[Earned Basic Salary]]*12%</f>
        <v>2594.9907692307693</v>
      </c>
      <c r="T1499" s="1">
        <f>200</f>
        <v>200</v>
      </c>
      <c r="U1499" s="1">
        <f>Table1[[#This Row],[PF]]+Table1[[#This Row],[Professional Tax]]</f>
        <v>2794.9907692307693</v>
      </c>
      <c r="V1499" s="1">
        <f>Table1[[#This Row],[Overtime Hours]]*200</f>
        <v>3800</v>
      </c>
      <c r="W1499" s="1">
        <f>Table1[[#This Row],[Earned Basic Salary]]+Table1[[#This Row],[HRA]]+Table1[[#This Row],[DA]]+Table1[[#This Row],[Overtime Pay]]</f>
        <v>31912.400000000001</v>
      </c>
      <c r="X1499" s="1">
        <f>Table1[[#This Row],[Gross Salary]]-Table1[[#This Row],[Total Deduction]]</f>
        <v>29117.409230769234</v>
      </c>
      <c r="Y1499" t="s">
        <v>37</v>
      </c>
      <c r="Z1499" t="s">
        <v>48</v>
      </c>
      <c r="AA1499" t="s">
        <v>5884</v>
      </c>
      <c r="AB1499" t="s">
        <v>5885</v>
      </c>
    </row>
    <row r="1500" spans="1:28" x14ac:dyDescent="0.3">
      <c r="A1500" t="s">
        <v>5886</v>
      </c>
      <c r="B1500" t="s">
        <v>1478</v>
      </c>
      <c r="C1500">
        <v>36</v>
      </c>
      <c r="D1500" t="s">
        <v>61</v>
      </c>
      <c r="E1500" t="s">
        <v>54</v>
      </c>
      <c r="F1500" t="s">
        <v>55</v>
      </c>
      <c r="G1500" t="s">
        <v>5887</v>
      </c>
      <c r="H1500" t="s">
        <v>35</v>
      </c>
      <c r="I1500" t="s">
        <v>36</v>
      </c>
      <c r="J1500">
        <v>26</v>
      </c>
      <c r="K1500">
        <v>25</v>
      </c>
      <c r="L1500">
        <f t="shared" si="69"/>
        <v>1</v>
      </c>
      <c r="M1500">
        <v>20</v>
      </c>
      <c r="N1500">
        <v>45483</v>
      </c>
      <c r="O1500" s="1">
        <f t="shared" si="70"/>
        <v>1749.3461538461538</v>
      </c>
      <c r="P1500" s="1">
        <f t="shared" si="71"/>
        <v>43733.653846153844</v>
      </c>
      <c r="Q1500" s="1">
        <f>Table1[[#This Row],[Earned Basic Salary]]*20%</f>
        <v>8746.7307692307695</v>
      </c>
      <c r="R1500" s="1">
        <f>Table1[[#This Row],[Earned Basic Salary]]*10%</f>
        <v>4373.3653846153848</v>
      </c>
      <c r="S1500" s="1">
        <f>Table1[[#This Row],[Earned Basic Salary]]*12%</f>
        <v>5248.038461538461</v>
      </c>
      <c r="T1500" s="1">
        <f>200</f>
        <v>200</v>
      </c>
      <c r="U1500" s="1">
        <f>Table1[[#This Row],[PF]]+Table1[[#This Row],[Professional Tax]]</f>
        <v>5448.038461538461</v>
      </c>
      <c r="V1500" s="1">
        <f>Table1[[#This Row],[Overtime Hours]]*200</f>
        <v>4000</v>
      </c>
      <c r="W1500" s="1">
        <f>Table1[[#This Row],[Earned Basic Salary]]+Table1[[#This Row],[HRA]]+Table1[[#This Row],[DA]]+Table1[[#This Row],[Overtime Pay]]</f>
        <v>60853.749999999993</v>
      </c>
      <c r="X1500" s="1">
        <f>Table1[[#This Row],[Gross Salary]]-Table1[[#This Row],[Total Deduction]]</f>
        <v>55405.711538461532</v>
      </c>
      <c r="Y1500" t="s">
        <v>37</v>
      </c>
      <c r="Z1500" t="s">
        <v>48</v>
      </c>
      <c r="AA1500" t="s">
        <v>5888</v>
      </c>
      <c r="AB1500" t="s">
        <v>5889</v>
      </c>
    </row>
    <row r="1501" spans="1:28" x14ac:dyDescent="0.3">
      <c r="A1501" t="s">
        <v>5890</v>
      </c>
      <c r="B1501" t="s">
        <v>475</v>
      </c>
      <c r="C1501">
        <v>55</v>
      </c>
      <c r="D1501" t="s">
        <v>53</v>
      </c>
      <c r="E1501" t="s">
        <v>62</v>
      </c>
      <c r="F1501" t="s">
        <v>46</v>
      </c>
      <c r="G1501" t="s">
        <v>5891</v>
      </c>
      <c r="H1501" t="s">
        <v>35</v>
      </c>
      <c r="I1501" t="s">
        <v>36</v>
      </c>
      <c r="J1501">
        <v>26</v>
      </c>
      <c r="K1501">
        <v>22</v>
      </c>
      <c r="L1501">
        <f t="shared" si="69"/>
        <v>4</v>
      </c>
      <c r="M1501">
        <v>13</v>
      </c>
      <c r="N1501">
        <v>26329</v>
      </c>
      <c r="O1501" s="1">
        <f t="shared" si="70"/>
        <v>1012.6538461538462</v>
      </c>
      <c r="P1501" s="1">
        <f t="shared" si="71"/>
        <v>22278.384615384617</v>
      </c>
      <c r="Q1501" s="1">
        <f>Table1[[#This Row],[Earned Basic Salary]]*20%</f>
        <v>4455.6769230769232</v>
      </c>
      <c r="R1501" s="1">
        <f>Table1[[#This Row],[Earned Basic Salary]]*10%</f>
        <v>2227.8384615384616</v>
      </c>
      <c r="S1501" s="1">
        <f>Table1[[#This Row],[Earned Basic Salary]]*12%</f>
        <v>2673.4061538461538</v>
      </c>
      <c r="T1501" s="1">
        <f>200</f>
        <v>200</v>
      </c>
      <c r="U1501" s="1">
        <f>Table1[[#This Row],[PF]]+Table1[[#This Row],[Professional Tax]]</f>
        <v>2873.4061538461538</v>
      </c>
      <c r="V1501" s="1">
        <f>Table1[[#This Row],[Overtime Hours]]*200</f>
        <v>2600</v>
      </c>
      <c r="W1501" s="1">
        <f>Table1[[#This Row],[Earned Basic Salary]]+Table1[[#This Row],[HRA]]+Table1[[#This Row],[DA]]+Table1[[#This Row],[Overtime Pay]]</f>
        <v>31561.9</v>
      </c>
      <c r="X1501" s="1">
        <f>Table1[[#This Row],[Gross Salary]]-Table1[[#This Row],[Total Deduction]]</f>
        <v>28688.493846153848</v>
      </c>
      <c r="Y1501" t="s">
        <v>37</v>
      </c>
      <c r="Z1501" t="s">
        <v>95</v>
      </c>
      <c r="AA1501" t="s">
        <v>5892</v>
      </c>
      <c r="AB1501" t="s">
        <v>5893</v>
      </c>
    </row>
    <row r="1502" spans="1:28" x14ac:dyDescent="0.3">
      <c r="A1502" t="s">
        <v>5894</v>
      </c>
      <c r="B1502" t="s">
        <v>324</v>
      </c>
      <c r="C1502">
        <v>52</v>
      </c>
      <c r="D1502" t="s">
        <v>61</v>
      </c>
      <c r="E1502" t="s">
        <v>121</v>
      </c>
      <c r="F1502" t="s">
        <v>83</v>
      </c>
      <c r="G1502" t="s">
        <v>5895</v>
      </c>
      <c r="H1502" t="s">
        <v>35</v>
      </c>
      <c r="I1502" t="s">
        <v>36</v>
      </c>
      <c r="J1502">
        <v>26</v>
      </c>
      <c r="K1502">
        <v>23</v>
      </c>
      <c r="L1502">
        <f t="shared" si="69"/>
        <v>3</v>
      </c>
      <c r="M1502">
        <v>18</v>
      </c>
      <c r="N1502">
        <v>45997</v>
      </c>
      <c r="O1502" s="1">
        <f t="shared" si="70"/>
        <v>1769.1153846153845</v>
      </c>
      <c r="P1502" s="1">
        <f t="shared" si="71"/>
        <v>40689.653846153844</v>
      </c>
      <c r="Q1502" s="1">
        <f>Table1[[#This Row],[Earned Basic Salary]]*20%</f>
        <v>8137.9307692307693</v>
      </c>
      <c r="R1502" s="1">
        <f>Table1[[#This Row],[Earned Basic Salary]]*10%</f>
        <v>4068.9653846153847</v>
      </c>
      <c r="S1502" s="1">
        <f>Table1[[#This Row],[Earned Basic Salary]]*12%</f>
        <v>4882.7584615384612</v>
      </c>
      <c r="T1502" s="1">
        <f>200</f>
        <v>200</v>
      </c>
      <c r="U1502" s="1">
        <f>Table1[[#This Row],[PF]]+Table1[[#This Row],[Professional Tax]]</f>
        <v>5082.7584615384612</v>
      </c>
      <c r="V1502" s="1">
        <f>Table1[[#This Row],[Overtime Hours]]*200</f>
        <v>3600</v>
      </c>
      <c r="W1502" s="1">
        <f>Table1[[#This Row],[Earned Basic Salary]]+Table1[[#This Row],[HRA]]+Table1[[#This Row],[DA]]+Table1[[#This Row],[Overtime Pay]]</f>
        <v>56496.549999999996</v>
      </c>
      <c r="X1502" s="1">
        <f>Table1[[#This Row],[Gross Salary]]-Table1[[#This Row],[Total Deduction]]</f>
        <v>51413.791538461533</v>
      </c>
      <c r="Y1502" t="s">
        <v>37</v>
      </c>
      <c r="Z1502" t="s">
        <v>38</v>
      </c>
      <c r="AA1502" t="s">
        <v>5896</v>
      </c>
      <c r="AB1502" t="s">
        <v>5897</v>
      </c>
    </row>
    <row r="1503" spans="1:28" x14ac:dyDescent="0.3">
      <c r="A1503" t="s">
        <v>5898</v>
      </c>
      <c r="B1503" t="s">
        <v>290</v>
      </c>
      <c r="C1503">
        <v>51</v>
      </c>
      <c r="D1503" t="s">
        <v>44</v>
      </c>
      <c r="E1503" t="s">
        <v>54</v>
      </c>
      <c r="F1503" t="s">
        <v>63</v>
      </c>
      <c r="G1503" t="s">
        <v>5899</v>
      </c>
      <c r="H1503" t="s">
        <v>35</v>
      </c>
      <c r="I1503" t="s">
        <v>36</v>
      </c>
      <c r="J1503">
        <v>26</v>
      </c>
      <c r="K1503">
        <v>23</v>
      </c>
      <c r="L1503">
        <f t="shared" si="69"/>
        <v>3</v>
      </c>
      <c r="M1503">
        <v>13</v>
      </c>
      <c r="N1503">
        <v>33727</v>
      </c>
      <c r="O1503" s="1">
        <f t="shared" si="70"/>
        <v>1297.1923076923076</v>
      </c>
      <c r="P1503" s="1">
        <f t="shared" si="71"/>
        <v>29835.423076923074</v>
      </c>
      <c r="Q1503" s="1">
        <f>Table1[[#This Row],[Earned Basic Salary]]*20%</f>
        <v>5967.0846153846151</v>
      </c>
      <c r="R1503" s="1">
        <f>Table1[[#This Row],[Earned Basic Salary]]*10%</f>
        <v>2983.5423076923075</v>
      </c>
      <c r="S1503" s="1">
        <f>Table1[[#This Row],[Earned Basic Salary]]*12%</f>
        <v>3580.2507692307686</v>
      </c>
      <c r="T1503" s="1">
        <f>200</f>
        <v>200</v>
      </c>
      <c r="U1503" s="1">
        <f>Table1[[#This Row],[PF]]+Table1[[#This Row],[Professional Tax]]</f>
        <v>3780.2507692307686</v>
      </c>
      <c r="V1503" s="1">
        <f>Table1[[#This Row],[Overtime Hours]]*200</f>
        <v>2600</v>
      </c>
      <c r="W1503" s="1">
        <f>Table1[[#This Row],[Earned Basic Salary]]+Table1[[#This Row],[HRA]]+Table1[[#This Row],[DA]]+Table1[[#This Row],[Overtime Pay]]</f>
        <v>41386.050000000003</v>
      </c>
      <c r="X1503" s="1">
        <f>Table1[[#This Row],[Gross Salary]]-Table1[[#This Row],[Total Deduction]]</f>
        <v>37605.799230769233</v>
      </c>
      <c r="Y1503" t="s">
        <v>37</v>
      </c>
      <c r="Z1503" t="s">
        <v>106</v>
      </c>
      <c r="AA1503" t="s">
        <v>5900</v>
      </c>
      <c r="AB1503" t="s">
        <v>5901</v>
      </c>
    </row>
    <row r="1504" spans="1:28" x14ac:dyDescent="0.3">
      <c r="A1504" t="s">
        <v>5902</v>
      </c>
      <c r="B1504" t="s">
        <v>231</v>
      </c>
      <c r="C1504">
        <v>53</v>
      </c>
      <c r="D1504" t="s">
        <v>53</v>
      </c>
      <c r="E1504" t="s">
        <v>121</v>
      </c>
      <c r="F1504" t="s">
        <v>83</v>
      </c>
      <c r="G1504" t="s">
        <v>5903</v>
      </c>
      <c r="H1504" t="s">
        <v>35</v>
      </c>
      <c r="I1504" t="s">
        <v>36</v>
      </c>
      <c r="J1504">
        <v>26</v>
      </c>
      <c r="K1504">
        <v>24</v>
      </c>
      <c r="L1504">
        <f t="shared" si="69"/>
        <v>2</v>
      </c>
      <c r="M1504">
        <v>16</v>
      </c>
      <c r="N1504">
        <v>22405</v>
      </c>
      <c r="O1504" s="1">
        <f t="shared" si="70"/>
        <v>861.73076923076928</v>
      </c>
      <c r="P1504" s="1">
        <f t="shared" si="71"/>
        <v>20681.538461538461</v>
      </c>
      <c r="Q1504" s="1">
        <f>Table1[[#This Row],[Earned Basic Salary]]*20%</f>
        <v>4136.3076923076924</v>
      </c>
      <c r="R1504" s="1">
        <f>Table1[[#This Row],[Earned Basic Salary]]*10%</f>
        <v>2068.1538461538462</v>
      </c>
      <c r="S1504" s="1">
        <f>Table1[[#This Row],[Earned Basic Salary]]*12%</f>
        <v>2481.7846153846153</v>
      </c>
      <c r="T1504" s="1">
        <f>200</f>
        <v>200</v>
      </c>
      <c r="U1504" s="1">
        <f>Table1[[#This Row],[PF]]+Table1[[#This Row],[Professional Tax]]</f>
        <v>2681.7846153846153</v>
      </c>
      <c r="V1504" s="1">
        <f>Table1[[#This Row],[Overtime Hours]]*200</f>
        <v>3200</v>
      </c>
      <c r="W1504" s="1">
        <f>Table1[[#This Row],[Earned Basic Salary]]+Table1[[#This Row],[HRA]]+Table1[[#This Row],[DA]]+Table1[[#This Row],[Overtime Pay]]</f>
        <v>30086</v>
      </c>
      <c r="X1504" s="1">
        <f>Table1[[#This Row],[Gross Salary]]-Table1[[#This Row],[Total Deduction]]</f>
        <v>27404.215384615385</v>
      </c>
      <c r="Y1504" t="s">
        <v>37</v>
      </c>
      <c r="Z1504" t="s">
        <v>95</v>
      </c>
      <c r="AA1504" t="s">
        <v>5904</v>
      </c>
      <c r="AB1504" t="s">
        <v>5905</v>
      </c>
    </row>
    <row r="1505" spans="1:28" x14ac:dyDescent="0.3">
      <c r="A1505" t="s">
        <v>5906</v>
      </c>
      <c r="B1505" t="s">
        <v>315</v>
      </c>
      <c r="C1505">
        <v>28</v>
      </c>
      <c r="D1505" t="s">
        <v>127</v>
      </c>
      <c r="E1505" t="s">
        <v>45</v>
      </c>
      <c r="F1505" t="s">
        <v>89</v>
      </c>
      <c r="G1505" t="s">
        <v>5907</v>
      </c>
      <c r="H1505" t="s">
        <v>35</v>
      </c>
      <c r="I1505" t="s">
        <v>36</v>
      </c>
      <c r="J1505">
        <v>26</v>
      </c>
      <c r="K1505">
        <v>23</v>
      </c>
      <c r="L1505">
        <f t="shared" si="69"/>
        <v>3</v>
      </c>
      <c r="M1505">
        <v>1</v>
      </c>
      <c r="N1505">
        <v>51872</v>
      </c>
      <c r="O1505" s="1">
        <f t="shared" si="70"/>
        <v>1995.0769230769231</v>
      </c>
      <c r="P1505" s="1">
        <f t="shared" si="71"/>
        <v>45886.769230769234</v>
      </c>
      <c r="Q1505" s="1">
        <f>Table1[[#This Row],[Earned Basic Salary]]*20%</f>
        <v>9177.3538461538465</v>
      </c>
      <c r="R1505" s="1">
        <f>Table1[[#This Row],[Earned Basic Salary]]*10%</f>
        <v>4588.6769230769232</v>
      </c>
      <c r="S1505" s="1">
        <f>Table1[[#This Row],[Earned Basic Salary]]*12%</f>
        <v>5506.4123076923079</v>
      </c>
      <c r="T1505" s="1">
        <f>200</f>
        <v>200</v>
      </c>
      <c r="U1505" s="1">
        <f>Table1[[#This Row],[PF]]+Table1[[#This Row],[Professional Tax]]</f>
        <v>5706.4123076923079</v>
      </c>
      <c r="V1505" s="1">
        <f>Table1[[#This Row],[Overtime Hours]]*200</f>
        <v>200</v>
      </c>
      <c r="W1505" s="1">
        <f>Table1[[#This Row],[Earned Basic Salary]]+Table1[[#This Row],[HRA]]+Table1[[#This Row],[DA]]+Table1[[#This Row],[Overtime Pay]]</f>
        <v>59852.800000000003</v>
      </c>
      <c r="X1505" s="1">
        <f>Table1[[#This Row],[Gross Salary]]-Table1[[#This Row],[Total Deduction]]</f>
        <v>54146.387692307697</v>
      </c>
      <c r="Y1505" t="s">
        <v>37</v>
      </c>
      <c r="Z1505" t="s">
        <v>48</v>
      </c>
      <c r="AA1505" t="s">
        <v>5908</v>
      </c>
      <c r="AB1505" t="s">
        <v>5909</v>
      </c>
    </row>
    <row r="1506" spans="1:28" x14ac:dyDescent="0.3">
      <c r="A1506" t="s">
        <v>5910</v>
      </c>
      <c r="B1506" t="s">
        <v>300</v>
      </c>
      <c r="C1506">
        <v>54</v>
      </c>
      <c r="D1506" t="s">
        <v>81</v>
      </c>
      <c r="E1506" t="s">
        <v>32</v>
      </c>
      <c r="F1506" t="s">
        <v>46</v>
      </c>
      <c r="G1506" t="s">
        <v>5911</v>
      </c>
      <c r="H1506" t="s">
        <v>35</v>
      </c>
      <c r="I1506" t="s">
        <v>36</v>
      </c>
      <c r="J1506">
        <v>26</v>
      </c>
      <c r="K1506">
        <v>24</v>
      </c>
      <c r="L1506">
        <f t="shared" si="69"/>
        <v>2</v>
      </c>
      <c r="M1506">
        <v>16</v>
      </c>
      <c r="N1506">
        <v>63673</v>
      </c>
      <c r="O1506" s="1">
        <f t="shared" si="70"/>
        <v>2448.9615384615386</v>
      </c>
      <c r="P1506" s="1">
        <f t="shared" si="71"/>
        <v>58775.076923076922</v>
      </c>
      <c r="Q1506" s="1">
        <f>Table1[[#This Row],[Earned Basic Salary]]*20%</f>
        <v>11755.015384615384</v>
      </c>
      <c r="R1506" s="1">
        <f>Table1[[#This Row],[Earned Basic Salary]]*10%</f>
        <v>5877.5076923076922</v>
      </c>
      <c r="S1506" s="1">
        <f>Table1[[#This Row],[Earned Basic Salary]]*12%</f>
        <v>7053.0092307692303</v>
      </c>
      <c r="T1506" s="1">
        <f>200</f>
        <v>200</v>
      </c>
      <c r="U1506" s="1">
        <f>Table1[[#This Row],[PF]]+Table1[[#This Row],[Professional Tax]]</f>
        <v>7253.0092307692303</v>
      </c>
      <c r="V1506" s="1">
        <f>Table1[[#This Row],[Overtime Hours]]*200</f>
        <v>3200</v>
      </c>
      <c r="W1506" s="1">
        <f>Table1[[#This Row],[Earned Basic Salary]]+Table1[[#This Row],[HRA]]+Table1[[#This Row],[DA]]+Table1[[#This Row],[Overtime Pay]]</f>
        <v>79607.600000000006</v>
      </c>
      <c r="X1506" s="1">
        <f>Table1[[#This Row],[Gross Salary]]-Table1[[#This Row],[Total Deduction]]</f>
        <v>72354.590769230781</v>
      </c>
      <c r="Y1506" t="s">
        <v>37</v>
      </c>
      <c r="Z1506" t="s">
        <v>48</v>
      </c>
      <c r="AA1506" t="s">
        <v>5912</v>
      </c>
      <c r="AB1506" t="s">
        <v>5913</v>
      </c>
    </row>
    <row r="1507" spans="1:28" x14ac:dyDescent="0.3">
      <c r="A1507" t="s">
        <v>5914</v>
      </c>
      <c r="B1507" t="s">
        <v>295</v>
      </c>
      <c r="C1507">
        <v>36</v>
      </c>
      <c r="D1507" t="s">
        <v>81</v>
      </c>
      <c r="E1507" t="s">
        <v>82</v>
      </c>
      <c r="F1507" t="s">
        <v>83</v>
      </c>
      <c r="G1507" t="s">
        <v>5915</v>
      </c>
      <c r="H1507" t="s">
        <v>35</v>
      </c>
      <c r="I1507" t="s">
        <v>36</v>
      </c>
      <c r="J1507">
        <v>26</v>
      </c>
      <c r="K1507">
        <v>24</v>
      </c>
      <c r="L1507">
        <f t="shared" si="69"/>
        <v>2</v>
      </c>
      <c r="M1507">
        <v>5</v>
      </c>
      <c r="N1507">
        <v>31650</v>
      </c>
      <c r="O1507" s="1">
        <f t="shared" si="70"/>
        <v>1217.3076923076924</v>
      </c>
      <c r="P1507" s="1">
        <f t="shared" si="71"/>
        <v>29215.384615384617</v>
      </c>
      <c r="Q1507" s="1">
        <f>Table1[[#This Row],[Earned Basic Salary]]*20%</f>
        <v>5843.0769230769238</v>
      </c>
      <c r="R1507" s="1">
        <f>Table1[[#This Row],[Earned Basic Salary]]*10%</f>
        <v>2921.5384615384619</v>
      </c>
      <c r="S1507" s="1">
        <f>Table1[[#This Row],[Earned Basic Salary]]*12%</f>
        <v>3505.8461538461538</v>
      </c>
      <c r="T1507" s="1">
        <f>200</f>
        <v>200</v>
      </c>
      <c r="U1507" s="1">
        <f>Table1[[#This Row],[PF]]+Table1[[#This Row],[Professional Tax]]</f>
        <v>3705.8461538461538</v>
      </c>
      <c r="V1507" s="1">
        <f>Table1[[#This Row],[Overtime Hours]]*200</f>
        <v>1000</v>
      </c>
      <c r="W1507" s="1">
        <f>Table1[[#This Row],[Earned Basic Salary]]+Table1[[#This Row],[HRA]]+Table1[[#This Row],[DA]]+Table1[[#This Row],[Overtime Pay]]</f>
        <v>38980</v>
      </c>
      <c r="X1507" s="1">
        <f>Table1[[#This Row],[Gross Salary]]-Table1[[#This Row],[Total Deduction]]</f>
        <v>35274.153846153844</v>
      </c>
      <c r="Y1507" t="s">
        <v>37</v>
      </c>
      <c r="Z1507" t="s">
        <v>48</v>
      </c>
      <c r="AA1507" t="s">
        <v>5916</v>
      </c>
      <c r="AB1507" t="s">
        <v>5917</v>
      </c>
    </row>
    <row r="1508" spans="1:28" x14ac:dyDescent="0.3">
      <c r="A1508" t="s">
        <v>5918</v>
      </c>
      <c r="B1508" t="s">
        <v>4613</v>
      </c>
      <c r="C1508">
        <v>43</v>
      </c>
      <c r="D1508" t="s">
        <v>133</v>
      </c>
      <c r="E1508" t="s">
        <v>45</v>
      </c>
      <c r="F1508" t="s">
        <v>33</v>
      </c>
      <c r="G1508" t="s">
        <v>363</v>
      </c>
      <c r="H1508" t="s">
        <v>35</v>
      </c>
      <c r="I1508" t="s">
        <v>36</v>
      </c>
      <c r="J1508">
        <v>26</v>
      </c>
      <c r="K1508">
        <v>24</v>
      </c>
      <c r="L1508">
        <f t="shared" si="69"/>
        <v>2</v>
      </c>
      <c r="M1508">
        <v>6</v>
      </c>
      <c r="N1508">
        <v>26775</v>
      </c>
      <c r="O1508" s="1">
        <f t="shared" si="70"/>
        <v>1029.8076923076924</v>
      </c>
      <c r="P1508" s="1">
        <f t="shared" si="71"/>
        <v>24715.384615384617</v>
      </c>
      <c r="Q1508" s="1">
        <f>Table1[[#This Row],[Earned Basic Salary]]*20%</f>
        <v>4943.0769230769238</v>
      </c>
      <c r="R1508" s="1">
        <f>Table1[[#This Row],[Earned Basic Salary]]*10%</f>
        <v>2471.5384615384619</v>
      </c>
      <c r="S1508" s="1">
        <f>Table1[[#This Row],[Earned Basic Salary]]*12%</f>
        <v>2965.8461538461538</v>
      </c>
      <c r="T1508" s="1">
        <f>200</f>
        <v>200</v>
      </c>
      <c r="U1508" s="1">
        <f>Table1[[#This Row],[PF]]+Table1[[#This Row],[Professional Tax]]</f>
        <v>3165.8461538461538</v>
      </c>
      <c r="V1508" s="1">
        <f>Table1[[#This Row],[Overtime Hours]]*200</f>
        <v>1200</v>
      </c>
      <c r="W1508" s="1">
        <f>Table1[[#This Row],[Earned Basic Salary]]+Table1[[#This Row],[HRA]]+Table1[[#This Row],[DA]]+Table1[[#This Row],[Overtime Pay]]</f>
        <v>33330</v>
      </c>
      <c r="X1508" s="1">
        <f>Table1[[#This Row],[Gross Salary]]-Table1[[#This Row],[Total Deduction]]</f>
        <v>30164.153846153848</v>
      </c>
      <c r="Y1508" t="s">
        <v>37</v>
      </c>
      <c r="Z1508" t="s">
        <v>38</v>
      </c>
      <c r="AA1508" t="s">
        <v>5919</v>
      </c>
      <c r="AB1508" t="s">
        <v>5920</v>
      </c>
    </row>
    <row r="1509" spans="1:28" x14ac:dyDescent="0.3">
      <c r="A1509" t="s">
        <v>5921</v>
      </c>
      <c r="B1509" t="s">
        <v>675</v>
      </c>
      <c r="C1509">
        <v>30</v>
      </c>
      <c r="D1509" t="s">
        <v>61</v>
      </c>
      <c r="E1509" t="s">
        <v>82</v>
      </c>
      <c r="F1509" t="s">
        <v>46</v>
      </c>
      <c r="G1509" t="s">
        <v>194</v>
      </c>
      <c r="H1509" t="s">
        <v>35</v>
      </c>
      <c r="I1509" t="s">
        <v>36</v>
      </c>
      <c r="J1509">
        <v>26</v>
      </c>
      <c r="K1509">
        <v>25</v>
      </c>
      <c r="L1509">
        <f t="shared" si="69"/>
        <v>1</v>
      </c>
      <c r="M1509">
        <v>11</v>
      </c>
      <c r="N1509">
        <v>29609</v>
      </c>
      <c r="O1509" s="1">
        <f t="shared" si="70"/>
        <v>1138.8076923076924</v>
      </c>
      <c r="P1509" s="1">
        <f t="shared" si="71"/>
        <v>28470.192307692309</v>
      </c>
      <c r="Q1509" s="1">
        <f>Table1[[#This Row],[Earned Basic Salary]]*20%</f>
        <v>5694.0384615384619</v>
      </c>
      <c r="R1509" s="1">
        <f>Table1[[#This Row],[Earned Basic Salary]]*10%</f>
        <v>2847.0192307692309</v>
      </c>
      <c r="S1509" s="1">
        <f>Table1[[#This Row],[Earned Basic Salary]]*12%</f>
        <v>3416.4230769230767</v>
      </c>
      <c r="T1509" s="1">
        <f>200</f>
        <v>200</v>
      </c>
      <c r="U1509" s="1">
        <f>Table1[[#This Row],[PF]]+Table1[[#This Row],[Professional Tax]]</f>
        <v>3616.4230769230767</v>
      </c>
      <c r="V1509" s="1">
        <f>Table1[[#This Row],[Overtime Hours]]*200</f>
        <v>2200</v>
      </c>
      <c r="W1509" s="1">
        <f>Table1[[#This Row],[Earned Basic Salary]]+Table1[[#This Row],[HRA]]+Table1[[#This Row],[DA]]+Table1[[#This Row],[Overtime Pay]]</f>
        <v>39211.250000000007</v>
      </c>
      <c r="X1509" s="1">
        <f>Table1[[#This Row],[Gross Salary]]-Table1[[#This Row],[Total Deduction]]</f>
        <v>35594.826923076929</v>
      </c>
      <c r="Y1509" t="s">
        <v>37</v>
      </c>
      <c r="Z1509" t="s">
        <v>48</v>
      </c>
      <c r="AA1509" t="s">
        <v>5922</v>
      </c>
      <c r="AB1509" t="s">
        <v>5923</v>
      </c>
    </row>
    <row r="1510" spans="1:28" x14ac:dyDescent="0.3">
      <c r="A1510" t="s">
        <v>5924</v>
      </c>
      <c r="B1510" t="s">
        <v>1547</v>
      </c>
      <c r="C1510">
        <v>53</v>
      </c>
      <c r="D1510" t="s">
        <v>75</v>
      </c>
      <c r="E1510" t="s">
        <v>32</v>
      </c>
      <c r="F1510" t="s">
        <v>33</v>
      </c>
      <c r="G1510" t="s">
        <v>1584</v>
      </c>
      <c r="H1510" t="s">
        <v>35</v>
      </c>
      <c r="I1510" t="s">
        <v>36</v>
      </c>
      <c r="J1510">
        <v>26</v>
      </c>
      <c r="K1510">
        <v>25</v>
      </c>
      <c r="L1510">
        <f t="shared" si="69"/>
        <v>1</v>
      </c>
      <c r="M1510">
        <v>5</v>
      </c>
      <c r="N1510">
        <v>70895</v>
      </c>
      <c r="O1510" s="1">
        <f t="shared" si="70"/>
        <v>2726.7307692307691</v>
      </c>
      <c r="P1510" s="1">
        <f t="shared" si="71"/>
        <v>68168.26923076922</v>
      </c>
      <c r="Q1510" s="1">
        <f>Table1[[#This Row],[Earned Basic Salary]]*20%</f>
        <v>13633.653846153844</v>
      </c>
      <c r="R1510" s="1">
        <f>Table1[[#This Row],[Earned Basic Salary]]*10%</f>
        <v>6816.826923076922</v>
      </c>
      <c r="S1510" s="1">
        <f>Table1[[#This Row],[Earned Basic Salary]]*12%</f>
        <v>8180.1923076923058</v>
      </c>
      <c r="T1510" s="1">
        <f>200</f>
        <v>200</v>
      </c>
      <c r="U1510" s="1">
        <f>Table1[[#This Row],[PF]]+Table1[[#This Row],[Professional Tax]]</f>
        <v>8380.1923076923049</v>
      </c>
      <c r="V1510" s="1">
        <f>Table1[[#This Row],[Overtime Hours]]*200</f>
        <v>1000</v>
      </c>
      <c r="W1510" s="1">
        <f>Table1[[#This Row],[Earned Basic Salary]]+Table1[[#This Row],[HRA]]+Table1[[#This Row],[DA]]+Table1[[#This Row],[Overtime Pay]]</f>
        <v>89618.749999999985</v>
      </c>
      <c r="X1510" s="1">
        <f>Table1[[#This Row],[Gross Salary]]-Table1[[#This Row],[Total Deduction]]</f>
        <v>81238.557692307688</v>
      </c>
      <c r="Y1510" t="s">
        <v>37</v>
      </c>
      <c r="Z1510" t="s">
        <v>38</v>
      </c>
      <c r="AA1510" t="s">
        <v>5925</v>
      </c>
      <c r="AB1510" t="s">
        <v>5926</v>
      </c>
    </row>
    <row r="1511" spans="1:28" x14ac:dyDescent="0.3">
      <c r="A1511" t="s">
        <v>5927</v>
      </c>
      <c r="B1511" t="s">
        <v>448</v>
      </c>
      <c r="C1511">
        <v>54</v>
      </c>
      <c r="D1511" t="s">
        <v>44</v>
      </c>
      <c r="E1511" t="s">
        <v>121</v>
      </c>
      <c r="F1511" t="s">
        <v>69</v>
      </c>
      <c r="G1511" t="s">
        <v>5928</v>
      </c>
      <c r="H1511" t="s">
        <v>35</v>
      </c>
      <c r="I1511" t="s">
        <v>36</v>
      </c>
      <c r="J1511">
        <v>26</v>
      </c>
      <c r="K1511">
        <v>23</v>
      </c>
      <c r="L1511">
        <f t="shared" si="69"/>
        <v>3</v>
      </c>
      <c r="M1511">
        <v>11</v>
      </c>
      <c r="N1511">
        <v>24206</v>
      </c>
      <c r="O1511" s="1">
        <f t="shared" si="70"/>
        <v>931</v>
      </c>
      <c r="P1511" s="1">
        <f t="shared" si="71"/>
        <v>21413</v>
      </c>
      <c r="Q1511" s="1">
        <f>Table1[[#This Row],[Earned Basic Salary]]*20%</f>
        <v>4282.6000000000004</v>
      </c>
      <c r="R1511" s="1">
        <f>Table1[[#This Row],[Earned Basic Salary]]*10%</f>
        <v>2141.3000000000002</v>
      </c>
      <c r="S1511" s="1">
        <f>Table1[[#This Row],[Earned Basic Salary]]*12%</f>
        <v>2569.56</v>
      </c>
      <c r="T1511" s="1">
        <f>200</f>
        <v>200</v>
      </c>
      <c r="U1511" s="1">
        <f>Table1[[#This Row],[PF]]+Table1[[#This Row],[Professional Tax]]</f>
        <v>2769.56</v>
      </c>
      <c r="V1511" s="1">
        <f>Table1[[#This Row],[Overtime Hours]]*200</f>
        <v>2200</v>
      </c>
      <c r="W1511" s="1">
        <f>Table1[[#This Row],[Earned Basic Salary]]+Table1[[#This Row],[HRA]]+Table1[[#This Row],[DA]]+Table1[[#This Row],[Overtime Pay]]</f>
        <v>30036.899999999998</v>
      </c>
      <c r="X1511" s="1">
        <f>Table1[[#This Row],[Gross Salary]]-Table1[[#This Row],[Total Deduction]]</f>
        <v>27267.339999999997</v>
      </c>
      <c r="Y1511" t="s">
        <v>37</v>
      </c>
      <c r="Z1511" t="s">
        <v>38</v>
      </c>
      <c r="AA1511" t="s">
        <v>5929</v>
      </c>
      <c r="AB1511" t="s">
        <v>5930</v>
      </c>
    </row>
    <row r="1512" spans="1:28" x14ac:dyDescent="0.3">
      <c r="A1512" t="s">
        <v>5931</v>
      </c>
      <c r="B1512" t="s">
        <v>1412</v>
      </c>
      <c r="C1512">
        <v>34</v>
      </c>
      <c r="D1512" t="s">
        <v>44</v>
      </c>
      <c r="E1512" t="s">
        <v>45</v>
      </c>
      <c r="F1512" t="s">
        <v>55</v>
      </c>
      <c r="G1512" t="s">
        <v>5932</v>
      </c>
      <c r="H1512" t="s">
        <v>35</v>
      </c>
      <c r="I1512" t="s">
        <v>36</v>
      </c>
      <c r="J1512">
        <v>26</v>
      </c>
      <c r="K1512">
        <v>25</v>
      </c>
      <c r="L1512">
        <f t="shared" si="69"/>
        <v>1</v>
      </c>
      <c r="M1512">
        <v>7</v>
      </c>
      <c r="N1512">
        <v>78634</v>
      </c>
      <c r="O1512" s="1">
        <f t="shared" si="70"/>
        <v>3024.3846153846152</v>
      </c>
      <c r="P1512" s="1">
        <f t="shared" si="71"/>
        <v>75609.615384615376</v>
      </c>
      <c r="Q1512" s="1">
        <f>Table1[[#This Row],[Earned Basic Salary]]*20%</f>
        <v>15121.923076923076</v>
      </c>
      <c r="R1512" s="1">
        <f>Table1[[#This Row],[Earned Basic Salary]]*10%</f>
        <v>7560.9615384615381</v>
      </c>
      <c r="S1512" s="1">
        <f>Table1[[#This Row],[Earned Basic Salary]]*12%</f>
        <v>9073.1538461538439</v>
      </c>
      <c r="T1512" s="1">
        <f>200</f>
        <v>200</v>
      </c>
      <c r="U1512" s="1">
        <f>Table1[[#This Row],[PF]]+Table1[[#This Row],[Professional Tax]]</f>
        <v>9273.1538461538439</v>
      </c>
      <c r="V1512" s="1">
        <f>Table1[[#This Row],[Overtime Hours]]*200</f>
        <v>1400</v>
      </c>
      <c r="W1512" s="1">
        <f>Table1[[#This Row],[Earned Basic Salary]]+Table1[[#This Row],[HRA]]+Table1[[#This Row],[DA]]+Table1[[#This Row],[Overtime Pay]]</f>
        <v>99692.499999999985</v>
      </c>
      <c r="X1512" s="1">
        <f>Table1[[#This Row],[Gross Salary]]-Table1[[#This Row],[Total Deduction]]</f>
        <v>90419.346153846142</v>
      </c>
      <c r="Y1512" t="s">
        <v>37</v>
      </c>
      <c r="Z1512" t="s">
        <v>38</v>
      </c>
      <c r="AA1512" t="s">
        <v>5933</v>
      </c>
      <c r="AB1512" t="s">
        <v>5934</v>
      </c>
    </row>
    <row r="1513" spans="1:28" x14ac:dyDescent="0.3">
      <c r="A1513" t="s">
        <v>5935</v>
      </c>
      <c r="B1513" t="s">
        <v>736</v>
      </c>
      <c r="C1513">
        <v>34</v>
      </c>
      <c r="D1513" t="s">
        <v>44</v>
      </c>
      <c r="E1513" t="s">
        <v>121</v>
      </c>
      <c r="F1513" t="s">
        <v>55</v>
      </c>
      <c r="G1513" t="s">
        <v>5015</v>
      </c>
      <c r="H1513" t="s">
        <v>35</v>
      </c>
      <c r="I1513" t="s">
        <v>36</v>
      </c>
      <c r="J1513">
        <v>26</v>
      </c>
      <c r="K1513">
        <v>25</v>
      </c>
      <c r="L1513">
        <f t="shared" si="69"/>
        <v>1</v>
      </c>
      <c r="M1513">
        <v>3</v>
      </c>
      <c r="N1513">
        <v>36905</v>
      </c>
      <c r="O1513" s="1">
        <f t="shared" si="70"/>
        <v>1419.4230769230769</v>
      </c>
      <c r="P1513" s="1">
        <f t="shared" si="71"/>
        <v>35485.576923076922</v>
      </c>
      <c r="Q1513" s="1">
        <f>Table1[[#This Row],[Earned Basic Salary]]*20%</f>
        <v>7097.1153846153848</v>
      </c>
      <c r="R1513" s="1">
        <f>Table1[[#This Row],[Earned Basic Salary]]*10%</f>
        <v>3548.5576923076924</v>
      </c>
      <c r="S1513" s="1">
        <f>Table1[[#This Row],[Earned Basic Salary]]*12%</f>
        <v>4258.2692307692305</v>
      </c>
      <c r="T1513" s="1">
        <f>200</f>
        <v>200</v>
      </c>
      <c r="U1513" s="1">
        <f>Table1[[#This Row],[PF]]+Table1[[#This Row],[Professional Tax]]</f>
        <v>4458.2692307692305</v>
      </c>
      <c r="V1513" s="1">
        <f>Table1[[#This Row],[Overtime Hours]]*200</f>
        <v>600</v>
      </c>
      <c r="W1513" s="1">
        <f>Table1[[#This Row],[Earned Basic Salary]]+Table1[[#This Row],[HRA]]+Table1[[#This Row],[DA]]+Table1[[#This Row],[Overtime Pay]]</f>
        <v>46731.25</v>
      </c>
      <c r="X1513" s="1">
        <f>Table1[[#This Row],[Gross Salary]]-Table1[[#This Row],[Total Deduction]]</f>
        <v>42272.980769230766</v>
      </c>
      <c r="Y1513" t="s">
        <v>37</v>
      </c>
      <c r="Z1513" t="s">
        <v>95</v>
      </c>
      <c r="AA1513" t="s">
        <v>5936</v>
      </c>
      <c r="AB1513" t="s">
        <v>5937</v>
      </c>
    </row>
    <row r="1514" spans="1:28" x14ac:dyDescent="0.3">
      <c r="A1514" t="s">
        <v>5938</v>
      </c>
      <c r="B1514" t="s">
        <v>2028</v>
      </c>
      <c r="C1514">
        <v>27</v>
      </c>
      <c r="D1514" t="s">
        <v>133</v>
      </c>
      <c r="E1514" t="s">
        <v>82</v>
      </c>
      <c r="F1514" t="s">
        <v>83</v>
      </c>
      <c r="G1514" t="s">
        <v>5939</v>
      </c>
      <c r="H1514" t="s">
        <v>35</v>
      </c>
      <c r="I1514" t="s">
        <v>36</v>
      </c>
      <c r="J1514">
        <v>26</v>
      </c>
      <c r="K1514">
        <v>24</v>
      </c>
      <c r="L1514">
        <f t="shared" si="69"/>
        <v>2</v>
      </c>
      <c r="M1514">
        <v>18</v>
      </c>
      <c r="N1514">
        <v>22792</v>
      </c>
      <c r="O1514" s="1">
        <f t="shared" si="70"/>
        <v>876.61538461538464</v>
      </c>
      <c r="P1514" s="1">
        <f t="shared" si="71"/>
        <v>21038.76923076923</v>
      </c>
      <c r="Q1514" s="1">
        <f>Table1[[#This Row],[Earned Basic Salary]]*20%</f>
        <v>4207.7538461538461</v>
      </c>
      <c r="R1514" s="1">
        <f>Table1[[#This Row],[Earned Basic Salary]]*10%</f>
        <v>2103.876923076923</v>
      </c>
      <c r="S1514" s="1">
        <f>Table1[[#This Row],[Earned Basic Salary]]*12%</f>
        <v>2524.6523076923077</v>
      </c>
      <c r="T1514" s="1">
        <f>200</f>
        <v>200</v>
      </c>
      <c r="U1514" s="1">
        <f>Table1[[#This Row],[PF]]+Table1[[#This Row],[Professional Tax]]</f>
        <v>2724.6523076923077</v>
      </c>
      <c r="V1514" s="1">
        <f>Table1[[#This Row],[Overtime Hours]]*200</f>
        <v>3600</v>
      </c>
      <c r="W1514" s="1">
        <f>Table1[[#This Row],[Earned Basic Salary]]+Table1[[#This Row],[HRA]]+Table1[[#This Row],[DA]]+Table1[[#This Row],[Overtime Pay]]</f>
        <v>30950.400000000001</v>
      </c>
      <c r="X1514" s="1">
        <f>Table1[[#This Row],[Gross Salary]]-Table1[[#This Row],[Total Deduction]]</f>
        <v>28225.747692307694</v>
      </c>
      <c r="Y1514" t="s">
        <v>37</v>
      </c>
      <c r="Z1514" t="s">
        <v>106</v>
      </c>
      <c r="AA1514" t="s">
        <v>5940</v>
      </c>
      <c r="AB1514" t="s">
        <v>5941</v>
      </c>
    </row>
    <row r="1515" spans="1:28" x14ac:dyDescent="0.3">
      <c r="A1515" t="s">
        <v>5942</v>
      </c>
      <c r="B1515" t="s">
        <v>3229</v>
      </c>
      <c r="C1515">
        <v>46</v>
      </c>
      <c r="D1515" t="s">
        <v>53</v>
      </c>
      <c r="E1515" t="s">
        <v>121</v>
      </c>
      <c r="F1515" t="s">
        <v>89</v>
      </c>
      <c r="G1515" t="s">
        <v>2662</v>
      </c>
      <c r="H1515" t="s">
        <v>35</v>
      </c>
      <c r="I1515" t="s">
        <v>36</v>
      </c>
      <c r="J1515">
        <v>26</v>
      </c>
      <c r="K1515">
        <v>21</v>
      </c>
      <c r="L1515">
        <f t="shared" si="69"/>
        <v>5</v>
      </c>
      <c r="M1515">
        <v>12</v>
      </c>
      <c r="N1515">
        <v>63127</v>
      </c>
      <c r="O1515" s="1">
        <f t="shared" si="70"/>
        <v>2427.9615384615386</v>
      </c>
      <c r="P1515" s="1">
        <f t="shared" si="71"/>
        <v>50987.192307692312</v>
      </c>
      <c r="Q1515" s="1">
        <f>Table1[[#This Row],[Earned Basic Salary]]*20%</f>
        <v>10197.438461538462</v>
      </c>
      <c r="R1515" s="1">
        <f>Table1[[#This Row],[Earned Basic Salary]]*10%</f>
        <v>5098.7192307692312</v>
      </c>
      <c r="S1515" s="1">
        <f>Table1[[#This Row],[Earned Basic Salary]]*12%</f>
        <v>6118.4630769230771</v>
      </c>
      <c r="T1515" s="1">
        <f>200</f>
        <v>200</v>
      </c>
      <c r="U1515" s="1">
        <f>Table1[[#This Row],[PF]]+Table1[[#This Row],[Professional Tax]]</f>
        <v>6318.4630769230771</v>
      </c>
      <c r="V1515" s="1">
        <f>Table1[[#This Row],[Overtime Hours]]*200</f>
        <v>2400</v>
      </c>
      <c r="W1515" s="1">
        <f>Table1[[#This Row],[Earned Basic Salary]]+Table1[[#This Row],[HRA]]+Table1[[#This Row],[DA]]+Table1[[#This Row],[Overtime Pay]]</f>
        <v>68683.350000000006</v>
      </c>
      <c r="X1515" s="1">
        <f>Table1[[#This Row],[Gross Salary]]-Table1[[#This Row],[Total Deduction]]</f>
        <v>62364.886923076927</v>
      </c>
      <c r="Y1515" t="s">
        <v>37</v>
      </c>
      <c r="Z1515" t="s">
        <v>38</v>
      </c>
      <c r="AA1515" t="s">
        <v>5943</v>
      </c>
      <c r="AB1515" t="s">
        <v>5944</v>
      </c>
    </row>
    <row r="1516" spans="1:28" x14ac:dyDescent="0.3">
      <c r="A1516" t="s">
        <v>5945</v>
      </c>
      <c r="B1516" t="s">
        <v>52</v>
      </c>
      <c r="C1516">
        <v>31</v>
      </c>
      <c r="D1516" t="s">
        <v>133</v>
      </c>
      <c r="E1516" t="s">
        <v>121</v>
      </c>
      <c r="F1516" t="s">
        <v>83</v>
      </c>
      <c r="G1516" t="s">
        <v>5946</v>
      </c>
      <c r="H1516" t="s">
        <v>35</v>
      </c>
      <c r="I1516" t="s">
        <v>36</v>
      </c>
      <c r="J1516">
        <v>26</v>
      </c>
      <c r="K1516">
        <v>23</v>
      </c>
      <c r="L1516">
        <f t="shared" si="69"/>
        <v>3</v>
      </c>
      <c r="M1516">
        <v>10</v>
      </c>
      <c r="N1516">
        <v>57704</v>
      </c>
      <c r="O1516" s="1">
        <f t="shared" si="70"/>
        <v>2219.3846153846152</v>
      </c>
      <c r="P1516" s="1">
        <f t="shared" si="71"/>
        <v>51045.846153846149</v>
      </c>
      <c r="Q1516" s="1">
        <f>Table1[[#This Row],[Earned Basic Salary]]*20%</f>
        <v>10209.16923076923</v>
      </c>
      <c r="R1516" s="1">
        <f>Table1[[#This Row],[Earned Basic Salary]]*10%</f>
        <v>5104.5846153846151</v>
      </c>
      <c r="S1516" s="1">
        <f>Table1[[#This Row],[Earned Basic Salary]]*12%</f>
        <v>6125.5015384615381</v>
      </c>
      <c r="T1516" s="1">
        <f>200</f>
        <v>200</v>
      </c>
      <c r="U1516" s="1">
        <f>Table1[[#This Row],[PF]]+Table1[[#This Row],[Professional Tax]]</f>
        <v>6325.5015384615381</v>
      </c>
      <c r="V1516" s="1">
        <f>Table1[[#This Row],[Overtime Hours]]*200</f>
        <v>2000</v>
      </c>
      <c r="W1516" s="1">
        <f>Table1[[#This Row],[Earned Basic Salary]]+Table1[[#This Row],[HRA]]+Table1[[#This Row],[DA]]+Table1[[#This Row],[Overtime Pay]]</f>
        <v>68359.599999999991</v>
      </c>
      <c r="X1516" s="1">
        <f>Table1[[#This Row],[Gross Salary]]-Table1[[#This Row],[Total Deduction]]</f>
        <v>62034.098461538451</v>
      </c>
      <c r="Y1516" t="s">
        <v>37</v>
      </c>
      <c r="Z1516" t="s">
        <v>48</v>
      </c>
      <c r="AA1516" t="s">
        <v>5947</v>
      </c>
      <c r="AB1516" t="s">
        <v>5948</v>
      </c>
    </row>
    <row r="1517" spans="1:28" x14ac:dyDescent="0.3">
      <c r="A1517" t="s">
        <v>5949</v>
      </c>
      <c r="B1517" t="s">
        <v>443</v>
      </c>
      <c r="C1517">
        <v>46</v>
      </c>
      <c r="D1517" t="s">
        <v>127</v>
      </c>
      <c r="E1517" t="s">
        <v>54</v>
      </c>
      <c r="F1517" t="s">
        <v>89</v>
      </c>
      <c r="G1517" t="s">
        <v>5950</v>
      </c>
      <c r="H1517" t="s">
        <v>35</v>
      </c>
      <c r="I1517" t="s">
        <v>36</v>
      </c>
      <c r="J1517">
        <v>26</v>
      </c>
      <c r="K1517">
        <v>24</v>
      </c>
      <c r="L1517">
        <f t="shared" si="69"/>
        <v>2</v>
      </c>
      <c r="M1517">
        <v>12</v>
      </c>
      <c r="N1517">
        <v>52635</v>
      </c>
      <c r="O1517" s="1">
        <f t="shared" si="70"/>
        <v>2024.4230769230769</v>
      </c>
      <c r="P1517" s="1">
        <f t="shared" si="71"/>
        <v>48586.153846153844</v>
      </c>
      <c r="Q1517" s="1">
        <f>Table1[[#This Row],[Earned Basic Salary]]*20%</f>
        <v>9717.2307692307695</v>
      </c>
      <c r="R1517" s="1">
        <f>Table1[[#This Row],[Earned Basic Salary]]*10%</f>
        <v>4858.6153846153848</v>
      </c>
      <c r="S1517" s="1">
        <f>Table1[[#This Row],[Earned Basic Salary]]*12%</f>
        <v>5830.3384615384612</v>
      </c>
      <c r="T1517" s="1">
        <f>200</f>
        <v>200</v>
      </c>
      <c r="U1517" s="1">
        <f>Table1[[#This Row],[PF]]+Table1[[#This Row],[Professional Tax]]</f>
        <v>6030.3384615384612</v>
      </c>
      <c r="V1517" s="1">
        <f>Table1[[#This Row],[Overtime Hours]]*200</f>
        <v>2400</v>
      </c>
      <c r="W1517" s="1">
        <f>Table1[[#This Row],[Earned Basic Salary]]+Table1[[#This Row],[HRA]]+Table1[[#This Row],[DA]]+Table1[[#This Row],[Overtime Pay]]</f>
        <v>65562</v>
      </c>
      <c r="X1517" s="1">
        <f>Table1[[#This Row],[Gross Salary]]-Table1[[#This Row],[Total Deduction]]</f>
        <v>59531.661538461536</v>
      </c>
      <c r="Y1517" t="s">
        <v>37</v>
      </c>
      <c r="Z1517" t="s">
        <v>106</v>
      </c>
      <c r="AA1517" t="s">
        <v>5951</v>
      </c>
      <c r="AB1517" t="s">
        <v>5952</v>
      </c>
    </row>
    <row r="1518" spans="1:28" x14ac:dyDescent="0.3">
      <c r="A1518" t="s">
        <v>5953</v>
      </c>
      <c r="B1518" t="s">
        <v>774</v>
      </c>
      <c r="C1518">
        <v>45</v>
      </c>
      <c r="D1518" t="s">
        <v>53</v>
      </c>
      <c r="E1518" t="s">
        <v>82</v>
      </c>
      <c r="F1518" t="s">
        <v>69</v>
      </c>
      <c r="G1518" t="s">
        <v>5954</v>
      </c>
      <c r="H1518" t="s">
        <v>35</v>
      </c>
      <c r="I1518" t="s">
        <v>36</v>
      </c>
      <c r="J1518">
        <v>26</v>
      </c>
      <c r="K1518">
        <v>23</v>
      </c>
      <c r="L1518">
        <f t="shared" si="69"/>
        <v>3</v>
      </c>
      <c r="M1518">
        <v>13</v>
      </c>
      <c r="N1518">
        <v>61748</v>
      </c>
      <c r="O1518" s="1">
        <f t="shared" si="70"/>
        <v>2374.9230769230771</v>
      </c>
      <c r="P1518" s="1">
        <f t="shared" si="71"/>
        <v>54623.230769230773</v>
      </c>
      <c r="Q1518" s="1">
        <f>Table1[[#This Row],[Earned Basic Salary]]*20%</f>
        <v>10924.646153846155</v>
      </c>
      <c r="R1518" s="1">
        <f>Table1[[#This Row],[Earned Basic Salary]]*10%</f>
        <v>5462.3230769230777</v>
      </c>
      <c r="S1518" s="1">
        <f>Table1[[#This Row],[Earned Basic Salary]]*12%</f>
        <v>6554.7876923076929</v>
      </c>
      <c r="T1518" s="1">
        <f>200</f>
        <v>200</v>
      </c>
      <c r="U1518" s="1">
        <f>Table1[[#This Row],[PF]]+Table1[[#This Row],[Professional Tax]]</f>
        <v>6754.7876923076929</v>
      </c>
      <c r="V1518" s="1">
        <f>Table1[[#This Row],[Overtime Hours]]*200</f>
        <v>2600</v>
      </c>
      <c r="W1518" s="1">
        <f>Table1[[#This Row],[Earned Basic Salary]]+Table1[[#This Row],[HRA]]+Table1[[#This Row],[DA]]+Table1[[#This Row],[Overtime Pay]]</f>
        <v>73610.2</v>
      </c>
      <c r="X1518" s="1">
        <f>Table1[[#This Row],[Gross Salary]]-Table1[[#This Row],[Total Deduction]]</f>
        <v>66855.412307692299</v>
      </c>
      <c r="Y1518" t="s">
        <v>37</v>
      </c>
      <c r="Z1518" t="s">
        <v>48</v>
      </c>
      <c r="AA1518" t="s">
        <v>5955</v>
      </c>
      <c r="AB1518" t="s">
        <v>5956</v>
      </c>
    </row>
    <row r="1519" spans="1:28" x14ac:dyDescent="0.3">
      <c r="A1519" t="s">
        <v>5957</v>
      </c>
      <c r="B1519" t="s">
        <v>148</v>
      </c>
      <c r="C1519">
        <v>26</v>
      </c>
      <c r="D1519" t="s">
        <v>31</v>
      </c>
      <c r="E1519" t="s">
        <v>82</v>
      </c>
      <c r="F1519" t="s">
        <v>63</v>
      </c>
      <c r="G1519" t="s">
        <v>541</v>
      </c>
      <c r="H1519" t="s">
        <v>35</v>
      </c>
      <c r="I1519" t="s">
        <v>36</v>
      </c>
      <c r="J1519">
        <v>26</v>
      </c>
      <c r="K1519">
        <v>24</v>
      </c>
      <c r="L1519">
        <f t="shared" si="69"/>
        <v>2</v>
      </c>
      <c r="M1519">
        <v>17</v>
      </c>
      <c r="N1519">
        <v>43499</v>
      </c>
      <c r="O1519" s="1">
        <f t="shared" si="70"/>
        <v>1673.0384615384614</v>
      </c>
      <c r="P1519" s="1">
        <f t="shared" si="71"/>
        <v>40152.923076923078</v>
      </c>
      <c r="Q1519" s="1">
        <f>Table1[[#This Row],[Earned Basic Salary]]*20%</f>
        <v>8030.584615384616</v>
      </c>
      <c r="R1519" s="1">
        <f>Table1[[#This Row],[Earned Basic Salary]]*10%</f>
        <v>4015.292307692308</v>
      </c>
      <c r="S1519" s="1">
        <f>Table1[[#This Row],[Earned Basic Salary]]*12%</f>
        <v>4818.3507692307694</v>
      </c>
      <c r="T1519" s="1">
        <f>200</f>
        <v>200</v>
      </c>
      <c r="U1519" s="1">
        <f>Table1[[#This Row],[PF]]+Table1[[#This Row],[Professional Tax]]</f>
        <v>5018.3507692307694</v>
      </c>
      <c r="V1519" s="1">
        <f>Table1[[#This Row],[Overtime Hours]]*200</f>
        <v>3400</v>
      </c>
      <c r="W1519" s="1">
        <f>Table1[[#This Row],[Earned Basic Salary]]+Table1[[#This Row],[HRA]]+Table1[[#This Row],[DA]]+Table1[[#This Row],[Overtime Pay]]</f>
        <v>55598.8</v>
      </c>
      <c r="X1519" s="1">
        <f>Table1[[#This Row],[Gross Salary]]-Table1[[#This Row],[Total Deduction]]</f>
        <v>50580.449230769234</v>
      </c>
      <c r="Y1519" t="s">
        <v>37</v>
      </c>
      <c r="Z1519" t="s">
        <v>38</v>
      </c>
      <c r="AA1519" t="s">
        <v>5958</v>
      </c>
      <c r="AB1519" t="s">
        <v>5959</v>
      </c>
    </row>
    <row r="1520" spans="1:28" x14ac:dyDescent="0.3">
      <c r="A1520" t="s">
        <v>5960</v>
      </c>
      <c r="B1520" t="s">
        <v>988</v>
      </c>
      <c r="C1520">
        <v>31</v>
      </c>
      <c r="D1520" t="s">
        <v>61</v>
      </c>
      <c r="E1520" t="s">
        <v>121</v>
      </c>
      <c r="F1520" t="s">
        <v>89</v>
      </c>
      <c r="G1520" t="s">
        <v>134</v>
      </c>
      <c r="H1520" t="s">
        <v>35</v>
      </c>
      <c r="I1520" t="s">
        <v>36</v>
      </c>
      <c r="J1520">
        <v>26</v>
      </c>
      <c r="K1520">
        <v>24</v>
      </c>
      <c r="L1520">
        <f t="shared" si="69"/>
        <v>2</v>
      </c>
      <c r="M1520">
        <v>17</v>
      </c>
      <c r="N1520">
        <v>44230</v>
      </c>
      <c r="O1520" s="1">
        <f t="shared" si="70"/>
        <v>1701.1538461538462</v>
      </c>
      <c r="P1520" s="1">
        <f t="shared" si="71"/>
        <v>40827.692307692312</v>
      </c>
      <c r="Q1520" s="1">
        <f>Table1[[#This Row],[Earned Basic Salary]]*20%</f>
        <v>8165.5384615384628</v>
      </c>
      <c r="R1520" s="1">
        <f>Table1[[#This Row],[Earned Basic Salary]]*10%</f>
        <v>4082.7692307692314</v>
      </c>
      <c r="S1520" s="1">
        <f>Table1[[#This Row],[Earned Basic Salary]]*12%</f>
        <v>4899.3230769230777</v>
      </c>
      <c r="T1520" s="1">
        <f>200</f>
        <v>200</v>
      </c>
      <c r="U1520" s="1">
        <f>Table1[[#This Row],[PF]]+Table1[[#This Row],[Professional Tax]]</f>
        <v>5099.3230769230777</v>
      </c>
      <c r="V1520" s="1">
        <f>Table1[[#This Row],[Overtime Hours]]*200</f>
        <v>3400</v>
      </c>
      <c r="W1520" s="1">
        <f>Table1[[#This Row],[Earned Basic Salary]]+Table1[[#This Row],[HRA]]+Table1[[#This Row],[DA]]+Table1[[#This Row],[Overtime Pay]]</f>
        <v>56476.000000000007</v>
      </c>
      <c r="X1520" s="1">
        <f>Table1[[#This Row],[Gross Salary]]-Table1[[#This Row],[Total Deduction]]</f>
        <v>51376.676923076928</v>
      </c>
      <c r="Y1520" t="s">
        <v>37</v>
      </c>
      <c r="Z1520" t="s">
        <v>95</v>
      </c>
      <c r="AA1520" t="s">
        <v>5961</v>
      </c>
      <c r="AB1520" t="s">
        <v>5962</v>
      </c>
    </row>
    <row r="1521" spans="1:28" x14ac:dyDescent="0.3">
      <c r="A1521" t="s">
        <v>5963</v>
      </c>
      <c r="B1521" t="s">
        <v>290</v>
      </c>
      <c r="C1521">
        <v>26</v>
      </c>
      <c r="D1521" t="s">
        <v>127</v>
      </c>
      <c r="E1521" t="s">
        <v>82</v>
      </c>
      <c r="F1521" t="s">
        <v>63</v>
      </c>
      <c r="G1521" t="s">
        <v>5964</v>
      </c>
      <c r="H1521" t="s">
        <v>35</v>
      </c>
      <c r="I1521" t="s">
        <v>36</v>
      </c>
      <c r="J1521">
        <v>26</v>
      </c>
      <c r="K1521">
        <v>24</v>
      </c>
      <c r="L1521">
        <f t="shared" si="69"/>
        <v>2</v>
      </c>
      <c r="M1521">
        <v>17</v>
      </c>
      <c r="N1521">
        <v>39464</v>
      </c>
      <c r="O1521" s="1">
        <f t="shared" si="70"/>
        <v>1517.8461538461538</v>
      </c>
      <c r="P1521" s="1">
        <f t="shared" si="71"/>
        <v>36428.307692307688</v>
      </c>
      <c r="Q1521" s="1">
        <f>Table1[[#This Row],[Earned Basic Salary]]*20%</f>
        <v>7285.6615384615379</v>
      </c>
      <c r="R1521" s="1">
        <f>Table1[[#This Row],[Earned Basic Salary]]*10%</f>
        <v>3642.830769230769</v>
      </c>
      <c r="S1521" s="1">
        <f>Table1[[#This Row],[Earned Basic Salary]]*12%</f>
        <v>4371.3969230769226</v>
      </c>
      <c r="T1521" s="1">
        <f>200</f>
        <v>200</v>
      </c>
      <c r="U1521" s="1">
        <f>Table1[[#This Row],[PF]]+Table1[[#This Row],[Professional Tax]]</f>
        <v>4571.3969230769226</v>
      </c>
      <c r="V1521" s="1">
        <f>Table1[[#This Row],[Overtime Hours]]*200</f>
        <v>3400</v>
      </c>
      <c r="W1521" s="1">
        <f>Table1[[#This Row],[Earned Basic Salary]]+Table1[[#This Row],[HRA]]+Table1[[#This Row],[DA]]+Table1[[#This Row],[Overtime Pay]]</f>
        <v>50756.799999999996</v>
      </c>
      <c r="X1521" s="1">
        <f>Table1[[#This Row],[Gross Salary]]-Table1[[#This Row],[Total Deduction]]</f>
        <v>46185.403076923074</v>
      </c>
      <c r="Y1521" t="s">
        <v>37</v>
      </c>
      <c r="Z1521" t="s">
        <v>95</v>
      </c>
      <c r="AA1521" t="s">
        <v>5965</v>
      </c>
      <c r="AB1521" t="s">
        <v>5966</v>
      </c>
    </row>
    <row r="1522" spans="1:28" x14ac:dyDescent="0.3">
      <c r="A1522" t="s">
        <v>5967</v>
      </c>
      <c r="B1522" t="s">
        <v>1212</v>
      </c>
      <c r="C1522">
        <v>36</v>
      </c>
      <c r="D1522" t="s">
        <v>127</v>
      </c>
      <c r="E1522" t="s">
        <v>82</v>
      </c>
      <c r="F1522" t="s">
        <v>69</v>
      </c>
      <c r="G1522" t="s">
        <v>1068</v>
      </c>
      <c r="H1522" t="s">
        <v>35</v>
      </c>
      <c r="I1522" t="s">
        <v>36</v>
      </c>
      <c r="J1522">
        <v>26</v>
      </c>
      <c r="K1522">
        <v>22</v>
      </c>
      <c r="L1522">
        <f t="shared" si="69"/>
        <v>4</v>
      </c>
      <c r="M1522">
        <v>0</v>
      </c>
      <c r="N1522">
        <v>59088</v>
      </c>
      <c r="O1522" s="1">
        <f t="shared" si="70"/>
        <v>2272.6153846153848</v>
      </c>
      <c r="P1522" s="1">
        <f t="shared" si="71"/>
        <v>49997.538461538468</v>
      </c>
      <c r="Q1522" s="1">
        <f>Table1[[#This Row],[Earned Basic Salary]]*20%</f>
        <v>9999.507692307694</v>
      </c>
      <c r="R1522" s="1">
        <f>Table1[[#This Row],[Earned Basic Salary]]*10%</f>
        <v>4999.753846153847</v>
      </c>
      <c r="S1522" s="1">
        <f>Table1[[#This Row],[Earned Basic Salary]]*12%</f>
        <v>5999.7046153846159</v>
      </c>
      <c r="T1522" s="1">
        <f>200</f>
        <v>200</v>
      </c>
      <c r="U1522" s="1">
        <f>Table1[[#This Row],[PF]]+Table1[[#This Row],[Professional Tax]]</f>
        <v>6199.7046153846159</v>
      </c>
      <c r="V1522" s="1">
        <f>Table1[[#This Row],[Overtime Hours]]*200</f>
        <v>0</v>
      </c>
      <c r="W1522" s="1">
        <f>Table1[[#This Row],[Earned Basic Salary]]+Table1[[#This Row],[HRA]]+Table1[[#This Row],[DA]]+Table1[[#This Row],[Overtime Pay]]</f>
        <v>64996.80000000001</v>
      </c>
      <c r="X1522" s="1">
        <f>Table1[[#This Row],[Gross Salary]]-Table1[[#This Row],[Total Deduction]]</f>
        <v>58797.095384615393</v>
      </c>
      <c r="Y1522" t="s">
        <v>37</v>
      </c>
      <c r="Z1522" t="s">
        <v>38</v>
      </c>
      <c r="AA1522" t="s">
        <v>5968</v>
      </c>
      <c r="AB1522" t="s">
        <v>5969</v>
      </c>
    </row>
    <row r="1523" spans="1:28" x14ac:dyDescent="0.3">
      <c r="A1523" t="s">
        <v>5970</v>
      </c>
      <c r="B1523" t="s">
        <v>305</v>
      </c>
      <c r="C1523">
        <v>38</v>
      </c>
      <c r="D1523" t="s">
        <v>31</v>
      </c>
      <c r="E1523" t="s">
        <v>32</v>
      </c>
      <c r="F1523" t="s">
        <v>83</v>
      </c>
      <c r="G1523" t="s">
        <v>4634</v>
      </c>
      <c r="H1523" t="s">
        <v>35</v>
      </c>
      <c r="I1523" t="s">
        <v>36</v>
      </c>
      <c r="J1523">
        <v>26</v>
      </c>
      <c r="K1523">
        <v>24</v>
      </c>
      <c r="L1523">
        <f t="shared" si="69"/>
        <v>2</v>
      </c>
      <c r="M1523">
        <v>3</v>
      </c>
      <c r="N1523">
        <v>66403</v>
      </c>
      <c r="O1523" s="1">
        <f t="shared" si="70"/>
        <v>2553.9615384615386</v>
      </c>
      <c r="P1523" s="1">
        <f t="shared" si="71"/>
        <v>61295.076923076922</v>
      </c>
      <c r="Q1523" s="1">
        <f>Table1[[#This Row],[Earned Basic Salary]]*20%</f>
        <v>12259.015384615384</v>
      </c>
      <c r="R1523" s="1">
        <f>Table1[[#This Row],[Earned Basic Salary]]*10%</f>
        <v>6129.5076923076922</v>
      </c>
      <c r="S1523" s="1">
        <f>Table1[[#This Row],[Earned Basic Salary]]*12%</f>
        <v>7355.4092307692308</v>
      </c>
      <c r="T1523" s="1">
        <f>200</f>
        <v>200</v>
      </c>
      <c r="U1523" s="1">
        <f>Table1[[#This Row],[PF]]+Table1[[#This Row],[Professional Tax]]</f>
        <v>7555.4092307692308</v>
      </c>
      <c r="V1523" s="1">
        <f>Table1[[#This Row],[Overtime Hours]]*200</f>
        <v>600</v>
      </c>
      <c r="W1523" s="1">
        <f>Table1[[#This Row],[Earned Basic Salary]]+Table1[[#This Row],[HRA]]+Table1[[#This Row],[DA]]+Table1[[#This Row],[Overtime Pay]]</f>
        <v>80283.600000000006</v>
      </c>
      <c r="X1523" s="1">
        <f>Table1[[#This Row],[Gross Salary]]-Table1[[#This Row],[Total Deduction]]</f>
        <v>72728.190769230772</v>
      </c>
      <c r="Y1523" t="s">
        <v>37</v>
      </c>
      <c r="Z1523" t="s">
        <v>38</v>
      </c>
      <c r="AA1523" t="s">
        <v>5971</v>
      </c>
      <c r="AB1523" t="s">
        <v>5972</v>
      </c>
    </row>
    <row r="1524" spans="1:28" x14ac:dyDescent="0.3">
      <c r="A1524" t="s">
        <v>5973</v>
      </c>
      <c r="B1524" t="s">
        <v>158</v>
      </c>
      <c r="C1524">
        <v>49</v>
      </c>
      <c r="D1524" t="s">
        <v>75</v>
      </c>
      <c r="E1524" t="s">
        <v>32</v>
      </c>
      <c r="F1524" t="s">
        <v>69</v>
      </c>
      <c r="G1524" t="s">
        <v>5974</v>
      </c>
      <c r="H1524" t="s">
        <v>35</v>
      </c>
      <c r="I1524" t="s">
        <v>36</v>
      </c>
      <c r="J1524">
        <v>26</v>
      </c>
      <c r="K1524">
        <v>24</v>
      </c>
      <c r="L1524">
        <f t="shared" si="69"/>
        <v>2</v>
      </c>
      <c r="M1524">
        <v>3</v>
      </c>
      <c r="N1524">
        <v>71185</v>
      </c>
      <c r="O1524" s="1">
        <f t="shared" si="70"/>
        <v>2737.8846153846152</v>
      </c>
      <c r="P1524" s="1">
        <f t="shared" si="71"/>
        <v>65709.230769230766</v>
      </c>
      <c r="Q1524" s="1">
        <f>Table1[[#This Row],[Earned Basic Salary]]*20%</f>
        <v>13141.846153846154</v>
      </c>
      <c r="R1524" s="1">
        <f>Table1[[#This Row],[Earned Basic Salary]]*10%</f>
        <v>6570.9230769230771</v>
      </c>
      <c r="S1524" s="1">
        <f>Table1[[#This Row],[Earned Basic Salary]]*12%</f>
        <v>7885.1076923076917</v>
      </c>
      <c r="T1524" s="1">
        <f>200</f>
        <v>200</v>
      </c>
      <c r="U1524" s="1">
        <f>Table1[[#This Row],[PF]]+Table1[[#This Row],[Professional Tax]]</f>
        <v>8085.1076923076917</v>
      </c>
      <c r="V1524" s="1">
        <f>Table1[[#This Row],[Overtime Hours]]*200</f>
        <v>600</v>
      </c>
      <c r="W1524" s="1">
        <f>Table1[[#This Row],[Earned Basic Salary]]+Table1[[#This Row],[HRA]]+Table1[[#This Row],[DA]]+Table1[[#This Row],[Overtime Pay]]</f>
        <v>86022</v>
      </c>
      <c r="X1524" s="1">
        <f>Table1[[#This Row],[Gross Salary]]-Table1[[#This Row],[Total Deduction]]</f>
        <v>77936.892307692309</v>
      </c>
      <c r="Y1524" t="s">
        <v>37</v>
      </c>
      <c r="Z1524" t="s">
        <v>95</v>
      </c>
      <c r="AA1524" t="s">
        <v>5975</v>
      </c>
      <c r="AB1524" t="s">
        <v>5976</v>
      </c>
    </row>
    <row r="1525" spans="1:28" x14ac:dyDescent="0.3">
      <c r="A1525" t="s">
        <v>5977</v>
      </c>
      <c r="B1525" t="s">
        <v>683</v>
      </c>
      <c r="C1525">
        <v>47</v>
      </c>
      <c r="D1525" t="s">
        <v>53</v>
      </c>
      <c r="E1525" t="s">
        <v>121</v>
      </c>
      <c r="F1525" t="s">
        <v>55</v>
      </c>
      <c r="G1525" t="s">
        <v>5693</v>
      </c>
      <c r="H1525" t="s">
        <v>35</v>
      </c>
      <c r="I1525" t="s">
        <v>36</v>
      </c>
      <c r="J1525">
        <v>26</v>
      </c>
      <c r="K1525">
        <v>24</v>
      </c>
      <c r="L1525">
        <f t="shared" si="69"/>
        <v>2</v>
      </c>
      <c r="M1525">
        <v>12</v>
      </c>
      <c r="N1525">
        <v>43612</v>
      </c>
      <c r="O1525" s="1">
        <f t="shared" si="70"/>
        <v>1677.3846153846155</v>
      </c>
      <c r="P1525" s="1">
        <f t="shared" si="71"/>
        <v>40257.230769230773</v>
      </c>
      <c r="Q1525" s="1">
        <f>Table1[[#This Row],[Earned Basic Salary]]*20%</f>
        <v>8051.4461538461546</v>
      </c>
      <c r="R1525" s="1">
        <f>Table1[[#This Row],[Earned Basic Salary]]*10%</f>
        <v>4025.7230769230773</v>
      </c>
      <c r="S1525" s="1">
        <f>Table1[[#This Row],[Earned Basic Salary]]*12%</f>
        <v>4830.8676923076928</v>
      </c>
      <c r="T1525" s="1">
        <f>200</f>
        <v>200</v>
      </c>
      <c r="U1525" s="1">
        <f>Table1[[#This Row],[PF]]+Table1[[#This Row],[Professional Tax]]</f>
        <v>5030.8676923076928</v>
      </c>
      <c r="V1525" s="1">
        <f>Table1[[#This Row],[Overtime Hours]]*200</f>
        <v>2400</v>
      </c>
      <c r="W1525" s="1">
        <f>Table1[[#This Row],[Earned Basic Salary]]+Table1[[#This Row],[HRA]]+Table1[[#This Row],[DA]]+Table1[[#This Row],[Overtime Pay]]</f>
        <v>54734.400000000009</v>
      </c>
      <c r="X1525" s="1">
        <f>Table1[[#This Row],[Gross Salary]]-Table1[[#This Row],[Total Deduction]]</f>
        <v>49703.532307692316</v>
      </c>
      <c r="Y1525" t="s">
        <v>37</v>
      </c>
      <c r="Z1525" t="s">
        <v>95</v>
      </c>
      <c r="AA1525" t="s">
        <v>5978</v>
      </c>
      <c r="AB1525" t="s">
        <v>5979</v>
      </c>
    </row>
    <row r="1526" spans="1:28" x14ac:dyDescent="0.3">
      <c r="A1526" t="s">
        <v>5980</v>
      </c>
      <c r="B1526" t="s">
        <v>1542</v>
      </c>
      <c r="C1526">
        <v>29</v>
      </c>
      <c r="D1526" t="s">
        <v>61</v>
      </c>
      <c r="E1526" t="s">
        <v>121</v>
      </c>
      <c r="F1526" t="s">
        <v>63</v>
      </c>
      <c r="G1526" t="s">
        <v>5981</v>
      </c>
      <c r="H1526" t="s">
        <v>35</v>
      </c>
      <c r="I1526" t="s">
        <v>36</v>
      </c>
      <c r="J1526">
        <v>26</v>
      </c>
      <c r="K1526">
        <v>25</v>
      </c>
      <c r="L1526">
        <f t="shared" si="69"/>
        <v>1</v>
      </c>
      <c r="M1526">
        <v>4</v>
      </c>
      <c r="N1526">
        <v>67309</v>
      </c>
      <c r="O1526" s="1">
        <f t="shared" si="70"/>
        <v>2588.8076923076924</v>
      </c>
      <c r="P1526" s="1">
        <f t="shared" si="71"/>
        <v>64720.192307692312</v>
      </c>
      <c r="Q1526" s="1">
        <f>Table1[[#This Row],[Earned Basic Salary]]*20%</f>
        <v>12944.038461538463</v>
      </c>
      <c r="R1526" s="1">
        <f>Table1[[#This Row],[Earned Basic Salary]]*10%</f>
        <v>6472.0192307692314</v>
      </c>
      <c r="S1526" s="1">
        <f>Table1[[#This Row],[Earned Basic Salary]]*12%</f>
        <v>7766.4230769230771</v>
      </c>
      <c r="T1526" s="1">
        <f>200</f>
        <v>200</v>
      </c>
      <c r="U1526" s="1">
        <f>Table1[[#This Row],[PF]]+Table1[[#This Row],[Professional Tax]]</f>
        <v>7966.4230769230771</v>
      </c>
      <c r="V1526" s="1">
        <f>Table1[[#This Row],[Overtime Hours]]*200</f>
        <v>800</v>
      </c>
      <c r="W1526" s="1">
        <f>Table1[[#This Row],[Earned Basic Salary]]+Table1[[#This Row],[HRA]]+Table1[[#This Row],[DA]]+Table1[[#This Row],[Overtime Pay]]</f>
        <v>84936.250000000015</v>
      </c>
      <c r="X1526" s="1">
        <f>Table1[[#This Row],[Gross Salary]]-Table1[[#This Row],[Total Deduction]]</f>
        <v>76969.826923076937</v>
      </c>
      <c r="Y1526" t="s">
        <v>37</v>
      </c>
      <c r="Z1526" t="s">
        <v>106</v>
      </c>
      <c r="AA1526" t="s">
        <v>5982</v>
      </c>
      <c r="AB1526" t="s">
        <v>5983</v>
      </c>
    </row>
    <row r="1527" spans="1:28" x14ac:dyDescent="0.3">
      <c r="A1527" t="s">
        <v>5984</v>
      </c>
      <c r="B1527" t="s">
        <v>207</v>
      </c>
      <c r="C1527">
        <v>41</v>
      </c>
      <c r="D1527" t="s">
        <v>53</v>
      </c>
      <c r="E1527" t="s">
        <v>45</v>
      </c>
      <c r="F1527" t="s">
        <v>55</v>
      </c>
      <c r="G1527" t="s">
        <v>3012</v>
      </c>
      <c r="H1527" t="s">
        <v>35</v>
      </c>
      <c r="I1527" t="s">
        <v>36</v>
      </c>
      <c r="J1527">
        <v>26</v>
      </c>
      <c r="K1527">
        <v>23</v>
      </c>
      <c r="L1527">
        <f t="shared" si="69"/>
        <v>3</v>
      </c>
      <c r="M1527">
        <v>12</v>
      </c>
      <c r="N1527">
        <v>23228</v>
      </c>
      <c r="O1527" s="1">
        <f t="shared" si="70"/>
        <v>893.38461538461536</v>
      </c>
      <c r="P1527" s="1">
        <f t="shared" si="71"/>
        <v>20547.846153846152</v>
      </c>
      <c r="Q1527" s="1">
        <f>Table1[[#This Row],[Earned Basic Salary]]*20%</f>
        <v>4109.5692307692307</v>
      </c>
      <c r="R1527" s="1">
        <f>Table1[[#This Row],[Earned Basic Salary]]*10%</f>
        <v>2054.7846153846153</v>
      </c>
      <c r="S1527" s="1">
        <f>Table1[[#This Row],[Earned Basic Salary]]*12%</f>
        <v>2465.7415384615383</v>
      </c>
      <c r="T1527" s="1">
        <f>200</f>
        <v>200</v>
      </c>
      <c r="U1527" s="1">
        <f>Table1[[#This Row],[PF]]+Table1[[#This Row],[Professional Tax]]</f>
        <v>2665.7415384615383</v>
      </c>
      <c r="V1527" s="1">
        <f>Table1[[#This Row],[Overtime Hours]]*200</f>
        <v>2400</v>
      </c>
      <c r="W1527" s="1">
        <f>Table1[[#This Row],[Earned Basic Salary]]+Table1[[#This Row],[HRA]]+Table1[[#This Row],[DA]]+Table1[[#This Row],[Overtime Pay]]</f>
        <v>29112.199999999997</v>
      </c>
      <c r="X1527" s="1">
        <f>Table1[[#This Row],[Gross Salary]]-Table1[[#This Row],[Total Deduction]]</f>
        <v>26446.458461538459</v>
      </c>
      <c r="Y1527" t="s">
        <v>37</v>
      </c>
      <c r="Z1527" t="s">
        <v>95</v>
      </c>
      <c r="AA1527" t="s">
        <v>5985</v>
      </c>
      <c r="AB1527" t="s">
        <v>5986</v>
      </c>
    </row>
    <row r="1528" spans="1:28" x14ac:dyDescent="0.3">
      <c r="A1528" t="s">
        <v>5987</v>
      </c>
      <c r="B1528" t="s">
        <v>2055</v>
      </c>
      <c r="C1528">
        <v>28</v>
      </c>
      <c r="D1528" t="s">
        <v>53</v>
      </c>
      <c r="E1528" t="s">
        <v>32</v>
      </c>
      <c r="F1528" t="s">
        <v>33</v>
      </c>
      <c r="G1528" t="s">
        <v>5988</v>
      </c>
      <c r="H1528" t="s">
        <v>35</v>
      </c>
      <c r="I1528" t="s">
        <v>36</v>
      </c>
      <c r="J1528">
        <v>26</v>
      </c>
      <c r="K1528">
        <v>22</v>
      </c>
      <c r="L1528">
        <f t="shared" si="69"/>
        <v>4</v>
      </c>
      <c r="M1528">
        <v>4</v>
      </c>
      <c r="N1528">
        <v>49817</v>
      </c>
      <c r="O1528" s="1">
        <f t="shared" si="70"/>
        <v>1916.0384615384614</v>
      </c>
      <c r="P1528" s="1">
        <f t="shared" si="71"/>
        <v>42152.846153846149</v>
      </c>
      <c r="Q1528" s="1">
        <f>Table1[[#This Row],[Earned Basic Salary]]*20%</f>
        <v>8430.5692307692298</v>
      </c>
      <c r="R1528" s="1">
        <f>Table1[[#This Row],[Earned Basic Salary]]*10%</f>
        <v>4215.2846153846149</v>
      </c>
      <c r="S1528" s="1">
        <f>Table1[[#This Row],[Earned Basic Salary]]*12%</f>
        <v>5058.3415384615373</v>
      </c>
      <c r="T1528" s="1">
        <f>200</f>
        <v>200</v>
      </c>
      <c r="U1528" s="1">
        <f>Table1[[#This Row],[PF]]+Table1[[#This Row],[Professional Tax]]</f>
        <v>5258.3415384615373</v>
      </c>
      <c r="V1528" s="1">
        <f>Table1[[#This Row],[Overtime Hours]]*200</f>
        <v>800</v>
      </c>
      <c r="W1528" s="1">
        <f>Table1[[#This Row],[Earned Basic Salary]]+Table1[[#This Row],[HRA]]+Table1[[#This Row],[DA]]+Table1[[#This Row],[Overtime Pay]]</f>
        <v>55598.7</v>
      </c>
      <c r="X1528" s="1">
        <f>Table1[[#This Row],[Gross Salary]]-Table1[[#This Row],[Total Deduction]]</f>
        <v>50340.358461538461</v>
      </c>
      <c r="Y1528" t="s">
        <v>37</v>
      </c>
      <c r="Z1528" t="s">
        <v>106</v>
      </c>
      <c r="AA1528" t="s">
        <v>5989</v>
      </c>
      <c r="AB1528" t="s">
        <v>5990</v>
      </c>
    </row>
    <row r="1529" spans="1:28" x14ac:dyDescent="0.3">
      <c r="A1529" t="s">
        <v>5991</v>
      </c>
      <c r="B1529" t="s">
        <v>475</v>
      </c>
      <c r="C1529">
        <v>25</v>
      </c>
      <c r="D1529" t="s">
        <v>53</v>
      </c>
      <c r="E1529" t="s">
        <v>45</v>
      </c>
      <c r="F1529" t="s">
        <v>33</v>
      </c>
      <c r="G1529" t="s">
        <v>5992</v>
      </c>
      <c r="H1529" t="s">
        <v>35</v>
      </c>
      <c r="I1529" t="s">
        <v>36</v>
      </c>
      <c r="J1529">
        <v>26</v>
      </c>
      <c r="K1529">
        <v>26</v>
      </c>
      <c r="L1529">
        <f t="shared" si="69"/>
        <v>0</v>
      </c>
      <c r="M1529">
        <v>3</v>
      </c>
      <c r="N1529">
        <v>44556</v>
      </c>
      <c r="O1529" s="1">
        <f t="shared" si="70"/>
        <v>1713.6923076923076</v>
      </c>
      <c r="P1529" s="1">
        <f t="shared" si="71"/>
        <v>44556</v>
      </c>
      <c r="Q1529" s="1">
        <f>Table1[[#This Row],[Earned Basic Salary]]*20%</f>
        <v>8911.2000000000007</v>
      </c>
      <c r="R1529" s="1">
        <f>Table1[[#This Row],[Earned Basic Salary]]*10%</f>
        <v>4455.6000000000004</v>
      </c>
      <c r="S1529" s="1">
        <f>Table1[[#This Row],[Earned Basic Salary]]*12%</f>
        <v>5346.72</v>
      </c>
      <c r="T1529" s="1">
        <f>200</f>
        <v>200</v>
      </c>
      <c r="U1529" s="1">
        <f>Table1[[#This Row],[PF]]+Table1[[#This Row],[Professional Tax]]</f>
        <v>5546.72</v>
      </c>
      <c r="V1529" s="1">
        <f>Table1[[#This Row],[Overtime Hours]]*200</f>
        <v>600</v>
      </c>
      <c r="W1529" s="1">
        <f>Table1[[#This Row],[Earned Basic Salary]]+Table1[[#This Row],[HRA]]+Table1[[#This Row],[DA]]+Table1[[#This Row],[Overtime Pay]]</f>
        <v>58522.799999999996</v>
      </c>
      <c r="X1529" s="1">
        <f>Table1[[#This Row],[Gross Salary]]-Table1[[#This Row],[Total Deduction]]</f>
        <v>52976.079999999994</v>
      </c>
      <c r="Y1529" t="s">
        <v>37</v>
      </c>
      <c r="Z1529" t="s">
        <v>106</v>
      </c>
      <c r="AA1529" t="s">
        <v>5993</v>
      </c>
      <c r="AB1529" t="s">
        <v>5994</v>
      </c>
    </row>
    <row r="1530" spans="1:28" x14ac:dyDescent="0.3">
      <c r="A1530" t="s">
        <v>5995</v>
      </c>
      <c r="B1530" t="s">
        <v>387</v>
      </c>
      <c r="C1530">
        <v>34</v>
      </c>
      <c r="D1530" t="s">
        <v>44</v>
      </c>
      <c r="E1530" t="s">
        <v>121</v>
      </c>
      <c r="F1530" t="s">
        <v>89</v>
      </c>
      <c r="G1530" t="s">
        <v>189</v>
      </c>
      <c r="H1530" t="s">
        <v>35</v>
      </c>
      <c r="I1530" t="s">
        <v>36</v>
      </c>
      <c r="J1530">
        <v>26</v>
      </c>
      <c r="K1530">
        <v>24</v>
      </c>
      <c r="L1530">
        <f t="shared" si="69"/>
        <v>2</v>
      </c>
      <c r="M1530">
        <v>10</v>
      </c>
      <c r="N1530">
        <v>70883</v>
      </c>
      <c r="O1530" s="1">
        <f t="shared" si="70"/>
        <v>2726.2692307692309</v>
      </c>
      <c r="P1530" s="1">
        <f t="shared" si="71"/>
        <v>65430.461538461546</v>
      </c>
      <c r="Q1530" s="1">
        <f>Table1[[#This Row],[Earned Basic Salary]]*20%</f>
        <v>13086.09230769231</v>
      </c>
      <c r="R1530" s="1">
        <f>Table1[[#This Row],[Earned Basic Salary]]*10%</f>
        <v>6543.046153846155</v>
      </c>
      <c r="S1530" s="1">
        <f>Table1[[#This Row],[Earned Basic Salary]]*12%</f>
        <v>7851.6553846153856</v>
      </c>
      <c r="T1530" s="1">
        <f>200</f>
        <v>200</v>
      </c>
      <c r="U1530" s="1">
        <f>Table1[[#This Row],[PF]]+Table1[[#This Row],[Professional Tax]]</f>
        <v>8051.6553846153856</v>
      </c>
      <c r="V1530" s="1">
        <f>Table1[[#This Row],[Overtime Hours]]*200</f>
        <v>2000</v>
      </c>
      <c r="W1530" s="1">
        <f>Table1[[#This Row],[Earned Basic Salary]]+Table1[[#This Row],[HRA]]+Table1[[#This Row],[DA]]+Table1[[#This Row],[Overtime Pay]]</f>
        <v>87059.6</v>
      </c>
      <c r="X1530" s="1">
        <f>Table1[[#This Row],[Gross Salary]]-Table1[[#This Row],[Total Deduction]]</f>
        <v>79007.944615384622</v>
      </c>
      <c r="Y1530" t="s">
        <v>37</v>
      </c>
      <c r="Z1530" t="s">
        <v>95</v>
      </c>
      <c r="AA1530" t="s">
        <v>5996</v>
      </c>
      <c r="AB1530" t="s">
        <v>5997</v>
      </c>
    </row>
    <row r="1531" spans="1:28" x14ac:dyDescent="0.3">
      <c r="A1531" t="s">
        <v>5998</v>
      </c>
      <c r="B1531" t="s">
        <v>1547</v>
      </c>
      <c r="C1531">
        <v>34</v>
      </c>
      <c r="D1531" t="s">
        <v>61</v>
      </c>
      <c r="E1531" t="s">
        <v>82</v>
      </c>
      <c r="F1531" t="s">
        <v>89</v>
      </c>
      <c r="G1531" t="s">
        <v>4840</v>
      </c>
      <c r="H1531" t="s">
        <v>35</v>
      </c>
      <c r="I1531" t="s">
        <v>36</v>
      </c>
      <c r="J1531">
        <v>26</v>
      </c>
      <c r="K1531">
        <v>22</v>
      </c>
      <c r="L1531">
        <f t="shared" si="69"/>
        <v>4</v>
      </c>
      <c r="M1531">
        <v>19</v>
      </c>
      <c r="N1531">
        <v>56892</v>
      </c>
      <c r="O1531" s="1">
        <f t="shared" si="70"/>
        <v>2188.1538461538462</v>
      </c>
      <c r="P1531" s="1">
        <f t="shared" si="71"/>
        <v>48139.384615384617</v>
      </c>
      <c r="Q1531" s="1">
        <f>Table1[[#This Row],[Earned Basic Salary]]*20%</f>
        <v>9627.876923076923</v>
      </c>
      <c r="R1531" s="1">
        <f>Table1[[#This Row],[Earned Basic Salary]]*10%</f>
        <v>4813.9384615384615</v>
      </c>
      <c r="S1531" s="1">
        <f>Table1[[#This Row],[Earned Basic Salary]]*12%</f>
        <v>5776.7261538461535</v>
      </c>
      <c r="T1531" s="1">
        <f>200</f>
        <v>200</v>
      </c>
      <c r="U1531" s="1">
        <f>Table1[[#This Row],[PF]]+Table1[[#This Row],[Professional Tax]]</f>
        <v>5976.7261538461535</v>
      </c>
      <c r="V1531" s="1">
        <f>Table1[[#This Row],[Overtime Hours]]*200</f>
        <v>3800</v>
      </c>
      <c r="W1531" s="1">
        <f>Table1[[#This Row],[Earned Basic Salary]]+Table1[[#This Row],[HRA]]+Table1[[#This Row],[DA]]+Table1[[#This Row],[Overtime Pay]]</f>
        <v>66381.200000000012</v>
      </c>
      <c r="X1531" s="1">
        <f>Table1[[#This Row],[Gross Salary]]-Table1[[#This Row],[Total Deduction]]</f>
        <v>60404.473846153858</v>
      </c>
      <c r="Y1531" t="s">
        <v>37</v>
      </c>
      <c r="Z1531" t="s">
        <v>48</v>
      </c>
      <c r="AA1531" t="s">
        <v>5999</v>
      </c>
      <c r="AB1531" t="s">
        <v>6000</v>
      </c>
    </row>
    <row r="1532" spans="1:28" x14ac:dyDescent="0.3">
      <c r="A1532" t="s">
        <v>6001</v>
      </c>
      <c r="B1532" t="s">
        <v>193</v>
      </c>
      <c r="C1532">
        <v>47</v>
      </c>
      <c r="D1532" t="s">
        <v>53</v>
      </c>
      <c r="E1532" t="s">
        <v>62</v>
      </c>
      <c r="F1532" t="s">
        <v>55</v>
      </c>
      <c r="G1532" t="s">
        <v>1523</v>
      </c>
      <c r="H1532" t="s">
        <v>35</v>
      </c>
      <c r="I1532" t="s">
        <v>36</v>
      </c>
      <c r="J1532">
        <v>26</v>
      </c>
      <c r="K1532">
        <v>24</v>
      </c>
      <c r="L1532">
        <f t="shared" si="69"/>
        <v>2</v>
      </c>
      <c r="M1532">
        <v>12</v>
      </c>
      <c r="N1532">
        <v>32764</v>
      </c>
      <c r="O1532" s="1">
        <f t="shared" si="70"/>
        <v>1260.1538461538462</v>
      </c>
      <c r="P1532" s="1">
        <f t="shared" si="71"/>
        <v>30243.692307692309</v>
      </c>
      <c r="Q1532" s="1">
        <f>Table1[[#This Row],[Earned Basic Salary]]*20%</f>
        <v>6048.7384615384617</v>
      </c>
      <c r="R1532" s="1">
        <f>Table1[[#This Row],[Earned Basic Salary]]*10%</f>
        <v>3024.3692307692309</v>
      </c>
      <c r="S1532" s="1">
        <f>Table1[[#This Row],[Earned Basic Salary]]*12%</f>
        <v>3629.2430769230768</v>
      </c>
      <c r="T1532" s="1">
        <f>200</f>
        <v>200</v>
      </c>
      <c r="U1532" s="1">
        <f>Table1[[#This Row],[PF]]+Table1[[#This Row],[Professional Tax]]</f>
        <v>3829.2430769230768</v>
      </c>
      <c r="V1532" s="1">
        <f>Table1[[#This Row],[Overtime Hours]]*200</f>
        <v>2400</v>
      </c>
      <c r="W1532" s="1">
        <f>Table1[[#This Row],[Earned Basic Salary]]+Table1[[#This Row],[HRA]]+Table1[[#This Row],[DA]]+Table1[[#This Row],[Overtime Pay]]</f>
        <v>41716.800000000003</v>
      </c>
      <c r="X1532" s="1">
        <f>Table1[[#This Row],[Gross Salary]]-Table1[[#This Row],[Total Deduction]]</f>
        <v>37887.556923076925</v>
      </c>
      <c r="Y1532" t="s">
        <v>37</v>
      </c>
      <c r="Z1532" t="s">
        <v>48</v>
      </c>
      <c r="AA1532" t="s">
        <v>6002</v>
      </c>
      <c r="AB1532" t="s">
        <v>6003</v>
      </c>
    </row>
    <row r="1533" spans="1:28" x14ac:dyDescent="0.3">
      <c r="A1533" t="s">
        <v>6004</v>
      </c>
      <c r="B1533" t="s">
        <v>202</v>
      </c>
      <c r="C1533">
        <v>42</v>
      </c>
      <c r="D1533" t="s">
        <v>81</v>
      </c>
      <c r="E1533" t="s">
        <v>82</v>
      </c>
      <c r="F1533" t="s">
        <v>46</v>
      </c>
      <c r="G1533" t="s">
        <v>6005</v>
      </c>
      <c r="H1533" t="s">
        <v>35</v>
      </c>
      <c r="I1533" t="s">
        <v>36</v>
      </c>
      <c r="J1533">
        <v>26</v>
      </c>
      <c r="K1533">
        <v>24</v>
      </c>
      <c r="L1533">
        <f t="shared" si="69"/>
        <v>2</v>
      </c>
      <c r="M1533">
        <v>3</v>
      </c>
      <c r="N1533">
        <v>34207</v>
      </c>
      <c r="O1533" s="1">
        <f t="shared" si="70"/>
        <v>1315.6538461538462</v>
      </c>
      <c r="P1533" s="1">
        <f t="shared" si="71"/>
        <v>31575.692307692309</v>
      </c>
      <c r="Q1533" s="1">
        <f>Table1[[#This Row],[Earned Basic Salary]]*20%</f>
        <v>6315.1384615384623</v>
      </c>
      <c r="R1533" s="1">
        <f>Table1[[#This Row],[Earned Basic Salary]]*10%</f>
        <v>3157.5692307692311</v>
      </c>
      <c r="S1533" s="1">
        <f>Table1[[#This Row],[Earned Basic Salary]]*12%</f>
        <v>3789.083076923077</v>
      </c>
      <c r="T1533" s="1">
        <f>200</f>
        <v>200</v>
      </c>
      <c r="U1533" s="1">
        <f>Table1[[#This Row],[PF]]+Table1[[#This Row],[Professional Tax]]</f>
        <v>3989.083076923077</v>
      </c>
      <c r="V1533" s="1">
        <f>Table1[[#This Row],[Overtime Hours]]*200</f>
        <v>600</v>
      </c>
      <c r="W1533" s="1">
        <f>Table1[[#This Row],[Earned Basic Salary]]+Table1[[#This Row],[HRA]]+Table1[[#This Row],[DA]]+Table1[[#This Row],[Overtime Pay]]</f>
        <v>41648.400000000001</v>
      </c>
      <c r="X1533" s="1">
        <f>Table1[[#This Row],[Gross Salary]]-Table1[[#This Row],[Total Deduction]]</f>
        <v>37659.316923076927</v>
      </c>
      <c r="Y1533" t="s">
        <v>37</v>
      </c>
      <c r="Z1533" t="s">
        <v>106</v>
      </c>
      <c r="AA1533" t="s">
        <v>6006</v>
      </c>
      <c r="AB1533" t="s">
        <v>6007</v>
      </c>
    </row>
    <row r="1534" spans="1:28" x14ac:dyDescent="0.3">
      <c r="A1534" t="s">
        <v>6008</v>
      </c>
      <c r="B1534" t="s">
        <v>443</v>
      </c>
      <c r="C1534">
        <v>30</v>
      </c>
      <c r="D1534" t="s">
        <v>31</v>
      </c>
      <c r="E1534" t="s">
        <v>32</v>
      </c>
      <c r="F1534" t="s">
        <v>63</v>
      </c>
      <c r="G1534" t="s">
        <v>1652</v>
      </c>
      <c r="H1534" t="s">
        <v>35</v>
      </c>
      <c r="I1534" t="s">
        <v>36</v>
      </c>
      <c r="J1534">
        <v>26</v>
      </c>
      <c r="K1534">
        <v>23</v>
      </c>
      <c r="L1534">
        <f t="shared" si="69"/>
        <v>3</v>
      </c>
      <c r="M1534">
        <v>18</v>
      </c>
      <c r="N1534">
        <v>31810</v>
      </c>
      <c r="O1534" s="1">
        <f t="shared" si="70"/>
        <v>1223.4615384615386</v>
      </c>
      <c r="P1534" s="1">
        <f t="shared" si="71"/>
        <v>28139.615384615387</v>
      </c>
      <c r="Q1534" s="1">
        <f>Table1[[#This Row],[Earned Basic Salary]]*20%</f>
        <v>5627.923076923078</v>
      </c>
      <c r="R1534" s="1">
        <f>Table1[[#This Row],[Earned Basic Salary]]*10%</f>
        <v>2813.961538461539</v>
      </c>
      <c r="S1534" s="1">
        <f>Table1[[#This Row],[Earned Basic Salary]]*12%</f>
        <v>3376.7538461538461</v>
      </c>
      <c r="T1534" s="1">
        <f>200</f>
        <v>200</v>
      </c>
      <c r="U1534" s="1">
        <f>Table1[[#This Row],[PF]]+Table1[[#This Row],[Professional Tax]]</f>
        <v>3576.7538461538461</v>
      </c>
      <c r="V1534" s="1">
        <f>Table1[[#This Row],[Overtime Hours]]*200</f>
        <v>3600</v>
      </c>
      <c r="W1534" s="1">
        <f>Table1[[#This Row],[Earned Basic Salary]]+Table1[[#This Row],[HRA]]+Table1[[#This Row],[DA]]+Table1[[#This Row],[Overtime Pay]]</f>
        <v>40181.500000000007</v>
      </c>
      <c r="X1534" s="1">
        <f>Table1[[#This Row],[Gross Salary]]-Table1[[#This Row],[Total Deduction]]</f>
        <v>36604.746153846165</v>
      </c>
      <c r="Y1534" t="s">
        <v>37</v>
      </c>
      <c r="Z1534" t="s">
        <v>48</v>
      </c>
      <c r="AA1534" t="s">
        <v>6009</v>
      </c>
      <c r="AB1534" t="s">
        <v>6010</v>
      </c>
    </row>
    <row r="1535" spans="1:28" x14ac:dyDescent="0.3">
      <c r="A1535" t="s">
        <v>6011</v>
      </c>
      <c r="B1535" t="s">
        <v>126</v>
      </c>
      <c r="C1535">
        <v>52</v>
      </c>
      <c r="D1535" t="s">
        <v>61</v>
      </c>
      <c r="E1535" t="s">
        <v>45</v>
      </c>
      <c r="F1535" t="s">
        <v>69</v>
      </c>
      <c r="G1535" t="s">
        <v>920</v>
      </c>
      <c r="H1535" t="s">
        <v>35</v>
      </c>
      <c r="I1535" t="s">
        <v>36</v>
      </c>
      <c r="J1535">
        <v>26</v>
      </c>
      <c r="K1535">
        <v>21</v>
      </c>
      <c r="L1535">
        <f t="shared" si="69"/>
        <v>5</v>
      </c>
      <c r="M1535">
        <v>2</v>
      </c>
      <c r="N1535">
        <v>33262</v>
      </c>
      <c r="O1535" s="1">
        <f t="shared" si="70"/>
        <v>1279.3076923076924</v>
      </c>
      <c r="P1535" s="1">
        <f t="shared" si="71"/>
        <v>26865.461538461539</v>
      </c>
      <c r="Q1535" s="1">
        <f>Table1[[#This Row],[Earned Basic Salary]]*20%</f>
        <v>5373.0923076923082</v>
      </c>
      <c r="R1535" s="1">
        <f>Table1[[#This Row],[Earned Basic Salary]]*10%</f>
        <v>2686.5461538461541</v>
      </c>
      <c r="S1535" s="1">
        <f>Table1[[#This Row],[Earned Basic Salary]]*12%</f>
        <v>3223.8553846153845</v>
      </c>
      <c r="T1535" s="1">
        <f>200</f>
        <v>200</v>
      </c>
      <c r="U1535" s="1">
        <f>Table1[[#This Row],[PF]]+Table1[[#This Row],[Professional Tax]]</f>
        <v>3423.8553846153845</v>
      </c>
      <c r="V1535" s="1">
        <f>Table1[[#This Row],[Overtime Hours]]*200</f>
        <v>400</v>
      </c>
      <c r="W1535" s="1">
        <f>Table1[[#This Row],[Earned Basic Salary]]+Table1[[#This Row],[HRA]]+Table1[[#This Row],[DA]]+Table1[[#This Row],[Overtime Pay]]</f>
        <v>35325.1</v>
      </c>
      <c r="X1535" s="1">
        <f>Table1[[#This Row],[Gross Salary]]-Table1[[#This Row],[Total Deduction]]</f>
        <v>31901.244615384614</v>
      </c>
      <c r="Y1535" t="s">
        <v>37</v>
      </c>
      <c r="Z1535" t="s">
        <v>38</v>
      </c>
      <c r="AA1535" t="s">
        <v>6012</v>
      </c>
      <c r="AB1535" t="s">
        <v>6013</v>
      </c>
    </row>
    <row r="1536" spans="1:28" x14ac:dyDescent="0.3">
      <c r="A1536" t="s">
        <v>6014</v>
      </c>
      <c r="B1536" t="s">
        <v>132</v>
      </c>
      <c r="C1536">
        <v>32</v>
      </c>
      <c r="D1536" t="s">
        <v>81</v>
      </c>
      <c r="E1536" t="s">
        <v>45</v>
      </c>
      <c r="F1536" t="s">
        <v>33</v>
      </c>
      <c r="G1536" t="s">
        <v>6015</v>
      </c>
      <c r="H1536" t="s">
        <v>35</v>
      </c>
      <c r="I1536" t="s">
        <v>36</v>
      </c>
      <c r="J1536">
        <v>26</v>
      </c>
      <c r="K1536">
        <v>26</v>
      </c>
      <c r="L1536">
        <f t="shared" si="69"/>
        <v>0</v>
      </c>
      <c r="M1536">
        <v>16</v>
      </c>
      <c r="N1536">
        <v>26252</v>
      </c>
      <c r="O1536" s="1">
        <f t="shared" si="70"/>
        <v>1009.6923076923077</v>
      </c>
      <c r="P1536" s="1">
        <f t="shared" si="71"/>
        <v>26252</v>
      </c>
      <c r="Q1536" s="1">
        <f>Table1[[#This Row],[Earned Basic Salary]]*20%</f>
        <v>5250.4000000000005</v>
      </c>
      <c r="R1536" s="1">
        <f>Table1[[#This Row],[Earned Basic Salary]]*10%</f>
        <v>2625.2000000000003</v>
      </c>
      <c r="S1536" s="1">
        <f>Table1[[#This Row],[Earned Basic Salary]]*12%</f>
        <v>3150.24</v>
      </c>
      <c r="T1536" s="1">
        <f>200</f>
        <v>200</v>
      </c>
      <c r="U1536" s="1">
        <f>Table1[[#This Row],[PF]]+Table1[[#This Row],[Professional Tax]]</f>
        <v>3350.24</v>
      </c>
      <c r="V1536" s="1">
        <f>Table1[[#This Row],[Overtime Hours]]*200</f>
        <v>3200</v>
      </c>
      <c r="W1536" s="1">
        <f>Table1[[#This Row],[Earned Basic Salary]]+Table1[[#This Row],[HRA]]+Table1[[#This Row],[DA]]+Table1[[#This Row],[Overtime Pay]]</f>
        <v>37327.599999999999</v>
      </c>
      <c r="X1536" s="1">
        <f>Table1[[#This Row],[Gross Salary]]-Table1[[#This Row],[Total Deduction]]</f>
        <v>33977.360000000001</v>
      </c>
      <c r="Y1536" t="s">
        <v>37</v>
      </c>
      <c r="Z1536" t="s">
        <v>95</v>
      </c>
      <c r="AA1536" t="s">
        <v>6016</v>
      </c>
      <c r="AB1536" t="s">
        <v>6017</v>
      </c>
    </row>
    <row r="1537" spans="1:28" x14ac:dyDescent="0.3">
      <c r="A1537" t="s">
        <v>6018</v>
      </c>
      <c r="B1537" t="s">
        <v>1880</v>
      </c>
      <c r="C1537">
        <v>41</v>
      </c>
      <c r="D1537" t="s">
        <v>53</v>
      </c>
      <c r="E1537" t="s">
        <v>45</v>
      </c>
      <c r="F1537" t="s">
        <v>63</v>
      </c>
      <c r="G1537" t="s">
        <v>6019</v>
      </c>
      <c r="H1537" t="s">
        <v>35</v>
      </c>
      <c r="I1537" t="s">
        <v>36</v>
      </c>
      <c r="J1537">
        <v>26</v>
      </c>
      <c r="K1537">
        <v>21</v>
      </c>
      <c r="L1537">
        <f t="shared" si="69"/>
        <v>5</v>
      </c>
      <c r="M1537">
        <v>2</v>
      </c>
      <c r="N1537">
        <v>74642</v>
      </c>
      <c r="O1537" s="1">
        <f t="shared" si="70"/>
        <v>2870.8461538461538</v>
      </c>
      <c r="P1537" s="1">
        <f t="shared" si="71"/>
        <v>60287.769230769227</v>
      </c>
      <c r="Q1537" s="1">
        <f>Table1[[#This Row],[Earned Basic Salary]]*20%</f>
        <v>12057.553846153845</v>
      </c>
      <c r="R1537" s="1">
        <f>Table1[[#This Row],[Earned Basic Salary]]*10%</f>
        <v>6028.7769230769227</v>
      </c>
      <c r="S1537" s="1">
        <f>Table1[[#This Row],[Earned Basic Salary]]*12%</f>
        <v>7234.5323076923069</v>
      </c>
      <c r="T1537" s="1">
        <f>200</f>
        <v>200</v>
      </c>
      <c r="U1537" s="1">
        <f>Table1[[#This Row],[PF]]+Table1[[#This Row],[Professional Tax]]</f>
        <v>7434.5323076923069</v>
      </c>
      <c r="V1537" s="1">
        <f>Table1[[#This Row],[Overtime Hours]]*200</f>
        <v>400</v>
      </c>
      <c r="W1537" s="1">
        <f>Table1[[#This Row],[Earned Basic Salary]]+Table1[[#This Row],[HRA]]+Table1[[#This Row],[DA]]+Table1[[#This Row],[Overtime Pay]]</f>
        <v>78774.099999999991</v>
      </c>
      <c r="X1537" s="1">
        <f>Table1[[#This Row],[Gross Salary]]-Table1[[#This Row],[Total Deduction]]</f>
        <v>71339.567692307683</v>
      </c>
      <c r="Y1537" t="s">
        <v>37</v>
      </c>
      <c r="Z1537" t="s">
        <v>95</v>
      </c>
      <c r="AA1537" t="s">
        <v>6020</v>
      </c>
      <c r="AB1537" t="s">
        <v>6021</v>
      </c>
    </row>
    <row r="1538" spans="1:28" x14ac:dyDescent="0.3">
      <c r="A1538" t="s">
        <v>6022</v>
      </c>
      <c r="B1538" t="s">
        <v>919</v>
      </c>
      <c r="C1538">
        <v>42</v>
      </c>
      <c r="D1538" t="s">
        <v>53</v>
      </c>
      <c r="E1538" t="s">
        <v>54</v>
      </c>
      <c r="F1538" t="s">
        <v>33</v>
      </c>
      <c r="G1538" t="s">
        <v>4983</v>
      </c>
      <c r="H1538" t="s">
        <v>35</v>
      </c>
      <c r="I1538" t="s">
        <v>36</v>
      </c>
      <c r="J1538">
        <v>26</v>
      </c>
      <c r="K1538">
        <v>24</v>
      </c>
      <c r="L1538">
        <f t="shared" si="69"/>
        <v>2</v>
      </c>
      <c r="M1538">
        <v>10</v>
      </c>
      <c r="N1538">
        <v>79881</v>
      </c>
      <c r="O1538" s="1">
        <f t="shared" si="70"/>
        <v>3072.3461538461538</v>
      </c>
      <c r="P1538" s="1">
        <f t="shared" si="71"/>
        <v>73736.307692307688</v>
      </c>
      <c r="Q1538" s="1">
        <f>Table1[[#This Row],[Earned Basic Salary]]*20%</f>
        <v>14747.261538461538</v>
      </c>
      <c r="R1538" s="1">
        <f>Table1[[#This Row],[Earned Basic Salary]]*10%</f>
        <v>7373.6307692307691</v>
      </c>
      <c r="S1538" s="1">
        <f>Table1[[#This Row],[Earned Basic Salary]]*12%</f>
        <v>8848.3569230769226</v>
      </c>
      <c r="T1538" s="1">
        <f>200</f>
        <v>200</v>
      </c>
      <c r="U1538" s="1">
        <f>Table1[[#This Row],[PF]]+Table1[[#This Row],[Professional Tax]]</f>
        <v>9048.3569230769226</v>
      </c>
      <c r="V1538" s="1">
        <f>Table1[[#This Row],[Overtime Hours]]*200</f>
        <v>2000</v>
      </c>
      <c r="W1538" s="1">
        <f>Table1[[#This Row],[Earned Basic Salary]]+Table1[[#This Row],[HRA]]+Table1[[#This Row],[DA]]+Table1[[#This Row],[Overtime Pay]]</f>
        <v>97857.2</v>
      </c>
      <c r="X1538" s="1">
        <f>Table1[[#This Row],[Gross Salary]]-Table1[[#This Row],[Total Deduction]]</f>
        <v>88808.843076923076</v>
      </c>
      <c r="Y1538" t="s">
        <v>37</v>
      </c>
      <c r="Z1538" t="s">
        <v>106</v>
      </c>
      <c r="AA1538" t="s">
        <v>6023</v>
      </c>
      <c r="AB1538" t="s">
        <v>6024</v>
      </c>
    </row>
    <row r="1539" spans="1:28" x14ac:dyDescent="0.3">
      <c r="A1539" t="s">
        <v>6025</v>
      </c>
      <c r="B1539" t="s">
        <v>2257</v>
      </c>
      <c r="C1539">
        <v>35</v>
      </c>
      <c r="D1539" t="s">
        <v>81</v>
      </c>
      <c r="E1539" t="s">
        <v>45</v>
      </c>
      <c r="F1539" t="s">
        <v>33</v>
      </c>
      <c r="G1539" t="s">
        <v>6026</v>
      </c>
      <c r="H1539" t="s">
        <v>35</v>
      </c>
      <c r="I1539" t="s">
        <v>36</v>
      </c>
      <c r="J1539">
        <v>26</v>
      </c>
      <c r="K1539">
        <v>23</v>
      </c>
      <c r="L1539">
        <f t="shared" ref="L1539:L1602" si="72">J1539-K1539</f>
        <v>3</v>
      </c>
      <c r="M1539">
        <v>1</v>
      </c>
      <c r="N1539">
        <v>57416</v>
      </c>
      <c r="O1539" s="1">
        <f t="shared" ref="O1539:O1602" si="73">N1539/J1539</f>
        <v>2208.3076923076924</v>
      </c>
      <c r="P1539" s="1">
        <f t="shared" ref="P1539:P1602" si="74">O1539*K1539</f>
        <v>50791.076923076922</v>
      </c>
      <c r="Q1539" s="1">
        <f>Table1[[#This Row],[Earned Basic Salary]]*20%</f>
        <v>10158.215384615385</v>
      </c>
      <c r="R1539" s="1">
        <f>Table1[[#This Row],[Earned Basic Salary]]*10%</f>
        <v>5079.1076923076926</v>
      </c>
      <c r="S1539" s="1">
        <f>Table1[[#This Row],[Earned Basic Salary]]*12%</f>
        <v>6094.9292307692303</v>
      </c>
      <c r="T1539" s="1">
        <f>200</f>
        <v>200</v>
      </c>
      <c r="U1539" s="1">
        <f>Table1[[#This Row],[PF]]+Table1[[#This Row],[Professional Tax]]</f>
        <v>6294.9292307692303</v>
      </c>
      <c r="V1539" s="1">
        <f>Table1[[#This Row],[Overtime Hours]]*200</f>
        <v>200</v>
      </c>
      <c r="W1539" s="1">
        <f>Table1[[#This Row],[Earned Basic Salary]]+Table1[[#This Row],[HRA]]+Table1[[#This Row],[DA]]+Table1[[#This Row],[Overtime Pay]]</f>
        <v>66228.399999999994</v>
      </c>
      <c r="X1539" s="1">
        <f>Table1[[#This Row],[Gross Salary]]-Table1[[#This Row],[Total Deduction]]</f>
        <v>59933.470769230764</v>
      </c>
      <c r="Y1539" t="s">
        <v>37</v>
      </c>
      <c r="Z1539" t="s">
        <v>106</v>
      </c>
      <c r="AA1539" t="s">
        <v>6027</v>
      </c>
      <c r="AB1539" t="s">
        <v>6028</v>
      </c>
    </row>
    <row r="1540" spans="1:28" x14ac:dyDescent="0.3">
      <c r="A1540" t="s">
        <v>6029</v>
      </c>
      <c r="B1540" t="s">
        <v>536</v>
      </c>
      <c r="C1540">
        <v>34</v>
      </c>
      <c r="D1540" t="s">
        <v>127</v>
      </c>
      <c r="E1540" t="s">
        <v>45</v>
      </c>
      <c r="F1540" t="s">
        <v>46</v>
      </c>
      <c r="G1540" t="s">
        <v>3751</v>
      </c>
      <c r="H1540" t="s">
        <v>35</v>
      </c>
      <c r="I1540" t="s">
        <v>36</v>
      </c>
      <c r="J1540">
        <v>26</v>
      </c>
      <c r="K1540">
        <v>25</v>
      </c>
      <c r="L1540">
        <f t="shared" si="72"/>
        <v>1</v>
      </c>
      <c r="M1540">
        <v>6</v>
      </c>
      <c r="N1540">
        <v>42428</v>
      </c>
      <c r="O1540" s="1">
        <f t="shared" si="73"/>
        <v>1631.8461538461538</v>
      </c>
      <c r="P1540" s="1">
        <f t="shared" si="74"/>
        <v>40796.153846153844</v>
      </c>
      <c r="Q1540" s="1">
        <f>Table1[[#This Row],[Earned Basic Salary]]*20%</f>
        <v>8159.2307692307695</v>
      </c>
      <c r="R1540" s="1">
        <f>Table1[[#This Row],[Earned Basic Salary]]*10%</f>
        <v>4079.6153846153848</v>
      </c>
      <c r="S1540" s="1">
        <f>Table1[[#This Row],[Earned Basic Salary]]*12%</f>
        <v>4895.538461538461</v>
      </c>
      <c r="T1540" s="1">
        <f>200</f>
        <v>200</v>
      </c>
      <c r="U1540" s="1">
        <f>Table1[[#This Row],[PF]]+Table1[[#This Row],[Professional Tax]]</f>
        <v>5095.538461538461</v>
      </c>
      <c r="V1540" s="1">
        <f>Table1[[#This Row],[Overtime Hours]]*200</f>
        <v>1200</v>
      </c>
      <c r="W1540" s="1">
        <f>Table1[[#This Row],[Earned Basic Salary]]+Table1[[#This Row],[HRA]]+Table1[[#This Row],[DA]]+Table1[[#This Row],[Overtime Pay]]</f>
        <v>54234.999999999993</v>
      </c>
      <c r="X1540" s="1">
        <f>Table1[[#This Row],[Gross Salary]]-Table1[[#This Row],[Total Deduction]]</f>
        <v>49139.461538461532</v>
      </c>
      <c r="Y1540" t="s">
        <v>37</v>
      </c>
      <c r="Z1540" t="s">
        <v>48</v>
      </c>
      <c r="AA1540" t="s">
        <v>6030</v>
      </c>
      <c r="AB1540" t="s">
        <v>6031</v>
      </c>
    </row>
    <row r="1541" spans="1:28" x14ac:dyDescent="0.3">
      <c r="A1541" t="s">
        <v>6032</v>
      </c>
      <c r="B1541" t="s">
        <v>2705</v>
      </c>
      <c r="C1541">
        <v>28</v>
      </c>
      <c r="D1541" t="s">
        <v>31</v>
      </c>
      <c r="E1541" t="s">
        <v>62</v>
      </c>
      <c r="F1541" t="s">
        <v>69</v>
      </c>
      <c r="G1541" t="s">
        <v>5843</v>
      </c>
      <c r="H1541" t="s">
        <v>35</v>
      </c>
      <c r="I1541" t="s">
        <v>36</v>
      </c>
      <c r="J1541">
        <v>26</v>
      </c>
      <c r="K1541">
        <v>25</v>
      </c>
      <c r="L1541">
        <f t="shared" si="72"/>
        <v>1</v>
      </c>
      <c r="M1541">
        <v>3</v>
      </c>
      <c r="N1541">
        <v>53073</v>
      </c>
      <c r="O1541" s="1">
        <f t="shared" si="73"/>
        <v>2041.2692307692307</v>
      </c>
      <c r="P1541" s="1">
        <f t="shared" si="74"/>
        <v>51031.730769230766</v>
      </c>
      <c r="Q1541" s="1">
        <f>Table1[[#This Row],[Earned Basic Salary]]*20%</f>
        <v>10206.346153846154</v>
      </c>
      <c r="R1541" s="1">
        <f>Table1[[#This Row],[Earned Basic Salary]]*10%</f>
        <v>5103.1730769230771</v>
      </c>
      <c r="S1541" s="1">
        <f>Table1[[#This Row],[Earned Basic Salary]]*12%</f>
        <v>6123.8076923076915</v>
      </c>
      <c r="T1541" s="1">
        <f>200</f>
        <v>200</v>
      </c>
      <c r="U1541" s="1">
        <f>Table1[[#This Row],[PF]]+Table1[[#This Row],[Professional Tax]]</f>
        <v>6323.8076923076915</v>
      </c>
      <c r="V1541" s="1">
        <f>Table1[[#This Row],[Overtime Hours]]*200</f>
        <v>600</v>
      </c>
      <c r="W1541" s="1">
        <f>Table1[[#This Row],[Earned Basic Salary]]+Table1[[#This Row],[HRA]]+Table1[[#This Row],[DA]]+Table1[[#This Row],[Overtime Pay]]</f>
        <v>66941.25</v>
      </c>
      <c r="X1541" s="1">
        <f>Table1[[#This Row],[Gross Salary]]-Table1[[#This Row],[Total Deduction]]</f>
        <v>60617.442307692312</v>
      </c>
      <c r="Y1541" t="s">
        <v>37</v>
      </c>
      <c r="Z1541" t="s">
        <v>38</v>
      </c>
      <c r="AA1541" t="s">
        <v>6033</v>
      </c>
      <c r="AB1541" t="s">
        <v>6034</v>
      </c>
    </row>
    <row r="1542" spans="1:28" x14ac:dyDescent="0.3">
      <c r="A1542" t="s">
        <v>6035</v>
      </c>
      <c r="B1542" t="s">
        <v>339</v>
      </c>
      <c r="C1542">
        <v>27</v>
      </c>
      <c r="D1542" t="s">
        <v>127</v>
      </c>
      <c r="E1542" t="s">
        <v>32</v>
      </c>
      <c r="F1542" t="s">
        <v>89</v>
      </c>
      <c r="G1542" t="s">
        <v>6036</v>
      </c>
      <c r="H1542" t="s">
        <v>35</v>
      </c>
      <c r="I1542" t="s">
        <v>36</v>
      </c>
      <c r="J1542">
        <v>26</v>
      </c>
      <c r="K1542">
        <v>26</v>
      </c>
      <c r="L1542">
        <f t="shared" si="72"/>
        <v>0</v>
      </c>
      <c r="M1542">
        <v>5</v>
      </c>
      <c r="N1542">
        <v>45096</v>
      </c>
      <c r="O1542" s="1">
        <f t="shared" si="73"/>
        <v>1734.4615384615386</v>
      </c>
      <c r="P1542" s="1">
        <f t="shared" si="74"/>
        <v>45096</v>
      </c>
      <c r="Q1542" s="1">
        <f>Table1[[#This Row],[Earned Basic Salary]]*20%</f>
        <v>9019.2000000000007</v>
      </c>
      <c r="R1542" s="1">
        <f>Table1[[#This Row],[Earned Basic Salary]]*10%</f>
        <v>4509.6000000000004</v>
      </c>
      <c r="S1542" s="1">
        <f>Table1[[#This Row],[Earned Basic Salary]]*12%</f>
        <v>5411.5199999999995</v>
      </c>
      <c r="T1542" s="1">
        <f>200</f>
        <v>200</v>
      </c>
      <c r="U1542" s="1">
        <f>Table1[[#This Row],[PF]]+Table1[[#This Row],[Professional Tax]]</f>
        <v>5611.5199999999995</v>
      </c>
      <c r="V1542" s="1">
        <f>Table1[[#This Row],[Overtime Hours]]*200</f>
        <v>1000</v>
      </c>
      <c r="W1542" s="1">
        <f>Table1[[#This Row],[Earned Basic Salary]]+Table1[[#This Row],[HRA]]+Table1[[#This Row],[DA]]+Table1[[#This Row],[Overtime Pay]]</f>
        <v>59624.799999999996</v>
      </c>
      <c r="X1542" s="1">
        <f>Table1[[#This Row],[Gross Salary]]-Table1[[#This Row],[Total Deduction]]</f>
        <v>54013.279999999999</v>
      </c>
      <c r="Y1542" t="s">
        <v>37</v>
      </c>
      <c r="Z1542" t="s">
        <v>38</v>
      </c>
      <c r="AA1542" t="s">
        <v>6037</v>
      </c>
      <c r="AB1542" t="s">
        <v>6038</v>
      </c>
    </row>
    <row r="1543" spans="1:28" x14ac:dyDescent="0.3">
      <c r="A1543" t="s">
        <v>6039</v>
      </c>
      <c r="B1543" t="s">
        <v>1946</v>
      </c>
      <c r="C1543">
        <v>50</v>
      </c>
      <c r="D1543" t="s">
        <v>31</v>
      </c>
      <c r="E1543" t="s">
        <v>45</v>
      </c>
      <c r="F1543" t="s">
        <v>46</v>
      </c>
      <c r="G1543" t="s">
        <v>2024</v>
      </c>
      <c r="H1543" t="s">
        <v>35</v>
      </c>
      <c r="I1543" t="s">
        <v>36</v>
      </c>
      <c r="J1543">
        <v>26</v>
      </c>
      <c r="K1543">
        <v>24</v>
      </c>
      <c r="L1543">
        <f t="shared" si="72"/>
        <v>2</v>
      </c>
      <c r="M1543">
        <v>2</v>
      </c>
      <c r="N1543">
        <v>44333</v>
      </c>
      <c r="O1543" s="1">
        <f t="shared" si="73"/>
        <v>1705.1153846153845</v>
      </c>
      <c r="P1543" s="1">
        <f t="shared" si="74"/>
        <v>40922.769230769227</v>
      </c>
      <c r="Q1543" s="1">
        <f>Table1[[#This Row],[Earned Basic Salary]]*20%</f>
        <v>8184.5538461538454</v>
      </c>
      <c r="R1543" s="1">
        <f>Table1[[#This Row],[Earned Basic Salary]]*10%</f>
        <v>4092.2769230769227</v>
      </c>
      <c r="S1543" s="1">
        <f>Table1[[#This Row],[Earned Basic Salary]]*12%</f>
        <v>4910.7323076923067</v>
      </c>
      <c r="T1543" s="1">
        <f>200</f>
        <v>200</v>
      </c>
      <c r="U1543" s="1">
        <f>Table1[[#This Row],[PF]]+Table1[[#This Row],[Professional Tax]]</f>
        <v>5110.7323076923067</v>
      </c>
      <c r="V1543" s="1">
        <f>Table1[[#This Row],[Overtime Hours]]*200</f>
        <v>400</v>
      </c>
      <c r="W1543" s="1">
        <f>Table1[[#This Row],[Earned Basic Salary]]+Table1[[#This Row],[HRA]]+Table1[[#This Row],[DA]]+Table1[[#This Row],[Overtime Pay]]</f>
        <v>53599.599999999991</v>
      </c>
      <c r="X1543" s="1">
        <f>Table1[[#This Row],[Gross Salary]]-Table1[[#This Row],[Total Deduction]]</f>
        <v>48488.867692307686</v>
      </c>
      <c r="Y1543" t="s">
        <v>37</v>
      </c>
      <c r="Z1543" t="s">
        <v>38</v>
      </c>
      <c r="AA1543" t="s">
        <v>6040</v>
      </c>
      <c r="AB1543" t="s">
        <v>6041</v>
      </c>
    </row>
    <row r="1544" spans="1:28" x14ac:dyDescent="0.3">
      <c r="A1544" t="s">
        <v>6042</v>
      </c>
      <c r="B1544" t="s">
        <v>1040</v>
      </c>
      <c r="C1544">
        <v>31</v>
      </c>
      <c r="D1544" t="s">
        <v>53</v>
      </c>
      <c r="E1544" t="s">
        <v>121</v>
      </c>
      <c r="F1544" t="s">
        <v>69</v>
      </c>
      <c r="G1544" t="s">
        <v>291</v>
      </c>
      <c r="H1544" t="s">
        <v>35</v>
      </c>
      <c r="I1544" t="s">
        <v>36</v>
      </c>
      <c r="J1544">
        <v>26</v>
      </c>
      <c r="K1544">
        <v>26</v>
      </c>
      <c r="L1544">
        <f t="shared" si="72"/>
        <v>0</v>
      </c>
      <c r="M1544">
        <v>0</v>
      </c>
      <c r="N1544">
        <v>64622</v>
      </c>
      <c r="O1544" s="1">
        <f t="shared" si="73"/>
        <v>2485.4615384615386</v>
      </c>
      <c r="P1544" s="1">
        <f t="shared" si="74"/>
        <v>64622</v>
      </c>
      <c r="Q1544" s="1">
        <f>Table1[[#This Row],[Earned Basic Salary]]*20%</f>
        <v>12924.400000000001</v>
      </c>
      <c r="R1544" s="1">
        <f>Table1[[#This Row],[Earned Basic Salary]]*10%</f>
        <v>6462.2000000000007</v>
      </c>
      <c r="S1544" s="1">
        <f>Table1[[#This Row],[Earned Basic Salary]]*12%</f>
        <v>7754.6399999999994</v>
      </c>
      <c r="T1544" s="1">
        <f>200</f>
        <v>200</v>
      </c>
      <c r="U1544" s="1">
        <f>Table1[[#This Row],[PF]]+Table1[[#This Row],[Professional Tax]]</f>
        <v>7954.6399999999994</v>
      </c>
      <c r="V1544" s="1">
        <f>Table1[[#This Row],[Overtime Hours]]*200</f>
        <v>0</v>
      </c>
      <c r="W1544" s="1">
        <f>Table1[[#This Row],[Earned Basic Salary]]+Table1[[#This Row],[HRA]]+Table1[[#This Row],[DA]]+Table1[[#This Row],[Overtime Pay]]</f>
        <v>84008.599999999991</v>
      </c>
      <c r="X1544" s="1">
        <f>Table1[[#This Row],[Gross Salary]]-Table1[[#This Row],[Total Deduction]]</f>
        <v>76053.959999999992</v>
      </c>
      <c r="Y1544" t="s">
        <v>37</v>
      </c>
      <c r="Z1544" t="s">
        <v>48</v>
      </c>
      <c r="AA1544" t="s">
        <v>6043</v>
      </c>
      <c r="AB1544" t="s">
        <v>6044</v>
      </c>
    </row>
    <row r="1545" spans="1:28" x14ac:dyDescent="0.3">
      <c r="A1545" t="s">
        <v>6045</v>
      </c>
      <c r="B1545" t="s">
        <v>1085</v>
      </c>
      <c r="C1545">
        <v>28</v>
      </c>
      <c r="D1545" t="s">
        <v>53</v>
      </c>
      <c r="E1545" t="s">
        <v>45</v>
      </c>
      <c r="F1545" t="s">
        <v>46</v>
      </c>
      <c r="G1545" t="s">
        <v>6046</v>
      </c>
      <c r="H1545" t="s">
        <v>35</v>
      </c>
      <c r="I1545" t="s">
        <v>36</v>
      </c>
      <c r="J1545">
        <v>26</v>
      </c>
      <c r="K1545">
        <v>22</v>
      </c>
      <c r="L1545">
        <f t="shared" si="72"/>
        <v>4</v>
      </c>
      <c r="M1545">
        <v>4</v>
      </c>
      <c r="N1545">
        <v>23696</v>
      </c>
      <c r="O1545" s="1">
        <f t="shared" si="73"/>
        <v>911.38461538461536</v>
      </c>
      <c r="P1545" s="1">
        <f t="shared" si="74"/>
        <v>20050.461538461539</v>
      </c>
      <c r="Q1545" s="1">
        <f>Table1[[#This Row],[Earned Basic Salary]]*20%</f>
        <v>4010.0923076923082</v>
      </c>
      <c r="R1545" s="1">
        <f>Table1[[#This Row],[Earned Basic Salary]]*10%</f>
        <v>2005.0461538461541</v>
      </c>
      <c r="S1545" s="1">
        <f>Table1[[#This Row],[Earned Basic Salary]]*12%</f>
        <v>2406.0553846153848</v>
      </c>
      <c r="T1545" s="1">
        <f>200</f>
        <v>200</v>
      </c>
      <c r="U1545" s="1">
        <f>Table1[[#This Row],[PF]]+Table1[[#This Row],[Professional Tax]]</f>
        <v>2606.0553846153848</v>
      </c>
      <c r="V1545" s="1">
        <f>Table1[[#This Row],[Overtime Hours]]*200</f>
        <v>800</v>
      </c>
      <c r="W1545" s="1">
        <f>Table1[[#This Row],[Earned Basic Salary]]+Table1[[#This Row],[HRA]]+Table1[[#This Row],[DA]]+Table1[[#This Row],[Overtime Pay]]</f>
        <v>26865.599999999999</v>
      </c>
      <c r="X1545" s="1">
        <f>Table1[[#This Row],[Gross Salary]]-Table1[[#This Row],[Total Deduction]]</f>
        <v>24259.544615384613</v>
      </c>
      <c r="Y1545" t="s">
        <v>37</v>
      </c>
      <c r="Z1545" t="s">
        <v>106</v>
      </c>
      <c r="AA1545" t="s">
        <v>6047</v>
      </c>
      <c r="AB1545" t="s">
        <v>6048</v>
      </c>
    </row>
    <row r="1546" spans="1:28" x14ac:dyDescent="0.3">
      <c r="A1546" t="s">
        <v>6049</v>
      </c>
      <c r="B1546" t="s">
        <v>430</v>
      </c>
      <c r="C1546">
        <v>40</v>
      </c>
      <c r="D1546" t="s">
        <v>53</v>
      </c>
      <c r="E1546" t="s">
        <v>82</v>
      </c>
      <c r="F1546" t="s">
        <v>55</v>
      </c>
      <c r="G1546" t="s">
        <v>6050</v>
      </c>
      <c r="H1546" t="s">
        <v>35</v>
      </c>
      <c r="I1546" t="s">
        <v>36</v>
      </c>
      <c r="J1546">
        <v>26</v>
      </c>
      <c r="K1546">
        <v>23</v>
      </c>
      <c r="L1546">
        <f t="shared" si="72"/>
        <v>3</v>
      </c>
      <c r="M1546">
        <v>6</v>
      </c>
      <c r="N1546">
        <v>55407</v>
      </c>
      <c r="O1546" s="1">
        <f t="shared" si="73"/>
        <v>2131.0384615384614</v>
      </c>
      <c r="P1546" s="1">
        <f t="shared" si="74"/>
        <v>49013.88461538461</v>
      </c>
      <c r="Q1546" s="1">
        <f>Table1[[#This Row],[Earned Basic Salary]]*20%</f>
        <v>9802.7769230769227</v>
      </c>
      <c r="R1546" s="1">
        <f>Table1[[#This Row],[Earned Basic Salary]]*10%</f>
        <v>4901.3884615384613</v>
      </c>
      <c r="S1546" s="1">
        <f>Table1[[#This Row],[Earned Basic Salary]]*12%</f>
        <v>5881.6661538461531</v>
      </c>
      <c r="T1546" s="1">
        <f>200</f>
        <v>200</v>
      </c>
      <c r="U1546" s="1">
        <f>Table1[[#This Row],[PF]]+Table1[[#This Row],[Professional Tax]]</f>
        <v>6081.6661538461531</v>
      </c>
      <c r="V1546" s="1">
        <f>Table1[[#This Row],[Overtime Hours]]*200</f>
        <v>1200</v>
      </c>
      <c r="W1546" s="1">
        <f>Table1[[#This Row],[Earned Basic Salary]]+Table1[[#This Row],[HRA]]+Table1[[#This Row],[DA]]+Table1[[#This Row],[Overtime Pay]]</f>
        <v>64918.049999999988</v>
      </c>
      <c r="X1546" s="1">
        <f>Table1[[#This Row],[Gross Salary]]-Table1[[#This Row],[Total Deduction]]</f>
        <v>58836.383846153833</v>
      </c>
      <c r="Y1546" t="s">
        <v>37</v>
      </c>
      <c r="Z1546" t="s">
        <v>38</v>
      </c>
      <c r="AA1546" t="s">
        <v>6051</v>
      </c>
      <c r="AB1546" t="s">
        <v>6052</v>
      </c>
    </row>
    <row r="1547" spans="1:28" x14ac:dyDescent="0.3">
      <c r="A1547" t="s">
        <v>6053</v>
      </c>
      <c r="B1547" t="s">
        <v>1946</v>
      </c>
      <c r="C1547">
        <v>29</v>
      </c>
      <c r="D1547" t="s">
        <v>133</v>
      </c>
      <c r="E1547" t="s">
        <v>54</v>
      </c>
      <c r="F1547" t="s">
        <v>55</v>
      </c>
      <c r="G1547" t="s">
        <v>6054</v>
      </c>
      <c r="H1547" t="s">
        <v>35</v>
      </c>
      <c r="I1547" t="s">
        <v>36</v>
      </c>
      <c r="J1547">
        <v>26</v>
      </c>
      <c r="K1547">
        <v>21</v>
      </c>
      <c r="L1547">
        <f t="shared" si="72"/>
        <v>5</v>
      </c>
      <c r="M1547">
        <v>11</v>
      </c>
      <c r="N1547">
        <v>29634</v>
      </c>
      <c r="O1547" s="1">
        <f t="shared" si="73"/>
        <v>1139.7692307692307</v>
      </c>
      <c r="P1547" s="1">
        <f t="shared" si="74"/>
        <v>23935.153846153844</v>
      </c>
      <c r="Q1547" s="1">
        <f>Table1[[#This Row],[Earned Basic Salary]]*20%</f>
        <v>4787.0307692307688</v>
      </c>
      <c r="R1547" s="1">
        <f>Table1[[#This Row],[Earned Basic Salary]]*10%</f>
        <v>2393.5153846153844</v>
      </c>
      <c r="S1547" s="1">
        <f>Table1[[#This Row],[Earned Basic Salary]]*12%</f>
        <v>2872.2184615384613</v>
      </c>
      <c r="T1547" s="1">
        <f>200</f>
        <v>200</v>
      </c>
      <c r="U1547" s="1">
        <f>Table1[[#This Row],[PF]]+Table1[[#This Row],[Professional Tax]]</f>
        <v>3072.2184615384613</v>
      </c>
      <c r="V1547" s="1">
        <f>Table1[[#This Row],[Overtime Hours]]*200</f>
        <v>2200</v>
      </c>
      <c r="W1547" s="1">
        <f>Table1[[#This Row],[Earned Basic Salary]]+Table1[[#This Row],[HRA]]+Table1[[#This Row],[DA]]+Table1[[#This Row],[Overtime Pay]]</f>
        <v>33315.699999999997</v>
      </c>
      <c r="X1547" s="1">
        <f>Table1[[#This Row],[Gross Salary]]-Table1[[#This Row],[Total Deduction]]</f>
        <v>30243.481538461536</v>
      </c>
      <c r="Y1547" t="s">
        <v>37</v>
      </c>
      <c r="Z1547" t="s">
        <v>48</v>
      </c>
      <c r="AA1547" t="s">
        <v>6055</v>
      </c>
      <c r="AB1547" t="s">
        <v>6056</v>
      </c>
    </row>
    <row r="1548" spans="1:28" x14ac:dyDescent="0.3">
      <c r="A1548" t="s">
        <v>6057</v>
      </c>
      <c r="B1548" t="s">
        <v>188</v>
      </c>
      <c r="C1548">
        <v>42</v>
      </c>
      <c r="D1548" t="s">
        <v>61</v>
      </c>
      <c r="E1548" t="s">
        <v>32</v>
      </c>
      <c r="F1548" t="s">
        <v>55</v>
      </c>
      <c r="G1548" t="s">
        <v>6058</v>
      </c>
      <c r="H1548" t="s">
        <v>35</v>
      </c>
      <c r="I1548" t="s">
        <v>36</v>
      </c>
      <c r="J1548">
        <v>26</v>
      </c>
      <c r="K1548">
        <v>22</v>
      </c>
      <c r="L1548">
        <f t="shared" si="72"/>
        <v>4</v>
      </c>
      <c r="M1548">
        <v>0</v>
      </c>
      <c r="N1548">
        <v>59676</v>
      </c>
      <c r="O1548" s="1">
        <f t="shared" si="73"/>
        <v>2295.2307692307691</v>
      </c>
      <c r="P1548" s="1">
        <f t="shared" si="74"/>
        <v>50495.076923076922</v>
      </c>
      <c r="Q1548" s="1">
        <f>Table1[[#This Row],[Earned Basic Salary]]*20%</f>
        <v>10099.015384615384</v>
      </c>
      <c r="R1548" s="1">
        <f>Table1[[#This Row],[Earned Basic Salary]]*10%</f>
        <v>5049.5076923076922</v>
      </c>
      <c r="S1548" s="1">
        <f>Table1[[#This Row],[Earned Basic Salary]]*12%</f>
        <v>6059.4092307692308</v>
      </c>
      <c r="T1548" s="1">
        <f>200</f>
        <v>200</v>
      </c>
      <c r="U1548" s="1">
        <f>Table1[[#This Row],[PF]]+Table1[[#This Row],[Professional Tax]]</f>
        <v>6259.4092307692308</v>
      </c>
      <c r="V1548" s="1">
        <f>Table1[[#This Row],[Overtime Hours]]*200</f>
        <v>0</v>
      </c>
      <c r="W1548" s="1">
        <f>Table1[[#This Row],[Earned Basic Salary]]+Table1[[#This Row],[HRA]]+Table1[[#This Row],[DA]]+Table1[[#This Row],[Overtime Pay]]</f>
        <v>65643.600000000006</v>
      </c>
      <c r="X1548" s="1">
        <f>Table1[[#This Row],[Gross Salary]]-Table1[[#This Row],[Total Deduction]]</f>
        <v>59384.190769230772</v>
      </c>
      <c r="Y1548" t="s">
        <v>37</v>
      </c>
      <c r="Z1548" t="s">
        <v>95</v>
      </c>
      <c r="AA1548" t="s">
        <v>6059</v>
      </c>
      <c r="AB1548" t="s">
        <v>6060</v>
      </c>
    </row>
    <row r="1549" spans="1:28" x14ac:dyDescent="0.3">
      <c r="A1549" t="s">
        <v>6061</v>
      </c>
      <c r="B1549" t="s">
        <v>430</v>
      </c>
      <c r="C1549">
        <v>55</v>
      </c>
      <c r="D1549" t="s">
        <v>127</v>
      </c>
      <c r="E1549" t="s">
        <v>121</v>
      </c>
      <c r="F1549" t="s">
        <v>83</v>
      </c>
      <c r="G1549" t="s">
        <v>6062</v>
      </c>
      <c r="H1549" t="s">
        <v>35</v>
      </c>
      <c r="I1549" t="s">
        <v>36</v>
      </c>
      <c r="J1549">
        <v>26</v>
      </c>
      <c r="K1549">
        <v>22</v>
      </c>
      <c r="L1549">
        <f t="shared" si="72"/>
        <v>4</v>
      </c>
      <c r="M1549">
        <v>4</v>
      </c>
      <c r="N1549">
        <v>67898</v>
      </c>
      <c r="O1549" s="1">
        <f t="shared" si="73"/>
        <v>2611.4615384615386</v>
      </c>
      <c r="P1549" s="1">
        <f t="shared" si="74"/>
        <v>57452.153846153851</v>
      </c>
      <c r="Q1549" s="1">
        <f>Table1[[#This Row],[Earned Basic Salary]]*20%</f>
        <v>11490.43076923077</v>
      </c>
      <c r="R1549" s="1">
        <f>Table1[[#This Row],[Earned Basic Salary]]*10%</f>
        <v>5745.2153846153851</v>
      </c>
      <c r="S1549" s="1">
        <f>Table1[[#This Row],[Earned Basic Salary]]*12%</f>
        <v>6894.2584615384621</v>
      </c>
      <c r="T1549" s="1">
        <f>200</f>
        <v>200</v>
      </c>
      <c r="U1549" s="1">
        <f>Table1[[#This Row],[PF]]+Table1[[#This Row],[Professional Tax]]</f>
        <v>7094.2584615384621</v>
      </c>
      <c r="V1549" s="1">
        <f>Table1[[#This Row],[Overtime Hours]]*200</f>
        <v>800</v>
      </c>
      <c r="W1549" s="1">
        <f>Table1[[#This Row],[Earned Basic Salary]]+Table1[[#This Row],[HRA]]+Table1[[#This Row],[DA]]+Table1[[#This Row],[Overtime Pay]]</f>
        <v>75487.8</v>
      </c>
      <c r="X1549" s="1">
        <f>Table1[[#This Row],[Gross Salary]]-Table1[[#This Row],[Total Deduction]]</f>
        <v>68393.541538461548</v>
      </c>
      <c r="Y1549" t="s">
        <v>37</v>
      </c>
      <c r="Z1549" t="s">
        <v>106</v>
      </c>
      <c r="AA1549" t="s">
        <v>6063</v>
      </c>
      <c r="AB1549" t="s">
        <v>6064</v>
      </c>
    </row>
    <row r="1550" spans="1:28" x14ac:dyDescent="0.3">
      <c r="A1550" t="s">
        <v>6065</v>
      </c>
      <c r="B1550" t="s">
        <v>788</v>
      </c>
      <c r="C1550">
        <v>55</v>
      </c>
      <c r="D1550" t="s">
        <v>81</v>
      </c>
      <c r="E1550" t="s">
        <v>54</v>
      </c>
      <c r="F1550" t="s">
        <v>83</v>
      </c>
      <c r="G1550" t="s">
        <v>5626</v>
      </c>
      <c r="H1550" t="s">
        <v>35</v>
      </c>
      <c r="I1550" t="s">
        <v>36</v>
      </c>
      <c r="J1550">
        <v>26</v>
      </c>
      <c r="K1550">
        <v>23</v>
      </c>
      <c r="L1550">
        <f t="shared" si="72"/>
        <v>3</v>
      </c>
      <c r="M1550">
        <v>2</v>
      </c>
      <c r="N1550">
        <v>48767</v>
      </c>
      <c r="O1550" s="1">
        <f t="shared" si="73"/>
        <v>1875.6538461538462</v>
      </c>
      <c r="P1550" s="1">
        <f t="shared" si="74"/>
        <v>43140.038461538461</v>
      </c>
      <c r="Q1550" s="1">
        <f>Table1[[#This Row],[Earned Basic Salary]]*20%</f>
        <v>8628.0076923076922</v>
      </c>
      <c r="R1550" s="1">
        <f>Table1[[#This Row],[Earned Basic Salary]]*10%</f>
        <v>4314.0038461538461</v>
      </c>
      <c r="S1550" s="1">
        <f>Table1[[#This Row],[Earned Basic Salary]]*12%</f>
        <v>5176.8046153846153</v>
      </c>
      <c r="T1550" s="1">
        <f>200</f>
        <v>200</v>
      </c>
      <c r="U1550" s="1">
        <f>Table1[[#This Row],[PF]]+Table1[[#This Row],[Professional Tax]]</f>
        <v>5376.8046153846153</v>
      </c>
      <c r="V1550" s="1">
        <f>Table1[[#This Row],[Overtime Hours]]*200</f>
        <v>400</v>
      </c>
      <c r="W1550" s="1">
        <f>Table1[[#This Row],[Earned Basic Salary]]+Table1[[#This Row],[HRA]]+Table1[[#This Row],[DA]]+Table1[[#This Row],[Overtime Pay]]</f>
        <v>56482.05</v>
      </c>
      <c r="X1550" s="1">
        <f>Table1[[#This Row],[Gross Salary]]-Table1[[#This Row],[Total Deduction]]</f>
        <v>51105.245384615388</v>
      </c>
      <c r="Y1550" t="s">
        <v>37</v>
      </c>
      <c r="Z1550" t="s">
        <v>38</v>
      </c>
      <c r="AA1550" t="s">
        <v>6066</v>
      </c>
      <c r="AB1550" t="s">
        <v>6067</v>
      </c>
    </row>
    <row r="1551" spans="1:28" x14ac:dyDescent="0.3">
      <c r="A1551" t="s">
        <v>6068</v>
      </c>
      <c r="B1551" t="s">
        <v>1063</v>
      </c>
      <c r="C1551">
        <v>39</v>
      </c>
      <c r="D1551" t="s">
        <v>81</v>
      </c>
      <c r="E1551" t="s">
        <v>32</v>
      </c>
      <c r="F1551" t="s">
        <v>83</v>
      </c>
      <c r="G1551" t="s">
        <v>6069</v>
      </c>
      <c r="H1551" t="s">
        <v>35</v>
      </c>
      <c r="I1551" t="s">
        <v>36</v>
      </c>
      <c r="J1551">
        <v>26</v>
      </c>
      <c r="K1551">
        <v>24</v>
      </c>
      <c r="L1551">
        <f t="shared" si="72"/>
        <v>2</v>
      </c>
      <c r="M1551">
        <v>5</v>
      </c>
      <c r="N1551">
        <v>28134</v>
      </c>
      <c r="O1551" s="1">
        <f t="shared" si="73"/>
        <v>1082.0769230769231</v>
      </c>
      <c r="P1551" s="1">
        <f t="shared" si="74"/>
        <v>25969.846153846156</v>
      </c>
      <c r="Q1551" s="1">
        <f>Table1[[#This Row],[Earned Basic Salary]]*20%</f>
        <v>5193.9692307692312</v>
      </c>
      <c r="R1551" s="1">
        <f>Table1[[#This Row],[Earned Basic Salary]]*10%</f>
        <v>2596.9846153846156</v>
      </c>
      <c r="S1551" s="1">
        <f>Table1[[#This Row],[Earned Basic Salary]]*12%</f>
        <v>3116.3815384615386</v>
      </c>
      <c r="T1551" s="1">
        <f>200</f>
        <v>200</v>
      </c>
      <c r="U1551" s="1">
        <f>Table1[[#This Row],[PF]]+Table1[[#This Row],[Professional Tax]]</f>
        <v>3316.3815384615386</v>
      </c>
      <c r="V1551" s="1">
        <f>Table1[[#This Row],[Overtime Hours]]*200</f>
        <v>1000</v>
      </c>
      <c r="W1551" s="1">
        <f>Table1[[#This Row],[Earned Basic Salary]]+Table1[[#This Row],[HRA]]+Table1[[#This Row],[DA]]+Table1[[#This Row],[Overtime Pay]]</f>
        <v>34760.800000000003</v>
      </c>
      <c r="X1551" s="1">
        <f>Table1[[#This Row],[Gross Salary]]-Table1[[#This Row],[Total Deduction]]</f>
        <v>31444.418461538466</v>
      </c>
      <c r="Y1551" t="s">
        <v>37</v>
      </c>
      <c r="Z1551" t="s">
        <v>48</v>
      </c>
      <c r="AA1551" t="s">
        <v>6070</v>
      </c>
      <c r="AB1551" t="s">
        <v>6071</v>
      </c>
    </row>
    <row r="1552" spans="1:28" x14ac:dyDescent="0.3">
      <c r="A1552" t="s">
        <v>6072</v>
      </c>
      <c r="B1552" t="s">
        <v>420</v>
      </c>
      <c r="C1552">
        <v>30</v>
      </c>
      <c r="D1552" t="s">
        <v>133</v>
      </c>
      <c r="E1552" t="s">
        <v>45</v>
      </c>
      <c r="F1552" t="s">
        <v>63</v>
      </c>
      <c r="G1552" t="s">
        <v>4752</v>
      </c>
      <c r="H1552" t="s">
        <v>35</v>
      </c>
      <c r="I1552" t="s">
        <v>36</v>
      </c>
      <c r="J1552">
        <v>26</v>
      </c>
      <c r="K1552">
        <v>22</v>
      </c>
      <c r="L1552">
        <f t="shared" si="72"/>
        <v>4</v>
      </c>
      <c r="M1552">
        <v>13</v>
      </c>
      <c r="N1552">
        <v>18547</v>
      </c>
      <c r="O1552" s="1">
        <f t="shared" si="73"/>
        <v>713.34615384615381</v>
      </c>
      <c r="P1552" s="1">
        <f t="shared" si="74"/>
        <v>15693.615384615383</v>
      </c>
      <c r="Q1552" s="1">
        <f>Table1[[#This Row],[Earned Basic Salary]]*20%</f>
        <v>3138.7230769230769</v>
      </c>
      <c r="R1552" s="1">
        <f>Table1[[#This Row],[Earned Basic Salary]]*10%</f>
        <v>1569.3615384615384</v>
      </c>
      <c r="S1552" s="1">
        <f>Table1[[#This Row],[Earned Basic Salary]]*12%</f>
        <v>1883.2338461538459</v>
      </c>
      <c r="T1552" s="1">
        <f>200</f>
        <v>200</v>
      </c>
      <c r="U1552" s="1">
        <f>Table1[[#This Row],[PF]]+Table1[[#This Row],[Professional Tax]]</f>
        <v>2083.2338461538457</v>
      </c>
      <c r="V1552" s="1">
        <f>Table1[[#This Row],[Overtime Hours]]*200</f>
        <v>2600</v>
      </c>
      <c r="W1552" s="1">
        <f>Table1[[#This Row],[Earned Basic Salary]]+Table1[[#This Row],[HRA]]+Table1[[#This Row],[DA]]+Table1[[#This Row],[Overtime Pay]]</f>
        <v>23001.699999999997</v>
      </c>
      <c r="X1552" s="1">
        <f>Table1[[#This Row],[Gross Salary]]-Table1[[#This Row],[Total Deduction]]</f>
        <v>20918.466153846151</v>
      </c>
      <c r="Y1552" t="s">
        <v>37</v>
      </c>
      <c r="Z1552" t="s">
        <v>95</v>
      </c>
      <c r="AA1552" t="s">
        <v>6073</v>
      </c>
      <c r="AB1552" t="s">
        <v>6074</v>
      </c>
    </row>
    <row r="1553" spans="1:28" x14ac:dyDescent="0.3">
      <c r="A1553" t="s">
        <v>6075</v>
      </c>
      <c r="B1553" t="s">
        <v>1880</v>
      </c>
      <c r="C1553">
        <v>42</v>
      </c>
      <c r="D1553" t="s">
        <v>61</v>
      </c>
      <c r="E1553" t="s">
        <v>45</v>
      </c>
      <c r="F1553" t="s">
        <v>55</v>
      </c>
      <c r="G1553" t="s">
        <v>6076</v>
      </c>
      <c r="H1553" t="s">
        <v>35</v>
      </c>
      <c r="I1553" t="s">
        <v>36</v>
      </c>
      <c r="J1553">
        <v>26</v>
      </c>
      <c r="K1553">
        <v>25</v>
      </c>
      <c r="L1553">
        <f t="shared" si="72"/>
        <v>1</v>
      </c>
      <c r="M1553">
        <v>15</v>
      </c>
      <c r="N1553">
        <v>26030</v>
      </c>
      <c r="O1553" s="1">
        <f t="shared" si="73"/>
        <v>1001.1538461538462</v>
      </c>
      <c r="P1553" s="1">
        <f t="shared" si="74"/>
        <v>25028.846153846156</v>
      </c>
      <c r="Q1553" s="1">
        <f>Table1[[#This Row],[Earned Basic Salary]]*20%</f>
        <v>5005.7692307692314</v>
      </c>
      <c r="R1553" s="1">
        <f>Table1[[#This Row],[Earned Basic Salary]]*10%</f>
        <v>2502.8846153846157</v>
      </c>
      <c r="S1553" s="1">
        <f>Table1[[#This Row],[Earned Basic Salary]]*12%</f>
        <v>3003.4615384615386</v>
      </c>
      <c r="T1553" s="1">
        <f>200</f>
        <v>200</v>
      </c>
      <c r="U1553" s="1">
        <f>Table1[[#This Row],[PF]]+Table1[[#This Row],[Professional Tax]]</f>
        <v>3203.4615384615386</v>
      </c>
      <c r="V1553" s="1">
        <f>Table1[[#This Row],[Overtime Hours]]*200</f>
        <v>3000</v>
      </c>
      <c r="W1553" s="1">
        <f>Table1[[#This Row],[Earned Basic Salary]]+Table1[[#This Row],[HRA]]+Table1[[#This Row],[DA]]+Table1[[#This Row],[Overtime Pay]]</f>
        <v>35537.5</v>
      </c>
      <c r="X1553" s="1">
        <f>Table1[[#This Row],[Gross Salary]]-Table1[[#This Row],[Total Deduction]]</f>
        <v>32334.038461538461</v>
      </c>
      <c r="Y1553" t="s">
        <v>37</v>
      </c>
      <c r="Z1553" t="s">
        <v>38</v>
      </c>
      <c r="AA1553" t="s">
        <v>6077</v>
      </c>
      <c r="AB1553" t="s">
        <v>6078</v>
      </c>
    </row>
    <row r="1554" spans="1:28" x14ac:dyDescent="0.3">
      <c r="A1554" t="s">
        <v>6079</v>
      </c>
      <c r="B1554" t="s">
        <v>406</v>
      </c>
      <c r="C1554">
        <v>42</v>
      </c>
      <c r="D1554" t="s">
        <v>44</v>
      </c>
      <c r="E1554" t="s">
        <v>82</v>
      </c>
      <c r="F1554" t="s">
        <v>83</v>
      </c>
      <c r="G1554" t="s">
        <v>6080</v>
      </c>
      <c r="H1554" t="s">
        <v>35</v>
      </c>
      <c r="I1554" t="s">
        <v>36</v>
      </c>
      <c r="J1554">
        <v>26</v>
      </c>
      <c r="K1554">
        <v>23</v>
      </c>
      <c r="L1554">
        <f t="shared" si="72"/>
        <v>3</v>
      </c>
      <c r="M1554">
        <v>10</v>
      </c>
      <c r="N1554">
        <v>35400</v>
      </c>
      <c r="O1554" s="1">
        <f t="shared" si="73"/>
        <v>1361.5384615384614</v>
      </c>
      <c r="P1554" s="1">
        <f t="shared" si="74"/>
        <v>31315.384615384613</v>
      </c>
      <c r="Q1554" s="1">
        <f>Table1[[#This Row],[Earned Basic Salary]]*20%</f>
        <v>6263.0769230769229</v>
      </c>
      <c r="R1554" s="1">
        <f>Table1[[#This Row],[Earned Basic Salary]]*10%</f>
        <v>3131.5384615384614</v>
      </c>
      <c r="S1554" s="1">
        <f>Table1[[#This Row],[Earned Basic Salary]]*12%</f>
        <v>3757.8461538461534</v>
      </c>
      <c r="T1554" s="1">
        <f>200</f>
        <v>200</v>
      </c>
      <c r="U1554" s="1">
        <f>Table1[[#This Row],[PF]]+Table1[[#This Row],[Professional Tax]]</f>
        <v>3957.8461538461534</v>
      </c>
      <c r="V1554" s="1">
        <f>Table1[[#This Row],[Overtime Hours]]*200</f>
        <v>2000</v>
      </c>
      <c r="W1554" s="1">
        <f>Table1[[#This Row],[Earned Basic Salary]]+Table1[[#This Row],[HRA]]+Table1[[#This Row],[DA]]+Table1[[#This Row],[Overtime Pay]]</f>
        <v>42710</v>
      </c>
      <c r="X1554" s="1">
        <f>Table1[[#This Row],[Gross Salary]]-Table1[[#This Row],[Total Deduction]]</f>
        <v>38752.153846153844</v>
      </c>
      <c r="Y1554" t="s">
        <v>37</v>
      </c>
      <c r="Z1554" t="s">
        <v>48</v>
      </c>
      <c r="AA1554" t="s">
        <v>6081</v>
      </c>
      <c r="AB1554" t="s">
        <v>6082</v>
      </c>
    </row>
    <row r="1555" spans="1:28" x14ac:dyDescent="0.3">
      <c r="A1555" t="s">
        <v>6083</v>
      </c>
      <c r="B1555" t="s">
        <v>29</v>
      </c>
      <c r="C1555">
        <v>42</v>
      </c>
      <c r="D1555" t="s">
        <v>31</v>
      </c>
      <c r="E1555" t="s">
        <v>121</v>
      </c>
      <c r="F1555" t="s">
        <v>46</v>
      </c>
      <c r="G1555" t="s">
        <v>6084</v>
      </c>
      <c r="H1555" t="s">
        <v>35</v>
      </c>
      <c r="I1555" t="s">
        <v>36</v>
      </c>
      <c r="J1555">
        <v>26</v>
      </c>
      <c r="K1555">
        <v>24</v>
      </c>
      <c r="L1555">
        <f t="shared" si="72"/>
        <v>2</v>
      </c>
      <c r="M1555">
        <v>19</v>
      </c>
      <c r="N1555">
        <v>29133</v>
      </c>
      <c r="O1555" s="1">
        <f t="shared" si="73"/>
        <v>1120.5</v>
      </c>
      <c r="P1555" s="1">
        <f t="shared" si="74"/>
        <v>26892</v>
      </c>
      <c r="Q1555" s="1">
        <f>Table1[[#This Row],[Earned Basic Salary]]*20%</f>
        <v>5378.4000000000005</v>
      </c>
      <c r="R1555" s="1">
        <f>Table1[[#This Row],[Earned Basic Salary]]*10%</f>
        <v>2689.2000000000003</v>
      </c>
      <c r="S1555" s="1">
        <f>Table1[[#This Row],[Earned Basic Salary]]*12%</f>
        <v>3227.04</v>
      </c>
      <c r="T1555" s="1">
        <f>200</f>
        <v>200</v>
      </c>
      <c r="U1555" s="1">
        <f>Table1[[#This Row],[PF]]+Table1[[#This Row],[Professional Tax]]</f>
        <v>3427.04</v>
      </c>
      <c r="V1555" s="1">
        <f>Table1[[#This Row],[Overtime Hours]]*200</f>
        <v>3800</v>
      </c>
      <c r="W1555" s="1">
        <f>Table1[[#This Row],[Earned Basic Salary]]+Table1[[#This Row],[HRA]]+Table1[[#This Row],[DA]]+Table1[[#This Row],[Overtime Pay]]</f>
        <v>38759.599999999999</v>
      </c>
      <c r="X1555" s="1">
        <f>Table1[[#This Row],[Gross Salary]]-Table1[[#This Row],[Total Deduction]]</f>
        <v>35332.559999999998</v>
      </c>
      <c r="Y1555" t="s">
        <v>37</v>
      </c>
      <c r="Z1555" t="s">
        <v>48</v>
      </c>
      <c r="AA1555" t="s">
        <v>6085</v>
      </c>
      <c r="AB1555" t="s">
        <v>6086</v>
      </c>
    </row>
    <row r="1556" spans="1:28" x14ac:dyDescent="0.3">
      <c r="A1556" t="s">
        <v>6087</v>
      </c>
      <c r="B1556" t="s">
        <v>1002</v>
      </c>
      <c r="C1556">
        <v>39</v>
      </c>
      <c r="D1556" t="s">
        <v>127</v>
      </c>
      <c r="E1556" t="s">
        <v>121</v>
      </c>
      <c r="F1556" t="s">
        <v>69</v>
      </c>
      <c r="G1556" t="s">
        <v>3860</v>
      </c>
      <c r="H1556" t="s">
        <v>35</v>
      </c>
      <c r="I1556" t="s">
        <v>36</v>
      </c>
      <c r="J1556">
        <v>26</v>
      </c>
      <c r="K1556">
        <v>23</v>
      </c>
      <c r="L1556">
        <f t="shared" si="72"/>
        <v>3</v>
      </c>
      <c r="M1556">
        <v>0</v>
      </c>
      <c r="N1556">
        <v>44424</v>
      </c>
      <c r="O1556" s="1">
        <f t="shared" si="73"/>
        <v>1708.6153846153845</v>
      </c>
      <c r="P1556" s="1">
        <f t="shared" si="74"/>
        <v>39298.153846153844</v>
      </c>
      <c r="Q1556" s="1">
        <f>Table1[[#This Row],[Earned Basic Salary]]*20%</f>
        <v>7859.6307692307691</v>
      </c>
      <c r="R1556" s="1">
        <f>Table1[[#This Row],[Earned Basic Salary]]*10%</f>
        <v>3929.8153846153846</v>
      </c>
      <c r="S1556" s="1">
        <f>Table1[[#This Row],[Earned Basic Salary]]*12%</f>
        <v>4715.7784615384608</v>
      </c>
      <c r="T1556" s="1">
        <f>200</f>
        <v>200</v>
      </c>
      <c r="U1556" s="1">
        <f>Table1[[#This Row],[PF]]+Table1[[#This Row],[Professional Tax]]</f>
        <v>4915.7784615384608</v>
      </c>
      <c r="V1556" s="1">
        <f>Table1[[#This Row],[Overtime Hours]]*200</f>
        <v>0</v>
      </c>
      <c r="W1556" s="1">
        <f>Table1[[#This Row],[Earned Basic Salary]]+Table1[[#This Row],[HRA]]+Table1[[#This Row],[DA]]+Table1[[#This Row],[Overtime Pay]]</f>
        <v>51087.6</v>
      </c>
      <c r="X1556" s="1">
        <f>Table1[[#This Row],[Gross Salary]]-Table1[[#This Row],[Total Deduction]]</f>
        <v>46171.82153846154</v>
      </c>
      <c r="Y1556" t="s">
        <v>37</v>
      </c>
      <c r="Z1556" t="s">
        <v>106</v>
      </c>
      <c r="AA1556" t="s">
        <v>6088</v>
      </c>
      <c r="AB1556" t="s">
        <v>6089</v>
      </c>
    </row>
    <row r="1557" spans="1:28" x14ac:dyDescent="0.3">
      <c r="A1557" t="s">
        <v>6090</v>
      </c>
      <c r="B1557" t="s">
        <v>835</v>
      </c>
      <c r="C1557">
        <v>34</v>
      </c>
      <c r="D1557" t="s">
        <v>81</v>
      </c>
      <c r="E1557" t="s">
        <v>121</v>
      </c>
      <c r="F1557" t="s">
        <v>55</v>
      </c>
      <c r="G1557" t="s">
        <v>6091</v>
      </c>
      <c r="H1557" t="s">
        <v>35</v>
      </c>
      <c r="I1557" t="s">
        <v>36</v>
      </c>
      <c r="J1557">
        <v>26</v>
      </c>
      <c r="K1557">
        <v>25</v>
      </c>
      <c r="L1557">
        <f t="shared" si="72"/>
        <v>1</v>
      </c>
      <c r="M1557">
        <v>9</v>
      </c>
      <c r="N1557">
        <v>47468</v>
      </c>
      <c r="O1557" s="1">
        <f t="shared" si="73"/>
        <v>1825.6923076923076</v>
      </c>
      <c r="P1557" s="1">
        <f t="shared" si="74"/>
        <v>45642.307692307688</v>
      </c>
      <c r="Q1557" s="1">
        <f>Table1[[#This Row],[Earned Basic Salary]]*20%</f>
        <v>9128.4615384615372</v>
      </c>
      <c r="R1557" s="1">
        <f>Table1[[#This Row],[Earned Basic Salary]]*10%</f>
        <v>4564.2307692307686</v>
      </c>
      <c r="S1557" s="1">
        <f>Table1[[#This Row],[Earned Basic Salary]]*12%</f>
        <v>5477.076923076922</v>
      </c>
      <c r="T1557" s="1">
        <f>200</f>
        <v>200</v>
      </c>
      <c r="U1557" s="1">
        <f>Table1[[#This Row],[PF]]+Table1[[#This Row],[Professional Tax]]</f>
        <v>5677.076923076922</v>
      </c>
      <c r="V1557" s="1">
        <f>Table1[[#This Row],[Overtime Hours]]*200</f>
        <v>1800</v>
      </c>
      <c r="W1557" s="1">
        <f>Table1[[#This Row],[Earned Basic Salary]]+Table1[[#This Row],[HRA]]+Table1[[#This Row],[DA]]+Table1[[#This Row],[Overtime Pay]]</f>
        <v>61134.999999999993</v>
      </c>
      <c r="X1557" s="1">
        <f>Table1[[#This Row],[Gross Salary]]-Table1[[#This Row],[Total Deduction]]</f>
        <v>55457.923076923071</v>
      </c>
      <c r="Y1557" t="s">
        <v>37</v>
      </c>
      <c r="Z1557" t="s">
        <v>106</v>
      </c>
      <c r="AA1557" t="s">
        <v>6092</v>
      </c>
      <c r="AB1557" t="s">
        <v>6093</v>
      </c>
    </row>
    <row r="1558" spans="1:28" x14ac:dyDescent="0.3">
      <c r="A1558" t="s">
        <v>6094</v>
      </c>
      <c r="B1558" t="s">
        <v>844</v>
      </c>
      <c r="C1558">
        <v>31</v>
      </c>
      <c r="D1558" t="s">
        <v>75</v>
      </c>
      <c r="E1558" t="s">
        <v>62</v>
      </c>
      <c r="F1558" t="s">
        <v>89</v>
      </c>
      <c r="G1558" t="s">
        <v>2710</v>
      </c>
      <c r="H1558" t="s">
        <v>35</v>
      </c>
      <c r="I1558" t="s">
        <v>36</v>
      </c>
      <c r="J1558">
        <v>26</v>
      </c>
      <c r="K1558">
        <v>23</v>
      </c>
      <c r="L1558">
        <f t="shared" si="72"/>
        <v>3</v>
      </c>
      <c r="M1558">
        <v>3</v>
      </c>
      <c r="N1558">
        <v>73677</v>
      </c>
      <c r="O1558" s="1">
        <f t="shared" si="73"/>
        <v>2833.7307692307691</v>
      </c>
      <c r="P1558" s="1">
        <f t="shared" si="74"/>
        <v>65175.807692307688</v>
      </c>
      <c r="Q1558" s="1">
        <f>Table1[[#This Row],[Earned Basic Salary]]*20%</f>
        <v>13035.161538461538</v>
      </c>
      <c r="R1558" s="1">
        <f>Table1[[#This Row],[Earned Basic Salary]]*10%</f>
        <v>6517.580769230769</v>
      </c>
      <c r="S1558" s="1">
        <f>Table1[[#This Row],[Earned Basic Salary]]*12%</f>
        <v>7821.0969230769224</v>
      </c>
      <c r="T1558" s="1">
        <f>200</f>
        <v>200</v>
      </c>
      <c r="U1558" s="1">
        <f>Table1[[#This Row],[PF]]+Table1[[#This Row],[Professional Tax]]</f>
        <v>8021.0969230769224</v>
      </c>
      <c r="V1558" s="1">
        <f>Table1[[#This Row],[Overtime Hours]]*200</f>
        <v>600</v>
      </c>
      <c r="W1558" s="1">
        <f>Table1[[#This Row],[Earned Basic Salary]]+Table1[[#This Row],[HRA]]+Table1[[#This Row],[DA]]+Table1[[#This Row],[Overtime Pay]]</f>
        <v>85328.55</v>
      </c>
      <c r="X1558" s="1">
        <f>Table1[[#This Row],[Gross Salary]]-Table1[[#This Row],[Total Deduction]]</f>
        <v>77307.453076923077</v>
      </c>
      <c r="Y1558" t="s">
        <v>37</v>
      </c>
      <c r="Z1558" t="s">
        <v>106</v>
      </c>
      <c r="AA1558" t="s">
        <v>6095</v>
      </c>
      <c r="AB1558" t="s">
        <v>6096</v>
      </c>
    </row>
    <row r="1559" spans="1:28" x14ac:dyDescent="0.3">
      <c r="A1559" t="s">
        <v>6097</v>
      </c>
      <c r="B1559" t="s">
        <v>1085</v>
      </c>
      <c r="C1559">
        <v>53</v>
      </c>
      <c r="D1559" t="s">
        <v>133</v>
      </c>
      <c r="E1559" t="s">
        <v>54</v>
      </c>
      <c r="F1559" t="s">
        <v>33</v>
      </c>
      <c r="G1559" t="s">
        <v>6098</v>
      </c>
      <c r="H1559" t="s">
        <v>35</v>
      </c>
      <c r="I1559" t="s">
        <v>36</v>
      </c>
      <c r="J1559">
        <v>26</v>
      </c>
      <c r="K1559">
        <v>24</v>
      </c>
      <c r="L1559">
        <f t="shared" si="72"/>
        <v>2</v>
      </c>
      <c r="M1559">
        <v>19</v>
      </c>
      <c r="N1559">
        <v>66300</v>
      </c>
      <c r="O1559" s="1">
        <f t="shared" si="73"/>
        <v>2550</v>
      </c>
      <c r="P1559" s="1">
        <f t="shared" si="74"/>
        <v>61200</v>
      </c>
      <c r="Q1559" s="1">
        <f>Table1[[#This Row],[Earned Basic Salary]]*20%</f>
        <v>12240</v>
      </c>
      <c r="R1559" s="1">
        <f>Table1[[#This Row],[Earned Basic Salary]]*10%</f>
        <v>6120</v>
      </c>
      <c r="S1559" s="1">
        <f>Table1[[#This Row],[Earned Basic Salary]]*12%</f>
        <v>7344</v>
      </c>
      <c r="T1559" s="1">
        <f>200</f>
        <v>200</v>
      </c>
      <c r="U1559" s="1">
        <f>Table1[[#This Row],[PF]]+Table1[[#This Row],[Professional Tax]]</f>
        <v>7544</v>
      </c>
      <c r="V1559" s="1">
        <f>Table1[[#This Row],[Overtime Hours]]*200</f>
        <v>3800</v>
      </c>
      <c r="W1559" s="1">
        <f>Table1[[#This Row],[Earned Basic Salary]]+Table1[[#This Row],[HRA]]+Table1[[#This Row],[DA]]+Table1[[#This Row],[Overtime Pay]]</f>
        <v>83360</v>
      </c>
      <c r="X1559" s="1">
        <f>Table1[[#This Row],[Gross Salary]]-Table1[[#This Row],[Total Deduction]]</f>
        <v>75816</v>
      </c>
      <c r="Y1559" t="s">
        <v>37</v>
      </c>
      <c r="Z1559" t="s">
        <v>106</v>
      </c>
      <c r="AA1559" t="s">
        <v>6099</v>
      </c>
      <c r="AB1559" t="s">
        <v>6100</v>
      </c>
    </row>
    <row r="1560" spans="1:28" x14ac:dyDescent="0.3">
      <c r="A1560" t="s">
        <v>6101</v>
      </c>
      <c r="B1560" t="s">
        <v>1049</v>
      </c>
      <c r="C1560">
        <v>48</v>
      </c>
      <c r="D1560" t="s">
        <v>53</v>
      </c>
      <c r="E1560" t="s">
        <v>121</v>
      </c>
      <c r="F1560" t="s">
        <v>33</v>
      </c>
      <c r="G1560" t="s">
        <v>6102</v>
      </c>
      <c r="H1560" t="s">
        <v>35</v>
      </c>
      <c r="I1560" t="s">
        <v>36</v>
      </c>
      <c r="J1560">
        <v>26</v>
      </c>
      <c r="K1560">
        <v>25</v>
      </c>
      <c r="L1560">
        <f t="shared" si="72"/>
        <v>1</v>
      </c>
      <c r="M1560">
        <v>12</v>
      </c>
      <c r="N1560">
        <v>45652</v>
      </c>
      <c r="O1560" s="1">
        <f t="shared" si="73"/>
        <v>1755.8461538461538</v>
      </c>
      <c r="P1560" s="1">
        <f t="shared" si="74"/>
        <v>43896.153846153844</v>
      </c>
      <c r="Q1560" s="1">
        <f>Table1[[#This Row],[Earned Basic Salary]]*20%</f>
        <v>8779.2307692307695</v>
      </c>
      <c r="R1560" s="1">
        <f>Table1[[#This Row],[Earned Basic Salary]]*10%</f>
        <v>4389.6153846153848</v>
      </c>
      <c r="S1560" s="1">
        <f>Table1[[#This Row],[Earned Basic Salary]]*12%</f>
        <v>5267.538461538461</v>
      </c>
      <c r="T1560" s="1">
        <f>200</f>
        <v>200</v>
      </c>
      <c r="U1560" s="1">
        <f>Table1[[#This Row],[PF]]+Table1[[#This Row],[Professional Tax]]</f>
        <v>5467.538461538461</v>
      </c>
      <c r="V1560" s="1">
        <f>Table1[[#This Row],[Overtime Hours]]*200</f>
        <v>2400</v>
      </c>
      <c r="W1560" s="1">
        <f>Table1[[#This Row],[Earned Basic Salary]]+Table1[[#This Row],[HRA]]+Table1[[#This Row],[DA]]+Table1[[#This Row],[Overtime Pay]]</f>
        <v>59464.999999999993</v>
      </c>
      <c r="X1560" s="1">
        <f>Table1[[#This Row],[Gross Salary]]-Table1[[#This Row],[Total Deduction]]</f>
        <v>53997.461538461532</v>
      </c>
      <c r="Y1560" t="s">
        <v>37</v>
      </c>
      <c r="Z1560" t="s">
        <v>95</v>
      </c>
      <c r="AA1560" t="s">
        <v>6103</v>
      </c>
      <c r="AB1560" t="s">
        <v>6104</v>
      </c>
    </row>
    <row r="1561" spans="1:28" x14ac:dyDescent="0.3">
      <c r="A1561" t="s">
        <v>6105</v>
      </c>
      <c r="B1561" t="s">
        <v>1378</v>
      </c>
      <c r="C1561">
        <v>23</v>
      </c>
      <c r="D1561" t="s">
        <v>61</v>
      </c>
      <c r="E1561" t="s">
        <v>62</v>
      </c>
      <c r="F1561" t="s">
        <v>83</v>
      </c>
      <c r="G1561" t="s">
        <v>6106</v>
      </c>
      <c r="H1561" t="s">
        <v>35</v>
      </c>
      <c r="I1561" t="s">
        <v>36</v>
      </c>
      <c r="J1561">
        <v>26</v>
      </c>
      <c r="K1561">
        <v>25</v>
      </c>
      <c r="L1561">
        <f t="shared" si="72"/>
        <v>1</v>
      </c>
      <c r="M1561">
        <v>16</v>
      </c>
      <c r="N1561">
        <v>38947</v>
      </c>
      <c r="O1561" s="1">
        <f t="shared" si="73"/>
        <v>1497.9615384615386</v>
      </c>
      <c r="P1561" s="1">
        <f t="shared" si="74"/>
        <v>37449.038461538461</v>
      </c>
      <c r="Q1561" s="1">
        <f>Table1[[#This Row],[Earned Basic Salary]]*20%</f>
        <v>7489.8076923076924</v>
      </c>
      <c r="R1561" s="1">
        <f>Table1[[#This Row],[Earned Basic Salary]]*10%</f>
        <v>3744.9038461538462</v>
      </c>
      <c r="S1561" s="1">
        <f>Table1[[#This Row],[Earned Basic Salary]]*12%</f>
        <v>4493.8846153846152</v>
      </c>
      <c r="T1561" s="1">
        <f>200</f>
        <v>200</v>
      </c>
      <c r="U1561" s="1">
        <f>Table1[[#This Row],[PF]]+Table1[[#This Row],[Professional Tax]]</f>
        <v>4693.8846153846152</v>
      </c>
      <c r="V1561" s="1">
        <f>Table1[[#This Row],[Overtime Hours]]*200</f>
        <v>3200</v>
      </c>
      <c r="W1561" s="1">
        <f>Table1[[#This Row],[Earned Basic Salary]]+Table1[[#This Row],[HRA]]+Table1[[#This Row],[DA]]+Table1[[#This Row],[Overtime Pay]]</f>
        <v>51883.75</v>
      </c>
      <c r="X1561" s="1">
        <f>Table1[[#This Row],[Gross Salary]]-Table1[[#This Row],[Total Deduction]]</f>
        <v>47189.865384615383</v>
      </c>
      <c r="Y1561" t="s">
        <v>37</v>
      </c>
      <c r="Z1561" t="s">
        <v>95</v>
      </c>
      <c r="AA1561" t="s">
        <v>6107</v>
      </c>
      <c r="AB1561" t="s">
        <v>6108</v>
      </c>
    </row>
    <row r="1562" spans="1:28" x14ac:dyDescent="0.3">
      <c r="A1562" t="s">
        <v>6109</v>
      </c>
      <c r="B1562" t="s">
        <v>372</v>
      </c>
      <c r="C1562">
        <v>34</v>
      </c>
      <c r="D1562" t="s">
        <v>75</v>
      </c>
      <c r="E1562" t="s">
        <v>121</v>
      </c>
      <c r="F1562" t="s">
        <v>89</v>
      </c>
      <c r="G1562" t="s">
        <v>2029</v>
      </c>
      <c r="H1562" t="s">
        <v>35</v>
      </c>
      <c r="I1562" t="s">
        <v>36</v>
      </c>
      <c r="J1562">
        <v>26</v>
      </c>
      <c r="K1562">
        <v>25</v>
      </c>
      <c r="L1562">
        <f t="shared" si="72"/>
        <v>1</v>
      </c>
      <c r="M1562">
        <v>16</v>
      </c>
      <c r="N1562">
        <v>48923</v>
      </c>
      <c r="O1562" s="1">
        <f t="shared" si="73"/>
        <v>1881.6538461538462</v>
      </c>
      <c r="P1562" s="1">
        <f t="shared" si="74"/>
        <v>47041.346153846156</v>
      </c>
      <c r="Q1562" s="1">
        <f>Table1[[#This Row],[Earned Basic Salary]]*20%</f>
        <v>9408.2692307692323</v>
      </c>
      <c r="R1562" s="1">
        <f>Table1[[#This Row],[Earned Basic Salary]]*10%</f>
        <v>4704.1346153846162</v>
      </c>
      <c r="S1562" s="1">
        <f>Table1[[#This Row],[Earned Basic Salary]]*12%</f>
        <v>5644.9615384615381</v>
      </c>
      <c r="T1562" s="1">
        <f>200</f>
        <v>200</v>
      </c>
      <c r="U1562" s="1">
        <f>Table1[[#This Row],[PF]]+Table1[[#This Row],[Professional Tax]]</f>
        <v>5844.9615384615381</v>
      </c>
      <c r="V1562" s="1">
        <f>Table1[[#This Row],[Overtime Hours]]*200</f>
        <v>3200</v>
      </c>
      <c r="W1562" s="1">
        <f>Table1[[#This Row],[Earned Basic Salary]]+Table1[[#This Row],[HRA]]+Table1[[#This Row],[DA]]+Table1[[#This Row],[Overtime Pay]]</f>
        <v>64353.750000000007</v>
      </c>
      <c r="X1562" s="1">
        <f>Table1[[#This Row],[Gross Salary]]-Table1[[#This Row],[Total Deduction]]</f>
        <v>58508.788461538468</v>
      </c>
      <c r="Y1562" t="s">
        <v>37</v>
      </c>
      <c r="Z1562" t="s">
        <v>48</v>
      </c>
      <c r="AA1562" t="s">
        <v>6110</v>
      </c>
      <c r="AB1562" t="s">
        <v>6111</v>
      </c>
    </row>
    <row r="1563" spans="1:28" x14ac:dyDescent="0.3">
      <c r="A1563" t="s">
        <v>6112</v>
      </c>
      <c r="B1563" t="s">
        <v>750</v>
      </c>
      <c r="C1563">
        <v>44</v>
      </c>
      <c r="D1563" t="s">
        <v>75</v>
      </c>
      <c r="E1563" t="s">
        <v>32</v>
      </c>
      <c r="F1563" t="s">
        <v>63</v>
      </c>
      <c r="G1563" t="s">
        <v>6113</v>
      </c>
      <c r="H1563" t="s">
        <v>35</v>
      </c>
      <c r="I1563" t="s">
        <v>36</v>
      </c>
      <c r="J1563">
        <v>26</v>
      </c>
      <c r="K1563">
        <v>25</v>
      </c>
      <c r="L1563">
        <f t="shared" si="72"/>
        <v>1</v>
      </c>
      <c r="M1563">
        <v>10</v>
      </c>
      <c r="N1563">
        <v>53455</v>
      </c>
      <c r="O1563" s="1">
        <f t="shared" si="73"/>
        <v>2055.9615384615386</v>
      </c>
      <c r="P1563" s="1">
        <f t="shared" si="74"/>
        <v>51399.038461538461</v>
      </c>
      <c r="Q1563" s="1">
        <f>Table1[[#This Row],[Earned Basic Salary]]*20%</f>
        <v>10279.807692307693</v>
      </c>
      <c r="R1563" s="1">
        <f>Table1[[#This Row],[Earned Basic Salary]]*10%</f>
        <v>5139.9038461538466</v>
      </c>
      <c r="S1563" s="1">
        <f>Table1[[#This Row],[Earned Basic Salary]]*12%</f>
        <v>6167.8846153846152</v>
      </c>
      <c r="T1563" s="1">
        <f>200</f>
        <v>200</v>
      </c>
      <c r="U1563" s="1">
        <f>Table1[[#This Row],[PF]]+Table1[[#This Row],[Professional Tax]]</f>
        <v>6367.8846153846152</v>
      </c>
      <c r="V1563" s="1">
        <f>Table1[[#This Row],[Overtime Hours]]*200</f>
        <v>2000</v>
      </c>
      <c r="W1563" s="1">
        <f>Table1[[#This Row],[Earned Basic Salary]]+Table1[[#This Row],[HRA]]+Table1[[#This Row],[DA]]+Table1[[#This Row],[Overtime Pay]]</f>
        <v>68818.75</v>
      </c>
      <c r="X1563" s="1">
        <f>Table1[[#This Row],[Gross Salary]]-Table1[[#This Row],[Total Deduction]]</f>
        <v>62450.865384615383</v>
      </c>
      <c r="Y1563" t="s">
        <v>37</v>
      </c>
      <c r="Z1563" t="s">
        <v>48</v>
      </c>
      <c r="AA1563" t="s">
        <v>6114</v>
      </c>
      <c r="AB1563" t="s">
        <v>6115</v>
      </c>
    </row>
    <row r="1564" spans="1:28" x14ac:dyDescent="0.3">
      <c r="A1564" t="s">
        <v>6116</v>
      </c>
      <c r="B1564" t="s">
        <v>202</v>
      </c>
      <c r="C1564">
        <v>31</v>
      </c>
      <c r="D1564" t="s">
        <v>44</v>
      </c>
      <c r="E1564" t="s">
        <v>62</v>
      </c>
      <c r="F1564" t="s">
        <v>83</v>
      </c>
      <c r="G1564" t="s">
        <v>6117</v>
      </c>
      <c r="H1564" t="s">
        <v>35</v>
      </c>
      <c r="I1564" t="s">
        <v>36</v>
      </c>
      <c r="J1564">
        <v>26</v>
      </c>
      <c r="K1564">
        <v>22</v>
      </c>
      <c r="L1564">
        <f t="shared" si="72"/>
        <v>4</v>
      </c>
      <c r="M1564">
        <v>1</v>
      </c>
      <c r="N1564">
        <v>40766</v>
      </c>
      <c r="O1564" s="1">
        <f t="shared" si="73"/>
        <v>1567.9230769230769</v>
      </c>
      <c r="P1564" s="1">
        <f t="shared" si="74"/>
        <v>34494.307692307695</v>
      </c>
      <c r="Q1564" s="1">
        <f>Table1[[#This Row],[Earned Basic Salary]]*20%</f>
        <v>6898.8615384615396</v>
      </c>
      <c r="R1564" s="1">
        <f>Table1[[#This Row],[Earned Basic Salary]]*10%</f>
        <v>3449.4307692307698</v>
      </c>
      <c r="S1564" s="1">
        <f>Table1[[#This Row],[Earned Basic Salary]]*12%</f>
        <v>4139.3169230769236</v>
      </c>
      <c r="T1564" s="1">
        <f>200</f>
        <v>200</v>
      </c>
      <c r="U1564" s="1">
        <f>Table1[[#This Row],[PF]]+Table1[[#This Row],[Professional Tax]]</f>
        <v>4339.3169230769236</v>
      </c>
      <c r="V1564" s="1">
        <f>Table1[[#This Row],[Overtime Hours]]*200</f>
        <v>200</v>
      </c>
      <c r="W1564" s="1">
        <f>Table1[[#This Row],[Earned Basic Salary]]+Table1[[#This Row],[HRA]]+Table1[[#This Row],[DA]]+Table1[[#This Row],[Overtime Pay]]</f>
        <v>45042.600000000006</v>
      </c>
      <c r="X1564" s="1">
        <f>Table1[[#This Row],[Gross Salary]]-Table1[[#This Row],[Total Deduction]]</f>
        <v>40703.283076923079</v>
      </c>
      <c r="Y1564" t="s">
        <v>37</v>
      </c>
      <c r="Z1564" t="s">
        <v>48</v>
      </c>
      <c r="AA1564" t="s">
        <v>6118</v>
      </c>
      <c r="AB1564" t="s">
        <v>6119</v>
      </c>
    </row>
    <row r="1565" spans="1:28" x14ac:dyDescent="0.3">
      <c r="A1565" t="s">
        <v>6120</v>
      </c>
      <c r="B1565" t="s">
        <v>4613</v>
      </c>
      <c r="C1565">
        <v>33</v>
      </c>
      <c r="D1565" t="s">
        <v>31</v>
      </c>
      <c r="E1565" t="s">
        <v>82</v>
      </c>
      <c r="F1565" t="s">
        <v>63</v>
      </c>
      <c r="G1565" t="s">
        <v>6121</v>
      </c>
      <c r="H1565" t="s">
        <v>35</v>
      </c>
      <c r="I1565" t="s">
        <v>36</v>
      </c>
      <c r="J1565">
        <v>26</v>
      </c>
      <c r="K1565">
        <v>25</v>
      </c>
      <c r="L1565">
        <f t="shared" si="72"/>
        <v>1</v>
      </c>
      <c r="M1565">
        <v>15</v>
      </c>
      <c r="N1565">
        <v>19210</v>
      </c>
      <c r="O1565" s="1">
        <f t="shared" si="73"/>
        <v>738.84615384615381</v>
      </c>
      <c r="P1565" s="1">
        <f t="shared" si="74"/>
        <v>18471.153846153844</v>
      </c>
      <c r="Q1565" s="1">
        <f>Table1[[#This Row],[Earned Basic Salary]]*20%</f>
        <v>3694.2307692307691</v>
      </c>
      <c r="R1565" s="1">
        <f>Table1[[#This Row],[Earned Basic Salary]]*10%</f>
        <v>1847.1153846153845</v>
      </c>
      <c r="S1565" s="1">
        <f>Table1[[#This Row],[Earned Basic Salary]]*12%</f>
        <v>2216.538461538461</v>
      </c>
      <c r="T1565" s="1">
        <f>200</f>
        <v>200</v>
      </c>
      <c r="U1565" s="1">
        <f>Table1[[#This Row],[PF]]+Table1[[#This Row],[Professional Tax]]</f>
        <v>2416.538461538461</v>
      </c>
      <c r="V1565" s="1">
        <f>Table1[[#This Row],[Overtime Hours]]*200</f>
        <v>3000</v>
      </c>
      <c r="W1565" s="1">
        <f>Table1[[#This Row],[Earned Basic Salary]]+Table1[[#This Row],[HRA]]+Table1[[#This Row],[DA]]+Table1[[#This Row],[Overtime Pay]]</f>
        <v>27012.499999999996</v>
      </c>
      <c r="X1565" s="1">
        <f>Table1[[#This Row],[Gross Salary]]-Table1[[#This Row],[Total Deduction]]</f>
        <v>24595.961538461535</v>
      </c>
      <c r="Y1565" t="s">
        <v>37</v>
      </c>
      <c r="Z1565" t="s">
        <v>38</v>
      </c>
      <c r="AA1565" t="s">
        <v>6122</v>
      </c>
      <c r="AB1565" t="s">
        <v>6123</v>
      </c>
    </row>
    <row r="1566" spans="1:28" x14ac:dyDescent="0.3">
      <c r="A1566" t="s">
        <v>6124</v>
      </c>
      <c r="B1566" t="s">
        <v>549</v>
      </c>
      <c r="C1566">
        <v>32</v>
      </c>
      <c r="D1566" t="s">
        <v>81</v>
      </c>
      <c r="E1566" t="s">
        <v>45</v>
      </c>
      <c r="F1566" t="s">
        <v>55</v>
      </c>
      <c r="G1566" t="s">
        <v>4776</v>
      </c>
      <c r="H1566" t="s">
        <v>35</v>
      </c>
      <c r="I1566" t="s">
        <v>36</v>
      </c>
      <c r="J1566">
        <v>26</v>
      </c>
      <c r="K1566">
        <v>22</v>
      </c>
      <c r="L1566">
        <f t="shared" si="72"/>
        <v>4</v>
      </c>
      <c r="M1566">
        <v>11</v>
      </c>
      <c r="N1566">
        <v>68727</v>
      </c>
      <c r="O1566" s="1">
        <f t="shared" si="73"/>
        <v>2643.3461538461538</v>
      </c>
      <c r="P1566" s="1">
        <f t="shared" si="74"/>
        <v>58153.615384615383</v>
      </c>
      <c r="Q1566" s="1">
        <f>Table1[[#This Row],[Earned Basic Salary]]*20%</f>
        <v>11630.723076923077</v>
      </c>
      <c r="R1566" s="1">
        <f>Table1[[#This Row],[Earned Basic Salary]]*10%</f>
        <v>5815.3615384615387</v>
      </c>
      <c r="S1566" s="1">
        <f>Table1[[#This Row],[Earned Basic Salary]]*12%</f>
        <v>6978.4338461538455</v>
      </c>
      <c r="T1566" s="1">
        <f>200</f>
        <v>200</v>
      </c>
      <c r="U1566" s="1">
        <f>Table1[[#This Row],[PF]]+Table1[[#This Row],[Professional Tax]]</f>
        <v>7178.4338461538455</v>
      </c>
      <c r="V1566" s="1">
        <f>Table1[[#This Row],[Overtime Hours]]*200</f>
        <v>2200</v>
      </c>
      <c r="W1566" s="1">
        <f>Table1[[#This Row],[Earned Basic Salary]]+Table1[[#This Row],[HRA]]+Table1[[#This Row],[DA]]+Table1[[#This Row],[Overtime Pay]]</f>
        <v>77799.7</v>
      </c>
      <c r="X1566" s="1">
        <f>Table1[[#This Row],[Gross Salary]]-Table1[[#This Row],[Total Deduction]]</f>
        <v>70621.266153846154</v>
      </c>
      <c r="Y1566" t="s">
        <v>37</v>
      </c>
      <c r="Z1566" t="s">
        <v>48</v>
      </c>
      <c r="AA1566" t="s">
        <v>6125</v>
      </c>
      <c r="AB1566" t="s">
        <v>6126</v>
      </c>
    </row>
    <row r="1567" spans="1:28" x14ac:dyDescent="0.3">
      <c r="A1567" t="s">
        <v>6127</v>
      </c>
      <c r="B1567" t="s">
        <v>637</v>
      </c>
      <c r="C1567">
        <v>32</v>
      </c>
      <c r="D1567" t="s">
        <v>81</v>
      </c>
      <c r="E1567" t="s">
        <v>54</v>
      </c>
      <c r="F1567" t="s">
        <v>63</v>
      </c>
      <c r="G1567" t="s">
        <v>1769</v>
      </c>
      <c r="H1567" t="s">
        <v>35</v>
      </c>
      <c r="I1567" t="s">
        <v>36</v>
      </c>
      <c r="J1567">
        <v>26</v>
      </c>
      <c r="K1567">
        <v>26</v>
      </c>
      <c r="L1567">
        <f t="shared" si="72"/>
        <v>0</v>
      </c>
      <c r="M1567">
        <v>18</v>
      </c>
      <c r="N1567">
        <v>43653</v>
      </c>
      <c r="O1567" s="1">
        <f t="shared" si="73"/>
        <v>1678.9615384615386</v>
      </c>
      <c r="P1567" s="1">
        <f t="shared" si="74"/>
        <v>43653</v>
      </c>
      <c r="Q1567" s="1">
        <f>Table1[[#This Row],[Earned Basic Salary]]*20%</f>
        <v>8730.6</v>
      </c>
      <c r="R1567" s="1">
        <f>Table1[[#This Row],[Earned Basic Salary]]*10%</f>
        <v>4365.3</v>
      </c>
      <c r="S1567" s="1">
        <f>Table1[[#This Row],[Earned Basic Salary]]*12%</f>
        <v>5238.3599999999997</v>
      </c>
      <c r="T1567" s="1">
        <f>200</f>
        <v>200</v>
      </c>
      <c r="U1567" s="1">
        <f>Table1[[#This Row],[PF]]+Table1[[#This Row],[Professional Tax]]</f>
        <v>5438.36</v>
      </c>
      <c r="V1567" s="1">
        <f>Table1[[#This Row],[Overtime Hours]]*200</f>
        <v>3600</v>
      </c>
      <c r="W1567" s="1">
        <f>Table1[[#This Row],[Earned Basic Salary]]+Table1[[#This Row],[HRA]]+Table1[[#This Row],[DA]]+Table1[[#This Row],[Overtime Pay]]</f>
        <v>60348.9</v>
      </c>
      <c r="X1567" s="1">
        <f>Table1[[#This Row],[Gross Salary]]-Table1[[#This Row],[Total Deduction]]</f>
        <v>54910.54</v>
      </c>
      <c r="Y1567" t="s">
        <v>37</v>
      </c>
      <c r="Z1567" t="s">
        <v>48</v>
      </c>
      <c r="AA1567" t="s">
        <v>6128</v>
      </c>
      <c r="AB1567" t="s">
        <v>6129</v>
      </c>
    </row>
    <row r="1568" spans="1:28" x14ac:dyDescent="0.3">
      <c r="A1568" t="s">
        <v>6130</v>
      </c>
      <c r="B1568" t="s">
        <v>1547</v>
      </c>
      <c r="C1568">
        <v>23</v>
      </c>
      <c r="D1568" t="s">
        <v>44</v>
      </c>
      <c r="E1568" t="s">
        <v>54</v>
      </c>
      <c r="F1568" t="s">
        <v>83</v>
      </c>
      <c r="G1568" t="s">
        <v>6131</v>
      </c>
      <c r="H1568" t="s">
        <v>35</v>
      </c>
      <c r="I1568" t="s">
        <v>36</v>
      </c>
      <c r="J1568">
        <v>26</v>
      </c>
      <c r="K1568">
        <v>24</v>
      </c>
      <c r="L1568">
        <f t="shared" si="72"/>
        <v>2</v>
      </c>
      <c r="M1568">
        <v>10</v>
      </c>
      <c r="N1568">
        <v>49927</v>
      </c>
      <c r="O1568" s="1">
        <f t="shared" si="73"/>
        <v>1920.2692307692307</v>
      </c>
      <c r="P1568" s="1">
        <f t="shared" si="74"/>
        <v>46086.461538461539</v>
      </c>
      <c r="Q1568" s="1">
        <f>Table1[[#This Row],[Earned Basic Salary]]*20%</f>
        <v>9217.2923076923089</v>
      </c>
      <c r="R1568" s="1">
        <f>Table1[[#This Row],[Earned Basic Salary]]*10%</f>
        <v>4608.6461538461544</v>
      </c>
      <c r="S1568" s="1">
        <f>Table1[[#This Row],[Earned Basic Salary]]*12%</f>
        <v>5530.3753846153841</v>
      </c>
      <c r="T1568" s="1">
        <f>200</f>
        <v>200</v>
      </c>
      <c r="U1568" s="1">
        <f>Table1[[#This Row],[PF]]+Table1[[#This Row],[Professional Tax]]</f>
        <v>5730.3753846153841</v>
      </c>
      <c r="V1568" s="1">
        <f>Table1[[#This Row],[Overtime Hours]]*200</f>
        <v>2000</v>
      </c>
      <c r="W1568" s="1">
        <f>Table1[[#This Row],[Earned Basic Salary]]+Table1[[#This Row],[HRA]]+Table1[[#This Row],[DA]]+Table1[[#This Row],[Overtime Pay]]</f>
        <v>61912.4</v>
      </c>
      <c r="X1568" s="1">
        <f>Table1[[#This Row],[Gross Salary]]-Table1[[#This Row],[Total Deduction]]</f>
        <v>56182.024615384616</v>
      </c>
      <c r="Y1568" t="s">
        <v>37</v>
      </c>
      <c r="Z1568" t="s">
        <v>95</v>
      </c>
      <c r="AA1568" t="s">
        <v>6132</v>
      </c>
      <c r="AB1568" t="s">
        <v>6133</v>
      </c>
    </row>
    <row r="1569" spans="1:28" x14ac:dyDescent="0.3">
      <c r="A1569" t="s">
        <v>6134</v>
      </c>
      <c r="B1569" t="s">
        <v>1135</v>
      </c>
      <c r="C1569">
        <v>28</v>
      </c>
      <c r="D1569" t="s">
        <v>75</v>
      </c>
      <c r="E1569" t="s">
        <v>121</v>
      </c>
      <c r="F1569" t="s">
        <v>63</v>
      </c>
      <c r="G1569" t="s">
        <v>1257</v>
      </c>
      <c r="H1569" t="s">
        <v>35</v>
      </c>
      <c r="I1569" t="s">
        <v>36</v>
      </c>
      <c r="J1569">
        <v>26</v>
      </c>
      <c r="K1569">
        <v>24</v>
      </c>
      <c r="L1569">
        <f t="shared" si="72"/>
        <v>2</v>
      </c>
      <c r="M1569">
        <v>1</v>
      </c>
      <c r="N1569">
        <v>35394</v>
      </c>
      <c r="O1569" s="1">
        <f t="shared" si="73"/>
        <v>1361.3076923076924</v>
      </c>
      <c r="P1569" s="1">
        <f t="shared" si="74"/>
        <v>32671.384615384617</v>
      </c>
      <c r="Q1569" s="1">
        <f>Table1[[#This Row],[Earned Basic Salary]]*20%</f>
        <v>6534.2769230769236</v>
      </c>
      <c r="R1569" s="1">
        <f>Table1[[#This Row],[Earned Basic Salary]]*10%</f>
        <v>3267.1384615384618</v>
      </c>
      <c r="S1569" s="1">
        <f>Table1[[#This Row],[Earned Basic Salary]]*12%</f>
        <v>3920.5661538461541</v>
      </c>
      <c r="T1569" s="1">
        <f>200</f>
        <v>200</v>
      </c>
      <c r="U1569" s="1">
        <f>Table1[[#This Row],[PF]]+Table1[[#This Row],[Professional Tax]]</f>
        <v>4120.5661538461536</v>
      </c>
      <c r="V1569" s="1">
        <f>Table1[[#This Row],[Overtime Hours]]*200</f>
        <v>200</v>
      </c>
      <c r="W1569" s="1">
        <f>Table1[[#This Row],[Earned Basic Salary]]+Table1[[#This Row],[HRA]]+Table1[[#This Row],[DA]]+Table1[[#This Row],[Overtime Pay]]</f>
        <v>42672.800000000003</v>
      </c>
      <c r="X1569" s="1">
        <f>Table1[[#This Row],[Gross Salary]]-Table1[[#This Row],[Total Deduction]]</f>
        <v>38552.233846153846</v>
      </c>
      <c r="Y1569" t="s">
        <v>37</v>
      </c>
      <c r="Z1569" t="s">
        <v>48</v>
      </c>
      <c r="AA1569" t="s">
        <v>6135</v>
      </c>
      <c r="AB1569" t="s">
        <v>6136</v>
      </c>
    </row>
    <row r="1570" spans="1:28" x14ac:dyDescent="0.3">
      <c r="A1570" t="s">
        <v>6137</v>
      </c>
      <c r="B1570" t="s">
        <v>29</v>
      </c>
      <c r="C1570">
        <v>35</v>
      </c>
      <c r="D1570" t="s">
        <v>31</v>
      </c>
      <c r="E1570" t="s">
        <v>82</v>
      </c>
      <c r="F1570" t="s">
        <v>83</v>
      </c>
      <c r="G1570" t="s">
        <v>5891</v>
      </c>
      <c r="H1570" t="s">
        <v>35</v>
      </c>
      <c r="I1570" t="s">
        <v>36</v>
      </c>
      <c r="J1570">
        <v>26</v>
      </c>
      <c r="K1570">
        <v>22</v>
      </c>
      <c r="L1570">
        <f t="shared" si="72"/>
        <v>4</v>
      </c>
      <c r="M1570">
        <v>5</v>
      </c>
      <c r="N1570">
        <v>57940</v>
      </c>
      <c r="O1570" s="1">
        <f t="shared" si="73"/>
        <v>2228.4615384615386</v>
      </c>
      <c r="P1570" s="1">
        <f t="shared" si="74"/>
        <v>49026.153846153851</v>
      </c>
      <c r="Q1570" s="1">
        <f>Table1[[#This Row],[Earned Basic Salary]]*20%</f>
        <v>9805.2307692307713</v>
      </c>
      <c r="R1570" s="1">
        <f>Table1[[#This Row],[Earned Basic Salary]]*10%</f>
        <v>4902.6153846153857</v>
      </c>
      <c r="S1570" s="1">
        <f>Table1[[#This Row],[Earned Basic Salary]]*12%</f>
        <v>5883.1384615384623</v>
      </c>
      <c r="T1570" s="1">
        <f>200</f>
        <v>200</v>
      </c>
      <c r="U1570" s="1">
        <f>Table1[[#This Row],[PF]]+Table1[[#This Row],[Professional Tax]]</f>
        <v>6083.1384615384623</v>
      </c>
      <c r="V1570" s="1">
        <f>Table1[[#This Row],[Overtime Hours]]*200</f>
        <v>1000</v>
      </c>
      <c r="W1570" s="1">
        <f>Table1[[#This Row],[Earned Basic Salary]]+Table1[[#This Row],[HRA]]+Table1[[#This Row],[DA]]+Table1[[#This Row],[Overtime Pay]]</f>
        <v>64734.000000000007</v>
      </c>
      <c r="X1570" s="1">
        <f>Table1[[#This Row],[Gross Salary]]-Table1[[#This Row],[Total Deduction]]</f>
        <v>58650.861538461548</v>
      </c>
      <c r="Y1570" t="s">
        <v>37</v>
      </c>
      <c r="Z1570" t="s">
        <v>106</v>
      </c>
      <c r="AA1570" t="s">
        <v>6138</v>
      </c>
      <c r="AB1570" t="s">
        <v>6139</v>
      </c>
    </row>
    <row r="1571" spans="1:28" x14ac:dyDescent="0.3">
      <c r="A1571" t="s">
        <v>6140</v>
      </c>
      <c r="B1571" t="s">
        <v>713</v>
      </c>
      <c r="C1571">
        <v>27</v>
      </c>
      <c r="D1571" t="s">
        <v>75</v>
      </c>
      <c r="E1571" t="s">
        <v>32</v>
      </c>
      <c r="F1571" t="s">
        <v>46</v>
      </c>
      <c r="G1571" t="s">
        <v>2642</v>
      </c>
      <c r="H1571" t="s">
        <v>35</v>
      </c>
      <c r="I1571" t="s">
        <v>36</v>
      </c>
      <c r="J1571">
        <v>26</v>
      </c>
      <c r="K1571">
        <v>23</v>
      </c>
      <c r="L1571">
        <f t="shared" si="72"/>
        <v>3</v>
      </c>
      <c r="M1571">
        <v>12</v>
      </c>
      <c r="N1571">
        <v>58261</v>
      </c>
      <c r="O1571" s="1">
        <f t="shared" si="73"/>
        <v>2240.8076923076924</v>
      </c>
      <c r="P1571" s="1">
        <f t="shared" si="74"/>
        <v>51538.576923076922</v>
      </c>
      <c r="Q1571" s="1">
        <f>Table1[[#This Row],[Earned Basic Salary]]*20%</f>
        <v>10307.715384615385</v>
      </c>
      <c r="R1571" s="1">
        <f>Table1[[#This Row],[Earned Basic Salary]]*10%</f>
        <v>5153.8576923076926</v>
      </c>
      <c r="S1571" s="1">
        <f>Table1[[#This Row],[Earned Basic Salary]]*12%</f>
        <v>6184.6292307692302</v>
      </c>
      <c r="T1571" s="1">
        <f>200</f>
        <v>200</v>
      </c>
      <c r="U1571" s="1">
        <f>Table1[[#This Row],[PF]]+Table1[[#This Row],[Professional Tax]]</f>
        <v>6384.6292307692302</v>
      </c>
      <c r="V1571" s="1">
        <f>Table1[[#This Row],[Overtime Hours]]*200</f>
        <v>2400</v>
      </c>
      <c r="W1571" s="1">
        <f>Table1[[#This Row],[Earned Basic Salary]]+Table1[[#This Row],[HRA]]+Table1[[#This Row],[DA]]+Table1[[#This Row],[Overtime Pay]]</f>
        <v>69400.149999999994</v>
      </c>
      <c r="X1571" s="1">
        <f>Table1[[#This Row],[Gross Salary]]-Table1[[#This Row],[Total Deduction]]</f>
        <v>63015.520769230767</v>
      </c>
      <c r="Y1571" t="s">
        <v>37</v>
      </c>
      <c r="Z1571" t="s">
        <v>48</v>
      </c>
      <c r="AA1571" t="s">
        <v>6141</v>
      </c>
      <c r="AB1571" t="s">
        <v>6142</v>
      </c>
    </row>
    <row r="1572" spans="1:28" x14ac:dyDescent="0.3">
      <c r="A1572" t="s">
        <v>6143</v>
      </c>
      <c r="B1572" t="s">
        <v>226</v>
      </c>
      <c r="C1572">
        <v>37</v>
      </c>
      <c r="D1572" t="s">
        <v>127</v>
      </c>
      <c r="E1572" t="s">
        <v>32</v>
      </c>
      <c r="F1572" t="s">
        <v>55</v>
      </c>
      <c r="G1572" t="s">
        <v>6144</v>
      </c>
      <c r="H1572" t="s">
        <v>35</v>
      </c>
      <c r="I1572" t="s">
        <v>36</v>
      </c>
      <c r="J1572">
        <v>26</v>
      </c>
      <c r="K1572">
        <v>23</v>
      </c>
      <c r="L1572">
        <f t="shared" si="72"/>
        <v>3</v>
      </c>
      <c r="M1572">
        <v>3</v>
      </c>
      <c r="N1572">
        <v>51499</v>
      </c>
      <c r="O1572" s="1">
        <f t="shared" si="73"/>
        <v>1980.7307692307693</v>
      </c>
      <c r="P1572" s="1">
        <f t="shared" si="74"/>
        <v>45556.807692307695</v>
      </c>
      <c r="Q1572" s="1">
        <f>Table1[[#This Row],[Earned Basic Salary]]*20%</f>
        <v>9111.3615384615387</v>
      </c>
      <c r="R1572" s="1">
        <f>Table1[[#This Row],[Earned Basic Salary]]*10%</f>
        <v>4555.6807692307693</v>
      </c>
      <c r="S1572" s="1">
        <f>Table1[[#This Row],[Earned Basic Salary]]*12%</f>
        <v>5466.8169230769236</v>
      </c>
      <c r="T1572" s="1">
        <f>200</f>
        <v>200</v>
      </c>
      <c r="U1572" s="1">
        <f>Table1[[#This Row],[PF]]+Table1[[#This Row],[Professional Tax]]</f>
        <v>5666.8169230769236</v>
      </c>
      <c r="V1572" s="1">
        <f>Table1[[#This Row],[Overtime Hours]]*200</f>
        <v>600</v>
      </c>
      <c r="W1572" s="1">
        <f>Table1[[#This Row],[Earned Basic Salary]]+Table1[[#This Row],[HRA]]+Table1[[#This Row],[DA]]+Table1[[#This Row],[Overtime Pay]]</f>
        <v>59823.850000000006</v>
      </c>
      <c r="X1572" s="1">
        <f>Table1[[#This Row],[Gross Salary]]-Table1[[#This Row],[Total Deduction]]</f>
        <v>54157.033076923079</v>
      </c>
      <c r="Y1572" t="s">
        <v>37</v>
      </c>
      <c r="Z1572" t="s">
        <v>95</v>
      </c>
      <c r="AA1572" t="s">
        <v>6145</v>
      </c>
      <c r="AB1572" t="s">
        <v>6146</v>
      </c>
    </row>
    <row r="1573" spans="1:28" x14ac:dyDescent="0.3">
      <c r="A1573" t="s">
        <v>6147</v>
      </c>
      <c r="B1573" t="s">
        <v>1030</v>
      </c>
      <c r="C1573">
        <v>35</v>
      </c>
      <c r="D1573" t="s">
        <v>81</v>
      </c>
      <c r="E1573" t="s">
        <v>45</v>
      </c>
      <c r="F1573" t="s">
        <v>33</v>
      </c>
      <c r="G1573" t="s">
        <v>3791</v>
      </c>
      <c r="H1573" t="s">
        <v>35</v>
      </c>
      <c r="I1573" t="s">
        <v>36</v>
      </c>
      <c r="J1573">
        <v>26</v>
      </c>
      <c r="K1573">
        <v>24</v>
      </c>
      <c r="L1573">
        <f t="shared" si="72"/>
        <v>2</v>
      </c>
      <c r="M1573">
        <v>16</v>
      </c>
      <c r="N1573">
        <v>68942</v>
      </c>
      <c r="O1573" s="1">
        <f t="shared" si="73"/>
        <v>2651.6153846153848</v>
      </c>
      <c r="P1573" s="1">
        <f t="shared" si="74"/>
        <v>63638.769230769234</v>
      </c>
      <c r="Q1573" s="1">
        <f>Table1[[#This Row],[Earned Basic Salary]]*20%</f>
        <v>12727.753846153848</v>
      </c>
      <c r="R1573" s="1">
        <f>Table1[[#This Row],[Earned Basic Salary]]*10%</f>
        <v>6363.876923076924</v>
      </c>
      <c r="S1573" s="1">
        <f>Table1[[#This Row],[Earned Basic Salary]]*12%</f>
        <v>7636.6523076923077</v>
      </c>
      <c r="T1573" s="1">
        <f>200</f>
        <v>200</v>
      </c>
      <c r="U1573" s="1">
        <f>Table1[[#This Row],[PF]]+Table1[[#This Row],[Professional Tax]]</f>
        <v>7836.6523076923077</v>
      </c>
      <c r="V1573" s="1">
        <f>Table1[[#This Row],[Overtime Hours]]*200</f>
        <v>3200</v>
      </c>
      <c r="W1573" s="1">
        <f>Table1[[#This Row],[Earned Basic Salary]]+Table1[[#This Row],[HRA]]+Table1[[#This Row],[DA]]+Table1[[#This Row],[Overtime Pay]]</f>
        <v>85930.400000000009</v>
      </c>
      <c r="X1573" s="1">
        <f>Table1[[#This Row],[Gross Salary]]-Table1[[#This Row],[Total Deduction]]</f>
        <v>78093.747692307705</v>
      </c>
      <c r="Y1573" t="s">
        <v>37</v>
      </c>
      <c r="Z1573" t="s">
        <v>38</v>
      </c>
      <c r="AA1573" t="s">
        <v>6148</v>
      </c>
      <c r="AB1573" t="s">
        <v>6149</v>
      </c>
    </row>
    <row r="1574" spans="1:28" x14ac:dyDescent="0.3">
      <c r="A1574" t="s">
        <v>6150</v>
      </c>
      <c r="B1574" t="s">
        <v>1668</v>
      </c>
      <c r="C1574">
        <v>39</v>
      </c>
      <c r="D1574" t="s">
        <v>127</v>
      </c>
      <c r="E1574" t="s">
        <v>54</v>
      </c>
      <c r="F1574" t="s">
        <v>46</v>
      </c>
      <c r="G1574" t="s">
        <v>1701</v>
      </c>
      <c r="H1574" t="s">
        <v>35</v>
      </c>
      <c r="I1574" t="s">
        <v>36</v>
      </c>
      <c r="J1574">
        <v>26</v>
      </c>
      <c r="K1574">
        <v>24</v>
      </c>
      <c r="L1574">
        <f t="shared" si="72"/>
        <v>2</v>
      </c>
      <c r="M1574">
        <v>7</v>
      </c>
      <c r="N1574">
        <v>56247</v>
      </c>
      <c r="O1574" s="1">
        <f t="shared" si="73"/>
        <v>2163.3461538461538</v>
      </c>
      <c r="P1574" s="1">
        <f t="shared" si="74"/>
        <v>51920.307692307688</v>
      </c>
      <c r="Q1574" s="1">
        <f>Table1[[#This Row],[Earned Basic Salary]]*20%</f>
        <v>10384.061538461538</v>
      </c>
      <c r="R1574" s="1">
        <f>Table1[[#This Row],[Earned Basic Salary]]*10%</f>
        <v>5192.0307692307688</v>
      </c>
      <c r="S1574" s="1">
        <f>Table1[[#This Row],[Earned Basic Salary]]*12%</f>
        <v>6230.4369230769225</v>
      </c>
      <c r="T1574" s="1">
        <f>200</f>
        <v>200</v>
      </c>
      <c r="U1574" s="1">
        <f>Table1[[#This Row],[PF]]+Table1[[#This Row],[Professional Tax]]</f>
        <v>6430.4369230769225</v>
      </c>
      <c r="V1574" s="1">
        <f>Table1[[#This Row],[Overtime Hours]]*200</f>
        <v>1400</v>
      </c>
      <c r="W1574" s="1">
        <f>Table1[[#This Row],[Earned Basic Salary]]+Table1[[#This Row],[HRA]]+Table1[[#This Row],[DA]]+Table1[[#This Row],[Overtime Pay]]</f>
        <v>68896.399999999994</v>
      </c>
      <c r="X1574" s="1">
        <f>Table1[[#This Row],[Gross Salary]]-Table1[[#This Row],[Total Deduction]]</f>
        <v>62465.963076923072</v>
      </c>
      <c r="Y1574" t="s">
        <v>37</v>
      </c>
      <c r="Z1574" t="s">
        <v>95</v>
      </c>
      <c r="AA1574" t="s">
        <v>6151</v>
      </c>
      <c r="AB1574" t="s">
        <v>6152</v>
      </c>
    </row>
    <row r="1575" spans="1:28" x14ac:dyDescent="0.3">
      <c r="A1575" t="s">
        <v>6153</v>
      </c>
      <c r="B1575" t="s">
        <v>415</v>
      </c>
      <c r="C1575">
        <v>44</v>
      </c>
      <c r="D1575" t="s">
        <v>61</v>
      </c>
      <c r="E1575" t="s">
        <v>54</v>
      </c>
      <c r="F1575" t="s">
        <v>63</v>
      </c>
      <c r="G1575" t="s">
        <v>2780</v>
      </c>
      <c r="H1575" t="s">
        <v>35</v>
      </c>
      <c r="I1575" t="s">
        <v>36</v>
      </c>
      <c r="J1575">
        <v>26</v>
      </c>
      <c r="K1575">
        <v>24</v>
      </c>
      <c r="L1575">
        <f t="shared" si="72"/>
        <v>2</v>
      </c>
      <c r="M1575">
        <v>20</v>
      </c>
      <c r="N1575">
        <v>60420</v>
      </c>
      <c r="O1575" s="1">
        <f t="shared" si="73"/>
        <v>2323.8461538461538</v>
      </c>
      <c r="P1575" s="1">
        <f t="shared" si="74"/>
        <v>55772.307692307688</v>
      </c>
      <c r="Q1575" s="1">
        <f>Table1[[#This Row],[Earned Basic Salary]]*20%</f>
        <v>11154.461538461539</v>
      </c>
      <c r="R1575" s="1">
        <f>Table1[[#This Row],[Earned Basic Salary]]*10%</f>
        <v>5577.2307692307695</v>
      </c>
      <c r="S1575" s="1">
        <f>Table1[[#This Row],[Earned Basic Salary]]*12%</f>
        <v>6692.6769230769223</v>
      </c>
      <c r="T1575" s="1">
        <f>200</f>
        <v>200</v>
      </c>
      <c r="U1575" s="1">
        <f>Table1[[#This Row],[PF]]+Table1[[#This Row],[Professional Tax]]</f>
        <v>6892.6769230769223</v>
      </c>
      <c r="V1575" s="1">
        <f>Table1[[#This Row],[Overtime Hours]]*200</f>
        <v>4000</v>
      </c>
      <c r="W1575" s="1">
        <f>Table1[[#This Row],[Earned Basic Salary]]+Table1[[#This Row],[HRA]]+Table1[[#This Row],[DA]]+Table1[[#This Row],[Overtime Pay]]</f>
        <v>76503.999999999985</v>
      </c>
      <c r="X1575" s="1">
        <f>Table1[[#This Row],[Gross Salary]]-Table1[[#This Row],[Total Deduction]]</f>
        <v>69611.323076923058</v>
      </c>
      <c r="Y1575" t="s">
        <v>37</v>
      </c>
      <c r="Z1575" t="s">
        <v>106</v>
      </c>
      <c r="AA1575" t="s">
        <v>6154</v>
      </c>
      <c r="AB1575" t="s">
        <v>6155</v>
      </c>
    </row>
    <row r="1576" spans="1:28" x14ac:dyDescent="0.3">
      <c r="A1576" t="s">
        <v>6156</v>
      </c>
      <c r="B1576" t="s">
        <v>1329</v>
      </c>
      <c r="C1576">
        <v>49</v>
      </c>
      <c r="D1576" t="s">
        <v>127</v>
      </c>
      <c r="E1576" t="s">
        <v>45</v>
      </c>
      <c r="F1576" t="s">
        <v>89</v>
      </c>
      <c r="G1576" t="s">
        <v>6157</v>
      </c>
      <c r="H1576" t="s">
        <v>35</v>
      </c>
      <c r="I1576" t="s">
        <v>36</v>
      </c>
      <c r="J1576">
        <v>26</v>
      </c>
      <c r="K1576">
        <v>23</v>
      </c>
      <c r="L1576">
        <f t="shared" si="72"/>
        <v>3</v>
      </c>
      <c r="M1576">
        <v>4</v>
      </c>
      <c r="N1576">
        <v>26451</v>
      </c>
      <c r="O1576" s="1">
        <f t="shared" si="73"/>
        <v>1017.3461538461538</v>
      </c>
      <c r="P1576" s="1">
        <f t="shared" si="74"/>
        <v>23398.961538461539</v>
      </c>
      <c r="Q1576" s="1">
        <f>Table1[[#This Row],[Earned Basic Salary]]*20%</f>
        <v>4679.792307692308</v>
      </c>
      <c r="R1576" s="1">
        <f>Table1[[#This Row],[Earned Basic Salary]]*10%</f>
        <v>2339.896153846154</v>
      </c>
      <c r="S1576" s="1">
        <f>Table1[[#This Row],[Earned Basic Salary]]*12%</f>
        <v>2807.8753846153845</v>
      </c>
      <c r="T1576" s="1">
        <f>200</f>
        <v>200</v>
      </c>
      <c r="U1576" s="1">
        <f>Table1[[#This Row],[PF]]+Table1[[#This Row],[Professional Tax]]</f>
        <v>3007.8753846153845</v>
      </c>
      <c r="V1576" s="1">
        <f>Table1[[#This Row],[Overtime Hours]]*200</f>
        <v>800</v>
      </c>
      <c r="W1576" s="1">
        <f>Table1[[#This Row],[Earned Basic Salary]]+Table1[[#This Row],[HRA]]+Table1[[#This Row],[DA]]+Table1[[#This Row],[Overtime Pay]]</f>
        <v>31218.65</v>
      </c>
      <c r="X1576" s="1">
        <f>Table1[[#This Row],[Gross Salary]]-Table1[[#This Row],[Total Deduction]]</f>
        <v>28210.774615384616</v>
      </c>
      <c r="Y1576" t="s">
        <v>37</v>
      </c>
      <c r="Z1576" t="s">
        <v>38</v>
      </c>
      <c r="AA1576" t="s">
        <v>6158</v>
      </c>
      <c r="AB1576" t="s">
        <v>6159</v>
      </c>
    </row>
    <row r="1577" spans="1:28" x14ac:dyDescent="0.3">
      <c r="A1577" t="s">
        <v>6160</v>
      </c>
      <c r="B1577" t="s">
        <v>1040</v>
      </c>
      <c r="C1577">
        <v>25</v>
      </c>
      <c r="D1577" t="s">
        <v>61</v>
      </c>
      <c r="E1577" t="s">
        <v>32</v>
      </c>
      <c r="F1577" t="s">
        <v>69</v>
      </c>
      <c r="G1577" t="s">
        <v>3012</v>
      </c>
      <c r="H1577" t="s">
        <v>35</v>
      </c>
      <c r="I1577" t="s">
        <v>36</v>
      </c>
      <c r="J1577">
        <v>26</v>
      </c>
      <c r="K1577">
        <v>23</v>
      </c>
      <c r="L1577">
        <f t="shared" si="72"/>
        <v>3</v>
      </c>
      <c r="M1577">
        <v>1</v>
      </c>
      <c r="N1577">
        <v>70548</v>
      </c>
      <c r="O1577" s="1">
        <f t="shared" si="73"/>
        <v>2713.3846153846152</v>
      </c>
      <c r="P1577" s="1">
        <f t="shared" si="74"/>
        <v>62407.846153846149</v>
      </c>
      <c r="Q1577" s="1">
        <f>Table1[[#This Row],[Earned Basic Salary]]*20%</f>
        <v>12481.56923076923</v>
      </c>
      <c r="R1577" s="1">
        <f>Table1[[#This Row],[Earned Basic Salary]]*10%</f>
        <v>6240.7846153846149</v>
      </c>
      <c r="S1577" s="1">
        <f>Table1[[#This Row],[Earned Basic Salary]]*12%</f>
        <v>7488.9415384615377</v>
      </c>
      <c r="T1577" s="1">
        <f>200</f>
        <v>200</v>
      </c>
      <c r="U1577" s="1">
        <f>Table1[[#This Row],[PF]]+Table1[[#This Row],[Professional Tax]]</f>
        <v>7688.9415384615377</v>
      </c>
      <c r="V1577" s="1">
        <f>Table1[[#This Row],[Overtime Hours]]*200</f>
        <v>200</v>
      </c>
      <c r="W1577" s="1">
        <f>Table1[[#This Row],[Earned Basic Salary]]+Table1[[#This Row],[HRA]]+Table1[[#This Row],[DA]]+Table1[[#This Row],[Overtime Pay]]</f>
        <v>81330.2</v>
      </c>
      <c r="X1577" s="1">
        <f>Table1[[#This Row],[Gross Salary]]-Table1[[#This Row],[Total Deduction]]</f>
        <v>73641.258461538455</v>
      </c>
      <c r="Y1577" t="s">
        <v>37</v>
      </c>
      <c r="Z1577" t="s">
        <v>95</v>
      </c>
      <c r="AA1577" t="s">
        <v>6161</v>
      </c>
      <c r="AB1577" t="s">
        <v>6162</v>
      </c>
    </row>
    <row r="1578" spans="1:28" x14ac:dyDescent="0.3">
      <c r="A1578" t="s">
        <v>6163</v>
      </c>
      <c r="B1578" t="s">
        <v>2233</v>
      </c>
      <c r="C1578">
        <v>37</v>
      </c>
      <c r="D1578" t="s">
        <v>75</v>
      </c>
      <c r="E1578" t="s">
        <v>45</v>
      </c>
      <c r="F1578" t="s">
        <v>89</v>
      </c>
      <c r="G1578" t="s">
        <v>6164</v>
      </c>
      <c r="H1578" t="s">
        <v>35</v>
      </c>
      <c r="I1578" t="s">
        <v>36</v>
      </c>
      <c r="J1578">
        <v>26</v>
      </c>
      <c r="K1578">
        <v>23</v>
      </c>
      <c r="L1578">
        <f t="shared" si="72"/>
        <v>3</v>
      </c>
      <c r="M1578">
        <v>14</v>
      </c>
      <c r="N1578">
        <v>52447</v>
      </c>
      <c r="O1578" s="1">
        <f t="shared" si="73"/>
        <v>2017.1923076923076</v>
      </c>
      <c r="P1578" s="1">
        <f t="shared" si="74"/>
        <v>46395.423076923078</v>
      </c>
      <c r="Q1578" s="1">
        <f>Table1[[#This Row],[Earned Basic Salary]]*20%</f>
        <v>9279.084615384616</v>
      </c>
      <c r="R1578" s="1">
        <f>Table1[[#This Row],[Earned Basic Salary]]*10%</f>
        <v>4639.542307692308</v>
      </c>
      <c r="S1578" s="1">
        <f>Table1[[#This Row],[Earned Basic Salary]]*12%</f>
        <v>5567.4507692307689</v>
      </c>
      <c r="T1578" s="1">
        <f>200</f>
        <v>200</v>
      </c>
      <c r="U1578" s="1">
        <f>Table1[[#This Row],[PF]]+Table1[[#This Row],[Professional Tax]]</f>
        <v>5767.4507692307689</v>
      </c>
      <c r="V1578" s="1">
        <f>Table1[[#This Row],[Overtime Hours]]*200</f>
        <v>2800</v>
      </c>
      <c r="W1578" s="1">
        <f>Table1[[#This Row],[Earned Basic Salary]]+Table1[[#This Row],[HRA]]+Table1[[#This Row],[DA]]+Table1[[#This Row],[Overtime Pay]]</f>
        <v>63114.05</v>
      </c>
      <c r="X1578" s="1">
        <f>Table1[[#This Row],[Gross Salary]]-Table1[[#This Row],[Total Deduction]]</f>
        <v>57346.599230769236</v>
      </c>
      <c r="Y1578" t="s">
        <v>37</v>
      </c>
      <c r="Z1578" t="s">
        <v>38</v>
      </c>
      <c r="AA1578" t="s">
        <v>6165</v>
      </c>
      <c r="AB1578" t="s">
        <v>6166</v>
      </c>
    </row>
    <row r="1579" spans="1:28" x14ac:dyDescent="0.3">
      <c r="A1579" t="s">
        <v>6167</v>
      </c>
      <c r="B1579" t="s">
        <v>475</v>
      </c>
      <c r="C1579">
        <v>30</v>
      </c>
      <c r="D1579" t="s">
        <v>31</v>
      </c>
      <c r="E1579" t="s">
        <v>82</v>
      </c>
      <c r="F1579" t="s">
        <v>33</v>
      </c>
      <c r="G1579" t="s">
        <v>4534</v>
      </c>
      <c r="H1579" t="s">
        <v>35</v>
      </c>
      <c r="I1579" t="s">
        <v>36</v>
      </c>
      <c r="J1579">
        <v>26</v>
      </c>
      <c r="K1579">
        <v>24</v>
      </c>
      <c r="L1579">
        <f t="shared" si="72"/>
        <v>2</v>
      </c>
      <c r="M1579">
        <v>15</v>
      </c>
      <c r="N1579">
        <v>62545</v>
      </c>
      <c r="O1579" s="1">
        <f t="shared" si="73"/>
        <v>2405.5769230769229</v>
      </c>
      <c r="P1579" s="1">
        <f t="shared" si="74"/>
        <v>57733.846153846149</v>
      </c>
      <c r="Q1579" s="1">
        <f>Table1[[#This Row],[Earned Basic Salary]]*20%</f>
        <v>11546.76923076923</v>
      </c>
      <c r="R1579" s="1">
        <f>Table1[[#This Row],[Earned Basic Salary]]*10%</f>
        <v>5773.3846153846152</v>
      </c>
      <c r="S1579" s="1">
        <f>Table1[[#This Row],[Earned Basic Salary]]*12%</f>
        <v>6928.0615384615376</v>
      </c>
      <c r="T1579" s="1">
        <f>200</f>
        <v>200</v>
      </c>
      <c r="U1579" s="1">
        <f>Table1[[#This Row],[PF]]+Table1[[#This Row],[Professional Tax]]</f>
        <v>7128.0615384615376</v>
      </c>
      <c r="V1579" s="1">
        <f>Table1[[#This Row],[Overtime Hours]]*200</f>
        <v>3000</v>
      </c>
      <c r="W1579" s="1">
        <f>Table1[[#This Row],[Earned Basic Salary]]+Table1[[#This Row],[HRA]]+Table1[[#This Row],[DA]]+Table1[[#This Row],[Overtime Pay]]</f>
        <v>78053.999999999985</v>
      </c>
      <c r="X1579" s="1">
        <f>Table1[[#This Row],[Gross Salary]]-Table1[[#This Row],[Total Deduction]]</f>
        <v>70925.938461538448</v>
      </c>
      <c r="Y1579" t="s">
        <v>37</v>
      </c>
      <c r="Z1579" t="s">
        <v>48</v>
      </c>
      <c r="AA1579" t="s">
        <v>6168</v>
      </c>
      <c r="AB1579" t="s">
        <v>6169</v>
      </c>
    </row>
    <row r="1580" spans="1:28" x14ac:dyDescent="0.3">
      <c r="A1580" t="s">
        <v>6170</v>
      </c>
      <c r="B1580" t="s">
        <v>1656</v>
      </c>
      <c r="C1580">
        <v>47</v>
      </c>
      <c r="D1580" t="s">
        <v>44</v>
      </c>
      <c r="E1580" t="s">
        <v>82</v>
      </c>
      <c r="F1580" t="s">
        <v>46</v>
      </c>
      <c r="G1580" t="s">
        <v>6171</v>
      </c>
      <c r="H1580" t="s">
        <v>35</v>
      </c>
      <c r="I1580" t="s">
        <v>36</v>
      </c>
      <c r="J1580">
        <v>26</v>
      </c>
      <c r="K1580">
        <v>23</v>
      </c>
      <c r="L1580">
        <f t="shared" si="72"/>
        <v>3</v>
      </c>
      <c r="M1580">
        <v>11</v>
      </c>
      <c r="N1580">
        <v>78523</v>
      </c>
      <c r="O1580" s="1">
        <f t="shared" si="73"/>
        <v>3020.1153846153848</v>
      </c>
      <c r="P1580" s="1">
        <f t="shared" si="74"/>
        <v>69462.653846153844</v>
      </c>
      <c r="Q1580" s="1">
        <f>Table1[[#This Row],[Earned Basic Salary]]*20%</f>
        <v>13892.530769230769</v>
      </c>
      <c r="R1580" s="1">
        <f>Table1[[#This Row],[Earned Basic Salary]]*10%</f>
        <v>6946.2653846153844</v>
      </c>
      <c r="S1580" s="1">
        <f>Table1[[#This Row],[Earned Basic Salary]]*12%</f>
        <v>8335.5184615384605</v>
      </c>
      <c r="T1580" s="1">
        <f>200</f>
        <v>200</v>
      </c>
      <c r="U1580" s="1">
        <f>Table1[[#This Row],[PF]]+Table1[[#This Row],[Professional Tax]]</f>
        <v>8535.5184615384605</v>
      </c>
      <c r="V1580" s="1">
        <f>Table1[[#This Row],[Overtime Hours]]*200</f>
        <v>2200</v>
      </c>
      <c r="W1580" s="1">
        <f>Table1[[#This Row],[Earned Basic Salary]]+Table1[[#This Row],[HRA]]+Table1[[#This Row],[DA]]+Table1[[#This Row],[Overtime Pay]]</f>
        <v>92501.45</v>
      </c>
      <c r="X1580" s="1">
        <f>Table1[[#This Row],[Gross Salary]]-Table1[[#This Row],[Total Deduction]]</f>
        <v>83965.931538461533</v>
      </c>
      <c r="Y1580" t="s">
        <v>37</v>
      </c>
      <c r="Z1580" t="s">
        <v>38</v>
      </c>
      <c r="AA1580" t="s">
        <v>6172</v>
      </c>
      <c r="AB1580" t="s">
        <v>6173</v>
      </c>
    </row>
    <row r="1581" spans="1:28" x14ac:dyDescent="0.3">
      <c r="A1581" t="s">
        <v>6174</v>
      </c>
      <c r="B1581" t="s">
        <v>1072</v>
      </c>
      <c r="C1581">
        <v>23</v>
      </c>
      <c r="D1581" t="s">
        <v>31</v>
      </c>
      <c r="E1581" t="s">
        <v>82</v>
      </c>
      <c r="F1581" t="s">
        <v>63</v>
      </c>
      <c r="G1581" t="s">
        <v>6175</v>
      </c>
      <c r="H1581" t="s">
        <v>35</v>
      </c>
      <c r="I1581" t="s">
        <v>36</v>
      </c>
      <c r="J1581">
        <v>26</v>
      </c>
      <c r="K1581">
        <v>23</v>
      </c>
      <c r="L1581">
        <f t="shared" si="72"/>
        <v>3</v>
      </c>
      <c r="M1581">
        <v>1</v>
      </c>
      <c r="N1581">
        <v>71444</v>
      </c>
      <c r="O1581" s="1">
        <f t="shared" si="73"/>
        <v>2747.8461538461538</v>
      </c>
      <c r="P1581" s="1">
        <f t="shared" si="74"/>
        <v>63200.461538461539</v>
      </c>
      <c r="Q1581" s="1">
        <f>Table1[[#This Row],[Earned Basic Salary]]*20%</f>
        <v>12640.092307692308</v>
      </c>
      <c r="R1581" s="1">
        <f>Table1[[#This Row],[Earned Basic Salary]]*10%</f>
        <v>6320.0461538461541</v>
      </c>
      <c r="S1581" s="1">
        <f>Table1[[#This Row],[Earned Basic Salary]]*12%</f>
        <v>7584.0553846153844</v>
      </c>
      <c r="T1581" s="1">
        <f>200</f>
        <v>200</v>
      </c>
      <c r="U1581" s="1">
        <f>Table1[[#This Row],[PF]]+Table1[[#This Row],[Professional Tax]]</f>
        <v>7784.0553846153844</v>
      </c>
      <c r="V1581" s="1">
        <f>Table1[[#This Row],[Overtime Hours]]*200</f>
        <v>200</v>
      </c>
      <c r="W1581" s="1">
        <f>Table1[[#This Row],[Earned Basic Salary]]+Table1[[#This Row],[HRA]]+Table1[[#This Row],[DA]]+Table1[[#This Row],[Overtime Pay]]</f>
        <v>82360.600000000006</v>
      </c>
      <c r="X1581" s="1">
        <f>Table1[[#This Row],[Gross Salary]]-Table1[[#This Row],[Total Deduction]]</f>
        <v>74576.544615384628</v>
      </c>
      <c r="Y1581" t="s">
        <v>37</v>
      </c>
      <c r="Z1581" t="s">
        <v>106</v>
      </c>
      <c r="AA1581" t="s">
        <v>6176</v>
      </c>
      <c r="AB1581" t="s">
        <v>6177</v>
      </c>
    </row>
    <row r="1582" spans="1:28" x14ac:dyDescent="0.3">
      <c r="A1582" t="s">
        <v>6178</v>
      </c>
      <c r="B1582" t="s">
        <v>914</v>
      </c>
      <c r="C1582">
        <v>22</v>
      </c>
      <c r="D1582" t="s">
        <v>61</v>
      </c>
      <c r="E1582" t="s">
        <v>82</v>
      </c>
      <c r="F1582" t="s">
        <v>89</v>
      </c>
      <c r="G1582" t="s">
        <v>2266</v>
      </c>
      <c r="H1582" t="s">
        <v>35</v>
      </c>
      <c r="I1582" t="s">
        <v>36</v>
      </c>
      <c r="J1582">
        <v>26</v>
      </c>
      <c r="K1582">
        <v>25</v>
      </c>
      <c r="L1582">
        <f t="shared" si="72"/>
        <v>1</v>
      </c>
      <c r="M1582">
        <v>16</v>
      </c>
      <c r="N1582">
        <v>74923</v>
      </c>
      <c r="O1582" s="1">
        <f t="shared" si="73"/>
        <v>2881.6538461538462</v>
      </c>
      <c r="P1582" s="1">
        <f t="shared" si="74"/>
        <v>72041.346153846156</v>
      </c>
      <c r="Q1582" s="1">
        <f>Table1[[#This Row],[Earned Basic Salary]]*20%</f>
        <v>14408.269230769232</v>
      </c>
      <c r="R1582" s="1">
        <f>Table1[[#This Row],[Earned Basic Salary]]*10%</f>
        <v>7204.1346153846162</v>
      </c>
      <c r="S1582" s="1">
        <f>Table1[[#This Row],[Earned Basic Salary]]*12%</f>
        <v>8644.961538461539</v>
      </c>
      <c r="T1582" s="1">
        <f>200</f>
        <v>200</v>
      </c>
      <c r="U1582" s="1">
        <f>Table1[[#This Row],[PF]]+Table1[[#This Row],[Professional Tax]]</f>
        <v>8844.961538461539</v>
      </c>
      <c r="V1582" s="1">
        <f>Table1[[#This Row],[Overtime Hours]]*200</f>
        <v>3200</v>
      </c>
      <c r="W1582" s="1">
        <f>Table1[[#This Row],[Earned Basic Salary]]+Table1[[#This Row],[HRA]]+Table1[[#This Row],[DA]]+Table1[[#This Row],[Overtime Pay]]</f>
        <v>96853.75</v>
      </c>
      <c r="X1582" s="1">
        <f>Table1[[#This Row],[Gross Salary]]-Table1[[#This Row],[Total Deduction]]</f>
        <v>88008.788461538468</v>
      </c>
      <c r="Y1582" t="s">
        <v>37</v>
      </c>
      <c r="Z1582" t="s">
        <v>106</v>
      </c>
      <c r="AA1582" t="s">
        <v>6179</v>
      </c>
      <c r="AB1582" t="s">
        <v>6180</v>
      </c>
    </row>
    <row r="1583" spans="1:28" x14ac:dyDescent="0.3">
      <c r="A1583" t="s">
        <v>6181</v>
      </c>
      <c r="B1583" t="s">
        <v>1149</v>
      </c>
      <c r="C1583">
        <v>23</v>
      </c>
      <c r="D1583" t="s">
        <v>31</v>
      </c>
      <c r="E1583" t="s">
        <v>54</v>
      </c>
      <c r="F1583" t="s">
        <v>89</v>
      </c>
      <c r="G1583" t="s">
        <v>6182</v>
      </c>
      <c r="H1583" t="s">
        <v>35</v>
      </c>
      <c r="I1583" t="s">
        <v>36</v>
      </c>
      <c r="J1583">
        <v>26</v>
      </c>
      <c r="K1583">
        <v>22</v>
      </c>
      <c r="L1583">
        <f t="shared" si="72"/>
        <v>4</v>
      </c>
      <c r="M1583">
        <v>11</v>
      </c>
      <c r="N1583">
        <v>53621</v>
      </c>
      <c r="O1583" s="1">
        <f t="shared" si="73"/>
        <v>2062.3461538461538</v>
      </c>
      <c r="P1583" s="1">
        <f t="shared" si="74"/>
        <v>45371.615384615383</v>
      </c>
      <c r="Q1583" s="1">
        <f>Table1[[#This Row],[Earned Basic Salary]]*20%</f>
        <v>9074.3230769230777</v>
      </c>
      <c r="R1583" s="1">
        <f>Table1[[#This Row],[Earned Basic Salary]]*10%</f>
        <v>4537.1615384615388</v>
      </c>
      <c r="S1583" s="1">
        <f>Table1[[#This Row],[Earned Basic Salary]]*12%</f>
        <v>5444.5938461538453</v>
      </c>
      <c r="T1583" s="1">
        <f>200</f>
        <v>200</v>
      </c>
      <c r="U1583" s="1">
        <f>Table1[[#This Row],[PF]]+Table1[[#This Row],[Professional Tax]]</f>
        <v>5644.5938461538453</v>
      </c>
      <c r="V1583" s="1">
        <f>Table1[[#This Row],[Overtime Hours]]*200</f>
        <v>2200</v>
      </c>
      <c r="W1583" s="1">
        <f>Table1[[#This Row],[Earned Basic Salary]]+Table1[[#This Row],[HRA]]+Table1[[#This Row],[DA]]+Table1[[#This Row],[Overtime Pay]]</f>
        <v>61183.1</v>
      </c>
      <c r="X1583" s="1">
        <f>Table1[[#This Row],[Gross Salary]]-Table1[[#This Row],[Total Deduction]]</f>
        <v>55538.506153846152</v>
      </c>
      <c r="Y1583" t="s">
        <v>37</v>
      </c>
      <c r="Z1583" t="s">
        <v>48</v>
      </c>
      <c r="AA1583" t="s">
        <v>6183</v>
      </c>
      <c r="AB1583" t="s">
        <v>6184</v>
      </c>
    </row>
    <row r="1584" spans="1:28" x14ac:dyDescent="0.3">
      <c r="A1584" t="s">
        <v>6185</v>
      </c>
      <c r="B1584" t="s">
        <v>517</v>
      </c>
      <c r="C1584">
        <v>33</v>
      </c>
      <c r="D1584" t="s">
        <v>127</v>
      </c>
      <c r="E1584" t="s">
        <v>54</v>
      </c>
      <c r="F1584" t="s">
        <v>69</v>
      </c>
      <c r="G1584" t="s">
        <v>4206</v>
      </c>
      <c r="H1584" t="s">
        <v>35</v>
      </c>
      <c r="I1584" t="s">
        <v>36</v>
      </c>
      <c r="J1584">
        <v>26</v>
      </c>
      <c r="K1584">
        <v>23</v>
      </c>
      <c r="L1584">
        <f t="shared" si="72"/>
        <v>3</v>
      </c>
      <c r="M1584">
        <v>1</v>
      </c>
      <c r="N1584">
        <v>32644</v>
      </c>
      <c r="O1584" s="1">
        <f t="shared" si="73"/>
        <v>1255.5384615384614</v>
      </c>
      <c r="P1584" s="1">
        <f t="shared" si="74"/>
        <v>28877.384615384613</v>
      </c>
      <c r="Q1584" s="1">
        <f>Table1[[#This Row],[Earned Basic Salary]]*20%</f>
        <v>5775.4769230769234</v>
      </c>
      <c r="R1584" s="1">
        <f>Table1[[#This Row],[Earned Basic Salary]]*10%</f>
        <v>2887.7384615384617</v>
      </c>
      <c r="S1584" s="1">
        <f>Table1[[#This Row],[Earned Basic Salary]]*12%</f>
        <v>3465.2861538461534</v>
      </c>
      <c r="T1584" s="1">
        <f>200</f>
        <v>200</v>
      </c>
      <c r="U1584" s="1">
        <f>Table1[[#This Row],[PF]]+Table1[[#This Row],[Professional Tax]]</f>
        <v>3665.2861538461534</v>
      </c>
      <c r="V1584" s="1">
        <f>Table1[[#This Row],[Overtime Hours]]*200</f>
        <v>200</v>
      </c>
      <c r="W1584" s="1">
        <f>Table1[[#This Row],[Earned Basic Salary]]+Table1[[#This Row],[HRA]]+Table1[[#This Row],[DA]]+Table1[[#This Row],[Overtime Pay]]</f>
        <v>37740.600000000006</v>
      </c>
      <c r="X1584" s="1">
        <f>Table1[[#This Row],[Gross Salary]]-Table1[[#This Row],[Total Deduction]]</f>
        <v>34075.313846153855</v>
      </c>
      <c r="Y1584" t="s">
        <v>37</v>
      </c>
      <c r="Z1584" t="s">
        <v>38</v>
      </c>
      <c r="AA1584" t="s">
        <v>6186</v>
      </c>
      <c r="AB1584" t="s">
        <v>6187</v>
      </c>
    </row>
    <row r="1585" spans="1:28" x14ac:dyDescent="0.3">
      <c r="A1585" t="s">
        <v>6188</v>
      </c>
      <c r="B1585" t="s">
        <v>265</v>
      </c>
      <c r="C1585">
        <v>33</v>
      </c>
      <c r="D1585" t="s">
        <v>75</v>
      </c>
      <c r="E1585" t="s">
        <v>121</v>
      </c>
      <c r="F1585" t="s">
        <v>69</v>
      </c>
      <c r="G1585" t="s">
        <v>545</v>
      </c>
      <c r="H1585" t="s">
        <v>35</v>
      </c>
      <c r="I1585" t="s">
        <v>36</v>
      </c>
      <c r="J1585">
        <v>26</v>
      </c>
      <c r="K1585">
        <v>22</v>
      </c>
      <c r="L1585">
        <f t="shared" si="72"/>
        <v>4</v>
      </c>
      <c r="M1585">
        <v>5</v>
      </c>
      <c r="N1585">
        <v>53693</v>
      </c>
      <c r="O1585" s="1">
        <f t="shared" si="73"/>
        <v>2065.1153846153848</v>
      </c>
      <c r="P1585" s="1">
        <f t="shared" si="74"/>
        <v>45432.538461538468</v>
      </c>
      <c r="Q1585" s="1">
        <f>Table1[[#This Row],[Earned Basic Salary]]*20%</f>
        <v>9086.507692307694</v>
      </c>
      <c r="R1585" s="1">
        <f>Table1[[#This Row],[Earned Basic Salary]]*10%</f>
        <v>4543.253846153847</v>
      </c>
      <c r="S1585" s="1">
        <f>Table1[[#This Row],[Earned Basic Salary]]*12%</f>
        <v>5451.9046153846157</v>
      </c>
      <c r="T1585" s="1">
        <f>200</f>
        <v>200</v>
      </c>
      <c r="U1585" s="1">
        <f>Table1[[#This Row],[PF]]+Table1[[#This Row],[Professional Tax]]</f>
        <v>5651.9046153846157</v>
      </c>
      <c r="V1585" s="1">
        <f>Table1[[#This Row],[Overtime Hours]]*200</f>
        <v>1000</v>
      </c>
      <c r="W1585" s="1">
        <f>Table1[[#This Row],[Earned Basic Salary]]+Table1[[#This Row],[HRA]]+Table1[[#This Row],[DA]]+Table1[[#This Row],[Overtime Pay]]</f>
        <v>60062.30000000001</v>
      </c>
      <c r="X1585" s="1">
        <f>Table1[[#This Row],[Gross Salary]]-Table1[[#This Row],[Total Deduction]]</f>
        <v>54410.395384615396</v>
      </c>
      <c r="Y1585" t="s">
        <v>37</v>
      </c>
      <c r="Z1585" t="s">
        <v>95</v>
      </c>
      <c r="AA1585" t="s">
        <v>6189</v>
      </c>
      <c r="AB1585" t="s">
        <v>6190</v>
      </c>
    </row>
    <row r="1586" spans="1:28" x14ac:dyDescent="0.3">
      <c r="A1586" t="s">
        <v>6191</v>
      </c>
      <c r="B1586" t="s">
        <v>377</v>
      </c>
      <c r="C1586">
        <v>21</v>
      </c>
      <c r="D1586" t="s">
        <v>75</v>
      </c>
      <c r="E1586" t="s">
        <v>45</v>
      </c>
      <c r="F1586" t="s">
        <v>55</v>
      </c>
      <c r="G1586" t="s">
        <v>3242</v>
      </c>
      <c r="H1586" t="s">
        <v>35</v>
      </c>
      <c r="I1586" t="s">
        <v>36</v>
      </c>
      <c r="J1586">
        <v>26</v>
      </c>
      <c r="K1586">
        <v>22</v>
      </c>
      <c r="L1586">
        <f t="shared" si="72"/>
        <v>4</v>
      </c>
      <c r="M1586">
        <v>1</v>
      </c>
      <c r="N1586">
        <v>29511</v>
      </c>
      <c r="O1586" s="1">
        <f t="shared" si="73"/>
        <v>1135.0384615384614</v>
      </c>
      <c r="P1586" s="1">
        <f t="shared" si="74"/>
        <v>24970.846153846152</v>
      </c>
      <c r="Q1586" s="1">
        <f>Table1[[#This Row],[Earned Basic Salary]]*20%</f>
        <v>4994.169230769231</v>
      </c>
      <c r="R1586" s="1">
        <f>Table1[[#This Row],[Earned Basic Salary]]*10%</f>
        <v>2497.0846153846155</v>
      </c>
      <c r="S1586" s="1">
        <f>Table1[[#This Row],[Earned Basic Salary]]*12%</f>
        <v>2996.5015384615381</v>
      </c>
      <c r="T1586" s="1">
        <f>200</f>
        <v>200</v>
      </c>
      <c r="U1586" s="1">
        <f>Table1[[#This Row],[PF]]+Table1[[#This Row],[Professional Tax]]</f>
        <v>3196.5015384615381</v>
      </c>
      <c r="V1586" s="1">
        <f>Table1[[#This Row],[Overtime Hours]]*200</f>
        <v>200</v>
      </c>
      <c r="W1586" s="1">
        <f>Table1[[#This Row],[Earned Basic Salary]]+Table1[[#This Row],[HRA]]+Table1[[#This Row],[DA]]+Table1[[#This Row],[Overtime Pay]]</f>
        <v>32662.1</v>
      </c>
      <c r="X1586" s="1">
        <f>Table1[[#This Row],[Gross Salary]]-Table1[[#This Row],[Total Deduction]]</f>
        <v>29465.598461538459</v>
      </c>
      <c r="Y1586" t="s">
        <v>37</v>
      </c>
      <c r="Z1586" t="s">
        <v>95</v>
      </c>
      <c r="AA1586" t="s">
        <v>6192</v>
      </c>
      <c r="AB1586" t="s">
        <v>6193</v>
      </c>
    </row>
    <row r="1587" spans="1:28" x14ac:dyDescent="0.3">
      <c r="A1587" t="s">
        <v>6194</v>
      </c>
      <c r="B1587" t="s">
        <v>88</v>
      </c>
      <c r="C1587">
        <v>34</v>
      </c>
      <c r="D1587" t="s">
        <v>133</v>
      </c>
      <c r="E1587" t="s">
        <v>45</v>
      </c>
      <c r="F1587" t="s">
        <v>83</v>
      </c>
      <c r="G1587" t="s">
        <v>4788</v>
      </c>
      <c r="H1587" t="s">
        <v>35</v>
      </c>
      <c r="I1587" t="s">
        <v>36</v>
      </c>
      <c r="J1587">
        <v>26</v>
      </c>
      <c r="K1587">
        <v>24</v>
      </c>
      <c r="L1587">
        <f t="shared" si="72"/>
        <v>2</v>
      </c>
      <c r="M1587">
        <v>0</v>
      </c>
      <c r="N1587">
        <v>21260</v>
      </c>
      <c r="O1587" s="1">
        <f t="shared" si="73"/>
        <v>817.69230769230774</v>
      </c>
      <c r="P1587" s="1">
        <f t="shared" si="74"/>
        <v>19624.615384615387</v>
      </c>
      <c r="Q1587" s="1">
        <f>Table1[[#This Row],[Earned Basic Salary]]*20%</f>
        <v>3924.9230769230776</v>
      </c>
      <c r="R1587" s="1">
        <f>Table1[[#This Row],[Earned Basic Salary]]*10%</f>
        <v>1962.4615384615388</v>
      </c>
      <c r="S1587" s="1">
        <f>Table1[[#This Row],[Earned Basic Salary]]*12%</f>
        <v>2354.9538461538464</v>
      </c>
      <c r="T1587" s="1">
        <f>200</f>
        <v>200</v>
      </c>
      <c r="U1587" s="1">
        <f>Table1[[#This Row],[PF]]+Table1[[#This Row],[Professional Tax]]</f>
        <v>2554.9538461538464</v>
      </c>
      <c r="V1587" s="1">
        <f>Table1[[#This Row],[Overtime Hours]]*200</f>
        <v>0</v>
      </c>
      <c r="W1587" s="1">
        <f>Table1[[#This Row],[Earned Basic Salary]]+Table1[[#This Row],[HRA]]+Table1[[#This Row],[DA]]+Table1[[#This Row],[Overtime Pay]]</f>
        <v>25512.000000000004</v>
      </c>
      <c r="X1587" s="1">
        <f>Table1[[#This Row],[Gross Salary]]-Table1[[#This Row],[Total Deduction]]</f>
        <v>22957.046153846157</v>
      </c>
      <c r="Y1587" t="s">
        <v>37</v>
      </c>
      <c r="Z1587" t="s">
        <v>38</v>
      </c>
      <c r="AA1587" t="s">
        <v>6195</v>
      </c>
      <c r="AB1587" t="s">
        <v>6196</v>
      </c>
    </row>
    <row r="1588" spans="1:28" x14ac:dyDescent="0.3">
      <c r="A1588" t="s">
        <v>6197</v>
      </c>
      <c r="B1588" t="s">
        <v>598</v>
      </c>
      <c r="C1588">
        <v>39</v>
      </c>
      <c r="D1588" t="s">
        <v>53</v>
      </c>
      <c r="E1588" t="s">
        <v>32</v>
      </c>
      <c r="F1588" t="s">
        <v>33</v>
      </c>
      <c r="G1588" t="s">
        <v>6198</v>
      </c>
      <c r="H1588" t="s">
        <v>35</v>
      </c>
      <c r="I1588" t="s">
        <v>36</v>
      </c>
      <c r="J1588">
        <v>26</v>
      </c>
      <c r="K1588">
        <v>23</v>
      </c>
      <c r="L1588">
        <f t="shared" si="72"/>
        <v>3</v>
      </c>
      <c r="M1588">
        <v>12</v>
      </c>
      <c r="N1588">
        <v>21732</v>
      </c>
      <c r="O1588" s="1">
        <f t="shared" si="73"/>
        <v>835.84615384615381</v>
      </c>
      <c r="P1588" s="1">
        <f t="shared" si="74"/>
        <v>19224.461538461539</v>
      </c>
      <c r="Q1588" s="1">
        <f>Table1[[#This Row],[Earned Basic Salary]]*20%</f>
        <v>3844.8923076923079</v>
      </c>
      <c r="R1588" s="1">
        <f>Table1[[#This Row],[Earned Basic Salary]]*10%</f>
        <v>1922.4461538461539</v>
      </c>
      <c r="S1588" s="1">
        <f>Table1[[#This Row],[Earned Basic Salary]]*12%</f>
        <v>2306.9353846153845</v>
      </c>
      <c r="T1588" s="1">
        <f>200</f>
        <v>200</v>
      </c>
      <c r="U1588" s="1">
        <f>Table1[[#This Row],[PF]]+Table1[[#This Row],[Professional Tax]]</f>
        <v>2506.9353846153845</v>
      </c>
      <c r="V1588" s="1">
        <f>Table1[[#This Row],[Overtime Hours]]*200</f>
        <v>2400</v>
      </c>
      <c r="W1588" s="1">
        <f>Table1[[#This Row],[Earned Basic Salary]]+Table1[[#This Row],[HRA]]+Table1[[#This Row],[DA]]+Table1[[#This Row],[Overtime Pay]]</f>
        <v>27391.800000000003</v>
      </c>
      <c r="X1588" s="1">
        <f>Table1[[#This Row],[Gross Salary]]-Table1[[#This Row],[Total Deduction]]</f>
        <v>24884.86461538462</v>
      </c>
      <c r="Y1588" t="s">
        <v>37</v>
      </c>
      <c r="Z1588" t="s">
        <v>38</v>
      </c>
      <c r="AA1588" t="s">
        <v>6199</v>
      </c>
      <c r="AB1588" t="s">
        <v>6200</v>
      </c>
    </row>
    <row r="1589" spans="1:28" x14ac:dyDescent="0.3">
      <c r="A1589" t="s">
        <v>6201</v>
      </c>
      <c r="B1589" t="s">
        <v>1832</v>
      </c>
      <c r="C1589">
        <v>48</v>
      </c>
      <c r="D1589" t="s">
        <v>75</v>
      </c>
      <c r="E1589" t="s">
        <v>62</v>
      </c>
      <c r="F1589" t="s">
        <v>55</v>
      </c>
      <c r="G1589" t="s">
        <v>6202</v>
      </c>
      <c r="H1589" t="s">
        <v>35</v>
      </c>
      <c r="I1589" t="s">
        <v>36</v>
      </c>
      <c r="J1589">
        <v>26</v>
      </c>
      <c r="K1589">
        <v>22</v>
      </c>
      <c r="L1589">
        <f t="shared" si="72"/>
        <v>4</v>
      </c>
      <c r="M1589">
        <v>18</v>
      </c>
      <c r="N1589">
        <v>21380</v>
      </c>
      <c r="O1589" s="1">
        <f t="shared" si="73"/>
        <v>822.30769230769226</v>
      </c>
      <c r="P1589" s="1">
        <f t="shared" si="74"/>
        <v>18090.76923076923</v>
      </c>
      <c r="Q1589" s="1">
        <f>Table1[[#This Row],[Earned Basic Salary]]*20%</f>
        <v>3618.1538461538462</v>
      </c>
      <c r="R1589" s="1">
        <f>Table1[[#This Row],[Earned Basic Salary]]*10%</f>
        <v>1809.0769230769231</v>
      </c>
      <c r="S1589" s="1">
        <f>Table1[[#This Row],[Earned Basic Salary]]*12%</f>
        <v>2170.8923076923074</v>
      </c>
      <c r="T1589" s="1">
        <f>200</f>
        <v>200</v>
      </c>
      <c r="U1589" s="1">
        <f>Table1[[#This Row],[PF]]+Table1[[#This Row],[Professional Tax]]</f>
        <v>2370.8923076923074</v>
      </c>
      <c r="V1589" s="1">
        <f>Table1[[#This Row],[Overtime Hours]]*200</f>
        <v>3600</v>
      </c>
      <c r="W1589" s="1">
        <f>Table1[[#This Row],[Earned Basic Salary]]+Table1[[#This Row],[HRA]]+Table1[[#This Row],[DA]]+Table1[[#This Row],[Overtime Pay]]</f>
        <v>27118</v>
      </c>
      <c r="X1589" s="1">
        <f>Table1[[#This Row],[Gross Salary]]-Table1[[#This Row],[Total Deduction]]</f>
        <v>24747.107692307691</v>
      </c>
      <c r="Y1589" t="s">
        <v>37</v>
      </c>
      <c r="Z1589" t="s">
        <v>106</v>
      </c>
      <c r="AA1589" t="s">
        <v>6203</v>
      </c>
      <c r="AB1589" t="s">
        <v>6204</v>
      </c>
    </row>
    <row r="1590" spans="1:28" x14ac:dyDescent="0.3">
      <c r="A1590" t="s">
        <v>6205</v>
      </c>
      <c r="B1590" t="s">
        <v>339</v>
      </c>
      <c r="C1590">
        <v>43</v>
      </c>
      <c r="D1590" t="s">
        <v>31</v>
      </c>
      <c r="E1590" t="s">
        <v>54</v>
      </c>
      <c r="F1590" t="s">
        <v>63</v>
      </c>
      <c r="G1590" t="s">
        <v>6206</v>
      </c>
      <c r="H1590" t="s">
        <v>35</v>
      </c>
      <c r="I1590" t="s">
        <v>36</v>
      </c>
      <c r="J1590">
        <v>26</v>
      </c>
      <c r="K1590">
        <v>21</v>
      </c>
      <c r="L1590">
        <f t="shared" si="72"/>
        <v>5</v>
      </c>
      <c r="M1590">
        <v>7</v>
      </c>
      <c r="N1590">
        <v>23947</v>
      </c>
      <c r="O1590" s="1">
        <f t="shared" si="73"/>
        <v>921.03846153846155</v>
      </c>
      <c r="P1590" s="1">
        <f t="shared" si="74"/>
        <v>19341.807692307691</v>
      </c>
      <c r="Q1590" s="1">
        <f>Table1[[#This Row],[Earned Basic Salary]]*20%</f>
        <v>3868.3615384615387</v>
      </c>
      <c r="R1590" s="1">
        <f>Table1[[#This Row],[Earned Basic Salary]]*10%</f>
        <v>1934.1807692307693</v>
      </c>
      <c r="S1590" s="1">
        <f>Table1[[#This Row],[Earned Basic Salary]]*12%</f>
        <v>2321.0169230769229</v>
      </c>
      <c r="T1590" s="1">
        <f>200</f>
        <v>200</v>
      </c>
      <c r="U1590" s="1">
        <f>Table1[[#This Row],[PF]]+Table1[[#This Row],[Professional Tax]]</f>
        <v>2521.0169230769229</v>
      </c>
      <c r="V1590" s="1">
        <f>Table1[[#This Row],[Overtime Hours]]*200</f>
        <v>1400</v>
      </c>
      <c r="W1590" s="1">
        <f>Table1[[#This Row],[Earned Basic Salary]]+Table1[[#This Row],[HRA]]+Table1[[#This Row],[DA]]+Table1[[#This Row],[Overtime Pay]]</f>
        <v>26544.35</v>
      </c>
      <c r="X1590" s="1">
        <f>Table1[[#This Row],[Gross Salary]]-Table1[[#This Row],[Total Deduction]]</f>
        <v>24023.333076923074</v>
      </c>
      <c r="Y1590" t="s">
        <v>37</v>
      </c>
      <c r="Z1590" t="s">
        <v>38</v>
      </c>
      <c r="AA1590" t="s">
        <v>6207</v>
      </c>
      <c r="AB1590" t="s">
        <v>6208</v>
      </c>
    </row>
    <row r="1591" spans="1:28" x14ac:dyDescent="0.3">
      <c r="A1591" t="s">
        <v>6209</v>
      </c>
      <c r="B1591" t="s">
        <v>517</v>
      </c>
      <c r="C1591">
        <v>30</v>
      </c>
      <c r="D1591" t="s">
        <v>81</v>
      </c>
      <c r="E1591" t="s">
        <v>32</v>
      </c>
      <c r="F1591" t="s">
        <v>33</v>
      </c>
      <c r="G1591" t="s">
        <v>3765</v>
      </c>
      <c r="H1591" t="s">
        <v>35</v>
      </c>
      <c r="I1591" t="s">
        <v>36</v>
      </c>
      <c r="J1591">
        <v>26</v>
      </c>
      <c r="K1591">
        <v>23</v>
      </c>
      <c r="L1591">
        <f t="shared" si="72"/>
        <v>3</v>
      </c>
      <c r="M1591">
        <v>13</v>
      </c>
      <c r="N1591">
        <v>30573</v>
      </c>
      <c r="O1591" s="1">
        <f t="shared" si="73"/>
        <v>1175.8846153846155</v>
      </c>
      <c r="P1591" s="1">
        <f t="shared" si="74"/>
        <v>27045.346153846156</v>
      </c>
      <c r="Q1591" s="1">
        <f>Table1[[#This Row],[Earned Basic Salary]]*20%</f>
        <v>5409.0692307692316</v>
      </c>
      <c r="R1591" s="1">
        <f>Table1[[#This Row],[Earned Basic Salary]]*10%</f>
        <v>2704.5346153846158</v>
      </c>
      <c r="S1591" s="1">
        <f>Table1[[#This Row],[Earned Basic Salary]]*12%</f>
        <v>3245.4415384615386</v>
      </c>
      <c r="T1591" s="1">
        <f>200</f>
        <v>200</v>
      </c>
      <c r="U1591" s="1">
        <f>Table1[[#This Row],[PF]]+Table1[[#This Row],[Professional Tax]]</f>
        <v>3445.4415384615386</v>
      </c>
      <c r="V1591" s="1">
        <f>Table1[[#This Row],[Overtime Hours]]*200</f>
        <v>2600</v>
      </c>
      <c r="W1591" s="1">
        <f>Table1[[#This Row],[Earned Basic Salary]]+Table1[[#This Row],[HRA]]+Table1[[#This Row],[DA]]+Table1[[#This Row],[Overtime Pay]]</f>
        <v>37758.950000000004</v>
      </c>
      <c r="X1591" s="1">
        <f>Table1[[#This Row],[Gross Salary]]-Table1[[#This Row],[Total Deduction]]</f>
        <v>34313.508461538469</v>
      </c>
      <c r="Y1591" t="s">
        <v>37</v>
      </c>
      <c r="Z1591" t="s">
        <v>95</v>
      </c>
      <c r="AA1591" t="s">
        <v>6210</v>
      </c>
      <c r="AB1591" t="s">
        <v>6211</v>
      </c>
    </row>
    <row r="1592" spans="1:28" x14ac:dyDescent="0.3">
      <c r="A1592" t="s">
        <v>6212</v>
      </c>
      <c r="B1592" t="s">
        <v>1175</v>
      </c>
      <c r="C1592">
        <v>29</v>
      </c>
      <c r="D1592" t="s">
        <v>44</v>
      </c>
      <c r="E1592" t="s">
        <v>32</v>
      </c>
      <c r="F1592" t="s">
        <v>63</v>
      </c>
      <c r="G1592" t="s">
        <v>2931</v>
      </c>
      <c r="H1592" t="s">
        <v>35</v>
      </c>
      <c r="I1592" t="s">
        <v>36</v>
      </c>
      <c r="J1592">
        <v>26</v>
      </c>
      <c r="K1592">
        <v>23</v>
      </c>
      <c r="L1592">
        <f t="shared" si="72"/>
        <v>3</v>
      </c>
      <c r="M1592">
        <v>5</v>
      </c>
      <c r="N1592">
        <v>39778</v>
      </c>
      <c r="O1592" s="1">
        <f t="shared" si="73"/>
        <v>1529.9230769230769</v>
      </c>
      <c r="P1592" s="1">
        <f t="shared" si="74"/>
        <v>35188.230769230766</v>
      </c>
      <c r="Q1592" s="1">
        <f>Table1[[#This Row],[Earned Basic Salary]]*20%</f>
        <v>7037.6461538461535</v>
      </c>
      <c r="R1592" s="1">
        <f>Table1[[#This Row],[Earned Basic Salary]]*10%</f>
        <v>3518.8230769230768</v>
      </c>
      <c r="S1592" s="1">
        <f>Table1[[#This Row],[Earned Basic Salary]]*12%</f>
        <v>4222.5876923076921</v>
      </c>
      <c r="T1592" s="1">
        <f>200</f>
        <v>200</v>
      </c>
      <c r="U1592" s="1">
        <f>Table1[[#This Row],[PF]]+Table1[[#This Row],[Professional Tax]]</f>
        <v>4422.5876923076921</v>
      </c>
      <c r="V1592" s="1">
        <f>Table1[[#This Row],[Overtime Hours]]*200</f>
        <v>1000</v>
      </c>
      <c r="W1592" s="1">
        <f>Table1[[#This Row],[Earned Basic Salary]]+Table1[[#This Row],[HRA]]+Table1[[#This Row],[DA]]+Table1[[#This Row],[Overtime Pay]]</f>
        <v>46744.7</v>
      </c>
      <c r="X1592" s="1">
        <f>Table1[[#This Row],[Gross Salary]]-Table1[[#This Row],[Total Deduction]]</f>
        <v>42322.112307692303</v>
      </c>
      <c r="Y1592" t="s">
        <v>37</v>
      </c>
      <c r="Z1592" t="s">
        <v>106</v>
      </c>
      <c r="AA1592" t="s">
        <v>6213</v>
      </c>
      <c r="AB1592" t="s">
        <v>6214</v>
      </c>
    </row>
    <row r="1593" spans="1:28" x14ac:dyDescent="0.3">
      <c r="A1593" t="s">
        <v>6215</v>
      </c>
      <c r="B1593" t="s">
        <v>300</v>
      </c>
      <c r="C1593">
        <v>47</v>
      </c>
      <c r="D1593" t="s">
        <v>75</v>
      </c>
      <c r="E1593" t="s">
        <v>82</v>
      </c>
      <c r="F1593" t="s">
        <v>55</v>
      </c>
      <c r="G1593" t="s">
        <v>6216</v>
      </c>
      <c r="H1593" t="s">
        <v>35</v>
      </c>
      <c r="I1593" t="s">
        <v>36</v>
      </c>
      <c r="J1593">
        <v>26</v>
      </c>
      <c r="K1593">
        <v>23</v>
      </c>
      <c r="L1593">
        <f t="shared" si="72"/>
        <v>3</v>
      </c>
      <c r="M1593">
        <v>10</v>
      </c>
      <c r="N1593">
        <v>29871</v>
      </c>
      <c r="O1593" s="1">
        <f t="shared" si="73"/>
        <v>1148.8846153846155</v>
      </c>
      <c r="P1593" s="1">
        <f t="shared" si="74"/>
        <v>26424.346153846156</v>
      </c>
      <c r="Q1593" s="1">
        <f>Table1[[#This Row],[Earned Basic Salary]]*20%</f>
        <v>5284.8692307692318</v>
      </c>
      <c r="R1593" s="1">
        <f>Table1[[#This Row],[Earned Basic Salary]]*10%</f>
        <v>2642.4346153846159</v>
      </c>
      <c r="S1593" s="1">
        <f>Table1[[#This Row],[Earned Basic Salary]]*12%</f>
        <v>3170.9215384615386</v>
      </c>
      <c r="T1593" s="1">
        <f>200</f>
        <v>200</v>
      </c>
      <c r="U1593" s="1">
        <f>Table1[[#This Row],[PF]]+Table1[[#This Row],[Professional Tax]]</f>
        <v>3370.9215384615386</v>
      </c>
      <c r="V1593" s="1">
        <f>Table1[[#This Row],[Overtime Hours]]*200</f>
        <v>2000</v>
      </c>
      <c r="W1593" s="1">
        <f>Table1[[#This Row],[Earned Basic Salary]]+Table1[[#This Row],[HRA]]+Table1[[#This Row],[DA]]+Table1[[#This Row],[Overtime Pay]]</f>
        <v>36351.65</v>
      </c>
      <c r="X1593" s="1">
        <f>Table1[[#This Row],[Gross Salary]]-Table1[[#This Row],[Total Deduction]]</f>
        <v>32980.728461538463</v>
      </c>
      <c r="Y1593" t="s">
        <v>37</v>
      </c>
      <c r="Z1593" t="s">
        <v>106</v>
      </c>
      <c r="AA1593" t="s">
        <v>6217</v>
      </c>
      <c r="AB1593" t="s">
        <v>6218</v>
      </c>
    </row>
    <row r="1594" spans="1:28" x14ac:dyDescent="0.3">
      <c r="A1594" t="s">
        <v>6219</v>
      </c>
      <c r="B1594" t="s">
        <v>1668</v>
      </c>
      <c r="C1594">
        <v>30</v>
      </c>
      <c r="D1594" t="s">
        <v>127</v>
      </c>
      <c r="E1594" t="s">
        <v>45</v>
      </c>
      <c r="F1594" t="s">
        <v>46</v>
      </c>
      <c r="G1594" t="s">
        <v>1257</v>
      </c>
      <c r="H1594" t="s">
        <v>35</v>
      </c>
      <c r="I1594" t="s">
        <v>36</v>
      </c>
      <c r="J1594">
        <v>26</v>
      </c>
      <c r="K1594">
        <v>24</v>
      </c>
      <c r="L1594">
        <f t="shared" si="72"/>
        <v>2</v>
      </c>
      <c r="M1594">
        <v>17</v>
      </c>
      <c r="N1594">
        <v>50749</v>
      </c>
      <c r="O1594" s="1">
        <f t="shared" si="73"/>
        <v>1951.8846153846155</v>
      </c>
      <c r="P1594" s="1">
        <f t="shared" si="74"/>
        <v>46845.230769230773</v>
      </c>
      <c r="Q1594" s="1">
        <f>Table1[[#This Row],[Earned Basic Salary]]*20%</f>
        <v>9369.046153846155</v>
      </c>
      <c r="R1594" s="1">
        <f>Table1[[#This Row],[Earned Basic Salary]]*10%</f>
        <v>4684.5230769230775</v>
      </c>
      <c r="S1594" s="1">
        <f>Table1[[#This Row],[Earned Basic Salary]]*12%</f>
        <v>5621.4276923076923</v>
      </c>
      <c r="T1594" s="1">
        <f>200</f>
        <v>200</v>
      </c>
      <c r="U1594" s="1">
        <f>Table1[[#This Row],[PF]]+Table1[[#This Row],[Professional Tax]]</f>
        <v>5821.4276923076923</v>
      </c>
      <c r="V1594" s="1">
        <f>Table1[[#This Row],[Overtime Hours]]*200</f>
        <v>3400</v>
      </c>
      <c r="W1594" s="1">
        <f>Table1[[#This Row],[Earned Basic Salary]]+Table1[[#This Row],[HRA]]+Table1[[#This Row],[DA]]+Table1[[#This Row],[Overtime Pay]]</f>
        <v>64298.8</v>
      </c>
      <c r="X1594" s="1">
        <f>Table1[[#This Row],[Gross Salary]]-Table1[[#This Row],[Total Deduction]]</f>
        <v>58477.372307692312</v>
      </c>
      <c r="Y1594" t="s">
        <v>37</v>
      </c>
      <c r="Z1594" t="s">
        <v>95</v>
      </c>
      <c r="AA1594" t="s">
        <v>6220</v>
      </c>
      <c r="AB1594" t="s">
        <v>6221</v>
      </c>
    </row>
    <row r="1595" spans="1:28" x14ac:dyDescent="0.3">
      <c r="A1595" t="s">
        <v>6222</v>
      </c>
      <c r="B1595" t="s">
        <v>68</v>
      </c>
      <c r="C1595">
        <v>26</v>
      </c>
      <c r="D1595" t="s">
        <v>127</v>
      </c>
      <c r="E1595" t="s">
        <v>32</v>
      </c>
      <c r="F1595" t="s">
        <v>89</v>
      </c>
      <c r="G1595" t="s">
        <v>6223</v>
      </c>
      <c r="H1595" t="s">
        <v>35</v>
      </c>
      <c r="I1595" t="s">
        <v>36</v>
      </c>
      <c r="J1595">
        <v>26</v>
      </c>
      <c r="K1595">
        <v>25</v>
      </c>
      <c r="L1595">
        <f t="shared" si="72"/>
        <v>1</v>
      </c>
      <c r="M1595">
        <v>5</v>
      </c>
      <c r="N1595">
        <v>55207</v>
      </c>
      <c r="O1595" s="1">
        <f t="shared" si="73"/>
        <v>2123.3461538461538</v>
      </c>
      <c r="P1595" s="1">
        <f t="shared" si="74"/>
        <v>53083.653846153844</v>
      </c>
      <c r="Q1595" s="1">
        <f>Table1[[#This Row],[Earned Basic Salary]]*20%</f>
        <v>10616.73076923077</v>
      </c>
      <c r="R1595" s="1">
        <f>Table1[[#This Row],[Earned Basic Salary]]*10%</f>
        <v>5308.3653846153848</v>
      </c>
      <c r="S1595" s="1">
        <f>Table1[[#This Row],[Earned Basic Salary]]*12%</f>
        <v>6370.038461538461</v>
      </c>
      <c r="T1595" s="1">
        <f>200</f>
        <v>200</v>
      </c>
      <c r="U1595" s="1">
        <f>Table1[[#This Row],[PF]]+Table1[[#This Row],[Professional Tax]]</f>
        <v>6570.038461538461</v>
      </c>
      <c r="V1595" s="1">
        <f>Table1[[#This Row],[Overtime Hours]]*200</f>
        <v>1000</v>
      </c>
      <c r="W1595" s="1">
        <f>Table1[[#This Row],[Earned Basic Salary]]+Table1[[#This Row],[HRA]]+Table1[[#This Row],[DA]]+Table1[[#This Row],[Overtime Pay]]</f>
        <v>70008.75</v>
      </c>
      <c r="X1595" s="1">
        <f>Table1[[#This Row],[Gross Salary]]-Table1[[#This Row],[Total Deduction]]</f>
        <v>63438.711538461539</v>
      </c>
      <c r="Y1595" t="s">
        <v>37</v>
      </c>
      <c r="Z1595" t="s">
        <v>95</v>
      </c>
      <c r="AA1595" t="s">
        <v>6224</v>
      </c>
      <c r="AB1595" t="s">
        <v>6225</v>
      </c>
    </row>
    <row r="1596" spans="1:28" x14ac:dyDescent="0.3">
      <c r="A1596" t="s">
        <v>6226</v>
      </c>
      <c r="B1596" t="s">
        <v>485</v>
      </c>
      <c r="C1596">
        <v>54</v>
      </c>
      <c r="D1596" t="s">
        <v>31</v>
      </c>
      <c r="E1596" t="s">
        <v>45</v>
      </c>
      <c r="F1596" t="s">
        <v>89</v>
      </c>
      <c r="G1596" t="s">
        <v>6227</v>
      </c>
      <c r="H1596" t="s">
        <v>35</v>
      </c>
      <c r="I1596" t="s">
        <v>36</v>
      </c>
      <c r="J1596">
        <v>26</v>
      </c>
      <c r="K1596">
        <v>23</v>
      </c>
      <c r="L1596">
        <f t="shared" si="72"/>
        <v>3</v>
      </c>
      <c r="M1596">
        <v>8</v>
      </c>
      <c r="N1596">
        <v>54053</v>
      </c>
      <c r="O1596" s="1">
        <f t="shared" si="73"/>
        <v>2078.9615384615386</v>
      </c>
      <c r="P1596" s="1">
        <f t="shared" si="74"/>
        <v>47816.11538461539</v>
      </c>
      <c r="Q1596" s="1">
        <f>Table1[[#This Row],[Earned Basic Salary]]*20%</f>
        <v>9563.2230769230791</v>
      </c>
      <c r="R1596" s="1">
        <f>Table1[[#This Row],[Earned Basic Salary]]*10%</f>
        <v>4781.6115384615396</v>
      </c>
      <c r="S1596" s="1">
        <f>Table1[[#This Row],[Earned Basic Salary]]*12%</f>
        <v>5737.9338461538464</v>
      </c>
      <c r="T1596" s="1">
        <f>200</f>
        <v>200</v>
      </c>
      <c r="U1596" s="1">
        <f>Table1[[#This Row],[PF]]+Table1[[#This Row],[Professional Tax]]</f>
        <v>5937.9338461538464</v>
      </c>
      <c r="V1596" s="1">
        <f>Table1[[#This Row],[Overtime Hours]]*200</f>
        <v>1600</v>
      </c>
      <c r="W1596" s="1">
        <f>Table1[[#This Row],[Earned Basic Salary]]+Table1[[#This Row],[HRA]]+Table1[[#This Row],[DA]]+Table1[[#This Row],[Overtime Pay]]</f>
        <v>63760.950000000012</v>
      </c>
      <c r="X1596" s="1">
        <f>Table1[[#This Row],[Gross Salary]]-Table1[[#This Row],[Total Deduction]]</f>
        <v>57823.016153846169</v>
      </c>
      <c r="Y1596" t="s">
        <v>37</v>
      </c>
      <c r="Z1596" t="s">
        <v>106</v>
      </c>
      <c r="AA1596" t="s">
        <v>6228</v>
      </c>
      <c r="AB1596" t="s">
        <v>6229</v>
      </c>
    </row>
    <row r="1597" spans="1:28" x14ac:dyDescent="0.3">
      <c r="A1597" t="s">
        <v>6230</v>
      </c>
      <c r="B1597" t="s">
        <v>760</v>
      </c>
      <c r="C1597">
        <v>35</v>
      </c>
      <c r="D1597" t="s">
        <v>81</v>
      </c>
      <c r="E1597" t="s">
        <v>121</v>
      </c>
      <c r="F1597" t="s">
        <v>63</v>
      </c>
      <c r="G1597" t="s">
        <v>3465</v>
      </c>
      <c r="H1597" t="s">
        <v>35</v>
      </c>
      <c r="I1597" t="s">
        <v>36</v>
      </c>
      <c r="J1597">
        <v>26</v>
      </c>
      <c r="K1597">
        <v>22</v>
      </c>
      <c r="L1597">
        <f t="shared" si="72"/>
        <v>4</v>
      </c>
      <c r="M1597">
        <v>19</v>
      </c>
      <c r="N1597">
        <v>44829</v>
      </c>
      <c r="O1597" s="1">
        <f t="shared" si="73"/>
        <v>1724.1923076923076</v>
      </c>
      <c r="P1597" s="1">
        <f t="shared" si="74"/>
        <v>37932.230769230766</v>
      </c>
      <c r="Q1597" s="1">
        <f>Table1[[#This Row],[Earned Basic Salary]]*20%</f>
        <v>7586.4461538461537</v>
      </c>
      <c r="R1597" s="1">
        <f>Table1[[#This Row],[Earned Basic Salary]]*10%</f>
        <v>3793.2230769230769</v>
      </c>
      <c r="S1597" s="1">
        <f>Table1[[#This Row],[Earned Basic Salary]]*12%</f>
        <v>4551.8676923076919</v>
      </c>
      <c r="T1597" s="1">
        <f>200</f>
        <v>200</v>
      </c>
      <c r="U1597" s="1">
        <f>Table1[[#This Row],[PF]]+Table1[[#This Row],[Professional Tax]]</f>
        <v>4751.8676923076919</v>
      </c>
      <c r="V1597" s="1">
        <f>Table1[[#This Row],[Overtime Hours]]*200</f>
        <v>3800</v>
      </c>
      <c r="W1597" s="1">
        <f>Table1[[#This Row],[Earned Basic Salary]]+Table1[[#This Row],[HRA]]+Table1[[#This Row],[DA]]+Table1[[#This Row],[Overtime Pay]]</f>
        <v>53111.899999999994</v>
      </c>
      <c r="X1597" s="1">
        <f>Table1[[#This Row],[Gross Salary]]-Table1[[#This Row],[Total Deduction]]</f>
        <v>48360.032307692301</v>
      </c>
      <c r="Y1597" t="s">
        <v>37</v>
      </c>
      <c r="Z1597" t="s">
        <v>106</v>
      </c>
      <c r="AA1597" t="s">
        <v>6231</v>
      </c>
      <c r="AB1597" t="s">
        <v>6232</v>
      </c>
    </row>
    <row r="1598" spans="1:28" x14ac:dyDescent="0.3">
      <c r="A1598" t="s">
        <v>6233</v>
      </c>
      <c r="B1598" t="s">
        <v>1547</v>
      </c>
      <c r="C1598">
        <v>42</v>
      </c>
      <c r="D1598" t="s">
        <v>127</v>
      </c>
      <c r="E1598" t="s">
        <v>54</v>
      </c>
      <c r="F1598" t="s">
        <v>63</v>
      </c>
      <c r="G1598" t="s">
        <v>1286</v>
      </c>
      <c r="H1598" t="s">
        <v>35</v>
      </c>
      <c r="I1598" t="s">
        <v>36</v>
      </c>
      <c r="J1598">
        <v>26</v>
      </c>
      <c r="K1598">
        <v>22</v>
      </c>
      <c r="L1598">
        <f t="shared" si="72"/>
        <v>4</v>
      </c>
      <c r="M1598">
        <v>15</v>
      </c>
      <c r="N1598">
        <v>28624</v>
      </c>
      <c r="O1598" s="1">
        <f t="shared" si="73"/>
        <v>1100.9230769230769</v>
      </c>
      <c r="P1598" s="1">
        <f t="shared" si="74"/>
        <v>24220.307692307691</v>
      </c>
      <c r="Q1598" s="1">
        <f>Table1[[#This Row],[Earned Basic Salary]]*20%</f>
        <v>4844.0615384615385</v>
      </c>
      <c r="R1598" s="1">
        <f>Table1[[#This Row],[Earned Basic Salary]]*10%</f>
        <v>2422.0307692307692</v>
      </c>
      <c r="S1598" s="1">
        <f>Table1[[#This Row],[Earned Basic Salary]]*12%</f>
        <v>2906.436923076923</v>
      </c>
      <c r="T1598" s="1">
        <f>200</f>
        <v>200</v>
      </c>
      <c r="U1598" s="1">
        <f>Table1[[#This Row],[PF]]+Table1[[#This Row],[Professional Tax]]</f>
        <v>3106.436923076923</v>
      </c>
      <c r="V1598" s="1">
        <f>Table1[[#This Row],[Overtime Hours]]*200</f>
        <v>3000</v>
      </c>
      <c r="W1598" s="1">
        <f>Table1[[#This Row],[Earned Basic Salary]]+Table1[[#This Row],[HRA]]+Table1[[#This Row],[DA]]+Table1[[#This Row],[Overtime Pay]]</f>
        <v>34486.399999999994</v>
      </c>
      <c r="X1598" s="1">
        <f>Table1[[#This Row],[Gross Salary]]-Table1[[#This Row],[Total Deduction]]</f>
        <v>31379.963076923072</v>
      </c>
      <c r="Y1598" t="s">
        <v>37</v>
      </c>
      <c r="Z1598" t="s">
        <v>95</v>
      </c>
      <c r="AA1598" t="s">
        <v>6234</v>
      </c>
      <c r="AB1598" t="s">
        <v>6235</v>
      </c>
    </row>
    <row r="1599" spans="1:28" x14ac:dyDescent="0.3">
      <c r="A1599" t="s">
        <v>6236</v>
      </c>
      <c r="B1599" t="s">
        <v>1547</v>
      </c>
      <c r="C1599">
        <v>28</v>
      </c>
      <c r="D1599" t="s">
        <v>81</v>
      </c>
      <c r="E1599" t="s">
        <v>82</v>
      </c>
      <c r="F1599" t="s">
        <v>63</v>
      </c>
      <c r="G1599" t="s">
        <v>6237</v>
      </c>
      <c r="H1599" t="s">
        <v>35</v>
      </c>
      <c r="I1599" t="s">
        <v>36</v>
      </c>
      <c r="J1599">
        <v>26</v>
      </c>
      <c r="K1599">
        <v>24</v>
      </c>
      <c r="L1599">
        <f t="shared" si="72"/>
        <v>2</v>
      </c>
      <c r="M1599">
        <v>9</v>
      </c>
      <c r="N1599">
        <v>61414</v>
      </c>
      <c r="O1599" s="1">
        <f t="shared" si="73"/>
        <v>2362.0769230769229</v>
      </c>
      <c r="P1599" s="1">
        <f t="shared" si="74"/>
        <v>56689.846153846149</v>
      </c>
      <c r="Q1599" s="1">
        <f>Table1[[#This Row],[Earned Basic Salary]]*20%</f>
        <v>11337.969230769231</v>
      </c>
      <c r="R1599" s="1">
        <f>Table1[[#This Row],[Earned Basic Salary]]*10%</f>
        <v>5668.9846153846156</v>
      </c>
      <c r="S1599" s="1">
        <f>Table1[[#This Row],[Earned Basic Salary]]*12%</f>
        <v>6802.7815384615378</v>
      </c>
      <c r="T1599" s="1">
        <f>200</f>
        <v>200</v>
      </c>
      <c r="U1599" s="1">
        <f>Table1[[#This Row],[PF]]+Table1[[#This Row],[Professional Tax]]</f>
        <v>7002.7815384615378</v>
      </c>
      <c r="V1599" s="1">
        <f>Table1[[#This Row],[Overtime Hours]]*200</f>
        <v>1800</v>
      </c>
      <c r="W1599" s="1">
        <f>Table1[[#This Row],[Earned Basic Salary]]+Table1[[#This Row],[HRA]]+Table1[[#This Row],[DA]]+Table1[[#This Row],[Overtime Pay]]</f>
        <v>75496.800000000003</v>
      </c>
      <c r="X1599" s="1">
        <f>Table1[[#This Row],[Gross Salary]]-Table1[[#This Row],[Total Deduction]]</f>
        <v>68494.018461538464</v>
      </c>
      <c r="Y1599" t="s">
        <v>37</v>
      </c>
      <c r="Z1599" t="s">
        <v>48</v>
      </c>
      <c r="AA1599" t="s">
        <v>6238</v>
      </c>
      <c r="AB1599" t="s">
        <v>6239</v>
      </c>
    </row>
    <row r="1600" spans="1:28" x14ac:dyDescent="0.3">
      <c r="A1600" t="s">
        <v>6240</v>
      </c>
      <c r="B1600" t="s">
        <v>3028</v>
      </c>
      <c r="C1600">
        <v>25</v>
      </c>
      <c r="D1600" t="s">
        <v>53</v>
      </c>
      <c r="E1600" t="s">
        <v>62</v>
      </c>
      <c r="F1600" t="s">
        <v>33</v>
      </c>
      <c r="G1600" t="s">
        <v>5174</v>
      </c>
      <c r="H1600" t="s">
        <v>35</v>
      </c>
      <c r="I1600" t="s">
        <v>36</v>
      </c>
      <c r="J1600">
        <v>26</v>
      </c>
      <c r="K1600">
        <v>23</v>
      </c>
      <c r="L1600">
        <f t="shared" si="72"/>
        <v>3</v>
      </c>
      <c r="M1600">
        <v>10</v>
      </c>
      <c r="N1600">
        <v>64028</v>
      </c>
      <c r="O1600" s="1">
        <f t="shared" si="73"/>
        <v>2462.6153846153848</v>
      </c>
      <c r="P1600" s="1">
        <f t="shared" si="74"/>
        <v>56640.153846153851</v>
      </c>
      <c r="Q1600" s="1">
        <f>Table1[[#This Row],[Earned Basic Salary]]*20%</f>
        <v>11328.030769230771</v>
      </c>
      <c r="R1600" s="1">
        <f>Table1[[#This Row],[Earned Basic Salary]]*10%</f>
        <v>5664.0153846153853</v>
      </c>
      <c r="S1600" s="1">
        <f>Table1[[#This Row],[Earned Basic Salary]]*12%</f>
        <v>6796.8184615384616</v>
      </c>
      <c r="T1600" s="1">
        <f>200</f>
        <v>200</v>
      </c>
      <c r="U1600" s="1">
        <f>Table1[[#This Row],[PF]]+Table1[[#This Row],[Professional Tax]]</f>
        <v>6996.8184615384616</v>
      </c>
      <c r="V1600" s="1">
        <f>Table1[[#This Row],[Overtime Hours]]*200</f>
        <v>2000</v>
      </c>
      <c r="W1600" s="1">
        <f>Table1[[#This Row],[Earned Basic Salary]]+Table1[[#This Row],[HRA]]+Table1[[#This Row],[DA]]+Table1[[#This Row],[Overtime Pay]]</f>
        <v>75632.200000000012</v>
      </c>
      <c r="X1600" s="1">
        <f>Table1[[#This Row],[Gross Salary]]-Table1[[#This Row],[Total Deduction]]</f>
        <v>68635.381538461545</v>
      </c>
      <c r="Y1600" t="s">
        <v>37</v>
      </c>
      <c r="Z1600" t="s">
        <v>38</v>
      </c>
      <c r="AA1600" t="s">
        <v>6241</v>
      </c>
      <c r="AB1600" t="s">
        <v>6242</v>
      </c>
    </row>
    <row r="1601" spans="1:28" x14ac:dyDescent="0.3">
      <c r="A1601" t="s">
        <v>6243</v>
      </c>
      <c r="B1601" t="s">
        <v>1668</v>
      </c>
      <c r="C1601">
        <v>32</v>
      </c>
      <c r="D1601" t="s">
        <v>75</v>
      </c>
      <c r="E1601" t="s">
        <v>45</v>
      </c>
      <c r="F1601" t="s">
        <v>69</v>
      </c>
      <c r="G1601" t="s">
        <v>6244</v>
      </c>
      <c r="H1601" t="s">
        <v>35</v>
      </c>
      <c r="I1601" t="s">
        <v>36</v>
      </c>
      <c r="J1601">
        <v>26</v>
      </c>
      <c r="K1601">
        <v>24</v>
      </c>
      <c r="L1601">
        <f t="shared" si="72"/>
        <v>2</v>
      </c>
      <c r="M1601">
        <v>14</v>
      </c>
      <c r="N1601">
        <v>51397</v>
      </c>
      <c r="O1601" s="1">
        <f t="shared" si="73"/>
        <v>1976.8076923076924</v>
      </c>
      <c r="P1601" s="1">
        <f t="shared" si="74"/>
        <v>47443.384615384617</v>
      </c>
      <c r="Q1601" s="1">
        <f>Table1[[#This Row],[Earned Basic Salary]]*20%</f>
        <v>9488.6769230769241</v>
      </c>
      <c r="R1601" s="1">
        <f>Table1[[#This Row],[Earned Basic Salary]]*10%</f>
        <v>4744.3384615384621</v>
      </c>
      <c r="S1601" s="1">
        <f>Table1[[#This Row],[Earned Basic Salary]]*12%</f>
        <v>5693.2061538461539</v>
      </c>
      <c r="T1601" s="1">
        <f>200</f>
        <v>200</v>
      </c>
      <c r="U1601" s="1">
        <f>Table1[[#This Row],[PF]]+Table1[[#This Row],[Professional Tax]]</f>
        <v>5893.2061538461539</v>
      </c>
      <c r="V1601" s="1">
        <f>Table1[[#This Row],[Overtime Hours]]*200</f>
        <v>2800</v>
      </c>
      <c r="W1601" s="1">
        <f>Table1[[#This Row],[Earned Basic Salary]]+Table1[[#This Row],[HRA]]+Table1[[#This Row],[DA]]+Table1[[#This Row],[Overtime Pay]]</f>
        <v>64476.4</v>
      </c>
      <c r="X1601" s="1">
        <f>Table1[[#This Row],[Gross Salary]]-Table1[[#This Row],[Total Deduction]]</f>
        <v>58583.193846153845</v>
      </c>
      <c r="Y1601" t="s">
        <v>37</v>
      </c>
      <c r="Z1601" t="s">
        <v>48</v>
      </c>
      <c r="AA1601" t="s">
        <v>6245</v>
      </c>
      <c r="AB1601" t="s">
        <v>6246</v>
      </c>
    </row>
    <row r="1602" spans="1:28" x14ac:dyDescent="0.3">
      <c r="A1602" t="s">
        <v>6247</v>
      </c>
      <c r="B1602" t="s">
        <v>788</v>
      </c>
      <c r="C1602">
        <v>49</v>
      </c>
      <c r="D1602" t="s">
        <v>133</v>
      </c>
      <c r="E1602" t="s">
        <v>54</v>
      </c>
      <c r="F1602" t="s">
        <v>69</v>
      </c>
      <c r="G1602" t="s">
        <v>5462</v>
      </c>
      <c r="H1602" t="s">
        <v>35</v>
      </c>
      <c r="I1602" t="s">
        <v>36</v>
      </c>
      <c r="J1602">
        <v>26</v>
      </c>
      <c r="K1602">
        <v>23</v>
      </c>
      <c r="L1602">
        <f t="shared" si="72"/>
        <v>3</v>
      </c>
      <c r="M1602">
        <v>4</v>
      </c>
      <c r="N1602">
        <v>61788</v>
      </c>
      <c r="O1602" s="1">
        <f t="shared" si="73"/>
        <v>2376.4615384615386</v>
      </c>
      <c r="P1602" s="1">
        <f t="shared" si="74"/>
        <v>54658.61538461539</v>
      </c>
      <c r="Q1602" s="1">
        <f>Table1[[#This Row],[Earned Basic Salary]]*20%</f>
        <v>10931.723076923079</v>
      </c>
      <c r="R1602" s="1">
        <f>Table1[[#This Row],[Earned Basic Salary]]*10%</f>
        <v>5465.8615384615396</v>
      </c>
      <c r="S1602" s="1">
        <f>Table1[[#This Row],[Earned Basic Salary]]*12%</f>
        <v>6559.0338461538468</v>
      </c>
      <c r="T1602" s="1">
        <f>200</f>
        <v>200</v>
      </c>
      <c r="U1602" s="1">
        <f>Table1[[#This Row],[PF]]+Table1[[#This Row],[Professional Tax]]</f>
        <v>6759.0338461538468</v>
      </c>
      <c r="V1602" s="1">
        <f>Table1[[#This Row],[Overtime Hours]]*200</f>
        <v>800</v>
      </c>
      <c r="W1602" s="1">
        <f>Table1[[#This Row],[Earned Basic Salary]]+Table1[[#This Row],[HRA]]+Table1[[#This Row],[DA]]+Table1[[#This Row],[Overtime Pay]]</f>
        <v>71856.200000000012</v>
      </c>
      <c r="X1602" s="1">
        <f>Table1[[#This Row],[Gross Salary]]-Table1[[#This Row],[Total Deduction]]</f>
        <v>65097.166153846163</v>
      </c>
      <c r="Y1602" t="s">
        <v>37</v>
      </c>
      <c r="Z1602" t="s">
        <v>106</v>
      </c>
      <c r="AA1602" t="s">
        <v>6248</v>
      </c>
      <c r="AB1602" t="s">
        <v>6249</v>
      </c>
    </row>
    <row r="1603" spans="1:28" x14ac:dyDescent="0.3">
      <c r="A1603" t="s">
        <v>6250</v>
      </c>
      <c r="B1603" t="s">
        <v>490</v>
      </c>
      <c r="C1603">
        <v>27</v>
      </c>
      <c r="D1603" t="s">
        <v>81</v>
      </c>
      <c r="E1603" t="s">
        <v>54</v>
      </c>
      <c r="F1603" t="s">
        <v>46</v>
      </c>
      <c r="G1603" t="s">
        <v>2889</v>
      </c>
      <c r="H1603" t="s">
        <v>35</v>
      </c>
      <c r="I1603" t="s">
        <v>36</v>
      </c>
      <c r="J1603">
        <v>26</v>
      </c>
      <c r="K1603">
        <v>23</v>
      </c>
      <c r="L1603">
        <f t="shared" ref="L1603:L1666" si="75">J1603-K1603</f>
        <v>3</v>
      </c>
      <c r="M1603">
        <v>16</v>
      </c>
      <c r="N1603">
        <v>24382</v>
      </c>
      <c r="O1603" s="1">
        <f t="shared" ref="O1603:O1666" si="76">N1603/J1603</f>
        <v>937.76923076923072</v>
      </c>
      <c r="P1603" s="1">
        <f t="shared" ref="P1603:P1666" si="77">O1603*K1603</f>
        <v>21568.692307692305</v>
      </c>
      <c r="Q1603" s="1">
        <f>Table1[[#This Row],[Earned Basic Salary]]*20%</f>
        <v>4313.7384615384608</v>
      </c>
      <c r="R1603" s="1">
        <f>Table1[[#This Row],[Earned Basic Salary]]*10%</f>
        <v>2156.8692307692304</v>
      </c>
      <c r="S1603" s="1">
        <f>Table1[[#This Row],[Earned Basic Salary]]*12%</f>
        <v>2588.2430769230764</v>
      </c>
      <c r="T1603" s="1">
        <f>200</f>
        <v>200</v>
      </c>
      <c r="U1603" s="1">
        <f>Table1[[#This Row],[PF]]+Table1[[#This Row],[Professional Tax]]</f>
        <v>2788.2430769230764</v>
      </c>
      <c r="V1603" s="1">
        <f>Table1[[#This Row],[Overtime Hours]]*200</f>
        <v>3200</v>
      </c>
      <c r="W1603" s="1">
        <f>Table1[[#This Row],[Earned Basic Salary]]+Table1[[#This Row],[HRA]]+Table1[[#This Row],[DA]]+Table1[[#This Row],[Overtime Pay]]</f>
        <v>31239.299999999996</v>
      </c>
      <c r="X1603" s="1">
        <f>Table1[[#This Row],[Gross Salary]]-Table1[[#This Row],[Total Deduction]]</f>
        <v>28451.056923076918</v>
      </c>
      <c r="Y1603" t="s">
        <v>37</v>
      </c>
      <c r="Z1603" t="s">
        <v>95</v>
      </c>
      <c r="AA1603" t="s">
        <v>6251</v>
      </c>
      <c r="AB1603" t="s">
        <v>6252</v>
      </c>
    </row>
    <row r="1604" spans="1:28" x14ac:dyDescent="0.3">
      <c r="A1604" t="s">
        <v>6253</v>
      </c>
      <c r="B1604" t="s">
        <v>475</v>
      </c>
      <c r="C1604">
        <v>34</v>
      </c>
      <c r="D1604" t="s">
        <v>44</v>
      </c>
      <c r="E1604" t="s">
        <v>32</v>
      </c>
      <c r="F1604" t="s">
        <v>46</v>
      </c>
      <c r="G1604" t="s">
        <v>6254</v>
      </c>
      <c r="H1604" t="s">
        <v>35</v>
      </c>
      <c r="I1604" t="s">
        <v>36</v>
      </c>
      <c r="J1604">
        <v>26</v>
      </c>
      <c r="K1604">
        <v>25</v>
      </c>
      <c r="L1604">
        <f t="shared" si="75"/>
        <v>1</v>
      </c>
      <c r="M1604">
        <v>12</v>
      </c>
      <c r="N1604">
        <v>45630</v>
      </c>
      <c r="O1604" s="1">
        <f t="shared" si="76"/>
        <v>1755</v>
      </c>
      <c r="P1604" s="1">
        <f t="shared" si="77"/>
        <v>43875</v>
      </c>
      <c r="Q1604" s="1">
        <f>Table1[[#This Row],[Earned Basic Salary]]*20%</f>
        <v>8775</v>
      </c>
      <c r="R1604" s="1">
        <f>Table1[[#This Row],[Earned Basic Salary]]*10%</f>
        <v>4387.5</v>
      </c>
      <c r="S1604" s="1">
        <f>Table1[[#This Row],[Earned Basic Salary]]*12%</f>
        <v>5265</v>
      </c>
      <c r="T1604" s="1">
        <f>200</f>
        <v>200</v>
      </c>
      <c r="U1604" s="1">
        <f>Table1[[#This Row],[PF]]+Table1[[#This Row],[Professional Tax]]</f>
        <v>5465</v>
      </c>
      <c r="V1604" s="1">
        <f>Table1[[#This Row],[Overtime Hours]]*200</f>
        <v>2400</v>
      </c>
      <c r="W1604" s="1">
        <f>Table1[[#This Row],[Earned Basic Salary]]+Table1[[#This Row],[HRA]]+Table1[[#This Row],[DA]]+Table1[[#This Row],[Overtime Pay]]</f>
        <v>59437.5</v>
      </c>
      <c r="X1604" s="1">
        <f>Table1[[#This Row],[Gross Salary]]-Table1[[#This Row],[Total Deduction]]</f>
        <v>53972.5</v>
      </c>
      <c r="Y1604" t="s">
        <v>37</v>
      </c>
      <c r="Z1604" t="s">
        <v>95</v>
      </c>
      <c r="AA1604" t="s">
        <v>6255</v>
      </c>
      <c r="AB1604" t="s">
        <v>6256</v>
      </c>
    </row>
    <row r="1605" spans="1:28" x14ac:dyDescent="0.3">
      <c r="A1605" t="s">
        <v>6257</v>
      </c>
      <c r="B1605" t="s">
        <v>2300</v>
      </c>
      <c r="C1605">
        <v>33</v>
      </c>
      <c r="D1605" t="s">
        <v>127</v>
      </c>
      <c r="E1605" t="s">
        <v>54</v>
      </c>
      <c r="F1605" t="s">
        <v>33</v>
      </c>
      <c r="G1605" t="s">
        <v>2188</v>
      </c>
      <c r="H1605" t="s">
        <v>35</v>
      </c>
      <c r="I1605" t="s">
        <v>36</v>
      </c>
      <c r="J1605">
        <v>26</v>
      </c>
      <c r="K1605">
        <v>23</v>
      </c>
      <c r="L1605">
        <f t="shared" si="75"/>
        <v>3</v>
      </c>
      <c r="M1605">
        <v>6</v>
      </c>
      <c r="N1605">
        <v>57673</v>
      </c>
      <c r="O1605" s="1">
        <f t="shared" si="76"/>
        <v>2218.1923076923076</v>
      </c>
      <c r="P1605" s="1">
        <f t="shared" si="77"/>
        <v>51018.423076923078</v>
      </c>
      <c r="Q1605" s="1">
        <f>Table1[[#This Row],[Earned Basic Salary]]*20%</f>
        <v>10203.684615384616</v>
      </c>
      <c r="R1605" s="1">
        <f>Table1[[#This Row],[Earned Basic Salary]]*10%</f>
        <v>5101.8423076923082</v>
      </c>
      <c r="S1605" s="1">
        <f>Table1[[#This Row],[Earned Basic Salary]]*12%</f>
        <v>6122.2107692307691</v>
      </c>
      <c r="T1605" s="1">
        <f>200</f>
        <v>200</v>
      </c>
      <c r="U1605" s="1">
        <f>Table1[[#This Row],[PF]]+Table1[[#This Row],[Professional Tax]]</f>
        <v>6322.2107692307691</v>
      </c>
      <c r="V1605" s="1">
        <f>Table1[[#This Row],[Overtime Hours]]*200</f>
        <v>1200</v>
      </c>
      <c r="W1605" s="1">
        <f>Table1[[#This Row],[Earned Basic Salary]]+Table1[[#This Row],[HRA]]+Table1[[#This Row],[DA]]+Table1[[#This Row],[Overtime Pay]]</f>
        <v>67523.95</v>
      </c>
      <c r="X1605" s="1">
        <f>Table1[[#This Row],[Gross Salary]]-Table1[[#This Row],[Total Deduction]]</f>
        <v>61201.739230769228</v>
      </c>
      <c r="Y1605" t="s">
        <v>37</v>
      </c>
      <c r="Z1605" t="s">
        <v>95</v>
      </c>
      <c r="AA1605" t="s">
        <v>6258</v>
      </c>
      <c r="AB1605" t="s">
        <v>6259</v>
      </c>
    </row>
    <row r="1606" spans="1:28" x14ac:dyDescent="0.3">
      <c r="A1606" t="s">
        <v>6260</v>
      </c>
      <c r="B1606" t="s">
        <v>675</v>
      </c>
      <c r="C1606">
        <v>36</v>
      </c>
      <c r="D1606" t="s">
        <v>127</v>
      </c>
      <c r="E1606" t="s">
        <v>121</v>
      </c>
      <c r="F1606" t="s">
        <v>83</v>
      </c>
      <c r="G1606" t="s">
        <v>5192</v>
      </c>
      <c r="H1606" t="s">
        <v>35</v>
      </c>
      <c r="I1606" t="s">
        <v>36</v>
      </c>
      <c r="J1606">
        <v>26</v>
      </c>
      <c r="K1606">
        <v>26</v>
      </c>
      <c r="L1606">
        <f t="shared" si="75"/>
        <v>0</v>
      </c>
      <c r="M1606">
        <v>14</v>
      </c>
      <c r="N1606">
        <v>63579</v>
      </c>
      <c r="O1606" s="1">
        <f t="shared" si="76"/>
        <v>2445.3461538461538</v>
      </c>
      <c r="P1606" s="1">
        <f t="shared" si="77"/>
        <v>63579</v>
      </c>
      <c r="Q1606" s="1">
        <f>Table1[[#This Row],[Earned Basic Salary]]*20%</f>
        <v>12715.800000000001</v>
      </c>
      <c r="R1606" s="1">
        <f>Table1[[#This Row],[Earned Basic Salary]]*10%</f>
        <v>6357.9000000000005</v>
      </c>
      <c r="S1606" s="1">
        <f>Table1[[#This Row],[Earned Basic Salary]]*12%</f>
        <v>7629.48</v>
      </c>
      <c r="T1606" s="1">
        <f>200</f>
        <v>200</v>
      </c>
      <c r="U1606" s="1">
        <f>Table1[[#This Row],[PF]]+Table1[[#This Row],[Professional Tax]]</f>
        <v>7829.48</v>
      </c>
      <c r="V1606" s="1">
        <f>Table1[[#This Row],[Overtime Hours]]*200</f>
        <v>2800</v>
      </c>
      <c r="W1606" s="1">
        <f>Table1[[#This Row],[Earned Basic Salary]]+Table1[[#This Row],[HRA]]+Table1[[#This Row],[DA]]+Table1[[#This Row],[Overtime Pay]]</f>
        <v>85452.7</v>
      </c>
      <c r="X1606" s="1">
        <f>Table1[[#This Row],[Gross Salary]]-Table1[[#This Row],[Total Deduction]]</f>
        <v>77623.22</v>
      </c>
      <c r="Y1606" t="s">
        <v>37</v>
      </c>
      <c r="Z1606" t="s">
        <v>95</v>
      </c>
      <c r="AA1606" t="s">
        <v>6261</v>
      </c>
      <c r="AB1606" t="s">
        <v>6262</v>
      </c>
    </row>
    <row r="1607" spans="1:28" x14ac:dyDescent="0.3">
      <c r="A1607" t="s">
        <v>6263</v>
      </c>
      <c r="B1607" t="s">
        <v>88</v>
      </c>
      <c r="C1607">
        <v>36</v>
      </c>
      <c r="D1607" t="s">
        <v>44</v>
      </c>
      <c r="E1607" t="s">
        <v>32</v>
      </c>
      <c r="F1607" t="s">
        <v>89</v>
      </c>
      <c r="G1607" t="s">
        <v>5932</v>
      </c>
      <c r="H1607" t="s">
        <v>35</v>
      </c>
      <c r="I1607" t="s">
        <v>36</v>
      </c>
      <c r="J1607">
        <v>26</v>
      </c>
      <c r="K1607">
        <v>21</v>
      </c>
      <c r="L1607">
        <f t="shared" si="75"/>
        <v>5</v>
      </c>
      <c r="M1607">
        <v>3</v>
      </c>
      <c r="N1607">
        <v>48714</v>
      </c>
      <c r="O1607" s="1">
        <f t="shared" si="76"/>
        <v>1873.6153846153845</v>
      </c>
      <c r="P1607" s="1">
        <f t="shared" si="77"/>
        <v>39345.923076923078</v>
      </c>
      <c r="Q1607" s="1">
        <f>Table1[[#This Row],[Earned Basic Salary]]*20%</f>
        <v>7869.1846153846163</v>
      </c>
      <c r="R1607" s="1">
        <f>Table1[[#This Row],[Earned Basic Salary]]*10%</f>
        <v>3934.5923076923082</v>
      </c>
      <c r="S1607" s="1">
        <f>Table1[[#This Row],[Earned Basic Salary]]*12%</f>
        <v>4721.5107692307693</v>
      </c>
      <c r="T1607" s="1">
        <f>200</f>
        <v>200</v>
      </c>
      <c r="U1607" s="1">
        <f>Table1[[#This Row],[PF]]+Table1[[#This Row],[Professional Tax]]</f>
        <v>4921.5107692307693</v>
      </c>
      <c r="V1607" s="1">
        <f>Table1[[#This Row],[Overtime Hours]]*200</f>
        <v>600</v>
      </c>
      <c r="W1607" s="1">
        <f>Table1[[#This Row],[Earned Basic Salary]]+Table1[[#This Row],[HRA]]+Table1[[#This Row],[DA]]+Table1[[#This Row],[Overtime Pay]]</f>
        <v>51749.7</v>
      </c>
      <c r="X1607" s="1">
        <f>Table1[[#This Row],[Gross Salary]]-Table1[[#This Row],[Total Deduction]]</f>
        <v>46828.189230769225</v>
      </c>
      <c r="Y1607" t="s">
        <v>37</v>
      </c>
      <c r="Z1607" t="s">
        <v>95</v>
      </c>
      <c r="AA1607" t="s">
        <v>6264</v>
      </c>
      <c r="AB1607" t="s">
        <v>6265</v>
      </c>
    </row>
    <row r="1608" spans="1:28" x14ac:dyDescent="0.3">
      <c r="A1608" t="s">
        <v>6266</v>
      </c>
      <c r="B1608" t="s">
        <v>110</v>
      </c>
      <c r="C1608">
        <v>33</v>
      </c>
      <c r="D1608" t="s">
        <v>53</v>
      </c>
      <c r="E1608" t="s">
        <v>121</v>
      </c>
      <c r="F1608" t="s">
        <v>83</v>
      </c>
      <c r="G1608" t="s">
        <v>6267</v>
      </c>
      <c r="H1608" t="s">
        <v>35</v>
      </c>
      <c r="I1608" t="s">
        <v>36</v>
      </c>
      <c r="J1608">
        <v>26</v>
      </c>
      <c r="K1608">
        <v>25</v>
      </c>
      <c r="L1608">
        <f t="shared" si="75"/>
        <v>1</v>
      </c>
      <c r="M1608">
        <v>1</v>
      </c>
      <c r="N1608">
        <v>48972</v>
      </c>
      <c r="O1608" s="1">
        <f t="shared" si="76"/>
        <v>1883.5384615384614</v>
      </c>
      <c r="P1608" s="1">
        <f t="shared" si="77"/>
        <v>47088.461538461539</v>
      </c>
      <c r="Q1608" s="1">
        <f>Table1[[#This Row],[Earned Basic Salary]]*20%</f>
        <v>9417.6923076923085</v>
      </c>
      <c r="R1608" s="1">
        <f>Table1[[#This Row],[Earned Basic Salary]]*10%</f>
        <v>4708.8461538461543</v>
      </c>
      <c r="S1608" s="1">
        <f>Table1[[#This Row],[Earned Basic Salary]]*12%</f>
        <v>5650.6153846153848</v>
      </c>
      <c r="T1608" s="1">
        <f>200</f>
        <v>200</v>
      </c>
      <c r="U1608" s="1">
        <f>Table1[[#This Row],[PF]]+Table1[[#This Row],[Professional Tax]]</f>
        <v>5850.6153846153848</v>
      </c>
      <c r="V1608" s="1">
        <f>Table1[[#This Row],[Overtime Hours]]*200</f>
        <v>200</v>
      </c>
      <c r="W1608" s="1">
        <f>Table1[[#This Row],[Earned Basic Salary]]+Table1[[#This Row],[HRA]]+Table1[[#This Row],[DA]]+Table1[[#This Row],[Overtime Pay]]</f>
        <v>61415</v>
      </c>
      <c r="X1608" s="1">
        <f>Table1[[#This Row],[Gross Salary]]-Table1[[#This Row],[Total Deduction]]</f>
        <v>55564.384615384617</v>
      </c>
      <c r="Y1608" t="s">
        <v>37</v>
      </c>
      <c r="Z1608" t="s">
        <v>38</v>
      </c>
      <c r="AA1608" t="s">
        <v>6268</v>
      </c>
      <c r="AB1608" t="s">
        <v>6269</v>
      </c>
    </row>
    <row r="1609" spans="1:28" x14ac:dyDescent="0.3">
      <c r="A1609" t="s">
        <v>6270</v>
      </c>
      <c r="B1609" t="s">
        <v>1349</v>
      </c>
      <c r="C1609">
        <v>29</v>
      </c>
      <c r="D1609" t="s">
        <v>31</v>
      </c>
      <c r="E1609" t="s">
        <v>82</v>
      </c>
      <c r="F1609" t="s">
        <v>63</v>
      </c>
      <c r="G1609" t="s">
        <v>6271</v>
      </c>
      <c r="H1609" t="s">
        <v>35</v>
      </c>
      <c r="I1609" t="s">
        <v>36</v>
      </c>
      <c r="J1609">
        <v>26</v>
      </c>
      <c r="K1609">
        <v>25</v>
      </c>
      <c r="L1609">
        <f t="shared" si="75"/>
        <v>1</v>
      </c>
      <c r="M1609">
        <v>4</v>
      </c>
      <c r="N1609">
        <v>33488</v>
      </c>
      <c r="O1609" s="1">
        <f t="shared" si="76"/>
        <v>1288</v>
      </c>
      <c r="P1609" s="1">
        <f t="shared" si="77"/>
        <v>32200</v>
      </c>
      <c r="Q1609" s="1">
        <f>Table1[[#This Row],[Earned Basic Salary]]*20%</f>
        <v>6440</v>
      </c>
      <c r="R1609" s="1">
        <f>Table1[[#This Row],[Earned Basic Salary]]*10%</f>
        <v>3220</v>
      </c>
      <c r="S1609" s="1">
        <f>Table1[[#This Row],[Earned Basic Salary]]*12%</f>
        <v>3864</v>
      </c>
      <c r="T1609" s="1">
        <f>200</f>
        <v>200</v>
      </c>
      <c r="U1609" s="1">
        <f>Table1[[#This Row],[PF]]+Table1[[#This Row],[Professional Tax]]</f>
        <v>4064</v>
      </c>
      <c r="V1609" s="1">
        <f>Table1[[#This Row],[Overtime Hours]]*200</f>
        <v>800</v>
      </c>
      <c r="W1609" s="1">
        <f>Table1[[#This Row],[Earned Basic Salary]]+Table1[[#This Row],[HRA]]+Table1[[#This Row],[DA]]+Table1[[#This Row],[Overtime Pay]]</f>
        <v>42660</v>
      </c>
      <c r="X1609" s="1">
        <f>Table1[[#This Row],[Gross Salary]]-Table1[[#This Row],[Total Deduction]]</f>
        <v>38596</v>
      </c>
      <c r="Y1609" t="s">
        <v>37</v>
      </c>
      <c r="Z1609" t="s">
        <v>95</v>
      </c>
      <c r="AA1609" t="s">
        <v>6272</v>
      </c>
      <c r="AB1609" t="s">
        <v>6273</v>
      </c>
    </row>
    <row r="1610" spans="1:28" x14ac:dyDescent="0.3">
      <c r="A1610" t="s">
        <v>6274</v>
      </c>
      <c r="B1610" t="s">
        <v>212</v>
      </c>
      <c r="C1610">
        <v>41</v>
      </c>
      <c r="D1610" t="s">
        <v>127</v>
      </c>
      <c r="E1610" t="s">
        <v>82</v>
      </c>
      <c r="F1610" t="s">
        <v>89</v>
      </c>
      <c r="G1610" t="s">
        <v>6275</v>
      </c>
      <c r="H1610" t="s">
        <v>35</v>
      </c>
      <c r="I1610" t="s">
        <v>36</v>
      </c>
      <c r="J1610">
        <v>26</v>
      </c>
      <c r="K1610">
        <v>23</v>
      </c>
      <c r="L1610">
        <f t="shared" si="75"/>
        <v>3</v>
      </c>
      <c r="M1610">
        <v>17</v>
      </c>
      <c r="N1610">
        <v>49040</v>
      </c>
      <c r="O1610" s="1">
        <f t="shared" si="76"/>
        <v>1886.1538461538462</v>
      </c>
      <c r="P1610" s="1">
        <f t="shared" si="77"/>
        <v>43381.538461538461</v>
      </c>
      <c r="Q1610" s="1">
        <f>Table1[[#This Row],[Earned Basic Salary]]*20%</f>
        <v>8676.3076923076933</v>
      </c>
      <c r="R1610" s="1">
        <f>Table1[[#This Row],[Earned Basic Salary]]*10%</f>
        <v>4338.1538461538466</v>
      </c>
      <c r="S1610" s="1">
        <f>Table1[[#This Row],[Earned Basic Salary]]*12%</f>
        <v>5205.7846153846149</v>
      </c>
      <c r="T1610" s="1">
        <f>200</f>
        <v>200</v>
      </c>
      <c r="U1610" s="1">
        <f>Table1[[#This Row],[PF]]+Table1[[#This Row],[Professional Tax]]</f>
        <v>5405.7846153846149</v>
      </c>
      <c r="V1610" s="1">
        <f>Table1[[#This Row],[Overtime Hours]]*200</f>
        <v>3400</v>
      </c>
      <c r="W1610" s="1">
        <f>Table1[[#This Row],[Earned Basic Salary]]+Table1[[#This Row],[HRA]]+Table1[[#This Row],[DA]]+Table1[[#This Row],[Overtime Pay]]</f>
        <v>59796</v>
      </c>
      <c r="X1610" s="1">
        <f>Table1[[#This Row],[Gross Salary]]-Table1[[#This Row],[Total Deduction]]</f>
        <v>54390.215384615381</v>
      </c>
      <c r="Y1610" t="s">
        <v>37</v>
      </c>
      <c r="Z1610" t="s">
        <v>38</v>
      </c>
      <c r="AA1610" t="s">
        <v>6276</v>
      </c>
      <c r="AB1610" t="s">
        <v>6277</v>
      </c>
    </row>
    <row r="1611" spans="1:28" x14ac:dyDescent="0.3">
      <c r="A1611" t="s">
        <v>6278</v>
      </c>
      <c r="B1611" t="s">
        <v>29</v>
      </c>
      <c r="C1611">
        <v>48</v>
      </c>
      <c r="D1611" t="s">
        <v>133</v>
      </c>
      <c r="E1611" t="s">
        <v>82</v>
      </c>
      <c r="F1611" t="s">
        <v>69</v>
      </c>
      <c r="G1611" t="s">
        <v>6279</v>
      </c>
      <c r="H1611" t="s">
        <v>35</v>
      </c>
      <c r="I1611" t="s">
        <v>36</v>
      </c>
      <c r="J1611">
        <v>26</v>
      </c>
      <c r="K1611">
        <v>23</v>
      </c>
      <c r="L1611">
        <f t="shared" si="75"/>
        <v>3</v>
      </c>
      <c r="M1611">
        <v>13</v>
      </c>
      <c r="N1611">
        <v>62052</v>
      </c>
      <c r="O1611" s="1">
        <f t="shared" si="76"/>
        <v>2386.6153846153848</v>
      </c>
      <c r="P1611" s="1">
        <f t="shared" si="77"/>
        <v>54892.153846153851</v>
      </c>
      <c r="Q1611" s="1">
        <f>Table1[[#This Row],[Earned Basic Salary]]*20%</f>
        <v>10978.43076923077</v>
      </c>
      <c r="R1611" s="1">
        <f>Table1[[#This Row],[Earned Basic Salary]]*10%</f>
        <v>5489.2153846153851</v>
      </c>
      <c r="S1611" s="1">
        <f>Table1[[#This Row],[Earned Basic Salary]]*12%</f>
        <v>6587.0584615384623</v>
      </c>
      <c r="T1611" s="1">
        <f>200</f>
        <v>200</v>
      </c>
      <c r="U1611" s="1">
        <f>Table1[[#This Row],[PF]]+Table1[[#This Row],[Professional Tax]]</f>
        <v>6787.0584615384623</v>
      </c>
      <c r="V1611" s="1">
        <f>Table1[[#This Row],[Overtime Hours]]*200</f>
        <v>2600</v>
      </c>
      <c r="W1611" s="1">
        <f>Table1[[#This Row],[Earned Basic Salary]]+Table1[[#This Row],[HRA]]+Table1[[#This Row],[DA]]+Table1[[#This Row],[Overtime Pay]]</f>
        <v>73959.8</v>
      </c>
      <c r="X1611" s="1">
        <f>Table1[[#This Row],[Gross Salary]]-Table1[[#This Row],[Total Deduction]]</f>
        <v>67172.741538461545</v>
      </c>
      <c r="Y1611" t="s">
        <v>37</v>
      </c>
      <c r="Z1611" t="s">
        <v>95</v>
      </c>
      <c r="AA1611" t="s">
        <v>6280</v>
      </c>
      <c r="AB1611" t="s">
        <v>6281</v>
      </c>
    </row>
    <row r="1612" spans="1:28" x14ac:dyDescent="0.3">
      <c r="A1612" t="s">
        <v>6282</v>
      </c>
      <c r="B1612" t="s">
        <v>2873</v>
      </c>
      <c r="C1612">
        <v>28</v>
      </c>
      <c r="D1612" t="s">
        <v>61</v>
      </c>
      <c r="E1612" t="s">
        <v>62</v>
      </c>
      <c r="F1612" t="s">
        <v>46</v>
      </c>
      <c r="G1612" t="s">
        <v>6283</v>
      </c>
      <c r="H1612" t="s">
        <v>35</v>
      </c>
      <c r="I1612" t="s">
        <v>36</v>
      </c>
      <c r="J1612">
        <v>26</v>
      </c>
      <c r="K1612">
        <v>24</v>
      </c>
      <c r="L1612">
        <f t="shared" si="75"/>
        <v>2</v>
      </c>
      <c r="M1612">
        <v>13</v>
      </c>
      <c r="N1612">
        <v>19796</v>
      </c>
      <c r="O1612" s="1">
        <f t="shared" si="76"/>
        <v>761.38461538461536</v>
      </c>
      <c r="P1612" s="1">
        <f t="shared" si="77"/>
        <v>18273.23076923077</v>
      </c>
      <c r="Q1612" s="1">
        <f>Table1[[#This Row],[Earned Basic Salary]]*20%</f>
        <v>3654.646153846154</v>
      </c>
      <c r="R1612" s="1">
        <f>Table1[[#This Row],[Earned Basic Salary]]*10%</f>
        <v>1827.323076923077</v>
      </c>
      <c r="S1612" s="1">
        <f>Table1[[#This Row],[Earned Basic Salary]]*12%</f>
        <v>2192.7876923076924</v>
      </c>
      <c r="T1612" s="1">
        <f>200</f>
        <v>200</v>
      </c>
      <c r="U1612" s="1">
        <f>Table1[[#This Row],[PF]]+Table1[[#This Row],[Professional Tax]]</f>
        <v>2392.7876923076924</v>
      </c>
      <c r="V1612" s="1">
        <f>Table1[[#This Row],[Overtime Hours]]*200</f>
        <v>2600</v>
      </c>
      <c r="W1612" s="1">
        <f>Table1[[#This Row],[Earned Basic Salary]]+Table1[[#This Row],[HRA]]+Table1[[#This Row],[DA]]+Table1[[#This Row],[Overtime Pay]]</f>
        <v>26355.200000000001</v>
      </c>
      <c r="X1612" s="1">
        <f>Table1[[#This Row],[Gross Salary]]-Table1[[#This Row],[Total Deduction]]</f>
        <v>23962.41230769231</v>
      </c>
      <c r="Y1612" t="s">
        <v>37</v>
      </c>
      <c r="Z1612" t="s">
        <v>106</v>
      </c>
      <c r="AA1612" t="s">
        <v>6284</v>
      </c>
      <c r="AB1612" t="s">
        <v>6285</v>
      </c>
    </row>
    <row r="1613" spans="1:28" x14ac:dyDescent="0.3">
      <c r="A1613" t="s">
        <v>6286</v>
      </c>
      <c r="B1613" t="s">
        <v>324</v>
      </c>
      <c r="C1613">
        <v>48</v>
      </c>
      <c r="D1613" t="s">
        <v>44</v>
      </c>
      <c r="E1613" t="s">
        <v>32</v>
      </c>
      <c r="F1613" t="s">
        <v>83</v>
      </c>
      <c r="G1613" t="s">
        <v>869</v>
      </c>
      <c r="H1613" t="s">
        <v>35</v>
      </c>
      <c r="I1613" t="s">
        <v>36</v>
      </c>
      <c r="J1613">
        <v>26</v>
      </c>
      <c r="K1613">
        <v>22</v>
      </c>
      <c r="L1613">
        <f t="shared" si="75"/>
        <v>4</v>
      </c>
      <c r="M1613">
        <v>17</v>
      </c>
      <c r="N1613">
        <v>28607</v>
      </c>
      <c r="O1613" s="1">
        <f t="shared" si="76"/>
        <v>1100.2692307692307</v>
      </c>
      <c r="P1613" s="1">
        <f t="shared" si="77"/>
        <v>24205.923076923074</v>
      </c>
      <c r="Q1613" s="1">
        <f>Table1[[#This Row],[Earned Basic Salary]]*20%</f>
        <v>4841.1846153846154</v>
      </c>
      <c r="R1613" s="1">
        <f>Table1[[#This Row],[Earned Basic Salary]]*10%</f>
        <v>2420.5923076923077</v>
      </c>
      <c r="S1613" s="1">
        <f>Table1[[#This Row],[Earned Basic Salary]]*12%</f>
        <v>2904.7107692307686</v>
      </c>
      <c r="T1613" s="1">
        <f>200</f>
        <v>200</v>
      </c>
      <c r="U1613" s="1">
        <f>Table1[[#This Row],[PF]]+Table1[[#This Row],[Professional Tax]]</f>
        <v>3104.7107692307686</v>
      </c>
      <c r="V1613" s="1">
        <f>Table1[[#This Row],[Overtime Hours]]*200</f>
        <v>3400</v>
      </c>
      <c r="W1613" s="1">
        <f>Table1[[#This Row],[Earned Basic Salary]]+Table1[[#This Row],[HRA]]+Table1[[#This Row],[DA]]+Table1[[#This Row],[Overtime Pay]]</f>
        <v>34867.699999999997</v>
      </c>
      <c r="X1613" s="1">
        <f>Table1[[#This Row],[Gross Salary]]-Table1[[#This Row],[Total Deduction]]</f>
        <v>31762.989230769228</v>
      </c>
      <c r="Y1613" t="s">
        <v>37</v>
      </c>
      <c r="Z1613" t="s">
        <v>48</v>
      </c>
      <c r="AA1613" t="s">
        <v>6287</v>
      </c>
      <c r="AB1613" t="s">
        <v>6288</v>
      </c>
    </row>
    <row r="1614" spans="1:28" x14ac:dyDescent="0.3">
      <c r="A1614" t="s">
        <v>6289</v>
      </c>
      <c r="B1614" t="s">
        <v>148</v>
      </c>
      <c r="C1614">
        <v>22</v>
      </c>
      <c r="D1614" t="s">
        <v>133</v>
      </c>
      <c r="E1614" t="s">
        <v>32</v>
      </c>
      <c r="F1614" t="s">
        <v>55</v>
      </c>
      <c r="G1614" t="s">
        <v>6290</v>
      </c>
      <c r="H1614" t="s">
        <v>35</v>
      </c>
      <c r="I1614" t="s">
        <v>36</v>
      </c>
      <c r="J1614">
        <v>26</v>
      </c>
      <c r="K1614">
        <v>25</v>
      </c>
      <c r="L1614">
        <f t="shared" si="75"/>
        <v>1</v>
      </c>
      <c r="M1614">
        <v>15</v>
      </c>
      <c r="N1614">
        <v>37101</v>
      </c>
      <c r="O1614" s="1">
        <f t="shared" si="76"/>
        <v>1426.9615384615386</v>
      </c>
      <c r="P1614" s="1">
        <f t="shared" si="77"/>
        <v>35674.038461538461</v>
      </c>
      <c r="Q1614" s="1">
        <f>Table1[[#This Row],[Earned Basic Salary]]*20%</f>
        <v>7134.8076923076924</v>
      </c>
      <c r="R1614" s="1">
        <f>Table1[[#This Row],[Earned Basic Salary]]*10%</f>
        <v>3567.4038461538462</v>
      </c>
      <c r="S1614" s="1">
        <f>Table1[[#This Row],[Earned Basic Salary]]*12%</f>
        <v>4280.8846153846152</v>
      </c>
      <c r="T1614" s="1">
        <f>200</f>
        <v>200</v>
      </c>
      <c r="U1614" s="1">
        <f>Table1[[#This Row],[PF]]+Table1[[#This Row],[Professional Tax]]</f>
        <v>4480.8846153846152</v>
      </c>
      <c r="V1614" s="1">
        <f>Table1[[#This Row],[Overtime Hours]]*200</f>
        <v>3000</v>
      </c>
      <c r="W1614" s="1">
        <f>Table1[[#This Row],[Earned Basic Salary]]+Table1[[#This Row],[HRA]]+Table1[[#This Row],[DA]]+Table1[[#This Row],[Overtime Pay]]</f>
        <v>49376.25</v>
      </c>
      <c r="X1614" s="1">
        <f>Table1[[#This Row],[Gross Salary]]-Table1[[#This Row],[Total Deduction]]</f>
        <v>44895.365384615383</v>
      </c>
      <c r="Y1614" t="s">
        <v>37</v>
      </c>
      <c r="Z1614" t="s">
        <v>95</v>
      </c>
      <c r="AA1614" t="s">
        <v>6291</v>
      </c>
      <c r="AB1614" t="s">
        <v>6292</v>
      </c>
    </row>
    <row r="1615" spans="1:28" x14ac:dyDescent="0.3">
      <c r="A1615" t="s">
        <v>6293</v>
      </c>
      <c r="B1615" t="s">
        <v>1439</v>
      </c>
      <c r="C1615">
        <v>45</v>
      </c>
      <c r="D1615" t="s">
        <v>81</v>
      </c>
      <c r="E1615" t="s">
        <v>45</v>
      </c>
      <c r="F1615" t="s">
        <v>63</v>
      </c>
      <c r="G1615" t="s">
        <v>397</v>
      </c>
      <c r="H1615" t="s">
        <v>35</v>
      </c>
      <c r="I1615" t="s">
        <v>36</v>
      </c>
      <c r="J1615">
        <v>26</v>
      </c>
      <c r="K1615">
        <v>24</v>
      </c>
      <c r="L1615">
        <f t="shared" si="75"/>
        <v>2</v>
      </c>
      <c r="M1615">
        <v>5</v>
      </c>
      <c r="N1615">
        <v>58234</v>
      </c>
      <c r="O1615" s="1">
        <f t="shared" si="76"/>
        <v>2239.7692307692309</v>
      </c>
      <c r="P1615" s="1">
        <f t="shared" si="77"/>
        <v>53754.461538461546</v>
      </c>
      <c r="Q1615" s="1">
        <f>Table1[[#This Row],[Earned Basic Salary]]*20%</f>
        <v>10750.892307692309</v>
      </c>
      <c r="R1615" s="1">
        <f>Table1[[#This Row],[Earned Basic Salary]]*10%</f>
        <v>5375.4461538461546</v>
      </c>
      <c r="S1615" s="1">
        <f>Table1[[#This Row],[Earned Basic Salary]]*12%</f>
        <v>6450.5353846153857</v>
      </c>
      <c r="T1615" s="1">
        <f>200</f>
        <v>200</v>
      </c>
      <c r="U1615" s="1">
        <f>Table1[[#This Row],[PF]]+Table1[[#This Row],[Professional Tax]]</f>
        <v>6650.5353846153857</v>
      </c>
      <c r="V1615" s="1">
        <f>Table1[[#This Row],[Overtime Hours]]*200</f>
        <v>1000</v>
      </c>
      <c r="W1615" s="1">
        <f>Table1[[#This Row],[Earned Basic Salary]]+Table1[[#This Row],[HRA]]+Table1[[#This Row],[DA]]+Table1[[#This Row],[Overtime Pay]]</f>
        <v>70880.800000000017</v>
      </c>
      <c r="X1615" s="1">
        <f>Table1[[#This Row],[Gross Salary]]-Table1[[#This Row],[Total Deduction]]</f>
        <v>64230.264615384629</v>
      </c>
      <c r="Y1615" t="s">
        <v>37</v>
      </c>
      <c r="Z1615" t="s">
        <v>38</v>
      </c>
      <c r="AA1615" t="s">
        <v>6294</v>
      </c>
      <c r="AB1615" t="s">
        <v>6295</v>
      </c>
    </row>
    <row r="1616" spans="1:28" x14ac:dyDescent="0.3">
      <c r="A1616" t="s">
        <v>6296</v>
      </c>
      <c r="B1616" t="s">
        <v>2233</v>
      </c>
      <c r="C1616">
        <v>32</v>
      </c>
      <c r="D1616" t="s">
        <v>44</v>
      </c>
      <c r="E1616" t="s">
        <v>32</v>
      </c>
      <c r="F1616" t="s">
        <v>63</v>
      </c>
      <c r="G1616" t="s">
        <v>6297</v>
      </c>
      <c r="H1616" t="s">
        <v>35</v>
      </c>
      <c r="I1616" t="s">
        <v>36</v>
      </c>
      <c r="J1616">
        <v>26</v>
      </c>
      <c r="K1616">
        <v>22</v>
      </c>
      <c r="L1616">
        <f t="shared" si="75"/>
        <v>4</v>
      </c>
      <c r="M1616">
        <v>18</v>
      </c>
      <c r="N1616">
        <v>40402</v>
      </c>
      <c r="O1616" s="1">
        <f t="shared" si="76"/>
        <v>1553.9230769230769</v>
      </c>
      <c r="P1616" s="1">
        <f t="shared" si="77"/>
        <v>34186.307692307695</v>
      </c>
      <c r="Q1616" s="1">
        <f>Table1[[#This Row],[Earned Basic Salary]]*20%</f>
        <v>6837.2615384615392</v>
      </c>
      <c r="R1616" s="1">
        <f>Table1[[#This Row],[Earned Basic Salary]]*10%</f>
        <v>3418.6307692307696</v>
      </c>
      <c r="S1616" s="1">
        <f>Table1[[#This Row],[Earned Basic Salary]]*12%</f>
        <v>4102.3569230769235</v>
      </c>
      <c r="T1616" s="1">
        <f>200</f>
        <v>200</v>
      </c>
      <c r="U1616" s="1">
        <f>Table1[[#This Row],[PF]]+Table1[[#This Row],[Professional Tax]]</f>
        <v>4302.3569230769235</v>
      </c>
      <c r="V1616" s="1">
        <f>Table1[[#This Row],[Overtime Hours]]*200</f>
        <v>3600</v>
      </c>
      <c r="W1616" s="1">
        <f>Table1[[#This Row],[Earned Basic Salary]]+Table1[[#This Row],[HRA]]+Table1[[#This Row],[DA]]+Table1[[#This Row],[Overtime Pay]]</f>
        <v>48042.200000000004</v>
      </c>
      <c r="X1616" s="1">
        <f>Table1[[#This Row],[Gross Salary]]-Table1[[#This Row],[Total Deduction]]</f>
        <v>43739.843076923084</v>
      </c>
      <c r="Y1616" t="s">
        <v>37</v>
      </c>
      <c r="Z1616" t="s">
        <v>48</v>
      </c>
      <c r="AA1616" t="s">
        <v>6298</v>
      </c>
      <c r="AB1616" t="s">
        <v>6299</v>
      </c>
    </row>
    <row r="1617" spans="1:28" x14ac:dyDescent="0.3">
      <c r="A1617" t="s">
        <v>6300</v>
      </c>
      <c r="B1617" t="s">
        <v>2028</v>
      </c>
      <c r="C1617">
        <v>24</v>
      </c>
      <c r="D1617" t="s">
        <v>53</v>
      </c>
      <c r="E1617" t="s">
        <v>32</v>
      </c>
      <c r="F1617" t="s">
        <v>33</v>
      </c>
      <c r="G1617" t="s">
        <v>6301</v>
      </c>
      <c r="H1617" t="s">
        <v>35</v>
      </c>
      <c r="I1617" t="s">
        <v>36</v>
      </c>
      <c r="J1617">
        <v>26</v>
      </c>
      <c r="K1617">
        <v>23</v>
      </c>
      <c r="L1617">
        <f t="shared" si="75"/>
        <v>3</v>
      </c>
      <c r="M1617">
        <v>9</v>
      </c>
      <c r="N1617">
        <v>22962</v>
      </c>
      <c r="O1617" s="1">
        <f t="shared" si="76"/>
        <v>883.15384615384619</v>
      </c>
      <c r="P1617" s="1">
        <f t="shared" si="77"/>
        <v>20312.538461538461</v>
      </c>
      <c r="Q1617" s="1">
        <f>Table1[[#This Row],[Earned Basic Salary]]*20%</f>
        <v>4062.5076923076922</v>
      </c>
      <c r="R1617" s="1">
        <f>Table1[[#This Row],[Earned Basic Salary]]*10%</f>
        <v>2031.2538461538461</v>
      </c>
      <c r="S1617" s="1">
        <f>Table1[[#This Row],[Earned Basic Salary]]*12%</f>
        <v>2437.5046153846151</v>
      </c>
      <c r="T1617" s="1">
        <f>200</f>
        <v>200</v>
      </c>
      <c r="U1617" s="1">
        <f>Table1[[#This Row],[PF]]+Table1[[#This Row],[Professional Tax]]</f>
        <v>2637.5046153846151</v>
      </c>
      <c r="V1617" s="1">
        <f>Table1[[#This Row],[Overtime Hours]]*200</f>
        <v>1800</v>
      </c>
      <c r="W1617" s="1">
        <f>Table1[[#This Row],[Earned Basic Salary]]+Table1[[#This Row],[HRA]]+Table1[[#This Row],[DA]]+Table1[[#This Row],[Overtime Pay]]</f>
        <v>28206.3</v>
      </c>
      <c r="X1617" s="1">
        <f>Table1[[#This Row],[Gross Salary]]-Table1[[#This Row],[Total Deduction]]</f>
        <v>25568.795384615383</v>
      </c>
      <c r="Y1617" t="s">
        <v>37</v>
      </c>
      <c r="Z1617" t="s">
        <v>95</v>
      </c>
      <c r="AA1617" t="s">
        <v>6302</v>
      </c>
      <c r="AB1617" t="s">
        <v>6303</v>
      </c>
    </row>
    <row r="1618" spans="1:28" x14ac:dyDescent="0.3">
      <c r="A1618" t="s">
        <v>6304</v>
      </c>
      <c r="B1618" t="s">
        <v>566</v>
      </c>
      <c r="C1618">
        <v>35</v>
      </c>
      <c r="D1618" t="s">
        <v>53</v>
      </c>
      <c r="E1618" t="s">
        <v>45</v>
      </c>
      <c r="F1618" t="s">
        <v>69</v>
      </c>
      <c r="G1618" t="s">
        <v>6305</v>
      </c>
      <c r="H1618" t="s">
        <v>35</v>
      </c>
      <c r="I1618" t="s">
        <v>36</v>
      </c>
      <c r="J1618">
        <v>26</v>
      </c>
      <c r="K1618">
        <v>23</v>
      </c>
      <c r="L1618">
        <f t="shared" si="75"/>
        <v>3</v>
      </c>
      <c r="M1618">
        <v>12</v>
      </c>
      <c r="N1618">
        <v>58006</v>
      </c>
      <c r="O1618" s="1">
        <f t="shared" si="76"/>
        <v>2231</v>
      </c>
      <c r="P1618" s="1">
        <f t="shared" si="77"/>
        <v>51313</v>
      </c>
      <c r="Q1618" s="1">
        <f>Table1[[#This Row],[Earned Basic Salary]]*20%</f>
        <v>10262.6</v>
      </c>
      <c r="R1618" s="1">
        <f>Table1[[#This Row],[Earned Basic Salary]]*10%</f>
        <v>5131.3</v>
      </c>
      <c r="S1618" s="1">
        <f>Table1[[#This Row],[Earned Basic Salary]]*12%</f>
        <v>6157.5599999999995</v>
      </c>
      <c r="T1618" s="1">
        <f>200</f>
        <v>200</v>
      </c>
      <c r="U1618" s="1">
        <f>Table1[[#This Row],[PF]]+Table1[[#This Row],[Professional Tax]]</f>
        <v>6357.5599999999995</v>
      </c>
      <c r="V1618" s="1">
        <f>Table1[[#This Row],[Overtime Hours]]*200</f>
        <v>2400</v>
      </c>
      <c r="W1618" s="1">
        <f>Table1[[#This Row],[Earned Basic Salary]]+Table1[[#This Row],[HRA]]+Table1[[#This Row],[DA]]+Table1[[#This Row],[Overtime Pay]]</f>
        <v>69106.899999999994</v>
      </c>
      <c r="X1618" s="1">
        <f>Table1[[#This Row],[Gross Salary]]-Table1[[#This Row],[Total Deduction]]</f>
        <v>62749.34</v>
      </c>
      <c r="Y1618" t="s">
        <v>37</v>
      </c>
      <c r="Z1618" t="s">
        <v>95</v>
      </c>
      <c r="AA1618" t="s">
        <v>6306</v>
      </c>
      <c r="AB1618" t="s">
        <v>6307</v>
      </c>
    </row>
    <row r="1619" spans="1:28" x14ac:dyDescent="0.3">
      <c r="A1619" t="s">
        <v>6308</v>
      </c>
      <c r="B1619" t="s">
        <v>1473</v>
      </c>
      <c r="C1619">
        <v>24</v>
      </c>
      <c r="D1619" t="s">
        <v>127</v>
      </c>
      <c r="E1619" t="s">
        <v>32</v>
      </c>
      <c r="F1619" t="s">
        <v>55</v>
      </c>
      <c r="G1619" t="s">
        <v>6309</v>
      </c>
      <c r="H1619" t="s">
        <v>35</v>
      </c>
      <c r="I1619" t="s">
        <v>36</v>
      </c>
      <c r="J1619">
        <v>26</v>
      </c>
      <c r="K1619">
        <v>24</v>
      </c>
      <c r="L1619">
        <f t="shared" si="75"/>
        <v>2</v>
      </c>
      <c r="M1619">
        <v>2</v>
      </c>
      <c r="N1619">
        <v>58977</v>
      </c>
      <c r="O1619" s="1">
        <f t="shared" si="76"/>
        <v>2268.3461538461538</v>
      </c>
      <c r="P1619" s="1">
        <f t="shared" si="77"/>
        <v>54440.307692307688</v>
      </c>
      <c r="Q1619" s="1">
        <f>Table1[[#This Row],[Earned Basic Salary]]*20%</f>
        <v>10888.061538461538</v>
      </c>
      <c r="R1619" s="1">
        <f>Table1[[#This Row],[Earned Basic Salary]]*10%</f>
        <v>5444.0307692307688</v>
      </c>
      <c r="S1619" s="1">
        <f>Table1[[#This Row],[Earned Basic Salary]]*12%</f>
        <v>6532.8369230769222</v>
      </c>
      <c r="T1619" s="1">
        <f>200</f>
        <v>200</v>
      </c>
      <c r="U1619" s="1">
        <f>Table1[[#This Row],[PF]]+Table1[[#This Row],[Professional Tax]]</f>
        <v>6732.8369230769222</v>
      </c>
      <c r="V1619" s="1">
        <f>Table1[[#This Row],[Overtime Hours]]*200</f>
        <v>400</v>
      </c>
      <c r="W1619" s="1">
        <f>Table1[[#This Row],[Earned Basic Salary]]+Table1[[#This Row],[HRA]]+Table1[[#This Row],[DA]]+Table1[[#This Row],[Overtime Pay]]</f>
        <v>71172.399999999994</v>
      </c>
      <c r="X1619" s="1">
        <f>Table1[[#This Row],[Gross Salary]]-Table1[[#This Row],[Total Deduction]]</f>
        <v>64439.56307692307</v>
      </c>
      <c r="Y1619" t="s">
        <v>37</v>
      </c>
      <c r="Z1619" t="s">
        <v>38</v>
      </c>
      <c r="AA1619" t="s">
        <v>6310</v>
      </c>
      <c r="AB1619" t="s">
        <v>6311</v>
      </c>
    </row>
    <row r="1620" spans="1:28" x14ac:dyDescent="0.3">
      <c r="A1620" t="s">
        <v>6312</v>
      </c>
      <c r="B1620" t="s">
        <v>270</v>
      </c>
      <c r="C1620">
        <v>27</v>
      </c>
      <c r="D1620" t="s">
        <v>61</v>
      </c>
      <c r="E1620" t="s">
        <v>32</v>
      </c>
      <c r="F1620" t="s">
        <v>63</v>
      </c>
      <c r="G1620" t="s">
        <v>6313</v>
      </c>
      <c r="H1620" t="s">
        <v>35</v>
      </c>
      <c r="I1620" t="s">
        <v>36</v>
      </c>
      <c r="J1620">
        <v>26</v>
      </c>
      <c r="K1620">
        <v>22</v>
      </c>
      <c r="L1620">
        <f t="shared" si="75"/>
        <v>4</v>
      </c>
      <c r="M1620">
        <v>16</v>
      </c>
      <c r="N1620">
        <v>63432</v>
      </c>
      <c r="O1620" s="1">
        <f t="shared" si="76"/>
        <v>2439.6923076923076</v>
      </c>
      <c r="P1620" s="1">
        <f t="shared" si="77"/>
        <v>53673.230769230766</v>
      </c>
      <c r="Q1620" s="1">
        <f>Table1[[#This Row],[Earned Basic Salary]]*20%</f>
        <v>10734.646153846154</v>
      </c>
      <c r="R1620" s="1">
        <f>Table1[[#This Row],[Earned Basic Salary]]*10%</f>
        <v>5367.3230769230768</v>
      </c>
      <c r="S1620" s="1">
        <f>Table1[[#This Row],[Earned Basic Salary]]*12%</f>
        <v>6440.7876923076919</v>
      </c>
      <c r="T1620" s="1">
        <f>200</f>
        <v>200</v>
      </c>
      <c r="U1620" s="1">
        <f>Table1[[#This Row],[PF]]+Table1[[#This Row],[Professional Tax]]</f>
        <v>6640.7876923076919</v>
      </c>
      <c r="V1620" s="1">
        <f>Table1[[#This Row],[Overtime Hours]]*200</f>
        <v>3200</v>
      </c>
      <c r="W1620" s="1">
        <f>Table1[[#This Row],[Earned Basic Salary]]+Table1[[#This Row],[HRA]]+Table1[[#This Row],[DA]]+Table1[[#This Row],[Overtime Pay]]</f>
        <v>72975.199999999997</v>
      </c>
      <c r="X1620" s="1">
        <f>Table1[[#This Row],[Gross Salary]]-Table1[[#This Row],[Total Deduction]]</f>
        <v>66334.412307692299</v>
      </c>
      <c r="Y1620" t="s">
        <v>37</v>
      </c>
      <c r="Z1620" t="s">
        <v>48</v>
      </c>
      <c r="AA1620" t="s">
        <v>6314</v>
      </c>
      <c r="AB1620" t="s">
        <v>6315</v>
      </c>
    </row>
    <row r="1621" spans="1:28" x14ac:dyDescent="0.3">
      <c r="A1621" t="s">
        <v>6316</v>
      </c>
      <c r="B1621" t="s">
        <v>178</v>
      </c>
      <c r="C1621">
        <v>38</v>
      </c>
      <c r="D1621" t="s">
        <v>61</v>
      </c>
      <c r="E1621" t="s">
        <v>62</v>
      </c>
      <c r="F1621" t="s">
        <v>33</v>
      </c>
      <c r="G1621" t="s">
        <v>6317</v>
      </c>
      <c r="H1621" t="s">
        <v>35</v>
      </c>
      <c r="I1621" t="s">
        <v>36</v>
      </c>
      <c r="J1621">
        <v>26</v>
      </c>
      <c r="K1621">
        <v>26</v>
      </c>
      <c r="L1621">
        <f t="shared" si="75"/>
        <v>0</v>
      </c>
      <c r="M1621">
        <v>3</v>
      </c>
      <c r="N1621">
        <v>43177</v>
      </c>
      <c r="O1621" s="1">
        <f t="shared" si="76"/>
        <v>1660.6538461538462</v>
      </c>
      <c r="P1621" s="1">
        <f t="shared" si="77"/>
        <v>43177</v>
      </c>
      <c r="Q1621" s="1">
        <f>Table1[[#This Row],[Earned Basic Salary]]*20%</f>
        <v>8635.4</v>
      </c>
      <c r="R1621" s="1">
        <f>Table1[[#This Row],[Earned Basic Salary]]*10%</f>
        <v>4317.7</v>
      </c>
      <c r="S1621" s="1">
        <f>Table1[[#This Row],[Earned Basic Salary]]*12%</f>
        <v>5181.24</v>
      </c>
      <c r="T1621" s="1">
        <f>200</f>
        <v>200</v>
      </c>
      <c r="U1621" s="1">
        <f>Table1[[#This Row],[PF]]+Table1[[#This Row],[Professional Tax]]</f>
        <v>5381.24</v>
      </c>
      <c r="V1621" s="1">
        <f>Table1[[#This Row],[Overtime Hours]]*200</f>
        <v>600</v>
      </c>
      <c r="W1621" s="1">
        <f>Table1[[#This Row],[Earned Basic Salary]]+Table1[[#This Row],[HRA]]+Table1[[#This Row],[DA]]+Table1[[#This Row],[Overtime Pay]]</f>
        <v>56730.1</v>
      </c>
      <c r="X1621" s="1">
        <f>Table1[[#This Row],[Gross Salary]]-Table1[[#This Row],[Total Deduction]]</f>
        <v>51348.86</v>
      </c>
      <c r="Y1621" t="s">
        <v>37</v>
      </c>
      <c r="Z1621" t="s">
        <v>48</v>
      </c>
      <c r="AA1621" t="s">
        <v>6318</v>
      </c>
      <c r="AB1621" t="s">
        <v>6319</v>
      </c>
    </row>
    <row r="1622" spans="1:28" x14ac:dyDescent="0.3">
      <c r="A1622" t="s">
        <v>6320</v>
      </c>
      <c r="B1622" t="s">
        <v>1473</v>
      </c>
      <c r="C1622">
        <v>25</v>
      </c>
      <c r="D1622" t="s">
        <v>31</v>
      </c>
      <c r="E1622" t="s">
        <v>32</v>
      </c>
      <c r="F1622" t="s">
        <v>89</v>
      </c>
      <c r="G1622" t="s">
        <v>6321</v>
      </c>
      <c r="H1622" t="s">
        <v>35</v>
      </c>
      <c r="I1622" t="s">
        <v>36</v>
      </c>
      <c r="J1622">
        <v>26</v>
      </c>
      <c r="K1622">
        <v>21</v>
      </c>
      <c r="L1622">
        <f t="shared" si="75"/>
        <v>5</v>
      </c>
      <c r="M1622">
        <v>5</v>
      </c>
      <c r="N1622">
        <v>77746</v>
      </c>
      <c r="O1622" s="1">
        <f t="shared" si="76"/>
        <v>2990.2307692307691</v>
      </c>
      <c r="P1622" s="1">
        <f t="shared" si="77"/>
        <v>62794.846153846149</v>
      </c>
      <c r="Q1622" s="1">
        <f>Table1[[#This Row],[Earned Basic Salary]]*20%</f>
        <v>12558.969230769231</v>
      </c>
      <c r="R1622" s="1">
        <f>Table1[[#This Row],[Earned Basic Salary]]*10%</f>
        <v>6279.4846153846156</v>
      </c>
      <c r="S1622" s="1">
        <f>Table1[[#This Row],[Earned Basic Salary]]*12%</f>
        <v>7535.3815384615373</v>
      </c>
      <c r="T1622" s="1">
        <f>200</f>
        <v>200</v>
      </c>
      <c r="U1622" s="1">
        <f>Table1[[#This Row],[PF]]+Table1[[#This Row],[Professional Tax]]</f>
        <v>7735.3815384615373</v>
      </c>
      <c r="V1622" s="1">
        <f>Table1[[#This Row],[Overtime Hours]]*200</f>
        <v>1000</v>
      </c>
      <c r="W1622" s="1">
        <f>Table1[[#This Row],[Earned Basic Salary]]+Table1[[#This Row],[HRA]]+Table1[[#This Row],[DA]]+Table1[[#This Row],[Overtime Pay]]</f>
        <v>82633.3</v>
      </c>
      <c r="X1622" s="1">
        <f>Table1[[#This Row],[Gross Salary]]-Table1[[#This Row],[Total Deduction]]</f>
        <v>74897.918461538473</v>
      </c>
      <c r="Y1622" t="s">
        <v>37</v>
      </c>
      <c r="Z1622" t="s">
        <v>38</v>
      </c>
      <c r="AA1622" t="s">
        <v>6322</v>
      </c>
      <c r="AB1622" t="s">
        <v>6323</v>
      </c>
    </row>
    <row r="1623" spans="1:28" x14ac:dyDescent="0.3">
      <c r="A1623" t="s">
        <v>6324</v>
      </c>
      <c r="B1623" t="s">
        <v>1717</v>
      </c>
      <c r="C1623">
        <v>29</v>
      </c>
      <c r="D1623" t="s">
        <v>44</v>
      </c>
      <c r="E1623" t="s">
        <v>82</v>
      </c>
      <c r="F1623" t="s">
        <v>89</v>
      </c>
      <c r="G1623" t="s">
        <v>6325</v>
      </c>
      <c r="H1623" t="s">
        <v>35</v>
      </c>
      <c r="I1623" t="s">
        <v>36</v>
      </c>
      <c r="J1623">
        <v>26</v>
      </c>
      <c r="K1623">
        <v>23</v>
      </c>
      <c r="L1623">
        <f t="shared" si="75"/>
        <v>3</v>
      </c>
      <c r="M1623">
        <v>17</v>
      </c>
      <c r="N1623">
        <v>26669</v>
      </c>
      <c r="O1623" s="1">
        <f t="shared" si="76"/>
        <v>1025.7307692307693</v>
      </c>
      <c r="P1623" s="1">
        <f t="shared" si="77"/>
        <v>23591.807692307695</v>
      </c>
      <c r="Q1623" s="1">
        <f>Table1[[#This Row],[Earned Basic Salary]]*20%</f>
        <v>4718.3615384615396</v>
      </c>
      <c r="R1623" s="1">
        <f>Table1[[#This Row],[Earned Basic Salary]]*10%</f>
        <v>2359.1807692307698</v>
      </c>
      <c r="S1623" s="1">
        <f>Table1[[#This Row],[Earned Basic Salary]]*12%</f>
        <v>2831.0169230769234</v>
      </c>
      <c r="T1623" s="1">
        <f>200</f>
        <v>200</v>
      </c>
      <c r="U1623" s="1">
        <f>Table1[[#This Row],[PF]]+Table1[[#This Row],[Professional Tax]]</f>
        <v>3031.0169230769234</v>
      </c>
      <c r="V1623" s="1">
        <f>Table1[[#This Row],[Overtime Hours]]*200</f>
        <v>3400</v>
      </c>
      <c r="W1623" s="1">
        <f>Table1[[#This Row],[Earned Basic Salary]]+Table1[[#This Row],[HRA]]+Table1[[#This Row],[DA]]+Table1[[#This Row],[Overtime Pay]]</f>
        <v>34069.350000000006</v>
      </c>
      <c r="X1623" s="1">
        <f>Table1[[#This Row],[Gross Salary]]-Table1[[#This Row],[Total Deduction]]</f>
        <v>31038.333076923082</v>
      </c>
      <c r="Y1623" t="s">
        <v>37</v>
      </c>
      <c r="Z1623" t="s">
        <v>48</v>
      </c>
      <c r="AA1623" t="s">
        <v>6326</v>
      </c>
      <c r="AB1623" t="s">
        <v>6327</v>
      </c>
    </row>
    <row r="1624" spans="1:28" x14ac:dyDescent="0.3">
      <c r="A1624" t="s">
        <v>6328</v>
      </c>
      <c r="B1624" t="s">
        <v>270</v>
      </c>
      <c r="C1624">
        <v>25</v>
      </c>
      <c r="D1624" t="s">
        <v>81</v>
      </c>
      <c r="E1624" t="s">
        <v>45</v>
      </c>
      <c r="F1624" t="s">
        <v>63</v>
      </c>
      <c r="G1624" t="s">
        <v>6329</v>
      </c>
      <c r="H1624" t="s">
        <v>35</v>
      </c>
      <c r="I1624" t="s">
        <v>36</v>
      </c>
      <c r="J1624">
        <v>26</v>
      </c>
      <c r="K1624">
        <v>23</v>
      </c>
      <c r="L1624">
        <f t="shared" si="75"/>
        <v>3</v>
      </c>
      <c r="M1624">
        <v>0</v>
      </c>
      <c r="N1624">
        <v>18506</v>
      </c>
      <c r="O1624" s="1">
        <f t="shared" si="76"/>
        <v>711.76923076923072</v>
      </c>
      <c r="P1624" s="1">
        <f t="shared" si="77"/>
        <v>16370.692307692307</v>
      </c>
      <c r="Q1624" s="1">
        <f>Table1[[#This Row],[Earned Basic Salary]]*20%</f>
        <v>3274.1384615384613</v>
      </c>
      <c r="R1624" s="1">
        <f>Table1[[#This Row],[Earned Basic Salary]]*10%</f>
        <v>1637.0692307692307</v>
      </c>
      <c r="S1624" s="1">
        <f>Table1[[#This Row],[Earned Basic Salary]]*12%</f>
        <v>1964.4830769230766</v>
      </c>
      <c r="T1624" s="1">
        <f>200</f>
        <v>200</v>
      </c>
      <c r="U1624" s="1">
        <f>Table1[[#This Row],[PF]]+Table1[[#This Row],[Professional Tax]]</f>
        <v>2164.4830769230766</v>
      </c>
      <c r="V1624" s="1">
        <f>Table1[[#This Row],[Overtime Hours]]*200</f>
        <v>0</v>
      </c>
      <c r="W1624" s="1">
        <f>Table1[[#This Row],[Earned Basic Salary]]+Table1[[#This Row],[HRA]]+Table1[[#This Row],[DA]]+Table1[[#This Row],[Overtime Pay]]</f>
        <v>21281.899999999998</v>
      </c>
      <c r="X1624" s="1">
        <f>Table1[[#This Row],[Gross Salary]]-Table1[[#This Row],[Total Deduction]]</f>
        <v>19117.416923076922</v>
      </c>
      <c r="Y1624" t="s">
        <v>37</v>
      </c>
      <c r="Z1624" t="s">
        <v>48</v>
      </c>
      <c r="AA1624" t="s">
        <v>6330</v>
      </c>
      <c r="AB1624" t="s">
        <v>6331</v>
      </c>
    </row>
    <row r="1625" spans="1:28" x14ac:dyDescent="0.3">
      <c r="A1625" t="s">
        <v>6332</v>
      </c>
      <c r="B1625" t="s">
        <v>579</v>
      </c>
      <c r="C1625">
        <v>50</v>
      </c>
      <c r="D1625" t="s">
        <v>31</v>
      </c>
      <c r="E1625" t="s">
        <v>45</v>
      </c>
      <c r="F1625" t="s">
        <v>33</v>
      </c>
      <c r="G1625" t="s">
        <v>6333</v>
      </c>
      <c r="H1625" t="s">
        <v>35</v>
      </c>
      <c r="I1625" t="s">
        <v>36</v>
      </c>
      <c r="J1625">
        <v>26</v>
      </c>
      <c r="K1625">
        <v>23</v>
      </c>
      <c r="L1625">
        <f t="shared" si="75"/>
        <v>3</v>
      </c>
      <c r="M1625">
        <v>13</v>
      </c>
      <c r="N1625">
        <v>45335</v>
      </c>
      <c r="O1625" s="1">
        <f t="shared" si="76"/>
        <v>1743.6538461538462</v>
      </c>
      <c r="P1625" s="1">
        <f t="shared" si="77"/>
        <v>40104.038461538461</v>
      </c>
      <c r="Q1625" s="1">
        <f>Table1[[#This Row],[Earned Basic Salary]]*20%</f>
        <v>8020.8076923076924</v>
      </c>
      <c r="R1625" s="1">
        <f>Table1[[#This Row],[Earned Basic Salary]]*10%</f>
        <v>4010.4038461538462</v>
      </c>
      <c r="S1625" s="1">
        <f>Table1[[#This Row],[Earned Basic Salary]]*12%</f>
        <v>4812.4846153846147</v>
      </c>
      <c r="T1625" s="1">
        <f>200</f>
        <v>200</v>
      </c>
      <c r="U1625" s="1">
        <f>Table1[[#This Row],[PF]]+Table1[[#This Row],[Professional Tax]]</f>
        <v>5012.4846153846147</v>
      </c>
      <c r="V1625" s="1">
        <f>Table1[[#This Row],[Overtime Hours]]*200</f>
        <v>2600</v>
      </c>
      <c r="W1625" s="1">
        <f>Table1[[#This Row],[Earned Basic Salary]]+Table1[[#This Row],[HRA]]+Table1[[#This Row],[DA]]+Table1[[#This Row],[Overtime Pay]]</f>
        <v>54735.25</v>
      </c>
      <c r="X1625" s="1">
        <f>Table1[[#This Row],[Gross Salary]]-Table1[[#This Row],[Total Deduction]]</f>
        <v>49722.765384615384</v>
      </c>
      <c r="Y1625" t="s">
        <v>37</v>
      </c>
      <c r="Z1625" t="s">
        <v>48</v>
      </c>
      <c r="AA1625" t="s">
        <v>6334</v>
      </c>
      <c r="AB1625" t="s">
        <v>6335</v>
      </c>
    </row>
    <row r="1626" spans="1:28" x14ac:dyDescent="0.3">
      <c r="A1626" t="s">
        <v>6336</v>
      </c>
      <c r="B1626" t="s">
        <v>480</v>
      </c>
      <c r="C1626">
        <v>21</v>
      </c>
      <c r="D1626" t="s">
        <v>44</v>
      </c>
      <c r="E1626" t="s">
        <v>45</v>
      </c>
      <c r="F1626" t="s">
        <v>69</v>
      </c>
      <c r="G1626" t="s">
        <v>2157</v>
      </c>
      <c r="H1626" t="s">
        <v>35</v>
      </c>
      <c r="I1626" t="s">
        <v>36</v>
      </c>
      <c r="J1626">
        <v>26</v>
      </c>
      <c r="K1626">
        <v>26</v>
      </c>
      <c r="L1626">
        <f t="shared" si="75"/>
        <v>0</v>
      </c>
      <c r="M1626">
        <v>11</v>
      </c>
      <c r="N1626">
        <v>78405</v>
      </c>
      <c r="O1626" s="1">
        <f t="shared" si="76"/>
        <v>3015.5769230769229</v>
      </c>
      <c r="P1626" s="1">
        <f t="shared" si="77"/>
        <v>78405</v>
      </c>
      <c r="Q1626" s="1">
        <f>Table1[[#This Row],[Earned Basic Salary]]*20%</f>
        <v>15681</v>
      </c>
      <c r="R1626" s="1">
        <f>Table1[[#This Row],[Earned Basic Salary]]*10%</f>
        <v>7840.5</v>
      </c>
      <c r="S1626" s="1">
        <f>Table1[[#This Row],[Earned Basic Salary]]*12%</f>
        <v>9408.6</v>
      </c>
      <c r="T1626" s="1">
        <f>200</f>
        <v>200</v>
      </c>
      <c r="U1626" s="1">
        <f>Table1[[#This Row],[PF]]+Table1[[#This Row],[Professional Tax]]</f>
        <v>9608.6</v>
      </c>
      <c r="V1626" s="1">
        <f>Table1[[#This Row],[Overtime Hours]]*200</f>
        <v>2200</v>
      </c>
      <c r="W1626" s="1">
        <f>Table1[[#This Row],[Earned Basic Salary]]+Table1[[#This Row],[HRA]]+Table1[[#This Row],[DA]]+Table1[[#This Row],[Overtime Pay]]</f>
        <v>104126.5</v>
      </c>
      <c r="X1626" s="1">
        <f>Table1[[#This Row],[Gross Salary]]-Table1[[#This Row],[Total Deduction]]</f>
        <v>94517.9</v>
      </c>
      <c r="Y1626" t="s">
        <v>37</v>
      </c>
      <c r="Z1626" t="s">
        <v>48</v>
      </c>
      <c r="AA1626" t="s">
        <v>6337</v>
      </c>
      <c r="AB1626" t="s">
        <v>6338</v>
      </c>
    </row>
    <row r="1627" spans="1:28" x14ac:dyDescent="0.3">
      <c r="A1627" t="s">
        <v>6339</v>
      </c>
      <c r="B1627" t="s">
        <v>1468</v>
      </c>
      <c r="C1627">
        <v>49</v>
      </c>
      <c r="D1627" t="s">
        <v>75</v>
      </c>
      <c r="E1627" t="s">
        <v>62</v>
      </c>
      <c r="F1627" t="s">
        <v>63</v>
      </c>
      <c r="G1627" t="s">
        <v>6340</v>
      </c>
      <c r="H1627" t="s">
        <v>35</v>
      </c>
      <c r="I1627" t="s">
        <v>36</v>
      </c>
      <c r="J1627">
        <v>26</v>
      </c>
      <c r="K1627">
        <v>22</v>
      </c>
      <c r="L1627">
        <f t="shared" si="75"/>
        <v>4</v>
      </c>
      <c r="M1627">
        <v>16</v>
      </c>
      <c r="N1627">
        <v>56334</v>
      </c>
      <c r="O1627" s="1">
        <f t="shared" si="76"/>
        <v>2166.6923076923076</v>
      </c>
      <c r="P1627" s="1">
        <f t="shared" si="77"/>
        <v>47667.230769230766</v>
      </c>
      <c r="Q1627" s="1">
        <f>Table1[[#This Row],[Earned Basic Salary]]*20%</f>
        <v>9533.4461538461528</v>
      </c>
      <c r="R1627" s="1">
        <f>Table1[[#This Row],[Earned Basic Salary]]*10%</f>
        <v>4766.7230769230764</v>
      </c>
      <c r="S1627" s="1">
        <f>Table1[[#This Row],[Earned Basic Salary]]*12%</f>
        <v>5720.0676923076917</v>
      </c>
      <c r="T1627" s="1">
        <f>200</f>
        <v>200</v>
      </c>
      <c r="U1627" s="1">
        <f>Table1[[#This Row],[PF]]+Table1[[#This Row],[Professional Tax]]</f>
        <v>5920.0676923076917</v>
      </c>
      <c r="V1627" s="1">
        <f>Table1[[#This Row],[Overtime Hours]]*200</f>
        <v>3200</v>
      </c>
      <c r="W1627" s="1">
        <f>Table1[[#This Row],[Earned Basic Salary]]+Table1[[#This Row],[HRA]]+Table1[[#This Row],[DA]]+Table1[[#This Row],[Overtime Pay]]</f>
        <v>65167.399999999994</v>
      </c>
      <c r="X1627" s="1">
        <f>Table1[[#This Row],[Gross Salary]]-Table1[[#This Row],[Total Deduction]]</f>
        <v>59247.332307692304</v>
      </c>
      <c r="Y1627" t="s">
        <v>37</v>
      </c>
      <c r="Z1627" t="s">
        <v>106</v>
      </c>
      <c r="AA1627" t="s">
        <v>6341</v>
      </c>
      <c r="AB1627" t="s">
        <v>6342</v>
      </c>
    </row>
    <row r="1628" spans="1:28" x14ac:dyDescent="0.3">
      <c r="A1628" t="s">
        <v>6343</v>
      </c>
      <c r="B1628" t="s">
        <v>656</v>
      </c>
      <c r="C1628">
        <v>38</v>
      </c>
      <c r="D1628" t="s">
        <v>133</v>
      </c>
      <c r="E1628" t="s">
        <v>45</v>
      </c>
      <c r="F1628" t="s">
        <v>63</v>
      </c>
      <c r="G1628" t="s">
        <v>2611</v>
      </c>
      <c r="H1628" t="s">
        <v>35</v>
      </c>
      <c r="I1628" t="s">
        <v>36</v>
      </c>
      <c r="J1628">
        <v>26</v>
      </c>
      <c r="K1628">
        <v>22</v>
      </c>
      <c r="L1628">
        <f t="shared" si="75"/>
        <v>4</v>
      </c>
      <c r="M1628">
        <v>6</v>
      </c>
      <c r="N1628">
        <v>19452</v>
      </c>
      <c r="O1628" s="1">
        <f t="shared" si="76"/>
        <v>748.15384615384619</v>
      </c>
      <c r="P1628" s="1">
        <f t="shared" si="77"/>
        <v>16459.384615384617</v>
      </c>
      <c r="Q1628" s="1">
        <f>Table1[[#This Row],[Earned Basic Salary]]*20%</f>
        <v>3291.8769230769235</v>
      </c>
      <c r="R1628" s="1">
        <f>Table1[[#This Row],[Earned Basic Salary]]*10%</f>
        <v>1645.9384615384618</v>
      </c>
      <c r="S1628" s="1">
        <f>Table1[[#This Row],[Earned Basic Salary]]*12%</f>
        <v>1975.126153846154</v>
      </c>
      <c r="T1628" s="1">
        <f>200</f>
        <v>200</v>
      </c>
      <c r="U1628" s="1">
        <f>Table1[[#This Row],[PF]]+Table1[[#This Row],[Professional Tax]]</f>
        <v>2175.126153846154</v>
      </c>
      <c r="V1628" s="1">
        <f>Table1[[#This Row],[Overtime Hours]]*200</f>
        <v>1200</v>
      </c>
      <c r="W1628" s="1">
        <f>Table1[[#This Row],[Earned Basic Salary]]+Table1[[#This Row],[HRA]]+Table1[[#This Row],[DA]]+Table1[[#This Row],[Overtime Pay]]</f>
        <v>22597.200000000004</v>
      </c>
      <c r="X1628" s="1">
        <f>Table1[[#This Row],[Gross Salary]]-Table1[[#This Row],[Total Deduction]]</f>
        <v>20422.073846153849</v>
      </c>
      <c r="Y1628" t="s">
        <v>37</v>
      </c>
      <c r="Z1628" t="s">
        <v>106</v>
      </c>
      <c r="AA1628" t="s">
        <v>6344</v>
      </c>
      <c r="AB1628" t="s">
        <v>6345</v>
      </c>
    </row>
    <row r="1629" spans="1:28" x14ac:dyDescent="0.3">
      <c r="A1629" t="s">
        <v>6346</v>
      </c>
      <c r="B1629" t="s">
        <v>377</v>
      </c>
      <c r="C1629">
        <v>32</v>
      </c>
      <c r="D1629" t="s">
        <v>44</v>
      </c>
      <c r="E1629" t="s">
        <v>82</v>
      </c>
      <c r="F1629" t="s">
        <v>63</v>
      </c>
      <c r="G1629" t="s">
        <v>6347</v>
      </c>
      <c r="H1629" t="s">
        <v>35</v>
      </c>
      <c r="I1629" t="s">
        <v>36</v>
      </c>
      <c r="J1629">
        <v>26</v>
      </c>
      <c r="K1629">
        <v>26</v>
      </c>
      <c r="L1629">
        <f t="shared" si="75"/>
        <v>0</v>
      </c>
      <c r="M1629">
        <v>20</v>
      </c>
      <c r="N1629">
        <v>47006</v>
      </c>
      <c r="O1629" s="1">
        <f t="shared" si="76"/>
        <v>1807.9230769230769</v>
      </c>
      <c r="P1629" s="1">
        <f t="shared" si="77"/>
        <v>47006</v>
      </c>
      <c r="Q1629" s="1">
        <f>Table1[[#This Row],[Earned Basic Salary]]*20%</f>
        <v>9401.2000000000007</v>
      </c>
      <c r="R1629" s="1">
        <f>Table1[[#This Row],[Earned Basic Salary]]*10%</f>
        <v>4700.6000000000004</v>
      </c>
      <c r="S1629" s="1">
        <f>Table1[[#This Row],[Earned Basic Salary]]*12%</f>
        <v>5640.7199999999993</v>
      </c>
      <c r="T1629" s="1">
        <f>200</f>
        <v>200</v>
      </c>
      <c r="U1629" s="1">
        <f>Table1[[#This Row],[PF]]+Table1[[#This Row],[Professional Tax]]</f>
        <v>5840.7199999999993</v>
      </c>
      <c r="V1629" s="1">
        <f>Table1[[#This Row],[Overtime Hours]]*200</f>
        <v>4000</v>
      </c>
      <c r="W1629" s="1">
        <f>Table1[[#This Row],[Earned Basic Salary]]+Table1[[#This Row],[HRA]]+Table1[[#This Row],[DA]]+Table1[[#This Row],[Overtime Pay]]</f>
        <v>65107.799999999996</v>
      </c>
      <c r="X1629" s="1">
        <f>Table1[[#This Row],[Gross Salary]]-Table1[[#This Row],[Total Deduction]]</f>
        <v>59267.079999999994</v>
      </c>
      <c r="Y1629" t="s">
        <v>37</v>
      </c>
      <c r="Z1629" t="s">
        <v>38</v>
      </c>
      <c r="AA1629" t="s">
        <v>6348</v>
      </c>
      <c r="AB1629" t="s">
        <v>6349</v>
      </c>
    </row>
    <row r="1630" spans="1:28" x14ac:dyDescent="0.3">
      <c r="A1630" t="s">
        <v>6350</v>
      </c>
      <c r="B1630" t="s">
        <v>919</v>
      </c>
      <c r="C1630">
        <v>46</v>
      </c>
      <c r="D1630" t="s">
        <v>53</v>
      </c>
      <c r="E1630" t="s">
        <v>54</v>
      </c>
      <c r="F1630" t="s">
        <v>46</v>
      </c>
      <c r="G1630" t="s">
        <v>5001</v>
      </c>
      <c r="H1630" t="s">
        <v>35</v>
      </c>
      <c r="I1630" t="s">
        <v>36</v>
      </c>
      <c r="J1630">
        <v>26</v>
      </c>
      <c r="K1630">
        <v>23</v>
      </c>
      <c r="L1630">
        <f t="shared" si="75"/>
        <v>3</v>
      </c>
      <c r="M1630">
        <v>16</v>
      </c>
      <c r="N1630">
        <v>52950</v>
      </c>
      <c r="O1630" s="1">
        <f t="shared" si="76"/>
        <v>2036.5384615384614</v>
      </c>
      <c r="P1630" s="1">
        <f t="shared" si="77"/>
        <v>46840.38461538461</v>
      </c>
      <c r="Q1630" s="1">
        <f>Table1[[#This Row],[Earned Basic Salary]]*20%</f>
        <v>9368.076923076922</v>
      </c>
      <c r="R1630" s="1">
        <f>Table1[[#This Row],[Earned Basic Salary]]*10%</f>
        <v>4684.038461538461</v>
      </c>
      <c r="S1630" s="1">
        <f>Table1[[#This Row],[Earned Basic Salary]]*12%</f>
        <v>5620.8461538461534</v>
      </c>
      <c r="T1630" s="1">
        <f>200</f>
        <v>200</v>
      </c>
      <c r="U1630" s="1">
        <f>Table1[[#This Row],[PF]]+Table1[[#This Row],[Professional Tax]]</f>
        <v>5820.8461538461534</v>
      </c>
      <c r="V1630" s="1">
        <f>Table1[[#This Row],[Overtime Hours]]*200</f>
        <v>3200</v>
      </c>
      <c r="W1630" s="1">
        <f>Table1[[#This Row],[Earned Basic Salary]]+Table1[[#This Row],[HRA]]+Table1[[#This Row],[DA]]+Table1[[#This Row],[Overtime Pay]]</f>
        <v>64092.499999999993</v>
      </c>
      <c r="X1630" s="1">
        <f>Table1[[#This Row],[Gross Salary]]-Table1[[#This Row],[Total Deduction]]</f>
        <v>58271.653846153837</v>
      </c>
      <c r="Y1630" t="s">
        <v>37</v>
      </c>
      <c r="Z1630" t="s">
        <v>48</v>
      </c>
      <c r="AA1630" t="s">
        <v>6351</v>
      </c>
      <c r="AB1630" t="s">
        <v>6352</v>
      </c>
    </row>
    <row r="1631" spans="1:28" x14ac:dyDescent="0.3">
      <c r="A1631" t="s">
        <v>6353</v>
      </c>
      <c r="B1631" t="s">
        <v>1049</v>
      </c>
      <c r="C1631">
        <v>35</v>
      </c>
      <c r="D1631" t="s">
        <v>53</v>
      </c>
      <c r="E1631" t="s">
        <v>32</v>
      </c>
      <c r="F1631" t="s">
        <v>89</v>
      </c>
      <c r="G1631" t="s">
        <v>6354</v>
      </c>
      <c r="H1631" t="s">
        <v>35</v>
      </c>
      <c r="I1631" t="s">
        <v>36</v>
      </c>
      <c r="J1631">
        <v>26</v>
      </c>
      <c r="K1631">
        <v>24</v>
      </c>
      <c r="L1631">
        <f t="shared" si="75"/>
        <v>2</v>
      </c>
      <c r="M1631">
        <v>13</v>
      </c>
      <c r="N1631">
        <v>42226</v>
      </c>
      <c r="O1631" s="1">
        <f t="shared" si="76"/>
        <v>1624.0769230769231</v>
      </c>
      <c r="P1631" s="1">
        <f t="shared" si="77"/>
        <v>38977.846153846156</v>
      </c>
      <c r="Q1631" s="1">
        <f>Table1[[#This Row],[Earned Basic Salary]]*20%</f>
        <v>7795.5692307692316</v>
      </c>
      <c r="R1631" s="1">
        <f>Table1[[#This Row],[Earned Basic Salary]]*10%</f>
        <v>3897.7846153846158</v>
      </c>
      <c r="S1631" s="1">
        <f>Table1[[#This Row],[Earned Basic Salary]]*12%</f>
        <v>4677.3415384615382</v>
      </c>
      <c r="T1631" s="1">
        <f>200</f>
        <v>200</v>
      </c>
      <c r="U1631" s="1">
        <f>Table1[[#This Row],[PF]]+Table1[[#This Row],[Professional Tax]]</f>
        <v>4877.3415384615382</v>
      </c>
      <c r="V1631" s="1">
        <f>Table1[[#This Row],[Overtime Hours]]*200</f>
        <v>2600</v>
      </c>
      <c r="W1631" s="1">
        <f>Table1[[#This Row],[Earned Basic Salary]]+Table1[[#This Row],[HRA]]+Table1[[#This Row],[DA]]+Table1[[#This Row],[Overtime Pay]]</f>
        <v>53271.200000000004</v>
      </c>
      <c r="X1631" s="1">
        <f>Table1[[#This Row],[Gross Salary]]-Table1[[#This Row],[Total Deduction]]</f>
        <v>48393.858461538468</v>
      </c>
      <c r="Y1631" t="s">
        <v>37</v>
      </c>
      <c r="Z1631" t="s">
        <v>48</v>
      </c>
      <c r="AA1631" t="s">
        <v>6355</v>
      </c>
      <c r="AB1631" t="s">
        <v>6356</v>
      </c>
    </row>
    <row r="1632" spans="1:28" x14ac:dyDescent="0.3">
      <c r="A1632" t="s">
        <v>6357</v>
      </c>
      <c r="B1632" t="s">
        <v>941</v>
      </c>
      <c r="C1632">
        <v>45</v>
      </c>
      <c r="D1632" t="s">
        <v>75</v>
      </c>
      <c r="E1632" t="s">
        <v>45</v>
      </c>
      <c r="F1632" t="s">
        <v>46</v>
      </c>
      <c r="G1632" t="s">
        <v>6358</v>
      </c>
      <c r="H1632" t="s">
        <v>35</v>
      </c>
      <c r="I1632" t="s">
        <v>36</v>
      </c>
      <c r="J1632">
        <v>26</v>
      </c>
      <c r="K1632">
        <v>25</v>
      </c>
      <c r="L1632">
        <f t="shared" si="75"/>
        <v>1</v>
      </c>
      <c r="M1632">
        <v>19</v>
      </c>
      <c r="N1632">
        <v>58764</v>
      </c>
      <c r="O1632" s="1">
        <f t="shared" si="76"/>
        <v>2260.1538461538462</v>
      </c>
      <c r="P1632" s="1">
        <f t="shared" si="77"/>
        <v>56503.846153846156</v>
      </c>
      <c r="Q1632" s="1">
        <f>Table1[[#This Row],[Earned Basic Salary]]*20%</f>
        <v>11300.769230769232</v>
      </c>
      <c r="R1632" s="1">
        <f>Table1[[#This Row],[Earned Basic Salary]]*10%</f>
        <v>5650.3846153846162</v>
      </c>
      <c r="S1632" s="1">
        <f>Table1[[#This Row],[Earned Basic Salary]]*12%</f>
        <v>6780.4615384615381</v>
      </c>
      <c r="T1632" s="1">
        <f>200</f>
        <v>200</v>
      </c>
      <c r="U1632" s="1">
        <f>Table1[[#This Row],[PF]]+Table1[[#This Row],[Professional Tax]]</f>
        <v>6980.4615384615381</v>
      </c>
      <c r="V1632" s="1">
        <f>Table1[[#This Row],[Overtime Hours]]*200</f>
        <v>3800</v>
      </c>
      <c r="W1632" s="1">
        <f>Table1[[#This Row],[Earned Basic Salary]]+Table1[[#This Row],[HRA]]+Table1[[#This Row],[DA]]+Table1[[#This Row],[Overtime Pay]]</f>
        <v>77255</v>
      </c>
      <c r="X1632" s="1">
        <f>Table1[[#This Row],[Gross Salary]]-Table1[[#This Row],[Total Deduction]]</f>
        <v>70274.538461538468</v>
      </c>
      <c r="Y1632" t="s">
        <v>37</v>
      </c>
      <c r="Z1632" t="s">
        <v>95</v>
      </c>
      <c r="AA1632" t="s">
        <v>6359</v>
      </c>
      <c r="AB1632" t="s">
        <v>6360</v>
      </c>
    </row>
    <row r="1633" spans="1:28" x14ac:dyDescent="0.3">
      <c r="A1633" t="s">
        <v>6361</v>
      </c>
      <c r="B1633" t="s">
        <v>178</v>
      </c>
      <c r="C1633">
        <v>52</v>
      </c>
      <c r="D1633" t="s">
        <v>133</v>
      </c>
      <c r="E1633" t="s">
        <v>121</v>
      </c>
      <c r="F1633" t="s">
        <v>55</v>
      </c>
      <c r="G1633" t="s">
        <v>6362</v>
      </c>
      <c r="H1633" t="s">
        <v>35</v>
      </c>
      <c r="I1633" t="s">
        <v>36</v>
      </c>
      <c r="J1633">
        <v>26</v>
      </c>
      <c r="K1633">
        <v>22</v>
      </c>
      <c r="L1633">
        <f t="shared" si="75"/>
        <v>4</v>
      </c>
      <c r="M1633">
        <v>18</v>
      </c>
      <c r="N1633">
        <v>73006</v>
      </c>
      <c r="O1633" s="1">
        <f t="shared" si="76"/>
        <v>2807.9230769230771</v>
      </c>
      <c r="P1633" s="1">
        <f t="shared" si="77"/>
        <v>61774.307692307695</v>
      </c>
      <c r="Q1633" s="1">
        <f>Table1[[#This Row],[Earned Basic Salary]]*20%</f>
        <v>12354.86153846154</v>
      </c>
      <c r="R1633" s="1">
        <f>Table1[[#This Row],[Earned Basic Salary]]*10%</f>
        <v>6177.4307692307702</v>
      </c>
      <c r="S1633" s="1">
        <f>Table1[[#This Row],[Earned Basic Salary]]*12%</f>
        <v>7412.916923076923</v>
      </c>
      <c r="T1633" s="1">
        <f>200</f>
        <v>200</v>
      </c>
      <c r="U1633" s="1">
        <f>Table1[[#This Row],[PF]]+Table1[[#This Row],[Professional Tax]]</f>
        <v>7612.916923076923</v>
      </c>
      <c r="V1633" s="1">
        <f>Table1[[#This Row],[Overtime Hours]]*200</f>
        <v>3600</v>
      </c>
      <c r="W1633" s="1">
        <f>Table1[[#This Row],[Earned Basic Salary]]+Table1[[#This Row],[HRA]]+Table1[[#This Row],[DA]]+Table1[[#This Row],[Overtime Pay]]</f>
        <v>83906.6</v>
      </c>
      <c r="X1633" s="1">
        <f>Table1[[#This Row],[Gross Salary]]-Table1[[#This Row],[Total Deduction]]</f>
        <v>76293.683076923087</v>
      </c>
      <c r="Y1633" t="s">
        <v>37</v>
      </c>
      <c r="Z1633" t="s">
        <v>106</v>
      </c>
      <c r="AA1633" t="s">
        <v>6363</v>
      </c>
      <c r="AB1633" t="s">
        <v>6364</v>
      </c>
    </row>
    <row r="1634" spans="1:28" x14ac:dyDescent="0.3">
      <c r="A1634" t="s">
        <v>6365</v>
      </c>
      <c r="B1634" t="s">
        <v>1085</v>
      </c>
      <c r="C1634">
        <v>47</v>
      </c>
      <c r="D1634" t="s">
        <v>61</v>
      </c>
      <c r="E1634" t="s">
        <v>121</v>
      </c>
      <c r="F1634" t="s">
        <v>63</v>
      </c>
      <c r="G1634" t="s">
        <v>6366</v>
      </c>
      <c r="H1634" t="s">
        <v>35</v>
      </c>
      <c r="I1634" t="s">
        <v>36</v>
      </c>
      <c r="J1634">
        <v>26</v>
      </c>
      <c r="K1634">
        <v>24</v>
      </c>
      <c r="L1634">
        <f t="shared" si="75"/>
        <v>2</v>
      </c>
      <c r="M1634">
        <v>4</v>
      </c>
      <c r="N1634">
        <v>26095</v>
      </c>
      <c r="O1634" s="1">
        <f t="shared" si="76"/>
        <v>1003.6538461538462</v>
      </c>
      <c r="P1634" s="1">
        <f t="shared" si="77"/>
        <v>24087.692307692309</v>
      </c>
      <c r="Q1634" s="1">
        <f>Table1[[#This Row],[Earned Basic Salary]]*20%</f>
        <v>4817.5384615384619</v>
      </c>
      <c r="R1634" s="1">
        <f>Table1[[#This Row],[Earned Basic Salary]]*10%</f>
        <v>2408.7692307692309</v>
      </c>
      <c r="S1634" s="1">
        <f>Table1[[#This Row],[Earned Basic Salary]]*12%</f>
        <v>2890.523076923077</v>
      </c>
      <c r="T1634" s="1">
        <f>200</f>
        <v>200</v>
      </c>
      <c r="U1634" s="1">
        <f>Table1[[#This Row],[PF]]+Table1[[#This Row],[Professional Tax]]</f>
        <v>3090.523076923077</v>
      </c>
      <c r="V1634" s="1">
        <f>Table1[[#This Row],[Overtime Hours]]*200</f>
        <v>800</v>
      </c>
      <c r="W1634" s="1">
        <f>Table1[[#This Row],[Earned Basic Salary]]+Table1[[#This Row],[HRA]]+Table1[[#This Row],[DA]]+Table1[[#This Row],[Overtime Pay]]</f>
        <v>32114</v>
      </c>
      <c r="X1634" s="1">
        <f>Table1[[#This Row],[Gross Salary]]-Table1[[#This Row],[Total Deduction]]</f>
        <v>29023.476923076923</v>
      </c>
      <c r="Y1634" t="s">
        <v>37</v>
      </c>
      <c r="Z1634" t="s">
        <v>38</v>
      </c>
      <c r="AA1634" t="s">
        <v>6367</v>
      </c>
      <c r="AB1634" t="s">
        <v>6368</v>
      </c>
    </row>
    <row r="1635" spans="1:28" x14ac:dyDescent="0.3">
      <c r="A1635" t="s">
        <v>6369</v>
      </c>
      <c r="B1635" t="s">
        <v>997</v>
      </c>
      <c r="C1635">
        <v>41</v>
      </c>
      <c r="D1635" t="s">
        <v>31</v>
      </c>
      <c r="E1635" t="s">
        <v>62</v>
      </c>
      <c r="F1635" t="s">
        <v>63</v>
      </c>
      <c r="G1635" t="s">
        <v>6370</v>
      </c>
      <c r="H1635" t="s">
        <v>35</v>
      </c>
      <c r="I1635" t="s">
        <v>36</v>
      </c>
      <c r="J1635">
        <v>26</v>
      </c>
      <c r="K1635">
        <v>23</v>
      </c>
      <c r="L1635">
        <f t="shared" si="75"/>
        <v>3</v>
      </c>
      <c r="M1635">
        <v>4</v>
      </c>
      <c r="N1635">
        <v>39797</v>
      </c>
      <c r="O1635" s="1">
        <f t="shared" si="76"/>
        <v>1530.6538461538462</v>
      </c>
      <c r="P1635" s="1">
        <f t="shared" si="77"/>
        <v>35205.038461538461</v>
      </c>
      <c r="Q1635" s="1">
        <f>Table1[[#This Row],[Earned Basic Salary]]*20%</f>
        <v>7041.0076923076922</v>
      </c>
      <c r="R1635" s="1">
        <f>Table1[[#This Row],[Earned Basic Salary]]*10%</f>
        <v>3520.5038461538461</v>
      </c>
      <c r="S1635" s="1">
        <f>Table1[[#This Row],[Earned Basic Salary]]*12%</f>
        <v>4224.6046153846155</v>
      </c>
      <c r="T1635" s="1">
        <f>200</f>
        <v>200</v>
      </c>
      <c r="U1635" s="1">
        <f>Table1[[#This Row],[PF]]+Table1[[#This Row],[Professional Tax]]</f>
        <v>4424.6046153846155</v>
      </c>
      <c r="V1635" s="1">
        <f>Table1[[#This Row],[Overtime Hours]]*200</f>
        <v>800</v>
      </c>
      <c r="W1635" s="1">
        <f>Table1[[#This Row],[Earned Basic Salary]]+Table1[[#This Row],[HRA]]+Table1[[#This Row],[DA]]+Table1[[#This Row],[Overtime Pay]]</f>
        <v>46566.55</v>
      </c>
      <c r="X1635" s="1">
        <f>Table1[[#This Row],[Gross Salary]]-Table1[[#This Row],[Total Deduction]]</f>
        <v>42141.945384615385</v>
      </c>
      <c r="Y1635" t="s">
        <v>37</v>
      </c>
      <c r="Z1635" t="s">
        <v>48</v>
      </c>
      <c r="AA1635" t="s">
        <v>6371</v>
      </c>
      <c r="AB1635" t="s">
        <v>6372</v>
      </c>
    </row>
    <row r="1636" spans="1:28" x14ac:dyDescent="0.3">
      <c r="A1636" t="s">
        <v>6373</v>
      </c>
      <c r="B1636" t="s">
        <v>490</v>
      </c>
      <c r="C1636">
        <v>52</v>
      </c>
      <c r="D1636" t="s">
        <v>61</v>
      </c>
      <c r="E1636" t="s">
        <v>121</v>
      </c>
      <c r="F1636" t="s">
        <v>55</v>
      </c>
      <c r="G1636" t="s">
        <v>5200</v>
      </c>
      <c r="H1636" t="s">
        <v>35</v>
      </c>
      <c r="I1636" t="s">
        <v>36</v>
      </c>
      <c r="J1636">
        <v>26</v>
      </c>
      <c r="K1636">
        <v>23</v>
      </c>
      <c r="L1636">
        <f t="shared" si="75"/>
        <v>3</v>
      </c>
      <c r="M1636">
        <v>20</v>
      </c>
      <c r="N1636">
        <v>35116</v>
      </c>
      <c r="O1636" s="1">
        <f t="shared" si="76"/>
        <v>1350.6153846153845</v>
      </c>
      <c r="P1636" s="1">
        <f t="shared" si="77"/>
        <v>31064.153846153844</v>
      </c>
      <c r="Q1636" s="1">
        <f>Table1[[#This Row],[Earned Basic Salary]]*20%</f>
        <v>6212.830769230769</v>
      </c>
      <c r="R1636" s="1">
        <f>Table1[[#This Row],[Earned Basic Salary]]*10%</f>
        <v>3106.4153846153845</v>
      </c>
      <c r="S1636" s="1">
        <f>Table1[[#This Row],[Earned Basic Salary]]*12%</f>
        <v>3727.6984615384613</v>
      </c>
      <c r="T1636" s="1">
        <f>200</f>
        <v>200</v>
      </c>
      <c r="U1636" s="1">
        <f>Table1[[#This Row],[PF]]+Table1[[#This Row],[Professional Tax]]</f>
        <v>3927.6984615384613</v>
      </c>
      <c r="V1636" s="1">
        <f>Table1[[#This Row],[Overtime Hours]]*200</f>
        <v>4000</v>
      </c>
      <c r="W1636" s="1">
        <f>Table1[[#This Row],[Earned Basic Salary]]+Table1[[#This Row],[HRA]]+Table1[[#This Row],[DA]]+Table1[[#This Row],[Overtime Pay]]</f>
        <v>44383.4</v>
      </c>
      <c r="X1636" s="1">
        <f>Table1[[#This Row],[Gross Salary]]-Table1[[#This Row],[Total Deduction]]</f>
        <v>40455.701538461537</v>
      </c>
      <c r="Y1636" t="s">
        <v>37</v>
      </c>
      <c r="Z1636" t="s">
        <v>106</v>
      </c>
      <c r="AA1636" t="s">
        <v>6374</v>
      </c>
      <c r="AB1636" t="s">
        <v>6375</v>
      </c>
    </row>
    <row r="1637" spans="1:28" x14ac:dyDescent="0.3">
      <c r="A1637" t="s">
        <v>6376</v>
      </c>
      <c r="B1637" t="s">
        <v>797</v>
      </c>
      <c r="C1637">
        <v>29</v>
      </c>
      <c r="D1637" t="s">
        <v>31</v>
      </c>
      <c r="E1637" t="s">
        <v>32</v>
      </c>
      <c r="F1637" t="s">
        <v>83</v>
      </c>
      <c r="G1637" t="s">
        <v>6377</v>
      </c>
      <c r="H1637" t="s">
        <v>35</v>
      </c>
      <c r="I1637" t="s">
        <v>36</v>
      </c>
      <c r="J1637">
        <v>26</v>
      </c>
      <c r="K1637">
        <v>24</v>
      </c>
      <c r="L1637">
        <f t="shared" si="75"/>
        <v>2</v>
      </c>
      <c r="M1637">
        <v>9</v>
      </c>
      <c r="N1637">
        <v>70416</v>
      </c>
      <c r="O1637" s="1">
        <f t="shared" si="76"/>
        <v>2708.3076923076924</v>
      </c>
      <c r="P1637" s="1">
        <f t="shared" si="77"/>
        <v>64999.384615384617</v>
      </c>
      <c r="Q1637" s="1">
        <f>Table1[[#This Row],[Earned Basic Salary]]*20%</f>
        <v>12999.876923076925</v>
      </c>
      <c r="R1637" s="1">
        <f>Table1[[#This Row],[Earned Basic Salary]]*10%</f>
        <v>6499.9384615384624</v>
      </c>
      <c r="S1637" s="1">
        <f>Table1[[#This Row],[Earned Basic Salary]]*12%</f>
        <v>7799.9261538461542</v>
      </c>
      <c r="T1637" s="1">
        <f>200</f>
        <v>200</v>
      </c>
      <c r="U1637" s="1">
        <f>Table1[[#This Row],[PF]]+Table1[[#This Row],[Professional Tax]]</f>
        <v>7999.9261538461542</v>
      </c>
      <c r="V1637" s="1">
        <f>Table1[[#This Row],[Overtime Hours]]*200</f>
        <v>1800</v>
      </c>
      <c r="W1637" s="1">
        <f>Table1[[#This Row],[Earned Basic Salary]]+Table1[[#This Row],[HRA]]+Table1[[#This Row],[DA]]+Table1[[#This Row],[Overtime Pay]]</f>
        <v>86299.200000000012</v>
      </c>
      <c r="X1637" s="1">
        <f>Table1[[#This Row],[Gross Salary]]-Table1[[#This Row],[Total Deduction]]</f>
        <v>78299.273846153854</v>
      </c>
      <c r="Y1637" t="s">
        <v>37</v>
      </c>
      <c r="Z1637" t="s">
        <v>38</v>
      </c>
      <c r="AA1637" t="s">
        <v>6378</v>
      </c>
      <c r="AB1637" t="s">
        <v>6379</v>
      </c>
    </row>
    <row r="1638" spans="1:28" x14ac:dyDescent="0.3">
      <c r="A1638" t="s">
        <v>6380</v>
      </c>
      <c r="B1638" t="s">
        <v>470</v>
      </c>
      <c r="C1638">
        <v>52</v>
      </c>
      <c r="D1638" t="s">
        <v>31</v>
      </c>
      <c r="E1638" t="s">
        <v>32</v>
      </c>
      <c r="F1638" t="s">
        <v>63</v>
      </c>
      <c r="G1638" t="s">
        <v>2359</v>
      </c>
      <c r="H1638" t="s">
        <v>35</v>
      </c>
      <c r="I1638" t="s">
        <v>36</v>
      </c>
      <c r="J1638">
        <v>26</v>
      </c>
      <c r="K1638">
        <v>22</v>
      </c>
      <c r="L1638">
        <f t="shared" si="75"/>
        <v>4</v>
      </c>
      <c r="M1638">
        <v>18</v>
      </c>
      <c r="N1638">
        <v>26116</v>
      </c>
      <c r="O1638" s="1">
        <f t="shared" si="76"/>
        <v>1004.4615384615385</v>
      </c>
      <c r="P1638" s="1">
        <f t="shared" si="77"/>
        <v>22098.153846153848</v>
      </c>
      <c r="Q1638" s="1">
        <f>Table1[[#This Row],[Earned Basic Salary]]*20%</f>
        <v>4419.6307692307701</v>
      </c>
      <c r="R1638" s="1">
        <f>Table1[[#This Row],[Earned Basic Salary]]*10%</f>
        <v>2209.815384615385</v>
      </c>
      <c r="S1638" s="1">
        <f>Table1[[#This Row],[Earned Basic Salary]]*12%</f>
        <v>2651.7784615384617</v>
      </c>
      <c r="T1638" s="1">
        <f>200</f>
        <v>200</v>
      </c>
      <c r="U1638" s="1">
        <f>Table1[[#This Row],[PF]]+Table1[[#This Row],[Professional Tax]]</f>
        <v>2851.7784615384617</v>
      </c>
      <c r="V1638" s="1">
        <f>Table1[[#This Row],[Overtime Hours]]*200</f>
        <v>3600</v>
      </c>
      <c r="W1638" s="1">
        <f>Table1[[#This Row],[Earned Basic Salary]]+Table1[[#This Row],[HRA]]+Table1[[#This Row],[DA]]+Table1[[#This Row],[Overtime Pay]]</f>
        <v>32327.600000000002</v>
      </c>
      <c r="X1638" s="1">
        <f>Table1[[#This Row],[Gross Salary]]-Table1[[#This Row],[Total Deduction]]</f>
        <v>29475.82153846154</v>
      </c>
      <c r="Y1638" t="s">
        <v>37</v>
      </c>
      <c r="Z1638" t="s">
        <v>95</v>
      </c>
      <c r="AA1638" t="s">
        <v>6381</v>
      </c>
      <c r="AB1638" t="s">
        <v>6382</v>
      </c>
    </row>
    <row r="1639" spans="1:28" x14ac:dyDescent="0.3">
      <c r="A1639" t="s">
        <v>6383</v>
      </c>
      <c r="B1639" t="s">
        <v>104</v>
      </c>
      <c r="C1639">
        <v>25</v>
      </c>
      <c r="D1639" t="s">
        <v>44</v>
      </c>
      <c r="E1639" t="s">
        <v>62</v>
      </c>
      <c r="F1639" t="s">
        <v>69</v>
      </c>
      <c r="G1639" t="s">
        <v>2118</v>
      </c>
      <c r="H1639" t="s">
        <v>35</v>
      </c>
      <c r="I1639" t="s">
        <v>36</v>
      </c>
      <c r="J1639">
        <v>26</v>
      </c>
      <c r="K1639">
        <v>23</v>
      </c>
      <c r="L1639">
        <f t="shared" si="75"/>
        <v>3</v>
      </c>
      <c r="M1639">
        <v>4</v>
      </c>
      <c r="N1639">
        <v>29538</v>
      </c>
      <c r="O1639" s="1">
        <f t="shared" si="76"/>
        <v>1136.0769230769231</v>
      </c>
      <c r="P1639" s="1">
        <f t="shared" si="77"/>
        <v>26129.76923076923</v>
      </c>
      <c r="Q1639" s="1">
        <f>Table1[[#This Row],[Earned Basic Salary]]*20%</f>
        <v>5225.9538461538468</v>
      </c>
      <c r="R1639" s="1">
        <f>Table1[[#This Row],[Earned Basic Salary]]*10%</f>
        <v>2612.9769230769234</v>
      </c>
      <c r="S1639" s="1">
        <f>Table1[[#This Row],[Earned Basic Salary]]*12%</f>
        <v>3135.5723076923077</v>
      </c>
      <c r="T1639" s="1">
        <f>200</f>
        <v>200</v>
      </c>
      <c r="U1639" s="1">
        <f>Table1[[#This Row],[PF]]+Table1[[#This Row],[Professional Tax]]</f>
        <v>3335.5723076923077</v>
      </c>
      <c r="V1639" s="1">
        <f>Table1[[#This Row],[Overtime Hours]]*200</f>
        <v>800</v>
      </c>
      <c r="W1639" s="1">
        <f>Table1[[#This Row],[Earned Basic Salary]]+Table1[[#This Row],[HRA]]+Table1[[#This Row],[DA]]+Table1[[#This Row],[Overtime Pay]]</f>
        <v>34768.699999999997</v>
      </c>
      <c r="X1639" s="1">
        <f>Table1[[#This Row],[Gross Salary]]-Table1[[#This Row],[Total Deduction]]</f>
        <v>31433.127692307688</v>
      </c>
      <c r="Y1639" t="s">
        <v>37</v>
      </c>
      <c r="Z1639" t="s">
        <v>106</v>
      </c>
      <c r="AA1639" t="s">
        <v>6384</v>
      </c>
      <c r="AB1639" t="s">
        <v>6385</v>
      </c>
    </row>
    <row r="1640" spans="1:28" x14ac:dyDescent="0.3">
      <c r="A1640" t="s">
        <v>6386</v>
      </c>
      <c r="B1640" t="s">
        <v>285</v>
      </c>
      <c r="C1640">
        <v>37</v>
      </c>
      <c r="D1640" t="s">
        <v>31</v>
      </c>
      <c r="E1640" t="s">
        <v>45</v>
      </c>
      <c r="F1640" t="s">
        <v>46</v>
      </c>
      <c r="G1640" t="s">
        <v>184</v>
      </c>
      <c r="H1640" t="s">
        <v>35</v>
      </c>
      <c r="I1640" t="s">
        <v>36</v>
      </c>
      <c r="J1640">
        <v>26</v>
      </c>
      <c r="K1640">
        <v>25</v>
      </c>
      <c r="L1640">
        <f t="shared" si="75"/>
        <v>1</v>
      </c>
      <c r="M1640">
        <v>10</v>
      </c>
      <c r="N1640">
        <v>20826</v>
      </c>
      <c r="O1640" s="1">
        <f t="shared" si="76"/>
        <v>801</v>
      </c>
      <c r="P1640" s="1">
        <f t="shared" si="77"/>
        <v>20025</v>
      </c>
      <c r="Q1640" s="1">
        <f>Table1[[#This Row],[Earned Basic Salary]]*20%</f>
        <v>4005</v>
      </c>
      <c r="R1640" s="1">
        <f>Table1[[#This Row],[Earned Basic Salary]]*10%</f>
        <v>2002.5</v>
      </c>
      <c r="S1640" s="1">
        <f>Table1[[#This Row],[Earned Basic Salary]]*12%</f>
        <v>2403</v>
      </c>
      <c r="T1640" s="1">
        <f>200</f>
        <v>200</v>
      </c>
      <c r="U1640" s="1">
        <f>Table1[[#This Row],[PF]]+Table1[[#This Row],[Professional Tax]]</f>
        <v>2603</v>
      </c>
      <c r="V1640" s="1">
        <f>Table1[[#This Row],[Overtime Hours]]*200</f>
        <v>2000</v>
      </c>
      <c r="W1640" s="1">
        <f>Table1[[#This Row],[Earned Basic Salary]]+Table1[[#This Row],[HRA]]+Table1[[#This Row],[DA]]+Table1[[#This Row],[Overtime Pay]]</f>
        <v>28032.5</v>
      </c>
      <c r="X1640" s="1">
        <f>Table1[[#This Row],[Gross Salary]]-Table1[[#This Row],[Total Deduction]]</f>
        <v>25429.5</v>
      </c>
      <c r="Y1640" t="s">
        <v>37</v>
      </c>
      <c r="Z1640" t="s">
        <v>48</v>
      </c>
      <c r="AA1640" t="s">
        <v>6387</v>
      </c>
      <c r="AB1640" t="s">
        <v>6388</v>
      </c>
    </row>
    <row r="1641" spans="1:28" x14ac:dyDescent="0.3">
      <c r="A1641" t="s">
        <v>6389</v>
      </c>
      <c r="B1641" t="s">
        <v>1439</v>
      </c>
      <c r="C1641">
        <v>43</v>
      </c>
      <c r="D1641" t="s">
        <v>75</v>
      </c>
      <c r="E1641" t="s">
        <v>62</v>
      </c>
      <c r="F1641" t="s">
        <v>69</v>
      </c>
      <c r="G1641" t="s">
        <v>5093</v>
      </c>
      <c r="H1641" t="s">
        <v>35</v>
      </c>
      <c r="I1641" t="s">
        <v>36</v>
      </c>
      <c r="J1641">
        <v>26</v>
      </c>
      <c r="K1641">
        <v>24</v>
      </c>
      <c r="L1641">
        <f t="shared" si="75"/>
        <v>2</v>
      </c>
      <c r="M1641">
        <v>4</v>
      </c>
      <c r="N1641">
        <v>45857</v>
      </c>
      <c r="O1641" s="1">
        <f t="shared" si="76"/>
        <v>1763.7307692307693</v>
      </c>
      <c r="P1641" s="1">
        <f t="shared" si="77"/>
        <v>42329.538461538461</v>
      </c>
      <c r="Q1641" s="1">
        <f>Table1[[#This Row],[Earned Basic Salary]]*20%</f>
        <v>8465.9076923076918</v>
      </c>
      <c r="R1641" s="1">
        <f>Table1[[#This Row],[Earned Basic Salary]]*10%</f>
        <v>4232.9538461538459</v>
      </c>
      <c r="S1641" s="1">
        <f>Table1[[#This Row],[Earned Basic Salary]]*12%</f>
        <v>5079.5446153846151</v>
      </c>
      <c r="T1641" s="1">
        <f>200</f>
        <v>200</v>
      </c>
      <c r="U1641" s="1">
        <f>Table1[[#This Row],[PF]]+Table1[[#This Row],[Professional Tax]]</f>
        <v>5279.5446153846151</v>
      </c>
      <c r="V1641" s="1">
        <f>Table1[[#This Row],[Overtime Hours]]*200</f>
        <v>800</v>
      </c>
      <c r="W1641" s="1">
        <f>Table1[[#This Row],[Earned Basic Salary]]+Table1[[#This Row],[HRA]]+Table1[[#This Row],[DA]]+Table1[[#This Row],[Overtime Pay]]</f>
        <v>55828.4</v>
      </c>
      <c r="X1641" s="1">
        <f>Table1[[#This Row],[Gross Salary]]-Table1[[#This Row],[Total Deduction]]</f>
        <v>50548.855384615388</v>
      </c>
      <c r="Y1641" t="s">
        <v>37</v>
      </c>
      <c r="Z1641" t="s">
        <v>95</v>
      </c>
      <c r="AA1641" t="s">
        <v>6390</v>
      </c>
      <c r="AB1641" t="s">
        <v>6391</v>
      </c>
    </row>
    <row r="1642" spans="1:28" x14ac:dyDescent="0.3">
      <c r="A1642" t="s">
        <v>6392</v>
      </c>
      <c r="B1642" t="s">
        <v>835</v>
      </c>
      <c r="C1642">
        <v>35</v>
      </c>
      <c r="D1642" t="s">
        <v>75</v>
      </c>
      <c r="E1642" t="s">
        <v>45</v>
      </c>
      <c r="F1642" t="s">
        <v>89</v>
      </c>
      <c r="G1642" t="s">
        <v>325</v>
      </c>
      <c r="H1642" t="s">
        <v>35</v>
      </c>
      <c r="I1642" t="s">
        <v>36</v>
      </c>
      <c r="J1642">
        <v>26</v>
      </c>
      <c r="K1642">
        <v>23</v>
      </c>
      <c r="L1642">
        <f t="shared" si="75"/>
        <v>3</v>
      </c>
      <c r="M1642">
        <v>12</v>
      </c>
      <c r="N1642">
        <v>62074</v>
      </c>
      <c r="O1642" s="1">
        <f t="shared" si="76"/>
        <v>2387.4615384615386</v>
      </c>
      <c r="P1642" s="1">
        <f t="shared" si="77"/>
        <v>54911.61538461539</v>
      </c>
      <c r="Q1642" s="1">
        <f>Table1[[#This Row],[Earned Basic Salary]]*20%</f>
        <v>10982.323076923079</v>
      </c>
      <c r="R1642" s="1">
        <f>Table1[[#This Row],[Earned Basic Salary]]*10%</f>
        <v>5491.1615384615397</v>
      </c>
      <c r="S1642" s="1">
        <f>Table1[[#This Row],[Earned Basic Salary]]*12%</f>
        <v>6589.3938461538464</v>
      </c>
      <c r="T1642" s="1">
        <f>200</f>
        <v>200</v>
      </c>
      <c r="U1642" s="1">
        <f>Table1[[#This Row],[PF]]+Table1[[#This Row],[Professional Tax]]</f>
        <v>6789.3938461538464</v>
      </c>
      <c r="V1642" s="1">
        <f>Table1[[#This Row],[Overtime Hours]]*200</f>
        <v>2400</v>
      </c>
      <c r="W1642" s="1">
        <f>Table1[[#This Row],[Earned Basic Salary]]+Table1[[#This Row],[HRA]]+Table1[[#This Row],[DA]]+Table1[[#This Row],[Overtime Pay]]</f>
        <v>73785.100000000006</v>
      </c>
      <c r="X1642" s="1">
        <f>Table1[[#This Row],[Gross Salary]]-Table1[[#This Row],[Total Deduction]]</f>
        <v>66995.706153846157</v>
      </c>
      <c r="Y1642" t="s">
        <v>37</v>
      </c>
      <c r="Z1642" t="s">
        <v>106</v>
      </c>
      <c r="AA1642" t="s">
        <v>6393</v>
      </c>
      <c r="AB1642" t="s">
        <v>6394</v>
      </c>
    </row>
    <row r="1643" spans="1:28" x14ac:dyDescent="0.3">
      <c r="A1643" t="s">
        <v>6395</v>
      </c>
      <c r="B1643" t="s">
        <v>377</v>
      </c>
      <c r="C1643">
        <v>48</v>
      </c>
      <c r="D1643" t="s">
        <v>53</v>
      </c>
      <c r="E1643" t="s">
        <v>121</v>
      </c>
      <c r="F1643" t="s">
        <v>89</v>
      </c>
      <c r="G1643" t="s">
        <v>4090</v>
      </c>
      <c r="H1643" t="s">
        <v>35</v>
      </c>
      <c r="I1643" t="s">
        <v>36</v>
      </c>
      <c r="J1643">
        <v>26</v>
      </c>
      <c r="K1643">
        <v>22</v>
      </c>
      <c r="L1643">
        <f t="shared" si="75"/>
        <v>4</v>
      </c>
      <c r="M1643">
        <v>10</v>
      </c>
      <c r="N1643">
        <v>74228</v>
      </c>
      <c r="O1643" s="1">
        <f t="shared" si="76"/>
        <v>2854.9230769230771</v>
      </c>
      <c r="P1643" s="1">
        <f t="shared" si="77"/>
        <v>62808.307692307695</v>
      </c>
      <c r="Q1643" s="1">
        <f>Table1[[#This Row],[Earned Basic Salary]]*20%</f>
        <v>12561.66153846154</v>
      </c>
      <c r="R1643" s="1">
        <f>Table1[[#This Row],[Earned Basic Salary]]*10%</f>
        <v>6280.8307692307699</v>
      </c>
      <c r="S1643" s="1">
        <f>Table1[[#This Row],[Earned Basic Salary]]*12%</f>
        <v>7536.9969230769229</v>
      </c>
      <c r="T1643" s="1">
        <f>200</f>
        <v>200</v>
      </c>
      <c r="U1643" s="1">
        <f>Table1[[#This Row],[PF]]+Table1[[#This Row],[Professional Tax]]</f>
        <v>7736.9969230769229</v>
      </c>
      <c r="V1643" s="1">
        <f>Table1[[#This Row],[Overtime Hours]]*200</f>
        <v>2000</v>
      </c>
      <c r="W1643" s="1">
        <f>Table1[[#This Row],[Earned Basic Salary]]+Table1[[#This Row],[HRA]]+Table1[[#This Row],[DA]]+Table1[[#This Row],[Overtime Pay]]</f>
        <v>83650.8</v>
      </c>
      <c r="X1643" s="1">
        <f>Table1[[#This Row],[Gross Salary]]-Table1[[#This Row],[Total Deduction]]</f>
        <v>75913.803076923083</v>
      </c>
      <c r="Y1643" t="s">
        <v>37</v>
      </c>
      <c r="Z1643" t="s">
        <v>48</v>
      </c>
      <c r="AA1643" t="s">
        <v>6396</v>
      </c>
      <c r="AB1643" t="s">
        <v>6397</v>
      </c>
    </row>
    <row r="1644" spans="1:28" x14ac:dyDescent="0.3">
      <c r="A1644" t="s">
        <v>6398</v>
      </c>
      <c r="B1644" t="s">
        <v>1149</v>
      </c>
      <c r="C1644">
        <v>43</v>
      </c>
      <c r="D1644" t="s">
        <v>53</v>
      </c>
      <c r="E1644" t="s">
        <v>32</v>
      </c>
      <c r="F1644" t="s">
        <v>46</v>
      </c>
      <c r="G1644" t="s">
        <v>6399</v>
      </c>
      <c r="H1644" t="s">
        <v>35</v>
      </c>
      <c r="I1644" t="s">
        <v>36</v>
      </c>
      <c r="J1644">
        <v>26</v>
      </c>
      <c r="K1644">
        <v>24</v>
      </c>
      <c r="L1644">
        <f t="shared" si="75"/>
        <v>2</v>
      </c>
      <c r="M1644">
        <v>1</v>
      </c>
      <c r="N1644">
        <v>33469</v>
      </c>
      <c r="O1644" s="1">
        <f t="shared" si="76"/>
        <v>1287.2692307692307</v>
      </c>
      <c r="P1644" s="1">
        <f t="shared" si="77"/>
        <v>30894.461538461539</v>
      </c>
      <c r="Q1644" s="1">
        <f>Table1[[#This Row],[Earned Basic Salary]]*20%</f>
        <v>6178.8923076923083</v>
      </c>
      <c r="R1644" s="1">
        <f>Table1[[#This Row],[Earned Basic Salary]]*10%</f>
        <v>3089.4461538461542</v>
      </c>
      <c r="S1644" s="1">
        <f>Table1[[#This Row],[Earned Basic Salary]]*12%</f>
        <v>3707.3353846153846</v>
      </c>
      <c r="T1644" s="1">
        <f>200</f>
        <v>200</v>
      </c>
      <c r="U1644" s="1">
        <f>Table1[[#This Row],[PF]]+Table1[[#This Row],[Professional Tax]]</f>
        <v>3907.3353846153846</v>
      </c>
      <c r="V1644" s="1">
        <f>Table1[[#This Row],[Overtime Hours]]*200</f>
        <v>200</v>
      </c>
      <c r="W1644" s="1">
        <f>Table1[[#This Row],[Earned Basic Salary]]+Table1[[#This Row],[HRA]]+Table1[[#This Row],[DA]]+Table1[[#This Row],[Overtime Pay]]</f>
        <v>40362.800000000003</v>
      </c>
      <c r="X1644" s="1">
        <f>Table1[[#This Row],[Gross Salary]]-Table1[[#This Row],[Total Deduction]]</f>
        <v>36455.464615384619</v>
      </c>
      <c r="Y1644" t="s">
        <v>37</v>
      </c>
      <c r="Z1644" t="s">
        <v>38</v>
      </c>
      <c r="AA1644" t="s">
        <v>6400</v>
      </c>
      <c r="AB1644" t="s">
        <v>6401</v>
      </c>
    </row>
    <row r="1645" spans="1:28" x14ac:dyDescent="0.3">
      <c r="A1645" t="s">
        <v>6402</v>
      </c>
      <c r="B1645" t="s">
        <v>1002</v>
      </c>
      <c r="C1645">
        <v>34</v>
      </c>
      <c r="D1645" t="s">
        <v>44</v>
      </c>
      <c r="E1645" t="s">
        <v>82</v>
      </c>
      <c r="F1645" t="s">
        <v>83</v>
      </c>
      <c r="G1645" t="s">
        <v>6403</v>
      </c>
      <c r="H1645" t="s">
        <v>35</v>
      </c>
      <c r="I1645" t="s">
        <v>36</v>
      </c>
      <c r="J1645">
        <v>26</v>
      </c>
      <c r="K1645">
        <v>25</v>
      </c>
      <c r="L1645">
        <f t="shared" si="75"/>
        <v>1</v>
      </c>
      <c r="M1645">
        <v>5</v>
      </c>
      <c r="N1645">
        <v>62583</v>
      </c>
      <c r="O1645" s="1">
        <f t="shared" si="76"/>
        <v>2407.0384615384614</v>
      </c>
      <c r="P1645" s="1">
        <f t="shared" si="77"/>
        <v>60175.961538461539</v>
      </c>
      <c r="Q1645" s="1">
        <f>Table1[[#This Row],[Earned Basic Salary]]*20%</f>
        <v>12035.192307692309</v>
      </c>
      <c r="R1645" s="1">
        <f>Table1[[#This Row],[Earned Basic Salary]]*10%</f>
        <v>6017.5961538461543</v>
      </c>
      <c r="S1645" s="1">
        <f>Table1[[#This Row],[Earned Basic Salary]]*12%</f>
        <v>7221.1153846153848</v>
      </c>
      <c r="T1645" s="1">
        <f>200</f>
        <v>200</v>
      </c>
      <c r="U1645" s="1">
        <f>Table1[[#This Row],[PF]]+Table1[[#This Row],[Professional Tax]]</f>
        <v>7421.1153846153848</v>
      </c>
      <c r="V1645" s="1">
        <f>Table1[[#This Row],[Overtime Hours]]*200</f>
        <v>1000</v>
      </c>
      <c r="W1645" s="1">
        <f>Table1[[#This Row],[Earned Basic Salary]]+Table1[[#This Row],[HRA]]+Table1[[#This Row],[DA]]+Table1[[#This Row],[Overtime Pay]]</f>
        <v>79228.75</v>
      </c>
      <c r="X1645" s="1">
        <f>Table1[[#This Row],[Gross Salary]]-Table1[[#This Row],[Total Deduction]]</f>
        <v>71807.63461538461</v>
      </c>
      <c r="Y1645" t="s">
        <v>37</v>
      </c>
      <c r="Z1645" t="s">
        <v>38</v>
      </c>
      <c r="AA1645" t="s">
        <v>6404</v>
      </c>
      <c r="AB1645" t="s">
        <v>6405</v>
      </c>
    </row>
    <row r="1646" spans="1:28" x14ac:dyDescent="0.3">
      <c r="A1646" t="s">
        <v>6406</v>
      </c>
      <c r="B1646" t="s">
        <v>1547</v>
      </c>
      <c r="C1646">
        <v>34</v>
      </c>
      <c r="D1646" t="s">
        <v>31</v>
      </c>
      <c r="E1646" t="s">
        <v>54</v>
      </c>
      <c r="F1646" t="s">
        <v>63</v>
      </c>
      <c r="G1646" t="s">
        <v>5741</v>
      </c>
      <c r="H1646" t="s">
        <v>35</v>
      </c>
      <c r="I1646" t="s">
        <v>36</v>
      </c>
      <c r="J1646">
        <v>26</v>
      </c>
      <c r="K1646">
        <v>26</v>
      </c>
      <c r="L1646">
        <f t="shared" si="75"/>
        <v>0</v>
      </c>
      <c r="M1646">
        <v>10</v>
      </c>
      <c r="N1646">
        <v>50827</v>
      </c>
      <c r="O1646" s="1">
        <f t="shared" si="76"/>
        <v>1954.8846153846155</v>
      </c>
      <c r="P1646" s="1">
        <f t="shared" si="77"/>
        <v>50827</v>
      </c>
      <c r="Q1646" s="1">
        <f>Table1[[#This Row],[Earned Basic Salary]]*20%</f>
        <v>10165.400000000001</v>
      </c>
      <c r="R1646" s="1">
        <f>Table1[[#This Row],[Earned Basic Salary]]*10%</f>
        <v>5082.7000000000007</v>
      </c>
      <c r="S1646" s="1">
        <f>Table1[[#This Row],[Earned Basic Salary]]*12%</f>
        <v>6099.24</v>
      </c>
      <c r="T1646" s="1">
        <f>200</f>
        <v>200</v>
      </c>
      <c r="U1646" s="1">
        <f>Table1[[#This Row],[PF]]+Table1[[#This Row],[Professional Tax]]</f>
        <v>6299.24</v>
      </c>
      <c r="V1646" s="1">
        <f>Table1[[#This Row],[Overtime Hours]]*200</f>
        <v>2000</v>
      </c>
      <c r="W1646" s="1">
        <f>Table1[[#This Row],[Earned Basic Salary]]+Table1[[#This Row],[HRA]]+Table1[[#This Row],[DA]]+Table1[[#This Row],[Overtime Pay]]</f>
        <v>68075.100000000006</v>
      </c>
      <c r="X1646" s="1">
        <f>Table1[[#This Row],[Gross Salary]]-Table1[[#This Row],[Total Deduction]]</f>
        <v>61775.860000000008</v>
      </c>
      <c r="Y1646" t="s">
        <v>37</v>
      </c>
      <c r="Z1646" t="s">
        <v>95</v>
      </c>
      <c r="AA1646" t="s">
        <v>6407</v>
      </c>
      <c r="AB1646" t="s">
        <v>6408</v>
      </c>
    </row>
    <row r="1647" spans="1:28" x14ac:dyDescent="0.3">
      <c r="A1647" t="s">
        <v>6409</v>
      </c>
      <c r="B1647" t="s">
        <v>280</v>
      </c>
      <c r="C1647">
        <v>31</v>
      </c>
      <c r="D1647" t="s">
        <v>53</v>
      </c>
      <c r="E1647" t="s">
        <v>54</v>
      </c>
      <c r="F1647" t="s">
        <v>83</v>
      </c>
      <c r="G1647" t="s">
        <v>1127</v>
      </c>
      <c r="H1647" t="s">
        <v>35</v>
      </c>
      <c r="I1647" t="s">
        <v>36</v>
      </c>
      <c r="J1647">
        <v>26</v>
      </c>
      <c r="K1647">
        <v>23</v>
      </c>
      <c r="L1647">
        <f t="shared" si="75"/>
        <v>3</v>
      </c>
      <c r="M1647">
        <v>13</v>
      </c>
      <c r="N1647">
        <v>36829</v>
      </c>
      <c r="O1647" s="1">
        <f t="shared" si="76"/>
        <v>1416.5</v>
      </c>
      <c r="P1647" s="1">
        <f t="shared" si="77"/>
        <v>32579.5</v>
      </c>
      <c r="Q1647" s="1">
        <f>Table1[[#This Row],[Earned Basic Salary]]*20%</f>
        <v>6515.9000000000005</v>
      </c>
      <c r="R1647" s="1">
        <f>Table1[[#This Row],[Earned Basic Salary]]*10%</f>
        <v>3257.9500000000003</v>
      </c>
      <c r="S1647" s="1">
        <f>Table1[[#This Row],[Earned Basic Salary]]*12%</f>
        <v>3909.54</v>
      </c>
      <c r="T1647" s="1">
        <f>200</f>
        <v>200</v>
      </c>
      <c r="U1647" s="1">
        <f>Table1[[#This Row],[PF]]+Table1[[#This Row],[Professional Tax]]</f>
        <v>4109.54</v>
      </c>
      <c r="V1647" s="1">
        <f>Table1[[#This Row],[Overtime Hours]]*200</f>
        <v>2600</v>
      </c>
      <c r="W1647" s="1">
        <f>Table1[[#This Row],[Earned Basic Salary]]+Table1[[#This Row],[HRA]]+Table1[[#This Row],[DA]]+Table1[[#This Row],[Overtime Pay]]</f>
        <v>44953.35</v>
      </c>
      <c r="X1647" s="1">
        <f>Table1[[#This Row],[Gross Salary]]-Table1[[#This Row],[Total Deduction]]</f>
        <v>40843.81</v>
      </c>
      <c r="Y1647" t="s">
        <v>37</v>
      </c>
      <c r="Z1647" t="s">
        <v>106</v>
      </c>
      <c r="AA1647" t="s">
        <v>6410</v>
      </c>
      <c r="AB1647" t="s">
        <v>6411</v>
      </c>
    </row>
    <row r="1648" spans="1:28" x14ac:dyDescent="0.3">
      <c r="A1648" t="s">
        <v>6412</v>
      </c>
      <c r="B1648" t="s">
        <v>1852</v>
      </c>
      <c r="C1648">
        <v>28</v>
      </c>
      <c r="D1648" t="s">
        <v>44</v>
      </c>
      <c r="E1648" t="s">
        <v>121</v>
      </c>
      <c r="F1648" t="s">
        <v>55</v>
      </c>
      <c r="G1648" t="s">
        <v>3169</v>
      </c>
      <c r="H1648" t="s">
        <v>35</v>
      </c>
      <c r="I1648" t="s">
        <v>36</v>
      </c>
      <c r="J1648">
        <v>26</v>
      </c>
      <c r="K1648">
        <v>24</v>
      </c>
      <c r="L1648">
        <f t="shared" si="75"/>
        <v>2</v>
      </c>
      <c r="M1648">
        <v>20</v>
      </c>
      <c r="N1648">
        <v>38130</v>
      </c>
      <c r="O1648" s="1">
        <f t="shared" si="76"/>
        <v>1466.5384615384614</v>
      </c>
      <c r="P1648" s="1">
        <f t="shared" si="77"/>
        <v>35196.923076923078</v>
      </c>
      <c r="Q1648" s="1">
        <f>Table1[[#This Row],[Earned Basic Salary]]*20%</f>
        <v>7039.3846153846162</v>
      </c>
      <c r="R1648" s="1">
        <f>Table1[[#This Row],[Earned Basic Salary]]*10%</f>
        <v>3519.6923076923081</v>
      </c>
      <c r="S1648" s="1">
        <f>Table1[[#This Row],[Earned Basic Salary]]*12%</f>
        <v>4223.6307692307691</v>
      </c>
      <c r="T1648" s="1">
        <f>200</f>
        <v>200</v>
      </c>
      <c r="U1648" s="1">
        <f>Table1[[#This Row],[PF]]+Table1[[#This Row],[Professional Tax]]</f>
        <v>4423.6307692307691</v>
      </c>
      <c r="V1648" s="1">
        <f>Table1[[#This Row],[Overtime Hours]]*200</f>
        <v>4000</v>
      </c>
      <c r="W1648" s="1">
        <f>Table1[[#This Row],[Earned Basic Salary]]+Table1[[#This Row],[HRA]]+Table1[[#This Row],[DA]]+Table1[[#This Row],[Overtime Pay]]</f>
        <v>49756</v>
      </c>
      <c r="X1648" s="1">
        <f>Table1[[#This Row],[Gross Salary]]-Table1[[#This Row],[Total Deduction]]</f>
        <v>45332.369230769233</v>
      </c>
      <c r="Y1648" t="s">
        <v>37</v>
      </c>
      <c r="Z1648" t="s">
        <v>38</v>
      </c>
      <c r="AA1648" t="s">
        <v>6413</v>
      </c>
      <c r="AB1648" t="s">
        <v>6414</v>
      </c>
    </row>
    <row r="1649" spans="1:28" x14ac:dyDescent="0.3">
      <c r="A1649" t="s">
        <v>6415</v>
      </c>
      <c r="B1649" t="s">
        <v>178</v>
      </c>
      <c r="C1649">
        <v>48</v>
      </c>
      <c r="D1649" t="s">
        <v>127</v>
      </c>
      <c r="E1649" t="s">
        <v>45</v>
      </c>
      <c r="F1649" t="s">
        <v>33</v>
      </c>
      <c r="G1649" t="s">
        <v>1457</v>
      </c>
      <c r="H1649" t="s">
        <v>35</v>
      </c>
      <c r="I1649" t="s">
        <v>36</v>
      </c>
      <c r="J1649">
        <v>26</v>
      </c>
      <c r="K1649">
        <v>23</v>
      </c>
      <c r="L1649">
        <f t="shared" si="75"/>
        <v>3</v>
      </c>
      <c r="M1649">
        <v>13</v>
      </c>
      <c r="N1649">
        <v>70272</v>
      </c>
      <c r="O1649" s="1">
        <f t="shared" si="76"/>
        <v>2702.7692307692309</v>
      </c>
      <c r="P1649" s="1">
        <f t="shared" si="77"/>
        <v>62163.692307692312</v>
      </c>
      <c r="Q1649" s="1">
        <f>Table1[[#This Row],[Earned Basic Salary]]*20%</f>
        <v>12432.738461538464</v>
      </c>
      <c r="R1649" s="1">
        <f>Table1[[#This Row],[Earned Basic Salary]]*10%</f>
        <v>6216.3692307692318</v>
      </c>
      <c r="S1649" s="1">
        <f>Table1[[#This Row],[Earned Basic Salary]]*12%</f>
        <v>7459.6430769230774</v>
      </c>
      <c r="T1649" s="1">
        <f>200</f>
        <v>200</v>
      </c>
      <c r="U1649" s="1">
        <f>Table1[[#This Row],[PF]]+Table1[[#This Row],[Professional Tax]]</f>
        <v>7659.6430769230774</v>
      </c>
      <c r="V1649" s="1">
        <f>Table1[[#This Row],[Overtime Hours]]*200</f>
        <v>2600</v>
      </c>
      <c r="W1649" s="1">
        <f>Table1[[#This Row],[Earned Basic Salary]]+Table1[[#This Row],[HRA]]+Table1[[#This Row],[DA]]+Table1[[#This Row],[Overtime Pay]]</f>
        <v>83412.800000000003</v>
      </c>
      <c r="X1649" s="1">
        <f>Table1[[#This Row],[Gross Salary]]-Table1[[#This Row],[Total Deduction]]</f>
        <v>75753.156923076924</v>
      </c>
      <c r="Y1649" t="s">
        <v>37</v>
      </c>
      <c r="Z1649" t="s">
        <v>48</v>
      </c>
      <c r="AA1649" t="s">
        <v>6416</v>
      </c>
      <c r="AB1649" t="s">
        <v>6417</v>
      </c>
    </row>
    <row r="1650" spans="1:28" x14ac:dyDescent="0.3">
      <c r="A1650" t="s">
        <v>6418</v>
      </c>
      <c r="B1650" t="s">
        <v>367</v>
      </c>
      <c r="C1650">
        <v>25</v>
      </c>
      <c r="D1650" t="s">
        <v>61</v>
      </c>
      <c r="E1650" t="s">
        <v>121</v>
      </c>
      <c r="F1650" t="s">
        <v>63</v>
      </c>
      <c r="G1650" t="s">
        <v>6419</v>
      </c>
      <c r="H1650" t="s">
        <v>35</v>
      </c>
      <c r="I1650" t="s">
        <v>36</v>
      </c>
      <c r="J1650">
        <v>26</v>
      </c>
      <c r="K1650">
        <v>24</v>
      </c>
      <c r="L1650">
        <f t="shared" si="75"/>
        <v>2</v>
      </c>
      <c r="M1650">
        <v>11</v>
      </c>
      <c r="N1650">
        <v>60643</v>
      </c>
      <c r="O1650" s="1">
        <f t="shared" si="76"/>
        <v>2332.4230769230771</v>
      </c>
      <c r="P1650" s="1">
        <f t="shared" si="77"/>
        <v>55978.153846153851</v>
      </c>
      <c r="Q1650" s="1">
        <f>Table1[[#This Row],[Earned Basic Salary]]*20%</f>
        <v>11195.630769230771</v>
      </c>
      <c r="R1650" s="1">
        <f>Table1[[#This Row],[Earned Basic Salary]]*10%</f>
        <v>5597.8153846153855</v>
      </c>
      <c r="S1650" s="1">
        <f>Table1[[#This Row],[Earned Basic Salary]]*12%</f>
        <v>6717.378461538462</v>
      </c>
      <c r="T1650" s="1">
        <f>200</f>
        <v>200</v>
      </c>
      <c r="U1650" s="1">
        <f>Table1[[#This Row],[PF]]+Table1[[#This Row],[Professional Tax]]</f>
        <v>6917.378461538462</v>
      </c>
      <c r="V1650" s="1">
        <f>Table1[[#This Row],[Overtime Hours]]*200</f>
        <v>2200</v>
      </c>
      <c r="W1650" s="1">
        <f>Table1[[#This Row],[Earned Basic Salary]]+Table1[[#This Row],[HRA]]+Table1[[#This Row],[DA]]+Table1[[#This Row],[Overtime Pay]]</f>
        <v>74971.600000000006</v>
      </c>
      <c r="X1650" s="1">
        <f>Table1[[#This Row],[Gross Salary]]-Table1[[#This Row],[Total Deduction]]</f>
        <v>68054.221538461541</v>
      </c>
      <c r="Y1650" t="s">
        <v>37</v>
      </c>
      <c r="Z1650" t="s">
        <v>106</v>
      </c>
      <c r="AA1650" t="s">
        <v>6420</v>
      </c>
      <c r="AB1650" t="s">
        <v>6421</v>
      </c>
    </row>
    <row r="1651" spans="1:28" x14ac:dyDescent="0.3">
      <c r="A1651" t="s">
        <v>6422</v>
      </c>
      <c r="B1651" t="s">
        <v>120</v>
      </c>
      <c r="C1651">
        <v>41</v>
      </c>
      <c r="D1651" t="s">
        <v>75</v>
      </c>
      <c r="E1651" t="s">
        <v>54</v>
      </c>
      <c r="F1651" t="s">
        <v>33</v>
      </c>
      <c r="G1651" t="s">
        <v>1086</v>
      </c>
      <c r="H1651" t="s">
        <v>35</v>
      </c>
      <c r="I1651" t="s">
        <v>36</v>
      </c>
      <c r="J1651">
        <v>26</v>
      </c>
      <c r="K1651">
        <v>25</v>
      </c>
      <c r="L1651">
        <f t="shared" si="75"/>
        <v>1</v>
      </c>
      <c r="M1651">
        <v>5</v>
      </c>
      <c r="N1651">
        <v>26043</v>
      </c>
      <c r="O1651" s="1">
        <f t="shared" si="76"/>
        <v>1001.6538461538462</v>
      </c>
      <c r="P1651" s="1">
        <f t="shared" si="77"/>
        <v>25041.346153846156</v>
      </c>
      <c r="Q1651" s="1">
        <f>Table1[[#This Row],[Earned Basic Salary]]*20%</f>
        <v>5008.2692307692314</v>
      </c>
      <c r="R1651" s="1">
        <f>Table1[[#This Row],[Earned Basic Salary]]*10%</f>
        <v>2504.1346153846157</v>
      </c>
      <c r="S1651" s="1">
        <f>Table1[[#This Row],[Earned Basic Salary]]*12%</f>
        <v>3004.9615384615386</v>
      </c>
      <c r="T1651" s="1">
        <f>200</f>
        <v>200</v>
      </c>
      <c r="U1651" s="1">
        <f>Table1[[#This Row],[PF]]+Table1[[#This Row],[Professional Tax]]</f>
        <v>3204.9615384615386</v>
      </c>
      <c r="V1651" s="1">
        <f>Table1[[#This Row],[Overtime Hours]]*200</f>
        <v>1000</v>
      </c>
      <c r="W1651" s="1">
        <f>Table1[[#This Row],[Earned Basic Salary]]+Table1[[#This Row],[HRA]]+Table1[[#This Row],[DA]]+Table1[[#This Row],[Overtime Pay]]</f>
        <v>33553.75</v>
      </c>
      <c r="X1651" s="1">
        <f>Table1[[#This Row],[Gross Salary]]-Table1[[#This Row],[Total Deduction]]</f>
        <v>30348.788461538461</v>
      </c>
      <c r="Y1651" t="s">
        <v>37</v>
      </c>
      <c r="Z1651" t="s">
        <v>48</v>
      </c>
      <c r="AA1651" t="s">
        <v>6423</v>
      </c>
      <c r="AB1651" t="s">
        <v>6424</v>
      </c>
    </row>
    <row r="1652" spans="1:28" x14ac:dyDescent="0.3">
      <c r="A1652" t="s">
        <v>6425</v>
      </c>
      <c r="B1652" t="s">
        <v>3229</v>
      </c>
      <c r="C1652">
        <v>48</v>
      </c>
      <c r="D1652" t="s">
        <v>81</v>
      </c>
      <c r="E1652" t="s">
        <v>32</v>
      </c>
      <c r="F1652" t="s">
        <v>89</v>
      </c>
      <c r="G1652" t="s">
        <v>383</v>
      </c>
      <c r="H1652" t="s">
        <v>35</v>
      </c>
      <c r="I1652" t="s">
        <v>36</v>
      </c>
      <c r="J1652">
        <v>26</v>
      </c>
      <c r="K1652">
        <v>25</v>
      </c>
      <c r="L1652">
        <f t="shared" si="75"/>
        <v>1</v>
      </c>
      <c r="M1652">
        <v>1</v>
      </c>
      <c r="N1652">
        <v>63317</v>
      </c>
      <c r="O1652" s="1">
        <f t="shared" si="76"/>
        <v>2435.2692307692309</v>
      </c>
      <c r="P1652" s="1">
        <f t="shared" si="77"/>
        <v>60881.730769230773</v>
      </c>
      <c r="Q1652" s="1">
        <f>Table1[[#This Row],[Earned Basic Salary]]*20%</f>
        <v>12176.346153846156</v>
      </c>
      <c r="R1652" s="1">
        <f>Table1[[#This Row],[Earned Basic Salary]]*10%</f>
        <v>6088.173076923078</v>
      </c>
      <c r="S1652" s="1">
        <f>Table1[[#This Row],[Earned Basic Salary]]*12%</f>
        <v>7305.8076923076924</v>
      </c>
      <c r="T1652" s="1">
        <f>200</f>
        <v>200</v>
      </c>
      <c r="U1652" s="1">
        <f>Table1[[#This Row],[PF]]+Table1[[#This Row],[Professional Tax]]</f>
        <v>7505.8076923076924</v>
      </c>
      <c r="V1652" s="1">
        <f>Table1[[#This Row],[Overtime Hours]]*200</f>
        <v>200</v>
      </c>
      <c r="W1652" s="1">
        <f>Table1[[#This Row],[Earned Basic Salary]]+Table1[[#This Row],[HRA]]+Table1[[#This Row],[DA]]+Table1[[#This Row],[Overtime Pay]]</f>
        <v>79346.250000000015</v>
      </c>
      <c r="X1652" s="1">
        <f>Table1[[#This Row],[Gross Salary]]-Table1[[#This Row],[Total Deduction]]</f>
        <v>71840.442307692327</v>
      </c>
      <c r="Y1652" t="s">
        <v>37</v>
      </c>
      <c r="Z1652" t="s">
        <v>106</v>
      </c>
      <c r="AA1652" t="s">
        <v>6426</v>
      </c>
      <c r="AB1652" t="s">
        <v>6427</v>
      </c>
    </row>
    <row r="1653" spans="1:28" x14ac:dyDescent="0.3">
      <c r="A1653" t="s">
        <v>6428</v>
      </c>
      <c r="B1653" t="s">
        <v>1378</v>
      </c>
      <c r="C1653">
        <v>35</v>
      </c>
      <c r="D1653" t="s">
        <v>127</v>
      </c>
      <c r="E1653" t="s">
        <v>45</v>
      </c>
      <c r="F1653" t="s">
        <v>89</v>
      </c>
      <c r="G1653" t="s">
        <v>6429</v>
      </c>
      <c r="H1653" t="s">
        <v>35</v>
      </c>
      <c r="I1653" t="s">
        <v>36</v>
      </c>
      <c r="J1653">
        <v>26</v>
      </c>
      <c r="K1653">
        <v>22</v>
      </c>
      <c r="L1653">
        <f t="shared" si="75"/>
        <v>4</v>
      </c>
      <c r="M1653">
        <v>15</v>
      </c>
      <c r="N1653">
        <v>26271</v>
      </c>
      <c r="O1653" s="1">
        <f t="shared" si="76"/>
        <v>1010.4230769230769</v>
      </c>
      <c r="P1653" s="1">
        <f t="shared" si="77"/>
        <v>22229.307692307691</v>
      </c>
      <c r="Q1653" s="1">
        <f>Table1[[#This Row],[Earned Basic Salary]]*20%</f>
        <v>4445.8615384615387</v>
      </c>
      <c r="R1653" s="1">
        <f>Table1[[#This Row],[Earned Basic Salary]]*10%</f>
        <v>2222.9307692307693</v>
      </c>
      <c r="S1653" s="1">
        <f>Table1[[#This Row],[Earned Basic Salary]]*12%</f>
        <v>2667.5169230769229</v>
      </c>
      <c r="T1653" s="1">
        <f>200</f>
        <v>200</v>
      </c>
      <c r="U1653" s="1">
        <f>Table1[[#This Row],[PF]]+Table1[[#This Row],[Professional Tax]]</f>
        <v>2867.5169230769229</v>
      </c>
      <c r="V1653" s="1">
        <f>Table1[[#This Row],[Overtime Hours]]*200</f>
        <v>3000</v>
      </c>
      <c r="W1653" s="1">
        <f>Table1[[#This Row],[Earned Basic Salary]]+Table1[[#This Row],[HRA]]+Table1[[#This Row],[DA]]+Table1[[#This Row],[Overtime Pay]]</f>
        <v>31898.1</v>
      </c>
      <c r="X1653" s="1">
        <f>Table1[[#This Row],[Gross Salary]]-Table1[[#This Row],[Total Deduction]]</f>
        <v>29030.583076923074</v>
      </c>
      <c r="Y1653" t="s">
        <v>37</v>
      </c>
      <c r="Z1653" t="s">
        <v>38</v>
      </c>
      <c r="AA1653" t="s">
        <v>6430</v>
      </c>
      <c r="AB1653" t="s">
        <v>6431</v>
      </c>
    </row>
    <row r="1654" spans="1:28" x14ac:dyDescent="0.3">
      <c r="A1654" t="s">
        <v>6432</v>
      </c>
      <c r="B1654" t="s">
        <v>387</v>
      </c>
      <c r="C1654">
        <v>41</v>
      </c>
      <c r="D1654" t="s">
        <v>127</v>
      </c>
      <c r="E1654" t="s">
        <v>54</v>
      </c>
      <c r="F1654" t="s">
        <v>83</v>
      </c>
      <c r="G1654" t="s">
        <v>4584</v>
      </c>
      <c r="H1654" t="s">
        <v>35</v>
      </c>
      <c r="I1654" t="s">
        <v>36</v>
      </c>
      <c r="J1654">
        <v>26</v>
      </c>
      <c r="K1654">
        <v>22</v>
      </c>
      <c r="L1654">
        <f t="shared" si="75"/>
        <v>4</v>
      </c>
      <c r="M1654">
        <v>12</v>
      </c>
      <c r="N1654">
        <v>25641</v>
      </c>
      <c r="O1654" s="1">
        <f t="shared" si="76"/>
        <v>986.19230769230774</v>
      </c>
      <c r="P1654" s="1">
        <f t="shared" si="77"/>
        <v>21696.23076923077</v>
      </c>
      <c r="Q1654" s="1">
        <f>Table1[[#This Row],[Earned Basic Salary]]*20%</f>
        <v>4339.2461538461539</v>
      </c>
      <c r="R1654" s="1">
        <f>Table1[[#This Row],[Earned Basic Salary]]*10%</f>
        <v>2169.623076923077</v>
      </c>
      <c r="S1654" s="1">
        <f>Table1[[#This Row],[Earned Basic Salary]]*12%</f>
        <v>2603.5476923076922</v>
      </c>
      <c r="T1654" s="1">
        <f>200</f>
        <v>200</v>
      </c>
      <c r="U1654" s="1">
        <f>Table1[[#This Row],[PF]]+Table1[[#This Row],[Professional Tax]]</f>
        <v>2803.5476923076922</v>
      </c>
      <c r="V1654" s="1">
        <f>Table1[[#This Row],[Overtime Hours]]*200</f>
        <v>2400</v>
      </c>
      <c r="W1654" s="1">
        <f>Table1[[#This Row],[Earned Basic Salary]]+Table1[[#This Row],[HRA]]+Table1[[#This Row],[DA]]+Table1[[#This Row],[Overtime Pay]]</f>
        <v>30605.1</v>
      </c>
      <c r="X1654" s="1">
        <f>Table1[[#This Row],[Gross Salary]]-Table1[[#This Row],[Total Deduction]]</f>
        <v>27801.552307692305</v>
      </c>
      <c r="Y1654" t="s">
        <v>37</v>
      </c>
      <c r="Z1654" t="s">
        <v>106</v>
      </c>
      <c r="AA1654" t="s">
        <v>6433</v>
      </c>
      <c r="AB1654" t="s">
        <v>6434</v>
      </c>
    </row>
    <row r="1655" spans="1:28" x14ac:dyDescent="0.3">
      <c r="A1655" t="s">
        <v>6435</v>
      </c>
      <c r="B1655" t="s">
        <v>490</v>
      </c>
      <c r="C1655">
        <v>35</v>
      </c>
      <c r="D1655" t="s">
        <v>133</v>
      </c>
      <c r="E1655" t="s">
        <v>62</v>
      </c>
      <c r="F1655" t="s">
        <v>69</v>
      </c>
      <c r="G1655" t="s">
        <v>6436</v>
      </c>
      <c r="H1655" t="s">
        <v>35</v>
      </c>
      <c r="I1655" t="s">
        <v>36</v>
      </c>
      <c r="J1655">
        <v>26</v>
      </c>
      <c r="K1655">
        <v>24</v>
      </c>
      <c r="L1655">
        <f t="shared" si="75"/>
        <v>2</v>
      </c>
      <c r="M1655">
        <v>15</v>
      </c>
      <c r="N1655">
        <v>33979</v>
      </c>
      <c r="O1655" s="1">
        <f t="shared" si="76"/>
        <v>1306.8846153846155</v>
      </c>
      <c r="P1655" s="1">
        <f t="shared" si="77"/>
        <v>31365.230769230773</v>
      </c>
      <c r="Q1655" s="1">
        <f>Table1[[#This Row],[Earned Basic Salary]]*20%</f>
        <v>6273.046153846155</v>
      </c>
      <c r="R1655" s="1">
        <f>Table1[[#This Row],[Earned Basic Salary]]*10%</f>
        <v>3136.5230769230775</v>
      </c>
      <c r="S1655" s="1">
        <f>Table1[[#This Row],[Earned Basic Salary]]*12%</f>
        <v>3763.8276923076928</v>
      </c>
      <c r="T1655" s="1">
        <f>200</f>
        <v>200</v>
      </c>
      <c r="U1655" s="1">
        <f>Table1[[#This Row],[PF]]+Table1[[#This Row],[Professional Tax]]</f>
        <v>3963.8276923076928</v>
      </c>
      <c r="V1655" s="1">
        <f>Table1[[#This Row],[Overtime Hours]]*200</f>
        <v>3000</v>
      </c>
      <c r="W1655" s="1">
        <f>Table1[[#This Row],[Earned Basic Salary]]+Table1[[#This Row],[HRA]]+Table1[[#This Row],[DA]]+Table1[[#This Row],[Overtime Pay]]</f>
        <v>43774.8</v>
      </c>
      <c r="X1655" s="1">
        <f>Table1[[#This Row],[Gross Salary]]-Table1[[#This Row],[Total Deduction]]</f>
        <v>39810.972307692311</v>
      </c>
      <c r="Y1655" t="s">
        <v>37</v>
      </c>
      <c r="Z1655" t="s">
        <v>106</v>
      </c>
      <c r="AA1655" t="s">
        <v>6437</v>
      </c>
      <c r="AB1655" t="s">
        <v>6438</v>
      </c>
    </row>
    <row r="1656" spans="1:28" x14ac:dyDescent="0.3">
      <c r="A1656" t="s">
        <v>6439</v>
      </c>
      <c r="B1656" t="s">
        <v>713</v>
      </c>
      <c r="C1656">
        <v>35</v>
      </c>
      <c r="D1656" t="s">
        <v>53</v>
      </c>
      <c r="E1656" t="s">
        <v>54</v>
      </c>
      <c r="F1656" t="s">
        <v>89</v>
      </c>
      <c r="G1656" t="s">
        <v>4017</v>
      </c>
      <c r="H1656" t="s">
        <v>35</v>
      </c>
      <c r="I1656" t="s">
        <v>36</v>
      </c>
      <c r="J1656">
        <v>26</v>
      </c>
      <c r="K1656">
        <v>24</v>
      </c>
      <c r="L1656">
        <f t="shared" si="75"/>
        <v>2</v>
      </c>
      <c r="M1656">
        <v>6</v>
      </c>
      <c r="N1656">
        <v>29243</v>
      </c>
      <c r="O1656" s="1">
        <f t="shared" si="76"/>
        <v>1124.7307692307693</v>
      </c>
      <c r="P1656" s="1">
        <f t="shared" si="77"/>
        <v>26993.538461538461</v>
      </c>
      <c r="Q1656" s="1">
        <f>Table1[[#This Row],[Earned Basic Salary]]*20%</f>
        <v>5398.7076923076929</v>
      </c>
      <c r="R1656" s="1">
        <f>Table1[[#This Row],[Earned Basic Salary]]*10%</f>
        <v>2699.3538461538465</v>
      </c>
      <c r="S1656" s="1">
        <f>Table1[[#This Row],[Earned Basic Salary]]*12%</f>
        <v>3239.2246153846154</v>
      </c>
      <c r="T1656" s="1">
        <f>200</f>
        <v>200</v>
      </c>
      <c r="U1656" s="1">
        <f>Table1[[#This Row],[PF]]+Table1[[#This Row],[Professional Tax]]</f>
        <v>3439.2246153846154</v>
      </c>
      <c r="V1656" s="1">
        <f>Table1[[#This Row],[Overtime Hours]]*200</f>
        <v>1200</v>
      </c>
      <c r="W1656" s="1">
        <f>Table1[[#This Row],[Earned Basic Salary]]+Table1[[#This Row],[HRA]]+Table1[[#This Row],[DA]]+Table1[[#This Row],[Overtime Pay]]</f>
        <v>36291.599999999999</v>
      </c>
      <c r="X1656" s="1">
        <f>Table1[[#This Row],[Gross Salary]]-Table1[[#This Row],[Total Deduction]]</f>
        <v>32852.375384615385</v>
      </c>
      <c r="Y1656" t="s">
        <v>37</v>
      </c>
      <c r="Z1656" t="s">
        <v>48</v>
      </c>
      <c r="AA1656" t="s">
        <v>6440</v>
      </c>
      <c r="AB1656" t="s">
        <v>6441</v>
      </c>
    </row>
    <row r="1657" spans="1:28" x14ac:dyDescent="0.3">
      <c r="A1657" t="s">
        <v>6442</v>
      </c>
      <c r="B1657" t="s">
        <v>1233</v>
      </c>
      <c r="C1657">
        <v>34</v>
      </c>
      <c r="D1657" t="s">
        <v>44</v>
      </c>
      <c r="E1657" t="s">
        <v>32</v>
      </c>
      <c r="F1657" t="s">
        <v>63</v>
      </c>
      <c r="G1657" t="s">
        <v>6443</v>
      </c>
      <c r="H1657" t="s">
        <v>35</v>
      </c>
      <c r="I1657" t="s">
        <v>36</v>
      </c>
      <c r="J1657">
        <v>26</v>
      </c>
      <c r="K1657">
        <v>22</v>
      </c>
      <c r="L1657">
        <f t="shared" si="75"/>
        <v>4</v>
      </c>
      <c r="M1657">
        <v>5</v>
      </c>
      <c r="N1657">
        <v>29557</v>
      </c>
      <c r="O1657" s="1">
        <f t="shared" si="76"/>
        <v>1136.8076923076924</v>
      </c>
      <c r="P1657" s="1">
        <f t="shared" si="77"/>
        <v>25009.769230769234</v>
      </c>
      <c r="Q1657" s="1">
        <f>Table1[[#This Row],[Earned Basic Salary]]*20%</f>
        <v>5001.9538461538468</v>
      </c>
      <c r="R1657" s="1">
        <f>Table1[[#This Row],[Earned Basic Salary]]*10%</f>
        <v>2500.9769230769234</v>
      </c>
      <c r="S1657" s="1">
        <f>Table1[[#This Row],[Earned Basic Salary]]*12%</f>
        <v>3001.1723076923081</v>
      </c>
      <c r="T1657" s="1">
        <f>200</f>
        <v>200</v>
      </c>
      <c r="U1657" s="1">
        <f>Table1[[#This Row],[PF]]+Table1[[#This Row],[Professional Tax]]</f>
        <v>3201.1723076923081</v>
      </c>
      <c r="V1657" s="1">
        <f>Table1[[#This Row],[Overtime Hours]]*200</f>
        <v>1000</v>
      </c>
      <c r="W1657" s="1">
        <f>Table1[[#This Row],[Earned Basic Salary]]+Table1[[#This Row],[HRA]]+Table1[[#This Row],[DA]]+Table1[[#This Row],[Overtime Pay]]</f>
        <v>33512.700000000004</v>
      </c>
      <c r="X1657" s="1">
        <f>Table1[[#This Row],[Gross Salary]]-Table1[[#This Row],[Total Deduction]]</f>
        <v>30311.527692307696</v>
      </c>
      <c r="Y1657" t="s">
        <v>37</v>
      </c>
      <c r="Z1657" t="s">
        <v>48</v>
      </c>
      <c r="AA1657" t="s">
        <v>6444</v>
      </c>
      <c r="AB1657" t="s">
        <v>6445</v>
      </c>
    </row>
    <row r="1658" spans="1:28" x14ac:dyDescent="0.3">
      <c r="A1658" t="s">
        <v>6446</v>
      </c>
      <c r="B1658" t="s">
        <v>104</v>
      </c>
      <c r="C1658">
        <v>49</v>
      </c>
      <c r="D1658" t="s">
        <v>61</v>
      </c>
      <c r="E1658" t="s">
        <v>121</v>
      </c>
      <c r="F1658" t="s">
        <v>46</v>
      </c>
      <c r="G1658" t="s">
        <v>1253</v>
      </c>
      <c r="H1658" t="s">
        <v>35</v>
      </c>
      <c r="I1658" t="s">
        <v>36</v>
      </c>
      <c r="J1658">
        <v>26</v>
      </c>
      <c r="K1658">
        <v>25</v>
      </c>
      <c r="L1658">
        <f t="shared" si="75"/>
        <v>1</v>
      </c>
      <c r="M1658">
        <v>12</v>
      </c>
      <c r="N1658">
        <v>51052</v>
      </c>
      <c r="O1658" s="1">
        <f t="shared" si="76"/>
        <v>1963.5384615384614</v>
      </c>
      <c r="P1658" s="1">
        <f t="shared" si="77"/>
        <v>49088.461538461539</v>
      </c>
      <c r="Q1658" s="1">
        <f>Table1[[#This Row],[Earned Basic Salary]]*20%</f>
        <v>9817.6923076923085</v>
      </c>
      <c r="R1658" s="1">
        <f>Table1[[#This Row],[Earned Basic Salary]]*10%</f>
        <v>4908.8461538461543</v>
      </c>
      <c r="S1658" s="1">
        <f>Table1[[#This Row],[Earned Basic Salary]]*12%</f>
        <v>5890.6153846153848</v>
      </c>
      <c r="T1658" s="1">
        <f>200</f>
        <v>200</v>
      </c>
      <c r="U1658" s="1">
        <f>Table1[[#This Row],[PF]]+Table1[[#This Row],[Professional Tax]]</f>
        <v>6090.6153846153848</v>
      </c>
      <c r="V1658" s="1">
        <f>Table1[[#This Row],[Overtime Hours]]*200</f>
        <v>2400</v>
      </c>
      <c r="W1658" s="1">
        <f>Table1[[#This Row],[Earned Basic Salary]]+Table1[[#This Row],[HRA]]+Table1[[#This Row],[DA]]+Table1[[#This Row],[Overtime Pay]]</f>
        <v>66215</v>
      </c>
      <c r="X1658" s="1">
        <f>Table1[[#This Row],[Gross Salary]]-Table1[[#This Row],[Total Deduction]]</f>
        <v>60124.384615384617</v>
      </c>
      <c r="Y1658" t="s">
        <v>37</v>
      </c>
      <c r="Z1658" t="s">
        <v>38</v>
      </c>
      <c r="AA1658" t="s">
        <v>6447</v>
      </c>
      <c r="AB1658" t="s">
        <v>6448</v>
      </c>
    </row>
    <row r="1659" spans="1:28" x14ac:dyDescent="0.3">
      <c r="A1659" t="s">
        <v>6449</v>
      </c>
      <c r="B1659" t="s">
        <v>2873</v>
      </c>
      <c r="C1659">
        <v>42</v>
      </c>
      <c r="D1659" t="s">
        <v>133</v>
      </c>
      <c r="E1659" t="s">
        <v>82</v>
      </c>
      <c r="F1659" t="s">
        <v>83</v>
      </c>
      <c r="G1659" t="s">
        <v>6377</v>
      </c>
      <c r="H1659" t="s">
        <v>35</v>
      </c>
      <c r="I1659" t="s">
        <v>36</v>
      </c>
      <c r="J1659">
        <v>26</v>
      </c>
      <c r="K1659">
        <v>25</v>
      </c>
      <c r="L1659">
        <f t="shared" si="75"/>
        <v>1</v>
      </c>
      <c r="M1659">
        <v>5</v>
      </c>
      <c r="N1659">
        <v>60727</v>
      </c>
      <c r="O1659" s="1">
        <f t="shared" si="76"/>
        <v>2335.6538461538462</v>
      </c>
      <c r="P1659" s="1">
        <f t="shared" si="77"/>
        <v>58391.346153846156</v>
      </c>
      <c r="Q1659" s="1">
        <f>Table1[[#This Row],[Earned Basic Salary]]*20%</f>
        <v>11678.269230769232</v>
      </c>
      <c r="R1659" s="1">
        <f>Table1[[#This Row],[Earned Basic Salary]]*10%</f>
        <v>5839.1346153846162</v>
      </c>
      <c r="S1659" s="1">
        <f>Table1[[#This Row],[Earned Basic Salary]]*12%</f>
        <v>7006.9615384615381</v>
      </c>
      <c r="T1659" s="1">
        <f>200</f>
        <v>200</v>
      </c>
      <c r="U1659" s="1">
        <f>Table1[[#This Row],[PF]]+Table1[[#This Row],[Professional Tax]]</f>
        <v>7206.9615384615381</v>
      </c>
      <c r="V1659" s="1">
        <f>Table1[[#This Row],[Overtime Hours]]*200</f>
        <v>1000</v>
      </c>
      <c r="W1659" s="1">
        <f>Table1[[#This Row],[Earned Basic Salary]]+Table1[[#This Row],[HRA]]+Table1[[#This Row],[DA]]+Table1[[#This Row],[Overtime Pay]]</f>
        <v>76908.75</v>
      </c>
      <c r="X1659" s="1">
        <f>Table1[[#This Row],[Gross Salary]]-Table1[[#This Row],[Total Deduction]]</f>
        <v>69701.788461538468</v>
      </c>
      <c r="Y1659" t="s">
        <v>37</v>
      </c>
      <c r="Z1659" t="s">
        <v>48</v>
      </c>
      <c r="AA1659" t="s">
        <v>6450</v>
      </c>
      <c r="AB1659" t="s">
        <v>6451</v>
      </c>
    </row>
    <row r="1660" spans="1:28" x14ac:dyDescent="0.3">
      <c r="A1660" t="s">
        <v>6452</v>
      </c>
      <c r="B1660" t="s">
        <v>280</v>
      </c>
      <c r="C1660">
        <v>25</v>
      </c>
      <c r="D1660" t="s">
        <v>53</v>
      </c>
      <c r="E1660" t="s">
        <v>82</v>
      </c>
      <c r="F1660" t="s">
        <v>55</v>
      </c>
      <c r="G1660" t="s">
        <v>6453</v>
      </c>
      <c r="H1660" t="s">
        <v>35</v>
      </c>
      <c r="I1660" t="s">
        <v>36</v>
      </c>
      <c r="J1660">
        <v>26</v>
      </c>
      <c r="K1660">
        <v>24</v>
      </c>
      <c r="L1660">
        <f t="shared" si="75"/>
        <v>2</v>
      </c>
      <c r="M1660">
        <v>14</v>
      </c>
      <c r="N1660">
        <v>75234</v>
      </c>
      <c r="O1660" s="1">
        <f t="shared" si="76"/>
        <v>2893.6153846153848</v>
      </c>
      <c r="P1660" s="1">
        <f t="shared" si="77"/>
        <v>69446.769230769234</v>
      </c>
      <c r="Q1660" s="1">
        <f>Table1[[#This Row],[Earned Basic Salary]]*20%</f>
        <v>13889.353846153848</v>
      </c>
      <c r="R1660" s="1">
        <f>Table1[[#This Row],[Earned Basic Salary]]*10%</f>
        <v>6944.6769230769241</v>
      </c>
      <c r="S1660" s="1">
        <f>Table1[[#This Row],[Earned Basic Salary]]*12%</f>
        <v>8333.6123076923086</v>
      </c>
      <c r="T1660" s="1">
        <f>200</f>
        <v>200</v>
      </c>
      <c r="U1660" s="1">
        <f>Table1[[#This Row],[PF]]+Table1[[#This Row],[Professional Tax]]</f>
        <v>8533.6123076923086</v>
      </c>
      <c r="V1660" s="1">
        <f>Table1[[#This Row],[Overtime Hours]]*200</f>
        <v>2800</v>
      </c>
      <c r="W1660" s="1">
        <f>Table1[[#This Row],[Earned Basic Salary]]+Table1[[#This Row],[HRA]]+Table1[[#This Row],[DA]]+Table1[[#This Row],[Overtime Pay]]</f>
        <v>93080.8</v>
      </c>
      <c r="X1660" s="1">
        <f>Table1[[#This Row],[Gross Salary]]-Table1[[#This Row],[Total Deduction]]</f>
        <v>84547.187692307692</v>
      </c>
      <c r="Y1660" t="s">
        <v>37</v>
      </c>
      <c r="Z1660" t="s">
        <v>95</v>
      </c>
      <c r="AA1660" t="s">
        <v>6454</v>
      </c>
      <c r="AB1660" t="s">
        <v>6455</v>
      </c>
    </row>
    <row r="1661" spans="1:28" x14ac:dyDescent="0.3">
      <c r="A1661" t="s">
        <v>6456</v>
      </c>
      <c r="B1661" t="s">
        <v>29</v>
      </c>
      <c r="C1661">
        <v>40</v>
      </c>
      <c r="D1661" t="s">
        <v>44</v>
      </c>
      <c r="E1661" t="s">
        <v>121</v>
      </c>
      <c r="F1661" t="s">
        <v>89</v>
      </c>
      <c r="G1661" t="s">
        <v>6457</v>
      </c>
      <c r="H1661" t="s">
        <v>35</v>
      </c>
      <c r="I1661" t="s">
        <v>36</v>
      </c>
      <c r="J1661">
        <v>26</v>
      </c>
      <c r="K1661">
        <v>23</v>
      </c>
      <c r="L1661">
        <f t="shared" si="75"/>
        <v>3</v>
      </c>
      <c r="M1661">
        <v>13</v>
      </c>
      <c r="N1661">
        <v>49578</v>
      </c>
      <c r="O1661" s="1">
        <f t="shared" si="76"/>
        <v>1906.8461538461538</v>
      </c>
      <c r="P1661" s="1">
        <f t="shared" si="77"/>
        <v>43857.461538461539</v>
      </c>
      <c r="Q1661" s="1">
        <f>Table1[[#This Row],[Earned Basic Salary]]*20%</f>
        <v>8771.4923076923078</v>
      </c>
      <c r="R1661" s="1">
        <f>Table1[[#This Row],[Earned Basic Salary]]*10%</f>
        <v>4385.7461538461539</v>
      </c>
      <c r="S1661" s="1">
        <f>Table1[[#This Row],[Earned Basic Salary]]*12%</f>
        <v>5262.8953846153845</v>
      </c>
      <c r="T1661" s="1">
        <f>200</f>
        <v>200</v>
      </c>
      <c r="U1661" s="1">
        <f>Table1[[#This Row],[PF]]+Table1[[#This Row],[Professional Tax]]</f>
        <v>5462.8953846153845</v>
      </c>
      <c r="V1661" s="1">
        <f>Table1[[#This Row],[Overtime Hours]]*200</f>
        <v>2600</v>
      </c>
      <c r="W1661" s="1">
        <f>Table1[[#This Row],[Earned Basic Salary]]+Table1[[#This Row],[HRA]]+Table1[[#This Row],[DA]]+Table1[[#This Row],[Overtime Pay]]</f>
        <v>59614.7</v>
      </c>
      <c r="X1661" s="1">
        <f>Table1[[#This Row],[Gross Salary]]-Table1[[#This Row],[Total Deduction]]</f>
        <v>54151.804615384615</v>
      </c>
      <c r="Y1661" t="s">
        <v>37</v>
      </c>
      <c r="Z1661" t="s">
        <v>48</v>
      </c>
      <c r="AA1661" t="s">
        <v>6458</v>
      </c>
      <c r="AB1661" t="s">
        <v>6459</v>
      </c>
    </row>
    <row r="1662" spans="1:28" x14ac:dyDescent="0.3">
      <c r="A1662" t="s">
        <v>6460</v>
      </c>
      <c r="B1662" t="s">
        <v>68</v>
      </c>
      <c r="C1662">
        <v>27</v>
      </c>
      <c r="D1662" t="s">
        <v>75</v>
      </c>
      <c r="E1662" t="s">
        <v>62</v>
      </c>
      <c r="F1662" t="s">
        <v>33</v>
      </c>
      <c r="G1662" t="s">
        <v>6461</v>
      </c>
      <c r="H1662" t="s">
        <v>35</v>
      </c>
      <c r="I1662" t="s">
        <v>36</v>
      </c>
      <c r="J1662">
        <v>26</v>
      </c>
      <c r="K1662">
        <v>25</v>
      </c>
      <c r="L1662">
        <f t="shared" si="75"/>
        <v>1</v>
      </c>
      <c r="M1662">
        <v>11</v>
      </c>
      <c r="N1662">
        <v>79732</v>
      </c>
      <c r="O1662" s="1">
        <f t="shared" si="76"/>
        <v>3066.6153846153848</v>
      </c>
      <c r="P1662" s="1">
        <f t="shared" si="77"/>
        <v>76665.384615384624</v>
      </c>
      <c r="Q1662" s="1">
        <f>Table1[[#This Row],[Earned Basic Salary]]*20%</f>
        <v>15333.076923076926</v>
      </c>
      <c r="R1662" s="1">
        <f>Table1[[#This Row],[Earned Basic Salary]]*10%</f>
        <v>7666.5384615384628</v>
      </c>
      <c r="S1662" s="1">
        <f>Table1[[#This Row],[Earned Basic Salary]]*12%</f>
        <v>9199.8461538461543</v>
      </c>
      <c r="T1662" s="1">
        <f>200</f>
        <v>200</v>
      </c>
      <c r="U1662" s="1">
        <f>Table1[[#This Row],[PF]]+Table1[[#This Row],[Professional Tax]]</f>
        <v>9399.8461538461543</v>
      </c>
      <c r="V1662" s="1">
        <f>Table1[[#This Row],[Overtime Hours]]*200</f>
        <v>2200</v>
      </c>
      <c r="W1662" s="1">
        <f>Table1[[#This Row],[Earned Basic Salary]]+Table1[[#This Row],[HRA]]+Table1[[#This Row],[DA]]+Table1[[#This Row],[Overtime Pay]]</f>
        <v>101865.00000000001</v>
      </c>
      <c r="X1662" s="1">
        <f>Table1[[#This Row],[Gross Salary]]-Table1[[#This Row],[Total Deduction]]</f>
        <v>92465.153846153858</v>
      </c>
      <c r="Y1662" t="s">
        <v>37</v>
      </c>
      <c r="Z1662" t="s">
        <v>48</v>
      </c>
      <c r="AA1662" t="s">
        <v>6462</v>
      </c>
      <c r="AB1662" t="s">
        <v>6463</v>
      </c>
    </row>
    <row r="1663" spans="1:28" x14ac:dyDescent="0.3">
      <c r="A1663" t="s">
        <v>6464</v>
      </c>
      <c r="B1663" t="s">
        <v>1729</v>
      </c>
      <c r="C1663">
        <v>25</v>
      </c>
      <c r="D1663" t="s">
        <v>31</v>
      </c>
      <c r="E1663" t="s">
        <v>82</v>
      </c>
      <c r="F1663" t="s">
        <v>55</v>
      </c>
      <c r="G1663" t="s">
        <v>6465</v>
      </c>
      <c r="H1663" t="s">
        <v>35</v>
      </c>
      <c r="I1663" t="s">
        <v>36</v>
      </c>
      <c r="J1663">
        <v>26</v>
      </c>
      <c r="K1663">
        <v>22</v>
      </c>
      <c r="L1663">
        <f t="shared" si="75"/>
        <v>4</v>
      </c>
      <c r="M1663">
        <v>14</v>
      </c>
      <c r="N1663">
        <v>40702</v>
      </c>
      <c r="O1663" s="1">
        <f t="shared" si="76"/>
        <v>1565.4615384615386</v>
      </c>
      <c r="P1663" s="1">
        <f t="shared" si="77"/>
        <v>34440.153846153851</v>
      </c>
      <c r="Q1663" s="1">
        <f>Table1[[#This Row],[Earned Basic Salary]]*20%</f>
        <v>6888.0307692307706</v>
      </c>
      <c r="R1663" s="1">
        <f>Table1[[#This Row],[Earned Basic Salary]]*10%</f>
        <v>3444.0153846153853</v>
      </c>
      <c r="S1663" s="1">
        <f>Table1[[#This Row],[Earned Basic Salary]]*12%</f>
        <v>4132.8184615384616</v>
      </c>
      <c r="T1663" s="1">
        <f>200</f>
        <v>200</v>
      </c>
      <c r="U1663" s="1">
        <f>Table1[[#This Row],[PF]]+Table1[[#This Row],[Professional Tax]]</f>
        <v>4332.8184615384616</v>
      </c>
      <c r="V1663" s="1">
        <f>Table1[[#This Row],[Overtime Hours]]*200</f>
        <v>2800</v>
      </c>
      <c r="W1663" s="1">
        <f>Table1[[#This Row],[Earned Basic Salary]]+Table1[[#This Row],[HRA]]+Table1[[#This Row],[DA]]+Table1[[#This Row],[Overtime Pay]]</f>
        <v>47572.200000000004</v>
      </c>
      <c r="X1663" s="1">
        <f>Table1[[#This Row],[Gross Salary]]-Table1[[#This Row],[Total Deduction]]</f>
        <v>43239.381538461545</v>
      </c>
      <c r="Y1663" t="s">
        <v>37</v>
      </c>
      <c r="Z1663" t="s">
        <v>106</v>
      </c>
      <c r="AA1663" t="s">
        <v>6466</v>
      </c>
      <c r="AB1663" t="s">
        <v>6467</v>
      </c>
    </row>
    <row r="1664" spans="1:28" x14ac:dyDescent="0.3">
      <c r="A1664" t="s">
        <v>6468</v>
      </c>
      <c r="B1664" t="s">
        <v>153</v>
      </c>
      <c r="C1664">
        <v>48</v>
      </c>
      <c r="D1664" t="s">
        <v>133</v>
      </c>
      <c r="E1664" t="s">
        <v>54</v>
      </c>
      <c r="F1664" t="s">
        <v>63</v>
      </c>
      <c r="G1664" t="s">
        <v>1953</v>
      </c>
      <c r="H1664" t="s">
        <v>35</v>
      </c>
      <c r="I1664" t="s">
        <v>36</v>
      </c>
      <c r="J1664">
        <v>26</v>
      </c>
      <c r="K1664">
        <v>25</v>
      </c>
      <c r="L1664">
        <f t="shared" si="75"/>
        <v>1</v>
      </c>
      <c r="M1664">
        <v>3</v>
      </c>
      <c r="N1664">
        <v>76073</v>
      </c>
      <c r="O1664" s="1">
        <f t="shared" si="76"/>
        <v>2925.8846153846152</v>
      </c>
      <c r="P1664" s="1">
        <f t="shared" si="77"/>
        <v>73147.115384615376</v>
      </c>
      <c r="Q1664" s="1">
        <f>Table1[[#This Row],[Earned Basic Salary]]*20%</f>
        <v>14629.423076923076</v>
      </c>
      <c r="R1664" s="1">
        <f>Table1[[#This Row],[Earned Basic Salary]]*10%</f>
        <v>7314.7115384615381</v>
      </c>
      <c r="S1664" s="1">
        <f>Table1[[#This Row],[Earned Basic Salary]]*12%</f>
        <v>8777.6538461538439</v>
      </c>
      <c r="T1664" s="1">
        <f>200</f>
        <v>200</v>
      </c>
      <c r="U1664" s="1">
        <f>Table1[[#This Row],[PF]]+Table1[[#This Row],[Professional Tax]]</f>
        <v>8977.6538461538439</v>
      </c>
      <c r="V1664" s="1">
        <f>Table1[[#This Row],[Overtime Hours]]*200</f>
        <v>600</v>
      </c>
      <c r="W1664" s="1">
        <f>Table1[[#This Row],[Earned Basic Salary]]+Table1[[#This Row],[HRA]]+Table1[[#This Row],[DA]]+Table1[[#This Row],[Overtime Pay]]</f>
        <v>95691.249999999985</v>
      </c>
      <c r="X1664" s="1">
        <f>Table1[[#This Row],[Gross Salary]]-Table1[[#This Row],[Total Deduction]]</f>
        <v>86713.596153846142</v>
      </c>
      <c r="Y1664" t="s">
        <v>37</v>
      </c>
      <c r="Z1664" t="s">
        <v>48</v>
      </c>
      <c r="AA1664" t="s">
        <v>6469</v>
      </c>
      <c r="AB1664" t="s">
        <v>6470</v>
      </c>
    </row>
    <row r="1665" spans="1:28" x14ac:dyDescent="0.3">
      <c r="A1665" t="s">
        <v>6471</v>
      </c>
      <c r="B1665" t="s">
        <v>1880</v>
      </c>
      <c r="C1665">
        <v>51</v>
      </c>
      <c r="D1665" t="s">
        <v>44</v>
      </c>
      <c r="E1665" t="s">
        <v>82</v>
      </c>
      <c r="F1665" t="s">
        <v>89</v>
      </c>
      <c r="G1665" t="s">
        <v>5241</v>
      </c>
      <c r="H1665" t="s">
        <v>35</v>
      </c>
      <c r="I1665" t="s">
        <v>36</v>
      </c>
      <c r="J1665">
        <v>26</v>
      </c>
      <c r="K1665">
        <v>25</v>
      </c>
      <c r="L1665">
        <f t="shared" si="75"/>
        <v>1</v>
      </c>
      <c r="M1665">
        <v>17</v>
      </c>
      <c r="N1665">
        <v>69025</v>
      </c>
      <c r="O1665" s="1">
        <f t="shared" si="76"/>
        <v>2654.8076923076924</v>
      </c>
      <c r="P1665" s="1">
        <f t="shared" si="77"/>
        <v>66370.192307692312</v>
      </c>
      <c r="Q1665" s="1">
        <f>Table1[[#This Row],[Earned Basic Salary]]*20%</f>
        <v>13274.038461538463</v>
      </c>
      <c r="R1665" s="1">
        <f>Table1[[#This Row],[Earned Basic Salary]]*10%</f>
        <v>6637.0192307692314</v>
      </c>
      <c r="S1665" s="1">
        <f>Table1[[#This Row],[Earned Basic Salary]]*12%</f>
        <v>7964.4230769230771</v>
      </c>
      <c r="T1665" s="1">
        <f>200</f>
        <v>200</v>
      </c>
      <c r="U1665" s="1">
        <f>Table1[[#This Row],[PF]]+Table1[[#This Row],[Professional Tax]]</f>
        <v>8164.4230769230771</v>
      </c>
      <c r="V1665" s="1">
        <f>Table1[[#This Row],[Overtime Hours]]*200</f>
        <v>3400</v>
      </c>
      <c r="W1665" s="1">
        <f>Table1[[#This Row],[Earned Basic Salary]]+Table1[[#This Row],[HRA]]+Table1[[#This Row],[DA]]+Table1[[#This Row],[Overtime Pay]]</f>
        <v>89681.250000000015</v>
      </c>
      <c r="X1665" s="1">
        <f>Table1[[#This Row],[Gross Salary]]-Table1[[#This Row],[Total Deduction]]</f>
        <v>81516.826923076937</v>
      </c>
      <c r="Y1665" t="s">
        <v>37</v>
      </c>
      <c r="Z1665" t="s">
        <v>95</v>
      </c>
      <c r="AA1665" t="s">
        <v>6472</v>
      </c>
      <c r="AB1665" t="s">
        <v>6473</v>
      </c>
    </row>
    <row r="1666" spans="1:28" x14ac:dyDescent="0.3">
      <c r="A1666" t="s">
        <v>6474</v>
      </c>
      <c r="B1666" t="s">
        <v>443</v>
      </c>
      <c r="C1666">
        <v>47</v>
      </c>
      <c r="D1666" t="s">
        <v>44</v>
      </c>
      <c r="E1666" t="s">
        <v>62</v>
      </c>
      <c r="F1666" t="s">
        <v>63</v>
      </c>
      <c r="G1666" t="s">
        <v>3983</v>
      </c>
      <c r="H1666" t="s">
        <v>35</v>
      </c>
      <c r="I1666" t="s">
        <v>36</v>
      </c>
      <c r="J1666">
        <v>26</v>
      </c>
      <c r="K1666">
        <v>24</v>
      </c>
      <c r="L1666">
        <f t="shared" si="75"/>
        <v>2</v>
      </c>
      <c r="M1666">
        <v>5</v>
      </c>
      <c r="N1666">
        <v>28440</v>
      </c>
      <c r="O1666" s="1">
        <f t="shared" si="76"/>
        <v>1093.8461538461538</v>
      </c>
      <c r="P1666" s="1">
        <f t="shared" si="77"/>
        <v>26252.307692307691</v>
      </c>
      <c r="Q1666" s="1">
        <f>Table1[[#This Row],[Earned Basic Salary]]*20%</f>
        <v>5250.461538461539</v>
      </c>
      <c r="R1666" s="1">
        <f>Table1[[#This Row],[Earned Basic Salary]]*10%</f>
        <v>2625.2307692307695</v>
      </c>
      <c r="S1666" s="1">
        <f>Table1[[#This Row],[Earned Basic Salary]]*12%</f>
        <v>3150.2769230769227</v>
      </c>
      <c r="T1666" s="1">
        <f>200</f>
        <v>200</v>
      </c>
      <c r="U1666" s="1">
        <f>Table1[[#This Row],[PF]]+Table1[[#This Row],[Professional Tax]]</f>
        <v>3350.2769230769227</v>
      </c>
      <c r="V1666" s="1">
        <f>Table1[[#This Row],[Overtime Hours]]*200</f>
        <v>1000</v>
      </c>
      <c r="W1666" s="1">
        <f>Table1[[#This Row],[Earned Basic Salary]]+Table1[[#This Row],[HRA]]+Table1[[#This Row],[DA]]+Table1[[#This Row],[Overtime Pay]]</f>
        <v>35128</v>
      </c>
      <c r="X1666" s="1">
        <f>Table1[[#This Row],[Gross Salary]]-Table1[[#This Row],[Total Deduction]]</f>
        <v>31777.723076923077</v>
      </c>
      <c r="Y1666" t="s">
        <v>37</v>
      </c>
      <c r="Z1666" t="s">
        <v>48</v>
      </c>
      <c r="AA1666" t="s">
        <v>6475</v>
      </c>
      <c r="AB1666" t="s">
        <v>6476</v>
      </c>
    </row>
    <row r="1667" spans="1:28" x14ac:dyDescent="0.3">
      <c r="A1667" t="s">
        <v>6477</v>
      </c>
      <c r="B1667" t="s">
        <v>1233</v>
      </c>
      <c r="C1667">
        <v>28</v>
      </c>
      <c r="D1667" t="s">
        <v>53</v>
      </c>
      <c r="E1667" t="s">
        <v>45</v>
      </c>
      <c r="F1667" t="s">
        <v>83</v>
      </c>
      <c r="G1667" t="s">
        <v>6478</v>
      </c>
      <c r="H1667" t="s">
        <v>35</v>
      </c>
      <c r="I1667" t="s">
        <v>36</v>
      </c>
      <c r="J1667">
        <v>26</v>
      </c>
      <c r="K1667">
        <v>21</v>
      </c>
      <c r="L1667">
        <f t="shared" ref="L1667:L1730" si="78">J1667-K1667</f>
        <v>5</v>
      </c>
      <c r="M1667">
        <v>5</v>
      </c>
      <c r="N1667">
        <v>44170</v>
      </c>
      <c r="O1667" s="1">
        <f t="shared" ref="O1667:O1730" si="79">N1667/J1667</f>
        <v>1698.8461538461538</v>
      </c>
      <c r="P1667" s="1">
        <f t="shared" ref="P1667:P1730" si="80">O1667*K1667</f>
        <v>35675.769230769227</v>
      </c>
      <c r="Q1667" s="1">
        <f>Table1[[#This Row],[Earned Basic Salary]]*20%</f>
        <v>7135.1538461538457</v>
      </c>
      <c r="R1667" s="1">
        <f>Table1[[#This Row],[Earned Basic Salary]]*10%</f>
        <v>3567.5769230769229</v>
      </c>
      <c r="S1667" s="1">
        <f>Table1[[#This Row],[Earned Basic Salary]]*12%</f>
        <v>4281.0923076923073</v>
      </c>
      <c r="T1667" s="1">
        <f>200</f>
        <v>200</v>
      </c>
      <c r="U1667" s="1">
        <f>Table1[[#This Row],[PF]]+Table1[[#This Row],[Professional Tax]]</f>
        <v>4481.0923076923073</v>
      </c>
      <c r="V1667" s="1">
        <f>Table1[[#This Row],[Overtime Hours]]*200</f>
        <v>1000</v>
      </c>
      <c r="W1667" s="1">
        <f>Table1[[#This Row],[Earned Basic Salary]]+Table1[[#This Row],[HRA]]+Table1[[#This Row],[DA]]+Table1[[#This Row],[Overtime Pay]]</f>
        <v>47378.499999999993</v>
      </c>
      <c r="X1667" s="1">
        <f>Table1[[#This Row],[Gross Salary]]-Table1[[#This Row],[Total Deduction]]</f>
        <v>42897.407692307686</v>
      </c>
      <c r="Y1667" t="s">
        <v>37</v>
      </c>
      <c r="Z1667" t="s">
        <v>95</v>
      </c>
      <c r="AA1667" t="s">
        <v>6479</v>
      </c>
      <c r="AB1667" t="s">
        <v>6480</v>
      </c>
    </row>
    <row r="1668" spans="1:28" x14ac:dyDescent="0.3">
      <c r="A1668" t="s">
        <v>6481</v>
      </c>
      <c r="B1668" t="s">
        <v>1478</v>
      </c>
      <c r="C1668">
        <v>26</v>
      </c>
      <c r="D1668" t="s">
        <v>31</v>
      </c>
      <c r="E1668" t="s">
        <v>54</v>
      </c>
      <c r="F1668" t="s">
        <v>33</v>
      </c>
      <c r="G1668" t="s">
        <v>1789</v>
      </c>
      <c r="H1668" t="s">
        <v>35</v>
      </c>
      <c r="I1668" t="s">
        <v>36</v>
      </c>
      <c r="J1668">
        <v>26</v>
      </c>
      <c r="K1668">
        <v>22</v>
      </c>
      <c r="L1668">
        <f t="shared" si="78"/>
        <v>4</v>
      </c>
      <c r="M1668">
        <v>0</v>
      </c>
      <c r="N1668">
        <v>62643</v>
      </c>
      <c r="O1668" s="1">
        <f t="shared" si="79"/>
        <v>2409.3461538461538</v>
      </c>
      <c r="P1668" s="1">
        <f t="shared" si="80"/>
        <v>53005.615384615383</v>
      </c>
      <c r="Q1668" s="1">
        <f>Table1[[#This Row],[Earned Basic Salary]]*20%</f>
        <v>10601.123076923077</v>
      </c>
      <c r="R1668" s="1">
        <f>Table1[[#This Row],[Earned Basic Salary]]*10%</f>
        <v>5300.5615384615385</v>
      </c>
      <c r="S1668" s="1">
        <f>Table1[[#This Row],[Earned Basic Salary]]*12%</f>
        <v>6360.6738461538462</v>
      </c>
      <c r="T1668" s="1">
        <f>200</f>
        <v>200</v>
      </c>
      <c r="U1668" s="1">
        <f>Table1[[#This Row],[PF]]+Table1[[#This Row],[Professional Tax]]</f>
        <v>6560.6738461538462</v>
      </c>
      <c r="V1668" s="1">
        <f>Table1[[#This Row],[Overtime Hours]]*200</f>
        <v>0</v>
      </c>
      <c r="W1668" s="1">
        <f>Table1[[#This Row],[Earned Basic Salary]]+Table1[[#This Row],[HRA]]+Table1[[#This Row],[DA]]+Table1[[#This Row],[Overtime Pay]]</f>
        <v>68907.3</v>
      </c>
      <c r="X1668" s="1">
        <f>Table1[[#This Row],[Gross Salary]]-Table1[[#This Row],[Total Deduction]]</f>
        <v>62346.626153846155</v>
      </c>
      <c r="Y1668" t="s">
        <v>37</v>
      </c>
      <c r="Z1668" t="s">
        <v>38</v>
      </c>
      <c r="AA1668" t="s">
        <v>6482</v>
      </c>
      <c r="AB1668" t="s">
        <v>6483</v>
      </c>
    </row>
    <row r="1669" spans="1:28" x14ac:dyDescent="0.3">
      <c r="A1669" t="s">
        <v>6484</v>
      </c>
      <c r="B1669" t="s">
        <v>936</v>
      </c>
      <c r="C1669">
        <v>51</v>
      </c>
      <c r="D1669" t="s">
        <v>31</v>
      </c>
      <c r="E1669" t="s">
        <v>54</v>
      </c>
      <c r="F1669" t="s">
        <v>69</v>
      </c>
      <c r="G1669" t="s">
        <v>6485</v>
      </c>
      <c r="H1669" t="s">
        <v>35</v>
      </c>
      <c r="I1669" t="s">
        <v>36</v>
      </c>
      <c r="J1669">
        <v>26</v>
      </c>
      <c r="K1669">
        <v>24</v>
      </c>
      <c r="L1669">
        <f t="shared" si="78"/>
        <v>2</v>
      </c>
      <c r="M1669">
        <v>10</v>
      </c>
      <c r="N1669">
        <v>32477</v>
      </c>
      <c r="O1669" s="1">
        <f t="shared" si="79"/>
        <v>1249.1153846153845</v>
      </c>
      <c r="P1669" s="1">
        <f t="shared" si="80"/>
        <v>29978.769230769227</v>
      </c>
      <c r="Q1669" s="1">
        <f>Table1[[#This Row],[Earned Basic Salary]]*20%</f>
        <v>5995.7538461538461</v>
      </c>
      <c r="R1669" s="1">
        <f>Table1[[#This Row],[Earned Basic Salary]]*10%</f>
        <v>2997.876923076923</v>
      </c>
      <c r="S1669" s="1">
        <f>Table1[[#This Row],[Earned Basic Salary]]*12%</f>
        <v>3597.4523076923069</v>
      </c>
      <c r="T1669" s="1">
        <f>200</f>
        <v>200</v>
      </c>
      <c r="U1669" s="1">
        <f>Table1[[#This Row],[PF]]+Table1[[#This Row],[Professional Tax]]</f>
        <v>3797.4523076923069</v>
      </c>
      <c r="V1669" s="1">
        <f>Table1[[#This Row],[Overtime Hours]]*200</f>
        <v>2000</v>
      </c>
      <c r="W1669" s="1">
        <f>Table1[[#This Row],[Earned Basic Salary]]+Table1[[#This Row],[HRA]]+Table1[[#This Row],[DA]]+Table1[[#This Row],[Overtime Pay]]</f>
        <v>40972.399999999994</v>
      </c>
      <c r="X1669" s="1">
        <f>Table1[[#This Row],[Gross Salary]]-Table1[[#This Row],[Total Deduction]]</f>
        <v>37174.947692307687</v>
      </c>
      <c r="Y1669" t="s">
        <v>37</v>
      </c>
      <c r="Z1669" t="s">
        <v>106</v>
      </c>
      <c r="AA1669" t="s">
        <v>6486</v>
      </c>
      <c r="AB1669" t="s">
        <v>6487</v>
      </c>
    </row>
    <row r="1670" spans="1:28" x14ac:dyDescent="0.3">
      <c r="A1670" t="s">
        <v>6488</v>
      </c>
      <c r="B1670" t="s">
        <v>480</v>
      </c>
      <c r="C1670">
        <v>25</v>
      </c>
      <c r="D1670" t="s">
        <v>44</v>
      </c>
      <c r="E1670" t="s">
        <v>82</v>
      </c>
      <c r="F1670" t="s">
        <v>46</v>
      </c>
      <c r="G1670" t="s">
        <v>6489</v>
      </c>
      <c r="H1670" t="s">
        <v>35</v>
      </c>
      <c r="I1670" t="s">
        <v>36</v>
      </c>
      <c r="J1670">
        <v>26</v>
      </c>
      <c r="K1670">
        <v>22</v>
      </c>
      <c r="L1670">
        <f t="shared" si="78"/>
        <v>4</v>
      </c>
      <c r="M1670">
        <v>0</v>
      </c>
      <c r="N1670">
        <v>31403</v>
      </c>
      <c r="O1670" s="1">
        <f t="shared" si="79"/>
        <v>1207.8076923076924</v>
      </c>
      <c r="P1670" s="1">
        <f t="shared" si="80"/>
        <v>26571.769230769234</v>
      </c>
      <c r="Q1670" s="1">
        <f>Table1[[#This Row],[Earned Basic Salary]]*20%</f>
        <v>5314.3538461538474</v>
      </c>
      <c r="R1670" s="1">
        <f>Table1[[#This Row],[Earned Basic Salary]]*10%</f>
        <v>2657.1769230769237</v>
      </c>
      <c r="S1670" s="1">
        <f>Table1[[#This Row],[Earned Basic Salary]]*12%</f>
        <v>3188.6123076923081</v>
      </c>
      <c r="T1670" s="1">
        <f>200</f>
        <v>200</v>
      </c>
      <c r="U1670" s="1">
        <f>Table1[[#This Row],[PF]]+Table1[[#This Row],[Professional Tax]]</f>
        <v>3388.6123076923081</v>
      </c>
      <c r="V1670" s="1">
        <f>Table1[[#This Row],[Overtime Hours]]*200</f>
        <v>0</v>
      </c>
      <c r="W1670" s="1">
        <f>Table1[[#This Row],[Earned Basic Salary]]+Table1[[#This Row],[HRA]]+Table1[[#This Row],[DA]]+Table1[[#This Row],[Overtime Pay]]</f>
        <v>34543.300000000003</v>
      </c>
      <c r="X1670" s="1">
        <f>Table1[[#This Row],[Gross Salary]]-Table1[[#This Row],[Total Deduction]]</f>
        <v>31154.687692307696</v>
      </c>
      <c r="Y1670" t="s">
        <v>37</v>
      </c>
      <c r="Z1670" t="s">
        <v>48</v>
      </c>
      <c r="AA1670" t="s">
        <v>6490</v>
      </c>
      <c r="AB1670" t="s">
        <v>6491</v>
      </c>
    </row>
    <row r="1671" spans="1:28" x14ac:dyDescent="0.3">
      <c r="A1671" t="s">
        <v>6492</v>
      </c>
      <c r="B1671" t="s">
        <v>941</v>
      </c>
      <c r="C1671">
        <v>52</v>
      </c>
      <c r="D1671" t="s">
        <v>53</v>
      </c>
      <c r="E1671" t="s">
        <v>82</v>
      </c>
      <c r="F1671" t="s">
        <v>46</v>
      </c>
      <c r="G1671" t="s">
        <v>6493</v>
      </c>
      <c r="H1671" t="s">
        <v>35</v>
      </c>
      <c r="I1671" t="s">
        <v>36</v>
      </c>
      <c r="J1671">
        <v>26</v>
      </c>
      <c r="K1671">
        <v>25</v>
      </c>
      <c r="L1671">
        <f t="shared" si="78"/>
        <v>1</v>
      </c>
      <c r="M1671">
        <v>1</v>
      </c>
      <c r="N1671">
        <v>40686</v>
      </c>
      <c r="O1671" s="1">
        <f t="shared" si="79"/>
        <v>1564.8461538461538</v>
      </c>
      <c r="P1671" s="1">
        <f t="shared" si="80"/>
        <v>39121.153846153844</v>
      </c>
      <c r="Q1671" s="1">
        <f>Table1[[#This Row],[Earned Basic Salary]]*20%</f>
        <v>7824.2307692307695</v>
      </c>
      <c r="R1671" s="1">
        <f>Table1[[#This Row],[Earned Basic Salary]]*10%</f>
        <v>3912.1153846153848</v>
      </c>
      <c r="S1671" s="1">
        <f>Table1[[#This Row],[Earned Basic Salary]]*12%</f>
        <v>4694.538461538461</v>
      </c>
      <c r="T1671" s="1">
        <f>200</f>
        <v>200</v>
      </c>
      <c r="U1671" s="1">
        <f>Table1[[#This Row],[PF]]+Table1[[#This Row],[Professional Tax]]</f>
        <v>4894.538461538461</v>
      </c>
      <c r="V1671" s="1">
        <f>Table1[[#This Row],[Overtime Hours]]*200</f>
        <v>200</v>
      </c>
      <c r="W1671" s="1">
        <f>Table1[[#This Row],[Earned Basic Salary]]+Table1[[#This Row],[HRA]]+Table1[[#This Row],[DA]]+Table1[[#This Row],[Overtime Pay]]</f>
        <v>51057.499999999993</v>
      </c>
      <c r="X1671" s="1">
        <f>Table1[[#This Row],[Gross Salary]]-Table1[[#This Row],[Total Deduction]]</f>
        <v>46162.961538461532</v>
      </c>
      <c r="Y1671" t="s">
        <v>37</v>
      </c>
      <c r="Z1671" t="s">
        <v>38</v>
      </c>
      <c r="AA1671" t="s">
        <v>6494</v>
      </c>
      <c r="AB1671" t="s">
        <v>6495</v>
      </c>
    </row>
    <row r="1672" spans="1:28" x14ac:dyDescent="0.3">
      <c r="A1672" t="s">
        <v>6496</v>
      </c>
      <c r="B1672" t="s">
        <v>231</v>
      </c>
      <c r="C1672">
        <v>46</v>
      </c>
      <c r="D1672" t="s">
        <v>53</v>
      </c>
      <c r="E1672" t="s">
        <v>82</v>
      </c>
      <c r="F1672" t="s">
        <v>69</v>
      </c>
      <c r="G1672" t="s">
        <v>6497</v>
      </c>
      <c r="H1672" t="s">
        <v>35</v>
      </c>
      <c r="I1672" t="s">
        <v>36</v>
      </c>
      <c r="J1672">
        <v>26</v>
      </c>
      <c r="K1672">
        <v>22</v>
      </c>
      <c r="L1672">
        <f t="shared" si="78"/>
        <v>4</v>
      </c>
      <c r="M1672">
        <v>14</v>
      </c>
      <c r="N1672">
        <v>58156</v>
      </c>
      <c r="O1672" s="1">
        <f t="shared" si="79"/>
        <v>2236.7692307692309</v>
      </c>
      <c r="P1672" s="1">
        <f t="shared" si="80"/>
        <v>49208.923076923078</v>
      </c>
      <c r="Q1672" s="1">
        <f>Table1[[#This Row],[Earned Basic Salary]]*20%</f>
        <v>9841.7846153846167</v>
      </c>
      <c r="R1672" s="1">
        <f>Table1[[#This Row],[Earned Basic Salary]]*10%</f>
        <v>4920.8923076923083</v>
      </c>
      <c r="S1672" s="1">
        <f>Table1[[#This Row],[Earned Basic Salary]]*12%</f>
        <v>5905.0707692307687</v>
      </c>
      <c r="T1672" s="1">
        <f>200</f>
        <v>200</v>
      </c>
      <c r="U1672" s="1">
        <f>Table1[[#This Row],[PF]]+Table1[[#This Row],[Professional Tax]]</f>
        <v>6105.0707692307687</v>
      </c>
      <c r="V1672" s="1">
        <f>Table1[[#This Row],[Overtime Hours]]*200</f>
        <v>2800</v>
      </c>
      <c r="W1672" s="1">
        <f>Table1[[#This Row],[Earned Basic Salary]]+Table1[[#This Row],[HRA]]+Table1[[#This Row],[DA]]+Table1[[#This Row],[Overtime Pay]]</f>
        <v>66771.600000000006</v>
      </c>
      <c r="X1672" s="1">
        <f>Table1[[#This Row],[Gross Salary]]-Table1[[#This Row],[Total Deduction]]</f>
        <v>60666.529230769236</v>
      </c>
      <c r="Y1672" t="s">
        <v>37</v>
      </c>
      <c r="Z1672" t="s">
        <v>95</v>
      </c>
      <c r="AA1672" t="s">
        <v>6498</v>
      </c>
      <c r="AB1672" t="s">
        <v>6499</v>
      </c>
    </row>
    <row r="1673" spans="1:28" x14ac:dyDescent="0.3">
      <c r="A1673" t="s">
        <v>6500</v>
      </c>
      <c r="B1673" t="s">
        <v>1760</v>
      </c>
      <c r="C1673">
        <v>53</v>
      </c>
      <c r="D1673" t="s">
        <v>127</v>
      </c>
      <c r="E1673" t="s">
        <v>45</v>
      </c>
      <c r="F1673" t="s">
        <v>33</v>
      </c>
      <c r="G1673" t="s">
        <v>3102</v>
      </c>
      <c r="H1673" t="s">
        <v>35</v>
      </c>
      <c r="I1673" t="s">
        <v>36</v>
      </c>
      <c r="J1673">
        <v>26</v>
      </c>
      <c r="K1673">
        <v>25</v>
      </c>
      <c r="L1673">
        <f t="shared" si="78"/>
        <v>1</v>
      </c>
      <c r="M1673">
        <v>8</v>
      </c>
      <c r="N1673">
        <v>68608</v>
      </c>
      <c r="O1673" s="1">
        <f t="shared" si="79"/>
        <v>2638.7692307692309</v>
      </c>
      <c r="P1673" s="1">
        <f t="shared" si="80"/>
        <v>65969.23076923078</v>
      </c>
      <c r="Q1673" s="1">
        <f>Table1[[#This Row],[Earned Basic Salary]]*20%</f>
        <v>13193.846153846156</v>
      </c>
      <c r="R1673" s="1">
        <f>Table1[[#This Row],[Earned Basic Salary]]*10%</f>
        <v>6596.923076923078</v>
      </c>
      <c r="S1673" s="1">
        <f>Table1[[#This Row],[Earned Basic Salary]]*12%</f>
        <v>7916.3076923076933</v>
      </c>
      <c r="T1673" s="1">
        <f>200</f>
        <v>200</v>
      </c>
      <c r="U1673" s="1">
        <f>Table1[[#This Row],[PF]]+Table1[[#This Row],[Professional Tax]]</f>
        <v>8116.3076923076933</v>
      </c>
      <c r="V1673" s="1">
        <f>Table1[[#This Row],[Overtime Hours]]*200</f>
        <v>1600</v>
      </c>
      <c r="W1673" s="1">
        <f>Table1[[#This Row],[Earned Basic Salary]]+Table1[[#This Row],[HRA]]+Table1[[#This Row],[DA]]+Table1[[#This Row],[Overtime Pay]]</f>
        <v>87360.000000000015</v>
      </c>
      <c r="X1673" s="1">
        <f>Table1[[#This Row],[Gross Salary]]-Table1[[#This Row],[Total Deduction]]</f>
        <v>79243.692307692327</v>
      </c>
      <c r="Y1673" t="s">
        <v>37</v>
      </c>
      <c r="Z1673" t="s">
        <v>106</v>
      </c>
      <c r="AA1673" t="s">
        <v>6501</v>
      </c>
      <c r="AB1673" t="s">
        <v>6502</v>
      </c>
    </row>
    <row r="1674" spans="1:28" x14ac:dyDescent="0.3">
      <c r="A1674" t="s">
        <v>6503</v>
      </c>
      <c r="B1674" t="s">
        <v>329</v>
      </c>
      <c r="C1674">
        <v>41</v>
      </c>
      <c r="D1674" t="s">
        <v>44</v>
      </c>
      <c r="E1674" t="s">
        <v>45</v>
      </c>
      <c r="F1674" t="s">
        <v>83</v>
      </c>
      <c r="G1674" t="s">
        <v>6504</v>
      </c>
      <c r="H1674" t="s">
        <v>35</v>
      </c>
      <c r="I1674" t="s">
        <v>36</v>
      </c>
      <c r="J1674">
        <v>26</v>
      </c>
      <c r="K1674">
        <v>24</v>
      </c>
      <c r="L1674">
        <f t="shared" si="78"/>
        <v>2</v>
      </c>
      <c r="M1674">
        <v>10</v>
      </c>
      <c r="N1674">
        <v>23173</v>
      </c>
      <c r="O1674" s="1">
        <f t="shared" si="79"/>
        <v>891.26923076923072</v>
      </c>
      <c r="P1674" s="1">
        <f t="shared" si="80"/>
        <v>21390.461538461539</v>
      </c>
      <c r="Q1674" s="1">
        <f>Table1[[#This Row],[Earned Basic Salary]]*20%</f>
        <v>4278.0923076923082</v>
      </c>
      <c r="R1674" s="1">
        <f>Table1[[#This Row],[Earned Basic Salary]]*10%</f>
        <v>2139.0461538461541</v>
      </c>
      <c r="S1674" s="1">
        <f>Table1[[#This Row],[Earned Basic Salary]]*12%</f>
        <v>2566.8553846153845</v>
      </c>
      <c r="T1674" s="1">
        <f>200</f>
        <v>200</v>
      </c>
      <c r="U1674" s="1">
        <f>Table1[[#This Row],[PF]]+Table1[[#This Row],[Professional Tax]]</f>
        <v>2766.8553846153845</v>
      </c>
      <c r="V1674" s="1">
        <f>Table1[[#This Row],[Overtime Hours]]*200</f>
        <v>2000</v>
      </c>
      <c r="W1674" s="1">
        <f>Table1[[#This Row],[Earned Basic Salary]]+Table1[[#This Row],[HRA]]+Table1[[#This Row],[DA]]+Table1[[#This Row],[Overtime Pay]]</f>
        <v>29807.599999999999</v>
      </c>
      <c r="X1674" s="1">
        <f>Table1[[#This Row],[Gross Salary]]-Table1[[#This Row],[Total Deduction]]</f>
        <v>27040.744615384614</v>
      </c>
      <c r="Y1674" t="s">
        <v>37</v>
      </c>
      <c r="Z1674" t="s">
        <v>38</v>
      </c>
      <c r="AA1674" t="s">
        <v>6505</v>
      </c>
      <c r="AB1674" t="s">
        <v>6506</v>
      </c>
    </row>
    <row r="1675" spans="1:28" x14ac:dyDescent="0.3">
      <c r="A1675" t="s">
        <v>6507</v>
      </c>
      <c r="B1675" t="s">
        <v>2079</v>
      </c>
      <c r="C1675">
        <v>47</v>
      </c>
      <c r="D1675" t="s">
        <v>133</v>
      </c>
      <c r="E1675" t="s">
        <v>54</v>
      </c>
      <c r="F1675" t="s">
        <v>55</v>
      </c>
      <c r="G1675" t="s">
        <v>6508</v>
      </c>
      <c r="H1675" t="s">
        <v>35</v>
      </c>
      <c r="I1675" t="s">
        <v>36</v>
      </c>
      <c r="J1675">
        <v>26</v>
      </c>
      <c r="K1675">
        <v>21</v>
      </c>
      <c r="L1675">
        <f t="shared" si="78"/>
        <v>5</v>
      </c>
      <c r="M1675">
        <v>2</v>
      </c>
      <c r="N1675">
        <v>76536</v>
      </c>
      <c r="O1675" s="1">
        <f t="shared" si="79"/>
        <v>2943.6923076923076</v>
      </c>
      <c r="P1675" s="1">
        <f t="shared" si="80"/>
        <v>61817.538461538461</v>
      </c>
      <c r="Q1675" s="1">
        <f>Table1[[#This Row],[Earned Basic Salary]]*20%</f>
        <v>12363.507692307692</v>
      </c>
      <c r="R1675" s="1">
        <f>Table1[[#This Row],[Earned Basic Salary]]*10%</f>
        <v>6181.7538461538461</v>
      </c>
      <c r="S1675" s="1">
        <f>Table1[[#This Row],[Earned Basic Salary]]*12%</f>
        <v>7418.1046153846146</v>
      </c>
      <c r="T1675" s="1">
        <f>200</f>
        <v>200</v>
      </c>
      <c r="U1675" s="1">
        <f>Table1[[#This Row],[PF]]+Table1[[#This Row],[Professional Tax]]</f>
        <v>7618.1046153846146</v>
      </c>
      <c r="V1675" s="1">
        <f>Table1[[#This Row],[Overtime Hours]]*200</f>
        <v>400</v>
      </c>
      <c r="W1675" s="1">
        <f>Table1[[#This Row],[Earned Basic Salary]]+Table1[[#This Row],[HRA]]+Table1[[#This Row],[DA]]+Table1[[#This Row],[Overtime Pay]]</f>
        <v>80762.8</v>
      </c>
      <c r="X1675" s="1">
        <f>Table1[[#This Row],[Gross Salary]]-Table1[[#This Row],[Total Deduction]]</f>
        <v>73144.695384615392</v>
      </c>
      <c r="Y1675" t="s">
        <v>37</v>
      </c>
      <c r="Z1675" t="s">
        <v>48</v>
      </c>
      <c r="AA1675" t="s">
        <v>6509</v>
      </c>
      <c r="AB1675" t="s">
        <v>6510</v>
      </c>
    </row>
    <row r="1676" spans="1:28" x14ac:dyDescent="0.3">
      <c r="A1676" t="s">
        <v>6511</v>
      </c>
      <c r="B1676" t="s">
        <v>3028</v>
      </c>
      <c r="C1676">
        <v>33</v>
      </c>
      <c r="D1676" t="s">
        <v>61</v>
      </c>
      <c r="E1676" t="s">
        <v>32</v>
      </c>
      <c r="F1676" t="s">
        <v>55</v>
      </c>
      <c r="G1676" t="s">
        <v>3613</v>
      </c>
      <c r="H1676" t="s">
        <v>35</v>
      </c>
      <c r="I1676" t="s">
        <v>36</v>
      </c>
      <c r="J1676">
        <v>26</v>
      </c>
      <c r="K1676">
        <v>23</v>
      </c>
      <c r="L1676">
        <f t="shared" si="78"/>
        <v>3</v>
      </c>
      <c r="M1676">
        <v>9</v>
      </c>
      <c r="N1676">
        <v>42580</v>
      </c>
      <c r="O1676" s="1">
        <f t="shared" si="79"/>
        <v>1637.6923076923076</v>
      </c>
      <c r="P1676" s="1">
        <f t="shared" si="80"/>
        <v>37666.923076923078</v>
      </c>
      <c r="Q1676" s="1">
        <f>Table1[[#This Row],[Earned Basic Salary]]*20%</f>
        <v>7533.3846153846162</v>
      </c>
      <c r="R1676" s="1">
        <f>Table1[[#This Row],[Earned Basic Salary]]*10%</f>
        <v>3766.6923076923081</v>
      </c>
      <c r="S1676" s="1">
        <f>Table1[[#This Row],[Earned Basic Salary]]*12%</f>
        <v>4520.0307692307688</v>
      </c>
      <c r="T1676" s="1">
        <f>200</f>
        <v>200</v>
      </c>
      <c r="U1676" s="1">
        <f>Table1[[#This Row],[PF]]+Table1[[#This Row],[Professional Tax]]</f>
        <v>4720.0307692307688</v>
      </c>
      <c r="V1676" s="1">
        <f>Table1[[#This Row],[Overtime Hours]]*200</f>
        <v>1800</v>
      </c>
      <c r="W1676" s="1">
        <f>Table1[[#This Row],[Earned Basic Salary]]+Table1[[#This Row],[HRA]]+Table1[[#This Row],[DA]]+Table1[[#This Row],[Overtime Pay]]</f>
        <v>50767</v>
      </c>
      <c r="X1676" s="1">
        <f>Table1[[#This Row],[Gross Salary]]-Table1[[#This Row],[Total Deduction]]</f>
        <v>46046.969230769231</v>
      </c>
      <c r="Y1676" t="s">
        <v>37</v>
      </c>
      <c r="Z1676" t="s">
        <v>95</v>
      </c>
      <c r="AA1676" t="s">
        <v>6512</v>
      </c>
      <c r="AB1676" t="s">
        <v>6513</v>
      </c>
    </row>
    <row r="1677" spans="1:28" x14ac:dyDescent="0.3">
      <c r="A1677" t="s">
        <v>6514</v>
      </c>
      <c r="B1677" t="s">
        <v>212</v>
      </c>
      <c r="C1677">
        <v>45</v>
      </c>
      <c r="D1677" t="s">
        <v>31</v>
      </c>
      <c r="E1677" t="s">
        <v>82</v>
      </c>
      <c r="F1677" t="s">
        <v>83</v>
      </c>
      <c r="G1677" t="s">
        <v>3947</v>
      </c>
      <c r="H1677" t="s">
        <v>35</v>
      </c>
      <c r="I1677" t="s">
        <v>36</v>
      </c>
      <c r="J1677">
        <v>26</v>
      </c>
      <c r="K1677">
        <v>24</v>
      </c>
      <c r="L1677">
        <f t="shared" si="78"/>
        <v>2</v>
      </c>
      <c r="M1677">
        <v>10</v>
      </c>
      <c r="N1677">
        <v>69966</v>
      </c>
      <c r="O1677" s="1">
        <f t="shared" si="79"/>
        <v>2691</v>
      </c>
      <c r="P1677" s="1">
        <f t="shared" si="80"/>
        <v>64584</v>
      </c>
      <c r="Q1677" s="1">
        <f>Table1[[#This Row],[Earned Basic Salary]]*20%</f>
        <v>12916.800000000001</v>
      </c>
      <c r="R1677" s="1">
        <f>Table1[[#This Row],[Earned Basic Salary]]*10%</f>
        <v>6458.4000000000005</v>
      </c>
      <c r="S1677" s="1">
        <f>Table1[[#This Row],[Earned Basic Salary]]*12%</f>
        <v>7750.08</v>
      </c>
      <c r="T1677" s="1">
        <f>200</f>
        <v>200</v>
      </c>
      <c r="U1677" s="1">
        <f>Table1[[#This Row],[PF]]+Table1[[#This Row],[Professional Tax]]</f>
        <v>7950.08</v>
      </c>
      <c r="V1677" s="1">
        <f>Table1[[#This Row],[Overtime Hours]]*200</f>
        <v>2000</v>
      </c>
      <c r="W1677" s="1">
        <f>Table1[[#This Row],[Earned Basic Salary]]+Table1[[#This Row],[HRA]]+Table1[[#This Row],[DA]]+Table1[[#This Row],[Overtime Pay]]</f>
        <v>85959.2</v>
      </c>
      <c r="X1677" s="1">
        <f>Table1[[#This Row],[Gross Salary]]-Table1[[#This Row],[Total Deduction]]</f>
        <v>78009.119999999995</v>
      </c>
      <c r="Y1677" t="s">
        <v>37</v>
      </c>
      <c r="Z1677" t="s">
        <v>48</v>
      </c>
      <c r="AA1677" t="s">
        <v>6515</v>
      </c>
      <c r="AB1677" t="s">
        <v>6516</v>
      </c>
    </row>
    <row r="1678" spans="1:28" x14ac:dyDescent="0.3">
      <c r="A1678" t="s">
        <v>6517</v>
      </c>
      <c r="B1678" t="s">
        <v>637</v>
      </c>
      <c r="C1678">
        <v>33</v>
      </c>
      <c r="D1678" t="s">
        <v>61</v>
      </c>
      <c r="E1678" t="s">
        <v>62</v>
      </c>
      <c r="F1678" t="s">
        <v>55</v>
      </c>
      <c r="G1678" t="s">
        <v>6518</v>
      </c>
      <c r="H1678" t="s">
        <v>35</v>
      </c>
      <c r="I1678" t="s">
        <v>36</v>
      </c>
      <c r="J1678">
        <v>26</v>
      </c>
      <c r="K1678">
        <v>23</v>
      </c>
      <c r="L1678">
        <f t="shared" si="78"/>
        <v>3</v>
      </c>
      <c r="M1678">
        <v>2</v>
      </c>
      <c r="N1678">
        <v>71474</v>
      </c>
      <c r="O1678" s="1">
        <f t="shared" si="79"/>
        <v>2749</v>
      </c>
      <c r="P1678" s="1">
        <f t="shared" si="80"/>
        <v>63227</v>
      </c>
      <c r="Q1678" s="1">
        <f>Table1[[#This Row],[Earned Basic Salary]]*20%</f>
        <v>12645.400000000001</v>
      </c>
      <c r="R1678" s="1">
        <f>Table1[[#This Row],[Earned Basic Salary]]*10%</f>
        <v>6322.7000000000007</v>
      </c>
      <c r="S1678" s="1">
        <f>Table1[[#This Row],[Earned Basic Salary]]*12%</f>
        <v>7587.24</v>
      </c>
      <c r="T1678" s="1">
        <f>200</f>
        <v>200</v>
      </c>
      <c r="U1678" s="1">
        <f>Table1[[#This Row],[PF]]+Table1[[#This Row],[Professional Tax]]</f>
        <v>7787.24</v>
      </c>
      <c r="V1678" s="1">
        <f>Table1[[#This Row],[Overtime Hours]]*200</f>
        <v>400</v>
      </c>
      <c r="W1678" s="1">
        <f>Table1[[#This Row],[Earned Basic Salary]]+Table1[[#This Row],[HRA]]+Table1[[#This Row],[DA]]+Table1[[#This Row],[Overtime Pay]]</f>
        <v>82595.099999999991</v>
      </c>
      <c r="X1678" s="1">
        <f>Table1[[#This Row],[Gross Salary]]-Table1[[#This Row],[Total Deduction]]</f>
        <v>74807.859999999986</v>
      </c>
      <c r="Y1678" t="s">
        <v>37</v>
      </c>
      <c r="Z1678" t="s">
        <v>48</v>
      </c>
      <c r="AA1678" t="s">
        <v>6519</v>
      </c>
      <c r="AB1678" t="s">
        <v>6520</v>
      </c>
    </row>
    <row r="1679" spans="1:28" x14ac:dyDescent="0.3">
      <c r="A1679" t="s">
        <v>6521</v>
      </c>
      <c r="B1679" t="s">
        <v>2233</v>
      </c>
      <c r="C1679">
        <v>26</v>
      </c>
      <c r="D1679" t="s">
        <v>31</v>
      </c>
      <c r="E1679" t="s">
        <v>32</v>
      </c>
      <c r="F1679" t="s">
        <v>55</v>
      </c>
      <c r="G1679" t="s">
        <v>6522</v>
      </c>
      <c r="H1679" t="s">
        <v>35</v>
      </c>
      <c r="I1679" t="s">
        <v>36</v>
      </c>
      <c r="J1679">
        <v>26</v>
      </c>
      <c r="K1679">
        <v>24</v>
      </c>
      <c r="L1679">
        <f t="shared" si="78"/>
        <v>2</v>
      </c>
      <c r="M1679">
        <v>5</v>
      </c>
      <c r="N1679">
        <v>71442</v>
      </c>
      <c r="O1679" s="1">
        <f t="shared" si="79"/>
        <v>2747.7692307692309</v>
      </c>
      <c r="P1679" s="1">
        <f t="shared" si="80"/>
        <v>65946.461538461546</v>
      </c>
      <c r="Q1679" s="1">
        <f>Table1[[#This Row],[Earned Basic Salary]]*20%</f>
        <v>13189.292307692311</v>
      </c>
      <c r="R1679" s="1">
        <f>Table1[[#This Row],[Earned Basic Salary]]*10%</f>
        <v>6594.6461538461554</v>
      </c>
      <c r="S1679" s="1">
        <f>Table1[[#This Row],[Earned Basic Salary]]*12%</f>
        <v>7913.5753846153857</v>
      </c>
      <c r="T1679" s="1">
        <f>200</f>
        <v>200</v>
      </c>
      <c r="U1679" s="1">
        <f>Table1[[#This Row],[PF]]+Table1[[#This Row],[Professional Tax]]</f>
        <v>8113.5753846153857</v>
      </c>
      <c r="V1679" s="1">
        <f>Table1[[#This Row],[Overtime Hours]]*200</f>
        <v>1000</v>
      </c>
      <c r="W1679" s="1">
        <f>Table1[[#This Row],[Earned Basic Salary]]+Table1[[#This Row],[HRA]]+Table1[[#This Row],[DA]]+Table1[[#This Row],[Overtime Pay]]</f>
        <v>86730.400000000009</v>
      </c>
      <c r="X1679" s="1">
        <f>Table1[[#This Row],[Gross Salary]]-Table1[[#This Row],[Total Deduction]]</f>
        <v>78616.824615384627</v>
      </c>
      <c r="Y1679" t="s">
        <v>37</v>
      </c>
      <c r="Z1679" t="s">
        <v>106</v>
      </c>
      <c r="AA1679" t="s">
        <v>6523</v>
      </c>
      <c r="AB1679" t="s">
        <v>6524</v>
      </c>
    </row>
    <row r="1680" spans="1:28" x14ac:dyDescent="0.3">
      <c r="A1680" t="s">
        <v>6525</v>
      </c>
      <c r="B1680" t="s">
        <v>612</v>
      </c>
      <c r="C1680">
        <v>22</v>
      </c>
      <c r="D1680" t="s">
        <v>53</v>
      </c>
      <c r="E1680" t="s">
        <v>121</v>
      </c>
      <c r="F1680" t="s">
        <v>89</v>
      </c>
      <c r="G1680" t="s">
        <v>6526</v>
      </c>
      <c r="H1680" t="s">
        <v>35</v>
      </c>
      <c r="I1680" t="s">
        <v>36</v>
      </c>
      <c r="J1680">
        <v>26</v>
      </c>
      <c r="K1680">
        <v>25</v>
      </c>
      <c r="L1680">
        <f t="shared" si="78"/>
        <v>1</v>
      </c>
      <c r="M1680">
        <v>8</v>
      </c>
      <c r="N1680">
        <v>46573</v>
      </c>
      <c r="O1680" s="1">
        <f t="shared" si="79"/>
        <v>1791.2692307692307</v>
      </c>
      <c r="P1680" s="1">
        <f t="shared" si="80"/>
        <v>44781.730769230766</v>
      </c>
      <c r="Q1680" s="1">
        <f>Table1[[#This Row],[Earned Basic Salary]]*20%</f>
        <v>8956.3461538461543</v>
      </c>
      <c r="R1680" s="1">
        <f>Table1[[#This Row],[Earned Basic Salary]]*10%</f>
        <v>4478.1730769230771</v>
      </c>
      <c r="S1680" s="1">
        <f>Table1[[#This Row],[Earned Basic Salary]]*12%</f>
        <v>5373.8076923076915</v>
      </c>
      <c r="T1680" s="1">
        <f>200</f>
        <v>200</v>
      </c>
      <c r="U1680" s="1">
        <f>Table1[[#This Row],[PF]]+Table1[[#This Row],[Professional Tax]]</f>
        <v>5573.8076923076915</v>
      </c>
      <c r="V1680" s="1">
        <f>Table1[[#This Row],[Overtime Hours]]*200</f>
        <v>1600</v>
      </c>
      <c r="W1680" s="1">
        <f>Table1[[#This Row],[Earned Basic Salary]]+Table1[[#This Row],[HRA]]+Table1[[#This Row],[DA]]+Table1[[#This Row],[Overtime Pay]]</f>
        <v>59816.25</v>
      </c>
      <c r="X1680" s="1">
        <f>Table1[[#This Row],[Gross Salary]]-Table1[[#This Row],[Total Deduction]]</f>
        <v>54242.442307692312</v>
      </c>
      <c r="Y1680" t="s">
        <v>37</v>
      </c>
      <c r="Z1680" t="s">
        <v>106</v>
      </c>
      <c r="AA1680" t="s">
        <v>6527</v>
      </c>
      <c r="AB1680" t="s">
        <v>6528</v>
      </c>
    </row>
    <row r="1681" spans="1:28" x14ac:dyDescent="0.3">
      <c r="A1681" t="s">
        <v>6529</v>
      </c>
      <c r="B1681" t="s">
        <v>367</v>
      </c>
      <c r="C1681">
        <v>47</v>
      </c>
      <c r="D1681" t="s">
        <v>127</v>
      </c>
      <c r="E1681" t="s">
        <v>62</v>
      </c>
      <c r="F1681" t="s">
        <v>63</v>
      </c>
      <c r="G1681" t="s">
        <v>2623</v>
      </c>
      <c r="H1681" t="s">
        <v>35</v>
      </c>
      <c r="I1681" t="s">
        <v>36</v>
      </c>
      <c r="J1681">
        <v>26</v>
      </c>
      <c r="K1681">
        <v>23</v>
      </c>
      <c r="L1681">
        <f t="shared" si="78"/>
        <v>3</v>
      </c>
      <c r="M1681">
        <v>16</v>
      </c>
      <c r="N1681">
        <v>66242</v>
      </c>
      <c r="O1681" s="1">
        <f t="shared" si="79"/>
        <v>2547.7692307692309</v>
      </c>
      <c r="P1681" s="1">
        <f t="shared" si="80"/>
        <v>58598.692307692312</v>
      </c>
      <c r="Q1681" s="1">
        <f>Table1[[#This Row],[Earned Basic Salary]]*20%</f>
        <v>11719.738461538464</v>
      </c>
      <c r="R1681" s="1">
        <f>Table1[[#This Row],[Earned Basic Salary]]*10%</f>
        <v>5859.8692307692318</v>
      </c>
      <c r="S1681" s="1">
        <f>Table1[[#This Row],[Earned Basic Salary]]*12%</f>
        <v>7031.8430769230772</v>
      </c>
      <c r="T1681" s="1">
        <f>200</f>
        <v>200</v>
      </c>
      <c r="U1681" s="1">
        <f>Table1[[#This Row],[PF]]+Table1[[#This Row],[Professional Tax]]</f>
        <v>7231.8430769230772</v>
      </c>
      <c r="V1681" s="1">
        <f>Table1[[#This Row],[Overtime Hours]]*200</f>
        <v>3200</v>
      </c>
      <c r="W1681" s="1">
        <f>Table1[[#This Row],[Earned Basic Salary]]+Table1[[#This Row],[HRA]]+Table1[[#This Row],[DA]]+Table1[[#This Row],[Overtime Pay]]</f>
        <v>79378.3</v>
      </c>
      <c r="X1681" s="1">
        <f>Table1[[#This Row],[Gross Salary]]-Table1[[#This Row],[Total Deduction]]</f>
        <v>72146.456923076927</v>
      </c>
      <c r="Y1681" t="s">
        <v>37</v>
      </c>
      <c r="Z1681" t="s">
        <v>48</v>
      </c>
      <c r="AA1681" t="s">
        <v>6530</v>
      </c>
      <c r="AB1681" t="s">
        <v>6531</v>
      </c>
    </row>
    <row r="1682" spans="1:28" x14ac:dyDescent="0.3">
      <c r="A1682" t="s">
        <v>6532</v>
      </c>
      <c r="B1682" t="s">
        <v>158</v>
      </c>
      <c r="C1682">
        <v>25</v>
      </c>
      <c r="D1682" t="s">
        <v>127</v>
      </c>
      <c r="E1682" t="s">
        <v>62</v>
      </c>
      <c r="F1682" t="s">
        <v>69</v>
      </c>
      <c r="G1682" t="s">
        <v>2792</v>
      </c>
      <c r="H1682" t="s">
        <v>35</v>
      </c>
      <c r="I1682" t="s">
        <v>36</v>
      </c>
      <c r="J1682">
        <v>26</v>
      </c>
      <c r="K1682">
        <v>26</v>
      </c>
      <c r="L1682">
        <f t="shared" si="78"/>
        <v>0</v>
      </c>
      <c r="M1682">
        <v>6</v>
      </c>
      <c r="N1682">
        <v>56510</v>
      </c>
      <c r="O1682" s="1">
        <f t="shared" si="79"/>
        <v>2173.4615384615386</v>
      </c>
      <c r="P1682" s="1">
        <f t="shared" si="80"/>
        <v>56510</v>
      </c>
      <c r="Q1682" s="1">
        <f>Table1[[#This Row],[Earned Basic Salary]]*20%</f>
        <v>11302</v>
      </c>
      <c r="R1682" s="1">
        <f>Table1[[#This Row],[Earned Basic Salary]]*10%</f>
        <v>5651</v>
      </c>
      <c r="S1682" s="1">
        <f>Table1[[#This Row],[Earned Basic Salary]]*12%</f>
        <v>6781.2</v>
      </c>
      <c r="T1682" s="1">
        <f>200</f>
        <v>200</v>
      </c>
      <c r="U1682" s="1">
        <f>Table1[[#This Row],[PF]]+Table1[[#This Row],[Professional Tax]]</f>
        <v>6981.2</v>
      </c>
      <c r="V1682" s="1">
        <f>Table1[[#This Row],[Overtime Hours]]*200</f>
        <v>1200</v>
      </c>
      <c r="W1682" s="1">
        <f>Table1[[#This Row],[Earned Basic Salary]]+Table1[[#This Row],[HRA]]+Table1[[#This Row],[DA]]+Table1[[#This Row],[Overtime Pay]]</f>
        <v>74663</v>
      </c>
      <c r="X1682" s="1">
        <f>Table1[[#This Row],[Gross Salary]]-Table1[[#This Row],[Total Deduction]]</f>
        <v>67681.8</v>
      </c>
      <c r="Y1682" t="s">
        <v>37</v>
      </c>
      <c r="Z1682" t="s">
        <v>48</v>
      </c>
      <c r="AA1682" t="s">
        <v>6533</v>
      </c>
      <c r="AB1682" t="s">
        <v>6534</v>
      </c>
    </row>
    <row r="1683" spans="1:28" x14ac:dyDescent="0.3">
      <c r="A1683" t="s">
        <v>6535</v>
      </c>
      <c r="B1683" t="s">
        <v>245</v>
      </c>
      <c r="C1683">
        <v>24</v>
      </c>
      <c r="D1683" t="s">
        <v>44</v>
      </c>
      <c r="E1683" t="s">
        <v>121</v>
      </c>
      <c r="F1683" t="s">
        <v>46</v>
      </c>
      <c r="G1683" t="s">
        <v>6536</v>
      </c>
      <c r="H1683" t="s">
        <v>35</v>
      </c>
      <c r="I1683" t="s">
        <v>36</v>
      </c>
      <c r="J1683">
        <v>26</v>
      </c>
      <c r="K1683">
        <v>24</v>
      </c>
      <c r="L1683">
        <f t="shared" si="78"/>
        <v>2</v>
      </c>
      <c r="M1683">
        <v>6</v>
      </c>
      <c r="N1683">
        <v>31989</v>
      </c>
      <c r="O1683" s="1">
        <f t="shared" si="79"/>
        <v>1230.3461538461538</v>
      </c>
      <c r="P1683" s="1">
        <f t="shared" si="80"/>
        <v>29528.307692307691</v>
      </c>
      <c r="Q1683" s="1">
        <f>Table1[[#This Row],[Earned Basic Salary]]*20%</f>
        <v>5905.6615384615388</v>
      </c>
      <c r="R1683" s="1">
        <f>Table1[[#This Row],[Earned Basic Salary]]*10%</f>
        <v>2952.8307692307694</v>
      </c>
      <c r="S1683" s="1">
        <f>Table1[[#This Row],[Earned Basic Salary]]*12%</f>
        <v>3543.396923076923</v>
      </c>
      <c r="T1683" s="1">
        <f>200</f>
        <v>200</v>
      </c>
      <c r="U1683" s="1">
        <f>Table1[[#This Row],[PF]]+Table1[[#This Row],[Professional Tax]]</f>
        <v>3743.396923076923</v>
      </c>
      <c r="V1683" s="1">
        <f>Table1[[#This Row],[Overtime Hours]]*200</f>
        <v>1200</v>
      </c>
      <c r="W1683" s="1">
        <f>Table1[[#This Row],[Earned Basic Salary]]+Table1[[#This Row],[HRA]]+Table1[[#This Row],[DA]]+Table1[[#This Row],[Overtime Pay]]</f>
        <v>39586.800000000003</v>
      </c>
      <c r="X1683" s="1">
        <f>Table1[[#This Row],[Gross Salary]]-Table1[[#This Row],[Total Deduction]]</f>
        <v>35843.403076923081</v>
      </c>
      <c r="Y1683" t="s">
        <v>37</v>
      </c>
      <c r="Z1683" t="s">
        <v>38</v>
      </c>
      <c r="AA1683" t="s">
        <v>6537</v>
      </c>
      <c r="AB1683" t="s">
        <v>6538</v>
      </c>
    </row>
    <row r="1684" spans="1:28" x14ac:dyDescent="0.3">
      <c r="A1684" t="s">
        <v>6539</v>
      </c>
      <c r="B1684" t="s">
        <v>80</v>
      </c>
      <c r="C1684">
        <v>50</v>
      </c>
      <c r="D1684" t="s">
        <v>75</v>
      </c>
      <c r="E1684" t="s">
        <v>54</v>
      </c>
      <c r="F1684" t="s">
        <v>89</v>
      </c>
      <c r="G1684" t="s">
        <v>6202</v>
      </c>
      <c r="H1684" t="s">
        <v>35</v>
      </c>
      <c r="I1684" t="s">
        <v>36</v>
      </c>
      <c r="J1684">
        <v>26</v>
      </c>
      <c r="K1684">
        <v>24</v>
      </c>
      <c r="L1684">
        <f t="shared" si="78"/>
        <v>2</v>
      </c>
      <c r="M1684">
        <v>15</v>
      </c>
      <c r="N1684">
        <v>25853</v>
      </c>
      <c r="O1684" s="1">
        <f t="shared" si="79"/>
        <v>994.34615384615381</v>
      </c>
      <c r="P1684" s="1">
        <f t="shared" si="80"/>
        <v>23864.307692307691</v>
      </c>
      <c r="Q1684" s="1">
        <f>Table1[[#This Row],[Earned Basic Salary]]*20%</f>
        <v>4772.8615384615387</v>
      </c>
      <c r="R1684" s="1">
        <f>Table1[[#This Row],[Earned Basic Salary]]*10%</f>
        <v>2386.4307692307693</v>
      </c>
      <c r="S1684" s="1">
        <f>Table1[[#This Row],[Earned Basic Salary]]*12%</f>
        <v>2863.7169230769227</v>
      </c>
      <c r="T1684" s="1">
        <f>200</f>
        <v>200</v>
      </c>
      <c r="U1684" s="1">
        <f>Table1[[#This Row],[PF]]+Table1[[#This Row],[Professional Tax]]</f>
        <v>3063.7169230769227</v>
      </c>
      <c r="V1684" s="1">
        <f>Table1[[#This Row],[Overtime Hours]]*200</f>
        <v>3000</v>
      </c>
      <c r="W1684" s="1">
        <f>Table1[[#This Row],[Earned Basic Salary]]+Table1[[#This Row],[HRA]]+Table1[[#This Row],[DA]]+Table1[[#This Row],[Overtime Pay]]</f>
        <v>34023.599999999999</v>
      </c>
      <c r="X1684" s="1">
        <f>Table1[[#This Row],[Gross Salary]]-Table1[[#This Row],[Total Deduction]]</f>
        <v>30959.883076923077</v>
      </c>
      <c r="Y1684" t="s">
        <v>37</v>
      </c>
      <c r="Z1684" t="s">
        <v>106</v>
      </c>
      <c r="AA1684" t="s">
        <v>6540</v>
      </c>
      <c r="AB1684" t="s">
        <v>6541</v>
      </c>
    </row>
    <row r="1685" spans="1:28" x14ac:dyDescent="0.3">
      <c r="A1685" t="s">
        <v>6542</v>
      </c>
      <c r="B1685" t="s">
        <v>2300</v>
      </c>
      <c r="C1685">
        <v>50</v>
      </c>
      <c r="D1685" t="s">
        <v>53</v>
      </c>
      <c r="E1685" t="s">
        <v>82</v>
      </c>
      <c r="F1685" t="s">
        <v>83</v>
      </c>
      <c r="G1685" t="s">
        <v>6543</v>
      </c>
      <c r="H1685" t="s">
        <v>35</v>
      </c>
      <c r="I1685" t="s">
        <v>36</v>
      </c>
      <c r="J1685">
        <v>26</v>
      </c>
      <c r="K1685">
        <v>24</v>
      </c>
      <c r="L1685">
        <f t="shared" si="78"/>
        <v>2</v>
      </c>
      <c r="M1685">
        <v>6</v>
      </c>
      <c r="N1685">
        <v>33208</v>
      </c>
      <c r="O1685" s="1">
        <f t="shared" si="79"/>
        <v>1277.2307692307693</v>
      </c>
      <c r="P1685" s="1">
        <f t="shared" si="80"/>
        <v>30653.538461538461</v>
      </c>
      <c r="Q1685" s="1">
        <f>Table1[[#This Row],[Earned Basic Salary]]*20%</f>
        <v>6130.7076923076929</v>
      </c>
      <c r="R1685" s="1">
        <f>Table1[[#This Row],[Earned Basic Salary]]*10%</f>
        <v>3065.3538461538465</v>
      </c>
      <c r="S1685" s="1">
        <f>Table1[[#This Row],[Earned Basic Salary]]*12%</f>
        <v>3678.4246153846152</v>
      </c>
      <c r="T1685" s="1">
        <f>200</f>
        <v>200</v>
      </c>
      <c r="U1685" s="1">
        <f>Table1[[#This Row],[PF]]+Table1[[#This Row],[Professional Tax]]</f>
        <v>3878.4246153846152</v>
      </c>
      <c r="V1685" s="1">
        <f>Table1[[#This Row],[Overtime Hours]]*200</f>
        <v>1200</v>
      </c>
      <c r="W1685" s="1">
        <f>Table1[[#This Row],[Earned Basic Salary]]+Table1[[#This Row],[HRA]]+Table1[[#This Row],[DA]]+Table1[[#This Row],[Overtime Pay]]</f>
        <v>41049.599999999999</v>
      </c>
      <c r="X1685" s="1">
        <f>Table1[[#This Row],[Gross Salary]]-Table1[[#This Row],[Total Deduction]]</f>
        <v>37171.175384615381</v>
      </c>
      <c r="Y1685" t="s">
        <v>37</v>
      </c>
      <c r="Z1685" t="s">
        <v>95</v>
      </c>
      <c r="AA1685" t="s">
        <v>6544</v>
      </c>
      <c r="AB1685" t="s">
        <v>6545</v>
      </c>
    </row>
    <row r="1686" spans="1:28" x14ac:dyDescent="0.3">
      <c r="A1686" t="s">
        <v>6546</v>
      </c>
      <c r="B1686" t="s">
        <v>835</v>
      </c>
      <c r="C1686">
        <v>25</v>
      </c>
      <c r="D1686" t="s">
        <v>127</v>
      </c>
      <c r="E1686" t="s">
        <v>121</v>
      </c>
      <c r="F1686" t="s">
        <v>69</v>
      </c>
      <c r="G1686" t="s">
        <v>3983</v>
      </c>
      <c r="H1686" t="s">
        <v>35</v>
      </c>
      <c r="I1686" t="s">
        <v>36</v>
      </c>
      <c r="J1686">
        <v>26</v>
      </c>
      <c r="K1686">
        <v>23</v>
      </c>
      <c r="L1686">
        <f t="shared" si="78"/>
        <v>3</v>
      </c>
      <c r="M1686">
        <v>12</v>
      </c>
      <c r="N1686">
        <v>24241</v>
      </c>
      <c r="O1686" s="1">
        <f t="shared" si="79"/>
        <v>932.34615384615381</v>
      </c>
      <c r="P1686" s="1">
        <f t="shared" si="80"/>
        <v>21443.961538461539</v>
      </c>
      <c r="Q1686" s="1">
        <f>Table1[[#This Row],[Earned Basic Salary]]*20%</f>
        <v>4288.792307692308</v>
      </c>
      <c r="R1686" s="1">
        <f>Table1[[#This Row],[Earned Basic Salary]]*10%</f>
        <v>2144.396153846154</v>
      </c>
      <c r="S1686" s="1">
        <f>Table1[[#This Row],[Earned Basic Salary]]*12%</f>
        <v>2573.2753846153846</v>
      </c>
      <c r="T1686" s="1">
        <f>200</f>
        <v>200</v>
      </c>
      <c r="U1686" s="1">
        <f>Table1[[#This Row],[PF]]+Table1[[#This Row],[Professional Tax]]</f>
        <v>2773.2753846153846</v>
      </c>
      <c r="V1686" s="1">
        <f>Table1[[#This Row],[Overtime Hours]]*200</f>
        <v>2400</v>
      </c>
      <c r="W1686" s="1">
        <f>Table1[[#This Row],[Earned Basic Salary]]+Table1[[#This Row],[HRA]]+Table1[[#This Row],[DA]]+Table1[[#This Row],[Overtime Pay]]</f>
        <v>30277.15</v>
      </c>
      <c r="X1686" s="1">
        <f>Table1[[#This Row],[Gross Salary]]-Table1[[#This Row],[Total Deduction]]</f>
        <v>27503.874615384615</v>
      </c>
      <c r="Y1686" t="s">
        <v>37</v>
      </c>
      <c r="Z1686" t="s">
        <v>106</v>
      </c>
      <c r="AA1686" t="s">
        <v>6547</v>
      </c>
      <c r="AB1686" t="s">
        <v>6548</v>
      </c>
    </row>
    <row r="1687" spans="1:28" x14ac:dyDescent="0.3">
      <c r="A1687" t="s">
        <v>6549</v>
      </c>
      <c r="B1687" t="s">
        <v>2375</v>
      </c>
      <c r="C1687">
        <v>48</v>
      </c>
      <c r="D1687" t="s">
        <v>44</v>
      </c>
      <c r="E1687" t="s">
        <v>62</v>
      </c>
      <c r="F1687" t="s">
        <v>55</v>
      </c>
      <c r="G1687" t="s">
        <v>6550</v>
      </c>
      <c r="H1687" t="s">
        <v>35</v>
      </c>
      <c r="I1687" t="s">
        <v>36</v>
      </c>
      <c r="J1687">
        <v>26</v>
      </c>
      <c r="K1687">
        <v>26</v>
      </c>
      <c r="L1687">
        <f t="shared" si="78"/>
        <v>0</v>
      </c>
      <c r="M1687">
        <v>3</v>
      </c>
      <c r="N1687">
        <v>18165</v>
      </c>
      <c r="O1687" s="1">
        <f t="shared" si="79"/>
        <v>698.65384615384619</v>
      </c>
      <c r="P1687" s="1">
        <f t="shared" si="80"/>
        <v>18165</v>
      </c>
      <c r="Q1687" s="1">
        <f>Table1[[#This Row],[Earned Basic Salary]]*20%</f>
        <v>3633</v>
      </c>
      <c r="R1687" s="1">
        <f>Table1[[#This Row],[Earned Basic Salary]]*10%</f>
        <v>1816.5</v>
      </c>
      <c r="S1687" s="1">
        <f>Table1[[#This Row],[Earned Basic Salary]]*12%</f>
        <v>2179.7999999999997</v>
      </c>
      <c r="T1687" s="1">
        <f>200</f>
        <v>200</v>
      </c>
      <c r="U1687" s="1">
        <f>Table1[[#This Row],[PF]]+Table1[[#This Row],[Professional Tax]]</f>
        <v>2379.7999999999997</v>
      </c>
      <c r="V1687" s="1">
        <f>Table1[[#This Row],[Overtime Hours]]*200</f>
        <v>600</v>
      </c>
      <c r="W1687" s="1">
        <f>Table1[[#This Row],[Earned Basic Salary]]+Table1[[#This Row],[HRA]]+Table1[[#This Row],[DA]]+Table1[[#This Row],[Overtime Pay]]</f>
        <v>24214.5</v>
      </c>
      <c r="X1687" s="1">
        <f>Table1[[#This Row],[Gross Salary]]-Table1[[#This Row],[Total Deduction]]</f>
        <v>21834.7</v>
      </c>
      <c r="Y1687" t="s">
        <v>37</v>
      </c>
      <c r="Z1687" t="s">
        <v>38</v>
      </c>
      <c r="AA1687" t="s">
        <v>6551</v>
      </c>
      <c r="AB1687" t="s">
        <v>6552</v>
      </c>
    </row>
    <row r="1688" spans="1:28" x14ac:dyDescent="0.3">
      <c r="A1688" t="s">
        <v>6553</v>
      </c>
      <c r="B1688" t="s">
        <v>1946</v>
      </c>
      <c r="C1688">
        <v>22</v>
      </c>
      <c r="D1688" t="s">
        <v>133</v>
      </c>
      <c r="E1688" t="s">
        <v>62</v>
      </c>
      <c r="F1688" t="s">
        <v>69</v>
      </c>
      <c r="G1688" t="s">
        <v>1127</v>
      </c>
      <c r="H1688" t="s">
        <v>35</v>
      </c>
      <c r="I1688" t="s">
        <v>36</v>
      </c>
      <c r="J1688">
        <v>26</v>
      </c>
      <c r="K1688">
        <v>22</v>
      </c>
      <c r="L1688">
        <f t="shared" si="78"/>
        <v>4</v>
      </c>
      <c r="M1688">
        <v>4</v>
      </c>
      <c r="N1688">
        <v>49667</v>
      </c>
      <c r="O1688" s="1">
        <f t="shared" si="79"/>
        <v>1910.2692307692307</v>
      </c>
      <c r="P1688" s="1">
        <f t="shared" si="80"/>
        <v>42025.923076923078</v>
      </c>
      <c r="Q1688" s="1">
        <f>Table1[[#This Row],[Earned Basic Salary]]*20%</f>
        <v>8405.1846153846163</v>
      </c>
      <c r="R1688" s="1">
        <f>Table1[[#This Row],[Earned Basic Salary]]*10%</f>
        <v>4202.5923076923082</v>
      </c>
      <c r="S1688" s="1">
        <f>Table1[[#This Row],[Earned Basic Salary]]*12%</f>
        <v>5043.1107692307696</v>
      </c>
      <c r="T1688" s="1">
        <f>200</f>
        <v>200</v>
      </c>
      <c r="U1688" s="1">
        <f>Table1[[#This Row],[PF]]+Table1[[#This Row],[Professional Tax]]</f>
        <v>5243.1107692307696</v>
      </c>
      <c r="V1688" s="1">
        <f>Table1[[#This Row],[Overtime Hours]]*200</f>
        <v>800</v>
      </c>
      <c r="W1688" s="1">
        <f>Table1[[#This Row],[Earned Basic Salary]]+Table1[[#This Row],[HRA]]+Table1[[#This Row],[DA]]+Table1[[#This Row],[Overtime Pay]]</f>
        <v>55433.7</v>
      </c>
      <c r="X1688" s="1">
        <f>Table1[[#This Row],[Gross Salary]]-Table1[[#This Row],[Total Deduction]]</f>
        <v>50190.589230769227</v>
      </c>
      <c r="Y1688" t="s">
        <v>37</v>
      </c>
      <c r="Z1688" t="s">
        <v>106</v>
      </c>
      <c r="AA1688" t="s">
        <v>6554</v>
      </c>
      <c r="AB1688" t="s">
        <v>6555</v>
      </c>
    </row>
    <row r="1689" spans="1:28" x14ac:dyDescent="0.3">
      <c r="A1689" t="s">
        <v>6556</v>
      </c>
      <c r="B1689" t="s">
        <v>173</v>
      </c>
      <c r="C1689">
        <v>43</v>
      </c>
      <c r="D1689" t="s">
        <v>53</v>
      </c>
      <c r="E1689" t="s">
        <v>82</v>
      </c>
      <c r="F1689" t="s">
        <v>83</v>
      </c>
      <c r="G1689" t="s">
        <v>806</v>
      </c>
      <c r="H1689" t="s">
        <v>35</v>
      </c>
      <c r="I1689" t="s">
        <v>36</v>
      </c>
      <c r="J1689">
        <v>26</v>
      </c>
      <c r="K1689">
        <v>25</v>
      </c>
      <c r="L1689">
        <f t="shared" si="78"/>
        <v>1</v>
      </c>
      <c r="M1689">
        <v>6</v>
      </c>
      <c r="N1689">
        <v>61074</v>
      </c>
      <c r="O1689" s="1">
        <f t="shared" si="79"/>
        <v>2349</v>
      </c>
      <c r="P1689" s="1">
        <f t="shared" si="80"/>
        <v>58725</v>
      </c>
      <c r="Q1689" s="1">
        <f>Table1[[#This Row],[Earned Basic Salary]]*20%</f>
        <v>11745</v>
      </c>
      <c r="R1689" s="1">
        <f>Table1[[#This Row],[Earned Basic Salary]]*10%</f>
        <v>5872.5</v>
      </c>
      <c r="S1689" s="1">
        <f>Table1[[#This Row],[Earned Basic Salary]]*12%</f>
        <v>7047</v>
      </c>
      <c r="T1689" s="1">
        <f>200</f>
        <v>200</v>
      </c>
      <c r="U1689" s="1">
        <f>Table1[[#This Row],[PF]]+Table1[[#This Row],[Professional Tax]]</f>
        <v>7247</v>
      </c>
      <c r="V1689" s="1">
        <f>Table1[[#This Row],[Overtime Hours]]*200</f>
        <v>1200</v>
      </c>
      <c r="W1689" s="1">
        <f>Table1[[#This Row],[Earned Basic Salary]]+Table1[[#This Row],[HRA]]+Table1[[#This Row],[DA]]+Table1[[#This Row],[Overtime Pay]]</f>
        <v>77542.5</v>
      </c>
      <c r="X1689" s="1">
        <f>Table1[[#This Row],[Gross Salary]]-Table1[[#This Row],[Total Deduction]]</f>
        <v>70295.5</v>
      </c>
      <c r="Y1689" t="s">
        <v>37</v>
      </c>
      <c r="Z1689" t="s">
        <v>95</v>
      </c>
      <c r="AA1689" t="s">
        <v>6557</v>
      </c>
      <c r="AB1689" t="s">
        <v>6558</v>
      </c>
    </row>
    <row r="1690" spans="1:28" x14ac:dyDescent="0.3">
      <c r="A1690" t="s">
        <v>6559</v>
      </c>
      <c r="B1690" t="s">
        <v>2233</v>
      </c>
      <c r="C1690">
        <v>41</v>
      </c>
      <c r="D1690" t="s">
        <v>53</v>
      </c>
      <c r="E1690" t="s">
        <v>45</v>
      </c>
      <c r="F1690" t="s">
        <v>55</v>
      </c>
      <c r="G1690" t="s">
        <v>4799</v>
      </c>
      <c r="H1690" t="s">
        <v>35</v>
      </c>
      <c r="I1690" t="s">
        <v>36</v>
      </c>
      <c r="J1690">
        <v>26</v>
      </c>
      <c r="K1690">
        <v>24</v>
      </c>
      <c r="L1690">
        <f t="shared" si="78"/>
        <v>2</v>
      </c>
      <c r="M1690">
        <v>19</v>
      </c>
      <c r="N1690">
        <v>19235</v>
      </c>
      <c r="O1690" s="1">
        <f t="shared" si="79"/>
        <v>739.80769230769226</v>
      </c>
      <c r="P1690" s="1">
        <f t="shared" si="80"/>
        <v>17755.384615384613</v>
      </c>
      <c r="Q1690" s="1">
        <f>Table1[[#This Row],[Earned Basic Salary]]*20%</f>
        <v>3551.0769230769229</v>
      </c>
      <c r="R1690" s="1">
        <f>Table1[[#This Row],[Earned Basic Salary]]*10%</f>
        <v>1775.5384615384614</v>
      </c>
      <c r="S1690" s="1">
        <f>Table1[[#This Row],[Earned Basic Salary]]*12%</f>
        <v>2130.6461538461535</v>
      </c>
      <c r="T1690" s="1">
        <f>200</f>
        <v>200</v>
      </c>
      <c r="U1690" s="1">
        <f>Table1[[#This Row],[PF]]+Table1[[#This Row],[Professional Tax]]</f>
        <v>2330.6461538461535</v>
      </c>
      <c r="V1690" s="1">
        <f>Table1[[#This Row],[Overtime Hours]]*200</f>
        <v>3800</v>
      </c>
      <c r="W1690" s="1">
        <f>Table1[[#This Row],[Earned Basic Salary]]+Table1[[#This Row],[HRA]]+Table1[[#This Row],[DA]]+Table1[[#This Row],[Overtime Pay]]</f>
        <v>26881.999999999996</v>
      </c>
      <c r="X1690" s="1">
        <f>Table1[[#This Row],[Gross Salary]]-Table1[[#This Row],[Total Deduction]]</f>
        <v>24551.353846153841</v>
      </c>
      <c r="Y1690" t="s">
        <v>37</v>
      </c>
      <c r="Z1690" t="s">
        <v>106</v>
      </c>
      <c r="AA1690" t="s">
        <v>6560</v>
      </c>
      <c r="AB1690" t="s">
        <v>6561</v>
      </c>
    </row>
    <row r="1691" spans="1:28" x14ac:dyDescent="0.3">
      <c r="A1691" t="s">
        <v>6562</v>
      </c>
      <c r="B1691" t="s">
        <v>656</v>
      </c>
      <c r="C1691">
        <v>39</v>
      </c>
      <c r="D1691" t="s">
        <v>44</v>
      </c>
      <c r="E1691" t="s">
        <v>82</v>
      </c>
      <c r="F1691" t="s">
        <v>33</v>
      </c>
      <c r="G1691" t="s">
        <v>3975</v>
      </c>
      <c r="H1691" t="s">
        <v>35</v>
      </c>
      <c r="I1691" t="s">
        <v>36</v>
      </c>
      <c r="J1691">
        <v>26</v>
      </c>
      <c r="K1691">
        <v>25</v>
      </c>
      <c r="L1691">
        <f t="shared" si="78"/>
        <v>1</v>
      </c>
      <c r="M1691">
        <v>3</v>
      </c>
      <c r="N1691">
        <v>76417</v>
      </c>
      <c r="O1691" s="1">
        <f t="shared" si="79"/>
        <v>2939.1153846153848</v>
      </c>
      <c r="P1691" s="1">
        <f t="shared" si="80"/>
        <v>73477.884615384624</v>
      </c>
      <c r="Q1691" s="1">
        <f>Table1[[#This Row],[Earned Basic Salary]]*20%</f>
        <v>14695.576923076926</v>
      </c>
      <c r="R1691" s="1">
        <f>Table1[[#This Row],[Earned Basic Salary]]*10%</f>
        <v>7347.7884615384628</v>
      </c>
      <c r="S1691" s="1">
        <f>Table1[[#This Row],[Earned Basic Salary]]*12%</f>
        <v>8817.3461538461543</v>
      </c>
      <c r="T1691" s="1">
        <f>200</f>
        <v>200</v>
      </c>
      <c r="U1691" s="1">
        <f>Table1[[#This Row],[PF]]+Table1[[#This Row],[Professional Tax]]</f>
        <v>9017.3461538461543</v>
      </c>
      <c r="V1691" s="1">
        <f>Table1[[#This Row],[Overtime Hours]]*200</f>
        <v>600</v>
      </c>
      <c r="W1691" s="1">
        <f>Table1[[#This Row],[Earned Basic Salary]]+Table1[[#This Row],[HRA]]+Table1[[#This Row],[DA]]+Table1[[#This Row],[Overtime Pay]]</f>
        <v>96121.250000000015</v>
      </c>
      <c r="X1691" s="1">
        <f>Table1[[#This Row],[Gross Salary]]-Table1[[#This Row],[Total Deduction]]</f>
        <v>87103.903846153858</v>
      </c>
      <c r="Y1691" t="s">
        <v>37</v>
      </c>
      <c r="Z1691" t="s">
        <v>106</v>
      </c>
      <c r="AA1691" t="s">
        <v>6563</v>
      </c>
      <c r="AB1691" t="s">
        <v>6564</v>
      </c>
    </row>
    <row r="1692" spans="1:28" x14ac:dyDescent="0.3">
      <c r="A1692" t="s">
        <v>6565</v>
      </c>
      <c r="B1692" t="s">
        <v>1016</v>
      </c>
      <c r="C1692">
        <v>44</v>
      </c>
      <c r="D1692" t="s">
        <v>81</v>
      </c>
      <c r="E1692" t="s">
        <v>121</v>
      </c>
      <c r="F1692" t="s">
        <v>83</v>
      </c>
      <c r="G1692" t="s">
        <v>6566</v>
      </c>
      <c r="H1692" t="s">
        <v>35</v>
      </c>
      <c r="I1692" t="s">
        <v>36</v>
      </c>
      <c r="J1692">
        <v>26</v>
      </c>
      <c r="K1692">
        <v>22</v>
      </c>
      <c r="L1692">
        <f t="shared" si="78"/>
        <v>4</v>
      </c>
      <c r="M1692">
        <v>7</v>
      </c>
      <c r="N1692">
        <v>41048</v>
      </c>
      <c r="O1692" s="1">
        <f t="shared" si="79"/>
        <v>1578.7692307692307</v>
      </c>
      <c r="P1692" s="1">
        <f t="shared" si="80"/>
        <v>34732.923076923078</v>
      </c>
      <c r="Q1692" s="1">
        <f>Table1[[#This Row],[Earned Basic Salary]]*20%</f>
        <v>6946.584615384616</v>
      </c>
      <c r="R1692" s="1">
        <f>Table1[[#This Row],[Earned Basic Salary]]*10%</f>
        <v>3473.292307692308</v>
      </c>
      <c r="S1692" s="1">
        <f>Table1[[#This Row],[Earned Basic Salary]]*12%</f>
        <v>4167.9507692307689</v>
      </c>
      <c r="T1692" s="1">
        <f>200</f>
        <v>200</v>
      </c>
      <c r="U1692" s="1">
        <f>Table1[[#This Row],[PF]]+Table1[[#This Row],[Professional Tax]]</f>
        <v>4367.9507692307689</v>
      </c>
      <c r="V1692" s="1">
        <f>Table1[[#This Row],[Overtime Hours]]*200</f>
        <v>1400</v>
      </c>
      <c r="W1692" s="1">
        <f>Table1[[#This Row],[Earned Basic Salary]]+Table1[[#This Row],[HRA]]+Table1[[#This Row],[DA]]+Table1[[#This Row],[Overtime Pay]]</f>
        <v>46552.800000000003</v>
      </c>
      <c r="X1692" s="1">
        <f>Table1[[#This Row],[Gross Salary]]-Table1[[#This Row],[Total Deduction]]</f>
        <v>42184.849230769236</v>
      </c>
      <c r="Y1692" t="s">
        <v>37</v>
      </c>
      <c r="Z1692" t="s">
        <v>95</v>
      </c>
      <c r="AA1692" t="s">
        <v>6567</v>
      </c>
      <c r="AB1692" t="s">
        <v>6568</v>
      </c>
    </row>
    <row r="1693" spans="1:28" x14ac:dyDescent="0.3">
      <c r="A1693" t="s">
        <v>6569</v>
      </c>
      <c r="B1693" t="s">
        <v>3229</v>
      </c>
      <c r="C1693">
        <v>42</v>
      </c>
      <c r="D1693" t="s">
        <v>31</v>
      </c>
      <c r="E1693" t="s">
        <v>62</v>
      </c>
      <c r="F1693" t="s">
        <v>89</v>
      </c>
      <c r="G1693" t="s">
        <v>6570</v>
      </c>
      <c r="H1693" t="s">
        <v>35</v>
      </c>
      <c r="I1693" t="s">
        <v>36</v>
      </c>
      <c r="J1693">
        <v>26</v>
      </c>
      <c r="K1693">
        <v>24</v>
      </c>
      <c r="L1693">
        <f t="shared" si="78"/>
        <v>2</v>
      </c>
      <c r="M1693">
        <v>19</v>
      </c>
      <c r="N1693">
        <v>77075</v>
      </c>
      <c r="O1693" s="1">
        <f t="shared" si="79"/>
        <v>2964.4230769230771</v>
      </c>
      <c r="P1693" s="1">
        <f t="shared" si="80"/>
        <v>71146.153846153844</v>
      </c>
      <c r="Q1693" s="1">
        <f>Table1[[#This Row],[Earned Basic Salary]]*20%</f>
        <v>14229.23076923077</v>
      </c>
      <c r="R1693" s="1">
        <f>Table1[[#This Row],[Earned Basic Salary]]*10%</f>
        <v>7114.6153846153848</v>
      </c>
      <c r="S1693" s="1">
        <f>Table1[[#This Row],[Earned Basic Salary]]*12%</f>
        <v>8537.538461538461</v>
      </c>
      <c r="T1693" s="1">
        <f>200</f>
        <v>200</v>
      </c>
      <c r="U1693" s="1">
        <f>Table1[[#This Row],[PF]]+Table1[[#This Row],[Professional Tax]]</f>
        <v>8737.538461538461</v>
      </c>
      <c r="V1693" s="1">
        <f>Table1[[#This Row],[Overtime Hours]]*200</f>
        <v>3800</v>
      </c>
      <c r="W1693" s="1">
        <f>Table1[[#This Row],[Earned Basic Salary]]+Table1[[#This Row],[HRA]]+Table1[[#This Row],[DA]]+Table1[[#This Row],[Overtime Pay]]</f>
        <v>96290</v>
      </c>
      <c r="X1693" s="1">
        <f>Table1[[#This Row],[Gross Salary]]-Table1[[#This Row],[Total Deduction]]</f>
        <v>87552.461538461532</v>
      </c>
      <c r="Y1693" t="s">
        <v>37</v>
      </c>
      <c r="Z1693" t="s">
        <v>38</v>
      </c>
      <c r="AA1693" t="s">
        <v>6571</v>
      </c>
      <c r="AB1693" t="s">
        <v>6572</v>
      </c>
    </row>
    <row r="1694" spans="1:28" x14ac:dyDescent="0.3">
      <c r="A1694" t="s">
        <v>6573</v>
      </c>
      <c r="B1694" t="s">
        <v>637</v>
      </c>
      <c r="C1694">
        <v>38</v>
      </c>
      <c r="D1694" t="s">
        <v>81</v>
      </c>
      <c r="E1694" t="s">
        <v>82</v>
      </c>
      <c r="F1694" t="s">
        <v>63</v>
      </c>
      <c r="G1694" t="s">
        <v>6574</v>
      </c>
      <c r="H1694" t="s">
        <v>35</v>
      </c>
      <c r="I1694" t="s">
        <v>36</v>
      </c>
      <c r="J1694">
        <v>26</v>
      </c>
      <c r="K1694">
        <v>24</v>
      </c>
      <c r="L1694">
        <f t="shared" si="78"/>
        <v>2</v>
      </c>
      <c r="M1694">
        <v>2</v>
      </c>
      <c r="N1694">
        <v>41627</v>
      </c>
      <c r="O1694" s="1">
        <f t="shared" si="79"/>
        <v>1601.0384615384614</v>
      </c>
      <c r="P1694" s="1">
        <f t="shared" si="80"/>
        <v>38424.923076923078</v>
      </c>
      <c r="Q1694" s="1">
        <f>Table1[[#This Row],[Earned Basic Salary]]*20%</f>
        <v>7684.9846153846156</v>
      </c>
      <c r="R1694" s="1">
        <f>Table1[[#This Row],[Earned Basic Salary]]*10%</f>
        <v>3842.4923076923078</v>
      </c>
      <c r="S1694" s="1">
        <f>Table1[[#This Row],[Earned Basic Salary]]*12%</f>
        <v>4610.9907692307688</v>
      </c>
      <c r="T1694" s="1">
        <f>200</f>
        <v>200</v>
      </c>
      <c r="U1694" s="1">
        <f>Table1[[#This Row],[PF]]+Table1[[#This Row],[Professional Tax]]</f>
        <v>4810.9907692307688</v>
      </c>
      <c r="V1694" s="1">
        <f>Table1[[#This Row],[Overtime Hours]]*200</f>
        <v>400</v>
      </c>
      <c r="W1694" s="1">
        <f>Table1[[#This Row],[Earned Basic Salary]]+Table1[[#This Row],[HRA]]+Table1[[#This Row],[DA]]+Table1[[#This Row],[Overtime Pay]]</f>
        <v>50352.4</v>
      </c>
      <c r="X1694" s="1">
        <f>Table1[[#This Row],[Gross Salary]]-Table1[[#This Row],[Total Deduction]]</f>
        <v>45541.409230769234</v>
      </c>
      <c r="Y1694" t="s">
        <v>37</v>
      </c>
      <c r="Z1694" t="s">
        <v>38</v>
      </c>
      <c r="AA1694" t="s">
        <v>6575</v>
      </c>
      <c r="AB1694" t="s">
        <v>6576</v>
      </c>
    </row>
    <row r="1695" spans="1:28" x14ac:dyDescent="0.3">
      <c r="A1695" t="s">
        <v>6577</v>
      </c>
      <c r="B1695" t="s">
        <v>1430</v>
      </c>
      <c r="C1695">
        <v>32</v>
      </c>
      <c r="D1695" t="s">
        <v>75</v>
      </c>
      <c r="E1695" t="s">
        <v>45</v>
      </c>
      <c r="F1695" t="s">
        <v>33</v>
      </c>
      <c r="G1695" t="s">
        <v>6578</v>
      </c>
      <c r="H1695" t="s">
        <v>35</v>
      </c>
      <c r="I1695" t="s">
        <v>36</v>
      </c>
      <c r="J1695">
        <v>26</v>
      </c>
      <c r="K1695">
        <v>24</v>
      </c>
      <c r="L1695">
        <f t="shared" si="78"/>
        <v>2</v>
      </c>
      <c r="M1695">
        <v>1</v>
      </c>
      <c r="N1695">
        <v>36793</v>
      </c>
      <c r="O1695" s="1">
        <f t="shared" si="79"/>
        <v>1415.1153846153845</v>
      </c>
      <c r="P1695" s="1">
        <f t="shared" si="80"/>
        <v>33962.769230769227</v>
      </c>
      <c r="Q1695" s="1">
        <f>Table1[[#This Row],[Earned Basic Salary]]*20%</f>
        <v>6792.5538461538454</v>
      </c>
      <c r="R1695" s="1">
        <f>Table1[[#This Row],[Earned Basic Salary]]*10%</f>
        <v>3396.2769230769227</v>
      </c>
      <c r="S1695" s="1">
        <f>Table1[[#This Row],[Earned Basic Salary]]*12%</f>
        <v>4075.5323076923069</v>
      </c>
      <c r="T1695" s="1">
        <f>200</f>
        <v>200</v>
      </c>
      <c r="U1695" s="1">
        <f>Table1[[#This Row],[PF]]+Table1[[#This Row],[Professional Tax]]</f>
        <v>4275.5323076923069</v>
      </c>
      <c r="V1695" s="1">
        <f>Table1[[#This Row],[Overtime Hours]]*200</f>
        <v>200</v>
      </c>
      <c r="W1695" s="1">
        <f>Table1[[#This Row],[Earned Basic Salary]]+Table1[[#This Row],[HRA]]+Table1[[#This Row],[DA]]+Table1[[#This Row],[Overtime Pay]]</f>
        <v>44351.599999999991</v>
      </c>
      <c r="X1695" s="1">
        <f>Table1[[#This Row],[Gross Salary]]-Table1[[#This Row],[Total Deduction]]</f>
        <v>40076.067692307683</v>
      </c>
      <c r="Y1695" t="s">
        <v>37</v>
      </c>
      <c r="Z1695" t="s">
        <v>48</v>
      </c>
      <c r="AA1695" t="s">
        <v>6579</v>
      </c>
      <c r="AB1695" t="s">
        <v>6580</v>
      </c>
    </row>
    <row r="1696" spans="1:28" x14ac:dyDescent="0.3">
      <c r="A1696" t="s">
        <v>6581</v>
      </c>
      <c r="B1696" t="s">
        <v>651</v>
      </c>
      <c r="C1696">
        <v>25</v>
      </c>
      <c r="D1696" t="s">
        <v>75</v>
      </c>
      <c r="E1696" t="s">
        <v>121</v>
      </c>
      <c r="F1696" t="s">
        <v>55</v>
      </c>
      <c r="G1696" t="s">
        <v>6582</v>
      </c>
      <c r="H1696" t="s">
        <v>35</v>
      </c>
      <c r="I1696" t="s">
        <v>36</v>
      </c>
      <c r="J1696">
        <v>26</v>
      </c>
      <c r="K1696">
        <v>24</v>
      </c>
      <c r="L1696">
        <f t="shared" si="78"/>
        <v>2</v>
      </c>
      <c r="M1696">
        <v>5</v>
      </c>
      <c r="N1696">
        <v>77291</v>
      </c>
      <c r="O1696" s="1">
        <f t="shared" si="79"/>
        <v>2972.7307692307691</v>
      </c>
      <c r="P1696" s="1">
        <f t="shared" si="80"/>
        <v>71345.538461538454</v>
      </c>
      <c r="Q1696" s="1">
        <f>Table1[[#This Row],[Earned Basic Salary]]*20%</f>
        <v>14269.107692307691</v>
      </c>
      <c r="R1696" s="1">
        <f>Table1[[#This Row],[Earned Basic Salary]]*10%</f>
        <v>7134.5538461538454</v>
      </c>
      <c r="S1696" s="1">
        <f>Table1[[#This Row],[Earned Basic Salary]]*12%</f>
        <v>8561.4646153846134</v>
      </c>
      <c r="T1696" s="1">
        <f>200</f>
        <v>200</v>
      </c>
      <c r="U1696" s="1">
        <f>Table1[[#This Row],[PF]]+Table1[[#This Row],[Professional Tax]]</f>
        <v>8761.4646153846134</v>
      </c>
      <c r="V1696" s="1">
        <f>Table1[[#This Row],[Overtime Hours]]*200</f>
        <v>1000</v>
      </c>
      <c r="W1696" s="1">
        <f>Table1[[#This Row],[Earned Basic Salary]]+Table1[[#This Row],[HRA]]+Table1[[#This Row],[DA]]+Table1[[#This Row],[Overtime Pay]]</f>
        <v>93749.199999999983</v>
      </c>
      <c r="X1696" s="1">
        <f>Table1[[#This Row],[Gross Salary]]-Table1[[#This Row],[Total Deduction]]</f>
        <v>84987.735384615371</v>
      </c>
      <c r="Y1696" t="s">
        <v>37</v>
      </c>
      <c r="Z1696" t="s">
        <v>106</v>
      </c>
      <c r="AA1696" t="s">
        <v>6583</v>
      </c>
      <c r="AB1696" t="s">
        <v>6584</v>
      </c>
    </row>
    <row r="1697" spans="1:28" x14ac:dyDescent="0.3">
      <c r="A1697" t="s">
        <v>6585</v>
      </c>
      <c r="B1697" t="s">
        <v>120</v>
      </c>
      <c r="C1697">
        <v>48</v>
      </c>
      <c r="D1697" t="s">
        <v>61</v>
      </c>
      <c r="E1697" t="s">
        <v>121</v>
      </c>
      <c r="F1697" t="s">
        <v>55</v>
      </c>
      <c r="G1697" t="s">
        <v>6586</v>
      </c>
      <c r="H1697" t="s">
        <v>35</v>
      </c>
      <c r="I1697" t="s">
        <v>36</v>
      </c>
      <c r="J1697">
        <v>26</v>
      </c>
      <c r="K1697">
        <v>23</v>
      </c>
      <c r="L1697">
        <f t="shared" si="78"/>
        <v>3</v>
      </c>
      <c r="M1697">
        <v>9</v>
      </c>
      <c r="N1697">
        <v>25138</v>
      </c>
      <c r="O1697" s="1">
        <f t="shared" si="79"/>
        <v>966.84615384615381</v>
      </c>
      <c r="P1697" s="1">
        <f t="shared" si="80"/>
        <v>22237.461538461539</v>
      </c>
      <c r="Q1697" s="1">
        <f>Table1[[#This Row],[Earned Basic Salary]]*20%</f>
        <v>4447.4923076923078</v>
      </c>
      <c r="R1697" s="1">
        <f>Table1[[#This Row],[Earned Basic Salary]]*10%</f>
        <v>2223.7461538461539</v>
      </c>
      <c r="S1697" s="1">
        <f>Table1[[#This Row],[Earned Basic Salary]]*12%</f>
        <v>2668.4953846153844</v>
      </c>
      <c r="T1697" s="1">
        <f>200</f>
        <v>200</v>
      </c>
      <c r="U1697" s="1">
        <f>Table1[[#This Row],[PF]]+Table1[[#This Row],[Professional Tax]]</f>
        <v>2868.4953846153844</v>
      </c>
      <c r="V1697" s="1">
        <f>Table1[[#This Row],[Overtime Hours]]*200</f>
        <v>1800</v>
      </c>
      <c r="W1697" s="1">
        <f>Table1[[#This Row],[Earned Basic Salary]]+Table1[[#This Row],[HRA]]+Table1[[#This Row],[DA]]+Table1[[#This Row],[Overtime Pay]]</f>
        <v>30708.7</v>
      </c>
      <c r="X1697" s="1">
        <f>Table1[[#This Row],[Gross Salary]]-Table1[[#This Row],[Total Deduction]]</f>
        <v>27840.204615384617</v>
      </c>
      <c r="Y1697" t="s">
        <v>37</v>
      </c>
      <c r="Z1697" t="s">
        <v>106</v>
      </c>
      <c r="AA1697" t="s">
        <v>6587</v>
      </c>
      <c r="AB1697" t="s">
        <v>6588</v>
      </c>
    </row>
    <row r="1698" spans="1:28" x14ac:dyDescent="0.3">
      <c r="A1698" t="s">
        <v>6589</v>
      </c>
      <c r="B1698" t="s">
        <v>2873</v>
      </c>
      <c r="C1698">
        <v>53</v>
      </c>
      <c r="D1698" t="s">
        <v>81</v>
      </c>
      <c r="E1698" t="s">
        <v>62</v>
      </c>
      <c r="F1698" t="s">
        <v>46</v>
      </c>
      <c r="G1698" t="s">
        <v>6590</v>
      </c>
      <c r="H1698" t="s">
        <v>35</v>
      </c>
      <c r="I1698" t="s">
        <v>36</v>
      </c>
      <c r="J1698">
        <v>26</v>
      </c>
      <c r="K1698">
        <v>25</v>
      </c>
      <c r="L1698">
        <f t="shared" si="78"/>
        <v>1</v>
      </c>
      <c r="M1698">
        <v>7</v>
      </c>
      <c r="N1698">
        <v>22055</v>
      </c>
      <c r="O1698" s="1">
        <f t="shared" si="79"/>
        <v>848.26923076923072</v>
      </c>
      <c r="P1698" s="1">
        <f t="shared" si="80"/>
        <v>21206.73076923077</v>
      </c>
      <c r="Q1698" s="1">
        <f>Table1[[#This Row],[Earned Basic Salary]]*20%</f>
        <v>4241.3461538461543</v>
      </c>
      <c r="R1698" s="1">
        <f>Table1[[#This Row],[Earned Basic Salary]]*10%</f>
        <v>2120.6730769230771</v>
      </c>
      <c r="S1698" s="1">
        <f>Table1[[#This Row],[Earned Basic Salary]]*12%</f>
        <v>2544.8076923076924</v>
      </c>
      <c r="T1698" s="1">
        <f>200</f>
        <v>200</v>
      </c>
      <c r="U1698" s="1">
        <f>Table1[[#This Row],[PF]]+Table1[[#This Row],[Professional Tax]]</f>
        <v>2744.8076923076924</v>
      </c>
      <c r="V1698" s="1">
        <f>Table1[[#This Row],[Overtime Hours]]*200</f>
        <v>1400</v>
      </c>
      <c r="W1698" s="1">
        <f>Table1[[#This Row],[Earned Basic Salary]]+Table1[[#This Row],[HRA]]+Table1[[#This Row],[DA]]+Table1[[#This Row],[Overtime Pay]]</f>
        <v>28968.75</v>
      </c>
      <c r="X1698" s="1">
        <f>Table1[[#This Row],[Gross Salary]]-Table1[[#This Row],[Total Deduction]]</f>
        <v>26223.942307692309</v>
      </c>
      <c r="Y1698" t="s">
        <v>37</v>
      </c>
      <c r="Z1698" t="s">
        <v>95</v>
      </c>
      <c r="AA1698" t="s">
        <v>6591</v>
      </c>
      <c r="AB1698" t="s">
        <v>6592</v>
      </c>
    </row>
    <row r="1699" spans="1:28" x14ac:dyDescent="0.3">
      <c r="A1699" t="s">
        <v>6593</v>
      </c>
      <c r="B1699" t="s">
        <v>2257</v>
      </c>
      <c r="C1699">
        <v>50</v>
      </c>
      <c r="D1699" t="s">
        <v>127</v>
      </c>
      <c r="E1699" t="s">
        <v>121</v>
      </c>
      <c r="F1699" t="s">
        <v>89</v>
      </c>
      <c r="G1699" t="s">
        <v>6594</v>
      </c>
      <c r="H1699" t="s">
        <v>35</v>
      </c>
      <c r="I1699" t="s">
        <v>36</v>
      </c>
      <c r="J1699">
        <v>26</v>
      </c>
      <c r="K1699">
        <v>24</v>
      </c>
      <c r="L1699">
        <f t="shared" si="78"/>
        <v>2</v>
      </c>
      <c r="M1699">
        <v>3</v>
      </c>
      <c r="N1699">
        <v>46299</v>
      </c>
      <c r="O1699" s="1">
        <f t="shared" si="79"/>
        <v>1780.7307692307693</v>
      </c>
      <c r="P1699" s="1">
        <f t="shared" si="80"/>
        <v>42737.538461538461</v>
      </c>
      <c r="Q1699" s="1">
        <f>Table1[[#This Row],[Earned Basic Salary]]*20%</f>
        <v>8547.5076923076922</v>
      </c>
      <c r="R1699" s="1">
        <f>Table1[[#This Row],[Earned Basic Salary]]*10%</f>
        <v>4273.7538461538461</v>
      </c>
      <c r="S1699" s="1">
        <f>Table1[[#This Row],[Earned Basic Salary]]*12%</f>
        <v>5128.5046153846151</v>
      </c>
      <c r="T1699" s="1">
        <f>200</f>
        <v>200</v>
      </c>
      <c r="U1699" s="1">
        <f>Table1[[#This Row],[PF]]+Table1[[#This Row],[Professional Tax]]</f>
        <v>5328.5046153846151</v>
      </c>
      <c r="V1699" s="1">
        <f>Table1[[#This Row],[Overtime Hours]]*200</f>
        <v>600</v>
      </c>
      <c r="W1699" s="1">
        <f>Table1[[#This Row],[Earned Basic Salary]]+Table1[[#This Row],[HRA]]+Table1[[#This Row],[DA]]+Table1[[#This Row],[Overtime Pay]]</f>
        <v>56158.8</v>
      </c>
      <c r="X1699" s="1">
        <f>Table1[[#This Row],[Gross Salary]]-Table1[[#This Row],[Total Deduction]]</f>
        <v>50830.295384615391</v>
      </c>
      <c r="Y1699" t="s">
        <v>37</v>
      </c>
      <c r="Z1699" t="s">
        <v>95</v>
      </c>
      <c r="AA1699" t="s">
        <v>6595</v>
      </c>
      <c r="AB1699" t="s">
        <v>6596</v>
      </c>
    </row>
    <row r="1700" spans="1:28" x14ac:dyDescent="0.3">
      <c r="A1700" t="s">
        <v>6597</v>
      </c>
      <c r="B1700" t="s">
        <v>310</v>
      </c>
      <c r="C1700">
        <v>41</v>
      </c>
      <c r="D1700" t="s">
        <v>44</v>
      </c>
      <c r="E1700" t="s">
        <v>32</v>
      </c>
      <c r="F1700" t="s">
        <v>63</v>
      </c>
      <c r="G1700" t="s">
        <v>5758</v>
      </c>
      <c r="H1700" t="s">
        <v>35</v>
      </c>
      <c r="I1700" t="s">
        <v>36</v>
      </c>
      <c r="J1700">
        <v>26</v>
      </c>
      <c r="K1700">
        <v>23</v>
      </c>
      <c r="L1700">
        <f t="shared" si="78"/>
        <v>3</v>
      </c>
      <c r="M1700">
        <v>9</v>
      </c>
      <c r="N1700">
        <v>34490</v>
      </c>
      <c r="O1700" s="1">
        <f t="shared" si="79"/>
        <v>1326.5384615384614</v>
      </c>
      <c r="P1700" s="1">
        <f t="shared" si="80"/>
        <v>30510.384615384613</v>
      </c>
      <c r="Q1700" s="1">
        <f>Table1[[#This Row],[Earned Basic Salary]]*20%</f>
        <v>6102.0769230769229</v>
      </c>
      <c r="R1700" s="1">
        <f>Table1[[#This Row],[Earned Basic Salary]]*10%</f>
        <v>3051.0384615384614</v>
      </c>
      <c r="S1700" s="1">
        <f>Table1[[#This Row],[Earned Basic Salary]]*12%</f>
        <v>3661.2461538461534</v>
      </c>
      <c r="T1700" s="1">
        <f>200</f>
        <v>200</v>
      </c>
      <c r="U1700" s="1">
        <f>Table1[[#This Row],[PF]]+Table1[[#This Row],[Professional Tax]]</f>
        <v>3861.2461538461534</v>
      </c>
      <c r="V1700" s="1">
        <f>Table1[[#This Row],[Overtime Hours]]*200</f>
        <v>1800</v>
      </c>
      <c r="W1700" s="1">
        <f>Table1[[#This Row],[Earned Basic Salary]]+Table1[[#This Row],[HRA]]+Table1[[#This Row],[DA]]+Table1[[#This Row],[Overtime Pay]]</f>
        <v>41463.5</v>
      </c>
      <c r="X1700" s="1">
        <f>Table1[[#This Row],[Gross Salary]]-Table1[[#This Row],[Total Deduction]]</f>
        <v>37602.25384615385</v>
      </c>
      <c r="Y1700" t="s">
        <v>37</v>
      </c>
      <c r="Z1700" t="s">
        <v>38</v>
      </c>
      <c r="AA1700" t="s">
        <v>6598</v>
      </c>
      <c r="AB1700" t="s">
        <v>6599</v>
      </c>
    </row>
    <row r="1701" spans="1:28" x14ac:dyDescent="0.3">
      <c r="A1701" t="s">
        <v>6600</v>
      </c>
      <c r="B1701" t="s">
        <v>362</v>
      </c>
      <c r="C1701">
        <v>28</v>
      </c>
      <c r="D1701" t="s">
        <v>75</v>
      </c>
      <c r="E1701" t="s">
        <v>32</v>
      </c>
      <c r="F1701" t="s">
        <v>63</v>
      </c>
      <c r="G1701" t="s">
        <v>6601</v>
      </c>
      <c r="H1701" t="s">
        <v>35</v>
      </c>
      <c r="I1701" t="s">
        <v>36</v>
      </c>
      <c r="J1701">
        <v>26</v>
      </c>
      <c r="K1701">
        <v>22</v>
      </c>
      <c r="L1701">
        <f t="shared" si="78"/>
        <v>4</v>
      </c>
      <c r="M1701">
        <v>7</v>
      </c>
      <c r="N1701">
        <v>58908</v>
      </c>
      <c r="O1701" s="1">
        <f t="shared" si="79"/>
        <v>2265.6923076923076</v>
      </c>
      <c r="P1701" s="1">
        <f t="shared" si="80"/>
        <v>49845.230769230766</v>
      </c>
      <c r="Q1701" s="1">
        <f>Table1[[#This Row],[Earned Basic Salary]]*20%</f>
        <v>9969.0461538461532</v>
      </c>
      <c r="R1701" s="1">
        <f>Table1[[#This Row],[Earned Basic Salary]]*10%</f>
        <v>4984.5230769230766</v>
      </c>
      <c r="S1701" s="1">
        <f>Table1[[#This Row],[Earned Basic Salary]]*12%</f>
        <v>5981.4276923076914</v>
      </c>
      <c r="T1701" s="1">
        <f>200</f>
        <v>200</v>
      </c>
      <c r="U1701" s="1">
        <f>Table1[[#This Row],[PF]]+Table1[[#This Row],[Professional Tax]]</f>
        <v>6181.4276923076914</v>
      </c>
      <c r="V1701" s="1">
        <f>Table1[[#This Row],[Overtime Hours]]*200</f>
        <v>1400</v>
      </c>
      <c r="W1701" s="1">
        <f>Table1[[#This Row],[Earned Basic Salary]]+Table1[[#This Row],[HRA]]+Table1[[#This Row],[DA]]+Table1[[#This Row],[Overtime Pay]]</f>
        <v>66198.799999999988</v>
      </c>
      <c r="X1701" s="1">
        <f>Table1[[#This Row],[Gross Salary]]-Table1[[#This Row],[Total Deduction]]</f>
        <v>60017.372307692298</v>
      </c>
      <c r="Y1701" t="s">
        <v>37</v>
      </c>
      <c r="Z1701" t="s">
        <v>106</v>
      </c>
      <c r="AA1701" t="s">
        <v>6602</v>
      </c>
      <c r="AB1701" t="s">
        <v>6603</v>
      </c>
    </row>
    <row r="1702" spans="1:28" x14ac:dyDescent="0.3">
      <c r="A1702" t="s">
        <v>6604</v>
      </c>
      <c r="B1702" t="s">
        <v>245</v>
      </c>
      <c r="C1702">
        <v>24</v>
      </c>
      <c r="D1702" t="s">
        <v>75</v>
      </c>
      <c r="E1702" t="s">
        <v>54</v>
      </c>
      <c r="F1702" t="s">
        <v>55</v>
      </c>
      <c r="G1702" t="s">
        <v>6457</v>
      </c>
      <c r="H1702" t="s">
        <v>35</v>
      </c>
      <c r="I1702" t="s">
        <v>36</v>
      </c>
      <c r="J1702">
        <v>26</v>
      </c>
      <c r="K1702">
        <v>26</v>
      </c>
      <c r="L1702">
        <f t="shared" si="78"/>
        <v>0</v>
      </c>
      <c r="M1702">
        <v>20</v>
      </c>
      <c r="N1702">
        <v>27689</v>
      </c>
      <c r="O1702" s="1">
        <f t="shared" si="79"/>
        <v>1064.9615384615386</v>
      </c>
      <c r="P1702" s="1">
        <f t="shared" si="80"/>
        <v>27689.000000000004</v>
      </c>
      <c r="Q1702" s="1">
        <f>Table1[[#This Row],[Earned Basic Salary]]*20%</f>
        <v>5537.8000000000011</v>
      </c>
      <c r="R1702" s="1">
        <f>Table1[[#This Row],[Earned Basic Salary]]*10%</f>
        <v>2768.9000000000005</v>
      </c>
      <c r="S1702" s="1">
        <f>Table1[[#This Row],[Earned Basic Salary]]*12%</f>
        <v>3322.6800000000003</v>
      </c>
      <c r="T1702" s="1">
        <f>200</f>
        <v>200</v>
      </c>
      <c r="U1702" s="1">
        <f>Table1[[#This Row],[PF]]+Table1[[#This Row],[Professional Tax]]</f>
        <v>3522.6800000000003</v>
      </c>
      <c r="V1702" s="1">
        <f>Table1[[#This Row],[Overtime Hours]]*200</f>
        <v>4000</v>
      </c>
      <c r="W1702" s="1">
        <f>Table1[[#This Row],[Earned Basic Salary]]+Table1[[#This Row],[HRA]]+Table1[[#This Row],[DA]]+Table1[[#This Row],[Overtime Pay]]</f>
        <v>39995.700000000004</v>
      </c>
      <c r="X1702" s="1">
        <f>Table1[[#This Row],[Gross Salary]]-Table1[[#This Row],[Total Deduction]]</f>
        <v>36473.020000000004</v>
      </c>
      <c r="Y1702" t="s">
        <v>37</v>
      </c>
      <c r="Z1702" t="s">
        <v>38</v>
      </c>
      <c r="AA1702" t="s">
        <v>6605</v>
      </c>
      <c r="AB1702" t="s">
        <v>6606</v>
      </c>
    </row>
    <row r="1703" spans="1:28" x14ac:dyDescent="0.3">
      <c r="A1703" t="s">
        <v>6607</v>
      </c>
      <c r="B1703" t="s">
        <v>485</v>
      </c>
      <c r="C1703">
        <v>36</v>
      </c>
      <c r="D1703" t="s">
        <v>127</v>
      </c>
      <c r="E1703" t="s">
        <v>121</v>
      </c>
      <c r="F1703" t="s">
        <v>33</v>
      </c>
      <c r="G1703" t="s">
        <v>6608</v>
      </c>
      <c r="H1703" t="s">
        <v>35</v>
      </c>
      <c r="I1703" t="s">
        <v>36</v>
      </c>
      <c r="J1703">
        <v>26</v>
      </c>
      <c r="K1703">
        <v>23</v>
      </c>
      <c r="L1703">
        <f t="shared" si="78"/>
        <v>3</v>
      </c>
      <c r="M1703">
        <v>16</v>
      </c>
      <c r="N1703">
        <v>24986</v>
      </c>
      <c r="O1703" s="1">
        <f t="shared" si="79"/>
        <v>961</v>
      </c>
      <c r="P1703" s="1">
        <f t="shared" si="80"/>
        <v>22103</v>
      </c>
      <c r="Q1703" s="1">
        <f>Table1[[#This Row],[Earned Basic Salary]]*20%</f>
        <v>4420.6000000000004</v>
      </c>
      <c r="R1703" s="1">
        <f>Table1[[#This Row],[Earned Basic Salary]]*10%</f>
        <v>2210.3000000000002</v>
      </c>
      <c r="S1703" s="1">
        <f>Table1[[#This Row],[Earned Basic Salary]]*12%</f>
        <v>2652.36</v>
      </c>
      <c r="T1703" s="1">
        <f>200</f>
        <v>200</v>
      </c>
      <c r="U1703" s="1">
        <f>Table1[[#This Row],[PF]]+Table1[[#This Row],[Professional Tax]]</f>
        <v>2852.36</v>
      </c>
      <c r="V1703" s="1">
        <f>Table1[[#This Row],[Overtime Hours]]*200</f>
        <v>3200</v>
      </c>
      <c r="W1703" s="1">
        <f>Table1[[#This Row],[Earned Basic Salary]]+Table1[[#This Row],[HRA]]+Table1[[#This Row],[DA]]+Table1[[#This Row],[Overtime Pay]]</f>
        <v>31933.899999999998</v>
      </c>
      <c r="X1703" s="1">
        <f>Table1[[#This Row],[Gross Salary]]-Table1[[#This Row],[Total Deduction]]</f>
        <v>29081.539999999997</v>
      </c>
      <c r="Y1703" t="s">
        <v>37</v>
      </c>
      <c r="Z1703" t="s">
        <v>38</v>
      </c>
      <c r="AA1703" t="s">
        <v>6609</v>
      </c>
      <c r="AB1703" t="s">
        <v>6610</v>
      </c>
    </row>
    <row r="1704" spans="1:28" x14ac:dyDescent="0.3">
      <c r="A1704" t="s">
        <v>6611</v>
      </c>
      <c r="B1704" t="s">
        <v>362</v>
      </c>
      <c r="C1704">
        <v>53</v>
      </c>
      <c r="D1704" t="s">
        <v>75</v>
      </c>
      <c r="E1704" t="s">
        <v>121</v>
      </c>
      <c r="F1704" t="s">
        <v>63</v>
      </c>
      <c r="G1704" t="s">
        <v>6612</v>
      </c>
      <c r="H1704" t="s">
        <v>35</v>
      </c>
      <c r="I1704" t="s">
        <v>36</v>
      </c>
      <c r="J1704">
        <v>26</v>
      </c>
      <c r="K1704">
        <v>26</v>
      </c>
      <c r="L1704">
        <f t="shared" si="78"/>
        <v>0</v>
      </c>
      <c r="M1704">
        <v>7</v>
      </c>
      <c r="N1704">
        <v>22074</v>
      </c>
      <c r="O1704" s="1">
        <f t="shared" si="79"/>
        <v>849</v>
      </c>
      <c r="P1704" s="1">
        <f t="shared" si="80"/>
        <v>22074</v>
      </c>
      <c r="Q1704" s="1">
        <f>Table1[[#This Row],[Earned Basic Salary]]*20%</f>
        <v>4414.8</v>
      </c>
      <c r="R1704" s="1">
        <f>Table1[[#This Row],[Earned Basic Salary]]*10%</f>
        <v>2207.4</v>
      </c>
      <c r="S1704" s="1">
        <f>Table1[[#This Row],[Earned Basic Salary]]*12%</f>
        <v>2648.88</v>
      </c>
      <c r="T1704" s="1">
        <f>200</f>
        <v>200</v>
      </c>
      <c r="U1704" s="1">
        <f>Table1[[#This Row],[PF]]+Table1[[#This Row],[Professional Tax]]</f>
        <v>2848.88</v>
      </c>
      <c r="V1704" s="1">
        <f>Table1[[#This Row],[Overtime Hours]]*200</f>
        <v>1400</v>
      </c>
      <c r="W1704" s="1">
        <f>Table1[[#This Row],[Earned Basic Salary]]+Table1[[#This Row],[HRA]]+Table1[[#This Row],[DA]]+Table1[[#This Row],[Overtime Pay]]</f>
        <v>30096.2</v>
      </c>
      <c r="X1704" s="1">
        <f>Table1[[#This Row],[Gross Salary]]-Table1[[#This Row],[Total Deduction]]</f>
        <v>27247.32</v>
      </c>
      <c r="Y1704" t="s">
        <v>37</v>
      </c>
      <c r="Z1704" t="s">
        <v>38</v>
      </c>
      <c r="AA1704" t="s">
        <v>6613</v>
      </c>
      <c r="AB1704" t="s">
        <v>6614</v>
      </c>
    </row>
    <row r="1705" spans="1:28" x14ac:dyDescent="0.3">
      <c r="A1705" t="s">
        <v>6615</v>
      </c>
      <c r="B1705" t="s">
        <v>1478</v>
      </c>
      <c r="C1705">
        <v>33</v>
      </c>
      <c r="D1705" t="s">
        <v>81</v>
      </c>
      <c r="E1705" t="s">
        <v>54</v>
      </c>
      <c r="F1705" t="s">
        <v>46</v>
      </c>
      <c r="G1705" t="s">
        <v>4111</v>
      </c>
      <c r="H1705" t="s">
        <v>35</v>
      </c>
      <c r="I1705" t="s">
        <v>36</v>
      </c>
      <c r="J1705">
        <v>26</v>
      </c>
      <c r="K1705">
        <v>23</v>
      </c>
      <c r="L1705">
        <f t="shared" si="78"/>
        <v>3</v>
      </c>
      <c r="M1705">
        <v>7</v>
      </c>
      <c r="N1705">
        <v>71519</v>
      </c>
      <c r="O1705" s="1">
        <f t="shared" si="79"/>
        <v>2750.7307692307691</v>
      </c>
      <c r="P1705" s="1">
        <f t="shared" si="80"/>
        <v>63266.807692307688</v>
      </c>
      <c r="Q1705" s="1">
        <f>Table1[[#This Row],[Earned Basic Salary]]*20%</f>
        <v>12653.361538461539</v>
      </c>
      <c r="R1705" s="1">
        <f>Table1[[#This Row],[Earned Basic Salary]]*10%</f>
        <v>6326.6807692307693</v>
      </c>
      <c r="S1705" s="1">
        <f>Table1[[#This Row],[Earned Basic Salary]]*12%</f>
        <v>7592.0169230769225</v>
      </c>
      <c r="T1705" s="1">
        <f>200</f>
        <v>200</v>
      </c>
      <c r="U1705" s="1">
        <f>Table1[[#This Row],[PF]]+Table1[[#This Row],[Professional Tax]]</f>
        <v>7792.0169230769225</v>
      </c>
      <c r="V1705" s="1">
        <f>Table1[[#This Row],[Overtime Hours]]*200</f>
        <v>1400</v>
      </c>
      <c r="W1705" s="1">
        <f>Table1[[#This Row],[Earned Basic Salary]]+Table1[[#This Row],[HRA]]+Table1[[#This Row],[DA]]+Table1[[#This Row],[Overtime Pay]]</f>
        <v>83646.849999999991</v>
      </c>
      <c r="X1705" s="1">
        <f>Table1[[#This Row],[Gross Salary]]-Table1[[#This Row],[Total Deduction]]</f>
        <v>75854.833076923067</v>
      </c>
      <c r="Y1705" t="s">
        <v>37</v>
      </c>
      <c r="Z1705" t="s">
        <v>95</v>
      </c>
      <c r="AA1705" t="s">
        <v>6616</v>
      </c>
      <c r="AB1705" t="s">
        <v>6617</v>
      </c>
    </row>
    <row r="1706" spans="1:28" x14ac:dyDescent="0.3">
      <c r="A1706" t="s">
        <v>6618</v>
      </c>
      <c r="B1706" t="s">
        <v>774</v>
      </c>
      <c r="C1706">
        <v>23</v>
      </c>
      <c r="D1706" t="s">
        <v>53</v>
      </c>
      <c r="E1706" t="s">
        <v>82</v>
      </c>
      <c r="F1706" t="s">
        <v>69</v>
      </c>
      <c r="G1706" t="s">
        <v>6619</v>
      </c>
      <c r="H1706" t="s">
        <v>35</v>
      </c>
      <c r="I1706" t="s">
        <v>36</v>
      </c>
      <c r="J1706">
        <v>26</v>
      </c>
      <c r="K1706">
        <v>23</v>
      </c>
      <c r="L1706">
        <f t="shared" si="78"/>
        <v>3</v>
      </c>
      <c r="M1706">
        <v>10</v>
      </c>
      <c r="N1706">
        <v>69514</v>
      </c>
      <c r="O1706" s="1">
        <f t="shared" si="79"/>
        <v>2673.6153846153848</v>
      </c>
      <c r="P1706" s="1">
        <f t="shared" si="80"/>
        <v>61493.153846153851</v>
      </c>
      <c r="Q1706" s="1">
        <f>Table1[[#This Row],[Earned Basic Salary]]*20%</f>
        <v>12298.630769230771</v>
      </c>
      <c r="R1706" s="1">
        <f>Table1[[#This Row],[Earned Basic Salary]]*10%</f>
        <v>6149.3153846153855</v>
      </c>
      <c r="S1706" s="1">
        <f>Table1[[#This Row],[Earned Basic Salary]]*12%</f>
        <v>7379.1784615384622</v>
      </c>
      <c r="T1706" s="1">
        <f>200</f>
        <v>200</v>
      </c>
      <c r="U1706" s="1">
        <f>Table1[[#This Row],[PF]]+Table1[[#This Row],[Professional Tax]]</f>
        <v>7579.1784615384622</v>
      </c>
      <c r="V1706" s="1">
        <f>Table1[[#This Row],[Overtime Hours]]*200</f>
        <v>2000</v>
      </c>
      <c r="W1706" s="1">
        <f>Table1[[#This Row],[Earned Basic Salary]]+Table1[[#This Row],[HRA]]+Table1[[#This Row],[DA]]+Table1[[#This Row],[Overtime Pay]]</f>
        <v>81941.100000000006</v>
      </c>
      <c r="X1706" s="1">
        <f>Table1[[#This Row],[Gross Salary]]-Table1[[#This Row],[Total Deduction]]</f>
        <v>74361.921538461538</v>
      </c>
      <c r="Y1706" t="s">
        <v>37</v>
      </c>
      <c r="Z1706" t="s">
        <v>95</v>
      </c>
      <c r="AA1706" t="s">
        <v>6620</v>
      </c>
      <c r="AB1706" t="s">
        <v>6621</v>
      </c>
    </row>
    <row r="1707" spans="1:28" x14ac:dyDescent="0.3">
      <c r="A1707" t="s">
        <v>6622</v>
      </c>
      <c r="B1707" t="s">
        <v>517</v>
      </c>
      <c r="C1707">
        <v>44</v>
      </c>
      <c r="D1707" t="s">
        <v>44</v>
      </c>
      <c r="E1707" t="s">
        <v>82</v>
      </c>
      <c r="F1707" t="s">
        <v>55</v>
      </c>
      <c r="G1707" t="s">
        <v>6623</v>
      </c>
      <c r="H1707" t="s">
        <v>35</v>
      </c>
      <c r="I1707" t="s">
        <v>36</v>
      </c>
      <c r="J1707">
        <v>26</v>
      </c>
      <c r="K1707">
        <v>21</v>
      </c>
      <c r="L1707">
        <f t="shared" si="78"/>
        <v>5</v>
      </c>
      <c r="M1707">
        <v>19</v>
      </c>
      <c r="N1707">
        <v>61608</v>
      </c>
      <c r="O1707" s="1">
        <f t="shared" si="79"/>
        <v>2369.5384615384614</v>
      </c>
      <c r="P1707" s="1">
        <f t="shared" si="80"/>
        <v>49760.307692307688</v>
      </c>
      <c r="Q1707" s="1">
        <f>Table1[[#This Row],[Earned Basic Salary]]*20%</f>
        <v>9952.0615384615376</v>
      </c>
      <c r="R1707" s="1">
        <f>Table1[[#This Row],[Earned Basic Salary]]*10%</f>
        <v>4976.0307692307688</v>
      </c>
      <c r="S1707" s="1">
        <f>Table1[[#This Row],[Earned Basic Salary]]*12%</f>
        <v>5971.2369230769227</v>
      </c>
      <c r="T1707" s="1">
        <f>200</f>
        <v>200</v>
      </c>
      <c r="U1707" s="1">
        <f>Table1[[#This Row],[PF]]+Table1[[#This Row],[Professional Tax]]</f>
        <v>6171.2369230769227</v>
      </c>
      <c r="V1707" s="1">
        <f>Table1[[#This Row],[Overtime Hours]]*200</f>
        <v>3800</v>
      </c>
      <c r="W1707" s="1">
        <f>Table1[[#This Row],[Earned Basic Salary]]+Table1[[#This Row],[HRA]]+Table1[[#This Row],[DA]]+Table1[[#This Row],[Overtime Pay]]</f>
        <v>68488.399999999994</v>
      </c>
      <c r="X1707" s="1">
        <f>Table1[[#This Row],[Gross Salary]]-Table1[[#This Row],[Total Deduction]]</f>
        <v>62317.163076923069</v>
      </c>
      <c r="Y1707" t="s">
        <v>37</v>
      </c>
      <c r="Z1707" t="s">
        <v>106</v>
      </c>
      <c r="AA1707" t="s">
        <v>6624</v>
      </c>
      <c r="AB1707" t="s">
        <v>6625</v>
      </c>
    </row>
    <row r="1708" spans="1:28" x14ac:dyDescent="0.3">
      <c r="A1708" t="s">
        <v>6626</v>
      </c>
      <c r="B1708" t="s">
        <v>485</v>
      </c>
      <c r="C1708">
        <v>52</v>
      </c>
      <c r="D1708" t="s">
        <v>31</v>
      </c>
      <c r="E1708" t="s">
        <v>62</v>
      </c>
      <c r="F1708" t="s">
        <v>33</v>
      </c>
      <c r="G1708" t="s">
        <v>5831</v>
      </c>
      <c r="H1708" t="s">
        <v>35</v>
      </c>
      <c r="I1708" t="s">
        <v>36</v>
      </c>
      <c r="J1708">
        <v>26</v>
      </c>
      <c r="K1708">
        <v>25</v>
      </c>
      <c r="L1708">
        <f t="shared" si="78"/>
        <v>1</v>
      </c>
      <c r="M1708">
        <v>12</v>
      </c>
      <c r="N1708">
        <v>61068</v>
      </c>
      <c r="O1708" s="1">
        <f t="shared" si="79"/>
        <v>2348.7692307692309</v>
      </c>
      <c r="P1708" s="1">
        <f t="shared" si="80"/>
        <v>58719.230769230773</v>
      </c>
      <c r="Q1708" s="1">
        <f>Table1[[#This Row],[Earned Basic Salary]]*20%</f>
        <v>11743.846153846156</v>
      </c>
      <c r="R1708" s="1">
        <f>Table1[[#This Row],[Earned Basic Salary]]*10%</f>
        <v>5871.923076923078</v>
      </c>
      <c r="S1708" s="1">
        <f>Table1[[#This Row],[Earned Basic Salary]]*12%</f>
        <v>7046.3076923076924</v>
      </c>
      <c r="T1708" s="1">
        <f>200</f>
        <v>200</v>
      </c>
      <c r="U1708" s="1">
        <f>Table1[[#This Row],[PF]]+Table1[[#This Row],[Professional Tax]]</f>
        <v>7246.3076923076924</v>
      </c>
      <c r="V1708" s="1">
        <f>Table1[[#This Row],[Overtime Hours]]*200</f>
        <v>2400</v>
      </c>
      <c r="W1708" s="1">
        <f>Table1[[#This Row],[Earned Basic Salary]]+Table1[[#This Row],[HRA]]+Table1[[#This Row],[DA]]+Table1[[#This Row],[Overtime Pay]]</f>
        <v>78735.000000000015</v>
      </c>
      <c r="X1708" s="1">
        <f>Table1[[#This Row],[Gross Salary]]-Table1[[#This Row],[Total Deduction]]</f>
        <v>71488.692307692327</v>
      </c>
      <c r="Y1708" t="s">
        <v>37</v>
      </c>
      <c r="Z1708" t="s">
        <v>38</v>
      </c>
      <c r="AA1708" t="s">
        <v>6627</v>
      </c>
      <c r="AB1708" t="s">
        <v>6628</v>
      </c>
    </row>
    <row r="1709" spans="1:28" x14ac:dyDescent="0.3">
      <c r="A1709" t="s">
        <v>6629</v>
      </c>
      <c r="B1709" t="s">
        <v>1452</v>
      </c>
      <c r="C1709">
        <v>44</v>
      </c>
      <c r="D1709" t="s">
        <v>133</v>
      </c>
      <c r="E1709" t="s">
        <v>82</v>
      </c>
      <c r="F1709" t="s">
        <v>63</v>
      </c>
      <c r="G1709" t="s">
        <v>6630</v>
      </c>
      <c r="H1709" t="s">
        <v>35</v>
      </c>
      <c r="I1709" t="s">
        <v>36</v>
      </c>
      <c r="J1709">
        <v>26</v>
      </c>
      <c r="K1709">
        <v>23</v>
      </c>
      <c r="L1709">
        <f t="shared" si="78"/>
        <v>3</v>
      </c>
      <c r="M1709">
        <v>1</v>
      </c>
      <c r="N1709">
        <v>39478</v>
      </c>
      <c r="O1709" s="1">
        <f t="shared" si="79"/>
        <v>1518.3846153846155</v>
      </c>
      <c r="P1709" s="1">
        <f t="shared" si="80"/>
        <v>34922.846153846156</v>
      </c>
      <c r="Q1709" s="1">
        <f>Table1[[#This Row],[Earned Basic Salary]]*20%</f>
        <v>6984.5692307692316</v>
      </c>
      <c r="R1709" s="1">
        <f>Table1[[#This Row],[Earned Basic Salary]]*10%</f>
        <v>3492.2846153846158</v>
      </c>
      <c r="S1709" s="1">
        <f>Table1[[#This Row],[Earned Basic Salary]]*12%</f>
        <v>4190.7415384615388</v>
      </c>
      <c r="T1709" s="1">
        <f>200</f>
        <v>200</v>
      </c>
      <c r="U1709" s="1">
        <f>Table1[[#This Row],[PF]]+Table1[[#This Row],[Professional Tax]]</f>
        <v>4390.7415384615388</v>
      </c>
      <c r="V1709" s="1">
        <f>Table1[[#This Row],[Overtime Hours]]*200</f>
        <v>200</v>
      </c>
      <c r="W1709" s="1">
        <f>Table1[[#This Row],[Earned Basic Salary]]+Table1[[#This Row],[HRA]]+Table1[[#This Row],[DA]]+Table1[[#This Row],[Overtime Pay]]</f>
        <v>45599.700000000004</v>
      </c>
      <c r="X1709" s="1">
        <f>Table1[[#This Row],[Gross Salary]]-Table1[[#This Row],[Total Deduction]]</f>
        <v>41208.958461538467</v>
      </c>
      <c r="Y1709" t="s">
        <v>37</v>
      </c>
      <c r="Z1709" t="s">
        <v>48</v>
      </c>
      <c r="AA1709" t="s">
        <v>6631</v>
      </c>
      <c r="AB1709" t="s">
        <v>6632</v>
      </c>
    </row>
    <row r="1710" spans="1:28" x14ac:dyDescent="0.3">
      <c r="A1710" t="s">
        <v>6633</v>
      </c>
      <c r="B1710" t="s">
        <v>392</v>
      </c>
      <c r="C1710">
        <v>54</v>
      </c>
      <c r="D1710" t="s">
        <v>133</v>
      </c>
      <c r="E1710" t="s">
        <v>54</v>
      </c>
      <c r="F1710" t="s">
        <v>33</v>
      </c>
      <c r="G1710" t="s">
        <v>6634</v>
      </c>
      <c r="H1710" t="s">
        <v>35</v>
      </c>
      <c r="I1710" t="s">
        <v>36</v>
      </c>
      <c r="J1710">
        <v>26</v>
      </c>
      <c r="K1710">
        <v>24</v>
      </c>
      <c r="L1710">
        <f t="shared" si="78"/>
        <v>2</v>
      </c>
      <c r="M1710">
        <v>17</v>
      </c>
      <c r="N1710">
        <v>79104</v>
      </c>
      <c r="O1710" s="1">
        <f t="shared" si="79"/>
        <v>3042.4615384615386</v>
      </c>
      <c r="P1710" s="1">
        <f t="shared" si="80"/>
        <v>73019.076923076922</v>
      </c>
      <c r="Q1710" s="1">
        <f>Table1[[#This Row],[Earned Basic Salary]]*20%</f>
        <v>14603.815384615385</v>
      </c>
      <c r="R1710" s="1">
        <f>Table1[[#This Row],[Earned Basic Salary]]*10%</f>
        <v>7301.9076923076927</v>
      </c>
      <c r="S1710" s="1">
        <f>Table1[[#This Row],[Earned Basic Salary]]*12%</f>
        <v>8762.2892307692309</v>
      </c>
      <c r="T1710" s="1">
        <f>200</f>
        <v>200</v>
      </c>
      <c r="U1710" s="1">
        <f>Table1[[#This Row],[PF]]+Table1[[#This Row],[Professional Tax]]</f>
        <v>8962.2892307692309</v>
      </c>
      <c r="V1710" s="1">
        <f>Table1[[#This Row],[Overtime Hours]]*200</f>
        <v>3400</v>
      </c>
      <c r="W1710" s="1">
        <f>Table1[[#This Row],[Earned Basic Salary]]+Table1[[#This Row],[HRA]]+Table1[[#This Row],[DA]]+Table1[[#This Row],[Overtime Pay]]</f>
        <v>98324.800000000003</v>
      </c>
      <c r="X1710" s="1">
        <f>Table1[[#This Row],[Gross Salary]]-Table1[[#This Row],[Total Deduction]]</f>
        <v>89362.510769230779</v>
      </c>
      <c r="Y1710" t="s">
        <v>37</v>
      </c>
      <c r="Z1710" t="s">
        <v>48</v>
      </c>
      <c r="AA1710" t="s">
        <v>6635</v>
      </c>
      <c r="AB1710" t="s">
        <v>6636</v>
      </c>
    </row>
    <row r="1711" spans="1:28" x14ac:dyDescent="0.3">
      <c r="A1711" t="s">
        <v>6637</v>
      </c>
      <c r="B1711" t="s">
        <v>4613</v>
      </c>
      <c r="C1711">
        <v>51</v>
      </c>
      <c r="D1711" t="s">
        <v>81</v>
      </c>
      <c r="E1711" t="s">
        <v>45</v>
      </c>
      <c r="F1711" t="s">
        <v>69</v>
      </c>
      <c r="G1711" t="s">
        <v>4895</v>
      </c>
      <c r="H1711" t="s">
        <v>35</v>
      </c>
      <c r="I1711" t="s">
        <v>36</v>
      </c>
      <c r="J1711">
        <v>26</v>
      </c>
      <c r="K1711">
        <v>26</v>
      </c>
      <c r="L1711">
        <f t="shared" si="78"/>
        <v>0</v>
      </c>
      <c r="M1711">
        <v>19</v>
      </c>
      <c r="N1711">
        <v>65825</v>
      </c>
      <c r="O1711" s="1">
        <f t="shared" si="79"/>
        <v>2531.7307692307691</v>
      </c>
      <c r="P1711" s="1">
        <f t="shared" si="80"/>
        <v>65825</v>
      </c>
      <c r="Q1711" s="1">
        <f>Table1[[#This Row],[Earned Basic Salary]]*20%</f>
        <v>13165</v>
      </c>
      <c r="R1711" s="1">
        <f>Table1[[#This Row],[Earned Basic Salary]]*10%</f>
        <v>6582.5</v>
      </c>
      <c r="S1711" s="1">
        <f>Table1[[#This Row],[Earned Basic Salary]]*12%</f>
        <v>7899</v>
      </c>
      <c r="T1711" s="1">
        <f>200</f>
        <v>200</v>
      </c>
      <c r="U1711" s="1">
        <f>Table1[[#This Row],[PF]]+Table1[[#This Row],[Professional Tax]]</f>
        <v>8099</v>
      </c>
      <c r="V1711" s="1">
        <f>Table1[[#This Row],[Overtime Hours]]*200</f>
        <v>3800</v>
      </c>
      <c r="W1711" s="1">
        <f>Table1[[#This Row],[Earned Basic Salary]]+Table1[[#This Row],[HRA]]+Table1[[#This Row],[DA]]+Table1[[#This Row],[Overtime Pay]]</f>
        <v>89372.5</v>
      </c>
      <c r="X1711" s="1">
        <f>Table1[[#This Row],[Gross Salary]]-Table1[[#This Row],[Total Deduction]]</f>
        <v>81273.5</v>
      </c>
      <c r="Y1711" t="s">
        <v>37</v>
      </c>
      <c r="Z1711" t="s">
        <v>106</v>
      </c>
      <c r="AA1711" t="s">
        <v>6638</v>
      </c>
      <c r="AB1711" t="s">
        <v>6639</v>
      </c>
    </row>
    <row r="1712" spans="1:28" x14ac:dyDescent="0.3">
      <c r="A1712" t="s">
        <v>6640</v>
      </c>
      <c r="B1712" t="s">
        <v>448</v>
      </c>
      <c r="C1712">
        <v>42</v>
      </c>
      <c r="D1712" t="s">
        <v>133</v>
      </c>
      <c r="E1712" t="s">
        <v>62</v>
      </c>
      <c r="F1712" t="s">
        <v>69</v>
      </c>
      <c r="G1712" t="s">
        <v>6641</v>
      </c>
      <c r="H1712" t="s">
        <v>35</v>
      </c>
      <c r="I1712" t="s">
        <v>36</v>
      </c>
      <c r="J1712">
        <v>26</v>
      </c>
      <c r="K1712">
        <v>21</v>
      </c>
      <c r="L1712">
        <f t="shared" si="78"/>
        <v>5</v>
      </c>
      <c r="M1712">
        <v>4</v>
      </c>
      <c r="N1712">
        <v>75429</v>
      </c>
      <c r="O1712" s="1">
        <f t="shared" si="79"/>
        <v>2901.1153846153848</v>
      </c>
      <c r="P1712" s="1">
        <f t="shared" si="80"/>
        <v>60923.423076923078</v>
      </c>
      <c r="Q1712" s="1">
        <f>Table1[[#This Row],[Earned Basic Salary]]*20%</f>
        <v>12184.684615384616</v>
      </c>
      <c r="R1712" s="1">
        <f>Table1[[#This Row],[Earned Basic Salary]]*10%</f>
        <v>6092.3423076923082</v>
      </c>
      <c r="S1712" s="1">
        <f>Table1[[#This Row],[Earned Basic Salary]]*12%</f>
        <v>7310.8107692307694</v>
      </c>
      <c r="T1712" s="1">
        <f>200</f>
        <v>200</v>
      </c>
      <c r="U1712" s="1">
        <f>Table1[[#This Row],[PF]]+Table1[[#This Row],[Professional Tax]]</f>
        <v>7510.8107692307694</v>
      </c>
      <c r="V1712" s="1">
        <f>Table1[[#This Row],[Overtime Hours]]*200</f>
        <v>800</v>
      </c>
      <c r="W1712" s="1">
        <f>Table1[[#This Row],[Earned Basic Salary]]+Table1[[#This Row],[HRA]]+Table1[[#This Row],[DA]]+Table1[[#This Row],[Overtime Pay]]</f>
        <v>80000.45</v>
      </c>
      <c r="X1712" s="1">
        <f>Table1[[#This Row],[Gross Salary]]-Table1[[#This Row],[Total Deduction]]</f>
        <v>72489.639230769229</v>
      </c>
      <c r="Y1712" t="s">
        <v>37</v>
      </c>
      <c r="Z1712" t="s">
        <v>38</v>
      </c>
      <c r="AA1712" t="s">
        <v>6642</v>
      </c>
      <c r="AB1712" t="s">
        <v>6643</v>
      </c>
    </row>
    <row r="1713" spans="1:28" x14ac:dyDescent="0.3">
      <c r="A1713" t="s">
        <v>6644</v>
      </c>
      <c r="B1713" t="s">
        <v>1610</v>
      </c>
      <c r="C1713">
        <v>25</v>
      </c>
      <c r="D1713" t="s">
        <v>81</v>
      </c>
      <c r="E1713" t="s">
        <v>121</v>
      </c>
      <c r="F1713" t="s">
        <v>55</v>
      </c>
      <c r="G1713" t="s">
        <v>208</v>
      </c>
      <c r="H1713" t="s">
        <v>35</v>
      </c>
      <c r="I1713" t="s">
        <v>36</v>
      </c>
      <c r="J1713">
        <v>26</v>
      </c>
      <c r="K1713">
        <v>22</v>
      </c>
      <c r="L1713">
        <f t="shared" si="78"/>
        <v>4</v>
      </c>
      <c r="M1713">
        <v>3</v>
      </c>
      <c r="N1713">
        <v>44184</v>
      </c>
      <c r="O1713" s="1">
        <f t="shared" si="79"/>
        <v>1699.3846153846155</v>
      </c>
      <c r="P1713" s="1">
        <f t="shared" si="80"/>
        <v>37386.461538461539</v>
      </c>
      <c r="Q1713" s="1">
        <f>Table1[[#This Row],[Earned Basic Salary]]*20%</f>
        <v>7477.292307692308</v>
      </c>
      <c r="R1713" s="1">
        <f>Table1[[#This Row],[Earned Basic Salary]]*10%</f>
        <v>3738.646153846154</v>
      </c>
      <c r="S1713" s="1">
        <f>Table1[[#This Row],[Earned Basic Salary]]*12%</f>
        <v>4486.3753846153841</v>
      </c>
      <c r="T1713" s="1">
        <f>200</f>
        <v>200</v>
      </c>
      <c r="U1713" s="1">
        <f>Table1[[#This Row],[PF]]+Table1[[#This Row],[Professional Tax]]</f>
        <v>4686.3753846153841</v>
      </c>
      <c r="V1713" s="1">
        <f>Table1[[#This Row],[Overtime Hours]]*200</f>
        <v>600</v>
      </c>
      <c r="W1713" s="1">
        <f>Table1[[#This Row],[Earned Basic Salary]]+Table1[[#This Row],[HRA]]+Table1[[#This Row],[DA]]+Table1[[#This Row],[Overtime Pay]]</f>
        <v>49202.400000000001</v>
      </c>
      <c r="X1713" s="1">
        <f>Table1[[#This Row],[Gross Salary]]-Table1[[#This Row],[Total Deduction]]</f>
        <v>44516.024615384616</v>
      </c>
      <c r="Y1713" t="s">
        <v>37</v>
      </c>
      <c r="Z1713" t="s">
        <v>95</v>
      </c>
      <c r="AA1713" t="s">
        <v>6645</v>
      </c>
      <c r="AB1713" t="s">
        <v>6646</v>
      </c>
    </row>
    <row r="1714" spans="1:28" x14ac:dyDescent="0.3">
      <c r="A1714" t="s">
        <v>6647</v>
      </c>
      <c r="B1714" t="s">
        <v>2551</v>
      </c>
      <c r="C1714">
        <v>53</v>
      </c>
      <c r="D1714" t="s">
        <v>44</v>
      </c>
      <c r="E1714" t="s">
        <v>82</v>
      </c>
      <c r="F1714" t="s">
        <v>55</v>
      </c>
      <c r="G1714" t="s">
        <v>6648</v>
      </c>
      <c r="H1714" t="s">
        <v>35</v>
      </c>
      <c r="I1714" t="s">
        <v>36</v>
      </c>
      <c r="J1714">
        <v>26</v>
      </c>
      <c r="K1714">
        <v>25</v>
      </c>
      <c r="L1714">
        <f t="shared" si="78"/>
        <v>1</v>
      </c>
      <c r="M1714">
        <v>9</v>
      </c>
      <c r="N1714">
        <v>51550</v>
      </c>
      <c r="O1714" s="1">
        <f t="shared" si="79"/>
        <v>1982.6923076923076</v>
      </c>
      <c r="P1714" s="1">
        <f t="shared" si="80"/>
        <v>49567.307692307688</v>
      </c>
      <c r="Q1714" s="1">
        <f>Table1[[#This Row],[Earned Basic Salary]]*20%</f>
        <v>9913.461538461539</v>
      </c>
      <c r="R1714" s="1">
        <f>Table1[[#This Row],[Earned Basic Salary]]*10%</f>
        <v>4956.7307692307695</v>
      </c>
      <c r="S1714" s="1">
        <f>Table1[[#This Row],[Earned Basic Salary]]*12%</f>
        <v>5948.076923076922</v>
      </c>
      <c r="T1714" s="1">
        <f>200</f>
        <v>200</v>
      </c>
      <c r="U1714" s="1">
        <f>Table1[[#This Row],[PF]]+Table1[[#This Row],[Professional Tax]]</f>
        <v>6148.076923076922</v>
      </c>
      <c r="V1714" s="1">
        <f>Table1[[#This Row],[Overtime Hours]]*200</f>
        <v>1800</v>
      </c>
      <c r="W1714" s="1">
        <f>Table1[[#This Row],[Earned Basic Salary]]+Table1[[#This Row],[HRA]]+Table1[[#This Row],[DA]]+Table1[[#This Row],[Overtime Pay]]</f>
        <v>66237.5</v>
      </c>
      <c r="X1714" s="1">
        <f>Table1[[#This Row],[Gross Salary]]-Table1[[#This Row],[Total Deduction]]</f>
        <v>60089.423076923078</v>
      </c>
      <c r="Y1714" t="s">
        <v>37</v>
      </c>
      <c r="Z1714" t="s">
        <v>106</v>
      </c>
      <c r="AA1714" t="s">
        <v>6649</v>
      </c>
      <c r="AB1714" t="s">
        <v>6650</v>
      </c>
    </row>
    <row r="1715" spans="1:28" x14ac:dyDescent="0.3">
      <c r="A1715" t="s">
        <v>6651</v>
      </c>
      <c r="B1715" t="s">
        <v>480</v>
      </c>
      <c r="C1715">
        <v>48</v>
      </c>
      <c r="D1715" t="s">
        <v>53</v>
      </c>
      <c r="E1715" t="s">
        <v>54</v>
      </c>
      <c r="F1715" t="s">
        <v>69</v>
      </c>
      <c r="G1715" t="s">
        <v>6652</v>
      </c>
      <c r="H1715" t="s">
        <v>35</v>
      </c>
      <c r="I1715" t="s">
        <v>36</v>
      </c>
      <c r="J1715">
        <v>26</v>
      </c>
      <c r="K1715">
        <v>23</v>
      </c>
      <c r="L1715">
        <f t="shared" si="78"/>
        <v>3</v>
      </c>
      <c r="M1715">
        <v>2</v>
      </c>
      <c r="N1715">
        <v>69937</v>
      </c>
      <c r="O1715" s="1">
        <f t="shared" si="79"/>
        <v>2689.8846153846152</v>
      </c>
      <c r="P1715" s="1">
        <f t="shared" si="80"/>
        <v>61867.346153846149</v>
      </c>
      <c r="Q1715" s="1">
        <f>Table1[[#This Row],[Earned Basic Salary]]*20%</f>
        <v>12373.469230769231</v>
      </c>
      <c r="R1715" s="1">
        <f>Table1[[#This Row],[Earned Basic Salary]]*10%</f>
        <v>6186.7346153846156</v>
      </c>
      <c r="S1715" s="1">
        <f>Table1[[#This Row],[Earned Basic Salary]]*12%</f>
        <v>7424.081538461538</v>
      </c>
      <c r="T1715" s="1">
        <f>200</f>
        <v>200</v>
      </c>
      <c r="U1715" s="1">
        <f>Table1[[#This Row],[PF]]+Table1[[#This Row],[Professional Tax]]</f>
        <v>7624.081538461538</v>
      </c>
      <c r="V1715" s="1">
        <f>Table1[[#This Row],[Overtime Hours]]*200</f>
        <v>400</v>
      </c>
      <c r="W1715" s="1">
        <f>Table1[[#This Row],[Earned Basic Salary]]+Table1[[#This Row],[HRA]]+Table1[[#This Row],[DA]]+Table1[[#This Row],[Overtime Pay]]</f>
        <v>80827.55</v>
      </c>
      <c r="X1715" s="1">
        <f>Table1[[#This Row],[Gross Salary]]-Table1[[#This Row],[Total Deduction]]</f>
        <v>73203.468461538461</v>
      </c>
      <c r="Y1715" t="s">
        <v>37</v>
      </c>
      <c r="Z1715" t="s">
        <v>38</v>
      </c>
      <c r="AA1715" t="s">
        <v>6653</v>
      </c>
      <c r="AB1715" t="s">
        <v>6654</v>
      </c>
    </row>
    <row r="1716" spans="1:28" x14ac:dyDescent="0.3">
      <c r="A1716" t="s">
        <v>6655</v>
      </c>
      <c r="B1716" t="s">
        <v>158</v>
      </c>
      <c r="C1716">
        <v>44</v>
      </c>
      <c r="D1716" t="s">
        <v>75</v>
      </c>
      <c r="E1716" t="s">
        <v>121</v>
      </c>
      <c r="F1716" t="s">
        <v>46</v>
      </c>
      <c r="G1716" t="s">
        <v>4367</v>
      </c>
      <c r="H1716" t="s">
        <v>35</v>
      </c>
      <c r="I1716" t="s">
        <v>36</v>
      </c>
      <c r="J1716">
        <v>26</v>
      </c>
      <c r="K1716">
        <v>25</v>
      </c>
      <c r="L1716">
        <f t="shared" si="78"/>
        <v>1</v>
      </c>
      <c r="M1716">
        <v>7</v>
      </c>
      <c r="N1716">
        <v>36561</v>
      </c>
      <c r="O1716" s="1">
        <f t="shared" si="79"/>
        <v>1406.1923076923076</v>
      </c>
      <c r="P1716" s="1">
        <f t="shared" si="80"/>
        <v>35154.807692307688</v>
      </c>
      <c r="Q1716" s="1">
        <f>Table1[[#This Row],[Earned Basic Salary]]*20%</f>
        <v>7030.9615384615381</v>
      </c>
      <c r="R1716" s="1">
        <f>Table1[[#This Row],[Earned Basic Salary]]*10%</f>
        <v>3515.4807692307691</v>
      </c>
      <c r="S1716" s="1">
        <f>Table1[[#This Row],[Earned Basic Salary]]*12%</f>
        <v>4218.576923076922</v>
      </c>
      <c r="T1716" s="1">
        <f>200</f>
        <v>200</v>
      </c>
      <c r="U1716" s="1">
        <f>Table1[[#This Row],[PF]]+Table1[[#This Row],[Professional Tax]]</f>
        <v>4418.576923076922</v>
      </c>
      <c r="V1716" s="1">
        <f>Table1[[#This Row],[Overtime Hours]]*200</f>
        <v>1400</v>
      </c>
      <c r="W1716" s="1">
        <f>Table1[[#This Row],[Earned Basic Salary]]+Table1[[#This Row],[HRA]]+Table1[[#This Row],[DA]]+Table1[[#This Row],[Overtime Pay]]</f>
        <v>47101.249999999993</v>
      </c>
      <c r="X1716" s="1">
        <f>Table1[[#This Row],[Gross Salary]]-Table1[[#This Row],[Total Deduction]]</f>
        <v>42682.673076923071</v>
      </c>
      <c r="Y1716" t="s">
        <v>37</v>
      </c>
      <c r="Z1716" t="s">
        <v>38</v>
      </c>
      <c r="AA1716" t="s">
        <v>6656</v>
      </c>
      <c r="AB1716" t="s">
        <v>6657</v>
      </c>
    </row>
    <row r="1717" spans="1:28" x14ac:dyDescent="0.3">
      <c r="A1717" t="s">
        <v>6658</v>
      </c>
      <c r="B1717" t="s">
        <v>579</v>
      </c>
      <c r="C1717">
        <v>21</v>
      </c>
      <c r="D1717" t="s">
        <v>61</v>
      </c>
      <c r="E1717" t="s">
        <v>54</v>
      </c>
      <c r="F1717" t="s">
        <v>46</v>
      </c>
      <c r="G1717" t="s">
        <v>3531</v>
      </c>
      <c r="H1717" t="s">
        <v>35</v>
      </c>
      <c r="I1717" t="s">
        <v>36</v>
      </c>
      <c r="J1717">
        <v>26</v>
      </c>
      <c r="K1717">
        <v>22</v>
      </c>
      <c r="L1717">
        <f t="shared" si="78"/>
        <v>4</v>
      </c>
      <c r="M1717">
        <v>11</v>
      </c>
      <c r="N1717">
        <v>53047</v>
      </c>
      <c r="O1717" s="1">
        <f t="shared" si="79"/>
        <v>2040.2692307692307</v>
      </c>
      <c r="P1717" s="1">
        <f t="shared" si="80"/>
        <v>44885.923076923078</v>
      </c>
      <c r="Q1717" s="1">
        <f>Table1[[#This Row],[Earned Basic Salary]]*20%</f>
        <v>8977.1846153846163</v>
      </c>
      <c r="R1717" s="1">
        <f>Table1[[#This Row],[Earned Basic Salary]]*10%</f>
        <v>4488.5923076923082</v>
      </c>
      <c r="S1717" s="1">
        <f>Table1[[#This Row],[Earned Basic Salary]]*12%</f>
        <v>5386.3107692307694</v>
      </c>
      <c r="T1717" s="1">
        <f>200</f>
        <v>200</v>
      </c>
      <c r="U1717" s="1">
        <f>Table1[[#This Row],[PF]]+Table1[[#This Row],[Professional Tax]]</f>
        <v>5586.3107692307694</v>
      </c>
      <c r="V1717" s="1">
        <f>Table1[[#This Row],[Overtime Hours]]*200</f>
        <v>2200</v>
      </c>
      <c r="W1717" s="1">
        <f>Table1[[#This Row],[Earned Basic Salary]]+Table1[[#This Row],[HRA]]+Table1[[#This Row],[DA]]+Table1[[#This Row],[Overtime Pay]]</f>
        <v>60551.7</v>
      </c>
      <c r="X1717" s="1">
        <f>Table1[[#This Row],[Gross Salary]]-Table1[[#This Row],[Total Deduction]]</f>
        <v>54965.389230769229</v>
      </c>
      <c r="Y1717" t="s">
        <v>37</v>
      </c>
      <c r="Z1717" t="s">
        <v>38</v>
      </c>
      <c r="AA1717" t="s">
        <v>6659</v>
      </c>
      <c r="AB1717" t="s">
        <v>6660</v>
      </c>
    </row>
    <row r="1718" spans="1:28" x14ac:dyDescent="0.3">
      <c r="A1718" t="s">
        <v>6661</v>
      </c>
      <c r="B1718" t="s">
        <v>1149</v>
      </c>
      <c r="C1718">
        <v>28</v>
      </c>
      <c r="D1718" t="s">
        <v>127</v>
      </c>
      <c r="E1718" t="s">
        <v>62</v>
      </c>
      <c r="F1718" t="s">
        <v>46</v>
      </c>
      <c r="G1718" t="s">
        <v>421</v>
      </c>
      <c r="H1718" t="s">
        <v>35</v>
      </c>
      <c r="I1718" t="s">
        <v>36</v>
      </c>
      <c r="J1718">
        <v>26</v>
      </c>
      <c r="K1718">
        <v>22</v>
      </c>
      <c r="L1718">
        <f t="shared" si="78"/>
        <v>4</v>
      </c>
      <c r="M1718">
        <v>9</v>
      </c>
      <c r="N1718">
        <v>23404</v>
      </c>
      <c r="O1718" s="1">
        <f t="shared" si="79"/>
        <v>900.15384615384619</v>
      </c>
      <c r="P1718" s="1">
        <f t="shared" si="80"/>
        <v>19803.384615384617</v>
      </c>
      <c r="Q1718" s="1">
        <f>Table1[[#This Row],[Earned Basic Salary]]*20%</f>
        <v>3960.6769230769237</v>
      </c>
      <c r="R1718" s="1">
        <f>Table1[[#This Row],[Earned Basic Salary]]*10%</f>
        <v>1980.3384615384618</v>
      </c>
      <c r="S1718" s="1">
        <f>Table1[[#This Row],[Earned Basic Salary]]*12%</f>
        <v>2376.4061538461538</v>
      </c>
      <c r="T1718" s="1">
        <f>200</f>
        <v>200</v>
      </c>
      <c r="U1718" s="1">
        <f>Table1[[#This Row],[PF]]+Table1[[#This Row],[Professional Tax]]</f>
        <v>2576.4061538461538</v>
      </c>
      <c r="V1718" s="1">
        <f>Table1[[#This Row],[Overtime Hours]]*200</f>
        <v>1800</v>
      </c>
      <c r="W1718" s="1">
        <f>Table1[[#This Row],[Earned Basic Salary]]+Table1[[#This Row],[HRA]]+Table1[[#This Row],[DA]]+Table1[[#This Row],[Overtime Pay]]</f>
        <v>27544.400000000001</v>
      </c>
      <c r="X1718" s="1">
        <f>Table1[[#This Row],[Gross Salary]]-Table1[[#This Row],[Total Deduction]]</f>
        <v>24967.993846153848</v>
      </c>
      <c r="Y1718" t="s">
        <v>37</v>
      </c>
      <c r="Z1718" t="s">
        <v>95</v>
      </c>
      <c r="AA1718" t="s">
        <v>6662</v>
      </c>
      <c r="AB1718" t="s">
        <v>6663</v>
      </c>
    </row>
    <row r="1719" spans="1:28" x14ac:dyDescent="0.3">
      <c r="A1719" t="s">
        <v>6664</v>
      </c>
      <c r="B1719" t="s">
        <v>315</v>
      </c>
      <c r="C1719">
        <v>44</v>
      </c>
      <c r="D1719" t="s">
        <v>81</v>
      </c>
      <c r="E1719" t="s">
        <v>62</v>
      </c>
      <c r="F1719" t="s">
        <v>89</v>
      </c>
      <c r="G1719" t="s">
        <v>6665</v>
      </c>
      <c r="H1719" t="s">
        <v>35</v>
      </c>
      <c r="I1719" t="s">
        <v>36</v>
      </c>
      <c r="J1719">
        <v>26</v>
      </c>
      <c r="K1719">
        <v>22</v>
      </c>
      <c r="L1719">
        <f t="shared" si="78"/>
        <v>4</v>
      </c>
      <c r="M1719">
        <v>4</v>
      </c>
      <c r="N1719">
        <v>31748</v>
      </c>
      <c r="O1719" s="1">
        <f t="shared" si="79"/>
        <v>1221.0769230769231</v>
      </c>
      <c r="P1719" s="1">
        <f t="shared" si="80"/>
        <v>26863.692307692309</v>
      </c>
      <c r="Q1719" s="1">
        <f>Table1[[#This Row],[Earned Basic Salary]]*20%</f>
        <v>5372.7384615384617</v>
      </c>
      <c r="R1719" s="1">
        <f>Table1[[#This Row],[Earned Basic Salary]]*10%</f>
        <v>2686.3692307692309</v>
      </c>
      <c r="S1719" s="1">
        <f>Table1[[#This Row],[Earned Basic Salary]]*12%</f>
        <v>3223.6430769230769</v>
      </c>
      <c r="T1719" s="1">
        <f>200</f>
        <v>200</v>
      </c>
      <c r="U1719" s="1">
        <f>Table1[[#This Row],[PF]]+Table1[[#This Row],[Professional Tax]]</f>
        <v>3423.6430769230769</v>
      </c>
      <c r="V1719" s="1">
        <f>Table1[[#This Row],[Overtime Hours]]*200</f>
        <v>800</v>
      </c>
      <c r="W1719" s="1">
        <f>Table1[[#This Row],[Earned Basic Salary]]+Table1[[#This Row],[HRA]]+Table1[[#This Row],[DA]]+Table1[[#This Row],[Overtime Pay]]</f>
        <v>35722.800000000003</v>
      </c>
      <c r="X1719" s="1">
        <f>Table1[[#This Row],[Gross Salary]]-Table1[[#This Row],[Total Deduction]]</f>
        <v>32299.156923076927</v>
      </c>
      <c r="Y1719" t="s">
        <v>37</v>
      </c>
      <c r="Z1719" t="s">
        <v>95</v>
      </c>
      <c r="AA1719" t="s">
        <v>6666</v>
      </c>
      <c r="AB1719" t="s">
        <v>6667</v>
      </c>
    </row>
    <row r="1720" spans="1:28" x14ac:dyDescent="0.3">
      <c r="A1720" t="s">
        <v>6668</v>
      </c>
      <c r="B1720" t="s">
        <v>517</v>
      </c>
      <c r="C1720">
        <v>27</v>
      </c>
      <c r="D1720" t="s">
        <v>61</v>
      </c>
      <c r="E1720" t="s">
        <v>54</v>
      </c>
      <c r="F1720" t="s">
        <v>63</v>
      </c>
      <c r="G1720" t="s">
        <v>5870</v>
      </c>
      <c r="H1720" t="s">
        <v>35</v>
      </c>
      <c r="I1720" t="s">
        <v>36</v>
      </c>
      <c r="J1720">
        <v>26</v>
      </c>
      <c r="K1720">
        <v>23</v>
      </c>
      <c r="L1720">
        <f t="shared" si="78"/>
        <v>3</v>
      </c>
      <c r="M1720">
        <v>7</v>
      </c>
      <c r="N1720">
        <v>20421</v>
      </c>
      <c r="O1720" s="1">
        <f t="shared" si="79"/>
        <v>785.42307692307691</v>
      </c>
      <c r="P1720" s="1">
        <f t="shared" si="80"/>
        <v>18064.73076923077</v>
      </c>
      <c r="Q1720" s="1">
        <f>Table1[[#This Row],[Earned Basic Salary]]*20%</f>
        <v>3612.9461538461542</v>
      </c>
      <c r="R1720" s="1">
        <f>Table1[[#This Row],[Earned Basic Salary]]*10%</f>
        <v>1806.4730769230771</v>
      </c>
      <c r="S1720" s="1">
        <f>Table1[[#This Row],[Earned Basic Salary]]*12%</f>
        <v>2167.7676923076924</v>
      </c>
      <c r="T1720" s="1">
        <f>200</f>
        <v>200</v>
      </c>
      <c r="U1720" s="1">
        <f>Table1[[#This Row],[PF]]+Table1[[#This Row],[Professional Tax]]</f>
        <v>2367.7676923076924</v>
      </c>
      <c r="V1720" s="1">
        <f>Table1[[#This Row],[Overtime Hours]]*200</f>
        <v>1400</v>
      </c>
      <c r="W1720" s="1">
        <f>Table1[[#This Row],[Earned Basic Salary]]+Table1[[#This Row],[HRA]]+Table1[[#This Row],[DA]]+Table1[[#This Row],[Overtime Pay]]</f>
        <v>24884.15</v>
      </c>
      <c r="X1720" s="1">
        <f>Table1[[#This Row],[Gross Salary]]-Table1[[#This Row],[Total Deduction]]</f>
        <v>22516.382307692307</v>
      </c>
      <c r="Y1720" t="s">
        <v>37</v>
      </c>
      <c r="Z1720" t="s">
        <v>106</v>
      </c>
      <c r="AA1720" t="s">
        <v>6669</v>
      </c>
      <c r="AB1720" t="s">
        <v>6670</v>
      </c>
    </row>
    <row r="1721" spans="1:28" x14ac:dyDescent="0.3">
      <c r="A1721" t="s">
        <v>6671</v>
      </c>
      <c r="B1721" t="s">
        <v>877</v>
      </c>
      <c r="C1721">
        <v>36</v>
      </c>
      <c r="D1721" t="s">
        <v>31</v>
      </c>
      <c r="E1721" t="s">
        <v>62</v>
      </c>
      <c r="F1721" t="s">
        <v>33</v>
      </c>
      <c r="G1721" t="s">
        <v>6672</v>
      </c>
      <c r="H1721" t="s">
        <v>35</v>
      </c>
      <c r="I1721" t="s">
        <v>36</v>
      </c>
      <c r="J1721">
        <v>26</v>
      </c>
      <c r="K1721">
        <v>21</v>
      </c>
      <c r="L1721">
        <f t="shared" si="78"/>
        <v>5</v>
      </c>
      <c r="M1721">
        <v>14</v>
      </c>
      <c r="N1721">
        <v>21976</v>
      </c>
      <c r="O1721" s="1">
        <f t="shared" si="79"/>
        <v>845.23076923076928</v>
      </c>
      <c r="P1721" s="1">
        <f t="shared" si="80"/>
        <v>17749.846153846156</v>
      </c>
      <c r="Q1721" s="1">
        <f>Table1[[#This Row],[Earned Basic Salary]]*20%</f>
        <v>3549.9692307692312</v>
      </c>
      <c r="R1721" s="1">
        <f>Table1[[#This Row],[Earned Basic Salary]]*10%</f>
        <v>1774.9846153846156</v>
      </c>
      <c r="S1721" s="1">
        <f>Table1[[#This Row],[Earned Basic Salary]]*12%</f>
        <v>2129.9815384615385</v>
      </c>
      <c r="T1721" s="1">
        <f>200</f>
        <v>200</v>
      </c>
      <c r="U1721" s="1">
        <f>Table1[[#This Row],[PF]]+Table1[[#This Row],[Professional Tax]]</f>
        <v>2329.9815384615385</v>
      </c>
      <c r="V1721" s="1">
        <f>Table1[[#This Row],[Overtime Hours]]*200</f>
        <v>2800</v>
      </c>
      <c r="W1721" s="1">
        <f>Table1[[#This Row],[Earned Basic Salary]]+Table1[[#This Row],[HRA]]+Table1[[#This Row],[DA]]+Table1[[#This Row],[Overtime Pay]]</f>
        <v>25874.800000000003</v>
      </c>
      <c r="X1721" s="1">
        <f>Table1[[#This Row],[Gross Salary]]-Table1[[#This Row],[Total Deduction]]</f>
        <v>23544.818461538463</v>
      </c>
      <c r="Y1721" t="s">
        <v>37</v>
      </c>
      <c r="Z1721" t="s">
        <v>95</v>
      </c>
      <c r="AA1721" t="s">
        <v>6673</v>
      </c>
      <c r="AB1721" t="s">
        <v>6674</v>
      </c>
    </row>
    <row r="1722" spans="1:28" x14ac:dyDescent="0.3">
      <c r="A1722" t="s">
        <v>6675</v>
      </c>
      <c r="B1722" t="s">
        <v>80</v>
      </c>
      <c r="C1722">
        <v>37</v>
      </c>
      <c r="D1722" t="s">
        <v>133</v>
      </c>
      <c r="E1722" t="s">
        <v>54</v>
      </c>
      <c r="F1722" t="s">
        <v>55</v>
      </c>
      <c r="G1722" t="s">
        <v>5626</v>
      </c>
      <c r="H1722" t="s">
        <v>35</v>
      </c>
      <c r="I1722" t="s">
        <v>36</v>
      </c>
      <c r="J1722">
        <v>26</v>
      </c>
      <c r="K1722">
        <v>23</v>
      </c>
      <c r="L1722">
        <f t="shared" si="78"/>
        <v>3</v>
      </c>
      <c r="M1722">
        <v>6</v>
      </c>
      <c r="N1722">
        <v>23415</v>
      </c>
      <c r="O1722" s="1">
        <f t="shared" si="79"/>
        <v>900.57692307692309</v>
      </c>
      <c r="P1722" s="1">
        <f t="shared" si="80"/>
        <v>20713.26923076923</v>
      </c>
      <c r="Q1722" s="1">
        <f>Table1[[#This Row],[Earned Basic Salary]]*20%</f>
        <v>4142.6538461538466</v>
      </c>
      <c r="R1722" s="1">
        <f>Table1[[#This Row],[Earned Basic Salary]]*10%</f>
        <v>2071.3269230769233</v>
      </c>
      <c r="S1722" s="1">
        <f>Table1[[#This Row],[Earned Basic Salary]]*12%</f>
        <v>2485.5923076923077</v>
      </c>
      <c r="T1722" s="1">
        <f>200</f>
        <v>200</v>
      </c>
      <c r="U1722" s="1">
        <f>Table1[[#This Row],[PF]]+Table1[[#This Row],[Professional Tax]]</f>
        <v>2685.5923076923077</v>
      </c>
      <c r="V1722" s="1">
        <f>Table1[[#This Row],[Overtime Hours]]*200</f>
        <v>1200</v>
      </c>
      <c r="W1722" s="1">
        <f>Table1[[#This Row],[Earned Basic Salary]]+Table1[[#This Row],[HRA]]+Table1[[#This Row],[DA]]+Table1[[#This Row],[Overtime Pay]]</f>
        <v>28127.25</v>
      </c>
      <c r="X1722" s="1">
        <f>Table1[[#This Row],[Gross Salary]]-Table1[[#This Row],[Total Deduction]]</f>
        <v>25441.657692307694</v>
      </c>
      <c r="Y1722" t="s">
        <v>37</v>
      </c>
      <c r="Z1722" t="s">
        <v>95</v>
      </c>
      <c r="AA1722" t="s">
        <v>6676</v>
      </c>
      <c r="AB1722" t="s">
        <v>6677</v>
      </c>
    </row>
    <row r="1723" spans="1:28" x14ac:dyDescent="0.3">
      <c r="A1723" t="s">
        <v>6678</v>
      </c>
      <c r="B1723" t="s">
        <v>353</v>
      </c>
      <c r="C1723">
        <v>52</v>
      </c>
      <c r="D1723" t="s">
        <v>75</v>
      </c>
      <c r="E1723" t="s">
        <v>82</v>
      </c>
      <c r="F1723" t="s">
        <v>83</v>
      </c>
      <c r="G1723" t="s">
        <v>496</v>
      </c>
      <c r="H1723" t="s">
        <v>35</v>
      </c>
      <c r="I1723" t="s">
        <v>36</v>
      </c>
      <c r="J1723">
        <v>26</v>
      </c>
      <c r="K1723">
        <v>24</v>
      </c>
      <c r="L1723">
        <f t="shared" si="78"/>
        <v>2</v>
      </c>
      <c r="M1723">
        <v>12</v>
      </c>
      <c r="N1723">
        <v>65982</v>
      </c>
      <c r="O1723" s="1">
        <f t="shared" si="79"/>
        <v>2537.7692307692309</v>
      </c>
      <c r="P1723" s="1">
        <f t="shared" si="80"/>
        <v>60906.461538461546</v>
      </c>
      <c r="Q1723" s="1">
        <f>Table1[[#This Row],[Earned Basic Salary]]*20%</f>
        <v>12181.292307692311</v>
      </c>
      <c r="R1723" s="1">
        <f>Table1[[#This Row],[Earned Basic Salary]]*10%</f>
        <v>6090.6461538461554</v>
      </c>
      <c r="S1723" s="1">
        <f>Table1[[#This Row],[Earned Basic Salary]]*12%</f>
        <v>7308.7753846153855</v>
      </c>
      <c r="T1723" s="1">
        <f>200</f>
        <v>200</v>
      </c>
      <c r="U1723" s="1">
        <f>Table1[[#This Row],[PF]]+Table1[[#This Row],[Professional Tax]]</f>
        <v>7508.7753846153855</v>
      </c>
      <c r="V1723" s="1">
        <f>Table1[[#This Row],[Overtime Hours]]*200</f>
        <v>2400</v>
      </c>
      <c r="W1723" s="1">
        <f>Table1[[#This Row],[Earned Basic Salary]]+Table1[[#This Row],[HRA]]+Table1[[#This Row],[DA]]+Table1[[#This Row],[Overtime Pay]]</f>
        <v>81578.400000000009</v>
      </c>
      <c r="X1723" s="1">
        <f>Table1[[#This Row],[Gross Salary]]-Table1[[#This Row],[Total Deduction]]</f>
        <v>74069.62461538463</v>
      </c>
      <c r="Y1723" t="s">
        <v>37</v>
      </c>
      <c r="Z1723" t="s">
        <v>106</v>
      </c>
      <c r="AA1723" t="s">
        <v>6679</v>
      </c>
      <c r="AB1723" t="s">
        <v>6680</v>
      </c>
    </row>
    <row r="1724" spans="1:28" x14ac:dyDescent="0.3">
      <c r="A1724" t="s">
        <v>6681</v>
      </c>
      <c r="B1724" t="s">
        <v>1011</v>
      </c>
      <c r="C1724">
        <v>54</v>
      </c>
      <c r="D1724" t="s">
        <v>53</v>
      </c>
      <c r="E1724" t="s">
        <v>121</v>
      </c>
      <c r="F1724" t="s">
        <v>33</v>
      </c>
      <c r="G1724" t="s">
        <v>6682</v>
      </c>
      <c r="H1724" t="s">
        <v>35</v>
      </c>
      <c r="I1724" t="s">
        <v>36</v>
      </c>
      <c r="J1724">
        <v>26</v>
      </c>
      <c r="K1724">
        <v>23</v>
      </c>
      <c r="L1724">
        <f t="shared" si="78"/>
        <v>3</v>
      </c>
      <c r="M1724">
        <v>16</v>
      </c>
      <c r="N1724">
        <v>69384</v>
      </c>
      <c r="O1724" s="1">
        <f t="shared" si="79"/>
        <v>2668.6153846153848</v>
      </c>
      <c r="P1724" s="1">
        <f t="shared" si="80"/>
        <v>61378.153846153851</v>
      </c>
      <c r="Q1724" s="1">
        <f>Table1[[#This Row],[Earned Basic Salary]]*20%</f>
        <v>12275.630769230771</v>
      </c>
      <c r="R1724" s="1">
        <f>Table1[[#This Row],[Earned Basic Salary]]*10%</f>
        <v>6137.8153846153855</v>
      </c>
      <c r="S1724" s="1">
        <f>Table1[[#This Row],[Earned Basic Salary]]*12%</f>
        <v>7365.378461538462</v>
      </c>
      <c r="T1724" s="1">
        <f>200</f>
        <v>200</v>
      </c>
      <c r="U1724" s="1">
        <f>Table1[[#This Row],[PF]]+Table1[[#This Row],[Professional Tax]]</f>
        <v>7565.378461538462</v>
      </c>
      <c r="V1724" s="1">
        <f>Table1[[#This Row],[Overtime Hours]]*200</f>
        <v>3200</v>
      </c>
      <c r="W1724" s="1">
        <f>Table1[[#This Row],[Earned Basic Salary]]+Table1[[#This Row],[HRA]]+Table1[[#This Row],[DA]]+Table1[[#This Row],[Overtime Pay]]</f>
        <v>82991.600000000006</v>
      </c>
      <c r="X1724" s="1">
        <f>Table1[[#This Row],[Gross Salary]]-Table1[[#This Row],[Total Deduction]]</f>
        <v>75426.221538461541</v>
      </c>
      <c r="Y1724" t="s">
        <v>37</v>
      </c>
      <c r="Z1724" t="s">
        <v>106</v>
      </c>
      <c r="AA1724" t="s">
        <v>6683</v>
      </c>
      <c r="AB1724" t="s">
        <v>6684</v>
      </c>
    </row>
    <row r="1725" spans="1:28" x14ac:dyDescent="0.3">
      <c r="A1725" t="s">
        <v>6685</v>
      </c>
      <c r="B1725" t="s">
        <v>1452</v>
      </c>
      <c r="C1725">
        <v>22</v>
      </c>
      <c r="D1725" t="s">
        <v>44</v>
      </c>
      <c r="E1725" t="s">
        <v>121</v>
      </c>
      <c r="F1725" t="s">
        <v>69</v>
      </c>
      <c r="G1725" t="s">
        <v>6686</v>
      </c>
      <c r="H1725" t="s">
        <v>35</v>
      </c>
      <c r="I1725" t="s">
        <v>36</v>
      </c>
      <c r="J1725">
        <v>26</v>
      </c>
      <c r="K1725">
        <v>23</v>
      </c>
      <c r="L1725">
        <f t="shared" si="78"/>
        <v>3</v>
      </c>
      <c r="M1725">
        <v>8</v>
      </c>
      <c r="N1725">
        <v>71865</v>
      </c>
      <c r="O1725" s="1">
        <f t="shared" si="79"/>
        <v>2764.0384615384614</v>
      </c>
      <c r="P1725" s="1">
        <f t="shared" si="80"/>
        <v>63572.88461538461</v>
      </c>
      <c r="Q1725" s="1">
        <f>Table1[[#This Row],[Earned Basic Salary]]*20%</f>
        <v>12714.576923076922</v>
      </c>
      <c r="R1725" s="1">
        <f>Table1[[#This Row],[Earned Basic Salary]]*10%</f>
        <v>6357.288461538461</v>
      </c>
      <c r="S1725" s="1">
        <f>Table1[[#This Row],[Earned Basic Salary]]*12%</f>
        <v>7628.746153846153</v>
      </c>
      <c r="T1725" s="1">
        <f>200</f>
        <v>200</v>
      </c>
      <c r="U1725" s="1">
        <f>Table1[[#This Row],[PF]]+Table1[[#This Row],[Professional Tax]]</f>
        <v>7828.746153846153</v>
      </c>
      <c r="V1725" s="1">
        <f>Table1[[#This Row],[Overtime Hours]]*200</f>
        <v>1600</v>
      </c>
      <c r="W1725" s="1">
        <f>Table1[[#This Row],[Earned Basic Salary]]+Table1[[#This Row],[HRA]]+Table1[[#This Row],[DA]]+Table1[[#This Row],[Overtime Pay]]</f>
        <v>84244.75</v>
      </c>
      <c r="X1725" s="1">
        <f>Table1[[#This Row],[Gross Salary]]-Table1[[#This Row],[Total Deduction]]</f>
        <v>76416.00384615385</v>
      </c>
      <c r="Y1725" t="s">
        <v>37</v>
      </c>
      <c r="Z1725" t="s">
        <v>38</v>
      </c>
      <c r="AA1725" t="s">
        <v>6687</v>
      </c>
      <c r="AB1725" t="s">
        <v>6688</v>
      </c>
    </row>
    <row r="1726" spans="1:28" x14ac:dyDescent="0.3">
      <c r="A1726" t="s">
        <v>6689</v>
      </c>
      <c r="B1726" t="s">
        <v>997</v>
      </c>
      <c r="C1726">
        <v>28</v>
      </c>
      <c r="D1726" t="s">
        <v>44</v>
      </c>
      <c r="E1726" t="s">
        <v>45</v>
      </c>
      <c r="F1726" t="s">
        <v>63</v>
      </c>
      <c r="G1726" t="s">
        <v>6690</v>
      </c>
      <c r="H1726" t="s">
        <v>35</v>
      </c>
      <c r="I1726" t="s">
        <v>36</v>
      </c>
      <c r="J1726">
        <v>26</v>
      </c>
      <c r="K1726">
        <v>23</v>
      </c>
      <c r="L1726">
        <f t="shared" si="78"/>
        <v>3</v>
      </c>
      <c r="M1726">
        <v>8</v>
      </c>
      <c r="N1726">
        <v>63340</v>
      </c>
      <c r="O1726" s="1">
        <f t="shared" si="79"/>
        <v>2436.1538461538462</v>
      </c>
      <c r="P1726" s="1">
        <f t="shared" si="80"/>
        <v>56031.538461538461</v>
      </c>
      <c r="Q1726" s="1">
        <f>Table1[[#This Row],[Earned Basic Salary]]*20%</f>
        <v>11206.307692307693</v>
      </c>
      <c r="R1726" s="1">
        <f>Table1[[#This Row],[Earned Basic Salary]]*10%</f>
        <v>5603.1538461538466</v>
      </c>
      <c r="S1726" s="1">
        <f>Table1[[#This Row],[Earned Basic Salary]]*12%</f>
        <v>6723.7846153846149</v>
      </c>
      <c r="T1726" s="1">
        <f>200</f>
        <v>200</v>
      </c>
      <c r="U1726" s="1">
        <f>Table1[[#This Row],[PF]]+Table1[[#This Row],[Professional Tax]]</f>
        <v>6923.7846153846149</v>
      </c>
      <c r="V1726" s="1">
        <f>Table1[[#This Row],[Overtime Hours]]*200</f>
        <v>1600</v>
      </c>
      <c r="W1726" s="1">
        <f>Table1[[#This Row],[Earned Basic Salary]]+Table1[[#This Row],[HRA]]+Table1[[#This Row],[DA]]+Table1[[#This Row],[Overtime Pay]]</f>
        <v>74441</v>
      </c>
      <c r="X1726" s="1">
        <f>Table1[[#This Row],[Gross Salary]]-Table1[[#This Row],[Total Deduction]]</f>
        <v>67517.215384615381</v>
      </c>
      <c r="Y1726" t="s">
        <v>37</v>
      </c>
      <c r="Z1726" t="s">
        <v>95</v>
      </c>
      <c r="AA1726" t="s">
        <v>6691</v>
      </c>
      <c r="AB1726" t="s">
        <v>6692</v>
      </c>
    </row>
    <row r="1727" spans="1:28" x14ac:dyDescent="0.3">
      <c r="A1727" t="s">
        <v>6693</v>
      </c>
      <c r="B1727" t="s">
        <v>158</v>
      </c>
      <c r="C1727">
        <v>45</v>
      </c>
      <c r="D1727" t="s">
        <v>53</v>
      </c>
      <c r="E1727" t="s">
        <v>82</v>
      </c>
      <c r="F1727" t="s">
        <v>63</v>
      </c>
      <c r="G1727" t="s">
        <v>2496</v>
      </c>
      <c r="H1727" t="s">
        <v>35</v>
      </c>
      <c r="I1727" t="s">
        <v>36</v>
      </c>
      <c r="J1727">
        <v>26</v>
      </c>
      <c r="K1727">
        <v>25</v>
      </c>
      <c r="L1727">
        <f t="shared" si="78"/>
        <v>1</v>
      </c>
      <c r="M1727">
        <v>14</v>
      </c>
      <c r="N1727">
        <v>68657</v>
      </c>
      <c r="O1727" s="1">
        <f t="shared" si="79"/>
        <v>2640.6538461538462</v>
      </c>
      <c r="P1727" s="1">
        <f t="shared" si="80"/>
        <v>66016.346153846156</v>
      </c>
      <c r="Q1727" s="1">
        <f>Table1[[#This Row],[Earned Basic Salary]]*20%</f>
        <v>13203.269230769232</v>
      </c>
      <c r="R1727" s="1">
        <f>Table1[[#This Row],[Earned Basic Salary]]*10%</f>
        <v>6601.6346153846162</v>
      </c>
      <c r="S1727" s="1">
        <f>Table1[[#This Row],[Earned Basic Salary]]*12%</f>
        <v>7921.9615384615381</v>
      </c>
      <c r="T1727" s="1">
        <f>200</f>
        <v>200</v>
      </c>
      <c r="U1727" s="1">
        <f>Table1[[#This Row],[PF]]+Table1[[#This Row],[Professional Tax]]</f>
        <v>8121.9615384615381</v>
      </c>
      <c r="V1727" s="1">
        <f>Table1[[#This Row],[Overtime Hours]]*200</f>
        <v>2800</v>
      </c>
      <c r="W1727" s="1">
        <f>Table1[[#This Row],[Earned Basic Salary]]+Table1[[#This Row],[HRA]]+Table1[[#This Row],[DA]]+Table1[[#This Row],[Overtime Pay]]</f>
        <v>88621.25</v>
      </c>
      <c r="X1727" s="1">
        <f>Table1[[#This Row],[Gross Salary]]-Table1[[#This Row],[Total Deduction]]</f>
        <v>80499.288461538468</v>
      </c>
      <c r="Y1727" t="s">
        <v>37</v>
      </c>
      <c r="Z1727" t="s">
        <v>38</v>
      </c>
      <c r="AA1727" t="s">
        <v>6694</v>
      </c>
      <c r="AB1727" t="s">
        <v>6695</v>
      </c>
    </row>
    <row r="1728" spans="1:28" x14ac:dyDescent="0.3">
      <c r="A1728" t="s">
        <v>6696</v>
      </c>
      <c r="B1728" t="s">
        <v>485</v>
      </c>
      <c r="C1728">
        <v>38</v>
      </c>
      <c r="D1728" t="s">
        <v>44</v>
      </c>
      <c r="E1728" t="s">
        <v>45</v>
      </c>
      <c r="F1728" t="s">
        <v>83</v>
      </c>
      <c r="G1728" t="s">
        <v>6697</v>
      </c>
      <c r="H1728" t="s">
        <v>35</v>
      </c>
      <c r="I1728" t="s">
        <v>36</v>
      </c>
      <c r="J1728">
        <v>26</v>
      </c>
      <c r="K1728">
        <v>24</v>
      </c>
      <c r="L1728">
        <f t="shared" si="78"/>
        <v>2</v>
      </c>
      <c r="M1728">
        <v>19</v>
      </c>
      <c r="N1728">
        <v>76861</v>
      </c>
      <c r="O1728" s="1">
        <f t="shared" si="79"/>
        <v>2956.1923076923076</v>
      </c>
      <c r="P1728" s="1">
        <f t="shared" si="80"/>
        <v>70948.615384615376</v>
      </c>
      <c r="Q1728" s="1">
        <f>Table1[[#This Row],[Earned Basic Salary]]*20%</f>
        <v>14189.723076923075</v>
      </c>
      <c r="R1728" s="1">
        <f>Table1[[#This Row],[Earned Basic Salary]]*10%</f>
        <v>7094.8615384615377</v>
      </c>
      <c r="S1728" s="1">
        <f>Table1[[#This Row],[Earned Basic Salary]]*12%</f>
        <v>8513.8338461538442</v>
      </c>
      <c r="T1728" s="1">
        <f>200</f>
        <v>200</v>
      </c>
      <c r="U1728" s="1">
        <f>Table1[[#This Row],[PF]]+Table1[[#This Row],[Professional Tax]]</f>
        <v>8713.8338461538442</v>
      </c>
      <c r="V1728" s="1">
        <f>Table1[[#This Row],[Overtime Hours]]*200</f>
        <v>3800</v>
      </c>
      <c r="W1728" s="1">
        <f>Table1[[#This Row],[Earned Basic Salary]]+Table1[[#This Row],[HRA]]+Table1[[#This Row],[DA]]+Table1[[#This Row],[Overtime Pay]]</f>
        <v>96033.2</v>
      </c>
      <c r="X1728" s="1">
        <f>Table1[[#This Row],[Gross Salary]]-Table1[[#This Row],[Total Deduction]]</f>
        <v>87319.366153846146</v>
      </c>
      <c r="Y1728" t="s">
        <v>37</v>
      </c>
      <c r="Z1728" t="s">
        <v>106</v>
      </c>
      <c r="AA1728" t="s">
        <v>6698</v>
      </c>
      <c r="AB1728" t="s">
        <v>6699</v>
      </c>
    </row>
    <row r="1729" spans="1:28" x14ac:dyDescent="0.3">
      <c r="A1729" t="s">
        <v>6700</v>
      </c>
      <c r="B1729" t="s">
        <v>367</v>
      </c>
      <c r="C1729">
        <v>41</v>
      </c>
      <c r="D1729" t="s">
        <v>81</v>
      </c>
      <c r="E1729" t="s">
        <v>62</v>
      </c>
      <c r="F1729" t="s">
        <v>55</v>
      </c>
      <c r="G1729" t="s">
        <v>6701</v>
      </c>
      <c r="H1729" t="s">
        <v>35</v>
      </c>
      <c r="I1729" t="s">
        <v>36</v>
      </c>
      <c r="J1729">
        <v>26</v>
      </c>
      <c r="K1729">
        <v>25</v>
      </c>
      <c r="L1729">
        <f t="shared" si="78"/>
        <v>1</v>
      </c>
      <c r="M1729">
        <v>0</v>
      </c>
      <c r="N1729">
        <v>74180</v>
      </c>
      <c r="O1729" s="1">
        <f t="shared" si="79"/>
        <v>2853.0769230769229</v>
      </c>
      <c r="P1729" s="1">
        <f t="shared" si="80"/>
        <v>71326.923076923078</v>
      </c>
      <c r="Q1729" s="1">
        <f>Table1[[#This Row],[Earned Basic Salary]]*20%</f>
        <v>14265.384615384617</v>
      </c>
      <c r="R1729" s="1">
        <f>Table1[[#This Row],[Earned Basic Salary]]*10%</f>
        <v>7132.6923076923085</v>
      </c>
      <c r="S1729" s="1">
        <f>Table1[[#This Row],[Earned Basic Salary]]*12%</f>
        <v>8559.2307692307695</v>
      </c>
      <c r="T1729" s="1">
        <f>200</f>
        <v>200</v>
      </c>
      <c r="U1729" s="1">
        <f>Table1[[#This Row],[PF]]+Table1[[#This Row],[Professional Tax]]</f>
        <v>8759.2307692307695</v>
      </c>
      <c r="V1729" s="1">
        <f>Table1[[#This Row],[Overtime Hours]]*200</f>
        <v>0</v>
      </c>
      <c r="W1729" s="1">
        <f>Table1[[#This Row],[Earned Basic Salary]]+Table1[[#This Row],[HRA]]+Table1[[#This Row],[DA]]+Table1[[#This Row],[Overtime Pay]]</f>
        <v>92725</v>
      </c>
      <c r="X1729" s="1">
        <f>Table1[[#This Row],[Gross Salary]]-Table1[[#This Row],[Total Deduction]]</f>
        <v>83965.769230769234</v>
      </c>
      <c r="Y1729" t="s">
        <v>37</v>
      </c>
      <c r="Z1729" t="s">
        <v>48</v>
      </c>
      <c r="AA1729" t="s">
        <v>6702</v>
      </c>
      <c r="AB1729" t="s">
        <v>6703</v>
      </c>
    </row>
    <row r="1730" spans="1:28" x14ac:dyDescent="0.3">
      <c r="A1730" t="s">
        <v>6704</v>
      </c>
      <c r="B1730" t="s">
        <v>132</v>
      </c>
      <c r="C1730">
        <v>32</v>
      </c>
      <c r="D1730" t="s">
        <v>75</v>
      </c>
      <c r="E1730" t="s">
        <v>62</v>
      </c>
      <c r="F1730" t="s">
        <v>83</v>
      </c>
      <c r="G1730" t="s">
        <v>6705</v>
      </c>
      <c r="H1730" t="s">
        <v>35</v>
      </c>
      <c r="I1730" t="s">
        <v>36</v>
      </c>
      <c r="J1730">
        <v>26</v>
      </c>
      <c r="K1730">
        <v>25</v>
      </c>
      <c r="L1730">
        <f t="shared" si="78"/>
        <v>1</v>
      </c>
      <c r="M1730">
        <v>0</v>
      </c>
      <c r="N1730">
        <v>61378</v>
      </c>
      <c r="O1730" s="1">
        <f t="shared" si="79"/>
        <v>2360.6923076923076</v>
      </c>
      <c r="P1730" s="1">
        <f t="shared" si="80"/>
        <v>59017.307692307688</v>
      </c>
      <c r="Q1730" s="1">
        <f>Table1[[#This Row],[Earned Basic Salary]]*20%</f>
        <v>11803.461538461539</v>
      </c>
      <c r="R1730" s="1">
        <f>Table1[[#This Row],[Earned Basic Salary]]*10%</f>
        <v>5901.7307692307695</v>
      </c>
      <c r="S1730" s="1">
        <f>Table1[[#This Row],[Earned Basic Salary]]*12%</f>
        <v>7082.076923076922</v>
      </c>
      <c r="T1730" s="1">
        <f>200</f>
        <v>200</v>
      </c>
      <c r="U1730" s="1">
        <f>Table1[[#This Row],[PF]]+Table1[[#This Row],[Professional Tax]]</f>
        <v>7282.076923076922</v>
      </c>
      <c r="V1730" s="1">
        <f>Table1[[#This Row],[Overtime Hours]]*200</f>
        <v>0</v>
      </c>
      <c r="W1730" s="1">
        <f>Table1[[#This Row],[Earned Basic Salary]]+Table1[[#This Row],[HRA]]+Table1[[#This Row],[DA]]+Table1[[#This Row],[Overtime Pay]]</f>
        <v>76722.499999999985</v>
      </c>
      <c r="X1730" s="1">
        <f>Table1[[#This Row],[Gross Salary]]-Table1[[#This Row],[Total Deduction]]</f>
        <v>69440.423076923063</v>
      </c>
      <c r="Y1730" t="s">
        <v>37</v>
      </c>
      <c r="Z1730" t="s">
        <v>106</v>
      </c>
      <c r="AA1730" t="s">
        <v>6706</v>
      </c>
      <c r="AB1730" t="s">
        <v>6707</v>
      </c>
    </row>
    <row r="1731" spans="1:28" x14ac:dyDescent="0.3">
      <c r="A1731" t="s">
        <v>6708</v>
      </c>
      <c r="B1731" t="s">
        <v>280</v>
      </c>
      <c r="C1731">
        <v>25</v>
      </c>
      <c r="D1731" t="s">
        <v>53</v>
      </c>
      <c r="E1731" t="s">
        <v>32</v>
      </c>
      <c r="F1731" t="s">
        <v>55</v>
      </c>
      <c r="G1731" t="s">
        <v>144</v>
      </c>
      <c r="H1731" t="s">
        <v>35</v>
      </c>
      <c r="I1731" t="s">
        <v>36</v>
      </c>
      <c r="J1731">
        <v>26</v>
      </c>
      <c r="K1731">
        <v>24</v>
      </c>
      <c r="L1731">
        <f t="shared" ref="L1731:L1794" si="81">J1731-K1731</f>
        <v>2</v>
      </c>
      <c r="M1731">
        <v>12</v>
      </c>
      <c r="N1731">
        <v>63751</v>
      </c>
      <c r="O1731" s="1">
        <f t="shared" ref="O1731:O1794" si="82">N1731/J1731</f>
        <v>2451.9615384615386</v>
      </c>
      <c r="P1731" s="1">
        <f t="shared" ref="P1731:P1794" si="83">O1731*K1731</f>
        <v>58847.076923076922</v>
      </c>
      <c r="Q1731" s="1">
        <f>Table1[[#This Row],[Earned Basic Salary]]*20%</f>
        <v>11769.415384615386</v>
      </c>
      <c r="R1731" s="1">
        <f>Table1[[#This Row],[Earned Basic Salary]]*10%</f>
        <v>5884.7076923076929</v>
      </c>
      <c r="S1731" s="1">
        <f>Table1[[#This Row],[Earned Basic Salary]]*12%</f>
        <v>7061.6492307692306</v>
      </c>
      <c r="T1731" s="1">
        <f>200</f>
        <v>200</v>
      </c>
      <c r="U1731" s="1">
        <f>Table1[[#This Row],[PF]]+Table1[[#This Row],[Professional Tax]]</f>
        <v>7261.6492307692306</v>
      </c>
      <c r="V1731" s="1">
        <f>Table1[[#This Row],[Overtime Hours]]*200</f>
        <v>2400</v>
      </c>
      <c r="W1731" s="1">
        <f>Table1[[#This Row],[Earned Basic Salary]]+Table1[[#This Row],[HRA]]+Table1[[#This Row],[DA]]+Table1[[#This Row],[Overtime Pay]]</f>
        <v>78901.2</v>
      </c>
      <c r="X1731" s="1">
        <f>Table1[[#This Row],[Gross Salary]]-Table1[[#This Row],[Total Deduction]]</f>
        <v>71639.550769230773</v>
      </c>
      <c r="Y1731" t="s">
        <v>37</v>
      </c>
      <c r="Z1731" t="s">
        <v>38</v>
      </c>
      <c r="AA1731" t="s">
        <v>6709</v>
      </c>
      <c r="AB1731" t="s">
        <v>6710</v>
      </c>
    </row>
    <row r="1732" spans="1:28" x14ac:dyDescent="0.3">
      <c r="A1732" t="s">
        <v>6711</v>
      </c>
      <c r="B1732" t="s">
        <v>598</v>
      </c>
      <c r="C1732">
        <v>23</v>
      </c>
      <c r="D1732" t="s">
        <v>61</v>
      </c>
      <c r="E1732" t="s">
        <v>32</v>
      </c>
      <c r="F1732" t="s">
        <v>33</v>
      </c>
      <c r="G1732" t="s">
        <v>1652</v>
      </c>
      <c r="H1732" t="s">
        <v>35</v>
      </c>
      <c r="I1732" t="s">
        <v>36</v>
      </c>
      <c r="J1732">
        <v>26</v>
      </c>
      <c r="K1732">
        <v>25</v>
      </c>
      <c r="L1732">
        <f t="shared" si="81"/>
        <v>1</v>
      </c>
      <c r="M1732">
        <v>4</v>
      </c>
      <c r="N1732">
        <v>72450</v>
      </c>
      <c r="O1732" s="1">
        <f t="shared" si="82"/>
        <v>2786.5384615384614</v>
      </c>
      <c r="P1732" s="1">
        <f t="shared" si="83"/>
        <v>69663.461538461532</v>
      </c>
      <c r="Q1732" s="1">
        <f>Table1[[#This Row],[Earned Basic Salary]]*20%</f>
        <v>13932.692307692307</v>
      </c>
      <c r="R1732" s="1">
        <f>Table1[[#This Row],[Earned Basic Salary]]*10%</f>
        <v>6966.3461538461534</v>
      </c>
      <c r="S1732" s="1">
        <f>Table1[[#This Row],[Earned Basic Salary]]*12%</f>
        <v>8359.6153846153829</v>
      </c>
      <c r="T1732" s="1">
        <f>200</f>
        <v>200</v>
      </c>
      <c r="U1732" s="1">
        <f>Table1[[#This Row],[PF]]+Table1[[#This Row],[Professional Tax]]</f>
        <v>8559.6153846153829</v>
      </c>
      <c r="V1732" s="1">
        <f>Table1[[#This Row],[Overtime Hours]]*200</f>
        <v>800</v>
      </c>
      <c r="W1732" s="1">
        <f>Table1[[#This Row],[Earned Basic Salary]]+Table1[[#This Row],[HRA]]+Table1[[#This Row],[DA]]+Table1[[#This Row],[Overtime Pay]]</f>
        <v>91362.5</v>
      </c>
      <c r="X1732" s="1">
        <f>Table1[[#This Row],[Gross Salary]]-Table1[[#This Row],[Total Deduction]]</f>
        <v>82802.884615384624</v>
      </c>
      <c r="Y1732" t="s">
        <v>37</v>
      </c>
      <c r="Z1732" t="s">
        <v>38</v>
      </c>
      <c r="AA1732" t="s">
        <v>6712</v>
      </c>
      <c r="AB1732" t="s">
        <v>6713</v>
      </c>
    </row>
    <row r="1733" spans="1:28" x14ac:dyDescent="0.3">
      <c r="A1733" t="s">
        <v>6714</v>
      </c>
      <c r="B1733" t="s">
        <v>1049</v>
      </c>
      <c r="C1733">
        <v>33</v>
      </c>
      <c r="D1733" t="s">
        <v>81</v>
      </c>
      <c r="E1733" t="s">
        <v>82</v>
      </c>
      <c r="F1733" t="s">
        <v>83</v>
      </c>
      <c r="G1733" t="s">
        <v>3443</v>
      </c>
      <c r="H1733" t="s">
        <v>35</v>
      </c>
      <c r="I1733" t="s">
        <v>36</v>
      </c>
      <c r="J1733">
        <v>26</v>
      </c>
      <c r="K1733">
        <v>23</v>
      </c>
      <c r="L1733">
        <f t="shared" si="81"/>
        <v>3</v>
      </c>
      <c r="M1733">
        <v>3</v>
      </c>
      <c r="N1733">
        <v>55063</v>
      </c>
      <c r="O1733" s="1">
        <f t="shared" si="82"/>
        <v>2117.8076923076924</v>
      </c>
      <c r="P1733" s="1">
        <f t="shared" si="83"/>
        <v>48709.576923076922</v>
      </c>
      <c r="Q1733" s="1">
        <f>Table1[[#This Row],[Earned Basic Salary]]*20%</f>
        <v>9741.915384615384</v>
      </c>
      <c r="R1733" s="1">
        <f>Table1[[#This Row],[Earned Basic Salary]]*10%</f>
        <v>4870.957692307692</v>
      </c>
      <c r="S1733" s="1">
        <f>Table1[[#This Row],[Earned Basic Salary]]*12%</f>
        <v>5845.1492307692306</v>
      </c>
      <c r="T1733" s="1">
        <f>200</f>
        <v>200</v>
      </c>
      <c r="U1733" s="1">
        <f>Table1[[#This Row],[PF]]+Table1[[#This Row],[Professional Tax]]</f>
        <v>6045.1492307692306</v>
      </c>
      <c r="V1733" s="1">
        <f>Table1[[#This Row],[Overtime Hours]]*200</f>
        <v>600</v>
      </c>
      <c r="W1733" s="1">
        <f>Table1[[#This Row],[Earned Basic Salary]]+Table1[[#This Row],[HRA]]+Table1[[#This Row],[DA]]+Table1[[#This Row],[Overtime Pay]]</f>
        <v>63922.45</v>
      </c>
      <c r="X1733" s="1">
        <f>Table1[[#This Row],[Gross Salary]]-Table1[[#This Row],[Total Deduction]]</f>
        <v>57877.300769230766</v>
      </c>
      <c r="Y1733" t="s">
        <v>37</v>
      </c>
      <c r="Z1733" t="s">
        <v>106</v>
      </c>
      <c r="AA1733" t="s">
        <v>6715</v>
      </c>
      <c r="AB1733" t="s">
        <v>6716</v>
      </c>
    </row>
    <row r="1734" spans="1:28" x14ac:dyDescent="0.3">
      <c r="A1734" t="s">
        <v>6717</v>
      </c>
      <c r="B1734" t="s">
        <v>1233</v>
      </c>
      <c r="C1734">
        <v>38</v>
      </c>
      <c r="D1734" t="s">
        <v>133</v>
      </c>
      <c r="E1734" t="s">
        <v>45</v>
      </c>
      <c r="F1734" t="s">
        <v>69</v>
      </c>
      <c r="G1734" t="s">
        <v>6465</v>
      </c>
      <c r="H1734" t="s">
        <v>35</v>
      </c>
      <c r="I1734" t="s">
        <v>36</v>
      </c>
      <c r="J1734">
        <v>26</v>
      </c>
      <c r="K1734">
        <v>23</v>
      </c>
      <c r="L1734">
        <f t="shared" si="81"/>
        <v>3</v>
      </c>
      <c r="M1734">
        <v>9</v>
      </c>
      <c r="N1734">
        <v>74719</v>
      </c>
      <c r="O1734" s="1">
        <f t="shared" si="82"/>
        <v>2873.8076923076924</v>
      </c>
      <c r="P1734" s="1">
        <f t="shared" si="83"/>
        <v>66097.576923076922</v>
      </c>
      <c r="Q1734" s="1">
        <f>Table1[[#This Row],[Earned Basic Salary]]*20%</f>
        <v>13219.515384615384</v>
      </c>
      <c r="R1734" s="1">
        <f>Table1[[#This Row],[Earned Basic Salary]]*10%</f>
        <v>6609.7576923076922</v>
      </c>
      <c r="S1734" s="1">
        <f>Table1[[#This Row],[Earned Basic Salary]]*12%</f>
        <v>7931.7092307692301</v>
      </c>
      <c r="T1734" s="1">
        <f>200</f>
        <v>200</v>
      </c>
      <c r="U1734" s="1">
        <f>Table1[[#This Row],[PF]]+Table1[[#This Row],[Professional Tax]]</f>
        <v>8131.7092307692301</v>
      </c>
      <c r="V1734" s="1">
        <f>Table1[[#This Row],[Overtime Hours]]*200</f>
        <v>1800</v>
      </c>
      <c r="W1734" s="1">
        <f>Table1[[#This Row],[Earned Basic Salary]]+Table1[[#This Row],[HRA]]+Table1[[#This Row],[DA]]+Table1[[#This Row],[Overtime Pay]]</f>
        <v>87726.85</v>
      </c>
      <c r="X1734" s="1">
        <f>Table1[[#This Row],[Gross Salary]]-Table1[[#This Row],[Total Deduction]]</f>
        <v>79595.140769230769</v>
      </c>
      <c r="Y1734" t="s">
        <v>37</v>
      </c>
      <c r="Z1734" t="s">
        <v>48</v>
      </c>
      <c r="AA1734" t="s">
        <v>6718</v>
      </c>
      <c r="AB1734" t="s">
        <v>6719</v>
      </c>
    </row>
    <row r="1735" spans="1:28" x14ac:dyDescent="0.3">
      <c r="A1735" t="s">
        <v>6720</v>
      </c>
      <c r="B1735" t="s">
        <v>1574</v>
      </c>
      <c r="C1735">
        <v>43</v>
      </c>
      <c r="D1735" t="s">
        <v>81</v>
      </c>
      <c r="E1735" t="s">
        <v>54</v>
      </c>
      <c r="F1735" t="s">
        <v>69</v>
      </c>
      <c r="G1735" t="s">
        <v>6721</v>
      </c>
      <c r="H1735" t="s">
        <v>35</v>
      </c>
      <c r="I1735" t="s">
        <v>36</v>
      </c>
      <c r="J1735">
        <v>26</v>
      </c>
      <c r="K1735">
        <v>24</v>
      </c>
      <c r="L1735">
        <f t="shared" si="81"/>
        <v>2</v>
      </c>
      <c r="M1735">
        <v>12</v>
      </c>
      <c r="N1735">
        <v>73671</v>
      </c>
      <c r="O1735" s="1">
        <f t="shared" si="82"/>
        <v>2833.5</v>
      </c>
      <c r="P1735" s="1">
        <f t="shared" si="83"/>
        <v>68004</v>
      </c>
      <c r="Q1735" s="1">
        <f>Table1[[#This Row],[Earned Basic Salary]]*20%</f>
        <v>13600.800000000001</v>
      </c>
      <c r="R1735" s="1">
        <f>Table1[[#This Row],[Earned Basic Salary]]*10%</f>
        <v>6800.4000000000005</v>
      </c>
      <c r="S1735" s="1">
        <f>Table1[[#This Row],[Earned Basic Salary]]*12%</f>
        <v>8160.48</v>
      </c>
      <c r="T1735" s="1">
        <f>200</f>
        <v>200</v>
      </c>
      <c r="U1735" s="1">
        <f>Table1[[#This Row],[PF]]+Table1[[#This Row],[Professional Tax]]</f>
        <v>8360.48</v>
      </c>
      <c r="V1735" s="1">
        <f>Table1[[#This Row],[Overtime Hours]]*200</f>
        <v>2400</v>
      </c>
      <c r="W1735" s="1">
        <f>Table1[[#This Row],[Earned Basic Salary]]+Table1[[#This Row],[HRA]]+Table1[[#This Row],[DA]]+Table1[[#This Row],[Overtime Pay]]</f>
        <v>90805.2</v>
      </c>
      <c r="X1735" s="1">
        <f>Table1[[#This Row],[Gross Salary]]-Table1[[#This Row],[Total Deduction]]</f>
        <v>82444.72</v>
      </c>
      <c r="Y1735" t="s">
        <v>37</v>
      </c>
      <c r="Z1735" t="s">
        <v>95</v>
      </c>
      <c r="AA1735" t="s">
        <v>6722</v>
      </c>
      <c r="AB1735" t="s">
        <v>6723</v>
      </c>
    </row>
    <row r="1736" spans="1:28" x14ac:dyDescent="0.3">
      <c r="A1736" t="s">
        <v>6724</v>
      </c>
      <c r="B1736" t="s">
        <v>372</v>
      </c>
      <c r="C1736">
        <v>46</v>
      </c>
      <c r="D1736" t="s">
        <v>133</v>
      </c>
      <c r="E1736" t="s">
        <v>62</v>
      </c>
      <c r="F1736" t="s">
        <v>83</v>
      </c>
      <c r="G1736" t="s">
        <v>4274</v>
      </c>
      <c r="H1736" t="s">
        <v>35</v>
      </c>
      <c r="I1736" t="s">
        <v>36</v>
      </c>
      <c r="J1736">
        <v>26</v>
      </c>
      <c r="K1736">
        <v>22</v>
      </c>
      <c r="L1736">
        <f t="shared" si="81"/>
        <v>4</v>
      </c>
      <c r="M1736">
        <v>7</v>
      </c>
      <c r="N1736">
        <v>64054</v>
      </c>
      <c r="O1736" s="1">
        <f t="shared" si="82"/>
        <v>2463.6153846153848</v>
      </c>
      <c r="P1736" s="1">
        <f t="shared" si="83"/>
        <v>54199.538461538468</v>
      </c>
      <c r="Q1736" s="1">
        <f>Table1[[#This Row],[Earned Basic Salary]]*20%</f>
        <v>10839.907692307694</v>
      </c>
      <c r="R1736" s="1">
        <f>Table1[[#This Row],[Earned Basic Salary]]*10%</f>
        <v>5419.9538461538468</v>
      </c>
      <c r="S1736" s="1">
        <f>Table1[[#This Row],[Earned Basic Salary]]*12%</f>
        <v>6503.9446153846156</v>
      </c>
      <c r="T1736" s="1">
        <f>200</f>
        <v>200</v>
      </c>
      <c r="U1736" s="1">
        <f>Table1[[#This Row],[PF]]+Table1[[#This Row],[Professional Tax]]</f>
        <v>6703.9446153846156</v>
      </c>
      <c r="V1736" s="1">
        <f>Table1[[#This Row],[Overtime Hours]]*200</f>
        <v>1400</v>
      </c>
      <c r="W1736" s="1">
        <f>Table1[[#This Row],[Earned Basic Salary]]+Table1[[#This Row],[HRA]]+Table1[[#This Row],[DA]]+Table1[[#This Row],[Overtime Pay]]</f>
        <v>71859.400000000009</v>
      </c>
      <c r="X1736" s="1">
        <f>Table1[[#This Row],[Gross Salary]]-Table1[[#This Row],[Total Deduction]]</f>
        <v>65155.455384615394</v>
      </c>
      <c r="Y1736" t="s">
        <v>37</v>
      </c>
      <c r="Z1736" t="s">
        <v>106</v>
      </c>
      <c r="AA1736" t="s">
        <v>6725</v>
      </c>
      <c r="AB1736" t="s">
        <v>6726</v>
      </c>
    </row>
    <row r="1737" spans="1:28" x14ac:dyDescent="0.3">
      <c r="A1737" t="s">
        <v>6727</v>
      </c>
      <c r="B1737" t="s">
        <v>2079</v>
      </c>
      <c r="C1737">
        <v>52</v>
      </c>
      <c r="D1737" t="s">
        <v>61</v>
      </c>
      <c r="E1737" t="s">
        <v>82</v>
      </c>
      <c r="F1737" t="s">
        <v>83</v>
      </c>
      <c r="G1737" t="s">
        <v>6728</v>
      </c>
      <c r="H1737" t="s">
        <v>35</v>
      </c>
      <c r="I1737" t="s">
        <v>36</v>
      </c>
      <c r="J1737">
        <v>26</v>
      </c>
      <c r="K1737">
        <v>24</v>
      </c>
      <c r="L1737">
        <f t="shared" si="81"/>
        <v>2</v>
      </c>
      <c r="M1737">
        <v>12</v>
      </c>
      <c r="N1737">
        <v>48425</v>
      </c>
      <c r="O1737" s="1">
        <f t="shared" si="82"/>
        <v>1862.5</v>
      </c>
      <c r="P1737" s="1">
        <f t="shared" si="83"/>
        <v>44700</v>
      </c>
      <c r="Q1737" s="1">
        <f>Table1[[#This Row],[Earned Basic Salary]]*20%</f>
        <v>8940</v>
      </c>
      <c r="R1737" s="1">
        <f>Table1[[#This Row],[Earned Basic Salary]]*10%</f>
        <v>4470</v>
      </c>
      <c r="S1737" s="1">
        <f>Table1[[#This Row],[Earned Basic Salary]]*12%</f>
        <v>5364</v>
      </c>
      <c r="T1737" s="1">
        <f>200</f>
        <v>200</v>
      </c>
      <c r="U1737" s="1">
        <f>Table1[[#This Row],[PF]]+Table1[[#This Row],[Professional Tax]]</f>
        <v>5564</v>
      </c>
      <c r="V1737" s="1">
        <f>Table1[[#This Row],[Overtime Hours]]*200</f>
        <v>2400</v>
      </c>
      <c r="W1737" s="1">
        <f>Table1[[#This Row],[Earned Basic Salary]]+Table1[[#This Row],[HRA]]+Table1[[#This Row],[DA]]+Table1[[#This Row],[Overtime Pay]]</f>
        <v>60510</v>
      </c>
      <c r="X1737" s="1">
        <f>Table1[[#This Row],[Gross Salary]]-Table1[[#This Row],[Total Deduction]]</f>
        <v>54946</v>
      </c>
      <c r="Y1737" t="s">
        <v>37</v>
      </c>
      <c r="Z1737" t="s">
        <v>48</v>
      </c>
      <c r="AA1737" t="s">
        <v>6729</v>
      </c>
      <c r="AB1737" t="s">
        <v>6730</v>
      </c>
    </row>
    <row r="1738" spans="1:28" x14ac:dyDescent="0.3">
      <c r="A1738" t="s">
        <v>6731</v>
      </c>
      <c r="B1738" t="s">
        <v>1058</v>
      </c>
      <c r="C1738">
        <v>50</v>
      </c>
      <c r="D1738" t="s">
        <v>133</v>
      </c>
      <c r="E1738" t="s">
        <v>82</v>
      </c>
      <c r="F1738" t="s">
        <v>69</v>
      </c>
      <c r="G1738" t="s">
        <v>6732</v>
      </c>
      <c r="H1738" t="s">
        <v>35</v>
      </c>
      <c r="I1738" t="s">
        <v>36</v>
      </c>
      <c r="J1738">
        <v>26</v>
      </c>
      <c r="K1738">
        <v>22</v>
      </c>
      <c r="L1738">
        <f t="shared" si="81"/>
        <v>4</v>
      </c>
      <c r="M1738">
        <v>19</v>
      </c>
      <c r="N1738">
        <v>18315</v>
      </c>
      <c r="O1738" s="1">
        <f t="shared" si="82"/>
        <v>704.42307692307691</v>
      </c>
      <c r="P1738" s="1">
        <f t="shared" si="83"/>
        <v>15497.307692307691</v>
      </c>
      <c r="Q1738" s="1">
        <f>Table1[[#This Row],[Earned Basic Salary]]*20%</f>
        <v>3099.4615384615386</v>
      </c>
      <c r="R1738" s="1">
        <f>Table1[[#This Row],[Earned Basic Salary]]*10%</f>
        <v>1549.7307692307693</v>
      </c>
      <c r="S1738" s="1">
        <f>Table1[[#This Row],[Earned Basic Salary]]*12%</f>
        <v>1859.676923076923</v>
      </c>
      <c r="T1738" s="1">
        <f>200</f>
        <v>200</v>
      </c>
      <c r="U1738" s="1">
        <f>Table1[[#This Row],[PF]]+Table1[[#This Row],[Professional Tax]]</f>
        <v>2059.6769230769232</v>
      </c>
      <c r="V1738" s="1">
        <f>Table1[[#This Row],[Overtime Hours]]*200</f>
        <v>3800</v>
      </c>
      <c r="W1738" s="1">
        <f>Table1[[#This Row],[Earned Basic Salary]]+Table1[[#This Row],[HRA]]+Table1[[#This Row],[DA]]+Table1[[#This Row],[Overtime Pay]]</f>
        <v>23946.5</v>
      </c>
      <c r="X1738" s="1">
        <f>Table1[[#This Row],[Gross Salary]]-Table1[[#This Row],[Total Deduction]]</f>
        <v>21886.823076923076</v>
      </c>
      <c r="Y1738" t="s">
        <v>37</v>
      </c>
      <c r="Z1738" t="s">
        <v>106</v>
      </c>
      <c r="AA1738" t="s">
        <v>6733</v>
      </c>
      <c r="AB1738" t="s">
        <v>6734</v>
      </c>
    </row>
    <row r="1739" spans="1:28" x14ac:dyDescent="0.3">
      <c r="A1739" t="s">
        <v>6735</v>
      </c>
      <c r="B1739" t="s">
        <v>1021</v>
      </c>
      <c r="C1739">
        <v>36</v>
      </c>
      <c r="D1739" t="s">
        <v>31</v>
      </c>
      <c r="E1739" t="s">
        <v>82</v>
      </c>
      <c r="F1739" t="s">
        <v>46</v>
      </c>
      <c r="G1739" t="s">
        <v>6736</v>
      </c>
      <c r="H1739" t="s">
        <v>35</v>
      </c>
      <c r="I1739" t="s">
        <v>36</v>
      </c>
      <c r="J1739">
        <v>26</v>
      </c>
      <c r="K1739">
        <v>25</v>
      </c>
      <c r="L1739">
        <f t="shared" si="81"/>
        <v>1</v>
      </c>
      <c r="M1739">
        <v>16</v>
      </c>
      <c r="N1739">
        <v>35059</v>
      </c>
      <c r="O1739" s="1">
        <f t="shared" si="82"/>
        <v>1348.4230769230769</v>
      </c>
      <c r="P1739" s="1">
        <f t="shared" si="83"/>
        <v>33710.576923076922</v>
      </c>
      <c r="Q1739" s="1">
        <f>Table1[[#This Row],[Earned Basic Salary]]*20%</f>
        <v>6742.1153846153848</v>
      </c>
      <c r="R1739" s="1">
        <f>Table1[[#This Row],[Earned Basic Salary]]*10%</f>
        <v>3371.0576923076924</v>
      </c>
      <c r="S1739" s="1">
        <f>Table1[[#This Row],[Earned Basic Salary]]*12%</f>
        <v>4045.2692307692305</v>
      </c>
      <c r="T1739" s="1">
        <f>200</f>
        <v>200</v>
      </c>
      <c r="U1739" s="1">
        <f>Table1[[#This Row],[PF]]+Table1[[#This Row],[Professional Tax]]</f>
        <v>4245.2692307692305</v>
      </c>
      <c r="V1739" s="1">
        <f>Table1[[#This Row],[Overtime Hours]]*200</f>
        <v>3200</v>
      </c>
      <c r="W1739" s="1">
        <f>Table1[[#This Row],[Earned Basic Salary]]+Table1[[#This Row],[HRA]]+Table1[[#This Row],[DA]]+Table1[[#This Row],[Overtime Pay]]</f>
        <v>47023.75</v>
      </c>
      <c r="X1739" s="1">
        <f>Table1[[#This Row],[Gross Salary]]-Table1[[#This Row],[Total Deduction]]</f>
        <v>42778.480769230766</v>
      </c>
      <c r="Y1739" t="s">
        <v>37</v>
      </c>
      <c r="Z1739" t="s">
        <v>106</v>
      </c>
      <c r="AA1739" t="s">
        <v>6737</v>
      </c>
      <c r="AB1739" t="s">
        <v>6738</v>
      </c>
    </row>
    <row r="1740" spans="1:28" x14ac:dyDescent="0.3">
      <c r="A1740" t="s">
        <v>6739</v>
      </c>
      <c r="B1740" t="s">
        <v>2055</v>
      </c>
      <c r="C1740">
        <v>23</v>
      </c>
      <c r="D1740" t="s">
        <v>127</v>
      </c>
      <c r="E1740" t="s">
        <v>54</v>
      </c>
      <c r="F1740" t="s">
        <v>33</v>
      </c>
      <c r="G1740" t="s">
        <v>2047</v>
      </c>
      <c r="H1740" t="s">
        <v>35</v>
      </c>
      <c r="I1740" t="s">
        <v>36</v>
      </c>
      <c r="J1740">
        <v>26</v>
      </c>
      <c r="K1740">
        <v>22</v>
      </c>
      <c r="L1740">
        <f t="shared" si="81"/>
        <v>4</v>
      </c>
      <c r="M1740">
        <v>19</v>
      </c>
      <c r="N1740">
        <v>38131</v>
      </c>
      <c r="O1740" s="1">
        <f t="shared" si="82"/>
        <v>1466.5769230769231</v>
      </c>
      <c r="P1740" s="1">
        <f t="shared" si="83"/>
        <v>32264.692307692309</v>
      </c>
      <c r="Q1740" s="1">
        <f>Table1[[#This Row],[Earned Basic Salary]]*20%</f>
        <v>6452.9384615384624</v>
      </c>
      <c r="R1740" s="1">
        <f>Table1[[#This Row],[Earned Basic Salary]]*10%</f>
        <v>3226.4692307692312</v>
      </c>
      <c r="S1740" s="1">
        <f>Table1[[#This Row],[Earned Basic Salary]]*12%</f>
        <v>3871.7630769230768</v>
      </c>
      <c r="T1740" s="1">
        <f>200</f>
        <v>200</v>
      </c>
      <c r="U1740" s="1">
        <f>Table1[[#This Row],[PF]]+Table1[[#This Row],[Professional Tax]]</f>
        <v>4071.7630769230768</v>
      </c>
      <c r="V1740" s="1">
        <f>Table1[[#This Row],[Overtime Hours]]*200</f>
        <v>3800</v>
      </c>
      <c r="W1740" s="1">
        <f>Table1[[#This Row],[Earned Basic Salary]]+Table1[[#This Row],[HRA]]+Table1[[#This Row],[DA]]+Table1[[#This Row],[Overtime Pay]]</f>
        <v>45744.100000000006</v>
      </c>
      <c r="X1740" s="1">
        <f>Table1[[#This Row],[Gross Salary]]-Table1[[#This Row],[Total Deduction]]</f>
        <v>41672.336923076931</v>
      </c>
      <c r="Y1740" t="s">
        <v>37</v>
      </c>
      <c r="Z1740" t="s">
        <v>48</v>
      </c>
      <c r="AA1740" t="s">
        <v>6740</v>
      </c>
      <c r="AB1740" t="s">
        <v>6741</v>
      </c>
    </row>
    <row r="1741" spans="1:28" x14ac:dyDescent="0.3">
      <c r="A1741" t="s">
        <v>6742</v>
      </c>
      <c r="B1741" t="s">
        <v>958</v>
      </c>
      <c r="C1741">
        <v>42</v>
      </c>
      <c r="D1741" t="s">
        <v>81</v>
      </c>
      <c r="E1741" t="s">
        <v>45</v>
      </c>
      <c r="F1741" t="s">
        <v>83</v>
      </c>
      <c r="G1741" t="s">
        <v>2726</v>
      </c>
      <c r="H1741" t="s">
        <v>35</v>
      </c>
      <c r="I1741" t="s">
        <v>36</v>
      </c>
      <c r="J1741">
        <v>26</v>
      </c>
      <c r="K1741">
        <v>22</v>
      </c>
      <c r="L1741">
        <f t="shared" si="81"/>
        <v>4</v>
      </c>
      <c r="M1741">
        <v>15</v>
      </c>
      <c r="N1741">
        <v>59215</v>
      </c>
      <c r="O1741" s="1">
        <f t="shared" si="82"/>
        <v>2277.5</v>
      </c>
      <c r="P1741" s="1">
        <f t="shared" si="83"/>
        <v>50105</v>
      </c>
      <c r="Q1741" s="1">
        <f>Table1[[#This Row],[Earned Basic Salary]]*20%</f>
        <v>10021</v>
      </c>
      <c r="R1741" s="1">
        <f>Table1[[#This Row],[Earned Basic Salary]]*10%</f>
        <v>5010.5</v>
      </c>
      <c r="S1741" s="1">
        <f>Table1[[#This Row],[Earned Basic Salary]]*12%</f>
        <v>6012.5999999999995</v>
      </c>
      <c r="T1741" s="1">
        <f>200</f>
        <v>200</v>
      </c>
      <c r="U1741" s="1">
        <f>Table1[[#This Row],[PF]]+Table1[[#This Row],[Professional Tax]]</f>
        <v>6212.5999999999995</v>
      </c>
      <c r="V1741" s="1">
        <f>Table1[[#This Row],[Overtime Hours]]*200</f>
        <v>3000</v>
      </c>
      <c r="W1741" s="1">
        <f>Table1[[#This Row],[Earned Basic Salary]]+Table1[[#This Row],[HRA]]+Table1[[#This Row],[DA]]+Table1[[#This Row],[Overtime Pay]]</f>
        <v>68136.5</v>
      </c>
      <c r="X1741" s="1">
        <f>Table1[[#This Row],[Gross Salary]]-Table1[[#This Row],[Total Deduction]]</f>
        <v>61923.9</v>
      </c>
      <c r="Y1741" t="s">
        <v>37</v>
      </c>
      <c r="Z1741" t="s">
        <v>95</v>
      </c>
      <c r="AA1741" t="s">
        <v>6743</v>
      </c>
      <c r="AB1741" t="s">
        <v>6744</v>
      </c>
    </row>
    <row r="1742" spans="1:28" x14ac:dyDescent="0.3">
      <c r="A1742" t="s">
        <v>6745</v>
      </c>
      <c r="B1742" t="s">
        <v>430</v>
      </c>
      <c r="C1742">
        <v>47</v>
      </c>
      <c r="D1742" t="s">
        <v>81</v>
      </c>
      <c r="E1742" t="s">
        <v>62</v>
      </c>
      <c r="F1742" t="s">
        <v>55</v>
      </c>
      <c r="G1742" t="s">
        <v>6746</v>
      </c>
      <c r="H1742" t="s">
        <v>35</v>
      </c>
      <c r="I1742" t="s">
        <v>36</v>
      </c>
      <c r="J1742">
        <v>26</v>
      </c>
      <c r="K1742">
        <v>24</v>
      </c>
      <c r="L1742">
        <f t="shared" si="81"/>
        <v>2</v>
      </c>
      <c r="M1742">
        <v>15</v>
      </c>
      <c r="N1742">
        <v>34582</v>
      </c>
      <c r="O1742" s="1">
        <f t="shared" si="82"/>
        <v>1330.0769230769231</v>
      </c>
      <c r="P1742" s="1">
        <f t="shared" si="83"/>
        <v>31921.846153846156</v>
      </c>
      <c r="Q1742" s="1">
        <f>Table1[[#This Row],[Earned Basic Salary]]*20%</f>
        <v>6384.3692307692318</v>
      </c>
      <c r="R1742" s="1">
        <f>Table1[[#This Row],[Earned Basic Salary]]*10%</f>
        <v>3192.1846153846159</v>
      </c>
      <c r="S1742" s="1">
        <f>Table1[[#This Row],[Earned Basic Salary]]*12%</f>
        <v>3830.6215384615384</v>
      </c>
      <c r="T1742" s="1">
        <f>200</f>
        <v>200</v>
      </c>
      <c r="U1742" s="1">
        <f>Table1[[#This Row],[PF]]+Table1[[#This Row],[Professional Tax]]</f>
        <v>4030.6215384615384</v>
      </c>
      <c r="V1742" s="1">
        <f>Table1[[#This Row],[Overtime Hours]]*200</f>
        <v>3000</v>
      </c>
      <c r="W1742" s="1">
        <f>Table1[[#This Row],[Earned Basic Salary]]+Table1[[#This Row],[HRA]]+Table1[[#This Row],[DA]]+Table1[[#This Row],[Overtime Pay]]</f>
        <v>44498.400000000001</v>
      </c>
      <c r="X1742" s="1">
        <f>Table1[[#This Row],[Gross Salary]]-Table1[[#This Row],[Total Deduction]]</f>
        <v>40467.778461538466</v>
      </c>
      <c r="Y1742" t="s">
        <v>37</v>
      </c>
      <c r="Z1742" t="s">
        <v>106</v>
      </c>
      <c r="AA1742" t="s">
        <v>6747</v>
      </c>
      <c r="AB1742" t="s">
        <v>6748</v>
      </c>
    </row>
    <row r="1743" spans="1:28" x14ac:dyDescent="0.3">
      <c r="A1743" t="s">
        <v>6749</v>
      </c>
      <c r="B1743" t="s">
        <v>138</v>
      </c>
      <c r="C1743">
        <v>45</v>
      </c>
      <c r="D1743" t="s">
        <v>75</v>
      </c>
      <c r="E1743" t="s">
        <v>54</v>
      </c>
      <c r="F1743" t="s">
        <v>46</v>
      </c>
      <c r="G1743" t="s">
        <v>5405</v>
      </c>
      <c r="H1743" t="s">
        <v>35</v>
      </c>
      <c r="I1743" t="s">
        <v>36</v>
      </c>
      <c r="J1743">
        <v>26</v>
      </c>
      <c r="K1743">
        <v>23</v>
      </c>
      <c r="L1743">
        <f t="shared" si="81"/>
        <v>3</v>
      </c>
      <c r="M1743">
        <v>19</v>
      </c>
      <c r="N1743">
        <v>27937</v>
      </c>
      <c r="O1743" s="1">
        <f t="shared" si="82"/>
        <v>1074.5</v>
      </c>
      <c r="P1743" s="1">
        <f t="shared" si="83"/>
        <v>24713.5</v>
      </c>
      <c r="Q1743" s="1">
        <f>Table1[[#This Row],[Earned Basic Salary]]*20%</f>
        <v>4942.7000000000007</v>
      </c>
      <c r="R1743" s="1">
        <f>Table1[[#This Row],[Earned Basic Salary]]*10%</f>
        <v>2471.3500000000004</v>
      </c>
      <c r="S1743" s="1">
        <f>Table1[[#This Row],[Earned Basic Salary]]*12%</f>
        <v>2965.62</v>
      </c>
      <c r="T1743" s="1">
        <f>200</f>
        <v>200</v>
      </c>
      <c r="U1743" s="1">
        <f>Table1[[#This Row],[PF]]+Table1[[#This Row],[Professional Tax]]</f>
        <v>3165.62</v>
      </c>
      <c r="V1743" s="1">
        <f>Table1[[#This Row],[Overtime Hours]]*200</f>
        <v>3800</v>
      </c>
      <c r="W1743" s="1">
        <f>Table1[[#This Row],[Earned Basic Salary]]+Table1[[#This Row],[HRA]]+Table1[[#This Row],[DA]]+Table1[[#This Row],[Overtime Pay]]</f>
        <v>35927.550000000003</v>
      </c>
      <c r="X1743" s="1">
        <f>Table1[[#This Row],[Gross Salary]]-Table1[[#This Row],[Total Deduction]]</f>
        <v>32761.930000000004</v>
      </c>
      <c r="Y1743" t="s">
        <v>37</v>
      </c>
      <c r="Z1743" t="s">
        <v>48</v>
      </c>
      <c r="AA1743" t="s">
        <v>6750</v>
      </c>
      <c r="AB1743" t="s">
        <v>6751</v>
      </c>
    </row>
    <row r="1744" spans="1:28" x14ac:dyDescent="0.3">
      <c r="A1744" t="s">
        <v>6752</v>
      </c>
      <c r="B1744" t="s">
        <v>835</v>
      </c>
      <c r="C1744">
        <v>32</v>
      </c>
      <c r="D1744" t="s">
        <v>127</v>
      </c>
      <c r="E1744" t="s">
        <v>54</v>
      </c>
      <c r="F1744" t="s">
        <v>83</v>
      </c>
      <c r="G1744" t="s">
        <v>3147</v>
      </c>
      <c r="H1744" t="s">
        <v>35</v>
      </c>
      <c r="I1744" t="s">
        <v>36</v>
      </c>
      <c r="J1744">
        <v>26</v>
      </c>
      <c r="K1744">
        <v>24</v>
      </c>
      <c r="L1744">
        <f t="shared" si="81"/>
        <v>2</v>
      </c>
      <c r="M1744">
        <v>5</v>
      </c>
      <c r="N1744">
        <v>55855</v>
      </c>
      <c r="O1744" s="1">
        <f t="shared" si="82"/>
        <v>2148.2692307692309</v>
      </c>
      <c r="P1744" s="1">
        <f t="shared" si="83"/>
        <v>51558.461538461546</v>
      </c>
      <c r="Q1744" s="1">
        <f>Table1[[#This Row],[Earned Basic Salary]]*20%</f>
        <v>10311.69230769231</v>
      </c>
      <c r="R1744" s="1">
        <f>Table1[[#This Row],[Earned Basic Salary]]*10%</f>
        <v>5155.8461538461552</v>
      </c>
      <c r="S1744" s="1">
        <f>Table1[[#This Row],[Earned Basic Salary]]*12%</f>
        <v>6187.0153846153853</v>
      </c>
      <c r="T1744" s="1">
        <f>200</f>
        <v>200</v>
      </c>
      <c r="U1744" s="1">
        <f>Table1[[#This Row],[PF]]+Table1[[#This Row],[Professional Tax]]</f>
        <v>6387.0153846153853</v>
      </c>
      <c r="V1744" s="1">
        <f>Table1[[#This Row],[Overtime Hours]]*200</f>
        <v>1000</v>
      </c>
      <c r="W1744" s="1">
        <f>Table1[[#This Row],[Earned Basic Salary]]+Table1[[#This Row],[HRA]]+Table1[[#This Row],[DA]]+Table1[[#This Row],[Overtime Pay]]</f>
        <v>68026.000000000015</v>
      </c>
      <c r="X1744" s="1">
        <f>Table1[[#This Row],[Gross Salary]]-Table1[[#This Row],[Total Deduction]]</f>
        <v>61638.98461538463</v>
      </c>
      <c r="Y1744" t="s">
        <v>37</v>
      </c>
      <c r="Z1744" t="s">
        <v>106</v>
      </c>
      <c r="AA1744" t="s">
        <v>6753</v>
      </c>
      <c r="AB1744" t="s">
        <v>6754</v>
      </c>
    </row>
    <row r="1745" spans="1:28" x14ac:dyDescent="0.3">
      <c r="A1745" t="s">
        <v>6755</v>
      </c>
      <c r="B1745" t="s">
        <v>755</v>
      </c>
      <c r="C1745">
        <v>27</v>
      </c>
      <c r="D1745" t="s">
        <v>44</v>
      </c>
      <c r="E1745" t="s">
        <v>32</v>
      </c>
      <c r="F1745" t="s">
        <v>69</v>
      </c>
      <c r="G1745" t="s">
        <v>6756</v>
      </c>
      <c r="H1745" t="s">
        <v>35</v>
      </c>
      <c r="I1745" t="s">
        <v>36</v>
      </c>
      <c r="J1745">
        <v>26</v>
      </c>
      <c r="K1745">
        <v>23</v>
      </c>
      <c r="L1745">
        <f t="shared" si="81"/>
        <v>3</v>
      </c>
      <c r="M1745">
        <v>3</v>
      </c>
      <c r="N1745">
        <v>18812</v>
      </c>
      <c r="O1745" s="1">
        <f t="shared" si="82"/>
        <v>723.53846153846155</v>
      </c>
      <c r="P1745" s="1">
        <f t="shared" si="83"/>
        <v>16641.384615384617</v>
      </c>
      <c r="Q1745" s="1">
        <f>Table1[[#This Row],[Earned Basic Salary]]*20%</f>
        <v>3328.2769230769236</v>
      </c>
      <c r="R1745" s="1">
        <f>Table1[[#This Row],[Earned Basic Salary]]*10%</f>
        <v>1664.1384615384618</v>
      </c>
      <c r="S1745" s="1">
        <f>Table1[[#This Row],[Earned Basic Salary]]*12%</f>
        <v>1996.9661538461539</v>
      </c>
      <c r="T1745" s="1">
        <f>200</f>
        <v>200</v>
      </c>
      <c r="U1745" s="1">
        <f>Table1[[#This Row],[PF]]+Table1[[#This Row],[Professional Tax]]</f>
        <v>2196.9661538461542</v>
      </c>
      <c r="V1745" s="1">
        <f>Table1[[#This Row],[Overtime Hours]]*200</f>
        <v>600</v>
      </c>
      <c r="W1745" s="1">
        <f>Table1[[#This Row],[Earned Basic Salary]]+Table1[[#This Row],[HRA]]+Table1[[#This Row],[DA]]+Table1[[#This Row],[Overtime Pay]]</f>
        <v>22233.800000000003</v>
      </c>
      <c r="X1745" s="1">
        <f>Table1[[#This Row],[Gross Salary]]-Table1[[#This Row],[Total Deduction]]</f>
        <v>20036.833846153848</v>
      </c>
      <c r="Y1745" t="s">
        <v>37</v>
      </c>
      <c r="Z1745" t="s">
        <v>95</v>
      </c>
      <c r="AA1745" t="s">
        <v>6757</v>
      </c>
      <c r="AB1745" t="s">
        <v>6758</v>
      </c>
    </row>
    <row r="1746" spans="1:28" x14ac:dyDescent="0.3">
      <c r="A1746" t="s">
        <v>6759</v>
      </c>
      <c r="B1746" t="s">
        <v>1852</v>
      </c>
      <c r="C1746">
        <v>38</v>
      </c>
      <c r="D1746" t="s">
        <v>61</v>
      </c>
      <c r="E1746" t="s">
        <v>45</v>
      </c>
      <c r="F1746" t="s">
        <v>89</v>
      </c>
      <c r="G1746" t="s">
        <v>6641</v>
      </c>
      <c r="H1746" t="s">
        <v>35</v>
      </c>
      <c r="I1746" t="s">
        <v>36</v>
      </c>
      <c r="J1746">
        <v>26</v>
      </c>
      <c r="K1746">
        <v>25</v>
      </c>
      <c r="L1746">
        <f t="shared" si="81"/>
        <v>1</v>
      </c>
      <c r="M1746">
        <v>6</v>
      </c>
      <c r="N1746">
        <v>71069</v>
      </c>
      <c r="O1746" s="1">
        <f t="shared" si="82"/>
        <v>2733.4230769230771</v>
      </c>
      <c r="P1746" s="1">
        <f t="shared" si="83"/>
        <v>68335.576923076922</v>
      </c>
      <c r="Q1746" s="1">
        <f>Table1[[#This Row],[Earned Basic Salary]]*20%</f>
        <v>13667.115384615385</v>
      </c>
      <c r="R1746" s="1">
        <f>Table1[[#This Row],[Earned Basic Salary]]*10%</f>
        <v>6833.5576923076924</v>
      </c>
      <c r="S1746" s="1">
        <f>Table1[[#This Row],[Earned Basic Salary]]*12%</f>
        <v>8200.2692307692305</v>
      </c>
      <c r="T1746" s="1">
        <f>200</f>
        <v>200</v>
      </c>
      <c r="U1746" s="1">
        <f>Table1[[#This Row],[PF]]+Table1[[#This Row],[Professional Tax]]</f>
        <v>8400.2692307692305</v>
      </c>
      <c r="V1746" s="1">
        <f>Table1[[#This Row],[Overtime Hours]]*200</f>
        <v>1200</v>
      </c>
      <c r="W1746" s="1">
        <f>Table1[[#This Row],[Earned Basic Salary]]+Table1[[#This Row],[HRA]]+Table1[[#This Row],[DA]]+Table1[[#This Row],[Overtime Pay]]</f>
        <v>90036.25</v>
      </c>
      <c r="X1746" s="1">
        <f>Table1[[#This Row],[Gross Salary]]-Table1[[#This Row],[Total Deduction]]</f>
        <v>81635.980769230766</v>
      </c>
      <c r="Y1746" t="s">
        <v>37</v>
      </c>
      <c r="Z1746" t="s">
        <v>48</v>
      </c>
      <c r="AA1746" t="s">
        <v>6760</v>
      </c>
      <c r="AB1746" t="s">
        <v>6761</v>
      </c>
    </row>
    <row r="1747" spans="1:28" x14ac:dyDescent="0.3">
      <c r="A1747" t="s">
        <v>6762</v>
      </c>
      <c r="B1747" t="s">
        <v>835</v>
      </c>
      <c r="C1747">
        <v>40</v>
      </c>
      <c r="D1747" t="s">
        <v>75</v>
      </c>
      <c r="E1747" t="s">
        <v>121</v>
      </c>
      <c r="F1747" t="s">
        <v>55</v>
      </c>
      <c r="G1747" t="s">
        <v>6763</v>
      </c>
      <c r="H1747" t="s">
        <v>35</v>
      </c>
      <c r="I1747" t="s">
        <v>36</v>
      </c>
      <c r="J1747">
        <v>26</v>
      </c>
      <c r="K1747">
        <v>23</v>
      </c>
      <c r="L1747">
        <f t="shared" si="81"/>
        <v>3</v>
      </c>
      <c r="M1747">
        <v>6</v>
      </c>
      <c r="N1747">
        <v>64120</v>
      </c>
      <c r="O1747" s="1">
        <f t="shared" si="82"/>
        <v>2466.1538461538462</v>
      </c>
      <c r="P1747" s="1">
        <f t="shared" si="83"/>
        <v>56721.538461538461</v>
      </c>
      <c r="Q1747" s="1">
        <f>Table1[[#This Row],[Earned Basic Salary]]*20%</f>
        <v>11344.307692307693</v>
      </c>
      <c r="R1747" s="1">
        <f>Table1[[#This Row],[Earned Basic Salary]]*10%</f>
        <v>5672.1538461538466</v>
      </c>
      <c r="S1747" s="1">
        <f>Table1[[#This Row],[Earned Basic Salary]]*12%</f>
        <v>6806.5846153846151</v>
      </c>
      <c r="T1747" s="1">
        <f>200</f>
        <v>200</v>
      </c>
      <c r="U1747" s="1">
        <f>Table1[[#This Row],[PF]]+Table1[[#This Row],[Professional Tax]]</f>
        <v>7006.5846153846151</v>
      </c>
      <c r="V1747" s="1">
        <f>Table1[[#This Row],[Overtime Hours]]*200</f>
        <v>1200</v>
      </c>
      <c r="W1747" s="1">
        <f>Table1[[#This Row],[Earned Basic Salary]]+Table1[[#This Row],[HRA]]+Table1[[#This Row],[DA]]+Table1[[#This Row],[Overtime Pay]]</f>
        <v>74938</v>
      </c>
      <c r="X1747" s="1">
        <f>Table1[[#This Row],[Gross Salary]]-Table1[[#This Row],[Total Deduction]]</f>
        <v>67931.415384615379</v>
      </c>
      <c r="Y1747" t="s">
        <v>37</v>
      </c>
      <c r="Z1747" t="s">
        <v>38</v>
      </c>
      <c r="AA1747" t="s">
        <v>6764</v>
      </c>
      <c r="AB1747" t="s">
        <v>6765</v>
      </c>
    </row>
    <row r="1748" spans="1:28" x14ac:dyDescent="0.3">
      <c r="A1748" t="s">
        <v>6766</v>
      </c>
      <c r="B1748" t="s">
        <v>3028</v>
      </c>
      <c r="C1748">
        <v>29</v>
      </c>
      <c r="D1748" t="s">
        <v>31</v>
      </c>
      <c r="E1748" t="s">
        <v>121</v>
      </c>
      <c r="F1748" t="s">
        <v>55</v>
      </c>
      <c r="G1748" t="s">
        <v>6767</v>
      </c>
      <c r="H1748" t="s">
        <v>35</v>
      </c>
      <c r="I1748" t="s">
        <v>36</v>
      </c>
      <c r="J1748">
        <v>26</v>
      </c>
      <c r="K1748">
        <v>23</v>
      </c>
      <c r="L1748">
        <f t="shared" si="81"/>
        <v>3</v>
      </c>
      <c r="M1748">
        <v>2</v>
      </c>
      <c r="N1748">
        <v>55585</v>
      </c>
      <c r="O1748" s="1">
        <f t="shared" si="82"/>
        <v>2137.8846153846152</v>
      </c>
      <c r="P1748" s="1">
        <f t="shared" si="83"/>
        <v>49171.346153846149</v>
      </c>
      <c r="Q1748" s="1">
        <f>Table1[[#This Row],[Earned Basic Salary]]*20%</f>
        <v>9834.2692307692305</v>
      </c>
      <c r="R1748" s="1">
        <f>Table1[[#This Row],[Earned Basic Salary]]*10%</f>
        <v>4917.1346153846152</v>
      </c>
      <c r="S1748" s="1">
        <f>Table1[[#This Row],[Earned Basic Salary]]*12%</f>
        <v>5900.5615384615376</v>
      </c>
      <c r="T1748" s="1">
        <f>200</f>
        <v>200</v>
      </c>
      <c r="U1748" s="1">
        <f>Table1[[#This Row],[PF]]+Table1[[#This Row],[Professional Tax]]</f>
        <v>6100.5615384615376</v>
      </c>
      <c r="V1748" s="1">
        <f>Table1[[#This Row],[Overtime Hours]]*200</f>
        <v>400</v>
      </c>
      <c r="W1748" s="1">
        <f>Table1[[#This Row],[Earned Basic Salary]]+Table1[[#This Row],[HRA]]+Table1[[#This Row],[DA]]+Table1[[#This Row],[Overtime Pay]]</f>
        <v>64322.749999999993</v>
      </c>
      <c r="X1748" s="1">
        <f>Table1[[#This Row],[Gross Salary]]-Table1[[#This Row],[Total Deduction]]</f>
        <v>58222.188461538455</v>
      </c>
      <c r="Y1748" t="s">
        <v>37</v>
      </c>
      <c r="Z1748" t="s">
        <v>38</v>
      </c>
      <c r="AA1748" t="s">
        <v>6768</v>
      </c>
      <c r="AB1748" t="s">
        <v>6769</v>
      </c>
    </row>
    <row r="1749" spans="1:28" x14ac:dyDescent="0.3">
      <c r="A1749" t="s">
        <v>6770</v>
      </c>
      <c r="B1749" t="s">
        <v>1030</v>
      </c>
      <c r="C1749">
        <v>33</v>
      </c>
      <c r="D1749" t="s">
        <v>53</v>
      </c>
      <c r="E1749" t="s">
        <v>54</v>
      </c>
      <c r="F1749" t="s">
        <v>55</v>
      </c>
      <c r="G1749" t="s">
        <v>924</v>
      </c>
      <c r="H1749" t="s">
        <v>35</v>
      </c>
      <c r="I1749" t="s">
        <v>36</v>
      </c>
      <c r="J1749">
        <v>26</v>
      </c>
      <c r="K1749">
        <v>23</v>
      </c>
      <c r="L1749">
        <f t="shared" si="81"/>
        <v>3</v>
      </c>
      <c r="M1749">
        <v>6</v>
      </c>
      <c r="N1749">
        <v>75510</v>
      </c>
      <c r="O1749" s="1">
        <f t="shared" si="82"/>
        <v>2904.2307692307691</v>
      </c>
      <c r="P1749" s="1">
        <f t="shared" si="83"/>
        <v>66797.307692307688</v>
      </c>
      <c r="Q1749" s="1">
        <f>Table1[[#This Row],[Earned Basic Salary]]*20%</f>
        <v>13359.461538461539</v>
      </c>
      <c r="R1749" s="1">
        <f>Table1[[#This Row],[Earned Basic Salary]]*10%</f>
        <v>6679.7307692307695</v>
      </c>
      <c r="S1749" s="1">
        <f>Table1[[#This Row],[Earned Basic Salary]]*12%</f>
        <v>8015.6769230769223</v>
      </c>
      <c r="T1749" s="1">
        <f>200</f>
        <v>200</v>
      </c>
      <c r="U1749" s="1">
        <f>Table1[[#This Row],[PF]]+Table1[[#This Row],[Professional Tax]]</f>
        <v>8215.6769230769223</v>
      </c>
      <c r="V1749" s="1">
        <f>Table1[[#This Row],[Overtime Hours]]*200</f>
        <v>1200</v>
      </c>
      <c r="W1749" s="1">
        <f>Table1[[#This Row],[Earned Basic Salary]]+Table1[[#This Row],[HRA]]+Table1[[#This Row],[DA]]+Table1[[#This Row],[Overtime Pay]]</f>
        <v>88036.499999999985</v>
      </c>
      <c r="X1749" s="1">
        <f>Table1[[#This Row],[Gross Salary]]-Table1[[#This Row],[Total Deduction]]</f>
        <v>79820.823076923058</v>
      </c>
      <c r="Y1749" t="s">
        <v>37</v>
      </c>
      <c r="Z1749" t="s">
        <v>95</v>
      </c>
      <c r="AA1749" t="s">
        <v>6771</v>
      </c>
      <c r="AB1749" t="s">
        <v>6772</v>
      </c>
    </row>
    <row r="1750" spans="1:28" x14ac:dyDescent="0.3">
      <c r="A1750" t="s">
        <v>6773</v>
      </c>
      <c r="B1750" t="s">
        <v>2233</v>
      </c>
      <c r="C1750">
        <v>45</v>
      </c>
      <c r="D1750" t="s">
        <v>127</v>
      </c>
      <c r="E1750" t="s">
        <v>54</v>
      </c>
      <c r="F1750" t="s">
        <v>69</v>
      </c>
      <c r="G1750" t="s">
        <v>4154</v>
      </c>
      <c r="H1750" t="s">
        <v>35</v>
      </c>
      <c r="I1750" t="s">
        <v>36</v>
      </c>
      <c r="J1750">
        <v>26</v>
      </c>
      <c r="K1750">
        <v>22</v>
      </c>
      <c r="L1750">
        <f t="shared" si="81"/>
        <v>4</v>
      </c>
      <c r="M1750">
        <v>2</v>
      </c>
      <c r="N1750">
        <v>71973</v>
      </c>
      <c r="O1750" s="1">
        <f t="shared" si="82"/>
        <v>2768.1923076923076</v>
      </c>
      <c r="P1750" s="1">
        <f t="shared" si="83"/>
        <v>60900.230769230766</v>
      </c>
      <c r="Q1750" s="1">
        <f>Table1[[#This Row],[Earned Basic Salary]]*20%</f>
        <v>12180.046153846153</v>
      </c>
      <c r="R1750" s="1">
        <f>Table1[[#This Row],[Earned Basic Salary]]*10%</f>
        <v>6090.0230769230766</v>
      </c>
      <c r="S1750" s="1">
        <f>Table1[[#This Row],[Earned Basic Salary]]*12%</f>
        <v>7308.0276923076917</v>
      </c>
      <c r="T1750" s="1">
        <f>200</f>
        <v>200</v>
      </c>
      <c r="U1750" s="1">
        <f>Table1[[#This Row],[PF]]+Table1[[#This Row],[Professional Tax]]</f>
        <v>7508.0276923076917</v>
      </c>
      <c r="V1750" s="1">
        <f>Table1[[#This Row],[Overtime Hours]]*200</f>
        <v>400</v>
      </c>
      <c r="W1750" s="1">
        <f>Table1[[#This Row],[Earned Basic Salary]]+Table1[[#This Row],[HRA]]+Table1[[#This Row],[DA]]+Table1[[#This Row],[Overtime Pay]]</f>
        <v>79570.299999999988</v>
      </c>
      <c r="X1750" s="1">
        <f>Table1[[#This Row],[Gross Salary]]-Table1[[#This Row],[Total Deduction]]</f>
        <v>72062.272307692299</v>
      </c>
      <c r="Y1750" t="s">
        <v>37</v>
      </c>
      <c r="Z1750" t="s">
        <v>38</v>
      </c>
      <c r="AA1750" t="s">
        <v>6774</v>
      </c>
      <c r="AB1750" t="s">
        <v>6775</v>
      </c>
    </row>
    <row r="1751" spans="1:28" x14ac:dyDescent="0.3">
      <c r="A1751" t="s">
        <v>6776</v>
      </c>
      <c r="B1751" t="s">
        <v>42</v>
      </c>
      <c r="C1751">
        <v>37</v>
      </c>
      <c r="D1751" t="s">
        <v>61</v>
      </c>
      <c r="E1751" t="s">
        <v>32</v>
      </c>
      <c r="F1751" t="s">
        <v>63</v>
      </c>
      <c r="G1751" t="s">
        <v>306</v>
      </c>
      <c r="H1751" t="s">
        <v>35</v>
      </c>
      <c r="I1751" t="s">
        <v>36</v>
      </c>
      <c r="J1751">
        <v>26</v>
      </c>
      <c r="K1751">
        <v>22</v>
      </c>
      <c r="L1751">
        <f t="shared" si="81"/>
        <v>4</v>
      </c>
      <c r="M1751">
        <v>13</v>
      </c>
      <c r="N1751">
        <v>19466</v>
      </c>
      <c r="O1751" s="1">
        <f t="shared" si="82"/>
        <v>748.69230769230774</v>
      </c>
      <c r="P1751" s="1">
        <f t="shared" si="83"/>
        <v>16471.23076923077</v>
      </c>
      <c r="Q1751" s="1">
        <f>Table1[[#This Row],[Earned Basic Salary]]*20%</f>
        <v>3294.2461538461539</v>
      </c>
      <c r="R1751" s="1">
        <f>Table1[[#This Row],[Earned Basic Salary]]*10%</f>
        <v>1647.123076923077</v>
      </c>
      <c r="S1751" s="1">
        <f>Table1[[#This Row],[Earned Basic Salary]]*12%</f>
        <v>1976.5476923076922</v>
      </c>
      <c r="T1751" s="1">
        <f>200</f>
        <v>200</v>
      </c>
      <c r="U1751" s="1">
        <f>Table1[[#This Row],[PF]]+Table1[[#This Row],[Professional Tax]]</f>
        <v>2176.5476923076922</v>
      </c>
      <c r="V1751" s="1">
        <f>Table1[[#This Row],[Overtime Hours]]*200</f>
        <v>2600</v>
      </c>
      <c r="W1751" s="1">
        <f>Table1[[#This Row],[Earned Basic Salary]]+Table1[[#This Row],[HRA]]+Table1[[#This Row],[DA]]+Table1[[#This Row],[Overtime Pay]]</f>
        <v>24012.6</v>
      </c>
      <c r="X1751" s="1">
        <f>Table1[[#This Row],[Gross Salary]]-Table1[[#This Row],[Total Deduction]]</f>
        <v>21836.052307692305</v>
      </c>
      <c r="Y1751" t="s">
        <v>37</v>
      </c>
      <c r="Z1751" t="s">
        <v>95</v>
      </c>
      <c r="AA1751" t="s">
        <v>6777</v>
      </c>
      <c r="AB1751" t="s">
        <v>6778</v>
      </c>
    </row>
    <row r="1752" spans="1:28" x14ac:dyDescent="0.3">
      <c r="A1752" t="s">
        <v>6779</v>
      </c>
      <c r="B1752" t="s">
        <v>1040</v>
      </c>
      <c r="C1752">
        <v>45</v>
      </c>
      <c r="D1752" t="s">
        <v>81</v>
      </c>
      <c r="E1752" t="s">
        <v>62</v>
      </c>
      <c r="F1752" t="s">
        <v>89</v>
      </c>
      <c r="G1752" t="s">
        <v>1317</v>
      </c>
      <c r="H1752" t="s">
        <v>35</v>
      </c>
      <c r="I1752" t="s">
        <v>36</v>
      </c>
      <c r="J1752">
        <v>26</v>
      </c>
      <c r="K1752">
        <v>26</v>
      </c>
      <c r="L1752">
        <f t="shared" si="81"/>
        <v>0</v>
      </c>
      <c r="M1752">
        <v>10</v>
      </c>
      <c r="N1752">
        <v>75945</v>
      </c>
      <c r="O1752" s="1">
        <f t="shared" si="82"/>
        <v>2920.9615384615386</v>
      </c>
      <c r="P1752" s="1">
        <f t="shared" si="83"/>
        <v>75945</v>
      </c>
      <c r="Q1752" s="1">
        <f>Table1[[#This Row],[Earned Basic Salary]]*20%</f>
        <v>15189</v>
      </c>
      <c r="R1752" s="1">
        <f>Table1[[#This Row],[Earned Basic Salary]]*10%</f>
        <v>7594.5</v>
      </c>
      <c r="S1752" s="1">
        <f>Table1[[#This Row],[Earned Basic Salary]]*12%</f>
        <v>9113.4</v>
      </c>
      <c r="T1752" s="1">
        <f>200</f>
        <v>200</v>
      </c>
      <c r="U1752" s="1">
        <f>Table1[[#This Row],[PF]]+Table1[[#This Row],[Professional Tax]]</f>
        <v>9313.4</v>
      </c>
      <c r="V1752" s="1">
        <f>Table1[[#This Row],[Overtime Hours]]*200</f>
        <v>2000</v>
      </c>
      <c r="W1752" s="1">
        <f>Table1[[#This Row],[Earned Basic Salary]]+Table1[[#This Row],[HRA]]+Table1[[#This Row],[DA]]+Table1[[#This Row],[Overtime Pay]]</f>
        <v>100728.5</v>
      </c>
      <c r="X1752" s="1">
        <f>Table1[[#This Row],[Gross Salary]]-Table1[[#This Row],[Total Deduction]]</f>
        <v>91415.1</v>
      </c>
      <c r="Y1752" t="s">
        <v>37</v>
      </c>
      <c r="Z1752" t="s">
        <v>48</v>
      </c>
      <c r="AA1752" t="s">
        <v>6780</v>
      </c>
      <c r="AB1752" t="s">
        <v>6781</v>
      </c>
    </row>
    <row r="1753" spans="1:28" x14ac:dyDescent="0.3">
      <c r="A1753" t="s">
        <v>6782</v>
      </c>
      <c r="B1753" t="s">
        <v>722</v>
      </c>
      <c r="C1753">
        <v>36</v>
      </c>
      <c r="D1753" t="s">
        <v>133</v>
      </c>
      <c r="E1753" t="s">
        <v>32</v>
      </c>
      <c r="F1753" t="s">
        <v>89</v>
      </c>
      <c r="G1753" t="s">
        <v>3165</v>
      </c>
      <c r="H1753" t="s">
        <v>35</v>
      </c>
      <c r="I1753" t="s">
        <v>36</v>
      </c>
      <c r="J1753">
        <v>26</v>
      </c>
      <c r="K1753">
        <v>25</v>
      </c>
      <c r="L1753">
        <f t="shared" si="81"/>
        <v>1</v>
      </c>
      <c r="M1753">
        <v>20</v>
      </c>
      <c r="N1753">
        <v>71725</v>
      </c>
      <c r="O1753" s="1">
        <f t="shared" si="82"/>
        <v>2758.6538461538462</v>
      </c>
      <c r="P1753" s="1">
        <f t="shared" si="83"/>
        <v>68966.346153846156</v>
      </c>
      <c r="Q1753" s="1">
        <f>Table1[[#This Row],[Earned Basic Salary]]*20%</f>
        <v>13793.269230769232</v>
      </c>
      <c r="R1753" s="1">
        <f>Table1[[#This Row],[Earned Basic Salary]]*10%</f>
        <v>6896.6346153846162</v>
      </c>
      <c r="S1753" s="1">
        <f>Table1[[#This Row],[Earned Basic Salary]]*12%</f>
        <v>8275.961538461539</v>
      </c>
      <c r="T1753" s="1">
        <f>200</f>
        <v>200</v>
      </c>
      <c r="U1753" s="1">
        <f>Table1[[#This Row],[PF]]+Table1[[#This Row],[Professional Tax]]</f>
        <v>8475.961538461539</v>
      </c>
      <c r="V1753" s="1">
        <f>Table1[[#This Row],[Overtime Hours]]*200</f>
        <v>4000</v>
      </c>
      <c r="W1753" s="1">
        <f>Table1[[#This Row],[Earned Basic Salary]]+Table1[[#This Row],[HRA]]+Table1[[#This Row],[DA]]+Table1[[#This Row],[Overtime Pay]]</f>
        <v>93656.25</v>
      </c>
      <c r="X1753" s="1">
        <f>Table1[[#This Row],[Gross Salary]]-Table1[[#This Row],[Total Deduction]]</f>
        <v>85180.288461538468</v>
      </c>
      <c r="Y1753" t="s">
        <v>37</v>
      </c>
      <c r="Z1753" t="s">
        <v>38</v>
      </c>
      <c r="AA1753" t="s">
        <v>6783</v>
      </c>
      <c r="AB1753" t="s">
        <v>6784</v>
      </c>
    </row>
    <row r="1754" spans="1:28" x14ac:dyDescent="0.3">
      <c r="A1754" t="s">
        <v>6785</v>
      </c>
      <c r="B1754" t="s">
        <v>584</v>
      </c>
      <c r="C1754">
        <v>33</v>
      </c>
      <c r="D1754" t="s">
        <v>133</v>
      </c>
      <c r="E1754" t="s">
        <v>121</v>
      </c>
      <c r="F1754" t="s">
        <v>63</v>
      </c>
      <c r="G1754" t="s">
        <v>2654</v>
      </c>
      <c r="H1754" t="s">
        <v>35</v>
      </c>
      <c r="I1754" t="s">
        <v>36</v>
      </c>
      <c r="J1754">
        <v>26</v>
      </c>
      <c r="K1754">
        <v>23</v>
      </c>
      <c r="L1754">
        <f t="shared" si="81"/>
        <v>3</v>
      </c>
      <c r="M1754">
        <v>12</v>
      </c>
      <c r="N1754">
        <v>49007</v>
      </c>
      <c r="O1754" s="1">
        <f t="shared" si="82"/>
        <v>1884.8846153846155</v>
      </c>
      <c r="P1754" s="1">
        <f t="shared" si="83"/>
        <v>43352.346153846156</v>
      </c>
      <c r="Q1754" s="1">
        <f>Table1[[#This Row],[Earned Basic Salary]]*20%</f>
        <v>8670.4692307692312</v>
      </c>
      <c r="R1754" s="1">
        <f>Table1[[#This Row],[Earned Basic Salary]]*10%</f>
        <v>4335.2346153846156</v>
      </c>
      <c r="S1754" s="1">
        <f>Table1[[#This Row],[Earned Basic Salary]]*12%</f>
        <v>5202.2815384615387</v>
      </c>
      <c r="T1754" s="1">
        <f>200</f>
        <v>200</v>
      </c>
      <c r="U1754" s="1">
        <f>Table1[[#This Row],[PF]]+Table1[[#This Row],[Professional Tax]]</f>
        <v>5402.2815384615387</v>
      </c>
      <c r="V1754" s="1">
        <f>Table1[[#This Row],[Overtime Hours]]*200</f>
        <v>2400</v>
      </c>
      <c r="W1754" s="1">
        <f>Table1[[#This Row],[Earned Basic Salary]]+Table1[[#This Row],[HRA]]+Table1[[#This Row],[DA]]+Table1[[#This Row],[Overtime Pay]]</f>
        <v>58758.05</v>
      </c>
      <c r="X1754" s="1">
        <f>Table1[[#This Row],[Gross Salary]]-Table1[[#This Row],[Total Deduction]]</f>
        <v>53355.768461538464</v>
      </c>
      <c r="Y1754" t="s">
        <v>37</v>
      </c>
      <c r="Z1754" t="s">
        <v>38</v>
      </c>
      <c r="AA1754" t="s">
        <v>6786</v>
      </c>
      <c r="AB1754" t="s">
        <v>6787</v>
      </c>
    </row>
    <row r="1755" spans="1:28" x14ac:dyDescent="0.3">
      <c r="A1755" t="s">
        <v>6788</v>
      </c>
      <c r="B1755" t="s">
        <v>522</v>
      </c>
      <c r="C1755">
        <v>30</v>
      </c>
      <c r="D1755" t="s">
        <v>81</v>
      </c>
      <c r="E1755" t="s">
        <v>54</v>
      </c>
      <c r="F1755" t="s">
        <v>33</v>
      </c>
      <c r="G1755" t="s">
        <v>6789</v>
      </c>
      <c r="H1755" t="s">
        <v>35</v>
      </c>
      <c r="I1755" t="s">
        <v>36</v>
      </c>
      <c r="J1755">
        <v>26</v>
      </c>
      <c r="K1755">
        <v>24</v>
      </c>
      <c r="L1755">
        <f t="shared" si="81"/>
        <v>2</v>
      </c>
      <c r="M1755">
        <v>6</v>
      </c>
      <c r="N1755">
        <v>29567</v>
      </c>
      <c r="O1755" s="1">
        <f t="shared" si="82"/>
        <v>1137.1923076923076</v>
      </c>
      <c r="P1755" s="1">
        <f t="shared" si="83"/>
        <v>27292.615384615383</v>
      </c>
      <c r="Q1755" s="1">
        <f>Table1[[#This Row],[Earned Basic Salary]]*20%</f>
        <v>5458.5230769230766</v>
      </c>
      <c r="R1755" s="1">
        <f>Table1[[#This Row],[Earned Basic Salary]]*10%</f>
        <v>2729.2615384615383</v>
      </c>
      <c r="S1755" s="1">
        <f>Table1[[#This Row],[Earned Basic Salary]]*12%</f>
        <v>3275.1138461538458</v>
      </c>
      <c r="T1755" s="1">
        <f>200</f>
        <v>200</v>
      </c>
      <c r="U1755" s="1">
        <f>Table1[[#This Row],[PF]]+Table1[[#This Row],[Professional Tax]]</f>
        <v>3475.1138461538458</v>
      </c>
      <c r="V1755" s="1">
        <f>Table1[[#This Row],[Overtime Hours]]*200</f>
        <v>1200</v>
      </c>
      <c r="W1755" s="1">
        <f>Table1[[#This Row],[Earned Basic Salary]]+Table1[[#This Row],[HRA]]+Table1[[#This Row],[DA]]+Table1[[#This Row],[Overtime Pay]]</f>
        <v>36680.399999999994</v>
      </c>
      <c r="X1755" s="1">
        <f>Table1[[#This Row],[Gross Salary]]-Table1[[#This Row],[Total Deduction]]</f>
        <v>33205.286153846151</v>
      </c>
      <c r="Y1755" t="s">
        <v>37</v>
      </c>
      <c r="Z1755" t="s">
        <v>95</v>
      </c>
      <c r="AA1755" t="s">
        <v>6790</v>
      </c>
      <c r="AB1755" t="s">
        <v>6791</v>
      </c>
    </row>
    <row r="1756" spans="1:28" x14ac:dyDescent="0.3">
      <c r="A1756" t="s">
        <v>6792</v>
      </c>
      <c r="B1756" t="s">
        <v>1011</v>
      </c>
      <c r="C1756">
        <v>26</v>
      </c>
      <c r="D1756" t="s">
        <v>53</v>
      </c>
      <c r="E1756" t="s">
        <v>82</v>
      </c>
      <c r="F1756" t="s">
        <v>33</v>
      </c>
      <c r="G1756" t="s">
        <v>6793</v>
      </c>
      <c r="H1756" t="s">
        <v>35</v>
      </c>
      <c r="I1756" t="s">
        <v>36</v>
      </c>
      <c r="J1756">
        <v>26</v>
      </c>
      <c r="K1756">
        <v>23</v>
      </c>
      <c r="L1756">
        <f t="shared" si="81"/>
        <v>3</v>
      </c>
      <c r="M1756">
        <v>20</v>
      </c>
      <c r="N1756">
        <v>49520</v>
      </c>
      <c r="O1756" s="1">
        <f t="shared" si="82"/>
        <v>1904.6153846153845</v>
      </c>
      <c r="P1756" s="1">
        <f t="shared" si="83"/>
        <v>43806.153846153844</v>
      </c>
      <c r="Q1756" s="1">
        <f>Table1[[#This Row],[Earned Basic Salary]]*20%</f>
        <v>8761.2307692307695</v>
      </c>
      <c r="R1756" s="1">
        <f>Table1[[#This Row],[Earned Basic Salary]]*10%</f>
        <v>4380.6153846153848</v>
      </c>
      <c r="S1756" s="1">
        <f>Table1[[#This Row],[Earned Basic Salary]]*12%</f>
        <v>5256.7384615384608</v>
      </c>
      <c r="T1756" s="1">
        <f>200</f>
        <v>200</v>
      </c>
      <c r="U1756" s="1">
        <f>Table1[[#This Row],[PF]]+Table1[[#This Row],[Professional Tax]]</f>
        <v>5456.7384615384608</v>
      </c>
      <c r="V1756" s="1">
        <f>Table1[[#This Row],[Overtime Hours]]*200</f>
        <v>4000</v>
      </c>
      <c r="W1756" s="1">
        <f>Table1[[#This Row],[Earned Basic Salary]]+Table1[[#This Row],[HRA]]+Table1[[#This Row],[DA]]+Table1[[#This Row],[Overtime Pay]]</f>
        <v>60947.999999999993</v>
      </c>
      <c r="X1756" s="1">
        <f>Table1[[#This Row],[Gross Salary]]-Table1[[#This Row],[Total Deduction]]</f>
        <v>55491.261538461535</v>
      </c>
      <c r="Y1756" t="s">
        <v>37</v>
      </c>
      <c r="Z1756" t="s">
        <v>48</v>
      </c>
      <c r="AA1756" t="s">
        <v>6794</v>
      </c>
      <c r="AB1756" t="s">
        <v>6795</v>
      </c>
    </row>
    <row r="1757" spans="1:28" x14ac:dyDescent="0.3">
      <c r="A1757" t="s">
        <v>6796</v>
      </c>
      <c r="B1757" t="s">
        <v>760</v>
      </c>
      <c r="C1757">
        <v>40</v>
      </c>
      <c r="D1757" t="s">
        <v>31</v>
      </c>
      <c r="E1757" t="s">
        <v>121</v>
      </c>
      <c r="F1757" t="s">
        <v>55</v>
      </c>
      <c r="G1757" t="s">
        <v>6797</v>
      </c>
      <c r="H1757" t="s">
        <v>35</v>
      </c>
      <c r="I1757" t="s">
        <v>36</v>
      </c>
      <c r="J1757">
        <v>26</v>
      </c>
      <c r="K1757">
        <v>24</v>
      </c>
      <c r="L1757">
        <f t="shared" si="81"/>
        <v>2</v>
      </c>
      <c r="M1757">
        <v>0</v>
      </c>
      <c r="N1757">
        <v>65239</v>
      </c>
      <c r="O1757" s="1">
        <f t="shared" si="82"/>
        <v>2509.1923076923076</v>
      </c>
      <c r="P1757" s="1">
        <f t="shared" si="83"/>
        <v>60220.615384615383</v>
      </c>
      <c r="Q1757" s="1">
        <f>Table1[[#This Row],[Earned Basic Salary]]*20%</f>
        <v>12044.123076923077</v>
      </c>
      <c r="R1757" s="1">
        <f>Table1[[#This Row],[Earned Basic Salary]]*10%</f>
        <v>6022.0615384615385</v>
      </c>
      <c r="S1757" s="1">
        <f>Table1[[#This Row],[Earned Basic Salary]]*12%</f>
        <v>7226.4738461538454</v>
      </c>
      <c r="T1757" s="1">
        <f>200</f>
        <v>200</v>
      </c>
      <c r="U1757" s="1">
        <f>Table1[[#This Row],[PF]]+Table1[[#This Row],[Professional Tax]]</f>
        <v>7426.4738461538454</v>
      </c>
      <c r="V1757" s="1">
        <f>Table1[[#This Row],[Overtime Hours]]*200</f>
        <v>0</v>
      </c>
      <c r="W1757" s="1">
        <f>Table1[[#This Row],[Earned Basic Salary]]+Table1[[#This Row],[HRA]]+Table1[[#This Row],[DA]]+Table1[[#This Row],[Overtime Pay]]</f>
        <v>78286.8</v>
      </c>
      <c r="X1757" s="1">
        <f>Table1[[#This Row],[Gross Salary]]-Table1[[#This Row],[Total Deduction]]</f>
        <v>70860.326153846152</v>
      </c>
      <c r="Y1757" t="s">
        <v>37</v>
      </c>
      <c r="Z1757" t="s">
        <v>95</v>
      </c>
      <c r="AA1757" t="s">
        <v>6798</v>
      </c>
      <c r="AB1757" t="s">
        <v>6799</v>
      </c>
    </row>
    <row r="1758" spans="1:28" x14ac:dyDescent="0.3">
      <c r="A1758" t="s">
        <v>6800</v>
      </c>
      <c r="B1758" t="s">
        <v>245</v>
      </c>
      <c r="C1758">
        <v>32</v>
      </c>
      <c r="D1758" t="s">
        <v>44</v>
      </c>
      <c r="E1758" t="s">
        <v>62</v>
      </c>
      <c r="F1758" t="s">
        <v>69</v>
      </c>
      <c r="G1758" t="s">
        <v>6801</v>
      </c>
      <c r="H1758" t="s">
        <v>35</v>
      </c>
      <c r="I1758" t="s">
        <v>36</v>
      </c>
      <c r="J1758">
        <v>26</v>
      </c>
      <c r="K1758">
        <v>24</v>
      </c>
      <c r="L1758">
        <f t="shared" si="81"/>
        <v>2</v>
      </c>
      <c r="M1758">
        <v>12</v>
      </c>
      <c r="N1758">
        <v>55041</v>
      </c>
      <c r="O1758" s="1">
        <f t="shared" si="82"/>
        <v>2116.9615384615386</v>
      </c>
      <c r="P1758" s="1">
        <f t="shared" si="83"/>
        <v>50807.076923076922</v>
      </c>
      <c r="Q1758" s="1">
        <f>Table1[[#This Row],[Earned Basic Salary]]*20%</f>
        <v>10161.415384615386</v>
      </c>
      <c r="R1758" s="1">
        <f>Table1[[#This Row],[Earned Basic Salary]]*10%</f>
        <v>5080.7076923076929</v>
      </c>
      <c r="S1758" s="1">
        <f>Table1[[#This Row],[Earned Basic Salary]]*12%</f>
        <v>6096.8492307692304</v>
      </c>
      <c r="T1758" s="1">
        <f>200</f>
        <v>200</v>
      </c>
      <c r="U1758" s="1">
        <f>Table1[[#This Row],[PF]]+Table1[[#This Row],[Professional Tax]]</f>
        <v>6296.8492307692304</v>
      </c>
      <c r="V1758" s="1">
        <f>Table1[[#This Row],[Overtime Hours]]*200</f>
        <v>2400</v>
      </c>
      <c r="W1758" s="1">
        <f>Table1[[#This Row],[Earned Basic Salary]]+Table1[[#This Row],[HRA]]+Table1[[#This Row],[DA]]+Table1[[#This Row],[Overtime Pay]]</f>
        <v>68449.2</v>
      </c>
      <c r="X1758" s="1">
        <f>Table1[[#This Row],[Gross Salary]]-Table1[[#This Row],[Total Deduction]]</f>
        <v>62152.350769230768</v>
      </c>
      <c r="Y1758" t="s">
        <v>37</v>
      </c>
      <c r="Z1758" t="s">
        <v>48</v>
      </c>
      <c r="AA1758" t="s">
        <v>6802</v>
      </c>
      <c r="AB1758" t="s">
        <v>6803</v>
      </c>
    </row>
    <row r="1759" spans="1:28" x14ac:dyDescent="0.3">
      <c r="A1759" t="s">
        <v>6804</v>
      </c>
      <c r="B1759" t="s">
        <v>755</v>
      </c>
      <c r="C1759">
        <v>26</v>
      </c>
      <c r="D1759" t="s">
        <v>61</v>
      </c>
      <c r="E1759" t="s">
        <v>121</v>
      </c>
      <c r="F1759" t="s">
        <v>55</v>
      </c>
      <c r="G1759" t="s">
        <v>4387</v>
      </c>
      <c r="H1759" t="s">
        <v>35</v>
      </c>
      <c r="I1759" t="s">
        <v>36</v>
      </c>
      <c r="J1759">
        <v>26</v>
      </c>
      <c r="K1759">
        <v>23</v>
      </c>
      <c r="L1759">
        <f t="shared" si="81"/>
        <v>3</v>
      </c>
      <c r="M1759">
        <v>14</v>
      </c>
      <c r="N1759">
        <v>59203</v>
      </c>
      <c r="O1759" s="1">
        <f t="shared" si="82"/>
        <v>2277.0384615384614</v>
      </c>
      <c r="P1759" s="1">
        <f t="shared" si="83"/>
        <v>52371.88461538461</v>
      </c>
      <c r="Q1759" s="1">
        <f>Table1[[#This Row],[Earned Basic Salary]]*20%</f>
        <v>10474.376923076923</v>
      </c>
      <c r="R1759" s="1">
        <f>Table1[[#This Row],[Earned Basic Salary]]*10%</f>
        <v>5237.1884615384615</v>
      </c>
      <c r="S1759" s="1">
        <f>Table1[[#This Row],[Earned Basic Salary]]*12%</f>
        <v>6284.6261538461531</v>
      </c>
      <c r="T1759" s="1">
        <f>200</f>
        <v>200</v>
      </c>
      <c r="U1759" s="1">
        <f>Table1[[#This Row],[PF]]+Table1[[#This Row],[Professional Tax]]</f>
        <v>6484.6261538461531</v>
      </c>
      <c r="V1759" s="1">
        <f>Table1[[#This Row],[Overtime Hours]]*200</f>
        <v>2800</v>
      </c>
      <c r="W1759" s="1">
        <f>Table1[[#This Row],[Earned Basic Salary]]+Table1[[#This Row],[HRA]]+Table1[[#This Row],[DA]]+Table1[[#This Row],[Overtime Pay]]</f>
        <v>70883.45</v>
      </c>
      <c r="X1759" s="1">
        <f>Table1[[#This Row],[Gross Salary]]-Table1[[#This Row],[Total Deduction]]</f>
        <v>64398.823846153842</v>
      </c>
      <c r="Y1759" t="s">
        <v>37</v>
      </c>
      <c r="Z1759" t="s">
        <v>95</v>
      </c>
      <c r="AA1759" t="s">
        <v>6805</v>
      </c>
      <c r="AB1759" t="s">
        <v>6806</v>
      </c>
    </row>
    <row r="1760" spans="1:28" x14ac:dyDescent="0.3">
      <c r="A1760" t="s">
        <v>6807</v>
      </c>
      <c r="B1760" t="s">
        <v>741</v>
      </c>
      <c r="C1760">
        <v>36</v>
      </c>
      <c r="D1760" t="s">
        <v>31</v>
      </c>
      <c r="E1760" t="s">
        <v>62</v>
      </c>
      <c r="F1760" t="s">
        <v>33</v>
      </c>
      <c r="G1760" t="s">
        <v>6808</v>
      </c>
      <c r="H1760" t="s">
        <v>35</v>
      </c>
      <c r="I1760" t="s">
        <v>36</v>
      </c>
      <c r="J1760">
        <v>26</v>
      </c>
      <c r="K1760">
        <v>23</v>
      </c>
      <c r="L1760">
        <f t="shared" si="81"/>
        <v>3</v>
      </c>
      <c r="M1760">
        <v>5</v>
      </c>
      <c r="N1760">
        <v>38006</v>
      </c>
      <c r="O1760" s="1">
        <f t="shared" si="82"/>
        <v>1461.7692307692307</v>
      </c>
      <c r="P1760" s="1">
        <f t="shared" si="83"/>
        <v>33620.692307692305</v>
      </c>
      <c r="Q1760" s="1">
        <f>Table1[[#This Row],[Earned Basic Salary]]*20%</f>
        <v>6724.1384615384613</v>
      </c>
      <c r="R1760" s="1">
        <f>Table1[[#This Row],[Earned Basic Salary]]*10%</f>
        <v>3362.0692307692307</v>
      </c>
      <c r="S1760" s="1">
        <f>Table1[[#This Row],[Earned Basic Salary]]*12%</f>
        <v>4034.4830769230766</v>
      </c>
      <c r="T1760" s="1">
        <f>200</f>
        <v>200</v>
      </c>
      <c r="U1760" s="1">
        <f>Table1[[#This Row],[PF]]+Table1[[#This Row],[Professional Tax]]</f>
        <v>4234.4830769230766</v>
      </c>
      <c r="V1760" s="1">
        <f>Table1[[#This Row],[Overtime Hours]]*200</f>
        <v>1000</v>
      </c>
      <c r="W1760" s="1">
        <f>Table1[[#This Row],[Earned Basic Salary]]+Table1[[#This Row],[HRA]]+Table1[[#This Row],[DA]]+Table1[[#This Row],[Overtime Pay]]</f>
        <v>44706.899999999994</v>
      </c>
      <c r="X1760" s="1">
        <f>Table1[[#This Row],[Gross Salary]]-Table1[[#This Row],[Total Deduction]]</f>
        <v>40472.416923076918</v>
      </c>
      <c r="Y1760" t="s">
        <v>37</v>
      </c>
      <c r="Z1760" t="s">
        <v>48</v>
      </c>
      <c r="AA1760" t="s">
        <v>6809</v>
      </c>
      <c r="AB1760" t="s">
        <v>6810</v>
      </c>
    </row>
    <row r="1761" spans="1:28" x14ac:dyDescent="0.3">
      <c r="A1761" t="s">
        <v>6811</v>
      </c>
      <c r="B1761" t="s">
        <v>231</v>
      </c>
      <c r="C1761">
        <v>43</v>
      </c>
      <c r="D1761" t="s">
        <v>81</v>
      </c>
      <c r="E1761" t="s">
        <v>32</v>
      </c>
      <c r="F1761" t="s">
        <v>46</v>
      </c>
      <c r="G1761" t="s">
        <v>2623</v>
      </c>
      <c r="H1761" t="s">
        <v>35</v>
      </c>
      <c r="I1761" t="s">
        <v>36</v>
      </c>
      <c r="J1761">
        <v>26</v>
      </c>
      <c r="K1761">
        <v>23</v>
      </c>
      <c r="L1761">
        <f t="shared" si="81"/>
        <v>3</v>
      </c>
      <c r="M1761">
        <v>18</v>
      </c>
      <c r="N1761">
        <v>56667</v>
      </c>
      <c r="O1761" s="1">
        <f t="shared" si="82"/>
        <v>2179.5</v>
      </c>
      <c r="P1761" s="1">
        <f t="shared" si="83"/>
        <v>50128.5</v>
      </c>
      <c r="Q1761" s="1">
        <f>Table1[[#This Row],[Earned Basic Salary]]*20%</f>
        <v>10025.700000000001</v>
      </c>
      <c r="R1761" s="1">
        <f>Table1[[#This Row],[Earned Basic Salary]]*10%</f>
        <v>5012.8500000000004</v>
      </c>
      <c r="S1761" s="1">
        <f>Table1[[#This Row],[Earned Basic Salary]]*12%</f>
        <v>6015.42</v>
      </c>
      <c r="T1761" s="1">
        <f>200</f>
        <v>200</v>
      </c>
      <c r="U1761" s="1">
        <f>Table1[[#This Row],[PF]]+Table1[[#This Row],[Professional Tax]]</f>
        <v>6215.42</v>
      </c>
      <c r="V1761" s="1">
        <f>Table1[[#This Row],[Overtime Hours]]*200</f>
        <v>3600</v>
      </c>
      <c r="W1761" s="1">
        <f>Table1[[#This Row],[Earned Basic Salary]]+Table1[[#This Row],[HRA]]+Table1[[#This Row],[DA]]+Table1[[#This Row],[Overtime Pay]]</f>
        <v>68767.049999999988</v>
      </c>
      <c r="X1761" s="1">
        <f>Table1[[#This Row],[Gross Salary]]-Table1[[#This Row],[Total Deduction]]</f>
        <v>62551.62999999999</v>
      </c>
      <c r="Y1761" t="s">
        <v>37</v>
      </c>
      <c r="Z1761" t="s">
        <v>95</v>
      </c>
      <c r="AA1761" t="s">
        <v>6812</v>
      </c>
      <c r="AB1761" t="s">
        <v>6813</v>
      </c>
    </row>
    <row r="1762" spans="1:28" x14ac:dyDescent="0.3">
      <c r="A1762" t="s">
        <v>6814</v>
      </c>
      <c r="B1762" t="s">
        <v>1281</v>
      </c>
      <c r="C1762">
        <v>51</v>
      </c>
      <c r="D1762" t="s">
        <v>53</v>
      </c>
      <c r="E1762" t="s">
        <v>54</v>
      </c>
      <c r="F1762" t="s">
        <v>55</v>
      </c>
      <c r="G1762" t="s">
        <v>402</v>
      </c>
      <c r="H1762" t="s">
        <v>35</v>
      </c>
      <c r="I1762" t="s">
        <v>36</v>
      </c>
      <c r="J1762">
        <v>26</v>
      </c>
      <c r="K1762">
        <v>21</v>
      </c>
      <c r="L1762">
        <f t="shared" si="81"/>
        <v>5</v>
      </c>
      <c r="M1762">
        <v>16</v>
      </c>
      <c r="N1762">
        <v>70516</v>
      </c>
      <c r="O1762" s="1">
        <f t="shared" si="82"/>
        <v>2712.1538461538462</v>
      </c>
      <c r="P1762" s="1">
        <f t="shared" si="83"/>
        <v>56955.230769230773</v>
      </c>
      <c r="Q1762" s="1">
        <f>Table1[[#This Row],[Earned Basic Salary]]*20%</f>
        <v>11391.046153846155</v>
      </c>
      <c r="R1762" s="1">
        <f>Table1[[#This Row],[Earned Basic Salary]]*10%</f>
        <v>5695.5230769230775</v>
      </c>
      <c r="S1762" s="1">
        <f>Table1[[#This Row],[Earned Basic Salary]]*12%</f>
        <v>6834.6276923076921</v>
      </c>
      <c r="T1762" s="1">
        <f>200</f>
        <v>200</v>
      </c>
      <c r="U1762" s="1">
        <f>Table1[[#This Row],[PF]]+Table1[[#This Row],[Professional Tax]]</f>
        <v>7034.6276923076921</v>
      </c>
      <c r="V1762" s="1">
        <f>Table1[[#This Row],[Overtime Hours]]*200</f>
        <v>3200</v>
      </c>
      <c r="W1762" s="1">
        <f>Table1[[#This Row],[Earned Basic Salary]]+Table1[[#This Row],[HRA]]+Table1[[#This Row],[DA]]+Table1[[#This Row],[Overtime Pay]]</f>
        <v>77241.800000000017</v>
      </c>
      <c r="X1762" s="1">
        <f>Table1[[#This Row],[Gross Salary]]-Table1[[#This Row],[Total Deduction]]</f>
        <v>70207.172307692323</v>
      </c>
      <c r="Y1762" t="s">
        <v>37</v>
      </c>
      <c r="Z1762" t="s">
        <v>106</v>
      </c>
      <c r="AA1762" t="s">
        <v>6815</v>
      </c>
      <c r="AB1762" t="s">
        <v>6816</v>
      </c>
    </row>
    <row r="1763" spans="1:28" x14ac:dyDescent="0.3">
      <c r="A1763" t="s">
        <v>6817</v>
      </c>
      <c r="B1763" t="s">
        <v>68</v>
      </c>
      <c r="C1763">
        <v>32</v>
      </c>
      <c r="D1763" t="s">
        <v>133</v>
      </c>
      <c r="E1763" t="s">
        <v>121</v>
      </c>
      <c r="F1763" t="s">
        <v>89</v>
      </c>
      <c r="G1763" t="s">
        <v>6818</v>
      </c>
      <c r="H1763" t="s">
        <v>35</v>
      </c>
      <c r="I1763" t="s">
        <v>36</v>
      </c>
      <c r="J1763">
        <v>26</v>
      </c>
      <c r="K1763">
        <v>21</v>
      </c>
      <c r="L1763">
        <f t="shared" si="81"/>
        <v>5</v>
      </c>
      <c r="M1763">
        <v>2</v>
      </c>
      <c r="N1763">
        <v>68733</v>
      </c>
      <c r="O1763" s="1">
        <f t="shared" si="82"/>
        <v>2643.5769230769229</v>
      </c>
      <c r="P1763" s="1">
        <f t="shared" si="83"/>
        <v>55515.115384615383</v>
      </c>
      <c r="Q1763" s="1">
        <f>Table1[[#This Row],[Earned Basic Salary]]*20%</f>
        <v>11103.023076923077</v>
      </c>
      <c r="R1763" s="1">
        <f>Table1[[#This Row],[Earned Basic Salary]]*10%</f>
        <v>5551.5115384615383</v>
      </c>
      <c r="S1763" s="1">
        <f>Table1[[#This Row],[Earned Basic Salary]]*12%</f>
        <v>6661.8138461538456</v>
      </c>
      <c r="T1763" s="1">
        <f>200</f>
        <v>200</v>
      </c>
      <c r="U1763" s="1">
        <f>Table1[[#This Row],[PF]]+Table1[[#This Row],[Professional Tax]]</f>
        <v>6861.8138461538456</v>
      </c>
      <c r="V1763" s="1">
        <f>Table1[[#This Row],[Overtime Hours]]*200</f>
        <v>400</v>
      </c>
      <c r="W1763" s="1">
        <f>Table1[[#This Row],[Earned Basic Salary]]+Table1[[#This Row],[HRA]]+Table1[[#This Row],[DA]]+Table1[[#This Row],[Overtime Pay]]</f>
        <v>72569.649999999994</v>
      </c>
      <c r="X1763" s="1">
        <f>Table1[[#This Row],[Gross Salary]]-Table1[[#This Row],[Total Deduction]]</f>
        <v>65707.836153846147</v>
      </c>
      <c r="Y1763" t="s">
        <v>37</v>
      </c>
      <c r="Z1763" t="s">
        <v>106</v>
      </c>
      <c r="AA1763" t="s">
        <v>6819</v>
      </c>
      <c r="AB1763" t="s">
        <v>6820</v>
      </c>
    </row>
    <row r="1764" spans="1:28" x14ac:dyDescent="0.3">
      <c r="A1764" t="s">
        <v>6821</v>
      </c>
      <c r="B1764" t="s">
        <v>1668</v>
      </c>
      <c r="C1764">
        <v>36</v>
      </c>
      <c r="D1764" t="s">
        <v>61</v>
      </c>
      <c r="E1764" t="s">
        <v>82</v>
      </c>
      <c r="F1764" t="s">
        <v>69</v>
      </c>
      <c r="G1764" t="s">
        <v>6822</v>
      </c>
      <c r="H1764" t="s">
        <v>35</v>
      </c>
      <c r="I1764" t="s">
        <v>36</v>
      </c>
      <c r="J1764">
        <v>26</v>
      </c>
      <c r="K1764">
        <v>23</v>
      </c>
      <c r="L1764">
        <f t="shared" si="81"/>
        <v>3</v>
      </c>
      <c r="M1764">
        <v>14</v>
      </c>
      <c r="N1764">
        <v>21594</v>
      </c>
      <c r="O1764" s="1">
        <f t="shared" si="82"/>
        <v>830.53846153846155</v>
      </c>
      <c r="P1764" s="1">
        <f t="shared" si="83"/>
        <v>19102.384615384617</v>
      </c>
      <c r="Q1764" s="1">
        <f>Table1[[#This Row],[Earned Basic Salary]]*20%</f>
        <v>3820.4769230769234</v>
      </c>
      <c r="R1764" s="1">
        <f>Table1[[#This Row],[Earned Basic Salary]]*10%</f>
        <v>1910.2384615384617</v>
      </c>
      <c r="S1764" s="1">
        <f>Table1[[#This Row],[Earned Basic Salary]]*12%</f>
        <v>2292.2861538461539</v>
      </c>
      <c r="T1764" s="1">
        <f>200</f>
        <v>200</v>
      </c>
      <c r="U1764" s="1">
        <f>Table1[[#This Row],[PF]]+Table1[[#This Row],[Professional Tax]]</f>
        <v>2492.2861538461539</v>
      </c>
      <c r="V1764" s="1">
        <f>Table1[[#This Row],[Overtime Hours]]*200</f>
        <v>2800</v>
      </c>
      <c r="W1764" s="1">
        <f>Table1[[#This Row],[Earned Basic Salary]]+Table1[[#This Row],[HRA]]+Table1[[#This Row],[DA]]+Table1[[#This Row],[Overtime Pay]]</f>
        <v>27633.100000000002</v>
      </c>
      <c r="X1764" s="1">
        <f>Table1[[#This Row],[Gross Salary]]-Table1[[#This Row],[Total Deduction]]</f>
        <v>25140.813846153847</v>
      </c>
      <c r="Y1764" t="s">
        <v>37</v>
      </c>
      <c r="Z1764" t="s">
        <v>38</v>
      </c>
      <c r="AA1764" t="s">
        <v>6823</v>
      </c>
      <c r="AB1764" t="s">
        <v>6824</v>
      </c>
    </row>
    <row r="1765" spans="1:28" x14ac:dyDescent="0.3">
      <c r="A1765" t="s">
        <v>6825</v>
      </c>
      <c r="B1765" t="s">
        <v>158</v>
      </c>
      <c r="C1765">
        <v>42</v>
      </c>
      <c r="D1765" t="s">
        <v>61</v>
      </c>
      <c r="E1765" t="s">
        <v>45</v>
      </c>
      <c r="F1765" t="s">
        <v>69</v>
      </c>
      <c r="G1765" t="s">
        <v>3265</v>
      </c>
      <c r="H1765" t="s">
        <v>35</v>
      </c>
      <c r="I1765" t="s">
        <v>36</v>
      </c>
      <c r="J1765">
        <v>26</v>
      </c>
      <c r="K1765">
        <v>23</v>
      </c>
      <c r="L1765">
        <f t="shared" si="81"/>
        <v>3</v>
      </c>
      <c r="M1765">
        <v>7</v>
      </c>
      <c r="N1765">
        <v>51774</v>
      </c>
      <c r="O1765" s="1">
        <f t="shared" si="82"/>
        <v>1991.3076923076924</v>
      </c>
      <c r="P1765" s="1">
        <f t="shared" si="83"/>
        <v>45800.076923076922</v>
      </c>
      <c r="Q1765" s="1">
        <f>Table1[[#This Row],[Earned Basic Salary]]*20%</f>
        <v>9160.0153846153844</v>
      </c>
      <c r="R1765" s="1">
        <f>Table1[[#This Row],[Earned Basic Salary]]*10%</f>
        <v>4580.0076923076922</v>
      </c>
      <c r="S1765" s="1">
        <f>Table1[[#This Row],[Earned Basic Salary]]*12%</f>
        <v>5496.0092307692303</v>
      </c>
      <c r="T1765" s="1">
        <f>200</f>
        <v>200</v>
      </c>
      <c r="U1765" s="1">
        <f>Table1[[#This Row],[PF]]+Table1[[#This Row],[Professional Tax]]</f>
        <v>5696.0092307692303</v>
      </c>
      <c r="V1765" s="1">
        <f>Table1[[#This Row],[Overtime Hours]]*200</f>
        <v>1400</v>
      </c>
      <c r="W1765" s="1">
        <f>Table1[[#This Row],[Earned Basic Salary]]+Table1[[#This Row],[HRA]]+Table1[[#This Row],[DA]]+Table1[[#This Row],[Overtime Pay]]</f>
        <v>60940.1</v>
      </c>
      <c r="X1765" s="1">
        <f>Table1[[#This Row],[Gross Salary]]-Table1[[#This Row],[Total Deduction]]</f>
        <v>55244.090769230766</v>
      </c>
      <c r="Y1765" t="s">
        <v>37</v>
      </c>
      <c r="Z1765" t="s">
        <v>95</v>
      </c>
      <c r="AA1765" t="s">
        <v>6826</v>
      </c>
      <c r="AB1765" t="s">
        <v>6827</v>
      </c>
    </row>
    <row r="1766" spans="1:28" x14ac:dyDescent="0.3">
      <c r="A1766" t="s">
        <v>6828</v>
      </c>
      <c r="B1766" t="s">
        <v>531</v>
      </c>
      <c r="C1766">
        <v>48</v>
      </c>
      <c r="D1766" t="s">
        <v>75</v>
      </c>
      <c r="E1766" t="s">
        <v>54</v>
      </c>
      <c r="F1766" t="s">
        <v>33</v>
      </c>
      <c r="G1766" t="s">
        <v>6829</v>
      </c>
      <c r="H1766" t="s">
        <v>35</v>
      </c>
      <c r="I1766" t="s">
        <v>36</v>
      </c>
      <c r="J1766">
        <v>26</v>
      </c>
      <c r="K1766">
        <v>23</v>
      </c>
      <c r="L1766">
        <f t="shared" si="81"/>
        <v>3</v>
      </c>
      <c r="M1766">
        <v>7</v>
      </c>
      <c r="N1766">
        <v>67177</v>
      </c>
      <c r="O1766" s="1">
        <f t="shared" si="82"/>
        <v>2583.7307692307691</v>
      </c>
      <c r="P1766" s="1">
        <f t="shared" si="83"/>
        <v>59425.807692307688</v>
      </c>
      <c r="Q1766" s="1">
        <f>Table1[[#This Row],[Earned Basic Salary]]*20%</f>
        <v>11885.161538461538</v>
      </c>
      <c r="R1766" s="1">
        <f>Table1[[#This Row],[Earned Basic Salary]]*10%</f>
        <v>5942.580769230769</v>
      </c>
      <c r="S1766" s="1">
        <f>Table1[[#This Row],[Earned Basic Salary]]*12%</f>
        <v>7131.0969230769224</v>
      </c>
      <c r="T1766" s="1">
        <f>200</f>
        <v>200</v>
      </c>
      <c r="U1766" s="1">
        <f>Table1[[#This Row],[PF]]+Table1[[#This Row],[Professional Tax]]</f>
        <v>7331.0969230769224</v>
      </c>
      <c r="V1766" s="1">
        <f>Table1[[#This Row],[Overtime Hours]]*200</f>
        <v>1400</v>
      </c>
      <c r="W1766" s="1">
        <f>Table1[[#This Row],[Earned Basic Salary]]+Table1[[#This Row],[HRA]]+Table1[[#This Row],[DA]]+Table1[[#This Row],[Overtime Pay]]</f>
        <v>78653.55</v>
      </c>
      <c r="X1766" s="1">
        <f>Table1[[#This Row],[Gross Salary]]-Table1[[#This Row],[Total Deduction]]</f>
        <v>71322.453076923077</v>
      </c>
      <c r="Y1766" t="s">
        <v>37</v>
      </c>
      <c r="Z1766" t="s">
        <v>106</v>
      </c>
      <c r="AA1766" t="s">
        <v>6830</v>
      </c>
      <c r="AB1766" t="s">
        <v>6831</v>
      </c>
    </row>
    <row r="1767" spans="1:28" x14ac:dyDescent="0.3">
      <c r="A1767" t="s">
        <v>6832</v>
      </c>
      <c r="B1767" t="s">
        <v>193</v>
      </c>
      <c r="C1767">
        <v>39</v>
      </c>
      <c r="D1767" t="s">
        <v>81</v>
      </c>
      <c r="E1767" t="s">
        <v>32</v>
      </c>
      <c r="F1767" t="s">
        <v>63</v>
      </c>
      <c r="G1767" t="s">
        <v>6833</v>
      </c>
      <c r="H1767" t="s">
        <v>35</v>
      </c>
      <c r="I1767" t="s">
        <v>36</v>
      </c>
      <c r="J1767">
        <v>26</v>
      </c>
      <c r="K1767">
        <v>25</v>
      </c>
      <c r="L1767">
        <f t="shared" si="81"/>
        <v>1</v>
      </c>
      <c r="M1767">
        <v>6</v>
      </c>
      <c r="N1767">
        <v>35054</v>
      </c>
      <c r="O1767" s="1">
        <f t="shared" si="82"/>
        <v>1348.2307692307693</v>
      </c>
      <c r="P1767" s="1">
        <f t="shared" si="83"/>
        <v>33705.769230769234</v>
      </c>
      <c r="Q1767" s="1">
        <f>Table1[[#This Row],[Earned Basic Salary]]*20%</f>
        <v>6741.1538461538476</v>
      </c>
      <c r="R1767" s="1">
        <f>Table1[[#This Row],[Earned Basic Salary]]*10%</f>
        <v>3370.5769230769238</v>
      </c>
      <c r="S1767" s="1">
        <f>Table1[[#This Row],[Earned Basic Salary]]*12%</f>
        <v>4044.6923076923081</v>
      </c>
      <c r="T1767" s="1">
        <f>200</f>
        <v>200</v>
      </c>
      <c r="U1767" s="1">
        <f>Table1[[#This Row],[PF]]+Table1[[#This Row],[Professional Tax]]</f>
        <v>4244.6923076923085</v>
      </c>
      <c r="V1767" s="1">
        <f>Table1[[#This Row],[Overtime Hours]]*200</f>
        <v>1200</v>
      </c>
      <c r="W1767" s="1">
        <f>Table1[[#This Row],[Earned Basic Salary]]+Table1[[#This Row],[HRA]]+Table1[[#This Row],[DA]]+Table1[[#This Row],[Overtime Pay]]</f>
        <v>45017.5</v>
      </c>
      <c r="X1767" s="1">
        <f>Table1[[#This Row],[Gross Salary]]-Table1[[#This Row],[Total Deduction]]</f>
        <v>40772.807692307688</v>
      </c>
      <c r="Y1767" t="s">
        <v>37</v>
      </c>
      <c r="Z1767" t="s">
        <v>38</v>
      </c>
      <c r="AA1767" t="s">
        <v>6834</v>
      </c>
      <c r="AB1767" t="s">
        <v>6835</v>
      </c>
    </row>
    <row r="1768" spans="1:28" x14ac:dyDescent="0.3">
      <c r="A1768" t="s">
        <v>6836</v>
      </c>
      <c r="B1768" t="s">
        <v>120</v>
      </c>
      <c r="C1768">
        <v>42</v>
      </c>
      <c r="D1768" t="s">
        <v>81</v>
      </c>
      <c r="E1768" t="s">
        <v>62</v>
      </c>
      <c r="F1768" t="s">
        <v>89</v>
      </c>
      <c r="G1768" t="s">
        <v>950</v>
      </c>
      <c r="H1768" t="s">
        <v>35</v>
      </c>
      <c r="I1768" t="s">
        <v>36</v>
      </c>
      <c r="J1768">
        <v>26</v>
      </c>
      <c r="K1768">
        <v>24</v>
      </c>
      <c r="L1768">
        <f t="shared" si="81"/>
        <v>2</v>
      </c>
      <c r="M1768">
        <v>5</v>
      </c>
      <c r="N1768">
        <v>45454</v>
      </c>
      <c r="O1768" s="1">
        <f t="shared" si="82"/>
        <v>1748.2307692307693</v>
      </c>
      <c r="P1768" s="1">
        <f t="shared" si="83"/>
        <v>41957.538461538461</v>
      </c>
      <c r="Q1768" s="1">
        <f>Table1[[#This Row],[Earned Basic Salary]]*20%</f>
        <v>8391.5076923076922</v>
      </c>
      <c r="R1768" s="1">
        <f>Table1[[#This Row],[Earned Basic Salary]]*10%</f>
        <v>4195.7538461538461</v>
      </c>
      <c r="S1768" s="1">
        <f>Table1[[#This Row],[Earned Basic Salary]]*12%</f>
        <v>5034.9046153846148</v>
      </c>
      <c r="T1768" s="1">
        <f>200</f>
        <v>200</v>
      </c>
      <c r="U1768" s="1">
        <f>Table1[[#This Row],[PF]]+Table1[[#This Row],[Professional Tax]]</f>
        <v>5234.9046153846148</v>
      </c>
      <c r="V1768" s="1">
        <f>Table1[[#This Row],[Overtime Hours]]*200</f>
        <v>1000</v>
      </c>
      <c r="W1768" s="1">
        <f>Table1[[#This Row],[Earned Basic Salary]]+Table1[[#This Row],[HRA]]+Table1[[#This Row],[DA]]+Table1[[#This Row],[Overtime Pay]]</f>
        <v>55544.800000000003</v>
      </c>
      <c r="X1768" s="1">
        <f>Table1[[#This Row],[Gross Salary]]-Table1[[#This Row],[Total Deduction]]</f>
        <v>50309.895384615389</v>
      </c>
      <c r="Y1768" t="s">
        <v>37</v>
      </c>
      <c r="Z1768" t="s">
        <v>48</v>
      </c>
      <c r="AA1768" t="s">
        <v>6837</v>
      </c>
      <c r="AB1768" t="s">
        <v>6838</v>
      </c>
    </row>
    <row r="1769" spans="1:28" x14ac:dyDescent="0.3">
      <c r="A1769" t="s">
        <v>6839</v>
      </c>
      <c r="B1769" t="s">
        <v>285</v>
      </c>
      <c r="C1769">
        <v>27</v>
      </c>
      <c r="D1769" t="s">
        <v>81</v>
      </c>
      <c r="E1769" t="s">
        <v>62</v>
      </c>
      <c r="F1769" t="s">
        <v>46</v>
      </c>
      <c r="G1769" t="s">
        <v>3443</v>
      </c>
      <c r="H1769" t="s">
        <v>35</v>
      </c>
      <c r="I1769" t="s">
        <v>36</v>
      </c>
      <c r="J1769">
        <v>26</v>
      </c>
      <c r="K1769">
        <v>26</v>
      </c>
      <c r="L1769">
        <f t="shared" si="81"/>
        <v>0</v>
      </c>
      <c r="M1769">
        <v>6</v>
      </c>
      <c r="N1769">
        <v>54122</v>
      </c>
      <c r="O1769" s="1">
        <f t="shared" si="82"/>
        <v>2081.6153846153848</v>
      </c>
      <c r="P1769" s="1">
        <f t="shared" si="83"/>
        <v>54122</v>
      </c>
      <c r="Q1769" s="1">
        <f>Table1[[#This Row],[Earned Basic Salary]]*20%</f>
        <v>10824.400000000001</v>
      </c>
      <c r="R1769" s="1">
        <f>Table1[[#This Row],[Earned Basic Salary]]*10%</f>
        <v>5412.2000000000007</v>
      </c>
      <c r="S1769" s="1">
        <f>Table1[[#This Row],[Earned Basic Salary]]*12%</f>
        <v>6494.6399999999994</v>
      </c>
      <c r="T1769" s="1">
        <f>200</f>
        <v>200</v>
      </c>
      <c r="U1769" s="1">
        <f>Table1[[#This Row],[PF]]+Table1[[#This Row],[Professional Tax]]</f>
        <v>6694.6399999999994</v>
      </c>
      <c r="V1769" s="1">
        <f>Table1[[#This Row],[Overtime Hours]]*200</f>
        <v>1200</v>
      </c>
      <c r="W1769" s="1">
        <f>Table1[[#This Row],[Earned Basic Salary]]+Table1[[#This Row],[HRA]]+Table1[[#This Row],[DA]]+Table1[[#This Row],[Overtime Pay]]</f>
        <v>71558.600000000006</v>
      </c>
      <c r="X1769" s="1">
        <f>Table1[[#This Row],[Gross Salary]]-Table1[[#This Row],[Total Deduction]]</f>
        <v>64863.960000000006</v>
      </c>
      <c r="Y1769" t="s">
        <v>37</v>
      </c>
      <c r="Z1769" t="s">
        <v>38</v>
      </c>
      <c r="AA1769" t="s">
        <v>6840</v>
      </c>
      <c r="AB1769" t="s">
        <v>6841</v>
      </c>
    </row>
    <row r="1770" spans="1:28" x14ac:dyDescent="0.3">
      <c r="A1770" t="s">
        <v>6842</v>
      </c>
      <c r="B1770" t="s">
        <v>835</v>
      </c>
      <c r="C1770">
        <v>43</v>
      </c>
      <c r="D1770" t="s">
        <v>53</v>
      </c>
      <c r="E1770" t="s">
        <v>45</v>
      </c>
      <c r="F1770" t="s">
        <v>33</v>
      </c>
      <c r="G1770" t="s">
        <v>6843</v>
      </c>
      <c r="H1770" t="s">
        <v>35</v>
      </c>
      <c r="I1770" t="s">
        <v>36</v>
      </c>
      <c r="J1770">
        <v>26</v>
      </c>
      <c r="K1770">
        <v>24</v>
      </c>
      <c r="L1770">
        <f t="shared" si="81"/>
        <v>2</v>
      </c>
      <c r="M1770">
        <v>4</v>
      </c>
      <c r="N1770">
        <v>65605</v>
      </c>
      <c r="O1770" s="1">
        <f t="shared" si="82"/>
        <v>2523.2692307692309</v>
      </c>
      <c r="P1770" s="1">
        <f t="shared" si="83"/>
        <v>60558.461538461546</v>
      </c>
      <c r="Q1770" s="1">
        <f>Table1[[#This Row],[Earned Basic Salary]]*20%</f>
        <v>12111.69230769231</v>
      </c>
      <c r="R1770" s="1">
        <f>Table1[[#This Row],[Earned Basic Salary]]*10%</f>
        <v>6055.8461538461552</v>
      </c>
      <c r="S1770" s="1">
        <f>Table1[[#This Row],[Earned Basic Salary]]*12%</f>
        <v>7267.0153846153853</v>
      </c>
      <c r="T1770" s="1">
        <f>200</f>
        <v>200</v>
      </c>
      <c r="U1770" s="1">
        <f>Table1[[#This Row],[PF]]+Table1[[#This Row],[Professional Tax]]</f>
        <v>7467.0153846153853</v>
      </c>
      <c r="V1770" s="1">
        <f>Table1[[#This Row],[Overtime Hours]]*200</f>
        <v>800</v>
      </c>
      <c r="W1770" s="1">
        <f>Table1[[#This Row],[Earned Basic Salary]]+Table1[[#This Row],[HRA]]+Table1[[#This Row],[DA]]+Table1[[#This Row],[Overtime Pay]]</f>
        <v>79526.000000000015</v>
      </c>
      <c r="X1770" s="1">
        <f>Table1[[#This Row],[Gross Salary]]-Table1[[#This Row],[Total Deduction]]</f>
        <v>72058.98461538463</v>
      </c>
      <c r="Y1770" t="s">
        <v>37</v>
      </c>
      <c r="Z1770" t="s">
        <v>38</v>
      </c>
      <c r="AA1770" t="s">
        <v>6844</v>
      </c>
      <c r="AB1770" t="s">
        <v>6845</v>
      </c>
    </row>
    <row r="1771" spans="1:28" x14ac:dyDescent="0.3">
      <c r="A1771" t="s">
        <v>6846</v>
      </c>
      <c r="B1771" t="s">
        <v>2233</v>
      </c>
      <c r="C1771">
        <v>26</v>
      </c>
      <c r="D1771" t="s">
        <v>31</v>
      </c>
      <c r="E1771" t="s">
        <v>45</v>
      </c>
      <c r="F1771" t="s">
        <v>46</v>
      </c>
      <c r="G1771" t="s">
        <v>6847</v>
      </c>
      <c r="H1771" t="s">
        <v>35</v>
      </c>
      <c r="I1771" t="s">
        <v>36</v>
      </c>
      <c r="J1771">
        <v>26</v>
      </c>
      <c r="K1771">
        <v>24</v>
      </c>
      <c r="L1771">
        <f t="shared" si="81"/>
        <v>2</v>
      </c>
      <c r="M1771">
        <v>12</v>
      </c>
      <c r="N1771">
        <v>25746</v>
      </c>
      <c r="O1771" s="1">
        <f t="shared" si="82"/>
        <v>990.23076923076928</v>
      </c>
      <c r="P1771" s="1">
        <f t="shared" si="83"/>
        <v>23765.538461538461</v>
      </c>
      <c r="Q1771" s="1">
        <f>Table1[[#This Row],[Earned Basic Salary]]*20%</f>
        <v>4753.1076923076926</v>
      </c>
      <c r="R1771" s="1">
        <f>Table1[[#This Row],[Earned Basic Salary]]*10%</f>
        <v>2376.5538461538463</v>
      </c>
      <c r="S1771" s="1">
        <f>Table1[[#This Row],[Earned Basic Salary]]*12%</f>
        <v>2851.8646153846153</v>
      </c>
      <c r="T1771" s="1">
        <f>200</f>
        <v>200</v>
      </c>
      <c r="U1771" s="1">
        <f>Table1[[#This Row],[PF]]+Table1[[#This Row],[Professional Tax]]</f>
        <v>3051.8646153846153</v>
      </c>
      <c r="V1771" s="1">
        <f>Table1[[#This Row],[Overtime Hours]]*200</f>
        <v>2400</v>
      </c>
      <c r="W1771" s="1">
        <f>Table1[[#This Row],[Earned Basic Salary]]+Table1[[#This Row],[HRA]]+Table1[[#This Row],[DA]]+Table1[[#This Row],[Overtime Pay]]</f>
        <v>33295.199999999997</v>
      </c>
      <c r="X1771" s="1">
        <f>Table1[[#This Row],[Gross Salary]]-Table1[[#This Row],[Total Deduction]]</f>
        <v>30243.33538461538</v>
      </c>
      <c r="Y1771" t="s">
        <v>37</v>
      </c>
      <c r="Z1771" t="s">
        <v>48</v>
      </c>
      <c r="AA1771" t="s">
        <v>6848</v>
      </c>
      <c r="AB1771" t="s">
        <v>6849</v>
      </c>
    </row>
    <row r="1772" spans="1:28" x14ac:dyDescent="0.3">
      <c r="A1772" t="s">
        <v>6850</v>
      </c>
      <c r="B1772" t="s">
        <v>305</v>
      </c>
      <c r="C1772">
        <v>53</v>
      </c>
      <c r="D1772" t="s">
        <v>127</v>
      </c>
      <c r="E1772" t="s">
        <v>82</v>
      </c>
      <c r="F1772" t="s">
        <v>63</v>
      </c>
      <c r="G1772" t="s">
        <v>6851</v>
      </c>
      <c r="H1772" t="s">
        <v>35</v>
      </c>
      <c r="I1772" t="s">
        <v>36</v>
      </c>
      <c r="J1772">
        <v>26</v>
      </c>
      <c r="K1772">
        <v>25</v>
      </c>
      <c r="L1772">
        <f t="shared" si="81"/>
        <v>1</v>
      </c>
      <c r="M1772">
        <v>20</v>
      </c>
      <c r="N1772">
        <v>24877</v>
      </c>
      <c r="O1772" s="1">
        <f t="shared" si="82"/>
        <v>956.80769230769226</v>
      </c>
      <c r="P1772" s="1">
        <f t="shared" si="83"/>
        <v>23920.192307692305</v>
      </c>
      <c r="Q1772" s="1">
        <f>Table1[[#This Row],[Earned Basic Salary]]*20%</f>
        <v>4784.038461538461</v>
      </c>
      <c r="R1772" s="1">
        <f>Table1[[#This Row],[Earned Basic Salary]]*10%</f>
        <v>2392.0192307692305</v>
      </c>
      <c r="S1772" s="1">
        <f>Table1[[#This Row],[Earned Basic Salary]]*12%</f>
        <v>2870.4230769230767</v>
      </c>
      <c r="T1772" s="1">
        <f>200</f>
        <v>200</v>
      </c>
      <c r="U1772" s="1">
        <f>Table1[[#This Row],[PF]]+Table1[[#This Row],[Professional Tax]]</f>
        <v>3070.4230769230767</v>
      </c>
      <c r="V1772" s="1">
        <f>Table1[[#This Row],[Overtime Hours]]*200</f>
        <v>4000</v>
      </c>
      <c r="W1772" s="1">
        <f>Table1[[#This Row],[Earned Basic Salary]]+Table1[[#This Row],[HRA]]+Table1[[#This Row],[DA]]+Table1[[#This Row],[Overtime Pay]]</f>
        <v>35096.25</v>
      </c>
      <c r="X1772" s="1">
        <f>Table1[[#This Row],[Gross Salary]]-Table1[[#This Row],[Total Deduction]]</f>
        <v>32025.826923076922</v>
      </c>
      <c r="Y1772" t="s">
        <v>37</v>
      </c>
      <c r="Z1772" t="s">
        <v>106</v>
      </c>
      <c r="AA1772" t="s">
        <v>6852</v>
      </c>
      <c r="AB1772" t="s">
        <v>6853</v>
      </c>
    </row>
    <row r="1773" spans="1:28" x14ac:dyDescent="0.3">
      <c r="A1773" t="s">
        <v>6854</v>
      </c>
      <c r="B1773" t="s">
        <v>651</v>
      </c>
      <c r="C1773">
        <v>39</v>
      </c>
      <c r="D1773" t="s">
        <v>44</v>
      </c>
      <c r="E1773" t="s">
        <v>62</v>
      </c>
      <c r="F1773" t="s">
        <v>33</v>
      </c>
      <c r="G1773" t="s">
        <v>3524</v>
      </c>
      <c r="H1773" t="s">
        <v>35</v>
      </c>
      <c r="I1773" t="s">
        <v>36</v>
      </c>
      <c r="J1773">
        <v>26</v>
      </c>
      <c r="K1773">
        <v>25</v>
      </c>
      <c r="L1773">
        <f t="shared" si="81"/>
        <v>1</v>
      </c>
      <c r="M1773">
        <v>13</v>
      </c>
      <c r="N1773">
        <v>57347</v>
      </c>
      <c r="O1773" s="1">
        <f t="shared" si="82"/>
        <v>2205.6538461538462</v>
      </c>
      <c r="P1773" s="1">
        <f t="shared" si="83"/>
        <v>55141.346153846156</v>
      </c>
      <c r="Q1773" s="1">
        <f>Table1[[#This Row],[Earned Basic Salary]]*20%</f>
        <v>11028.269230769232</v>
      </c>
      <c r="R1773" s="1">
        <f>Table1[[#This Row],[Earned Basic Salary]]*10%</f>
        <v>5514.1346153846162</v>
      </c>
      <c r="S1773" s="1">
        <f>Table1[[#This Row],[Earned Basic Salary]]*12%</f>
        <v>6616.9615384615381</v>
      </c>
      <c r="T1773" s="1">
        <f>200</f>
        <v>200</v>
      </c>
      <c r="U1773" s="1">
        <f>Table1[[#This Row],[PF]]+Table1[[#This Row],[Professional Tax]]</f>
        <v>6816.9615384615381</v>
      </c>
      <c r="V1773" s="1">
        <f>Table1[[#This Row],[Overtime Hours]]*200</f>
        <v>2600</v>
      </c>
      <c r="W1773" s="1">
        <f>Table1[[#This Row],[Earned Basic Salary]]+Table1[[#This Row],[HRA]]+Table1[[#This Row],[DA]]+Table1[[#This Row],[Overtime Pay]]</f>
        <v>74283.75</v>
      </c>
      <c r="X1773" s="1">
        <f>Table1[[#This Row],[Gross Salary]]-Table1[[#This Row],[Total Deduction]]</f>
        <v>67466.788461538468</v>
      </c>
      <c r="Y1773" t="s">
        <v>37</v>
      </c>
      <c r="Z1773" t="s">
        <v>48</v>
      </c>
      <c r="AA1773" t="s">
        <v>6855</v>
      </c>
      <c r="AB1773" t="s">
        <v>6856</v>
      </c>
    </row>
    <row r="1774" spans="1:28" x14ac:dyDescent="0.3">
      <c r="A1774" t="s">
        <v>6857</v>
      </c>
      <c r="B1774" t="s">
        <v>2079</v>
      </c>
      <c r="C1774">
        <v>29</v>
      </c>
      <c r="D1774" t="s">
        <v>133</v>
      </c>
      <c r="E1774" t="s">
        <v>54</v>
      </c>
      <c r="F1774" t="s">
        <v>63</v>
      </c>
      <c r="G1774" t="s">
        <v>6858</v>
      </c>
      <c r="H1774" t="s">
        <v>35</v>
      </c>
      <c r="I1774" t="s">
        <v>36</v>
      </c>
      <c r="J1774">
        <v>26</v>
      </c>
      <c r="K1774">
        <v>24</v>
      </c>
      <c r="L1774">
        <f t="shared" si="81"/>
        <v>2</v>
      </c>
      <c r="M1774">
        <v>9</v>
      </c>
      <c r="N1774">
        <v>22875</v>
      </c>
      <c r="O1774" s="1">
        <f t="shared" si="82"/>
        <v>879.80769230769226</v>
      </c>
      <c r="P1774" s="1">
        <f t="shared" si="83"/>
        <v>21115.384615384613</v>
      </c>
      <c r="Q1774" s="1">
        <f>Table1[[#This Row],[Earned Basic Salary]]*20%</f>
        <v>4223.0769230769229</v>
      </c>
      <c r="R1774" s="1">
        <f>Table1[[#This Row],[Earned Basic Salary]]*10%</f>
        <v>2111.5384615384614</v>
      </c>
      <c r="S1774" s="1">
        <f>Table1[[#This Row],[Earned Basic Salary]]*12%</f>
        <v>2533.8461538461534</v>
      </c>
      <c r="T1774" s="1">
        <f>200</f>
        <v>200</v>
      </c>
      <c r="U1774" s="1">
        <f>Table1[[#This Row],[PF]]+Table1[[#This Row],[Professional Tax]]</f>
        <v>2733.8461538461534</v>
      </c>
      <c r="V1774" s="1">
        <f>Table1[[#This Row],[Overtime Hours]]*200</f>
        <v>1800</v>
      </c>
      <c r="W1774" s="1">
        <f>Table1[[#This Row],[Earned Basic Salary]]+Table1[[#This Row],[HRA]]+Table1[[#This Row],[DA]]+Table1[[#This Row],[Overtime Pay]]</f>
        <v>29249.999999999996</v>
      </c>
      <c r="X1774" s="1">
        <f>Table1[[#This Row],[Gross Salary]]-Table1[[#This Row],[Total Deduction]]</f>
        <v>26516.153846153844</v>
      </c>
      <c r="Y1774" t="s">
        <v>37</v>
      </c>
      <c r="Z1774" t="s">
        <v>95</v>
      </c>
      <c r="AA1774" t="s">
        <v>6859</v>
      </c>
      <c r="AB1774" t="s">
        <v>6860</v>
      </c>
    </row>
    <row r="1775" spans="1:28" x14ac:dyDescent="0.3">
      <c r="A1775" t="s">
        <v>6861</v>
      </c>
      <c r="B1775" t="s">
        <v>642</v>
      </c>
      <c r="C1775">
        <v>54</v>
      </c>
      <c r="D1775" t="s">
        <v>61</v>
      </c>
      <c r="E1775" t="s">
        <v>82</v>
      </c>
      <c r="F1775" t="s">
        <v>83</v>
      </c>
      <c r="G1775" t="s">
        <v>4228</v>
      </c>
      <c r="H1775" t="s">
        <v>35</v>
      </c>
      <c r="I1775" t="s">
        <v>36</v>
      </c>
      <c r="J1775">
        <v>26</v>
      </c>
      <c r="K1775">
        <v>22</v>
      </c>
      <c r="L1775">
        <f t="shared" si="81"/>
        <v>4</v>
      </c>
      <c r="M1775">
        <v>10</v>
      </c>
      <c r="N1775">
        <v>48769</v>
      </c>
      <c r="O1775" s="1">
        <f t="shared" si="82"/>
        <v>1875.7307692307693</v>
      </c>
      <c r="P1775" s="1">
        <f t="shared" si="83"/>
        <v>41266.076923076922</v>
      </c>
      <c r="Q1775" s="1">
        <f>Table1[[#This Row],[Earned Basic Salary]]*20%</f>
        <v>8253.2153846153851</v>
      </c>
      <c r="R1775" s="1">
        <f>Table1[[#This Row],[Earned Basic Salary]]*10%</f>
        <v>4126.6076923076926</v>
      </c>
      <c r="S1775" s="1">
        <f>Table1[[#This Row],[Earned Basic Salary]]*12%</f>
        <v>4951.9292307692303</v>
      </c>
      <c r="T1775" s="1">
        <f>200</f>
        <v>200</v>
      </c>
      <c r="U1775" s="1">
        <f>Table1[[#This Row],[PF]]+Table1[[#This Row],[Professional Tax]]</f>
        <v>5151.9292307692303</v>
      </c>
      <c r="V1775" s="1">
        <f>Table1[[#This Row],[Overtime Hours]]*200</f>
        <v>2000</v>
      </c>
      <c r="W1775" s="1">
        <f>Table1[[#This Row],[Earned Basic Salary]]+Table1[[#This Row],[HRA]]+Table1[[#This Row],[DA]]+Table1[[#This Row],[Overtime Pay]]</f>
        <v>55645.899999999994</v>
      </c>
      <c r="X1775" s="1">
        <f>Table1[[#This Row],[Gross Salary]]-Table1[[#This Row],[Total Deduction]]</f>
        <v>50493.970769230764</v>
      </c>
      <c r="Y1775" t="s">
        <v>37</v>
      </c>
      <c r="Z1775" t="s">
        <v>95</v>
      </c>
      <c r="AA1775" t="s">
        <v>6862</v>
      </c>
      <c r="AB1775" t="s">
        <v>6863</v>
      </c>
    </row>
    <row r="1776" spans="1:28" x14ac:dyDescent="0.3">
      <c r="A1776" t="s">
        <v>6864</v>
      </c>
      <c r="B1776" t="s">
        <v>42</v>
      </c>
      <c r="C1776">
        <v>35</v>
      </c>
      <c r="D1776" t="s">
        <v>133</v>
      </c>
      <c r="E1776" t="s">
        <v>32</v>
      </c>
      <c r="F1776" t="s">
        <v>55</v>
      </c>
      <c r="G1776" t="s">
        <v>3635</v>
      </c>
      <c r="H1776" t="s">
        <v>35</v>
      </c>
      <c r="I1776" t="s">
        <v>36</v>
      </c>
      <c r="J1776">
        <v>26</v>
      </c>
      <c r="K1776">
        <v>25</v>
      </c>
      <c r="L1776">
        <f t="shared" si="81"/>
        <v>1</v>
      </c>
      <c r="M1776">
        <v>8</v>
      </c>
      <c r="N1776">
        <v>25264</v>
      </c>
      <c r="O1776" s="1">
        <f t="shared" si="82"/>
        <v>971.69230769230774</v>
      </c>
      <c r="P1776" s="1">
        <f t="shared" si="83"/>
        <v>24292.307692307695</v>
      </c>
      <c r="Q1776" s="1">
        <f>Table1[[#This Row],[Earned Basic Salary]]*20%</f>
        <v>4858.461538461539</v>
      </c>
      <c r="R1776" s="1">
        <f>Table1[[#This Row],[Earned Basic Salary]]*10%</f>
        <v>2429.2307692307695</v>
      </c>
      <c r="S1776" s="1">
        <f>Table1[[#This Row],[Earned Basic Salary]]*12%</f>
        <v>2915.0769230769233</v>
      </c>
      <c r="T1776" s="1">
        <f>200</f>
        <v>200</v>
      </c>
      <c r="U1776" s="1">
        <f>Table1[[#This Row],[PF]]+Table1[[#This Row],[Professional Tax]]</f>
        <v>3115.0769230769233</v>
      </c>
      <c r="V1776" s="1">
        <f>Table1[[#This Row],[Overtime Hours]]*200</f>
        <v>1600</v>
      </c>
      <c r="W1776" s="1">
        <f>Table1[[#This Row],[Earned Basic Salary]]+Table1[[#This Row],[HRA]]+Table1[[#This Row],[DA]]+Table1[[#This Row],[Overtime Pay]]</f>
        <v>33180</v>
      </c>
      <c r="X1776" s="1">
        <f>Table1[[#This Row],[Gross Salary]]-Table1[[#This Row],[Total Deduction]]</f>
        <v>30064.923076923078</v>
      </c>
      <c r="Y1776" t="s">
        <v>37</v>
      </c>
      <c r="Z1776" t="s">
        <v>95</v>
      </c>
      <c r="AA1776" t="s">
        <v>6865</v>
      </c>
      <c r="AB1776" t="s">
        <v>6866</v>
      </c>
    </row>
    <row r="1777" spans="1:28" x14ac:dyDescent="0.3">
      <c r="A1777" t="s">
        <v>6867</v>
      </c>
      <c r="B1777" t="s">
        <v>1049</v>
      </c>
      <c r="C1777">
        <v>44</v>
      </c>
      <c r="D1777" t="s">
        <v>81</v>
      </c>
      <c r="E1777" t="s">
        <v>121</v>
      </c>
      <c r="F1777" t="s">
        <v>63</v>
      </c>
      <c r="G1777" t="s">
        <v>6868</v>
      </c>
      <c r="H1777" t="s">
        <v>35</v>
      </c>
      <c r="I1777" t="s">
        <v>36</v>
      </c>
      <c r="J1777">
        <v>26</v>
      </c>
      <c r="K1777">
        <v>23</v>
      </c>
      <c r="L1777">
        <f t="shared" si="81"/>
        <v>3</v>
      </c>
      <c r="M1777">
        <v>7</v>
      </c>
      <c r="N1777">
        <v>32406</v>
      </c>
      <c r="O1777" s="1">
        <f t="shared" si="82"/>
        <v>1246.3846153846155</v>
      </c>
      <c r="P1777" s="1">
        <f t="shared" si="83"/>
        <v>28666.846153846156</v>
      </c>
      <c r="Q1777" s="1">
        <f>Table1[[#This Row],[Earned Basic Salary]]*20%</f>
        <v>5733.3692307692318</v>
      </c>
      <c r="R1777" s="1">
        <f>Table1[[#This Row],[Earned Basic Salary]]*10%</f>
        <v>2866.6846153846159</v>
      </c>
      <c r="S1777" s="1">
        <f>Table1[[#This Row],[Earned Basic Salary]]*12%</f>
        <v>3440.0215384615385</v>
      </c>
      <c r="T1777" s="1">
        <f>200</f>
        <v>200</v>
      </c>
      <c r="U1777" s="1">
        <f>Table1[[#This Row],[PF]]+Table1[[#This Row],[Professional Tax]]</f>
        <v>3640.0215384615385</v>
      </c>
      <c r="V1777" s="1">
        <f>Table1[[#This Row],[Overtime Hours]]*200</f>
        <v>1400</v>
      </c>
      <c r="W1777" s="1">
        <f>Table1[[#This Row],[Earned Basic Salary]]+Table1[[#This Row],[HRA]]+Table1[[#This Row],[DA]]+Table1[[#This Row],[Overtime Pay]]</f>
        <v>38666.9</v>
      </c>
      <c r="X1777" s="1">
        <f>Table1[[#This Row],[Gross Salary]]-Table1[[#This Row],[Total Deduction]]</f>
        <v>35026.878461538465</v>
      </c>
      <c r="Y1777" t="s">
        <v>37</v>
      </c>
      <c r="Z1777" t="s">
        <v>38</v>
      </c>
      <c r="AA1777" t="s">
        <v>6869</v>
      </c>
      <c r="AB1777" t="s">
        <v>6870</v>
      </c>
    </row>
    <row r="1778" spans="1:28" x14ac:dyDescent="0.3">
      <c r="A1778" t="s">
        <v>6871</v>
      </c>
      <c r="B1778" t="s">
        <v>2028</v>
      </c>
      <c r="C1778">
        <v>55</v>
      </c>
      <c r="D1778" t="s">
        <v>31</v>
      </c>
      <c r="E1778" t="s">
        <v>62</v>
      </c>
      <c r="F1778" t="s">
        <v>63</v>
      </c>
      <c r="G1778" t="s">
        <v>6872</v>
      </c>
      <c r="H1778" t="s">
        <v>35</v>
      </c>
      <c r="I1778" t="s">
        <v>36</v>
      </c>
      <c r="J1778">
        <v>26</v>
      </c>
      <c r="K1778">
        <v>24</v>
      </c>
      <c r="L1778">
        <f t="shared" si="81"/>
        <v>2</v>
      </c>
      <c r="M1778">
        <v>11</v>
      </c>
      <c r="N1778">
        <v>28063</v>
      </c>
      <c r="O1778" s="1">
        <f t="shared" si="82"/>
        <v>1079.3461538461538</v>
      </c>
      <c r="P1778" s="1">
        <f t="shared" si="83"/>
        <v>25904.307692307691</v>
      </c>
      <c r="Q1778" s="1">
        <f>Table1[[#This Row],[Earned Basic Salary]]*20%</f>
        <v>5180.8615384615387</v>
      </c>
      <c r="R1778" s="1">
        <f>Table1[[#This Row],[Earned Basic Salary]]*10%</f>
        <v>2590.4307692307693</v>
      </c>
      <c r="S1778" s="1">
        <f>Table1[[#This Row],[Earned Basic Salary]]*12%</f>
        <v>3108.5169230769229</v>
      </c>
      <c r="T1778" s="1">
        <f>200</f>
        <v>200</v>
      </c>
      <c r="U1778" s="1">
        <f>Table1[[#This Row],[PF]]+Table1[[#This Row],[Professional Tax]]</f>
        <v>3308.5169230769229</v>
      </c>
      <c r="V1778" s="1">
        <f>Table1[[#This Row],[Overtime Hours]]*200</f>
        <v>2200</v>
      </c>
      <c r="W1778" s="1">
        <f>Table1[[#This Row],[Earned Basic Salary]]+Table1[[#This Row],[HRA]]+Table1[[#This Row],[DA]]+Table1[[#This Row],[Overtime Pay]]</f>
        <v>35875.599999999999</v>
      </c>
      <c r="X1778" s="1">
        <f>Table1[[#This Row],[Gross Salary]]-Table1[[#This Row],[Total Deduction]]</f>
        <v>32567.083076923074</v>
      </c>
      <c r="Y1778" t="s">
        <v>37</v>
      </c>
      <c r="Z1778" t="s">
        <v>95</v>
      </c>
      <c r="AA1778" t="s">
        <v>6873</v>
      </c>
      <c r="AB1778" t="s">
        <v>6874</v>
      </c>
    </row>
    <row r="1779" spans="1:28" x14ac:dyDescent="0.3">
      <c r="A1779" t="s">
        <v>6875</v>
      </c>
      <c r="B1779" t="s">
        <v>774</v>
      </c>
      <c r="C1779">
        <v>27</v>
      </c>
      <c r="D1779" t="s">
        <v>81</v>
      </c>
      <c r="E1779" t="s">
        <v>54</v>
      </c>
      <c r="F1779" t="s">
        <v>63</v>
      </c>
      <c r="G1779" t="s">
        <v>1644</v>
      </c>
      <c r="H1779" t="s">
        <v>35</v>
      </c>
      <c r="I1779" t="s">
        <v>36</v>
      </c>
      <c r="J1779">
        <v>26</v>
      </c>
      <c r="K1779">
        <v>26</v>
      </c>
      <c r="L1779">
        <f t="shared" si="81"/>
        <v>0</v>
      </c>
      <c r="M1779">
        <v>6</v>
      </c>
      <c r="N1779">
        <v>26168</v>
      </c>
      <c r="O1779" s="1">
        <f t="shared" si="82"/>
        <v>1006.4615384615385</v>
      </c>
      <c r="P1779" s="1">
        <f t="shared" si="83"/>
        <v>26168</v>
      </c>
      <c r="Q1779" s="1">
        <f>Table1[[#This Row],[Earned Basic Salary]]*20%</f>
        <v>5233.6000000000004</v>
      </c>
      <c r="R1779" s="1">
        <f>Table1[[#This Row],[Earned Basic Salary]]*10%</f>
        <v>2616.8000000000002</v>
      </c>
      <c r="S1779" s="1">
        <f>Table1[[#This Row],[Earned Basic Salary]]*12%</f>
        <v>3140.16</v>
      </c>
      <c r="T1779" s="1">
        <f>200</f>
        <v>200</v>
      </c>
      <c r="U1779" s="1">
        <f>Table1[[#This Row],[PF]]+Table1[[#This Row],[Professional Tax]]</f>
        <v>3340.16</v>
      </c>
      <c r="V1779" s="1">
        <f>Table1[[#This Row],[Overtime Hours]]*200</f>
        <v>1200</v>
      </c>
      <c r="W1779" s="1">
        <f>Table1[[#This Row],[Earned Basic Salary]]+Table1[[#This Row],[HRA]]+Table1[[#This Row],[DA]]+Table1[[#This Row],[Overtime Pay]]</f>
        <v>35218.400000000001</v>
      </c>
      <c r="X1779" s="1">
        <f>Table1[[#This Row],[Gross Salary]]-Table1[[#This Row],[Total Deduction]]</f>
        <v>31878.240000000002</v>
      </c>
      <c r="Y1779" t="s">
        <v>37</v>
      </c>
      <c r="Z1779" t="s">
        <v>95</v>
      </c>
      <c r="AA1779" t="s">
        <v>6876</v>
      </c>
      <c r="AB1779" t="s">
        <v>6877</v>
      </c>
    </row>
    <row r="1780" spans="1:28" x14ac:dyDescent="0.3">
      <c r="A1780" t="s">
        <v>6878</v>
      </c>
      <c r="B1780" t="s">
        <v>1547</v>
      </c>
      <c r="C1780">
        <v>24</v>
      </c>
      <c r="D1780" t="s">
        <v>61</v>
      </c>
      <c r="E1780" t="s">
        <v>32</v>
      </c>
      <c r="F1780" t="s">
        <v>63</v>
      </c>
      <c r="G1780" t="s">
        <v>1243</v>
      </c>
      <c r="H1780" t="s">
        <v>35</v>
      </c>
      <c r="I1780" t="s">
        <v>36</v>
      </c>
      <c r="J1780">
        <v>26</v>
      </c>
      <c r="K1780">
        <v>22</v>
      </c>
      <c r="L1780">
        <f t="shared" si="81"/>
        <v>4</v>
      </c>
      <c r="M1780">
        <v>19</v>
      </c>
      <c r="N1780">
        <v>42661</v>
      </c>
      <c r="O1780" s="1">
        <f t="shared" si="82"/>
        <v>1640.8076923076924</v>
      </c>
      <c r="P1780" s="1">
        <f t="shared" si="83"/>
        <v>36097.769230769234</v>
      </c>
      <c r="Q1780" s="1">
        <f>Table1[[#This Row],[Earned Basic Salary]]*20%</f>
        <v>7219.5538461538472</v>
      </c>
      <c r="R1780" s="1">
        <f>Table1[[#This Row],[Earned Basic Salary]]*10%</f>
        <v>3609.7769230769236</v>
      </c>
      <c r="S1780" s="1">
        <f>Table1[[#This Row],[Earned Basic Salary]]*12%</f>
        <v>4331.7323076923076</v>
      </c>
      <c r="T1780" s="1">
        <f>200</f>
        <v>200</v>
      </c>
      <c r="U1780" s="1">
        <f>Table1[[#This Row],[PF]]+Table1[[#This Row],[Professional Tax]]</f>
        <v>4531.7323076923076</v>
      </c>
      <c r="V1780" s="1">
        <f>Table1[[#This Row],[Overtime Hours]]*200</f>
        <v>3800</v>
      </c>
      <c r="W1780" s="1">
        <f>Table1[[#This Row],[Earned Basic Salary]]+Table1[[#This Row],[HRA]]+Table1[[#This Row],[DA]]+Table1[[#This Row],[Overtime Pay]]</f>
        <v>50727.100000000006</v>
      </c>
      <c r="X1780" s="1">
        <f>Table1[[#This Row],[Gross Salary]]-Table1[[#This Row],[Total Deduction]]</f>
        <v>46195.3676923077</v>
      </c>
      <c r="Y1780" t="s">
        <v>37</v>
      </c>
      <c r="Z1780" t="s">
        <v>48</v>
      </c>
      <c r="AA1780" t="s">
        <v>6879</v>
      </c>
      <c r="AB1780" t="s">
        <v>6880</v>
      </c>
    </row>
    <row r="1781" spans="1:28" x14ac:dyDescent="0.3">
      <c r="A1781" t="s">
        <v>6881</v>
      </c>
      <c r="B1781" t="s">
        <v>2638</v>
      </c>
      <c r="C1781">
        <v>26</v>
      </c>
      <c r="D1781" t="s">
        <v>61</v>
      </c>
      <c r="E1781" t="s">
        <v>82</v>
      </c>
      <c r="F1781" t="s">
        <v>33</v>
      </c>
      <c r="G1781" t="s">
        <v>1277</v>
      </c>
      <c r="H1781" t="s">
        <v>35</v>
      </c>
      <c r="I1781" t="s">
        <v>36</v>
      </c>
      <c r="J1781">
        <v>26</v>
      </c>
      <c r="K1781">
        <v>22</v>
      </c>
      <c r="L1781">
        <f t="shared" si="81"/>
        <v>4</v>
      </c>
      <c r="M1781">
        <v>2</v>
      </c>
      <c r="N1781">
        <v>59052</v>
      </c>
      <c r="O1781" s="1">
        <f t="shared" si="82"/>
        <v>2271.2307692307691</v>
      </c>
      <c r="P1781" s="1">
        <f t="shared" si="83"/>
        <v>49967.076923076922</v>
      </c>
      <c r="Q1781" s="1">
        <f>Table1[[#This Row],[Earned Basic Salary]]*20%</f>
        <v>9993.4153846153858</v>
      </c>
      <c r="R1781" s="1">
        <f>Table1[[#This Row],[Earned Basic Salary]]*10%</f>
        <v>4996.7076923076929</v>
      </c>
      <c r="S1781" s="1">
        <f>Table1[[#This Row],[Earned Basic Salary]]*12%</f>
        <v>5996.0492307692302</v>
      </c>
      <c r="T1781" s="1">
        <f>200</f>
        <v>200</v>
      </c>
      <c r="U1781" s="1">
        <f>Table1[[#This Row],[PF]]+Table1[[#This Row],[Professional Tax]]</f>
        <v>6196.0492307692302</v>
      </c>
      <c r="V1781" s="1">
        <f>Table1[[#This Row],[Overtime Hours]]*200</f>
        <v>400</v>
      </c>
      <c r="W1781" s="1">
        <f>Table1[[#This Row],[Earned Basic Salary]]+Table1[[#This Row],[HRA]]+Table1[[#This Row],[DA]]+Table1[[#This Row],[Overtime Pay]]</f>
        <v>65357.2</v>
      </c>
      <c r="X1781" s="1">
        <f>Table1[[#This Row],[Gross Salary]]-Table1[[#This Row],[Total Deduction]]</f>
        <v>59161.150769230764</v>
      </c>
      <c r="Y1781" t="s">
        <v>37</v>
      </c>
      <c r="Z1781" t="s">
        <v>95</v>
      </c>
      <c r="AA1781" t="s">
        <v>6882</v>
      </c>
      <c r="AB1781" t="s">
        <v>6883</v>
      </c>
    </row>
    <row r="1782" spans="1:28" x14ac:dyDescent="0.3">
      <c r="A1782" t="s">
        <v>6884</v>
      </c>
      <c r="B1782" t="s">
        <v>310</v>
      </c>
      <c r="C1782">
        <v>55</v>
      </c>
      <c r="D1782" t="s">
        <v>127</v>
      </c>
      <c r="E1782" t="s">
        <v>32</v>
      </c>
      <c r="F1782" t="s">
        <v>69</v>
      </c>
      <c r="G1782" t="s">
        <v>6885</v>
      </c>
      <c r="H1782" t="s">
        <v>35</v>
      </c>
      <c r="I1782" t="s">
        <v>36</v>
      </c>
      <c r="J1782">
        <v>26</v>
      </c>
      <c r="K1782">
        <v>25</v>
      </c>
      <c r="L1782">
        <f t="shared" si="81"/>
        <v>1</v>
      </c>
      <c r="M1782">
        <v>10</v>
      </c>
      <c r="N1782">
        <v>44299</v>
      </c>
      <c r="O1782" s="1">
        <f t="shared" si="82"/>
        <v>1703.8076923076924</v>
      </c>
      <c r="P1782" s="1">
        <f t="shared" si="83"/>
        <v>42595.192307692312</v>
      </c>
      <c r="Q1782" s="1">
        <f>Table1[[#This Row],[Earned Basic Salary]]*20%</f>
        <v>8519.0384615384628</v>
      </c>
      <c r="R1782" s="1">
        <f>Table1[[#This Row],[Earned Basic Salary]]*10%</f>
        <v>4259.5192307692314</v>
      </c>
      <c r="S1782" s="1">
        <f>Table1[[#This Row],[Earned Basic Salary]]*12%</f>
        <v>5111.4230769230771</v>
      </c>
      <c r="T1782" s="1">
        <f>200</f>
        <v>200</v>
      </c>
      <c r="U1782" s="1">
        <f>Table1[[#This Row],[PF]]+Table1[[#This Row],[Professional Tax]]</f>
        <v>5311.4230769230771</v>
      </c>
      <c r="V1782" s="1">
        <f>Table1[[#This Row],[Overtime Hours]]*200</f>
        <v>2000</v>
      </c>
      <c r="W1782" s="1">
        <f>Table1[[#This Row],[Earned Basic Salary]]+Table1[[#This Row],[HRA]]+Table1[[#This Row],[DA]]+Table1[[#This Row],[Overtime Pay]]</f>
        <v>57373.750000000007</v>
      </c>
      <c r="X1782" s="1">
        <f>Table1[[#This Row],[Gross Salary]]-Table1[[#This Row],[Total Deduction]]</f>
        <v>52062.326923076929</v>
      </c>
      <c r="Y1782" t="s">
        <v>37</v>
      </c>
      <c r="Z1782" t="s">
        <v>48</v>
      </c>
      <c r="AA1782" t="s">
        <v>6886</v>
      </c>
      <c r="AB1782" t="s">
        <v>6887</v>
      </c>
    </row>
    <row r="1783" spans="1:28" x14ac:dyDescent="0.3">
      <c r="A1783" t="s">
        <v>6888</v>
      </c>
      <c r="B1783" t="s">
        <v>651</v>
      </c>
      <c r="C1783">
        <v>48</v>
      </c>
      <c r="D1783" t="s">
        <v>127</v>
      </c>
      <c r="E1783" t="s">
        <v>121</v>
      </c>
      <c r="F1783" t="s">
        <v>63</v>
      </c>
      <c r="G1783" t="s">
        <v>6889</v>
      </c>
      <c r="H1783" t="s">
        <v>35</v>
      </c>
      <c r="I1783" t="s">
        <v>36</v>
      </c>
      <c r="J1783">
        <v>26</v>
      </c>
      <c r="K1783">
        <v>23</v>
      </c>
      <c r="L1783">
        <f t="shared" si="81"/>
        <v>3</v>
      </c>
      <c r="M1783">
        <v>11</v>
      </c>
      <c r="N1783">
        <v>31290</v>
      </c>
      <c r="O1783" s="1">
        <f t="shared" si="82"/>
        <v>1203.4615384615386</v>
      </c>
      <c r="P1783" s="1">
        <f t="shared" si="83"/>
        <v>27679.615384615387</v>
      </c>
      <c r="Q1783" s="1">
        <f>Table1[[#This Row],[Earned Basic Salary]]*20%</f>
        <v>5535.923076923078</v>
      </c>
      <c r="R1783" s="1">
        <f>Table1[[#This Row],[Earned Basic Salary]]*10%</f>
        <v>2767.961538461539</v>
      </c>
      <c r="S1783" s="1">
        <f>Table1[[#This Row],[Earned Basic Salary]]*12%</f>
        <v>3321.5538461538463</v>
      </c>
      <c r="T1783" s="1">
        <f>200</f>
        <v>200</v>
      </c>
      <c r="U1783" s="1">
        <f>Table1[[#This Row],[PF]]+Table1[[#This Row],[Professional Tax]]</f>
        <v>3521.5538461538463</v>
      </c>
      <c r="V1783" s="1">
        <f>Table1[[#This Row],[Overtime Hours]]*200</f>
        <v>2200</v>
      </c>
      <c r="W1783" s="1">
        <f>Table1[[#This Row],[Earned Basic Salary]]+Table1[[#This Row],[HRA]]+Table1[[#This Row],[DA]]+Table1[[#This Row],[Overtime Pay]]</f>
        <v>38183.500000000007</v>
      </c>
      <c r="X1783" s="1">
        <f>Table1[[#This Row],[Gross Salary]]-Table1[[#This Row],[Total Deduction]]</f>
        <v>34661.946153846162</v>
      </c>
      <c r="Y1783" t="s">
        <v>37</v>
      </c>
      <c r="Z1783" t="s">
        <v>106</v>
      </c>
      <c r="AA1783" t="s">
        <v>6890</v>
      </c>
      <c r="AB1783" t="s">
        <v>6891</v>
      </c>
    </row>
    <row r="1784" spans="1:28" x14ac:dyDescent="0.3">
      <c r="A1784" t="s">
        <v>6892</v>
      </c>
      <c r="B1784" t="s">
        <v>138</v>
      </c>
      <c r="C1784">
        <v>33</v>
      </c>
      <c r="D1784" t="s">
        <v>44</v>
      </c>
      <c r="E1784" t="s">
        <v>121</v>
      </c>
      <c r="F1784" t="s">
        <v>69</v>
      </c>
      <c r="G1784" t="s">
        <v>6429</v>
      </c>
      <c r="H1784" t="s">
        <v>35</v>
      </c>
      <c r="I1784" t="s">
        <v>36</v>
      </c>
      <c r="J1784">
        <v>26</v>
      </c>
      <c r="K1784">
        <v>23</v>
      </c>
      <c r="L1784">
        <f t="shared" si="81"/>
        <v>3</v>
      </c>
      <c r="M1784">
        <v>13</v>
      </c>
      <c r="N1784">
        <v>77389</v>
      </c>
      <c r="O1784" s="1">
        <f t="shared" si="82"/>
        <v>2976.5</v>
      </c>
      <c r="P1784" s="1">
        <f t="shared" si="83"/>
        <v>68459.5</v>
      </c>
      <c r="Q1784" s="1">
        <f>Table1[[#This Row],[Earned Basic Salary]]*20%</f>
        <v>13691.900000000001</v>
      </c>
      <c r="R1784" s="1">
        <f>Table1[[#This Row],[Earned Basic Salary]]*10%</f>
        <v>6845.9500000000007</v>
      </c>
      <c r="S1784" s="1">
        <f>Table1[[#This Row],[Earned Basic Salary]]*12%</f>
        <v>8215.14</v>
      </c>
      <c r="T1784" s="1">
        <f>200</f>
        <v>200</v>
      </c>
      <c r="U1784" s="1">
        <f>Table1[[#This Row],[PF]]+Table1[[#This Row],[Professional Tax]]</f>
        <v>8415.14</v>
      </c>
      <c r="V1784" s="1">
        <f>Table1[[#This Row],[Overtime Hours]]*200</f>
        <v>2600</v>
      </c>
      <c r="W1784" s="1">
        <f>Table1[[#This Row],[Earned Basic Salary]]+Table1[[#This Row],[HRA]]+Table1[[#This Row],[DA]]+Table1[[#This Row],[Overtime Pay]]</f>
        <v>91597.349999999991</v>
      </c>
      <c r="X1784" s="1">
        <f>Table1[[#This Row],[Gross Salary]]-Table1[[#This Row],[Total Deduction]]</f>
        <v>83182.209999999992</v>
      </c>
      <c r="Y1784" t="s">
        <v>37</v>
      </c>
      <c r="Z1784" t="s">
        <v>106</v>
      </c>
      <c r="AA1784" t="s">
        <v>6893</v>
      </c>
      <c r="AB1784" t="s">
        <v>6894</v>
      </c>
    </row>
    <row r="1785" spans="1:28" x14ac:dyDescent="0.3">
      <c r="A1785" t="s">
        <v>6895</v>
      </c>
      <c r="B1785" t="s">
        <v>401</v>
      </c>
      <c r="C1785">
        <v>47</v>
      </c>
      <c r="D1785" t="s">
        <v>44</v>
      </c>
      <c r="E1785" t="s">
        <v>45</v>
      </c>
      <c r="F1785" t="s">
        <v>63</v>
      </c>
      <c r="G1785" t="s">
        <v>6896</v>
      </c>
      <c r="H1785" t="s">
        <v>35</v>
      </c>
      <c r="I1785" t="s">
        <v>36</v>
      </c>
      <c r="J1785">
        <v>26</v>
      </c>
      <c r="K1785">
        <v>23</v>
      </c>
      <c r="L1785">
        <f t="shared" si="81"/>
        <v>3</v>
      </c>
      <c r="M1785">
        <v>17</v>
      </c>
      <c r="N1785">
        <v>31159</v>
      </c>
      <c r="O1785" s="1">
        <f t="shared" si="82"/>
        <v>1198.4230769230769</v>
      </c>
      <c r="P1785" s="1">
        <f t="shared" si="83"/>
        <v>27563.73076923077</v>
      </c>
      <c r="Q1785" s="1">
        <f>Table1[[#This Row],[Earned Basic Salary]]*20%</f>
        <v>5512.7461538461539</v>
      </c>
      <c r="R1785" s="1">
        <f>Table1[[#This Row],[Earned Basic Salary]]*10%</f>
        <v>2756.373076923077</v>
      </c>
      <c r="S1785" s="1">
        <f>Table1[[#This Row],[Earned Basic Salary]]*12%</f>
        <v>3307.6476923076921</v>
      </c>
      <c r="T1785" s="1">
        <f>200</f>
        <v>200</v>
      </c>
      <c r="U1785" s="1">
        <f>Table1[[#This Row],[PF]]+Table1[[#This Row],[Professional Tax]]</f>
        <v>3507.6476923076921</v>
      </c>
      <c r="V1785" s="1">
        <f>Table1[[#This Row],[Overtime Hours]]*200</f>
        <v>3400</v>
      </c>
      <c r="W1785" s="1">
        <f>Table1[[#This Row],[Earned Basic Salary]]+Table1[[#This Row],[HRA]]+Table1[[#This Row],[DA]]+Table1[[#This Row],[Overtime Pay]]</f>
        <v>39232.85</v>
      </c>
      <c r="X1785" s="1">
        <f>Table1[[#This Row],[Gross Salary]]-Table1[[#This Row],[Total Deduction]]</f>
        <v>35725.202307692307</v>
      </c>
      <c r="Y1785" t="s">
        <v>37</v>
      </c>
      <c r="Z1785" t="s">
        <v>106</v>
      </c>
      <c r="AA1785" t="s">
        <v>6897</v>
      </c>
      <c r="AB1785" t="s">
        <v>6898</v>
      </c>
    </row>
    <row r="1786" spans="1:28" x14ac:dyDescent="0.3">
      <c r="A1786" t="s">
        <v>6899</v>
      </c>
      <c r="B1786" t="s">
        <v>2257</v>
      </c>
      <c r="C1786">
        <v>55</v>
      </c>
      <c r="D1786" t="s">
        <v>81</v>
      </c>
      <c r="E1786" t="s">
        <v>62</v>
      </c>
      <c r="F1786" t="s">
        <v>63</v>
      </c>
      <c r="G1786" t="s">
        <v>6900</v>
      </c>
      <c r="H1786" t="s">
        <v>35</v>
      </c>
      <c r="I1786" t="s">
        <v>36</v>
      </c>
      <c r="J1786">
        <v>26</v>
      </c>
      <c r="K1786">
        <v>25</v>
      </c>
      <c r="L1786">
        <f t="shared" si="81"/>
        <v>1</v>
      </c>
      <c r="M1786">
        <v>17</v>
      </c>
      <c r="N1786">
        <v>38981</v>
      </c>
      <c r="O1786" s="1">
        <f t="shared" si="82"/>
        <v>1499.2692307692307</v>
      </c>
      <c r="P1786" s="1">
        <f t="shared" si="83"/>
        <v>37481.730769230766</v>
      </c>
      <c r="Q1786" s="1">
        <f>Table1[[#This Row],[Earned Basic Salary]]*20%</f>
        <v>7496.3461538461534</v>
      </c>
      <c r="R1786" s="1">
        <f>Table1[[#This Row],[Earned Basic Salary]]*10%</f>
        <v>3748.1730769230767</v>
      </c>
      <c r="S1786" s="1">
        <f>Table1[[#This Row],[Earned Basic Salary]]*12%</f>
        <v>4497.8076923076915</v>
      </c>
      <c r="T1786" s="1">
        <f>200</f>
        <v>200</v>
      </c>
      <c r="U1786" s="1">
        <f>Table1[[#This Row],[PF]]+Table1[[#This Row],[Professional Tax]]</f>
        <v>4697.8076923076915</v>
      </c>
      <c r="V1786" s="1">
        <f>Table1[[#This Row],[Overtime Hours]]*200</f>
        <v>3400</v>
      </c>
      <c r="W1786" s="1">
        <f>Table1[[#This Row],[Earned Basic Salary]]+Table1[[#This Row],[HRA]]+Table1[[#This Row],[DA]]+Table1[[#This Row],[Overtime Pay]]</f>
        <v>52126.25</v>
      </c>
      <c r="X1786" s="1">
        <f>Table1[[#This Row],[Gross Salary]]-Table1[[#This Row],[Total Deduction]]</f>
        <v>47428.442307692312</v>
      </c>
      <c r="Y1786" t="s">
        <v>37</v>
      </c>
      <c r="Z1786" t="s">
        <v>95</v>
      </c>
      <c r="AA1786" t="s">
        <v>6901</v>
      </c>
      <c r="AB1786" t="s">
        <v>6902</v>
      </c>
    </row>
    <row r="1787" spans="1:28" x14ac:dyDescent="0.3">
      <c r="A1787" t="s">
        <v>6903</v>
      </c>
      <c r="B1787" t="s">
        <v>207</v>
      </c>
      <c r="C1787">
        <v>29</v>
      </c>
      <c r="D1787" t="s">
        <v>81</v>
      </c>
      <c r="E1787" t="s">
        <v>62</v>
      </c>
      <c r="F1787" t="s">
        <v>33</v>
      </c>
      <c r="G1787" t="s">
        <v>737</v>
      </c>
      <c r="H1787" t="s">
        <v>35</v>
      </c>
      <c r="I1787" t="s">
        <v>36</v>
      </c>
      <c r="J1787">
        <v>26</v>
      </c>
      <c r="K1787">
        <v>22</v>
      </c>
      <c r="L1787">
        <f t="shared" si="81"/>
        <v>4</v>
      </c>
      <c r="M1787">
        <v>5</v>
      </c>
      <c r="N1787">
        <v>32817</v>
      </c>
      <c r="O1787" s="1">
        <f t="shared" si="82"/>
        <v>1262.1923076923076</v>
      </c>
      <c r="P1787" s="1">
        <f t="shared" si="83"/>
        <v>27768.230769230766</v>
      </c>
      <c r="Q1787" s="1">
        <f>Table1[[#This Row],[Earned Basic Salary]]*20%</f>
        <v>5553.6461538461535</v>
      </c>
      <c r="R1787" s="1">
        <f>Table1[[#This Row],[Earned Basic Salary]]*10%</f>
        <v>2776.8230769230768</v>
      </c>
      <c r="S1787" s="1">
        <f>Table1[[#This Row],[Earned Basic Salary]]*12%</f>
        <v>3332.1876923076916</v>
      </c>
      <c r="T1787" s="1">
        <f>200</f>
        <v>200</v>
      </c>
      <c r="U1787" s="1">
        <f>Table1[[#This Row],[PF]]+Table1[[#This Row],[Professional Tax]]</f>
        <v>3532.1876923076916</v>
      </c>
      <c r="V1787" s="1">
        <f>Table1[[#This Row],[Overtime Hours]]*200</f>
        <v>1000</v>
      </c>
      <c r="W1787" s="1">
        <f>Table1[[#This Row],[Earned Basic Salary]]+Table1[[#This Row],[HRA]]+Table1[[#This Row],[DA]]+Table1[[#This Row],[Overtime Pay]]</f>
        <v>37098.699999999997</v>
      </c>
      <c r="X1787" s="1">
        <f>Table1[[#This Row],[Gross Salary]]-Table1[[#This Row],[Total Deduction]]</f>
        <v>33566.512307692305</v>
      </c>
      <c r="Y1787" t="s">
        <v>37</v>
      </c>
      <c r="Z1787" t="s">
        <v>48</v>
      </c>
      <c r="AA1787" t="s">
        <v>6904</v>
      </c>
      <c r="AB1787" t="s">
        <v>6905</v>
      </c>
    </row>
    <row r="1788" spans="1:28" x14ac:dyDescent="0.3">
      <c r="A1788" t="s">
        <v>6906</v>
      </c>
      <c r="B1788" t="s">
        <v>731</v>
      </c>
      <c r="C1788">
        <v>54</v>
      </c>
      <c r="D1788" t="s">
        <v>133</v>
      </c>
      <c r="E1788" t="s">
        <v>121</v>
      </c>
      <c r="F1788" t="s">
        <v>89</v>
      </c>
      <c r="G1788" t="s">
        <v>6907</v>
      </c>
      <c r="H1788" t="s">
        <v>35</v>
      </c>
      <c r="I1788" t="s">
        <v>36</v>
      </c>
      <c r="J1788">
        <v>26</v>
      </c>
      <c r="K1788">
        <v>24</v>
      </c>
      <c r="L1788">
        <f t="shared" si="81"/>
        <v>2</v>
      </c>
      <c r="M1788">
        <v>1</v>
      </c>
      <c r="N1788">
        <v>70148</v>
      </c>
      <c r="O1788" s="1">
        <f t="shared" si="82"/>
        <v>2698</v>
      </c>
      <c r="P1788" s="1">
        <f t="shared" si="83"/>
        <v>64752</v>
      </c>
      <c r="Q1788" s="1">
        <f>Table1[[#This Row],[Earned Basic Salary]]*20%</f>
        <v>12950.400000000001</v>
      </c>
      <c r="R1788" s="1">
        <f>Table1[[#This Row],[Earned Basic Salary]]*10%</f>
        <v>6475.2000000000007</v>
      </c>
      <c r="S1788" s="1">
        <f>Table1[[#This Row],[Earned Basic Salary]]*12%</f>
        <v>7770.24</v>
      </c>
      <c r="T1788" s="1">
        <f>200</f>
        <v>200</v>
      </c>
      <c r="U1788" s="1">
        <f>Table1[[#This Row],[PF]]+Table1[[#This Row],[Professional Tax]]</f>
        <v>7970.24</v>
      </c>
      <c r="V1788" s="1">
        <f>Table1[[#This Row],[Overtime Hours]]*200</f>
        <v>200</v>
      </c>
      <c r="W1788" s="1">
        <f>Table1[[#This Row],[Earned Basic Salary]]+Table1[[#This Row],[HRA]]+Table1[[#This Row],[DA]]+Table1[[#This Row],[Overtime Pay]]</f>
        <v>84377.599999999991</v>
      </c>
      <c r="X1788" s="1">
        <f>Table1[[#This Row],[Gross Salary]]-Table1[[#This Row],[Total Deduction]]</f>
        <v>76407.359999999986</v>
      </c>
      <c r="Y1788" t="s">
        <v>37</v>
      </c>
      <c r="Z1788" t="s">
        <v>48</v>
      </c>
      <c r="AA1788" t="s">
        <v>6908</v>
      </c>
      <c r="AB1788" t="s">
        <v>6909</v>
      </c>
    </row>
    <row r="1789" spans="1:28" x14ac:dyDescent="0.3">
      <c r="A1789" t="s">
        <v>6910</v>
      </c>
      <c r="B1789" t="s">
        <v>1425</v>
      </c>
      <c r="C1789">
        <v>28</v>
      </c>
      <c r="D1789" t="s">
        <v>31</v>
      </c>
      <c r="E1789" t="s">
        <v>45</v>
      </c>
      <c r="F1789" t="s">
        <v>69</v>
      </c>
      <c r="G1789" t="s">
        <v>6216</v>
      </c>
      <c r="H1789" t="s">
        <v>35</v>
      </c>
      <c r="I1789" t="s">
        <v>36</v>
      </c>
      <c r="J1789">
        <v>26</v>
      </c>
      <c r="K1789">
        <v>24</v>
      </c>
      <c r="L1789">
        <f t="shared" si="81"/>
        <v>2</v>
      </c>
      <c r="M1789">
        <v>9</v>
      </c>
      <c r="N1789">
        <v>55833</v>
      </c>
      <c r="O1789" s="1">
        <f t="shared" si="82"/>
        <v>2147.4230769230771</v>
      </c>
      <c r="P1789" s="1">
        <f t="shared" si="83"/>
        <v>51538.153846153851</v>
      </c>
      <c r="Q1789" s="1">
        <f>Table1[[#This Row],[Earned Basic Salary]]*20%</f>
        <v>10307.630769230771</v>
      </c>
      <c r="R1789" s="1">
        <f>Table1[[#This Row],[Earned Basic Salary]]*10%</f>
        <v>5153.8153846153855</v>
      </c>
      <c r="S1789" s="1">
        <f>Table1[[#This Row],[Earned Basic Salary]]*12%</f>
        <v>6184.5784615384619</v>
      </c>
      <c r="T1789" s="1">
        <f>200</f>
        <v>200</v>
      </c>
      <c r="U1789" s="1">
        <f>Table1[[#This Row],[PF]]+Table1[[#This Row],[Professional Tax]]</f>
        <v>6384.5784615384619</v>
      </c>
      <c r="V1789" s="1">
        <f>Table1[[#This Row],[Overtime Hours]]*200</f>
        <v>1800</v>
      </c>
      <c r="W1789" s="1">
        <f>Table1[[#This Row],[Earned Basic Salary]]+Table1[[#This Row],[HRA]]+Table1[[#This Row],[DA]]+Table1[[#This Row],[Overtime Pay]]</f>
        <v>68799.600000000006</v>
      </c>
      <c r="X1789" s="1">
        <f>Table1[[#This Row],[Gross Salary]]-Table1[[#This Row],[Total Deduction]]</f>
        <v>62415.021538461544</v>
      </c>
      <c r="Y1789" t="s">
        <v>37</v>
      </c>
      <c r="Z1789" t="s">
        <v>106</v>
      </c>
      <c r="AA1789" t="s">
        <v>6911</v>
      </c>
      <c r="AB1789" t="s">
        <v>6912</v>
      </c>
    </row>
    <row r="1790" spans="1:28" x14ac:dyDescent="0.3">
      <c r="A1790" t="s">
        <v>6913</v>
      </c>
      <c r="B1790" t="s">
        <v>1412</v>
      </c>
      <c r="C1790">
        <v>36</v>
      </c>
      <c r="D1790" t="s">
        <v>75</v>
      </c>
      <c r="E1790" t="s">
        <v>121</v>
      </c>
      <c r="F1790" t="s">
        <v>55</v>
      </c>
      <c r="G1790" t="s">
        <v>3914</v>
      </c>
      <c r="H1790" t="s">
        <v>35</v>
      </c>
      <c r="I1790" t="s">
        <v>36</v>
      </c>
      <c r="J1790">
        <v>26</v>
      </c>
      <c r="K1790">
        <v>26</v>
      </c>
      <c r="L1790">
        <f t="shared" si="81"/>
        <v>0</v>
      </c>
      <c r="M1790">
        <v>16</v>
      </c>
      <c r="N1790">
        <v>21220</v>
      </c>
      <c r="O1790" s="1">
        <f t="shared" si="82"/>
        <v>816.15384615384619</v>
      </c>
      <c r="P1790" s="1">
        <f t="shared" si="83"/>
        <v>21220</v>
      </c>
      <c r="Q1790" s="1">
        <f>Table1[[#This Row],[Earned Basic Salary]]*20%</f>
        <v>4244</v>
      </c>
      <c r="R1790" s="1">
        <f>Table1[[#This Row],[Earned Basic Salary]]*10%</f>
        <v>2122</v>
      </c>
      <c r="S1790" s="1">
        <f>Table1[[#This Row],[Earned Basic Salary]]*12%</f>
        <v>2546.4</v>
      </c>
      <c r="T1790" s="1">
        <f>200</f>
        <v>200</v>
      </c>
      <c r="U1790" s="1">
        <f>Table1[[#This Row],[PF]]+Table1[[#This Row],[Professional Tax]]</f>
        <v>2746.4</v>
      </c>
      <c r="V1790" s="1">
        <f>Table1[[#This Row],[Overtime Hours]]*200</f>
        <v>3200</v>
      </c>
      <c r="W1790" s="1">
        <f>Table1[[#This Row],[Earned Basic Salary]]+Table1[[#This Row],[HRA]]+Table1[[#This Row],[DA]]+Table1[[#This Row],[Overtime Pay]]</f>
        <v>30786</v>
      </c>
      <c r="X1790" s="1">
        <f>Table1[[#This Row],[Gross Salary]]-Table1[[#This Row],[Total Deduction]]</f>
        <v>28039.599999999999</v>
      </c>
      <c r="Y1790" t="s">
        <v>37</v>
      </c>
      <c r="Z1790" t="s">
        <v>48</v>
      </c>
      <c r="AA1790" t="s">
        <v>6914</v>
      </c>
      <c r="AB1790" t="s">
        <v>6915</v>
      </c>
    </row>
    <row r="1791" spans="1:28" x14ac:dyDescent="0.3">
      <c r="A1791" t="s">
        <v>6916</v>
      </c>
      <c r="B1791" t="s">
        <v>598</v>
      </c>
      <c r="C1791">
        <v>22</v>
      </c>
      <c r="D1791" t="s">
        <v>75</v>
      </c>
      <c r="E1791" t="s">
        <v>32</v>
      </c>
      <c r="F1791" t="s">
        <v>69</v>
      </c>
      <c r="G1791" t="s">
        <v>6917</v>
      </c>
      <c r="H1791" t="s">
        <v>35</v>
      </c>
      <c r="I1791" t="s">
        <v>36</v>
      </c>
      <c r="J1791">
        <v>26</v>
      </c>
      <c r="K1791">
        <v>25</v>
      </c>
      <c r="L1791">
        <f t="shared" si="81"/>
        <v>1</v>
      </c>
      <c r="M1791">
        <v>3</v>
      </c>
      <c r="N1791">
        <v>53106</v>
      </c>
      <c r="O1791" s="1">
        <f t="shared" si="82"/>
        <v>2042.5384615384614</v>
      </c>
      <c r="P1791" s="1">
        <f t="shared" si="83"/>
        <v>51063.461538461539</v>
      </c>
      <c r="Q1791" s="1">
        <f>Table1[[#This Row],[Earned Basic Salary]]*20%</f>
        <v>10212.692307692309</v>
      </c>
      <c r="R1791" s="1">
        <f>Table1[[#This Row],[Earned Basic Salary]]*10%</f>
        <v>5106.3461538461543</v>
      </c>
      <c r="S1791" s="1">
        <f>Table1[[#This Row],[Earned Basic Salary]]*12%</f>
        <v>6127.6153846153848</v>
      </c>
      <c r="T1791" s="1">
        <f>200</f>
        <v>200</v>
      </c>
      <c r="U1791" s="1">
        <f>Table1[[#This Row],[PF]]+Table1[[#This Row],[Professional Tax]]</f>
        <v>6327.6153846153848</v>
      </c>
      <c r="V1791" s="1">
        <f>Table1[[#This Row],[Overtime Hours]]*200</f>
        <v>600</v>
      </c>
      <c r="W1791" s="1">
        <f>Table1[[#This Row],[Earned Basic Salary]]+Table1[[#This Row],[HRA]]+Table1[[#This Row],[DA]]+Table1[[#This Row],[Overtime Pay]]</f>
        <v>66982.5</v>
      </c>
      <c r="X1791" s="1">
        <f>Table1[[#This Row],[Gross Salary]]-Table1[[#This Row],[Total Deduction]]</f>
        <v>60654.884615384617</v>
      </c>
      <c r="Y1791" t="s">
        <v>37</v>
      </c>
      <c r="Z1791" t="s">
        <v>38</v>
      </c>
      <c r="AA1791" t="s">
        <v>6918</v>
      </c>
      <c r="AB1791" t="s">
        <v>6919</v>
      </c>
    </row>
    <row r="1792" spans="1:28" x14ac:dyDescent="0.3">
      <c r="A1792" t="s">
        <v>6920</v>
      </c>
      <c r="B1792" t="s">
        <v>285</v>
      </c>
      <c r="C1792">
        <v>49</v>
      </c>
      <c r="D1792" t="s">
        <v>81</v>
      </c>
      <c r="E1792" t="s">
        <v>54</v>
      </c>
      <c r="F1792" t="s">
        <v>89</v>
      </c>
      <c r="G1792" t="s">
        <v>2833</v>
      </c>
      <c r="H1792" t="s">
        <v>35</v>
      </c>
      <c r="I1792" t="s">
        <v>36</v>
      </c>
      <c r="J1792">
        <v>26</v>
      </c>
      <c r="K1792">
        <v>24</v>
      </c>
      <c r="L1792">
        <f t="shared" si="81"/>
        <v>2</v>
      </c>
      <c r="M1792">
        <v>10</v>
      </c>
      <c r="N1792">
        <v>22292</v>
      </c>
      <c r="O1792" s="1">
        <f t="shared" si="82"/>
        <v>857.38461538461536</v>
      </c>
      <c r="P1792" s="1">
        <f t="shared" si="83"/>
        <v>20577.23076923077</v>
      </c>
      <c r="Q1792" s="1">
        <f>Table1[[#This Row],[Earned Basic Salary]]*20%</f>
        <v>4115.4461538461537</v>
      </c>
      <c r="R1792" s="1">
        <f>Table1[[#This Row],[Earned Basic Salary]]*10%</f>
        <v>2057.7230769230769</v>
      </c>
      <c r="S1792" s="1">
        <f>Table1[[#This Row],[Earned Basic Salary]]*12%</f>
        <v>2469.2676923076924</v>
      </c>
      <c r="T1792" s="1">
        <f>200</f>
        <v>200</v>
      </c>
      <c r="U1792" s="1">
        <f>Table1[[#This Row],[PF]]+Table1[[#This Row],[Professional Tax]]</f>
        <v>2669.2676923076924</v>
      </c>
      <c r="V1792" s="1">
        <f>Table1[[#This Row],[Overtime Hours]]*200</f>
        <v>2000</v>
      </c>
      <c r="W1792" s="1">
        <f>Table1[[#This Row],[Earned Basic Salary]]+Table1[[#This Row],[HRA]]+Table1[[#This Row],[DA]]+Table1[[#This Row],[Overtime Pay]]</f>
        <v>28750.400000000001</v>
      </c>
      <c r="X1792" s="1">
        <f>Table1[[#This Row],[Gross Salary]]-Table1[[#This Row],[Total Deduction]]</f>
        <v>26081.132307692307</v>
      </c>
      <c r="Y1792" t="s">
        <v>37</v>
      </c>
      <c r="Z1792" t="s">
        <v>95</v>
      </c>
      <c r="AA1792" t="s">
        <v>6921</v>
      </c>
      <c r="AB1792" t="s">
        <v>6922</v>
      </c>
    </row>
    <row r="1793" spans="1:28" x14ac:dyDescent="0.3">
      <c r="A1793" t="s">
        <v>6923</v>
      </c>
      <c r="B1793" t="s">
        <v>536</v>
      </c>
      <c r="C1793">
        <v>21</v>
      </c>
      <c r="D1793" t="s">
        <v>75</v>
      </c>
      <c r="E1793" t="s">
        <v>121</v>
      </c>
      <c r="F1793" t="s">
        <v>83</v>
      </c>
      <c r="G1793" t="s">
        <v>6924</v>
      </c>
      <c r="H1793" t="s">
        <v>35</v>
      </c>
      <c r="I1793" t="s">
        <v>36</v>
      </c>
      <c r="J1793">
        <v>26</v>
      </c>
      <c r="K1793">
        <v>23</v>
      </c>
      <c r="L1793">
        <f t="shared" si="81"/>
        <v>3</v>
      </c>
      <c r="M1793">
        <v>18</v>
      </c>
      <c r="N1793">
        <v>48142</v>
      </c>
      <c r="O1793" s="1">
        <f t="shared" si="82"/>
        <v>1851.6153846153845</v>
      </c>
      <c r="P1793" s="1">
        <f t="shared" si="83"/>
        <v>42587.153846153844</v>
      </c>
      <c r="Q1793" s="1">
        <f>Table1[[#This Row],[Earned Basic Salary]]*20%</f>
        <v>8517.4307692307684</v>
      </c>
      <c r="R1793" s="1">
        <f>Table1[[#This Row],[Earned Basic Salary]]*10%</f>
        <v>4258.7153846153842</v>
      </c>
      <c r="S1793" s="1">
        <f>Table1[[#This Row],[Earned Basic Salary]]*12%</f>
        <v>5110.4584615384611</v>
      </c>
      <c r="T1793" s="1">
        <f>200</f>
        <v>200</v>
      </c>
      <c r="U1793" s="1">
        <f>Table1[[#This Row],[PF]]+Table1[[#This Row],[Professional Tax]]</f>
        <v>5310.4584615384611</v>
      </c>
      <c r="V1793" s="1">
        <f>Table1[[#This Row],[Overtime Hours]]*200</f>
        <v>3600</v>
      </c>
      <c r="W1793" s="1">
        <f>Table1[[#This Row],[Earned Basic Salary]]+Table1[[#This Row],[HRA]]+Table1[[#This Row],[DA]]+Table1[[#This Row],[Overtime Pay]]</f>
        <v>58963.299999999996</v>
      </c>
      <c r="X1793" s="1">
        <f>Table1[[#This Row],[Gross Salary]]-Table1[[#This Row],[Total Deduction]]</f>
        <v>53652.841538461536</v>
      </c>
      <c r="Y1793" t="s">
        <v>37</v>
      </c>
      <c r="Z1793" t="s">
        <v>95</v>
      </c>
      <c r="AA1793" t="s">
        <v>6925</v>
      </c>
      <c r="AB1793" t="s">
        <v>6926</v>
      </c>
    </row>
    <row r="1794" spans="1:28" x14ac:dyDescent="0.3">
      <c r="A1794" t="s">
        <v>6927</v>
      </c>
      <c r="B1794" t="s">
        <v>2551</v>
      </c>
      <c r="C1794">
        <v>49</v>
      </c>
      <c r="D1794" t="s">
        <v>133</v>
      </c>
      <c r="E1794" t="s">
        <v>32</v>
      </c>
      <c r="F1794" t="s">
        <v>46</v>
      </c>
      <c r="G1794" t="s">
        <v>3001</v>
      </c>
      <c r="H1794" t="s">
        <v>35</v>
      </c>
      <c r="I1794" t="s">
        <v>36</v>
      </c>
      <c r="J1794">
        <v>26</v>
      </c>
      <c r="K1794">
        <v>24</v>
      </c>
      <c r="L1794">
        <f t="shared" si="81"/>
        <v>2</v>
      </c>
      <c r="M1794">
        <v>12</v>
      </c>
      <c r="N1794">
        <v>19325</v>
      </c>
      <c r="O1794" s="1">
        <f t="shared" si="82"/>
        <v>743.26923076923072</v>
      </c>
      <c r="P1794" s="1">
        <f t="shared" si="83"/>
        <v>17838.461538461539</v>
      </c>
      <c r="Q1794" s="1">
        <f>Table1[[#This Row],[Earned Basic Salary]]*20%</f>
        <v>3567.6923076923081</v>
      </c>
      <c r="R1794" s="1">
        <f>Table1[[#This Row],[Earned Basic Salary]]*10%</f>
        <v>1783.846153846154</v>
      </c>
      <c r="S1794" s="1">
        <f>Table1[[#This Row],[Earned Basic Salary]]*12%</f>
        <v>2140.6153846153848</v>
      </c>
      <c r="T1794" s="1">
        <f>200</f>
        <v>200</v>
      </c>
      <c r="U1794" s="1">
        <f>Table1[[#This Row],[PF]]+Table1[[#This Row],[Professional Tax]]</f>
        <v>2340.6153846153848</v>
      </c>
      <c r="V1794" s="1">
        <f>Table1[[#This Row],[Overtime Hours]]*200</f>
        <v>2400</v>
      </c>
      <c r="W1794" s="1">
        <f>Table1[[#This Row],[Earned Basic Salary]]+Table1[[#This Row],[HRA]]+Table1[[#This Row],[DA]]+Table1[[#This Row],[Overtime Pay]]</f>
        <v>25590</v>
      </c>
      <c r="X1794" s="1">
        <f>Table1[[#This Row],[Gross Salary]]-Table1[[#This Row],[Total Deduction]]</f>
        <v>23249.384615384617</v>
      </c>
      <c r="Y1794" t="s">
        <v>37</v>
      </c>
      <c r="Z1794" t="s">
        <v>38</v>
      </c>
      <c r="AA1794" t="s">
        <v>6928</v>
      </c>
      <c r="AB1794" t="s">
        <v>6929</v>
      </c>
    </row>
    <row r="1795" spans="1:28" x14ac:dyDescent="0.3">
      <c r="A1795" t="s">
        <v>6930</v>
      </c>
      <c r="B1795" t="s">
        <v>1242</v>
      </c>
      <c r="C1795">
        <v>49</v>
      </c>
      <c r="D1795" t="s">
        <v>44</v>
      </c>
      <c r="E1795" t="s">
        <v>54</v>
      </c>
      <c r="F1795" t="s">
        <v>63</v>
      </c>
      <c r="G1795" t="s">
        <v>6931</v>
      </c>
      <c r="H1795" t="s">
        <v>35</v>
      </c>
      <c r="I1795" t="s">
        <v>36</v>
      </c>
      <c r="J1795">
        <v>26</v>
      </c>
      <c r="K1795">
        <v>24</v>
      </c>
      <c r="L1795">
        <f t="shared" ref="L1795:L1858" si="84">J1795-K1795</f>
        <v>2</v>
      </c>
      <c r="M1795">
        <v>1</v>
      </c>
      <c r="N1795">
        <v>19444</v>
      </c>
      <c r="O1795" s="1">
        <f t="shared" ref="O1795:O1858" si="85">N1795/J1795</f>
        <v>747.84615384615381</v>
      </c>
      <c r="P1795" s="1">
        <f t="shared" ref="P1795:P1858" si="86">O1795*K1795</f>
        <v>17948.307692307691</v>
      </c>
      <c r="Q1795" s="1">
        <f>Table1[[#This Row],[Earned Basic Salary]]*20%</f>
        <v>3589.6615384615384</v>
      </c>
      <c r="R1795" s="1">
        <f>Table1[[#This Row],[Earned Basic Salary]]*10%</f>
        <v>1794.8307692307692</v>
      </c>
      <c r="S1795" s="1">
        <f>Table1[[#This Row],[Earned Basic Salary]]*12%</f>
        <v>2153.7969230769231</v>
      </c>
      <c r="T1795" s="1">
        <f>200</f>
        <v>200</v>
      </c>
      <c r="U1795" s="1">
        <f>Table1[[#This Row],[PF]]+Table1[[#This Row],[Professional Tax]]</f>
        <v>2353.7969230769231</v>
      </c>
      <c r="V1795" s="1">
        <f>Table1[[#This Row],[Overtime Hours]]*200</f>
        <v>200</v>
      </c>
      <c r="W1795" s="1">
        <f>Table1[[#This Row],[Earned Basic Salary]]+Table1[[#This Row],[HRA]]+Table1[[#This Row],[DA]]+Table1[[#This Row],[Overtime Pay]]</f>
        <v>23532.799999999999</v>
      </c>
      <c r="X1795" s="1">
        <f>Table1[[#This Row],[Gross Salary]]-Table1[[#This Row],[Total Deduction]]</f>
        <v>21179.003076923076</v>
      </c>
      <c r="Y1795" t="s">
        <v>37</v>
      </c>
      <c r="Z1795" t="s">
        <v>38</v>
      </c>
      <c r="AA1795" t="s">
        <v>6932</v>
      </c>
      <c r="AB1795" t="s">
        <v>6933</v>
      </c>
    </row>
    <row r="1796" spans="1:28" x14ac:dyDescent="0.3">
      <c r="A1796" t="s">
        <v>6934</v>
      </c>
      <c r="B1796" t="s">
        <v>88</v>
      </c>
      <c r="C1796">
        <v>48</v>
      </c>
      <c r="D1796" t="s">
        <v>133</v>
      </c>
      <c r="E1796" t="s">
        <v>32</v>
      </c>
      <c r="F1796" t="s">
        <v>69</v>
      </c>
      <c r="G1796" t="s">
        <v>3751</v>
      </c>
      <c r="H1796" t="s">
        <v>35</v>
      </c>
      <c r="I1796" t="s">
        <v>36</v>
      </c>
      <c r="J1796">
        <v>26</v>
      </c>
      <c r="K1796">
        <v>23</v>
      </c>
      <c r="L1796">
        <f t="shared" si="84"/>
        <v>3</v>
      </c>
      <c r="M1796">
        <v>20</v>
      </c>
      <c r="N1796">
        <v>29502</v>
      </c>
      <c r="O1796" s="1">
        <f t="shared" si="85"/>
        <v>1134.6923076923076</v>
      </c>
      <c r="P1796" s="1">
        <f t="shared" si="86"/>
        <v>26097.923076923074</v>
      </c>
      <c r="Q1796" s="1">
        <f>Table1[[#This Row],[Earned Basic Salary]]*20%</f>
        <v>5219.5846153846151</v>
      </c>
      <c r="R1796" s="1">
        <f>Table1[[#This Row],[Earned Basic Salary]]*10%</f>
        <v>2609.7923076923075</v>
      </c>
      <c r="S1796" s="1">
        <f>Table1[[#This Row],[Earned Basic Salary]]*12%</f>
        <v>3131.750769230769</v>
      </c>
      <c r="T1796" s="1">
        <f>200</f>
        <v>200</v>
      </c>
      <c r="U1796" s="1">
        <f>Table1[[#This Row],[PF]]+Table1[[#This Row],[Professional Tax]]</f>
        <v>3331.750769230769</v>
      </c>
      <c r="V1796" s="1">
        <f>Table1[[#This Row],[Overtime Hours]]*200</f>
        <v>4000</v>
      </c>
      <c r="W1796" s="1">
        <f>Table1[[#This Row],[Earned Basic Salary]]+Table1[[#This Row],[HRA]]+Table1[[#This Row],[DA]]+Table1[[#This Row],[Overtime Pay]]</f>
        <v>37927.299999999996</v>
      </c>
      <c r="X1796" s="1">
        <f>Table1[[#This Row],[Gross Salary]]-Table1[[#This Row],[Total Deduction]]</f>
        <v>34595.549230769226</v>
      </c>
      <c r="Y1796" t="s">
        <v>37</v>
      </c>
      <c r="Z1796" t="s">
        <v>106</v>
      </c>
      <c r="AA1796" t="s">
        <v>6935</v>
      </c>
      <c r="AB1796" t="s">
        <v>6936</v>
      </c>
    </row>
    <row r="1797" spans="1:28" x14ac:dyDescent="0.3">
      <c r="A1797" t="s">
        <v>6937</v>
      </c>
      <c r="B1797" t="s">
        <v>275</v>
      </c>
      <c r="C1797">
        <v>54</v>
      </c>
      <c r="D1797" t="s">
        <v>53</v>
      </c>
      <c r="E1797" t="s">
        <v>45</v>
      </c>
      <c r="F1797" t="s">
        <v>46</v>
      </c>
      <c r="G1797" t="s">
        <v>6938</v>
      </c>
      <c r="H1797" t="s">
        <v>35</v>
      </c>
      <c r="I1797" t="s">
        <v>36</v>
      </c>
      <c r="J1797">
        <v>26</v>
      </c>
      <c r="K1797">
        <v>23</v>
      </c>
      <c r="L1797">
        <f t="shared" si="84"/>
        <v>3</v>
      </c>
      <c r="M1797">
        <v>0</v>
      </c>
      <c r="N1797">
        <v>69997</v>
      </c>
      <c r="O1797" s="1">
        <f t="shared" si="85"/>
        <v>2692.1923076923076</v>
      </c>
      <c r="P1797" s="1">
        <f t="shared" si="86"/>
        <v>61920.423076923078</v>
      </c>
      <c r="Q1797" s="1">
        <f>Table1[[#This Row],[Earned Basic Salary]]*20%</f>
        <v>12384.084615384616</v>
      </c>
      <c r="R1797" s="1">
        <f>Table1[[#This Row],[Earned Basic Salary]]*10%</f>
        <v>6192.042307692308</v>
      </c>
      <c r="S1797" s="1">
        <f>Table1[[#This Row],[Earned Basic Salary]]*12%</f>
        <v>7430.4507692307689</v>
      </c>
      <c r="T1797" s="1">
        <f>200</f>
        <v>200</v>
      </c>
      <c r="U1797" s="1">
        <f>Table1[[#This Row],[PF]]+Table1[[#This Row],[Professional Tax]]</f>
        <v>7630.4507692307689</v>
      </c>
      <c r="V1797" s="1">
        <f>Table1[[#This Row],[Overtime Hours]]*200</f>
        <v>0</v>
      </c>
      <c r="W1797" s="1">
        <f>Table1[[#This Row],[Earned Basic Salary]]+Table1[[#This Row],[HRA]]+Table1[[#This Row],[DA]]+Table1[[#This Row],[Overtime Pay]]</f>
        <v>80496.55</v>
      </c>
      <c r="X1797" s="1">
        <f>Table1[[#This Row],[Gross Salary]]-Table1[[#This Row],[Total Deduction]]</f>
        <v>72866.099230769236</v>
      </c>
      <c r="Y1797" t="s">
        <v>37</v>
      </c>
      <c r="Z1797" t="s">
        <v>38</v>
      </c>
      <c r="AA1797" t="s">
        <v>6939</v>
      </c>
      <c r="AB1797" t="s">
        <v>6940</v>
      </c>
    </row>
    <row r="1798" spans="1:28" x14ac:dyDescent="0.3">
      <c r="A1798" t="s">
        <v>6941</v>
      </c>
      <c r="B1798" t="s">
        <v>1430</v>
      </c>
      <c r="C1798">
        <v>26</v>
      </c>
      <c r="D1798" t="s">
        <v>31</v>
      </c>
      <c r="E1798" t="s">
        <v>54</v>
      </c>
      <c r="F1798" t="s">
        <v>46</v>
      </c>
      <c r="G1798" t="s">
        <v>1204</v>
      </c>
      <c r="H1798" t="s">
        <v>35</v>
      </c>
      <c r="I1798" t="s">
        <v>36</v>
      </c>
      <c r="J1798">
        <v>26</v>
      </c>
      <c r="K1798">
        <v>23</v>
      </c>
      <c r="L1798">
        <f t="shared" si="84"/>
        <v>3</v>
      </c>
      <c r="M1798">
        <v>3</v>
      </c>
      <c r="N1798">
        <v>20500</v>
      </c>
      <c r="O1798" s="1">
        <f t="shared" si="85"/>
        <v>788.46153846153845</v>
      </c>
      <c r="P1798" s="1">
        <f t="shared" si="86"/>
        <v>18134.615384615383</v>
      </c>
      <c r="Q1798" s="1">
        <f>Table1[[#This Row],[Earned Basic Salary]]*20%</f>
        <v>3626.9230769230767</v>
      </c>
      <c r="R1798" s="1">
        <f>Table1[[#This Row],[Earned Basic Salary]]*10%</f>
        <v>1813.4615384615383</v>
      </c>
      <c r="S1798" s="1">
        <f>Table1[[#This Row],[Earned Basic Salary]]*12%</f>
        <v>2176.1538461538457</v>
      </c>
      <c r="T1798" s="1">
        <f>200</f>
        <v>200</v>
      </c>
      <c r="U1798" s="1">
        <f>Table1[[#This Row],[PF]]+Table1[[#This Row],[Professional Tax]]</f>
        <v>2376.1538461538457</v>
      </c>
      <c r="V1798" s="1">
        <f>Table1[[#This Row],[Overtime Hours]]*200</f>
        <v>600</v>
      </c>
      <c r="W1798" s="1">
        <f>Table1[[#This Row],[Earned Basic Salary]]+Table1[[#This Row],[HRA]]+Table1[[#This Row],[DA]]+Table1[[#This Row],[Overtime Pay]]</f>
        <v>24175</v>
      </c>
      <c r="X1798" s="1">
        <f>Table1[[#This Row],[Gross Salary]]-Table1[[#This Row],[Total Deduction]]</f>
        <v>21798.846153846156</v>
      </c>
      <c r="Y1798" t="s">
        <v>37</v>
      </c>
      <c r="Z1798" t="s">
        <v>95</v>
      </c>
      <c r="AA1798" t="s">
        <v>6942</v>
      </c>
      <c r="AB1798" t="s">
        <v>6943</v>
      </c>
    </row>
    <row r="1799" spans="1:28" x14ac:dyDescent="0.3">
      <c r="A1799" t="s">
        <v>6944</v>
      </c>
      <c r="B1799" t="s">
        <v>1072</v>
      </c>
      <c r="C1799">
        <v>46</v>
      </c>
      <c r="D1799" t="s">
        <v>61</v>
      </c>
      <c r="E1799" t="s">
        <v>121</v>
      </c>
      <c r="F1799" t="s">
        <v>69</v>
      </c>
      <c r="G1799" t="s">
        <v>6945</v>
      </c>
      <c r="H1799" t="s">
        <v>35</v>
      </c>
      <c r="I1799" t="s">
        <v>36</v>
      </c>
      <c r="J1799">
        <v>26</v>
      </c>
      <c r="K1799">
        <v>24</v>
      </c>
      <c r="L1799">
        <f t="shared" si="84"/>
        <v>2</v>
      </c>
      <c r="M1799">
        <v>5</v>
      </c>
      <c r="N1799">
        <v>73434</v>
      </c>
      <c r="O1799" s="1">
        <f t="shared" si="85"/>
        <v>2824.3846153846152</v>
      </c>
      <c r="P1799" s="1">
        <f t="shared" si="86"/>
        <v>67785.230769230766</v>
      </c>
      <c r="Q1799" s="1">
        <f>Table1[[#This Row],[Earned Basic Salary]]*20%</f>
        <v>13557.046153846153</v>
      </c>
      <c r="R1799" s="1">
        <f>Table1[[#This Row],[Earned Basic Salary]]*10%</f>
        <v>6778.5230769230766</v>
      </c>
      <c r="S1799" s="1">
        <f>Table1[[#This Row],[Earned Basic Salary]]*12%</f>
        <v>8134.2276923076915</v>
      </c>
      <c r="T1799" s="1">
        <f>200</f>
        <v>200</v>
      </c>
      <c r="U1799" s="1">
        <f>Table1[[#This Row],[PF]]+Table1[[#This Row],[Professional Tax]]</f>
        <v>8334.2276923076915</v>
      </c>
      <c r="V1799" s="1">
        <f>Table1[[#This Row],[Overtime Hours]]*200</f>
        <v>1000</v>
      </c>
      <c r="W1799" s="1">
        <f>Table1[[#This Row],[Earned Basic Salary]]+Table1[[#This Row],[HRA]]+Table1[[#This Row],[DA]]+Table1[[#This Row],[Overtime Pay]]</f>
        <v>89120.799999999988</v>
      </c>
      <c r="X1799" s="1">
        <f>Table1[[#This Row],[Gross Salary]]-Table1[[#This Row],[Total Deduction]]</f>
        <v>80786.572307692302</v>
      </c>
      <c r="Y1799" t="s">
        <v>37</v>
      </c>
      <c r="Z1799" t="s">
        <v>106</v>
      </c>
      <c r="AA1799" t="s">
        <v>6946</v>
      </c>
      <c r="AB1799" t="s">
        <v>6947</v>
      </c>
    </row>
    <row r="1800" spans="1:28" x14ac:dyDescent="0.3">
      <c r="A1800" t="s">
        <v>6948</v>
      </c>
      <c r="B1800" t="s">
        <v>310</v>
      </c>
      <c r="C1800">
        <v>52</v>
      </c>
      <c r="D1800" t="s">
        <v>75</v>
      </c>
      <c r="E1800" t="s">
        <v>121</v>
      </c>
      <c r="F1800" t="s">
        <v>83</v>
      </c>
      <c r="G1800" t="s">
        <v>6949</v>
      </c>
      <c r="H1800" t="s">
        <v>35</v>
      </c>
      <c r="I1800" t="s">
        <v>36</v>
      </c>
      <c r="J1800">
        <v>26</v>
      </c>
      <c r="K1800">
        <v>24</v>
      </c>
      <c r="L1800">
        <f t="shared" si="84"/>
        <v>2</v>
      </c>
      <c r="M1800">
        <v>18</v>
      </c>
      <c r="N1800">
        <v>26147</v>
      </c>
      <c r="O1800" s="1">
        <f t="shared" si="85"/>
        <v>1005.6538461538462</v>
      </c>
      <c r="P1800" s="1">
        <f t="shared" si="86"/>
        <v>24135.692307692309</v>
      </c>
      <c r="Q1800" s="1">
        <f>Table1[[#This Row],[Earned Basic Salary]]*20%</f>
        <v>4827.1384615384623</v>
      </c>
      <c r="R1800" s="1">
        <f>Table1[[#This Row],[Earned Basic Salary]]*10%</f>
        <v>2413.5692307692311</v>
      </c>
      <c r="S1800" s="1">
        <f>Table1[[#This Row],[Earned Basic Salary]]*12%</f>
        <v>2896.2830769230768</v>
      </c>
      <c r="T1800" s="1">
        <f>200</f>
        <v>200</v>
      </c>
      <c r="U1800" s="1">
        <f>Table1[[#This Row],[PF]]+Table1[[#This Row],[Professional Tax]]</f>
        <v>3096.2830769230768</v>
      </c>
      <c r="V1800" s="1">
        <f>Table1[[#This Row],[Overtime Hours]]*200</f>
        <v>3600</v>
      </c>
      <c r="W1800" s="1">
        <f>Table1[[#This Row],[Earned Basic Salary]]+Table1[[#This Row],[HRA]]+Table1[[#This Row],[DA]]+Table1[[#This Row],[Overtime Pay]]</f>
        <v>34976.400000000001</v>
      </c>
      <c r="X1800" s="1">
        <f>Table1[[#This Row],[Gross Salary]]-Table1[[#This Row],[Total Deduction]]</f>
        <v>31880.116923076923</v>
      </c>
      <c r="Y1800" t="s">
        <v>37</v>
      </c>
      <c r="Z1800" t="s">
        <v>48</v>
      </c>
      <c r="AA1800" t="s">
        <v>6950</v>
      </c>
      <c r="AB1800" t="s">
        <v>6951</v>
      </c>
    </row>
    <row r="1801" spans="1:28" x14ac:dyDescent="0.3">
      <c r="A1801" t="s">
        <v>6952</v>
      </c>
      <c r="B1801" t="s">
        <v>88</v>
      </c>
      <c r="C1801">
        <v>45</v>
      </c>
      <c r="D1801" t="s">
        <v>53</v>
      </c>
      <c r="E1801" t="s">
        <v>121</v>
      </c>
      <c r="F1801" t="s">
        <v>89</v>
      </c>
      <c r="G1801" t="s">
        <v>3524</v>
      </c>
      <c r="H1801" t="s">
        <v>35</v>
      </c>
      <c r="I1801" t="s">
        <v>36</v>
      </c>
      <c r="J1801">
        <v>26</v>
      </c>
      <c r="K1801">
        <v>24</v>
      </c>
      <c r="L1801">
        <f t="shared" si="84"/>
        <v>2</v>
      </c>
      <c r="M1801">
        <v>11</v>
      </c>
      <c r="N1801">
        <v>71592</v>
      </c>
      <c r="O1801" s="1">
        <f t="shared" si="85"/>
        <v>2753.5384615384614</v>
      </c>
      <c r="P1801" s="1">
        <f t="shared" si="86"/>
        <v>66084.923076923078</v>
      </c>
      <c r="Q1801" s="1">
        <f>Table1[[#This Row],[Earned Basic Salary]]*20%</f>
        <v>13216.984615384616</v>
      </c>
      <c r="R1801" s="1">
        <f>Table1[[#This Row],[Earned Basic Salary]]*10%</f>
        <v>6608.4923076923078</v>
      </c>
      <c r="S1801" s="1">
        <f>Table1[[#This Row],[Earned Basic Salary]]*12%</f>
        <v>7930.1907692307686</v>
      </c>
      <c r="T1801" s="1">
        <f>200</f>
        <v>200</v>
      </c>
      <c r="U1801" s="1">
        <f>Table1[[#This Row],[PF]]+Table1[[#This Row],[Professional Tax]]</f>
        <v>8130.1907692307686</v>
      </c>
      <c r="V1801" s="1">
        <f>Table1[[#This Row],[Overtime Hours]]*200</f>
        <v>2200</v>
      </c>
      <c r="W1801" s="1">
        <f>Table1[[#This Row],[Earned Basic Salary]]+Table1[[#This Row],[HRA]]+Table1[[#This Row],[DA]]+Table1[[#This Row],[Overtime Pay]]</f>
        <v>88110.399999999994</v>
      </c>
      <c r="X1801" s="1">
        <f>Table1[[#This Row],[Gross Salary]]-Table1[[#This Row],[Total Deduction]]</f>
        <v>79980.209230769222</v>
      </c>
      <c r="Y1801" t="s">
        <v>37</v>
      </c>
      <c r="Z1801" t="s">
        <v>95</v>
      </c>
      <c r="AA1801" t="s">
        <v>6953</v>
      </c>
      <c r="AB1801" t="s">
        <v>6954</v>
      </c>
    </row>
    <row r="1802" spans="1:28" x14ac:dyDescent="0.3">
      <c r="A1802" t="s">
        <v>6955</v>
      </c>
      <c r="B1802" t="s">
        <v>517</v>
      </c>
      <c r="C1802">
        <v>36</v>
      </c>
      <c r="D1802" t="s">
        <v>31</v>
      </c>
      <c r="E1802" t="s">
        <v>54</v>
      </c>
      <c r="F1802" t="s">
        <v>33</v>
      </c>
      <c r="G1802" t="s">
        <v>6956</v>
      </c>
      <c r="H1802" t="s">
        <v>35</v>
      </c>
      <c r="I1802" t="s">
        <v>36</v>
      </c>
      <c r="J1802">
        <v>26</v>
      </c>
      <c r="K1802">
        <v>24</v>
      </c>
      <c r="L1802">
        <f t="shared" si="84"/>
        <v>2</v>
      </c>
      <c r="M1802">
        <v>19</v>
      </c>
      <c r="N1802">
        <v>44604</v>
      </c>
      <c r="O1802" s="1">
        <f t="shared" si="85"/>
        <v>1715.5384615384614</v>
      </c>
      <c r="P1802" s="1">
        <f t="shared" si="86"/>
        <v>41172.923076923078</v>
      </c>
      <c r="Q1802" s="1">
        <f>Table1[[#This Row],[Earned Basic Salary]]*20%</f>
        <v>8234.584615384616</v>
      </c>
      <c r="R1802" s="1">
        <f>Table1[[#This Row],[Earned Basic Salary]]*10%</f>
        <v>4117.292307692308</v>
      </c>
      <c r="S1802" s="1">
        <f>Table1[[#This Row],[Earned Basic Salary]]*12%</f>
        <v>4940.750769230769</v>
      </c>
      <c r="T1802" s="1">
        <f>200</f>
        <v>200</v>
      </c>
      <c r="U1802" s="1">
        <f>Table1[[#This Row],[PF]]+Table1[[#This Row],[Professional Tax]]</f>
        <v>5140.750769230769</v>
      </c>
      <c r="V1802" s="1">
        <f>Table1[[#This Row],[Overtime Hours]]*200</f>
        <v>3800</v>
      </c>
      <c r="W1802" s="1">
        <f>Table1[[#This Row],[Earned Basic Salary]]+Table1[[#This Row],[HRA]]+Table1[[#This Row],[DA]]+Table1[[#This Row],[Overtime Pay]]</f>
        <v>57324.800000000003</v>
      </c>
      <c r="X1802" s="1">
        <f>Table1[[#This Row],[Gross Salary]]-Table1[[#This Row],[Total Deduction]]</f>
        <v>52184.049230769233</v>
      </c>
      <c r="Y1802" t="s">
        <v>37</v>
      </c>
      <c r="Z1802" t="s">
        <v>38</v>
      </c>
      <c r="AA1802" t="s">
        <v>6957</v>
      </c>
      <c r="AB1802" t="s">
        <v>6958</v>
      </c>
    </row>
    <row r="1803" spans="1:28" x14ac:dyDescent="0.3">
      <c r="A1803" t="s">
        <v>6959</v>
      </c>
      <c r="B1803" t="s">
        <v>2324</v>
      </c>
      <c r="C1803">
        <v>28</v>
      </c>
      <c r="D1803" t="s">
        <v>61</v>
      </c>
      <c r="E1803" t="s">
        <v>62</v>
      </c>
      <c r="F1803" t="s">
        <v>55</v>
      </c>
      <c r="G1803" t="s">
        <v>6960</v>
      </c>
      <c r="H1803" t="s">
        <v>35</v>
      </c>
      <c r="I1803" t="s">
        <v>36</v>
      </c>
      <c r="J1803">
        <v>26</v>
      </c>
      <c r="K1803">
        <v>25</v>
      </c>
      <c r="L1803">
        <f t="shared" si="84"/>
        <v>1</v>
      </c>
      <c r="M1803">
        <v>18</v>
      </c>
      <c r="N1803">
        <v>32008</v>
      </c>
      <c r="O1803" s="1">
        <f t="shared" si="85"/>
        <v>1231.0769230769231</v>
      </c>
      <c r="P1803" s="1">
        <f t="shared" si="86"/>
        <v>30776.923076923078</v>
      </c>
      <c r="Q1803" s="1">
        <f>Table1[[#This Row],[Earned Basic Salary]]*20%</f>
        <v>6155.3846153846162</v>
      </c>
      <c r="R1803" s="1">
        <f>Table1[[#This Row],[Earned Basic Salary]]*10%</f>
        <v>3077.6923076923081</v>
      </c>
      <c r="S1803" s="1">
        <f>Table1[[#This Row],[Earned Basic Salary]]*12%</f>
        <v>3693.2307692307691</v>
      </c>
      <c r="T1803" s="1">
        <f>200</f>
        <v>200</v>
      </c>
      <c r="U1803" s="1">
        <f>Table1[[#This Row],[PF]]+Table1[[#This Row],[Professional Tax]]</f>
        <v>3893.2307692307691</v>
      </c>
      <c r="V1803" s="1">
        <f>Table1[[#This Row],[Overtime Hours]]*200</f>
        <v>3600</v>
      </c>
      <c r="W1803" s="1">
        <f>Table1[[#This Row],[Earned Basic Salary]]+Table1[[#This Row],[HRA]]+Table1[[#This Row],[DA]]+Table1[[#This Row],[Overtime Pay]]</f>
        <v>43610</v>
      </c>
      <c r="X1803" s="1">
        <f>Table1[[#This Row],[Gross Salary]]-Table1[[#This Row],[Total Deduction]]</f>
        <v>39716.769230769234</v>
      </c>
      <c r="Y1803" t="s">
        <v>37</v>
      </c>
      <c r="Z1803" t="s">
        <v>95</v>
      </c>
      <c r="AA1803" t="s">
        <v>6961</v>
      </c>
      <c r="AB1803" t="s">
        <v>6962</v>
      </c>
    </row>
    <row r="1804" spans="1:28" x14ac:dyDescent="0.3">
      <c r="A1804" t="s">
        <v>6963</v>
      </c>
      <c r="B1804" t="s">
        <v>774</v>
      </c>
      <c r="C1804">
        <v>35</v>
      </c>
      <c r="D1804" t="s">
        <v>81</v>
      </c>
      <c r="E1804" t="s">
        <v>121</v>
      </c>
      <c r="F1804" t="s">
        <v>69</v>
      </c>
      <c r="G1804" t="s">
        <v>4630</v>
      </c>
      <c r="H1804" t="s">
        <v>35</v>
      </c>
      <c r="I1804" t="s">
        <v>36</v>
      </c>
      <c r="J1804">
        <v>26</v>
      </c>
      <c r="K1804">
        <v>23</v>
      </c>
      <c r="L1804">
        <f t="shared" si="84"/>
        <v>3</v>
      </c>
      <c r="M1804">
        <v>15</v>
      </c>
      <c r="N1804">
        <v>18427</v>
      </c>
      <c r="O1804" s="1">
        <f t="shared" si="85"/>
        <v>708.73076923076928</v>
      </c>
      <c r="P1804" s="1">
        <f t="shared" si="86"/>
        <v>16300.807692307693</v>
      </c>
      <c r="Q1804" s="1">
        <f>Table1[[#This Row],[Earned Basic Salary]]*20%</f>
        <v>3260.1615384615388</v>
      </c>
      <c r="R1804" s="1">
        <f>Table1[[#This Row],[Earned Basic Salary]]*10%</f>
        <v>1630.0807692307694</v>
      </c>
      <c r="S1804" s="1">
        <f>Table1[[#This Row],[Earned Basic Salary]]*12%</f>
        <v>1956.0969230769231</v>
      </c>
      <c r="T1804" s="1">
        <f>200</f>
        <v>200</v>
      </c>
      <c r="U1804" s="1">
        <f>Table1[[#This Row],[PF]]+Table1[[#This Row],[Professional Tax]]</f>
        <v>2156.0969230769233</v>
      </c>
      <c r="V1804" s="1">
        <f>Table1[[#This Row],[Overtime Hours]]*200</f>
        <v>3000</v>
      </c>
      <c r="W1804" s="1">
        <f>Table1[[#This Row],[Earned Basic Salary]]+Table1[[#This Row],[HRA]]+Table1[[#This Row],[DA]]+Table1[[#This Row],[Overtime Pay]]</f>
        <v>24191.05</v>
      </c>
      <c r="X1804" s="1">
        <f>Table1[[#This Row],[Gross Salary]]-Table1[[#This Row],[Total Deduction]]</f>
        <v>22034.953076923077</v>
      </c>
      <c r="Y1804" t="s">
        <v>37</v>
      </c>
      <c r="Z1804" t="s">
        <v>48</v>
      </c>
      <c r="AA1804" t="s">
        <v>6964</v>
      </c>
      <c r="AB1804" t="s">
        <v>6965</v>
      </c>
    </row>
    <row r="1805" spans="1:28" x14ac:dyDescent="0.3">
      <c r="A1805" t="s">
        <v>6966</v>
      </c>
      <c r="B1805" t="s">
        <v>221</v>
      </c>
      <c r="C1805">
        <v>50</v>
      </c>
      <c r="D1805" t="s">
        <v>127</v>
      </c>
      <c r="E1805" t="s">
        <v>82</v>
      </c>
      <c r="F1805" t="s">
        <v>89</v>
      </c>
      <c r="G1805" t="s">
        <v>6305</v>
      </c>
      <c r="H1805" t="s">
        <v>35</v>
      </c>
      <c r="I1805" t="s">
        <v>36</v>
      </c>
      <c r="J1805">
        <v>26</v>
      </c>
      <c r="K1805">
        <v>22</v>
      </c>
      <c r="L1805">
        <f t="shared" si="84"/>
        <v>4</v>
      </c>
      <c r="M1805">
        <v>7</v>
      </c>
      <c r="N1805">
        <v>45772</v>
      </c>
      <c r="O1805" s="1">
        <f t="shared" si="85"/>
        <v>1760.4615384615386</v>
      </c>
      <c r="P1805" s="1">
        <f t="shared" si="86"/>
        <v>38730.153846153851</v>
      </c>
      <c r="Q1805" s="1">
        <f>Table1[[#This Row],[Earned Basic Salary]]*20%</f>
        <v>7746.0307692307706</v>
      </c>
      <c r="R1805" s="1">
        <f>Table1[[#This Row],[Earned Basic Salary]]*10%</f>
        <v>3873.0153846153853</v>
      </c>
      <c r="S1805" s="1">
        <f>Table1[[#This Row],[Earned Basic Salary]]*12%</f>
        <v>4647.6184615384618</v>
      </c>
      <c r="T1805" s="1">
        <f>200</f>
        <v>200</v>
      </c>
      <c r="U1805" s="1">
        <f>Table1[[#This Row],[PF]]+Table1[[#This Row],[Professional Tax]]</f>
        <v>4847.6184615384618</v>
      </c>
      <c r="V1805" s="1">
        <f>Table1[[#This Row],[Overtime Hours]]*200</f>
        <v>1400</v>
      </c>
      <c r="W1805" s="1">
        <f>Table1[[#This Row],[Earned Basic Salary]]+Table1[[#This Row],[HRA]]+Table1[[#This Row],[DA]]+Table1[[#This Row],[Overtime Pay]]</f>
        <v>51749.200000000004</v>
      </c>
      <c r="X1805" s="1">
        <f>Table1[[#This Row],[Gross Salary]]-Table1[[#This Row],[Total Deduction]]</f>
        <v>46901.581538461542</v>
      </c>
      <c r="Y1805" t="s">
        <v>37</v>
      </c>
      <c r="Z1805" t="s">
        <v>95</v>
      </c>
      <c r="AA1805" t="s">
        <v>6967</v>
      </c>
      <c r="AB1805" t="s">
        <v>6968</v>
      </c>
    </row>
    <row r="1806" spans="1:28" x14ac:dyDescent="0.3">
      <c r="A1806" t="s">
        <v>6969</v>
      </c>
      <c r="B1806" t="s">
        <v>173</v>
      </c>
      <c r="C1806">
        <v>51</v>
      </c>
      <c r="D1806" t="s">
        <v>127</v>
      </c>
      <c r="E1806" t="s">
        <v>82</v>
      </c>
      <c r="F1806" t="s">
        <v>46</v>
      </c>
      <c r="G1806" t="s">
        <v>6970</v>
      </c>
      <c r="H1806" t="s">
        <v>35</v>
      </c>
      <c r="I1806" t="s">
        <v>36</v>
      </c>
      <c r="J1806">
        <v>26</v>
      </c>
      <c r="K1806">
        <v>24</v>
      </c>
      <c r="L1806">
        <f t="shared" si="84"/>
        <v>2</v>
      </c>
      <c r="M1806">
        <v>4</v>
      </c>
      <c r="N1806">
        <v>71560</v>
      </c>
      <c r="O1806" s="1">
        <f t="shared" si="85"/>
        <v>2752.3076923076924</v>
      </c>
      <c r="P1806" s="1">
        <f t="shared" si="86"/>
        <v>66055.384615384624</v>
      </c>
      <c r="Q1806" s="1">
        <f>Table1[[#This Row],[Earned Basic Salary]]*20%</f>
        <v>13211.076923076926</v>
      </c>
      <c r="R1806" s="1">
        <f>Table1[[#This Row],[Earned Basic Salary]]*10%</f>
        <v>6605.5384615384628</v>
      </c>
      <c r="S1806" s="1">
        <f>Table1[[#This Row],[Earned Basic Salary]]*12%</f>
        <v>7926.6461538461544</v>
      </c>
      <c r="T1806" s="1">
        <f>200</f>
        <v>200</v>
      </c>
      <c r="U1806" s="1">
        <f>Table1[[#This Row],[PF]]+Table1[[#This Row],[Professional Tax]]</f>
        <v>8126.6461538461544</v>
      </c>
      <c r="V1806" s="1">
        <f>Table1[[#This Row],[Overtime Hours]]*200</f>
        <v>800</v>
      </c>
      <c r="W1806" s="1">
        <f>Table1[[#This Row],[Earned Basic Salary]]+Table1[[#This Row],[HRA]]+Table1[[#This Row],[DA]]+Table1[[#This Row],[Overtime Pay]]</f>
        <v>86672.000000000015</v>
      </c>
      <c r="X1806" s="1">
        <f>Table1[[#This Row],[Gross Salary]]-Table1[[#This Row],[Total Deduction]]</f>
        <v>78545.353846153856</v>
      </c>
      <c r="Y1806" t="s">
        <v>37</v>
      </c>
      <c r="Z1806" t="s">
        <v>95</v>
      </c>
      <c r="AA1806" t="s">
        <v>6971</v>
      </c>
      <c r="AB1806" t="s">
        <v>6972</v>
      </c>
    </row>
    <row r="1807" spans="1:28" x14ac:dyDescent="0.3">
      <c r="A1807" t="s">
        <v>6973</v>
      </c>
      <c r="B1807" t="s">
        <v>163</v>
      </c>
      <c r="C1807">
        <v>22</v>
      </c>
      <c r="D1807" t="s">
        <v>44</v>
      </c>
      <c r="E1807" t="s">
        <v>54</v>
      </c>
      <c r="F1807" t="s">
        <v>55</v>
      </c>
      <c r="G1807" t="s">
        <v>6974</v>
      </c>
      <c r="H1807" t="s">
        <v>35</v>
      </c>
      <c r="I1807" t="s">
        <v>36</v>
      </c>
      <c r="J1807">
        <v>26</v>
      </c>
      <c r="K1807">
        <v>23</v>
      </c>
      <c r="L1807">
        <f t="shared" si="84"/>
        <v>3</v>
      </c>
      <c r="M1807">
        <v>5</v>
      </c>
      <c r="N1807">
        <v>54846</v>
      </c>
      <c r="O1807" s="1">
        <f t="shared" si="85"/>
        <v>2109.4615384615386</v>
      </c>
      <c r="P1807" s="1">
        <f t="shared" si="86"/>
        <v>48517.61538461539</v>
      </c>
      <c r="Q1807" s="1">
        <f>Table1[[#This Row],[Earned Basic Salary]]*20%</f>
        <v>9703.5230769230784</v>
      </c>
      <c r="R1807" s="1">
        <f>Table1[[#This Row],[Earned Basic Salary]]*10%</f>
        <v>4851.7615384615392</v>
      </c>
      <c r="S1807" s="1">
        <f>Table1[[#This Row],[Earned Basic Salary]]*12%</f>
        <v>5822.1138461538467</v>
      </c>
      <c r="T1807" s="1">
        <f>200</f>
        <v>200</v>
      </c>
      <c r="U1807" s="1">
        <f>Table1[[#This Row],[PF]]+Table1[[#This Row],[Professional Tax]]</f>
        <v>6022.1138461538467</v>
      </c>
      <c r="V1807" s="1">
        <f>Table1[[#This Row],[Overtime Hours]]*200</f>
        <v>1000</v>
      </c>
      <c r="W1807" s="1">
        <f>Table1[[#This Row],[Earned Basic Salary]]+Table1[[#This Row],[HRA]]+Table1[[#This Row],[DA]]+Table1[[#This Row],[Overtime Pay]]</f>
        <v>64072.900000000009</v>
      </c>
      <c r="X1807" s="1">
        <f>Table1[[#This Row],[Gross Salary]]-Table1[[#This Row],[Total Deduction]]</f>
        <v>58050.786153846158</v>
      </c>
      <c r="Y1807" t="s">
        <v>37</v>
      </c>
      <c r="Z1807" t="s">
        <v>38</v>
      </c>
      <c r="AA1807" t="s">
        <v>6975</v>
      </c>
      <c r="AB1807" t="s">
        <v>6976</v>
      </c>
    </row>
    <row r="1808" spans="1:28" x14ac:dyDescent="0.3">
      <c r="A1808" t="s">
        <v>6977</v>
      </c>
      <c r="B1808" t="s">
        <v>148</v>
      </c>
      <c r="C1808">
        <v>34</v>
      </c>
      <c r="D1808" t="s">
        <v>133</v>
      </c>
      <c r="E1808" t="s">
        <v>32</v>
      </c>
      <c r="F1808" t="s">
        <v>63</v>
      </c>
      <c r="G1808" t="s">
        <v>5196</v>
      </c>
      <c r="H1808" t="s">
        <v>35</v>
      </c>
      <c r="I1808" t="s">
        <v>36</v>
      </c>
      <c r="J1808">
        <v>26</v>
      </c>
      <c r="K1808">
        <v>22</v>
      </c>
      <c r="L1808">
        <f t="shared" si="84"/>
        <v>4</v>
      </c>
      <c r="M1808">
        <v>20</v>
      </c>
      <c r="N1808">
        <v>23455</v>
      </c>
      <c r="O1808" s="1">
        <f t="shared" si="85"/>
        <v>902.11538461538464</v>
      </c>
      <c r="P1808" s="1">
        <f t="shared" si="86"/>
        <v>19846.538461538461</v>
      </c>
      <c r="Q1808" s="1">
        <f>Table1[[#This Row],[Earned Basic Salary]]*20%</f>
        <v>3969.3076923076924</v>
      </c>
      <c r="R1808" s="1">
        <f>Table1[[#This Row],[Earned Basic Salary]]*10%</f>
        <v>1984.6538461538462</v>
      </c>
      <c r="S1808" s="1">
        <f>Table1[[#This Row],[Earned Basic Salary]]*12%</f>
        <v>2381.5846153846151</v>
      </c>
      <c r="T1808" s="1">
        <f>200</f>
        <v>200</v>
      </c>
      <c r="U1808" s="1">
        <f>Table1[[#This Row],[PF]]+Table1[[#This Row],[Professional Tax]]</f>
        <v>2581.5846153846151</v>
      </c>
      <c r="V1808" s="1">
        <f>Table1[[#This Row],[Overtime Hours]]*200</f>
        <v>4000</v>
      </c>
      <c r="W1808" s="1">
        <f>Table1[[#This Row],[Earned Basic Salary]]+Table1[[#This Row],[HRA]]+Table1[[#This Row],[DA]]+Table1[[#This Row],[Overtime Pay]]</f>
        <v>29800.5</v>
      </c>
      <c r="X1808" s="1">
        <f>Table1[[#This Row],[Gross Salary]]-Table1[[#This Row],[Total Deduction]]</f>
        <v>27218.915384615386</v>
      </c>
      <c r="Y1808" t="s">
        <v>37</v>
      </c>
      <c r="Z1808" t="s">
        <v>95</v>
      </c>
      <c r="AA1808" t="s">
        <v>6978</v>
      </c>
      <c r="AB1808" t="s">
        <v>6979</v>
      </c>
    </row>
    <row r="1809" spans="1:28" x14ac:dyDescent="0.3">
      <c r="A1809" t="s">
        <v>6980</v>
      </c>
      <c r="B1809" t="s">
        <v>2257</v>
      </c>
      <c r="C1809">
        <v>26</v>
      </c>
      <c r="D1809" t="s">
        <v>127</v>
      </c>
      <c r="E1809" t="s">
        <v>32</v>
      </c>
      <c r="F1809" t="s">
        <v>33</v>
      </c>
      <c r="G1809" t="s">
        <v>3723</v>
      </c>
      <c r="H1809" t="s">
        <v>35</v>
      </c>
      <c r="I1809" t="s">
        <v>36</v>
      </c>
      <c r="J1809">
        <v>26</v>
      </c>
      <c r="K1809">
        <v>22</v>
      </c>
      <c r="L1809">
        <f t="shared" si="84"/>
        <v>4</v>
      </c>
      <c r="M1809">
        <v>15</v>
      </c>
      <c r="N1809">
        <v>73063</v>
      </c>
      <c r="O1809" s="1">
        <f t="shared" si="85"/>
        <v>2810.1153846153848</v>
      </c>
      <c r="P1809" s="1">
        <f t="shared" si="86"/>
        <v>61822.538461538468</v>
      </c>
      <c r="Q1809" s="1">
        <f>Table1[[#This Row],[Earned Basic Salary]]*20%</f>
        <v>12364.507692307694</v>
      </c>
      <c r="R1809" s="1">
        <f>Table1[[#This Row],[Earned Basic Salary]]*10%</f>
        <v>6182.253846153847</v>
      </c>
      <c r="S1809" s="1">
        <f>Table1[[#This Row],[Earned Basic Salary]]*12%</f>
        <v>7418.7046153846159</v>
      </c>
      <c r="T1809" s="1">
        <f>200</f>
        <v>200</v>
      </c>
      <c r="U1809" s="1">
        <f>Table1[[#This Row],[PF]]+Table1[[#This Row],[Professional Tax]]</f>
        <v>7618.7046153846159</v>
      </c>
      <c r="V1809" s="1">
        <f>Table1[[#This Row],[Overtime Hours]]*200</f>
        <v>3000</v>
      </c>
      <c r="W1809" s="1">
        <f>Table1[[#This Row],[Earned Basic Salary]]+Table1[[#This Row],[HRA]]+Table1[[#This Row],[DA]]+Table1[[#This Row],[Overtime Pay]]</f>
        <v>83369.300000000017</v>
      </c>
      <c r="X1809" s="1">
        <f>Table1[[#This Row],[Gross Salary]]-Table1[[#This Row],[Total Deduction]]</f>
        <v>75750.595384615401</v>
      </c>
      <c r="Y1809" t="s">
        <v>37</v>
      </c>
      <c r="Z1809" t="s">
        <v>106</v>
      </c>
      <c r="AA1809" t="s">
        <v>6981</v>
      </c>
      <c r="AB1809" t="s">
        <v>6982</v>
      </c>
    </row>
    <row r="1810" spans="1:28" x14ac:dyDescent="0.3">
      <c r="A1810" t="s">
        <v>6983</v>
      </c>
      <c r="B1810" t="s">
        <v>1212</v>
      </c>
      <c r="C1810">
        <v>41</v>
      </c>
      <c r="D1810" t="s">
        <v>61</v>
      </c>
      <c r="E1810" t="s">
        <v>62</v>
      </c>
      <c r="F1810" t="s">
        <v>83</v>
      </c>
      <c r="G1810" t="s">
        <v>518</v>
      </c>
      <c r="H1810" t="s">
        <v>35</v>
      </c>
      <c r="I1810" t="s">
        <v>36</v>
      </c>
      <c r="J1810">
        <v>26</v>
      </c>
      <c r="K1810">
        <v>23</v>
      </c>
      <c r="L1810">
        <f t="shared" si="84"/>
        <v>3</v>
      </c>
      <c r="M1810">
        <v>18</v>
      </c>
      <c r="N1810">
        <v>28443</v>
      </c>
      <c r="O1810" s="1">
        <f t="shared" si="85"/>
        <v>1093.9615384615386</v>
      </c>
      <c r="P1810" s="1">
        <f t="shared" si="86"/>
        <v>25161.115384615387</v>
      </c>
      <c r="Q1810" s="1">
        <f>Table1[[#This Row],[Earned Basic Salary]]*20%</f>
        <v>5032.2230769230773</v>
      </c>
      <c r="R1810" s="1">
        <f>Table1[[#This Row],[Earned Basic Salary]]*10%</f>
        <v>2516.1115384615387</v>
      </c>
      <c r="S1810" s="1">
        <f>Table1[[#This Row],[Earned Basic Salary]]*12%</f>
        <v>3019.3338461538465</v>
      </c>
      <c r="T1810" s="1">
        <f>200</f>
        <v>200</v>
      </c>
      <c r="U1810" s="1">
        <f>Table1[[#This Row],[PF]]+Table1[[#This Row],[Professional Tax]]</f>
        <v>3219.3338461538465</v>
      </c>
      <c r="V1810" s="1">
        <f>Table1[[#This Row],[Overtime Hours]]*200</f>
        <v>3600</v>
      </c>
      <c r="W1810" s="1">
        <f>Table1[[#This Row],[Earned Basic Salary]]+Table1[[#This Row],[HRA]]+Table1[[#This Row],[DA]]+Table1[[#This Row],[Overtime Pay]]</f>
        <v>36309.450000000004</v>
      </c>
      <c r="X1810" s="1">
        <f>Table1[[#This Row],[Gross Salary]]-Table1[[#This Row],[Total Deduction]]</f>
        <v>33090.11615384616</v>
      </c>
      <c r="Y1810" t="s">
        <v>37</v>
      </c>
      <c r="Z1810" t="s">
        <v>95</v>
      </c>
      <c r="AA1810" t="s">
        <v>6984</v>
      </c>
      <c r="AB1810" t="s">
        <v>6985</v>
      </c>
    </row>
    <row r="1811" spans="1:28" x14ac:dyDescent="0.3">
      <c r="A1811" t="s">
        <v>6986</v>
      </c>
      <c r="B1811" t="s">
        <v>536</v>
      </c>
      <c r="C1811">
        <v>27</v>
      </c>
      <c r="D1811" t="s">
        <v>44</v>
      </c>
      <c r="E1811" t="s">
        <v>62</v>
      </c>
      <c r="F1811" t="s">
        <v>83</v>
      </c>
      <c r="G1811" t="s">
        <v>1853</v>
      </c>
      <c r="H1811" t="s">
        <v>35</v>
      </c>
      <c r="I1811" t="s">
        <v>36</v>
      </c>
      <c r="J1811">
        <v>26</v>
      </c>
      <c r="K1811">
        <v>21</v>
      </c>
      <c r="L1811">
        <f t="shared" si="84"/>
        <v>5</v>
      </c>
      <c r="M1811">
        <v>19</v>
      </c>
      <c r="N1811">
        <v>79093</v>
      </c>
      <c r="O1811" s="1">
        <f t="shared" si="85"/>
        <v>3042.0384615384614</v>
      </c>
      <c r="P1811" s="1">
        <f t="shared" si="86"/>
        <v>63882.807692307688</v>
      </c>
      <c r="Q1811" s="1">
        <f>Table1[[#This Row],[Earned Basic Salary]]*20%</f>
        <v>12776.561538461538</v>
      </c>
      <c r="R1811" s="1">
        <f>Table1[[#This Row],[Earned Basic Salary]]*10%</f>
        <v>6388.2807692307688</v>
      </c>
      <c r="S1811" s="1">
        <f>Table1[[#This Row],[Earned Basic Salary]]*12%</f>
        <v>7665.9369230769225</v>
      </c>
      <c r="T1811" s="1">
        <f>200</f>
        <v>200</v>
      </c>
      <c r="U1811" s="1">
        <f>Table1[[#This Row],[PF]]+Table1[[#This Row],[Professional Tax]]</f>
        <v>7865.9369230769225</v>
      </c>
      <c r="V1811" s="1">
        <f>Table1[[#This Row],[Overtime Hours]]*200</f>
        <v>3800</v>
      </c>
      <c r="W1811" s="1">
        <f>Table1[[#This Row],[Earned Basic Salary]]+Table1[[#This Row],[HRA]]+Table1[[#This Row],[DA]]+Table1[[#This Row],[Overtime Pay]]</f>
        <v>86847.65</v>
      </c>
      <c r="X1811" s="1">
        <f>Table1[[#This Row],[Gross Salary]]-Table1[[#This Row],[Total Deduction]]</f>
        <v>78981.713076923072</v>
      </c>
      <c r="Y1811" t="s">
        <v>37</v>
      </c>
      <c r="Z1811" t="s">
        <v>48</v>
      </c>
      <c r="AA1811" t="s">
        <v>6987</v>
      </c>
      <c r="AB1811" t="s">
        <v>6988</v>
      </c>
    </row>
    <row r="1812" spans="1:28" x14ac:dyDescent="0.3">
      <c r="A1812" t="s">
        <v>6989</v>
      </c>
      <c r="B1812" t="s">
        <v>1868</v>
      </c>
      <c r="C1812">
        <v>49</v>
      </c>
      <c r="D1812" t="s">
        <v>53</v>
      </c>
      <c r="E1812" t="s">
        <v>32</v>
      </c>
      <c r="F1812" t="s">
        <v>33</v>
      </c>
      <c r="G1812" t="s">
        <v>6990</v>
      </c>
      <c r="H1812" t="s">
        <v>35</v>
      </c>
      <c r="I1812" t="s">
        <v>36</v>
      </c>
      <c r="J1812">
        <v>26</v>
      </c>
      <c r="K1812">
        <v>23</v>
      </c>
      <c r="L1812">
        <f t="shared" si="84"/>
        <v>3</v>
      </c>
      <c r="M1812">
        <v>10</v>
      </c>
      <c r="N1812">
        <v>32363</v>
      </c>
      <c r="O1812" s="1">
        <f t="shared" si="85"/>
        <v>1244.7307692307693</v>
      </c>
      <c r="P1812" s="1">
        <f t="shared" si="86"/>
        <v>28628.807692307695</v>
      </c>
      <c r="Q1812" s="1">
        <f>Table1[[#This Row],[Earned Basic Salary]]*20%</f>
        <v>5725.7615384615392</v>
      </c>
      <c r="R1812" s="1">
        <f>Table1[[#This Row],[Earned Basic Salary]]*10%</f>
        <v>2862.8807692307696</v>
      </c>
      <c r="S1812" s="1">
        <f>Table1[[#This Row],[Earned Basic Salary]]*12%</f>
        <v>3435.4569230769234</v>
      </c>
      <c r="T1812" s="1">
        <f>200</f>
        <v>200</v>
      </c>
      <c r="U1812" s="1">
        <f>Table1[[#This Row],[PF]]+Table1[[#This Row],[Professional Tax]]</f>
        <v>3635.4569230769234</v>
      </c>
      <c r="V1812" s="1">
        <f>Table1[[#This Row],[Overtime Hours]]*200</f>
        <v>2000</v>
      </c>
      <c r="W1812" s="1">
        <f>Table1[[#This Row],[Earned Basic Salary]]+Table1[[#This Row],[HRA]]+Table1[[#This Row],[DA]]+Table1[[#This Row],[Overtime Pay]]</f>
        <v>39217.450000000004</v>
      </c>
      <c r="X1812" s="1">
        <f>Table1[[#This Row],[Gross Salary]]-Table1[[#This Row],[Total Deduction]]</f>
        <v>35581.993076923078</v>
      </c>
      <c r="Y1812" t="s">
        <v>37</v>
      </c>
      <c r="Z1812" t="s">
        <v>106</v>
      </c>
      <c r="AA1812" t="s">
        <v>6991</v>
      </c>
      <c r="AB1812" t="s">
        <v>6992</v>
      </c>
    </row>
    <row r="1813" spans="1:28" x14ac:dyDescent="0.3">
      <c r="A1813" t="s">
        <v>6993</v>
      </c>
      <c r="B1813" t="s">
        <v>173</v>
      </c>
      <c r="C1813">
        <v>33</v>
      </c>
      <c r="D1813" t="s">
        <v>61</v>
      </c>
      <c r="E1813" t="s">
        <v>82</v>
      </c>
      <c r="F1813" t="s">
        <v>55</v>
      </c>
      <c r="G1813" t="s">
        <v>6994</v>
      </c>
      <c r="H1813" t="s">
        <v>35</v>
      </c>
      <c r="I1813" t="s">
        <v>36</v>
      </c>
      <c r="J1813">
        <v>26</v>
      </c>
      <c r="K1813">
        <v>23</v>
      </c>
      <c r="L1813">
        <f t="shared" si="84"/>
        <v>3</v>
      </c>
      <c r="M1813">
        <v>14</v>
      </c>
      <c r="N1813">
        <v>32084</v>
      </c>
      <c r="O1813" s="1">
        <f t="shared" si="85"/>
        <v>1234</v>
      </c>
      <c r="P1813" s="1">
        <f t="shared" si="86"/>
        <v>28382</v>
      </c>
      <c r="Q1813" s="1">
        <f>Table1[[#This Row],[Earned Basic Salary]]*20%</f>
        <v>5676.4000000000005</v>
      </c>
      <c r="R1813" s="1">
        <f>Table1[[#This Row],[Earned Basic Salary]]*10%</f>
        <v>2838.2000000000003</v>
      </c>
      <c r="S1813" s="1">
        <f>Table1[[#This Row],[Earned Basic Salary]]*12%</f>
        <v>3405.8399999999997</v>
      </c>
      <c r="T1813" s="1">
        <f>200</f>
        <v>200</v>
      </c>
      <c r="U1813" s="1">
        <f>Table1[[#This Row],[PF]]+Table1[[#This Row],[Professional Tax]]</f>
        <v>3605.8399999999997</v>
      </c>
      <c r="V1813" s="1">
        <f>Table1[[#This Row],[Overtime Hours]]*200</f>
        <v>2800</v>
      </c>
      <c r="W1813" s="1">
        <f>Table1[[#This Row],[Earned Basic Salary]]+Table1[[#This Row],[HRA]]+Table1[[#This Row],[DA]]+Table1[[#This Row],[Overtime Pay]]</f>
        <v>39696.6</v>
      </c>
      <c r="X1813" s="1">
        <f>Table1[[#This Row],[Gross Salary]]-Table1[[#This Row],[Total Deduction]]</f>
        <v>36090.76</v>
      </c>
      <c r="Y1813" t="s">
        <v>37</v>
      </c>
      <c r="Z1813" t="s">
        <v>106</v>
      </c>
      <c r="AA1813" t="s">
        <v>6995</v>
      </c>
      <c r="AB1813" t="s">
        <v>6996</v>
      </c>
    </row>
    <row r="1814" spans="1:28" x14ac:dyDescent="0.3">
      <c r="A1814" t="s">
        <v>6997</v>
      </c>
      <c r="B1814" t="s">
        <v>1579</v>
      </c>
      <c r="C1814">
        <v>27</v>
      </c>
      <c r="D1814" t="s">
        <v>133</v>
      </c>
      <c r="E1814" t="s">
        <v>54</v>
      </c>
      <c r="F1814" t="s">
        <v>33</v>
      </c>
      <c r="G1814" t="s">
        <v>6998</v>
      </c>
      <c r="H1814" t="s">
        <v>35</v>
      </c>
      <c r="I1814" t="s">
        <v>36</v>
      </c>
      <c r="J1814">
        <v>26</v>
      </c>
      <c r="K1814">
        <v>24</v>
      </c>
      <c r="L1814">
        <f t="shared" si="84"/>
        <v>2</v>
      </c>
      <c r="M1814">
        <v>19</v>
      </c>
      <c r="N1814">
        <v>66539</v>
      </c>
      <c r="O1814" s="1">
        <f t="shared" si="85"/>
        <v>2559.1923076923076</v>
      </c>
      <c r="P1814" s="1">
        <f t="shared" si="86"/>
        <v>61420.615384615383</v>
      </c>
      <c r="Q1814" s="1">
        <f>Table1[[#This Row],[Earned Basic Salary]]*20%</f>
        <v>12284.123076923077</v>
      </c>
      <c r="R1814" s="1">
        <f>Table1[[#This Row],[Earned Basic Salary]]*10%</f>
        <v>6142.0615384615385</v>
      </c>
      <c r="S1814" s="1">
        <f>Table1[[#This Row],[Earned Basic Salary]]*12%</f>
        <v>7370.4738461538454</v>
      </c>
      <c r="T1814" s="1">
        <f>200</f>
        <v>200</v>
      </c>
      <c r="U1814" s="1">
        <f>Table1[[#This Row],[PF]]+Table1[[#This Row],[Professional Tax]]</f>
        <v>7570.4738461538454</v>
      </c>
      <c r="V1814" s="1">
        <f>Table1[[#This Row],[Overtime Hours]]*200</f>
        <v>3800</v>
      </c>
      <c r="W1814" s="1">
        <f>Table1[[#This Row],[Earned Basic Salary]]+Table1[[#This Row],[HRA]]+Table1[[#This Row],[DA]]+Table1[[#This Row],[Overtime Pay]]</f>
        <v>83646.8</v>
      </c>
      <c r="X1814" s="1">
        <f>Table1[[#This Row],[Gross Salary]]-Table1[[#This Row],[Total Deduction]]</f>
        <v>76076.326153846152</v>
      </c>
      <c r="Y1814" t="s">
        <v>37</v>
      </c>
      <c r="Z1814" t="s">
        <v>95</v>
      </c>
      <c r="AA1814" t="s">
        <v>6999</v>
      </c>
      <c r="AB1814" t="s">
        <v>7000</v>
      </c>
    </row>
    <row r="1815" spans="1:28" x14ac:dyDescent="0.3">
      <c r="A1815" t="s">
        <v>7001</v>
      </c>
      <c r="B1815" t="s">
        <v>774</v>
      </c>
      <c r="C1815">
        <v>31</v>
      </c>
      <c r="D1815" t="s">
        <v>75</v>
      </c>
      <c r="E1815" t="s">
        <v>82</v>
      </c>
      <c r="F1815" t="s">
        <v>69</v>
      </c>
      <c r="G1815" t="s">
        <v>2631</v>
      </c>
      <c r="H1815" t="s">
        <v>35</v>
      </c>
      <c r="I1815" t="s">
        <v>36</v>
      </c>
      <c r="J1815">
        <v>26</v>
      </c>
      <c r="K1815">
        <v>24</v>
      </c>
      <c r="L1815">
        <f t="shared" si="84"/>
        <v>2</v>
      </c>
      <c r="M1815">
        <v>3</v>
      </c>
      <c r="N1815">
        <v>29080</v>
      </c>
      <c r="O1815" s="1">
        <f t="shared" si="85"/>
        <v>1118.4615384615386</v>
      </c>
      <c r="P1815" s="1">
        <f t="shared" si="86"/>
        <v>26843.076923076926</v>
      </c>
      <c r="Q1815" s="1">
        <f>Table1[[#This Row],[Earned Basic Salary]]*20%</f>
        <v>5368.6153846153857</v>
      </c>
      <c r="R1815" s="1">
        <f>Table1[[#This Row],[Earned Basic Salary]]*10%</f>
        <v>2684.3076923076928</v>
      </c>
      <c r="S1815" s="1">
        <f>Table1[[#This Row],[Earned Basic Salary]]*12%</f>
        <v>3221.169230769231</v>
      </c>
      <c r="T1815" s="1">
        <f>200</f>
        <v>200</v>
      </c>
      <c r="U1815" s="1">
        <f>Table1[[#This Row],[PF]]+Table1[[#This Row],[Professional Tax]]</f>
        <v>3421.169230769231</v>
      </c>
      <c r="V1815" s="1">
        <f>Table1[[#This Row],[Overtime Hours]]*200</f>
        <v>600</v>
      </c>
      <c r="W1815" s="1">
        <f>Table1[[#This Row],[Earned Basic Salary]]+Table1[[#This Row],[HRA]]+Table1[[#This Row],[DA]]+Table1[[#This Row],[Overtime Pay]]</f>
        <v>35496.000000000007</v>
      </c>
      <c r="X1815" s="1">
        <f>Table1[[#This Row],[Gross Salary]]-Table1[[#This Row],[Total Deduction]]</f>
        <v>32074.830769230775</v>
      </c>
      <c r="Y1815" t="s">
        <v>37</v>
      </c>
      <c r="Z1815" t="s">
        <v>106</v>
      </c>
      <c r="AA1815" t="s">
        <v>7002</v>
      </c>
      <c r="AB1815" t="s">
        <v>7003</v>
      </c>
    </row>
    <row r="1816" spans="1:28" x14ac:dyDescent="0.3">
      <c r="A1816" t="s">
        <v>7004</v>
      </c>
      <c r="B1816" t="s">
        <v>475</v>
      </c>
      <c r="C1816">
        <v>32</v>
      </c>
      <c r="D1816" t="s">
        <v>61</v>
      </c>
      <c r="E1816" t="s">
        <v>121</v>
      </c>
      <c r="F1816" t="s">
        <v>89</v>
      </c>
      <c r="G1816" t="s">
        <v>3085</v>
      </c>
      <c r="H1816" t="s">
        <v>35</v>
      </c>
      <c r="I1816" t="s">
        <v>36</v>
      </c>
      <c r="J1816">
        <v>26</v>
      </c>
      <c r="K1816">
        <v>25</v>
      </c>
      <c r="L1816">
        <f t="shared" si="84"/>
        <v>1</v>
      </c>
      <c r="M1816">
        <v>0</v>
      </c>
      <c r="N1816">
        <v>54304</v>
      </c>
      <c r="O1816" s="1">
        <f t="shared" si="85"/>
        <v>2088.6153846153848</v>
      </c>
      <c r="P1816" s="1">
        <f t="shared" si="86"/>
        <v>52215.384615384617</v>
      </c>
      <c r="Q1816" s="1">
        <f>Table1[[#This Row],[Earned Basic Salary]]*20%</f>
        <v>10443.076923076924</v>
      </c>
      <c r="R1816" s="1">
        <f>Table1[[#This Row],[Earned Basic Salary]]*10%</f>
        <v>5221.5384615384619</v>
      </c>
      <c r="S1816" s="1">
        <f>Table1[[#This Row],[Earned Basic Salary]]*12%</f>
        <v>6265.8461538461543</v>
      </c>
      <c r="T1816" s="1">
        <f>200</f>
        <v>200</v>
      </c>
      <c r="U1816" s="1">
        <f>Table1[[#This Row],[PF]]+Table1[[#This Row],[Professional Tax]]</f>
        <v>6465.8461538461543</v>
      </c>
      <c r="V1816" s="1">
        <f>Table1[[#This Row],[Overtime Hours]]*200</f>
        <v>0</v>
      </c>
      <c r="W1816" s="1">
        <f>Table1[[#This Row],[Earned Basic Salary]]+Table1[[#This Row],[HRA]]+Table1[[#This Row],[DA]]+Table1[[#This Row],[Overtime Pay]]</f>
        <v>67880</v>
      </c>
      <c r="X1816" s="1">
        <f>Table1[[#This Row],[Gross Salary]]-Table1[[#This Row],[Total Deduction]]</f>
        <v>61414.153846153844</v>
      </c>
      <c r="Y1816" t="s">
        <v>37</v>
      </c>
      <c r="Z1816" t="s">
        <v>38</v>
      </c>
      <c r="AA1816" t="s">
        <v>7005</v>
      </c>
      <c r="AB1816" t="s">
        <v>7006</v>
      </c>
    </row>
    <row r="1817" spans="1:28" x14ac:dyDescent="0.3">
      <c r="A1817" t="s">
        <v>7007</v>
      </c>
      <c r="B1817" t="s">
        <v>1468</v>
      </c>
      <c r="C1817">
        <v>24</v>
      </c>
      <c r="D1817" t="s">
        <v>31</v>
      </c>
      <c r="E1817" t="s">
        <v>62</v>
      </c>
      <c r="F1817" t="s">
        <v>63</v>
      </c>
      <c r="G1817" t="s">
        <v>7008</v>
      </c>
      <c r="H1817" t="s">
        <v>35</v>
      </c>
      <c r="I1817" t="s">
        <v>36</v>
      </c>
      <c r="J1817">
        <v>26</v>
      </c>
      <c r="K1817">
        <v>23</v>
      </c>
      <c r="L1817">
        <f t="shared" si="84"/>
        <v>3</v>
      </c>
      <c r="M1817">
        <v>8</v>
      </c>
      <c r="N1817">
        <v>61788</v>
      </c>
      <c r="O1817" s="1">
        <f t="shared" si="85"/>
        <v>2376.4615384615386</v>
      </c>
      <c r="P1817" s="1">
        <f t="shared" si="86"/>
        <v>54658.61538461539</v>
      </c>
      <c r="Q1817" s="1">
        <f>Table1[[#This Row],[Earned Basic Salary]]*20%</f>
        <v>10931.723076923079</v>
      </c>
      <c r="R1817" s="1">
        <f>Table1[[#This Row],[Earned Basic Salary]]*10%</f>
        <v>5465.8615384615396</v>
      </c>
      <c r="S1817" s="1">
        <f>Table1[[#This Row],[Earned Basic Salary]]*12%</f>
        <v>6559.0338461538468</v>
      </c>
      <c r="T1817" s="1">
        <f>200</f>
        <v>200</v>
      </c>
      <c r="U1817" s="1">
        <f>Table1[[#This Row],[PF]]+Table1[[#This Row],[Professional Tax]]</f>
        <v>6759.0338461538468</v>
      </c>
      <c r="V1817" s="1">
        <f>Table1[[#This Row],[Overtime Hours]]*200</f>
        <v>1600</v>
      </c>
      <c r="W1817" s="1">
        <f>Table1[[#This Row],[Earned Basic Salary]]+Table1[[#This Row],[HRA]]+Table1[[#This Row],[DA]]+Table1[[#This Row],[Overtime Pay]]</f>
        <v>72656.200000000012</v>
      </c>
      <c r="X1817" s="1">
        <f>Table1[[#This Row],[Gross Salary]]-Table1[[#This Row],[Total Deduction]]</f>
        <v>65897.166153846163</v>
      </c>
      <c r="Y1817" t="s">
        <v>37</v>
      </c>
      <c r="Z1817" t="s">
        <v>106</v>
      </c>
      <c r="AA1817" t="s">
        <v>7009</v>
      </c>
      <c r="AB1817" t="s">
        <v>7010</v>
      </c>
    </row>
    <row r="1818" spans="1:28" x14ac:dyDescent="0.3">
      <c r="A1818" t="s">
        <v>7011</v>
      </c>
      <c r="B1818" t="s">
        <v>183</v>
      </c>
      <c r="C1818">
        <v>23</v>
      </c>
      <c r="D1818" t="s">
        <v>81</v>
      </c>
      <c r="E1818" t="s">
        <v>45</v>
      </c>
      <c r="F1818" t="s">
        <v>89</v>
      </c>
      <c r="G1818" t="s">
        <v>7012</v>
      </c>
      <c r="H1818" t="s">
        <v>35</v>
      </c>
      <c r="I1818" t="s">
        <v>36</v>
      </c>
      <c r="J1818">
        <v>26</v>
      </c>
      <c r="K1818">
        <v>23</v>
      </c>
      <c r="L1818">
        <f t="shared" si="84"/>
        <v>3</v>
      </c>
      <c r="M1818">
        <v>0</v>
      </c>
      <c r="N1818">
        <v>50599</v>
      </c>
      <c r="O1818" s="1">
        <f t="shared" si="85"/>
        <v>1946.1153846153845</v>
      </c>
      <c r="P1818" s="1">
        <f t="shared" si="86"/>
        <v>44760.653846153844</v>
      </c>
      <c r="Q1818" s="1">
        <f>Table1[[#This Row],[Earned Basic Salary]]*20%</f>
        <v>8952.1307692307691</v>
      </c>
      <c r="R1818" s="1">
        <f>Table1[[#This Row],[Earned Basic Salary]]*10%</f>
        <v>4476.0653846153846</v>
      </c>
      <c r="S1818" s="1">
        <f>Table1[[#This Row],[Earned Basic Salary]]*12%</f>
        <v>5371.2784615384608</v>
      </c>
      <c r="T1818" s="1">
        <f>200</f>
        <v>200</v>
      </c>
      <c r="U1818" s="1">
        <f>Table1[[#This Row],[PF]]+Table1[[#This Row],[Professional Tax]]</f>
        <v>5571.2784615384608</v>
      </c>
      <c r="V1818" s="1">
        <f>Table1[[#This Row],[Overtime Hours]]*200</f>
        <v>0</v>
      </c>
      <c r="W1818" s="1">
        <f>Table1[[#This Row],[Earned Basic Salary]]+Table1[[#This Row],[HRA]]+Table1[[#This Row],[DA]]+Table1[[#This Row],[Overtime Pay]]</f>
        <v>58188.85</v>
      </c>
      <c r="X1818" s="1">
        <f>Table1[[#This Row],[Gross Salary]]-Table1[[#This Row],[Total Deduction]]</f>
        <v>52617.57153846154</v>
      </c>
      <c r="Y1818" t="s">
        <v>37</v>
      </c>
      <c r="Z1818" t="s">
        <v>38</v>
      </c>
      <c r="AA1818" t="s">
        <v>7013</v>
      </c>
      <c r="AB1818" t="s">
        <v>7014</v>
      </c>
    </row>
    <row r="1819" spans="1:28" x14ac:dyDescent="0.3">
      <c r="A1819" t="s">
        <v>7015</v>
      </c>
      <c r="B1819" t="s">
        <v>173</v>
      </c>
      <c r="C1819">
        <v>28</v>
      </c>
      <c r="D1819" t="s">
        <v>133</v>
      </c>
      <c r="E1819" t="s">
        <v>54</v>
      </c>
      <c r="F1819" t="s">
        <v>46</v>
      </c>
      <c r="G1819" t="s">
        <v>6994</v>
      </c>
      <c r="H1819" t="s">
        <v>35</v>
      </c>
      <c r="I1819" t="s">
        <v>36</v>
      </c>
      <c r="J1819">
        <v>26</v>
      </c>
      <c r="K1819">
        <v>22</v>
      </c>
      <c r="L1819">
        <f t="shared" si="84"/>
        <v>4</v>
      </c>
      <c r="M1819">
        <v>2</v>
      </c>
      <c r="N1819">
        <v>26146</v>
      </c>
      <c r="O1819" s="1">
        <f t="shared" si="85"/>
        <v>1005.6153846153846</v>
      </c>
      <c r="P1819" s="1">
        <f t="shared" si="86"/>
        <v>22123.538461538461</v>
      </c>
      <c r="Q1819" s="1">
        <f>Table1[[#This Row],[Earned Basic Salary]]*20%</f>
        <v>4424.707692307692</v>
      </c>
      <c r="R1819" s="1">
        <f>Table1[[#This Row],[Earned Basic Salary]]*10%</f>
        <v>2212.353846153846</v>
      </c>
      <c r="S1819" s="1">
        <f>Table1[[#This Row],[Earned Basic Salary]]*12%</f>
        <v>2654.8246153846153</v>
      </c>
      <c r="T1819" s="1">
        <f>200</f>
        <v>200</v>
      </c>
      <c r="U1819" s="1">
        <f>Table1[[#This Row],[PF]]+Table1[[#This Row],[Professional Tax]]</f>
        <v>2854.8246153846153</v>
      </c>
      <c r="V1819" s="1">
        <f>Table1[[#This Row],[Overtime Hours]]*200</f>
        <v>400</v>
      </c>
      <c r="W1819" s="1">
        <f>Table1[[#This Row],[Earned Basic Salary]]+Table1[[#This Row],[HRA]]+Table1[[#This Row],[DA]]+Table1[[#This Row],[Overtime Pay]]</f>
        <v>29160.6</v>
      </c>
      <c r="X1819" s="1">
        <f>Table1[[#This Row],[Gross Salary]]-Table1[[#This Row],[Total Deduction]]</f>
        <v>26305.775384615383</v>
      </c>
      <c r="Y1819" t="s">
        <v>37</v>
      </c>
      <c r="Z1819" t="s">
        <v>106</v>
      </c>
      <c r="AA1819" t="s">
        <v>7016</v>
      </c>
      <c r="AB1819" t="s">
        <v>7017</v>
      </c>
    </row>
    <row r="1820" spans="1:28" x14ac:dyDescent="0.3">
      <c r="A1820" t="s">
        <v>7018</v>
      </c>
      <c r="B1820" t="s">
        <v>1473</v>
      </c>
      <c r="C1820">
        <v>30</v>
      </c>
      <c r="D1820" t="s">
        <v>31</v>
      </c>
      <c r="E1820" t="s">
        <v>62</v>
      </c>
      <c r="F1820" t="s">
        <v>33</v>
      </c>
      <c r="G1820" t="s">
        <v>950</v>
      </c>
      <c r="H1820" t="s">
        <v>35</v>
      </c>
      <c r="I1820" t="s">
        <v>36</v>
      </c>
      <c r="J1820">
        <v>26</v>
      </c>
      <c r="K1820">
        <v>24</v>
      </c>
      <c r="L1820">
        <f t="shared" si="84"/>
        <v>2</v>
      </c>
      <c r="M1820">
        <v>19</v>
      </c>
      <c r="N1820">
        <v>79915</v>
      </c>
      <c r="O1820" s="1">
        <f t="shared" si="85"/>
        <v>3073.6538461538462</v>
      </c>
      <c r="P1820" s="1">
        <f t="shared" si="86"/>
        <v>73767.692307692312</v>
      </c>
      <c r="Q1820" s="1">
        <f>Table1[[#This Row],[Earned Basic Salary]]*20%</f>
        <v>14753.538461538463</v>
      </c>
      <c r="R1820" s="1">
        <f>Table1[[#This Row],[Earned Basic Salary]]*10%</f>
        <v>7376.7692307692314</v>
      </c>
      <c r="S1820" s="1">
        <f>Table1[[#This Row],[Earned Basic Salary]]*12%</f>
        <v>8852.123076923077</v>
      </c>
      <c r="T1820" s="1">
        <f>200</f>
        <v>200</v>
      </c>
      <c r="U1820" s="1">
        <f>Table1[[#This Row],[PF]]+Table1[[#This Row],[Professional Tax]]</f>
        <v>9052.123076923077</v>
      </c>
      <c r="V1820" s="1">
        <f>Table1[[#This Row],[Overtime Hours]]*200</f>
        <v>3800</v>
      </c>
      <c r="W1820" s="1">
        <f>Table1[[#This Row],[Earned Basic Salary]]+Table1[[#This Row],[HRA]]+Table1[[#This Row],[DA]]+Table1[[#This Row],[Overtime Pay]]</f>
        <v>99698.000000000015</v>
      </c>
      <c r="X1820" s="1">
        <f>Table1[[#This Row],[Gross Salary]]-Table1[[#This Row],[Total Deduction]]</f>
        <v>90645.876923076939</v>
      </c>
      <c r="Y1820" t="s">
        <v>37</v>
      </c>
      <c r="Z1820" t="s">
        <v>38</v>
      </c>
      <c r="AA1820" t="s">
        <v>7019</v>
      </c>
      <c r="AB1820" t="s">
        <v>7020</v>
      </c>
    </row>
    <row r="1821" spans="1:28" x14ac:dyDescent="0.3">
      <c r="A1821" t="s">
        <v>7021</v>
      </c>
      <c r="B1821" t="s">
        <v>1760</v>
      </c>
      <c r="C1821">
        <v>41</v>
      </c>
      <c r="D1821" t="s">
        <v>133</v>
      </c>
      <c r="E1821" t="s">
        <v>82</v>
      </c>
      <c r="F1821" t="s">
        <v>83</v>
      </c>
      <c r="G1821" t="s">
        <v>1644</v>
      </c>
      <c r="H1821" t="s">
        <v>35</v>
      </c>
      <c r="I1821" t="s">
        <v>36</v>
      </c>
      <c r="J1821">
        <v>26</v>
      </c>
      <c r="K1821">
        <v>24</v>
      </c>
      <c r="L1821">
        <f t="shared" si="84"/>
        <v>2</v>
      </c>
      <c r="M1821">
        <v>1</v>
      </c>
      <c r="N1821">
        <v>32769</v>
      </c>
      <c r="O1821" s="1">
        <f t="shared" si="85"/>
        <v>1260.3461538461538</v>
      </c>
      <c r="P1821" s="1">
        <f t="shared" si="86"/>
        <v>30248.307692307691</v>
      </c>
      <c r="Q1821" s="1">
        <f>Table1[[#This Row],[Earned Basic Salary]]*20%</f>
        <v>6049.6615384615388</v>
      </c>
      <c r="R1821" s="1">
        <f>Table1[[#This Row],[Earned Basic Salary]]*10%</f>
        <v>3024.8307692307694</v>
      </c>
      <c r="S1821" s="1">
        <f>Table1[[#This Row],[Earned Basic Salary]]*12%</f>
        <v>3629.7969230769227</v>
      </c>
      <c r="T1821" s="1">
        <f>200</f>
        <v>200</v>
      </c>
      <c r="U1821" s="1">
        <f>Table1[[#This Row],[PF]]+Table1[[#This Row],[Professional Tax]]</f>
        <v>3829.7969230769227</v>
      </c>
      <c r="V1821" s="1">
        <f>Table1[[#This Row],[Overtime Hours]]*200</f>
        <v>200</v>
      </c>
      <c r="W1821" s="1">
        <f>Table1[[#This Row],[Earned Basic Salary]]+Table1[[#This Row],[HRA]]+Table1[[#This Row],[DA]]+Table1[[#This Row],[Overtime Pay]]</f>
        <v>39522.800000000003</v>
      </c>
      <c r="X1821" s="1">
        <f>Table1[[#This Row],[Gross Salary]]-Table1[[#This Row],[Total Deduction]]</f>
        <v>35693.00307692308</v>
      </c>
      <c r="Y1821" t="s">
        <v>37</v>
      </c>
      <c r="Z1821" t="s">
        <v>95</v>
      </c>
      <c r="AA1821" t="s">
        <v>7022</v>
      </c>
      <c r="AB1821" t="s">
        <v>7023</v>
      </c>
    </row>
    <row r="1822" spans="1:28" x14ac:dyDescent="0.3">
      <c r="A1822" t="s">
        <v>7024</v>
      </c>
      <c r="B1822" t="s">
        <v>1639</v>
      </c>
      <c r="C1822">
        <v>37</v>
      </c>
      <c r="D1822" t="s">
        <v>127</v>
      </c>
      <c r="E1822" t="s">
        <v>45</v>
      </c>
      <c r="F1822" t="s">
        <v>33</v>
      </c>
      <c r="G1822" t="s">
        <v>1115</v>
      </c>
      <c r="H1822" t="s">
        <v>35</v>
      </c>
      <c r="I1822" t="s">
        <v>36</v>
      </c>
      <c r="J1822">
        <v>26</v>
      </c>
      <c r="K1822">
        <v>25</v>
      </c>
      <c r="L1822">
        <f t="shared" si="84"/>
        <v>1</v>
      </c>
      <c r="M1822">
        <v>15</v>
      </c>
      <c r="N1822">
        <v>29928</v>
      </c>
      <c r="O1822" s="1">
        <f t="shared" si="85"/>
        <v>1151.0769230769231</v>
      </c>
      <c r="P1822" s="1">
        <f t="shared" si="86"/>
        <v>28776.923076923078</v>
      </c>
      <c r="Q1822" s="1">
        <f>Table1[[#This Row],[Earned Basic Salary]]*20%</f>
        <v>5755.3846153846162</v>
      </c>
      <c r="R1822" s="1">
        <f>Table1[[#This Row],[Earned Basic Salary]]*10%</f>
        <v>2877.6923076923081</v>
      </c>
      <c r="S1822" s="1">
        <f>Table1[[#This Row],[Earned Basic Salary]]*12%</f>
        <v>3453.2307692307691</v>
      </c>
      <c r="T1822" s="1">
        <f>200</f>
        <v>200</v>
      </c>
      <c r="U1822" s="1">
        <f>Table1[[#This Row],[PF]]+Table1[[#This Row],[Professional Tax]]</f>
        <v>3653.2307692307691</v>
      </c>
      <c r="V1822" s="1">
        <f>Table1[[#This Row],[Overtime Hours]]*200</f>
        <v>3000</v>
      </c>
      <c r="W1822" s="1">
        <f>Table1[[#This Row],[Earned Basic Salary]]+Table1[[#This Row],[HRA]]+Table1[[#This Row],[DA]]+Table1[[#This Row],[Overtime Pay]]</f>
        <v>40410</v>
      </c>
      <c r="X1822" s="1">
        <f>Table1[[#This Row],[Gross Salary]]-Table1[[#This Row],[Total Deduction]]</f>
        <v>36756.769230769234</v>
      </c>
      <c r="Y1822" t="s">
        <v>37</v>
      </c>
      <c r="Z1822" t="s">
        <v>106</v>
      </c>
      <c r="AA1822" t="s">
        <v>7025</v>
      </c>
      <c r="AB1822" t="s">
        <v>7026</v>
      </c>
    </row>
    <row r="1823" spans="1:28" x14ac:dyDescent="0.3">
      <c r="A1823" t="s">
        <v>7027</v>
      </c>
      <c r="B1823" t="s">
        <v>188</v>
      </c>
      <c r="C1823">
        <v>48</v>
      </c>
      <c r="D1823" t="s">
        <v>61</v>
      </c>
      <c r="E1823" t="s">
        <v>45</v>
      </c>
      <c r="F1823" t="s">
        <v>83</v>
      </c>
      <c r="G1823" t="s">
        <v>1909</v>
      </c>
      <c r="H1823" t="s">
        <v>35</v>
      </c>
      <c r="I1823" t="s">
        <v>36</v>
      </c>
      <c r="J1823">
        <v>26</v>
      </c>
      <c r="K1823">
        <v>25</v>
      </c>
      <c r="L1823">
        <f t="shared" si="84"/>
        <v>1</v>
      </c>
      <c r="M1823">
        <v>16</v>
      </c>
      <c r="N1823">
        <v>53006</v>
      </c>
      <c r="O1823" s="1">
        <f t="shared" si="85"/>
        <v>2038.6923076923076</v>
      </c>
      <c r="P1823" s="1">
        <f t="shared" si="86"/>
        <v>50967.307692307688</v>
      </c>
      <c r="Q1823" s="1">
        <f>Table1[[#This Row],[Earned Basic Salary]]*20%</f>
        <v>10193.461538461539</v>
      </c>
      <c r="R1823" s="1">
        <f>Table1[[#This Row],[Earned Basic Salary]]*10%</f>
        <v>5096.7307692307695</v>
      </c>
      <c r="S1823" s="1">
        <f>Table1[[#This Row],[Earned Basic Salary]]*12%</f>
        <v>6116.076923076922</v>
      </c>
      <c r="T1823" s="1">
        <f>200</f>
        <v>200</v>
      </c>
      <c r="U1823" s="1">
        <f>Table1[[#This Row],[PF]]+Table1[[#This Row],[Professional Tax]]</f>
        <v>6316.076923076922</v>
      </c>
      <c r="V1823" s="1">
        <f>Table1[[#This Row],[Overtime Hours]]*200</f>
        <v>3200</v>
      </c>
      <c r="W1823" s="1">
        <f>Table1[[#This Row],[Earned Basic Salary]]+Table1[[#This Row],[HRA]]+Table1[[#This Row],[DA]]+Table1[[#This Row],[Overtime Pay]]</f>
        <v>69457.5</v>
      </c>
      <c r="X1823" s="1">
        <f>Table1[[#This Row],[Gross Salary]]-Table1[[#This Row],[Total Deduction]]</f>
        <v>63141.423076923078</v>
      </c>
      <c r="Y1823" t="s">
        <v>37</v>
      </c>
      <c r="Z1823" t="s">
        <v>106</v>
      </c>
      <c r="AA1823" t="s">
        <v>7028</v>
      </c>
      <c r="AB1823" t="s">
        <v>7029</v>
      </c>
    </row>
    <row r="1824" spans="1:28" x14ac:dyDescent="0.3">
      <c r="A1824" t="s">
        <v>7030</v>
      </c>
      <c r="B1824" t="s">
        <v>683</v>
      </c>
      <c r="C1824">
        <v>23</v>
      </c>
      <c r="D1824" t="s">
        <v>75</v>
      </c>
      <c r="E1824" t="s">
        <v>45</v>
      </c>
      <c r="F1824" t="s">
        <v>69</v>
      </c>
      <c r="G1824" t="s">
        <v>6793</v>
      </c>
      <c r="H1824" t="s">
        <v>35</v>
      </c>
      <c r="I1824" t="s">
        <v>36</v>
      </c>
      <c r="J1824">
        <v>26</v>
      </c>
      <c r="K1824">
        <v>23</v>
      </c>
      <c r="L1824">
        <f t="shared" si="84"/>
        <v>3</v>
      </c>
      <c r="M1824">
        <v>20</v>
      </c>
      <c r="N1824">
        <v>49939</v>
      </c>
      <c r="O1824" s="1">
        <f t="shared" si="85"/>
        <v>1920.7307692307693</v>
      </c>
      <c r="P1824" s="1">
        <f t="shared" si="86"/>
        <v>44176.807692307695</v>
      </c>
      <c r="Q1824" s="1">
        <f>Table1[[#This Row],[Earned Basic Salary]]*20%</f>
        <v>8835.3615384615387</v>
      </c>
      <c r="R1824" s="1">
        <f>Table1[[#This Row],[Earned Basic Salary]]*10%</f>
        <v>4417.6807692307693</v>
      </c>
      <c r="S1824" s="1">
        <f>Table1[[#This Row],[Earned Basic Salary]]*12%</f>
        <v>5301.2169230769232</v>
      </c>
      <c r="T1824" s="1">
        <f>200</f>
        <v>200</v>
      </c>
      <c r="U1824" s="1">
        <f>Table1[[#This Row],[PF]]+Table1[[#This Row],[Professional Tax]]</f>
        <v>5501.2169230769232</v>
      </c>
      <c r="V1824" s="1">
        <f>Table1[[#This Row],[Overtime Hours]]*200</f>
        <v>4000</v>
      </c>
      <c r="W1824" s="1">
        <f>Table1[[#This Row],[Earned Basic Salary]]+Table1[[#This Row],[HRA]]+Table1[[#This Row],[DA]]+Table1[[#This Row],[Overtime Pay]]</f>
        <v>61429.850000000006</v>
      </c>
      <c r="X1824" s="1">
        <f>Table1[[#This Row],[Gross Salary]]-Table1[[#This Row],[Total Deduction]]</f>
        <v>55928.633076923084</v>
      </c>
      <c r="Y1824" t="s">
        <v>37</v>
      </c>
      <c r="Z1824" t="s">
        <v>106</v>
      </c>
      <c r="AA1824" t="s">
        <v>7031</v>
      </c>
      <c r="AB1824" t="s">
        <v>7032</v>
      </c>
    </row>
    <row r="1825" spans="1:28" x14ac:dyDescent="0.3">
      <c r="A1825" t="s">
        <v>7033</v>
      </c>
      <c r="B1825" t="s">
        <v>250</v>
      </c>
      <c r="C1825">
        <v>46</v>
      </c>
      <c r="D1825" t="s">
        <v>53</v>
      </c>
      <c r="E1825" t="s">
        <v>54</v>
      </c>
      <c r="F1825" t="s">
        <v>63</v>
      </c>
      <c r="G1825" t="s">
        <v>6362</v>
      </c>
      <c r="H1825" t="s">
        <v>35</v>
      </c>
      <c r="I1825" t="s">
        <v>36</v>
      </c>
      <c r="J1825">
        <v>26</v>
      </c>
      <c r="K1825">
        <v>21</v>
      </c>
      <c r="L1825">
        <f t="shared" si="84"/>
        <v>5</v>
      </c>
      <c r="M1825">
        <v>1</v>
      </c>
      <c r="N1825">
        <v>44372</v>
      </c>
      <c r="O1825" s="1">
        <f t="shared" si="85"/>
        <v>1706.6153846153845</v>
      </c>
      <c r="P1825" s="1">
        <f t="shared" si="86"/>
        <v>35838.923076923078</v>
      </c>
      <c r="Q1825" s="1">
        <f>Table1[[#This Row],[Earned Basic Salary]]*20%</f>
        <v>7167.7846153846158</v>
      </c>
      <c r="R1825" s="1">
        <f>Table1[[#This Row],[Earned Basic Salary]]*10%</f>
        <v>3583.8923076923079</v>
      </c>
      <c r="S1825" s="1">
        <f>Table1[[#This Row],[Earned Basic Salary]]*12%</f>
        <v>4300.6707692307691</v>
      </c>
      <c r="T1825" s="1">
        <f>200</f>
        <v>200</v>
      </c>
      <c r="U1825" s="1">
        <f>Table1[[#This Row],[PF]]+Table1[[#This Row],[Professional Tax]]</f>
        <v>4500.6707692307691</v>
      </c>
      <c r="V1825" s="1">
        <f>Table1[[#This Row],[Overtime Hours]]*200</f>
        <v>200</v>
      </c>
      <c r="W1825" s="1">
        <f>Table1[[#This Row],[Earned Basic Salary]]+Table1[[#This Row],[HRA]]+Table1[[#This Row],[DA]]+Table1[[#This Row],[Overtime Pay]]</f>
        <v>46790.600000000006</v>
      </c>
      <c r="X1825" s="1">
        <f>Table1[[#This Row],[Gross Salary]]-Table1[[#This Row],[Total Deduction]]</f>
        <v>42289.929230769238</v>
      </c>
      <c r="Y1825" t="s">
        <v>37</v>
      </c>
      <c r="Z1825" t="s">
        <v>48</v>
      </c>
      <c r="AA1825" t="s">
        <v>7034</v>
      </c>
      <c r="AB1825" t="s">
        <v>7035</v>
      </c>
    </row>
    <row r="1826" spans="1:28" x14ac:dyDescent="0.3">
      <c r="A1826" t="s">
        <v>7036</v>
      </c>
      <c r="B1826" t="s">
        <v>1063</v>
      </c>
      <c r="C1826">
        <v>44</v>
      </c>
      <c r="D1826" t="s">
        <v>127</v>
      </c>
      <c r="E1826" t="s">
        <v>62</v>
      </c>
      <c r="F1826" t="s">
        <v>63</v>
      </c>
      <c r="G1826" t="s">
        <v>5489</v>
      </c>
      <c r="H1826" t="s">
        <v>35</v>
      </c>
      <c r="I1826" t="s">
        <v>36</v>
      </c>
      <c r="J1826">
        <v>26</v>
      </c>
      <c r="K1826">
        <v>26</v>
      </c>
      <c r="L1826">
        <f t="shared" si="84"/>
        <v>0</v>
      </c>
      <c r="M1826">
        <v>2</v>
      </c>
      <c r="N1826">
        <v>53231</v>
      </c>
      <c r="O1826" s="1">
        <f t="shared" si="85"/>
        <v>2047.3461538461538</v>
      </c>
      <c r="P1826" s="1">
        <f t="shared" si="86"/>
        <v>53231</v>
      </c>
      <c r="Q1826" s="1">
        <f>Table1[[#This Row],[Earned Basic Salary]]*20%</f>
        <v>10646.2</v>
      </c>
      <c r="R1826" s="1">
        <f>Table1[[#This Row],[Earned Basic Salary]]*10%</f>
        <v>5323.1</v>
      </c>
      <c r="S1826" s="1">
        <f>Table1[[#This Row],[Earned Basic Salary]]*12%</f>
        <v>6387.7199999999993</v>
      </c>
      <c r="T1826" s="1">
        <f>200</f>
        <v>200</v>
      </c>
      <c r="U1826" s="1">
        <f>Table1[[#This Row],[PF]]+Table1[[#This Row],[Professional Tax]]</f>
        <v>6587.7199999999993</v>
      </c>
      <c r="V1826" s="1">
        <f>Table1[[#This Row],[Overtime Hours]]*200</f>
        <v>400</v>
      </c>
      <c r="W1826" s="1">
        <f>Table1[[#This Row],[Earned Basic Salary]]+Table1[[#This Row],[HRA]]+Table1[[#This Row],[DA]]+Table1[[#This Row],[Overtime Pay]]</f>
        <v>69600.3</v>
      </c>
      <c r="X1826" s="1">
        <f>Table1[[#This Row],[Gross Salary]]-Table1[[#This Row],[Total Deduction]]</f>
        <v>63012.58</v>
      </c>
      <c r="Y1826" t="s">
        <v>37</v>
      </c>
      <c r="Z1826" t="s">
        <v>38</v>
      </c>
      <c r="AA1826" t="s">
        <v>7037</v>
      </c>
      <c r="AB1826" t="s">
        <v>7038</v>
      </c>
    </row>
    <row r="1827" spans="1:28" x14ac:dyDescent="0.3">
      <c r="A1827" t="s">
        <v>7039</v>
      </c>
      <c r="B1827" t="s">
        <v>1656</v>
      </c>
      <c r="C1827">
        <v>54</v>
      </c>
      <c r="D1827" t="s">
        <v>31</v>
      </c>
      <c r="E1827" t="s">
        <v>32</v>
      </c>
      <c r="F1827" t="s">
        <v>83</v>
      </c>
      <c r="G1827" t="s">
        <v>7040</v>
      </c>
      <c r="H1827" t="s">
        <v>35</v>
      </c>
      <c r="I1827" t="s">
        <v>36</v>
      </c>
      <c r="J1827">
        <v>26</v>
      </c>
      <c r="K1827">
        <v>22</v>
      </c>
      <c r="L1827">
        <f t="shared" si="84"/>
        <v>4</v>
      </c>
      <c r="M1827">
        <v>16</v>
      </c>
      <c r="N1827">
        <v>20713</v>
      </c>
      <c r="O1827" s="1">
        <f t="shared" si="85"/>
        <v>796.65384615384619</v>
      </c>
      <c r="P1827" s="1">
        <f t="shared" si="86"/>
        <v>17526.384615384617</v>
      </c>
      <c r="Q1827" s="1">
        <f>Table1[[#This Row],[Earned Basic Salary]]*20%</f>
        <v>3505.2769230769236</v>
      </c>
      <c r="R1827" s="1">
        <f>Table1[[#This Row],[Earned Basic Salary]]*10%</f>
        <v>1752.6384615384618</v>
      </c>
      <c r="S1827" s="1">
        <f>Table1[[#This Row],[Earned Basic Salary]]*12%</f>
        <v>2103.166153846154</v>
      </c>
      <c r="T1827" s="1">
        <f>200</f>
        <v>200</v>
      </c>
      <c r="U1827" s="1">
        <f>Table1[[#This Row],[PF]]+Table1[[#This Row],[Professional Tax]]</f>
        <v>2303.166153846154</v>
      </c>
      <c r="V1827" s="1">
        <f>Table1[[#This Row],[Overtime Hours]]*200</f>
        <v>3200</v>
      </c>
      <c r="W1827" s="1">
        <f>Table1[[#This Row],[Earned Basic Salary]]+Table1[[#This Row],[HRA]]+Table1[[#This Row],[DA]]+Table1[[#This Row],[Overtime Pay]]</f>
        <v>25984.300000000003</v>
      </c>
      <c r="X1827" s="1">
        <f>Table1[[#This Row],[Gross Salary]]-Table1[[#This Row],[Total Deduction]]</f>
        <v>23681.133846153847</v>
      </c>
      <c r="Y1827" t="s">
        <v>37</v>
      </c>
      <c r="Z1827" t="s">
        <v>38</v>
      </c>
      <c r="AA1827" t="s">
        <v>7041</v>
      </c>
      <c r="AB1827" t="s">
        <v>7042</v>
      </c>
    </row>
    <row r="1828" spans="1:28" x14ac:dyDescent="0.3">
      <c r="A1828" t="s">
        <v>7043</v>
      </c>
      <c r="B1828" t="s">
        <v>255</v>
      </c>
      <c r="C1828">
        <v>46</v>
      </c>
      <c r="D1828" t="s">
        <v>44</v>
      </c>
      <c r="E1828" t="s">
        <v>121</v>
      </c>
      <c r="F1828" t="s">
        <v>83</v>
      </c>
      <c r="G1828" t="s">
        <v>7044</v>
      </c>
      <c r="H1828" t="s">
        <v>35</v>
      </c>
      <c r="I1828" t="s">
        <v>36</v>
      </c>
      <c r="J1828">
        <v>26</v>
      </c>
      <c r="K1828">
        <v>23</v>
      </c>
      <c r="L1828">
        <f t="shared" si="84"/>
        <v>3</v>
      </c>
      <c r="M1828">
        <v>6</v>
      </c>
      <c r="N1828">
        <v>30524</v>
      </c>
      <c r="O1828" s="1">
        <f t="shared" si="85"/>
        <v>1174</v>
      </c>
      <c r="P1828" s="1">
        <f t="shared" si="86"/>
        <v>27002</v>
      </c>
      <c r="Q1828" s="1">
        <f>Table1[[#This Row],[Earned Basic Salary]]*20%</f>
        <v>5400.4000000000005</v>
      </c>
      <c r="R1828" s="1">
        <f>Table1[[#This Row],[Earned Basic Salary]]*10%</f>
        <v>2700.2000000000003</v>
      </c>
      <c r="S1828" s="1">
        <f>Table1[[#This Row],[Earned Basic Salary]]*12%</f>
        <v>3240.24</v>
      </c>
      <c r="T1828" s="1">
        <f>200</f>
        <v>200</v>
      </c>
      <c r="U1828" s="1">
        <f>Table1[[#This Row],[PF]]+Table1[[#This Row],[Professional Tax]]</f>
        <v>3440.24</v>
      </c>
      <c r="V1828" s="1">
        <f>Table1[[#This Row],[Overtime Hours]]*200</f>
        <v>1200</v>
      </c>
      <c r="W1828" s="1">
        <f>Table1[[#This Row],[Earned Basic Salary]]+Table1[[#This Row],[HRA]]+Table1[[#This Row],[DA]]+Table1[[#This Row],[Overtime Pay]]</f>
        <v>36302.6</v>
      </c>
      <c r="X1828" s="1">
        <f>Table1[[#This Row],[Gross Salary]]-Table1[[#This Row],[Total Deduction]]</f>
        <v>32862.36</v>
      </c>
      <c r="Y1828" t="s">
        <v>37</v>
      </c>
      <c r="Z1828" t="s">
        <v>48</v>
      </c>
      <c r="AA1828" t="s">
        <v>7045</v>
      </c>
      <c r="AB1828" t="s">
        <v>7046</v>
      </c>
    </row>
    <row r="1829" spans="1:28" x14ac:dyDescent="0.3">
      <c r="A1829" t="s">
        <v>7047</v>
      </c>
      <c r="B1829" t="s">
        <v>584</v>
      </c>
      <c r="C1829">
        <v>36</v>
      </c>
      <c r="D1829" t="s">
        <v>81</v>
      </c>
      <c r="E1829" t="s">
        <v>32</v>
      </c>
      <c r="F1829" t="s">
        <v>63</v>
      </c>
      <c r="G1829" t="s">
        <v>7048</v>
      </c>
      <c r="H1829" t="s">
        <v>35</v>
      </c>
      <c r="I1829" t="s">
        <v>36</v>
      </c>
      <c r="J1829">
        <v>26</v>
      </c>
      <c r="K1829">
        <v>25</v>
      </c>
      <c r="L1829">
        <f t="shared" si="84"/>
        <v>1</v>
      </c>
      <c r="M1829">
        <v>11</v>
      </c>
      <c r="N1829">
        <v>43337</v>
      </c>
      <c r="O1829" s="1">
        <f t="shared" si="85"/>
        <v>1666.8076923076924</v>
      </c>
      <c r="P1829" s="1">
        <f t="shared" si="86"/>
        <v>41670.192307692312</v>
      </c>
      <c r="Q1829" s="1">
        <f>Table1[[#This Row],[Earned Basic Salary]]*20%</f>
        <v>8334.0384615384628</v>
      </c>
      <c r="R1829" s="1">
        <f>Table1[[#This Row],[Earned Basic Salary]]*10%</f>
        <v>4167.0192307692314</v>
      </c>
      <c r="S1829" s="1">
        <f>Table1[[#This Row],[Earned Basic Salary]]*12%</f>
        <v>5000.4230769230771</v>
      </c>
      <c r="T1829" s="1">
        <f>200</f>
        <v>200</v>
      </c>
      <c r="U1829" s="1">
        <f>Table1[[#This Row],[PF]]+Table1[[#This Row],[Professional Tax]]</f>
        <v>5200.4230769230771</v>
      </c>
      <c r="V1829" s="1">
        <f>Table1[[#This Row],[Overtime Hours]]*200</f>
        <v>2200</v>
      </c>
      <c r="W1829" s="1">
        <f>Table1[[#This Row],[Earned Basic Salary]]+Table1[[#This Row],[HRA]]+Table1[[#This Row],[DA]]+Table1[[#This Row],[Overtime Pay]]</f>
        <v>56371.250000000007</v>
      </c>
      <c r="X1829" s="1">
        <f>Table1[[#This Row],[Gross Salary]]-Table1[[#This Row],[Total Deduction]]</f>
        <v>51170.826923076929</v>
      </c>
      <c r="Y1829" t="s">
        <v>37</v>
      </c>
      <c r="Z1829" t="s">
        <v>106</v>
      </c>
      <c r="AA1829" t="s">
        <v>7049</v>
      </c>
      <c r="AB1829" t="s">
        <v>7050</v>
      </c>
    </row>
    <row r="1830" spans="1:28" x14ac:dyDescent="0.3">
      <c r="A1830" t="s">
        <v>7051</v>
      </c>
      <c r="B1830" t="s">
        <v>1430</v>
      </c>
      <c r="C1830">
        <v>49</v>
      </c>
      <c r="D1830" t="s">
        <v>127</v>
      </c>
      <c r="E1830" t="s">
        <v>45</v>
      </c>
      <c r="F1830" t="s">
        <v>55</v>
      </c>
      <c r="G1830" t="s">
        <v>7052</v>
      </c>
      <c r="H1830" t="s">
        <v>35</v>
      </c>
      <c r="I1830" t="s">
        <v>36</v>
      </c>
      <c r="J1830">
        <v>26</v>
      </c>
      <c r="K1830">
        <v>22</v>
      </c>
      <c r="L1830">
        <f t="shared" si="84"/>
        <v>4</v>
      </c>
      <c r="M1830">
        <v>18</v>
      </c>
      <c r="N1830">
        <v>73615</v>
      </c>
      <c r="O1830" s="1">
        <f t="shared" si="85"/>
        <v>2831.3461538461538</v>
      </c>
      <c r="P1830" s="1">
        <f t="shared" si="86"/>
        <v>62289.615384615383</v>
      </c>
      <c r="Q1830" s="1">
        <f>Table1[[#This Row],[Earned Basic Salary]]*20%</f>
        <v>12457.923076923078</v>
      </c>
      <c r="R1830" s="1">
        <f>Table1[[#This Row],[Earned Basic Salary]]*10%</f>
        <v>6228.961538461539</v>
      </c>
      <c r="S1830" s="1">
        <f>Table1[[#This Row],[Earned Basic Salary]]*12%</f>
        <v>7474.7538461538461</v>
      </c>
      <c r="T1830" s="1">
        <f>200</f>
        <v>200</v>
      </c>
      <c r="U1830" s="1">
        <f>Table1[[#This Row],[PF]]+Table1[[#This Row],[Professional Tax]]</f>
        <v>7674.7538461538461</v>
      </c>
      <c r="V1830" s="1">
        <f>Table1[[#This Row],[Overtime Hours]]*200</f>
        <v>3600</v>
      </c>
      <c r="W1830" s="1">
        <f>Table1[[#This Row],[Earned Basic Salary]]+Table1[[#This Row],[HRA]]+Table1[[#This Row],[DA]]+Table1[[#This Row],[Overtime Pay]]</f>
        <v>84576.5</v>
      </c>
      <c r="X1830" s="1">
        <f>Table1[[#This Row],[Gross Salary]]-Table1[[#This Row],[Total Deduction]]</f>
        <v>76901.74615384615</v>
      </c>
      <c r="Y1830" t="s">
        <v>37</v>
      </c>
      <c r="Z1830" t="s">
        <v>48</v>
      </c>
      <c r="AA1830" t="s">
        <v>7053</v>
      </c>
      <c r="AB1830" t="s">
        <v>7054</v>
      </c>
    </row>
    <row r="1831" spans="1:28" x14ac:dyDescent="0.3">
      <c r="A1831" t="s">
        <v>7055</v>
      </c>
      <c r="B1831" t="s">
        <v>1547</v>
      </c>
      <c r="C1831">
        <v>31</v>
      </c>
      <c r="D1831" t="s">
        <v>61</v>
      </c>
      <c r="E1831" t="s">
        <v>54</v>
      </c>
      <c r="F1831" t="s">
        <v>33</v>
      </c>
      <c r="G1831" t="s">
        <v>1141</v>
      </c>
      <c r="H1831" t="s">
        <v>35</v>
      </c>
      <c r="I1831" t="s">
        <v>36</v>
      </c>
      <c r="J1831">
        <v>26</v>
      </c>
      <c r="K1831">
        <v>24</v>
      </c>
      <c r="L1831">
        <f t="shared" si="84"/>
        <v>2</v>
      </c>
      <c r="M1831">
        <v>12</v>
      </c>
      <c r="N1831">
        <v>69879</v>
      </c>
      <c r="O1831" s="1">
        <f t="shared" si="85"/>
        <v>2687.6538461538462</v>
      </c>
      <c r="P1831" s="1">
        <f t="shared" si="86"/>
        <v>64503.692307692312</v>
      </c>
      <c r="Q1831" s="1">
        <f>Table1[[#This Row],[Earned Basic Salary]]*20%</f>
        <v>12900.738461538464</v>
      </c>
      <c r="R1831" s="1">
        <f>Table1[[#This Row],[Earned Basic Salary]]*10%</f>
        <v>6450.3692307692318</v>
      </c>
      <c r="S1831" s="1">
        <f>Table1[[#This Row],[Earned Basic Salary]]*12%</f>
        <v>7740.4430769230776</v>
      </c>
      <c r="T1831" s="1">
        <f>200</f>
        <v>200</v>
      </c>
      <c r="U1831" s="1">
        <f>Table1[[#This Row],[PF]]+Table1[[#This Row],[Professional Tax]]</f>
        <v>7940.4430769230776</v>
      </c>
      <c r="V1831" s="1">
        <f>Table1[[#This Row],[Overtime Hours]]*200</f>
        <v>2400</v>
      </c>
      <c r="W1831" s="1">
        <f>Table1[[#This Row],[Earned Basic Salary]]+Table1[[#This Row],[HRA]]+Table1[[#This Row],[DA]]+Table1[[#This Row],[Overtime Pay]]</f>
        <v>86254.8</v>
      </c>
      <c r="X1831" s="1">
        <f>Table1[[#This Row],[Gross Salary]]-Table1[[#This Row],[Total Deduction]]</f>
        <v>78314.356923076921</v>
      </c>
      <c r="Y1831" t="s">
        <v>37</v>
      </c>
      <c r="Z1831" t="s">
        <v>106</v>
      </c>
      <c r="AA1831" t="s">
        <v>7056</v>
      </c>
      <c r="AB1831" t="s">
        <v>7057</v>
      </c>
    </row>
    <row r="1832" spans="1:28" x14ac:dyDescent="0.3">
      <c r="A1832" t="s">
        <v>7058</v>
      </c>
      <c r="B1832" t="s">
        <v>1378</v>
      </c>
      <c r="C1832">
        <v>22</v>
      </c>
      <c r="D1832" t="s">
        <v>127</v>
      </c>
      <c r="E1832" t="s">
        <v>45</v>
      </c>
      <c r="F1832" t="s">
        <v>89</v>
      </c>
      <c r="G1832" t="s">
        <v>6590</v>
      </c>
      <c r="H1832" t="s">
        <v>35</v>
      </c>
      <c r="I1832" t="s">
        <v>36</v>
      </c>
      <c r="J1832">
        <v>26</v>
      </c>
      <c r="K1832">
        <v>23</v>
      </c>
      <c r="L1832">
        <f t="shared" si="84"/>
        <v>3</v>
      </c>
      <c r="M1832">
        <v>5</v>
      </c>
      <c r="N1832">
        <v>69203</v>
      </c>
      <c r="O1832" s="1">
        <f t="shared" si="85"/>
        <v>2661.6538461538462</v>
      </c>
      <c r="P1832" s="1">
        <f t="shared" si="86"/>
        <v>61218.038461538461</v>
      </c>
      <c r="Q1832" s="1">
        <f>Table1[[#This Row],[Earned Basic Salary]]*20%</f>
        <v>12243.607692307693</v>
      </c>
      <c r="R1832" s="1">
        <f>Table1[[#This Row],[Earned Basic Salary]]*10%</f>
        <v>6121.8038461538463</v>
      </c>
      <c r="S1832" s="1">
        <f>Table1[[#This Row],[Earned Basic Salary]]*12%</f>
        <v>7346.164615384615</v>
      </c>
      <c r="T1832" s="1">
        <f>200</f>
        <v>200</v>
      </c>
      <c r="U1832" s="1">
        <f>Table1[[#This Row],[PF]]+Table1[[#This Row],[Professional Tax]]</f>
        <v>7546.164615384615</v>
      </c>
      <c r="V1832" s="1">
        <f>Table1[[#This Row],[Overtime Hours]]*200</f>
        <v>1000</v>
      </c>
      <c r="W1832" s="1">
        <f>Table1[[#This Row],[Earned Basic Salary]]+Table1[[#This Row],[HRA]]+Table1[[#This Row],[DA]]+Table1[[#This Row],[Overtime Pay]]</f>
        <v>80583.450000000012</v>
      </c>
      <c r="X1832" s="1">
        <f>Table1[[#This Row],[Gross Salary]]-Table1[[#This Row],[Total Deduction]]</f>
        <v>73037.285384615403</v>
      </c>
      <c r="Y1832" t="s">
        <v>37</v>
      </c>
      <c r="Z1832" t="s">
        <v>38</v>
      </c>
      <c r="AA1832" t="s">
        <v>7059</v>
      </c>
      <c r="AB1832" t="s">
        <v>7060</v>
      </c>
    </row>
    <row r="1833" spans="1:28" x14ac:dyDescent="0.3">
      <c r="A1833" t="s">
        <v>7061</v>
      </c>
      <c r="B1833" t="s">
        <v>1378</v>
      </c>
      <c r="C1833">
        <v>24</v>
      </c>
      <c r="D1833" t="s">
        <v>53</v>
      </c>
      <c r="E1833" t="s">
        <v>45</v>
      </c>
      <c r="F1833" t="s">
        <v>55</v>
      </c>
      <c r="G1833" t="s">
        <v>7062</v>
      </c>
      <c r="H1833" t="s">
        <v>35</v>
      </c>
      <c r="I1833" t="s">
        <v>36</v>
      </c>
      <c r="J1833">
        <v>26</v>
      </c>
      <c r="K1833">
        <v>21</v>
      </c>
      <c r="L1833">
        <f t="shared" si="84"/>
        <v>5</v>
      </c>
      <c r="M1833">
        <v>10</v>
      </c>
      <c r="N1833">
        <v>19566</v>
      </c>
      <c r="O1833" s="1">
        <f t="shared" si="85"/>
        <v>752.53846153846155</v>
      </c>
      <c r="P1833" s="1">
        <f t="shared" si="86"/>
        <v>15803.307692307693</v>
      </c>
      <c r="Q1833" s="1">
        <f>Table1[[#This Row],[Earned Basic Salary]]*20%</f>
        <v>3160.6615384615388</v>
      </c>
      <c r="R1833" s="1">
        <f>Table1[[#This Row],[Earned Basic Salary]]*10%</f>
        <v>1580.3307692307694</v>
      </c>
      <c r="S1833" s="1">
        <f>Table1[[#This Row],[Earned Basic Salary]]*12%</f>
        <v>1896.396923076923</v>
      </c>
      <c r="T1833" s="1">
        <f>200</f>
        <v>200</v>
      </c>
      <c r="U1833" s="1">
        <f>Table1[[#This Row],[PF]]+Table1[[#This Row],[Professional Tax]]</f>
        <v>2096.396923076923</v>
      </c>
      <c r="V1833" s="1">
        <f>Table1[[#This Row],[Overtime Hours]]*200</f>
        <v>2000</v>
      </c>
      <c r="W1833" s="1">
        <f>Table1[[#This Row],[Earned Basic Salary]]+Table1[[#This Row],[HRA]]+Table1[[#This Row],[DA]]+Table1[[#This Row],[Overtime Pay]]</f>
        <v>22544.3</v>
      </c>
      <c r="X1833" s="1">
        <f>Table1[[#This Row],[Gross Salary]]-Table1[[#This Row],[Total Deduction]]</f>
        <v>20447.903076923078</v>
      </c>
      <c r="Y1833" t="s">
        <v>37</v>
      </c>
      <c r="Z1833" t="s">
        <v>48</v>
      </c>
      <c r="AA1833" t="s">
        <v>7063</v>
      </c>
      <c r="AB1833" t="s">
        <v>7064</v>
      </c>
    </row>
    <row r="1834" spans="1:28" x14ac:dyDescent="0.3">
      <c r="A1834" t="s">
        <v>7065</v>
      </c>
      <c r="B1834" t="s">
        <v>42</v>
      </c>
      <c r="C1834">
        <v>54</v>
      </c>
      <c r="D1834" t="s">
        <v>31</v>
      </c>
      <c r="E1834" t="s">
        <v>45</v>
      </c>
      <c r="F1834" t="s">
        <v>69</v>
      </c>
      <c r="G1834" t="s">
        <v>3329</v>
      </c>
      <c r="H1834" t="s">
        <v>35</v>
      </c>
      <c r="I1834" t="s">
        <v>36</v>
      </c>
      <c r="J1834">
        <v>26</v>
      </c>
      <c r="K1834">
        <v>23</v>
      </c>
      <c r="L1834">
        <f t="shared" si="84"/>
        <v>3</v>
      </c>
      <c r="M1834">
        <v>19</v>
      </c>
      <c r="N1834">
        <v>25344</v>
      </c>
      <c r="O1834" s="1">
        <f t="shared" si="85"/>
        <v>974.76923076923072</v>
      </c>
      <c r="P1834" s="1">
        <f t="shared" si="86"/>
        <v>22419.692307692305</v>
      </c>
      <c r="Q1834" s="1">
        <f>Table1[[#This Row],[Earned Basic Salary]]*20%</f>
        <v>4483.9384615384615</v>
      </c>
      <c r="R1834" s="1">
        <f>Table1[[#This Row],[Earned Basic Salary]]*10%</f>
        <v>2241.9692307692308</v>
      </c>
      <c r="S1834" s="1">
        <f>Table1[[#This Row],[Earned Basic Salary]]*12%</f>
        <v>2690.3630769230763</v>
      </c>
      <c r="T1834" s="1">
        <f>200</f>
        <v>200</v>
      </c>
      <c r="U1834" s="1">
        <f>Table1[[#This Row],[PF]]+Table1[[#This Row],[Professional Tax]]</f>
        <v>2890.3630769230763</v>
      </c>
      <c r="V1834" s="1">
        <f>Table1[[#This Row],[Overtime Hours]]*200</f>
        <v>3800</v>
      </c>
      <c r="W1834" s="1">
        <f>Table1[[#This Row],[Earned Basic Salary]]+Table1[[#This Row],[HRA]]+Table1[[#This Row],[DA]]+Table1[[#This Row],[Overtime Pay]]</f>
        <v>32945.599999999999</v>
      </c>
      <c r="X1834" s="1">
        <f>Table1[[#This Row],[Gross Salary]]-Table1[[#This Row],[Total Deduction]]</f>
        <v>30055.236923076922</v>
      </c>
      <c r="Y1834" t="s">
        <v>37</v>
      </c>
      <c r="Z1834" t="s">
        <v>106</v>
      </c>
      <c r="AA1834" t="s">
        <v>7066</v>
      </c>
      <c r="AB1834" t="s">
        <v>7067</v>
      </c>
    </row>
    <row r="1835" spans="1:28" x14ac:dyDescent="0.3">
      <c r="A1835" t="s">
        <v>7068</v>
      </c>
      <c r="B1835" t="s">
        <v>3028</v>
      </c>
      <c r="C1835">
        <v>37</v>
      </c>
      <c r="D1835" t="s">
        <v>81</v>
      </c>
      <c r="E1835" t="s">
        <v>45</v>
      </c>
      <c r="F1835" t="s">
        <v>69</v>
      </c>
      <c r="G1835" t="s">
        <v>116</v>
      </c>
      <c r="H1835" t="s">
        <v>35</v>
      </c>
      <c r="I1835" t="s">
        <v>36</v>
      </c>
      <c r="J1835">
        <v>26</v>
      </c>
      <c r="K1835">
        <v>24</v>
      </c>
      <c r="L1835">
        <f t="shared" si="84"/>
        <v>2</v>
      </c>
      <c r="M1835">
        <v>17</v>
      </c>
      <c r="N1835">
        <v>32811</v>
      </c>
      <c r="O1835" s="1">
        <f t="shared" si="85"/>
        <v>1261.9615384615386</v>
      </c>
      <c r="P1835" s="1">
        <f t="shared" si="86"/>
        <v>30287.076923076926</v>
      </c>
      <c r="Q1835" s="1">
        <f>Table1[[#This Row],[Earned Basic Salary]]*20%</f>
        <v>6057.4153846153858</v>
      </c>
      <c r="R1835" s="1">
        <f>Table1[[#This Row],[Earned Basic Salary]]*10%</f>
        <v>3028.7076923076929</v>
      </c>
      <c r="S1835" s="1">
        <f>Table1[[#This Row],[Earned Basic Salary]]*12%</f>
        <v>3634.4492307692308</v>
      </c>
      <c r="T1835" s="1">
        <f>200</f>
        <v>200</v>
      </c>
      <c r="U1835" s="1">
        <f>Table1[[#This Row],[PF]]+Table1[[#This Row],[Professional Tax]]</f>
        <v>3834.4492307692308</v>
      </c>
      <c r="V1835" s="1">
        <f>Table1[[#This Row],[Overtime Hours]]*200</f>
        <v>3400</v>
      </c>
      <c r="W1835" s="1">
        <f>Table1[[#This Row],[Earned Basic Salary]]+Table1[[#This Row],[HRA]]+Table1[[#This Row],[DA]]+Table1[[#This Row],[Overtime Pay]]</f>
        <v>42773.200000000012</v>
      </c>
      <c r="X1835" s="1">
        <f>Table1[[#This Row],[Gross Salary]]-Table1[[#This Row],[Total Deduction]]</f>
        <v>38938.750769230784</v>
      </c>
      <c r="Y1835" t="s">
        <v>37</v>
      </c>
      <c r="Z1835" t="s">
        <v>38</v>
      </c>
      <c r="AA1835" t="s">
        <v>7069</v>
      </c>
      <c r="AB1835" t="s">
        <v>7070</v>
      </c>
    </row>
    <row r="1836" spans="1:28" x14ac:dyDescent="0.3">
      <c r="A1836" t="s">
        <v>7071</v>
      </c>
      <c r="B1836" t="s">
        <v>231</v>
      </c>
      <c r="C1836">
        <v>34</v>
      </c>
      <c r="D1836" t="s">
        <v>127</v>
      </c>
      <c r="E1836" t="s">
        <v>62</v>
      </c>
      <c r="F1836" t="s">
        <v>89</v>
      </c>
      <c r="G1836" t="s">
        <v>7072</v>
      </c>
      <c r="H1836" t="s">
        <v>35</v>
      </c>
      <c r="I1836" t="s">
        <v>36</v>
      </c>
      <c r="J1836">
        <v>26</v>
      </c>
      <c r="K1836">
        <v>23</v>
      </c>
      <c r="L1836">
        <f t="shared" si="84"/>
        <v>3</v>
      </c>
      <c r="M1836">
        <v>18</v>
      </c>
      <c r="N1836">
        <v>55056</v>
      </c>
      <c r="O1836" s="1">
        <f t="shared" si="85"/>
        <v>2117.5384615384614</v>
      </c>
      <c r="P1836" s="1">
        <f t="shared" si="86"/>
        <v>48703.38461538461</v>
      </c>
      <c r="Q1836" s="1">
        <f>Table1[[#This Row],[Earned Basic Salary]]*20%</f>
        <v>9740.6769230769223</v>
      </c>
      <c r="R1836" s="1">
        <f>Table1[[#This Row],[Earned Basic Salary]]*10%</f>
        <v>4870.3384615384612</v>
      </c>
      <c r="S1836" s="1">
        <f>Table1[[#This Row],[Earned Basic Salary]]*12%</f>
        <v>5844.4061538461528</v>
      </c>
      <c r="T1836" s="1">
        <f>200</f>
        <v>200</v>
      </c>
      <c r="U1836" s="1">
        <f>Table1[[#This Row],[PF]]+Table1[[#This Row],[Professional Tax]]</f>
        <v>6044.4061538461528</v>
      </c>
      <c r="V1836" s="1">
        <f>Table1[[#This Row],[Overtime Hours]]*200</f>
        <v>3600</v>
      </c>
      <c r="W1836" s="1">
        <f>Table1[[#This Row],[Earned Basic Salary]]+Table1[[#This Row],[HRA]]+Table1[[#This Row],[DA]]+Table1[[#This Row],[Overtime Pay]]</f>
        <v>66914.399999999994</v>
      </c>
      <c r="X1836" s="1">
        <f>Table1[[#This Row],[Gross Salary]]-Table1[[#This Row],[Total Deduction]]</f>
        <v>60869.99384615384</v>
      </c>
      <c r="Y1836" t="s">
        <v>37</v>
      </c>
      <c r="Z1836" t="s">
        <v>48</v>
      </c>
      <c r="AA1836" t="s">
        <v>7073</v>
      </c>
      <c r="AB1836" t="s">
        <v>7074</v>
      </c>
    </row>
    <row r="1837" spans="1:28" x14ac:dyDescent="0.3">
      <c r="A1837" t="s">
        <v>7075</v>
      </c>
      <c r="B1837" t="s">
        <v>221</v>
      </c>
      <c r="C1837">
        <v>27</v>
      </c>
      <c r="D1837" t="s">
        <v>75</v>
      </c>
      <c r="E1837" t="s">
        <v>54</v>
      </c>
      <c r="F1837" t="s">
        <v>89</v>
      </c>
      <c r="G1837" t="s">
        <v>2422</v>
      </c>
      <c r="H1837" t="s">
        <v>35</v>
      </c>
      <c r="I1837" t="s">
        <v>36</v>
      </c>
      <c r="J1837">
        <v>26</v>
      </c>
      <c r="K1837">
        <v>22</v>
      </c>
      <c r="L1837">
        <f t="shared" si="84"/>
        <v>4</v>
      </c>
      <c r="M1837">
        <v>0</v>
      </c>
      <c r="N1837">
        <v>68408</v>
      </c>
      <c r="O1837" s="1">
        <f t="shared" si="85"/>
        <v>2631.0769230769229</v>
      </c>
      <c r="P1837" s="1">
        <f t="shared" si="86"/>
        <v>57883.692307692305</v>
      </c>
      <c r="Q1837" s="1">
        <f>Table1[[#This Row],[Earned Basic Salary]]*20%</f>
        <v>11576.738461538462</v>
      </c>
      <c r="R1837" s="1">
        <f>Table1[[#This Row],[Earned Basic Salary]]*10%</f>
        <v>5788.3692307692309</v>
      </c>
      <c r="S1837" s="1">
        <f>Table1[[#This Row],[Earned Basic Salary]]*12%</f>
        <v>6946.0430769230761</v>
      </c>
      <c r="T1837" s="1">
        <f>200</f>
        <v>200</v>
      </c>
      <c r="U1837" s="1">
        <f>Table1[[#This Row],[PF]]+Table1[[#This Row],[Professional Tax]]</f>
        <v>7146.0430769230761</v>
      </c>
      <c r="V1837" s="1">
        <f>Table1[[#This Row],[Overtime Hours]]*200</f>
        <v>0</v>
      </c>
      <c r="W1837" s="1">
        <f>Table1[[#This Row],[Earned Basic Salary]]+Table1[[#This Row],[HRA]]+Table1[[#This Row],[DA]]+Table1[[#This Row],[Overtime Pay]]</f>
        <v>75248.799999999988</v>
      </c>
      <c r="X1837" s="1">
        <f>Table1[[#This Row],[Gross Salary]]-Table1[[#This Row],[Total Deduction]]</f>
        <v>68102.756923076915</v>
      </c>
      <c r="Y1837" t="s">
        <v>37</v>
      </c>
      <c r="Z1837" t="s">
        <v>48</v>
      </c>
      <c r="AA1837" t="s">
        <v>7076</v>
      </c>
      <c r="AB1837" t="s">
        <v>7077</v>
      </c>
    </row>
    <row r="1838" spans="1:28" x14ac:dyDescent="0.3">
      <c r="A1838" t="s">
        <v>7078</v>
      </c>
      <c r="B1838" t="s">
        <v>1313</v>
      </c>
      <c r="C1838">
        <v>32</v>
      </c>
      <c r="D1838" t="s">
        <v>44</v>
      </c>
      <c r="E1838" t="s">
        <v>32</v>
      </c>
      <c r="F1838" t="s">
        <v>63</v>
      </c>
      <c r="G1838" t="s">
        <v>7079</v>
      </c>
      <c r="H1838" t="s">
        <v>35</v>
      </c>
      <c r="I1838" t="s">
        <v>36</v>
      </c>
      <c r="J1838">
        <v>26</v>
      </c>
      <c r="K1838">
        <v>23</v>
      </c>
      <c r="L1838">
        <f t="shared" si="84"/>
        <v>3</v>
      </c>
      <c r="M1838">
        <v>7</v>
      </c>
      <c r="N1838">
        <v>27688</v>
      </c>
      <c r="O1838" s="1">
        <f t="shared" si="85"/>
        <v>1064.9230769230769</v>
      </c>
      <c r="P1838" s="1">
        <f t="shared" si="86"/>
        <v>24493.23076923077</v>
      </c>
      <c r="Q1838" s="1">
        <f>Table1[[#This Row],[Earned Basic Salary]]*20%</f>
        <v>4898.6461538461544</v>
      </c>
      <c r="R1838" s="1">
        <f>Table1[[#This Row],[Earned Basic Salary]]*10%</f>
        <v>2449.3230769230772</v>
      </c>
      <c r="S1838" s="1">
        <f>Table1[[#This Row],[Earned Basic Salary]]*12%</f>
        <v>2939.187692307692</v>
      </c>
      <c r="T1838" s="1">
        <f>200</f>
        <v>200</v>
      </c>
      <c r="U1838" s="1">
        <f>Table1[[#This Row],[PF]]+Table1[[#This Row],[Professional Tax]]</f>
        <v>3139.187692307692</v>
      </c>
      <c r="V1838" s="1">
        <f>Table1[[#This Row],[Overtime Hours]]*200</f>
        <v>1400</v>
      </c>
      <c r="W1838" s="1">
        <f>Table1[[#This Row],[Earned Basic Salary]]+Table1[[#This Row],[HRA]]+Table1[[#This Row],[DA]]+Table1[[#This Row],[Overtime Pay]]</f>
        <v>33241.199999999997</v>
      </c>
      <c r="X1838" s="1">
        <f>Table1[[#This Row],[Gross Salary]]-Table1[[#This Row],[Total Deduction]]</f>
        <v>30102.012307692305</v>
      </c>
      <c r="Y1838" t="s">
        <v>37</v>
      </c>
      <c r="Z1838" t="s">
        <v>106</v>
      </c>
      <c r="AA1838" t="s">
        <v>7080</v>
      </c>
      <c r="AB1838" t="s">
        <v>7081</v>
      </c>
    </row>
    <row r="1839" spans="1:28" x14ac:dyDescent="0.3">
      <c r="A1839" t="s">
        <v>7082</v>
      </c>
      <c r="B1839" t="s">
        <v>42</v>
      </c>
      <c r="C1839">
        <v>39</v>
      </c>
      <c r="D1839" t="s">
        <v>127</v>
      </c>
      <c r="E1839" t="s">
        <v>121</v>
      </c>
      <c r="F1839" t="s">
        <v>33</v>
      </c>
      <c r="G1839" t="s">
        <v>7083</v>
      </c>
      <c r="H1839" t="s">
        <v>35</v>
      </c>
      <c r="I1839" t="s">
        <v>36</v>
      </c>
      <c r="J1839">
        <v>26</v>
      </c>
      <c r="K1839">
        <v>21</v>
      </c>
      <c r="L1839">
        <f t="shared" si="84"/>
        <v>5</v>
      </c>
      <c r="M1839">
        <v>5</v>
      </c>
      <c r="N1839">
        <v>43738</v>
      </c>
      <c r="O1839" s="1">
        <f t="shared" si="85"/>
        <v>1682.2307692307693</v>
      </c>
      <c r="P1839" s="1">
        <f t="shared" si="86"/>
        <v>35326.846153846156</v>
      </c>
      <c r="Q1839" s="1">
        <f>Table1[[#This Row],[Earned Basic Salary]]*20%</f>
        <v>7065.3692307692318</v>
      </c>
      <c r="R1839" s="1">
        <f>Table1[[#This Row],[Earned Basic Salary]]*10%</f>
        <v>3532.6846153846159</v>
      </c>
      <c r="S1839" s="1">
        <f>Table1[[#This Row],[Earned Basic Salary]]*12%</f>
        <v>4239.2215384615383</v>
      </c>
      <c r="T1839" s="1">
        <f>200</f>
        <v>200</v>
      </c>
      <c r="U1839" s="1">
        <f>Table1[[#This Row],[PF]]+Table1[[#This Row],[Professional Tax]]</f>
        <v>4439.2215384615383</v>
      </c>
      <c r="V1839" s="1">
        <f>Table1[[#This Row],[Overtime Hours]]*200</f>
        <v>1000</v>
      </c>
      <c r="W1839" s="1">
        <f>Table1[[#This Row],[Earned Basic Salary]]+Table1[[#This Row],[HRA]]+Table1[[#This Row],[DA]]+Table1[[#This Row],[Overtime Pay]]</f>
        <v>46924.9</v>
      </c>
      <c r="X1839" s="1">
        <f>Table1[[#This Row],[Gross Salary]]-Table1[[#This Row],[Total Deduction]]</f>
        <v>42485.67846153846</v>
      </c>
      <c r="Y1839" t="s">
        <v>37</v>
      </c>
      <c r="Z1839" t="s">
        <v>106</v>
      </c>
      <c r="AA1839" t="s">
        <v>7084</v>
      </c>
      <c r="AB1839" t="s">
        <v>7085</v>
      </c>
    </row>
    <row r="1840" spans="1:28" x14ac:dyDescent="0.3">
      <c r="A1840" t="s">
        <v>7086</v>
      </c>
      <c r="B1840" t="s">
        <v>29</v>
      </c>
      <c r="C1840">
        <v>35</v>
      </c>
      <c r="D1840" t="s">
        <v>61</v>
      </c>
      <c r="E1840" t="s">
        <v>54</v>
      </c>
      <c r="F1840" t="s">
        <v>63</v>
      </c>
      <c r="G1840" t="s">
        <v>3169</v>
      </c>
      <c r="H1840" t="s">
        <v>35</v>
      </c>
      <c r="I1840" t="s">
        <v>36</v>
      </c>
      <c r="J1840">
        <v>26</v>
      </c>
      <c r="K1840">
        <v>23</v>
      </c>
      <c r="L1840">
        <f t="shared" si="84"/>
        <v>3</v>
      </c>
      <c r="M1840">
        <v>0</v>
      </c>
      <c r="N1840">
        <v>54100</v>
      </c>
      <c r="O1840" s="1">
        <f t="shared" si="85"/>
        <v>2080.7692307692309</v>
      </c>
      <c r="P1840" s="1">
        <f t="shared" si="86"/>
        <v>47857.692307692312</v>
      </c>
      <c r="Q1840" s="1">
        <f>Table1[[#This Row],[Earned Basic Salary]]*20%</f>
        <v>9571.5384615384628</v>
      </c>
      <c r="R1840" s="1">
        <f>Table1[[#This Row],[Earned Basic Salary]]*10%</f>
        <v>4785.7692307692314</v>
      </c>
      <c r="S1840" s="1">
        <f>Table1[[#This Row],[Earned Basic Salary]]*12%</f>
        <v>5742.9230769230771</v>
      </c>
      <c r="T1840" s="1">
        <f>200</f>
        <v>200</v>
      </c>
      <c r="U1840" s="1">
        <f>Table1[[#This Row],[PF]]+Table1[[#This Row],[Professional Tax]]</f>
        <v>5942.9230769230771</v>
      </c>
      <c r="V1840" s="1">
        <f>Table1[[#This Row],[Overtime Hours]]*200</f>
        <v>0</v>
      </c>
      <c r="W1840" s="1">
        <f>Table1[[#This Row],[Earned Basic Salary]]+Table1[[#This Row],[HRA]]+Table1[[#This Row],[DA]]+Table1[[#This Row],[Overtime Pay]]</f>
        <v>62215.000000000007</v>
      </c>
      <c r="X1840" s="1">
        <f>Table1[[#This Row],[Gross Salary]]-Table1[[#This Row],[Total Deduction]]</f>
        <v>56272.076923076929</v>
      </c>
      <c r="Y1840" t="s">
        <v>37</v>
      </c>
      <c r="Z1840" t="s">
        <v>38</v>
      </c>
      <c r="AA1840" t="s">
        <v>7087</v>
      </c>
      <c r="AB1840" t="s">
        <v>7088</v>
      </c>
    </row>
    <row r="1841" spans="1:28" x14ac:dyDescent="0.3">
      <c r="A1841" t="s">
        <v>7089</v>
      </c>
      <c r="B1841" t="s">
        <v>425</v>
      </c>
      <c r="C1841">
        <v>42</v>
      </c>
      <c r="D1841" t="s">
        <v>44</v>
      </c>
      <c r="E1841" t="s">
        <v>62</v>
      </c>
      <c r="F1841" t="s">
        <v>55</v>
      </c>
      <c r="G1841" t="s">
        <v>4614</v>
      </c>
      <c r="H1841" t="s">
        <v>35</v>
      </c>
      <c r="I1841" t="s">
        <v>36</v>
      </c>
      <c r="J1841">
        <v>26</v>
      </c>
      <c r="K1841">
        <v>25</v>
      </c>
      <c r="L1841">
        <f t="shared" si="84"/>
        <v>1</v>
      </c>
      <c r="M1841">
        <v>0</v>
      </c>
      <c r="N1841">
        <v>69911</v>
      </c>
      <c r="O1841" s="1">
        <f t="shared" si="85"/>
        <v>2688.8846153846152</v>
      </c>
      <c r="P1841" s="1">
        <f t="shared" si="86"/>
        <v>67222.115384615376</v>
      </c>
      <c r="Q1841" s="1">
        <f>Table1[[#This Row],[Earned Basic Salary]]*20%</f>
        <v>13444.423076923076</v>
      </c>
      <c r="R1841" s="1">
        <f>Table1[[#This Row],[Earned Basic Salary]]*10%</f>
        <v>6722.2115384615381</v>
      </c>
      <c r="S1841" s="1">
        <f>Table1[[#This Row],[Earned Basic Salary]]*12%</f>
        <v>8066.6538461538448</v>
      </c>
      <c r="T1841" s="1">
        <f>200</f>
        <v>200</v>
      </c>
      <c r="U1841" s="1">
        <f>Table1[[#This Row],[PF]]+Table1[[#This Row],[Professional Tax]]</f>
        <v>8266.6538461538439</v>
      </c>
      <c r="V1841" s="1">
        <f>Table1[[#This Row],[Overtime Hours]]*200</f>
        <v>0</v>
      </c>
      <c r="W1841" s="1">
        <f>Table1[[#This Row],[Earned Basic Salary]]+Table1[[#This Row],[HRA]]+Table1[[#This Row],[DA]]+Table1[[#This Row],[Overtime Pay]]</f>
        <v>87388.749999999985</v>
      </c>
      <c r="X1841" s="1">
        <f>Table1[[#This Row],[Gross Salary]]-Table1[[#This Row],[Total Deduction]]</f>
        <v>79122.096153846142</v>
      </c>
      <c r="Y1841" t="s">
        <v>37</v>
      </c>
      <c r="Z1841" t="s">
        <v>95</v>
      </c>
      <c r="AA1841" t="s">
        <v>7090</v>
      </c>
      <c r="AB1841" t="s">
        <v>7091</v>
      </c>
    </row>
    <row r="1842" spans="1:28" x14ac:dyDescent="0.3">
      <c r="A1842" t="s">
        <v>7092</v>
      </c>
      <c r="B1842" t="s">
        <v>148</v>
      </c>
      <c r="C1842">
        <v>31</v>
      </c>
      <c r="D1842" t="s">
        <v>61</v>
      </c>
      <c r="E1842" t="s">
        <v>82</v>
      </c>
      <c r="F1842" t="s">
        <v>63</v>
      </c>
      <c r="G1842" t="s">
        <v>7093</v>
      </c>
      <c r="H1842" t="s">
        <v>35</v>
      </c>
      <c r="I1842" t="s">
        <v>36</v>
      </c>
      <c r="J1842">
        <v>26</v>
      </c>
      <c r="K1842">
        <v>24</v>
      </c>
      <c r="L1842">
        <f t="shared" si="84"/>
        <v>2</v>
      </c>
      <c r="M1842">
        <v>12</v>
      </c>
      <c r="N1842">
        <v>18249</v>
      </c>
      <c r="O1842" s="1">
        <f t="shared" si="85"/>
        <v>701.88461538461536</v>
      </c>
      <c r="P1842" s="1">
        <f t="shared" si="86"/>
        <v>16845.23076923077</v>
      </c>
      <c r="Q1842" s="1">
        <f>Table1[[#This Row],[Earned Basic Salary]]*20%</f>
        <v>3369.0461538461541</v>
      </c>
      <c r="R1842" s="1">
        <f>Table1[[#This Row],[Earned Basic Salary]]*10%</f>
        <v>1684.523076923077</v>
      </c>
      <c r="S1842" s="1">
        <f>Table1[[#This Row],[Earned Basic Salary]]*12%</f>
        <v>2021.4276923076923</v>
      </c>
      <c r="T1842" s="1">
        <f>200</f>
        <v>200</v>
      </c>
      <c r="U1842" s="1">
        <f>Table1[[#This Row],[PF]]+Table1[[#This Row],[Professional Tax]]</f>
        <v>2221.4276923076923</v>
      </c>
      <c r="V1842" s="1">
        <f>Table1[[#This Row],[Overtime Hours]]*200</f>
        <v>2400</v>
      </c>
      <c r="W1842" s="1">
        <f>Table1[[#This Row],[Earned Basic Salary]]+Table1[[#This Row],[HRA]]+Table1[[#This Row],[DA]]+Table1[[#This Row],[Overtime Pay]]</f>
        <v>24298.799999999999</v>
      </c>
      <c r="X1842" s="1">
        <f>Table1[[#This Row],[Gross Salary]]-Table1[[#This Row],[Total Deduction]]</f>
        <v>22077.372307692305</v>
      </c>
      <c r="Y1842" t="s">
        <v>37</v>
      </c>
      <c r="Z1842" t="s">
        <v>95</v>
      </c>
      <c r="AA1842" t="s">
        <v>7094</v>
      </c>
      <c r="AB1842" t="s">
        <v>7095</v>
      </c>
    </row>
    <row r="1843" spans="1:28" x14ac:dyDescent="0.3">
      <c r="A1843" t="s">
        <v>7096</v>
      </c>
      <c r="B1843" t="s">
        <v>148</v>
      </c>
      <c r="C1843">
        <v>38</v>
      </c>
      <c r="D1843" t="s">
        <v>31</v>
      </c>
      <c r="E1843" t="s">
        <v>121</v>
      </c>
      <c r="F1843" t="s">
        <v>63</v>
      </c>
      <c r="G1843" t="s">
        <v>7097</v>
      </c>
      <c r="H1843" t="s">
        <v>35</v>
      </c>
      <c r="I1843" t="s">
        <v>36</v>
      </c>
      <c r="J1843">
        <v>26</v>
      </c>
      <c r="K1843">
        <v>21</v>
      </c>
      <c r="L1843">
        <f t="shared" si="84"/>
        <v>5</v>
      </c>
      <c r="M1843">
        <v>20</v>
      </c>
      <c r="N1843">
        <v>73963</v>
      </c>
      <c r="O1843" s="1">
        <f t="shared" si="85"/>
        <v>2844.7307692307691</v>
      </c>
      <c r="P1843" s="1">
        <f t="shared" si="86"/>
        <v>59739.346153846149</v>
      </c>
      <c r="Q1843" s="1">
        <f>Table1[[#This Row],[Earned Basic Salary]]*20%</f>
        <v>11947.869230769231</v>
      </c>
      <c r="R1843" s="1">
        <f>Table1[[#This Row],[Earned Basic Salary]]*10%</f>
        <v>5973.9346153846154</v>
      </c>
      <c r="S1843" s="1">
        <f>Table1[[#This Row],[Earned Basic Salary]]*12%</f>
        <v>7168.7215384615374</v>
      </c>
      <c r="T1843" s="1">
        <f>200</f>
        <v>200</v>
      </c>
      <c r="U1843" s="1">
        <f>Table1[[#This Row],[PF]]+Table1[[#This Row],[Professional Tax]]</f>
        <v>7368.7215384615374</v>
      </c>
      <c r="V1843" s="1">
        <f>Table1[[#This Row],[Overtime Hours]]*200</f>
        <v>4000</v>
      </c>
      <c r="W1843" s="1">
        <f>Table1[[#This Row],[Earned Basic Salary]]+Table1[[#This Row],[HRA]]+Table1[[#This Row],[DA]]+Table1[[#This Row],[Overtime Pay]]</f>
        <v>81661.149999999994</v>
      </c>
      <c r="X1843" s="1">
        <f>Table1[[#This Row],[Gross Salary]]-Table1[[#This Row],[Total Deduction]]</f>
        <v>74292.428461538453</v>
      </c>
      <c r="Y1843" t="s">
        <v>37</v>
      </c>
      <c r="Z1843" t="s">
        <v>95</v>
      </c>
      <c r="AA1843" t="s">
        <v>7098</v>
      </c>
      <c r="AB1843" t="s">
        <v>7099</v>
      </c>
    </row>
    <row r="1844" spans="1:28" x14ac:dyDescent="0.3">
      <c r="A1844" t="s">
        <v>7100</v>
      </c>
      <c r="B1844" t="s">
        <v>722</v>
      </c>
      <c r="C1844">
        <v>52</v>
      </c>
      <c r="D1844" t="s">
        <v>133</v>
      </c>
      <c r="E1844" t="s">
        <v>121</v>
      </c>
      <c r="F1844" t="s">
        <v>46</v>
      </c>
      <c r="G1844" t="s">
        <v>1623</v>
      </c>
      <c r="H1844" t="s">
        <v>35</v>
      </c>
      <c r="I1844" t="s">
        <v>36</v>
      </c>
      <c r="J1844">
        <v>26</v>
      </c>
      <c r="K1844">
        <v>22</v>
      </c>
      <c r="L1844">
        <f t="shared" si="84"/>
        <v>4</v>
      </c>
      <c r="M1844">
        <v>1</v>
      </c>
      <c r="N1844">
        <v>20739</v>
      </c>
      <c r="O1844" s="1">
        <f t="shared" si="85"/>
        <v>797.65384615384619</v>
      </c>
      <c r="P1844" s="1">
        <f t="shared" si="86"/>
        <v>17548.384615384617</v>
      </c>
      <c r="Q1844" s="1">
        <f>Table1[[#This Row],[Earned Basic Salary]]*20%</f>
        <v>3509.6769230769237</v>
      </c>
      <c r="R1844" s="1">
        <f>Table1[[#This Row],[Earned Basic Salary]]*10%</f>
        <v>1754.8384615384618</v>
      </c>
      <c r="S1844" s="1">
        <f>Table1[[#This Row],[Earned Basic Salary]]*12%</f>
        <v>2105.8061538461538</v>
      </c>
      <c r="T1844" s="1">
        <f>200</f>
        <v>200</v>
      </c>
      <c r="U1844" s="1">
        <f>Table1[[#This Row],[PF]]+Table1[[#This Row],[Professional Tax]]</f>
        <v>2305.8061538461538</v>
      </c>
      <c r="V1844" s="1">
        <f>Table1[[#This Row],[Overtime Hours]]*200</f>
        <v>200</v>
      </c>
      <c r="W1844" s="1">
        <f>Table1[[#This Row],[Earned Basic Salary]]+Table1[[#This Row],[HRA]]+Table1[[#This Row],[DA]]+Table1[[#This Row],[Overtime Pay]]</f>
        <v>23012.9</v>
      </c>
      <c r="X1844" s="1">
        <f>Table1[[#This Row],[Gross Salary]]-Table1[[#This Row],[Total Deduction]]</f>
        <v>20707.093846153846</v>
      </c>
      <c r="Y1844" t="s">
        <v>37</v>
      </c>
      <c r="Z1844" t="s">
        <v>95</v>
      </c>
      <c r="AA1844" t="s">
        <v>7101</v>
      </c>
      <c r="AB1844" t="s">
        <v>7102</v>
      </c>
    </row>
    <row r="1845" spans="1:28" x14ac:dyDescent="0.3">
      <c r="A1845" t="s">
        <v>7103</v>
      </c>
      <c r="B1845" t="s">
        <v>295</v>
      </c>
      <c r="C1845">
        <v>44</v>
      </c>
      <c r="D1845" t="s">
        <v>81</v>
      </c>
      <c r="E1845" t="s">
        <v>121</v>
      </c>
      <c r="F1845" t="s">
        <v>46</v>
      </c>
      <c r="G1845" t="s">
        <v>1022</v>
      </c>
      <c r="H1845" t="s">
        <v>35</v>
      </c>
      <c r="I1845" t="s">
        <v>36</v>
      </c>
      <c r="J1845">
        <v>26</v>
      </c>
      <c r="K1845">
        <v>25</v>
      </c>
      <c r="L1845">
        <f t="shared" si="84"/>
        <v>1</v>
      </c>
      <c r="M1845">
        <v>15</v>
      </c>
      <c r="N1845">
        <v>78765</v>
      </c>
      <c r="O1845" s="1">
        <f t="shared" si="85"/>
        <v>3029.4230769230771</v>
      </c>
      <c r="P1845" s="1">
        <f t="shared" si="86"/>
        <v>75735.576923076922</v>
      </c>
      <c r="Q1845" s="1">
        <f>Table1[[#This Row],[Earned Basic Salary]]*20%</f>
        <v>15147.115384615385</v>
      </c>
      <c r="R1845" s="1">
        <f>Table1[[#This Row],[Earned Basic Salary]]*10%</f>
        <v>7573.5576923076924</v>
      </c>
      <c r="S1845" s="1">
        <f>Table1[[#This Row],[Earned Basic Salary]]*12%</f>
        <v>9088.2692307692305</v>
      </c>
      <c r="T1845" s="1">
        <f>200</f>
        <v>200</v>
      </c>
      <c r="U1845" s="1">
        <f>Table1[[#This Row],[PF]]+Table1[[#This Row],[Professional Tax]]</f>
        <v>9288.2692307692305</v>
      </c>
      <c r="V1845" s="1">
        <f>Table1[[#This Row],[Overtime Hours]]*200</f>
        <v>3000</v>
      </c>
      <c r="W1845" s="1">
        <f>Table1[[#This Row],[Earned Basic Salary]]+Table1[[#This Row],[HRA]]+Table1[[#This Row],[DA]]+Table1[[#This Row],[Overtime Pay]]</f>
        <v>101456.25</v>
      </c>
      <c r="X1845" s="1">
        <f>Table1[[#This Row],[Gross Salary]]-Table1[[#This Row],[Total Deduction]]</f>
        <v>92167.980769230766</v>
      </c>
      <c r="Y1845" t="s">
        <v>37</v>
      </c>
      <c r="Z1845" t="s">
        <v>95</v>
      </c>
      <c r="AA1845" t="s">
        <v>7104</v>
      </c>
      <c r="AB1845" t="s">
        <v>7105</v>
      </c>
    </row>
    <row r="1846" spans="1:28" x14ac:dyDescent="0.3">
      <c r="A1846" t="s">
        <v>7106</v>
      </c>
      <c r="B1846" t="s">
        <v>2375</v>
      </c>
      <c r="C1846">
        <v>41</v>
      </c>
      <c r="D1846" t="s">
        <v>61</v>
      </c>
      <c r="E1846" t="s">
        <v>45</v>
      </c>
      <c r="F1846" t="s">
        <v>33</v>
      </c>
      <c r="G1846" t="s">
        <v>3814</v>
      </c>
      <c r="H1846" t="s">
        <v>35</v>
      </c>
      <c r="I1846" t="s">
        <v>36</v>
      </c>
      <c r="J1846">
        <v>26</v>
      </c>
      <c r="K1846">
        <v>25</v>
      </c>
      <c r="L1846">
        <f t="shared" si="84"/>
        <v>1</v>
      </c>
      <c r="M1846">
        <v>0</v>
      </c>
      <c r="N1846">
        <v>18461</v>
      </c>
      <c r="O1846" s="1">
        <f t="shared" si="85"/>
        <v>710.03846153846155</v>
      </c>
      <c r="P1846" s="1">
        <f t="shared" si="86"/>
        <v>17750.961538461539</v>
      </c>
      <c r="Q1846" s="1">
        <f>Table1[[#This Row],[Earned Basic Salary]]*20%</f>
        <v>3550.1923076923081</v>
      </c>
      <c r="R1846" s="1">
        <f>Table1[[#This Row],[Earned Basic Salary]]*10%</f>
        <v>1775.096153846154</v>
      </c>
      <c r="S1846" s="1">
        <f>Table1[[#This Row],[Earned Basic Salary]]*12%</f>
        <v>2130.1153846153848</v>
      </c>
      <c r="T1846" s="1">
        <f>200</f>
        <v>200</v>
      </c>
      <c r="U1846" s="1">
        <f>Table1[[#This Row],[PF]]+Table1[[#This Row],[Professional Tax]]</f>
        <v>2330.1153846153848</v>
      </c>
      <c r="V1846" s="1">
        <f>Table1[[#This Row],[Overtime Hours]]*200</f>
        <v>0</v>
      </c>
      <c r="W1846" s="1">
        <f>Table1[[#This Row],[Earned Basic Salary]]+Table1[[#This Row],[HRA]]+Table1[[#This Row],[DA]]+Table1[[#This Row],[Overtime Pay]]</f>
        <v>23076.25</v>
      </c>
      <c r="X1846" s="1">
        <f>Table1[[#This Row],[Gross Salary]]-Table1[[#This Row],[Total Deduction]]</f>
        <v>20746.134615384617</v>
      </c>
      <c r="Y1846" t="s">
        <v>37</v>
      </c>
      <c r="Z1846" t="s">
        <v>38</v>
      </c>
      <c r="AA1846" t="s">
        <v>7107</v>
      </c>
      <c r="AB1846" t="s">
        <v>7108</v>
      </c>
    </row>
    <row r="1847" spans="1:28" x14ac:dyDescent="0.3">
      <c r="A1847" t="s">
        <v>7109</v>
      </c>
      <c r="B1847" t="s">
        <v>344</v>
      </c>
      <c r="C1847">
        <v>23</v>
      </c>
      <c r="D1847" t="s">
        <v>53</v>
      </c>
      <c r="E1847" t="s">
        <v>45</v>
      </c>
      <c r="F1847" t="s">
        <v>46</v>
      </c>
      <c r="G1847" t="s">
        <v>1273</v>
      </c>
      <c r="H1847" t="s">
        <v>35</v>
      </c>
      <c r="I1847" t="s">
        <v>36</v>
      </c>
      <c r="J1847">
        <v>26</v>
      </c>
      <c r="K1847">
        <v>21</v>
      </c>
      <c r="L1847">
        <f t="shared" si="84"/>
        <v>5</v>
      </c>
      <c r="M1847">
        <v>2</v>
      </c>
      <c r="N1847">
        <v>24649</v>
      </c>
      <c r="O1847" s="1">
        <f t="shared" si="85"/>
        <v>948.03846153846155</v>
      </c>
      <c r="P1847" s="1">
        <f t="shared" si="86"/>
        <v>19908.807692307691</v>
      </c>
      <c r="Q1847" s="1">
        <f>Table1[[#This Row],[Earned Basic Salary]]*20%</f>
        <v>3981.7615384615383</v>
      </c>
      <c r="R1847" s="1">
        <f>Table1[[#This Row],[Earned Basic Salary]]*10%</f>
        <v>1990.8807692307691</v>
      </c>
      <c r="S1847" s="1">
        <f>Table1[[#This Row],[Earned Basic Salary]]*12%</f>
        <v>2389.0569230769229</v>
      </c>
      <c r="T1847" s="1">
        <f>200</f>
        <v>200</v>
      </c>
      <c r="U1847" s="1">
        <f>Table1[[#This Row],[PF]]+Table1[[#This Row],[Professional Tax]]</f>
        <v>2589.0569230769229</v>
      </c>
      <c r="V1847" s="1">
        <f>Table1[[#This Row],[Overtime Hours]]*200</f>
        <v>400</v>
      </c>
      <c r="W1847" s="1">
        <f>Table1[[#This Row],[Earned Basic Salary]]+Table1[[#This Row],[HRA]]+Table1[[#This Row],[DA]]+Table1[[#This Row],[Overtime Pay]]</f>
        <v>26281.449999999997</v>
      </c>
      <c r="X1847" s="1">
        <f>Table1[[#This Row],[Gross Salary]]-Table1[[#This Row],[Total Deduction]]</f>
        <v>23692.393076923076</v>
      </c>
      <c r="Y1847" t="s">
        <v>37</v>
      </c>
      <c r="Z1847" t="s">
        <v>95</v>
      </c>
      <c r="AA1847" t="s">
        <v>7110</v>
      </c>
      <c r="AB1847" t="s">
        <v>7111</v>
      </c>
    </row>
    <row r="1848" spans="1:28" x14ac:dyDescent="0.3">
      <c r="A1848" t="s">
        <v>7112</v>
      </c>
      <c r="B1848" t="s">
        <v>1852</v>
      </c>
      <c r="C1848">
        <v>53</v>
      </c>
      <c r="D1848" t="s">
        <v>127</v>
      </c>
      <c r="E1848" t="s">
        <v>32</v>
      </c>
      <c r="F1848" t="s">
        <v>33</v>
      </c>
      <c r="G1848" t="s">
        <v>7113</v>
      </c>
      <c r="H1848" t="s">
        <v>35</v>
      </c>
      <c r="I1848" t="s">
        <v>36</v>
      </c>
      <c r="J1848">
        <v>26</v>
      </c>
      <c r="K1848">
        <v>24</v>
      </c>
      <c r="L1848">
        <f t="shared" si="84"/>
        <v>2</v>
      </c>
      <c r="M1848">
        <v>18</v>
      </c>
      <c r="N1848">
        <v>42068</v>
      </c>
      <c r="O1848" s="1">
        <f t="shared" si="85"/>
        <v>1618</v>
      </c>
      <c r="P1848" s="1">
        <f t="shared" si="86"/>
        <v>38832</v>
      </c>
      <c r="Q1848" s="1">
        <f>Table1[[#This Row],[Earned Basic Salary]]*20%</f>
        <v>7766.4000000000005</v>
      </c>
      <c r="R1848" s="1">
        <f>Table1[[#This Row],[Earned Basic Salary]]*10%</f>
        <v>3883.2000000000003</v>
      </c>
      <c r="S1848" s="1">
        <f>Table1[[#This Row],[Earned Basic Salary]]*12%</f>
        <v>4659.84</v>
      </c>
      <c r="T1848" s="1">
        <f>200</f>
        <v>200</v>
      </c>
      <c r="U1848" s="1">
        <f>Table1[[#This Row],[PF]]+Table1[[#This Row],[Professional Tax]]</f>
        <v>4859.84</v>
      </c>
      <c r="V1848" s="1">
        <f>Table1[[#This Row],[Overtime Hours]]*200</f>
        <v>3600</v>
      </c>
      <c r="W1848" s="1">
        <f>Table1[[#This Row],[Earned Basic Salary]]+Table1[[#This Row],[HRA]]+Table1[[#This Row],[DA]]+Table1[[#This Row],[Overtime Pay]]</f>
        <v>54081.599999999999</v>
      </c>
      <c r="X1848" s="1">
        <f>Table1[[#This Row],[Gross Salary]]-Table1[[#This Row],[Total Deduction]]</f>
        <v>49221.759999999995</v>
      </c>
      <c r="Y1848" t="s">
        <v>37</v>
      </c>
      <c r="Z1848" t="s">
        <v>48</v>
      </c>
      <c r="AA1848" t="s">
        <v>7114</v>
      </c>
      <c r="AB1848" t="s">
        <v>7115</v>
      </c>
    </row>
    <row r="1849" spans="1:28" x14ac:dyDescent="0.3">
      <c r="A1849" t="s">
        <v>7116</v>
      </c>
      <c r="B1849" t="s">
        <v>425</v>
      </c>
      <c r="C1849">
        <v>35</v>
      </c>
      <c r="D1849" t="s">
        <v>127</v>
      </c>
      <c r="E1849" t="s">
        <v>32</v>
      </c>
      <c r="F1849" t="s">
        <v>33</v>
      </c>
      <c r="G1849" t="s">
        <v>7117</v>
      </c>
      <c r="H1849" t="s">
        <v>35</v>
      </c>
      <c r="I1849" t="s">
        <v>36</v>
      </c>
      <c r="J1849">
        <v>26</v>
      </c>
      <c r="K1849">
        <v>23</v>
      </c>
      <c r="L1849">
        <f t="shared" si="84"/>
        <v>3</v>
      </c>
      <c r="M1849">
        <v>14</v>
      </c>
      <c r="N1849">
        <v>75424</v>
      </c>
      <c r="O1849" s="1">
        <f t="shared" si="85"/>
        <v>2900.9230769230771</v>
      </c>
      <c r="P1849" s="1">
        <f t="shared" si="86"/>
        <v>66721.23076923078</v>
      </c>
      <c r="Q1849" s="1">
        <f>Table1[[#This Row],[Earned Basic Salary]]*20%</f>
        <v>13344.246153846158</v>
      </c>
      <c r="R1849" s="1">
        <f>Table1[[#This Row],[Earned Basic Salary]]*10%</f>
        <v>6672.1230769230788</v>
      </c>
      <c r="S1849" s="1">
        <f>Table1[[#This Row],[Earned Basic Salary]]*12%</f>
        <v>8006.5476923076931</v>
      </c>
      <c r="T1849" s="1">
        <f>200</f>
        <v>200</v>
      </c>
      <c r="U1849" s="1">
        <f>Table1[[#This Row],[PF]]+Table1[[#This Row],[Professional Tax]]</f>
        <v>8206.5476923076931</v>
      </c>
      <c r="V1849" s="1">
        <f>Table1[[#This Row],[Overtime Hours]]*200</f>
        <v>2800</v>
      </c>
      <c r="W1849" s="1">
        <f>Table1[[#This Row],[Earned Basic Salary]]+Table1[[#This Row],[HRA]]+Table1[[#This Row],[DA]]+Table1[[#This Row],[Overtime Pay]]</f>
        <v>89537.600000000006</v>
      </c>
      <c r="X1849" s="1">
        <f>Table1[[#This Row],[Gross Salary]]-Table1[[#This Row],[Total Deduction]]</f>
        <v>81331.052307692313</v>
      </c>
      <c r="Y1849" t="s">
        <v>37</v>
      </c>
      <c r="Z1849" t="s">
        <v>38</v>
      </c>
      <c r="AA1849" t="s">
        <v>7118</v>
      </c>
      <c r="AB1849" t="s">
        <v>7119</v>
      </c>
    </row>
    <row r="1850" spans="1:28" x14ac:dyDescent="0.3">
      <c r="A1850" t="s">
        <v>7120</v>
      </c>
      <c r="B1850" t="s">
        <v>2238</v>
      </c>
      <c r="C1850">
        <v>55</v>
      </c>
      <c r="D1850" t="s">
        <v>53</v>
      </c>
      <c r="E1850" t="s">
        <v>54</v>
      </c>
      <c r="F1850" t="s">
        <v>83</v>
      </c>
      <c r="G1850" t="s">
        <v>3885</v>
      </c>
      <c r="H1850" t="s">
        <v>35</v>
      </c>
      <c r="I1850" t="s">
        <v>36</v>
      </c>
      <c r="J1850">
        <v>26</v>
      </c>
      <c r="K1850">
        <v>24</v>
      </c>
      <c r="L1850">
        <f t="shared" si="84"/>
        <v>2</v>
      </c>
      <c r="M1850">
        <v>9</v>
      </c>
      <c r="N1850">
        <v>38092</v>
      </c>
      <c r="O1850" s="1">
        <f t="shared" si="85"/>
        <v>1465.0769230769231</v>
      </c>
      <c r="P1850" s="1">
        <f t="shared" si="86"/>
        <v>35161.846153846156</v>
      </c>
      <c r="Q1850" s="1">
        <f>Table1[[#This Row],[Earned Basic Salary]]*20%</f>
        <v>7032.3692307692318</v>
      </c>
      <c r="R1850" s="1">
        <f>Table1[[#This Row],[Earned Basic Salary]]*10%</f>
        <v>3516.1846153846159</v>
      </c>
      <c r="S1850" s="1">
        <f>Table1[[#This Row],[Earned Basic Salary]]*12%</f>
        <v>4219.4215384615381</v>
      </c>
      <c r="T1850" s="1">
        <f>200</f>
        <v>200</v>
      </c>
      <c r="U1850" s="1">
        <f>Table1[[#This Row],[PF]]+Table1[[#This Row],[Professional Tax]]</f>
        <v>4419.4215384615381</v>
      </c>
      <c r="V1850" s="1">
        <f>Table1[[#This Row],[Overtime Hours]]*200</f>
        <v>1800</v>
      </c>
      <c r="W1850" s="1">
        <f>Table1[[#This Row],[Earned Basic Salary]]+Table1[[#This Row],[HRA]]+Table1[[#This Row],[DA]]+Table1[[#This Row],[Overtime Pay]]</f>
        <v>47510.400000000001</v>
      </c>
      <c r="X1850" s="1">
        <f>Table1[[#This Row],[Gross Salary]]-Table1[[#This Row],[Total Deduction]]</f>
        <v>43090.978461538463</v>
      </c>
      <c r="Y1850" t="s">
        <v>37</v>
      </c>
      <c r="Z1850" t="s">
        <v>38</v>
      </c>
      <c r="AA1850" t="s">
        <v>7121</v>
      </c>
      <c r="AB1850" t="s">
        <v>7122</v>
      </c>
    </row>
    <row r="1851" spans="1:28" x14ac:dyDescent="0.3">
      <c r="A1851" t="s">
        <v>7123</v>
      </c>
      <c r="B1851" t="s">
        <v>443</v>
      </c>
      <c r="C1851">
        <v>33</v>
      </c>
      <c r="D1851" t="s">
        <v>127</v>
      </c>
      <c r="E1851" t="s">
        <v>45</v>
      </c>
      <c r="F1851" t="s">
        <v>89</v>
      </c>
      <c r="G1851" t="s">
        <v>7124</v>
      </c>
      <c r="H1851" t="s">
        <v>35</v>
      </c>
      <c r="I1851" t="s">
        <v>36</v>
      </c>
      <c r="J1851">
        <v>26</v>
      </c>
      <c r="K1851">
        <v>22</v>
      </c>
      <c r="L1851">
        <f t="shared" si="84"/>
        <v>4</v>
      </c>
      <c r="M1851">
        <v>6</v>
      </c>
      <c r="N1851">
        <v>50427</v>
      </c>
      <c r="O1851" s="1">
        <f t="shared" si="85"/>
        <v>1939.5</v>
      </c>
      <c r="P1851" s="1">
        <f t="shared" si="86"/>
        <v>42669</v>
      </c>
      <c r="Q1851" s="1">
        <f>Table1[[#This Row],[Earned Basic Salary]]*20%</f>
        <v>8533.8000000000011</v>
      </c>
      <c r="R1851" s="1">
        <f>Table1[[#This Row],[Earned Basic Salary]]*10%</f>
        <v>4266.9000000000005</v>
      </c>
      <c r="S1851" s="1">
        <f>Table1[[#This Row],[Earned Basic Salary]]*12%</f>
        <v>5120.28</v>
      </c>
      <c r="T1851" s="1">
        <f>200</f>
        <v>200</v>
      </c>
      <c r="U1851" s="1">
        <f>Table1[[#This Row],[PF]]+Table1[[#This Row],[Professional Tax]]</f>
        <v>5320.28</v>
      </c>
      <c r="V1851" s="1">
        <f>Table1[[#This Row],[Overtime Hours]]*200</f>
        <v>1200</v>
      </c>
      <c r="W1851" s="1">
        <f>Table1[[#This Row],[Earned Basic Salary]]+Table1[[#This Row],[HRA]]+Table1[[#This Row],[DA]]+Table1[[#This Row],[Overtime Pay]]</f>
        <v>56669.700000000004</v>
      </c>
      <c r="X1851" s="1">
        <f>Table1[[#This Row],[Gross Salary]]-Table1[[#This Row],[Total Deduction]]</f>
        <v>51349.420000000006</v>
      </c>
      <c r="Y1851" t="s">
        <v>37</v>
      </c>
      <c r="Z1851" t="s">
        <v>106</v>
      </c>
      <c r="AA1851" t="s">
        <v>7125</v>
      </c>
      <c r="AB1851" t="s">
        <v>7126</v>
      </c>
    </row>
    <row r="1852" spans="1:28" x14ac:dyDescent="0.3">
      <c r="A1852" t="s">
        <v>7127</v>
      </c>
      <c r="B1852" t="s">
        <v>99</v>
      </c>
      <c r="C1852">
        <v>21</v>
      </c>
      <c r="D1852" t="s">
        <v>133</v>
      </c>
      <c r="E1852" t="s">
        <v>62</v>
      </c>
      <c r="F1852" t="s">
        <v>89</v>
      </c>
      <c r="G1852" t="s">
        <v>7128</v>
      </c>
      <c r="H1852" t="s">
        <v>35</v>
      </c>
      <c r="I1852" t="s">
        <v>36</v>
      </c>
      <c r="J1852">
        <v>26</v>
      </c>
      <c r="K1852">
        <v>22</v>
      </c>
      <c r="L1852">
        <f t="shared" si="84"/>
        <v>4</v>
      </c>
      <c r="M1852">
        <v>1</v>
      </c>
      <c r="N1852">
        <v>50599</v>
      </c>
      <c r="O1852" s="1">
        <f t="shared" si="85"/>
        <v>1946.1153846153845</v>
      </c>
      <c r="P1852" s="1">
        <f t="shared" si="86"/>
        <v>42814.538461538461</v>
      </c>
      <c r="Q1852" s="1">
        <f>Table1[[#This Row],[Earned Basic Salary]]*20%</f>
        <v>8562.9076923076918</v>
      </c>
      <c r="R1852" s="1">
        <f>Table1[[#This Row],[Earned Basic Salary]]*10%</f>
        <v>4281.4538461538459</v>
      </c>
      <c r="S1852" s="1">
        <f>Table1[[#This Row],[Earned Basic Salary]]*12%</f>
        <v>5137.7446153846149</v>
      </c>
      <c r="T1852" s="1">
        <f>200</f>
        <v>200</v>
      </c>
      <c r="U1852" s="1">
        <f>Table1[[#This Row],[PF]]+Table1[[#This Row],[Professional Tax]]</f>
        <v>5337.7446153846149</v>
      </c>
      <c r="V1852" s="1">
        <f>Table1[[#This Row],[Overtime Hours]]*200</f>
        <v>200</v>
      </c>
      <c r="W1852" s="1">
        <f>Table1[[#This Row],[Earned Basic Salary]]+Table1[[#This Row],[HRA]]+Table1[[#This Row],[DA]]+Table1[[#This Row],[Overtime Pay]]</f>
        <v>55858.9</v>
      </c>
      <c r="X1852" s="1">
        <f>Table1[[#This Row],[Gross Salary]]-Table1[[#This Row],[Total Deduction]]</f>
        <v>50521.155384615384</v>
      </c>
      <c r="Y1852" t="s">
        <v>37</v>
      </c>
      <c r="Z1852" t="s">
        <v>106</v>
      </c>
      <c r="AA1852" t="s">
        <v>7129</v>
      </c>
      <c r="AB1852" t="s">
        <v>7130</v>
      </c>
    </row>
    <row r="1853" spans="1:28" x14ac:dyDescent="0.3">
      <c r="A1853" t="s">
        <v>7131</v>
      </c>
      <c r="B1853" t="s">
        <v>1002</v>
      </c>
      <c r="C1853">
        <v>30</v>
      </c>
      <c r="D1853" t="s">
        <v>127</v>
      </c>
      <c r="E1853" t="s">
        <v>62</v>
      </c>
      <c r="F1853" t="s">
        <v>63</v>
      </c>
      <c r="G1853" t="s">
        <v>6818</v>
      </c>
      <c r="H1853" t="s">
        <v>35</v>
      </c>
      <c r="I1853" t="s">
        <v>36</v>
      </c>
      <c r="J1853">
        <v>26</v>
      </c>
      <c r="K1853">
        <v>24</v>
      </c>
      <c r="L1853">
        <f t="shared" si="84"/>
        <v>2</v>
      </c>
      <c r="M1853">
        <v>13</v>
      </c>
      <c r="N1853">
        <v>58695</v>
      </c>
      <c r="O1853" s="1">
        <f t="shared" si="85"/>
        <v>2257.5</v>
      </c>
      <c r="P1853" s="1">
        <f t="shared" si="86"/>
        <v>54180</v>
      </c>
      <c r="Q1853" s="1">
        <f>Table1[[#This Row],[Earned Basic Salary]]*20%</f>
        <v>10836</v>
      </c>
      <c r="R1853" s="1">
        <f>Table1[[#This Row],[Earned Basic Salary]]*10%</f>
        <v>5418</v>
      </c>
      <c r="S1853" s="1">
        <f>Table1[[#This Row],[Earned Basic Salary]]*12%</f>
        <v>6501.5999999999995</v>
      </c>
      <c r="T1853" s="1">
        <f>200</f>
        <v>200</v>
      </c>
      <c r="U1853" s="1">
        <f>Table1[[#This Row],[PF]]+Table1[[#This Row],[Professional Tax]]</f>
        <v>6701.5999999999995</v>
      </c>
      <c r="V1853" s="1">
        <f>Table1[[#This Row],[Overtime Hours]]*200</f>
        <v>2600</v>
      </c>
      <c r="W1853" s="1">
        <f>Table1[[#This Row],[Earned Basic Salary]]+Table1[[#This Row],[HRA]]+Table1[[#This Row],[DA]]+Table1[[#This Row],[Overtime Pay]]</f>
        <v>73034</v>
      </c>
      <c r="X1853" s="1">
        <f>Table1[[#This Row],[Gross Salary]]-Table1[[#This Row],[Total Deduction]]</f>
        <v>66332.399999999994</v>
      </c>
      <c r="Y1853" t="s">
        <v>37</v>
      </c>
      <c r="Z1853" t="s">
        <v>48</v>
      </c>
      <c r="AA1853" t="s">
        <v>7132</v>
      </c>
      <c r="AB1853" t="s">
        <v>7133</v>
      </c>
    </row>
    <row r="1854" spans="1:28" x14ac:dyDescent="0.3">
      <c r="A1854" t="s">
        <v>7134</v>
      </c>
      <c r="B1854" t="s">
        <v>1002</v>
      </c>
      <c r="C1854">
        <v>51</v>
      </c>
      <c r="D1854" t="s">
        <v>31</v>
      </c>
      <c r="E1854" t="s">
        <v>32</v>
      </c>
      <c r="F1854" t="s">
        <v>89</v>
      </c>
      <c r="G1854" t="s">
        <v>3200</v>
      </c>
      <c r="H1854" t="s">
        <v>35</v>
      </c>
      <c r="I1854" t="s">
        <v>36</v>
      </c>
      <c r="J1854">
        <v>26</v>
      </c>
      <c r="K1854">
        <v>23</v>
      </c>
      <c r="L1854">
        <f t="shared" si="84"/>
        <v>3</v>
      </c>
      <c r="M1854">
        <v>20</v>
      </c>
      <c r="N1854">
        <v>60366</v>
      </c>
      <c r="O1854" s="1">
        <f t="shared" si="85"/>
        <v>2321.7692307692309</v>
      </c>
      <c r="P1854" s="1">
        <f t="shared" si="86"/>
        <v>53400.692307692312</v>
      </c>
      <c r="Q1854" s="1">
        <f>Table1[[#This Row],[Earned Basic Salary]]*20%</f>
        <v>10680.138461538463</v>
      </c>
      <c r="R1854" s="1">
        <f>Table1[[#This Row],[Earned Basic Salary]]*10%</f>
        <v>5340.0692307692316</v>
      </c>
      <c r="S1854" s="1">
        <f>Table1[[#This Row],[Earned Basic Salary]]*12%</f>
        <v>6408.083076923077</v>
      </c>
      <c r="T1854" s="1">
        <f>200</f>
        <v>200</v>
      </c>
      <c r="U1854" s="1">
        <f>Table1[[#This Row],[PF]]+Table1[[#This Row],[Professional Tax]]</f>
        <v>6608.083076923077</v>
      </c>
      <c r="V1854" s="1">
        <f>Table1[[#This Row],[Overtime Hours]]*200</f>
        <v>4000</v>
      </c>
      <c r="W1854" s="1">
        <f>Table1[[#This Row],[Earned Basic Salary]]+Table1[[#This Row],[HRA]]+Table1[[#This Row],[DA]]+Table1[[#This Row],[Overtime Pay]]</f>
        <v>73420.900000000009</v>
      </c>
      <c r="X1854" s="1">
        <f>Table1[[#This Row],[Gross Salary]]-Table1[[#This Row],[Total Deduction]]</f>
        <v>66812.816923076927</v>
      </c>
      <c r="Y1854" t="s">
        <v>37</v>
      </c>
      <c r="Z1854" t="s">
        <v>38</v>
      </c>
      <c r="AA1854" t="s">
        <v>7135</v>
      </c>
      <c r="AB1854" t="s">
        <v>7136</v>
      </c>
    </row>
    <row r="1855" spans="1:28" x14ac:dyDescent="0.3">
      <c r="A1855" t="s">
        <v>7137</v>
      </c>
      <c r="B1855" t="s">
        <v>168</v>
      </c>
      <c r="C1855">
        <v>31</v>
      </c>
      <c r="D1855" t="s">
        <v>127</v>
      </c>
      <c r="E1855" t="s">
        <v>32</v>
      </c>
      <c r="F1855" t="s">
        <v>33</v>
      </c>
      <c r="G1855" t="s">
        <v>7138</v>
      </c>
      <c r="H1855" t="s">
        <v>35</v>
      </c>
      <c r="I1855" t="s">
        <v>36</v>
      </c>
      <c r="J1855">
        <v>26</v>
      </c>
      <c r="K1855">
        <v>25</v>
      </c>
      <c r="L1855">
        <f t="shared" si="84"/>
        <v>1</v>
      </c>
      <c r="M1855">
        <v>14</v>
      </c>
      <c r="N1855">
        <v>44425</v>
      </c>
      <c r="O1855" s="1">
        <f t="shared" si="85"/>
        <v>1708.6538461538462</v>
      </c>
      <c r="P1855" s="1">
        <f t="shared" si="86"/>
        <v>42716.346153846156</v>
      </c>
      <c r="Q1855" s="1">
        <f>Table1[[#This Row],[Earned Basic Salary]]*20%</f>
        <v>8543.2692307692323</v>
      </c>
      <c r="R1855" s="1">
        <f>Table1[[#This Row],[Earned Basic Salary]]*10%</f>
        <v>4271.6346153846162</v>
      </c>
      <c r="S1855" s="1">
        <f>Table1[[#This Row],[Earned Basic Salary]]*12%</f>
        <v>5125.9615384615381</v>
      </c>
      <c r="T1855" s="1">
        <f>200</f>
        <v>200</v>
      </c>
      <c r="U1855" s="1">
        <f>Table1[[#This Row],[PF]]+Table1[[#This Row],[Professional Tax]]</f>
        <v>5325.9615384615381</v>
      </c>
      <c r="V1855" s="1">
        <f>Table1[[#This Row],[Overtime Hours]]*200</f>
        <v>2800</v>
      </c>
      <c r="W1855" s="1">
        <f>Table1[[#This Row],[Earned Basic Salary]]+Table1[[#This Row],[HRA]]+Table1[[#This Row],[DA]]+Table1[[#This Row],[Overtime Pay]]</f>
        <v>58331.250000000007</v>
      </c>
      <c r="X1855" s="1">
        <f>Table1[[#This Row],[Gross Salary]]-Table1[[#This Row],[Total Deduction]]</f>
        <v>53005.288461538468</v>
      </c>
      <c r="Y1855" t="s">
        <v>37</v>
      </c>
      <c r="Z1855" t="s">
        <v>95</v>
      </c>
      <c r="AA1855" t="s">
        <v>7139</v>
      </c>
      <c r="AB1855" t="s">
        <v>7140</v>
      </c>
    </row>
    <row r="1856" spans="1:28" x14ac:dyDescent="0.3">
      <c r="A1856" t="s">
        <v>7141</v>
      </c>
      <c r="B1856" t="s">
        <v>2055</v>
      </c>
      <c r="C1856">
        <v>41</v>
      </c>
      <c r="D1856" t="s">
        <v>61</v>
      </c>
      <c r="E1856" t="s">
        <v>82</v>
      </c>
      <c r="F1856" t="s">
        <v>46</v>
      </c>
      <c r="G1856" t="s">
        <v>7142</v>
      </c>
      <c r="H1856" t="s">
        <v>35</v>
      </c>
      <c r="I1856" t="s">
        <v>36</v>
      </c>
      <c r="J1856">
        <v>26</v>
      </c>
      <c r="K1856">
        <v>23</v>
      </c>
      <c r="L1856">
        <f t="shared" si="84"/>
        <v>3</v>
      </c>
      <c r="M1856">
        <v>20</v>
      </c>
      <c r="N1856">
        <v>44547</v>
      </c>
      <c r="O1856" s="1">
        <f t="shared" si="85"/>
        <v>1713.3461538461538</v>
      </c>
      <c r="P1856" s="1">
        <f t="shared" si="86"/>
        <v>39406.961538461539</v>
      </c>
      <c r="Q1856" s="1">
        <f>Table1[[#This Row],[Earned Basic Salary]]*20%</f>
        <v>7881.3923076923083</v>
      </c>
      <c r="R1856" s="1">
        <f>Table1[[#This Row],[Earned Basic Salary]]*10%</f>
        <v>3940.6961538461542</v>
      </c>
      <c r="S1856" s="1">
        <f>Table1[[#This Row],[Earned Basic Salary]]*12%</f>
        <v>4728.8353846153841</v>
      </c>
      <c r="T1856" s="1">
        <f>200</f>
        <v>200</v>
      </c>
      <c r="U1856" s="1">
        <f>Table1[[#This Row],[PF]]+Table1[[#This Row],[Professional Tax]]</f>
        <v>4928.8353846153841</v>
      </c>
      <c r="V1856" s="1">
        <f>Table1[[#This Row],[Overtime Hours]]*200</f>
        <v>4000</v>
      </c>
      <c r="W1856" s="1">
        <f>Table1[[#This Row],[Earned Basic Salary]]+Table1[[#This Row],[HRA]]+Table1[[#This Row],[DA]]+Table1[[#This Row],[Overtime Pay]]</f>
        <v>55229.05</v>
      </c>
      <c r="X1856" s="1">
        <f>Table1[[#This Row],[Gross Salary]]-Table1[[#This Row],[Total Deduction]]</f>
        <v>50300.214615384619</v>
      </c>
      <c r="Y1856" t="s">
        <v>37</v>
      </c>
      <c r="Z1856" t="s">
        <v>95</v>
      </c>
      <c r="AA1856" t="s">
        <v>7143</v>
      </c>
      <c r="AB1856" t="s">
        <v>7144</v>
      </c>
    </row>
    <row r="1857" spans="1:28" x14ac:dyDescent="0.3">
      <c r="A1857" t="s">
        <v>7145</v>
      </c>
      <c r="B1857" t="s">
        <v>448</v>
      </c>
      <c r="C1857">
        <v>39</v>
      </c>
      <c r="D1857" t="s">
        <v>133</v>
      </c>
      <c r="E1857" t="s">
        <v>62</v>
      </c>
      <c r="F1857" t="s">
        <v>83</v>
      </c>
      <c r="G1857" t="s">
        <v>7146</v>
      </c>
      <c r="H1857" t="s">
        <v>35</v>
      </c>
      <c r="I1857" t="s">
        <v>36</v>
      </c>
      <c r="J1857">
        <v>26</v>
      </c>
      <c r="K1857">
        <v>24</v>
      </c>
      <c r="L1857">
        <f t="shared" si="84"/>
        <v>2</v>
      </c>
      <c r="M1857">
        <v>11</v>
      </c>
      <c r="N1857">
        <v>30548</v>
      </c>
      <c r="O1857" s="1">
        <f t="shared" si="85"/>
        <v>1174.9230769230769</v>
      </c>
      <c r="P1857" s="1">
        <f t="shared" si="86"/>
        <v>28198.153846153844</v>
      </c>
      <c r="Q1857" s="1">
        <f>Table1[[#This Row],[Earned Basic Salary]]*20%</f>
        <v>5639.6307692307691</v>
      </c>
      <c r="R1857" s="1">
        <f>Table1[[#This Row],[Earned Basic Salary]]*10%</f>
        <v>2819.8153846153846</v>
      </c>
      <c r="S1857" s="1">
        <f>Table1[[#This Row],[Earned Basic Salary]]*12%</f>
        <v>3383.7784615384612</v>
      </c>
      <c r="T1857" s="1">
        <f>200</f>
        <v>200</v>
      </c>
      <c r="U1857" s="1">
        <f>Table1[[#This Row],[PF]]+Table1[[#This Row],[Professional Tax]]</f>
        <v>3583.7784615384612</v>
      </c>
      <c r="V1857" s="1">
        <f>Table1[[#This Row],[Overtime Hours]]*200</f>
        <v>2200</v>
      </c>
      <c r="W1857" s="1">
        <f>Table1[[#This Row],[Earned Basic Salary]]+Table1[[#This Row],[HRA]]+Table1[[#This Row],[DA]]+Table1[[#This Row],[Overtime Pay]]</f>
        <v>38857.599999999999</v>
      </c>
      <c r="X1857" s="1">
        <f>Table1[[#This Row],[Gross Salary]]-Table1[[#This Row],[Total Deduction]]</f>
        <v>35273.82153846154</v>
      </c>
      <c r="Y1857" t="s">
        <v>37</v>
      </c>
      <c r="Z1857" t="s">
        <v>106</v>
      </c>
      <c r="AA1857" t="s">
        <v>7147</v>
      </c>
      <c r="AB1857" t="s">
        <v>7148</v>
      </c>
    </row>
    <row r="1858" spans="1:28" x14ac:dyDescent="0.3">
      <c r="A1858" t="s">
        <v>7149</v>
      </c>
      <c r="B1858" t="s">
        <v>877</v>
      </c>
      <c r="C1858">
        <v>50</v>
      </c>
      <c r="D1858" t="s">
        <v>53</v>
      </c>
      <c r="E1858" t="s">
        <v>82</v>
      </c>
      <c r="F1858" t="s">
        <v>55</v>
      </c>
      <c r="G1858" t="s">
        <v>7150</v>
      </c>
      <c r="H1858" t="s">
        <v>35</v>
      </c>
      <c r="I1858" t="s">
        <v>36</v>
      </c>
      <c r="J1858">
        <v>26</v>
      </c>
      <c r="K1858">
        <v>26</v>
      </c>
      <c r="L1858">
        <f t="shared" si="84"/>
        <v>0</v>
      </c>
      <c r="M1858">
        <v>7</v>
      </c>
      <c r="N1858">
        <v>41695</v>
      </c>
      <c r="O1858" s="1">
        <f t="shared" si="85"/>
        <v>1603.6538461538462</v>
      </c>
      <c r="P1858" s="1">
        <f t="shared" si="86"/>
        <v>41695</v>
      </c>
      <c r="Q1858" s="1">
        <f>Table1[[#This Row],[Earned Basic Salary]]*20%</f>
        <v>8339</v>
      </c>
      <c r="R1858" s="1">
        <f>Table1[[#This Row],[Earned Basic Salary]]*10%</f>
        <v>4169.5</v>
      </c>
      <c r="S1858" s="1">
        <f>Table1[[#This Row],[Earned Basic Salary]]*12%</f>
        <v>5003.3999999999996</v>
      </c>
      <c r="T1858" s="1">
        <f>200</f>
        <v>200</v>
      </c>
      <c r="U1858" s="1">
        <f>Table1[[#This Row],[PF]]+Table1[[#This Row],[Professional Tax]]</f>
        <v>5203.3999999999996</v>
      </c>
      <c r="V1858" s="1">
        <f>Table1[[#This Row],[Overtime Hours]]*200</f>
        <v>1400</v>
      </c>
      <c r="W1858" s="1">
        <f>Table1[[#This Row],[Earned Basic Salary]]+Table1[[#This Row],[HRA]]+Table1[[#This Row],[DA]]+Table1[[#This Row],[Overtime Pay]]</f>
        <v>55603.5</v>
      </c>
      <c r="X1858" s="1">
        <f>Table1[[#This Row],[Gross Salary]]-Table1[[#This Row],[Total Deduction]]</f>
        <v>50400.1</v>
      </c>
      <c r="Y1858" t="s">
        <v>37</v>
      </c>
      <c r="Z1858" t="s">
        <v>95</v>
      </c>
      <c r="AA1858" t="s">
        <v>7151</v>
      </c>
      <c r="AB1858" t="s">
        <v>7152</v>
      </c>
    </row>
    <row r="1859" spans="1:28" x14ac:dyDescent="0.3">
      <c r="A1859" t="s">
        <v>7153</v>
      </c>
      <c r="B1859" t="s">
        <v>42</v>
      </c>
      <c r="C1859">
        <v>23</v>
      </c>
      <c r="D1859" t="s">
        <v>61</v>
      </c>
      <c r="E1859" t="s">
        <v>54</v>
      </c>
      <c r="F1859" t="s">
        <v>83</v>
      </c>
      <c r="G1859" t="s">
        <v>3700</v>
      </c>
      <c r="H1859" t="s">
        <v>35</v>
      </c>
      <c r="I1859" t="s">
        <v>36</v>
      </c>
      <c r="J1859">
        <v>26</v>
      </c>
      <c r="K1859">
        <v>22</v>
      </c>
      <c r="L1859">
        <f t="shared" ref="L1859:L1922" si="87">J1859-K1859</f>
        <v>4</v>
      </c>
      <c r="M1859">
        <v>0</v>
      </c>
      <c r="N1859">
        <v>65885</v>
      </c>
      <c r="O1859" s="1">
        <f t="shared" ref="O1859:O1922" si="88">N1859/J1859</f>
        <v>2534.0384615384614</v>
      </c>
      <c r="P1859" s="1">
        <f t="shared" ref="P1859:P1922" si="89">O1859*K1859</f>
        <v>55748.846153846149</v>
      </c>
      <c r="Q1859" s="1">
        <f>Table1[[#This Row],[Earned Basic Salary]]*20%</f>
        <v>11149.76923076923</v>
      </c>
      <c r="R1859" s="1">
        <f>Table1[[#This Row],[Earned Basic Salary]]*10%</f>
        <v>5574.8846153846152</v>
      </c>
      <c r="S1859" s="1">
        <f>Table1[[#This Row],[Earned Basic Salary]]*12%</f>
        <v>6689.8615384615377</v>
      </c>
      <c r="T1859" s="1">
        <f>200</f>
        <v>200</v>
      </c>
      <c r="U1859" s="1">
        <f>Table1[[#This Row],[PF]]+Table1[[#This Row],[Professional Tax]]</f>
        <v>6889.8615384615377</v>
      </c>
      <c r="V1859" s="1">
        <f>Table1[[#This Row],[Overtime Hours]]*200</f>
        <v>0</v>
      </c>
      <c r="W1859" s="1">
        <f>Table1[[#This Row],[Earned Basic Salary]]+Table1[[#This Row],[HRA]]+Table1[[#This Row],[DA]]+Table1[[#This Row],[Overtime Pay]]</f>
        <v>72473.499999999985</v>
      </c>
      <c r="X1859" s="1">
        <f>Table1[[#This Row],[Gross Salary]]-Table1[[#This Row],[Total Deduction]]</f>
        <v>65583.638461538445</v>
      </c>
      <c r="Y1859" t="s">
        <v>37</v>
      </c>
      <c r="Z1859" t="s">
        <v>48</v>
      </c>
      <c r="AA1859" t="s">
        <v>7154</v>
      </c>
      <c r="AB1859" t="s">
        <v>7155</v>
      </c>
    </row>
    <row r="1860" spans="1:28" x14ac:dyDescent="0.3">
      <c r="A1860" t="s">
        <v>7156</v>
      </c>
      <c r="B1860" t="s">
        <v>1425</v>
      </c>
      <c r="C1860">
        <v>55</v>
      </c>
      <c r="D1860" t="s">
        <v>75</v>
      </c>
      <c r="E1860" t="s">
        <v>121</v>
      </c>
      <c r="F1860" t="s">
        <v>33</v>
      </c>
      <c r="G1860" t="s">
        <v>2607</v>
      </c>
      <c r="H1860" t="s">
        <v>35</v>
      </c>
      <c r="I1860" t="s">
        <v>36</v>
      </c>
      <c r="J1860">
        <v>26</v>
      </c>
      <c r="K1860">
        <v>24</v>
      </c>
      <c r="L1860">
        <f t="shared" si="87"/>
        <v>2</v>
      </c>
      <c r="M1860">
        <v>15</v>
      </c>
      <c r="N1860">
        <v>35148</v>
      </c>
      <c r="O1860" s="1">
        <f t="shared" si="88"/>
        <v>1351.8461538461538</v>
      </c>
      <c r="P1860" s="1">
        <f t="shared" si="89"/>
        <v>32444.307692307691</v>
      </c>
      <c r="Q1860" s="1">
        <f>Table1[[#This Row],[Earned Basic Salary]]*20%</f>
        <v>6488.8615384615387</v>
      </c>
      <c r="R1860" s="1">
        <f>Table1[[#This Row],[Earned Basic Salary]]*10%</f>
        <v>3244.4307692307693</v>
      </c>
      <c r="S1860" s="1">
        <f>Table1[[#This Row],[Earned Basic Salary]]*12%</f>
        <v>3893.3169230769226</v>
      </c>
      <c r="T1860" s="1">
        <f>200</f>
        <v>200</v>
      </c>
      <c r="U1860" s="1">
        <f>Table1[[#This Row],[PF]]+Table1[[#This Row],[Professional Tax]]</f>
        <v>4093.3169230769226</v>
      </c>
      <c r="V1860" s="1">
        <f>Table1[[#This Row],[Overtime Hours]]*200</f>
        <v>3000</v>
      </c>
      <c r="W1860" s="1">
        <f>Table1[[#This Row],[Earned Basic Salary]]+Table1[[#This Row],[HRA]]+Table1[[#This Row],[DA]]+Table1[[#This Row],[Overtime Pay]]</f>
        <v>45177.599999999999</v>
      </c>
      <c r="X1860" s="1">
        <f>Table1[[#This Row],[Gross Salary]]-Table1[[#This Row],[Total Deduction]]</f>
        <v>41084.283076923079</v>
      </c>
      <c r="Y1860" t="s">
        <v>37</v>
      </c>
      <c r="Z1860" t="s">
        <v>106</v>
      </c>
      <c r="AA1860" t="s">
        <v>7157</v>
      </c>
      <c r="AB1860" t="s">
        <v>7158</v>
      </c>
    </row>
    <row r="1861" spans="1:28" x14ac:dyDescent="0.3">
      <c r="A1861" t="s">
        <v>7159</v>
      </c>
      <c r="B1861" t="s">
        <v>1478</v>
      </c>
      <c r="C1861">
        <v>35</v>
      </c>
      <c r="D1861" t="s">
        <v>127</v>
      </c>
      <c r="E1861" t="s">
        <v>121</v>
      </c>
      <c r="F1861" t="s">
        <v>83</v>
      </c>
      <c r="G1861" t="s">
        <v>402</v>
      </c>
      <c r="H1861" t="s">
        <v>35</v>
      </c>
      <c r="I1861" t="s">
        <v>36</v>
      </c>
      <c r="J1861">
        <v>26</v>
      </c>
      <c r="K1861">
        <v>23</v>
      </c>
      <c r="L1861">
        <f t="shared" si="87"/>
        <v>3</v>
      </c>
      <c r="M1861">
        <v>8</v>
      </c>
      <c r="N1861">
        <v>58942</v>
      </c>
      <c r="O1861" s="1">
        <f t="shared" si="88"/>
        <v>2267</v>
      </c>
      <c r="P1861" s="1">
        <f t="shared" si="89"/>
        <v>52141</v>
      </c>
      <c r="Q1861" s="1">
        <f>Table1[[#This Row],[Earned Basic Salary]]*20%</f>
        <v>10428.200000000001</v>
      </c>
      <c r="R1861" s="1">
        <f>Table1[[#This Row],[Earned Basic Salary]]*10%</f>
        <v>5214.1000000000004</v>
      </c>
      <c r="S1861" s="1">
        <f>Table1[[#This Row],[Earned Basic Salary]]*12%</f>
        <v>6256.92</v>
      </c>
      <c r="T1861" s="1">
        <f>200</f>
        <v>200</v>
      </c>
      <c r="U1861" s="1">
        <f>Table1[[#This Row],[PF]]+Table1[[#This Row],[Professional Tax]]</f>
        <v>6456.92</v>
      </c>
      <c r="V1861" s="1">
        <f>Table1[[#This Row],[Overtime Hours]]*200</f>
        <v>1600</v>
      </c>
      <c r="W1861" s="1">
        <f>Table1[[#This Row],[Earned Basic Salary]]+Table1[[#This Row],[HRA]]+Table1[[#This Row],[DA]]+Table1[[#This Row],[Overtime Pay]]</f>
        <v>69383.3</v>
      </c>
      <c r="X1861" s="1">
        <f>Table1[[#This Row],[Gross Salary]]-Table1[[#This Row],[Total Deduction]]</f>
        <v>62926.380000000005</v>
      </c>
      <c r="Y1861" t="s">
        <v>37</v>
      </c>
      <c r="Z1861" t="s">
        <v>38</v>
      </c>
      <c r="AA1861" t="s">
        <v>7160</v>
      </c>
      <c r="AB1861" t="s">
        <v>7161</v>
      </c>
    </row>
    <row r="1862" spans="1:28" x14ac:dyDescent="0.3">
      <c r="A1862" t="s">
        <v>7162</v>
      </c>
      <c r="B1862" t="s">
        <v>392</v>
      </c>
      <c r="C1862">
        <v>48</v>
      </c>
      <c r="D1862" t="s">
        <v>61</v>
      </c>
      <c r="E1862" t="s">
        <v>62</v>
      </c>
      <c r="F1862" t="s">
        <v>83</v>
      </c>
      <c r="G1862" t="s">
        <v>7163</v>
      </c>
      <c r="H1862" t="s">
        <v>35</v>
      </c>
      <c r="I1862" t="s">
        <v>36</v>
      </c>
      <c r="J1862">
        <v>26</v>
      </c>
      <c r="K1862">
        <v>21</v>
      </c>
      <c r="L1862">
        <f t="shared" si="87"/>
        <v>5</v>
      </c>
      <c r="M1862">
        <v>19</v>
      </c>
      <c r="N1862">
        <v>60963</v>
      </c>
      <c r="O1862" s="1">
        <f t="shared" si="88"/>
        <v>2344.7307692307691</v>
      </c>
      <c r="P1862" s="1">
        <f t="shared" si="89"/>
        <v>49239.346153846149</v>
      </c>
      <c r="Q1862" s="1">
        <f>Table1[[#This Row],[Earned Basic Salary]]*20%</f>
        <v>9847.8692307692309</v>
      </c>
      <c r="R1862" s="1">
        <f>Table1[[#This Row],[Earned Basic Salary]]*10%</f>
        <v>4923.9346153846154</v>
      </c>
      <c r="S1862" s="1">
        <f>Table1[[#This Row],[Earned Basic Salary]]*12%</f>
        <v>5908.7215384615374</v>
      </c>
      <c r="T1862" s="1">
        <f>200</f>
        <v>200</v>
      </c>
      <c r="U1862" s="1">
        <f>Table1[[#This Row],[PF]]+Table1[[#This Row],[Professional Tax]]</f>
        <v>6108.7215384615374</v>
      </c>
      <c r="V1862" s="1">
        <f>Table1[[#This Row],[Overtime Hours]]*200</f>
        <v>3800</v>
      </c>
      <c r="W1862" s="1">
        <f>Table1[[#This Row],[Earned Basic Salary]]+Table1[[#This Row],[HRA]]+Table1[[#This Row],[DA]]+Table1[[#This Row],[Overtime Pay]]</f>
        <v>67811.149999999994</v>
      </c>
      <c r="X1862" s="1">
        <f>Table1[[#This Row],[Gross Salary]]-Table1[[#This Row],[Total Deduction]]</f>
        <v>61702.428461538453</v>
      </c>
      <c r="Y1862" t="s">
        <v>37</v>
      </c>
      <c r="Z1862" t="s">
        <v>38</v>
      </c>
      <c r="AA1862" t="s">
        <v>7164</v>
      </c>
      <c r="AB1862" t="s">
        <v>7165</v>
      </c>
    </row>
    <row r="1863" spans="1:28" x14ac:dyDescent="0.3">
      <c r="A1863" t="s">
        <v>7166</v>
      </c>
      <c r="B1863" t="s">
        <v>830</v>
      </c>
      <c r="C1863">
        <v>29</v>
      </c>
      <c r="D1863" t="s">
        <v>81</v>
      </c>
      <c r="E1863" t="s">
        <v>82</v>
      </c>
      <c r="F1863" t="s">
        <v>63</v>
      </c>
      <c r="G1863" t="s">
        <v>7167</v>
      </c>
      <c r="H1863" t="s">
        <v>35</v>
      </c>
      <c r="I1863" t="s">
        <v>36</v>
      </c>
      <c r="J1863">
        <v>26</v>
      </c>
      <c r="K1863">
        <v>23</v>
      </c>
      <c r="L1863">
        <f t="shared" si="87"/>
        <v>3</v>
      </c>
      <c r="M1863">
        <v>16</v>
      </c>
      <c r="N1863">
        <v>64895</v>
      </c>
      <c r="O1863" s="1">
        <f t="shared" si="88"/>
        <v>2495.9615384615386</v>
      </c>
      <c r="P1863" s="1">
        <f t="shared" si="89"/>
        <v>57407.11538461539</v>
      </c>
      <c r="Q1863" s="1">
        <f>Table1[[#This Row],[Earned Basic Salary]]*20%</f>
        <v>11481.423076923078</v>
      </c>
      <c r="R1863" s="1">
        <f>Table1[[#This Row],[Earned Basic Salary]]*10%</f>
        <v>5740.711538461539</v>
      </c>
      <c r="S1863" s="1">
        <f>Table1[[#This Row],[Earned Basic Salary]]*12%</f>
        <v>6888.8538461538465</v>
      </c>
      <c r="T1863" s="1">
        <f>200</f>
        <v>200</v>
      </c>
      <c r="U1863" s="1">
        <f>Table1[[#This Row],[PF]]+Table1[[#This Row],[Professional Tax]]</f>
        <v>7088.8538461538465</v>
      </c>
      <c r="V1863" s="1">
        <f>Table1[[#This Row],[Overtime Hours]]*200</f>
        <v>3200</v>
      </c>
      <c r="W1863" s="1">
        <f>Table1[[#This Row],[Earned Basic Salary]]+Table1[[#This Row],[HRA]]+Table1[[#This Row],[DA]]+Table1[[#This Row],[Overtime Pay]]</f>
        <v>77829.25</v>
      </c>
      <c r="X1863" s="1">
        <f>Table1[[#This Row],[Gross Salary]]-Table1[[#This Row],[Total Deduction]]</f>
        <v>70740.396153846159</v>
      </c>
      <c r="Y1863" t="s">
        <v>37</v>
      </c>
      <c r="Z1863" t="s">
        <v>106</v>
      </c>
      <c r="AA1863" t="s">
        <v>7168</v>
      </c>
      <c r="AB1863" t="s">
        <v>7169</v>
      </c>
    </row>
    <row r="1864" spans="1:28" x14ac:dyDescent="0.3">
      <c r="A1864" t="s">
        <v>7170</v>
      </c>
      <c r="B1864" t="s">
        <v>1946</v>
      </c>
      <c r="C1864">
        <v>51</v>
      </c>
      <c r="D1864" t="s">
        <v>31</v>
      </c>
      <c r="E1864" t="s">
        <v>62</v>
      </c>
      <c r="F1864" t="s">
        <v>69</v>
      </c>
      <c r="G1864" t="s">
        <v>7171</v>
      </c>
      <c r="H1864" t="s">
        <v>35</v>
      </c>
      <c r="I1864" t="s">
        <v>36</v>
      </c>
      <c r="J1864">
        <v>26</v>
      </c>
      <c r="K1864">
        <v>23</v>
      </c>
      <c r="L1864">
        <f t="shared" si="87"/>
        <v>3</v>
      </c>
      <c r="M1864">
        <v>3</v>
      </c>
      <c r="N1864">
        <v>38443</v>
      </c>
      <c r="O1864" s="1">
        <f t="shared" si="88"/>
        <v>1478.5769230769231</v>
      </c>
      <c r="P1864" s="1">
        <f t="shared" si="89"/>
        <v>34007.269230769234</v>
      </c>
      <c r="Q1864" s="1">
        <f>Table1[[#This Row],[Earned Basic Salary]]*20%</f>
        <v>6801.4538461538468</v>
      </c>
      <c r="R1864" s="1">
        <f>Table1[[#This Row],[Earned Basic Salary]]*10%</f>
        <v>3400.7269230769234</v>
      </c>
      <c r="S1864" s="1">
        <f>Table1[[#This Row],[Earned Basic Salary]]*12%</f>
        <v>4080.8723076923079</v>
      </c>
      <c r="T1864" s="1">
        <f>200</f>
        <v>200</v>
      </c>
      <c r="U1864" s="1">
        <f>Table1[[#This Row],[PF]]+Table1[[#This Row],[Professional Tax]]</f>
        <v>4280.8723076923079</v>
      </c>
      <c r="V1864" s="1">
        <f>Table1[[#This Row],[Overtime Hours]]*200</f>
        <v>600</v>
      </c>
      <c r="W1864" s="1">
        <f>Table1[[#This Row],[Earned Basic Salary]]+Table1[[#This Row],[HRA]]+Table1[[#This Row],[DA]]+Table1[[#This Row],[Overtime Pay]]</f>
        <v>44809.450000000004</v>
      </c>
      <c r="X1864" s="1">
        <f>Table1[[#This Row],[Gross Salary]]-Table1[[#This Row],[Total Deduction]]</f>
        <v>40528.577692307699</v>
      </c>
      <c r="Y1864" t="s">
        <v>37</v>
      </c>
      <c r="Z1864" t="s">
        <v>38</v>
      </c>
      <c r="AA1864" t="s">
        <v>7172</v>
      </c>
      <c r="AB1864" t="s">
        <v>7173</v>
      </c>
    </row>
    <row r="1865" spans="1:28" x14ac:dyDescent="0.3">
      <c r="A1865" t="s">
        <v>7174</v>
      </c>
      <c r="B1865" t="s">
        <v>788</v>
      </c>
      <c r="C1865">
        <v>21</v>
      </c>
      <c r="D1865" t="s">
        <v>75</v>
      </c>
      <c r="E1865" t="s">
        <v>82</v>
      </c>
      <c r="F1865" t="s">
        <v>69</v>
      </c>
      <c r="G1865" t="s">
        <v>2506</v>
      </c>
      <c r="H1865" t="s">
        <v>35</v>
      </c>
      <c r="I1865" t="s">
        <v>36</v>
      </c>
      <c r="J1865">
        <v>26</v>
      </c>
      <c r="K1865">
        <v>23</v>
      </c>
      <c r="L1865">
        <f t="shared" si="87"/>
        <v>3</v>
      </c>
      <c r="M1865">
        <v>11</v>
      </c>
      <c r="N1865">
        <v>61195</v>
      </c>
      <c r="O1865" s="1">
        <f t="shared" si="88"/>
        <v>2353.6538461538462</v>
      </c>
      <c r="P1865" s="1">
        <f t="shared" si="89"/>
        <v>54134.038461538461</v>
      </c>
      <c r="Q1865" s="1">
        <f>Table1[[#This Row],[Earned Basic Salary]]*20%</f>
        <v>10826.807692307693</v>
      </c>
      <c r="R1865" s="1">
        <f>Table1[[#This Row],[Earned Basic Salary]]*10%</f>
        <v>5413.4038461538466</v>
      </c>
      <c r="S1865" s="1">
        <f>Table1[[#This Row],[Earned Basic Salary]]*12%</f>
        <v>6496.0846153846151</v>
      </c>
      <c r="T1865" s="1">
        <f>200</f>
        <v>200</v>
      </c>
      <c r="U1865" s="1">
        <f>Table1[[#This Row],[PF]]+Table1[[#This Row],[Professional Tax]]</f>
        <v>6696.0846153846151</v>
      </c>
      <c r="V1865" s="1">
        <f>Table1[[#This Row],[Overtime Hours]]*200</f>
        <v>2200</v>
      </c>
      <c r="W1865" s="1">
        <f>Table1[[#This Row],[Earned Basic Salary]]+Table1[[#This Row],[HRA]]+Table1[[#This Row],[DA]]+Table1[[#This Row],[Overtime Pay]]</f>
        <v>72574.25</v>
      </c>
      <c r="X1865" s="1">
        <f>Table1[[#This Row],[Gross Salary]]-Table1[[#This Row],[Total Deduction]]</f>
        <v>65878.165384615379</v>
      </c>
      <c r="Y1865" t="s">
        <v>37</v>
      </c>
      <c r="Z1865" t="s">
        <v>38</v>
      </c>
      <c r="AA1865" t="s">
        <v>7175</v>
      </c>
      <c r="AB1865" t="s">
        <v>7176</v>
      </c>
    </row>
    <row r="1866" spans="1:28" x14ac:dyDescent="0.3">
      <c r="A1866" t="s">
        <v>7177</v>
      </c>
      <c r="B1866" t="s">
        <v>1403</v>
      </c>
      <c r="C1866">
        <v>38</v>
      </c>
      <c r="D1866" t="s">
        <v>75</v>
      </c>
      <c r="E1866" t="s">
        <v>45</v>
      </c>
      <c r="F1866" t="s">
        <v>89</v>
      </c>
      <c r="G1866" t="s">
        <v>7178</v>
      </c>
      <c r="H1866" t="s">
        <v>35</v>
      </c>
      <c r="I1866" t="s">
        <v>36</v>
      </c>
      <c r="J1866">
        <v>26</v>
      </c>
      <c r="K1866">
        <v>23</v>
      </c>
      <c r="L1866">
        <f t="shared" si="87"/>
        <v>3</v>
      </c>
      <c r="M1866">
        <v>10</v>
      </c>
      <c r="N1866">
        <v>51351</v>
      </c>
      <c r="O1866" s="1">
        <f t="shared" si="88"/>
        <v>1975.0384615384614</v>
      </c>
      <c r="P1866" s="1">
        <f t="shared" si="89"/>
        <v>45425.88461538461</v>
      </c>
      <c r="Q1866" s="1">
        <f>Table1[[#This Row],[Earned Basic Salary]]*20%</f>
        <v>9085.1769230769223</v>
      </c>
      <c r="R1866" s="1">
        <f>Table1[[#This Row],[Earned Basic Salary]]*10%</f>
        <v>4542.5884615384612</v>
      </c>
      <c r="S1866" s="1">
        <f>Table1[[#This Row],[Earned Basic Salary]]*12%</f>
        <v>5451.1061538461527</v>
      </c>
      <c r="T1866" s="1">
        <f>200</f>
        <v>200</v>
      </c>
      <c r="U1866" s="1">
        <f>Table1[[#This Row],[PF]]+Table1[[#This Row],[Professional Tax]]</f>
        <v>5651.1061538461527</v>
      </c>
      <c r="V1866" s="1">
        <f>Table1[[#This Row],[Overtime Hours]]*200</f>
        <v>2000</v>
      </c>
      <c r="W1866" s="1">
        <f>Table1[[#This Row],[Earned Basic Salary]]+Table1[[#This Row],[HRA]]+Table1[[#This Row],[DA]]+Table1[[#This Row],[Overtime Pay]]</f>
        <v>61053.649999999994</v>
      </c>
      <c r="X1866" s="1">
        <f>Table1[[#This Row],[Gross Salary]]-Table1[[#This Row],[Total Deduction]]</f>
        <v>55402.543846153843</v>
      </c>
      <c r="Y1866" t="s">
        <v>37</v>
      </c>
      <c r="Z1866" t="s">
        <v>48</v>
      </c>
      <c r="AA1866" t="s">
        <v>7179</v>
      </c>
      <c r="AB1866" t="s">
        <v>7180</v>
      </c>
    </row>
    <row r="1867" spans="1:28" x14ac:dyDescent="0.3">
      <c r="A1867" t="s">
        <v>7181</v>
      </c>
      <c r="B1867" t="s">
        <v>2873</v>
      </c>
      <c r="C1867">
        <v>45</v>
      </c>
      <c r="D1867" t="s">
        <v>53</v>
      </c>
      <c r="E1867" t="s">
        <v>121</v>
      </c>
      <c r="F1867" t="s">
        <v>83</v>
      </c>
      <c r="G1867" t="s">
        <v>6309</v>
      </c>
      <c r="H1867" t="s">
        <v>35</v>
      </c>
      <c r="I1867" t="s">
        <v>36</v>
      </c>
      <c r="J1867">
        <v>26</v>
      </c>
      <c r="K1867">
        <v>22</v>
      </c>
      <c r="L1867">
        <f t="shared" si="87"/>
        <v>4</v>
      </c>
      <c r="M1867">
        <v>8</v>
      </c>
      <c r="N1867">
        <v>78389</v>
      </c>
      <c r="O1867" s="1">
        <f t="shared" si="88"/>
        <v>3014.9615384615386</v>
      </c>
      <c r="P1867" s="1">
        <f t="shared" si="89"/>
        <v>66329.153846153844</v>
      </c>
      <c r="Q1867" s="1">
        <f>Table1[[#This Row],[Earned Basic Salary]]*20%</f>
        <v>13265.83076923077</v>
      </c>
      <c r="R1867" s="1">
        <f>Table1[[#This Row],[Earned Basic Salary]]*10%</f>
        <v>6632.9153846153849</v>
      </c>
      <c r="S1867" s="1">
        <f>Table1[[#This Row],[Earned Basic Salary]]*12%</f>
        <v>7959.498461538461</v>
      </c>
      <c r="T1867" s="1">
        <f>200</f>
        <v>200</v>
      </c>
      <c r="U1867" s="1">
        <f>Table1[[#This Row],[PF]]+Table1[[#This Row],[Professional Tax]]</f>
        <v>8159.498461538461</v>
      </c>
      <c r="V1867" s="1">
        <f>Table1[[#This Row],[Overtime Hours]]*200</f>
        <v>1600</v>
      </c>
      <c r="W1867" s="1">
        <f>Table1[[#This Row],[Earned Basic Salary]]+Table1[[#This Row],[HRA]]+Table1[[#This Row],[DA]]+Table1[[#This Row],[Overtime Pay]]</f>
        <v>87827.9</v>
      </c>
      <c r="X1867" s="1">
        <f>Table1[[#This Row],[Gross Salary]]-Table1[[#This Row],[Total Deduction]]</f>
        <v>79668.401538461534</v>
      </c>
      <c r="Y1867" t="s">
        <v>37</v>
      </c>
      <c r="Z1867" t="s">
        <v>95</v>
      </c>
      <c r="AA1867" t="s">
        <v>7182</v>
      </c>
      <c r="AB1867" t="s">
        <v>7183</v>
      </c>
    </row>
    <row r="1868" spans="1:28" x14ac:dyDescent="0.3">
      <c r="A1868" t="s">
        <v>7184</v>
      </c>
      <c r="B1868" t="s">
        <v>661</v>
      </c>
      <c r="C1868">
        <v>46</v>
      </c>
      <c r="D1868" t="s">
        <v>75</v>
      </c>
      <c r="E1868" t="s">
        <v>121</v>
      </c>
      <c r="F1868" t="s">
        <v>69</v>
      </c>
      <c r="G1868" t="s">
        <v>7185</v>
      </c>
      <c r="H1868" t="s">
        <v>35</v>
      </c>
      <c r="I1868" t="s">
        <v>36</v>
      </c>
      <c r="J1868">
        <v>26</v>
      </c>
      <c r="K1868">
        <v>24</v>
      </c>
      <c r="L1868">
        <f t="shared" si="87"/>
        <v>2</v>
      </c>
      <c r="M1868">
        <v>11</v>
      </c>
      <c r="N1868">
        <v>21791</v>
      </c>
      <c r="O1868" s="1">
        <f t="shared" si="88"/>
        <v>838.11538461538464</v>
      </c>
      <c r="P1868" s="1">
        <f t="shared" si="89"/>
        <v>20114.76923076923</v>
      </c>
      <c r="Q1868" s="1">
        <f>Table1[[#This Row],[Earned Basic Salary]]*20%</f>
        <v>4022.9538461538464</v>
      </c>
      <c r="R1868" s="1">
        <f>Table1[[#This Row],[Earned Basic Salary]]*10%</f>
        <v>2011.4769230769232</v>
      </c>
      <c r="S1868" s="1">
        <f>Table1[[#This Row],[Earned Basic Salary]]*12%</f>
        <v>2413.7723076923075</v>
      </c>
      <c r="T1868" s="1">
        <f>200</f>
        <v>200</v>
      </c>
      <c r="U1868" s="1">
        <f>Table1[[#This Row],[PF]]+Table1[[#This Row],[Professional Tax]]</f>
        <v>2613.7723076923075</v>
      </c>
      <c r="V1868" s="1">
        <f>Table1[[#This Row],[Overtime Hours]]*200</f>
        <v>2200</v>
      </c>
      <c r="W1868" s="1">
        <f>Table1[[#This Row],[Earned Basic Salary]]+Table1[[#This Row],[HRA]]+Table1[[#This Row],[DA]]+Table1[[#This Row],[Overtime Pay]]</f>
        <v>28349.200000000001</v>
      </c>
      <c r="X1868" s="1">
        <f>Table1[[#This Row],[Gross Salary]]-Table1[[#This Row],[Total Deduction]]</f>
        <v>25735.427692307694</v>
      </c>
      <c r="Y1868" t="s">
        <v>37</v>
      </c>
      <c r="Z1868" t="s">
        <v>106</v>
      </c>
      <c r="AA1868" t="s">
        <v>7186</v>
      </c>
      <c r="AB1868" t="s">
        <v>7187</v>
      </c>
    </row>
    <row r="1869" spans="1:28" x14ac:dyDescent="0.3">
      <c r="A1869" t="s">
        <v>7188</v>
      </c>
      <c r="B1869" t="s">
        <v>3229</v>
      </c>
      <c r="C1869">
        <v>48</v>
      </c>
      <c r="D1869" t="s">
        <v>61</v>
      </c>
      <c r="E1869" t="s">
        <v>45</v>
      </c>
      <c r="F1869" t="s">
        <v>46</v>
      </c>
      <c r="G1869" t="s">
        <v>6956</v>
      </c>
      <c r="H1869" t="s">
        <v>35</v>
      </c>
      <c r="I1869" t="s">
        <v>36</v>
      </c>
      <c r="J1869">
        <v>26</v>
      </c>
      <c r="K1869">
        <v>21</v>
      </c>
      <c r="L1869">
        <f t="shared" si="87"/>
        <v>5</v>
      </c>
      <c r="M1869">
        <v>12</v>
      </c>
      <c r="N1869">
        <v>40814</v>
      </c>
      <c r="O1869" s="1">
        <f t="shared" si="88"/>
        <v>1569.7692307692307</v>
      </c>
      <c r="P1869" s="1">
        <f t="shared" si="89"/>
        <v>32965.153846153844</v>
      </c>
      <c r="Q1869" s="1">
        <f>Table1[[#This Row],[Earned Basic Salary]]*20%</f>
        <v>6593.0307692307688</v>
      </c>
      <c r="R1869" s="1">
        <f>Table1[[#This Row],[Earned Basic Salary]]*10%</f>
        <v>3296.5153846153844</v>
      </c>
      <c r="S1869" s="1">
        <f>Table1[[#This Row],[Earned Basic Salary]]*12%</f>
        <v>3955.8184615384612</v>
      </c>
      <c r="T1869" s="1">
        <f>200</f>
        <v>200</v>
      </c>
      <c r="U1869" s="1">
        <f>Table1[[#This Row],[PF]]+Table1[[#This Row],[Professional Tax]]</f>
        <v>4155.8184615384616</v>
      </c>
      <c r="V1869" s="1">
        <f>Table1[[#This Row],[Overtime Hours]]*200</f>
        <v>2400</v>
      </c>
      <c r="W1869" s="1">
        <f>Table1[[#This Row],[Earned Basic Salary]]+Table1[[#This Row],[HRA]]+Table1[[#This Row],[DA]]+Table1[[#This Row],[Overtime Pay]]</f>
        <v>45254.7</v>
      </c>
      <c r="X1869" s="1">
        <f>Table1[[#This Row],[Gross Salary]]-Table1[[#This Row],[Total Deduction]]</f>
        <v>41098.881538461537</v>
      </c>
      <c r="Y1869" t="s">
        <v>37</v>
      </c>
      <c r="Z1869" t="s">
        <v>106</v>
      </c>
      <c r="AA1869" t="s">
        <v>7189</v>
      </c>
      <c r="AB1869" t="s">
        <v>7190</v>
      </c>
    </row>
    <row r="1870" spans="1:28" x14ac:dyDescent="0.3">
      <c r="A1870" t="s">
        <v>7191</v>
      </c>
      <c r="B1870" t="s">
        <v>2079</v>
      </c>
      <c r="C1870">
        <v>21</v>
      </c>
      <c r="D1870" t="s">
        <v>31</v>
      </c>
      <c r="E1870" t="s">
        <v>54</v>
      </c>
      <c r="F1870" t="s">
        <v>63</v>
      </c>
      <c r="G1870" t="s">
        <v>7192</v>
      </c>
      <c r="H1870" t="s">
        <v>35</v>
      </c>
      <c r="I1870" t="s">
        <v>36</v>
      </c>
      <c r="J1870">
        <v>26</v>
      </c>
      <c r="K1870">
        <v>23</v>
      </c>
      <c r="L1870">
        <f t="shared" si="87"/>
        <v>3</v>
      </c>
      <c r="M1870">
        <v>17</v>
      </c>
      <c r="N1870">
        <v>38604</v>
      </c>
      <c r="O1870" s="1">
        <f t="shared" si="88"/>
        <v>1484.7692307692307</v>
      </c>
      <c r="P1870" s="1">
        <f t="shared" si="89"/>
        <v>34149.692307692305</v>
      </c>
      <c r="Q1870" s="1">
        <f>Table1[[#This Row],[Earned Basic Salary]]*20%</f>
        <v>6829.9384615384615</v>
      </c>
      <c r="R1870" s="1">
        <f>Table1[[#This Row],[Earned Basic Salary]]*10%</f>
        <v>3414.9692307692308</v>
      </c>
      <c r="S1870" s="1">
        <f>Table1[[#This Row],[Earned Basic Salary]]*12%</f>
        <v>4097.9630769230762</v>
      </c>
      <c r="T1870" s="1">
        <f>200</f>
        <v>200</v>
      </c>
      <c r="U1870" s="1">
        <f>Table1[[#This Row],[PF]]+Table1[[#This Row],[Professional Tax]]</f>
        <v>4297.9630769230762</v>
      </c>
      <c r="V1870" s="1">
        <f>Table1[[#This Row],[Overtime Hours]]*200</f>
        <v>3400</v>
      </c>
      <c r="W1870" s="1">
        <f>Table1[[#This Row],[Earned Basic Salary]]+Table1[[#This Row],[HRA]]+Table1[[#This Row],[DA]]+Table1[[#This Row],[Overtime Pay]]</f>
        <v>47794.6</v>
      </c>
      <c r="X1870" s="1">
        <f>Table1[[#This Row],[Gross Salary]]-Table1[[#This Row],[Total Deduction]]</f>
        <v>43496.63692307692</v>
      </c>
      <c r="Y1870" t="s">
        <v>37</v>
      </c>
      <c r="Z1870" t="s">
        <v>48</v>
      </c>
      <c r="AA1870" t="s">
        <v>7193</v>
      </c>
      <c r="AB1870" t="s">
        <v>7194</v>
      </c>
    </row>
    <row r="1871" spans="1:28" x14ac:dyDescent="0.3">
      <c r="A1871" t="s">
        <v>7195</v>
      </c>
      <c r="B1871" t="s">
        <v>448</v>
      </c>
      <c r="C1871">
        <v>37</v>
      </c>
      <c r="D1871" t="s">
        <v>75</v>
      </c>
      <c r="E1871" t="s">
        <v>82</v>
      </c>
      <c r="F1871" t="s">
        <v>69</v>
      </c>
      <c r="G1871" t="s">
        <v>3272</v>
      </c>
      <c r="H1871" t="s">
        <v>35</v>
      </c>
      <c r="I1871" t="s">
        <v>36</v>
      </c>
      <c r="J1871">
        <v>26</v>
      </c>
      <c r="K1871">
        <v>22</v>
      </c>
      <c r="L1871">
        <f t="shared" si="87"/>
        <v>4</v>
      </c>
      <c r="M1871">
        <v>1</v>
      </c>
      <c r="N1871">
        <v>19425</v>
      </c>
      <c r="O1871" s="1">
        <f t="shared" si="88"/>
        <v>747.11538461538464</v>
      </c>
      <c r="P1871" s="1">
        <f t="shared" si="89"/>
        <v>16436.538461538461</v>
      </c>
      <c r="Q1871" s="1">
        <f>Table1[[#This Row],[Earned Basic Salary]]*20%</f>
        <v>3287.3076923076924</v>
      </c>
      <c r="R1871" s="1">
        <f>Table1[[#This Row],[Earned Basic Salary]]*10%</f>
        <v>1643.6538461538462</v>
      </c>
      <c r="S1871" s="1">
        <f>Table1[[#This Row],[Earned Basic Salary]]*12%</f>
        <v>1972.3846153846152</v>
      </c>
      <c r="T1871" s="1">
        <f>200</f>
        <v>200</v>
      </c>
      <c r="U1871" s="1">
        <f>Table1[[#This Row],[PF]]+Table1[[#This Row],[Professional Tax]]</f>
        <v>2172.3846153846152</v>
      </c>
      <c r="V1871" s="1">
        <f>Table1[[#This Row],[Overtime Hours]]*200</f>
        <v>200</v>
      </c>
      <c r="W1871" s="1">
        <f>Table1[[#This Row],[Earned Basic Salary]]+Table1[[#This Row],[HRA]]+Table1[[#This Row],[DA]]+Table1[[#This Row],[Overtime Pay]]</f>
        <v>21567.5</v>
      </c>
      <c r="X1871" s="1">
        <f>Table1[[#This Row],[Gross Salary]]-Table1[[#This Row],[Total Deduction]]</f>
        <v>19395.115384615383</v>
      </c>
      <c r="Y1871" t="s">
        <v>37</v>
      </c>
      <c r="Z1871" t="s">
        <v>95</v>
      </c>
      <c r="AA1871" t="s">
        <v>7196</v>
      </c>
      <c r="AB1871" t="s">
        <v>7197</v>
      </c>
    </row>
    <row r="1872" spans="1:28" x14ac:dyDescent="0.3">
      <c r="A1872" t="s">
        <v>7198</v>
      </c>
      <c r="B1872" t="s">
        <v>1852</v>
      </c>
      <c r="C1872">
        <v>41</v>
      </c>
      <c r="D1872" t="s">
        <v>44</v>
      </c>
      <c r="E1872" t="s">
        <v>62</v>
      </c>
      <c r="F1872" t="s">
        <v>63</v>
      </c>
      <c r="G1872" t="s">
        <v>7199</v>
      </c>
      <c r="H1872" t="s">
        <v>35</v>
      </c>
      <c r="I1872" t="s">
        <v>36</v>
      </c>
      <c r="J1872">
        <v>26</v>
      </c>
      <c r="K1872">
        <v>25</v>
      </c>
      <c r="L1872">
        <f t="shared" si="87"/>
        <v>1</v>
      </c>
      <c r="M1872">
        <v>14</v>
      </c>
      <c r="N1872">
        <v>63246</v>
      </c>
      <c r="O1872" s="1">
        <f t="shared" si="88"/>
        <v>2432.5384615384614</v>
      </c>
      <c r="P1872" s="1">
        <f t="shared" si="89"/>
        <v>60813.461538461539</v>
      </c>
      <c r="Q1872" s="1">
        <f>Table1[[#This Row],[Earned Basic Salary]]*20%</f>
        <v>12162.692307692309</v>
      </c>
      <c r="R1872" s="1">
        <f>Table1[[#This Row],[Earned Basic Salary]]*10%</f>
        <v>6081.3461538461543</v>
      </c>
      <c r="S1872" s="1">
        <f>Table1[[#This Row],[Earned Basic Salary]]*12%</f>
        <v>7297.6153846153848</v>
      </c>
      <c r="T1872" s="1">
        <f>200</f>
        <v>200</v>
      </c>
      <c r="U1872" s="1">
        <f>Table1[[#This Row],[PF]]+Table1[[#This Row],[Professional Tax]]</f>
        <v>7497.6153846153848</v>
      </c>
      <c r="V1872" s="1">
        <f>Table1[[#This Row],[Overtime Hours]]*200</f>
        <v>2800</v>
      </c>
      <c r="W1872" s="1">
        <f>Table1[[#This Row],[Earned Basic Salary]]+Table1[[#This Row],[HRA]]+Table1[[#This Row],[DA]]+Table1[[#This Row],[Overtime Pay]]</f>
        <v>81857.5</v>
      </c>
      <c r="X1872" s="1">
        <f>Table1[[#This Row],[Gross Salary]]-Table1[[#This Row],[Total Deduction]]</f>
        <v>74359.88461538461</v>
      </c>
      <c r="Y1872" t="s">
        <v>37</v>
      </c>
      <c r="Z1872" t="s">
        <v>95</v>
      </c>
      <c r="AA1872" t="s">
        <v>7200</v>
      </c>
      <c r="AB1872" t="s">
        <v>7201</v>
      </c>
    </row>
    <row r="1873" spans="1:28" x14ac:dyDescent="0.3">
      <c r="A1873" t="s">
        <v>7202</v>
      </c>
      <c r="B1873" t="s">
        <v>1868</v>
      </c>
      <c r="C1873">
        <v>34</v>
      </c>
      <c r="D1873" t="s">
        <v>75</v>
      </c>
      <c r="E1873" t="s">
        <v>82</v>
      </c>
      <c r="F1873" t="s">
        <v>63</v>
      </c>
      <c r="G1873" t="s">
        <v>3465</v>
      </c>
      <c r="H1873" t="s">
        <v>35</v>
      </c>
      <c r="I1873" t="s">
        <v>36</v>
      </c>
      <c r="J1873">
        <v>26</v>
      </c>
      <c r="K1873">
        <v>23</v>
      </c>
      <c r="L1873">
        <f t="shared" si="87"/>
        <v>3</v>
      </c>
      <c r="M1873">
        <v>19</v>
      </c>
      <c r="N1873">
        <v>30767</v>
      </c>
      <c r="O1873" s="1">
        <f t="shared" si="88"/>
        <v>1183.3461538461538</v>
      </c>
      <c r="P1873" s="1">
        <f t="shared" si="89"/>
        <v>27216.961538461539</v>
      </c>
      <c r="Q1873" s="1">
        <f>Table1[[#This Row],[Earned Basic Salary]]*20%</f>
        <v>5443.3923076923083</v>
      </c>
      <c r="R1873" s="1">
        <f>Table1[[#This Row],[Earned Basic Salary]]*10%</f>
        <v>2721.6961538461542</v>
      </c>
      <c r="S1873" s="1">
        <f>Table1[[#This Row],[Earned Basic Salary]]*12%</f>
        <v>3266.0353846153844</v>
      </c>
      <c r="T1873" s="1">
        <f>200</f>
        <v>200</v>
      </c>
      <c r="U1873" s="1">
        <f>Table1[[#This Row],[PF]]+Table1[[#This Row],[Professional Tax]]</f>
        <v>3466.0353846153844</v>
      </c>
      <c r="V1873" s="1">
        <f>Table1[[#This Row],[Overtime Hours]]*200</f>
        <v>3800</v>
      </c>
      <c r="W1873" s="1">
        <f>Table1[[#This Row],[Earned Basic Salary]]+Table1[[#This Row],[HRA]]+Table1[[#This Row],[DA]]+Table1[[#This Row],[Overtime Pay]]</f>
        <v>39182.050000000003</v>
      </c>
      <c r="X1873" s="1">
        <f>Table1[[#This Row],[Gross Salary]]-Table1[[#This Row],[Total Deduction]]</f>
        <v>35716.014615384622</v>
      </c>
      <c r="Y1873" t="s">
        <v>37</v>
      </c>
      <c r="Z1873" t="s">
        <v>48</v>
      </c>
      <c r="AA1873" t="s">
        <v>7203</v>
      </c>
      <c r="AB1873" t="s">
        <v>7204</v>
      </c>
    </row>
    <row r="1874" spans="1:28" x14ac:dyDescent="0.3">
      <c r="A1874" t="s">
        <v>7205</v>
      </c>
      <c r="B1874" t="s">
        <v>1349</v>
      </c>
      <c r="C1874">
        <v>25</v>
      </c>
      <c r="D1874" t="s">
        <v>53</v>
      </c>
      <c r="E1874" t="s">
        <v>121</v>
      </c>
      <c r="F1874" t="s">
        <v>63</v>
      </c>
      <c r="G1874" t="s">
        <v>6590</v>
      </c>
      <c r="H1874" t="s">
        <v>35</v>
      </c>
      <c r="I1874" t="s">
        <v>36</v>
      </c>
      <c r="J1874">
        <v>26</v>
      </c>
      <c r="K1874">
        <v>21</v>
      </c>
      <c r="L1874">
        <f t="shared" si="87"/>
        <v>5</v>
      </c>
      <c r="M1874">
        <v>13</v>
      </c>
      <c r="N1874">
        <v>44655</v>
      </c>
      <c r="O1874" s="1">
        <f t="shared" si="88"/>
        <v>1717.5</v>
      </c>
      <c r="P1874" s="1">
        <f t="shared" si="89"/>
        <v>36067.5</v>
      </c>
      <c r="Q1874" s="1">
        <f>Table1[[#This Row],[Earned Basic Salary]]*20%</f>
        <v>7213.5</v>
      </c>
      <c r="R1874" s="1">
        <f>Table1[[#This Row],[Earned Basic Salary]]*10%</f>
        <v>3606.75</v>
      </c>
      <c r="S1874" s="1">
        <f>Table1[[#This Row],[Earned Basic Salary]]*12%</f>
        <v>4328.0999999999995</v>
      </c>
      <c r="T1874" s="1">
        <f>200</f>
        <v>200</v>
      </c>
      <c r="U1874" s="1">
        <f>Table1[[#This Row],[PF]]+Table1[[#This Row],[Professional Tax]]</f>
        <v>4528.0999999999995</v>
      </c>
      <c r="V1874" s="1">
        <f>Table1[[#This Row],[Overtime Hours]]*200</f>
        <v>2600</v>
      </c>
      <c r="W1874" s="1">
        <f>Table1[[#This Row],[Earned Basic Salary]]+Table1[[#This Row],[HRA]]+Table1[[#This Row],[DA]]+Table1[[#This Row],[Overtime Pay]]</f>
        <v>49487.75</v>
      </c>
      <c r="X1874" s="1">
        <f>Table1[[#This Row],[Gross Salary]]-Table1[[#This Row],[Total Deduction]]</f>
        <v>44959.65</v>
      </c>
      <c r="Y1874" t="s">
        <v>37</v>
      </c>
      <c r="Z1874" t="s">
        <v>48</v>
      </c>
      <c r="AA1874" t="s">
        <v>7206</v>
      </c>
      <c r="AB1874" t="s">
        <v>7207</v>
      </c>
    </row>
    <row r="1875" spans="1:28" x14ac:dyDescent="0.3">
      <c r="A1875" t="s">
        <v>7208</v>
      </c>
      <c r="B1875" t="s">
        <v>844</v>
      </c>
      <c r="C1875">
        <v>52</v>
      </c>
      <c r="D1875" t="s">
        <v>44</v>
      </c>
      <c r="E1875" t="s">
        <v>54</v>
      </c>
      <c r="F1875" t="s">
        <v>55</v>
      </c>
      <c r="G1875" t="s">
        <v>7209</v>
      </c>
      <c r="H1875" t="s">
        <v>35</v>
      </c>
      <c r="I1875" t="s">
        <v>36</v>
      </c>
      <c r="J1875">
        <v>26</v>
      </c>
      <c r="K1875">
        <v>24</v>
      </c>
      <c r="L1875">
        <f t="shared" si="87"/>
        <v>2</v>
      </c>
      <c r="M1875">
        <v>13</v>
      </c>
      <c r="N1875">
        <v>49321</v>
      </c>
      <c r="O1875" s="1">
        <f t="shared" si="88"/>
        <v>1896.9615384615386</v>
      </c>
      <c r="P1875" s="1">
        <f t="shared" si="89"/>
        <v>45527.076923076922</v>
      </c>
      <c r="Q1875" s="1">
        <f>Table1[[#This Row],[Earned Basic Salary]]*20%</f>
        <v>9105.415384615384</v>
      </c>
      <c r="R1875" s="1">
        <f>Table1[[#This Row],[Earned Basic Salary]]*10%</f>
        <v>4552.707692307692</v>
      </c>
      <c r="S1875" s="1">
        <f>Table1[[#This Row],[Earned Basic Salary]]*12%</f>
        <v>5463.2492307692301</v>
      </c>
      <c r="T1875" s="1">
        <f>200</f>
        <v>200</v>
      </c>
      <c r="U1875" s="1">
        <f>Table1[[#This Row],[PF]]+Table1[[#This Row],[Professional Tax]]</f>
        <v>5663.2492307692301</v>
      </c>
      <c r="V1875" s="1">
        <f>Table1[[#This Row],[Overtime Hours]]*200</f>
        <v>2600</v>
      </c>
      <c r="W1875" s="1">
        <f>Table1[[#This Row],[Earned Basic Salary]]+Table1[[#This Row],[HRA]]+Table1[[#This Row],[DA]]+Table1[[#This Row],[Overtime Pay]]</f>
        <v>61785.2</v>
      </c>
      <c r="X1875" s="1">
        <f>Table1[[#This Row],[Gross Salary]]-Table1[[#This Row],[Total Deduction]]</f>
        <v>56121.950769230767</v>
      </c>
      <c r="Y1875" t="s">
        <v>37</v>
      </c>
      <c r="Z1875" t="s">
        <v>48</v>
      </c>
      <c r="AA1875" t="s">
        <v>7210</v>
      </c>
      <c r="AB1875" t="s">
        <v>7211</v>
      </c>
    </row>
    <row r="1876" spans="1:28" x14ac:dyDescent="0.3">
      <c r="A1876" t="s">
        <v>7212</v>
      </c>
      <c r="B1876" t="s">
        <v>584</v>
      </c>
      <c r="C1876">
        <v>48</v>
      </c>
      <c r="D1876" t="s">
        <v>61</v>
      </c>
      <c r="E1876" t="s">
        <v>45</v>
      </c>
      <c r="F1876" t="s">
        <v>63</v>
      </c>
      <c r="G1876" t="s">
        <v>7213</v>
      </c>
      <c r="H1876" t="s">
        <v>35</v>
      </c>
      <c r="I1876" t="s">
        <v>36</v>
      </c>
      <c r="J1876">
        <v>26</v>
      </c>
      <c r="K1876">
        <v>21</v>
      </c>
      <c r="L1876">
        <f t="shared" si="87"/>
        <v>5</v>
      </c>
      <c r="M1876">
        <v>11</v>
      </c>
      <c r="N1876">
        <v>62418</v>
      </c>
      <c r="O1876" s="1">
        <f t="shared" si="88"/>
        <v>2400.6923076923076</v>
      </c>
      <c r="P1876" s="1">
        <f t="shared" si="89"/>
        <v>50414.538461538461</v>
      </c>
      <c r="Q1876" s="1">
        <f>Table1[[#This Row],[Earned Basic Salary]]*20%</f>
        <v>10082.907692307694</v>
      </c>
      <c r="R1876" s="1">
        <f>Table1[[#This Row],[Earned Basic Salary]]*10%</f>
        <v>5041.4538461538468</v>
      </c>
      <c r="S1876" s="1">
        <f>Table1[[#This Row],[Earned Basic Salary]]*12%</f>
        <v>6049.7446153846149</v>
      </c>
      <c r="T1876" s="1">
        <f>200</f>
        <v>200</v>
      </c>
      <c r="U1876" s="1">
        <f>Table1[[#This Row],[PF]]+Table1[[#This Row],[Professional Tax]]</f>
        <v>6249.7446153846149</v>
      </c>
      <c r="V1876" s="1">
        <f>Table1[[#This Row],[Overtime Hours]]*200</f>
        <v>2200</v>
      </c>
      <c r="W1876" s="1">
        <f>Table1[[#This Row],[Earned Basic Salary]]+Table1[[#This Row],[HRA]]+Table1[[#This Row],[DA]]+Table1[[#This Row],[Overtime Pay]]</f>
        <v>67738.899999999994</v>
      </c>
      <c r="X1876" s="1">
        <f>Table1[[#This Row],[Gross Salary]]-Table1[[#This Row],[Total Deduction]]</f>
        <v>61489.155384615377</v>
      </c>
      <c r="Y1876" t="s">
        <v>37</v>
      </c>
      <c r="Z1876" t="s">
        <v>48</v>
      </c>
      <c r="AA1876" t="s">
        <v>7214</v>
      </c>
      <c r="AB1876" t="s">
        <v>7215</v>
      </c>
    </row>
    <row r="1877" spans="1:28" x14ac:dyDescent="0.3">
      <c r="A1877" t="s">
        <v>7216</v>
      </c>
      <c r="B1877" t="s">
        <v>598</v>
      </c>
      <c r="C1877">
        <v>41</v>
      </c>
      <c r="D1877" t="s">
        <v>75</v>
      </c>
      <c r="E1877" t="s">
        <v>121</v>
      </c>
      <c r="F1877" t="s">
        <v>89</v>
      </c>
      <c r="G1877" t="s">
        <v>7217</v>
      </c>
      <c r="H1877" t="s">
        <v>35</v>
      </c>
      <c r="I1877" t="s">
        <v>36</v>
      </c>
      <c r="J1877">
        <v>26</v>
      </c>
      <c r="K1877">
        <v>25</v>
      </c>
      <c r="L1877">
        <f t="shared" si="87"/>
        <v>1</v>
      </c>
      <c r="M1877">
        <v>20</v>
      </c>
      <c r="N1877">
        <v>61420</v>
      </c>
      <c r="O1877" s="1">
        <f t="shared" si="88"/>
        <v>2362.3076923076924</v>
      </c>
      <c r="P1877" s="1">
        <f t="shared" si="89"/>
        <v>59057.692307692312</v>
      </c>
      <c r="Q1877" s="1">
        <f>Table1[[#This Row],[Earned Basic Salary]]*20%</f>
        <v>11811.538461538463</v>
      </c>
      <c r="R1877" s="1">
        <f>Table1[[#This Row],[Earned Basic Salary]]*10%</f>
        <v>5905.7692307692314</v>
      </c>
      <c r="S1877" s="1">
        <f>Table1[[#This Row],[Earned Basic Salary]]*12%</f>
        <v>7086.9230769230771</v>
      </c>
      <c r="T1877" s="1">
        <f>200</f>
        <v>200</v>
      </c>
      <c r="U1877" s="1">
        <f>Table1[[#This Row],[PF]]+Table1[[#This Row],[Professional Tax]]</f>
        <v>7286.9230769230771</v>
      </c>
      <c r="V1877" s="1">
        <f>Table1[[#This Row],[Overtime Hours]]*200</f>
        <v>4000</v>
      </c>
      <c r="W1877" s="1">
        <f>Table1[[#This Row],[Earned Basic Salary]]+Table1[[#This Row],[HRA]]+Table1[[#This Row],[DA]]+Table1[[#This Row],[Overtime Pay]]</f>
        <v>80775.000000000015</v>
      </c>
      <c r="X1877" s="1">
        <f>Table1[[#This Row],[Gross Salary]]-Table1[[#This Row],[Total Deduction]]</f>
        <v>73488.076923076937</v>
      </c>
      <c r="Y1877" t="s">
        <v>37</v>
      </c>
      <c r="Z1877" t="s">
        <v>95</v>
      </c>
      <c r="AA1877" t="s">
        <v>7218</v>
      </c>
      <c r="AB1877" t="s">
        <v>7219</v>
      </c>
    </row>
    <row r="1878" spans="1:28" x14ac:dyDescent="0.3">
      <c r="A1878" t="s">
        <v>7220</v>
      </c>
      <c r="B1878" t="s">
        <v>731</v>
      </c>
      <c r="C1878">
        <v>48</v>
      </c>
      <c r="D1878" t="s">
        <v>61</v>
      </c>
      <c r="E1878" t="s">
        <v>32</v>
      </c>
      <c r="F1878" t="s">
        <v>63</v>
      </c>
      <c r="G1878" t="s">
        <v>393</v>
      </c>
      <c r="H1878" t="s">
        <v>35</v>
      </c>
      <c r="I1878" t="s">
        <v>36</v>
      </c>
      <c r="J1878">
        <v>26</v>
      </c>
      <c r="K1878">
        <v>23</v>
      </c>
      <c r="L1878">
        <f t="shared" si="87"/>
        <v>3</v>
      </c>
      <c r="M1878">
        <v>2</v>
      </c>
      <c r="N1878">
        <v>46296</v>
      </c>
      <c r="O1878" s="1">
        <f t="shared" si="88"/>
        <v>1780.6153846153845</v>
      </c>
      <c r="P1878" s="1">
        <f t="shared" si="89"/>
        <v>40954.153846153844</v>
      </c>
      <c r="Q1878" s="1">
        <f>Table1[[#This Row],[Earned Basic Salary]]*20%</f>
        <v>8190.830769230769</v>
      </c>
      <c r="R1878" s="1">
        <f>Table1[[#This Row],[Earned Basic Salary]]*10%</f>
        <v>4095.4153846153845</v>
      </c>
      <c r="S1878" s="1">
        <f>Table1[[#This Row],[Earned Basic Salary]]*12%</f>
        <v>4914.498461538461</v>
      </c>
      <c r="T1878" s="1">
        <f>200</f>
        <v>200</v>
      </c>
      <c r="U1878" s="1">
        <f>Table1[[#This Row],[PF]]+Table1[[#This Row],[Professional Tax]]</f>
        <v>5114.498461538461</v>
      </c>
      <c r="V1878" s="1">
        <f>Table1[[#This Row],[Overtime Hours]]*200</f>
        <v>400</v>
      </c>
      <c r="W1878" s="1">
        <f>Table1[[#This Row],[Earned Basic Salary]]+Table1[[#This Row],[HRA]]+Table1[[#This Row],[DA]]+Table1[[#This Row],[Overtime Pay]]</f>
        <v>53640.4</v>
      </c>
      <c r="X1878" s="1">
        <f>Table1[[#This Row],[Gross Salary]]-Table1[[#This Row],[Total Deduction]]</f>
        <v>48525.901538461541</v>
      </c>
      <c r="Y1878" t="s">
        <v>37</v>
      </c>
      <c r="Z1878" t="s">
        <v>48</v>
      </c>
      <c r="AA1878" t="s">
        <v>7221</v>
      </c>
      <c r="AB1878" t="s">
        <v>7222</v>
      </c>
    </row>
    <row r="1879" spans="1:28" x14ac:dyDescent="0.3">
      <c r="A1879" t="s">
        <v>7223</v>
      </c>
      <c r="B1879" t="s">
        <v>1016</v>
      </c>
      <c r="C1879">
        <v>27</v>
      </c>
      <c r="D1879" t="s">
        <v>127</v>
      </c>
      <c r="E1879" t="s">
        <v>45</v>
      </c>
      <c r="F1879" t="s">
        <v>69</v>
      </c>
      <c r="G1879" t="s">
        <v>4257</v>
      </c>
      <c r="H1879" t="s">
        <v>35</v>
      </c>
      <c r="I1879" t="s">
        <v>36</v>
      </c>
      <c r="J1879">
        <v>26</v>
      </c>
      <c r="K1879">
        <v>24</v>
      </c>
      <c r="L1879">
        <f t="shared" si="87"/>
        <v>2</v>
      </c>
      <c r="M1879">
        <v>8</v>
      </c>
      <c r="N1879">
        <v>45416</v>
      </c>
      <c r="O1879" s="1">
        <f t="shared" si="88"/>
        <v>1746.7692307692307</v>
      </c>
      <c r="P1879" s="1">
        <f t="shared" si="89"/>
        <v>41922.461538461539</v>
      </c>
      <c r="Q1879" s="1">
        <f>Table1[[#This Row],[Earned Basic Salary]]*20%</f>
        <v>8384.4923076923078</v>
      </c>
      <c r="R1879" s="1">
        <f>Table1[[#This Row],[Earned Basic Salary]]*10%</f>
        <v>4192.2461538461539</v>
      </c>
      <c r="S1879" s="1">
        <f>Table1[[#This Row],[Earned Basic Salary]]*12%</f>
        <v>5030.6953846153847</v>
      </c>
      <c r="T1879" s="1">
        <f>200</f>
        <v>200</v>
      </c>
      <c r="U1879" s="1">
        <f>Table1[[#This Row],[PF]]+Table1[[#This Row],[Professional Tax]]</f>
        <v>5230.6953846153847</v>
      </c>
      <c r="V1879" s="1">
        <f>Table1[[#This Row],[Overtime Hours]]*200</f>
        <v>1600</v>
      </c>
      <c r="W1879" s="1">
        <f>Table1[[#This Row],[Earned Basic Salary]]+Table1[[#This Row],[HRA]]+Table1[[#This Row],[DA]]+Table1[[#This Row],[Overtime Pay]]</f>
        <v>56099.199999999997</v>
      </c>
      <c r="X1879" s="1">
        <f>Table1[[#This Row],[Gross Salary]]-Table1[[#This Row],[Total Deduction]]</f>
        <v>50868.504615384612</v>
      </c>
      <c r="Y1879" t="s">
        <v>37</v>
      </c>
      <c r="Z1879" t="s">
        <v>106</v>
      </c>
      <c r="AA1879" t="s">
        <v>7224</v>
      </c>
      <c r="AB1879" t="s">
        <v>7225</v>
      </c>
    </row>
    <row r="1880" spans="1:28" x14ac:dyDescent="0.3">
      <c r="A1880" t="s">
        <v>7226</v>
      </c>
      <c r="B1880" t="s">
        <v>3028</v>
      </c>
      <c r="C1880">
        <v>55</v>
      </c>
      <c r="D1880" t="s">
        <v>61</v>
      </c>
      <c r="E1880" t="s">
        <v>121</v>
      </c>
      <c r="F1880" t="s">
        <v>69</v>
      </c>
      <c r="G1880" t="s">
        <v>1213</v>
      </c>
      <c r="H1880" t="s">
        <v>35</v>
      </c>
      <c r="I1880" t="s">
        <v>36</v>
      </c>
      <c r="J1880">
        <v>26</v>
      </c>
      <c r="K1880">
        <v>22</v>
      </c>
      <c r="L1880">
        <f t="shared" si="87"/>
        <v>4</v>
      </c>
      <c r="M1880">
        <v>1</v>
      </c>
      <c r="N1880">
        <v>67967</v>
      </c>
      <c r="O1880" s="1">
        <f t="shared" si="88"/>
        <v>2614.1153846153848</v>
      </c>
      <c r="P1880" s="1">
        <f t="shared" si="89"/>
        <v>57510.538461538468</v>
      </c>
      <c r="Q1880" s="1">
        <f>Table1[[#This Row],[Earned Basic Salary]]*20%</f>
        <v>11502.107692307694</v>
      </c>
      <c r="R1880" s="1">
        <f>Table1[[#This Row],[Earned Basic Salary]]*10%</f>
        <v>5751.0538461538472</v>
      </c>
      <c r="S1880" s="1">
        <f>Table1[[#This Row],[Earned Basic Salary]]*12%</f>
        <v>6901.2646153846163</v>
      </c>
      <c r="T1880" s="1">
        <f>200</f>
        <v>200</v>
      </c>
      <c r="U1880" s="1">
        <f>Table1[[#This Row],[PF]]+Table1[[#This Row],[Professional Tax]]</f>
        <v>7101.2646153846163</v>
      </c>
      <c r="V1880" s="1">
        <f>Table1[[#This Row],[Overtime Hours]]*200</f>
        <v>200</v>
      </c>
      <c r="W1880" s="1">
        <f>Table1[[#This Row],[Earned Basic Salary]]+Table1[[#This Row],[HRA]]+Table1[[#This Row],[DA]]+Table1[[#This Row],[Overtime Pay]]</f>
        <v>74963.700000000012</v>
      </c>
      <c r="X1880" s="1">
        <f>Table1[[#This Row],[Gross Salary]]-Table1[[#This Row],[Total Deduction]]</f>
        <v>67862.435384615397</v>
      </c>
      <c r="Y1880" t="s">
        <v>37</v>
      </c>
      <c r="Z1880" t="s">
        <v>38</v>
      </c>
      <c r="AA1880" t="s">
        <v>7227</v>
      </c>
      <c r="AB1880" t="s">
        <v>7228</v>
      </c>
    </row>
    <row r="1881" spans="1:28" x14ac:dyDescent="0.3">
      <c r="A1881" t="s">
        <v>7229</v>
      </c>
      <c r="B1881" t="s">
        <v>522</v>
      </c>
      <c r="C1881">
        <v>48</v>
      </c>
      <c r="D1881" t="s">
        <v>31</v>
      </c>
      <c r="E1881" t="s">
        <v>32</v>
      </c>
      <c r="F1881" t="s">
        <v>83</v>
      </c>
      <c r="G1881" t="s">
        <v>7230</v>
      </c>
      <c r="H1881" t="s">
        <v>35</v>
      </c>
      <c r="I1881" t="s">
        <v>36</v>
      </c>
      <c r="J1881">
        <v>26</v>
      </c>
      <c r="K1881">
        <v>24</v>
      </c>
      <c r="L1881">
        <f t="shared" si="87"/>
        <v>2</v>
      </c>
      <c r="M1881">
        <v>6</v>
      </c>
      <c r="N1881">
        <v>20063</v>
      </c>
      <c r="O1881" s="1">
        <f t="shared" si="88"/>
        <v>771.65384615384619</v>
      </c>
      <c r="P1881" s="1">
        <f t="shared" si="89"/>
        <v>18519.692307692309</v>
      </c>
      <c r="Q1881" s="1">
        <f>Table1[[#This Row],[Earned Basic Salary]]*20%</f>
        <v>3703.938461538462</v>
      </c>
      <c r="R1881" s="1">
        <f>Table1[[#This Row],[Earned Basic Salary]]*10%</f>
        <v>1851.969230769231</v>
      </c>
      <c r="S1881" s="1">
        <f>Table1[[#This Row],[Earned Basic Salary]]*12%</f>
        <v>2222.3630769230767</v>
      </c>
      <c r="T1881" s="1">
        <f>200</f>
        <v>200</v>
      </c>
      <c r="U1881" s="1">
        <f>Table1[[#This Row],[PF]]+Table1[[#This Row],[Professional Tax]]</f>
        <v>2422.3630769230767</v>
      </c>
      <c r="V1881" s="1">
        <f>Table1[[#This Row],[Overtime Hours]]*200</f>
        <v>1200</v>
      </c>
      <c r="W1881" s="1">
        <f>Table1[[#This Row],[Earned Basic Salary]]+Table1[[#This Row],[HRA]]+Table1[[#This Row],[DA]]+Table1[[#This Row],[Overtime Pay]]</f>
        <v>25275.600000000002</v>
      </c>
      <c r="X1881" s="1">
        <f>Table1[[#This Row],[Gross Salary]]-Table1[[#This Row],[Total Deduction]]</f>
        <v>22853.236923076925</v>
      </c>
      <c r="Y1881" t="s">
        <v>37</v>
      </c>
      <c r="Z1881" t="s">
        <v>106</v>
      </c>
      <c r="AA1881" t="s">
        <v>7231</v>
      </c>
      <c r="AB1881" t="s">
        <v>7232</v>
      </c>
    </row>
    <row r="1882" spans="1:28" x14ac:dyDescent="0.3">
      <c r="A1882" t="s">
        <v>7233</v>
      </c>
      <c r="B1882" t="s">
        <v>522</v>
      </c>
      <c r="C1882">
        <v>42</v>
      </c>
      <c r="D1882" t="s">
        <v>31</v>
      </c>
      <c r="E1882" t="s">
        <v>54</v>
      </c>
      <c r="F1882" t="s">
        <v>83</v>
      </c>
      <c r="G1882" t="s">
        <v>7234</v>
      </c>
      <c r="H1882" t="s">
        <v>35</v>
      </c>
      <c r="I1882" t="s">
        <v>36</v>
      </c>
      <c r="J1882">
        <v>26</v>
      </c>
      <c r="K1882">
        <v>24</v>
      </c>
      <c r="L1882">
        <f t="shared" si="87"/>
        <v>2</v>
      </c>
      <c r="M1882">
        <v>12</v>
      </c>
      <c r="N1882">
        <v>75717</v>
      </c>
      <c r="O1882" s="1">
        <f t="shared" si="88"/>
        <v>2912.1923076923076</v>
      </c>
      <c r="P1882" s="1">
        <f t="shared" si="89"/>
        <v>69892.615384615376</v>
      </c>
      <c r="Q1882" s="1">
        <f>Table1[[#This Row],[Earned Basic Salary]]*20%</f>
        <v>13978.523076923077</v>
      </c>
      <c r="R1882" s="1">
        <f>Table1[[#This Row],[Earned Basic Salary]]*10%</f>
        <v>6989.2615384615383</v>
      </c>
      <c r="S1882" s="1">
        <f>Table1[[#This Row],[Earned Basic Salary]]*12%</f>
        <v>8387.1138461538449</v>
      </c>
      <c r="T1882" s="1">
        <f>200</f>
        <v>200</v>
      </c>
      <c r="U1882" s="1">
        <f>Table1[[#This Row],[PF]]+Table1[[#This Row],[Professional Tax]]</f>
        <v>8587.1138461538449</v>
      </c>
      <c r="V1882" s="1">
        <f>Table1[[#This Row],[Overtime Hours]]*200</f>
        <v>2400</v>
      </c>
      <c r="W1882" s="1">
        <f>Table1[[#This Row],[Earned Basic Salary]]+Table1[[#This Row],[HRA]]+Table1[[#This Row],[DA]]+Table1[[#This Row],[Overtime Pay]]</f>
        <v>93260.39999999998</v>
      </c>
      <c r="X1882" s="1">
        <f>Table1[[#This Row],[Gross Salary]]-Table1[[#This Row],[Total Deduction]]</f>
        <v>84673.286153846129</v>
      </c>
      <c r="Y1882" t="s">
        <v>37</v>
      </c>
      <c r="Z1882" t="s">
        <v>95</v>
      </c>
      <c r="AA1882" t="s">
        <v>7235</v>
      </c>
      <c r="AB1882" t="s">
        <v>7236</v>
      </c>
    </row>
    <row r="1883" spans="1:28" x14ac:dyDescent="0.3">
      <c r="A1883" t="s">
        <v>7237</v>
      </c>
      <c r="B1883" t="s">
        <v>1425</v>
      </c>
      <c r="C1883">
        <v>22</v>
      </c>
      <c r="D1883" t="s">
        <v>81</v>
      </c>
      <c r="E1883" t="s">
        <v>62</v>
      </c>
      <c r="F1883" t="s">
        <v>33</v>
      </c>
      <c r="G1883" t="s">
        <v>1615</v>
      </c>
      <c r="H1883" t="s">
        <v>35</v>
      </c>
      <c r="I1883" t="s">
        <v>36</v>
      </c>
      <c r="J1883">
        <v>26</v>
      </c>
      <c r="K1883">
        <v>23</v>
      </c>
      <c r="L1883">
        <f t="shared" si="87"/>
        <v>3</v>
      </c>
      <c r="M1883">
        <v>0</v>
      </c>
      <c r="N1883">
        <v>49122</v>
      </c>
      <c r="O1883" s="1">
        <f t="shared" si="88"/>
        <v>1889.3076923076924</v>
      </c>
      <c r="P1883" s="1">
        <f t="shared" si="89"/>
        <v>43454.076923076922</v>
      </c>
      <c r="Q1883" s="1">
        <f>Table1[[#This Row],[Earned Basic Salary]]*20%</f>
        <v>8690.8153846153855</v>
      </c>
      <c r="R1883" s="1">
        <f>Table1[[#This Row],[Earned Basic Salary]]*10%</f>
        <v>4345.4076923076927</v>
      </c>
      <c r="S1883" s="1">
        <f>Table1[[#This Row],[Earned Basic Salary]]*12%</f>
        <v>5214.4892307692307</v>
      </c>
      <c r="T1883" s="1">
        <f>200</f>
        <v>200</v>
      </c>
      <c r="U1883" s="1">
        <f>Table1[[#This Row],[PF]]+Table1[[#This Row],[Professional Tax]]</f>
        <v>5414.4892307692307</v>
      </c>
      <c r="V1883" s="1">
        <f>Table1[[#This Row],[Overtime Hours]]*200</f>
        <v>0</v>
      </c>
      <c r="W1883" s="1">
        <f>Table1[[#This Row],[Earned Basic Salary]]+Table1[[#This Row],[HRA]]+Table1[[#This Row],[DA]]+Table1[[#This Row],[Overtime Pay]]</f>
        <v>56490.3</v>
      </c>
      <c r="X1883" s="1">
        <f>Table1[[#This Row],[Gross Salary]]-Table1[[#This Row],[Total Deduction]]</f>
        <v>51075.810769230775</v>
      </c>
      <c r="Y1883" t="s">
        <v>37</v>
      </c>
      <c r="Z1883" t="s">
        <v>48</v>
      </c>
      <c r="AA1883" t="s">
        <v>7238</v>
      </c>
      <c r="AB1883" t="s">
        <v>7239</v>
      </c>
    </row>
    <row r="1884" spans="1:28" x14ac:dyDescent="0.3">
      <c r="A1884" t="s">
        <v>7240</v>
      </c>
      <c r="B1884" t="s">
        <v>1016</v>
      </c>
      <c r="C1884">
        <v>54</v>
      </c>
      <c r="D1884" t="s">
        <v>81</v>
      </c>
      <c r="E1884" t="s">
        <v>121</v>
      </c>
      <c r="F1884" t="s">
        <v>55</v>
      </c>
      <c r="G1884" t="s">
        <v>2153</v>
      </c>
      <c r="H1884" t="s">
        <v>35</v>
      </c>
      <c r="I1884" t="s">
        <v>36</v>
      </c>
      <c r="J1884">
        <v>26</v>
      </c>
      <c r="K1884">
        <v>24</v>
      </c>
      <c r="L1884">
        <f t="shared" si="87"/>
        <v>2</v>
      </c>
      <c r="M1884">
        <v>5</v>
      </c>
      <c r="N1884">
        <v>22602</v>
      </c>
      <c r="O1884" s="1">
        <f t="shared" si="88"/>
        <v>869.30769230769226</v>
      </c>
      <c r="P1884" s="1">
        <f t="shared" si="89"/>
        <v>20863.384615384613</v>
      </c>
      <c r="Q1884" s="1">
        <f>Table1[[#This Row],[Earned Basic Salary]]*20%</f>
        <v>4172.6769230769232</v>
      </c>
      <c r="R1884" s="1">
        <f>Table1[[#This Row],[Earned Basic Salary]]*10%</f>
        <v>2086.3384615384616</v>
      </c>
      <c r="S1884" s="1">
        <f>Table1[[#This Row],[Earned Basic Salary]]*12%</f>
        <v>2503.6061538461536</v>
      </c>
      <c r="T1884" s="1">
        <f>200</f>
        <v>200</v>
      </c>
      <c r="U1884" s="1">
        <f>Table1[[#This Row],[PF]]+Table1[[#This Row],[Professional Tax]]</f>
        <v>2703.6061538461536</v>
      </c>
      <c r="V1884" s="1">
        <f>Table1[[#This Row],[Overtime Hours]]*200</f>
        <v>1000</v>
      </c>
      <c r="W1884" s="1">
        <f>Table1[[#This Row],[Earned Basic Salary]]+Table1[[#This Row],[HRA]]+Table1[[#This Row],[DA]]+Table1[[#This Row],[Overtime Pay]]</f>
        <v>28122.399999999998</v>
      </c>
      <c r="X1884" s="1">
        <f>Table1[[#This Row],[Gross Salary]]-Table1[[#This Row],[Total Deduction]]</f>
        <v>25418.793846153843</v>
      </c>
      <c r="Y1884" t="s">
        <v>37</v>
      </c>
      <c r="Z1884" t="s">
        <v>38</v>
      </c>
      <c r="AA1884" t="s">
        <v>7241</v>
      </c>
      <c r="AB1884" t="s">
        <v>7242</v>
      </c>
    </row>
    <row r="1885" spans="1:28" x14ac:dyDescent="0.3">
      <c r="A1885" t="s">
        <v>7243</v>
      </c>
      <c r="B1885" t="s">
        <v>212</v>
      </c>
      <c r="C1885">
        <v>43</v>
      </c>
      <c r="D1885" t="s">
        <v>53</v>
      </c>
      <c r="E1885" t="s">
        <v>62</v>
      </c>
      <c r="F1885" t="s">
        <v>69</v>
      </c>
      <c r="G1885" t="s">
        <v>4744</v>
      </c>
      <c r="H1885" t="s">
        <v>35</v>
      </c>
      <c r="I1885" t="s">
        <v>36</v>
      </c>
      <c r="J1885">
        <v>26</v>
      </c>
      <c r="K1885">
        <v>21</v>
      </c>
      <c r="L1885">
        <f t="shared" si="87"/>
        <v>5</v>
      </c>
      <c r="M1885">
        <v>14</v>
      </c>
      <c r="N1885">
        <v>72501</v>
      </c>
      <c r="O1885" s="1">
        <f t="shared" si="88"/>
        <v>2788.5</v>
      </c>
      <c r="P1885" s="1">
        <f t="shared" si="89"/>
        <v>58558.5</v>
      </c>
      <c r="Q1885" s="1">
        <f>Table1[[#This Row],[Earned Basic Salary]]*20%</f>
        <v>11711.7</v>
      </c>
      <c r="R1885" s="1">
        <f>Table1[[#This Row],[Earned Basic Salary]]*10%</f>
        <v>5855.85</v>
      </c>
      <c r="S1885" s="1">
        <f>Table1[[#This Row],[Earned Basic Salary]]*12%</f>
        <v>7027.0199999999995</v>
      </c>
      <c r="T1885" s="1">
        <f>200</f>
        <v>200</v>
      </c>
      <c r="U1885" s="1">
        <f>Table1[[#This Row],[PF]]+Table1[[#This Row],[Professional Tax]]</f>
        <v>7227.0199999999995</v>
      </c>
      <c r="V1885" s="1">
        <f>Table1[[#This Row],[Overtime Hours]]*200</f>
        <v>2800</v>
      </c>
      <c r="W1885" s="1">
        <f>Table1[[#This Row],[Earned Basic Salary]]+Table1[[#This Row],[HRA]]+Table1[[#This Row],[DA]]+Table1[[#This Row],[Overtime Pay]]</f>
        <v>78926.05</v>
      </c>
      <c r="X1885" s="1">
        <f>Table1[[#This Row],[Gross Salary]]-Table1[[#This Row],[Total Deduction]]</f>
        <v>71699.03</v>
      </c>
      <c r="Y1885" t="s">
        <v>37</v>
      </c>
      <c r="Z1885" t="s">
        <v>95</v>
      </c>
      <c r="AA1885" t="s">
        <v>7244</v>
      </c>
      <c r="AB1885" t="s">
        <v>7245</v>
      </c>
    </row>
    <row r="1886" spans="1:28" x14ac:dyDescent="0.3">
      <c r="A1886" t="s">
        <v>7246</v>
      </c>
      <c r="B1886" t="s">
        <v>1403</v>
      </c>
      <c r="C1886">
        <v>47</v>
      </c>
      <c r="D1886" t="s">
        <v>133</v>
      </c>
      <c r="E1886" t="s">
        <v>32</v>
      </c>
      <c r="F1886" t="s">
        <v>55</v>
      </c>
      <c r="G1886" t="s">
        <v>7247</v>
      </c>
      <c r="H1886" t="s">
        <v>35</v>
      </c>
      <c r="I1886" t="s">
        <v>36</v>
      </c>
      <c r="J1886">
        <v>26</v>
      </c>
      <c r="K1886">
        <v>26</v>
      </c>
      <c r="L1886">
        <f t="shared" si="87"/>
        <v>0</v>
      </c>
      <c r="M1886">
        <v>10</v>
      </c>
      <c r="N1886">
        <v>22918</v>
      </c>
      <c r="O1886" s="1">
        <f t="shared" si="88"/>
        <v>881.46153846153845</v>
      </c>
      <c r="P1886" s="1">
        <f t="shared" si="89"/>
        <v>22918</v>
      </c>
      <c r="Q1886" s="1">
        <f>Table1[[#This Row],[Earned Basic Salary]]*20%</f>
        <v>4583.6000000000004</v>
      </c>
      <c r="R1886" s="1">
        <f>Table1[[#This Row],[Earned Basic Salary]]*10%</f>
        <v>2291.8000000000002</v>
      </c>
      <c r="S1886" s="1">
        <f>Table1[[#This Row],[Earned Basic Salary]]*12%</f>
        <v>2750.16</v>
      </c>
      <c r="T1886" s="1">
        <f>200</f>
        <v>200</v>
      </c>
      <c r="U1886" s="1">
        <f>Table1[[#This Row],[PF]]+Table1[[#This Row],[Professional Tax]]</f>
        <v>2950.16</v>
      </c>
      <c r="V1886" s="1">
        <f>Table1[[#This Row],[Overtime Hours]]*200</f>
        <v>2000</v>
      </c>
      <c r="W1886" s="1">
        <f>Table1[[#This Row],[Earned Basic Salary]]+Table1[[#This Row],[HRA]]+Table1[[#This Row],[DA]]+Table1[[#This Row],[Overtime Pay]]</f>
        <v>31793.399999999998</v>
      </c>
      <c r="X1886" s="1">
        <f>Table1[[#This Row],[Gross Salary]]-Table1[[#This Row],[Total Deduction]]</f>
        <v>28843.239999999998</v>
      </c>
      <c r="Y1886" t="s">
        <v>37</v>
      </c>
      <c r="Z1886" t="s">
        <v>38</v>
      </c>
      <c r="AA1886" t="s">
        <v>7248</v>
      </c>
      <c r="AB1886" t="s">
        <v>7249</v>
      </c>
    </row>
    <row r="1887" spans="1:28" x14ac:dyDescent="0.3">
      <c r="A1887" t="s">
        <v>7250</v>
      </c>
      <c r="B1887" t="s">
        <v>1729</v>
      </c>
      <c r="C1887">
        <v>50</v>
      </c>
      <c r="D1887" t="s">
        <v>75</v>
      </c>
      <c r="E1887" t="s">
        <v>82</v>
      </c>
      <c r="F1887" t="s">
        <v>63</v>
      </c>
      <c r="G1887" t="s">
        <v>4878</v>
      </c>
      <c r="H1887" t="s">
        <v>35</v>
      </c>
      <c r="I1887" t="s">
        <v>36</v>
      </c>
      <c r="J1887">
        <v>26</v>
      </c>
      <c r="K1887">
        <v>23</v>
      </c>
      <c r="L1887">
        <f t="shared" si="87"/>
        <v>3</v>
      </c>
      <c r="M1887">
        <v>0</v>
      </c>
      <c r="N1887">
        <v>78911</v>
      </c>
      <c r="O1887" s="1">
        <f t="shared" si="88"/>
        <v>3035.0384615384614</v>
      </c>
      <c r="P1887" s="1">
        <f t="shared" si="89"/>
        <v>69805.88461538461</v>
      </c>
      <c r="Q1887" s="1">
        <f>Table1[[#This Row],[Earned Basic Salary]]*20%</f>
        <v>13961.176923076922</v>
      </c>
      <c r="R1887" s="1">
        <f>Table1[[#This Row],[Earned Basic Salary]]*10%</f>
        <v>6980.5884615384612</v>
      </c>
      <c r="S1887" s="1">
        <f>Table1[[#This Row],[Earned Basic Salary]]*12%</f>
        <v>8376.706153846153</v>
      </c>
      <c r="T1887" s="1">
        <f>200</f>
        <v>200</v>
      </c>
      <c r="U1887" s="1">
        <f>Table1[[#This Row],[PF]]+Table1[[#This Row],[Professional Tax]]</f>
        <v>8576.706153846153</v>
      </c>
      <c r="V1887" s="1">
        <f>Table1[[#This Row],[Overtime Hours]]*200</f>
        <v>0</v>
      </c>
      <c r="W1887" s="1">
        <f>Table1[[#This Row],[Earned Basic Salary]]+Table1[[#This Row],[HRA]]+Table1[[#This Row],[DA]]+Table1[[#This Row],[Overtime Pay]]</f>
        <v>90747.65</v>
      </c>
      <c r="X1887" s="1">
        <f>Table1[[#This Row],[Gross Salary]]-Table1[[#This Row],[Total Deduction]]</f>
        <v>82170.943846153838</v>
      </c>
      <c r="Y1887" t="s">
        <v>37</v>
      </c>
      <c r="Z1887" t="s">
        <v>38</v>
      </c>
      <c r="AA1887" t="s">
        <v>7251</v>
      </c>
      <c r="AB1887" t="s">
        <v>7252</v>
      </c>
    </row>
    <row r="1888" spans="1:28" x14ac:dyDescent="0.3">
      <c r="A1888" t="s">
        <v>7253</v>
      </c>
      <c r="B1888" t="s">
        <v>52</v>
      </c>
      <c r="C1888">
        <v>24</v>
      </c>
      <c r="D1888" t="s">
        <v>127</v>
      </c>
      <c r="E1888" t="s">
        <v>82</v>
      </c>
      <c r="F1888" t="s">
        <v>63</v>
      </c>
      <c r="G1888" t="s">
        <v>7254</v>
      </c>
      <c r="H1888" t="s">
        <v>35</v>
      </c>
      <c r="I1888" t="s">
        <v>36</v>
      </c>
      <c r="J1888">
        <v>26</v>
      </c>
      <c r="K1888">
        <v>21</v>
      </c>
      <c r="L1888">
        <f t="shared" si="87"/>
        <v>5</v>
      </c>
      <c r="M1888">
        <v>2</v>
      </c>
      <c r="N1888">
        <v>20984</v>
      </c>
      <c r="O1888" s="1">
        <f t="shared" si="88"/>
        <v>807.07692307692309</v>
      </c>
      <c r="P1888" s="1">
        <f t="shared" si="89"/>
        <v>16948.615384615387</v>
      </c>
      <c r="Q1888" s="1">
        <f>Table1[[#This Row],[Earned Basic Salary]]*20%</f>
        <v>3389.7230769230773</v>
      </c>
      <c r="R1888" s="1">
        <f>Table1[[#This Row],[Earned Basic Salary]]*10%</f>
        <v>1694.8615384615387</v>
      </c>
      <c r="S1888" s="1">
        <f>Table1[[#This Row],[Earned Basic Salary]]*12%</f>
        <v>2033.8338461538463</v>
      </c>
      <c r="T1888" s="1">
        <f>200</f>
        <v>200</v>
      </c>
      <c r="U1888" s="1">
        <f>Table1[[#This Row],[PF]]+Table1[[#This Row],[Professional Tax]]</f>
        <v>2233.833846153846</v>
      </c>
      <c r="V1888" s="1">
        <f>Table1[[#This Row],[Overtime Hours]]*200</f>
        <v>400</v>
      </c>
      <c r="W1888" s="1">
        <f>Table1[[#This Row],[Earned Basic Salary]]+Table1[[#This Row],[HRA]]+Table1[[#This Row],[DA]]+Table1[[#This Row],[Overtime Pay]]</f>
        <v>22433.200000000004</v>
      </c>
      <c r="X1888" s="1">
        <f>Table1[[#This Row],[Gross Salary]]-Table1[[#This Row],[Total Deduction]]</f>
        <v>20199.36615384616</v>
      </c>
      <c r="Y1888" t="s">
        <v>37</v>
      </c>
      <c r="Z1888" t="s">
        <v>95</v>
      </c>
      <c r="AA1888" t="s">
        <v>7255</v>
      </c>
      <c r="AB1888" t="s">
        <v>7256</v>
      </c>
    </row>
    <row r="1889" spans="1:28" x14ac:dyDescent="0.3">
      <c r="A1889" t="s">
        <v>7257</v>
      </c>
      <c r="B1889" t="s">
        <v>1668</v>
      </c>
      <c r="C1889">
        <v>48</v>
      </c>
      <c r="D1889" t="s">
        <v>75</v>
      </c>
      <c r="E1889" t="s">
        <v>82</v>
      </c>
      <c r="F1889" t="s">
        <v>33</v>
      </c>
      <c r="G1889" t="s">
        <v>1115</v>
      </c>
      <c r="H1889" t="s">
        <v>35</v>
      </c>
      <c r="I1889" t="s">
        <v>36</v>
      </c>
      <c r="J1889">
        <v>26</v>
      </c>
      <c r="K1889">
        <v>25</v>
      </c>
      <c r="L1889">
        <f t="shared" si="87"/>
        <v>1</v>
      </c>
      <c r="M1889">
        <v>9</v>
      </c>
      <c r="N1889">
        <v>62019</v>
      </c>
      <c r="O1889" s="1">
        <f t="shared" si="88"/>
        <v>2385.3461538461538</v>
      </c>
      <c r="P1889" s="1">
        <f t="shared" si="89"/>
        <v>59633.653846153844</v>
      </c>
      <c r="Q1889" s="1">
        <f>Table1[[#This Row],[Earned Basic Salary]]*20%</f>
        <v>11926.73076923077</v>
      </c>
      <c r="R1889" s="1">
        <f>Table1[[#This Row],[Earned Basic Salary]]*10%</f>
        <v>5963.3653846153848</v>
      </c>
      <c r="S1889" s="1">
        <f>Table1[[#This Row],[Earned Basic Salary]]*12%</f>
        <v>7156.038461538461</v>
      </c>
      <c r="T1889" s="1">
        <f>200</f>
        <v>200</v>
      </c>
      <c r="U1889" s="1">
        <f>Table1[[#This Row],[PF]]+Table1[[#This Row],[Professional Tax]]</f>
        <v>7356.038461538461</v>
      </c>
      <c r="V1889" s="1">
        <f>Table1[[#This Row],[Overtime Hours]]*200</f>
        <v>1800</v>
      </c>
      <c r="W1889" s="1">
        <f>Table1[[#This Row],[Earned Basic Salary]]+Table1[[#This Row],[HRA]]+Table1[[#This Row],[DA]]+Table1[[#This Row],[Overtime Pay]]</f>
        <v>79323.75</v>
      </c>
      <c r="X1889" s="1">
        <f>Table1[[#This Row],[Gross Salary]]-Table1[[#This Row],[Total Deduction]]</f>
        <v>71967.711538461532</v>
      </c>
      <c r="Y1889" t="s">
        <v>37</v>
      </c>
      <c r="Z1889" t="s">
        <v>95</v>
      </c>
      <c r="AA1889" t="s">
        <v>7258</v>
      </c>
      <c r="AB1889" t="s">
        <v>7259</v>
      </c>
    </row>
    <row r="1890" spans="1:28" x14ac:dyDescent="0.3">
      <c r="A1890" t="s">
        <v>7260</v>
      </c>
      <c r="B1890" t="s">
        <v>255</v>
      </c>
      <c r="C1890">
        <v>26</v>
      </c>
      <c r="D1890" t="s">
        <v>81</v>
      </c>
      <c r="E1890" t="s">
        <v>121</v>
      </c>
      <c r="F1890" t="s">
        <v>33</v>
      </c>
      <c r="G1890" t="s">
        <v>7261</v>
      </c>
      <c r="H1890" t="s">
        <v>35</v>
      </c>
      <c r="I1890" t="s">
        <v>36</v>
      </c>
      <c r="J1890">
        <v>26</v>
      </c>
      <c r="K1890">
        <v>24</v>
      </c>
      <c r="L1890">
        <f t="shared" si="87"/>
        <v>2</v>
      </c>
      <c r="M1890">
        <v>13</v>
      </c>
      <c r="N1890">
        <v>48495</v>
      </c>
      <c r="O1890" s="1">
        <f t="shared" si="88"/>
        <v>1865.1923076923076</v>
      </c>
      <c r="P1890" s="1">
        <f t="shared" si="89"/>
        <v>44764.615384615383</v>
      </c>
      <c r="Q1890" s="1">
        <f>Table1[[#This Row],[Earned Basic Salary]]*20%</f>
        <v>8952.9230769230762</v>
      </c>
      <c r="R1890" s="1">
        <f>Table1[[#This Row],[Earned Basic Salary]]*10%</f>
        <v>4476.4615384615381</v>
      </c>
      <c r="S1890" s="1">
        <f>Table1[[#This Row],[Earned Basic Salary]]*12%</f>
        <v>5371.7538461538461</v>
      </c>
      <c r="T1890" s="1">
        <f>200</f>
        <v>200</v>
      </c>
      <c r="U1890" s="1">
        <f>Table1[[#This Row],[PF]]+Table1[[#This Row],[Professional Tax]]</f>
        <v>5571.7538461538461</v>
      </c>
      <c r="V1890" s="1">
        <f>Table1[[#This Row],[Overtime Hours]]*200</f>
        <v>2600</v>
      </c>
      <c r="W1890" s="1">
        <f>Table1[[#This Row],[Earned Basic Salary]]+Table1[[#This Row],[HRA]]+Table1[[#This Row],[DA]]+Table1[[#This Row],[Overtime Pay]]</f>
        <v>60794</v>
      </c>
      <c r="X1890" s="1">
        <f>Table1[[#This Row],[Gross Salary]]-Table1[[#This Row],[Total Deduction]]</f>
        <v>55222.24615384615</v>
      </c>
      <c r="Y1890" t="s">
        <v>37</v>
      </c>
      <c r="Z1890" t="s">
        <v>106</v>
      </c>
      <c r="AA1890" t="s">
        <v>7262</v>
      </c>
      <c r="AB1890" t="s">
        <v>7263</v>
      </c>
    </row>
    <row r="1891" spans="1:28" x14ac:dyDescent="0.3">
      <c r="A1891" t="s">
        <v>7264</v>
      </c>
      <c r="B1891" t="s">
        <v>750</v>
      </c>
      <c r="C1891">
        <v>49</v>
      </c>
      <c r="D1891" t="s">
        <v>75</v>
      </c>
      <c r="E1891" t="s">
        <v>45</v>
      </c>
      <c r="F1891" t="s">
        <v>63</v>
      </c>
      <c r="G1891" t="s">
        <v>4488</v>
      </c>
      <c r="H1891" t="s">
        <v>35</v>
      </c>
      <c r="I1891" t="s">
        <v>36</v>
      </c>
      <c r="J1891">
        <v>26</v>
      </c>
      <c r="K1891">
        <v>22</v>
      </c>
      <c r="L1891">
        <f t="shared" si="87"/>
        <v>4</v>
      </c>
      <c r="M1891">
        <v>13</v>
      </c>
      <c r="N1891">
        <v>65013</v>
      </c>
      <c r="O1891" s="1">
        <f t="shared" si="88"/>
        <v>2500.5</v>
      </c>
      <c r="P1891" s="1">
        <f t="shared" si="89"/>
        <v>55011</v>
      </c>
      <c r="Q1891" s="1">
        <f>Table1[[#This Row],[Earned Basic Salary]]*20%</f>
        <v>11002.2</v>
      </c>
      <c r="R1891" s="1">
        <f>Table1[[#This Row],[Earned Basic Salary]]*10%</f>
        <v>5501.1</v>
      </c>
      <c r="S1891" s="1">
        <f>Table1[[#This Row],[Earned Basic Salary]]*12%</f>
        <v>6601.32</v>
      </c>
      <c r="T1891" s="1">
        <f>200</f>
        <v>200</v>
      </c>
      <c r="U1891" s="1">
        <f>Table1[[#This Row],[PF]]+Table1[[#This Row],[Professional Tax]]</f>
        <v>6801.32</v>
      </c>
      <c r="V1891" s="1">
        <f>Table1[[#This Row],[Overtime Hours]]*200</f>
        <v>2600</v>
      </c>
      <c r="W1891" s="1">
        <f>Table1[[#This Row],[Earned Basic Salary]]+Table1[[#This Row],[HRA]]+Table1[[#This Row],[DA]]+Table1[[#This Row],[Overtime Pay]]</f>
        <v>74114.3</v>
      </c>
      <c r="X1891" s="1">
        <f>Table1[[#This Row],[Gross Salary]]-Table1[[#This Row],[Total Deduction]]</f>
        <v>67312.98000000001</v>
      </c>
      <c r="Y1891" t="s">
        <v>37</v>
      </c>
      <c r="Z1891" t="s">
        <v>38</v>
      </c>
      <c r="AA1891" t="s">
        <v>7265</v>
      </c>
      <c r="AB1891" t="s">
        <v>7266</v>
      </c>
    </row>
    <row r="1892" spans="1:28" x14ac:dyDescent="0.3">
      <c r="A1892" t="s">
        <v>7267</v>
      </c>
      <c r="B1892" t="s">
        <v>1889</v>
      </c>
      <c r="C1892">
        <v>43</v>
      </c>
      <c r="D1892" t="s">
        <v>133</v>
      </c>
      <c r="E1892" t="s">
        <v>62</v>
      </c>
      <c r="F1892" t="s">
        <v>33</v>
      </c>
      <c r="G1892" t="s">
        <v>7268</v>
      </c>
      <c r="H1892" t="s">
        <v>35</v>
      </c>
      <c r="I1892" t="s">
        <v>36</v>
      </c>
      <c r="J1892">
        <v>26</v>
      </c>
      <c r="K1892">
        <v>21</v>
      </c>
      <c r="L1892">
        <f t="shared" si="87"/>
        <v>5</v>
      </c>
      <c r="M1892">
        <v>12</v>
      </c>
      <c r="N1892">
        <v>50122</v>
      </c>
      <c r="O1892" s="1">
        <f t="shared" si="88"/>
        <v>1927.7692307692307</v>
      </c>
      <c r="P1892" s="1">
        <f t="shared" si="89"/>
        <v>40483.153846153844</v>
      </c>
      <c r="Q1892" s="1">
        <f>Table1[[#This Row],[Earned Basic Salary]]*20%</f>
        <v>8096.6307692307691</v>
      </c>
      <c r="R1892" s="1">
        <f>Table1[[#This Row],[Earned Basic Salary]]*10%</f>
        <v>4048.3153846153846</v>
      </c>
      <c r="S1892" s="1">
        <f>Table1[[#This Row],[Earned Basic Salary]]*12%</f>
        <v>4857.9784615384615</v>
      </c>
      <c r="T1892" s="1">
        <f>200</f>
        <v>200</v>
      </c>
      <c r="U1892" s="1">
        <f>Table1[[#This Row],[PF]]+Table1[[#This Row],[Professional Tax]]</f>
        <v>5057.9784615384615</v>
      </c>
      <c r="V1892" s="1">
        <f>Table1[[#This Row],[Overtime Hours]]*200</f>
        <v>2400</v>
      </c>
      <c r="W1892" s="1">
        <f>Table1[[#This Row],[Earned Basic Salary]]+Table1[[#This Row],[HRA]]+Table1[[#This Row],[DA]]+Table1[[#This Row],[Overtime Pay]]</f>
        <v>55028.1</v>
      </c>
      <c r="X1892" s="1">
        <f>Table1[[#This Row],[Gross Salary]]-Table1[[#This Row],[Total Deduction]]</f>
        <v>49970.121538461535</v>
      </c>
      <c r="Y1892" t="s">
        <v>37</v>
      </c>
      <c r="Z1892" t="s">
        <v>38</v>
      </c>
      <c r="AA1892" t="s">
        <v>7269</v>
      </c>
      <c r="AB1892" t="s">
        <v>7270</v>
      </c>
    </row>
    <row r="1893" spans="1:28" x14ac:dyDescent="0.3">
      <c r="A1893" t="s">
        <v>7271</v>
      </c>
      <c r="B1893" t="s">
        <v>392</v>
      </c>
      <c r="C1893">
        <v>39</v>
      </c>
      <c r="D1893" t="s">
        <v>44</v>
      </c>
      <c r="E1893" t="s">
        <v>45</v>
      </c>
      <c r="F1893" t="s">
        <v>33</v>
      </c>
      <c r="G1893" t="s">
        <v>7272</v>
      </c>
      <c r="H1893" t="s">
        <v>35</v>
      </c>
      <c r="I1893" t="s">
        <v>36</v>
      </c>
      <c r="J1893">
        <v>26</v>
      </c>
      <c r="K1893">
        <v>23</v>
      </c>
      <c r="L1893">
        <f t="shared" si="87"/>
        <v>3</v>
      </c>
      <c r="M1893">
        <v>20</v>
      </c>
      <c r="N1893">
        <v>19217</v>
      </c>
      <c r="O1893" s="1">
        <f t="shared" si="88"/>
        <v>739.11538461538464</v>
      </c>
      <c r="P1893" s="1">
        <f t="shared" si="89"/>
        <v>16999.653846153848</v>
      </c>
      <c r="Q1893" s="1">
        <f>Table1[[#This Row],[Earned Basic Salary]]*20%</f>
        <v>3399.9307692307698</v>
      </c>
      <c r="R1893" s="1">
        <f>Table1[[#This Row],[Earned Basic Salary]]*10%</f>
        <v>1699.9653846153849</v>
      </c>
      <c r="S1893" s="1">
        <f>Table1[[#This Row],[Earned Basic Salary]]*12%</f>
        <v>2039.9584615384617</v>
      </c>
      <c r="T1893" s="1">
        <f>200</f>
        <v>200</v>
      </c>
      <c r="U1893" s="1">
        <f>Table1[[#This Row],[PF]]+Table1[[#This Row],[Professional Tax]]</f>
        <v>2239.958461538462</v>
      </c>
      <c r="V1893" s="1">
        <f>Table1[[#This Row],[Overtime Hours]]*200</f>
        <v>4000</v>
      </c>
      <c r="W1893" s="1">
        <f>Table1[[#This Row],[Earned Basic Salary]]+Table1[[#This Row],[HRA]]+Table1[[#This Row],[DA]]+Table1[[#This Row],[Overtime Pay]]</f>
        <v>26099.550000000003</v>
      </c>
      <c r="X1893" s="1">
        <f>Table1[[#This Row],[Gross Salary]]-Table1[[#This Row],[Total Deduction]]</f>
        <v>23859.59153846154</v>
      </c>
      <c r="Y1893" t="s">
        <v>37</v>
      </c>
      <c r="Z1893" t="s">
        <v>38</v>
      </c>
      <c r="AA1893" t="s">
        <v>7273</v>
      </c>
      <c r="AB1893" t="s">
        <v>7274</v>
      </c>
    </row>
    <row r="1894" spans="1:28" x14ac:dyDescent="0.3">
      <c r="A1894" t="s">
        <v>7275</v>
      </c>
      <c r="B1894" t="s">
        <v>1717</v>
      </c>
      <c r="C1894">
        <v>35</v>
      </c>
      <c r="D1894" t="s">
        <v>31</v>
      </c>
      <c r="E1894" t="s">
        <v>62</v>
      </c>
      <c r="F1894" t="s">
        <v>55</v>
      </c>
      <c r="G1894" t="s">
        <v>6504</v>
      </c>
      <c r="H1894" t="s">
        <v>35</v>
      </c>
      <c r="I1894" t="s">
        <v>36</v>
      </c>
      <c r="J1894">
        <v>26</v>
      </c>
      <c r="K1894">
        <v>24</v>
      </c>
      <c r="L1894">
        <f t="shared" si="87"/>
        <v>2</v>
      </c>
      <c r="M1894">
        <v>5</v>
      </c>
      <c r="N1894">
        <v>46328</v>
      </c>
      <c r="O1894" s="1">
        <f t="shared" si="88"/>
        <v>1781.8461538461538</v>
      </c>
      <c r="P1894" s="1">
        <f t="shared" si="89"/>
        <v>42764.307692307688</v>
      </c>
      <c r="Q1894" s="1">
        <f>Table1[[#This Row],[Earned Basic Salary]]*20%</f>
        <v>8552.8615384615387</v>
      </c>
      <c r="R1894" s="1">
        <f>Table1[[#This Row],[Earned Basic Salary]]*10%</f>
        <v>4276.4307692307693</v>
      </c>
      <c r="S1894" s="1">
        <f>Table1[[#This Row],[Earned Basic Salary]]*12%</f>
        <v>5131.7169230769223</v>
      </c>
      <c r="T1894" s="1">
        <f>200</f>
        <v>200</v>
      </c>
      <c r="U1894" s="1">
        <f>Table1[[#This Row],[PF]]+Table1[[#This Row],[Professional Tax]]</f>
        <v>5331.7169230769223</v>
      </c>
      <c r="V1894" s="1">
        <f>Table1[[#This Row],[Overtime Hours]]*200</f>
        <v>1000</v>
      </c>
      <c r="W1894" s="1">
        <f>Table1[[#This Row],[Earned Basic Salary]]+Table1[[#This Row],[HRA]]+Table1[[#This Row],[DA]]+Table1[[#This Row],[Overtime Pay]]</f>
        <v>56593.599999999999</v>
      </c>
      <c r="X1894" s="1">
        <f>Table1[[#This Row],[Gross Salary]]-Table1[[#This Row],[Total Deduction]]</f>
        <v>51261.883076923077</v>
      </c>
      <c r="Y1894" t="s">
        <v>37</v>
      </c>
      <c r="Z1894" t="s">
        <v>95</v>
      </c>
      <c r="AA1894" t="s">
        <v>7276</v>
      </c>
      <c r="AB1894" t="s">
        <v>7277</v>
      </c>
    </row>
    <row r="1895" spans="1:28" x14ac:dyDescent="0.3">
      <c r="A1895" t="s">
        <v>7278</v>
      </c>
      <c r="B1895" t="s">
        <v>1574</v>
      </c>
      <c r="C1895">
        <v>48</v>
      </c>
      <c r="D1895" t="s">
        <v>127</v>
      </c>
      <c r="E1895" t="s">
        <v>82</v>
      </c>
      <c r="F1895" t="s">
        <v>55</v>
      </c>
      <c r="G1895" t="s">
        <v>7279</v>
      </c>
      <c r="H1895" t="s">
        <v>35</v>
      </c>
      <c r="I1895" t="s">
        <v>36</v>
      </c>
      <c r="J1895">
        <v>26</v>
      </c>
      <c r="K1895">
        <v>24</v>
      </c>
      <c r="L1895">
        <f t="shared" si="87"/>
        <v>2</v>
      </c>
      <c r="M1895">
        <v>13</v>
      </c>
      <c r="N1895">
        <v>72109</v>
      </c>
      <c r="O1895" s="1">
        <f t="shared" si="88"/>
        <v>2773.4230769230771</v>
      </c>
      <c r="P1895" s="1">
        <f t="shared" si="89"/>
        <v>66562.153846153844</v>
      </c>
      <c r="Q1895" s="1">
        <f>Table1[[#This Row],[Earned Basic Salary]]*20%</f>
        <v>13312.43076923077</v>
      </c>
      <c r="R1895" s="1">
        <f>Table1[[#This Row],[Earned Basic Salary]]*10%</f>
        <v>6656.2153846153851</v>
      </c>
      <c r="S1895" s="1">
        <f>Table1[[#This Row],[Earned Basic Salary]]*12%</f>
        <v>7987.4584615384611</v>
      </c>
      <c r="T1895" s="1">
        <f>200</f>
        <v>200</v>
      </c>
      <c r="U1895" s="1">
        <f>Table1[[#This Row],[PF]]+Table1[[#This Row],[Professional Tax]]</f>
        <v>8187.4584615384611</v>
      </c>
      <c r="V1895" s="1">
        <f>Table1[[#This Row],[Overtime Hours]]*200</f>
        <v>2600</v>
      </c>
      <c r="W1895" s="1">
        <f>Table1[[#This Row],[Earned Basic Salary]]+Table1[[#This Row],[HRA]]+Table1[[#This Row],[DA]]+Table1[[#This Row],[Overtime Pay]]</f>
        <v>89130.799999999988</v>
      </c>
      <c r="X1895" s="1">
        <f>Table1[[#This Row],[Gross Salary]]-Table1[[#This Row],[Total Deduction]]</f>
        <v>80943.341538461522</v>
      </c>
      <c r="Y1895" t="s">
        <v>37</v>
      </c>
      <c r="Z1895" t="s">
        <v>48</v>
      </c>
      <c r="AA1895" t="s">
        <v>7280</v>
      </c>
      <c r="AB1895" t="s">
        <v>7281</v>
      </c>
    </row>
    <row r="1896" spans="1:28" x14ac:dyDescent="0.3">
      <c r="A1896" t="s">
        <v>7282</v>
      </c>
      <c r="B1896" t="s">
        <v>60</v>
      </c>
      <c r="C1896">
        <v>27</v>
      </c>
      <c r="D1896" t="s">
        <v>53</v>
      </c>
      <c r="E1896" t="s">
        <v>32</v>
      </c>
      <c r="F1896" t="s">
        <v>83</v>
      </c>
      <c r="G1896" t="s">
        <v>7283</v>
      </c>
      <c r="H1896" t="s">
        <v>35</v>
      </c>
      <c r="I1896" t="s">
        <v>36</v>
      </c>
      <c r="J1896">
        <v>26</v>
      </c>
      <c r="K1896">
        <v>25</v>
      </c>
      <c r="L1896">
        <f t="shared" si="87"/>
        <v>1</v>
      </c>
      <c r="M1896">
        <v>2</v>
      </c>
      <c r="N1896">
        <v>42618</v>
      </c>
      <c r="O1896" s="1">
        <f t="shared" si="88"/>
        <v>1639.1538461538462</v>
      </c>
      <c r="P1896" s="1">
        <f t="shared" si="89"/>
        <v>40978.846153846156</v>
      </c>
      <c r="Q1896" s="1">
        <f>Table1[[#This Row],[Earned Basic Salary]]*20%</f>
        <v>8195.7692307692323</v>
      </c>
      <c r="R1896" s="1">
        <f>Table1[[#This Row],[Earned Basic Salary]]*10%</f>
        <v>4097.8846153846162</v>
      </c>
      <c r="S1896" s="1">
        <f>Table1[[#This Row],[Earned Basic Salary]]*12%</f>
        <v>4917.4615384615381</v>
      </c>
      <c r="T1896" s="1">
        <f>200</f>
        <v>200</v>
      </c>
      <c r="U1896" s="1">
        <f>Table1[[#This Row],[PF]]+Table1[[#This Row],[Professional Tax]]</f>
        <v>5117.4615384615381</v>
      </c>
      <c r="V1896" s="1">
        <f>Table1[[#This Row],[Overtime Hours]]*200</f>
        <v>400</v>
      </c>
      <c r="W1896" s="1">
        <f>Table1[[#This Row],[Earned Basic Salary]]+Table1[[#This Row],[HRA]]+Table1[[#This Row],[DA]]+Table1[[#This Row],[Overtime Pay]]</f>
        <v>53672.500000000007</v>
      </c>
      <c r="X1896" s="1">
        <f>Table1[[#This Row],[Gross Salary]]-Table1[[#This Row],[Total Deduction]]</f>
        <v>48555.038461538468</v>
      </c>
      <c r="Y1896" t="s">
        <v>37</v>
      </c>
      <c r="Z1896" t="s">
        <v>106</v>
      </c>
      <c r="AA1896" t="s">
        <v>7284</v>
      </c>
      <c r="AB1896" t="s">
        <v>7285</v>
      </c>
    </row>
    <row r="1897" spans="1:28" x14ac:dyDescent="0.3">
      <c r="A1897" t="s">
        <v>7286</v>
      </c>
      <c r="B1897" t="s">
        <v>490</v>
      </c>
      <c r="C1897">
        <v>54</v>
      </c>
      <c r="D1897" t="s">
        <v>81</v>
      </c>
      <c r="E1897" t="s">
        <v>45</v>
      </c>
      <c r="F1897" t="s">
        <v>33</v>
      </c>
      <c r="G1897" t="s">
        <v>7287</v>
      </c>
      <c r="H1897" t="s">
        <v>35</v>
      </c>
      <c r="I1897" t="s">
        <v>36</v>
      </c>
      <c r="J1897">
        <v>26</v>
      </c>
      <c r="K1897">
        <v>26</v>
      </c>
      <c r="L1897">
        <f t="shared" si="87"/>
        <v>0</v>
      </c>
      <c r="M1897">
        <v>15</v>
      </c>
      <c r="N1897">
        <v>72312</v>
      </c>
      <c r="O1897" s="1">
        <f t="shared" si="88"/>
        <v>2781.2307692307691</v>
      </c>
      <c r="P1897" s="1">
        <f t="shared" si="89"/>
        <v>72312</v>
      </c>
      <c r="Q1897" s="1">
        <f>Table1[[#This Row],[Earned Basic Salary]]*20%</f>
        <v>14462.400000000001</v>
      </c>
      <c r="R1897" s="1">
        <f>Table1[[#This Row],[Earned Basic Salary]]*10%</f>
        <v>7231.2000000000007</v>
      </c>
      <c r="S1897" s="1">
        <f>Table1[[#This Row],[Earned Basic Salary]]*12%</f>
        <v>8677.44</v>
      </c>
      <c r="T1897" s="1">
        <f>200</f>
        <v>200</v>
      </c>
      <c r="U1897" s="1">
        <f>Table1[[#This Row],[PF]]+Table1[[#This Row],[Professional Tax]]</f>
        <v>8877.44</v>
      </c>
      <c r="V1897" s="1">
        <f>Table1[[#This Row],[Overtime Hours]]*200</f>
        <v>3000</v>
      </c>
      <c r="W1897" s="1">
        <f>Table1[[#This Row],[Earned Basic Salary]]+Table1[[#This Row],[HRA]]+Table1[[#This Row],[DA]]+Table1[[#This Row],[Overtime Pay]]</f>
        <v>97005.599999999991</v>
      </c>
      <c r="X1897" s="1">
        <f>Table1[[#This Row],[Gross Salary]]-Table1[[#This Row],[Total Deduction]]</f>
        <v>88128.159999999989</v>
      </c>
      <c r="Y1897" t="s">
        <v>37</v>
      </c>
      <c r="Z1897" t="s">
        <v>38</v>
      </c>
      <c r="AA1897" t="s">
        <v>7288</v>
      </c>
      <c r="AB1897" t="s">
        <v>7289</v>
      </c>
    </row>
    <row r="1898" spans="1:28" x14ac:dyDescent="0.3">
      <c r="A1898" t="s">
        <v>7290</v>
      </c>
      <c r="B1898" t="s">
        <v>1542</v>
      </c>
      <c r="C1898">
        <v>44</v>
      </c>
      <c r="D1898" t="s">
        <v>127</v>
      </c>
      <c r="E1898" t="s">
        <v>62</v>
      </c>
      <c r="F1898" t="s">
        <v>89</v>
      </c>
      <c r="G1898" t="s">
        <v>4214</v>
      </c>
      <c r="H1898" t="s">
        <v>35</v>
      </c>
      <c r="I1898" t="s">
        <v>36</v>
      </c>
      <c r="J1898">
        <v>26</v>
      </c>
      <c r="K1898">
        <v>24</v>
      </c>
      <c r="L1898">
        <f t="shared" si="87"/>
        <v>2</v>
      </c>
      <c r="M1898">
        <v>4</v>
      </c>
      <c r="N1898">
        <v>66109</v>
      </c>
      <c r="O1898" s="1">
        <f t="shared" si="88"/>
        <v>2542.6538461538462</v>
      </c>
      <c r="P1898" s="1">
        <f t="shared" si="89"/>
        <v>61023.692307692312</v>
      </c>
      <c r="Q1898" s="1">
        <f>Table1[[#This Row],[Earned Basic Salary]]*20%</f>
        <v>12204.738461538464</v>
      </c>
      <c r="R1898" s="1">
        <f>Table1[[#This Row],[Earned Basic Salary]]*10%</f>
        <v>6102.3692307692318</v>
      </c>
      <c r="S1898" s="1">
        <f>Table1[[#This Row],[Earned Basic Salary]]*12%</f>
        <v>7322.8430769230772</v>
      </c>
      <c r="T1898" s="1">
        <f>200</f>
        <v>200</v>
      </c>
      <c r="U1898" s="1">
        <f>Table1[[#This Row],[PF]]+Table1[[#This Row],[Professional Tax]]</f>
        <v>7522.8430769230772</v>
      </c>
      <c r="V1898" s="1">
        <f>Table1[[#This Row],[Overtime Hours]]*200</f>
        <v>800</v>
      </c>
      <c r="W1898" s="1">
        <f>Table1[[#This Row],[Earned Basic Salary]]+Table1[[#This Row],[HRA]]+Table1[[#This Row],[DA]]+Table1[[#This Row],[Overtime Pay]]</f>
        <v>80130.8</v>
      </c>
      <c r="X1898" s="1">
        <f>Table1[[#This Row],[Gross Salary]]-Table1[[#This Row],[Total Deduction]]</f>
        <v>72607.956923076927</v>
      </c>
      <c r="Y1898" t="s">
        <v>37</v>
      </c>
      <c r="Z1898" t="s">
        <v>38</v>
      </c>
      <c r="AA1898" t="s">
        <v>7291</v>
      </c>
      <c r="AB1898" t="s">
        <v>7292</v>
      </c>
    </row>
    <row r="1899" spans="1:28" x14ac:dyDescent="0.3">
      <c r="A1899" t="s">
        <v>7293</v>
      </c>
      <c r="B1899" t="s">
        <v>300</v>
      </c>
      <c r="C1899">
        <v>23</v>
      </c>
      <c r="D1899" t="s">
        <v>61</v>
      </c>
      <c r="E1899" t="s">
        <v>32</v>
      </c>
      <c r="F1899" t="s">
        <v>55</v>
      </c>
      <c r="G1899" t="s">
        <v>7294</v>
      </c>
      <c r="H1899" t="s">
        <v>35</v>
      </c>
      <c r="I1899" t="s">
        <v>36</v>
      </c>
      <c r="J1899">
        <v>26</v>
      </c>
      <c r="K1899">
        <v>23</v>
      </c>
      <c r="L1899">
        <f t="shared" si="87"/>
        <v>3</v>
      </c>
      <c r="M1899">
        <v>10</v>
      </c>
      <c r="N1899">
        <v>70858</v>
      </c>
      <c r="O1899" s="1">
        <f t="shared" si="88"/>
        <v>2725.3076923076924</v>
      </c>
      <c r="P1899" s="1">
        <f t="shared" si="89"/>
        <v>62682.076923076922</v>
      </c>
      <c r="Q1899" s="1">
        <f>Table1[[#This Row],[Earned Basic Salary]]*20%</f>
        <v>12536.415384615386</v>
      </c>
      <c r="R1899" s="1">
        <f>Table1[[#This Row],[Earned Basic Salary]]*10%</f>
        <v>6268.2076923076929</v>
      </c>
      <c r="S1899" s="1">
        <f>Table1[[#This Row],[Earned Basic Salary]]*12%</f>
        <v>7521.8492307692304</v>
      </c>
      <c r="T1899" s="1">
        <f>200</f>
        <v>200</v>
      </c>
      <c r="U1899" s="1">
        <f>Table1[[#This Row],[PF]]+Table1[[#This Row],[Professional Tax]]</f>
        <v>7721.8492307692304</v>
      </c>
      <c r="V1899" s="1">
        <f>Table1[[#This Row],[Overtime Hours]]*200</f>
        <v>2000</v>
      </c>
      <c r="W1899" s="1">
        <f>Table1[[#This Row],[Earned Basic Salary]]+Table1[[#This Row],[HRA]]+Table1[[#This Row],[DA]]+Table1[[#This Row],[Overtime Pay]]</f>
        <v>83486.7</v>
      </c>
      <c r="X1899" s="1">
        <f>Table1[[#This Row],[Gross Salary]]-Table1[[#This Row],[Total Deduction]]</f>
        <v>75764.850769230761</v>
      </c>
      <c r="Y1899" t="s">
        <v>37</v>
      </c>
      <c r="Z1899" t="s">
        <v>38</v>
      </c>
      <c r="AA1899" t="s">
        <v>7295</v>
      </c>
      <c r="AB1899" t="s">
        <v>7296</v>
      </c>
    </row>
    <row r="1900" spans="1:28" x14ac:dyDescent="0.3">
      <c r="A1900" t="s">
        <v>7297</v>
      </c>
      <c r="B1900" t="s">
        <v>480</v>
      </c>
      <c r="C1900">
        <v>44</v>
      </c>
      <c r="D1900" t="s">
        <v>53</v>
      </c>
      <c r="E1900" t="s">
        <v>82</v>
      </c>
      <c r="F1900" t="s">
        <v>83</v>
      </c>
      <c r="G1900" t="s">
        <v>7298</v>
      </c>
      <c r="H1900" t="s">
        <v>35</v>
      </c>
      <c r="I1900" t="s">
        <v>36</v>
      </c>
      <c r="J1900">
        <v>26</v>
      </c>
      <c r="K1900">
        <v>24</v>
      </c>
      <c r="L1900">
        <f t="shared" si="87"/>
        <v>2</v>
      </c>
      <c r="M1900">
        <v>5</v>
      </c>
      <c r="N1900">
        <v>66919</v>
      </c>
      <c r="O1900" s="1">
        <f t="shared" si="88"/>
        <v>2573.8076923076924</v>
      </c>
      <c r="P1900" s="1">
        <f t="shared" si="89"/>
        <v>61771.384615384617</v>
      </c>
      <c r="Q1900" s="1">
        <f>Table1[[#This Row],[Earned Basic Salary]]*20%</f>
        <v>12354.276923076925</v>
      </c>
      <c r="R1900" s="1">
        <f>Table1[[#This Row],[Earned Basic Salary]]*10%</f>
        <v>6177.1384615384623</v>
      </c>
      <c r="S1900" s="1">
        <f>Table1[[#This Row],[Earned Basic Salary]]*12%</f>
        <v>7412.5661538461536</v>
      </c>
      <c r="T1900" s="1">
        <f>200</f>
        <v>200</v>
      </c>
      <c r="U1900" s="1">
        <f>Table1[[#This Row],[PF]]+Table1[[#This Row],[Professional Tax]]</f>
        <v>7612.5661538461536</v>
      </c>
      <c r="V1900" s="1">
        <f>Table1[[#This Row],[Overtime Hours]]*200</f>
        <v>1000</v>
      </c>
      <c r="W1900" s="1">
        <f>Table1[[#This Row],[Earned Basic Salary]]+Table1[[#This Row],[HRA]]+Table1[[#This Row],[DA]]+Table1[[#This Row],[Overtime Pay]]</f>
        <v>81302.8</v>
      </c>
      <c r="X1900" s="1">
        <f>Table1[[#This Row],[Gross Salary]]-Table1[[#This Row],[Total Deduction]]</f>
        <v>73690.233846153846</v>
      </c>
      <c r="Y1900" t="s">
        <v>37</v>
      </c>
      <c r="Z1900" t="s">
        <v>106</v>
      </c>
      <c r="AA1900" t="s">
        <v>7299</v>
      </c>
      <c r="AB1900" t="s">
        <v>7300</v>
      </c>
    </row>
    <row r="1901" spans="1:28" x14ac:dyDescent="0.3">
      <c r="A1901" t="s">
        <v>7301</v>
      </c>
      <c r="B1901" t="s">
        <v>997</v>
      </c>
      <c r="C1901">
        <v>39</v>
      </c>
      <c r="D1901" t="s">
        <v>81</v>
      </c>
      <c r="E1901" t="s">
        <v>45</v>
      </c>
      <c r="F1901" t="s">
        <v>55</v>
      </c>
      <c r="G1901" t="s">
        <v>7302</v>
      </c>
      <c r="H1901" t="s">
        <v>35</v>
      </c>
      <c r="I1901" t="s">
        <v>36</v>
      </c>
      <c r="J1901">
        <v>26</v>
      </c>
      <c r="K1901">
        <v>25</v>
      </c>
      <c r="L1901">
        <f t="shared" si="87"/>
        <v>1</v>
      </c>
      <c r="M1901">
        <v>1</v>
      </c>
      <c r="N1901">
        <v>57340</v>
      </c>
      <c r="O1901" s="1">
        <f t="shared" si="88"/>
        <v>2205.3846153846152</v>
      </c>
      <c r="P1901" s="1">
        <f t="shared" si="89"/>
        <v>55134.615384615383</v>
      </c>
      <c r="Q1901" s="1">
        <f>Table1[[#This Row],[Earned Basic Salary]]*20%</f>
        <v>11026.923076923078</v>
      </c>
      <c r="R1901" s="1">
        <f>Table1[[#This Row],[Earned Basic Salary]]*10%</f>
        <v>5513.461538461539</v>
      </c>
      <c r="S1901" s="1">
        <f>Table1[[#This Row],[Earned Basic Salary]]*12%</f>
        <v>6616.1538461538457</v>
      </c>
      <c r="T1901" s="1">
        <f>200</f>
        <v>200</v>
      </c>
      <c r="U1901" s="1">
        <f>Table1[[#This Row],[PF]]+Table1[[#This Row],[Professional Tax]]</f>
        <v>6816.1538461538457</v>
      </c>
      <c r="V1901" s="1">
        <f>Table1[[#This Row],[Overtime Hours]]*200</f>
        <v>200</v>
      </c>
      <c r="W1901" s="1">
        <f>Table1[[#This Row],[Earned Basic Salary]]+Table1[[#This Row],[HRA]]+Table1[[#This Row],[DA]]+Table1[[#This Row],[Overtime Pay]]</f>
        <v>71875</v>
      </c>
      <c r="X1901" s="1">
        <f>Table1[[#This Row],[Gross Salary]]-Table1[[#This Row],[Total Deduction]]</f>
        <v>65058.846153846156</v>
      </c>
      <c r="Y1901" t="s">
        <v>37</v>
      </c>
      <c r="Z1901" t="s">
        <v>106</v>
      </c>
      <c r="AA1901" t="s">
        <v>7303</v>
      </c>
      <c r="AB1901" t="s">
        <v>7304</v>
      </c>
    </row>
    <row r="1902" spans="1:28" x14ac:dyDescent="0.3">
      <c r="A1902" t="s">
        <v>7305</v>
      </c>
      <c r="B1902" t="s">
        <v>797</v>
      </c>
      <c r="C1902">
        <v>46</v>
      </c>
      <c r="D1902" t="s">
        <v>53</v>
      </c>
      <c r="E1902" t="s">
        <v>32</v>
      </c>
      <c r="F1902" t="s">
        <v>89</v>
      </c>
      <c r="G1902" t="s">
        <v>7306</v>
      </c>
      <c r="H1902" t="s">
        <v>35</v>
      </c>
      <c r="I1902" t="s">
        <v>36</v>
      </c>
      <c r="J1902">
        <v>26</v>
      </c>
      <c r="K1902">
        <v>24</v>
      </c>
      <c r="L1902">
        <f t="shared" si="87"/>
        <v>2</v>
      </c>
      <c r="M1902">
        <v>8</v>
      </c>
      <c r="N1902">
        <v>23559</v>
      </c>
      <c r="O1902" s="1">
        <f t="shared" si="88"/>
        <v>906.11538461538464</v>
      </c>
      <c r="P1902" s="1">
        <f t="shared" si="89"/>
        <v>21746.76923076923</v>
      </c>
      <c r="Q1902" s="1">
        <f>Table1[[#This Row],[Earned Basic Salary]]*20%</f>
        <v>4349.3538461538465</v>
      </c>
      <c r="R1902" s="1">
        <f>Table1[[#This Row],[Earned Basic Salary]]*10%</f>
        <v>2174.6769230769232</v>
      </c>
      <c r="S1902" s="1">
        <f>Table1[[#This Row],[Earned Basic Salary]]*12%</f>
        <v>2609.6123076923077</v>
      </c>
      <c r="T1902" s="1">
        <f>200</f>
        <v>200</v>
      </c>
      <c r="U1902" s="1">
        <f>Table1[[#This Row],[PF]]+Table1[[#This Row],[Professional Tax]]</f>
        <v>2809.6123076923077</v>
      </c>
      <c r="V1902" s="1">
        <f>Table1[[#This Row],[Overtime Hours]]*200</f>
        <v>1600</v>
      </c>
      <c r="W1902" s="1">
        <f>Table1[[#This Row],[Earned Basic Salary]]+Table1[[#This Row],[HRA]]+Table1[[#This Row],[DA]]+Table1[[#This Row],[Overtime Pay]]</f>
        <v>29870.799999999999</v>
      </c>
      <c r="X1902" s="1">
        <f>Table1[[#This Row],[Gross Salary]]-Table1[[#This Row],[Total Deduction]]</f>
        <v>27061.187692307692</v>
      </c>
      <c r="Y1902" t="s">
        <v>37</v>
      </c>
      <c r="Z1902" t="s">
        <v>38</v>
      </c>
      <c r="AA1902" t="s">
        <v>7307</v>
      </c>
      <c r="AB1902" t="s">
        <v>7308</v>
      </c>
    </row>
    <row r="1903" spans="1:28" x14ac:dyDescent="0.3">
      <c r="A1903" t="s">
        <v>7309</v>
      </c>
      <c r="B1903" t="s">
        <v>178</v>
      </c>
      <c r="C1903">
        <v>29</v>
      </c>
      <c r="D1903" t="s">
        <v>31</v>
      </c>
      <c r="E1903" t="s">
        <v>54</v>
      </c>
      <c r="F1903" t="s">
        <v>63</v>
      </c>
      <c r="G1903" t="s">
        <v>7310</v>
      </c>
      <c r="H1903" t="s">
        <v>35</v>
      </c>
      <c r="I1903" t="s">
        <v>36</v>
      </c>
      <c r="J1903">
        <v>26</v>
      </c>
      <c r="K1903">
        <v>25</v>
      </c>
      <c r="L1903">
        <f t="shared" si="87"/>
        <v>1</v>
      </c>
      <c r="M1903">
        <v>6</v>
      </c>
      <c r="N1903">
        <v>24870</v>
      </c>
      <c r="O1903" s="1">
        <f t="shared" si="88"/>
        <v>956.53846153846155</v>
      </c>
      <c r="P1903" s="1">
        <f t="shared" si="89"/>
        <v>23913.461538461539</v>
      </c>
      <c r="Q1903" s="1">
        <f>Table1[[#This Row],[Earned Basic Salary]]*20%</f>
        <v>4782.6923076923076</v>
      </c>
      <c r="R1903" s="1">
        <f>Table1[[#This Row],[Earned Basic Salary]]*10%</f>
        <v>2391.3461538461538</v>
      </c>
      <c r="S1903" s="1">
        <f>Table1[[#This Row],[Earned Basic Salary]]*12%</f>
        <v>2869.6153846153848</v>
      </c>
      <c r="T1903" s="1">
        <f>200</f>
        <v>200</v>
      </c>
      <c r="U1903" s="1">
        <f>Table1[[#This Row],[PF]]+Table1[[#This Row],[Professional Tax]]</f>
        <v>3069.6153846153848</v>
      </c>
      <c r="V1903" s="1">
        <f>Table1[[#This Row],[Overtime Hours]]*200</f>
        <v>1200</v>
      </c>
      <c r="W1903" s="1">
        <f>Table1[[#This Row],[Earned Basic Salary]]+Table1[[#This Row],[HRA]]+Table1[[#This Row],[DA]]+Table1[[#This Row],[Overtime Pay]]</f>
        <v>32287.5</v>
      </c>
      <c r="X1903" s="1">
        <f>Table1[[#This Row],[Gross Salary]]-Table1[[#This Row],[Total Deduction]]</f>
        <v>29217.884615384617</v>
      </c>
      <c r="Y1903" t="s">
        <v>37</v>
      </c>
      <c r="Z1903" t="s">
        <v>48</v>
      </c>
      <c r="AA1903" t="s">
        <v>7311</v>
      </c>
      <c r="AB1903" t="s">
        <v>7312</v>
      </c>
    </row>
    <row r="1904" spans="1:28" x14ac:dyDescent="0.3">
      <c r="A1904" t="s">
        <v>7313</v>
      </c>
      <c r="B1904" t="s">
        <v>675</v>
      </c>
      <c r="C1904">
        <v>32</v>
      </c>
      <c r="D1904" t="s">
        <v>53</v>
      </c>
      <c r="E1904" t="s">
        <v>32</v>
      </c>
      <c r="F1904" t="s">
        <v>89</v>
      </c>
      <c r="G1904" t="s">
        <v>7314</v>
      </c>
      <c r="H1904" t="s">
        <v>35</v>
      </c>
      <c r="I1904" t="s">
        <v>36</v>
      </c>
      <c r="J1904">
        <v>26</v>
      </c>
      <c r="K1904">
        <v>22</v>
      </c>
      <c r="L1904">
        <f t="shared" si="87"/>
        <v>4</v>
      </c>
      <c r="M1904">
        <v>11</v>
      </c>
      <c r="N1904">
        <v>24622</v>
      </c>
      <c r="O1904" s="1">
        <f t="shared" si="88"/>
        <v>947</v>
      </c>
      <c r="P1904" s="1">
        <f t="shared" si="89"/>
        <v>20834</v>
      </c>
      <c r="Q1904" s="1">
        <f>Table1[[#This Row],[Earned Basic Salary]]*20%</f>
        <v>4166.8</v>
      </c>
      <c r="R1904" s="1">
        <f>Table1[[#This Row],[Earned Basic Salary]]*10%</f>
        <v>2083.4</v>
      </c>
      <c r="S1904" s="1">
        <f>Table1[[#This Row],[Earned Basic Salary]]*12%</f>
        <v>2500.08</v>
      </c>
      <c r="T1904" s="1">
        <f>200</f>
        <v>200</v>
      </c>
      <c r="U1904" s="1">
        <f>Table1[[#This Row],[PF]]+Table1[[#This Row],[Professional Tax]]</f>
        <v>2700.08</v>
      </c>
      <c r="V1904" s="1">
        <f>Table1[[#This Row],[Overtime Hours]]*200</f>
        <v>2200</v>
      </c>
      <c r="W1904" s="1">
        <f>Table1[[#This Row],[Earned Basic Salary]]+Table1[[#This Row],[HRA]]+Table1[[#This Row],[DA]]+Table1[[#This Row],[Overtime Pay]]</f>
        <v>29284.2</v>
      </c>
      <c r="X1904" s="1">
        <f>Table1[[#This Row],[Gross Salary]]-Table1[[#This Row],[Total Deduction]]</f>
        <v>26584.120000000003</v>
      </c>
      <c r="Y1904" t="s">
        <v>37</v>
      </c>
      <c r="Z1904" t="s">
        <v>95</v>
      </c>
      <c r="AA1904" t="s">
        <v>7315</v>
      </c>
      <c r="AB1904" t="s">
        <v>7316</v>
      </c>
    </row>
    <row r="1905" spans="1:28" x14ac:dyDescent="0.3">
      <c r="A1905" t="s">
        <v>7317</v>
      </c>
      <c r="B1905" t="s">
        <v>1929</v>
      </c>
      <c r="C1905">
        <v>28</v>
      </c>
      <c r="D1905" t="s">
        <v>133</v>
      </c>
      <c r="E1905" t="s">
        <v>54</v>
      </c>
      <c r="F1905" t="s">
        <v>63</v>
      </c>
      <c r="G1905" t="s">
        <v>6808</v>
      </c>
      <c r="H1905" t="s">
        <v>35</v>
      </c>
      <c r="I1905" t="s">
        <v>36</v>
      </c>
      <c r="J1905">
        <v>26</v>
      </c>
      <c r="K1905">
        <v>21</v>
      </c>
      <c r="L1905">
        <f t="shared" si="87"/>
        <v>5</v>
      </c>
      <c r="M1905">
        <v>1</v>
      </c>
      <c r="N1905">
        <v>71747</v>
      </c>
      <c r="O1905" s="1">
        <f t="shared" si="88"/>
        <v>2759.5</v>
      </c>
      <c r="P1905" s="1">
        <f t="shared" si="89"/>
        <v>57949.5</v>
      </c>
      <c r="Q1905" s="1">
        <f>Table1[[#This Row],[Earned Basic Salary]]*20%</f>
        <v>11589.900000000001</v>
      </c>
      <c r="R1905" s="1">
        <f>Table1[[#This Row],[Earned Basic Salary]]*10%</f>
        <v>5794.9500000000007</v>
      </c>
      <c r="S1905" s="1">
        <f>Table1[[#This Row],[Earned Basic Salary]]*12%</f>
        <v>6953.94</v>
      </c>
      <c r="T1905" s="1">
        <f>200</f>
        <v>200</v>
      </c>
      <c r="U1905" s="1">
        <f>Table1[[#This Row],[PF]]+Table1[[#This Row],[Professional Tax]]</f>
        <v>7153.94</v>
      </c>
      <c r="V1905" s="1">
        <f>Table1[[#This Row],[Overtime Hours]]*200</f>
        <v>200</v>
      </c>
      <c r="W1905" s="1">
        <f>Table1[[#This Row],[Earned Basic Salary]]+Table1[[#This Row],[HRA]]+Table1[[#This Row],[DA]]+Table1[[#This Row],[Overtime Pay]]</f>
        <v>75534.349999999991</v>
      </c>
      <c r="X1905" s="1">
        <f>Table1[[#This Row],[Gross Salary]]-Table1[[#This Row],[Total Deduction]]</f>
        <v>68380.409999999989</v>
      </c>
      <c r="Y1905" t="s">
        <v>37</v>
      </c>
      <c r="Z1905" t="s">
        <v>106</v>
      </c>
      <c r="AA1905" t="s">
        <v>7318</v>
      </c>
      <c r="AB1905" t="s">
        <v>7319</v>
      </c>
    </row>
    <row r="1906" spans="1:28" x14ac:dyDescent="0.3">
      <c r="A1906" t="s">
        <v>7320</v>
      </c>
      <c r="B1906" t="s">
        <v>675</v>
      </c>
      <c r="C1906">
        <v>47</v>
      </c>
      <c r="D1906" t="s">
        <v>61</v>
      </c>
      <c r="E1906" t="s">
        <v>82</v>
      </c>
      <c r="F1906" t="s">
        <v>33</v>
      </c>
      <c r="G1906" t="s">
        <v>4013</v>
      </c>
      <c r="H1906" t="s">
        <v>35</v>
      </c>
      <c r="I1906" t="s">
        <v>36</v>
      </c>
      <c r="J1906">
        <v>26</v>
      </c>
      <c r="K1906">
        <v>24</v>
      </c>
      <c r="L1906">
        <f t="shared" si="87"/>
        <v>2</v>
      </c>
      <c r="M1906">
        <v>1</v>
      </c>
      <c r="N1906">
        <v>75425</v>
      </c>
      <c r="O1906" s="1">
        <f t="shared" si="88"/>
        <v>2900.9615384615386</v>
      </c>
      <c r="P1906" s="1">
        <f t="shared" si="89"/>
        <v>69623.076923076922</v>
      </c>
      <c r="Q1906" s="1">
        <f>Table1[[#This Row],[Earned Basic Salary]]*20%</f>
        <v>13924.615384615385</v>
      </c>
      <c r="R1906" s="1">
        <f>Table1[[#This Row],[Earned Basic Salary]]*10%</f>
        <v>6962.3076923076924</v>
      </c>
      <c r="S1906" s="1">
        <f>Table1[[#This Row],[Earned Basic Salary]]*12%</f>
        <v>8354.7692307692305</v>
      </c>
      <c r="T1906" s="1">
        <f>200</f>
        <v>200</v>
      </c>
      <c r="U1906" s="1">
        <f>Table1[[#This Row],[PF]]+Table1[[#This Row],[Professional Tax]]</f>
        <v>8554.7692307692305</v>
      </c>
      <c r="V1906" s="1">
        <f>Table1[[#This Row],[Overtime Hours]]*200</f>
        <v>200</v>
      </c>
      <c r="W1906" s="1">
        <f>Table1[[#This Row],[Earned Basic Salary]]+Table1[[#This Row],[HRA]]+Table1[[#This Row],[DA]]+Table1[[#This Row],[Overtime Pay]]</f>
        <v>90710</v>
      </c>
      <c r="X1906" s="1">
        <f>Table1[[#This Row],[Gross Salary]]-Table1[[#This Row],[Total Deduction]]</f>
        <v>82155.230769230766</v>
      </c>
      <c r="Y1906" t="s">
        <v>37</v>
      </c>
      <c r="Z1906" t="s">
        <v>95</v>
      </c>
      <c r="AA1906" t="s">
        <v>7321</v>
      </c>
      <c r="AB1906" t="s">
        <v>7322</v>
      </c>
    </row>
    <row r="1907" spans="1:28" x14ac:dyDescent="0.3">
      <c r="A1907" t="s">
        <v>7323</v>
      </c>
      <c r="B1907" t="s">
        <v>1868</v>
      </c>
      <c r="C1907">
        <v>24</v>
      </c>
      <c r="D1907" t="s">
        <v>53</v>
      </c>
      <c r="E1907" t="s">
        <v>54</v>
      </c>
      <c r="F1907" t="s">
        <v>83</v>
      </c>
      <c r="G1907" t="s">
        <v>1417</v>
      </c>
      <c r="H1907" t="s">
        <v>35</v>
      </c>
      <c r="I1907" t="s">
        <v>36</v>
      </c>
      <c r="J1907">
        <v>26</v>
      </c>
      <c r="K1907">
        <v>23</v>
      </c>
      <c r="L1907">
        <f t="shared" si="87"/>
        <v>3</v>
      </c>
      <c r="M1907">
        <v>11</v>
      </c>
      <c r="N1907">
        <v>30901</v>
      </c>
      <c r="O1907" s="1">
        <f t="shared" si="88"/>
        <v>1188.5</v>
      </c>
      <c r="P1907" s="1">
        <f t="shared" si="89"/>
        <v>27335.5</v>
      </c>
      <c r="Q1907" s="1">
        <f>Table1[[#This Row],[Earned Basic Salary]]*20%</f>
        <v>5467.1</v>
      </c>
      <c r="R1907" s="1">
        <f>Table1[[#This Row],[Earned Basic Salary]]*10%</f>
        <v>2733.55</v>
      </c>
      <c r="S1907" s="1">
        <f>Table1[[#This Row],[Earned Basic Salary]]*12%</f>
        <v>3280.2599999999998</v>
      </c>
      <c r="T1907" s="1">
        <f>200</f>
        <v>200</v>
      </c>
      <c r="U1907" s="1">
        <f>Table1[[#This Row],[PF]]+Table1[[#This Row],[Professional Tax]]</f>
        <v>3480.2599999999998</v>
      </c>
      <c r="V1907" s="1">
        <f>Table1[[#This Row],[Overtime Hours]]*200</f>
        <v>2200</v>
      </c>
      <c r="W1907" s="1">
        <f>Table1[[#This Row],[Earned Basic Salary]]+Table1[[#This Row],[HRA]]+Table1[[#This Row],[DA]]+Table1[[#This Row],[Overtime Pay]]</f>
        <v>37736.15</v>
      </c>
      <c r="X1907" s="1">
        <f>Table1[[#This Row],[Gross Salary]]-Table1[[#This Row],[Total Deduction]]</f>
        <v>34255.89</v>
      </c>
      <c r="Y1907" t="s">
        <v>37</v>
      </c>
      <c r="Z1907" t="s">
        <v>106</v>
      </c>
      <c r="AA1907" t="s">
        <v>7324</v>
      </c>
      <c r="AB1907" t="s">
        <v>7325</v>
      </c>
    </row>
    <row r="1908" spans="1:28" x14ac:dyDescent="0.3">
      <c r="A1908" t="s">
        <v>7326</v>
      </c>
      <c r="B1908" t="s">
        <v>558</v>
      </c>
      <c r="C1908">
        <v>21</v>
      </c>
      <c r="D1908" t="s">
        <v>53</v>
      </c>
      <c r="E1908" t="s">
        <v>62</v>
      </c>
      <c r="F1908" t="s">
        <v>63</v>
      </c>
      <c r="G1908" t="s">
        <v>7327</v>
      </c>
      <c r="H1908" t="s">
        <v>35</v>
      </c>
      <c r="I1908" t="s">
        <v>36</v>
      </c>
      <c r="J1908">
        <v>26</v>
      </c>
      <c r="K1908">
        <v>25</v>
      </c>
      <c r="L1908">
        <f t="shared" si="87"/>
        <v>1</v>
      </c>
      <c r="M1908">
        <v>20</v>
      </c>
      <c r="N1908">
        <v>64276</v>
      </c>
      <c r="O1908" s="1">
        <f t="shared" si="88"/>
        <v>2472.1538461538462</v>
      </c>
      <c r="P1908" s="1">
        <f t="shared" si="89"/>
        <v>61803.846153846156</v>
      </c>
      <c r="Q1908" s="1">
        <f>Table1[[#This Row],[Earned Basic Salary]]*20%</f>
        <v>12360.769230769232</v>
      </c>
      <c r="R1908" s="1">
        <f>Table1[[#This Row],[Earned Basic Salary]]*10%</f>
        <v>6180.3846153846162</v>
      </c>
      <c r="S1908" s="1">
        <f>Table1[[#This Row],[Earned Basic Salary]]*12%</f>
        <v>7416.4615384615381</v>
      </c>
      <c r="T1908" s="1">
        <f>200</f>
        <v>200</v>
      </c>
      <c r="U1908" s="1">
        <f>Table1[[#This Row],[PF]]+Table1[[#This Row],[Professional Tax]]</f>
        <v>7616.4615384615381</v>
      </c>
      <c r="V1908" s="1">
        <f>Table1[[#This Row],[Overtime Hours]]*200</f>
        <v>4000</v>
      </c>
      <c r="W1908" s="1">
        <f>Table1[[#This Row],[Earned Basic Salary]]+Table1[[#This Row],[HRA]]+Table1[[#This Row],[DA]]+Table1[[#This Row],[Overtime Pay]]</f>
        <v>84345</v>
      </c>
      <c r="X1908" s="1">
        <f>Table1[[#This Row],[Gross Salary]]-Table1[[#This Row],[Total Deduction]]</f>
        <v>76728.538461538468</v>
      </c>
      <c r="Y1908" t="s">
        <v>37</v>
      </c>
      <c r="Z1908" t="s">
        <v>38</v>
      </c>
      <c r="AA1908" t="s">
        <v>7328</v>
      </c>
      <c r="AB1908" t="s">
        <v>7329</v>
      </c>
    </row>
    <row r="1909" spans="1:28" x14ac:dyDescent="0.3">
      <c r="A1909" t="s">
        <v>7330</v>
      </c>
      <c r="B1909" t="s">
        <v>470</v>
      </c>
      <c r="C1909">
        <v>30</v>
      </c>
      <c r="D1909" t="s">
        <v>31</v>
      </c>
      <c r="E1909" t="s">
        <v>121</v>
      </c>
      <c r="F1909" t="s">
        <v>83</v>
      </c>
      <c r="G1909" t="s">
        <v>7331</v>
      </c>
      <c r="H1909" t="s">
        <v>35</v>
      </c>
      <c r="I1909" t="s">
        <v>36</v>
      </c>
      <c r="J1909">
        <v>26</v>
      </c>
      <c r="K1909">
        <v>23</v>
      </c>
      <c r="L1909">
        <f t="shared" si="87"/>
        <v>3</v>
      </c>
      <c r="M1909">
        <v>1</v>
      </c>
      <c r="N1909">
        <v>55549</v>
      </c>
      <c r="O1909" s="1">
        <f t="shared" si="88"/>
        <v>2136.5</v>
      </c>
      <c r="P1909" s="1">
        <f t="shared" si="89"/>
        <v>49139.5</v>
      </c>
      <c r="Q1909" s="1">
        <f>Table1[[#This Row],[Earned Basic Salary]]*20%</f>
        <v>9827.9000000000015</v>
      </c>
      <c r="R1909" s="1">
        <f>Table1[[#This Row],[Earned Basic Salary]]*10%</f>
        <v>4913.9500000000007</v>
      </c>
      <c r="S1909" s="1">
        <f>Table1[[#This Row],[Earned Basic Salary]]*12%</f>
        <v>5896.74</v>
      </c>
      <c r="T1909" s="1">
        <f>200</f>
        <v>200</v>
      </c>
      <c r="U1909" s="1">
        <f>Table1[[#This Row],[PF]]+Table1[[#This Row],[Professional Tax]]</f>
        <v>6096.74</v>
      </c>
      <c r="V1909" s="1">
        <f>Table1[[#This Row],[Overtime Hours]]*200</f>
        <v>200</v>
      </c>
      <c r="W1909" s="1">
        <f>Table1[[#This Row],[Earned Basic Salary]]+Table1[[#This Row],[HRA]]+Table1[[#This Row],[DA]]+Table1[[#This Row],[Overtime Pay]]</f>
        <v>64081.350000000006</v>
      </c>
      <c r="X1909" s="1">
        <f>Table1[[#This Row],[Gross Salary]]-Table1[[#This Row],[Total Deduction]]</f>
        <v>57984.610000000008</v>
      </c>
      <c r="Y1909" t="s">
        <v>37</v>
      </c>
      <c r="Z1909" t="s">
        <v>106</v>
      </c>
      <c r="AA1909" t="s">
        <v>7332</v>
      </c>
      <c r="AB1909" t="s">
        <v>7333</v>
      </c>
    </row>
    <row r="1910" spans="1:28" x14ac:dyDescent="0.3">
      <c r="A1910" t="s">
        <v>7334</v>
      </c>
      <c r="B1910" t="s">
        <v>60</v>
      </c>
      <c r="C1910">
        <v>30</v>
      </c>
      <c r="D1910" t="s">
        <v>61</v>
      </c>
      <c r="E1910" t="s">
        <v>82</v>
      </c>
      <c r="F1910" t="s">
        <v>46</v>
      </c>
      <c r="G1910" t="s">
        <v>1225</v>
      </c>
      <c r="H1910" t="s">
        <v>35</v>
      </c>
      <c r="I1910" t="s">
        <v>36</v>
      </c>
      <c r="J1910">
        <v>26</v>
      </c>
      <c r="K1910">
        <v>25</v>
      </c>
      <c r="L1910">
        <f t="shared" si="87"/>
        <v>1</v>
      </c>
      <c r="M1910">
        <v>18</v>
      </c>
      <c r="N1910">
        <v>79335</v>
      </c>
      <c r="O1910" s="1">
        <f t="shared" si="88"/>
        <v>3051.3461538461538</v>
      </c>
      <c r="P1910" s="1">
        <f t="shared" si="89"/>
        <v>76283.653846153844</v>
      </c>
      <c r="Q1910" s="1">
        <f>Table1[[#This Row],[Earned Basic Salary]]*20%</f>
        <v>15256.73076923077</v>
      </c>
      <c r="R1910" s="1">
        <f>Table1[[#This Row],[Earned Basic Salary]]*10%</f>
        <v>7628.3653846153848</v>
      </c>
      <c r="S1910" s="1">
        <f>Table1[[#This Row],[Earned Basic Salary]]*12%</f>
        <v>9154.038461538461</v>
      </c>
      <c r="T1910" s="1">
        <f>200</f>
        <v>200</v>
      </c>
      <c r="U1910" s="1">
        <f>Table1[[#This Row],[PF]]+Table1[[#This Row],[Professional Tax]]</f>
        <v>9354.038461538461</v>
      </c>
      <c r="V1910" s="1">
        <f>Table1[[#This Row],[Overtime Hours]]*200</f>
        <v>3600</v>
      </c>
      <c r="W1910" s="1">
        <f>Table1[[#This Row],[Earned Basic Salary]]+Table1[[#This Row],[HRA]]+Table1[[#This Row],[DA]]+Table1[[#This Row],[Overtime Pay]]</f>
        <v>102768.75</v>
      </c>
      <c r="X1910" s="1">
        <f>Table1[[#This Row],[Gross Salary]]-Table1[[#This Row],[Total Deduction]]</f>
        <v>93414.711538461532</v>
      </c>
      <c r="Y1910" t="s">
        <v>37</v>
      </c>
      <c r="Z1910" t="s">
        <v>106</v>
      </c>
      <c r="AA1910" t="s">
        <v>7335</v>
      </c>
      <c r="AB1910" t="s">
        <v>7336</v>
      </c>
    </row>
    <row r="1911" spans="1:28" x14ac:dyDescent="0.3">
      <c r="A1911" t="s">
        <v>7337</v>
      </c>
      <c r="B1911" t="s">
        <v>713</v>
      </c>
      <c r="C1911">
        <v>42</v>
      </c>
      <c r="D1911" t="s">
        <v>61</v>
      </c>
      <c r="E1911" t="s">
        <v>82</v>
      </c>
      <c r="F1911" t="s">
        <v>69</v>
      </c>
      <c r="G1911" t="s">
        <v>7338</v>
      </c>
      <c r="H1911" t="s">
        <v>35</v>
      </c>
      <c r="I1911" t="s">
        <v>36</v>
      </c>
      <c r="J1911">
        <v>26</v>
      </c>
      <c r="K1911">
        <v>25</v>
      </c>
      <c r="L1911">
        <f t="shared" si="87"/>
        <v>1</v>
      </c>
      <c r="M1911">
        <v>15</v>
      </c>
      <c r="N1911">
        <v>20086</v>
      </c>
      <c r="O1911" s="1">
        <f t="shared" si="88"/>
        <v>772.53846153846155</v>
      </c>
      <c r="P1911" s="1">
        <f t="shared" si="89"/>
        <v>19313.461538461539</v>
      </c>
      <c r="Q1911" s="1">
        <f>Table1[[#This Row],[Earned Basic Salary]]*20%</f>
        <v>3862.6923076923081</v>
      </c>
      <c r="R1911" s="1">
        <f>Table1[[#This Row],[Earned Basic Salary]]*10%</f>
        <v>1931.346153846154</v>
      </c>
      <c r="S1911" s="1">
        <f>Table1[[#This Row],[Earned Basic Salary]]*12%</f>
        <v>2317.6153846153848</v>
      </c>
      <c r="T1911" s="1">
        <f>200</f>
        <v>200</v>
      </c>
      <c r="U1911" s="1">
        <f>Table1[[#This Row],[PF]]+Table1[[#This Row],[Professional Tax]]</f>
        <v>2517.6153846153848</v>
      </c>
      <c r="V1911" s="1">
        <f>Table1[[#This Row],[Overtime Hours]]*200</f>
        <v>3000</v>
      </c>
      <c r="W1911" s="1">
        <f>Table1[[#This Row],[Earned Basic Salary]]+Table1[[#This Row],[HRA]]+Table1[[#This Row],[DA]]+Table1[[#This Row],[Overtime Pay]]</f>
        <v>28107.5</v>
      </c>
      <c r="X1911" s="1">
        <f>Table1[[#This Row],[Gross Salary]]-Table1[[#This Row],[Total Deduction]]</f>
        <v>25589.884615384617</v>
      </c>
      <c r="Y1911" t="s">
        <v>37</v>
      </c>
      <c r="Z1911" t="s">
        <v>106</v>
      </c>
      <c r="AA1911" t="s">
        <v>7339</v>
      </c>
      <c r="AB1911" t="s">
        <v>7340</v>
      </c>
    </row>
    <row r="1912" spans="1:28" x14ac:dyDescent="0.3">
      <c r="A1912" t="s">
        <v>7341</v>
      </c>
      <c r="B1912" t="s">
        <v>1473</v>
      </c>
      <c r="C1912">
        <v>46</v>
      </c>
      <c r="D1912" t="s">
        <v>133</v>
      </c>
      <c r="E1912" t="s">
        <v>82</v>
      </c>
      <c r="F1912" t="s">
        <v>69</v>
      </c>
      <c r="G1912" t="s">
        <v>7342</v>
      </c>
      <c r="H1912" t="s">
        <v>35</v>
      </c>
      <c r="I1912" t="s">
        <v>36</v>
      </c>
      <c r="J1912">
        <v>26</v>
      </c>
      <c r="K1912">
        <v>21</v>
      </c>
      <c r="L1912">
        <f t="shared" si="87"/>
        <v>5</v>
      </c>
      <c r="M1912">
        <v>8</v>
      </c>
      <c r="N1912">
        <v>50832</v>
      </c>
      <c r="O1912" s="1">
        <f t="shared" si="88"/>
        <v>1955.0769230769231</v>
      </c>
      <c r="P1912" s="1">
        <f t="shared" si="89"/>
        <v>41056.615384615383</v>
      </c>
      <c r="Q1912" s="1">
        <f>Table1[[#This Row],[Earned Basic Salary]]*20%</f>
        <v>8211.3230769230777</v>
      </c>
      <c r="R1912" s="1">
        <f>Table1[[#This Row],[Earned Basic Salary]]*10%</f>
        <v>4105.6615384615388</v>
      </c>
      <c r="S1912" s="1">
        <f>Table1[[#This Row],[Earned Basic Salary]]*12%</f>
        <v>4926.7938461538461</v>
      </c>
      <c r="T1912" s="1">
        <f>200</f>
        <v>200</v>
      </c>
      <c r="U1912" s="1">
        <f>Table1[[#This Row],[PF]]+Table1[[#This Row],[Professional Tax]]</f>
        <v>5126.7938461538461</v>
      </c>
      <c r="V1912" s="1">
        <f>Table1[[#This Row],[Overtime Hours]]*200</f>
        <v>1600</v>
      </c>
      <c r="W1912" s="1">
        <f>Table1[[#This Row],[Earned Basic Salary]]+Table1[[#This Row],[HRA]]+Table1[[#This Row],[DA]]+Table1[[#This Row],[Overtime Pay]]</f>
        <v>54973.599999999999</v>
      </c>
      <c r="X1912" s="1">
        <f>Table1[[#This Row],[Gross Salary]]-Table1[[#This Row],[Total Deduction]]</f>
        <v>49846.806153846155</v>
      </c>
      <c r="Y1912" t="s">
        <v>37</v>
      </c>
      <c r="Z1912" t="s">
        <v>38</v>
      </c>
      <c r="AA1912" t="s">
        <v>7343</v>
      </c>
      <c r="AB1912" t="s">
        <v>7344</v>
      </c>
    </row>
    <row r="1913" spans="1:28" x14ac:dyDescent="0.3">
      <c r="A1913" t="s">
        <v>7345</v>
      </c>
      <c r="B1913" t="s">
        <v>2238</v>
      </c>
      <c r="C1913">
        <v>33</v>
      </c>
      <c r="D1913" t="s">
        <v>133</v>
      </c>
      <c r="E1913" t="s">
        <v>32</v>
      </c>
      <c r="F1913" t="s">
        <v>46</v>
      </c>
      <c r="G1913" t="s">
        <v>5672</v>
      </c>
      <c r="H1913" t="s">
        <v>35</v>
      </c>
      <c r="I1913" t="s">
        <v>36</v>
      </c>
      <c r="J1913">
        <v>26</v>
      </c>
      <c r="K1913">
        <v>22</v>
      </c>
      <c r="L1913">
        <f t="shared" si="87"/>
        <v>4</v>
      </c>
      <c r="M1913">
        <v>15</v>
      </c>
      <c r="N1913">
        <v>21513</v>
      </c>
      <c r="O1913" s="1">
        <f t="shared" si="88"/>
        <v>827.42307692307691</v>
      </c>
      <c r="P1913" s="1">
        <f t="shared" si="89"/>
        <v>18203.307692307691</v>
      </c>
      <c r="Q1913" s="1">
        <f>Table1[[#This Row],[Earned Basic Salary]]*20%</f>
        <v>3640.6615384615384</v>
      </c>
      <c r="R1913" s="1">
        <f>Table1[[#This Row],[Earned Basic Salary]]*10%</f>
        <v>1820.3307692307692</v>
      </c>
      <c r="S1913" s="1">
        <f>Table1[[#This Row],[Earned Basic Salary]]*12%</f>
        <v>2184.396923076923</v>
      </c>
      <c r="T1913" s="1">
        <f>200</f>
        <v>200</v>
      </c>
      <c r="U1913" s="1">
        <f>Table1[[#This Row],[PF]]+Table1[[#This Row],[Professional Tax]]</f>
        <v>2384.396923076923</v>
      </c>
      <c r="V1913" s="1">
        <f>Table1[[#This Row],[Overtime Hours]]*200</f>
        <v>3000</v>
      </c>
      <c r="W1913" s="1">
        <f>Table1[[#This Row],[Earned Basic Salary]]+Table1[[#This Row],[HRA]]+Table1[[#This Row],[DA]]+Table1[[#This Row],[Overtime Pay]]</f>
        <v>26664.3</v>
      </c>
      <c r="X1913" s="1">
        <f>Table1[[#This Row],[Gross Salary]]-Table1[[#This Row],[Total Deduction]]</f>
        <v>24279.903076923078</v>
      </c>
      <c r="Y1913" t="s">
        <v>37</v>
      </c>
      <c r="Z1913" t="s">
        <v>48</v>
      </c>
      <c r="AA1913" t="s">
        <v>7346</v>
      </c>
      <c r="AB1913" t="s">
        <v>7347</v>
      </c>
    </row>
    <row r="1914" spans="1:28" x14ac:dyDescent="0.3">
      <c r="A1914" t="s">
        <v>7348</v>
      </c>
      <c r="B1914" t="s">
        <v>549</v>
      </c>
      <c r="C1914">
        <v>27</v>
      </c>
      <c r="D1914" t="s">
        <v>44</v>
      </c>
      <c r="E1914" t="s">
        <v>121</v>
      </c>
      <c r="F1914" t="s">
        <v>63</v>
      </c>
      <c r="G1914" t="s">
        <v>7349</v>
      </c>
      <c r="H1914" t="s">
        <v>35</v>
      </c>
      <c r="I1914" t="s">
        <v>36</v>
      </c>
      <c r="J1914">
        <v>26</v>
      </c>
      <c r="K1914">
        <v>26</v>
      </c>
      <c r="L1914">
        <f t="shared" si="87"/>
        <v>0</v>
      </c>
      <c r="M1914">
        <v>0</v>
      </c>
      <c r="N1914">
        <v>25658</v>
      </c>
      <c r="O1914" s="1">
        <f t="shared" si="88"/>
        <v>986.84615384615381</v>
      </c>
      <c r="P1914" s="1">
        <f t="shared" si="89"/>
        <v>25658</v>
      </c>
      <c r="Q1914" s="1">
        <f>Table1[[#This Row],[Earned Basic Salary]]*20%</f>
        <v>5131.6000000000004</v>
      </c>
      <c r="R1914" s="1">
        <f>Table1[[#This Row],[Earned Basic Salary]]*10%</f>
        <v>2565.8000000000002</v>
      </c>
      <c r="S1914" s="1">
        <f>Table1[[#This Row],[Earned Basic Salary]]*12%</f>
        <v>3078.96</v>
      </c>
      <c r="T1914" s="1">
        <f>200</f>
        <v>200</v>
      </c>
      <c r="U1914" s="1">
        <f>Table1[[#This Row],[PF]]+Table1[[#This Row],[Professional Tax]]</f>
        <v>3278.96</v>
      </c>
      <c r="V1914" s="1">
        <f>Table1[[#This Row],[Overtime Hours]]*200</f>
        <v>0</v>
      </c>
      <c r="W1914" s="1">
        <f>Table1[[#This Row],[Earned Basic Salary]]+Table1[[#This Row],[HRA]]+Table1[[#This Row],[DA]]+Table1[[#This Row],[Overtime Pay]]</f>
        <v>33355.4</v>
      </c>
      <c r="X1914" s="1">
        <f>Table1[[#This Row],[Gross Salary]]-Table1[[#This Row],[Total Deduction]]</f>
        <v>30076.440000000002</v>
      </c>
      <c r="Y1914" t="s">
        <v>37</v>
      </c>
      <c r="Z1914" t="s">
        <v>95</v>
      </c>
      <c r="AA1914" t="s">
        <v>7350</v>
      </c>
      <c r="AB1914" t="s">
        <v>7351</v>
      </c>
    </row>
    <row r="1915" spans="1:28" x14ac:dyDescent="0.3">
      <c r="A1915" t="s">
        <v>7352</v>
      </c>
      <c r="B1915" t="s">
        <v>713</v>
      </c>
      <c r="C1915">
        <v>23</v>
      </c>
      <c r="D1915" t="s">
        <v>44</v>
      </c>
      <c r="E1915" t="s">
        <v>45</v>
      </c>
      <c r="F1915" t="s">
        <v>63</v>
      </c>
      <c r="G1915" t="s">
        <v>2829</v>
      </c>
      <c r="H1915" t="s">
        <v>35</v>
      </c>
      <c r="I1915" t="s">
        <v>36</v>
      </c>
      <c r="J1915">
        <v>26</v>
      </c>
      <c r="K1915">
        <v>22</v>
      </c>
      <c r="L1915">
        <f t="shared" si="87"/>
        <v>4</v>
      </c>
      <c r="M1915">
        <v>16</v>
      </c>
      <c r="N1915">
        <v>50198</v>
      </c>
      <c r="O1915" s="1">
        <f t="shared" si="88"/>
        <v>1930.6923076923076</v>
      </c>
      <c r="P1915" s="1">
        <f t="shared" si="89"/>
        <v>42475.230769230766</v>
      </c>
      <c r="Q1915" s="1">
        <f>Table1[[#This Row],[Earned Basic Salary]]*20%</f>
        <v>8495.0461538461532</v>
      </c>
      <c r="R1915" s="1">
        <f>Table1[[#This Row],[Earned Basic Salary]]*10%</f>
        <v>4247.5230769230766</v>
      </c>
      <c r="S1915" s="1">
        <f>Table1[[#This Row],[Earned Basic Salary]]*12%</f>
        <v>5097.0276923076917</v>
      </c>
      <c r="T1915" s="1">
        <f>200</f>
        <v>200</v>
      </c>
      <c r="U1915" s="1">
        <f>Table1[[#This Row],[PF]]+Table1[[#This Row],[Professional Tax]]</f>
        <v>5297.0276923076917</v>
      </c>
      <c r="V1915" s="1">
        <f>Table1[[#This Row],[Overtime Hours]]*200</f>
        <v>3200</v>
      </c>
      <c r="W1915" s="1">
        <f>Table1[[#This Row],[Earned Basic Salary]]+Table1[[#This Row],[HRA]]+Table1[[#This Row],[DA]]+Table1[[#This Row],[Overtime Pay]]</f>
        <v>58417.799999999996</v>
      </c>
      <c r="X1915" s="1">
        <f>Table1[[#This Row],[Gross Salary]]-Table1[[#This Row],[Total Deduction]]</f>
        <v>53120.772307692307</v>
      </c>
      <c r="Y1915" t="s">
        <v>37</v>
      </c>
      <c r="Z1915" t="s">
        <v>95</v>
      </c>
      <c r="AA1915" t="s">
        <v>7353</v>
      </c>
      <c r="AB1915" t="s">
        <v>7354</v>
      </c>
    </row>
    <row r="1916" spans="1:28" x14ac:dyDescent="0.3">
      <c r="A1916" t="s">
        <v>7355</v>
      </c>
      <c r="B1916" t="s">
        <v>490</v>
      </c>
      <c r="C1916">
        <v>24</v>
      </c>
      <c r="D1916" t="s">
        <v>75</v>
      </c>
      <c r="E1916" t="s">
        <v>32</v>
      </c>
      <c r="F1916" t="s">
        <v>83</v>
      </c>
      <c r="G1916" t="s">
        <v>1705</v>
      </c>
      <c r="H1916" t="s">
        <v>35</v>
      </c>
      <c r="I1916" t="s">
        <v>36</v>
      </c>
      <c r="J1916">
        <v>26</v>
      </c>
      <c r="K1916">
        <v>25</v>
      </c>
      <c r="L1916">
        <f t="shared" si="87"/>
        <v>1</v>
      </c>
      <c r="M1916">
        <v>5</v>
      </c>
      <c r="N1916">
        <v>56360</v>
      </c>
      <c r="O1916" s="1">
        <f t="shared" si="88"/>
        <v>2167.6923076923076</v>
      </c>
      <c r="P1916" s="1">
        <f t="shared" si="89"/>
        <v>54192.307692307688</v>
      </c>
      <c r="Q1916" s="1">
        <f>Table1[[#This Row],[Earned Basic Salary]]*20%</f>
        <v>10838.461538461539</v>
      </c>
      <c r="R1916" s="1">
        <f>Table1[[#This Row],[Earned Basic Salary]]*10%</f>
        <v>5419.2307692307695</v>
      </c>
      <c r="S1916" s="1">
        <f>Table1[[#This Row],[Earned Basic Salary]]*12%</f>
        <v>6503.076923076922</v>
      </c>
      <c r="T1916" s="1">
        <f>200</f>
        <v>200</v>
      </c>
      <c r="U1916" s="1">
        <f>Table1[[#This Row],[PF]]+Table1[[#This Row],[Professional Tax]]</f>
        <v>6703.076923076922</v>
      </c>
      <c r="V1916" s="1">
        <f>Table1[[#This Row],[Overtime Hours]]*200</f>
        <v>1000</v>
      </c>
      <c r="W1916" s="1">
        <f>Table1[[#This Row],[Earned Basic Salary]]+Table1[[#This Row],[HRA]]+Table1[[#This Row],[DA]]+Table1[[#This Row],[Overtime Pay]]</f>
        <v>71450</v>
      </c>
      <c r="X1916" s="1">
        <f>Table1[[#This Row],[Gross Salary]]-Table1[[#This Row],[Total Deduction]]</f>
        <v>64746.923076923078</v>
      </c>
      <c r="Y1916" t="s">
        <v>37</v>
      </c>
      <c r="Z1916" t="s">
        <v>48</v>
      </c>
      <c r="AA1916" t="s">
        <v>7356</v>
      </c>
      <c r="AB1916" t="s">
        <v>7357</v>
      </c>
    </row>
    <row r="1917" spans="1:28" x14ac:dyDescent="0.3">
      <c r="A1917" t="s">
        <v>7358</v>
      </c>
      <c r="B1917" t="s">
        <v>300</v>
      </c>
      <c r="C1917">
        <v>37</v>
      </c>
      <c r="D1917" t="s">
        <v>127</v>
      </c>
      <c r="E1917" t="s">
        <v>54</v>
      </c>
      <c r="F1917" t="s">
        <v>33</v>
      </c>
      <c r="G1917" t="s">
        <v>7359</v>
      </c>
      <c r="H1917" t="s">
        <v>35</v>
      </c>
      <c r="I1917" t="s">
        <v>36</v>
      </c>
      <c r="J1917">
        <v>26</v>
      </c>
      <c r="K1917">
        <v>26</v>
      </c>
      <c r="L1917">
        <f t="shared" si="87"/>
        <v>0</v>
      </c>
      <c r="M1917">
        <v>5</v>
      </c>
      <c r="N1917">
        <v>66359</v>
      </c>
      <c r="O1917" s="1">
        <f t="shared" si="88"/>
        <v>2552.2692307692309</v>
      </c>
      <c r="P1917" s="1">
        <f t="shared" si="89"/>
        <v>66359</v>
      </c>
      <c r="Q1917" s="1">
        <f>Table1[[#This Row],[Earned Basic Salary]]*20%</f>
        <v>13271.800000000001</v>
      </c>
      <c r="R1917" s="1">
        <f>Table1[[#This Row],[Earned Basic Salary]]*10%</f>
        <v>6635.9000000000005</v>
      </c>
      <c r="S1917" s="1">
        <f>Table1[[#This Row],[Earned Basic Salary]]*12%</f>
        <v>7963.08</v>
      </c>
      <c r="T1917" s="1">
        <f>200</f>
        <v>200</v>
      </c>
      <c r="U1917" s="1">
        <f>Table1[[#This Row],[PF]]+Table1[[#This Row],[Professional Tax]]</f>
        <v>8163.08</v>
      </c>
      <c r="V1917" s="1">
        <f>Table1[[#This Row],[Overtime Hours]]*200</f>
        <v>1000</v>
      </c>
      <c r="W1917" s="1">
        <f>Table1[[#This Row],[Earned Basic Salary]]+Table1[[#This Row],[HRA]]+Table1[[#This Row],[DA]]+Table1[[#This Row],[Overtime Pay]]</f>
        <v>87266.7</v>
      </c>
      <c r="X1917" s="1">
        <f>Table1[[#This Row],[Gross Salary]]-Table1[[#This Row],[Total Deduction]]</f>
        <v>79103.62</v>
      </c>
      <c r="Y1917" t="s">
        <v>37</v>
      </c>
      <c r="Z1917" t="s">
        <v>95</v>
      </c>
      <c r="AA1917" t="s">
        <v>7360</v>
      </c>
      <c r="AB1917" t="s">
        <v>7361</v>
      </c>
    </row>
    <row r="1918" spans="1:28" x14ac:dyDescent="0.3">
      <c r="A1918" t="s">
        <v>7362</v>
      </c>
      <c r="B1918" t="s">
        <v>2055</v>
      </c>
      <c r="C1918">
        <v>33</v>
      </c>
      <c r="D1918" t="s">
        <v>31</v>
      </c>
      <c r="E1918" t="s">
        <v>62</v>
      </c>
      <c r="F1918" t="s">
        <v>55</v>
      </c>
      <c r="G1918" t="s">
        <v>76</v>
      </c>
      <c r="H1918" t="s">
        <v>35</v>
      </c>
      <c r="I1918" t="s">
        <v>36</v>
      </c>
      <c r="J1918">
        <v>26</v>
      </c>
      <c r="K1918">
        <v>23</v>
      </c>
      <c r="L1918">
        <f t="shared" si="87"/>
        <v>3</v>
      </c>
      <c r="M1918">
        <v>20</v>
      </c>
      <c r="N1918">
        <v>26158</v>
      </c>
      <c r="O1918" s="1">
        <f t="shared" si="88"/>
        <v>1006.0769230769231</v>
      </c>
      <c r="P1918" s="1">
        <f t="shared" si="89"/>
        <v>23139.76923076923</v>
      </c>
      <c r="Q1918" s="1">
        <f>Table1[[#This Row],[Earned Basic Salary]]*20%</f>
        <v>4627.9538461538459</v>
      </c>
      <c r="R1918" s="1">
        <f>Table1[[#This Row],[Earned Basic Salary]]*10%</f>
        <v>2313.976923076923</v>
      </c>
      <c r="S1918" s="1">
        <f>Table1[[#This Row],[Earned Basic Salary]]*12%</f>
        <v>2776.7723076923075</v>
      </c>
      <c r="T1918" s="1">
        <f>200</f>
        <v>200</v>
      </c>
      <c r="U1918" s="1">
        <f>Table1[[#This Row],[PF]]+Table1[[#This Row],[Professional Tax]]</f>
        <v>2976.7723076923075</v>
      </c>
      <c r="V1918" s="1">
        <f>Table1[[#This Row],[Overtime Hours]]*200</f>
        <v>4000</v>
      </c>
      <c r="W1918" s="1">
        <f>Table1[[#This Row],[Earned Basic Salary]]+Table1[[#This Row],[HRA]]+Table1[[#This Row],[DA]]+Table1[[#This Row],[Overtime Pay]]</f>
        <v>34081.699999999997</v>
      </c>
      <c r="X1918" s="1">
        <f>Table1[[#This Row],[Gross Salary]]-Table1[[#This Row],[Total Deduction]]</f>
        <v>31104.92769230769</v>
      </c>
      <c r="Y1918" t="s">
        <v>37</v>
      </c>
      <c r="Z1918" t="s">
        <v>38</v>
      </c>
      <c r="AA1918" t="s">
        <v>7363</v>
      </c>
      <c r="AB1918" t="s">
        <v>7364</v>
      </c>
    </row>
    <row r="1919" spans="1:28" x14ac:dyDescent="0.3">
      <c r="A1919" t="s">
        <v>7365</v>
      </c>
      <c r="B1919" t="s">
        <v>126</v>
      </c>
      <c r="C1919">
        <v>24</v>
      </c>
      <c r="D1919" t="s">
        <v>75</v>
      </c>
      <c r="E1919" t="s">
        <v>54</v>
      </c>
      <c r="F1919" t="s">
        <v>83</v>
      </c>
      <c r="G1919" t="s">
        <v>7366</v>
      </c>
      <c r="H1919" t="s">
        <v>35</v>
      </c>
      <c r="I1919" t="s">
        <v>36</v>
      </c>
      <c r="J1919">
        <v>26</v>
      </c>
      <c r="K1919">
        <v>23</v>
      </c>
      <c r="L1919">
        <f t="shared" si="87"/>
        <v>3</v>
      </c>
      <c r="M1919">
        <v>19</v>
      </c>
      <c r="N1919">
        <v>65136</v>
      </c>
      <c r="O1919" s="1">
        <f t="shared" si="88"/>
        <v>2505.2307692307691</v>
      </c>
      <c r="P1919" s="1">
        <f t="shared" si="89"/>
        <v>57620.307692307688</v>
      </c>
      <c r="Q1919" s="1">
        <f>Table1[[#This Row],[Earned Basic Salary]]*20%</f>
        <v>11524.061538461538</v>
      </c>
      <c r="R1919" s="1">
        <f>Table1[[#This Row],[Earned Basic Salary]]*10%</f>
        <v>5762.0307692307688</v>
      </c>
      <c r="S1919" s="1">
        <f>Table1[[#This Row],[Earned Basic Salary]]*12%</f>
        <v>6914.4369230769225</v>
      </c>
      <c r="T1919" s="1">
        <f>200</f>
        <v>200</v>
      </c>
      <c r="U1919" s="1">
        <f>Table1[[#This Row],[PF]]+Table1[[#This Row],[Professional Tax]]</f>
        <v>7114.4369230769225</v>
      </c>
      <c r="V1919" s="1">
        <f>Table1[[#This Row],[Overtime Hours]]*200</f>
        <v>3800</v>
      </c>
      <c r="W1919" s="1">
        <f>Table1[[#This Row],[Earned Basic Salary]]+Table1[[#This Row],[HRA]]+Table1[[#This Row],[DA]]+Table1[[#This Row],[Overtime Pay]]</f>
        <v>78706.399999999994</v>
      </c>
      <c r="X1919" s="1">
        <f>Table1[[#This Row],[Gross Salary]]-Table1[[#This Row],[Total Deduction]]</f>
        <v>71591.963076923072</v>
      </c>
      <c r="Y1919" t="s">
        <v>37</v>
      </c>
      <c r="Z1919" t="s">
        <v>38</v>
      </c>
      <c r="AA1919" t="s">
        <v>7367</v>
      </c>
      <c r="AB1919" t="s">
        <v>7368</v>
      </c>
    </row>
    <row r="1920" spans="1:28" x14ac:dyDescent="0.3">
      <c r="A1920" t="s">
        <v>7369</v>
      </c>
      <c r="B1920" t="s">
        <v>1212</v>
      </c>
      <c r="C1920">
        <v>49</v>
      </c>
      <c r="D1920" t="s">
        <v>127</v>
      </c>
      <c r="E1920" t="s">
        <v>121</v>
      </c>
      <c r="F1920" t="s">
        <v>63</v>
      </c>
      <c r="G1920" t="s">
        <v>676</v>
      </c>
      <c r="H1920" t="s">
        <v>35</v>
      </c>
      <c r="I1920" t="s">
        <v>36</v>
      </c>
      <c r="J1920">
        <v>26</v>
      </c>
      <c r="K1920">
        <v>21</v>
      </c>
      <c r="L1920">
        <f t="shared" si="87"/>
        <v>5</v>
      </c>
      <c r="M1920">
        <v>5</v>
      </c>
      <c r="N1920">
        <v>59954</v>
      </c>
      <c r="O1920" s="1">
        <f t="shared" si="88"/>
        <v>2305.9230769230771</v>
      </c>
      <c r="P1920" s="1">
        <f t="shared" si="89"/>
        <v>48424.384615384617</v>
      </c>
      <c r="Q1920" s="1">
        <f>Table1[[#This Row],[Earned Basic Salary]]*20%</f>
        <v>9684.876923076923</v>
      </c>
      <c r="R1920" s="1">
        <f>Table1[[#This Row],[Earned Basic Salary]]*10%</f>
        <v>4842.4384615384615</v>
      </c>
      <c r="S1920" s="1">
        <f>Table1[[#This Row],[Earned Basic Salary]]*12%</f>
        <v>5810.9261538461542</v>
      </c>
      <c r="T1920" s="1">
        <f>200</f>
        <v>200</v>
      </c>
      <c r="U1920" s="1">
        <f>Table1[[#This Row],[PF]]+Table1[[#This Row],[Professional Tax]]</f>
        <v>6010.9261538461542</v>
      </c>
      <c r="V1920" s="1">
        <f>Table1[[#This Row],[Overtime Hours]]*200</f>
        <v>1000</v>
      </c>
      <c r="W1920" s="1">
        <f>Table1[[#This Row],[Earned Basic Salary]]+Table1[[#This Row],[HRA]]+Table1[[#This Row],[DA]]+Table1[[#This Row],[Overtime Pay]]</f>
        <v>63951.700000000004</v>
      </c>
      <c r="X1920" s="1">
        <f>Table1[[#This Row],[Gross Salary]]-Table1[[#This Row],[Total Deduction]]</f>
        <v>57940.773846153854</v>
      </c>
      <c r="Y1920" t="s">
        <v>37</v>
      </c>
      <c r="Z1920" t="s">
        <v>48</v>
      </c>
      <c r="AA1920" t="s">
        <v>7370</v>
      </c>
      <c r="AB1920" t="s">
        <v>7371</v>
      </c>
    </row>
    <row r="1921" spans="1:28" x14ac:dyDescent="0.3">
      <c r="A1921" t="s">
        <v>7372</v>
      </c>
      <c r="B1921" t="s">
        <v>310</v>
      </c>
      <c r="C1921">
        <v>52</v>
      </c>
      <c r="D1921" t="s">
        <v>44</v>
      </c>
      <c r="E1921" t="s">
        <v>32</v>
      </c>
      <c r="F1921" t="s">
        <v>89</v>
      </c>
      <c r="G1921" t="s">
        <v>5158</v>
      </c>
      <c r="H1921" t="s">
        <v>35</v>
      </c>
      <c r="I1921" t="s">
        <v>36</v>
      </c>
      <c r="J1921">
        <v>26</v>
      </c>
      <c r="K1921">
        <v>23</v>
      </c>
      <c r="L1921">
        <f t="shared" si="87"/>
        <v>3</v>
      </c>
      <c r="M1921">
        <v>0</v>
      </c>
      <c r="N1921">
        <v>61400</v>
      </c>
      <c r="O1921" s="1">
        <f t="shared" si="88"/>
        <v>2361.5384615384614</v>
      </c>
      <c r="P1921" s="1">
        <f t="shared" si="89"/>
        <v>54315.38461538461</v>
      </c>
      <c r="Q1921" s="1">
        <f>Table1[[#This Row],[Earned Basic Salary]]*20%</f>
        <v>10863.076923076922</v>
      </c>
      <c r="R1921" s="1">
        <f>Table1[[#This Row],[Earned Basic Salary]]*10%</f>
        <v>5431.538461538461</v>
      </c>
      <c r="S1921" s="1">
        <f>Table1[[#This Row],[Earned Basic Salary]]*12%</f>
        <v>6517.8461538461534</v>
      </c>
      <c r="T1921" s="1">
        <f>200</f>
        <v>200</v>
      </c>
      <c r="U1921" s="1">
        <f>Table1[[#This Row],[PF]]+Table1[[#This Row],[Professional Tax]]</f>
        <v>6717.8461538461534</v>
      </c>
      <c r="V1921" s="1">
        <f>Table1[[#This Row],[Overtime Hours]]*200</f>
        <v>0</v>
      </c>
      <c r="W1921" s="1">
        <f>Table1[[#This Row],[Earned Basic Salary]]+Table1[[#This Row],[HRA]]+Table1[[#This Row],[DA]]+Table1[[#This Row],[Overtime Pay]]</f>
        <v>70610</v>
      </c>
      <c r="X1921" s="1">
        <f>Table1[[#This Row],[Gross Salary]]-Table1[[#This Row],[Total Deduction]]</f>
        <v>63892.153846153844</v>
      </c>
      <c r="Y1921" t="s">
        <v>37</v>
      </c>
      <c r="Z1921" t="s">
        <v>95</v>
      </c>
      <c r="AA1921" t="s">
        <v>7373</v>
      </c>
      <c r="AB1921" t="s">
        <v>7374</v>
      </c>
    </row>
    <row r="1922" spans="1:28" x14ac:dyDescent="0.3">
      <c r="A1922" t="s">
        <v>7375</v>
      </c>
      <c r="B1922" t="s">
        <v>339</v>
      </c>
      <c r="C1922">
        <v>35</v>
      </c>
      <c r="D1922" t="s">
        <v>133</v>
      </c>
      <c r="E1922" t="s">
        <v>82</v>
      </c>
      <c r="F1922" t="s">
        <v>33</v>
      </c>
      <c r="G1922" t="s">
        <v>2001</v>
      </c>
      <c r="H1922" t="s">
        <v>35</v>
      </c>
      <c r="I1922" t="s">
        <v>36</v>
      </c>
      <c r="J1922">
        <v>26</v>
      </c>
      <c r="K1922">
        <v>25</v>
      </c>
      <c r="L1922">
        <f t="shared" si="87"/>
        <v>1</v>
      </c>
      <c r="M1922">
        <v>19</v>
      </c>
      <c r="N1922">
        <v>64837</v>
      </c>
      <c r="O1922" s="1">
        <f t="shared" si="88"/>
        <v>2493.7307692307691</v>
      </c>
      <c r="P1922" s="1">
        <f t="shared" si="89"/>
        <v>62343.269230769227</v>
      </c>
      <c r="Q1922" s="1">
        <f>Table1[[#This Row],[Earned Basic Salary]]*20%</f>
        <v>12468.653846153846</v>
      </c>
      <c r="R1922" s="1">
        <f>Table1[[#This Row],[Earned Basic Salary]]*10%</f>
        <v>6234.3269230769229</v>
      </c>
      <c r="S1922" s="1">
        <f>Table1[[#This Row],[Earned Basic Salary]]*12%</f>
        <v>7481.1923076923067</v>
      </c>
      <c r="T1922" s="1">
        <f>200</f>
        <v>200</v>
      </c>
      <c r="U1922" s="1">
        <f>Table1[[#This Row],[PF]]+Table1[[#This Row],[Professional Tax]]</f>
        <v>7681.1923076923067</v>
      </c>
      <c r="V1922" s="1">
        <f>Table1[[#This Row],[Overtime Hours]]*200</f>
        <v>3800</v>
      </c>
      <c r="W1922" s="1">
        <f>Table1[[#This Row],[Earned Basic Salary]]+Table1[[#This Row],[HRA]]+Table1[[#This Row],[DA]]+Table1[[#This Row],[Overtime Pay]]</f>
        <v>84846.25</v>
      </c>
      <c r="X1922" s="1">
        <f>Table1[[#This Row],[Gross Salary]]-Table1[[#This Row],[Total Deduction]]</f>
        <v>77165.057692307688</v>
      </c>
      <c r="Y1922" t="s">
        <v>37</v>
      </c>
      <c r="Z1922" t="s">
        <v>95</v>
      </c>
      <c r="AA1922" t="s">
        <v>7376</v>
      </c>
      <c r="AB1922" t="s">
        <v>7377</v>
      </c>
    </row>
    <row r="1923" spans="1:28" x14ac:dyDescent="0.3">
      <c r="A1923" t="s">
        <v>7378</v>
      </c>
      <c r="B1923" t="s">
        <v>2705</v>
      </c>
      <c r="C1923">
        <v>37</v>
      </c>
      <c r="D1923" t="s">
        <v>81</v>
      </c>
      <c r="E1923" t="s">
        <v>54</v>
      </c>
      <c r="F1923" t="s">
        <v>69</v>
      </c>
      <c r="G1923" t="s">
        <v>5801</v>
      </c>
      <c r="H1923" t="s">
        <v>35</v>
      </c>
      <c r="I1923" t="s">
        <v>36</v>
      </c>
      <c r="J1923">
        <v>26</v>
      </c>
      <c r="K1923">
        <v>21</v>
      </c>
      <c r="L1923">
        <f t="shared" ref="L1923:L1986" si="90">J1923-K1923</f>
        <v>5</v>
      </c>
      <c r="M1923">
        <v>19</v>
      </c>
      <c r="N1923">
        <v>56806</v>
      </c>
      <c r="O1923" s="1">
        <f t="shared" ref="O1923:O1986" si="91">N1923/J1923</f>
        <v>2184.8461538461538</v>
      </c>
      <c r="P1923" s="1">
        <f t="shared" ref="P1923:P1986" si="92">O1923*K1923</f>
        <v>45881.769230769227</v>
      </c>
      <c r="Q1923" s="1">
        <f>Table1[[#This Row],[Earned Basic Salary]]*20%</f>
        <v>9176.3538461538465</v>
      </c>
      <c r="R1923" s="1">
        <f>Table1[[#This Row],[Earned Basic Salary]]*10%</f>
        <v>4588.1769230769232</v>
      </c>
      <c r="S1923" s="1">
        <f>Table1[[#This Row],[Earned Basic Salary]]*12%</f>
        <v>5505.8123076923066</v>
      </c>
      <c r="T1923" s="1">
        <f>200</f>
        <v>200</v>
      </c>
      <c r="U1923" s="1">
        <f>Table1[[#This Row],[PF]]+Table1[[#This Row],[Professional Tax]]</f>
        <v>5705.8123076923066</v>
      </c>
      <c r="V1923" s="1">
        <f>Table1[[#This Row],[Overtime Hours]]*200</f>
        <v>3800</v>
      </c>
      <c r="W1923" s="1">
        <f>Table1[[#This Row],[Earned Basic Salary]]+Table1[[#This Row],[HRA]]+Table1[[#This Row],[DA]]+Table1[[#This Row],[Overtime Pay]]</f>
        <v>63446.299999999996</v>
      </c>
      <c r="X1923" s="1">
        <f>Table1[[#This Row],[Gross Salary]]-Table1[[#This Row],[Total Deduction]]</f>
        <v>57740.487692307688</v>
      </c>
      <c r="Y1923" t="s">
        <v>37</v>
      </c>
      <c r="Z1923" t="s">
        <v>48</v>
      </c>
      <c r="AA1923" t="s">
        <v>7379</v>
      </c>
      <c r="AB1923" t="s">
        <v>7380</v>
      </c>
    </row>
    <row r="1924" spans="1:28" x14ac:dyDescent="0.3">
      <c r="A1924" t="s">
        <v>7381</v>
      </c>
      <c r="B1924" t="s">
        <v>1313</v>
      </c>
      <c r="C1924">
        <v>42</v>
      </c>
      <c r="D1924" t="s">
        <v>127</v>
      </c>
      <c r="E1924" t="s">
        <v>54</v>
      </c>
      <c r="F1924" t="s">
        <v>89</v>
      </c>
      <c r="G1924" t="s">
        <v>7382</v>
      </c>
      <c r="H1924" t="s">
        <v>35</v>
      </c>
      <c r="I1924" t="s">
        <v>36</v>
      </c>
      <c r="J1924">
        <v>26</v>
      </c>
      <c r="K1924">
        <v>24</v>
      </c>
      <c r="L1924">
        <f t="shared" si="90"/>
        <v>2</v>
      </c>
      <c r="M1924">
        <v>0</v>
      </c>
      <c r="N1924">
        <v>44678</v>
      </c>
      <c r="O1924" s="1">
        <f t="shared" si="91"/>
        <v>1718.3846153846155</v>
      </c>
      <c r="P1924" s="1">
        <f t="shared" si="92"/>
        <v>41241.230769230773</v>
      </c>
      <c r="Q1924" s="1">
        <f>Table1[[#This Row],[Earned Basic Salary]]*20%</f>
        <v>8248.2461538461557</v>
      </c>
      <c r="R1924" s="1">
        <f>Table1[[#This Row],[Earned Basic Salary]]*10%</f>
        <v>4124.1230769230779</v>
      </c>
      <c r="S1924" s="1">
        <f>Table1[[#This Row],[Earned Basic Salary]]*12%</f>
        <v>4948.9476923076927</v>
      </c>
      <c r="T1924" s="1">
        <f>200</f>
        <v>200</v>
      </c>
      <c r="U1924" s="1">
        <f>Table1[[#This Row],[PF]]+Table1[[#This Row],[Professional Tax]]</f>
        <v>5148.9476923076927</v>
      </c>
      <c r="V1924" s="1">
        <f>Table1[[#This Row],[Overtime Hours]]*200</f>
        <v>0</v>
      </c>
      <c r="W1924" s="1">
        <f>Table1[[#This Row],[Earned Basic Salary]]+Table1[[#This Row],[HRA]]+Table1[[#This Row],[DA]]+Table1[[#This Row],[Overtime Pay]]</f>
        <v>53613.600000000006</v>
      </c>
      <c r="X1924" s="1">
        <f>Table1[[#This Row],[Gross Salary]]-Table1[[#This Row],[Total Deduction]]</f>
        <v>48464.652307692311</v>
      </c>
      <c r="Y1924" t="s">
        <v>37</v>
      </c>
      <c r="Z1924" t="s">
        <v>38</v>
      </c>
      <c r="AA1924" t="s">
        <v>7383</v>
      </c>
      <c r="AB1924" t="s">
        <v>7384</v>
      </c>
    </row>
    <row r="1925" spans="1:28" x14ac:dyDescent="0.3">
      <c r="A1925" t="s">
        <v>7385</v>
      </c>
      <c r="B1925" t="s">
        <v>1889</v>
      </c>
      <c r="C1925">
        <v>48</v>
      </c>
      <c r="D1925" t="s">
        <v>75</v>
      </c>
      <c r="E1925" t="s">
        <v>82</v>
      </c>
      <c r="F1925" t="s">
        <v>83</v>
      </c>
      <c r="G1925" t="s">
        <v>1693</v>
      </c>
      <c r="H1925" t="s">
        <v>35</v>
      </c>
      <c r="I1925" t="s">
        <v>36</v>
      </c>
      <c r="J1925">
        <v>26</v>
      </c>
      <c r="K1925">
        <v>24</v>
      </c>
      <c r="L1925">
        <f t="shared" si="90"/>
        <v>2</v>
      </c>
      <c r="M1925">
        <v>1</v>
      </c>
      <c r="N1925">
        <v>25223</v>
      </c>
      <c r="O1925" s="1">
        <f t="shared" si="91"/>
        <v>970.11538461538464</v>
      </c>
      <c r="P1925" s="1">
        <f t="shared" si="92"/>
        <v>23282.76923076923</v>
      </c>
      <c r="Q1925" s="1">
        <f>Table1[[#This Row],[Earned Basic Salary]]*20%</f>
        <v>4656.5538461538463</v>
      </c>
      <c r="R1925" s="1">
        <f>Table1[[#This Row],[Earned Basic Salary]]*10%</f>
        <v>2328.2769230769231</v>
      </c>
      <c r="S1925" s="1">
        <f>Table1[[#This Row],[Earned Basic Salary]]*12%</f>
        <v>2793.9323076923074</v>
      </c>
      <c r="T1925" s="1">
        <f>200</f>
        <v>200</v>
      </c>
      <c r="U1925" s="1">
        <f>Table1[[#This Row],[PF]]+Table1[[#This Row],[Professional Tax]]</f>
        <v>2993.9323076923074</v>
      </c>
      <c r="V1925" s="1">
        <f>Table1[[#This Row],[Overtime Hours]]*200</f>
        <v>200</v>
      </c>
      <c r="W1925" s="1">
        <f>Table1[[#This Row],[Earned Basic Salary]]+Table1[[#This Row],[HRA]]+Table1[[#This Row],[DA]]+Table1[[#This Row],[Overtime Pay]]</f>
        <v>30467.599999999999</v>
      </c>
      <c r="X1925" s="1">
        <f>Table1[[#This Row],[Gross Salary]]-Table1[[#This Row],[Total Deduction]]</f>
        <v>27473.667692307692</v>
      </c>
      <c r="Y1925" t="s">
        <v>37</v>
      </c>
      <c r="Z1925" t="s">
        <v>106</v>
      </c>
      <c r="AA1925" t="s">
        <v>7386</v>
      </c>
      <c r="AB1925" t="s">
        <v>7387</v>
      </c>
    </row>
    <row r="1926" spans="1:28" x14ac:dyDescent="0.3">
      <c r="A1926" t="s">
        <v>7388</v>
      </c>
      <c r="B1926" t="s">
        <v>212</v>
      </c>
      <c r="C1926">
        <v>29</v>
      </c>
      <c r="D1926" t="s">
        <v>133</v>
      </c>
      <c r="E1926" t="s">
        <v>45</v>
      </c>
      <c r="F1926" t="s">
        <v>33</v>
      </c>
      <c r="G1926" t="s">
        <v>3132</v>
      </c>
      <c r="H1926" t="s">
        <v>35</v>
      </c>
      <c r="I1926" t="s">
        <v>36</v>
      </c>
      <c r="J1926">
        <v>26</v>
      </c>
      <c r="K1926">
        <v>22</v>
      </c>
      <c r="L1926">
        <f t="shared" si="90"/>
        <v>4</v>
      </c>
      <c r="M1926">
        <v>3</v>
      </c>
      <c r="N1926">
        <v>52885</v>
      </c>
      <c r="O1926" s="1">
        <f t="shared" si="91"/>
        <v>2034.0384615384614</v>
      </c>
      <c r="P1926" s="1">
        <f t="shared" si="92"/>
        <v>44748.846153846149</v>
      </c>
      <c r="Q1926" s="1">
        <f>Table1[[#This Row],[Earned Basic Salary]]*20%</f>
        <v>8949.7692307692305</v>
      </c>
      <c r="R1926" s="1">
        <f>Table1[[#This Row],[Earned Basic Salary]]*10%</f>
        <v>4474.8846153846152</v>
      </c>
      <c r="S1926" s="1">
        <f>Table1[[#This Row],[Earned Basic Salary]]*12%</f>
        <v>5369.8615384615377</v>
      </c>
      <c r="T1926" s="1">
        <f>200</f>
        <v>200</v>
      </c>
      <c r="U1926" s="1">
        <f>Table1[[#This Row],[PF]]+Table1[[#This Row],[Professional Tax]]</f>
        <v>5569.8615384615377</v>
      </c>
      <c r="V1926" s="1">
        <f>Table1[[#This Row],[Overtime Hours]]*200</f>
        <v>600</v>
      </c>
      <c r="W1926" s="1">
        <f>Table1[[#This Row],[Earned Basic Salary]]+Table1[[#This Row],[HRA]]+Table1[[#This Row],[DA]]+Table1[[#This Row],[Overtime Pay]]</f>
        <v>58773.499999999993</v>
      </c>
      <c r="X1926" s="1">
        <f>Table1[[#This Row],[Gross Salary]]-Table1[[#This Row],[Total Deduction]]</f>
        <v>53203.638461538452</v>
      </c>
      <c r="Y1926" t="s">
        <v>37</v>
      </c>
      <c r="Z1926" t="s">
        <v>95</v>
      </c>
      <c r="AA1926" t="s">
        <v>7389</v>
      </c>
      <c r="AB1926" t="s">
        <v>7390</v>
      </c>
    </row>
    <row r="1927" spans="1:28" x14ac:dyDescent="0.3">
      <c r="A1927" t="s">
        <v>7391</v>
      </c>
      <c r="B1927" t="s">
        <v>392</v>
      </c>
      <c r="C1927">
        <v>25</v>
      </c>
      <c r="D1927" t="s">
        <v>127</v>
      </c>
      <c r="E1927" t="s">
        <v>54</v>
      </c>
      <c r="F1927" t="s">
        <v>69</v>
      </c>
      <c r="G1927" t="s">
        <v>7392</v>
      </c>
      <c r="H1927" t="s">
        <v>35</v>
      </c>
      <c r="I1927" t="s">
        <v>36</v>
      </c>
      <c r="J1927">
        <v>26</v>
      </c>
      <c r="K1927">
        <v>24</v>
      </c>
      <c r="L1927">
        <f t="shared" si="90"/>
        <v>2</v>
      </c>
      <c r="M1927">
        <v>4</v>
      </c>
      <c r="N1927">
        <v>29864</v>
      </c>
      <c r="O1927" s="1">
        <f t="shared" si="91"/>
        <v>1148.6153846153845</v>
      </c>
      <c r="P1927" s="1">
        <f t="shared" si="92"/>
        <v>27566.769230769227</v>
      </c>
      <c r="Q1927" s="1">
        <f>Table1[[#This Row],[Earned Basic Salary]]*20%</f>
        <v>5513.3538461538456</v>
      </c>
      <c r="R1927" s="1">
        <f>Table1[[#This Row],[Earned Basic Salary]]*10%</f>
        <v>2756.6769230769228</v>
      </c>
      <c r="S1927" s="1">
        <f>Table1[[#This Row],[Earned Basic Salary]]*12%</f>
        <v>3308.0123076923069</v>
      </c>
      <c r="T1927" s="1">
        <f>200</f>
        <v>200</v>
      </c>
      <c r="U1927" s="1">
        <f>Table1[[#This Row],[PF]]+Table1[[#This Row],[Professional Tax]]</f>
        <v>3508.0123076923069</v>
      </c>
      <c r="V1927" s="1">
        <f>Table1[[#This Row],[Overtime Hours]]*200</f>
        <v>800</v>
      </c>
      <c r="W1927" s="1">
        <f>Table1[[#This Row],[Earned Basic Salary]]+Table1[[#This Row],[HRA]]+Table1[[#This Row],[DA]]+Table1[[#This Row],[Overtime Pay]]</f>
        <v>36636.799999999996</v>
      </c>
      <c r="X1927" s="1">
        <f>Table1[[#This Row],[Gross Salary]]-Table1[[#This Row],[Total Deduction]]</f>
        <v>33128.787692307691</v>
      </c>
      <c r="Y1927" t="s">
        <v>37</v>
      </c>
      <c r="Z1927" t="s">
        <v>38</v>
      </c>
      <c r="AA1927" t="s">
        <v>7393</v>
      </c>
      <c r="AB1927" t="s">
        <v>7394</v>
      </c>
    </row>
    <row r="1928" spans="1:28" x14ac:dyDescent="0.3">
      <c r="A1928" t="s">
        <v>7395</v>
      </c>
      <c r="B1928" t="s">
        <v>774</v>
      </c>
      <c r="C1928">
        <v>38</v>
      </c>
      <c r="D1928" t="s">
        <v>81</v>
      </c>
      <c r="E1928" t="s">
        <v>62</v>
      </c>
      <c r="F1928" t="s">
        <v>69</v>
      </c>
      <c r="G1928" t="s">
        <v>7396</v>
      </c>
      <c r="H1928" t="s">
        <v>35</v>
      </c>
      <c r="I1928" t="s">
        <v>36</v>
      </c>
      <c r="J1928">
        <v>26</v>
      </c>
      <c r="K1928">
        <v>24</v>
      </c>
      <c r="L1928">
        <f t="shared" si="90"/>
        <v>2</v>
      </c>
      <c r="M1928">
        <v>14</v>
      </c>
      <c r="N1928">
        <v>58606</v>
      </c>
      <c r="O1928" s="1">
        <f t="shared" si="91"/>
        <v>2254.0769230769229</v>
      </c>
      <c r="P1928" s="1">
        <f t="shared" si="92"/>
        <v>54097.846153846149</v>
      </c>
      <c r="Q1928" s="1">
        <f>Table1[[#This Row],[Earned Basic Salary]]*20%</f>
        <v>10819.56923076923</v>
      </c>
      <c r="R1928" s="1">
        <f>Table1[[#This Row],[Earned Basic Salary]]*10%</f>
        <v>5409.7846153846149</v>
      </c>
      <c r="S1928" s="1">
        <f>Table1[[#This Row],[Earned Basic Salary]]*12%</f>
        <v>6491.7415384615379</v>
      </c>
      <c r="T1928" s="1">
        <f>200</f>
        <v>200</v>
      </c>
      <c r="U1928" s="1">
        <f>Table1[[#This Row],[PF]]+Table1[[#This Row],[Professional Tax]]</f>
        <v>6691.7415384615379</v>
      </c>
      <c r="V1928" s="1">
        <f>Table1[[#This Row],[Overtime Hours]]*200</f>
        <v>2800</v>
      </c>
      <c r="W1928" s="1">
        <f>Table1[[#This Row],[Earned Basic Salary]]+Table1[[#This Row],[HRA]]+Table1[[#This Row],[DA]]+Table1[[#This Row],[Overtime Pay]]</f>
        <v>73127.199999999997</v>
      </c>
      <c r="X1928" s="1">
        <f>Table1[[#This Row],[Gross Salary]]-Table1[[#This Row],[Total Deduction]]</f>
        <v>66435.458461538452</v>
      </c>
      <c r="Y1928" t="s">
        <v>37</v>
      </c>
      <c r="Z1928" t="s">
        <v>95</v>
      </c>
      <c r="AA1928" t="s">
        <v>7397</v>
      </c>
      <c r="AB1928" t="s">
        <v>7398</v>
      </c>
    </row>
    <row r="1929" spans="1:28" x14ac:dyDescent="0.3">
      <c r="A1929" t="s">
        <v>7399</v>
      </c>
      <c r="B1929" t="s">
        <v>1852</v>
      </c>
      <c r="C1929">
        <v>54</v>
      </c>
      <c r="D1929" t="s">
        <v>81</v>
      </c>
      <c r="E1929" t="s">
        <v>45</v>
      </c>
      <c r="F1929" t="s">
        <v>46</v>
      </c>
      <c r="G1929" t="s">
        <v>7400</v>
      </c>
      <c r="H1929" t="s">
        <v>35</v>
      </c>
      <c r="I1929" t="s">
        <v>36</v>
      </c>
      <c r="J1929">
        <v>26</v>
      </c>
      <c r="K1929">
        <v>22</v>
      </c>
      <c r="L1929">
        <f t="shared" si="90"/>
        <v>4</v>
      </c>
      <c r="M1929">
        <v>0</v>
      </c>
      <c r="N1929">
        <v>34815</v>
      </c>
      <c r="O1929" s="1">
        <f t="shared" si="91"/>
        <v>1339.0384615384614</v>
      </c>
      <c r="P1929" s="1">
        <f t="shared" si="92"/>
        <v>29458.846153846152</v>
      </c>
      <c r="Q1929" s="1">
        <f>Table1[[#This Row],[Earned Basic Salary]]*20%</f>
        <v>5891.7692307692305</v>
      </c>
      <c r="R1929" s="1">
        <f>Table1[[#This Row],[Earned Basic Salary]]*10%</f>
        <v>2945.8846153846152</v>
      </c>
      <c r="S1929" s="1">
        <f>Table1[[#This Row],[Earned Basic Salary]]*12%</f>
        <v>3535.061538461538</v>
      </c>
      <c r="T1929" s="1">
        <f>200</f>
        <v>200</v>
      </c>
      <c r="U1929" s="1">
        <f>Table1[[#This Row],[PF]]+Table1[[#This Row],[Professional Tax]]</f>
        <v>3735.061538461538</v>
      </c>
      <c r="V1929" s="1">
        <f>Table1[[#This Row],[Overtime Hours]]*200</f>
        <v>0</v>
      </c>
      <c r="W1929" s="1">
        <f>Table1[[#This Row],[Earned Basic Salary]]+Table1[[#This Row],[HRA]]+Table1[[#This Row],[DA]]+Table1[[#This Row],[Overtime Pay]]</f>
        <v>38296.5</v>
      </c>
      <c r="X1929" s="1">
        <f>Table1[[#This Row],[Gross Salary]]-Table1[[#This Row],[Total Deduction]]</f>
        <v>34561.438461538462</v>
      </c>
      <c r="Y1929" t="s">
        <v>37</v>
      </c>
      <c r="Z1929" t="s">
        <v>106</v>
      </c>
      <c r="AA1929" t="s">
        <v>7401</v>
      </c>
      <c r="AB1929" t="s">
        <v>7402</v>
      </c>
    </row>
    <row r="1930" spans="1:28" x14ac:dyDescent="0.3">
      <c r="A1930" t="s">
        <v>7403</v>
      </c>
      <c r="B1930" t="s">
        <v>1547</v>
      </c>
      <c r="C1930">
        <v>37</v>
      </c>
      <c r="D1930" t="s">
        <v>133</v>
      </c>
      <c r="E1930" t="s">
        <v>45</v>
      </c>
      <c r="F1930" t="s">
        <v>55</v>
      </c>
      <c r="G1930" t="s">
        <v>7404</v>
      </c>
      <c r="H1930" t="s">
        <v>35</v>
      </c>
      <c r="I1930" t="s">
        <v>36</v>
      </c>
      <c r="J1930">
        <v>26</v>
      </c>
      <c r="K1930">
        <v>24</v>
      </c>
      <c r="L1930">
        <f t="shared" si="90"/>
        <v>2</v>
      </c>
      <c r="M1930">
        <v>12</v>
      </c>
      <c r="N1930">
        <v>26529</v>
      </c>
      <c r="O1930" s="1">
        <f t="shared" si="91"/>
        <v>1020.3461538461538</v>
      </c>
      <c r="P1930" s="1">
        <f t="shared" si="92"/>
        <v>24488.307692307691</v>
      </c>
      <c r="Q1930" s="1">
        <f>Table1[[#This Row],[Earned Basic Salary]]*20%</f>
        <v>4897.6615384615388</v>
      </c>
      <c r="R1930" s="1">
        <f>Table1[[#This Row],[Earned Basic Salary]]*10%</f>
        <v>2448.8307692307694</v>
      </c>
      <c r="S1930" s="1">
        <f>Table1[[#This Row],[Earned Basic Salary]]*12%</f>
        <v>2938.5969230769228</v>
      </c>
      <c r="T1930" s="1">
        <f>200</f>
        <v>200</v>
      </c>
      <c r="U1930" s="1">
        <f>Table1[[#This Row],[PF]]+Table1[[#This Row],[Professional Tax]]</f>
        <v>3138.5969230769228</v>
      </c>
      <c r="V1930" s="1">
        <f>Table1[[#This Row],[Overtime Hours]]*200</f>
        <v>2400</v>
      </c>
      <c r="W1930" s="1">
        <f>Table1[[#This Row],[Earned Basic Salary]]+Table1[[#This Row],[HRA]]+Table1[[#This Row],[DA]]+Table1[[#This Row],[Overtime Pay]]</f>
        <v>34234.800000000003</v>
      </c>
      <c r="X1930" s="1">
        <f>Table1[[#This Row],[Gross Salary]]-Table1[[#This Row],[Total Deduction]]</f>
        <v>31096.203076923081</v>
      </c>
      <c r="Y1930" t="s">
        <v>37</v>
      </c>
      <c r="Z1930" t="s">
        <v>95</v>
      </c>
      <c r="AA1930" t="s">
        <v>7405</v>
      </c>
      <c r="AB1930" t="s">
        <v>7406</v>
      </c>
    </row>
    <row r="1931" spans="1:28" x14ac:dyDescent="0.3">
      <c r="A1931" t="s">
        <v>7407</v>
      </c>
      <c r="B1931" t="s">
        <v>1656</v>
      </c>
      <c r="C1931">
        <v>26</v>
      </c>
      <c r="D1931" t="s">
        <v>81</v>
      </c>
      <c r="E1931" t="s">
        <v>121</v>
      </c>
      <c r="F1931" t="s">
        <v>55</v>
      </c>
      <c r="G1931" t="s">
        <v>7408</v>
      </c>
      <c r="H1931" t="s">
        <v>35</v>
      </c>
      <c r="I1931" t="s">
        <v>36</v>
      </c>
      <c r="J1931">
        <v>26</v>
      </c>
      <c r="K1931">
        <v>23</v>
      </c>
      <c r="L1931">
        <f t="shared" si="90"/>
        <v>3</v>
      </c>
      <c r="M1931">
        <v>9</v>
      </c>
      <c r="N1931">
        <v>20855</v>
      </c>
      <c r="O1931" s="1">
        <f t="shared" si="91"/>
        <v>802.11538461538464</v>
      </c>
      <c r="P1931" s="1">
        <f t="shared" si="92"/>
        <v>18448.653846153848</v>
      </c>
      <c r="Q1931" s="1">
        <f>Table1[[#This Row],[Earned Basic Salary]]*20%</f>
        <v>3689.7307692307695</v>
      </c>
      <c r="R1931" s="1">
        <f>Table1[[#This Row],[Earned Basic Salary]]*10%</f>
        <v>1844.8653846153848</v>
      </c>
      <c r="S1931" s="1">
        <f>Table1[[#This Row],[Earned Basic Salary]]*12%</f>
        <v>2213.8384615384616</v>
      </c>
      <c r="T1931" s="1">
        <f>200</f>
        <v>200</v>
      </c>
      <c r="U1931" s="1">
        <f>Table1[[#This Row],[PF]]+Table1[[#This Row],[Professional Tax]]</f>
        <v>2413.8384615384616</v>
      </c>
      <c r="V1931" s="1">
        <f>Table1[[#This Row],[Overtime Hours]]*200</f>
        <v>1800</v>
      </c>
      <c r="W1931" s="1">
        <f>Table1[[#This Row],[Earned Basic Salary]]+Table1[[#This Row],[HRA]]+Table1[[#This Row],[DA]]+Table1[[#This Row],[Overtime Pay]]</f>
        <v>25783.25</v>
      </c>
      <c r="X1931" s="1">
        <f>Table1[[#This Row],[Gross Salary]]-Table1[[#This Row],[Total Deduction]]</f>
        <v>23369.41153846154</v>
      </c>
      <c r="Y1931" t="s">
        <v>37</v>
      </c>
      <c r="Z1931" t="s">
        <v>95</v>
      </c>
      <c r="AA1931" t="s">
        <v>7409</v>
      </c>
      <c r="AB1931" t="s">
        <v>7410</v>
      </c>
    </row>
    <row r="1932" spans="1:28" x14ac:dyDescent="0.3">
      <c r="A1932" t="s">
        <v>7411</v>
      </c>
      <c r="B1932" t="s">
        <v>1729</v>
      </c>
      <c r="C1932">
        <v>51</v>
      </c>
      <c r="D1932" t="s">
        <v>53</v>
      </c>
      <c r="E1932" t="s">
        <v>45</v>
      </c>
      <c r="F1932" t="s">
        <v>46</v>
      </c>
      <c r="G1932" t="s">
        <v>7163</v>
      </c>
      <c r="H1932" t="s">
        <v>35</v>
      </c>
      <c r="I1932" t="s">
        <v>36</v>
      </c>
      <c r="J1932">
        <v>26</v>
      </c>
      <c r="K1932">
        <v>24</v>
      </c>
      <c r="L1932">
        <f t="shared" si="90"/>
        <v>2</v>
      </c>
      <c r="M1932">
        <v>13</v>
      </c>
      <c r="N1932">
        <v>77756</v>
      </c>
      <c r="O1932" s="1">
        <f t="shared" si="91"/>
        <v>2990.6153846153848</v>
      </c>
      <c r="P1932" s="1">
        <f t="shared" si="92"/>
        <v>71774.769230769234</v>
      </c>
      <c r="Q1932" s="1">
        <f>Table1[[#This Row],[Earned Basic Salary]]*20%</f>
        <v>14354.953846153847</v>
      </c>
      <c r="R1932" s="1">
        <f>Table1[[#This Row],[Earned Basic Salary]]*10%</f>
        <v>7177.4769230769234</v>
      </c>
      <c r="S1932" s="1">
        <f>Table1[[#This Row],[Earned Basic Salary]]*12%</f>
        <v>8612.9723076923074</v>
      </c>
      <c r="T1932" s="1">
        <f>200</f>
        <v>200</v>
      </c>
      <c r="U1932" s="1">
        <f>Table1[[#This Row],[PF]]+Table1[[#This Row],[Professional Tax]]</f>
        <v>8812.9723076923074</v>
      </c>
      <c r="V1932" s="1">
        <f>Table1[[#This Row],[Overtime Hours]]*200</f>
        <v>2600</v>
      </c>
      <c r="W1932" s="1">
        <f>Table1[[#This Row],[Earned Basic Salary]]+Table1[[#This Row],[HRA]]+Table1[[#This Row],[DA]]+Table1[[#This Row],[Overtime Pay]]</f>
        <v>95907.200000000012</v>
      </c>
      <c r="X1932" s="1">
        <f>Table1[[#This Row],[Gross Salary]]-Table1[[#This Row],[Total Deduction]]</f>
        <v>87094.227692307701</v>
      </c>
      <c r="Y1932" t="s">
        <v>37</v>
      </c>
      <c r="Z1932" t="s">
        <v>106</v>
      </c>
      <c r="AA1932" t="s">
        <v>7412</v>
      </c>
      <c r="AB1932" t="s">
        <v>7413</v>
      </c>
    </row>
    <row r="1933" spans="1:28" x14ac:dyDescent="0.3">
      <c r="A1933" t="s">
        <v>7414</v>
      </c>
      <c r="B1933" t="s">
        <v>132</v>
      </c>
      <c r="C1933">
        <v>33</v>
      </c>
      <c r="D1933" t="s">
        <v>133</v>
      </c>
      <c r="E1933" t="s">
        <v>62</v>
      </c>
      <c r="F1933" t="s">
        <v>89</v>
      </c>
      <c r="G1933" t="s">
        <v>4899</v>
      </c>
      <c r="H1933" t="s">
        <v>35</v>
      </c>
      <c r="I1933" t="s">
        <v>36</v>
      </c>
      <c r="J1933">
        <v>26</v>
      </c>
      <c r="K1933">
        <v>22</v>
      </c>
      <c r="L1933">
        <f t="shared" si="90"/>
        <v>4</v>
      </c>
      <c r="M1933">
        <v>5</v>
      </c>
      <c r="N1933">
        <v>47054</v>
      </c>
      <c r="O1933" s="1">
        <f t="shared" si="91"/>
        <v>1809.7692307692307</v>
      </c>
      <c r="P1933" s="1">
        <f t="shared" si="92"/>
        <v>39814.923076923078</v>
      </c>
      <c r="Q1933" s="1">
        <f>Table1[[#This Row],[Earned Basic Salary]]*20%</f>
        <v>7962.9846153846156</v>
      </c>
      <c r="R1933" s="1">
        <f>Table1[[#This Row],[Earned Basic Salary]]*10%</f>
        <v>3981.4923076923078</v>
      </c>
      <c r="S1933" s="1">
        <f>Table1[[#This Row],[Earned Basic Salary]]*12%</f>
        <v>4777.790769230769</v>
      </c>
      <c r="T1933" s="1">
        <f>200</f>
        <v>200</v>
      </c>
      <c r="U1933" s="1">
        <f>Table1[[#This Row],[PF]]+Table1[[#This Row],[Professional Tax]]</f>
        <v>4977.790769230769</v>
      </c>
      <c r="V1933" s="1">
        <f>Table1[[#This Row],[Overtime Hours]]*200</f>
        <v>1000</v>
      </c>
      <c r="W1933" s="1">
        <f>Table1[[#This Row],[Earned Basic Salary]]+Table1[[#This Row],[HRA]]+Table1[[#This Row],[DA]]+Table1[[#This Row],[Overtime Pay]]</f>
        <v>52759.4</v>
      </c>
      <c r="X1933" s="1">
        <f>Table1[[#This Row],[Gross Salary]]-Table1[[#This Row],[Total Deduction]]</f>
        <v>47781.609230769231</v>
      </c>
      <c r="Y1933" t="s">
        <v>37</v>
      </c>
      <c r="Z1933" t="s">
        <v>38</v>
      </c>
      <c r="AA1933" t="s">
        <v>7415</v>
      </c>
      <c r="AB1933" t="s">
        <v>7416</v>
      </c>
    </row>
    <row r="1934" spans="1:28" x14ac:dyDescent="0.3">
      <c r="A1934" t="s">
        <v>7417</v>
      </c>
      <c r="B1934" t="s">
        <v>236</v>
      </c>
      <c r="C1934">
        <v>39</v>
      </c>
      <c r="D1934" t="s">
        <v>44</v>
      </c>
      <c r="E1934" t="s">
        <v>32</v>
      </c>
      <c r="F1934" t="s">
        <v>33</v>
      </c>
      <c r="G1934" t="s">
        <v>7418</v>
      </c>
      <c r="H1934" t="s">
        <v>35</v>
      </c>
      <c r="I1934" t="s">
        <v>36</v>
      </c>
      <c r="J1934">
        <v>26</v>
      </c>
      <c r="K1934">
        <v>25</v>
      </c>
      <c r="L1934">
        <f t="shared" si="90"/>
        <v>1</v>
      </c>
      <c r="M1934">
        <v>13</v>
      </c>
      <c r="N1934">
        <v>41867</v>
      </c>
      <c r="O1934" s="1">
        <f t="shared" si="91"/>
        <v>1610.2692307692307</v>
      </c>
      <c r="P1934" s="1">
        <f t="shared" si="92"/>
        <v>40256.730769230766</v>
      </c>
      <c r="Q1934" s="1">
        <f>Table1[[#This Row],[Earned Basic Salary]]*20%</f>
        <v>8051.3461538461534</v>
      </c>
      <c r="R1934" s="1">
        <f>Table1[[#This Row],[Earned Basic Salary]]*10%</f>
        <v>4025.6730769230767</v>
      </c>
      <c r="S1934" s="1">
        <f>Table1[[#This Row],[Earned Basic Salary]]*12%</f>
        <v>4830.8076923076915</v>
      </c>
      <c r="T1934" s="1">
        <f>200</f>
        <v>200</v>
      </c>
      <c r="U1934" s="1">
        <f>Table1[[#This Row],[PF]]+Table1[[#This Row],[Professional Tax]]</f>
        <v>5030.8076923076915</v>
      </c>
      <c r="V1934" s="1">
        <f>Table1[[#This Row],[Overtime Hours]]*200</f>
        <v>2600</v>
      </c>
      <c r="W1934" s="1">
        <f>Table1[[#This Row],[Earned Basic Salary]]+Table1[[#This Row],[HRA]]+Table1[[#This Row],[DA]]+Table1[[#This Row],[Overtime Pay]]</f>
        <v>54933.75</v>
      </c>
      <c r="X1934" s="1">
        <f>Table1[[#This Row],[Gross Salary]]-Table1[[#This Row],[Total Deduction]]</f>
        <v>49902.942307692312</v>
      </c>
      <c r="Y1934" t="s">
        <v>37</v>
      </c>
      <c r="Z1934" t="s">
        <v>38</v>
      </c>
      <c r="AA1934" t="s">
        <v>7419</v>
      </c>
      <c r="AB1934" t="s">
        <v>7420</v>
      </c>
    </row>
    <row r="1935" spans="1:28" x14ac:dyDescent="0.3">
      <c r="A1935" t="s">
        <v>7421</v>
      </c>
      <c r="B1935" t="s">
        <v>443</v>
      </c>
      <c r="C1935">
        <v>29</v>
      </c>
      <c r="D1935" t="s">
        <v>81</v>
      </c>
      <c r="E1935" t="s">
        <v>32</v>
      </c>
      <c r="F1935" t="s">
        <v>89</v>
      </c>
      <c r="G1935" t="s">
        <v>5903</v>
      </c>
      <c r="H1935" t="s">
        <v>35</v>
      </c>
      <c r="I1935" t="s">
        <v>36</v>
      </c>
      <c r="J1935">
        <v>26</v>
      </c>
      <c r="K1935">
        <v>21</v>
      </c>
      <c r="L1935">
        <f t="shared" si="90"/>
        <v>5</v>
      </c>
      <c r="M1935">
        <v>17</v>
      </c>
      <c r="N1935">
        <v>71818</v>
      </c>
      <c r="O1935" s="1">
        <f t="shared" si="91"/>
        <v>2762.2307692307691</v>
      </c>
      <c r="P1935" s="1">
        <f t="shared" si="92"/>
        <v>58006.846153846149</v>
      </c>
      <c r="Q1935" s="1">
        <f>Table1[[#This Row],[Earned Basic Salary]]*20%</f>
        <v>11601.369230769231</v>
      </c>
      <c r="R1935" s="1">
        <f>Table1[[#This Row],[Earned Basic Salary]]*10%</f>
        <v>5800.6846153846154</v>
      </c>
      <c r="S1935" s="1">
        <f>Table1[[#This Row],[Earned Basic Salary]]*12%</f>
        <v>6960.8215384615378</v>
      </c>
      <c r="T1935" s="1">
        <f>200</f>
        <v>200</v>
      </c>
      <c r="U1935" s="1">
        <f>Table1[[#This Row],[PF]]+Table1[[#This Row],[Professional Tax]]</f>
        <v>7160.8215384615378</v>
      </c>
      <c r="V1935" s="1">
        <f>Table1[[#This Row],[Overtime Hours]]*200</f>
        <v>3400</v>
      </c>
      <c r="W1935" s="1">
        <f>Table1[[#This Row],[Earned Basic Salary]]+Table1[[#This Row],[HRA]]+Table1[[#This Row],[DA]]+Table1[[#This Row],[Overtime Pay]]</f>
        <v>78808.899999999994</v>
      </c>
      <c r="X1935" s="1">
        <f>Table1[[#This Row],[Gross Salary]]-Table1[[#This Row],[Total Deduction]]</f>
        <v>71648.078461538462</v>
      </c>
      <c r="Y1935" t="s">
        <v>37</v>
      </c>
      <c r="Z1935" t="s">
        <v>48</v>
      </c>
      <c r="AA1935" t="s">
        <v>7422</v>
      </c>
      <c r="AB1935" t="s">
        <v>7423</v>
      </c>
    </row>
    <row r="1936" spans="1:28" x14ac:dyDescent="0.3">
      <c r="A1936" t="s">
        <v>7424</v>
      </c>
      <c r="B1936" t="s">
        <v>2873</v>
      </c>
      <c r="C1936">
        <v>42</v>
      </c>
      <c r="D1936" t="s">
        <v>53</v>
      </c>
      <c r="E1936" t="s">
        <v>45</v>
      </c>
      <c r="F1936" t="s">
        <v>55</v>
      </c>
      <c r="G1936" t="s">
        <v>7425</v>
      </c>
      <c r="H1936" t="s">
        <v>35</v>
      </c>
      <c r="I1936" t="s">
        <v>36</v>
      </c>
      <c r="J1936">
        <v>26</v>
      </c>
      <c r="K1936">
        <v>22</v>
      </c>
      <c r="L1936">
        <f t="shared" si="90"/>
        <v>4</v>
      </c>
      <c r="M1936">
        <v>1</v>
      </c>
      <c r="N1936">
        <v>75619</v>
      </c>
      <c r="O1936" s="1">
        <f t="shared" si="91"/>
        <v>2908.4230769230771</v>
      </c>
      <c r="P1936" s="1">
        <f t="shared" si="92"/>
        <v>63985.307692307695</v>
      </c>
      <c r="Q1936" s="1">
        <f>Table1[[#This Row],[Earned Basic Salary]]*20%</f>
        <v>12797.061538461539</v>
      </c>
      <c r="R1936" s="1">
        <f>Table1[[#This Row],[Earned Basic Salary]]*10%</f>
        <v>6398.5307692307697</v>
      </c>
      <c r="S1936" s="1">
        <f>Table1[[#This Row],[Earned Basic Salary]]*12%</f>
        <v>7678.2369230769227</v>
      </c>
      <c r="T1936" s="1">
        <f>200</f>
        <v>200</v>
      </c>
      <c r="U1936" s="1">
        <f>Table1[[#This Row],[PF]]+Table1[[#This Row],[Professional Tax]]</f>
        <v>7878.2369230769227</v>
      </c>
      <c r="V1936" s="1">
        <f>Table1[[#This Row],[Overtime Hours]]*200</f>
        <v>200</v>
      </c>
      <c r="W1936" s="1">
        <f>Table1[[#This Row],[Earned Basic Salary]]+Table1[[#This Row],[HRA]]+Table1[[#This Row],[DA]]+Table1[[#This Row],[Overtime Pay]]</f>
        <v>83380.900000000009</v>
      </c>
      <c r="X1936" s="1">
        <f>Table1[[#This Row],[Gross Salary]]-Table1[[#This Row],[Total Deduction]]</f>
        <v>75502.663076923083</v>
      </c>
      <c r="Y1936" t="s">
        <v>37</v>
      </c>
      <c r="Z1936" t="s">
        <v>106</v>
      </c>
      <c r="AA1936" t="s">
        <v>7426</v>
      </c>
      <c r="AB1936" t="s">
        <v>7427</v>
      </c>
    </row>
    <row r="1937" spans="1:28" x14ac:dyDescent="0.3">
      <c r="A1937" t="s">
        <v>7428</v>
      </c>
      <c r="B1937" t="s">
        <v>1805</v>
      </c>
      <c r="C1937">
        <v>31</v>
      </c>
      <c r="D1937" t="s">
        <v>75</v>
      </c>
      <c r="E1937" t="s">
        <v>32</v>
      </c>
      <c r="F1937" t="s">
        <v>63</v>
      </c>
      <c r="G1937" t="s">
        <v>6924</v>
      </c>
      <c r="H1937" t="s">
        <v>35</v>
      </c>
      <c r="I1937" t="s">
        <v>36</v>
      </c>
      <c r="J1937">
        <v>26</v>
      </c>
      <c r="K1937">
        <v>24</v>
      </c>
      <c r="L1937">
        <f t="shared" si="90"/>
        <v>2</v>
      </c>
      <c r="M1937">
        <v>19</v>
      </c>
      <c r="N1937">
        <v>58522</v>
      </c>
      <c r="O1937" s="1">
        <f t="shared" si="91"/>
        <v>2250.8461538461538</v>
      </c>
      <c r="P1937" s="1">
        <f t="shared" si="92"/>
        <v>54020.307692307688</v>
      </c>
      <c r="Q1937" s="1">
        <f>Table1[[#This Row],[Earned Basic Salary]]*20%</f>
        <v>10804.061538461538</v>
      </c>
      <c r="R1937" s="1">
        <f>Table1[[#This Row],[Earned Basic Salary]]*10%</f>
        <v>5402.0307692307688</v>
      </c>
      <c r="S1937" s="1">
        <f>Table1[[#This Row],[Earned Basic Salary]]*12%</f>
        <v>6482.4369230769225</v>
      </c>
      <c r="T1937" s="1">
        <f>200</f>
        <v>200</v>
      </c>
      <c r="U1937" s="1">
        <f>Table1[[#This Row],[PF]]+Table1[[#This Row],[Professional Tax]]</f>
        <v>6682.4369230769225</v>
      </c>
      <c r="V1937" s="1">
        <f>Table1[[#This Row],[Overtime Hours]]*200</f>
        <v>3800</v>
      </c>
      <c r="W1937" s="1">
        <f>Table1[[#This Row],[Earned Basic Salary]]+Table1[[#This Row],[HRA]]+Table1[[#This Row],[DA]]+Table1[[#This Row],[Overtime Pay]]</f>
        <v>74026.399999999994</v>
      </c>
      <c r="X1937" s="1">
        <f>Table1[[#This Row],[Gross Salary]]-Table1[[#This Row],[Total Deduction]]</f>
        <v>67343.963076923072</v>
      </c>
      <c r="Y1937" t="s">
        <v>37</v>
      </c>
      <c r="Z1937" t="s">
        <v>95</v>
      </c>
      <c r="AA1937" t="s">
        <v>7429</v>
      </c>
      <c r="AB1937" t="s">
        <v>7430</v>
      </c>
    </row>
    <row r="1938" spans="1:28" x14ac:dyDescent="0.3">
      <c r="A1938" t="s">
        <v>7431</v>
      </c>
      <c r="B1938" t="s">
        <v>612</v>
      </c>
      <c r="C1938">
        <v>22</v>
      </c>
      <c r="D1938" t="s">
        <v>133</v>
      </c>
      <c r="E1938" t="s">
        <v>62</v>
      </c>
      <c r="F1938" t="s">
        <v>55</v>
      </c>
      <c r="G1938" t="s">
        <v>4484</v>
      </c>
      <c r="H1938" t="s">
        <v>35</v>
      </c>
      <c r="I1938" t="s">
        <v>36</v>
      </c>
      <c r="J1938">
        <v>26</v>
      </c>
      <c r="K1938">
        <v>24</v>
      </c>
      <c r="L1938">
        <f t="shared" si="90"/>
        <v>2</v>
      </c>
      <c r="M1938">
        <v>5</v>
      </c>
      <c r="N1938">
        <v>76907</v>
      </c>
      <c r="O1938" s="1">
        <f t="shared" si="91"/>
        <v>2957.9615384615386</v>
      </c>
      <c r="P1938" s="1">
        <f t="shared" si="92"/>
        <v>70991.076923076922</v>
      </c>
      <c r="Q1938" s="1">
        <f>Table1[[#This Row],[Earned Basic Salary]]*20%</f>
        <v>14198.215384615385</v>
      </c>
      <c r="R1938" s="1">
        <f>Table1[[#This Row],[Earned Basic Salary]]*10%</f>
        <v>7099.1076923076926</v>
      </c>
      <c r="S1938" s="1">
        <f>Table1[[#This Row],[Earned Basic Salary]]*12%</f>
        <v>8518.9292307692303</v>
      </c>
      <c r="T1938" s="1">
        <f>200</f>
        <v>200</v>
      </c>
      <c r="U1938" s="1">
        <f>Table1[[#This Row],[PF]]+Table1[[#This Row],[Professional Tax]]</f>
        <v>8718.9292307692303</v>
      </c>
      <c r="V1938" s="1">
        <f>Table1[[#This Row],[Overtime Hours]]*200</f>
        <v>1000</v>
      </c>
      <c r="W1938" s="1">
        <f>Table1[[#This Row],[Earned Basic Salary]]+Table1[[#This Row],[HRA]]+Table1[[#This Row],[DA]]+Table1[[#This Row],[Overtime Pay]]</f>
        <v>93288.4</v>
      </c>
      <c r="X1938" s="1">
        <f>Table1[[#This Row],[Gross Salary]]-Table1[[#This Row],[Total Deduction]]</f>
        <v>84569.470769230771</v>
      </c>
      <c r="Y1938" t="s">
        <v>37</v>
      </c>
      <c r="Z1938" t="s">
        <v>95</v>
      </c>
      <c r="AA1938" t="s">
        <v>7432</v>
      </c>
      <c r="AB1938" t="s">
        <v>7433</v>
      </c>
    </row>
    <row r="1939" spans="1:28" x14ac:dyDescent="0.3">
      <c r="A1939" t="s">
        <v>7434</v>
      </c>
      <c r="B1939" t="s">
        <v>1832</v>
      </c>
      <c r="C1939">
        <v>52</v>
      </c>
      <c r="D1939" t="s">
        <v>75</v>
      </c>
      <c r="E1939" t="s">
        <v>121</v>
      </c>
      <c r="F1939" t="s">
        <v>33</v>
      </c>
      <c r="G1939" t="s">
        <v>7435</v>
      </c>
      <c r="H1939" t="s">
        <v>35</v>
      </c>
      <c r="I1939" t="s">
        <v>36</v>
      </c>
      <c r="J1939">
        <v>26</v>
      </c>
      <c r="K1939">
        <v>21</v>
      </c>
      <c r="L1939">
        <f t="shared" si="90"/>
        <v>5</v>
      </c>
      <c r="M1939">
        <v>6</v>
      </c>
      <c r="N1939">
        <v>58533</v>
      </c>
      <c r="O1939" s="1">
        <f t="shared" si="91"/>
        <v>2251.2692307692309</v>
      </c>
      <c r="P1939" s="1">
        <f t="shared" si="92"/>
        <v>47276.653846153851</v>
      </c>
      <c r="Q1939" s="1">
        <f>Table1[[#This Row],[Earned Basic Salary]]*20%</f>
        <v>9455.3307692307699</v>
      </c>
      <c r="R1939" s="1">
        <f>Table1[[#This Row],[Earned Basic Salary]]*10%</f>
        <v>4727.6653846153849</v>
      </c>
      <c r="S1939" s="1">
        <f>Table1[[#This Row],[Earned Basic Salary]]*12%</f>
        <v>5673.1984615384617</v>
      </c>
      <c r="T1939" s="1">
        <f>200</f>
        <v>200</v>
      </c>
      <c r="U1939" s="1">
        <f>Table1[[#This Row],[PF]]+Table1[[#This Row],[Professional Tax]]</f>
        <v>5873.1984615384617</v>
      </c>
      <c r="V1939" s="1">
        <f>Table1[[#This Row],[Overtime Hours]]*200</f>
        <v>1200</v>
      </c>
      <c r="W1939" s="1">
        <f>Table1[[#This Row],[Earned Basic Salary]]+Table1[[#This Row],[HRA]]+Table1[[#This Row],[DA]]+Table1[[#This Row],[Overtime Pay]]</f>
        <v>62659.650000000009</v>
      </c>
      <c r="X1939" s="1">
        <f>Table1[[#This Row],[Gross Salary]]-Table1[[#This Row],[Total Deduction]]</f>
        <v>56786.451538461544</v>
      </c>
      <c r="Y1939" t="s">
        <v>37</v>
      </c>
      <c r="Z1939" t="s">
        <v>106</v>
      </c>
      <c r="AA1939" t="s">
        <v>7436</v>
      </c>
      <c r="AB1939" t="s">
        <v>7437</v>
      </c>
    </row>
    <row r="1940" spans="1:28" x14ac:dyDescent="0.3">
      <c r="A1940" t="s">
        <v>7438</v>
      </c>
      <c r="B1940" t="s">
        <v>1149</v>
      </c>
      <c r="C1940">
        <v>43</v>
      </c>
      <c r="D1940" t="s">
        <v>127</v>
      </c>
      <c r="E1940" t="s">
        <v>45</v>
      </c>
      <c r="F1940" t="s">
        <v>69</v>
      </c>
      <c r="G1940" t="s">
        <v>4474</v>
      </c>
      <c r="H1940" t="s">
        <v>35</v>
      </c>
      <c r="I1940" t="s">
        <v>36</v>
      </c>
      <c r="J1940">
        <v>26</v>
      </c>
      <c r="K1940">
        <v>24</v>
      </c>
      <c r="L1940">
        <f t="shared" si="90"/>
        <v>2</v>
      </c>
      <c r="M1940">
        <v>12</v>
      </c>
      <c r="N1940">
        <v>34916</v>
      </c>
      <c r="O1940" s="1">
        <f t="shared" si="91"/>
        <v>1342.9230769230769</v>
      </c>
      <c r="P1940" s="1">
        <f t="shared" si="92"/>
        <v>32230.153846153844</v>
      </c>
      <c r="Q1940" s="1">
        <f>Table1[[#This Row],[Earned Basic Salary]]*20%</f>
        <v>6446.0307692307688</v>
      </c>
      <c r="R1940" s="1">
        <f>Table1[[#This Row],[Earned Basic Salary]]*10%</f>
        <v>3223.0153846153844</v>
      </c>
      <c r="S1940" s="1">
        <f>Table1[[#This Row],[Earned Basic Salary]]*12%</f>
        <v>3867.6184615384609</v>
      </c>
      <c r="T1940" s="1">
        <f>200</f>
        <v>200</v>
      </c>
      <c r="U1940" s="1">
        <f>Table1[[#This Row],[PF]]+Table1[[#This Row],[Professional Tax]]</f>
        <v>4067.6184615384609</v>
      </c>
      <c r="V1940" s="1">
        <f>Table1[[#This Row],[Overtime Hours]]*200</f>
        <v>2400</v>
      </c>
      <c r="W1940" s="1">
        <f>Table1[[#This Row],[Earned Basic Salary]]+Table1[[#This Row],[HRA]]+Table1[[#This Row],[DA]]+Table1[[#This Row],[Overtime Pay]]</f>
        <v>44299.199999999997</v>
      </c>
      <c r="X1940" s="1">
        <f>Table1[[#This Row],[Gross Salary]]-Table1[[#This Row],[Total Deduction]]</f>
        <v>40231.581538461534</v>
      </c>
      <c r="Y1940" t="s">
        <v>37</v>
      </c>
      <c r="Z1940" t="s">
        <v>95</v>
      </c>
      <c r="AA1940" t="s">
        <v>7439</v>
      </c>
      <c r="AB1940" t="s">
        <v>7440</v>
      </c>
    </row>
    <row r="1941" spans="1:28" x14ac:dyDescent="0.3">
      <c r="A1941" t="s">
        <v>7441</v>
      </c>
      <c r="B1941" t="s">
        <v>1805</v>
      </c>
      <c r="C1941">
        <v>53</v>
      </c>
      <c r="D1941" t="s">
        <v>53</v>
      </c>
      <c r="E1941" t="s">
        <v>32</v>
      </c>
      <c r="F1941" t="s">
        <v>89</v>
      </c>
      <c r="G1941" t="s">
        <v>6801</v>
      </c>
      <c r="H1941" t="s">
        <v>35</v>
      </c>
      <c r="I1941" t="s">
        <v>36</v>
      </c>
      <c r="J1941">
        <v>26</v>
      </c>
      <c r="K1941">
        <v>25</v>
      </c>
      <c r="L1941">
        <f t="shared" si="90"/>
        <v>1</v>
      </c>
      <c r="M1941">
        <v>0</v>
      </c>
      <c r="N1941">
        <v>45627</v>
      </c>
      <c r="O1941" s="1">
        <f t="shared" si="91"/>
        <v>1754.8846153846155</v>
      </c>
      <c r="P1941" s="1">
        <f t="shared" si="92"/>
        <v>43872.11538461539</v>
      </c>
      <c r="Q1941" s="1">
        <f>Table1[[#This Row],[Earned Basic Salary]]*20%</f>
        <v>8774.423076923078</v>
      </c>
      <c r="R1941" s="1">
        <f>Table1[[#This Row],[Earned Basic Salary]]*10%</f>
        <v>4387.211538461539</v>
      </c>
      <c r="S1941" s="1">
        <f>Table1[[#This Row],[Earned Basic Salary]]*12%</f>
        <v>5264.6538461538466</v>
      </c>
      <c r="T1941" s="1">
        <f>200</f>
        <v>200</v>
      </c>
      <c r="U1941" s="1">
        <f>Table1[[#This Row],[PF]]+Table1[[#This Row],[Professional Tax]]</f>
        <v>5464.6538461538466</v>
      </c>
      <c r="V1941" s="1">
        <f>Table1[[#This Row],[Overtime Hours]]*200</f>
        <v>0</v>
      </c>
      <c r="W1941" s="1">
        <f>Table1[[#This Row],[Earned Basic Salary]]+Table1[[#This Row],[HRA]]+Table1[[#This Row],[DA]]+Table1[[#This Row],[Overtime Pay]]</f>
        <v>57033.750000000007</v>
      </c>
      <c r="X1941" s="1">
        <f>Table1[[#This Row],[Gross Salary]]-Table1[[#This Row],[Total Deduction]]</f>
        <v>51569.096153846163</v>
      </c>
      <c r="Y1941" t="s">
        <v>37</v>
      </c>
      <c r="Z1941" t="s">
        <v>95</v>
      </c>
      <c r="AA1941" t="s">
        <v>7442</v>
      </c>
      <c r="AB1941" t="s">
        <v>7443</v>
      </c>
    </row>
    <row r="1942" spans="1:28" x14ac:dyDescent="0.3">
      <c r="A1942" t="s">
        <v>7444</v>
      </c>
      <c r="B1942" t="s">
        <v>231</v>
      </c>
      <c r="C1942">
        <v>28</v>
      </c>
      <c r="D1942" t="s">
        <v>81</v>
      </c>
      <c r="E1942" t="s">
        <v>82</v>
      </c>
      <c r="F1942" t="s">
        <v>83</v>
      </c>
      <c r="G1942" t="s">
        <v>1738</v>
      </c>
      <c r="H1942" t="s">
        <v>35</v>
      </c>
      <c r="I1942" t="s">
        <v>36</v>
      </c>
      <c r="J1942">
        <v>26</v>
      </c>
      <c r="K1942">
        <v>22</v>
      </c>
      <c r="L1942">
        <f t="shared" si="90"/>
        <v>4</v>
      </c>
      <c r="M1942">
        <v>4</v>
      </c>
      <c r="N1942">
        <v>31393</v>
      </c>
      <c r="O1942" s="1">
        <f t="shared" si="91"/>
        <v>1207.4230769230769</v>
      </c>
      <c r="P1942" s="1">
        <f t="shared" si="92"/>
        <v>26563.307692307691</v>
      </c>
      <c r="Q1942" s="1">
        <f>Table1[[#This Row],[Earned Basic Salary]]*20%</f>
        <v>5312.6615384615388</v>
      </c>
      <c r="R1942" s="1">
        <f>Table1[[#This Row],[Earned Basic Salary]]*10%</f>
        <v>2656.3307692307694</v>
      </c>
      <c r="S1942" s="1">
        <f>Table1[[#This Row],[Earned Basic Salary]]*12%</f>
        <v>3187.5969230769228</v>
      </c>
      <c r="T1942" s="1">
        <f>200</f>
        <v>200</v>
      </c>
      <c r="U1942" s="1">
        <f>Table1[[#This Row],[PF]]+Table1[[#This Row],[Professional Tax]]</f>
        <v>3387.5969230769228</v>
      </c>
      <c r="V1942" s="1">
        <f>Table1[[#This Row],[Overtime Hours]]*200</f>
        <v>800</v>
      </c>
      <c r="W1942" s="1">
        <f>Table1[[#This Row],[Earned Basic Salary]]+Table1[[#This Row],[HRA]]+Table1[[#This Row],[DA]]+Table1[[#This Row],[Overtime Pay]]</f>
        <v>35332.300000000003</v>
      </c>
      <c r="X1942" s="1">
        <f>Table1[[#This Row],[Gross Salary]]-Table1[[#This Row],[Total Deduction]]</f>
        <v>31944.703076923081</v>
      </c>
      <c r="Y1942" t="s">
        <v>37</v>
      </c>
      <c r="Z1942" t="s">
        <v>38</v>
      </c>
      <c r="AA1942" t="s">
        <v>7445</v>
      </c>
      <c r="AB1942" t="s">
        <v>7446</v>
      </c>
    </row>
    <row r="1943" spans="1:28" x14ac:dyDescent="0.3">
      <c r="A1943" t="s">
        <v>7447</v>
      </c>
      <c r="B1943" t="s">
        <v>1542</v>
      </c>
      <c r="C1943">
        <v>40</v>
      </c>
      <c r="D1943" t="s">
        <v>75</v>
      </c>
      <c r="E1943" t="s">
        <v>45</v>
      </c>
      <c r="F1943" t="s">
        <v>55</v>
      </c>
      <c r="G1943" t="s">
        <v>330</v>
      </c>
      <c r="H1943" t="s">
        <v>35</v>
      </c>
      <c r="I1943" t="s">
        <v>36</v>
      </c>
      <c r="J1943">
        <v>26</v>
      </c>
      <c r="K1943">
        <v>21</v>
      </c>
      <c r="L1943">
        <f t="shared" si="90"/>
        <v>5</v>
      </c>
      <c r="M1943">
        <v>6</v>
      </c>
      <c r="N1943">
        <v>68496</v>
      </c>
      <c r="O1943" s="1">
        <f t="shared" si="91"/>
        <v>2634.4615384615386</v>
      </c>
      <c r="P1943" s="1">
        <f t="shared" si="92"/>
        <v>55323.692307692312</v>
      </c>
      <c r="Q1943" s="1">
        <f>Table1[[#This Row],[Earned Basic Salary]]*20%</f>
        <v>11064.738461538464</v>
      </c>
      <c r="R1943" s="1">
        <f>Table1[[#This Row],[Earned Basic Salary]]*10%</f>
        <v>5532.3692307692318</v>
      </c>
      <c r="S1943" s="1">
        <f>Table1[[#This Row],[Earned Basic Salary]]*12%</f>
        <v>6638.8430769230772</v>
      </c>
      <c r="T1943" s="1">
        <f>200</f>
        <v>200</v>
      </c>
      <c r="U1943" s="1">
        <f>Table1[[#This Row],[PF]]+Table1[[#This Row],[Professional Tax]]</f>
        <v>6838.8430769230772</v>
      </c>
      <c r="V1943" s="1">
        <f>Table1[[#This Row],[Overtime Hours]]*200</f>
        <v>1200</v>
      </c>
      <c r="W1943" s="1">
        <f>Table1[[#This Row],[Earned Basic Salary]]+Table1[[#This Row],[HRA]]+Table1[[#This Row],[DA]]+Table1[[#This Row],[Overtime Pay]]</f>
        <v>73120.800000000003</v>
      </c>
      <c r="X1943" s="1">
        <f>Table1[[#This Row],[Gross Salary]]-Table1[[#This Row],[Total Deduction]]</f>
        <v>66281.956923076927</v>
      </c>
      <c r="Y1943" t="s">
        <v>37</v>
      </c>
      <c r="Z1943" t="s">
        <v>106</v>
      </c>
      <c r="AA1943" t="s">
        <v>7448</v>
      </c>
      <c r="AB1943" t="s">
        <v>7449</v>
      </c>
    </row>
    <row r="1944" spans="1:28" x14ac:dyDescent="0.3">
      <c r="A1944" t="s">
        <v>7450</v>
      </c>
      <c r="B1944" t="s">
        <v>353</v>
      </c>
      <c r="C1944">
        <v>23</v>
      </c>
      <c r="D1944" t="s">
        <v>81</v>
      </c>
      <c r="E1944" t="s">
        <v>82</v>
      </c>
      <c r="F1944" t="s">
        <v>46</v>
      </c>
      <c r="G1944" t="s">
        <v>7451</v>
      </c>
      <c r="H1944" t="s">
        <v>35</v>
      </c>
      <c r="I1944" t="s">
        <v>36</v>
      </c>
      <c r="J1944">
        <v>26</v>
      </c>
      <c r="K1944">
        <v>21</v>
      </c>
      <c r="L1944">
        <f t="shared" si="90"/>
        <v>5</v>
      </c>
      <c r="M1944">
        <v>13</v>
      </c>
      <c r="N1944">
        <v>78647</v>
      </c>
      <c r="O1944" s="1">
        <f t="shared" si="91"/>
        <v>3024.8846153846152</v>
      </c>
      <c r="P1944" s="1">
        <f t="shared" si="92"/>
        <v>63522.576923076922</v>
      </c>
      <c r="Q1944" s="1">
        <f>Table1[[#This Row],[Earned Basic Salary]]*20%</f>
        <v>12704.515384615384</v>
      </c>
      <c r="R1944" s="1">
        <f>Table1[[#This Row],[Earned Basic Salary]]*10%</f>
        <v>6352.2576923076922</v>
      </c>
      <c r="S1944" s="1">
        <f>Table1[[#This Row],[Earned Basic Salary]]*12%</f>
        <v>7622.7092307692301</v>
      </c>
      <c r="T1944" s="1">
        <f>200</f>
        <v>200</v>
      </c>
      <c r="U1944" s="1">
        <f>Table1[[#This Row],[PF]]+Table1[[#This Row],[Professional Tax]]</f>
        <v>7822.7092307692301</v>
      </c>
      <c r="V1944" s="1">
        <f>Table1[[#This Row],[Overtime Hours]]*200</f>
        <v>2600</v>
      </c>
      <c r="W1944" s="1">
        <f>Table1[[#This Row],[Earned Basic Salary]]+Table1[[#This Row],[HRA]]+Table1[[#This Row],[DA]]+Table1[[#This Row],[Overtime Pay]]</f>
        <v>85179.35</v>
      </c>
      <c r="X1944" s="1">
        <f>Table1[[#This Row],[Gross Salary]]-Table1[[#This Row],[Total Deduction]]</f>
        <v>77356.640769230769</v>
      </c>
      <c r="Y1944" t="s">
        <v>37</v>
      </c>
      <c r="Z1944" t="s">
        <v>38</v>
      </c>
      <c r="AA1944" t="s">
        <v>7452</v>
      </c>
      <c r="AB1944" t="s">
        <v>7453</v>
      </c>
    </row>
    <row r="1945" spans="1:28" x14ac:dyDescent="0.3">
      <c r="A1945" t="s">
        <v>7454</v>
      </c>
      <c r="B1945" t="s">
        <v>607</v>
      </c>
      <c r="C1945">
        <v>33</v>
      </c>
      <c r="D1945" t="s">
        <v>75</v>
      </c>
      <c r="E1945" t="s">
        <v>82</v>
      </c>
      <c r="F1945" t="s">
        <v>33</v>
      </c>
      <c r="G1945" t="s">
        <v>7455</v>
      </c>
      <c r="H1945" t="s">
        <v>35</v>
      </c>
      <c r="I1945" t="s">
        <v>36</v>
      </c>
      <c r="J1945">
        <v>26</v>
      </c>
      <c r="K1945">
        <v>24</v>
      </c>
      <c r="L1945">
        <f t="shared" si="90"/>
        <v>2</v>
      </c>
      <c r="M1945">
        <v>16</v>
      </c>
      <c r="N1945">
        <v>52028</v>
      </c>
      <c r="O1945" s="1">
        <f t="shared" si="91"/>
        <v>2001.0769230769231</v>
      </c>
      <c r="P1945" s="1">
        <f t="shared" si="92"/>
        <v>48025.846153846156</v>
      </c>
      <c r="Q1945" s="1">
        <f>Table1[[#This Row],[Earned Basic Salary]]*20%</f>
        <v>9605.1692307692319</v>
      </c>
      <c r="R1945" s="1">
        <f>Table1[[#This Row],[Earned Basic Salary]]*10%</f>
        <v>4802.584615384616</v>
      </c>
      <c r="S1945" s="1">
        <f>Table1[[#This Row],[Earned Basic Salary]]*12%</f>
        <v>5763.1015384615384</v>
      </c>
      <c r="T1945" s="1">
        <f>200</f>
        <v>200</v>
      </c>
      <c r="U1945" s="1">
        <f>Table1[[#This Row],[PF]]+Table1[[#This Row],[Professional Tax]]</f>
        <v>5963.1015384615384</v>
      </c>
      <c r="V1945" s="1">
        <f>Table1[[#This Row],[Overtime Hours]]*200</f>
        <v>3200</v>
      </c>
      <c r="W1945" s="1">
        <f>Table1[[#This Row],[Earned Basic Salary]]+Table1[[#This Row],[HRA]]+Table1[[#This Row],[DA]]+Table1[[#This Row],[Overtime Pay]]</f>
        <v>65633.600000000006</v>
      </c>
      <c r="X1945" s="1">
        <f>Table1[[#This Row],[Gross Salary]]-Table1[[#This Row],[Total Deduction]]</f>
        <v>59670.498461538467</v>
      </c>
      <c r="Y1945" t="s">
        <v>37</v>
      </c>
      <c r="Z1945" t="s">
        <v>95</v>
      </c>
      <c r="AA1945" t="s">
        <v>7456</v>
      </c>
      <c r="AB1945" t="s">
        <v>7457</v>
      </c>
    </row>
    <row r="1946" spans="1:28" x14ac:dyDescent="0.3">
      <c r="A1946" t="s">
        <v>7458</v>
      </c>
      <c r="B1946" t="s">
        <v>387</v>
      </c>
      <c r="C1946">
        <v>53</v>
      </c>
      <c r="D1946" t="s">
        <v>75</v>
      </c>
      <c r="E1946" t="s">
        <v>121</v>
      </c>
      <c r="F1946" t="s">
        <v>63</v>
      </c>
      <c r="G1946" t="s">
        <v>5915</v>
      </c>
      <c r="H1946" t="s">
        <v>35</v>
      </c>
      <c r="I1946" t="s">
        <v>36</v>
      </c>
      <c r="J1946">
        <v>26</v>
      </c>
      <c r="K1946">
        <v>21</v>
      </c>
      <c r="L1946">
        <f t="shared" si="90"/>
        <v>5</v>
      </c>
      <c r="M1946">
        <v>5</v>
      </c>
      <c r="N1946">
        <v>54120</v>
      </c>
      <c r="O1946" s="1">
        <f t="shared" si="91"/>
        <v>2081.5384615384614</v>
      </c>
      <c r="P1946" s="1">
        <f t="shared" si="92"/>
        <v>43712.307692307688</v>
      </c>
      <c r="Q1946" s="1">
        <f>Table1[[#This Row],[Earned Basic Salary]]*20%</f>
        <v>8742.4615384615372</v>
      </c>
      <c r="R1946" s="1">
        <f>Table1[[#This Row],[Earned Basic Salary]]*10%</f>
        <v>4371.2307692307686</v>
      </c>
      <c r="S1946" s="1">
        <f>Table1[[#This Row],[Earned Basic Salary]]*12%</f>
        <v>5245.4769230769225</v>
      </c>
      <c r="T1946" s="1">
        <f>200</f>
        <v>200</v>
      </c>
      <c r="U1946" s="1">
        <f>Table1[[#This Row],[PF]]+Table1[[#This Row],[Professional Tax]]</f>
        <v>5445.4769230769225</v>
      </c>
      <c r="V1946" s="1">
        <f>Table1[[#This Row],[Overtime Hours]]*200</f>
        <v>1000</v>
      </c>
      <c r="W1946" s="1">
        <f>Table1[[#This Row],[Earned Basic Salary]]+Table1[[#This Row],[HRA]]+Table1[[#This Row],[DA]]+Table1[[#This Row],[Overtime Pay]]</f>
        <v>57825.999999999993</v>
      </c>
      <c r="X1946" s="1">
        <f>Table1[[#This Row],[Gross Salary]]-Table1[[#This Row],[Total Deduction]]</f>
        <v>52380.523076923069</v>
      </c>
      <c r="Y1946" t="s">
        <v>37</v>
      </c>
      <c r="Z1946" t="s">
        <v>106</v>
      </c>
      <c r="AA1946" t="s">
        <v>7459</v>
      </c>
      <c r="AB1946" t="s">
        <v>7460</v>
      </c>
    </row>
    <row r="1947" spans="1:28" x14ac:dyDescent="0.3">
      <c r="A1947" t="s">
        <v>7461</v>
      </c>
      <c r="B1947" t="s">
        <v>1412</v>
      </c>
      <c r="C1947">
        <v>54</v>
      </c>
      <c r="D1947" t="s">
        <v>44</v>
      </c>
      <c r="E1947" t="s">
        <v>45</v>
      </c>
      <c r="F1947" t="s">
        <v>55</v>
      </c>
      <c r="G1947" t="s">
        <v>1538</v>
      </c>
      <c r="H1947" t="s">
        <v>35</v>
      </c>
      <c r="I1947" t="s">
        <v>36</v>
      </c>
      <c r="J1947">
        <v>26</v>
      </c>
      <c r="K1947">
        <v>24</v>
      </c>
      <c r="L1947">
        <f t="shared" si="90"/>
        <v>2</v>
      </c>
      <c r="M1947">
        <v>8</v>
      </c>
      <c r="N1947">
        <v>47518</v>
      </c>
      <c r="O1947" s="1">
        <f t="shared" si="91"/>
        <v>1827.6153846153845</v>
      </c>
      <c r="P1947" s="1">
        <f t="shared" si="92"/>
        <v>43862.769230769227</v>
      </c>
      <c r="Q1947" s="1">
        <f>Table1[[#This Row],[Earned Basic Salary]]*20%</f>
        <v>8772.5538461538454</v>
      </c>
      <c r="R1947" s="1">
        <f>Table1[[#This Row],[Earned Basic Salary]]*10%</f>
        <v>4386.2769230769227</v>
      </c>
      <c r="S1947" s="1">
        <f>Table1[[#This Row],[Earned Basic Salary]]*12%</f>
        <v>5263.5323076923069</v>
      </c>
      <c r="T1947" s="1">
        <f>200</f>
        <v>200</v>
      </c>
      <c r="U1947" s="1">
        <f>Table1[[#This Row],[PF]]+Table1[[#This Row],[Professional Tax]]</f>
        <v>5463.5323076923069</v>
      </c>
      <c r="V1947" s="1">
        <f>Table1[[#This Row],[Overtime Hours]]*200</f>
        <v>1600</v>
      </c>
      <c r="W1947" s="1">
        <f>Table1[[#This Row],[Earned Basic Salary]]+Table1[[#This Row],[HRA]]+Table1[[#This Row],[DA]]+Table1[[#This Row],[Overtime Pay]]</f>
        <v>58621.599999999991</v>
      </c>
      <c r="X1947" s="1">
        <f>Table1[[#This Row],[Gross Salary]]-Table1[[#This Row],[Total Deduction]]</f>
        <v>53158.067692307683</v>
      </c>
      <c r="Y1947" t="s">
        <v>37</v>
      </c>
      <c r="Z1947" t="s">
        <v>38</v>
      </c>
      <c r="AA1947" t="s">
        <v>7462</v>
      </c>
      <c r="AB1947" t="s">
        <v>7463</v>
      </c>
    </row>
    <row r="1948" spans="1:28" x14ac:dyDescent="0.3">
      <c r="A1948" t="s">
        <v>7464</v>
      </c>
      <c r="B1948" t="s">
        <v>788</v>
      </c>
      <c r="C1948">
        <v>24</v>
      </c>
      <c r="D1948" t="s">
        <v>44</v>
      </c>
      <c r="E1948" t="s">
        <v>82</v>
      </c>
      <c r="F1948" t="s">
        <v>46</v>
      </c>
      <c r="G1948" t="s">
        <v>7465</v>
      </c>
      <c r="H1948" t="s">
        <v>35</v>
      </c>
      <c r="I1948" t="s">
        <v>36</v>
      </c>
      <c r="J1948">
        <v>26</v>
      </c>
      <c r="K1948">
        <v>24</v>
      </c>
      <c r="L1948">
        <f t="shared" si="90"/>
        <v>2</v>
      </c>
      <c r="M1948">
        <v>18</v>
      </c>
      <c r="N1948">
        <v>21088</v>
      </c>
      <c r="O1948" s="1">
        <f t="shared" si="91"/>
        <v>811.07692307692309</v>
      </c>
      <c r="P1948" s="1">
        <f t="shared" si="92"/>
        <v>19465.846153846156</v>
      </c>
      <c r="Q1948" s="1">
        <f>Table1[[#This Row],[Earned Basic Salary]]*20%</f>
        <v>3893.1692307692315</v>
      </c>
      <c r="R1948" s="1">
        <f>Table1[[#This Row],[Earned Basic Salary]]*10%</f>
        <v>1946.5846153846157</v>
      </c>
      <c r="S1948" s="1">
        <f>Table1[[#This Row],[Earned Basic Salary]]*12%</f>
        <v>2335.9015384615386</v>
      </c>
      <c r="T1948" s="1">
        <f>200</f>
        <v>200</v>
      </c>
      <c r="U1948" s="1">
        <f>Table1[[#This Row],[PF]]+Table1[[#This Row],[Professional Tax]]</f>
        <v>2535.9015384615386</v>
      </c>
      <c r="V1948" s="1">
        <f>Table1[[#This Row],[Overtime Hours]]*200</f>
        <v>3600</v>
      </c>
      <c r="W1948" s="1">
        <f>Table1[[#This Row],[Earned Basic Salary]]+Table1[[#This Row],[HRA]]+Table1[[#This Row],[DA]]+Table1[[#This Row],[Overtime Pay]]</f>
        <v>28905.600000000002</v>
      </c>
      <c r="X1948" s="1">
        <f>Table1[[#This Row],[Gross Salary]]-Table1[[#This Row],[Total Deduction]]</f>
        <v>26369.698461538464</v>
      </c>
      <c r="Y1948" t="s">
        <v>37</v>
      </c>
      <c r="Z1948" t="s">
        <v>95</v>
      </c>
      <c r="AA1948" t="s">
        <v>7466</v>
      </c>
      <c r="AB1948" t="s">
        <v>7467</v>
      </c>
    </row>
    <row r="1949" spans="1:28" x14ac:dyDescent="0.3">
      <c r="A1949" t="s">
        <v>7468</v>
      </c>
      <c r="B1949" t="s">
        <v>1452</v>
      </c>
      <c r="C1949">
        <v>42</v>
      </c>
      <c r="D1949" t="s">
        <v>31</v>
      </c>
      <c r="E1949" t="s">
        <v>45</v>
      </c>
      <c r="F1949" t="s">
        <v>63</v>
      </c>
      <c r="G1949" t="s">
        <v>3388</v>
      </c>
      <c r="H1949" t="s">
        <v>35</v>
      </c>
      <c r="I1949" t="s">
        <v>36</v>
      </c>
      <c r="J1949">
        <v>26</v>
      </c>
      <c r="K1949">
        <v>23</v>
      </c>
      <c r="L1949">
        <f t="shared" si="90"/>
        <v>3</v>
      </c>
      <c r="M1949">
        <v>7</v>
      </c>
      <c r="N1949">
        <v>19750</v>
      </c>
      <c r="O1949" s="1">
        <f t="shared" si="91"/>
        <v>759.61538461538464</v>
      </c>
      <c r="P1949" s="1">
        <f t="shared" si="92"/>
        <v>17471.153846153848</v>
      </c>
      <c r="Q1949" s="1">
        <f>Table1[[#This Row],[Earned Basic Salary]]*20%</f>
        <v>3494.2307692307695</v>
      </c>
      <c r="R1949" s="1">
        <f>Table1[[#This Row],[Earned Basic Salary]]*10%</f>
        <v>1747.1153846153848</v>
      </c>
      <c r="S1949" s="1">
        <f>Table1[[#This Row],[Earned Basic Salary]]*12%</f>
        <v>2096.5384615384614</v>
      </c>
      <c r="T1949" s="1">
        <f>200</f>
        <v>200</v>
      </c>
      <c r="U1949" s="1">
        <f>Table1[[#This Row],[PF]]+Table1[[#This Row],[Professional Tax]]</f>
        <v>2296.5384615384614</v>
      </c>
      <c r="V1949" s="1">
        <f>Table1[[#This Row],[Overtime Hours]]*200</f>
        <v>1400</v>
      </c>
      <c r="W1949" s="1">
        <f>Table1[[#This Row],[Earned Basic Salary]]+Table1[[#This Row],[HRA]]+Table1[[#This Row],[DA]]+Table1[[#This Row],[Overtime Pay]]</f>
        <v>24112.5</v>
      </c>
      <c r="X1949" s="1">
        <f>Table1[[#This Row],[Gross Salary]]-Table1[[#This Row],[Total Deduction]]</f>
        <v>21815.961538461539</v>
      </c>
      <c r="Y1949" t="s">
        <v>37</v>
      </c>
      <c r="Z1949" t="s">
        <v>95</v>
      </c>
      <c r="AA1949" t="s">
        <v>7469</v>
      </c>
      <c r="AB1949" t="s">
        <v>7470</v>
      </c>
    </row>
    <row r="1950" spans="1:28" x14ac:dyDescent="0.3">
      <c r="A1950" t="s">
        <v>7471</v>
      </c>
      <c r="B1950" t="s">
        <v>675</v>
      </c>
      <c r="C1950">
        <v>46</v>
      </c>
      <c r="D1950" t="s">
        <v>127</v>
      </c>
      <c r="E1950" t="s">
        <v>82</v>
      </c>
      <c r="F1950" t="s">
        <v>89</v>
      </c>
      <c r="G1950" t="s">
        <v>7472</v>
      </c>
      <c r="H1950" t="s">
        <v>35</v>
      </c>
      <c r="I1950" t="s">
        <v>36</v>
      </c>
      <c r="J1950">
        <v>26</v>
      </c>
      <c r="K1950">
        <v>25</v>
      </c>
      <c r="L1950">
        <f t="shared" si="90"/>
        <v>1</v>
      </c>
      <c r="M1950">
        <v>2</v>
      </c>
      <c r="N1950">
        <v>31619</v>
      </c>
      <c r="O1950" s="1">
        <f t="shared" si="91"/>
        <v>1216.1153846153845</v>
      </c>
      <c r="P1950" s="1">
        <f t="shared" si="92"/>
        <v>30402.884615384613</v>
      </c>
      <c r="Q1950" s="1">
        <f>Table1[[#This Row],[Earned Basic Salary]]*20%</f>
        <v>6080.5769230769229</v>
      </c>
      <c r="R1950" s="1">
        <f>Table1[[#This Row],[Earned Basic Salary]]*10%</f>
        <v>3040.2884615384614</v>
      </c>
      <c r="S1950" s="1">
        <f>Table1[[#This Row],[Earned Basic Salary]]*12%</f>
        <v>3648.3461538461534</v>
      </c>
      <c r="T1950" s="1">
        <f>200</f>
        <v>200</v>
      </c>
      <c r="U1950" s="1">
        <f>Table1[[#This Row],[PF]]+Table1[[#This Row],[Professional Tax]]</f>
        <v>3848.3461538461534</v>
      </c>
      <c r="V1950" s="1">
        <f>Table1[[#This Row],[Overtime Hours]]*200</f>
        <v>400</v>
      </c>
      <c r="W1950" s="1">
        <f>Table1[[#This Row],[Earned Basic Salary]]+Table1[[#This Row],[HRA]]+Table1[[#This Row],[DA]]+Table1[[#This Row],[Overtime Pay]]</f>
        <v>39923.75</v>
      </c>
      <c r="X1950" s="1">
        <f>Table1[[#This Row],[Gross Salary]]-Table1[[#This Row],[Total Deduction]]</f>
        <v>36075.403846153844</v>
      </c>
      <c r="Y1950" t="s">
        <v>37</v>
      </c>
      <c r="Z1950" t="s">
        <v>106</v>
      </c>
      <c r="AA1950" t="s">
        <v>7473</v>
      </c>
      <c r="AB1950" t="s">
        <v>7474</v>
      </c>
    </row>
    <row r="1951" spans="1:28" x14ac:dyDescent="0.3">
      <c r="A1951" t="s">
        <v>7475</v>
      </c>
      <c r="B1951" t="s">
        <v>584</v>
      </c>
      <c r="C1951">
        <v>24</v>
      </c>
      <c r="D1951" t="s">
        <v>133</v>
      </c>
      <c r="E1951" t="s">
        <v>121</v>
      </c>
      <c r="F1951" t="s">
        <v>69</v>
      </c>
      <c r="G1951" t="s">
        <v>7476</v>
      </c>
      <c r="H1951" t="s">
        <v>35</v>
      </c>
      <c r="I1951" t="s">
        <v>36</v>
      </c>
      <c r="J1951">
        <v>26</v>
      </c>
      <c r="K1951">
        <v>25</v>
      </c>
      <c r="L1951">
        <f t="shared" si="90"/>
        <v>1</v>
      </c>
      <c r="M1951">
        <v>18</v>
      </c>
      <c r="N1951">
        <v>23530</v>
      </c>
      <c r="O1951" s="1">
        <f t="shared" si="91"/>
        <v>905</v>
      </c>
      <c r="P1951" s="1">
        <f t="shared" si="92"/>
        <v>22625</v>
      </c>
      <c r="Q1951" s="1">
        <f>Table1[[#This Row],[Earned Basic Salary]]*20%</f>
        <v>4525</v>
      </c>
      <c r="R1951" s="1">
        <f>Table1[[#This Row],[Earned Basic Salary]]*10%</f>
        <v>2262.5</v>
      </c>
      <c r="S1951" s="1">
        <f>Table1[[#This Row],[Earned Basic Salary]]*12%</f>
        <v>2715</v>
      </c>
      <c r="T1951" s="1">
        <f>200</f>
        <v>200</v>
      </c>
      <c r="U1951" s="1">
        <f>Table1[[#This Row],[PF]]+Table1[[#This Row],[Professional Tax]]</f>
        <v>2915</v>
      </c>
      <c r="V1951" s="1">
        <f>Table1[[#This Row],[Overtime Hours]]*200</f>
        <v>3600</v>
      </c>
      <c r="W1951" s="1">
        <f>Table1[[#This Row],[Earned Basic Salary]]+Table1[[#This Row],[HRA]]+Table1[[#This Row],[DA]]+Table1[[#This Row],[Overtime Pay]]</f>
        <v>33012.5</v>
      </c>
      <c r="X1951" s="1">
        <f>Table1[[#This Row],[Gross Salary]]-Table1[[#This Row],[Total Deduction]]</f>
        <v>30097.5</v>
      </c>
      <c r="Y1951" t="s">
        <v>37</v>
      </c>
      <c r="Z1951" t="s">
        <v>106</v>
      </c>
      <c r="AA1951" t="s">
        <v>7477</v>
      </c>
      <c r="AB1951" t="s">
        <v>7478</v>
      </c>
    </row>
    <row r="1952" spans="1:28" x14ac:dyDescent="0.3">
      <c r="A1952" t="s">
        <v>7479</v>
      </c>
      <c r="B1952" t="s">
        <v>80</v>
      </c>
      <c r="C1952">
        <v>52</v>
      </c>
      <c r="D1952" t="s">
        <v>75</v>
      </c>
      <c r="E1952" t="s">
        <v>32</v>
      </c>
      <c r="F1952" t="s">
        <v>55</v>
      </c>
      <c r="G1952" t="s">
        <v>6046</v>
      </c>
      <c r="H1952" t="s">
        <v>35</v>
      </c>
      <c r="I1952" t="s">
        <v>36</v>
      </c>
      <c r="J1952">
        <v>26</v>
      </c>
      <c r="K1952">
        <v>24</v>
      </c>
      <c r="L1952">
        <f t="shared" si="90"/>
        <v>2</v>
      </c>
      <c r="M1952">
        <v>16</v>
      </c>
      <c r="N1952">
        <v>53943</v>
      </c>
      <c r="O1952" s="1">
        <f t="shared" si="91"/>
        <v>2074.7307692307691</v>
      </c>
      <c r="P1952" s="1">
        <f t="shared" si="92"/>
        <v>49793.538461538454</v>
      </c>
      <c r="Q1952" s="1">
        <f>Table1[[#This Row],[Earned Basic Salary]]*20%</f>
        <v>9958.7076923076911</v>
      </c>
      <c r="R1952" s="1">
        <f>Table1[[#This Row],[Earned Basic Salary]]*10%</f>
        <v>4979.3538461538456</v>
      </c>
      <c r="S1952" s="1">
        <f>Table1[[#This Row],[Earned Basic Salary]]*12%</f>
        <v>5975.2246153846145</v>
      </c>
      <c r="T1952" s="1">
        <f>200</f>
        <v>200</v>
      </c>
      <c r="U1952" s="1">
        <f>Table1[[#This Row],[PF]]+Table1[[#This Row],[Professional Tax]]</f>
        <v>6175.2246153846145</v>
      </c>
      <c r="V1952" s="1">
        <f>Table1[[#This Row],[Overtime Hours]]*200</f>
        <v>3200</v>
      </c>
      <c r="W1952" s="1">
        <f>Table1[[#This Row],[Earned Basic Salary]]+Table1[[#This Row],[HRA]]+Table1[[#This Row],[DA]]+Table1[[#This Row],[Overtime Pay]]</f>
        <v>67931.599999999991</v>
      </c>
      <c r="X1952" s="1">
        <f>Table1[[#This Row],[Gross Salary]]-Table1[[#This Row],[Total Deduction]]</f>
        <v>61756.375384615378</v>
      </c>
      <c r="Y1952" t="s">
        <v>37</v>
      </c>
      <c r="Z1952" t="s">
        <v>106</v>
      </c>
      <c r="AA1952" t="s">
        <v>7480</v>
      </c>
      <c r="AB1952" t="s">
        <v>7481</v>
      </c>
    </row>
    <row r="1953" spans="1:28" x14ac:dyDescent="0.3">
      <c r="A1953" t="s">
        <v>7482</v>
      </c>
      <c r="B1953" t="s">
        <v>1639</v>
      </c>
      <c r="C1953">
        <v>26</v>
      </c>
      <c r="D1953" t="s">
        <v>75</v>
      </c>
      <c r="E1953" t="s">
        <v>62</v>
      </c>
      <c r="F1953" t="s">
        <v>33</v>
      </c>
      <c r="G1953" t="s">
        <v>3024</v>
      </c>
      <c r="H1953" t="s">
        <v>35</v>
      </c>
      <c r="I1953" t="s">
        <v>36</v>
      </c>
      <c r="J1953">
        <v>26</v>
      </c>
      <c r="K1953">
        <v>22</v>
      </c>
      <c r="L1953">
        <f t="shared" si="90"/>
        <v>4</v>
      </c>
      <c r="M1953">
        <v>17</v>
      </c>
      <c r="N1953">
        <v>28624</v>
      </c>
      <c r="O1953" s="1">
        <f t="shared" si="91"/>
        <v>1100.9230769230769</v>
      </c>
      <c r="P1953" s="1">
        <f t="shared" si="92"/>
        <v>24220.307692307691</v>
      </c>
      <c r="Q1953" s="1">
        <f>Table1[[#This Row],[Earned Basic Salary]]*20%</f>
        <v>4844.0615384615385</v>
      </c>
      <c r="R1953" s="1">
        <f>Table1[[#This Row],[Earned Basic Salary]]*10%</f>
        <v>2422.0307692307692</v>
      </c>
      <c r="S1953" s="1">
        <f>Table1[[#This Row],[Earned Basic Salary]]*12%</f>
        <v>2906.436923076923</v>
      </c>
      <c r="T1953" s="1">
        <f>200</f>
        <v>200</v>
      </c>
      <c r="U1953" s="1">
        <f>Table1[[#This Row],[PF]]+Table1[[#This Row],[Professional Tax]]</f>
        <v>3106.436923076923</v>
      </c>
      <c r="V1953" s="1">
        <f>Table1[[#This Row],[Overtime Hours]]*200</f>
        <v>3400</v>
      </c>
      <c r="W1953" s="1">
        <f>Table1[[#This Row],[Earned Basic Salary]]+Table1[[#This Row],[HRA]]+Table1[[#This Row],[DA]]+Table1[[#This Row],[Overtime Pay]]</f>
        <v>34886.399999999994</v>
      </c>
      <c r="X1953" s="1">
        <f>Table1[[#This Row],[Gross Salary]]-Table1[[#This Row],[Total Deduction]]</f>
        <v>31779.963076923072</v>
      </c>
      <c r="Y1953" t="s">
        <v>37</v>
      </c>
      <c r="Z1953" t="s">
        <v>106</v>
      </c>
      <c r="AA1953" t="s">
        <v>7483</v>
      </c>
      <c r="AB1953" t="s">
        <v>7484</v>
      </c>
    </row>
    <row r="1954" spans="1:28" x14ac:dyDescent="0.3">
      <c r="A1954" t="s">
        <v>7485</v>
      </c>
      <c r="B1954" t="s">
        <v>406</v>
      </c>
      <c r="C1954">
        <v>34</v>
      </c>
      <c r="D1954" t="s">
        <v>53</v>
      </c>
      <c r="E1954" t="s">
        <v>82</v>
      </c>
      <c r="F1954" t="s">
        <v>69</v>
      </c>
      <c r="G1954" t="s">
        <v>4844</v>
      </c>
      <c r="H1954" t="s">
        <v>35</v>
      </c>
      <c r="I1954" t="s">
        <v>36</v>
      </c>
      <c r="J1954">
        <v>26</v>
      </c>
      <c r="K1954">
        <v>23</v>
      </c>
      <c r="L1954">
        <f t="shared" si="90"/>
        <v>3</v>
      </c>
      <c r="M1954">
        <v>12</v>
      </c>
      <c r="N1954">
        <v>49945</v>
      </c>
      <c r="O1954" s="1">
        <f t="shared" si="91"/>
        <v>1920.9615384615386</v>
      </c>
      <c r="P1954" s="1">
        <f t="shared" si="92"/>
        <v>44182.11538461539</v>
      </c>
      <c r="Q1954" s="1">
        <f>Table1[[#This Row],[Earned Basic Salary]]*20%</f>
        <v>8836.423076923078</v>
      </c>
      <c r="R1954" s="1">
        <f>Table1[[#This Row],[Earned Basic Salary]]*10%</f>
        <v>4418.211538461539</v>
      </c>
      <c r="S1954" s="1">
        <f>Table1[[#This Row],[Earned Basic Salary]]*12%</f>
        <v>5301.8538461538465</v>
      </c>
      <c r="T1954" s="1">
        <f>200</f>
        <v>200</v>
      </c>
      <c r="U1954" s="1">
        <f>Table1[[#This Row],[PF]]+Table1[[#This Row],[Professional Tax]]</f>
        <v>5501.8538461538465</v>
      </c>
      <c r="V1954" s="1">
        <f>Table1[[#This Row],[Overtime Hours]]*200</f>
        <v>2400</v>
      </c>
      <c r="W1954" s="1">
        <f>Table1[[#This Row],[Earned Basic Salary]]+Table1[[#This Row],[HRA]]+Table1[[#This Row],[DA]]+Table1[[#This Row],[Overtime Pay]]</f>
        <v>59836.750000000007</v>
      </c>
      <c r="X1954" s="1">
        <f>Table1[[#This Row],[Gross Salary]]-Table1[[#This Row],[Total Deduction]]</f>
        <v>54334.896153846159</v>
      </c>
      <c r="Y1954" t="s">
        <v>37</v>
      </c>
      <c r="Z1954" t="s">
        <v>48</v>
      </c>
      <c r="AA1954" t="s">
        <v>7486</v>
      </c>
      <c r="AB1954" t="s">
        <v>7487</v>
      </c>
    </row>
    <row r="1955" spans="1:28" x14ac:dyDescent="0.3">
      <c r="A1955" t="s">
        <v>7488</v>
      </c>
      <c r="B1955" t="s">
        <v>193</v>
      </c>
      <c r="C1955">
        <v>41</v>
      </c>
      <c r="D1955" t="s">
        <v>61</v>
      </c>
      <c r="E1955" t="s">
        <v>45</v>
      </c>
      <c r="F1955" t="s">
        <v>33</v>
      </c>
      <c r="G1955" t="s">
        <v>6309</v>
      </c>
      <c r="H1955" t="s">
        <v>35</v>
      </c>
      <c r="I1955" t="s">
        <v>36</v>
      </c>
      <c r="J1955">
        <v>26</v>
      </c>
      <c r="K1955">
        <v>24</v>
      </c>
      <c r="L1955">
        <f t="shared" si="90"/>
        <v>2</v>
      </c>
      <c r="M1955">
        <v>12</v>
      </c>
      <c r="N1955">
        <v>69621</v>
      </c>
      <c r="O1955" s="1">
        <f t="shared" si="91"/>
        <v>2677.7307692307691</v>
      </c>
      <c r="P1955" s="1">
        <f t="shared" si="92"/>
        <v>64265.538461538454</v>
      </c>
      <c r="Q1955" s="1">
        <f>Table1[[#This Row],[Earned Basic Salary]]*20%</f>
        <v>12853.107692307691</v>
      </c>
      <c r="R1955" s="1">
        <f>Table1[[#This Row],[Earned Basic Salary]]*10%</f>
        <v>6426.5538461538454</v>
      </c>
      <c r="S1955" s="1">
        <f>Table1[[#This Row],[Earned Basic Salary]]*12%</f>
        <v>7711.8646153846139</v>
      </c>
      <c r="T1955" s="1">
        <f>200</f>
        <v>200</v>
      </c>
      <c r="U1955" s="1">
        <f>Table1[[#This Row],[PF]]+Table1[[#This Row],[Professional Tax]]</f>
        <v>7911.8646153846139</v>
      </c>
      <c r="V1955" s="1">
        <f>Table1[[#This Row],[Overtime Hours]]*200</f>
        <v>2400</v>
      </c>
      <c r="W1955" s="1">
        <f>Table1[[#This Row],[Earned Basic Salary]]+Table1[[#This Row],[HRA]]+Table1[[#This Row],[DA]]+Table1[[#This Row],[Overtime Pay]]</f>
        <v>85945.199999999983</v>
      </c>
      <c r="X1955" s="1">
        <f>Table1[[#This Row],[Gross Salary]]-Table1[[#This Row],[Total Deduction]]</f>
        <v>78033.335384615362</v>
      </c>
      <c r="Y1955" t="s">
        <v>37</v>
      </c>
      <c r="Z1955" t="s">
        <v>38</v>
      </c>
      <c r="AA1955" t="s">
        <v>7489</v>
      </c>
      <c r="AB1955" t="s">
        <v>7490</v>
      </c>
    </row>
    <row r="1956" spans="1:28" x14ac:dyDescent="0.3">
      <c r="A1956" t="s">
        <v>7491</v>
      </c>
      <c r="B1956" t="s">
        <v>99</v>
      </c>
      <c r="C1956">
        <v>36</v>
      </c>
      <c r="D1956" t="s">
        <v>133</v>
      </c>
      <c r="E1956" t="s">
        <v>32</v>
      </c>
      <c r="F1956" t="s">
        <v>63</v>
      </c>
      <c r="G1956" t="s">
        <v>7492</v>
      </c>
      <c r="H1956" t="s">
        <v>35</v>
      </c>
      <c r="I1956" t="s">
        <v>36</v>
      </c>
      <c r="J1956">
        <v>26</v>
      </c>
      <c r="K1956">
        <v>24</v>
      </c>
      <c r="L1956">
        <f t="shared" si="90"/>
        <v>2</v>
      </c>
      <c r="M1956">
        <v>7</v>
      </c>
      <c r="N1956">
        <v>38213</v>
      </c>
      <c r="O1956" s="1">
        <f t="shared" si="91"/>
        <v>1469.7307692307693</v>
      </c>
      <c r="P1956" s="1">
        <f t="shared" si="92"/>
        <v>35273.538461538461</v>
      </c>
      <c r="Q1956" s="1">
        <f>Table1[[#This Row],[Earned Basic Salary]]*20%</f>
        <v>7054.7076923076929</v>
      </c>
      <c r="R1956" s="1">
        <f>Table1[[#This Row],[Earned Basic Salary]]*10%</f>
        <v>3527.3538461538465</v>
      </c>
      <c r="S1956" s="1">
        <f>Table1[[#This Row],[Earned Basic Salary]]*12%</f>
        <v>4232.8246153846148</v>
      </c>
      <c r="T1956" s="1">
        <f>200</f>
        <v>200</v>
      </c>
      <c r="U1956" s="1">
        <f>Table1[[#This Row],[PF]]+Table1[[#This Row],[Professional Tax]]</f>
        <v>4432.8246153846148</v>
      </c>
      <c r="V1956" s="1">
        <f>Table1[[#This Row],[Overtime Hours]]*200</f>
        <v>1400</v>
      </c>
      <c r="W1956" s="1">
        <f>Table1[[#This Row],[Earned Basic Salary]]+Table1[[#This Row],[HRA]]+Table1[[#This Row],[DA]]+Table1[[#This Row],[Overtime Pay]]</f>
        <v>47255.6</v>
      </c>
      <c r="X1956" s="1">
        <f>Table1[[#This Row],[Gross Salary]]-Table1[[#This Row],[Total Deduction]]</f>
        <v>42822.775384615386</v>
      </c>
      <c r="Y1956" t="s">
        <v>37</v>
      </c>
      <c r="Z1956" t="s">
        <v>38</v>
      </c>
      <c r="AA1956" t="s">
        <v>7493</v>
      </c>
      <c r="AB1956" t="s">
        <v>7494</v>
      </c>
    </row>
    <row r="1957" spans="1:28" x14ac:dyDescent="0.3">
      <c r="A1957" t="s">
        <v>7495</v>
      </c>
      <c r="B1957" t="s">
        <v>958</v>
      </c>
      <c r="C1957">
        <v>42</v>
      </c>
      <c r="D1957" t="s">
        <v>127</v>
      </c>
      <c r="E1957" t="s">
        <v>32</v>
      </c>
      <c r="F1957" t="s">
        <v>89</v>
      </c>
      <c r="G1957" t="s">
        <v>4600</v>
      </c>
      <c r="H1957" t="s">
        <v>35</v>
      </c>
      <c r="I1957" t="s">
        <v>36</v>
      </c>
      <c r="J1957">
        <v>26</v>
      </c>
      <c r="K1957">
        <v>22</v>
      </c>
      <c r="L1957">
        <f t="shared" si="90"/>
        <v>4</v>
      </c>
      <c r="M1957">
        <v>8</v>
      </c>
      <c r="N1957">
        <v>42700</v>
      </c>
      <c r="O1957" s="1">
        <f t="shared" si="91"/>
        <v>1642.3076923076924</v>
      </c>
      <c r="P1957" s="1">
        <f t="shared" si="92"/>
        <v>36130.769230769234</v>
      </c>
      <c r="Q1957" s="1">
        <f>Table1[[#This Row],[Earned Basic Salary]]*20%</f>
        <v>7226.1538461538476</v>
      </c>
      <c r="R1957" s="1">
        <f>Table1[[#This Row],[Earned Basic Salary]]*10%</f>
        <v>3613.0769230769238</v>
      </c>
      <c r="S1957" s="1">
        <f>Table1[[#This Row],[Earned Basic Salary]]*12%</f>
        <v>4335.6923076923076</v>
      </c>
      <c r="T1957" s="1">
        <f>200</f>
        <v>200</v>
      </c>
      <c r="U1957" s="1">
        <f>Table1[[#This Row],[PF]]+Table1[[#This Row],[Professional Tax]]</f>
        <v>4535.6923076923076</v>
      </c>
      <c r="V1957" s="1">
        <f>Table1[[#This Row],[Overtime Hours]]*200</f>
        <v>1600</v>
      </c>
      <c r="W1957" s="1">
        <f>Table1[[#This Row],[Earned Basic Salary]]+Table1[[#This Row],[HRA]]+Table1[[#This Row],[DA]]+Table1[[#This Row],[Overtime Pay]]</f>
        <v>48570</v>
      </c>
      <c r="X1957" s="1">
        <f>Table1[[#This Row],[Gross Salary]]-Table1[[#This Row],[Total Deduction]]</f>
        <v>44034.307692307695</v>
      </c>
      <c r="Y1957" t="s">
        <v>37</v>
      </c>
      <c r="Z1957" t="s">
        <v>48</v>
      </c>
      <c r="AA1957" t="s">
        <v>7496</v>
      </c>
      <c r="AB1957" t="s">
        <v>7497</v>
      </c>
    </row>
    <row r="1958" spans="1:28" x14ac:dyDescent="0.3">
      <c r="A1958" t="s">
        <v>7498</v>
      </c>
      <c r="B1958" t="s">
        <v>392</v>
      </c>
      <c r="C1958">
        <v>25</v>
      </c>
      <c r="D1958" t="s">
        <v>75</v>
      </c>
      <c r="E1958" t="s">
        <v>54</v>
      </c>
      <c r="F1958" t="s">
        <v>63</v>
      </c>
      <c r="G1958" t="s">
        <v>261</v>
      </c>
      <c r="H1958" t="s">
        <v>35</v>
      </c>
      <c r="I1958" t="s">
        <v>36</v>
      </c>
      <c r="J1958">
        <v>26</v>
      </c>
      <c r="K1958">
        <v>23</v>
      </c>
      <c r="L1958">
        <f t="shared" si="90"/>
        <v>3</v>
      </c>
      <c r="M1958">
        <v>12</v>
      </c>
      <c r="N1958">
        <v>60801</v>
      </c>
      <c r="O1958" s="1">
        <f t="shared" si="91"/>
        <v>2338.5</v>
      </c>
      <c r="P1958" s="1">
        <f t="shared" si="92"/>
        <v>53785.5</v>
      </c>
      <c r="Q1958" s="1">
        <f>Table1[[#This Row],[Earned Basic Salary]]*20%</f>
        <v>10757.1</v>
      </c>
      <c r="R1958" s="1">
        <f>Table1[[#This Row],[Earned Basic Salary]]*10%</f>
        <v>5378.55</v>
      </c>
      <c r="S1958" s="1">
        <f>Table1[[#This Row],[Earned Basic Salary]]*12%</f>
        <v>6454.2599999999993</v>
      </c>
      <c r="T1958" s="1">
        <f>200</f>
        <v>200</v>
      </c>
      <c r="U1958" s="1">
        <f>Table1[[#This Row],[PF]]+Table1[[#This Row],[Professional Tax]]</f>
        <v>6654.2599999999993</v>
      </c>
      <c r="V1958" s="1">
        <f>Table1[[#This Row],[Overtime Hours]]*200</f>
        <v>2400</v>
      </c>
      <c r="W1958" s="1">
        <f>Table1[[#This Row],[Earned Basic Salary]]+Table1[[#This Row],[HRA]]+Table1[[#This Row],[DA]]+Table1[[#This Row],[Overtime Pay]]</f>
        <v>72321.149999999994</v>
      </c>
      <c r="X1958" s="1">
        <f>Table1[[#This Row],[Gross Salary]]-Table1[[#This Row],[Total Deduction]]</f>
        <v>65666.89</v>
      </c>
      <c r="Y1958" t="s">
        <v>37</v>
      </c>
      <c r="Z1958" t="s">
        <v>48</v>
      </c>
      <c r="AA1958" t="s">
        <v>7499</v>
      </c>
      <c r="AB1958" t="s">
        <v>7500</v>
      </c>
    </row>
    <row r="1959" spans="1:28" x14ac:dyDescent="0.3">
      <c r="A1959" t="s">
        <v>7501</v>
      </c>
      <c r="B1959" t="s">
        <v>1212</v>
      </c>
      <c r="C1959">
        <v>37</v>
      </c>
      <c r="D1959" t="s">
        <v>133</v>
      </c>
      <c r="E1959" t="s">
        <v>54</v>
      </c>
      <c r="F1959" t="s">
        <v>55</v>
      </c>
      <c r="G1959" t="s">
        <v>2897</v>
      </c>
      <c r="H1959" t="s">
        <v>35</v>
      </c>
      <c r="I1959" t="s">
        <v>36</v>
      </c>
      <c r="J1959">
        <v>26</v>
      </c>
      <c r="K1959">
        <v>22</v>
      </c>
      <c r="L1959">
        <f t="shared" si="90"/>
        <v>4</v>
      </c>
      <c r="M1959">
        <v>2</v>
      </c>
      <c r="N1959">
        <v>20930</v>
      </c>
      <c r="O1959" s="1">
        <f t="shared" si="91"/>
        <v>805</v>
      </c>
      <c r="P1959" s="1">
        <f t="shared" si="92"/>
        <v>17710</v>
      </c>
      <c r="Q1959" s="1">
        <f>Table1[[#This Row],[Earned Basic Salary]]*20%</f>
        <v>3542</v>
      </c>
      <c r="R1959" s="1">
        <f>Table1[[#This Row],[Earned Basic Salary]]*10%</f>
        <v>1771</v>
      </c>
      <c r="S1959" s="1">
        <f>Table1[[#This Row],[Earned Basic Salary]]*12%</f>
        <v>2125.1999999999998</v>
      </c>
      <c r="T1959" s="1">
        <f>200</f>
        <v>200</v>
      </c>
      <c r="U1959" s="1">
        <f>Table1[[#This Row],[PF]]+Table1[[#This Row],[Professional Tax]]</f>
        <v>2325.1999999999998</v>
      </c>
      <c r="V1959" s="1">
        <f>Table1[[#This Row],[Overtime Hours]]*200</f>
        <v>400</v>
      </c>
      <c r="W1959" s="1">
        <f>Table1[[#This Row],[Earned Basic Salary]]+Table1[[#This Row],[HRA]]+Table1[[#This Row],[DA]]+Table1[[#This Row],[Overtime Pay]]</f>
        <v>23423</v>
      </c>
      <c r="X1959" s="1">
        <f>Table1[[#This Row],[Gross Salary]]-Table1[[#This Row],[Total Deduction]]</f>
        <v>21097.8</v>
      </c>
      <c r="Y1959" t="s">
        <v>37</v>
      </c>
      <c r="Z1959" t="s">
        <v>106</v>
      </c>
      <c r="AA1959" t="s">
        <v>7502</v>
      </c>
      <c r="AB1959" t="s">
        <v>7503</v>
      </c>
    </row>
    <row r="1960" spans="1:28" x14ac:dyDescent="0.3">
      <c r="A1960" t="s">
        <v>7504</v>
      </c>
      <c r="B1960" t="s">
        <v>536</v>
      </c>
      <c r="C1960">
        <v>45</v>
      </c>
      <c r="D1960" t="s">
        <v>75</v>
      </c>
      <c r="E1960" t="s">
        <v>45</v>
      </c>
      <c r="F1960" t="s">
        <v>69</v>
      </c>
      <c r="G1960" t="s">
        <v>7382</v>
      </c>
      <c r="H1960" t="s">
        <v>35</v>
      </c>
      <c r="I1960" t="s">
        <v>36</v>
      </c>
      <c r="J1960">
        <v>26</v>
      </c>
      <c r="K1960">
        <v>23</v>
      </c>
      <c r="L1960">
        <f t="shared" si="90"/>
        <v>3</v>
      </c>
      <c r="M1960">
        <v>19</v>
      </c>
      <c r="N1960">
        <v>31466</v>
      </c>
      <c r="O1960" s="1">
        <f t="shared" si="91"/>
        <v>1210.2307692307693</v>
      </c>
      <c r="P1960" s="1">
        <f t="shared" si="92"/>
        <v>27835.307692307695</v>
      </c>
      <c r="Q1960" s="1">
        <f>Table1[[#This Row],[Earned Basic Salary]]*20%</f>
        <v>5567.0615384615394</v>
      </c>
      <c r="R1960" s="1">
        <f>Table1[[#This Row],[Earned Basic Salary]]*10%</f>
        <v>2783.5307692307697</v>
      </c>
      <c r="S1960" s="1">
        <f>Table1[[#This Row],[Earned Basic Salary]]*12%</f>
        <v>3340.2369230769232</v>
      </c>
      <c r="T1960" s="1">
        <f>200</f>
        <v>200</v>
      </c>
      <c r="U1960" s="1">
        <f>Table1[[#This Row],[PF]]+Table1[[#This Row],[Professional Tax]]</f>
        <v>3540.2369230769232</v>
      </c>
      <c r="V1960" s="1">
        <f>Table1[[#This Row],[Overtime Hours]]*200</f>
        <v>3800</v>
      </c>
      <c r="W1960" s="1">
        <f>Table1[[#This Row],[Earned Basic Salary]]+Table1[[#This Row],[HRA]]+Table1[[#This Row],[DA]]+Table1[[#This Row],[Overtime Pay]]</f>
        <v>39985.9</v>
      </c>
      <c r="X1960" s="1">
        <f>Table1[[#This Row],[Gross Salary]]-Table1[[#This Row],[Total Deduction]]</f>
        <v>36445.663076923076</v>
      </c>
      <c r="Y1960" t="s">
        <v>37</v>
      </c>
      <c r="Z1960" t="s">
        <v>48</v>
      </c>
      <c r="AA1960" t="s">
        <v>7505</v>
      </c>
      <c r="AB1960" t="s">
        <v>7506</v>
      </c>
    </row>
    <row r="1961" spans="1:28" x14ac:dyDescent="0.3">
      <c r="A1961" t="s">
        <v>7507</v>
      </c>
      <c r="B1961" t="s">
        <v>1329</v>
      </c>
      <c r="C1961">
        <v>29</v>
      </c>
      <c r="D1961" t="s">
        <v>133</v>
      </c>
      <c r="E1961" t="s">
        <v>62</v>
      </c>
      <c r="F1961" t="s">
        <v>63</v>
      </c>
      <c r="G1961" t="s">
        <v>7508</v>
      </c>
      <c r="H1961" t="s">
        <v>35</v>
      </c>
      <c r="I1961" t="s">
        <v>36</v>
      </c>
      <c r="J1961">
        <v>26</v>
      </c>
      <c r="K1961">
        <v>24</v>
      </c>
      <c r="L1961">
        <f t="shared" si="90"/>
        <v>2</v>
      </c>
      <c r="M1961">
        <v>18</v>
      </c>
      <c r="N1961">
        <v>49335</v>
      </c>
      <c r="O1961" s="1">
        <f t="shared" si="91"/>
        <v>1897.5</v>
      </c>
      <c r="P1961" s="1">
        <f t="shared" si="92"/>
        <v>45540</v>
      </c>
      <c r="Q1961" s="1">
        <f>Table1[[#This Row],[Earned Basic Salary]]*20%</f>
        <v>9108</v>
      </c>
      <c r="R1961" s="1">
        <f>Table1[[#This Row],[Earned Basic Salary]]*10%</f>
        <v>4554</v>
      </c>
      <c r="S1961" s="1">
        <f>Table1[[#This Row],[Earned Basic Salary]]*12%</f>
        <v>5464.8</v>
      </c>
      <c r="T1961" s="1">
        <f>200</f>
        <v>200</v>
      </c>
      <c r="U1961" s="1">
        <f>Table1[[#This Row],[PF]]+Table1[[#This Row],[Professional Tax]]</f>
        <v>5664.8</v>
      </c>
      <c r="V1961" s="1">
        <f>Table1[[#This Row],[Overtime Hours]]*200</f>
        <v>3600</v>
      </c>
      <c r="W1961" s="1">
        <f>Table1[[#This Row],[Earned Basic Salary]]+Table1[[#This Row],[HRA]]+Table1[[#This Row],[DA]]+Table1[[#This Row],[Overtime Pay]]</f>
        <v>62802</v>
      </c>
      <c r="X1961" s="1">
        <f>Table1[[#This Row],[Gross Salary]]-Table1[[#This Row],[Total Deduction]]</f>
        <v>57137.2</v>
      </c>
      <c r="Y1961" t="s">
        <v>37</v>
      </c>
      <c r="Z1961" t="s">
        <v>48</v>
      </c>
      <c r="AA1961" t="s">
        <v>7509</v>
      </c>
      <c r="AB1961" t="s">
        <v>7510</v>
      </c>
    </row>
    <row r="1962" spans="1:28" x14ac:dyDescent="0.3">
      <c r="A1962" t="s">
        <v>7511</v>
      </c>
      <c r="B1962" t="s">
        <v>1175</v>
      </c>
      <c r="C1962">
        <v>26</v>
      </c>
      <c r="D1962" t="s">
        <v>127</v>
      </c>
      <c r="E1962" t="s">
        <v>54</v>
      </c>
      <c r="F1962" t="s">
        <v>83</v>
      </c>
      <c r="G1962" t="s">
        <v>7512</v>
      </c>
      <c r="H1962" t="s">
        <v>35</v>
      </c>
      <c r="I1962" t="s">
        <v>36</v>
      </c>
      <c r="J1962">
        <v>26</v>
      </c>
      <c r="K1962">
        <v>25</v>
      </c>
      <c r="L1962">
        <f t="shared" si="90"/>
        <v>1</v>
      </c>
      <c r="M1962">
        <v>19</v>
      </c>
      <c r="N1962">
        <v>59254</v>
      </c>
      <c r="O1962" s="1">
        <f t="shared" si="91"/>
        <v>2279</v>
      </c>
      <c r="P1962" s="1">
        <f t="shared" si="92"/>
        <v>56975</v>
      </c>
      <c r="Q1962" s="1">
        <f>Table1[[#This Row],[Earned Basic Salary]]*20%</f>
        <v>11395</v>
      </c>
      <c r="R1962" s="1">
        <f>Table1[[#This Row],[Earned Basic Salary]]*10%</f>
        <v>5697.5</v>
      </c>
      <c r="S1962" s="1">
        <f>Table1[[#This Row],[Earned Basic Salary]]*12%</f>
        <v>6837</v>
      </c>
      <c r="T1962" s="1">
        <f>200</f>
        <v>200</v>
      </c>
      <c r="U1962" s="1">
        <f>Table1[[#This Row],[PF]]+Table1[[#This Row],[Professional Tax]]</f>
        <v>7037</v>
      </c>
      <c r="V1962" s="1">
        <f>Table1[[#This Row],[Overtime Hours]]*200</f>
        <v>3800</v>
      </c>
      <c r="W1962" s="1">
        <f>Table1[[#This Row],[Earned Basic Salary]]+Table1[[#This Row],[HRA]]+Table1[[#This Row],[DA]]+Table1[[#This Row],[Overtime Pay]]</f>
        <v>77867.5</v>
      </c>
      <c r="X1962" s="1">
        <f>Table1[[#This Row],[Gross Salary]]-Table1[[#This Row],[Total Deduction]]</f>
        <v>70830.5</v>
      </c>
      <c r="Y1962" t="s">
        <v>37</v>
      </c>
      <c r="Z1962" t="s">
        <v>48</v>
      </c>
      <c r="AA1962" t="s">
        <v>7513</v>
      </c>
      <c r="AB1962" t="s">
        <v>7514</v>
      </c>
    </row>
    <row r="1963" spans="1:28" x14ac:dyDescent="0.3">
      <c r="A1963" t="s">
        <v>7515</v>
      </c>
      <c r="B1963" t="s">
        <v>936</v>
      </c>
      <c r="C1963">
        <v>46</v>
      </c>
      <c r="D1963" t="s">
        <v>53</v>
      </c>
      <c r="E1963" t="s">
        <v>82</v>
      </c>
      <c r="F1963" t="s">
        <v>33</v>
      </c>
      <c r="G1963" t="s">
        <v>7516</v>
      </c>
      <c r="H1963" t="s">
        <v>35</v>
      </c>
      <c r="I1963" t="s">
        <v>36</v>
      </c>
      <c r="J1963">
        <v>26</v>
      </c>
      <c r="K1963">
        <v>25</v>
      </c>
      <c r="L1963">
        <f t="shared" si="90"/>
        <v>1</v>
      </c>
      <c r="M1963">
        <v>16</v>
      </c>
      <c r="N1963">
        <v>26145</v>
      </c>
      <c r="O1963" s="1">
        <f t="shared" si="91"/>
        <v>1005.5769230769231</v>
      </c>
      <c r="P1963" s="1">
        <f t="shared" si="92"/>
        <v>25139.423076923078</v>
      </c>
      <c r="Q1963" s="1">
        <f>Table1[[#This Row],[Earned Basic Salary]]*20%</f>
        <v>5027.8846153846162</v>
      </c>
      <c r="R1963" s="1">
        <f>Table1[[#This Row],[Earned Basic Salary]]*10%</f>
        <v>2513.9423076923081</v>
      </c>
      <c r="S1963" s="1">
        <f>Table1[[#This Row],[Earned Basic Salary]]*12%</f>
        <v>3016.7307692307691</v>
      </c>
      <c r="T1963" s="1">
        <f>200</f>
        <v>200</v>
      </c>
      <c r="U1963" s="1">
        <f>Table1[[#This Row],[PF]]+Table1[[#This Row],[Professional Tax]]</f>
        <v>3216.7307692307691</v>
      </c>
      <c r="V1963" s="1">
        <f>Table1[[#This Row],[Overtime Hours]]*200</f>
        <v>3200</v>
      </c>
      <c r="W1963" s="1">
        <f>Table1[[#This Row],[Earned Basic Salary]]+Table1[[#This Row],[HRA]]+Table1[[#This Row],[DA]]+Table1[[#This Row],[Overtime Pay]]</f>
        <v>35881.25</v>
      </c>
      <c r="X1963" s="1">
        <f>Table1[[#This Row],[Gross Salary]]-Table1[[#This Row],[Total Deduction]]</f>
        <v>32664.51923076923</v>
      </c>
      <c r="Y1963" t="s">
        <v>37</v>
      </c>
      <c r="Z1963" t="s">
        <v>95</v>
      </c>
      <c r="AA1963" t="s">
        <v>7517</v>
      </c>
      <c r="AB1963" t="s">
        <v>7518</v>
      </c>
    </row>
    <row r="1964" spans="1:28" x14ac:dyDescent="0.3">
      <c r="A1964" t="s">
        <v>7519</v>
      </c>
      <c r="B1964" t="s">
        <v>485</v>
      </c>
      <c r="C1964">
        <v>25</v>
      </c>
      <c r="D1964" t="s">
        <v>61</v>
      </c>
      <c r="E1964" t="s">
        <v>32</v>
      </c>
      <c r="F1964" t="s">
        <v>33</v>
      </c>
      <c r="G1964" t="s">
        <v>7520</v>
      </c>
      <c r="H1964" t="s">
        <v>35</v>
      </c>
      <c r="I1964" t="s">
        <v>36</v>
      </c>
      <c r="J1964">
        <v>26</v>
      </c>
      <c r="K1964">
        <v>22</v>
      </c>
      <c r="L1964">
        <f t="shared" si="90"/>
        <v>4</v>
      </c>
      <c r="M1964">
        <v>10</v>
      </c>
      <c r="N1964">
        <v>72761</v>
      </c>
      <c r="O1964" s="1">
        <f t="shared" si="91"/>
        <v>2798.5</v>
      </c>
      <c r="P1964" s="1">
        <f t="shared" si="92"/>
        <v>61567</v>
      </c>
      <c r="Q1964" s="1">
        <f>Table1[[#This Row],[Earned Basic Salary]]*20%</f>
        <v>12313.400000000001</v>
      </c>
      <c r="R1964" s="1">
        <f>Table1[[#This Row],[Earned Basic Salary]]*10%</f>
        <v>6156.7000000000007</v>
      </c>
      <c r="S1964" s="1">
        <f>Table1[[#This Row],[Earned Basic Salary]]*12%</f>
        <v>7388.04</v>
      </c>
      <c r="T1964" s="1">
        <f>200</f>
        <v>200</v>
      </c>
      <c r="U1964" s="1">
        <f>Table1[[#This Row],[PF]]+Table1[[#This Row],[Professional Tax]]</f>
        <v>7588.04</v>
      </c>
      <c r="V1964" s="1">
        <f>Table1[[#This Row],[Overtime Hours]]*200</f>
        <v>2000</v>
      </c>
      <c r="W1964" s="1">
        <f>Table1[[#This Row],[Earned Basic Salary]]+Table1[[#This Row],[HRA]]+Table1[[#This Row],[DA]]+Table1[[#This Row],[Overtime Pay]]</f>
        <v>82037.099999999991</v>
      </c>
      <c r="X1964" s="1">
        <f>Table1[[#This Row],[Gross Salary]]-Table1[[#This Row],[Total Deduction]]</f>
        <v>74449.06</v>
      </c>
      <c r="Y1964" t="s">
        <v>37</v>
      </c>
      <c r="Z1964" t="s">
        <v>106</v>
      </c>
      <c r="AA1964" t="s">
        <v>7521</v>
      </c>
      <c r="AB1964" t="s">
        <v>7522</v>
      </c>
    </row>
    <row r="1965" spans="1:28" x14ac:dyDescent="0.3">
      <c r="A1965" t="s">
        <v>7523</v>
      </c>
      <c r="B1965" t="s">
        <v>367</v>
      </c>
      <c r="C1965">
        <v>35</v>
      </c>
      <c r="D1965" t="s">
        <v>127</v>
      </c>
      <c r="E1965" t="s">
        <v>121</v>
      </c>
      <c r="F1965" t="s">
        <v>83</v>
      </c>
      <c r="G1965" t="s">
        <v>7524</v>
      </c>
      <c r="H1965" t="s">
        <v>35</v>
      </c>
      <c r="I1965" t="s">
        <v>36</v>
      </c>
      <c r="J1965">
        <v>26</v>
      </c>
      <c r="K1965">
        <v>25</v>
      </c>
      <c r="L1965">
        <f t="shared" si="90"/>
        <v>1</v>
      </c>
      <c r="M1965">
        <v>7</v>
      </c>
      <c r="N1965">
        <v>53728</v>
      </c>
      <c r="O1965" s="1">
        <f t="shared" si="91"/>
        <v>2066.4615384615386</v>
      </c>
      <c r="P1965" s="1">
        <f t="shared" si="92"/>
        <v>51661.538461538461</v>
      </c>
      <c r="Q1965" s="1">
        <f>Table1[[#This Row],[Earned Basic Salary]]*20%</f>
        <v>10332.307692307693</v>
      </c>
      <c r="R1965" s="1">
        <f>Table1[[#This Row],[Earned Basic Salary]]*10%</f>
        <v>5166.1538461538466</v>
      </c>
      <c r="S1965" s="1">
        <f>Table1[[#This Row],[Earned Basic Salary]]*12%</f>
        <v>6199.3846153846152</v>
      </c>
      <c r="T1965" s="1">
        <f>200</f>
        <v>200</v>
      </c>
      <c r="U1965" s="1">
        <f>Table1[[#This Row],[PF]]+Table1[[#This Row],[Professional Tax]]</f>
        <v>6399.3846153846152</v>
      </c>
      <c r="V1965" s="1">
        <f>Table1[[#This Row],[Overtime Hours]]*200</f>
        <v>1400</v>
      </c>
      <c r="W1965" s="1">
        <f>Table1[[#This Row],[Earned Basic Salary]]+Table1[[#This Row],[HRA]]+Table1[[#This Row],[DA]]+Table1[[#This Row],[Overtime Pay]]</f>
        <v>68560</v>
      </c>
      <c r="X1965" s="1">
        <f>Table1[[#This Row],[Gross Salary]]-Table1[[#This Row],[Total Deduction]]</f>
        <v>62160.615384615383</v>
      </c>
      <c r="Y1965" t="s">
        <v>37</v>
      </c>
      <c r="Z1965" t="s">
        <v>38</v>
      </c>
      <c r="AA1965" t="s">
        <v>7525</v>
      </c>
      <c r="AB1965" t="s">
        <v>7526</v>
      </c>
    </row>
    <row r="1966" spans="1:28" x14ac:dyDescent="0.3">
      <c r="A1966" t="s">
        <v>7527</v>
      </c>
      <c r="B1966" t="s">
        <v>1468</v>
      </c>
      <c r="C1966">
        <v>46</v>
      </c>
      <c r="D1966" t="s">
        <v>61</v>
      </c>
      <c r="E1966" t="s">
        <v>82</v>
      </c>
      <c r="F1966" t="s">
        <v>46</v>
      </c>
      <c r="G1966" t="s">
        <v>7528</v>
      </c>
      <c r="H1966" t="s">
        <v>35</v>
      </c>
      <c r="I1966" t="s">
        <v>36</v>
      </c>
      <c r="J1966">
        <v>26</v>
      </c>
      <c r="K1966">
        <v>23</v>
      </c>
      <c r="L1966">
        <f t="shared" si="90"/>
        <v>3</v>
      </c>
      <c r="M1966">
        <v>18</v>
      </c>
      <c r="N1966">
        <v>23577</v>
      </c>
      <c r="O1966" s="1">
        <f t="shared" si="91"/>
        <v>906.80769230769226</v>
      </c>
      <c r="P1966" s="1">
        <f t="shared" si="92"/>
        <v>20856.576923076922</v>
      </c>
      <c r="Q1966" s="1">
        <f>Table1[[#This Row],[Earned Basic Salary]]*20%</f>
        <v>4171.3153846153846</v>
      </c>
      <c r="R1966" s="1">
        <f>Table1[[#This Row],[Earned Basic Salary]]*10%</f>
        <v>2085.6576923076923</v>
      </c>
      <c r="S1966" s="1">
        <f>Table1[[#This Row],[Earned Basic Salary]]*12%</f>
        <v>2502.7892307692305</v>
      </c>
      <c r="T1966" s="1">
        <f>200</f>
        <v>200</v>
      </c>
      <c r="U1966" s="1">
        <f>Table1[[#This Row],[PF]]+Table1[[#This Row],[Professional Tax]]</f>
        <v>2702.7892307692305</v>
      </c>
      <c r="V1966" s="1">
        <f>Table1[[#This Row],[Overtime Hours]]*200</f>
        <v>3600</v>
      </c>
      <c r="W1966" s="1">
        <f>Table1[[#This Row],[Earned Basic Salary]]+Table1[[#This Row],[HRA]]+Table1[[#This Row],[DA]]+Table1[[#This Row],[Overtime Pay]]</f>
        <v>30713.55</v>
      </c>
      <c r="X1966" s="1">
        <f>Table1[[#This Row],[Gross Salary]]-Table1[[#This Row],[Total Deduction]]</f>
        <v>28010.760769230768</v>
      </c>
      <c r="Y1966" t="s">
        <v>37</v>
      </c>
      <c r="Z1966" t="s">
        <v>48</v>
      </c>
      <c r="AA1966" t="s">
        <v>7529</v>
      </c>
      <c r="AB1966" t="s">
        <v>7530</v>
      </c>
    </row>
    <row r="1967" spans="1:28" x14ac:dyDescent="0.3">
      <c r="A1967" t="s">
        <v>7531</v>
      </c>
      <c r="B1967" t="s">
        <v>1542</v>
      </c>
      <c r="C1967">
        <v>24</v>
      </c>
      <c r="D1967" t="s">
        <v>81</v>
      </c>
      <c r="E1967" t="s">
        <v>121</v>
      </c>
      <c r="F1967" t="s">
        <v>46</v>
      </c>
      <c r="G1967" t="s">
        <v>1107</v>
      </c>
      <c r="H1967" t="s">
        <v>35</v>
      </c>
      <c r="I1967" t="s">
        <v>36</v>
      </c>
      <c r="J1967">
        <v>26</v>
      </c>
      <c r="K1967">
        <v>23</v>
      </c>
      <c r="L1967">
        <f t="shared" si="90"/>
        <v>3</v>
      </c>
      <c r="M1967">
        <v>19</v>
      </c>
      <c r="N1967">
        <v>78537</v>
      </c>
      <c r="O1967" s="1">
        <f t="shared" si="91"/>
        <v>3020.6538461538462</v>
      </c>
      <c r="P1967" s="1">
        <f t="shared" si="92"/>
        <v>69475.038461538468</v>
      </c>
      <c r="Q1967" s="1">
        <f>Table1[[#This Row],[Earned Basic Salary]]*20%</f>
        <v>13895.007692307694</v>
      </c>
      <c r="R1967" s="1">
        <f>Table1[[#This Row],[Earned Basic Salary]]*10%</f>
        <v>6947.503846153847</v>
      </c>
      <c r="S1967" s="1">
        <f>Table1[[#This Row],[Earned Basic Salary]]*12%</f>
        <v>8337.004615384616</v>
      </c>
      <c r="T1967" s="1">
        <f>200</f>
        <v>200</v>
      </c>
      <c r="U1967" s="1">
        <f>Table1[[#This Row],[PF]]+Table1[[#This Row],[Professional Tax]]</f>
        <v>8537.004615384616</v>
      </c>
      <c r="V1967" s="1">
        <f>Table1[[#This Row],[Overtime Hours]]*200</f>
        <v>3800</v>
      </c>
      <c r="W1967" s="1">
        <f>Table1[[#This Row],[Earned Basic Salary]]+Table1[[#This Row],[HRA]]+Table1[[#This Row],[DA]]+Table1[[#This Row],[Overtime Pay]]</f>
        <v>94117.550000000017</v>
      </c>
      <c r="X1967" s="1">
        <f>Table1[[#This Row],[Gross Salary]]-Table1[[#This Row],[Total Deduction]]</f>
        <v>85580.545384615398</v>
      </c>
      <c r="Y1967" t="s">
        <v>37</v>
      </c>
      <c r="Z1967" t="s">
        <v>48</v>
      </c>
      <c r="AA1967" t="s">
        <v>7532</v>
      </c>
      <c r="AB1967" t="s">
        <v>7533</v>
      </c>
    </row>
    <row r="1968" spans="1:28" x14ac:dyDescent="0.3">
      <c r="A1968" t="s">
        <v>7534</v>
      </c>
      <c r="B1968" t="s">
        <v>607</v>
      </c>
      <c r="C1968">
        <v>52</v>
      </c>
      <c r="D1968" t="s">
        <v>31</v>
      </c>
      <c r="E1968" t="s">
        <v>82</v>
      </c>
      <c r="F1968" t="s">
        <v>33</v>
      </c>
      <c r="G1968" t="s">
        <v>7535</v>
      </c>
      <c r="H1968" t="s">
        <v>35</v>
      </c>
      <c r="I1968" t="s">
        <v>36</v>
      </c>
      <c r="J1968">
        <v>26</v>
      </c>
      <c r="K1968">
        <v>22</v>
      </c>
      <c r="L1968">
        <f t="shared" si="90"/>
        <v>4</v>
      </c>
      <c r="M1968">
        <v>17</v>
      </c>
      <c r="N1968">
        <v>53829</v>
      </c>
      <c r="O1968" s="1">
        <f t="shared" si="91"/>
        <v>2070.3461538461538</v>
      </c>
      <c r="P1968" s="1">
        <f t="shared" si="92"/>
        <v>45547.615384615383</v>
      </c>
      <c r="Q1968" s="1">
        <f>Table1[[#This Row],[Earned Basic Salary]]*20%</f>
        <v>9109.5230769230766</v>
      </c>
      <c r="R1968" s="1">
        <f>Table1[[#This Row],[Earned Basic Salary]]*10%</f>
        <v>4554.7615384615383</v>
      </c>
      <c r="S1968" s="1">
        <f>Table1[[#This Row],[Earned Basic Salary]]*12%</f>
        <v>5465.7138461538461</v>
      </c>
      <c r="T1968" s="1">
        <f>200</f>
        <v>200</v>
      </c>
      <c r="U1968" s="1">
        <f>Table1[[#This Row],[PF]]+Table1[[#This Row],[Professional Tax]]</f>
        <v>5665.7138461538461</v>
      </c>
      <c r="V1968" s="1">
        <f>Table1[[#This Row],[Overtime Hours]]*200</f>
        <v>3400</v>
      </c>
      <c r="W1968" s="1">
        <f>Table1[[#This Row],[Earned Basic Salary]]+Table1[[#This Row],[HRA]]+Table1[[#This Row],[DA]]+Table1[[#This Row],[Overtime Pay]]</f>
        <v>62611.899999999994</v>
      </c>
      <c r="X1968" s="1">
        <f>Table1[[#This Row],[Gross Salary]]-Table1[[#This Row],[Total Deduction]]</f>
        <v>56946.186153846145</v>
      </c>
      <c r="Y1968" t="s">
        <v>37</v>
      </c>
      <c r="Z1968" t="s">
        <v>38</v>
      </c>
      <c r="AA1968" t="s">
        <v>7536</v>
      </c>
      <c r="AB1968" t="s">
        <v>7537</v>
      </c>
    </row>
    <row r="1969" spans="1:28" x14ac:dyDescent="0.3">
      <c r="A1969" t="s">
        <v>7538</v>
      </c>
      <c r="B1969" t="s">
        <v>598</v>
      </c>
      <c r="C1969">
        <v>40</v>
      </c>
      <c r="D1969" t="s">
        <v>127</v>
      </c>
      <c r="E1969" t="s">
        <v>121</v>
      </c>
      <c r="F1969" t="s">
        <v>46</v>
      </c>
      <c r="G1969" t="s">
        <v>1930</v>
      </c>
      <c r="H1969" t="s">
        <v>35</v>
      </c>
      <c r="I1969" t="s">
        <v>36</v>
      </c>
      <c r="J1969">
        <v>26</v>
      </c>
      <c r="K1969">
        <v>25</v>
      </c>
      <c r="L1969">
        <f t="shared" si="90"/>
        <v>1</v>
      </c>
      <c r="M1969">
        <v>8</v>
      </c>
      <c r="N1969">
        <v>71285</v>
      </c>
      <c r="O1969" s="1">
        <f t="shared" si="91"/>
        <v>2741.7307692307691</v>
      </c>
      <c r="P1969" s="1">
        <f t="shared" si="92"/>
        <v>68543.26923076922</v>
      </c>
      <c r="Q1969" s="1">
        <f>Table1[[#This Row],[Earned Basic Salary]]*20%</f>
        <v>13708.653846153844</v>
      </c>
      <c r="R1969" s="1">
        <f>Table1[[#This Row],[Earned Basic Salary]]*10%</f>
        <v>6854.326923076922</v>
      </c>
      <c r="S1969" s="1">
        <f>Table1[[#This Row],[Earned Basic Salary]]*12%</f>
        <v>8225.1923076923067</v>
      </c>
      <c r="T1969" s="1">
        <f>200</f>
        <v>200</v>
      </c>
      <c r="U1969" s="1">
        <f>Table1[[#This Row],[PF]]+Table1[[#This Row],[Professional Tax]]</f>
        <v>8425.1923076923067</v>
      </c>
      <c r="V1969" s="1">
        <f>Table1[[#This Row],[Overtime Hours]]*200</f>
        <v>1600</v>
      </c>
      <c r="W1969" s="1">
        <f>Table1[[#This Row],[Earned Basic Salary]]+Table1[[#This Row],[HRA]]+Table1[[#This Row],[DA]]+Table1[[#This Row],[Overtime Pay]]</f>
        <v>90706.249999999985</v>
      </c>
      <c r="X1969" s="1">
        <f>Table1[[#This Row],[Gross Salary]]-Table1[[#This Row],[Total Deduction]]</f>
        <v>82281.057692307673</v>
      </c>
      <c r="Y1969" t="s">
        <v>37</v>
      </c>
      <c r="Z1969" t="s">
        <v>95</v>
      </c>
      <c r="AA1969" t="s">
        <v>7539</v>
      </c>
      <c r="AB1969" t="s">
        <v>7540</v>
      </c>
    </row>
    <row r="1970" spans="1:28" x14ac:dyDescent="0.3">
      <c r="A1970" t="s">
        <v>7541</v>
      </c>
      <c r="B1970" t="s">
        <v>1072</v>
      </c>
      <c r="C1970">
        <v>49</v>
      </c>
      <c r="D1970" t="s">
        <v>75</v>
      </c>
      <c r="E1970" t="s">
        <v>82</v>
      </c>
      <c r="F1970" t="s">
        <v>46</v>
      </c>
      <c r="G1970" t="s">
        <v>4712</v>
      </c>
      <c r="H1970" t="s">
        <v>35</v>
      </c>
      <c r="I1970" t="s">
        <v>36</v>
      </c>
      <c r="J1970">
        <v>26</v>
      </c>
      <c r="K1970">
        <v>25</v>
      </c>
      <c r="L1970">
        <f t="shared" si="90"/>
        <v>1</v>
      </c>
      <c r="M1970">
        <v>3</v>
      </c>
      <c r="N1970">
        <v>66943</v>
      </c>
      <c r="O1970" s="1">
        <f t="shared" si="91"/>
        <v>2574.7307692307691</v>
      </c>
      <c r="P1970" s="1">
        <f t="shared" si="92"/>
        <v>64368.269230769227</v>
      </c>
      <c r="Q1970" s="1">
        <f>Table1[[#This Row],[Earned Basic Salary]]*20%</f>
        <v>12873.653846153846</v>
      </c>
      <c r="R1970" s="1">
        <f>Table1[[#This Row],[Earned Basic Salary]]*10%</f>
        <v>6436.8269230769229</v>
      </c>
      <c r="S1970" s="1">
        <f>Table1[[#This Row],[Earned Basic Salary]]*12%</f>
        <v>7724.1923076923067</v>
      </c>
      <c r="T1970" s="1">
        <f>200</f>
        <v>200</v>
      </c>
      <c r="U1970" s="1">
        <f>Table1[[#This Row],[PF]]+Table1[[#This Row],[Professional Tax]]</f>
        <v>7924.1923076923067</v>
      </c>
      <c r="V1970" s="1">
        <f>Table1[[#This Row],[Overtime Hours]]*200</f>
        <v>600</v>
      </c>
      <c r="W1970" s="1">
        <f>Table1[[#This Row],[Earned Basic Salary]]+Table1[[#This Row],[HRA]]+Table1[[#This Row],[DA]]+Table1[[#This Row],[Overtime Pay]]</f>
        <v>84278.75</v>
      </c>
      <c r="X1970" s="1">
        <f>Table1[[#This Row],[Gross Salary]]-Table1[[#This Row],[Total Deduction]]</f>
        <v>76354.557692307688</v>
      </c>
      <c r="Y1970" t="s">
        <v>37</v>
      </c>
      <c r="Z1970" t="s">
        <v>106</v>
      </c>
      <c r="AA1970" t="s">
        <v>7542</v>
      </c>
      <c r="AB1970" t="s">
        <v>7543</v>
      </c>
    </row>
    <row r="1971" spans="1:28" x14ac:dyDescent="0.3">
      <c r="A1971" t="s">
        <v>7544</v>
      </c>
      <c r="B1971" t="s">
        <v>750</v>
      </c>
      <c r="C1971">
        <v>45</v>
      </c>
      <c r="D1971" t="s">
        <v>53</v>
      </c>
      <c r="E1971" t="s">
        <v>121</v>
      </c>
      <c r="F1971" t="s">
        <v>89</v>
      </c>
      <c r="G1971" t="s">
        <v>7545</v>
      </c>
      <c r="H1971" t="s">
        <v>35</v>
      </c>
      <c r="I1971" t="s">
        <v>36</v>
      </c>
      <c r="J1971">
        <v>26</v>
      </c>
      <c r="K1971">
        <v>24</v>
      </c>
      <c r="L1971">
        <f t="shared" si="90"/>
        <v>2</v>
      </c>
      <c r="M1971">
        <v>6</v>
      </c>
      <c r="N1971">
        <v>36804</v>
      </c>
      <c r="O1971" s="1">
        <f t="shared" si="91"/>
        <v>1415.5384615384614</v>
      </c>
      <c r="P1971" s="1">
        <f t="shared" si="92"/>
        <v>33972.923076923078</v>
      </c>
      <c r="Q1971" s="1">
        <f>Table1[[#This Row],[Earned Basic Salary]]*20%</f>
        <v>6794.584615384616</v>
      </c>
      <c r="R1971" s="1">
        <f>Table1[[#This Row],[Earned Basic Salary]]*10%</f>
        <v>3397.292307692308</v>
      </c>
      <c r="S1971" s="1">
        <f>Table1[[#This Row],[Earned Basic Salary]]*12%</f>
        <v>4076.750769230769</v>
      </c>
      <c r="T1971" s="1">
        <f>200</f>
        <v>200</v>
      </c>
      <c r="U1971" s="1">
        <f>Table1[[#This Row],[PF]]+Table1[[#This Row],[Professional Tax]]</f>
        <v>4276.750769230769</v>
      </c>
      <c r="V1971" s="1">
        <f>Table1[[#This Row],[Overtime Hours]]*200</f>
        <v>1200</v>
      </c>
      <c r="W1971" s="1">
        <f>Table1[[#This Row],[Earned Basic Salary]]+Table1[[#This Row],[HRA]]+Table1[[#This Row],[DA]]+Table1[[#This Row],[Overtime Pay]]</f>
        <v>45364.800000000003</v>
      </c>
      <c r="X1971" s="1">
        <f>Table1[[#This Row],[Gross Salary]]-Table1[[#This Row],[Total Deduction]]</f>
        <v>41088.049230769233</v>
      </c>
      <c r="Y1971" t="s">
        <v>37</v>
      </c>
      <c r="Z1971" t="s">
        <v>48</v>
      </c>
      <c r="AA1971" t="s">
        <v>7546</v>
      </c>
      <c r="AB1971" t="s">
        <v>7547</v>
      </c>
    </row>
    <row r="1972" spans="1:28" x14ac:dyDescent="0.3">
      <c r="A1972" t="s">
        <v>7548</v>
      </c>
      <c r="B1972" t="s">
        <v>788</v>
      </c>
      <c r="C1972">
        <v>40</v>
      </c>
      <c r="D1972" t="s">
        <v>127</v>
      </c>
      <c r="E1972" t="s">
        <v>32</v>
      </c>
      <c r="F1972" t="s">
        <v>55</v>
      </c>
      <c r="G1972" t="s">
        <v>7549</v>
      </c>
      <c r="H1972" t="s">
        <v>35</v>
      </c>
      <c r="I1972" t="s">
        <v>36</v>
      </c>
      <c r="J1972">
        <v>26</v>
      </c>
      <c r="K1972">
        <v>24</v>
      </c>
      <c r="L1972">
        <f t="shared" si="90"/>
        <v>2</v>
      </c>
      <c r="M1972">
        <v>12</v>
      </c>
      <c r="N1972">
        <v>25978</v>
      </c>
      <c r="O1972" s="1">
        <f t="shared" si="91"/>
        <v>999.15384615384619</v>
      </c>
      <c r="P1972" s="1">
        <f t="shared" si="92"/>
        <v>23979.692307692309</v>
      </c>
      <c r="Q1972" s="1">
        <f>Table1[[#This Row],[Earned Basic Salary]]*20%</f>
        <v>4795.9384615384615</v>
      </c>
      <c r="R1972" s="1">
        <f>Table1[[#This Row],[Earned Basic Salary]]*10%</f>
        <v>2397.9692307692308</v>
      </c>
      <c r="S1972" s="1">
        <f>Table1[[#This Row],[Earned Basic Salary]]*12%</f>
        <v>2877.563076923077</v>
      </c>
      <c r="T1972" s="1">
        <f>200</f>
        <v>200</v>
      </c>
      <c r="U1972" s="1">
        <f>Table1[[#This Row],[PF]]+Table1[[#This Row],[Professional Tax]]</f>
        <v>3077.563076923077</v>
      </c>
      <c r="V1972" s="1">
        <f>Table1[[#This Row],[Overtime Hours]]*200</f>
        <v>2400</v>
      </c>
      <c r="W1972" s="1">
        <f>Table1[[#This Row],[Earned Basic Salary]]+Table1[[#This Row],[HRA]]+Table1[[#This Row],[DA]]+Table1[[#This Row],[Overtime Pay]]</f>
        <v>33573.600000000006</v>
      </c>
      <c r="X1972" s="1">
        <f>Table1[[#This Row],[Gross Salary]]-Table1[[#This Row],[Total Deduction]]</f>
        <v>30496.036923076928</v>
      </c>
      <c r="Y1972" t="s">
        <v>37</v>
      </c>
      <c r="Z1972" t="s">
        <v>48</v>
      </c>
      <c r="AA1972" t="s">
        <v>7550</v>
      </c>
      <c r="AB1972" t="s">
        <v>7551</v>
      </c>
    </row>
    <row r="1973" spans="1:28" x14ac:dyDescent="0.3">
      <c r="A1973" t="s">
        <v>7552</v>
      </c>
      <c r="B1973" t="s">
        <v>221</v>
      </c>
      <c r="C1973">
        <v>21</v>
      </c>
      <c r="D1973" t="s">
        <v>81</v>
      </c>
      <c r="E1973" t="s">
        <v>62</v>
      </c>
      <c r="F1973" t="s">
        <v>69</v>
      </c>
      <c r="G1973" t="s">
        <v>4403</v>
      </c>
      <c r="H1973" t="s">
        <v>35</v>
      </c>
      <c r="I1973" t="s">
        <v>36</v>
      </c>
      <c r="J1973">
        <v>26</v>
      </c>
      <c r="K1973">
        <v>26</v>
      </c>
      <c r="L1973">
        <f t="shared" si="90"/>
        <v>0</v>
      </c>
      <c r="M1973">
        <v>20</v>
      </c>
      <c r="N1973">
        <v>78323</v>
      </c>
      <c r="O1973" s="1">
        <f t="shared" si="91"/>
        <v>3012.4230769230771</v>
      </c>
      <c r="P1973" s="1">
        <f t="shared" si="92"/>
        <v>78323</v>
      </c>
      <c r="Q1973" s="1">
        <f>Table1[[#This Row],[Earned Basic Salary]]*20%</f>
        <v>15664.6</v>
      </c>
      <c r="R1973" s="1">
        <f>Table1[[#This Row],[Earned Basic Salary]]*10%</f>
        <v>7832.3</v>
      </c>
      <c r="S1973" s="1">
        <f>Table1[[#This Row],[Earned Basic Salary]]*12%</f>
        <v>9398.76</v>
      </c>
      <c r="T1973" s="1">
        <f>200</f>
        <v>200</v>
      </c>
      <c r="U1973" s="1">
        <f>Table1[[#This Row],[PF]]+Table1[[#This Row],[Professional Tax]]</f>
        <v>9598.76</v>
      </c>
      <c r="V1973" s="1">
        <f>Table1[[#This Row],[Overtime Hours]]*200</f>
        <v>4000</v>
      </c>
      <c r="W1973" s="1">
        <f>Table1[[#This Row],[Earned Basic Salary]]+Table1[[#This Row],[HRA]]+Table1[[#This Row],[DA]]+Table1[[#This Row],[Overtime Pay]]</f>
        <v>105819.90000000001</v>
      </c>
      <c r="X1973" s="1">
        <f>Table1[[#This Row],[Gross Salary]]-Table1[[#This Row],[Total Deduction]]</f>
        <v>96221.140000000014</v>
      </c>
      <c r="Y1973" t="s">
        <v>37</v>
      </c>
      <c r="Z1973" t="s">
        <v>106</v>
      </c>
      <c r="AA1973" t="s">
        <v>7553</v>
      </c>
      <c r="AB1973" t="s">
        <v>7554</v>
      </c>
    </row>
    <row r="1974" spans="1:28" x14ac:dyDescent="0.3">
      <c r="A1974" t="s">
        <v>7555</v>
      </c>
      <c r="B1974" t="s">
        <v>110</v>
      </c>
      <c r="C1974">
        <v>40</v>
      </c>
      <c r="D1974" t="s">
        <v>61</v>
      </c>
      <c r="E1974" t="s">
        <v>54</v>
      </c>
      <c r="F1974" t="s">
        <v>89</v>
      </c>
      <c r="G1974" t="s">
        <v>7556</v>
      </c>
      <c r="H1974" t="s">
        <v>35</v>
      </c>
      <c r="I1974" t="s">
        <v>36</v>
      </c>
      <c r="J1974">
        <v>26</v>
      </c>
      <c r="K1974">
        <v>21</v>
      </c>
      <c r="L1974">
        <f t="shared" si="90"/>
        <v>5</v>
      </c>
      <c r="M1974">
        <v>8</v>
      </c>
      <c r="N1974">
        <v>20221</v>
      </c>
      <c r="O1974" s="1">
        <f t="shared" si="91"/>
        <v>777.73076923076928</v>
      </c>
      <c r="P1974" s="1">
        <f t="shared" si="92"/>
        <v>16332.346153846154</v>
      </c>
      <c r="Q1974" s="1">
        <f>Table1[[#This Row],[Earned Basic Salary]]*20%</f>
        <v>3266.4692307692312</v>
      </c>
      <c r="R1974" s="1">
        <f>Table1[[#This Row],[Earned Basic Salary]]*10%</f>
        <v>1633.2346153846156</v>
      </c>
      <c r="S1974" s="1">
        <f>Table1[[#This Row],[Earned Basic Salary]]*12%</f>
        <v>1959.8815384615384</v>
      </c>
      <c r="T1974" s="1">
        <f>200</f>
        <v>200</v>
      </c>
      <c r="U1974" s="1">
        <f>Table1[[#This Row],[PF]]+Table1[[#This Row],[Professional Tax]]</f>
        <v>2159.8815384615382</v>
      </c>
      <c r="V1974" s="1">
        <f>Table1[[#This Row],[Overtime Hours]]*200</f>
        <v>1600</v>
      </c>
      <c r="W1974" s="1">
        <f>Table1[[#This Row],[Earned Basic Salary]]+Table1[[#This Row],[HRA]]+Table1[[#This Row],[DA]]+Table1[[#This Row],[Overtime Pay]]</f>
        <v>22832.050000000003</v>
      </c>
      <c r="X1974" s="1">
        <f>Table1[[#This Row],[Gross Salary]]-Table1[[#This Row],[Total Deduction]]</f>
        <v>20672.168461538466</v>
      </c>
      <c r="Y1974" t="s">
        <v>37</v>
      </c>
      <c r="Z1974" t="s">
        <v>95</v>
      </c>
      <c r="AA1974" t="s">
        <v>7557</v>
      </c>
      <c r="AB1974" t="s">
        <v>7558</v>
      </c>
    </row>
    <row r="1975" spans="1:28" x14ac:dyDescent="0.3">
      <c r="A1975" t="s">
        <v>7559</v>
      </c>
      <c r="B1975" t="s">
        <v>1430</v>
      </c>
      <c r="C1975">
        <v>38</v>
      </c>
      <c r="D1975" t="s">
        <v>81</v>
      </c>
      <c r="E1975" t="s">
        <v>32</v>
      </c>
      <c r="F1975" t="s">
        <v>63</v>
      </c>
      <c r="G1975" t="s">
        <v>2281</v>
      </c>
      <c r="H1975" t="s">
        <v>35</v>
      </c>
      <c r="I1975" t="s">
        <v>36</v>
      </c>
      <c r="J1975">
        <v>26</v>
      </c>
      <c r="K1975">
        <v>23</v>
      </c>
      <c r="L1975">
        <f t="shared" si="90"/>
        <v>3</v>
      </c>
      <c r="M1975">
        <v>2</v>
      </c>
      <c r="N1975">
        <v>74063</v>
      </c>
      <c r="O1975" s="1">
        <f t="shared" si="91"/>
        <v>2848.5769230769229</v>
      </c>
      <c r="P1975" s="1">
        <f t="shared" si="92"/>
        <v>65517.269230769227</v>
      </c>
      <c r="Q1975" s="1">
        <f>Table1[[#This Row],[Earned Basic Salary]]*20%</f>
        <v>13103.453846153847</v>
      </c>
      <c r="R1975" s="1">
        <f>Table1[[#This Row],[Earned Basic Salary]]*10%</f>
        <v>6551.7269230769234</v>
      </c>
      <c r="S1975" s="1">
        <f>Table1[[#This Row],[Earned Basic Salary]]*12%</f>
        <v>7862.0723076923068</v>
      </c>
      <c r="T1975" s="1">
        <f>200</f>
        <v>200</v>
      </c>
      <c r="U1975" s="1">
        <f>Table1[[#This Row],[PF]]+Table1[[#This Row],[Professional Tax]]</f>
        <v>8062.0723076923068</v>
      </c>
      <c r="V1975" s="1">
        <f>Table1[[#This Row],[Overtime Hours]]*200</f>
        <v>400</v>
      </c>
      <c r="W1975" s="1">
        <f>Table1[[#This Row],[Earned Basic Salary]]+Table1[[#This Row],[HRA]]+Table1[[#This Row],[DA]]+Table1[[#This Row],[Overtime Pay]]</f>
        <v>85572.450000000012</v>
      </c>
      <c r="X1975" s="1">
        <f>Table1[[#This Row],[Gross Salary]]-Table1[[#This Row],[Total Deduction]]</f>
        <v>77510.377692307709</v>
      </c>
      <c r="Y1975" t="s">
        <v>37</v>
      </c>
      <c r="Z1975" t="s">
        <v>95</v>
      </c>
      <c r="AA1975" t="s">
        <v>7560</v>
      </c>
      <c r="AB1975" t="s">
        <v>7561</v>
      </c>
    </row>
    <row r="1976" spans="1:28" x14ac:dyDescent="0.3">
      <c r="A1976" t="s">
        <v>7562</v>
      </c>
      <c r="B1976" t="s">
        <v>700</v>
      </c>
      <c r="C1976">
        <v>51</v>
      </c>
      <c r="D1976" t="s">
        <v>127</v>
      </c>
      <c r="E1976" t="s">
        <v>62</v>
      </c>
      <c r="F1976" t="s">
        <v>83</v>
      </c>
      <c r="G1976" t="s">
        <v>7563</v>
      </c>
      <c r="H1976" t="s">
        <v>35</v>
      </c>
      <c r="I1976" t="s">
        <v>36</v>
      </c>
      <c r="J1976">
        <v>26</v>
      </c>
      <c r="K1976">
        <v>22</v>
      </c>
      <c r="L1976">
        <f t="shared" si="90"/>
        <v>4</v>
      </c>
      <c r="M1976">
        <v>9</v>
      </c>
      <c r="N1976">
        <v>51591</v>
      </c>
      <c r="O1976" s="1">
        <f t="shared" si="91"/>
        <v>1984.2692307692307</v>
      </c>
      <c r="P1976" s="1">
        <f t="shared" si="92"/>
        <v>43653.923076923078</v>
      </c>
      <c r="Q1976" s="1">
        <f>Table1[[#This Row],[Earned Basic Salary]]*20%</f>
        <v>8730.7846153846167</v>
      </c>
      <c r="R1976" s="1">
        <f>Table1[[#This Row],[Earned Basic Salary]]*10%</f>
        <v>4365.3923076923083</v>
      </c>
      <c r="S1976" s="1">
        <f>Table1[[#This Row],[Earned Basic Salary]]*12%</f>
        <v>5238.4707692307693</v>
      </c>
      <c r="T1976" s="1">
        <f>200</f>
        <v>200</v>
      </c>
      <c r="U1976" s="1">
        <f>Table1[[#This Row],[PF]]+Table1[[#This Row],[Professional Tax]]</f>
        <v>5438.4707692307693</v>
      </c>
      <c r="V1976" s="1">
        <f>Table1[[#This Row],[Overtime Hours]]*200</f>
        <v>1800</v>
      </c>
      <c r="W1976" s="1">
        <f>Table1[[#This Row],[Earned Basic Salary]]+Table1[[#This Row],[HRA]]+Table1[[#This Row],[DA]]+Table1[[#This Row],[Overtime Pay]]</f>
        <v>58550.100000000006</v>
      </c>
      <c r="X1976" s="1">
        <f>Table1[[#This Row],[Gross Salary]]-Table1[[#This Row],[Total Deduction]]</f>
        <v>53111.629230769235</v>
      </c>
      <c r="Y1976" t="s">
        <v>37</v>
      </c>
      <c r="Z1976" t="s">
        <v>48</v>
      </c>
      <c r="AA1976" t="s">
        <v>7564</v>
      </c>
      <c r="AB1976" t="s">
        <v>7565</v>
      </c>
    </row>
    <row r="1977" spans="1:28" x14ac:dyDescent="0.3">
      <c r="A1977" t="s">
        <v>7566</v>
      </c>
      <c r="B1977" t="s">
        <v>1610</v>
      </c>
      <c r="C1977">
        <v>50</v>
      </c>
      <c r="D1977" t="s">
        <v>127</v>
      </c>
      <c r="E1977" t="s">
        <v>62</v>
      </c>
      <c r="F1977" t="s">
        <v>89</v>
      </c>
      <c r="G1977" t="s">
        <v>416</v>
      </c>
      <c r="H1977" t="s">
        <v>35</v>
      </c>
      <c r="I1977" t="s">
        <v>36</v>
      </c>
      <c r="J1977">
        <v>26</v>
      </c>
      <c r="K1977">
        <v>23</v>
      </c>
      <c r="L1977">
        <f t="shared" si="90"/>
        <v>3</v>
      </c>
      <c r="M1977">
        <v>16</v>
      </c>
      <c r="N1977">
        <v>48034</v>
      </c>
      <c r="O1977" s="1">
        <f t="shared" si="91"/>
        <v>1847.4615384615386</v>
      </c>
      <c r="P1977" s="1">
        <f t="shared" si="92"/>
        <v>42491.61538461539</v>
      </c>
      <c r="Q1977" s="1">
        <f>Table1[[#This Row],[Earned Basic Salary]]*20%</f>
        <v>8498.3230769230777</v>
      </c>
      <c r="R1977" s="1">
        <f>Table1[[#This Row],[Earned Basic Salary]]*10%</f>
        <v>4249.1615384615388</v>
      </c>
      <c r="S1977" s="1">
        <f>Table1[[#This Row],[Earned Basic Salary]]*12%</f>
        <v>5098.9938461538468</v>
      </c>
      <c r="T1977" s="1">
        <f>200</f>
        <v>200</v>
      </c>
      <c r="U1977" s="1">
        <f>Table1[[#This Row],[PF]]+Table1[[#This Row],[Professional Tax]]</f>
        <v>5298.9938461538468</v>
      </c>
      <c r="V1977" s="1">
        <f>Table1[[#This Row],[Overtime Hours]]*200</f>
        <v>3200</v>
      </c>
      <c r="W1977" s="1">
        <f>Table1[[#This Row],[Earned Basic Salary]]+Table1[[#This Row],[HRA]]+Table1[[#This Row],[DA]]+Table1[[#This Row],[Overtime Pay]]</f>
        <v>58439.100000000006</v>
      </c>
      <c r="X1977" s="1">
        <f>Table1[[#This Row],[Gross Salary]]-Table1[[#This Row],[Total Deduction]]</f>
        <v>53140.106153846158</v>
      </c>
      <c r="Y1977" t="s">
        <v>37</v>
      </c>
      <c r="Z1977" t="s">
        <v>48</v>
      </c>
      <c r="AA1977" t="s">
        <v>7567</v>
      </c>
      <c r="AB1977" t="s">
        <v>7568</v>
      </c>
    </row>
    <row r="1978" spans="1:28" x14ac:dyDescent="0.3">
      <c r="A1978" t="s">
        <v>7569</v>
      </c>
      <c r="B1978" t="s">
        <v>1946</v>
      </c>
      <c r="C1978">
        <v>49</v>
      </c>
      <c r="D1978" t="s">
        <v>81</v>
      </c>
      <c r="E1978" t="s">
        <v>54</v>
      </c>
      <c r="F1978" t="s">
        <v>89</v>
      </c>
      <c r="G1978" t="s">
        <v>6164</v>
      </c>
      <c r="H1978" t="s">
        <v>35</v>
      </c>
      <c r="I1978" t="s">
        <v>36</v>
      </c>
      <c r="J1978">
        <v>26</v>
      </c>
      <c r="K1978">
        <v>25</v>
      </c>
      <c r="L1978">
        <f t="shared" si="90"/>
        <v>1</v>
      </c>
      <c r="M1978">
        <v>1</v>
      </c>
      <c r="N1978">
        <v>74083</v>
      </c>
      <c r="O1978" s="1">
        <f t="shared" si="91"/>
        <v>2849.3461538461538</v>
      </c>
      <c r="P1978" s="1">
        <f t="shared" si="92"/>
        <v>71233.653846153844</v>
      </c>
      <c r="Q1978" s="1">
        <f>Table1[[#This Row],[Earned Basic Salary]]*20%</f>
        <v>14246.73076923077</v>
      </c>
      <c r="R1978" s="1">
        <f>Table1[[#This Row],[Earned Basic Salary]]*10%</f>
        <v>7123.3653846153848</v>
      </c>
      <c r="S1978" s="1">
        <f>Table1[[#This Row],[Earned Basic Salary]]*12%</f>
        <v>8548.038461538461</v>
      </c>
      <c r="T1978" s="1">
        <f>200</f>
        <v>200</v>
      </c>
      <c r="U1978" s="1">
        <f>Table1[[#This Row],[PF]]+Table1[[#This Row],[Professional Tax]]</f>
        <v>8748.038461538461</v>
      </c>
      <c r="V1978" s="1">
        <f>Table1[[#This Row],[Overtime Hours]]*200</f>
        <v>200</v>
      </c>
      <c r="W1978" s="1">
        <f>Table1[[#This Row],[Earned Basic Salary]]+Table1[[#This Row],[HRA]]+Table1[[#This Row],[DA]]+Table1[[#This Row],[Overtime Pay]]</f>
        <v>92803.75</v>
      </c>
      <c r="X1978" s="1">
        <f>Table1[[#This Row],[Gross Salary]]-Table1[[#This Row],[Total Deduction]]</f>
        <v>84055.711538461532</v>
      </c>
      <c r="Y1978" t="s">
        <v>37</v>
      </c>
      <c r="Z1978" t="s">
        <v>95</v>
      </c>
      <c r="AA1978" t="s">
        <v>7570</v>
      </c>
      <c r="AB1978" t="s">
        <v>7571</v>
      </c>
    </row>
    <row r="1979" spans="1:28" x14ac:dyDescent="0.3">
      <c r="A1979" t="s">
        <v>7572</v>
      </c>
      <c r="B1979" t="s">
        <v>1430</v>
      </c>
      <c r="C1979">
        <v>50</v>
      </c>
      <c r="D1979" t="s">
        <v>61</v>
      </c>
      <c r="E1979" t="s">
        <v>62</v>
      </c>
      <c r="F1979" t="s">
        <v>63</v>
      </c>
      <c r="G1979" t="s">
        <v>1555</v>
      </c>
      <c r="H1979" t="s">
        <v>35</v>
      </c>
      <c r="I1979" t="s">
        <v>36</v>
      </c>
      <c r="J1979">
        <v>26</v>
      </c>
      <c r="K1979">
        <v>22</v>
      </c>
      <c r="L1979">
        <f t="shared" si="90"/>
        <v>4</v>
      </c>
      <c r="M1979">
        <v>7</v>
      </c>
      <c r="N1979">
        <v>19424</v>
      </c>
      <c r="O1979" s="1">
        <f t="shared" si="91"/>
        <v>747.07692307692309</v>
      </c>
      <c r="P1979" s="1">
        <f t="shared" si="92"/>
        <v>16435.692307692309</v>
      </c>
      <c r="Q1979" s="1">
        <f>Table1[[#This Row],[Earned Basic Salary]]*20%</f>
        <v>3287.1384615384618</v>
      </c>
      <c r="R1979" s="1">
        <f>Table1[[#This Row],[Earned Basic Salary]]*10%</f>
        <v>1643.5692307692309</v>
      </c>
      <c r="S1979" s="1">
        <f>Table1[[#This Row],[Earned Basic Salary]]*12%</f>
        <v>1972.283076923077</v>
      </c>
      <c r="T1979" s="1">
        <f>200</f>
        <v>200</v>
      </c>
      <c r="U1979" s="1">
        <f>Table1[[#This Row],[PF]]+Table1[[#This Row],[Professional Tax]]</f>
        <v>2172.2830769230768</v>
      </c>
      <c r="V1979" s="1">
        <f>Table1[[#This Row],[Overtime Hours]]*200</f>
        <v>1400</v>
      </c>
      <c r="W1979" s="1">
        <f>Table1[[#This Row],[Earned Basic Salary]]+Table1[[#This Row],[HRA]]+Table1[[#This Row],[DA]]+Table1[[#This Row],[Overtime Pay]]</f>
        <v>22766.400000000001</v>
      </c>
      <c r="X1979" s="1">
        <f>Table1[[#This Row],[Gross Salary]]-Table1[[#This Row],[Total Deduction]]</f>
        <v>20594.116923076923</v>
      </c>
      <c r="Y1979" t="s">
        <v>37</v>
      </c>
      <c r="Z1979" t="s">
        <v>48</v>
      </c>
      <c r="AA1979" t="s">
        <v>7573</v>
      </c>
      <c r="AB1979" t="s">
        <v>7574</v>
      </c>
    </row>
    <row r="1980" spans="1:28" x14ac:dyDescent="0.3">
      <c r="A1980" t="s">
        <v>7575</v>
      </c>
      <c r="B1980" t="s">
        <v>1430</v>
      </c>
      <c r="C1980">
        <v>39</v>
      </c>
      <c r="D1980" t="s">
        <v>31</v>
      </c>
      <c r="E1980" t="s">
        <v>54</v>
      </c>
      <c r="F1980" t="s">
        <v>55</v>
      </c>
      <c r="G1980" t="s">
        <v>7576</v>
      </c>
      <c r="H1980" t="s">
        <v>35</v>
      </c>
      <c r="I1980" t="s">
        <v>36</v>
      </c>
      <c r="J1980">
        <v>26</v>
      </c>
      <c r="K1980">
        <v>24</v>
      </c>
      <c r="L1980">
        <f t="shared" si="90"/>
        <v>2</v>
      </c>
      <c r="M1980">
        <v>10</v>
      </c>
      <c r="N1980">
        <v>62924</v>
      </c>
      <c r="O1980" s="1">
        <f t="shared" si="91"/>
        <v>2420.1538461538462</v>
      </c>
      <c r="P1980" s="1">
        <f t="shared" si="92"/>
        <v>58083.692307692312</v>
      </c>
      <c r="Q1980" s="1">
        <f>Table1[[#This Row],[Earned Basic Salary]]*20%</f>
        <v>11616.738461538464</v>
      </c>
      <c r="R1980" s="1">
        <f>Table1[[#This Row],[Earned Basic Salary]]*10%</f>
        <v>5808.3692307692318</v>
      </c>
      <c r="S1980" s="1">
        <f>Table1[[#This Row],[Earned Basic Salary]]*12%</f>
        <v>6970.043076923077</v>
      </c>
      <c r="T1980" s="1">
        <f>200</f>
        <v>200</v>
      </c>
      <c r="U1980" s="1">
        <f>Table1[[#This Row],[PF]]+Table1[[#This Row],[Professional Tax]]</f>
        <v>7170.043076923077</v>
      </c>
      <c r="V1980" s="1">
        <f>Table1[[#This Row],[Overtime Hours]]*200</f>
        <v>2000</v>
      </c>
      <c r="W1980" s="1">
        <f>Table1[[#This Row],[Earned Basic Salary]]+Table1[[#This Row],[HRA]]+Table1[[#This Row],[DA]]+Table1[[#This Row],[Overtime Pay]]</f>
        <v>77508.800000000003</v>
      </c>
      <c r="X1980" s="1">
        <f>Table1[[#This Row],[Gross Salary]]-Table1[[#This Row],[Total Deduction]]</f>
        <v>70338.75692307693</v>
      </c>
      <c r="Y1980" t="s">
        <v>37</v>
      </c>
      <c r="Z1980" t="s">
        <v>106</v>
      </c>
      <c r="AA1980" t="s">
        <v>7577</v>
      </c>
      <c r="AB1980" t="s">
        <v>7578</v>
      </c>
    </row>
    <row r="1981" spans="1:28" x14ac:dyDescent="0.3">
      <c r="A1981" t="s">
        <v>7579</v>
      </c>
      <c r="B1981" t="s">
        <v>470</v>
      </c>
      <c r="C1981">
        <v>52</v>
      </c>
      <c r="D1981" t="s">
        <v>127</v>
      </c>
      <c r="E1981" t="s">
        <v>54</v>
      </c>
      <c r="F1981" t="s">
        <v>33</v>
      </c>
      <c r="G1981" t="s">
        <v>7580</v>
      </c>
      <c r="H1981" t="s">
        <v>35</v>
      </c>
      <c r="I1981" t="s">
        <v>36</v>
      </c>
      <c r="J1981">
        <v>26</v>
      </c>
      <c r="K1981">
        <v>23</v>
      </c>
      <c r="L1981">
        <f t="shared" si="90"/>
        <v>3</v>
      </c>
      <c r="M1981">
        <v>3</v>
      </c>
      <c r="N1981">
        <v>64713</v>
      </c>
      <c r="O1981" s="1">
        <f t="shared" si="91"/>
        <v>2488.9615384615386</v>
      </c>
      <c r="P1981" s="1">
        <f t="shared" si="92"/>
        <v>57246.11538461539</v>
      </c>
      <c r="Q1981" s="1">
        <f>Table1[[#This Row],[Earned Basic Salary]]*20%</f>
        <v>11449.223076923079</v>
      </c>
      <c r="R1981" s="1">
        <f>Table1[[#This Row],[Earned Basic Salary]]*10%</f>
        <v>5724.6115384615396</v>
      </c>
      <c r="S1981" s="1">
        <f>Table1[[#This Row],[Earned Basic Salary]]*12%</f>
        <v>6869.5338461538468</v>
      </c>
      <c r="T1981" s="1">
        <f>200</f>
        <v>200</v>
      </c>
      <c r="U1981" s="1">
        <f>Table1[[#This Row],[PF]]+Table1[[#This Row],[Professional Tax]]</f>
        <v>7069.5338461538468</v>
      </c>
      <c r="V1981" s="1">
        <f>Table1[[#This Row],[Overtime Hours]]*200</f>
        <v>600</v>
      </c>
      <c r="W1981" s="1">
        <f>Table1[[#This Row],[Earned Basic Salary]]+Table1[[#This Row],[HRA]]+Table1[[#This Row],[DA]]+Table1[[#This Row],[Overtime Pay]]</f>
        <v>75019.950000000012</v>
      </c>
      <c r="X1981" s="1">
        <f>Table1[[#This Row],[Gross Salary]]-Table1[[#This Row],[Total Deduction]]</f>
        <v>67950.416153846163</v>
      </c>
      <c r="Y1981" t="s">
        <v>37</v>
      </c>
      <c r="Z1981" t="s">
        <v>38</v>
      </c>
      <c r="AA1981" t="s">
        <v>7581</v>
      </c>
      <c r="AB1981" t="s">
        <v>7582</v>
      </c>
    </row>
    <row r="1982" spans="1:28" x14ac:dyDescent="0.3">
      <c r="A1982" t="s">
        <v>7583</v>
      </c>
      <c r="B1982" t="s">
        <v>207</v>
      </c>
      <c r="C1982">
        <v>48</v>
      </c>
      <c r="D1982" t="s">
        <v>61</v>
      </c>
      <c r="E1982" t="s">
        <v>54</v>
      </c>
      <c r="F1982" t="s">
        <v>55</v>
      </c>
      <c r="G1982" t="s">
        <v>1131</v>
      </c>
      <c r="H1982" t="s">
        <v>35</v>
      </c>
      <c r="I1982" t="s">
        <v>36</v>
      </c>
      <c r="J1982">
        <v>26</v>
      </c>
      <c r="K1982">
        <v>24</v>
      </c>
      <c r="L1982">
        <f t="shared" si="90"/>
        <v>2</v>
      </c>
      <c r="M1982">
        <v>1</v>
      </c>
      <c r="N1982">
        <v>70134</v>
      </c>
      <c r="O1982" s="1">
        <f t="shared" si="91"/>
        <v>2697.4615384615386</v>
      </c>
      <c r="P1982" s="1">
        <f t="shared" si="92"/>
        <v>64739.076923076922</v>
      </c>
      <c r="Q1982" s="1">
        <f>Table1[[#This Row],[Earned Basic Salary]]*20%</f>
        <v>12947.815384615385</v>
      </c>
      <c r="R1982" s="1">
        <f>Table1[[#This Row],[Earned Basic Salary]]*10%</f>
        <v>6473.9076923076927</v>
      </c>
      <c r="S1982" s="1">
        <f>Table1[[#This Row],[Earned Basic Salary]]*12%</f>
        <v>7768.6892307692306</v>
      </c>
      <c r="T1982" s="1">
        <f>200</f>
        <v>200</v>
      </c>
      <c r="U1982" s="1">
        <f>Table1[[#This Row],[PF]]+Table1[[#This Row],[Professional Tax]]</f>
        <v>7968.6892307692306</v>
      </c>
      <c r="V1982" s="1">
        <f>Table1[[#This Row],[Overtime Hours]]*200</f>
        <v>200</v>
      </c>
      <c r="W1982" s="1">
        <f>Table1[[#This Row],[Earned Basic Salary]]+Table1[[#This Row],[HRA]]+Table1[[#This Row],[DA]]+Table1[[#This Row],[Overtime Pay]]</f>
        <v>84360.8</v>
      </c>
      <c r="X1982" s="1">
        <f>Table1[[#This Row],[Gross Salary]]-Table1[[#This Row],[Total Deduction]]</f>
        <v>76392.110769230771</v>
      </c>
      <c r="Y1982" t="s">
        <v>37</v>
      </c>
      <c r="Z1982" t="s">
        <v>48</v>
      </c>
      <c r="AA1982" t="s">
        <v>7584</v>
      </c>
      <c r="AB1982" t="s">
        <v>7585</v>
      </c>
    </row>
    <row r="1983" spans="1:28" x14ac:dyDescent="0.3">
      <c r="A1983" t="s">
        <v>7586</v>
      </c>
      <c r="B1983" t="s">
        <v>797</v>
      </c>
      <c r="C1983">
        <v>26</v>
      </c>
      <c r="D1983" t="s">
        <v>127</v>
      </c>
      <c r="E1983" t="s">
        <v>45</v>
      </c>
      <c r="F1983" t="s">
        <v>89</v>
      </c>
      <c r="G1983" t="s">
        <v>7587</v>
      </c>
      <c r="H1983" t="s">
        <v>35</v>
      </c>
      <c r="I1983" t="s">
        <v>36</v>
      </c>
      <c r="J1983">
        <v>26</v>
      </c>
      <c r="K1983">
        <v>23</v>
      </c>
      <c r="L1983">
        <f t="shared" si="90"/>
        <v>3</v>
      </c>
      <c r="M1983">
        <v>4</v>
      </c>
      <c r="N1983">
        <v>45438</v>
      </c>
      <c r="O1983" s="1">
        <f t="shared" si="91"/>
        <v>1747.6153846153845</v>
      </c>
      <c r="P1983" s="1">
        <f t="shared" si="92"/>
        <v>40195.153846153844</v>
      </c>
      <c r="Q1983" s="1">
        <f>Table1[[#This Row],[Earned Basic Salary]]*20%</f>
        <v>8039.0307692307688</v>
      </c>
      <c r="R1983" s="1">
        <f>Table1[[#This Row],[Earned Basic Salary]]*10%</f>
        <v>4019.5153846153844</v>
      </c>
      <c r="S1983" s="1">
        <f>Table1[[#This Row],[Earned Basic Salary]]*12%</f>
        <v>4823.4184615384611</v>
      </c>
      <c r="T1983" s="1">
        <f>200</f>
        <v>200</v>
      </c>
      <c r="U1983" s="1">
        <f>Table1[[#This Row],[PF]]+Table1[[#This Row],[Professional Tax]]</f>
        <v>5023.4184615384611</v>
      </c>
      <c r="V1983" s="1">
        <f>Table1[[#This Row],[Overtime Hours]]*200</f>
        <v>800</v>
      </c>
      <c r="W1983" s="1">
        <f>Table1[[#This Row],[Earned Basic Salary]]+Table1[[#This Row],[HRA]]+Table1[[#This Row],[DA]]+Table1[[#This Row],[Overtime Pay]]</f>
        <v>53053.7</v>
      </c>
      <c r="X1983" s="1">
        <f>Table1[[#This Row],[Gross Salary]]-Table1[[#This Row],[Total Deduction]]</f>
        <v>48030.281538461539</v>
      </c>
      <c r="Y1983" t="s">
        <v>37</v>
      </c>
      <c r="Z1983" t="s">
        <v>48</v>
      </c>
      <c r="AA1983" t="s">
        <v>7588</v>
      </c>
      <c r="AB1983" t="s">
        <v>7589</v>
      </c>
    </row>
    <row r="1984" spans="1:28" x14ac:dyDescent="0.3">
      <c r="A1984" t="s">
        <v>7590</v>
      </c>
      <c r="B1984" t="s">
        <v>158</v>
      </c>
      <c r="C1984">
        <v>55</v>
      </c>
      <c r="D1984" t="s">
        <v>61</v>
      </c>
      <c r="E1984" t="s">
        <v>45</v>
      </c>
      <c r="F1984" t="s">
        <v>63</v>
      </c>
      <c r="G1984" t="s">
        <v>4573</v>
      </c>
      <c r="H1984" t="s">
        <v>35</v>
      </c>
      <c r="I1984" t="s">
        <v>36</v>
      </c>
      <c r="J1984">
        <v>26</v>
      </c>
      <c r="K1984">
        <v>23</v>
      </c>
      <c r="L1984">
        <f t="shared" si="90"/>
        <v>3</v>
      </c>
      <c r="M1984">
        <v>18</v>
      </c>
      <c r="N1984">
        <v>28649</v>
      </c>
      <c r="O1984" s="1">
        <f t="shared" si="91"/>
        <v>1101.8846153846155</v>
      </c>
      <c r="P1984" s="1">
        <f t="shared" si="92"/>
        <v>25343.346153846156</v>
      </c>
      <c r="Q1984" s="1">
        <f>Table1[[#This Row],[Earned Basic Salary]]*20%</f>
        <v>5068.6692307692319</v>
      </c>
      <c r="R1984" s="1">
        <f>Table1[[#This Row],[Earned Basic Salary]]*10%</f>
        <v>2534.334615384616</v>
      </c>
      <c r="S1984" s="1">
        <f>Table1[[#This Row],[Earned Basic Salary]]*12%</f>
        <v>3041.2015384615388</v>
      </c>
      <c r="T1984" s="1">
        <f>200</f>
        <v>200</v>
      </c>
      <c r="U1984" s="1">
        <f>Table1[[#This Row],[PF]]+Table1[[#This Row],[Professional Tax]]</f>
        <v>3241.2015384615388</v>
      </c>
      <c r="V1984" s="1">
        <f>Table1[[#This Row],[Overtime Hours]]*200</f>
        <v>3600</v>
      </c>
      <c r="W1984" s="1">
        <f>Table1[[#This Row],[Earned Basic Salary]]+Table1[[#This Row],[HRA]]+Table1[[#This Row],[DA]]+Table1[[#This Row],[Overtime Pay]]</f>
        <v>36546.350000000006</v>
      </c>
      <c r="X1984" s="1">
        <f>Table1[[#This Row],[Gross Salary]]-Table1[[#This Row],[Total Deduction]]</f>
        <v>33305.148461538469</v>
      </c>
      <c r="Y1984" t="s">
        <v>37</v>
      </c>
      <c r="Z1984" t="s">
        <v>95</v>
      </c>
      <c r="AA1984" t="s">
        <v>7591</v>
      </c>
      <c r="AB1984" t="s">
        <v>7592</v>
      </c>
    </row>
    <row r="1985" spans="1:28" x14ac:dyDescent="0.3">
      <c r="A1985" t="s">
        <v>7593</v>
      </c>
      <c r="B1985" t="s">
        <v>461</v>
      </c>
      <c r="C1985">
        <v>54</v>
      </c>
      <c r="D1985" t="s">
        <v>44</v>
      </c>
      <c r="E1985" t="s">
        <v>121</v>
      </c>
      <c r="F1985" t="s">
        <v>63</v>
      </c>
      <c r="G1985" t="s">
        <v>7594</v>
      </c>
      <c r="H1985" t="s">
        <v>35</v>
      </c>
      <c r="I1985" t="s">
        <v>36</v>
      </c>
      <c r="J1985">
        <v>26</v>
      </c>
      <c r="K1985">
        <v>21</v>
      </c>
      <c r="L1985">
        <f t="shared" si="90"/>
        <v>5</v>
      </c>
      <c r="M1985">
        <v>4</v>
      </c>
      <c r="N1985">
        <v>31030</v>
      </c>
      <c r="O1985" s="1">
        <f t="shared" si="91"/>
        <v>1193.4615384615386</v>
      </c>
      <c r="P1985" s="1">
        <f t="shared" si="92"/>
        <v>25062.692307692309</v>
      </c>
      <c r="Q1985" s="1">
        <f>Table1[[#This Row],[Earned Basic Salary]]*20%</f>
        <v>5012.5384615384619</v>
      </c>
      <c r="R1985" s="1">
        <f>Table1[[#This Row],[Earned Basic Salary]]*10%</f>
        <v>2506.2692307692309</v>
      </c>
      <c r="S1985" s="1">
        <f>Table1[[#This Row],[Earned Basic Salary]]*12%</f>
        <v>3007.523076923077</v>
      </c>
      <c r="T1985" s="1">
        <f>200</f>
        <v>200</v>
      </c>
      <c r="U1985" s="1">
        <f>Table1[[#This Row],[PF]]+Table1[[#This Row],[Professional Tax]]</f>
        <v>3207.523076923077</v>
      </c>
      <c r="V1985" s="1">
        <f>Table1[[#This Row],[Overtime Hours]]*200</f>
        <v>800</v>
      </c>
      <c r="W1985" s="1">
        <f>Table1[[#This Row],[Earned Basic Salary]]+Table1[[#This Row],[HRA]]+Table1[[#This Row],[DA]]+Table1[[#This Row],[Overtime Pay]]</f>
        <v>33381.5</v>
      </c>
      <c r="X1985" s="1">
        <f>Table1[[#This Row],[Gross Salary]]-Table1[[#This Row],[Total Deduction]]</f>
        <v>30173.976923076923</v>
      </c>
      <c r="Y1985" t="s">
        <v>37</v>
      </c>
      <c r="Z1985" t="s">
        <v>38</v>
      </c>
      <c r="AA1985" t="s">
        <v>7595</v>
      </c>
      <c r="AB1985" t="s">
        <v>7596</v>
      </c>
    </row>
    <row r="1986" spans="1:28" x14ac:dyDescent="0.3">
      <c r="A1986" t="s">
        <v>7597</v>
      </c>
      <c r="B1986" t="s">
        <v>2366</v>
      </c>
      <c r="C1986">
        <v>46</v>
      </c>
      <c r="D1986" t="s">
        <v>75</v>
      </c>
      <c r="E1986" t="s">
        <v>54</v>
      </c>
      <c r="F1986" t="s">
        <v>89</v>
      </c>
      <c r="G1986" t="s">
        <v>7598</v>
      </c>
      <c r="H1986" t="s">
        <v>35</v>
      </c>
      <c r="I1986" t="s">
        <v>36</v>
      </c>
      <c r="J1986">
        <v>26</v>
      </c>
      <c r="K1986">
        <v>22</v>
      </c>
      <c r="L1986">
        <f t="shared" si="90"/>
        <v>4</v>
      </c>
      <c r="M1986">
        <v>2</v>
      </c>
      <c r="N1986">
        <v>62317</v>
      </c>
      <c r="O1986" s="1">
        <f t="shared" si="91"/>
        <v>2396.8076923076924</v>
      </c>
      <c r="P1986" s="1">
        <f t="shared" si="92"/>
        <v>52729.769230769234</v>
      </c>
      <c r="Q1986" s="1">
        <f>Table1[[#This Row],[Earned Basic Salary]]*20%</f>
        <v>10545.953846153847</v>
      </c>
      <c r="R1986" s="1">
        <f>Table1[[#This Row],[Earned Basic Salary]]*10%</f>
        <v>5272.9769230769234</v>
      </c>
      <c r="S1986" s="1">
        <f>Table1[[#This Row],[Earned Basic Salary]]*12%</f>
        <v>6327.5723076923077</v>
      </c>
      <c r="T1986" s="1">
        <f>200</f>
        <v>200</v>
      </c>
      <c r="U1986" s="1">
        <f>Table1[[#This Row],[PF]]+Table1[[#This Row],[Professional Tax]]</f>
        <v>6527.5723076923077</v>
      </c>
      <c r="V1986" s="1">
        <f>Table1[[#This Row],[Overtime Hours]]*200</f>
        <v>400</v>
      </c>
      <c r="W1986" s="1">
        <f>Table1[[#This Row],[Earned Basic Salary]]+Table1[[#This Row],[HRA]]+Table1[[#This Row],[DA]]+Table1[[#This Row],[Overtime Pay]]</f>
        <v>68948.700000000012</v>
      </c>
      <c r="X1986" s="1">
        <f>Table1[[#This Row],[Gross Salary]]-Table1[[#This Row],[Total Deduction]]</f>
        <v>62421.127692307702</v>
      </c>
      <c r="Y1986" t="s">
        <v>37</v>
      </c>
      <c r="Z1986" t="s">
        <v>95</v>
      </c>
      <c r="AA1986" t="s">
        <v>7599</v>
      </c>
      <c r="AB1986" t="s">
        <v>7600</v>
      </c>
    </row>
    <row r="1987" spans="1:28" x14ac:dyDescent="0.3">
      <c r="A1987" t="s">
        <v>7601</v>
      </c>
      <c r="B1987" t="s">
        <v>958</v>
      </c>
      <c r="C1987">
        <v>43</v>
      </c>
      <c r="D1987" t="s">
        <v>31</v>
      </c>
      <c r="E1987" t="s">
        <v>32</v>
      </c>
      <c r="F1987" t="s">
        <v>55</v>
      </c>
      <c r="G1987" t="s">
        <v>7602</v>
      </c>
      <c r="H1987" t="s">
        <v>35</v>
      </c>
      <c r="I1987" t="s">
        <v>36</v>
      </c>
      <c r="J1987">
        <v>26</v>
      </c>
      <c r="K1987">
        <v>21</v>
      </c>
      <c r="L1987">
        <f t="shared" ref="L1987:L2050" si="93">J1987-K1987</f>
        <v>5</v>
      </c>
      <c r="M1987">
        <v>13</v>
      </c>
      <c r="N1987">
        <v>64825</v>
      </c>
      <c r="O1987" s="1">
        <f t="shared" ref="O1987:O2050" si="94">N1987/J1987</f>
        <v>2493.2692307692309</v>
      </c>
      <c r="P1987" s="1">
        <f t="shared" ref="P1987:P2050" si="95">O1987*K1987</f>
        <v>52358.653846153851</v>
      </c>
      <c r="Q1987" s="1">
        <f>Table1[[#This Row],[Earned Basic Salary]]*20%</f>
        <v>10471.730769230771</v>
      </c>
      <c r="R1987" s="1">
        <f>Table1[[#This Row],[Earned Basic Salary]]*10%</f>
        <v>5235.8653846153857</v>
      </c>
      <c r="S1987" s="1">
        <f>Table1[[#This Row],[Earned Basic Salary]]*12%</f>
        <v>6283.0384615384619</v>
      </c>
      <c r="T1987" s="1">
        <f>200</f>
        <v>200</v>
      </c>
      <c r="U1987" s="1">
        <f>Table1[[#This Row],[PF]]+Table1[[#This Row],[Professional Tax]]</f>
        <v>6483.0384615384619</v>
      </c>
      <c r="V1987" s="1">
        <f>Table1[[#This Row],[Overtime Hours]]*200</f>
        <v>2600</v>
      </c>
      <c r="W1987" s="1">
        <f>Table1[[#This Row],[Earned Basic Salary]]+Table1[[#This Row],[HRA]]+Table1[[#This Row],[DA]]+Table1[[#This Row],[Overtime Pay]]</f>
        <v>70666.250000000015</v>
      </c>
      <c r="X1987" s="1">
        <f>Table1[[#This Row],[Gross Salary]]-Table1[[#This Row],[Total Deduction]]</f>
        <v>64183.211538461554</v>
      </c>
      <c r="Y1987" t="s">
        <v>37</v>
      </c>
      <c r="Z1987" t="s">
        <v>106</v>
      </c>
      <c r="AA1987" t="s">
        <v>7603</v>
      </c>
      <c r="AB1987" t="s">
        <v>7604</v>
      </c>
    </row>
    <row r="1988" spans="1:28" x14ac:dyDescent="0.3">
      <c r="A1988" t="s">
        <v>7605</v>
      </c>
      <c r="B1988" t="s">
        <v>415</v>
      </c>
      <c r="C1988">
        <v>28</v>
      </c>
      <c r="D1988" t="s">
        <v>75</v>
      </c>
      <c r="E1988" t="s">
        <v>62</v>
      </c>
      <c r="F1988" t="s">
        <v>89</v>
      </c>
      <c r="G1988" t="s">
        <v>7606</v>
      </c>
      <c r="H1988" t="s">
        <v>35</v>
      </c>
      <c r="I1988" t="s">
        <v>36</v>
      </c>
      <c r="J1988">
        <v>26</v>
      </c>
      <c r="K1988">
        <v>21</v>
      </c>
      <c r="L1988">
        <f t="shared" si="93"/>
        <v>5</v>
      </c>
      <c r="M1988">
        <v>2</v>
      </c>
      <c r="N1988">
        <v>53720</v>
      </c>
      <c r="O1988" s="1">
        <f t="shared" si="94"/>
        <v>2066.1538461538462</v>
      </c>
      <c r="P1988" s="1">
        <f t="shared" si="95"/>
        <v>43389.230769230773</v>
      </c>
      <c r="Q1988" s="1">
        <f>Table1[[#This Row],[Earned Basic Salary]]*20%</f>
        <v>8677.8461538461543</v>
      </c>
      <c r="R1988" s="1">
        <f>Table1[[#This Row],[Earned Basic Salary]]*10%</f>
        <v>4338.9230769230771</v>
      </c>
      <c r="S1988" s="1">
        <f>Table1[[#This Row],[Earned Basic Salary]]*12%</f>
        <v>5206.7076923076929</v>
      </c>
      <c r="T1988" s="1">
        <f>200</f>
        <v>200</v>
      </c>
      <c r="U1988" s="1">
        <f>Table1[[#This Row],[PF]]+Table1[[#This Row],[Professional Tax]]</f>
        <v>5406.7076923076929</v>
      </c>
      <c r="V1988" s="1">
        <f>Table1[[#This Row],[Overtime Hours]]*200</f>
        <v>400</v>
      </c>
      <c r="W1988" s="1">
        <f>Table1[[#This Row],[Earned Basic Salary]]+Table1[[#This Row],[HRA]]+Table1[[#This Row],[DA]]+Table1[[#This Row],[Overtime Pay]]</f>
        <v>56806.000000000007</v>
      </c>
      <c r="X1988" s="1">
        <f>Table1[[#This Row],[Gross Salary]]-Table1[[#This Row],[Total Deduction]]</f>
        <v>51399.292307692318</v>
      </c>
      <c r="Y1988" t="s">
        <v>37</v>
      </c>
      <c r="Z1988" t="s">
        <v>38</v>
      </c>
      <c r="AA1988" t="s">
        <v>7607</v>
      </c>
      <c r="AB1988" t="s">
        <v>7608</v>
      </c>
    </row>
    <row r="1989" spans="1:28" x14ac:dyDescent="0.3">
      <c r="A1989" t="s">
        <v>7609</v>
      </c>
      <c r="B1989" t="s">
        <v>607</v>
      </c>
      <c r="C1989">
        <v>22</v>
      </c>
      <c r="D1989" t="s">
        <v>31</v>
      </c>
      <c r="E1989" t="s">
        <v>82</v>
      </c>
      <c r="F1989" t="s">
        <v>83</v>
      </c>
      <c r="G1989" t="s">
        <v>3052</v>
      </c>
      <c r="H1989" t="s">
        <v>35</v>
      </c>
      <c r="I1989" t="s">
        <v>36</v>
      </c>
      <c r="J1989">
        <v>26</v>
      </c>
      <c r="K1989">
        <v>24</v>
      </c>
      <c r="L1989">
        <f t="shared" si="93"/>
        <v>2</v>
      </c>
      <c r="M1989">
        <v>11</v>
      </c>
      <c r="N1989">
        <v>59014</v>
      </c>
      <c r="O1989" s="1">
        <f t="shared" si="94"/>
        <v>2269.7692307692309</v>
      </c>
      <c r="P1989" s="1">
        <f t="shared" si="95"/>
        <v>54474.461538461546</v>
      </c>
      <c r="Q1989" s="1">
        <f>Table1[[#This Row],[Earned Basic Salary]]*20%</f>
        <v>10894.892307692309</v>
      </c>
      <c r="R1989" s="1">
        <f>Table1[[#This Row],[Earned Basic Salary]]*10%</f>
        <v>5447.4461538461546</v>
      </c>
      <c r="S1989" s="1">
        <f>Table1[[#This Row],[Earned Basic Salary]]*12%</f>
        <v>6536.9353846153854</v>
      </c>
      <c r="T1989" s="1">
        <f>200</f>
        <v>200</v>
      </c>
      <c r="U1989" s="1">
        <f>Table1[[#This Row],[PF]]+Table1[[#This Row],[Professional Tax]]</f>
        <v>6736.9353846153854</v>
      </c>
      <c r="V1989" s="1">
        <f>Table1[[#This Row],[Overtime Hours]]*200</f>
        <v>2200</v>
      </c>
      <c r="W1989" s="1">
        <f>Table1[[#This Row],[Earned Basic Salary]]+Table1[[#This Row],[HRA]]+Table1[[#This Row],[DA]]+Table1[[#This Row],[Overtime Pay]]</f>
        <v>73016.800000000017</v>
      </c>
      <c r="X1989" s="1">
        <f>Table1[[#This Row],[Gross Salary]]-Table1[[#This Row],[Total Deduction]]</f>
        <v>66279.864615384635</v>
      </c>
      <c r="Y1989" t="s">
        <v>37</v>
      </c>
      <c r="Z1989" t="s">
        <v>38</v>
      </c>
      <c r="AA1989" t="s">
        <v>7610</v>
      </c>
      <c r="AB1989" t="s">
        <v>7611</v>
      </c>
    </row>
    <row r="1990" spans="1:28" x14ac:dyDescent="0.3">
      <c r="A1990" t="s">
        <v>7612</v>
      </c>
      <c r="B1990" t="s">
        <v>1639</v>
      </c>
      <c r="C1990">
        <v>54</v>
      </c>
      <c r="D1990" t="s">
        <v>75</v>
      </c>
      <c r="E1990" t="s">
        <v>32</v>
      </c>
      <c r="F1990" t="s">
        <v>89</v>
      </c>
      <c r="G1990" t="s">
        <v>7613</v>
      </c>
      <c r="H1990" t="s">
        <v>35</v>
      </c>
      <c r="I1990" t="s">
        <v>36</v>
      </c>
      <c r="J1990">
        <v>26</v>
      </c>
      <c r="K1990">
        <v>23</v>
      </c>
      <c r="L1990">
        <f t="shared" si="93"/>
        <v>3</v>
      </c>
      <c r="M1990">
        <v>14</v>
      </c>
      <c r="N1990">
        <v>68734</v>
      </c>
      <c r="O1990" s="1">
        <f t="shared" si="94"/>
        <v>2643.6153846153848</v>
      </c>
      <c r="P1990" s="1">
        <f t="shared" si="95"/>
        <v>60803.153846153851</v>
      </c>
      <c r="Q1990" s="1">
        <f>Table1[[#This Row],[Earned Basic Salary]]*20%</f>
        <v>12160.630769230771</v>
      </c>
      <c r="R1990" s="1">
        <f>Table1[[#This Row],[Earned Basic Salary]]*10%</f>
        <v>6080.3153846153855</v>
      </c>
      <c r="S1990" s="1">
        <f>Table1[[#This Row],[Earned Basic Salary]]*12%</f>
        <v>7296.378461538462</v>
      </c>
      <c r="T1990" s="1">
        <f>200</f>
        <v>200</v>
      </c>
      <c r="U1990" s="1">
        <f>Table1[[#This Row],[PF]]+Table1[[#This Row],[Professional Tax]]</f>
        <v>7496.378461538462</v>
      </c>
      <c r="V1990" s="1">
        <f>Table1[[#This Row],[Overtime Hours]]*200</f>
        <v>2800</v>
      </c>
      <c r="W1990" s="1">
        <f>Table1[[#This Row],[Earned Basic Salary]]+Table1[[#This Row],[HRA]]+Table1[[#This Row],[DA]]+Table1[[#This Row],[Overtime Pay]]</f>
        <v>81844.100000000006</v>
      </c>
      <c r="X1990" s="1">
        <f>Table1[[#This Row],[Gross Salary]]-Table1[[#This Row],[Total Deduction]]</f>
        <v>74347.721538461541</v>
      </c>
      <c r="Y1990" t="s">
        <v>37</v>
      </c>
      <c r="Z1990" t="s">
        <v>106</v>
      </c>
      <c r="AA1990" t="s">
        <v>7614</v>
      </c>
      <c r="AB1990" t="s">
        <v>7615</v>
      </c>
    </row>
    <row r="1991" spans="1:28" x14ac:dyDescent="0.3">
      <c r="A1991" t="s">
        <v>7616</v>
      </c>
      <c r="B1991" t="s">
        <v>245</v>
      </c>
      <c r="C1991">
        <v>21</v>
      </c>
      <c r="D1991" t="s">
        <v>127</v>
      </c>
      <c r="E1991" t="s">
        <v>54</v>
      </c>
      <c r="F1991" t="s">
        <v>83</v>
      </c>
      <c r="G1991" t="s">
        <v>7617</v>
      </c>
      <c r="H1991" t="s">
        <v>35</v>
      </c>
      <c r="I1991" t="s">
        <v>36</v>
      </c>
      <c r="J1991">
        <v>26</v>
      </c>
      <c r="K1991">
        <v>23</v>
      </c>
      <c r="L1991">
        <f t="shared" si="93"/>
        <v>3</v>
      </c>
      <c r="M1991">
        <v>17</v>
      </c>
      <c r="N1991">
        <v>68027</v>
      </c>
      <c r="O1991" s="1">
        <f t="shared" si="94"/>
        <v>2616.4230769230771</v>
      </c>
      <c r="P1991" s="1">
        <f t="shared" si="95"/>
        <v>60177.730769230773</v>
      </c>
      <c r="Q1991" s="1">
        <f>Table1[[#This Row],[Earned Basic Salary]]*20%</f>
        <v>12035.546153846155</v>
      </c>
      <c r="R1991" s="1">
        <f>Table1[[#This Row],[Earned Basic Salary]]*10%</f>
        <v>6017.7730769230775</v>
      </c>
      <c r="S1991" s="1">
        <f>Table1[[#This Row],[Earned Basic Salary]]*12%</f>
        <v>7221.3276923076928</v>
      </c>
      <c r="T1991" s="1">
        <f>200</f>
        <v>200</v>
      </c>
      <c r="U1991" s="1">
        <f>Table1[[#This Row],[PF]]+Table1[[#This Row],[Professional Tax]]</f>
        <v>7421.3276923076928</v>
      </c>
      <c r="V1991" s="1">
        <f>Table1[[#This Row],[Overtime Hours]]*200</f>
        <v>3400</v>
      </c>
      <c r="W1991" s="1">
        <f>Table1[[#This Row],[Earned Basic Salary]]+Table1[[#This Row],[HRA]]+Table1[[#This Row],[DA]]+Table1[[#This Row],[Overtime Pay]]</f>
        <v>81631.050000000017</v>
      </c>
      <c r="X1991" s="1">
        <f>Table1[[#This Row],[Gross Salary]]-Table1[[#This Row],[Total Deduction]]</f>
        <v>74209.722307692326</v>
      </c>
      <c r="Y1991" t="s">
        <v>37</v>
      </c>
      <c r="Z1991" t="s">
        <v>38</v>
      </c>
      <c r="AA1991" t="s">
        <v>7618</v>
      </c>
      <c r="AB1991" t="s">
        <v>7619</v>
      </c>
    </row>
    <row r="1992" spans="1:28" x14ac:dyDescent="0.3">
      <c r="A1992" t="s">
        <v>7620</v>
      </c>
      <c r="B1992" t="s">
        <v>2467</v>
      </c>
      <c r="C1992">
        <v>25</v>
      </c>
      <c r="D1992" t="s">
        <v>75</v>
      </c>
      <c r="E1992" t="s">
        <v>121</v>
      </c>
      <c r="F1992" t="s">
        <v>89</v>
      </c>
      <c r="G1992" t="s">
        <v>6697</v>
      </c>
      <c r="H1992" t="s">
        <v>35</v>
      </c>
      <c r="I1992" t="s">
        <v>36</v>
      </c>
      <c r="J1992">
        <v>26</v>
      </c>
      <c r="K1992">
        <v>24</v>
      </c>
      <c r="L1992">
        <f t="shared" si="93"/>
        <v>2</v>
      </c>
      <c r="M1992">
        <v>8</v>
      </c>
      <c r="N1992">
        <v>33407</v>
      </c>
      <c r="O1992" s="1">
        <f t="shared" si="94"/>
        <v>1284.8846153846155</v>
      </c>
      <c r="P1992" s="1">
        <f t="shared" si="95"/>
        <v>30837.230769230773</v>
      </c>
      <c r="Q1992" s="1">
        <f>Table1[[#This Row],[Earned Basic Salary]]*20%</f>
        <v>6167.4461538461546</v>
      </c>
      <c r="R1992" s="1">
        <f>Table1[[#This Row],[Earned Basic Salary]]*10%</f>
        <v>3083.7230769230773</v>
      </c>
      <c r="S1992" s="1">
        <f>Table1[[#This Row],[Earned Basic Salary]]*12%</f>
        <v>3700.4676923076927</v>
      </c>
      <c r="T1992" s="1">
        <f>200</f>
        <v>200</v>
      </c>
      <c r="U1992" s="1">
        <f>Table1[[#This Row],[PF]]+Table1[[#This Row],[Professional Tax]]</f>
        <v>3900.4676923076927</v>
      </c>
      <c r="V1992" s="1">
        <f>Table1[[#This Row],[Overtime Hours]]*200</f>
        <v>1600</v>
      </c>
      <c r="W1992" s="1">
        <f>Table1[[#This Row],[Earned Basic Salary]]+Table1[[#This Row],[HRA]]+Table1[[#This Row],[DA]]+Table1[[#This Row],[Overtime Pay]]</f>
        <v>41688.400000000009</v>
      </c>
      <c r="X1992" s="1">
        <f>Table1[[#This Row],[Gross Salary]]-Table1[[#This Row],[Total Deduction]]</f>
        <v>37787.932307692317</v>
      </c>
      <c r="Y1992" t="s">
        <v>37</v>
      </c>
      <c r="Z1992" t="s">
        <v>38</v>
      </c>
      <c r="AA1992" t="s">
        <v>7621</v>
      </c>
      <c r="AB1992" t="s">
        <v>7622</v>
      </c>
    </row>
    <row r="1993" spans="1:28" x14ac:dyDescent="0.3">
      <c r="A1993" t="s">
        <v>7623</v>
      </c>
      <c r="B1993" t="s">
        <v>60</v>
      </c>
      <c r="C1993">
        <v>21</v>
      </c>
      <c r="D1993" t="s">
        <v>61</v>
      </c>
      <c r="E1993" t="s">
        <v>54</v>
      </c>
      <c r="F1993" t="s">
        <v>55</v>
      </c>
      <c r="G1993" t="s">
        <v>7624</v>
      </c>
      <c r="H1993" t="s">
        <v>35</v>
      </c>
      <c r="I1993" t="s">
        <v>36</v>
      </c>
      <c r="J1993">
        <v>26</v>
      </c>
      <c r="K1993">
        <v>25</v>
      </c>
      <c r="L1993">
        <f t="shared" si="93"/>
        <v>1</v>
      </c>
      <c r="M1993">
        <v>7</v>
      </c>
      <c r="N1993">
        <v>79562</v>
      </c>
      <c r="O1993" s="1">
        <f t="shared" si="94"/>
        <v>3060.0769230769229</v>
      </c>
      <c r="P1993" s="1">
        <f t="shared" si="95"/>
        <v>76501.923076923078</v>
      </c>
      <c r="Q1993" s="1">
        <f>Table1[[#This Row],[Earned Basic Salary]]*20%</f>
        <v>15300.384615384617</v>
      </c>
      <c r="R1993" s="1">
        <f>Table1[[#This Row],[Earned Basic Salary]]*10%</f>
        <v>7650.1923076923085</v>
      </c>
      <c r="S1993" s="1">
        <f>Table1[[#This Row],[Earned Basic Salary]]*12%</f>
        <v>9180.2307692307695</v>
      </c>
      <c r="T1993" s="1">
        <f>200</f>
        <v>200</v>
      </c>
      <c r="U1993" s="1">
        <f>Table1[[#This Row],[PF]]+Table1[[#This Row],[Professional Tax]]</f>
        <v>9380.2307692307695</v>
      </c>
      <c r="V1993" s="1">
        <f>Table1[[#This Row],[Overtime Hours]]*200</f>
        <v>1400</v>
      </c>
      <c r="W1993" s="1">
        <f>Table1[[#This Row],[Earned Basic Salary]]+Table1[[#This Row],[HRA]]+Table1[[#This Row],[DA]]+Table1[[#This Row],[Overtime Pay]]</f>
        <v>100852.5</v>
      </c>
      <c r="X1993" s="1">
        <f>Table1[[#This Row],[Gross Salary]]-Table1[[#This Row],[Total Deduction]]</f>
        <v>91472.269230769234</v>
      </c>
      <c r="Y1993" t="s">
        <v>37</v>
      </c>
      <c r="Z1993" t="s">
        <v>106</v>
      </c>
      <c r="AA1993" t="s">
        <v>7625</v>
      </c>
      <c r="AB1993" t="s">
        <v>7626</v>
      </c>
    </row>
    <row r="1994" spans="1:28" x14ac:dyDescent="0.3">
      <c r="A1994" t="s">
        <v>7627</v>
      </c>
      <c r="B1994" t="s">
        <v>148</v>
      </c>
      <c r="C1994">
        <v>50</v>
      </c>
      <c r="D1994" t="s">
        <v>127</v>
      </c>
      <c r="E1994" t="s">
        <v>32</v>
      </c>
      <c r="F1994" t="s">
        <v>69</v>
      </c>
      <c r="G1994" t="s">
        <v>798</v>
      </c>
      <c r="H1994" t="s">
        <v>35</v>
      </c>
      <c r="I1994" t="s">
        <v>36</v>
      </c>
      <c r="J1994">
        <v>26</v>
      </c>
      <c r="K1994">
        <v>24</v>
      </c>
      <c r="L1994">
        <f t="shared" si="93"/>
        <v>2</v>
      </c>
      <c r="M1994">
        <v>17</v>
      </c>
      <c r="N1994">
        <v>38224</v>
      </c>
      <c r="O1994" s="1">
        <f t="shared" si="94"/>
        <v>1470.1538461538462</v>
      </c>
      <c r="P1994" s="1">
        <f t="shared" si="95"/>
        <v>35283.692307692312</v>
      </c>
      <c r="Q1994" s="1">
        <f>Table1[[#This Row],[Earned Basic Salary]]*20%</f>
        <v>7056.7384615384626</v>
      </c>
      <c r="R1994" s="1">
        <f>Table1[[#This Row],[Earned Basic Salary]]*10%</f>
        <v>3528.3692307692313</v>
      </c>
      <c r="S1994" s="1">
        <f>Table1[[#This Row],[Earned Basic Salary]]*12%</f>
        <v>4234.043076923077</v>
      </c>
      <c r="T1994" s="1">
        <f>200</f>
        <v>200</v>
      </c>
      <c r="U1994" s="1">
        <f>Table1[[#This Row],[PF]]+Table1[[#This Row],[Professional Tax]]</f>
        <v>4434.043076923077</v>
      </c>
      <c r="V1994" s="1">
        <f>Table1[[#This Row],[Overtime Hours]]*200</f>
        <v>3400</v>
      </c>
      <c r="W1994" s="1">
        <f>Table1[[#This Row],[Earned Basic Salary]]+Table1[[#This Row],[HRA]]+Table1[[#This Row],[DA]]+Table1[[#This Row],[Overtime Pay]]</f>
        <v>49268.80000000001</v>
      </c>
      <c r="X1994" s="1">
        <f>Table1[[#This Row],[Gross Salary]]-Table1[[#This Row],[Total Deduction]]</f>
        <v>44834.75692307693</v>
      </c>
      <c r="Y1994" t="s">
        <v>37</v>
      </c>
      <c r="Z1994" t="s">
        <v>48</v>
      </c>
      <c r="AA1994" t="s">
        <v>7628</v>
      </c>
      <c r="AB1994" t="s">
        <v>7629</v>
      </c>
    </row>
    <row r="1995" spans="1:28" x14ac:dyDescent="0.3">
      <c r="A1995" t="s">
        <v>7630</v>
      </c>
      <c r="B1995" t="s">
        <v>1832</v>
      </c>
      <c r="C1995">
        <v>29</v>
      </c>
      <c r="D1995" t="s">
        <v>133</v>
      </c>
      <c r="E1995" t="s">
        <v>54</v>
      </c>
      <c r="F1995" t="s">
        <v>33</v>
      </c>
      <c r="G1995" t="s">
        <v>3503</v>
      </c>
      <c r="H1995" t="s">
        <v>35</v>
      </c>
      <c r="I1995" t="s">
        <v>36</v>
      </c>
      <c r="J1995">
        <v>26</v>
      </c>
      <c r="K1995">
        <v>25</v>
      </c>
      <c r="L1995">
        <f t="shared" si="93"/>
        <v>1</v>
      </c>
      <c r="M1995">
        <v>9</v>
      </c>
      <c r="N1995">
        <v>26273</v>
      </c>
      <c r="O1995" s="1">
        <f t="shared" si="94"/>
        <v>1010.5</v>
      </c>
      <c r="P1995" s="1">
        <f t="shared" si="95"/>
        <v>25262.5</v>
      </c>
      <c r="Q1995" s="1">
        <f>Table1[[#This Row],[Earned Basic Salary]]*20%</f>
        <v>5052.5</v>
      </c>
      <c r="R1995" s="1">
        <f>Table1[[#This Row],[Earned Basic Salary]]*10%</f>
        <v>2526.25</v>
      </c>
      <c r="S1995" s="1">
        <f>Table1[[#This Row],[Earned Basic Salary]]*12%</f>
        <v>3031.5</v>
      </c>
      <c r="T1995" s="1">
        <f>200</f>
        <v>200</v>
      </c>
      <c r="U1995" s="1">
        <f>Table1[[#This Row],[PF]]+Table1[[#This Row],[Professional Tax]]</f>
        <v>3231.5</v>
      </c>
      <c r="V1995" s="1">
        <f>Table1[[#This Row],[Overtime Hours]]*200</f>
        <v>1800</v>
      </c>
      <c r="W1995" s="1">
        <f>Table1[[#This Row],[Earned Basic Salary]]+Table1[[#This Row],[HRA]]+Table1[[#This Row],[DA]]+Table1[[#This Row],[Overtime Pay]]</f>
        <v>34641.25</v>
      </c>
      <c r="X1995" s="1">
        <f>Table1[[#This Row],[Gross Salary]]-Table1[[#This Row],[Total Deduction]]</f>
        <v>31409.75</v>
      </c>
      <c r="Y1995" t="s">
        <v>37</v>
      </c>
      <c r="Z1995" t="s">
        <v>48</v>
      </c>
      <c r="AA1995" t="s">
        <v>7631</v>
      </c>
      <c r="AB1995" t="s">
        <v>7632</v>
      </c>
    </row>
    <row r="1996" spans="1:28" x14ac:dyDescent="0.3">
      <c r="A1996" t="s">
        <v>7633</v>
      </c>
      <c r="B1996" t="s">
        <v>310</v>
      </c>
      <c r="C1996">
        <v>45</v>
      </c>
      <c r="D1996" t="s">
        <v>44</v>
      </c>
      <c r="E1996" t="s">
        <v>82</v>
      </c>
      <c r="F1996" t="s">
        <v>63</v>
      </c>
      <c r="G1996" t="s">
        <v>2858</v>
      </c>
      <c r="H1996" t="s">
        <v>35</v>
      </c>
      <c r="I1996" t="s">
        <v>36</v>
      </c>
      <c r="J1996">
        <v>26</v>
      </c>
      <c r="K1996">
        <v>24</v>
      </c>
      <c r="L1996">
        <f t="shared" si="93"/>
        <v>2</v>
      </c>
      <c r="M1996">
        <v>19</v>
      </c>
      <c r="N1996">
        <v>62900</v>
      </c>
      <c r="O1996" s="1">
        <f t="shared" si="94"/>
        <v>2419.2307692307691</v>
      </c>
      <c r="P1996" s="1">
        <f t="shared" si="95"/>
        <v>58061.538461538454</v>
      </c>
      <c r="Q1996" s="1">
        <f>Table1[[#This Row],[Earned Basic Salary]]*20%</f>
        <v>11612.307692307691</v>
      </c>
      <c r="R1996" s="1">
        <f>Table1[[#This Row],[Earned Basic Salary]]*10%</f>
        <v>5806.1538461538457</v>
      </c>
      <c r="S1996" s="1">
        <f>Table1[[#This Row],[Earned Basic Salary]]*12%</f>
        <v>6967.3846153846143</v>
      </c>
      <c r="T1996" s="1">
        <f>200</f>
        <v>200</v>
      </c>
      <c r="U1996" s="1">
        <f>Table1[[#This Row],[PF]]+Table1[[#This Row],[Professional Tax]]</f>
        <v>7167.3846153846143</v>
      </c>
      <c r="V1996" s="1">
        <f>Table1[[#This Row],[Overtime Hours]]*200</f>
        <v>3800</v>
      </c>
      <c r="W1996" s="1">
        <f>Table1[[#This Row],[Earned Basic Salary]]+Table1[[#This Row],[HRA]]+Table1[[#This Row],[DA]]+Table1[[#This Row],[Overtime Pay]]</f>
        <v>79279.999999999985</v>
      </c>
      <c r="X1996" s="1">
        <f>Table1[[#This Row],[Gross Salary]]-Table1[[#This Row],[Total Deduction]]</f>
        <v>72112.615384615376</v>
      </c>
      <c r="Y1996" t="s">
        <v>37</v>
      </c>
      <c r="Z1996" t="s">
        <v>38</v>
      </c>
      <c r="AA1996" t="s">
        <v>7634</v>
      </c>
      <c r="AB1996" t="s">
        <v>7635</v>
      </c>
    </row>
    <row r="1997" spans="1:28" x14ac:dyDescent="0.3">
      <c r="A1997" t="s">
        <v>7636</v>
      </c>
      <c r="B1997" t="s">
        <v>1852</v>
      </c>
      <c r="C1997">
        <v>25</v>
      </c>
      <c r="D1997" t="s">
        <v>127</v>
      </c>
      <c r="E1997" t="s">
        <v>82</v>
      </c>
      <c r="F1997" t="s">
        <v>33</v>
      </c>
      <c r="G1997" t="s">
        <v>7637</v>
      </c>
      <c r="H1997" t="s">
        <v>35</v>
      </c>
      <c r="I1997" t="s">
        <v>36</v>
      </c>
      <c r="J1997">
        <v>26</v>
      </c>
      <c r="K1997">
        <v>24</v>
      </c>
      <c r="L1997">
        <f t="shared" si="93"/>
        <v>2</v>
      </c>
      <c r="M1997">
        <v>9</v>
      </c>
      <c r="N1997">
        <v>77698</v>
      </c>
      <c r="O1997" s="1">
        <f t="shared" si="94"/>
        <v>2988.3846153846152</v>
      </c>
      <c r="P1997" s="1">
        <f t="shared" si="95"/>
        <v>71721.230769230766</v>
      </c>
      <c r="Q1997" s="1">
        <f>Table1[[#This Row],[Earned Basic Salary]]*20%</f>
        <v>14344.246153846154</v>
      </c>
      <c r="R1997" s="1">
        <f>Table1[[#This Row],[Earned Basic Salary]]*10%</f>
        <v>7172.123076923077</v>
      </c>
      <c r="S1997" s="1">
        <f>Table1[[#This Row],[Earned Basic Salary]]*12%</f>
        <v>8606.5476923076912</v>
      </c>
      <c r="T1997" s="1">
        <f>200</f>
        <v>200</v>
      </c>
      <c r="U1997" s="1">
        <f>Table1[[#This Row],[PF]]+Table1[[#This Row],[Professional Tax]]</f>
        <v>8806.5476923076912</v>
      </c>
      <c r="V1997" s="1">
        <f>Table1[[#This Row],[Overtime Hours]]*200</f>
        <v>1800</v>
      </c>
      <c r="W1997" s="1">
        <f>Table1[[#This Row],[Earned Basic Salary]]+Table1[[#This Row],[HRA]]+Table1[[#This Row],[DA]]+Table1[[#This Row],[Overtime Pay]]</f>
        <v>95037.599999999991</v>
      </c>
      <c r="X1997" s="1">
        <f>Table1[[#This Row],[Gross Salary]]-Table1[[#This Row],[Total Deduction]]</f>
        <v>86231.052307692298</v>
      </c>
      <c r="Y1997" t="s">
        <v>37</v>
      </c>
      <c r="Z1997" t="s">
        <v>106</v>
      </c>
      <c r="AA1997" t="s">
        <v>7638</v>
      </c>
      <c r="AB1997" t="s">
        <v>7639</v>
      </c>
    </row>
    <row r="1998" spans="1:28" x14ac:dyDescent="0.3">
      <c r="A1998" t="s">
        <v>7640</v>
      </c>
      <c r="B1998" t="s">
        <v>1378</v>
      </c>
      <c r="C1998">
        <v>25</v>
      </c>
      <c r="D1998" t="s">
        <v>75</v>
      </c>
      <c r="E1998" t="s">
        <v>62</v>
      </c>
      <c r="F1998" t="s">
        <v>69</v>
      </c>
      <c r="G1998" t="s">
        <v>6080</v>
      </c>
      <c r="H1998" t="s">
        <v>35</v>
      </c>
      <c r="I1998" t="s">
        <v>36</v>
      </c>
      <c r="J1998">
        <v>26</v>
      </c>
      <c r="K1998">
        <v>24</v>
      </c>
      <c r="L1998">
        <f t="shared" si="93"/>
        <v>2</v>
      </c>
      <c r="M1998">
        <v>12</v>
      </c>
      <c r="N1998">
        <v>67361</v>
      </c>
      <c r="O1998" s="1">
        <f t="shared" si="94"/>
        <v>2590.8076923076924</v>
      </c>
      <c r="P1998" s="1">
        <f t="shared" si="95"/>
        <v>62179.384615384617</v>
      </c>
      <c r="Q1998" s="1">
        <f>Table1[[#This Row],[Earned Basic Salary]]*20%</f>
        <v>12435.876923076925</v>
      </c>
      <c r="R1998" s="1">
        <f>Table1[[#This Row],[Earned Basic Salary]]*10%</f>
        <v>6217.9384615384624</v>
      </c>
      <c r="S1998" s="1">
        <f>Table1[[#This Row],[Earned Basic Salary]]*12%</f>
        <v>7461.5261538461536</v>
      </c>
      <c r="T1998" s="1">
        <f>200</f>
        <v>200</v>
      </c>
      <c r="U1998" s="1">
        <f>Table1[[#This Row],[PF]]+Table1[[#This Row],[Professional Tax]]</f>
        <v>7661.5261538461536</v>
      </c>
      <c r="V1998" s="1">
        <f>Table1[[#This Row],[Overtime Hours]]*200</f>
        <v>2400</v>
      </c>
      <c r="W1998" s="1">
        <f>Table1[[#This Row],[Earned Basic Salary]]+Table1[[#This Row],[HRA]]+Table1[[#This Row],[DA]]+Table1[[#This Row],[Overtime Pay]]</f>
        <v>83233.200000000012</v>
      </c>
      <c r="X1998" s="1">
        <f>Table1[[#This Row],[Gross Salary]]-Table1[[#This Row],[Total Deduction]]</f>
        <v>75571.673846153863</v>
      </c>
      <c r="Y1998" t="s">
        <v>37</v>
      </c>
      <c r="Z1998" t="s">
        <v>95</v>
      </c>
      <c r="AA1998" t="s">
        <v>7641</v>
      </c>
      <c r="AB1998" t="s">
        <v>7642</v>
      </c>
    </row>
    <row r="1999" spans="1:28" x14ac:dyDescent="0.3">
      <c r="A1999" t="s">
        <v>7643</v>
      </c>
      <c r="B1999" t="s">
        <v>153</v>
      </c>
      <c r="C1999">
        <v>22</v>
      </c>
      <c r="D1999" t="s">
        <v>44</v>
      </c>
      <c r="E1999" t="s">
        <v>121</v>
      </c>
      <c r="F1999" t="s">
        <v>55</v>
      </c>
      <c r="G1999" t="s">
        <v>7644</v>
      </c>
      <c r="H1999" t="s">
        <v>35</v>
      </c>
      <c r="I1999" t="s">
        <v>36</v>
      </c>
      <c r="J1999">
        <v>26</v>
      </c>
      <c r="K1999">
        <v>22</v>
      </c>
      <c r="L1999">
        <f t="shared" si="93"/>
        <v>4</v>
      </c>
      <c r="M1999">
        <v>12</v>
      </c>
      <c r="N1999">
        <v>38672</v>
      </c>
      <c r="O1999" s="1">
        <f t="shared" si="94"/>
        <v>1487.3846153846155</v>
      </c>
      <c r="P1999" s="1">
        <f t="shared" si="95"/>
        <v>32722.461538461539</v>
      </c>
      <c r="Q1999" s="1">
        <f>Table1[[#This Row],[Earned Basic Salary]]*20%</f>
        <v>6544.4923076923078</v>
      </c>
      <c r="R1999" s="1">
        <f>Table1[[#This Row],[Earned Basic Salary]]*10%</f>
        <v>3272.2461538461539</v>
      </c>
      <c r="S1999" s="1">
        <f>Table1[[#This Row],[Earned Basic Salary]]*12%</f>
        <v>3926.6953846153847</v>
      </c>
      <c r="T1999" s="1">
        <f>200</f>
        <v>200</v>
      </c>
      <c r="U1999" s="1">
        <f>Table1[[#This Row],[PF]]+Table1[[#This Row],[Professional Tax]]</f>
        <v>4126.6953846153847</v>
      </c>
      <c r="V1999" s="1">
        <f>Table1[[#This Row],[Overtime Hours]]*200</f>
        <v>2400</v>
      </c>
      <c r="W1999" s="1">
        <f>Table1[[#This Row],[Earned Basic Salary]]+Table1[[#This Row],[HRA]]+Table1[[#This Row],[DA]]+Table1[[#This Row],[Overtime Pay]]</f>
        <v>44939.199999999997</v>
      </c>
      <c r="X1999" s="1">
        <f>Table1[[#This Row],[Gross Salary]]-Table1[[#This Row],[Total Deduction]]</f>
        <v>40812.504615384612</v>
      </c>
      <c r="Y1999" t="s">
        <v>37</v>
      </c>
      <c r="Z1999" t="s">
        <v>38</v>
      </c>
      <c r="AA1999" t="s">
        <v>7645</v>
      </c>
      <c r="AB1999" t="s">
        <v>7646</v>
      </c>
    </row>
    <row r="2000" spans="1:28" x14ac:dyDescent="0.3">
      <c r="A2000" t="s">
        <v>7647</v>
      </c>
      <c r="B2000" t="s">
        <v>1452</v>
      </c>
      <c r="C2000">
        <v>24</v>
      </c>
      <c r="D2000" t="s">
        <v>133</v>
      </c>
      <c r="E2000" t="s">
        <v>121</v>
      </c>
      <c r="F2000" t="s">
        <v>83</v>
      </c>
      <c r="G2000" t="s">
        <v>7648</v>
      </c>
      <c r="H2000" t="s">
        <v>35</v>
      </c>
      <c r="I2000" t="s">
        <v>36</v>
      </c>
      <c r="J2000">
        <v>26</v>
      </c>
      <c r="K2000">
        <v>24</v>
      </c>
      <c r="L2000">
        <f t="shared" si="93"/>
        <v>2</v>
      </c>
      <c r="M2000">
        <v>18</v>
      </c>
      <c r="N2000">
        <v>47346</v>
      </c>
      <c r="O2000" s="1">
        <f t="shared" si="94"/>
        <v>1821</v>
      </c>
      <c r="P2000" s="1">
        <f t="shared" si="95"/>
        <v>43704</v>
      </c>
      <c r="Q2000" s="1">
        <f>Table1[[#This Row],[Earned Basic Salary]]*20%</f>
        <v>8740.8000000000011</v>
      </c>
      <c r="R2000" s="1">
        <f>Table1[[#This Row],[Earned Basic Salary]]*10%</f>
        <v>4370.4000000000005</v>
      </c>
      <c r="S2000" s="1">
        <f>Table1[[#This Row],[Earned Basic Salary]]*12%</f>
        <v>5244.48</v>
      </c>
      <c r="T2000" s="1">
        <f>200</f>
        <v>200</v>
      </c>
      <c r="U2000" s="1">
        <f>Table1[[#This Row],[PF]]+Table1[[#This Row],[Professional Tax]]</f>
        <v>5444.48</v>
      </c>
      <c r="V2000" s="1">
        <f>Table1[[#This Row],[Overtime Hours]]*200</f>
        <v>3600</v>
      </c>
      <c r="W2000" s="1">
        <f>Table1[[#This Row],[Earned Basic Salary]]+Table1[[#This Row],[HRA]]+Table1[[#This Row],[DA]]+Table1[[#This Row],[Overtime Pay]]</f>
        <v>60415.200000000004</v>
      </c>
      <c r="X2000" s="1">
        <f>Table1[[#This Row],[Gross Salary]]-Table1[[#This Row],[Total Deduction]]</f>
        <v>54970.720000000001</v>
      </c>
      <c r="Y2000" t="s">
        <v>37</v>
      </c>
      <c r="Z2000" t="s">
        <v>95</v>
      </c>
      <c r="AA2000" t="s">
        <v>7649</v>
      </c>
      <c r="AB2000" t="s">
        <v>7650</v>
      </c>
    </row>
    <row r="2001" spans="1:28" x14ac:dyDescent="0.3">
      <c r="A2001" t="s">
        <v>7651</v>
      </c>
      <c r="B2001" t="s">
        <v>2873</v>
      </c>
      <c r="C2001">
        <v>49</v>
      </c>
      <c r="D2001" t="s">
        <v>133</v>
      </c>
      <c r="E2001" t="s">
        <v>54</v>
      </c>
      <c r="F2001" t="s">
        <v>55</v>
      </c>
      <c r="G2001" t="s">
        <v>6960</v>
      </c>
      <c r="H2001" t="s">
        <v>35</v>
      </c>
      <c r="I2001" t="s">
        <v>36</v>
      </c>
      <c r="J2001">
        <v>26</v>
      </c>
      <c r="K2001">
        <v>24</v>
      </c>
      <c r="L2001">
        <f t="shared" si="93"/>
        <v>2</v>
      </c>
      <c r="M2001">
        <v>1</v>
      </c>
      <c r="N2001">
        <v>61166</v>
      </c>
      <c r="O2001" s="1">
        <f t="shared" si="94"/>
        <v>2352.5384615384614</v>
      </c>
      <c r="P2001" s="1">
        <f t="shared" si="95"/>
        <v>56460.923076923078</v>
      </c>
      <c r="Q2001" s="1">
        <f>Table1[[#This Row],[Earned Basic Salary]]*20%</f>
        <v>11292.184615384616</v>
      </c>
      <c r="R2001" s="1">
        <f>Table1[[#This Row],[Earned Basic Salary]]*10%</f>
        <v>5646.0923076923082</v>
      </c>
      <c r="S2001" s="1">
        <f>Table1[[#This Row],[Earned Basic Salary]]*12%</f>
        <v>6775.3107692307694</v>
      </c>
      <c r="T2001" s="1">
        <f>200</f>
        <v>200</v>
      </c>
      <c r="U2001" s="1">
        <f>Table1[[#This Row],[PF]]+Table1[[#This Row],[Professional Tax]]</f>
        <v>6975.3107692307694</v>
      </c>
      <c r="V2001" s="1">
        <f>Table1[[#This Row],[Overtime Hours]]*200</f>
        <v>200</v>
      </c>
      <c r="W2001" s="1">
        <f>Table1[[#This Row],[Earned Basic Salary]]+Table1[[#This Row],[HRA]]+Table1[[#This Row],[DA]]+Table1[[#This Row],[Overtime Pay]]</f>
        <v>73599.199999999997</v>
      </c>
      <c r="X2001" s="1">
        <f>Table1[[#This Row],[Gross Salary]]-Table1[[#This Row],[Total Deduction]]</f>
        <v>66623.889230769229</v>
      </c>
      <c r="Y2001" t="s">
        <v>37</v>
      </c>
      <c r="Z2001" t="s">
        <v>106</v>
      </c>
      <c r="AA2001" t="s">
        <v>7652</v>
      </c>
      <c r="AB2001" t="s">
        <v>7653</v>
      </c>
    </row>
    <row r="2002" spans="1:28" x14ac:dyDescent="0.3">
      <c r="A2002" t="s">
        <v>7654</v>
      </c>
      <c r="B2002" t="s">
        <v>1547</v>
      </c>
      <c r="C2002">
        <v>24</v>
      </c>
      <c r="D2002" t="s">
        <v>61</v>
      </c>
      <c r="E2002" t="s">
        <v>54</v>
      </c>
      <c r="F2002" t="s">
        <v>46</v>
      </c>
      <c r="G2002" t="s">
        <v>1669</v>
      </c>
      <c r="H2002" t="s">
        <v>35</v>
      </c>
      <c r="I2002" t="s">
        <v>36</v>
      </c>
      <c r="J2002">
        <v>26</v>
      </c>
      <c r="K2002">
        <v>23</v>
      </c>
      <c r="L2002">
        <f t="shared" si="93"/>
        <v>3</v>
      </c>
      <c r="M2002">
        <v>9</v>
      </c>
      <c r="N2002">
        <v>52515</v>
      </c>
      <c r="O2002" s="1">
        <f t="shared" si="94"/>
        <v>2019.8076923076924</v>
      </c>
      <c r="P2002" s="1">
        <f t="shared" si="95"/>
        <v>46455.576923076922</v>
      </c>
      <c r="Q2002" s="1">
        <f>Table1[[#This Row],[Earned Basic Salary]]*20%</f>
        <v>9291.1153846153848</v>
      </c>
      <c r="R2002" s="1">
        <f>Table1[[#This Row],[Earned Basic Salary]]*10%</f>
        <v>4645.5576923076924</v>
      </c>
      <c r="S2002" s="1">
        <f>Table1[[#This Row],[Earned Basic Salary]]*12%</f>
        <v>5574.6692307692301</v>
      </c>
      <c r="T2002" s="1">
        <f>200</f>
        <v>200</v>
      </c>
      <c r="U2002" s="1">
        <f>Table1[[#This Row],[PF]]+Table1[[#This Row],[Professional Tax]]</f>
        <v>5774.6692307692301</v>
      </c>
      <c r="V2002" s="1">
        <f>Table1[[#This Row],[Overtime Hours]]*200</f>
        <v>1800</v>
      </c>
      <c r="W2002" s="1">
        <f>Table1[[#This Row],[Earned Basic Salary]]+Table1[[#This Row],[HRA]]+Table1[[#This Row],[DA]]+Table1[[#This Row],[Overtime Pay]]</f>
        <v>62192.25</v>
      </c>
      <c r="X2002" s="1">
        <f>Table1[[#This Row],[Gross Salary]]-Table1[[#This Row],[Total Deduction]]</f>
        <v>56417.580769230772</v>
      </c>
      <c r="Y2002" t="s">
        <v>37</v>
      </c>
      <c r="Z2002" t="s">
        <v>48</v>
      </c>
      <c r="AA2002" t="s">
        <v>7655</v>
      </c>
      <c r="AB2002" t="s">
        <v>7656</v>
      </c>
    </row>
    <row r="2003" spans="1:28" x14ac:dyDescent="0.3">
      <c r="A2003" t="s">
        <v>7657</v>
      </c>
      <c r="B2003" t="s">
        <v>598</v>
      </c>
      <c r="C2003">
        <v>52</v>
      </c>
      <c r="D2003" t="s">
        <v>61</v>
      </c>
      <c r="E2003" t="s">
        <v>54</v>
      </c>
      <c r="F2003" t="s">
        <v>83</v>
      </c>
      <c r="G2003" t="s">
        <v>7658</v>
      </c>
      <c r="H2003" t="s">
        <v>35</v>
      </c>
      <c r="I2003" t="s">
        <v>36</v>
      </c>
      <c r="J2003">
        <v>26</v>
      </c>
      <c r="K2003">
        <v>23</v>
      </c>
      <c r="L2003">
        <f t="shared" si="93"/>
        <v>3</v>
      </c>
      <c r="M2003">
        <v>10</v>
      </c>
      <c r="N2003">
        <v>70407</v>
      </c>
      <c r="O2003" s="1">
        <f t="shared" si="94"/>
        <v>2707.9615384615386</v>
      </c>
      <c r="P2003" s="1">
        <f t="shared" si="95"/>
        <v>62283.11538461539</v>
      </c>
      <c r="Q2003" s="1">
        <f>Table1[[#This Row],[Earned Basic Salary]]*20%</f>
        <v>12456.623076923079</v>
      </c>
      <c r="R2003" s="1">
        <f>Table1[[#This Row],[Earned Basic Salary]]*10%</f>
        <v>6228.3115384615394</v>
      </c>
      <c r="S2003" s="1">
        <f>Table1[[#This Row],[Earned Basic Salary]]*12%</f>
        <v>7473.9738461538464</v>
      </c>
      <c r="T2003" s="1">
        <f>200</f>
        <v>200</v>
      </c>
      <c r="U2003" s="1">
        <f>Table1[[#This Row],[PF]]+Table1[[#This Row],[Professional Tax]]</f>
        <v>7673.9738461538464</v>
      </c>
      <c r="V2003" s="1">
        <f>Table1[[#This Row],[Overtime Hours]]*200</f>
        <v>2000</v>
      </c>
      <c r="W2003" s="1">
        <f>Table1[[#This Row],[Earned Basic Salary]]+Table1[[#This Row],[HRA]]+Table1[[#This Row],[DA]]+Table1[[#This Row],[Overtime Pay]]</f>
        <v>82968.05</v>
      </c>
      <c r="X2003" s="1">
        <f>Table1[[#This Row],[Gross Salary]]-Table1[[#This Row],[Total Deduction]]</f>
        <v>75294.076153846152</v>
      </c>
      <c r="Y2003" t="s">
        <v>37</v>
      </c>
      <c r="Z2003" t="s">
        <v>106</v>
      </c>
      <c r="AA2003" t="s">
        <v>7659</v>
      </c>
      <c r="AB2003" t="s">
        <v>7660</v>
      </c>
    </row>
    <row r="2004" spans="1:28" x14ac:dyDescent="0.3">
      <c r="A2004" t="s">
        <v>7661</v>
      </c>
      <c r="B2004" t="s">
        <v>958</v>
      </c>
      <c r="C2004">
        <v>52</v>
      </c>
      <c r="D2004" t="s">
        <v>31</v>
      </c>
      <c r="E2004" t="s">
        <v>54</v>
      </c>
      <c r="F2004" t="s">
        <v>89</v>
      </c>
      <c r="G2004" t="s">
        <v>7556</v>
      </c>
      <c r="H2004" t="s">
        <v>35</v>
      </c>
      <c r="I2004" t="s">
        <v>36</v>
      </c>
      <c r="J2004">
        <v>26</v>
      </c>
      <c r="K2004">
        <v>25</v>
      </c>
      <c r="L2004">
        <f t="shared" si="93"/>
        <v>1</v>
      </c>
      <c r="M2004">
        <v>14</v>
      </c>
      <c r="N2004">
        <v>66146</v>
      </c>
      <c r="O2004" s="1">
        <f t="shared" si="94"/>
        <v>2544.0769230769229</v>
      </c>
      <c r="P2004" s="1">
        <f t="shared" si="95"/>
        <v>63601.923076923071</v>
      </c>
      <c r="Q2004" s="1">
        <f>Table1[[#This Row],[Earned Basic Salary]]*20%</f>
        <v>12720.384615384615</v>
      </c>
      <c r="R2004" s="1">
        <f>Table1[[#This Row],[Earned Basic Salary]]*10%</f>
        <v>6360.1923076923076</v>
      </c>
      <c r="S2004" s="1">
        <f>Table1[[#This Row],[Earned Basic Salary]]*12%</f>
        <v>7632.2307692307686</v>
      </c>
      <c r="T2004" s="1">
        <f>200</f>
        <v>200</v>
      </c>
      <c r="U2004" s="1">
        <f>Table1[[#This Row],[PF]]+Table1[[#This Row],[Professional Tax]]</f>
        <v>7832.2307692307686</v>
      </c>
      <c r="V2004" s="1">
        <f>Table1[[#This Row],[Overtime Hours]]*200</f>
        <v>2800</v>
      </c>
      <c r="W2004" s="1">
        <f>Table1[[#This Row],[Earned Basic Salary]]+Table1[[#This Row],[HRA]]+Table1[[#This Row],[DA]]+Table1[[#This Row],[Overtime Pay]]</f>
        <v>85482.5</v>
      </c>
      <c r="X2004" s="1">
        <f>Table1[[#This Row],[Gross Salary]]-Table1[[#This Row],[Total Deduction]]</f>
        <v>77650.269230769234</v>
      </c>
      <c r="Y2004" t="s">
        <v>37</v>
      </c>
      <c r="Z2004" t="s">
        <v>95</v>
      </c>
      <c r="AA2004" t="s">
        <v>7662</v>
      </c>
      <c r="AB2004" t="s">
        <v>7663</v>
      </c>
    </row>
    <row r="2005" spans="1:28" x14ac:dyDescent="0.3">
      <c r="A2005" t="s">
        <v>7664</v>
      </c>
      <c r="B2005" t="s">
        <v>353</v>
      </c>
      <c r="C2005">
        <v>26</v>
      </c>
      <c r="D2005" t="s">
        <v>75</v>
      </c>
      <c r="E2005" t="s">
        <v>45</v>
      </c>
      <c r="F2005" t="s">
        <v>69</v>
      </c>
      <c r="G2005" t="s">
        <v>6358</v>
      </c>
      <c r="H2005" t="s">
        <v>35</v>
      </c>
      <c r="I2005" t="s">
        <v>36</v>
      </c>
      <c r="J2005">
        <v>26</v>
      </c>
      <c r="K2005">
        <v>22</v>
      </c>
      <c r="L2005">
        <f t="shared" si="93"/>
        <v>4</v>
      </c>
      <c r="M2005">
        <v>17</v>
      </c>
      <c r="N2005">
        <v>79302</v>
      </c>
      <c r="O2005" s="1">
        <f t="shared" si="94"/>
        <v>3050.0769230769229</v>
      </c>
      <c r="P2005" s="1">
        <f t="shared" si="95"/>
        <v>67101.692307692298</v>
      </c>
      <c r="Q2005" s="1">
        <f>Table1[[#This Row],[Earned Basic Salary]]*20%</f>
        <v>13420.33846153846</v>
      </c>
      <c r="R2005" s="1">
        <f>Table1[[#This Row],[Earned Basic Salary]]*10%</f>
        <v>6710.1692307692301</v>
      </c>
      <c r="S2005" s="1">
        <f>Table1[[#This Row],[Earned Basic Salary]]*12%</f>
        <v>8052.2030769230751</v>
      </c>
      <c r="T2005" s="1">
        <f>200</f>
        <v>200</v>
      </c>
      <c r="U2005" s="1">
        <f>Table1[[#This Row],[PF]]+Table1[[#This Row],[Professional Tax]]</f>
        <v>8252.2030769230751</v>
      </c>
      <c r="V2005" s="1">
        <f>Table1[[#This Row],[Overtime Hours]]*200</f>
        <v>3400</v>
      </c>
      <c r="W2005" s="1">
        <f>Table1[[#This Row],[Earned Basic Salary]]+Table1[[#This Row],[HRA]]+Table1[[#This Row],[DA]]+Table1[[#This Row],[Overtime Pay]]</f>
        <v>90632.199999999983</v>
      </c>
      <c r="X2005" s="1">
        <f>Table1[[#This Row],[Gross Salary]]-Table1[[#This Row],[Total Deduction]]</f>
        <v>82379.996923076906</v>
      </c>
      <c r="Y2005" t="s">
        <v>37</v>
      </c>
      <c r="Z2005" t="s">
        <v>106</v>
      </c>
      <c r="AA2005" t="s">
        <v>7665</v>
      </c>
      <c r="AB2005" t="s">
        <v>7666</v>
      </c>
    </row>
    <row r="2006" spans="1:28" x14ac:dyDescent="0.3">
      <c r="A2006" t="s">
        <v>7667</v>
      </c>
      <c r="B2006" t="s">
        <v>1011</v>
      </c>
      <c r="C2006">
        <v>44</v>
      </c>
      <c r="D2006" t="s">
        <v>44</v>
      </c>
      <c r="E2006" t="s">
        <v>32</v>
      </c>
      <c r="F2006" t="s">
        <v>63</v>
      </c>
      <c r="G2006" t="s">
        <v>6634</v>
      </c>
      <c r="H2006" t="s">
        <v>35</v>
      </c>
      <c r="I2006" t="s">
        <v>36</v>
      </c>
      <c r="J2006">
        <v>26</v>
      </c>
      <c r="K2006">
        <v>22</v>
      </c>
      <c r="L2006">
        <f t="shared" si="93"/>
        <v>4</v>
      </c>
      <c r="M2006">
        <v>19</v>
      </c>
      <c r="N2006">
        <v>26507</v>
      </c>
      <c r="O2006" s="1">
        <f t="shared" si="94"/>
        <v>1019.5</v>
      </c>
      <c r="P2006" s="1">
        <f t="shared" si="95"/>
        <v>22429</v>
      </c>
      <c r="Q2006" s="1">
        <f>Table1[[#This Row],[Earned Basic Salary]]*20%</f>
        <v>4485.8</v>
      </c>
      <c r="R2006" s="1">
        <f>Table1[[#This Row],[Earned Basic Salary]]*10%</f>
        <v>2242.9</v>
      </c>
      <c r="S2006" s="1">
        <f>Table1[[#This Row],[Earned Basic Salary]]*12%</f>
        <v>2691.48</v>
      </c>
      <c r="T2006" s="1">
        <f>200</f>
        <v>200</v>
      </c>
      <c r="U2006" s="1">
        <f>Table1[[#This Row],[PF]]+Table1[[#This Row],[Professional Tax]]</f>
        <v>2891.48</v>
      </c>
      <c r="V2006" s="1">
        <f>Table1[[#This Row],[Overtime Hours]]*200</f>
        <v>3800</v>
      </c>
      <c r="W2006" s="1">
        <f>Table1[[#This Row],[Earned Basic Salary]]+Table1[[#This Row],[HRA]]+Table1[[#This Row],[DA]]+Table1[[#This Row],[Overtime Pay]]</f>
        <v>32957.699999999997</v>
      </c>
      <c r="X2006" s="1">
        <f>Table1[[#This Row],[Gross Salary]]-Table1[[#This Row],[Total Deduction]]</f>
        <v>30066.219999999998</v>
      </c>
      <c r="Y2006" t="s">
        <v>37</v>
      </c>
      <c r="Z2006" t="s">
        <v>95</v>
      </c>
      <c r="AA2006" t="s">
        <v>7668</v>
      </c>
      <c r="AB2006" t="s">
        <v>7669</v>
      </c>
    </row>
    <row r="2007" spans="1:28" x14ac:dyDescent="0.3">
      <c r="A2007" t="s">
        <v>7670</v>
      </c>
      <c r="B2007" t="s">
        <v>42</v>
      </c>
      <c r="C2007">
        <v>53</v>
      </c>
      <c r="D2007" t="s">
        <v>44</v>
      </c>
      <c r="E2007" t="s">
        <v>54</v>
      </c>
      <c r="F2007" t="s">
        <v>33</v>
      </c>
      <c r="G2007" t="s">
        <v>7671</v>
      </c>
      <c r="H2007" t="s">
        <v>35</v>
      </c>
      <c r="I2007" t="s">
        <v>36</v>
      </c>
      <c r="J2007">
        <v>26</v>
      </c>
      <c r="K2007">
        <v>25</v>
      </c>
      <c r="L2007">
        <f t="shared" si="93"/>
        <v>1</v>
      </c>
      <c r="M2007">
        <v>1</v>
      </c>
      <c r="N2007">
        <v>33518</v>
      </c>
      <c r="O2007" s="1">
        <f t="shared" si="94"/>
        <v>1289.1538461538462</v>
      </c>
      <c r="P2007" s="1">
        <f t="shared" si="95"/>
        <v>32228.846153846156</v>
      </c>
      <c r="Q2007" s="1">
        <f>Table1[[#This Row],[Earned Basic Salary]]*20%</f>
        <v>6445.7692307692314</v>
      </c>
      <c r="R2007" s="1">
        <f>Table1[[#This Row],[Earned Basic Salary]]*10%</f>
        <v>3222.8846153846157</v>
      </c>
      <c r="S2007" s="1">
        <f>Table1[[#This Row],[Earned Basic Salary]]*12%</f>
        <v>3867.4615384615386</v>
      </c>
      <c r="T2007" s="1">
        <f>200</f>
        <v>200</v>
      </c>
      <c r="U2007" s="1">
        <f>Table1[[#This Row],[PF]]+Table1[[#This Row],[Professional Tax]]</f>
        <v>4067.4615384615386</v>
      </c>
      <c r="V2007" s="1">
        <f>Table1[[#This Row],[Overtime Hours]]*200</f>
        <v>200</v>
      </c>
      <c r="W2007" s="1">
        <f>Table1[[#This Row],[Earned Basic Salary]]+Table1[[#This Row],[HRA]]+Table1[[#This Row],[DA]]+Table1[[#This Row],[Overtime Pay]]</f>
        <v>42097.500000000007</v>
      </c>
      <c r="X2007" s="1">
        <f>Table1[[#This Row],[Gross Salary]]-Table1[[#This Row],[Total Deduction]]</f>
        <v>38030.038461538468</v>
      </c>
      <c r="Y2007" t="s">
        <v>37</v>
      </c>
      <c r="Z2007" t="s">
        <v>106</v>
      </c>
      <c r="AA2007" t="s">
        <v>7672</v>
      </c>
      <c r="AB2007" t="s">
        <v>7673</v>
      </c>
    </row>
    <row r="2008" spans="1:28" x14ac:dyDescent="0.3">
      <c r="A2008" t="s">
        <v>7674</v>
      </c>
      <c r="B2008" t="s">
        <v>2873</v>
      </c>
      <c r="C2008">
        <v>22</v>
      </c>
      <c r="D2008" t="s">
        <v>127</v>
      </c>
      <c r="E2008" t="s">
        <v>54</v>
      </c>
      <c r="F2008" t="s">
        <v>55</v>
      </c>
      <c r="G2008" t="s">
        <v>266</v>
      </c>
      <c r="H2008" t="s">
        <v>35</v>
      </c>
      <c r="I2008" t="s">
        <v>36</v>
      </c>
      <c r="J2008">
        <v>26</v>
      </c>
      <c r="K2008">
        <v>24</v>
      </c>
      <c r="L2008">
        <f t="shared" si="93"/>
        <v>2</v>
      </c>
      <c r="M2008">
        <v>14</v>
      </c>
      <c r="N2008">
        <v>23278</v>
      </c>
      <c r="O2008" s="1">
        <f t="shared" si="94"/>
        <v>895.30769230769226</v>
      </c>
      <c r="P2008" s="1">
        <f t="shared" si="95"/>
        <v>21487.384615384613</v>
      </c>
      <c r="Q2008" s="1">
        <f>Table1[[#This Row],[Earned Basic Salary]]*20%</f>
        <v>4297.4769230769225</v>
      </c>
      <c r="R2008" s="1">
        <f>Table1[[#This Row],[Earned Basic Salary]]*10%</f>
        <v>2148.7384615384613</v>
      </c>
      <c r="S2008" s="1">
        <f>Table1[[#This Row],[Earned Basic Salary]]*12%</f>
        <v>2578.4861538461537</v>
      </c>
      <c r="T2008" s="1">
        <f>200</f>
        <v>200</v>
      </c>
      <c r="U2008" s="1">
        <f>Table1[[#This Row],[PF]]+Table1[[#This Row],[Professional Tax]]</f>
        <v>2778.4861538461537</v>
      </c>
      <c r="V2008" s="1">
        <f>Table1[[#This Row],[Overtime Hours]]*200</f>
        <v>2800</v>
      </c>
      <c r="W2008" s="1">
        <f>Table1[[#This Row],[Earned Basic Salary]]+Table1[[#This Row],[HRA]]+Table1[[#This Row],[DA]]+Table1[[#This Row],[Overtime Pay]]</f>
        <v>30733.599999999999</v>
      </c>
      <c r="X2008" s="1">
        <f>Table1[[#This Row],[Gross Salary]]-Table1[[#This Row],[Total Deduction]]</f>
        <v>27955.113846153843</v>
      </c>
      <c r="Y2008" t="s">
        <v>37</v>
      </c>
      <c r="Z2008" t="s">
        <v>48</v>
      </c>
      <c r="AA2008" t="s">
        <v>7675</v>
      </c>
      <c r="AB2008" t="s">
        <v>7676</v>
      </c>
    </row>
    <row r="2009" spans="1:28" x14ac:dyDescent="0.3">
      <c r="A2009" t="s">
        <v>7677</v>
      </c>
      <c r="B2009" t="s">
        <v>1579</v>
      </c>
      <c r="C2009">
        <v>24</v>
      </c>
      <c r="D2009" t="s">
        <v>61</v>
      </c>
      <c r="E2009" t="s">
        <v>82</v>
      </c>
      <c r="F2009" t="s">
        <v>83</v>
      </c>
      <c r="G2009" t="s">
        <v>1095</v>
      </c>
      <c r="H2009" t="s">
        <v>35</v>
      </c>
      <c r="I2009" t="s">
        <v>36</v>
      </c>
      <c r="J2009">
        <v>26</v>
      </c>
      <c r="K2009">
        <v>25</v>
      </c>
      <c r="L2009">
        <f t="shared" si="93"/>
        <v>1</v>
      </c>
      <c r="M2009">
        <v>10</v>
      </c>
      <c r="N2009">
        <v>77523</v>
      </c>
      <c r="O2009" s="1">
        <f t="shared" si="94"/>
        <v>2981.6538461538462</v>
      </c>
      <c r="P2009" s="1">
        <f t="shared" si="95"/>
        <v>74541.346153846156</v>
      </c>
      <c r="Q2009" s="1">
        <f>Table1[[#This Row],[Earned Basic Salary]]*20%</f>
        <v>14908.269230769232</v>
      </c>
      <c r="R2009" s="1">
        <f>Table1[[#This Row],[Earned Basic Salary]]*10%</f>
        <v>7454.1346153846162</v>
      </c>
      <c r="S2009" s="1">
        <f>Table1[[#This Row],[Earned Basic Salary]]*12%</f>
        <v>8944.961538461539</v>
      </c>
      <c r="T2009" s="1">
        <f>200</f>
        <v>200</v>
      </c>
      <c r="U2009" s="1">
        <f>Table1[[#This Row],[PF]]+Table1[[#This Row],[Professional Tax]]</f>
        <v>9144.961538461539</v>
      </c>
      <c r="V2009" s="1">
        <f>Table1[[#This Row],[Overtime Hours]]*200</f>
        <v>2000</v>
      </c>
      <c r="W2009" s="1">
        <f>Table1[[#This Row],[Earned Basic Salary]]+Table1[[#This Row],[HRA]]+Table1[[#This Row],[DA]]+Table1[[#This Row],[Overtime Pay]]</f>
        <v>98903.75</v>
      </c>
      <c r="X2009" s="1">
        <f>Table1[[#This Row],[Gross Salary]]-Table1[[#This Row],[Total Deduction]]</f>
        <v>89758.788461538468</v>
      </c>
      <c r="Y2009" t="s">
        <v>37</v>
      </c>
      <c r="Z2009" t="s">
        <v>106</v>
      </c>
      <c r="AA2009" t="s">
        <v>7678</v>
      </c>
      <c r="AB2009" t="s">
        <v>7679</v>
      </c>
    </row>
    <row r="2010" spans="1:28" x14ac:dyDescent="0.3">
      <c r="A2010" t="s">
        <v>7680</v>
      </c>
      <c r="B2010" t="s">
        <v>52</v>
      </c>
      <c r="C2010">
        <v>25</v>
      </c>
      <c r="D2010" t="s">
        <v>53</v>
      </c>
      <c r="E2010" t="s">
        <v>121</v>
      </c>
      <c r="F2010" t="s">
        <v>69</v>
      </c>
      <c r="G2010" t="s">
        <v>7681</v>
      </c>
      <c r="H2010" t="s">
        <v>35</v>
      </c>
      <c r="I2010" t="s">
        <v>36</v>
      </c>
      <c r="J2010">
        <v>26</v>
      </c>
      <c r="K2010">
        <v>26</v>
      </c>
      <c r="L2010">
        <f t="shared" si="93"/>
        <v>0</v>
      </c>
      <c r="M2010">
        <v>5</v>
      </c>
      <c r="N2010">
        <v>23715</v>
      </c>
      <c r="O2010" s="1">
        <f t="shared" si="94"/>
        <v>912.11538461538464</v>
      </c>
      <c r="P2010" s="1">
        <f t="shared" si="95"/>
        <v>23715</v>
      </c>
      <c r="Q2010" s="1">
        <f>Table1[[#This Row],[Earned Basic Salary]]*20%</f>
        <v>4743</v>
      </c>
      <c r="R2010" s="1">
        <f>Table1[[#This Row],[Earned Basic Salary]]*10%</f>
        <v>2371.5</v>
      </c>
      <c r="S2010" s="1">
        <f>Table1[[#This Row],[Earned Basic Salary]]*12%</f>
        <v>2845.7999999999997</v>
      </c>
      <c r="T2010" s="1">
        <f>200</f>
        <v>200</v>
      </c>
      <c r="U2010" s="1">
        <f>Table1[[#This Row],[PF]]+Table1[[#This Row],[Professional Tax]]</f>
        <v>3045.7999999999997</v>
      </c>
      <c r="V2010" s="1">
        <f>Table1[[#This Row],[Overtime Hours]]*200</f>
        <v>1000</v>
      </c>
      <c r="W2010" s="1">
        <f>Table1[[#This Row],[Earned Basic Salary]]+Table1[[#This Row],[HRA]]+Table1[[#This Row],[DA]]+Table1[[#This Row],[Overtime Pay]]</f>
        <v>31829.5</v>
      </c>
      <c r="X2010" s="1">
        <f>Table1[[#This Row],[Gross Salary]]-Table1[[#This Row],[Total Deduction]]</f>
        <v>28783.7</v>
      </c>
      <c r="Y2010" t="s">
        <v>37</v>
      </c>
      <c r="Z2010" t="s">
        <v>106</v>
      </c>
      <c r="AA2010" t="s">
        <v>7682</v>
      </c>
      <c r="AB2010" t="s">
        <v>7683</v>
      </c>
    </row>
    <row r="2011" spans="1:28" x14ac:dyDescent="0.3">
      <c r="A2011" t="s">
        <v>7684</v>
      </c>
      <c r="B2011" t="s">
        <v>549</v>
      </c>
      <c r="C2011">
        <v>28</v>
      </c>
      <c r="D2011" t="s">
        <v>31</v>
      </c>
      <c r="E2011" t="s">
        <v>121</v>
      </c>
      <c r="F2011" t="s">
        <v>69</v>
      </c>
      <c r="G2011" t="s">
        <v>3029</v>
      </c>
      <c r="H2011" t="s">
        <v>35</v>
      </c>
      <c r="I2011" t="s">
        <v>36</v>
      </c>
      <c r="J2011">
        <v>26</v>
      </c>
      <c r="K2011">
        <v>22</v>
      </c>
      <c r="L2011">
        <f t="shared" si="93"/>
        <v>4</v>
      </c>
      <c r="M2011">
        <v>2</v>
      </c>
      <c r="N2011">
        <v>65439</v>
      </c>
      <c r="O2011" s="1">
        <f t="shared" si="94"/>
        <v>2516.8846153846152</v>
      </c>
      <c r="P2011" s="1">
        <f t="shared" si="95"/>
        <v>55371.461538461532</v>
      </c>
      <c r="Q2011" s="1">
        <f>Table1[[#This Row],[Earned Basic Salary]]*20%</f>
        <v>11074.292307692307</v>
      </c>
      <c r="R2011" s="1">
        <f>Table1[[#This Row],[Earned Basic Salary]]*10%</f>
        <v>5537.1461538461535</v>
      </c>
      <c r="S2011" s="1">
        <f>Table1[[#This Row],[Earned Basic Salary]]*12%</f>
        <v>6644.5753846153839</v>
      </c>
      <c r="T2011" s="1">
        <f>200</f>
        <v>200</v>
      </c>
      <c r="U2011" s="1">
        <f>Table1[[#This Row],[PF]]+Table1[[#This Row],[Professional Tax]]</f>
        <v>6844.5753846153839</v>
      </c>
      <c r="V2011" s="1">
        <f>Table1[[#This Row],[Overtime Hours]]*200</f>
        <v>400</v>
      </c>
      <c r="W2011" s="1">
        <f>Table1[[#This Row],[Earned Basic Salary]]+Table1[[#This Row],[HRA]]+Table1[[#This Row],[DA]]+Table1[[#This Row],[Overtime Pay]]</f>
        <v>72382.899999999994</v>
      </c>
      <c r="X2011" s="1">
        <f>Table1[[#This Row],[Gross Salary]]-Table1[[#This Row],[Total Deduction]]</f>
        <v>65538.324615384612</v>
      </c>
      <c r="Y2011" t="s">
        <v>37</v>
      </c>
      <c r="Z2011" t="s">
        <v>38</v>
      </c>
      <c r="AA2011" t="s">
        <v>7685</v>
      </c>
      <c r="AB2011" t="s">
        <v>7686</v>
      </c>
    </row>
    <row r="2012" spans="1:28" x14ac:dyDescent="0.3">
      <c r="A2012" t="s">
        <v>7687</v>
      </c>
      <c r="B2012" t="s">
        <v>589</v>
      </c>
      <c r="C2012">
        <v>54</v>
      </c>
      <c r="D2012" t="s">
        <v>44</v>
      </c>
      <c r="E2012" t="s">
        <v>32</v>
      </c>
      <c r="F2012" t="s">
        <v>63</v>
      </c>
      <c r="G2012" t="s">
        <v>5259</v>
      </c>
      <c r="H2012" t="s">
        <v>35</v>
      </c>
      <c r="I2012" t="s">
        <v>36</v>
      </c>
      <c r="J2012">
        <v>26</v>
      </c>
      <c r="K2012">
        <v>22</v>
      </c>
      <c r="L2012">
        <f t="shared" si="93"/>
        <v>4</v>
      </c>
      <c r="M2012">
        <v>11</v>
      </c>
      <c r="N2012">
        <v>42795</v>
      </c>
      <c r="O2012" s="1">
        <f t="shared" si="94"/>
        <v>1645.9615384615386</v>
      </c>
      <c r="P2012" s="1">
        <f t="shared" si="95"/>
        <v>36211.153846153851</v>
      </c>
      <c r="Q2012" s="1">
        <f>Table1[[#This Row],[Earned Basic Salary]]*20%</f>
        <v>7242.2307692307704</v>
      </c>
      <c r="R2012" s="1">
        <f>Table1[[#This Row],[Earned Basic Salary]]*10%</f>
        <v>3621.1153846153852</v>
      </c>
      <c r="S2012" s="1">
        <f>Table1[[#This Row],[Earned Basic Salary]]*12%</f>
        <v>4345.3384615384621</v>
      </c>
      <c r="T2012" s="1">
        <f>200</f>
        <v>200</v>
      </c>
      <c r="U2012" s="1">
        <f>Table1[[#This Row],[PF]]+Table1[[#This Row],[Professional Tax]]</f>
        <v>4545.3384615384621</v>
      </c>
      <c r="V2012" s="1">
        <f>Table1[[#This Row],[Overtime Hours]]*200</f>
        <v>2200</v>
      </c>
      <c r="W2012" s="1">
        <f>Table1[[#This Row],[Earned Basic Salary]]+Table1[[#This Row],[HRA]]+Table1[[#This Row],[DA]]+Table1[[#This Row],[Overtime Pay]]</f>
        <v>49274.500000000007</v>
      </c>
      <c r="X2012" s="1">
        <f>Table1[[#This Row],[Gross Salary]]-Table1[[#This Row],[Total Deduction]]</f>
        <v>44729.161538461543</v>
      </c>
      <c r="Y2012" t="s">
        <v>37</v>
      </c>
      <c r="Z2012" t="s">
        <v>48</v>
      </c>
      <c r="AA2012" t="s">
        <v>7688</v>
      </c>
      <c r="AB2012" t="s">
        <v>7689</v>
      </c>
    </row>
    <row r="2013" spans="1:28" x14ac:dyDescent="0.3">
      <c r="A2013" t="s">
        <v>7690</v>
      </c>
      <c r="B2013" t="s">
        <v>769</v>
      </c>
      <c r="C2013">
        <v>25</v>
      </c>
      <c r="D2013" t="s">
        <v>75</v>
      </c>
      <c r="E2013" t="s">
        <v>82</v>
      </c>
      <c r="F2013" t="s">
        <v>69</v>
      </c>
      <c r="G2013" t="s">
        <v>3113</v>
      </c>
      <c r="H2013" t="s">
        <v>35</v>
      </c>
      <c r="I2013" t="s">
        <v>36</v>
      </c>
      <c r="J2013">
        <v>26</v>
      </c>
      <c r="K2013">
        <v>26</v>
      </c>
      <c r="L2013">
        <f t="shared" si="93"/>
        <v>0</v>
      </c>
      <c r="M2013">
        <v>18</v>
      </c>
      <c r="N2013">
        <v>43162</v>
      </c>
      <c r="O2013" s="1">
        <f t="shared" si="94"/>
        <v>1660.0769230769231</v>
      </c>
      <c r="P2013" s="1">
        <f t="shared" si="95"/>
        <v>43162</v>
      </c>
      <c r="Q2013" s="1">
        <f>Table1[[#This Row],[Earned Basic Salary]]*20%</f>
        <v>8632.4</v>
      </c>
      <c r="R2013" s="1">
        <f>Table1[[#This Row],[Earned Basic Salary]]*10%</f>
        <v>4316.2</v>
      </c>
      <c r="S2013" s="1">
        <f>Table1[[#This Row],[Earned Basic Salary]]*12%</f>
        <v>5179.4399999999996</v>
      </c>
      <c r="T2013" s="1">
        <f>200</f>
        <v>200</v>
      </c>
      <c r="U2013" s="1">
        <f>Table1[[#This Row],[PF]]+Table1[[#This Row],[Professional Tax]]</f>
        <v>5379.44</v>
      </c>
      <c r="V2013" s="1">
        <f>Table1[[#This Row],[Overtime Hours]]*200</f>
        <v>3600</v>
      </c>
      <c r="W2013" s="1">
        <f>Table1[[#This Row],[Earned Basic Salary]]+Table1[[#This Row],[HRA]]+Table1[[#This Row],[DA]]+Table1[[#This Row],[Overtime Pay]]</f>
        <v>59710.6</v>
      </c>
      <c r="X2013" s="1">
        <f>Table1[[#This Row],[Gross Salary]]-Table1[[#This Row],[Total Deduction]]</f>
        <v>54331.159999999996</v>
      </c>
      <c r="Y2013" t="s">
        <v>37</v>
      </c>
      <c r="Z2013" t="s">
        <v>95</v>
      </c>
      <c r="AA2013" t="s">
        <v>7691</v>
      </c>
      <c r="AB2013" t="s">
        <v>7692</v>
      </c>
    </row>
    <row r="2014" spans="1:28" x14ac:dyDescent="0.3">
      <c r="A2014" t="s">
        <v>7693</v>
      </c>
      <c r="B2014" t="s">
        <v>236</v>
      </c>
      <c r="C2014">
        <v>36</v>
      </c>
      <c r="D2014" t="s">
        <v>127</v>
      </c>
      <c r="E2014" t="s">
        <v>45</v>
      </c>
      <c r="F2014" t="s">
        <v>55</v>
      </c>
      <c r="G2014" t="s">
        <v>1217</v>
      </c>
      <c r="H2014" t="s">
        <v>35</v>
      </c>
      <c r="I2014" t="s">
        <v>36</v>
      </c>
      <c r="J2014">
        <v>26</v>
      </c>
      <c r="K2014">
        <v>22</v>
      </c>
      <c r="L2014">
        <f t="shared" si="93"/>
        <v>4</v>
      </c>
      <c r="M2014">
        <v>5</v>
      </c>
      <c r="N2014">
        <v>46017</v>
      </c>
      <c r="O2014" s="1">
        <f t="shared" si="94"/>
        <v>1769.8846153846155</v>
      </c>
      <c r="P2014" s="1">
        <f t="shared" si="95"/>
        <v>38937.461538461539</v>
      </c>
      <c r="Q2014" s="1">
        <f>Table1[[#This Row],[Earned Basic Salary]]*20%</f>
        <v>7787.4923076923078</v>
      </c>
      <c r="R2014" s="1">
        <f>Table1[[#This Row],[Earned Basic Salary]]*10%</f>
        <v>3893.7461538461539</v>
      </c>
      <c r="S2014" s="1">
        <f>Table1[[#This Row],[Earned Basic Salary]]*12%</f>
        <v>4672.4953846153849</v>
      </c>
      <c r="T2014" s="1">
        <f>200</f>
        <v>200</v>
      </c>
      <c r="U2014" s="1">
        <f>Table1[[#This Row],[PF]]+Table1[[#This Row],[Professional Tax]]</f>
        <v>4872.4953846153849</v>
      </c>
      <c r="V2014" s="1">
        <f>Table1[[#This Row],[Overtime Hours]]*200</f>
        <v>1000</v>
      </c>
      <c r="W2014" s="1">
        <f>Table1[[#This Row],[Earned Basic Salary]]+Table1[[#This Row],[HRA]]+Table1[[#This Row],[DA]]+Table1[[#This Row],[Overtime Pay]]</f>
        <v>51618.7</v>
      </c>
      <c r="X2014" s="1">
        <f>Table1[[#This Row],[Gross Salary]]-Table1[[#This Row],[Total Deduction]]</f>
        <v>46746.204615384609</v>
      </c>
      <c r="Y2014" t="s">
        <v>37</v>
      </c>
      <c r="Z2014" t="s">
        <v>106</v>
      </c>
      <c r="AA2014" t="s">
        <v>7694</v>
      </c>
      <c r="AB2014" t="s">
        <v>7695</v>
      </c>
    </row>
    <row r="2015" spans="1:28" x14ac:dyDescent="0.3">
      <c r="A2015" t="s">
        <v>7696</v>
      </c>
      <c r="B2015" t="s">
        <v>2375</v>
      </c>
      <c r="C2015">
        <v>38</v>
      </c>
      <c r="D2015" t="s">
        <v>61</v>
      </c>
      <c r="E2015" t="s">
        <v>62</v>
      </c>
      <c r="F2015" t="s">
        <v>33</v>
      </c>
      <c r="G2015" t="s">
        <v>7697</v>
      </c>
      <c r="H2015" t="s">
        <v>35</v>
      </c>
      <c r="I2015" t="s">
        <v>36</v>
      </c>
      <c r="J2015">
        <v>26</v>
      </c>
      <c r="K2015">
        <v>21</v>
      </c>
      <c r="L2015">
        <f t="shared" si="93"/>
        <v>5</v>
      </c>
      <c r="M2015">
        <v>9</v>
      </c>
      <c r="N2015">
        <v>28740</v>
      </c>
      <c r="O2015" s="1">
        <f t="shared" si="94"/>
        <v>1105.3846153846155</v>
      </c>
      <c r="P2015" s="1">
        <f t="shared" si="95"/>
        <v>23213.076923076926</v>
      </c>
      <c r="Q2015" s="1">
        <f>Table1[[#This Row],[Earned Basic Salary]]*20%</f>
        <v>4642.6153846153857</v>
      </c>
      <c r="R2015" s="1">
        <f>Table1[[#This Row],[Earned Basic Salary]]*10%</f>
        <v>2321.3076923076928</v>
      </c>
      <c r="S2015" s="1">
        <f>Table1[[#This Row],[Earned Basic Salary]]*12%</f>
        <v>2785.5692307692311</v>
      </c>
      <c r="T2015" s="1">
        <f>200</f>
        <v>200</v>
      </c>
      <c r="U2015" s="1">
        <f>Table1[[#This Row],[PF]]+Table1[[#This Row],[Professional Tax]]</f>
        <v>2985.5692307692311</v>
      </c>
      <c r="V2015" s="1">
        <f>Table1[[#This Row],[Overtime Hours]]*200</f>
        <v>1800</v>
      </c>
      <c r="W2015" s="1">
        <f>Table1[[#This Row],[Earned Basic Salary]]+Table1[[#This Row],[HRA]]+Table1[[#This Row],[DA]]+Table1[[#This Row],[Overtime Pay]]</f>
        <v>31977.000000000004</v>
      </c>
      <c r="X2015" s="1">
        <f>Table1[[#This Row],[Gross Salary]]-Table1[[#This Row],[Total Deduction]]</f>
        <v>28991.430769230774</v>
      </c>
      <c r="Y2015" t="s">
        <v>37</v>
      </c>
      <c r="Z2015" t="s">
        <v>38</v>
      </c>
      <c r="AA2015" t="s">
        <v>7698</v>
      </c>
      <c r="AB2015" t="s">
        <v>7699</v>
      </c>
    </row>
    <row r="2016" spans="1:28" x14ac:dyDescent="0.3">
      <c r="A2016" t="s">
        <v>7700</v>
      </c>
      <c r="B2016" t="s">
        <v>3028</v>
      </c>
      <c r="C2016">
        <v>27</v>
      </c>
      <c r="D2016" t="s">
        <v>53</v>
      </c>
      <c r="E2016" t="s">
        <v>45</v>
      </c>
      <c r="F2016" t="s">
        <v>55</v>
      </c>
      <c r="G2016" t="s">
        <v>1885</v>
      </c>
      <c r="H2016" t="s">
        <v>35</v>
      </c>
      <c r="I2016" t="s">
        <v>36</v>
      </c>
      <c r="J2016">
        <v>26</v>
      </c>
      <c r="K2016">
        <v>21</v>
      </c>
      <c r="L2016">
        <f t="shared" si="93"/>
        <v>5</v>
      </c>
      <c r="M2016">
        <v>15</v>
      </c>
      <c r="N2016">
        <v>49894</v>
      </c>
      <c r="O2016" s="1">
        <f t="shared" si="94"/>
        <v>1919</v>
      </c>
      <c r="P2016" s="1">
        <f t="shared" si="95"/>
        <v>40299</v>
      </c>
      <c r="Q2016" s="1">
        <f>Table1[[#This Row],[Earned Basic Salary]]*20%</f>
        <v>8059.8</v>
      </c>
      <c r="R2016" s="1">
        <f>Table1[[#This Row],[Earned Basic Salary]]*10%</f>
        <v>4029.9</v>
      </c>
      <c r="S2016" s="1">
        <f>Table1[[#This Row],[Earned Basic Salary]]*12%</f>
        <v>4835.88</v>
      </c>
      <c r="T2016" s="1">
        <f>200</f>
        <v>200</v>
      </c>
      <c r="U2016" s="1">
        <f>Table1[[#This Row],[PF]]+Table1[[#This Row],[Professional Tax]]</f>
        <v>5035.88</v>
      </c>
      <c r="V2016" s="1">
        <f>Table1[[#This Row],[Overtime Hours]]*200</f>
        <v>3000</v>
      </c>
      <c r="W2016" s="1">
        <f>Table1[[#This Row],[Earned Basic Salary]]+Table1[[#This Row],[HRA]]+Table1[[#This Row],[DA]]+Table1[[#This Row],[Overtime Pay]]</f>
        <v>55388.700000000004</v>
      </c>
      <c r="X2016" s="1">
        <f>Table1[[#This Row],[Gross Salary]]-Table1[[#This Row],[Total Deduction]]</f>
        <v>50352.820000000007</v>
      </c>
      <c r="Y2016" t="s">
        <v>37</v>
      </c>
      <c r="Z2016" t="s">
        <v>95</v>
      </c>
      <c r="AA2016" t="s">
        <v>7701</v>
      </c>
      <c r="AB2016" t="s">
        <v>7702</v>
      </c>
    </row>
    <row r="2017" spans="1:28" x14ac:dyDescent="0.3">
      <c r="A2017" t="s">
        <v>7703</v>
      </c>
      <c r="B2017" t="s">
        <v>110</v>
      </c>
      <c r="C2017">
        <v>23</v>
      </c>
      <c r="D2017" t="s">
        <v>31</v>
      </c>
      <c r="E2017" t="s">
        <v>62</v>
      </c>
      <c r="F2017" t="s">
        <v>55</v>
      </c>
      <c r="G2017" t="s">
        <v>7704</v>
      </c>
      <c r="H2017" t="s">
        <v>35</v>
      </c>
      <c r="I2017" t="s">
        <v>36</v>
      </c>
      <c r="J2017">
        <v>26</v>
      </c>
      <c r="K2017">
        <v>23</v>
      </c>
      <c r="L2017">
        <f t="shared" si="93"/>
        <v>3</v>
      </c>
      <c r="M2017">
        <v>4</v>
      </c>
      <c r="N2017">
        <v>71971</v>
      </c>
      <c r="O2017" s="1">
        <f t="shared" si="94"/>
        <v>2768.1153846153848</v>
      </c>
      <c r="P2017" s="1">
        <f t="shared" si="95"/>
        <v>63666.653846153851</v>
      </c>
      <c r="Q2017" s="1">
        <f>Table1[[#This Row],[Earned Basic Salary]]*20%</f>
        <v>12733.330769230772</v>
      </c>
      <c r="R2017" s="1">
        <f>Table1[[#This Row],[Earned Basic Salary]]*10%</f>
        <v>6366.6653846153858</v>
      </c>
      <c r="S2017" s="1">
        <f>Table1[[#This Row],[Earned Basic Salary]]*12%</f>
        <v>7639.9984615384619</v>
      </c>
      <c r="T2017" s="1">
        <f>200</f>
        <v>200</v>
      </c>
      <c r="U2017" s="1">
        <f>Table1[[#This Row],[PF]]+Table1[[#This Row],[Professional Tax]]</f>
        <v>7839.9984615384619</v>
      </c>
      <c r="V2017" s="1">
        <f>Table1[[#This Row],[Overtime Hours]]*200</f>
        <v>800</v>
      </c>
      <c r="W2017" s="1">
        <f>Table1[[#This Row],[Earned Basic Salary]]+Table1[[#This Row],[HRA]]+Table1[[#This Row],[DA]]+Table1[[#This Row],[Overtime Pay]]</f>
        <v>83566.650000000023</v>
      </c>
      <c r="X2017" s="1">
        <f>Table1[[#This Row],[Gross Salary]]-Table1[[#This Row],[Total Deduction]]</f>
        <v>75726.651538461563</v>
      </c>
      <c r="Y2017" t="s">
        <v>37</v>
      </c>
      <c r="Z2017" t="s">
        <v>48</v>
      </c>
      <c r="AA2017" t="s">
        <v>7705</v>
      </c>
      <c r="AB2017" t="s">
        <v>7706</v>
      </c>
    </row>
    <row r="2018" spans="1:28" x14ac:dyDescent="0.3">
      <c r="A2018" t="s">
        <v>7707</v>
      </c>
      <c r="B2018" t="s">
        <v>936</v>
      </c>
      <c r="C2018">
        <v>53</v>
      </c>
      <c r="D2018" t="s">
        <v>53</v>
      </c>
      <c r="E2018" t="s">
        <v>45</v>
      </c>
      <c r="F2018" t="s">
        <v>89</v>
      </c>
      <c r="G2018" t="s">
        <v>7268</v>
      </c>
      <c r="H2018" t="s">
        <v>35</v>
      </c>
      <c r="I2018" t="s">
        <v>36</v>
      </c>
      <c r="J2018">
        <v>26</v>
      </c>
      <c r="K2018">
        <v>24</v>
      </c>
      <c r="L2018">
        <f t="shared" si="93"/>
        <v>2</v>
      </c>
      <c r="M2018">
        <v>7</v>
      </c>
      <c r="N2018">
        <v>54089</v>
      </c>
      <c r="O2018" s="1">
        <f t="shared" si="94"/>
        <v>2080.3461538461538</v>
      </c>
      <c r="P2018" s="1">
        <f t="shared" si="95"/>
        <v>49928.307692307688</v>
      </c>
      <c r="Q2018" s="1">
        <f>Table1[[#This Row],[Earned Basic Salary]]*20%</f>
        <v>9985.6615384615379</v>
      </c>
      <c r="R2018" s="1">
        <f>Table1[[#This Row],[Earned Basic Salary]]*10%</f>
        <v>4992.830769230769</v>
      </c>
      <c r="S2018" s="1">
        <f>Table1[[#This Row],[Earned Basic Salary]]*12%</f>
        <v>5991.3969230769226</v>
      </c>
      <c r="T2018" s="1">
        <f>200</f>
        <v>200</v>
      </c>
      <c r="U2018" s="1">
        <f>Table1[[#This Row],[PF]]+Table1[[#This Row],[Professional Tax]]</f>
        <v>6191.3969230769226</v>
      </c>
      <c r="V2018" s="1">
        <f>Table1[[#This Row],[Overtime Hours]]*200</f>
        <v>1400</v>
      </c>
      <c r="W2018" s="1">
        <f>Table1[[#This Row],[Earned Basic Salary]]+Table1[[#This Row],[HRA]]+Table1[[#This Row],[DA]]+Table1[[#This Row],[Overtime Pay]]</f>
        <v>66306.799999999988</v>
      </c>
      <c r="X2018" s="1">
        <f>Table1[[#This Row],[Gross Salary]]-Table1[[#This Row],[Total Deduction]]</f>
        <v>60115.403076923067</v>
      </c>
      <c r="Y2018" t="s">
        <v>37</v>
      </c>
      <c r="Z2018" t="s">
        <v>48</v>
      </c>
      <c r="AA2018" t="s">
        <v>7708</v>
      </c>
      <c r="AB2018" t="s">
        <v>7709</v>
      </c>
    </row>
    <row r="2019" spans="1:28" x14ac:dyDescent="0.3">
      <c r="A2019" t="s">
        <v>7710</v>
      </c>
      <c r="B2019" t="s">
        <v>334</v>
      </c>
      <c r="C2019">
        <v>34</v>
      </c>
      <c r="D2019" t="s">
        <v>44</v>
      </c>
      <c r="E2019" t="s">
        <v>121</v>
      </c>
      <c r="F2019" t="s">
        <v>63</v>
      </c>
      <c r="G2019" t="s">
        <v>7711</v>
      </c>
      <c r="H2019" t="s">
        <v>35</v>
      </c>
      <c r="I2019" t="s">
        <v>36</v>
      </c>
      <c r="J2019">
        <v>26</v>
      </c>
      <c r="K2019">
        <v>25</v>
      </c>
      <c r="L2019">
        <f t="shared" si="93"/>
        <v>1</v>
      </c>
      <c r="M2019">
        <v>17</v>
      </c>
      <c r="N2019">
        <v>21467</v>
      </c>
      <c r="O2019" s="1">
        <f t="shared" si="94"/>
        <v>825.65384615384619</v>
      </c>
      <c r="P2019" s="1">
        <f t="shared" si="95"/>
        <v>20641.346153846156</v>
      </c>
      <c r="Q2019" s="1">
        <f>Table1[[#This Row],[Earned Basic Salary]]*20%</f>
        <v>4128.2692307692314</v>
      </c>
      <c r="R2019" s="1">
        <f>Table1[[#This Row],[Earned Basic Salary]]*10%</f>
        <v>2064.1346153846157</v>
      </c>
      <c r="S2019" s="1">
        <f>Table1[[#This Row],[Earned Basic Salary]]*12%</f>
        <v>2476.9615384615386</v>
      </c>
      <c r="T2019" s="1">
        <f>200</f>
        <v>200</v>
      </c>
      <c r="U2019" s="1">
        <f>Table1[[#This Row],[PF]]+Table1[[#This Row],[Professional Tax]]</f>
        <v>2676.9615384615386</v>
      </c>
      <c r="V2019" s="1">
        <f>Table1[[#This Row],[Overtime Hours]]*200</f>
        <v>3400</v>
      </c>
      <c r="W2019" s="1">
        <f>Table1[[#This Row],[Earned Basic Salary]]+Table1[[#This Row],[HRA]]+Table1[[#This Row],[DA]]+Table1[[#This Row],[Overtime Pay]]</f>
        <v>30233.750000000004</v>
      </c>
      <c r="X2019" s="1">
        <f>Table1[[#This Row],[Gross Salary]]-Table1[[#This Row],[Total Deduction]]</f>
        <v>27556.788461538465</v>
      </c>
      <c r="Y2019" t="s">
        <v>37</v>
      </c>
      <c r="Z2019" t="s">
        <v>95</v>
      </c>
      <c r="AA2019" t="s">
        <v>7712</v>
      </c>
      <c r="AB2019" t="s">
        <v>7713</v>
      </c>
    </row>
    <row r="2020" spans="1:28" x14ac:dyDescent="0.3">
      <c r="A2020" t="s">
        <v>7714</v>
      </c>
      <c r="B2020" t="s">
        <v>290</v>
      </c>
      <c r="C2020">
        <v>43</v>
      </c>
      <c r="D2020" t="s">
        <v>53</v>
      </c>
      <c r="E2020" t="s">
        <v>32</v>
      </c>
      <c r="F2020" t="s">
        <v>33</v>
      </c>
      <c r="G2020" t="s">
        <v>7715</v>
      </c>
      <c r="H2020" t="s">
        <v>35</v>
      </c>
      <c r="I2020" t="s">
        <v>36</v>
      </c>
      <c r="J2020">
        <v>26</v>
      </c>
      <c r="K2020">
        <v>25</v>
      </c>
      <c r="L2020">
        <f t="shared" si="93"/>
        <v>1</v>
      </c>
      <c r="M2020">
        <v>19</v>
      </c>
      <c r="N2020">
        <v>75346</v>
      </c>
      <c r="O2020" s="1">
        <f t="shared" si="94"/>
        <v>2897.9230769230771</v>
      </c>
      <c r="P2020" s="1">
        <f t="shared" si="95"/>
        <v>72448.076923076922</v>
      </c>
      <c r="Q2020" s="1">
        <f>Table1[[#This Row],[Earned Basic Salary]]*20%</f>
        <v>14489.615384615385</v>
      </c>
      <c r="R2020" s="1">
        <f>Table1[[#This Row],[Earned Basic Salary]]*10%</f>
        <v>7244.8076923076924</v>
      </c>
      <c r="S2020" s="1">
        <f>Table1[[#This Row],[Earned Basic Salary]]*12%</f>
        <v>8693.7692307692305</v>
      </c>
      <c r="T2020" s="1">
        <f>200</f>
        <v>200</v>
      </c>
      <c r="U2020" s="1">
        <f>Table1[[#This Row],[PF]]+Table1[[#This Row],[Professional Tax]]</f>
        <v>8893.7692307692305</v>
      </c>
      <c r="V2020" s="1">
        <f>Table1[[#This Row],[Overtime Hours]]*200</f>
        <v>3800</v>
      </c>
      <c r="W2020" s="1">
        <f>Table1[[#This Row],[Earned Basic Salary]]+Table1[[#This Row],[HRA]]+Table1[[#This Row],[DA]]+Table1[[#This Row],[Overtime Pay]]</f>
        <v>97982.5</v>
      </c>
      <c r="X2020" s="1">
        <f>Table1[[#This Row],[Gross Salary]]-Table1[[#This Row],[Total Deduction]]</f>
        <v>89088.730769230766</v>
      </c>
      <c r="Y2020" t="s">
        <v>37</v>
      </c>
      <c r="Z2020" t="s">
        <v>38</v>
      </c>
      <c r="AA2020" t="s">
        <v>7716</v>
      </c>
      <c r="AB2020" t="s">
        <v>7717</v>
      </c>
    </row>
    <row r="2021" spans="1:28" x14ac:dyDescent="0.3">
      <c r="A2021" t="s">
        <v>7718</v>
      </c>
      <c r="B2021" t="s">
        <v>736</v>
      </c>
      <c r="C2021">
        <v>49</v>
      </c>
      <c r="D2021" t="s">
        <v>75</v>
      </c>
      <c r="E2021" t="s">
        <v>121</v>
      </c>
      <c r="F2021" t="s">
        <v>69</v>
      </c>
      <c r="G2021" t="s">
        <v>3329</v>
      </c>
      <c r="H2021" t="s">
        <v>35</v>
      </c>
      <c r="I2021" t="s">
        <v>36</v>
      </c>
      <c r="J2021">
        <v>26</v>
      </c>
      <c r="K2021">
        <v>22</v>
      </c>
      <c r="L2021">
        <f t="shared" si="93"/>
        <v>4</v>
      </c>
      <c r="M2021">
        <v>18</v>
      </c>
      <c r="N2021">
        <v>61603</v>
      </c>
      <c r="O2021" s="1">
        <f t="shared" si="94"/>
        <v>2369.3461538461538</v>
      </c>
      <c r="P2021" s="1">
        <f t="shared" si="95"/>
        <v>52125.615384615383</v>
      </c>
      <c r="Q2021" s="1">
        <f>Table1[[#This Row],[Earned Basic Salary]]*20%</f>
        <v>10425.123076923077</v>
      </c>
      <c r="R2021" s="1">
        <f>Table1[[#This Row],[Earned Basic Salary]]*10%</f>
        <v>5212.5615384615385</v>
      </c>
      <c r="S2021" s="1">
        <f>Table1[[#This Row],[Earned Basic Salary]]*12%</f>
        <v>6255.0738461538458</v>
      </c>
      <c r="T2021" s="1">
        <f>200</f>
        <v>200</v>
      </c>
      <c r="U2021" s="1">
        <f>Table1[[#This Row],[PF]]+Table1[[#This Row],[Professional Tax]]</f>
        <v>6455.0738461538458</v>
      </c>
      <c r="V2021" s="1">
        <f>Table1[[#This Row],[Overtime Hours]]*200</f>
        <v>3600</v>
      </c>
      <c r="W2021" s="1">
        <f>Table1[[#This Row],[Earned Basic Salary]]+Table1[[#This Row],[HRA]]+Table1[[#This Row],[DA]]+Table1[[#This Row],[Overtime Pay]]</f>
        <v>71363.3</v>
      </c>
      <c r="X2021" s="1">
        <f>Table1[[#This Row],[Gross Salary]]-Table1[[#This Row],[Total Deduction]]</f>
        <v>64908.226153846161</v>
      </c>
      <c r="Y2021" t="s">
        <v>37</v>
      </c>
      <c r="Z2021" t="s">
        <v>48</v>
      </c>
      <c r="AA2021" t="s">
        <v>7719</v>
      </c>
      <c r="AB2021" t="s">
        <v>7720</v>
      </c>
    </row>
    <row r="2022" spans="1:28" x14ac:dyDescent="0.3">
      <c r="A2022" t="s">
        <v>7721</v>
      </c>
      <c r="B2022" t="s">
        <v>1478</v>
      </c>
      <c r="C2022">
        <v>40</v>
      </c>
      <c r="D2022" t="s">
        <v>31</v>
      </c>
      <c r="E2022" t="s">
        <v>32</v>
      </c>
      <c r="F2022" t="s">
        <v>46</v>
      </c>
      <c r="G2022" t="s">
        <v>7722</v>
      </c>
      <c r="H2022" t="s">
        <v>35</v>
      </c>
      <c r="I2022" t="s">
        <v>36</v>
      </c>
      <c r="J2022">
        <v>26</v>
      </c>
      <c r="K2022">
        <v>25</v>
      </c>
      <c r="L2022">
        <f t="shared" si="93"/>
        <v>1</v>
      </c>
      <c r="M2022">
        <v>14</v>
      </c>
      <c r="N2022">
        <v>34212</v>
      </c>
      <c r="O2022" s="1">
        <f t="shared" si="94"/>
        <v>1315.8461538461538</v>
      </c>
      <c r="P2022" s="1">
        <f t="shared" si="95"/>
        <v>32896.153846153844</v>
      </c>
      <c r="Q2022" s="1">
        <f>Table1[[#This Row],[Earned Basic Salary]]*20%</f>
        <v>6579.2307692307695</v>
      </c>
      <c r="R2022" s="1">
        <f>Table1[[#This Row],[Earned Basic Salary]]*10%</f>
        <v>3289.6153846153848</v>
      </c>
      <c r="S2022" s="1">
        <f>Table1[[#This Row],[Earned Basic Salary]]*12%</f>
        <v>3947.538461538461</v>
      </c>
      <c r="T2022" s="1">
        <f>200</f>
        <v>200</v>
      </c>
      <c r="U2022" s="1">
        <f>Table1[[#This Row],[PF]]+Table1[[#This Row],[Professional Tax]]</f>
        <v>4147.538461538461</v>
      </c>
      <c r="V2022" s="1">
        <f>Table1[[#This Row],[Overtime Hours]]*200</f>
        <v>2800</v>
      </c>
      <c r="W2022" s="1">
        <f>Table1[[#This Row],[Earned Basic Salary]]+Table1[[#This Row],[HRA]]+Table1[[#This Row],[DA]]+Table1[[#This Row],[Overtime Pay]]</f>
        <v>45564.999999999993</v>
      </c>
      <c r="X2022" s="1">
        <f>Table1[[#This Row],[Gross Salary]]-Table1[[#This Row],[Total Deduction]]</f>
        <v>41417.461538461532</v>
      </c>
      <c r="Y2022" t="s">
        <v>37</v>
      </c>
      <c r="Z2022" t="s">
        <v>106</v>
      </c>
      <c r="AA2022" t="s">
        <v>7723</v>
      </c>
      <c r="AB2022" t="s">
        <v>7724</v>
      </c>
    </row>
    <row r="2023" spans="1:28" x14ac:dyDescent="0.3">
      <c r="A2023" t="s">
        <v>7725</v>
      </c>
      <c r="B2023" t="s">
        <v>1040</v>
      </c>
      <c r="C2023">
        <v>22</v>
      </c>
      <c r="D2023" t="s">
        <v>81</v>
      </c>
      <c r="E2023" t="s">
        <v>45</v>
      </c>
      <c r="F2023" t="s">
        <v>33</v>
      </c>
      <c r="G2023" t="s">
        <v>7726</v>
      </c>
      <c r="H2023" t="s">
        <v>35</v>
      </c>
      <c r="I2023" t="s">
        <v>36</v>
      </c>
      <c r="J2023">
        <v>26</v>
      </c>
      <c r="K2023">
        <v>22</v>
      </c>
      <c r="L2023">
        <f t="shared" si="93"/>
        <v>4</v>
      </c>
      <c r="M2023">
        <v>1</v>
      </c>
      <c r="N2023">
        <v>76829</v>
      </c>
      <c r="O2023" s="1">
        <f t="shared" si="94"/>
        <v>2954.9615384615386</v>
      </c>
      <c r="P2023" s="1">
        <f t="shared" si="95"/>
        <v>65009.153846153851</v>
      </c>
      <c r="Q2023" s="1">
        <f>Table1[[#This Row],[Earned Basic Salary]]*20%</f>
        <v>13001.830769230772</v>
      </c>
      <c r="R2023" s="1">
        <f>Table1[[#This Row],[Earned Basic Salary]]*10%</f>
        <v>6500.9153846153858</v>
      </c>
      <c r="S2023" s="1">
        <f>Table1[[#This Row],[Earned Basic Salary]]*12%</f>
        <v>7801.0984615384623</v>
      </c>
      <c r="T2023" s="1">
        <f>200</f>
        <v>200</v>
      </c>
      <c r="U2023" s="1">
        <f>Table1[[#This Row],[PF]]+Table1[[#This Row],[Professional Tax]]</f>
        <v>8001.0984615384623</v>
      </c>
      <c r="V2023" s="1">
        <f>Table1[[#This Row],[Overtime Hours]]*200</f>
        <v>200</v>
      </c>
      <c r="W2023" s="1">
        <f>Table1[[#This Row],[Earned Basic Salary]]+Table1[[#This Row],[HRA]]+Table1[[#This Row],[DA]]+Table1[[#This Row],[Overtime Pay]]</f>
        <v>84711.900000000023</v>
      </c>
      <c r="X2023" s="1">
        <f>Table1[[#This Row],[Gross Salary]]-Table1[[#This Row],[Total Deduction]]</f>
        <v>76710.801538461557</v>
      </c>
      <c r="Y2023" t="s">
        <v>37</v>
      </c>
      <c r="Z2023" t="s">
        <v>38</v>
      </c>
      <c r="AA2023" t="s">
        <v>7727</v>
      </c>
      <c r="AB2023" t="s">
        <v>7728</v>
      </c>
    </row>
    <row r="2024" spans="1:28" x14ac:dyDescent="0.3">
      <c r="A2024" t="s">
        <v>7729</v>
      </c>
      <c r="B2024" t="s">
        <v>1468</v>
      </c>
      <c r="C2024">
        <v>45</v>
      </c>
      <c r="D2024" t="s">
        <v>31</v>
      </c>
      <c r="E2024" t="s">
        <v>54</v>
      </c>
      <c r="F2024" t="s">
        <v>55</v>
      </c>
      <c r="G2024" t="s">
        <v>2309</v>
      </c>
      <c r="H2024" t="s">
        <v>35</v>
      </c>
      <c r="I2024" t="s">
        <v>36</v>
      </c>
      <c r="J2024">
        <v>26</v>
      </c>
      <c r="K2024">
        <v>23</v>
      </c>
      <c r="L2024">
        <f t="shared" si="93"/>
        <v>3</v>
      </c>
      <c r="M2024">
        <v>5</v>
      </c>
      <c r="N2024">
        <v>52446</v>
      </c>
      <c r="O2024" s="1">
        <f t="shared" si="94"/>
        <v>2017.1538461538462</v>
      </c>
      <c r="P2024" s="1">
        <f t="shared" si="95"/>
        <v>46394.538461538461</v>
      </c>
      <c r="Q2024" s="1">
        <f>Table1[[#This Row],[Earned Basic Salary]]*20%</f>
        <v>9278.9076923076918</v>
      </c>
      <c r="R2024" s="1">
        <f>Table1[[#This Row],[Earned Basic Salary]]*10%</f>
        <v>4639.4538461538459</v>
      </c>
      <c r="S2024" s="1">
        <f>Table1[[#This Row],[Earned Basic Salary]]*12%</f>
        <v>5567.3446153846153</v>
      </c>
      <c r="T2024" s="1">
        <f>200</f>
        <v>200</v>
      </c>
      <c r="U2024" s="1">
        <f>Table1[[#This Row],[PF]]+Table1[[#This Row],[Professional Tax]]</f>
        <v>5767.3446153846153</v>
      </c>
      <c r="V2024" s="1">
        <f>Table1[[#This Row],[Overtime Hours]]*200</f>
        <v>1000</v>
      </c>
      <c r="W2024" s="1">
        <f>Table1[[#This Row],[Earned Basic Salary]]+Table1[[#This Row],[HRA]]+Table1[[#This Row],[DA]]+Table1[[#This Row],[Overtime Pay]]</f>
        <v>61312.9</v>
      </c>
      <c r="X2024" s="1">
        <f>Table1[[#This Row],[Gross Salary]]-Table1[[#This Row],[Total Deduction]]</f>
        <v>55545.555384615385</v>
      </c>
      <c r="Y2024" t="s">
        <v>37</v>
      </c>
      <c r="Z2024" t="s">
        <v>95</v>
      </c>
      <c r="AA2024" t="s">
        <v>7730</v>
      </c>
      <c r="AB2024" t="s">
        <v>7731</v>
      </c>
    </row>
    <row r="2025" spans="1:28" x14ac:dyDescent="0.3">
      <c r="A2025" t="s">
        <v>7732</v>
      </c>
      <c r="B2025" t="s">
        <v>1002</v>
      </c>
      <c r="C2025">
        <v>29</v>
      </c>
      <c r="D2025" t="s">
        <v>133</v>
      </c>
      <c r="E2025" t="s">
        <v>54</v>
      </c>
      <c r="F2025" t="s">
        <v>89</v>
      </c>
      <c r="G2025" t="s">
        <v>6612</v>
      </c>
      <c r="H2025" t="s">
        <v>35</v>
      </c>
      <c r="I2025" t="s">
        <v>36</v>
      </c>
      <c r="J2025">
        <v>26</v>
      </c>
      <c r="K2025">
        <v>23</v>
      </c>
      <c r="L2025">
        <f t="shared" si="93"/>
        <v>3</v>
      </c>
      <c r="M2025">
        <v>16</v>
      </c>
      <c r="N2025">
        <v>18855</v>
      </c>
      <c r="O2025" s="1">
        <f t="shared" si="94"/>
        <v>725.19230769230774</v>
      </c>
      <c r="P2025" s="1">
        <f t="shared" si="95"/>
        <v>16679.423076923078</v>
      </c>
      <c r="Q2025" s="1">
        <f>Table1[[#This Row],[Earned Basic Salary]]*20%</f>
        <v>3335.8846153846157</v>
      </c>
      <c r="R2025" s="1">
        <f>Table1[[#This Row],[Earned Basic Salary]]*10%</f>
        <v>1667.9423076923078</v>
      </c>
      <c r="S2025" s="1">
        <f>Table1[[#This Row],[Earned Basic Salary]]*12%</f>
        <v>2001.5307692307692</v>
      </c>
      <c r="T2025" s="1">
        <f>200</f>
        <v>200</v>
      </c>
      <c r="U2025" s="1">
        <f>Table1[[#This Row],[PF]]+Table1[[#This Row],[Professional Tax]]</f>
        <v>2201.5307692307692</v>
      </c>
      <c r="V2025" s="1">
        <f>Table1[[#This Row],[Overtime Hours]]*200</f>
        <v>3200</v>
      </c>
      <c r="W2025" s="1">
        <f>Table1[[#This Row],[Earned Basic Salary]]+Table1[[#This Row],[HRA]]+Table1[[#This Row],[DA]]+Table1[[#This Row],[Overtime Pay]]</f>
        <v>24883.250000000004</v>
      </c>
      <c r="X2025" s="1">
        <f>Table1[[#This Row],[Gross Salary]]-Table1[[#This Row],[Total Deduction]]</f>
        <v>22681.719230769235</v>
      </c>
      <c r="Y2025" t="s">
        <v>37</v>
      </c>
      <c r="Z2025" t="s">
        <v>95</v>
      </c>
      <c r="AA2025" t="s">
        <v>7733</v>
      </c>
      <c r="AB2025" t="s">
        <v>7734</v>
      </c>
    </row>
    <row r="2026" spans="1:28" x14ac:dyDescent="0.3">
      <c r="A2026" t="s">
        <v>7735</v>
      </c>
      <c r="B2026" t="s">
        <v>1430</v>
      </c>
      <c r="C2026">
        <v>21</v>
      </c>
      <c r="D2026" t="s">
        <v>75</v>
      </c>
      <c r="E2026" t="s">
        <v>32</v>
      </c>
      <c r="F2026" t="s">
        <v>63</v>
      </c>
      <c r="G2026" t="s">
        <v>2056</v>
      </c>
      <c r="H2026" t="s">
        <v>35</v>
      </c>
      <c r="I2026" t="s">
        <v>36</v>
      </c>
      <c r="J2026">
        <v>26</v>
      </c>
      <c r="K2026">
        <v>23</v>
      </c>
      <c r="L2026">
        <f t="shared" si="93"/>
        <v>3</v>
      </c>
      <c r="M2026">
        <v>15</v>
      </c>
      <c r="N2026">
        <v>42887</v>
      </c>
      <c r="O2026" s="1">
        <f t="shared" si="94"/>
        <v>1649.5</v>
      </c>
      <c r="P2026" s="1">
        <f t="shared" si="95"/>
        <v>37938.5</v>
      </c>
      <c r="Q2026" s="1">
        <f>Table1[[#This Row],[Earned Basic Salary]]*20%</f>
        <v>7587.7000000000007</v>
      </c>
      <c r="R2026" s="1">
        <f>Table1[[#This Row],[Earned Basic Salary]]*10%</f>
        <v>3793.8500000000004</v>
      </c>
      <c r="S2026" s="1">
        <f>Table1[[#This Row],[Earned Basic Salary]]*12%</f>
        <v>4552.62</v>
      </c>
      <c r="T2026" s="1">
        <f>200</f>
        <v>200</v>
      </c>
      <c r="U2026" s="1">
        <f>Table1[[#This Row],[PF]]+Table1[[#This Row],[Professional Tax]]</f>
        <v>4752.62</v>
      </c>
      <c r="V2026" s="1">
        <f>Table1[[#This Row],[Overtime Hours]]*200</f>
        <v>3000</v>
      </c>
      <c r="W2026" s="1">
        <f>Table1[[#This Row],[Earned Basic Salary]]+Table1[[#This Row],[HRA]]+Table1[[#This Row],[DA]]+Table1[[#This Row],[Overtime Pay]]</f>
        <v>52320.049999999996</v>
      </c>
      <c r="X2026" s="1">
        <f>Table1[[#This Row],[Gross Salary]]-Table1[[#This Row],[Total Deduction]]</f>
        <v>47567.429999999993</v>
      </c>
      <c r="Y2026" t="s">
        <v>37</v>
      </c>
      <c r="Z2026" t="s">
        <v>95</v>
      </c>
      <c r="AA2026" t="s">
        <v>7736</v>
      </c>
      <c r="AB2026" t="s">
        <v>7737</v>
      </c>
    </row>
    <row r="2027" spans="1:28" x14ac:dyDescent="0.3">
      <c r="A2027" t="s">
        <v>7738</v>
      </c>
      <c r="B2027" t="s">
        <v>1140</v>
      </c>
      <c r="C2027">
        <v>49</v>
      </c>
      <c r="D2027" t="s">
        <v>31</v>
      </c>
      <c r="E2027" t="s">
        <v>121</v>
      </c>
      <c r="F2027" t="s">
        <v>55</v>
      </c>
      <c r="G2027" t="s">
        <v>2403</v>
      </c>
      <c r="H2027" t="s">
        <v>35</v>
      </c>
      <c r="I2027" t="s">
        <v>36</v>
      </c>
      <c r="J2027">
        <v>26</v>
      </c>
      <c r="K2027">
        <v>25</v>
      </c>
      <c r="L2027">
        <f t="shared" si="93"/>
        <v>1</v>
      </c>
      <c r="M2027">
        <v>8</v>
      </c>
      <c r="N2027">
        <v>43826</v>
      </c>
      <c r="O2027" s="1">
        <f t="shared" si="94"/>
        <v>1685.6153846153845</v>
      </c>
      <c r="P2027" s="1">
        <f t="shared" si="95"/>
        <v>42140.38461538461</v>
      </c>
      <c r="Q2027" s="1">
        <f>Table1[[#This Row],[Earned Basic Salary]]*20%</f>
        <v>8428.076923076922</v>
      </c>
      <c r="R2027" s="1">
        <f>Table1[[#This Row],[Earned Basic Salary]]*10%</f>
        <v>4214.038461538461</v>
      </c>
      <c r="S2027" s="1">
        <f>Table1[[#This Row],[Earned Basic Salary]]*12%</f>
        <v>5056.8461538461534</v>
      </c>
      <c r="T2027" s="1">
        <f>200</f>
        <v>200</v>
      </c>
      <c r="U2027" s="1">
        <f>Table1[[#This Row],[PF]]+Table1[[#This Row],[Professional Tax]]</f>
        <v>5256.8461538461534</v>
      </c>
      <c r="V2027" s="1">
        <f>Table1[[#This Row],[Overtime Hours]]*200</f>
        <v>1600</v>
      </c>
      <c r="W2027" s="1">
        <f>Table1[[#This Row],[Earned Basic Salary]]+Table1[[#This Row],[HRA]]+Table1[[#This Row],[DA]]+Table1[[#This Row],[Overtime Pay]]</f>
        <v>56382.499999999993</v>
      </c>
      <c r="X2027" s="1">
        <f>Table1[[#This Row],[Gross Salary]]-Table1[[#This Row],[Total Deduction]]</f>
        <v>51125.653846153837</v>
      </c>
      <c r="Y2027" t="s">
        <v>37</v>
      </c>
      <c r="Z2027" t="s">
        <v>38</v>
      </c>
      <c r="AA2027" t="s">
        <v>7739</v>
      </c>
      <c r="AB2027" t="s">
        <v>7740</v>
      </c>
    </row>
    <row r="2028" spans="1:28" x14ac:dyDescent="0.3">
      <c r="A2028" t="s">
        <v>7741</v>
      </c>
      <c r="B2028" t="s">
        <v>549</v>
      </c>
      <c r="C2028">
        <v>40</v>
      </c>
      <c r="D2028" t="s">
        <v>61</v>
      </c>
      <c r="E2028" t="s">
        <v>82</v>
      </c>
      <c r="F2028" t="s">
        <v>69</v>
      </c>
      <c r="G2028" t="s">
        <v>7742</v>
      </c>
      <c r="H2028" t="s">
        <v>35</v>
      </c>
      <c r="I2028" t="s">
        <v>36</v>
      </c>
      <c r="J2028">
        <v>26</v>
      </c>
      <c r="K2028">
        <v>24</v>
      </c>
      <c r="L2028">
        <f t="shared" si="93"/>
        <v>2</v>
      </c>
      <c r="M2028">
        <v>13</v>
      </c>
      <c r="N2028">
        <v>43852</v>
      </c>
      <c r="O2028" s="1">
        <f t="shared" si="94"/>
        <v>1686.6153846153845</v>
      </c>
      <c r="P2028" s="1">
        <f t="shared" si="95"/>
        <v>40478.769230769227</v>
      </c>
      <c r="Q2028" s="1">
        <f>Table1[[#This Row],[Earned Basic Salary]]*20%</f>
        <v>8095.7538461538461</v>
      </c>
      <c r="R2028" s="1">
        <f>Table1[[#This Row],[Earned Basic Salary]]*10%</f>
        <v>4047.876923076923</v>
      </c>
      <c r="S2028" s="1">
        <f>Table1[[#This Row],[Earned Basic Salary]]*12%</f>
        <v>4857.4523076923069</v>
      </c>
      <c r="T2028" s="1">
        <f>200</f>
        <v>200</v>
      </c>
      <c r="U2028" s="1">
        <f>Table1[[#This Row],[PF]]+Table1[[#This Row],[Professional Tax]]</f>
        <v>5057.4523076923069</v>
      </c>
      <c r="V2028" s="1">
        <f>Table1[[#This Row],[Overtime Hours]]*200</f>
        <v>2600</v>
      </c>
      <c r="W2028" s="1">
        <f>Table1[[#This Row],[Earned Basic Salary]]+Table1[[#This Row],[HRA]]+Table1[[#This Row],[DA]]+Table1[[#This Row],[Overtime Pay]]</f>
        <v>55222.399999999994</v>
      </c>
      <c r="X2028" s="1">
        <f>Table1[[#This Row],[Gross Salary]]-Table1[[#This Row],[Total Deduction]]</f>
        <v>50164.947692307687</v>
      </c>
      <c r="Y2028" t="s">
        <v>37</v>
      </c>
      <c r="Z2028" t="s">
        <v>106</v>
      </c>
      <c r="AA2028" t="s">
        <v>7743</v>
      </c>
      <c r="AB2028" t="s">
        <v>7744</v>
      </c>
    </row>
    <row r="2029" spans="1:28" x14ac:dyDescent="0.3">
      <c r="A2029" t="s">
        <v>7745</v>
      </c>
      <c r="B2029" t="s">
        <v>126</v>
      </c>
      <c r="C2029">
        <v>21</v>
      </c>
      <c r="D2029" t="s">
        <v>44</v>
      </c>
      <c r="E2029" t="s">
        <v>45</v>
      </c>
      <c r="F2029" t="s">
        <v>46</v>
      </c>
      <c r="G2029" t="s">
        <v>2258</v>
      </c>
      <c r="H2029" t="s">
        <v>35</v>
      </c>
      <c r="I2029" t="s">
        <v>36</v>
      </c>
      <c r="J2029">
        <v>26</v>
      </c>
      <c r="K2029">
        <v>22</v>
      </c>
      <c r="L2029">
        <f t="shared" si="93"/>
        <v>4</v>
      </c>
      <c r="M2029">
        <v>4</v>
      </c>
      <c r="N2029">
        <v>55267</v>
      </c>
      <c r="O2029" s="1">
        <f t="shared" si="94"/>
        <v>2125.6538461538462</v>
      </c>
      <c r="P2029" s="1">
        <f t="shared" si="95"/>
        <v>46764.384615384617</v>
      </c>
      <c r="Q2029" s="1">
        <f>Table1[[#This Row],[Earned Basic Salary]]*20%</f>
        <v>9352.876923076923</v>
      </c>
      <c r="R2029" s="1">
        <f>Table1[[#This Row],[Earned Basic Salary]]*10%</f>
        <v>4676.4384615384615</v>
      </c>
      <c r="S2029" s="1">
        <f>Table1[[#This Row],[Earned Basic Salary]]*12%</f>
        <v>5611.7261538461535</v>
      </c>
      <c r="T2029" s="1">
        <f>200</f>
        <v>200</v>
      </c>
      <c r="U2029" s="1">
        <f>Table1[[#This Row],[PF]]+Table1[[#This Row],[Professional Tax]]</f>
        <v>5811.7261538461535</v>
      </c>
      <c r="V2029" s="1">
        <f>Table1[[#This Row],[Overtime Hours]]*200</f>
        <v>800</v>
      </c>
      <c r="W2029" s="1">
        <f>Table1[[#This Row],[Earned Basic Salary]]+Table1[[#This Row],[HRA]]+Table1[[#This Row],[DA]]+Table1[[#This Row],[Overtime Pay]]</f>
        <v>61593.700000000004</v>
      </c>
      <c r="X2029" s="1">
        <f>Table1[[#This Row],[Gross Salary]]-Table1[[#This Row],[Total Deduction]]</f>
        <v>55781.973846153851</v>
      </c>
      <c r="Y2029" t="s">
        <v>37</v>
      </c>
      <c r="Z2029" t="s">
        <v>106</v>
      </c>
      <c r="AA2029" t="s">
        <v>7746</v>
      </c>
      <c r="AB2029" t="s">
        <v>7747</v>
      </c>
    </row>
    <row r="2030" spans="1:28" x14ac:dyDescent="0.3">
      <c r="A2030" t="s">
        <v>7748</v>
      </c>
      <c r="B2030" t="s">
        <v>1852</v>
      </c>
      <c r="C2030">
        <v>55</v>
      </c>
      <c r="D2030" t="s">
        <v>31</v>
      </c>
      <c r="E2030" t="s">
        <v>121</v>
      </c>
      <c r="F2030" t="s">
        <v>83</v>
      </c>
      <c r="G2030" t="s">
        <v>1983</v>
      </c>
      <c r="H2030" t="s">
        <v>35</v>
      </c>
      <c r="I2030" t="s">
        <v>36</v>
      </c>
      <c r="J2030">
        <v>26</v>
      </c>
      <c r="K2030">
        <v>22</v>
      </c>
      <c r="L2030">
        <f t="shared" si="93"/>
        <v>4</v>
      </c>
      <c r="M2030">
        <v>20</v>
      </c>
      <c r="N2030">
        <v>79646</v>
      </c>
      <c r="O2030" s="1">
        <f t="shared" si="94"/>
        <v>3063.3076923076924</v>
      </c>
      <c r="P2030" s="1">
        <f t="shared" si="95"/>
        <v>67392.769230769234</v>
      </c>
      <c r="Q2030" s="1">
        <f>Table1[[#This Row],[Earned Basic Salary]]*20%</f>
        <v>13478.553846153847</v>
      </c>
      <c r="R2030" s="1">
        <f>Table1[[#This Row],[Earned Basic Salary]]*10%</f>
        <v>6739.2769230769236</v>
      </c>
      <c r="S2030" s="1">
        <f>Table1[[#This Row],[Earned Basic Salary]]*12%</f>
        <v>8087.1323076923081</v>
      </c>
      <c r="T2030" s="1">
        <f>200</f>
        <v>200</v>
      </c>
      <c r="U2030" s="1">
        <f>Table1[[#This Row],[PF]]+Table1[[#This Row],[Professional Tax]]</f>
        <v>8287.1323076923072</v>
      </c>
      <c r="V2030" s="1">
        <f>Table1[[#This Row],[Overtime Hours]]*200</f>
        <v>4000</v>
      </c>
      <c r="W2030" s="1">
        <f>Table1[[#This Row],[Earned Basic Salary]]+Table1[[#This Row],[HRA]]+Table1[[#This Row],[DA]]+Table1[[#This Row],[Overtime Pay]]</f>
        <v>91610.6</v>
      </c>
      <c r="X2030" s="1">
        <f>Table1[[#This Row],[Gross Salary]]-Table1[[#This Row],[Total Deduction]]</f>
        <v>83323.467692307691</v>
      </c>
      <c r="Y2030" t="s">
        <v>37</v>
      </c>
      <c r="Z2030" t="s">
        <v>106</v>
      </c>
      <c r="AA2030" t="s">
        <v>7749</v>
      </c>
      <c r="AB2030" t="s">
        <v>7750</v>
      </c>
    </row>
    <row r="2031" spans="1:28" x14ac:dyDescent="0.3">
      <c r="A2031" t="s">
        <v>7751</v>
      </c>
      <c r="B2031" t="s">
        <v>1313</v>
      </c>
      <c r="C2031">
        <v>41</v>
      </c>
      <c r="D2031" t="s">
        <v>53</v>
      </c>
      <c r="E2031" t="s">
        <v>62</v>
      </c>
      <c r="F2031" t="s">
        <v>46</v>
      </c>
      <c r="G2031" t="s">
        <v>7752</v>
      </c>
      <c r="H2031" t="s">
        <v>35</v>
      </c>
      <c r="I2031" t="s">
        <v>36</v>
      </c>
      <c r="J2031">
        <v>26</v>
      </c>
      <c r="K2031">
        <v>25</v>
      </c>
      <c r="L2031">
        <f t="shared" si="93"/>
        <v>1</v>
      </c>
      <c r="M2031">
        <v>12</v>
      </c>
      <c r="N2031">
        <v>72382</v>
      </c>
      <c r="O2031" s="1">
        <f t="shared" si="94"/>
        <v>2783.9230769230771</v>
      </c>
      <c r="P2031" s="1">
        <f t="shared" si="95"/>
        <v>69598.076923076922</v>
      </c>
      <c r="Q2031" s="1">
        <f>Table1[[#This Row],[Earned Basic Salary]]*20%</f>
        <v>13919.615384615385</v>
      </c>
      <c r="R2031" s="1">
        <f>Table1[[#This Row],[Earned Basic Salary]]*10%</f>
        <v>6959.8076923076924</v>
      </c>
      <c r="S2031" s="1">
        <f>Table1[[#This Row],[Earned Basic Salary]]*12%</f>
        <v>8351.7692307692305</v>
      </c>
      <c r="T2031" s="1">
        <f>200</f>
        <v>200</v>
      </c>
      <c r="U2031" s="1">
        <f>Table1[[#This Row],[PF]]+Table1[[#This Row],[Professional Tax]]</f>
        <v>8551.7692307692305</v>
      </c>
      <c r="V2031" s="1">
        <f>Table1[[#This Row],[Overtime Hours]]*200</f>
        <v>2400</v>
      </c>
      <c r="W2031" s="1">
        <f>Table1[[#This Row],[Earned Basic Salary]]+Table1[[#This Row],[HRA]]+Table1[[#This Row],[DA]]+Table1[[#This Row],[Overtime Pay]]</f>
        <v>92877.5</v>
      </c>
      <c r="X2031" s="1">
        <f>Table1[[#This Row],[Gross Salary]]-Table1[[#This Row],[Total Deduction]]</f>
        <v>84325.730769230766</v>
      </c>
      <c r="Y2031" t="s">
        <v>37</v>
      </c>
      <c r="Z2031" t="s">
        <v>106</v>
      </c>
      <c r="AA2031" t="s">
        <v>7753</v>
      </c>
      <c r="AB2031" t="s">
        <v>7754</v>
      </c>
    </row>
    <row r="2032" spans="1:28" x14ac:dyDescent="0.3">
      <c r="A2032" t="s">
        <v>7755</v>
      </c>
      <c r="B2032" t="s">
        <v>1579</v>
      </c>
      <c r="C2032">
        <v>21</v>
      </c>
      <c r="D2032" t="s">
        <v>81</v>
      </c>
      <c r="E2032" t="s">
        <v>62</v>
      </c>
      <c r="F2032" t="s">
        <v>63</v>
      </c>
      <c r="G2032" t="s">
        <v>5366</v>
      </c>
      <c r="H2032" t="s">
        <v>35</v>
      </c>
      <c r="I2032" t="s">
        <v>36</v>
      </c>
      <c r="J2032">
        <v>26</v>
      </c>
      <c r="K2032">
        <v>23</v>
      </c>
      <c r="L2032">
        <f t="shared" si="93"/>
        <v>3</v>
      </c>
      <c r="M2032">
        <v>3</v>
      </c>
      <c r="N2032">
        <v>36660</v>
      </c>
      <c r="O2032" s="1">
        <f t="shared" si="94"/>
        <v>1410</v>
      </c>
      <c r="P2032" s="1">
        <f t="shared" si="95"/>
        <v>32430</v>
      </c>
      <c r="Q2032" s="1">
        <f>Table1[[#This Row],[Earned Basic Salary]]*20%</f>
        <v>6486</v>
      </c>
      <c r="R2032" s="1">
        <f>Table1[[#This Row],[Earned Basic Salary]]*10%</f>
        <v>3243</v>
      </c>
      <c r="S2032" s="1">
        <f>Table1[[#This Row],[Earned Basic Salary]]*12%</f>
        <v>3891.6</v>
      </c>
      <c r="T2032" s="1">
        <f>200</f>
        <v>200</v>
      </c>
      <c r="U2032" s="1">
        <f>Table1[[#This Row],[PF]]+Table1[[#This Row],[Professional Tax]]</f>
        <v>4091.6</v>
      </c>
      <c r="V2032" s="1">
        <f>Table1[[#This Row],[Overtime Hours]]*200</f>
        <v>600</v>
      </c>
      <c r="W2032" s="1">
        <f>Table1[[#This Row],[Earned Basic Salary]]+Table1[[#This Row],[HRA]]+Table1[[#This Row],[DA]]+Table1[[#This Row],[Overtime Pay]]</f>
        <v>42759</v>
      </c>
      <c r="X2032" s="1">
        <f>Table1[[#This Row],[Gross Salary]]-Table1[[#This Row],[Total Deduction]]</f>
        <v>38667.4</v>
      </c>
      <c r="Y2032" t="s">
        <v>37</v>
      </c>
      <c r="Z2032" t="s">
        <v>38</v>
      </c>
      <c r="AA2032" t="s">
        <v>7756</v>
      </c>
      <c r="AB2032" t="s">
        <v>7757</v>
      </c>
    </row>
    <row r="2033" spans="1:28" x14ac:dyDescent="0.3">
      <c r="A2033" t="s">
        <v>7758</v>
      </c>
      <c r="B2033" t="s">
        <v>2055</v>
      </c>
      <c r="C2033">
        <v>29</v>
      </c>
      <c r="D2033" t="s">
        <v>44</v>
      </c>
      <c r="E2033" t="s">
        <v>82</v>
      </c>
      <c r="F2033" t="s">
        <v>55</v>
      </c>
      <c r="G2033" t="s">
        <v>4561</v>
      </c>
      <c r="H2033" t="s">
        <v>35</v>
      </c>
      <c r="I2033" t="s">
        <v>36</v>
      </c>
      <c r="J2033">
        <v>26</v>
      </c>
      <c r="K2033">
        <v>24</v>
      </c>
      <c r="L2033">
        <f t="shared" si="93"/>
        <v>2</v>
      </c>
      <c r="M2033">
        <v>6</v>
      </c>
      <c r="N2033">
        <v>43169</v>
      </c>
      <c r="O2033" s="1">
        <f t="shared" si="94"/>
        <v>1660.3461538461538</v>
      </c>
      <c r="P2033" s="1">
        <f t="shared" si="95"/>
        <v>39848.307692307688</v>
      </c>
      <c r="Q2033" s="1">
        <f>Table1[[#This Row],[Earned Basic Salary]]*20%</f>
        <v>7969.6615384615379</v>
      </c>
      <c r="R2033" s="1">
        <f>Table1[[#This Row],[Earned Basic Salary]]*10%</f>
        <v>3984.830769230769</v>
      </c>
      <c r="S2033" s="1">
        <f>Table1[[#This Row],[Earned Basic Salary]]*12%</f>
        <v>4781.7969230769222</v>
      </c>
      <c r="T2033" s="1">
        <f>200</f>
        <v>200</v>
      </c>
      <c r="U2033" s="1">
        <f>Table1[[#This Row],[PF]]+Table1[[#This Row],[Professional Tax]]</f>
        <v>4981.7969230769222</v>
      </c>
      <c r="V2033" s="1">
        <f>Table1[[#This Row],[Overtime Hours]]*200</f>
        <v>1200</v>
      </c>
      <c r="W2033" s="1">
        <f>Table1[[#This Row],[Earned Basic Salary]]+Table1[[#This Row],[HRA]]+Table1[[#This Row],[DA]]+Table1[[#This Row],[Overtime Pay]]</f>
        <v>53002.799999999996</v>
      </c>
      <c r="X2033" s="1">
        <f>Table1[[#This Row],[Gross Salary]]-Table1[[#This Row],[Total Deduction]]</f>
        <v>48021.003076923073</v>
      </c>
      <c r="Y2033" t="s">
        <v>37</v>
      </c>
      <c r="Z2033" t="s">
        <v>38</v>
      </c>
      <c r="AA2033" t="s">
        <v>7759</v>
      </c>
      <c r="AB2033" t="s">
        <v>7760</v>
      </c>
    </row>
    <row r="2034" spans="1:28" x14ac:dyDescent="0.3">
      <c r="A2034" t="s">
        <v>7761</v>
      </c>
      <c r="B2034" t="s">
        <v>406</v>
      </c>
      <c r="C2034">
        <v>21</v>
      </c>
      <c r="D2034" t="s">
        <v>61</v>
      </c>
      <c r="E2034" t="s">
        <v>121</v>
      </c>
      <c r="F2034" t="s">
        <v>63</v>
      </c>
      <c r="G2034" t="s">
        <v>1881</v>
      </c>
      <c r="H2034" t="s">
        <v>35</v>
      </c>
      <c r="I2034" t="s">
        <v>36</v>
      </c>
      <c r="J2034">
        <v>26</v>
      </c>
      <c r="K2034">
        <v>23</v>
      </c>
      <c r="L2034">
        <f t="shared" si="93"/>
        <v>3</v>
      </c>
      <c r="M2034">
        <v>15</v>
      </c>
      <c r="N2034">
        <v>34550</v>
      </c>
      <c r="O2034" s="1">
        <f t="shared" si="94"/>
        <v>1328.8461538461538</v>
      </c>
      <c r="P2034" s="1">
        <f t="shared" si="95"/>
        <v>30563.461538461539</v>
      </c>
      <c r="Q2034" s="1">
        <f>Table1[[#This Row],[Earned Basic Salary]]*20%</f>
        <v>6112.6923076923085</v>
      </c>
      <c r="R2034" s="1">
        <f>Table1[[#This Row],[Earned Basic Salary]]*10%</f>
        <v>3056.3461538461543</v>
      </c>
      <c r="S2034" s="1">
        <f>Table1[[#This Row],[Earned Basic Salary]]*12%</f>
        <v>3667.6153846153848</v>
      </c>
      <c r="T2034" s="1">
        <f>200</f>
        <v>200</v>
      </c>
      <c r="U2034" s="1">
        <f>Table1[[#This Row],[PF]]+Table1[[#This Row],[Professional Tax]]</f>
        <v>3867.6153846153848</v>
      </c>
      <c r="V2034" s="1">
        <f>Table1[[#This Row],[Overtime Hours]]*200</f>
        <v>3000</v>
      </c>
      <c r="W2034" s="1">
        <f>Table1[[#This Row],[Earned Basic Salary]]+Table1[[#This Row],[HRA]]+Table1[[#This Row],[DA]]+Table1[[#This Row],[Overtime Pay]]</f>
        <v>42732.5</v>
      </c>
      <c r="X2034" s="1">
        <f>Table1[[#This Row],[Gross Salary]]-Table1[[#This Row],[Total Deduction]]</f>
        <v>38864.884615384617</v>
      </c>
      <c r="Y2034" t="s">
        <v>37</v>
      </c>
      <c r="Z2034" t="s">
        <v>106</v>
      </c>
      <c r="AA2034" t="s">
        <v>7762</v>
      </c>
      <c r="AB2034" t="s">
        <v>7763</v>
      </c>
    </row>
    <row r="2035" spans="1:28" x14ac:dyDescent="0.3">
      <c r="A2035" t="s">
        <v>7764</v>
      </c>
      <c r="B2035" t="s">
        <v>579</v>
      </c>
      <c r="C2035">
        <v>26</v>
      </c>
      <c r="D2035" t="s">
        <v>133</v>
      </c>
      <c r="E2035" t="s">
        <v>62</v>
      </c>
      <c r="F2035" t="s">
        <v>63</v>
      </c>
      <c r="G2035" t="s">
        <v>4246</v>
      </c>
      <c r="H2035" t="s">
        <v>35</v>
      </c>
      <c r="I2035" t="s">
        <v>36</v>
      </c>
      <c r="J2035">
        <v>26</v>
      </c>
      <c r="K2035">
        <v>24</v>
      </c>
      <c r="L2035">
        <f t="shared" si="93"/>
        <v>2</v>
      </c>
      <c r="M2035">
        <v>4</v>
      </c>
      <c r="N2035">
        <v>34441</v>
      </c>
      <c r="O2035" s="1">
        <f t="shared" si="94"/>
        <v>1324.6538461538462</v>
      </c>
      <c r="P2035" s="1">
        <f t="shared" si="95"/>
        <v>31791.692307692309</v>
      </c>
      <c r="Q2035" s="1">
        <f>Table1[[#This Row],[Earned Basic Salary]]*20%</f>
        <v>6358.3384615384621</v>
      </c>
      <c r="R2035" s="1">
        <f>Table1[[#This Row],[Earned Basic Salary]]*10%</f>
        <v>3179.169230769231</v>
      </c>
      <c r="S2035" s="1">
        <f>Table1[[#This Row],[Earned Basic Salary]]*12%</f>
        <v>3815.0030769230771</v>
      </c>
      <c r="T2035" s="1">
        <f>200</f>
        <v>200</v>
      </c>
      <c r="U2035" s="1">
        <f>Table1[[#This Row],[PF]]+Table1[[#This Row],[Professional Tax]]</f>
        <v>4015.0030769230771</v>
      </c>
      <c r="V2035" s="1">
        <f>Table1[[#This Row],[Overtime Hours]]*200</f>
        <v>800</v>
      </c>
      <c r="W2035" s="1">
        <f>Table1[[#This Row],[Earned Basic Salary]]+Table1[[#This Row],[HRA]]+Table1[[#This Row],[DA]]+Table1[[#This Row],[Overtime Pay]]</f>
        <v>42129.2</v>
      </c>
      <c r="X2035" s="1">
        <f>Table1[[#This Row],[Gross Salary]]-Table1[[#This Row],[Total Deduction]]</f>
        <v>38114.196923076917</v>
      </c>
      <c r="Y2035" t="s">
        <v>37</v>
      </c>
      <c r="Z2035" t="s">
        <v>95</v>
      </c>
      <c r="AA2035" t="s">
        <v>7765</v>
      </c>
      <c r="AB2035" t="s">
        <v>7766</v>
      </c>
    </row>
    <row r="2036" spans="1:28" x14ac:dyDescent="0.3">
      <c r="A2036" t="s">
        <v>7767</v>
      </c>
      <c r="B2036" t="s">
        <v>1547</v>
      </c>
      <c r="C2036">
        <v>43</v>
      </c>
      <c r="D2036" t="s">
        <v>81</v>
      </c>
      <c r="E2036" t="s">
        <v>45</v>
      </c>
      <c r="F2036" t="s">
        <v>63</v>
      </c>
      <c r="G2036" t="s">
        <v>7768</v>
      </c>
      <c r="H2036" t="s">
        <v>35</v>
      </c>
      <c r="I2036" t="s">
        <v>36</v>
      </c>
      <c r="J2036">
        <v>26</v>
      </c>
      <c r="K2036">
        <v>24</v>
      </c>
      <c r="L2036">
        <f t="shared" si="93"/>
        <v>2</v>
      </c>
      <c r="M2036">
        <v>7</v>
      </c>
      <c r="N2036">
        <v>44527</v>
      </c>
      <c r="O2036" s="1">
        <f t="shared" si="94"/>
        <v>1712.5769230769231</v>
      </c>
      <c r="P2036" s="1">
        <f t="shared" si="95"/>
        <v>41101.846153846156</v>
      </c>
      <c r="Q2036" s="1">
        <f>Table1[[#This Row],[Earned Basic Salary]]*20%</f>
        <v>8220.3692307692309</v>
      </c>
      <c r="R2036" s="1">
        <f>Table1[[#This Row],[Earned Basic Salary]]*10%</f>
        <v>4110.1846153846154</v>
      </c>
      <c r="S2036" s="1">
        <f>Table1[[#This Row],[Earned Basic Salary]]*12%</f>
        <v>4932.2215384615383</v>
      </c>
      <c r="T2036" s="1">
        <f>200</f>
        <v>200</v>
      </c>
      <c r="U2036" s="1">
        <f>Table1[[#This Row],[PF]]+Table1[[#This Row],[Professional Tax]]</f>
        <v>5132.2215384615383</v>
      </c>
      <c r="V2036" s="1">
        <f>Table1[[#This Row],[Overtime Hours]]*200</f>
        <v>1400</v>
      </c>
      <c r="W2036" s="1">
        <f>Table1[[#This Row],[Earned Basic Salary]]+Table1[[#This Row],[HRA]]+Table1[[#This Row],[DA]]+Table1[[#This Row],[Overtime Pay]]</f>
        <v>54832.4</v>
      </c>
      <c r="X2036" s="1">
        <f>Table1[[#This Row],[Gross Salary]]-Table1[[#This Row],[Total Deduction]]</f>
        <v>49700.17846153846</v>
      </c>
      <c r="Y2036" t="s">
        <v>37</v>
      </c>
      <c r="Z2036" t="s">
        <v>48</v>
      </c>
      <c r="AA2036" t="s">
        <v>7769</v>
      </c>
      <c r="AB2036" t="s">
        <v>7770</v>
      </c>
    </row>
    <row r="2037" spans="1:28" x14ac:dyDescent="0.3">
      <c r="A2037" t="s">
        <v>7771</v>
      </c>
      <c r="B2037" t="s">
        <v>783</v>
      </c>
      <c r="C2037">
        <v>37</v>
      </c>
      <c r="D2037" t="s">
        <v>44</v>
      </c>
      <c r="E2037" t="s">
        <v>45</v>
      </c>
      <c r="F2037" t="s">
        <v>89</v>
      </c>
      <c r="G2037" t="s">
        <v>3225</v>
      </c>
      <c r="H2037" t="s">
        <v>35</v>
      </c>
      <c r="I2037" t="s">
        <v>36</v>
      </c>
      <c r="J2037">
        <v>26</v>
      </c>
      <c r="K2037">
        <v>24</v>
      </c>
      <c r="L2037">
        <f t="shared" si="93"/>
        <v>2</v>
      </c>
      <c r="M2037">
        <v>4</v>
      </c>
      <c r="N2037">
        <v>67661</v>
      </c>
      <c r="O2037" s="1">
        <f t="shared" si="94"/>
        <v>2602.3461538461538</v>
      </c>
      <c r="P2037" s="1">
        <f t="shared" si="95"/>
        <v>62456.307692307688</v>
      </c>
      <c r="Q2037" s="1">
        <f>Table1[[#This Row],[Earned Basic Salary]]*20%</f>
        <v>12491.261538461538</v>
      </c>
      <c r="R2037" s="1">
        <f>Table1[[#This Row],[Earned Basic Salary]]*10%</f>
        <v>6245.6307692307691</v>
      </c>
      <c r="S2037" s="1">
        <f>Table1[[#This Row],[Earned Basic Salary]]*12%</f>
        <v>7494.7569230769222</v>
      </c>
      <c r="T2037" s="1">
        <f>200</f>
        <v>200</v>
      </c>
      <c r="U2037" s="1">
        <f>Table1[[#This Row],[PF]]+Table1[[#This Row],[Professional Tax]]</f>
        <v>7694.7569230769222</v>
      </c>
      <c r="V2037" s="1">
        <f>Table1[[#This Row],[Overtime Hours]]*200</f>
        <v>800</v>
      </c>
      <c r="W2037" s="1">
        <f>Table1[[#This Row],[Earned Basic Salary]]+Table1[[#This Row],[HRA]]+Table1[[#This Row],[DA]]+Table1[[#This Row],[Overtime Pay]]</f>
        <v>81993.2</v>
      </c>
      <c r="X2037" s="1">
        <f>Table1[[#This Row],[Gross Salary]]-Table1[[#This Row],[Total Deduction]]</f>
        <v>74298.443076923082</v>
      </c>
      <c r="Y2037" t="s">
        <v>37</v>
      </c>
      <c r="Z2037" t="s">
        <v>106</v>
      </c>
      <c r="AA2037" t="s">
        <v>7772</v>
      </c>
      <c r="AB2037" t="s">
        <v>7773</v>
      </c>
    </row>
    <row r="2038" spans="1:28" x14ac:dyDescent="0.3">
      <c r="A2038" t="s">
        <v>7774</v>
      </c>
      <c r="B2038" t="s">
        <v>4613</v>
      </c>
      <c r="C2038">
        <v>32</v>
      </c>
      <c r="D2038" t="s">
        <v>31</v>
      </c>
      <c r="E2038" t="s">
        <v>82</v>
      </c>
      <c r="F2038" t="s">
        <v>55</v>
      </c>
      <c r="G2038" t="s">
        <v>1413</v>
      </c>
      <c r="H2038" t="s">
        <v>35</v>
      </c>
      <c r="I2038" t="s">
        <v>36</v>
      </c>
      <c r="J2038">
        <v>26</v>
      </c>
      <c r="K2038">
        <v>24</v>
      </c>
      <c r="L2038">
        <f t="shared" si="93"/>
        <v>2</v>
      </c>
      <c r="M2038">
        <v>9</v>
      </c>
      <c r="N2038">
        <v>32923</v>
      </c>
      <c r="O2038" s="1">
        <f t="shared" si="94"/>
        <v>1266.2692307692307</v>
      </c>
      <c r="P2038" s="1">
        <f t="shared" si="95"/>
        <v>30390.461538461539</v>
      </c>
      <c r="Q2038" s="1">
        <f>Table1[[#This Row],[Earned Basic Salary]]*20%</f>
        <v>6078.0923076923082</v>
      </c>
      <c r="R2038" s="1">
        <f>Table1[[#This Row],[Earned Basic Salary]]*10%</f>
        <v>3039.0461538461541</v>
      </c>
      <c r="S2038" s="1">
        <f>Table1[[#This Row],[Earned Basic Salary]]*12%</f>
        <v>3646.8553846153845</v>
      </c>
      <c r="T2038" s="1">
        <f>200</f>
        <v>200</v>
      </c>
      <c r="U2038" s="1">
        <f>Table1[[#This Row],[PF]]+Table1[[#This Row],[Professional Tax]]</f>
        <v>3846.8553846153845</v>
      </c>
      <c r="V2038" s="1">
        <f>Table1[[#This Row],[Overtime Hours]]*200</f>
        <v>1800</v>
      </c>
      <c r="W2038" s="1">
        <f>Table1[[#This Row],[Earned Basic Salary]]+Table1[[#This Row],[HRA]]+Table1[[#This Row],[DA]]+Table1[[#This Row],[Overtime Pay]]</f>
        <v>41307.599999999999</v>
      </c>
      <c r="X2038" s="1">
        <f>Table1[[#This Row],[Gross Salary]]-Table1[[#This Row],[Total Deduction]]</f>
        <v>37460.74461538461</v>
      </c>
      <c r="Y2038" t="s">
        <v>37</v>
      </c>
      <c r="Z2038" t="s">
        <v>48</v>
      </c>
      <c r="AA2038" t="s">
        <v>7775</v>
      </c>
      <c r="AB2038" t="s">
        <v>7776</v>
      </c>
    </row>
    <row r="2039" spans="1:28" x14ac:dyDescent="0.3">
      <c r="A2039" t="s">
        <v>7777</v>
      </c>
      <c r="B2039" t="s">
        <v>3317</v>
      </c>
      <c r="C2039">
        <v>28</v>
      </c>
      <c r="D2039" t="s">
        <v>53</v>
      </c>
      <c r="E2039" t="s">
        <v>82</v>
      </c>
      <c r="F2039" t="s">
        <v>69</v>
      </c>
      <c r="G2039" t="s">
        <v>4534</v>
      </c>
      <c r="H2039" t="s">
        <v>35</v>
      </c>
      <c r="I2039" t="s">
        <v>36</v>
      </c>
      <c r="J2039">
        <v>26</v>
      </c>
      <c r="K2039">
        <v>24</v>
      </c>
      <c r="L2039">
        <f t="shared" si="93"/>
        <v>2</v>
      </c>
      <c r="M2039">
        <v>11</v>
      </c>
      <c r="N2039">
        <v>69765</v>
      </c>
      <c r="O2039" s="1">
        <f t="shared" si="94"/>
        <v>2683.2692307692309</v>
      </c>
      <c r="P2039" s="1">
        <f t="shared" si="95"/>
        <v>64398.461538461546</v>
      </c>
      <c r="Q2039" s="1">
        <f>Table1[[#This Row],[Earned Basic Salary]]*20%</f>
        <v>12879.69230769231</v>
      </c>
      <c r="R2039" s="1">
        <f>Table1[[#This Row],[Earned Basic Salary]]*10%</f>
        <v>6439.8461538461552</v>
      </c>
      <c r="S2039" s="1">
        <f>Table1[[#This Row],[Earned Basic Salary]]*12%</f>
        <v>7727.8153846153855</v>
      </c>
      <c r="T2039" s="1">
        <f>200</f>
        <v>200</v>
      </c>
      <c r="U2039" s="1">
        <f>Table1[[#This Row],[PF]]+Table1[[#This Row],[Professional Tax]]</f>
        <v>7927.8153846153855</v>
      </c>
      <c r="V2039" s="1">
        <f>Table1[[#This Row],[Overtime Hours]]*200</f>
        <v>2200</v>
      </c>
      <c r="W2039" s="1">
        <f>Table1[[#This Row],[Earned Basic Salary]]+Table1[[#This Row],[HRA]]+Table1[[#This Row],[DA]]+Table1[[#This Row],[Overtime Pay]]</f>
        <v>85918.000000000015</v>
      </c>
      <c r="X2039" s="1">
        <f>Table1[[#This Row],[Gross Salary]]-Table1[[#This Row],[Total Deduction]]</f>
        <v>77990.184615384627</v>
      </c>
      <c r="Y2039" t="s">
        <v>37</v>
      </c>
      <c r="Z2039" t="s">
        <v>48</v>
      </c>
      <c r="AA2039" t="s">
        <v>7778</v>
      </c>
      <c r="AB2039" t="s">
        <v>7779</v>
      </c>
    </row>
    <row r="2040" spans="1:28" x14ac:dyDescent="0.3">
      <c r="A2040" t="s">
        <v>7780</v>
      </c>
      <c r="B2040" t="s">
        <v>1162</v>
      </c>
      <c r="C2040">
        <v>51</v>
      </c>
      <c r="D2040" t="s">
        <v>61</v>
      </c>
      <c r="E2040" t="s">
        <v>62</v>
      </c>
      <c r="F2040" t="s">
        <v>63</v>
      </c>
      <c r="G2040" t="s">
        <v>4454</v>
      </c>
      <c r="H2040" t="s">
        <v>35</v>
      </c>
      <c r="I2040" t="s">
        <v>36</v>
      </c>
      <c r="J2040">
        <v>26</v>
      </c>
      <c r="K2040">
        <v>26</v>
      </c>
      <c r="L2040">
        <f t="shared" si="93"/>
        <v>0</v>
      </c>
      <c r="M2040">
        <v>12</v>
      </c>
      <c r="N2040">
        <v>46816</v>
      </c>
      <c r="O2040" s="1">
        <f t="shared" si="94"/>
        <v>1800.6153846153845</v>
      </c>
      <c r="P2040" s="1">
        <f t="shared" si="95"/>
        <v>46816</v>
      </c>
      <c r="Q2040" s="1">
        <f>Table1[[#This Row],[Earned Basic Salary]]*20%</f>
        <v>9363.2000000000007</v>
      </c>
      <c r="R2040" s="1">
        <f>Table1[[#This Row],[Earned Basic Salary]]*10%</f>
        <v>4681.6000000000004</v>
      </c>
      <c r="S2040" s="1">
        <f>Table1[[#This Row],[Earned Basic Salary]]*12%</f>
        <v>5617.92</v>
      </c>
      <c r="T2040" s="1">
        <f>200</f>
        <v>200</v>
      </c>
      <c r="U2040" s="1">
        <f>Table1[[#This Row],[PF]]+Table1[[#This Row],[Professional Tax]]</f>
        <v>5817.92</v>
      </c>
      <c r="V2040" s="1">
        <f>Table1[[#This Row],[Overtime Hours]]*200</f>
        <v>2400</v>
      </c>
      <c r="W2040" s="1">
        <f>Table1[[#This Row],[Earned Basic Salary]]+Table1[[#This Row],[HRA]]+Table1[[#This Row],[DA]]+Table1[[#This Row],[Overtime Pay]]</f>
        <v>63260.799999999996</v>
      </c>
      <c r="X2040" s="1">
        <f>Table1[[#This Row],[Gross Salary]]-Table1[[#This Row],[Total Deduction]]</f>
        <v>57442.879999999997</v>
      </c>
      <c r="Y2040" t="s">
        <v>37</v>
      </c>
      <c r="Z2040" t="s">
        <v>95</v>
      </c>
      <c r="AA2040" t="s">
        <v>7781</v>
      </c>
      <c r="AB2040" t="s">
        <v>7782</v>
      </c>
    </row>
    <row r="2041" spans="1:28" x14ac:dyDescent="0.3">
      <c r="A2041" t="s">
        <v>7783</v>
      </c>
      <c r="B2041" t="s">
        <v>2467</v>
      </c>
      <c r="C2041">
        <v>26</v>
      </c>
      <c r="D2041" t="s">
        <v>44</v>
      </c>
      <c r="E2041" t="s">
        <v>45</v>
      </c>
      <c r="F2041" t="s">
        <v>69</v>
      </c>
      <c r="G2041" t="s">
        <v>7784</v>
      </c>
      <c r="H2041" t="s">
        <v>35</v>
      </c>
      <c r="I2041" t="s">
        <v>36</v>
      </c>
      <c r="J2041">
        <v>26</v>
      </c>
      <c r="K2041">
        <v>24</v>
      </c>
      <c r="L2041">
        <f t="shared" si="93"/>
        <v>2</v>
      </c>
      <c r="M2041">
        <v>1</v>
      </c>
      <c r="N2041">
        <v>39989</v>
      </c>
      <c r="O2041" s="1">
        <f t="shared" si="94"/>
        <v>1538.0384615384614</v>
      </c>
      <c r="P2041" s="1">
        <f t="shared" si="95"/>
        <v>36912.923076923078</v>
      </c>
      <c r="Q2041" s="1">
        <f>Table1[[#This Row],[Earned Basic Salary]]*20%</f>
        <v>7382.584615384616</v>
      </c>
      <c r="R2041" s="1">
        <f>Table1[[#This Row],[Earned Basic Salary]]*10%</f>
        <v>3691.292307692308</v>
      </c>
      <c r="S2041" s="1">
        <f>Table1[[#This Row],[Earned Basic Salary]]*12%</f>
        <v>4429.5507692307692</v>
      </c>
      <c r="T2041" s="1">
        <f>200</f>
        <v>200</v>
      </c>
      <c r="U2041" s="1">
        <f>Table1[[#This Row],[PF]]+Table1[[#This Row],[Professional Tax]]</f>
        <v>4629.5507692307692</v>
      </c>
      <c r="V2041" s="1">
        <f>Table1[[#This Row],[Overtime Hours]]*200</f>
        <v>200</v>
      </c>
      <c r="W2041" s="1">
        <f>Table1[[#This Row],[Earned Basic Salary]]+Table1[[#This Row],[HRA]]+Table1[[#This Row],[DA]]+Table1[[#This Row],[Overtime Pay]]</f>
        <v>48186.8</v>
      </c>
      <c r="X2041" s="1">
        <f>Table1[[#This Row],[Gross Salary]]-Table1[[#This Row],[Total Deduction]]</f>
        <v>43557.24923076923</v>
      </c>
      <c r="Y2041" t="s">
        <v>37</v>
      </c>
      <c r="Z2041" t="s">
        <v>48</v>
      </c>
      <c r="AA2041" t="s">
        <v>7785</v>
      </c>
      <c r="AB2041" t="s">
        <v>7786</v>
      </c>
    </row>
    <row r="2042" spans="1:28" x14ac:dyDescent="0.3">
      <c r="A2042" t="s">
        <v>7787</v>
      </c>
      <c r="B2042" t="s">
        <v>1468</v>
      </c>
      <c r="C2042">
        <v>41</v>
      </c>
      <c r="D2042" t="s">
        <v>61</v>
      </c>
      <c r="E2042" t="s">
        <v>54</v>
      </c>
      <c r="F2042" t="s">
        <v>83</v>
      </c>
      <c r="G2042" t="s">
        <v>3005</v>
      </c>
      <c r="H2042" t="s">
        <v>35</v>
      </c>
      <c r="I2042" t="s">
        <v>36</v>
      </c>
      <c r="J2042">
        <v>26</v>
      </c>
      <c r="K2042">
        <v>24</v>
      </c>
      <c r="L2042">
        <f t="shared" si="93"/>
        <v>2</v>
      </c>
      <c r="M2042">
        <v>10</v>
      </c>
      <c r="N2042">
        <v>40246</v>
      </c>
      <c r="O2042" s="1">
        <f t="shared" si="94"/>
        <v>1547.9230769230769</v>
      </c>
      <c r="P2042" s="1">
        <f t="shared" si="95"/>
        <v>37150.153846153844</v>
      </c>
      <c r="Q2042" s="1">
        <f>Table1[[#This Row],[Earned Basic Salary]]*20%</f>
        <v>7430.0307692307688</v>
      </c>
      <c r="R2042" s="1">
        <f>Table1[[#This Row],[Earned Basic Salary]]*10%</f>
        <v>3715.0153846153844</v>
      </c>
      <c r="S2042" s="1">
        <f>Table1[[#This Row],[Earned Basic Salary]]*12%</f>
        <v>4458.0184615384615</v>
      </c>
      <c r="T2042" s="1">
        <f>200</f>
        <v>200</v>
      </c>
      <c r="U2042" s="1">
        <f>Table1[[#This Row],[PF]]+Table1[[#This Row],[Professional Tax]]</f>
        <v>4658.0184615384615</v>
      </c>
      <c r="V2042" s="1">
        <f>Table1[[#This Row],[Overtime Hours]]*200</f>
        <v>2000</v>
      </c>
      <c r="W2042" s="1">
        <f>Table1[[#This Row],[Earned Basic Salary]]+Table1[[#This Row],[HRA]]+Table1[[#This Row],[DA]]+Table1[[#This Row],[Overtime Pay]]</f>
        <v>50295.199999999997</v>
      </c>
      <c r="X2042" s="1">
        <f>Table1[[#This Row],[Gross Salary]]-Table1[[#This Row],[Total Deduction]]</f>
        <v>45637.181538461533</v>
      </c>
      <c r="Y2042" t="s">
        <v>37</v>
      </c>
      <c r="Z2042" t="s">
        <v>48</v>
      </c>
      <c r="AA2042" t="s">
        <v>7788</v>
      </c>
      <c r="AB2042" t="s">
        <v>7789</v>
      </c>
    </row>
    <row r="2043" spans="1:28" x14ac:dyDescent="0.3">
      <c r="A2043" t="s">
        <v>7790</v>
      </c>
      <c r="B2043" t="s">
        <v>598</v>
      </c>
      <c r="C2043">
        <v>23</v>
      </c>
      <c r="D2043" t="s">
        <v>61</v>
      </c>
      <c r="E2043" t="s">
        <v>82</v>
      </c>
      <c r="F2043" t="s">
        <v>69</v>
      </c>
      <c r="G2043" t="s">
        <v>7791</v>
      </c>
      <c r="H2043" t="s">
        <v>35</v>
      </c>
      <c r="I2043" t="s">
        <v>36</v>
      </c>
      <c r="J2043">
        <v>26</v>
      </c>
      <c r="K2043">
        <v>22</v>
      </c>
      <c r="L2043">
        <f t="shared" si="93"/>
        <v>4</v>
      </c>
      <c r="M2043">
        <v>14</v>
      </c>
      <c r="N2043">
        <v>59560</v>
      </c>
      <c r="O2043" s="1">
        <f t="shared" si="94"/>
        <v>2290.7692307692309</v>
      </c>
      <c r="P2043" s="1">
        <f t="shared" si="95"/>
        <v>50396.923076923078</v>
      </c>
      <c r="Q2043" s="1">
        <f>Table1[[#This Row],[Earned Basic Salary]]*20%</f>
        <v>10079.384615384617</v>
      </c>
      <c r="R2043" s="1">
        <f>Table1[[#This Row],[Earned Basic Salary]]*10%</f>
        <v>5039.6923076923085</v>
      </c>
      <c r="S2043" s="1">
        <f>Table1[[#This Row],[Earned Basic Salary]]*12%</f>
        <v>6047.6307692307691</v>
      </c>
      <c r="T2043" s="1">
        <f>200</f>
        <v>200</v>
      </c>
      <c r="U2043" s="1">
        <f>Table1[[#This Row],[PF]]+Table1[[#This Row],[Professional Tax]]</f>
        <v>6247.6307692307691</v>
      </c>
      <c r="V2043" s="1">
        <f>Table1[[#This Row],[Overtime Hours]]*200</f>
        <v>2800</v>
      </c>
      <c r="W2043" s="1">
        <f>Table1[[#This Row],[Earned Basic Salary]]+Table1[[#This Row],[HRA]]+Table1[[#This Row],[DA]]+Table1[[#This Row],[Overtime Pay]]</f>
        <v>68316</v>
      </c>
      <c r="X2043" s="1">
        <f>Table1[[#This Row],[Gross Salary]]-Table1[[#This Row],[Total Deduction]]</f>
        <v>62068.369230769233</v>
      </c>
      <c r="Y2043" t="s">
        <v>37</v>
      </c>
      <c r="Z2043" t="s">
        <v>106</v>
      </c>
      <c r="AA2043" t="s">
        <v>7792</v>
      </c>
      <c r="AB2043" t="s">
        <v>7793</v>
      </c>
    </row>
    <row r="2044" spans="1:28" x14ac:dyDescent="0.3">
      <c r="A2044" t="s">
        <v>7794</v>
      </c>
      <c r="B2044" t="s">
        <v>2467</v>
      </c>
      <c r="C2044">
        <v>24</v>
      </c>
      <c r="D2044" t="s">
        <v>81</v>
      </c>
      <c r="E2044" t="s">
        <v>45</v>
      </c>
      <c r="F2044" t="s">
        <v>55</v>
      </c>
      <c r="G2044" t="s">
        <v>7795</v>
      </c>
      <c r="H2044" t="s">
        <v>35</v>
      </c>
      <c r="I2044" t="s">
        <v>36</v>
      </c>
      <c r="J2044">
        <v>26</v>
      </c>
      <c r="K2044">
        <v>24</v>
      </c>
      <c r="L2044">
        <f t="shared" si="93"/>
        <v>2</v>
      </c>
      <c r="M2044">
        <v>0</v>
      </c>
      <c r="N2044">
        <v>23528</v>
      </c>
      <c r="O2044" s="1">
        <f t="shared" si="94"/>
        <v>904.92307692307691</v>
      </c>
      <c r="P2044" s="1">
        <f t="shared" si="95"/>
        <v>21718.153846153844</v>
      </c>
      <c r="Q2044" s="1">
        <f>Table1[[#This Row],[Earned Basic Salary]]*20%</f>
        <v>4343.6307692307691</v>
      </c>
      <c r="R2044" s="1">
        <f>Table1[[#This Row],[Earned Basic Salary]]*10%</f>
        <v>2171.8153846153846</v>
      </c>
      <c r="S2044" s="1">
        <f>Table1[[#This Row],[Earned Basic Salary]]*12%</f>
        <v>2606.1784615384613</v>
      </c>
      <c r="T2044" s="1">
        <f>200</f>
        <v>200</v>
      </c>
      <c r="U2044" s="1">
        <f>Table1[[#This Row],[PF]]+Table1[[#This Row],[Professional Tax]]</f>
        <v>2806.1784615384613</v>
      </c>
      <c r="V2044" s="1">
        <f>Table1[[#This Row],[Overtime Hours]]*200</f>
        <v>0</v>
      </c>
      <c r="W2044" s="1">
        <f>Table1[[#This Row],[Earned Basic Salary]]+Table1[[#This Row],[HRA]]+Table1[[#This Row],[DA]]+Table1[[#This Row],[Overtime Pay]]</f>
        <v>28233.599999999995</v>
      </c>
      <c r="X2044" s="1">
        <f>Table1[[#This Row],[Gross Salary]]-Table1[[#This Row],[Total Deduction]]</f>
        <v>25427.421538461535</v>
      </c>
      <c r="Y2044" t="s">
        <v>37</v>
      </c>
      <c r="Z2044" t="s">
        <v>48</v>
      </c>
      <c r="AA2044" t="s">
        <v>7796</v>
      </c>
      <c r="AB2044" t="s">
        <v>7797</v>
      </c>
    </row>
    <row r="2045" spans="1:28" x14ac:dyDescent="0.3">
      <c r="A2045" t="s">
        <v>7798</v>
      </c>
      <c r="B2045" t="s">
        <v>1929</v>
      </c>
      <c r="C2045">
        <v>26</v>
      </c>
      <c r="D2045" t="s">
        <v>133</v>
      </c>
      <c r="E2045" t="s">
        <v>121</v>
      </c>
      <c r="F2045" t="s">
        <v>63</v>
      </c>
      <c r="G2045" t="s">
        <v>7799</v>
      </c>
      <c r="H2045" t="s">
        <v>35</v>
      </c>
      <c r="I2045" t="s">
        <v>36</v>
      </c>
      <c r="J2045">
        <v>26</v>
      </c>
      <c r="K2045">
        <v>23</v>
      </c>
      <c r="L2045">
        <f t="shared" si="93"/>
        <v>3</v>
      </c>
      <c r="M2045">
        <v>18</v>
      </c>
      <c r="N2045">
        <v>30907</v>
      </c>
      <c r="O2045" s="1">
        <f t="shared" si="94"/>
        <v>1188.7307692307693</v>
      </c>
      <c r="P2045" s="1">
        <f t="shared" si="95"/>
        <v>27340.807692307695</v>
      </c>
      <c r="Q2045" s="1">
        <f>Table1[[#This Row],[Earned Basic Salary]]*20%</f>
        <v>5468.1615384615397</v>
      </c>
      <c r="R2045" s="1">
        <f>Table1[[#This Row],[Earned Basic Salary]]*10%</f>
        <v>2734.0807692307699</v>
      </c>
      <c r="S2045" s="1">
        <f>Table1[[#This Row],[Earned Basic Salary]]*12%</f>
        <v>3280.8969230769235</v>
      </c>
      <c r="T2045" s="1">
        <f>200</f>
        <v>200</v>
      </c>
      <c r="U2045" s="1">
        <f>Table1[[#This Row],[PF]]+Table1[[#This Row],[Professional Tax]]</f>
        <v>3480.8969230769235</v>
      </c>
      <c r="V2045" s="1">
        <f>Table1[[#This Row],[Overtime Hours]]*200</f>
        <v>3600</v>
      </c>
      <c r="W2045" s="1">
        <f>Table1[[#This Row],[Earned Basic Salary]]+Table1[[#This Row],[HRA]]+Table1[[#This Row],[DA]]+Table1[[#This Row],[Overtime Pay]]</f>
        <v>39143.050000000003</v>
      </c>
      <c r="X2045" s="1">
        <f>Table1[[#This Row],[Gross Salary]]-Table1[[#This Row],[Total Deduction]]</f>
        <v>35662.153076923081</v>
      </c>
      <c r="Y2045" t="s">
        <v>37</v>
      </c>
      <c r="Z2045" t="s">
        <v>106</v>
      </c>
      <c r="AA2045" t="s">
        <v>7800</v>
      </c>
      <c r="AB2045" t="s">
        <v>7801</v>
      </c>
    </row>
    <row r="2046" spans="1:28" x14ac:dyDescent="0.3">
      <c r="A2046" t="s">
        <v>7802</v>
      </c>
      <c r="B2046" t="s">
        <v>661</v>
      </c>
      <c r="C2046">
        <v>36</v>
      </c>
      <c r="D2046" t="s">
        <v>44</v>
      </c>
      <c r="E2046" t="s">
        <v>121</v>
      </c>
      <c r="F2046" t="s">
        <v>55</v>
      </c>
      <c r="G2046" t="s">
        <v>7803</v>
      </c>
      <c r="H2046" t="s">
        <v>35</v>
      </c>
      <c r="I2046" t="s">
        <v>36</v>
      </c>
      <c r="J2046">
        <v>26</v>
      </c>
      <c r="K2046">
        <v>24</v>
      </c>
      <c r="L2046">
        <f t="shared" si="93"/>
        <v>2</v>
      </c>
      <c r="M2046">
        <v>15</v>
      </c>
      <c r="N2046">
        <v>40830</v>
      </c>
      <c r="O2046" s="1">
        <f t="shared" si="94"/>
        <v>1570.3846153846155</v>
      </c>
      <c r="P2046" s="1">
        <f t="shared" si="95"/>
        <v>37689.230769230773</v>
      </c>
      <c r="Q2046" s="1">
        <f>Table1[[#This Row],[Earned Basic Salary]]*20%</f>
        <v>7537.8461538461552</v>
      </c>
      <c r="R2046" s="1">
        <f>Table1[[#This Row],[Earned Basic Salary]]*10%</f>
        <v>3768.9230769230776</v>
      </c>
      <c r="S2046" s="1">
        <f>Table1[[#This Row],[Earned Basic Salary]]*12%</f>
        <v>4522.7076923076929</v>
      </c>
      <c r="T2046" s="1">
        <f>200</f>
        <v>200</v>
      </c>
      <c r="U2046" s="1">
        <f>Table1[[#This Row],[PF]]+Table1[[#This Row],[Professional Tax]]</f>
        <v>4722.7076923076929</v>
      </c>
      <c r="V2046" s="1">
        <f>Table1[[#This Row],[Overtime Hours]]*200</f>
        <v>3000</v>
      </c>
      <c r="W2046" s="1">
        <f>Table1[[#This Row],[Earned Basic Salary]]+Table1[[#This Row],[HRA]]+Table1[[#This Row],[DA]]+Table1[[#This Row],[Overtime Pay]]</f>
        <v>51996.000000000007</v>
      </c>
      <c r="X2046" s="1">
        <f>Table1[[#This Row],[Gross Salary]]-Table1[[#This Row],[Total Deduction]]</f>
        <v>47273.292307692318</v>
      </c>
      <c r="Y2046" t="s">
        <v>37</v>
      </c>
      <c r="Z2046" t="s">
        <v>38</v>
      </c>
      <c r="AA2046" t="s">
        <v>7804</v>
      </c>
      <c r="AB2046" t="s">
        <v>7805</v>
      </c>
    </row>
    <row r="2047" spans="1:28" x14ac:dyDescent="0.3">
      <c r="A2047" t="s">
        <v>7806</v>
      </c>
      <c r="B2047" t="s">
        <v>1579</v>
      </c>
      <c r="C2047">
        <v>31</v>
      </c>
      <c r="D2047" t="s">
        <v>133</v>
      </c>
      <c r="E2047" t="s">
        <v>45</v>
      </c>
      <c r="F2047" t="s">
        <v>55</v>
      </c>
      <c r="G2047" t="s">
        <v>7807</v>
      </c>
      <c r="H2047" t="s">
        <v>35</v>
      </c>
      <c r="I2047" t="s">
        <v>36</v>
      </c>
      <c r="J2047">
        <v>26</v>
      </c>
      <c r="K2047">
        <v>23</v>
      </c>
      <c r="L2047">
        <f t="shared" si="93"/>
        <v>3</v>
      </c>
      <c r="M2047">
        <v>18</v>
      </c>
      <c r="N2047">
        <v>62193</v>
      </c>
      <c r="O2047" s="1">
        <f t="shared" si="94"/>
        <v>2392.0384615384614</v>
      </c>
      <c r="P2047" s="1">
        <f t="shared" si="95"/>
        <v>55016.88461538461</v>
      </c>
      <c r="Q2047" s="1">
        <f>Table1[[#This Row],[Earned Basic Salary]]*20%</f>
        <v>11003.376923076923</v>
      </c>
      <c r="R2047" s="1">
        <f>Table1[[#This Row],[Earned Basic Salary]]*10%</f>
        <v>5501.6884615384615</v>
      </c>
      <c r="S2047" s="1">
        <f>Table1[[#This Row],[Earned Basic Salary]]*12%</f>
        <v>6602.0261538461527</v>
      </c>
      <c r="T2047" s="1">
        <f>200</f>
        <v>200</v>
      </c>
      <c r="U2047" s="1">
        <f>Table1[[#This Row],[PF]]+Table1[[#This Row],[Professional Tax]]</f>
        <v>6802.0261538461527</v>
      </c>
      <c r="V2047" s="1">
        <f>Table1[[#This Row],[Overtime Hours]]*200</f>
        <v>3600</v>
      </c>
      <c r="W2047" s="1">
        <f>Table1[[#This Row],[Earned Basic Salary]]+Table1[[#This Row],[HRA]]+Table1[[#This Row],[DA]]+Table1[[#This Row],[Overtime Pay]]</f>
        <v>75121.95</v>
      </c>
      <c r="X2047" s="1">
        <f>Table1[[#This Row],[Gross Salary]]-Table1[[#This Row],[Total Deduction]]</f>
        <v>68319.923846153848</v>
      </c>
      <c r="Y2047" t="s">
        <v>37</v>
      </c>
      <c r="Z2047" t="s">
        <v>106</v>
      </c>
      <c r="AA2047" t="s">
        <v>7808</v>
      </c>
      <c r="AB2047" t="s">
        <v>7809</v>
      </c>
    </row>
    <row r="2048" spans="1:28" x14ac:dyDescent="0.3">
      <c r="A2048" t="s">
        <v>7810</v>
      </c>
      <c r="B2048" t="s">
        <v>42</v>
      </c>
      <c r="C2048">
        <v>25</v>
      </c>
      <c r="D2048" t="s">
        <v>61</v>
      </c>
      <c r="E2048" t="s">
        <v>32</v>
      </c>
      <c r="F2048" t="s">
        <v>46</v>
      </c>
      <c r="G2048" t="s">
        <v>2068</v>
      </c>
      <c r="H2048" t="s">
        <v>35</v>
      </c>
      <c r="I2048" t="s">
        <v>36</v>
      </c>
      <c r="J2048">
        <v>26</v>
      </c>
      <c r="K2048">
        <v>25</v>
      </c>
      <c r="L2048">
        <f t="shared" si="93"/>
        <v>1</v>
      </c>
      <c r="M2048">
        <v>8</v>
      </c>
      <c r="N2048">
        <v>75736</v>
      </c>
      <c r="O2048" s="1">
        <f t="shared" si="94"/>
        <v>2912.9230769230771</v>
      </c>
      <c r="P2048" s="1">
        <f t="shared" si="95"/>
        <v>72823.076923076922</v>
      </c>
      <c r="Q2048" s="1">
        <f>Table1[[#This Row],[Earned Basic Salary]]*20%</f>
        <v>14564.615384615385</v>
      </c>
      <c r="R2048" s="1">
        <f>Table1[[#This Row],[Earned Basic Salary]]*10%</f>
        <v>7282.3076923076924</v>
      </c>
      <c r="S2048" s="1">
        <f>Table1[[#This Row],[Earned Basic Salary]]*12%</f>
        <v>8738.7692307692305</v>
      </c>
      <c r="T2048" s="1">
        <f>200</f>
        <v>200</v>
      </c>
      <c r="U2048" s="1">
        <f>Table1[[#This Row],[PF]]+Table1[[#This Row],[Professional Tax]]</f>
        <v>8938.7692307692305</v>
      </c>
      <c r="V2048" s="1">
        <f>Table1[[#This Row],[Overtime Hours]]*200</f>
        <v>1600</v>
      </c>
      <c r="W2048" s="1">
        <f>Table1[[#This Row],[Earned Basic Salary]]+Table1[[#This Row],[HRA]]+Table1[[#This Row],[DA]]+Table1[[#This Row],[Overtime Pay]]</f>
        <v>96270</v>
      </c>
      <c r="X2048" s="1">
        <f>Table1[[#This Row],[Gross Salary]]-Table1[[#This Row],[Total Deduction]]</f>
        <v>87331.230769230766</v>
      </c>
      <c r="Y2048" t="s">
        <v>37</v>
      </c>
      <c r="Z2048" t="s">
        <v>38</v>
      </c>
      <c r="AA2048" t="s">
        <v>7811</v>
      </c>
      <c r="AB2048" t="s">
        <v>7812</v>
      </c>
    </row>
    <row r="2049" spans="1:28" x14ac:dyDescent="0.3">
      <c r="A2049" t="s">
        <v>7813</v>
      </c>
      <c r="B2049" t="s">
        <v>877</v>
      </c>
      <c r="C2049">
        <v>25</v>
      </c>
      <c r="D2049" t="s">
        <v>44</v>
      </c>
      <c r="E2049" t="s">
        <v>62</v>
      </c>
      <c r="F2049" t="s">
        <v>33</v>
      </c>
      <c r="G2049" t="s">
        <v>7814</v>
      </c>
      <c r="H2049" t="s">
        <v>35</v>
      </c>
      <c r="I2049" t="s">
        <v>36</v>
      </c>
      <c r="J2049">
        <v>26</v>
      </c>
      <c r="K2049">
        <v>25</v>
      </c>
      <c r="L2049">
        <f t="shared" si="93"/>
        <v>1</v>
      </c>
      <c r="M2049">
        <v>10</v>
      </c>
      <c r="N2049">
        <v>61241</v>
      </c>
      <c r="O2049" s="1">
        <f t="shared" si="94"/>
        <v>2355.4230769230771</v>
      </c>
      <c r="P2049" s="1">
        <f t="shared" si="95"/>
        <v>58885.576923076929</v>
      </c>
      <c r="Q2049" s="1">
        <f>Table1[[#This Row],[Earned Basic Salary]]*20%</f>
        <v>11777.115384615387</v>
      </c>
      <c r="R2049" s="1">
        <f>Table1[[#This Row],[Earned Basic Salary]]*10%</f>
        <v>5888.5576923076933</v>
      </c>
      <c r="S2049" s="1">
        <f>Table1[[#This Row],[Earned Basic Salary]]*12%</f>
        <v>7066.2692307692314</v>
      </c>
      <c r="T2049" s="1">
        <f>200</f>
        <v>200</v>
      </c>
      <c r="U2049" s="1">
        <f>Table1[[#This Row],[PF]]+Table1[[#This Row],[Professional Tax]]</f>
        <v>7266.2692307692314</v>
      </c>
      <c r="V2049" s="1">
        <f>Table1[[#This Row],[Overtime Hours]]*200</f>
        <v>2000</v>
      </c>
      <c r="W2049" s="1">
        <f>Table1[[#This Row],[Earned Basic Salary]]+Table1[[#This Row],[HRA]]+Table1[[#This Row],[DA]]+Table1[[#This Row],[Overtime Pay]]</f>
        <v>78551.25</v>
      </c>
      <c r="X2049" s="1">
        <f>Table1[[#This Row],[Gross Salary]]-Table1[[#This Row],[Total Deduction]]</f>
        <v>71284.980769230766</v>
      </c>
      <c r="Y2049" t="s">
        <v>37</v>
      </c>
      <c r="Z2049" t="s">
        <v>95</v>
      </c>
      <c r="AA2049" t="s">
        <v>7815</v>
      </c>
      <c r="AB2049" t="s">
        <v>7816</v>
      </c>
    </row>
    <row r="2050" spans="1:28" x14ac:dyDescent="0.3">
      <c r="A2050" t="s">
        <v>7817</v>
      </c>
      <c r="B2050" t="s">
        <v>178</v>
      </c>
      <c r="C2050">
        <v>38</v>
      </c>
      <c r="D2050" t="s">
        <v>61</v>
      </c>
      <c r="E2050" t="s">
        <v>54</v>
      </c>
      <c r="F2050" t="s">
        <v>63</v>
      </c>
      <c r="G2050" t="s">
        <v>457</v>
      </c>
      <c r="H2050" t="s">
        <v>35</v>
      </c>
      <c r="I2050" t="s">
        <v>36</v>
      </c>
      <c r="J2050">
        <v>26</v>
      </c>
      <c r="K2050">
        <v>22</v>
      </c>
      <c r="L2050">
        <f t="shared" si="93"/>
        <v>4</v>
      </c>
      <c r="M2050">
        <v>7</v>
      </c>
      <c r="N2050">
        <v>50510</v>
      </c>
      <c r="O2050" s="1">
        <f t="shared" si="94"/>
        <v>1942.6923076923076</v>
      </c>
      <c r="P2050" s="1">
        <f t="shared" si="95"/>
        <v>42739.230769230766</v>
      </c>
      <c r="Q2050" s="1">
        <f>Table1[[#This Row],[Earned Basic Salary]]*20%</f>
        <v>8547.8461538461543</v>
      </c>
      <c r="R2050" s="1">
        <f>Table1[[#This Row],[Earned Basic Salary]]*10%</f>
        <v>4273.9230769230771</v>
      </c>
      <c r="S2050" s="1">
        <f>Table1[[#This Row],[Earned Basic Salary]]*12%</f>
        <v>5128.707692307692</v>
      </c>
      <c r="T2050" s="1">
        <f>200</f>
        <v>200</v>
      </c>
      <c r="U2050" s="1">
        <f>Table1[[#This Row],[PF]]+Table1[[#This Row],[Professional Tax]]</f>
        <v>5328.707692307692</v>
      </c>
      <c r="V2050" s="1">
        <f>Table1[[#This Row],[Overtime Hours]]*200</f>
        <v>1400</v>
      </c>
      <c r="W2050" s="1">
        <f>Table1[[#This Row],[Earned Basic Salary]]+Table1[[#This Row],[HRA]]+Table1[[#This Row],[DA]]+Table1[[#This Row],[Overtime Pay]]</f>
        <v>56961</v>
      </c>
      <c r="X2050" s="1">
        <f>Table1[[#This Row],[Gross Salary]]-Table1[[#This Row],[Total Deduction]]</f>
        <v>51632.292307692311</v>
      </c>
      <c r="Y2050" t="s">
        <v>37</v>
      </c>
      <c r="Z2050" t="s">
        <v>95</v>
      </c>
      <c r="AA2050" t="s">
        <v>7818</v>
      </c>
      <c r="AB2050" t="s">
        <v>7819</v>
      </c>
    </row>
    <row r="2051" spans="1:28" x14ac:dyDescent="0.3">
      <c r="A2051" t="s">
        <v>7820</v>
      </c>
      <c r="B2051" t="s">
        <v>722</v>
      </c>
      <c r="C2051">
        <v>52</v>
      </c>
      <c r="D2051" t="s">
        <v>44</v>
      </c>
      <c r="E2051" t="s">
        <v>32</v>
      </c>
      <c r="F2051" t="s">
        <v>63</v>
      </c>
      <c r="G2051" t="s">
        <v>4760</v>
      </c>
      <c r="H2051" t="s">
        <v>35</v>
      </c>
      <c r="I2051" t="s">
        <v>36</v>
      </c>
      <c r="J2051">
        <v>26</v>
      </c>
      <c r="K2051">
        <v>23</v>
      </c>
      <c r="L2051">
        <f t="shared" ref="L2051:L2114" si="96">J2051-K2051</f>
        <v>3</v>
      </c>
      <c r="M2051">
        <v>0</v>
      </c>
      <c r="N2051">
        <v>63700</v>
      </c>
      <c r="O2051" s="1">
        <f t="shared" ref="O2051:O2114" si="97">N2051/J2051</f>
        <v>2450</v>
      </c>
      <c r="P2051" s="1">
        <f t="shared" ref="P2051:P2114" si="98">O2051*K2051</f>
        <v>56350</v>
      </c>
      <c r="Q2051" s="1">
        <f>Table1[[#This Row],[Earned Basic Salary]]*20%</f>
        <v>11270</v>
      </c>
      <c r="R2051" s="1">
        <f>Table1[[#This Row],[Earned Basic Salary]]*10%</f>
        <v>5635</v>
      </c>
      <c r="S2051" s="1">
        <f>Table1[[#This Row],[Earned Basic Salary]]*12%</f>
        <v>6762</v>
      </c>
      <c r="T2051" s="1">
        <f>200</f>
        <v>200</v>
      </c>
      <c r="U2051" s="1">
        <f>Table1[[#This Row],[PF]]+Table1[[#This Row],[Professional Tax]]</f>
        <v>6962</v>
      </c>
      <c r="V2051" s="1">
        <f>Table1[[#This Row],[Overtime Hours]]*200</f>
        <v>0</v>
      </c>
      <c r="W2051" s="1">
        <f>Table1[[#This Row],[Earned Basic Salary]]+Table1[[#This Row],[HRA]]+Table1[[#This Row],[DA]]+Table1[[#This Row],[Overtime Pay]]</f>
        <v>73255</v>
      </c>
      <c r="X2051" s="1">
        <f>Table1[[#This Row],[Gross Salary]]-Table1[[#This Row],[Total Deduction]]</f>
        <v>66293</v>
      </c>
      <c r="Y2051" t="s">
        <v>37</v>
      </c>
      <c r="Z2051" t="s">
        <v>38</v>
      </c>
      <c r="AA2051" t="s">
        <v>7821</v>
      </c>
      <c r="AB2051" t="s">
        <v>7822</v>
      </c>
    </row>
    <row r="2052" spans="1:28" x14ac:dyDescent="0.3">
      <c r="A2052" t="s">
        <v>7823</v>
      </c>
      <c r="B2052" t="s">
        <v>607</v>
      </c>
      <c r="C2052">
        <v>33</v>
      </c>
      <c r="D2052" t="s">
        <v>31</v>
      </c>
      <c r="E2052" t="s">
        <v>32</v>
      </c>
      <c r="F2052" t="s">
        <v>33</v>
      </c>
      <c r="G2052" t="s">
        <v>7824</v>
      </c>
      <c r="H2052" t="s">
        <v>35</v>
      </c>
      <c r="I2052" t="s">
        <v>36</v>
      </c>
      <c r="J2052">
        <v>26</v>
      </c>
      <c r="K2052">
        <v>22</v>
      </c>
      <c r="L2052">
        <f t="shared" si="96"/>
        <v>4</v>
      </c>
      <c r="M2052">
        <v>15</v>
      </c>
      <c r="N2052">
        <v>43661</v>
      </c>
      <c r="O2052" s="1">
        <f t="shared" si="97"/>
        <v>1679.2692307692307</v>
      </c>
      <c r="P2052" s="1">
        <f t="shared" si="98"/>
        <v>36943.923076923078</v>
      </c>
      <c r="Q2052" s="1">
        <f>Table1[[#This Row],[Earned Basic Salary]]*20%</f>
        <v>7388.7846153846158</v>
      </c>
      <c r="R2052" s="1">
        <f>Table1[[#This Row],[Earned Basic Salary]]*10%</f>
        <v>3694.3923076923079</v>
      </c>
      <c r="S2052" s="1">
        <f>Table1[[#This Row],[Earned Basic Salary]]*12%</f>
        <v>4433.2707692307695</v>
      </c>
      <c r="T2052" s="1">
        <f>200</f>
        <v>200</v>
      </c>
      <c r="U2052" s="1">
        <f>Table1[[#This Row],[PF]]+Table1[[#This Row],[Professional Tax]]</f>
        <v>4633.2707692307695</v>
      </c>
      <c r="V2052" s="1">
        <f>Table1[[#This Row],[Overtime Hours]]*200</f>
        <v>3000</v>
      </c>
      <c r="W2052" s="1">
        <f>Table1[[#This Row],[Earned Basic Salary]]+Table1[[#This Row],[HRA]]+Table1[[#This Row],[DA]]+Table1[[#This Row],[Overtime Pay]]</f>
        <v>51027.100000000006</v>
      </c>
      <c r="X2052" s="1">
        <f>Table1[[#This Row],[Gross Salary]]-Table1[[#This Row],[Total Deduction]]</f>
        <v>46393.829230769239</v>
      </c>
      <c r="Y2052" t="s">
        <v>37</v>
      </c>
      <c r="Z2052" t="s">
        <v>38</v>
      </c>
      <c r="AA2052" t="s">
        <v>7825</v>
      </c>
      <c r="AB2052" t="s">
        <v>7826</v>
      </c>
    </row>
    <row r="2053" spans="1:28" x14ac:dyDescent="0.3">
      <c r="A2053" t="s">
        <v>7827</v>
      </c>
      <c r="B2053" t="s">
        <v>2467</v>
      </c>
      <c r="C2053">
        <v>23</v>
      </c>
      <c r="D2053" t="s">
        <v>31</v>
      </c>
      <c r="E2053" t="s">
        <v>82</v>
      </c>
      <c r="F2053" t="s">
        <v>63</v>
      </c>
      <c r="G2053" t="s">
        <v>7828</v>
      </c>
      <c r="H2053" t="s">
        <v>35</v>
      </c>
      <c r="I2053" t="s">
        <v>36</v>
      </c>
      <c r="J2053">
        <v>26</v>
      </c>
      <c r="K2053">
        <v>24</v>
      </c>
      <c r="L2053">
        <f t="shared" si="96"/>
        <v>2</v>
      </c>
      <c r="M2053">
        <v>9</v>
      </c>
      <c r="N2053">
        <v>40230</v>
      </c>
      <c r="O2053" s="1">
        <f t="shared" si="97"/>
        <v>1547.3076923076924</v>
      </c>
      <c r="P2053" s="1">
        <f t="shared" si="98"/>
        <v>37135.384615384617</v>
      </c>
      <c r="Q2053" s="1">
        <f>Table1[[#This Row],[Earned Basic Salary]]*20%</f>
        <v>7427.0769230769238</v>
      </c>
      <c r="R2053" s="1">
        <f>Table1[[#This Row],[Earned Basic Salary]]*10%</f>
        <v>3713.5384615384619</v>
      </c>
      <c r="S2053" s="1">
        <f>Table1[[#This Row],[Earned Basic Salary]]*12%</f>
        <v>4456.2461538461539</v>
      </c>
      <c r="T2053" s="1">
        <f>200</f>
        <v>200</v>
      </c>
      <c r="U2053" s="1">
        <f>Table1[[#This Row],[PF]]+Table1[[#This Row],[Professional Tax]]</f>
        <v>4656.2461538461539</v>
      </c>
      <c r="V2053" s="1">
        <f>Table1[[#This Row],[Overtime Hours]]*200</f>
        <v>1800</v>
      </c>
      <c r="W2053" s="1">
        <f>Table1[[#This Row],[Earned Basic Salary]]+Table1[[#This Row],[HRA]]+Table1[[#This Row],[DA]]+Table1[[#This Row],[Overtime Pay]]</f>
        <v>50076</v>
      </c>
      <c r="X2053" s="1">
        <f>Table1[[#This Row],[Gross Salary]]-Table1[[#This Row],[Total Deduction]]</f>
        <v>45419.75384615385</v>
      </c>
      <c r="Y2053" t="s">
        <v>37</v>
      </c>
      <c r="Z2053" t="s">
        <v>38</v>
      </c>
      <c r="AA2053" t="s">
        <v>7829</v>
      </c>
      <c r="AB2053" t="s">
        <v>7830</v>
      </c>
    </row>
    <row r="2054" spans="1:28" x14ac:dyDescent="0.3">
      <c r="A2054" t="s">
        <v>7831</v>
      </c>
      <c r="B2054" t="s">
        <v>713</v>
      </c>
      <c r="C2054">
        <v>29</v>
      </c>
      <c r="D2054" t="s">
        <v>75</v>
      </c>
      <c r="E2054" t="s">
        <v>32</v>
      </c>
      <c r="F2054" t="s">
        <v>55</v>
      </c>
      <c r="G2054" t="s">
        <v>4899</v>
      </c>
      <c r="H2054" t="s">
        <v>35</v>
      </c>
      <c r="I2054" t="s">
        <v>36</v>
      </c>
      <c r="J2054">
        <v>26</v>
      </c>
      <c r="K2054">
        <v>23</v>
      </c>
      <c r="L2054">
        <f t="shared" si="96"/>
        <v>3</v>
      </c>
      <c r="M2054">
        <v>5</v>
      </c>
      <c r="N2054">
        <v>24223</v>
      </c>
      <c r="O2054" s="1">
        <f t="shared" si="97"/>
        <v>931.65384615384619</v>
      </c>
      <c r="P2054" s="1">
        <f t="shared" si="98"/>
        <v>21428.038461538461</v>
      </c>
      <c r="Q2054" s="1">
        <f>Table1[[#This Row],[Earned Basic Salary]]*20%</f>
        <v>4285.6076923076926</v>
      </c>
      <c r="R2054" s="1">
        <f>Table1[[#This Row],[Earned Basic Salary]]*10%</f>
        <v>2142.8038461538463</v>
      </c>
      <c r="S2054" s="1">
        <f>Table1[[#This Row],[Earned Basic Salary]]*12%</f>
        <v>2571.3646153846153</v>
      </c>
      <c r="T2054" s="1">
        <f>200</f>
        <v>200</v>
      </c>
      <c r="U2054" s="1">
        <f>Table1[[#This Row],[PF]]+Table1[[#This Row],[Professional Tax]]</f>
        <v>2771.3646153846153</v>
      </c>
      <c r="V2054" s="1">
        <f>Table1[[#This Row],[Overtime Hours]]*200</f>
        <v>1000</v>
      </c>
      <c r="W2054" s="1">
        <f>Table1[[#This Row],[Earned Basic Salary]]+Table1[[#This Row],[HRA]]+Table1[[#This Row],[DA]]+Table1[[#This Row],[Overtime Pay]]</f>
        <v>28856.449999999997</v>
      </c>
      <c r="X2054" s="1">
        <f>Table1[[#This Row],[Gross Salary]]-Table1[[#This Row],[Total Deduction]]</f>
        <v>26085.08538461538</v>
      </c>
      <c r="Y2054" t="s">
        <v>37</v>
      </c>
      <c r="Z2054" t="s">
        <v>106</v>
      </c>
      <c r="AA2054" t="s">
        <v>7832</v>
      </c>
      <c r="AB2054" t="s">
        <v>7833</v>
      </c>
    </row>
    <row r="2055" spans="1:28" x14ac:dyDescent="0.3">
      <c r="A2055" t="s">
        <v>7834</v>
      </c>
      <c r="B2055" t="s">
        <v>285</v>
      </c>
      <c r="C2055">
        <v>46</v>
      </c>
      <c r="D2055" t="s">
        <v>61</v>
      </c>
      <c r="E2055" t="s">
        <v>82</v>
      </c>
      <c r="F2055" t="s">
        <v>69</v>
      </c>
      <c r="G2055" t="s">
        <v>7835</v>
      </c>
      <c r="H2055" t="s">
        <v>35</v>
      </c>
      <c r="I2055" t="s">
        <v>36</v>
      </c>
      <c r="J2055">
        <v>26</v>
      </c>
      <c r="K2055">
        <v>23</v>
      </c>
      <c r="L2055">
        <f t="shared" si="96"/>
        <v>3</v>
      </c>
      <c r="M2055">
        <v>2</v>
      </c>
      <c r="N2055">
        <v>54399</v>
      </c>
      <c r="O2055" s="1">
        <f t="shared" si="97"/>
        <v>2092.2692307692309</v>
      </c>
      <c r="P2055" s="1">
        <f t="shared" si="98"/>
        <v>48122.192307692312</v>
      </c>
      <c r="Q2055" s="1">
        <f>Table1[[#This Row],[Earned Basic Salary]]*20%</f>
        <v>9624.4384615384624</v>
      </c>
      <c r="R2055" s="1">
        <f>Table1[[#This Row],[Earned Basic Salary]]*10%</f>
        <v>4812.2192307692312</v>
      </c>
      <c r="S2055" s="1">
        <f>Table1[[#This Row],[Earned Basic Salary]]*12%</f>
        <v>5774.6630769230769</v>
      </c>
      <c r="T2055" s="1">
        <f>200</f>
        <v>200</v>
      </c>
      <c r="U2055" s="1">
        <f>Table1[[#This Row],[PF]]+Table1[[#This Row],[Professional Tax]]</f>
        <v>5974.6630769230769</v>
      </c>
      <c r="V2055" s="1">
        <f>Table1[[#This Row],[Overtime Hours]]*200</f>
        <v>400</v>
      </c>
      <c r="W2055" s="1">
        <f>Table1[[#This Row],[Earned Basic Salary]]+Table1[[#This Row],[HRA]]+Table1[[#This Row],[DA]]+Table1[[#This Row],[Overtime Pay]]</f>
        <v>62958.850000000006</v>
      </c>
      <c r="X2055" s="1">
        <f>Table1[[#This Row],[Gross Salary]]-Table1[[#This Row],[Total Deduction]]</f>
        <v>56984.18692307693</v>
      </c>
      <c r="Y2055" t="s">
        <v>37</v>
      </c>
      <c r="Z2055" t="s">
        <v>38</v>
      </c>
      <c r="AA2055" t="s">
        <v>7836</v>
      </c>
      <c r="AB2055" t="s">
        <v>7837</v>
      </c>
    </row>
    <row r="2056" spans="1:28" x14ac:dyDescent="0.3">
      <c r="A2056" t="s">
        <v>7838</v>
      </c>
      <c r="B2056" t="s">
        <v>637</v>
      </c>
      <c r="C2056">
        <v>53</v>
      </c>
      <c r="D2056" t="s">
        <v>61</v>
      </c>
      <c r="E2056" t="s">
        <v>82</v>
      </c>
      <c r="F2056" t="s">
        <v>55</v>
      </c>
      <c r="G2056" t="s">
        <v>5204</v>
      </c>
      <c r="H2056" t="s">
        <v>35</v>
      </c>
      <c r="I2056" t="s">
        <v>36</v>
      </c>
      <c r="J2056">
        <v>26</v>
      </c>
      <c r="K2056">
        <v>24</v>
      </c>
      <c r="L2056">
        <f t="shared" si="96"/>
        <v>2</v>
      </c>
      <c r="M2056">
        <v>8</v>
      </c>
      <c r="N2056">
        <v>78435</v>
      </c>
      <c r="O2056" s="1">
        <f t="shared" si="97"/>
        <v>3016.7307692307691</v>
      </c>
      <c r="P2056" s="1">
        <f t="shared" si="98"/>
        <v>72401.538461538454</v>
      </c>
      <c r="Q2056" s="1">
        <f>Table1[[#This Row],[Earned Basic Salary]]*20%</f>
        <v>14480.307692307691</v>
      </c>
      <c r="R2056" s="1">
        <f>Table1[[#This Row],[Earned Basic Salary]]*10%</f>
        <v>7240.1538461538457</v>
      </c>
      <c r="S2056" s="1">
        <f>Table1[[#This Row],[Earned Basic Salary]]*12%</f>
        <v>8688.1846153846145</v>
      </c>
      <c r="T2056" s="1">
        <f>200</f>
        <v>200</v>
      </c>
      <c r="U2056" s="1">
        <f>Table1[[#This Row],[PF]]+Table1[[#This Row],[Professional Tax]]</f>
        <v>8888.1846153846145</v>
      </c>
      <c r="V2056" s="1">
        <f>Table1[[#This Row],[Overtime Hours]]*200</f>
        <v>1600</v>
      </c>
      <c r="W2056" s="1">
        <f>Table1[[#This Row],[Earned Basic Salary]]+Table1[[#This Row],[HRA]]+Table1[[#This Row],[DA]]+Table1[[#This Row],[Overtime Pay]]</f>
        <v>95721.999999999985</v>
      </c>
      <c r="X2056" s="1">
        <f>Table1[[#This Row],[Gross Salary]]-Table1[[#This Row],[Total Deduction]]</f>
        <v>86833.815384615373</v>
      </c>
      <c r="Y2056" t="s">
        <v>37</v>
      </c>
      <c r="Z2056" t="s">
        <v>106</v>
      </c>
      <c r="AA2056" t="s">
        <v>7839</v>
      </c>
      <c r="AB2056" t="s">
        <v>7840</v>
      </c>
    </row>
    <row r="2057" spans="1:28" x14ac:dyDescent="0.3">
      <c r="A2057" t="s">
        <v>7841</v>
      </c>
      <c r="B2057" t="s">
        <v>329</v>
      </c>
      <c r="C2057">
        <v>26</v>
      </c>
      <c r="D2057" t="s">
        <v>61</v>
      </c>
      <c r="E2057" t="s">
        <v>121</v>
      </c>
      <c r="F2057" t="s">
        <v>55</v>
      </c>
      <c r="G2057" t="s">
        <v>4147</v>
      </c>
      <c r="H2057" t="s">
        <v>35</v>
      </c>
      <c r="I2057" t="s">
        <v>36</v>
      </c>
      <c r="J2057">
        <v>26</v>
      </c>
      <c r="K2057">
        <v>23</v>
      </c>
      <c r="L2057">
        <f t="shared" si="96"/>
        <v>3</v>
      </c>
      <c r="M2057">
        <v>5</v>
      </c>
      <c r="N2057">
        <v>47135</v>
      </c>
      <c r="O2057" s="1">
        <f t="shared" si="97"/>
        <v>1812.8846153846155</v>
      </c>
      <c r="P2057" s="1">
        <f t="shared" si="98"/>
        <v>41696.346153846156</v>
      </c>
      <c r="Q2057" s="1">
        <f>Table1[[#This Row],[Earned Basic Salary]]*20%</f>
        <v>8339.2692307692323</v>
      </c>
      <c r="R2057" s="1">
        <f>Table1[[#This Row],[Earned Basic Salary]]*10%</f>
        <v>4169.6346153846162</v>
      </c>
      <c r="S2057" s="1">
        <f>Table1[[#This Row],[Earned Basic Salary]]*12%</f>
        <v>5003.5615384615385</v>
      </c>
      <c r="T2057" s="1">
        <f>200</f>
        <v>200</v>
      </c>
      <c r="U2057" s="1">
        <f>Table1[[#This Row],[PF]]+Table1[[#This Row],[Professional Tax]]</f>
        <v>5203.5615384615385</v>
      </c>
      <c r="V2057" s="1">
        <f>Table1[[#This Row],[Overtime Hours]]*200</f>
        <v>1000</v>
      </c>
      <c r="W2057" s="1">
        <f>Table1[[#This Row],[Earned Basic Salary]]+Table1[[#This Row],[HRA]]+Table1[[#This Row],[DA]]+Table1[[#This Row],[Overtime Pay]]</f>
        <v>55205.250000000007</v>
      </c>
      <c r="X2057" s="1">
        <f>Table1[[#This Row],[Gross Salary]]-Table1[[#This Row],[Total Deduction]]</f>
        <v>50001.68846153847</v>
      </c>
      <c r="Y2057" t="s">
        <v>37</v>
      </c>
      <c r="Z2057" t="s">
        <v>95</v>
      </c>
      <c r="AA2057" t="s">
        <v>7842</v>
      </c>
      <c r="AB2057" t="s">
        <v>7843</v>
      </c>
    </row>
    <row r="2058" spans="1:28" x14ac:dyDescent="0.3">
      <c r="A2058" t="s">
        <v>7844</v>
      </c>
      <c r="B2058" t="s">
        <v>1439</v>
      </c>
      <c r="C2058">
        <v>42</v>
      </c>
      <c r="D2058" t="s">
        <v>53</v>
      </c>
      <c r="E2058" t="s">
        <v>82</v>
      </c>
      <c r="F2058" t="s">
        <v>33</v>
      </c>
      <c r="G2058" t="s">
        <v>7845</v>
      </c>
      <c r="H2058" t="s">
        <v>35</v>
      </c>
      <c r="I2058" t="s">
        <v>36</v>
      </c>
      <c r="J2058">
        <v>26</v>
      </c>
      <c r="K2058">
        <v>24</v>
      </c>
      <c r="L2058">
        <f t="shared" si="96"/>
        <v>2</v>
      </c>
      <c r="M2058">
        <v>10</v>
      </c>
      <c r="N2058">
        <v>62566</v>
      </c>
      <c r="O2058" s="1">
        <f t="shared" si="97"/>
        <v>2406.3846153846152</v>
      </c>
      <c r="P2058" s="1">
        <f t="shared" si="98"/>
        <v>57753.230769230766</v>
      </c>
      <c r="Q2058" s="1">
        <f>Table1[[#This Row],[Earned Basic Salary]]*20%</f>
        <v>11550.646153846154</v>
      </c>
      <c r="R2058" s="1">
        <f>Table1[[#This Row],[Earned Basic Salary]]*10%</f>
        <v>5775.3230769230768</v>
      </c>
      <c r="S2058" s="1">
        <f>Table1[[#This Row],[Earned Basic Salary]]*12%</f>
        <v>6930.3876923076914</v>
      </c>
      <c r="T2058" s="1">
        <f>200</f>
        <v>200</v>
      </c>
      <c r="U2058" s="1">
        <f>Table1[[#This Row],[PF]]+Table1[[#This Row],[Professional Tax]]</f>
        <v>7130.3876923076914</v>
      </c>
      <c r="V2058" s="1">
        <f>Table1[[#This Row],[Overtime Hours]]*200</f>
        <v>2000</v>
      </c>
      <c r="W2058" s="1">
        <f>Table1[[#This Row],[Earned Basic Salary]]+Table1[[#This Row],[HRA]]+Table1[[#This Row],[DA]]+Table1[[#This Row],[Overtime Pay]]</f>
        <v>77079.199999999997</v>
      </c>
      <c r="X2058" s="1">
        <f>Table1[[#This Row],[Gross Salary]]-Table1[[#This Row],[Total Deduction]]</f>
        <v>69948.812307692308</v>
      </c>
      <c r="Y2058" t="s">
        <v>37</v>
      </c>
      <c r="Z2058" t="s">
        <v>95</v>
      </c>
      <c r="AA2058" t="s">
        <v>7846</v>
      </c>
      <c r="AB2058" t="s">
        <v>7847</v>
      </c>
    </row>
    <row r="2059" spans="1:28" x14ac:dyDescent="0.3">
      <c r="A2059" t="s">
        <v>7848</v>
      </c>
      <c r="B2059" t="s">
        <v>443</v>
      </c>
      <c r="C2059">
        <v>39</v>
      </c>
      <c r="D2059" t="s">
        <v>127</v>
      </c>
      <c r="E2059" t="s">
        <v>45</v>
      </c>
      <c r="F2059" t="s">
        <v>33</v>
      </c>
      <c r="G2059" t="s">
        <v>7849</v>
      </c>
      <c r="H2059" t="s">
        <v>35</v>
      </c>
      <c r="I2059" t="s">
        <v>36</v>
      </c>
      <c r="J2059">
        <v>26</v>
      </c>
      <c r="K2059">
        <v>22</v>
      </c>
      <c r="L2059">
        <f t="shared" si="96"/>
        <v>4</v>
      </c>
      <c r="M2059">
        <v>7</v>
      </c>
      <c r="N2059">
        <v>29369</v>
      </c>
      <c r="O2059" s="1">
        <f t="shared" si="97"/>
        <v>1129.5769230769231</v>
      </c>
      <c r="P2059" s="1">
        <f t="shared" si="98"/>
        <v>24850.692307692309</v>
      </c>
      <c r="Q2059" s="1">
        <f>Table1[[#This Row],[Earned Basic Salary]]*20%</f>
        <v>4970.1384615384623</v>
      </c>
      <c r="R2059" s="1">
        <f>Table1[[#This Row],[Earned Basic Salary]]*10%</f>
        <v>2485.0692307692311</v>
      </c>
      <c r="S2059" s="1">
        <f>Table1[[#This Row],[Earned Basic Salary]]*12%</f>
        <v>2982.083076923077</v>
      </c>
      <c r="T2059" s="1">
        <f>200</f>
        <v>200</v>
      </c>
      <c r="U2059" s="1">
        <f>Table1[[#This Row],[PF]]+Table1[[#This Row],[Professional Tax]]</f>
        <v>3182.083076923077</v>
      </c>
      <c r="V2059" s="1">
        <f>Table1[[#This Row],[Overtime Hours]]*200</f>
        <v>1400</v>
      </c>
      <c r="W2059" s="1">
        <f>Table1[[#This Row],[Earned Basic Salary]]+Table1[[#This Row],[HRA]]+Table1[[#This Row],[DA]]+Table1[[#This Row],[Overtime Pay]]</f>
        <v>33705.9</v>
      </c>
      <c r="X2059" s="1">
        <f>Table1[[#This Row],[Gross Salary]]-Table1[[#This Row],[Total Deduction]]</f>
        <v>30523.816923076924</v>
      </c>
      <c r="Y2059" t="s">
        <v>37</v>
      </c>
      <c r="Z2059" t="s">
        <v>48</v>
      </c>
      <c r="AA2059" t="s">
        <v>7850</v>
      </c>
      <c r="AB2059" t="s">
        <v>7851</v>
      </c>
    </row>
    <row r="2060" spans="1:28" x14ac:dyDescent="0.3">
      <c r="A2060" t="s">
        <v>7852</v>
      </c>
      <c r="B2060" t="s">
        <v>835</v>
      </c>
      <c r="C2060">
        <v>45</v>
      </c>
      <c r="D2060" t="s">
        <v>127</v>
      </c>
      <c r="E2060" t="s">
        <v>121</v>
      </c>
      <c r="F2060" t="s">
        <v>46</v>
      </c>
      <c r="G2060" t="s">
        <v>2764</v>
      </c>
      <c r="H2060" t="s">
        <v>35</v>
      </c>
      <c r="I2060" t="s">
        <v>36</v>
      </c>
      <c r="J2060">
        <v>26</v>
      </c>
      <c r="K2060">
        <v>23</v>
      </c>
      <c r="L2060">
        <f t="shared" si="96"/>
        <v>3</v>
      </c>
      <c r="M2060">
        <v>17</v>
      </c>
      <c r="N2060">
        <v>61623</v>
      </c>
      <c r="O2060" s="1">
        <f t="shared" si="97"/>
        <v>2370.1153846153848</v>
      </c>
      <c r="P2060" s="1">
        <f t="shared" si="98"/>
        <v>54512.653846153851</v>
      </c>
      <c r="Q2060" s="1">
        <f>Table1[[#This Row],[Earned Basic Salary]]*20%</f>
        <v>10902.530769230771</v>
      </c>
      <c r="R2060" s="1">
        <f>Table1[[#This Row],[Earned Basic Salary]]*10%</f>
        <v>5451.2653846153853</v>
      </c>
      <c r="S2060" s="1">
        <f>Table1[[#This Row],[Earned Basic Salary]]*12%</f>
        <v>6541.5184615384615</v>
      </c>
      <c r="T2060" s="1">
        <f>200</f>
        <v>200</v>
      </c>
      <c r="U2060" s="1">
        <f>Table1[[#This Row],[PF]]+Table1[[#This Row],[Professional Tax]]</f>
        <v>6741.5184615384615</v>
      </c>
      <c r="V2060" s="1">
        <f>Table1[[#This Row],[Overtime Hours]]*200</f>
        <v>3400</v>
      </c>
      <c r="W2060" s="1">
        <f>Table1[[#This Row],[Earned Basic Salary]]+Table1[[#This Row],[HRA]]+Table1[[#This Row],[DA]]+Table1[[#This Row],[Overtime Pay]]</f>
        <v>74266.450000000012</v>
      </c>
      <c r="X2060" s="1">
        <f>Table1[[#This Row],[Gross Salary]]-Table1[[#This Row],[Total Deduction]]</f>
        <v>67524.931538461547</v>
      </c>
      <c r="Y2060" t="s">
        <v>37</v>
      </c>
      <c r="Z2060" t="s">
        <v>106</v>
      </c>
      <c r="AA2060" t="s">
        <v>7853</v>
      </c>
      <c r="AB2060" t="s">
        <v>7854</v>
      </c>
    </row>
    <row r="2061" spans="1:28" x14ac:dyDescent="0.3">
      <c r="A2061" t="s">
        <v>7855</v>
      </c>
      <c r="B2061" t="s">
        <v>1063</v>
      </c>
      <c r="C2061">
        <v>26</v>
      </c>
      <c r="D2061" t="s">
        <v>127</v>
      </c>
      <c r="E2061" t="s">
        <v>121</v>
      </c>
      <c r="F2061" t="s">
        <v>46</v>
      </c>
      <c r="G2061" t="s">
        <v>7856</v>
      </c>
      <c r="H2061" t="s">
        <v>35</v>
      </c>
      <c r="I2061" t="s">
        <v>36</v>
      </c>
      <c r="J2061">
        <v>26</v>
      </c>
      <c r="K2061">
        <v>23</v>
      </c>
      <c r="L2061">
        <f t="shared" si="96"/>
        <v>3</v>
      </c>
      <c r="M2061">
        <v>7</v>
      </c>
      <c r="N2061">
        <v>47888</v>
      </c>
      <c r="O2061" s="1">
        <f t="shared" si="97"/>
        <v>1841.8461538461538</v>
      </c>
      <c r="P2061" s="1">
        <f t="shared" si="98"/>
        <v>42362.461538461539</v>
      </c>
      <c r="Q2061" s="1">
        <f>Table1[[#This Row],[Earned Basic Salary]]*20%</f>
        <v>8472.4923076923078</v>
      </c>
      <c r="R2061" s="1">
        <f>Table1[[#This Row],[Earned Basic Salary]]*10%</f>
        <v>4236.2461538461539</v>
      </c>
      <c r="S2061" s="1">
        <f>Table1[[#This Row],[Earned Basic Salary]]*12%</f>
        <v>5083.4953846153849</v>
      </c>
      <c r="T2061" s="1">
        <f>200</f>
        <v>200</v>
      </c>
      <c r="U2061" s="1">
        <f>Table1[[#This Row],[PF]]+Table1[[#This Row],[Professional Tax]]</f>
        <v>5283.4953846153849</v>
      </c>
      <c r="V2061" s="1">
        <f>Table1[[#This Row],[Overtime Hours]]*200</f>
        <v>1400</v>
      </c>
      <c r="W2061" s="1">
        <f>Table1[[#This Row],[Earned Basic Salary]]+Table1[[#This Row],[HRA]]+Table1[[#This Row],[DA]]+Table1[[#This Row],[Overtime Pay]]</f>
        <v>56471.199999999997</v>
      </c>
      <c r="X2061" s="1">
        <f>Table1[[#This Row],[Gross Salary]]-Table1[[#This Row],[Total Deduction]]</f>
        <v>51187.704615384609</v>
      </c>
      <c r="Y2061" t="s">
        <v>37</v>
      </c>
      <c r="Z2061" t="s">
        <v>38</v>
      </c>
      <c r="AA2061" t="s">
        <v>7857</v>
      </c>
      <c r="AB2061" t="s">
        <v>7858</v>
      </c>
    </row>
    <row r="2062" spans="1:28" x14ac:dyDescent="0.3">
      <c r="A2062" t="s">
        <v>7859</v>
      </c>
      <c r="B2062" t="s">
        <v>755</v>
      </c>
      <c r="C2062">
        <v>54</v>
      </c>
      <c r="D2062" t="s">
        <v>61</v>
      </c>
      <c r="E2062" t="s">
        <v>32</v>
      </c>
      <c r="F2062" t="s">
        <v>89</v>
      </c>
      <c r="G2062" t="s">
        <v>1979</v>
      </c>
      <c r="H2062" t="s">
        <v>35</v>
      </c>
      <c r="I2062" t="s">
        <v>36</v>
      </c>
      <c r="J2062">
        <v>26</v>
      </c>
      <c r="K2062">
        <v>23</v>
      </c>
      <c r="L2062">
        <f t="shared" si="96"/>
        <v>3</v>
      </c>
      <c r="M2062">
        <v>4</v>
      </c>
      <c r="N2062">
        <v>51522</v>
      </c>
      <c r="O2062" s="1">
        <f t="shared" si="97"/>
        <v>1981.6153846153845</v>
      </c>
      <c r="P2062" s="1">
        <f t="shared" si="98"/>
        <v>45577.153846153844</v>
      </c>
      <c r="Q2062" s="1">
        <f>Table1[[#This Row],[Earned Basic Salary]]*20%</f>
        <v>9115.4307692307684</v>
      </c>
      <c r="R2062" s="1">
        <f>Table1[[#This Row],[Earned Basic Salary]]*10%</f>
        <v>4557.7153846153842</v>
      </c>
      <c r="S2062" s="1">
        <f>Table1[[#This Row],[Earned Basic Salary]]*12%</f>
        <v>5469.2584615384612</v>
      </c>
      <c r="T2062" s="1">
        <f>200</f>
        <v>200</v>
      </c>
      <c r="U2062" s="1">
        <f>Table1[[#This Row],[PF]]+Table1[[#This Row],[Professional Tax]]</f>
        <v>5669.2584615384612</v>
      </c>
      <c r="V2062" s="1">
        <f>Table1[[#This Row],[Overtime Hours]]*200</f>
        <v>800</v>
      </c>
      <c r="W2062" s="1">
        <f>Table1[[#This Row],[Earned Basic Salary]]+Table1[[#This Row],[HRA]]+Table1[[#This Row],[DA]]+Table1[[#This Row],[Overtime Pay]]</f>
        <v>60050.299999999996</v>
      </c>
      <c r="X2062" s="1">
        <f>Table1[[#This Row],[Gross Salary]]-Table1[[#This Row],[Total Deduction]]</f>
        <v>54381.041538461533</v>
      </c>
      <c r="Y2062" t="s">
        <v>37</v>
      </c>
      <c r="Z2062" t="s">
        <v>48</v>
      </c>
      <c r="AA2062" t="s">
        <v>7860</v>
      </c>
      <c r="AB2062" t="s">
        <v>7861</v>
      </c>
    </row>
    <row r="2063" spans="1:28" x14ac:dyDescent="0.3">
      <c r="A2063" t="s">
        <v>7862</v>
      </c>
      <c r="B2063" t="s">
        <v>1135</v>
      </c>
      <c r="C2063">
        <v>31</v>
      </c>
      <c r="D2063" t="s">
        <v>81</v>
      </c>
      <c r="E2063" t="s">
        <v>45</v>
      </c>
      <c r="F2063" t="s">
        <v>46</v>
      </c>
      <c r="G2063" t="s">
        <v>1176</v>
      </c>
      <c r="H2063" t="s">
        <v>35</v>
      </c>
      <c r="I2063" t="s">
        <v>36</v>
      </c>
      <c r="J2063">
        <v>26</v>
      </c>
      <c r="K2063">
        <v>22</v>
      </c>
      <c r="L2063">
        <f t="shared" si="96"/>
        <v>4</v>
      </c>
      <c r="M2063">
        <v>16</v>
      </c>
      <c r="N2063">
        <v>28361</v>
      </c>
      <c r="O2063" s="1">
        <f t="shared" si="97"/>
        <v>1090.8076923076924</v>
      </c>
      <c r="P2063" s="1">
        <f t="shared" si="98"/>
        <v>23997.769230769234</v>
      </c>
      <c r="Q2063" s="1">
        <f>Table1[[#This Row],[Earned Basic Salary]]*20%</f>
        <v>4799.5538461538472</v>
      </c>
      <c r="R2063" s="1">
        <f>Table1[[#This Row],[Earned Basic Salary]]*10%</f>
        <v>2399.7769230769236</v>
      </c>
      <c r="S2063" s="1">
        <f>Table1[[#This Row],[Earned Basic Salary]]*12%</f>
        <v>2879.732307692308</v>
      </c>
      <c r="T2063" s="1">
        <f>200</f>
        <v>200</v>
      </c>
      <c r="U2063" s="1">
        <f>Table1[[#This Row],[PF]]+Table1[[#This Row],[Professional Tax]]</f>
        <v>3079.732307692308</v>
      </c>
      <c r="V2063" s="1">
        <f>Table1[[#This Row],[Overtime Hours]]*200</f>
        <v>3200</v>
      </c>
      <c r="W2063" s="1">
        <f>Table1[[#This Row],[Earned Basic Salary]]+Table1[[#This Row],[HRA]]+Table1[[#This Row],[DA]]+Table1[[#This Row],[Overtime Pay]]</f>
        <v>34397.100000000006</v>
      </c>
      <c r="X2063" s="1">
        <f>Table1[[#This Row],[Gross Salary]]-Table1[[#This Row],[Total Deduction]]</f>
        <v>31317.367692307696</v>
      </c>
      <c r="Y2063" t="s">
        <v>37</v>
      </c>
      <c r="Z2063" t="s">
        <v>38</v>
      </c>
      <c r="AA2063" t="s">
        <v>7863</v>
      </c>
      <c r="AB2063" t="s">
        <v>7864</v>
      </c>
    </row>
    <row r="2064" spans="1:28" x14ac:dyDescent="0.3">
      <c r="A2064" t="s">
        <v>7865</v>
      </c>
      <c r="B2064" t="s">
        <v>42</v>
      </c>
      <c r="C2064">
        <v>39</v>
      </c>
      <c r="D2064" t="s">
        <v>81</v>
      </c>
      <c r="E2064" t="s">
        <v>54</v>
      </c>
      <c r="F2064" t="s">
        <v>89</v>
      </c>
      <c r="G2064" t="s">
        <v>7178</v>
      </c>
      <c r="H2064" t="s">
        <v>35</v>
      </c>
      <c r="I2064" t="s">
        <v>36</v>
      </c>
      <c r="J2064">
        <v>26</v>
      </c>
      <c r="K2064">
        <v>23</v>
      </c>
      <c r="L2064">
        <f t="shared" si="96"/>
        <v>3</v>
      </c>
      <c r="M2064">
        <v>16</v>
      </c>
      <c r="N2064">
        <v>48911</v>
      </c>
      <c r="O2064" s="1">
        <f t="shared" si="97"/>
        <v>1881.1923076923076</v>
      </c>
      <c r="P2064" s="1">
        <f t="shared" si="98"/>
        <v>43267.423076923078</v>
      </c>
      <c r="Q2064" s="1">
        <f>Table1[[#This Row],[Earned Basic Salary]]*20%</f>
        <v>8653.4846153846156</v>
      </c>
      <c r="R2064" s="1">
        <f>Table1[[#This Row],[Earned Basic Salary]]*10%</f>
        <v>4326.7423076923078</v>
      </c>
      <c r="S2064" s="1">
        <f>Table1[[#This Row],[Earned Basic Salary]]*12%</f>
        <v>5192.0907692307692</v>
      </c>
      <c r="T2064" s="1">
        <f>200</f>
        <v>200</v>
      </c>
      <c r="U2064" s="1">
        <f>Table1[[#This Row],[PF]]+Table1[[#This Row],[Professional Tax]]</f>
        <v>5392.0907692307692</v>
      </c>
      <c r="V2064" s="1">
        <f>Table1[[#This Row],[Overtime Hours]]*200</f>
        <v>3200</v>
      </c>
      <c r="W2064" s="1">
        <f>Table1[[#This Row],[Earned Basic Salary]]+Table1[[#This Row],[HRA]]+Table1[[#This Row],[DA]]+Table1[[#This Row],[Overtime Pay]]</f>
        <v>59447.65</v>
      </c>
      <c r="X2064" s="1">
        <f>Table1[[#This Row],[Gross Salary]]-Table1[[#This Row],[Total Deduction]]</f>
        <v>54055.559230769235</v>
      </c>
      <c r="Y2064" t="s">
        <v>37</v>
      </c>
      <c r="Z2064" t="s">
        <v>106</v>
      </c>
      <c r="AA2064" t="s">
        <v>7866</v>
      </c>
      <c r="AB2064" t="s">
        <v>7867</v>
      </c>
    </row>
    <row r="2065" spans="1:28" x14ac:dyDescent="0.3">
      <c r="A2065" t="s">
        <v>7868</v>
      </c>
      <c r="B2065" t="s">
        <v>1579</v>
      </c>
      <c r="C2065">
        <v>50</v>
      </c>
      <c r="D2065" t="s">
        <v>133</v>
      </c>
      <c r="E2065" t="s">
        <v>121</v>
      </c>
      <c r="F2065" t="s">
        <v>55</v>
      </c>
      <c r="G2065" t="s">
        <v>7869</v>
      </c>
      <c r="H2065" t="s">
        <v>35</v>
      </c>
      <c r="I2065" t="s">
        <v>36</v>
      </c>
      <c r="J2065">
        <v>26</v>
      </c>
      <c r="K2065">
        <v>26</v>
      </c>
      <c r="L2065">
        <f t="shared" si="96"/>
        <v>0</v>
      </c>
      <c r="M2065">
        <v>12</v>
      </c>
      <c r="N2065">
        <v>52661</v>
      </c>
      <c r="O2065" s="1">
        <f t="shared" si="97"/>
        <v>2025.4230769230769</v>
      </c>
      <c r="P2065" s="1">
        <f t="shared" si="98"/>
        <v>52661</v>
      </c>
      <c r="Q2065" s="1">
        <f>Table1[[#This Row],[Earned Basic Salary]]*20%</f>
        <v>10532.2</v>
      </c>
      <c r="R2065" s="1">
        <f>Table1[[#This Row],[Earned Basic Salary]]*10%</f>
        <v>5266.1</v>
      </c>
      <c r="S2065" s="1">
        <f>Table1[[#This Row],[Earned Basic Salary]]*12%</f>
        <v>6319.32</v>
      </c>
      <c r="T2065" s="1">
        <f>200</f>
        <v>200</v>
      </c>
      <c r="U2065" s="1">
        <f>Table1[[#This Row],[PF]]+Table1[[#This Row],[Professional Tax]]</f>
        <v>6519.32</v>
      </c>
      <c r="V2065" s="1">
        <f>Table1[[#This Row],[Overtime Hours]]*200</f>
        <v>2400</v>
      </c>
      <c r="W2065" s="1">
        <f>Table1[[#This Row],[Earned Basic Salary]]+Table1[[#This Row],[HRA]]+Table1[[#This Row],[DA]]+Table1[[#This Row],[Overtime Pay]]</f>
        <v>70859.3</v>
      </c>
      <c r="X2065" s="1">
        <f>Table1[[#This Row],[Gross Salary]]-Table1[[#This Row],[Total Deduction]]</f>
        <v>64339.98</v>
      </c>
      <c r="Y2065" t="s">
        <v>37</v>
      </c>
      <c r="Z2065" t="s">
        <v>48</v>
      </c>
      <c r="AA2065" t="s">
        <v>7870</v>
      </c>
      <c r="AB2065" t="s">
        <v>7871</v>
      </c>
    </row>
    <row r="2066" spans="1:28" x14ac:dyDescent="0.3">
      <c r="A2066" t="s">
        <v>7872</v>
      </c>
      <c r="B2066" t="s">
        <v>2638</v>
      </c>
      <c r="C2066">
        <v>47</v>
      </c>
      <c r="D2066" t="s">
        <v>44</v>
      </c>
      <c r="E2066" t="s">
        <v>54</v>
      </c>
      <c r="F2066" t="s">
        <v>46</v>
      </c>
      <c r="G2066" t="s">
        <v>1789</v>
      </c>
      <c r="H2066" t="s">
        <v>35</v>
      </c>
      <c r="I2066" t="s">
        <v>36</v>
      </c>
      <c r="J2066">
        <v>26</v>
      </c>
      <c r="K2066">
        <v>22</v>
      </c>
      <c r="L2066">
        <f t="shared" si="96"/>
        <v>4</v>
      </c>
      <c r="M2066">
        <v>15</v>
      </c>
      <c r="N2066">
        <v>22890</v>
      </c>
      <c r="O2066" s="1">
        <f t="shared" si="97"/>
        <v>880.38461538461536</v>
      </c>
      <c r="P2066" s="1">
        <f t="shared" si="98"/>
        <v>19368.461538461539</v>
      </c>
      <c r="Q2066" s="1">
        <f>Table1[[#This Row],[Earned Basic Salary]]*20%</f>
        <v>3873.6923076923081</v>
      </c>
      <c r="R2066" s="1">
        <f>Table1[[#This Row],[Earned Basic Salary]]*10%</f>
        <v>1936.846153846154</v>
      </c>
      <c r="S2066" s="1">
        <f>Table1[[#This Row],[Earned Basic Salary]]*12%</f>
        <v>2324.2153846153847</v>
      </c>
      <c r="T2066" s="1">
        <f>200</f>
        <v>200</v>
      </c>
      <c r="U2066" s="1">
        <f>Table1[[#This Row],[PF]]+Table1[[#This Row],[Professional Tax]]</f>
        <v>2524.2153846153847</v>
      </c>
      <c r="V2066" s="1">
        <f>Table1[[#This Row],[Overtime Hours]]*200</f>
        <v>3000</v>
      </c>
      <c r="W2066" s="1">
        <f>Table1[[#This Row],[Earned Basic Salary]]+Table1[[#This Row],[HRA]]+Table1[[#This Row],[DA]]+Table1[[#This Row],[Overtime Pay]]</f>
        <v>28179</v>
      </c>
      <c r="X2066" s="1">
        <f>Table1[[#This Row],[Gross Salary]]-Table1[[#This Row],[Total Deduction]]</f>
        <v>25654.784615384615</v>
      </c>
      <c r="Y2066" t="s">
        <v>37</v>
      </c>
      <c r="Z2066" t="s">
        <v>48</v>
      </c>
      <c r="AA2066" t="s">
        <v>7873</v>
      </c>
      <c r="AB2066" t="s">
        <v>7874</v>
      </c>
    </row>
    <row r="2067" spans="1:28" x14ac:dyDescent="0.3">
      <c r="A2067" t="s">
        <v>7875</v>
      </c>
      <c r="B2067" t="s">
        <v>1468</v>
      </c>
      <c r="C2067">
        <v>37</v>
      </c>
      <c r="D2067" t="s">
        <v>53</v>
      </c>
      <c r="E2067" t="s">
        <v>54</v>
      </c>
      <c r="F2067" t="s">
        <v>63</v>
      </c>
      <c r="G2067" t="s">
        <v>7876</v>
      </c>
      <c r="H2067" t="s">
        <v>35</v>
      </c>
      <c r="I2067" t="s">
        <v>36</v>
      </c>
      <c r="J2067">
        <v>26</v>
      </c>
      <c r="K2067">
        <v>25</v>
      </c>
      <c r="L2067">
        <f t="shared" si="96"/>
        <v>1</v>
      </c>
      <c r="M2067">
        <v>10</v>
      </c>
      <c r="N2067">
        <v>74392</v>
      </c>
      <c r="O2067" s="1">
        <f t="shared" si="97"/>
        <v>2861.2307692307691</v>
      </c>
      <c r="P2067" s="1">
        <f t="shared" si="98"/>
        <v>71530.76923076922</v>
      </c>
      <c r="Q2067" s="1">
        <f>Table1[[#This Row],[Earned Basic Salary]]*20%</f>
        <v>14306.153846153844</v>
      </c>
      <c r="R2067" s="1">
        <f>Table1[[#This Row],[Earned Basic Salary]]*10%</f>
        <v>7153.076923076922</v>
      </c>
      <c r="S2067" s="1">
        <f>Table1[[#This Row],[Earned Basic Salary]]*12%</f>
        <v>8583.6923076923067</v>
      </c>
      <c r="T2067" s="1">
        <f>200</f>
        <v>200</v>
      </c>
      <c r="U2067" s="1">
        <f>Table1[[#This Row],[PF]]+Table1[[#This Row],[Professional Tax]]</f>
        <v>8783.6923076923067</v>
      </c>
      <c r="V2067" s="1">
        <f>Table1[[#This Row],[Overtime Hours]]*200</f>
        <v>2000</v>
      </c>
      <c r="W2067" s="1">
        <f>Table1[[#This Row],[Earned Basic Salary]]+Table1[[#This Row],[HRA]]+Table1[[#This Row],[DA]]+Table1[[#This Row],[Overtime Pay]]</f>
        <v>94989.999999999985</v>
      </c>
      <c r="X2067" s="1">
        <f>Table1[[#This Row],[Gross Salary]]-Table1[[#This Row],[Total Deduction]]</f>
        <v>86206.307692307673</v>
      </c>
      <c r="Y2067" t="s">
        <v>37</v>
      </c>
      <c r="Z2067" t="s">
        <v>38</v>
      </c>
      <c r="AA2067" t="s">
        <v>7877</v>
      </c>
      <c r="AB2067" t="s">
        <v>7878</v>
      </c>
    </row>
    <row r="2068" spans="1:28" x14ac:dyDescent="0.3">
      <c r="A2068" t="s">
        <v>7879</v>
      </c>
      <c r="B2068" t="s">
        <v>1452</v>
      </c>
      <c r="C2068">
        <v>26</v>
      </c>
      <c r="D2068" t="s">
        <v>53</v>
      </c>
      <c r="E2068" t="s">
        <v>62</v>
      </c>
      <c r="F2068" t="s">
        <v>55</v>
      </c>
      <c r="G2068" t="s">
        <v>7880</v>
      </c>
      <c r="H2068" t="s">
        <v>35</v>
      </c>
      <c r="I2068" t="s">
        <v>36</v>
      </c>
      <c r="J2068">
        <v>26</v>
      </c>
      <c r="K2068">
        <v>25</v>
      </c>
      <c r="L2068">
        <f t="shared" si="96"/>
        <v>1</v>
      </c>
      <c r="M2068">
        <v>11</v>
      </c>
      <c r="N2068">
        <v>79151</v>
      </c>
      <c r="O2068" s="1">
        <f t="shared" si="97"/>
        <v>3044.2692307692309</v>
      </c>
      <c r="P2068" s="1">
        <f t="shared" si="98"/>
        <v>76106.73076923078</v>
      </c>
      <c r="Q2068" s="1">
        <f>Table1[[#This Row],[Earned Basic Salary]]*20%</f>
        <v>15221.346153846156</v>
      </c>
      <c r="R2068" s="1">
        <f>Table1[[#This Row],[Earned Basic Salary]]*10%</f>
        <v>7610.673076923078</v>
      </c>
      <c r="S2068" s="1">
        <f>Table1[[#This Row],[Earned Basic Salary]]*12%</f>
        <v>9132.8076923076933</v>
      </c>
      <c r="T2068" s="1">
        <f>200</f>
        <v>200</v>
      </c>
      <c r="U2068" s="1">
        <f>Table1[[#This Row],[PF]]+Table1[[#This Row],[Professional Tax]]</f>
        <v>9332.8076923076933</v>
      </c>
      <c r="V2068" s="1">
        <f>Table1[[#This Row],[Overtime Hours]]*200</f>
        <v>2200</v>
      </c>
      <c r="W2068" s="1">
        <f>Table1[[#This Row],[Earned Basic Salary]]+Table1[[#This Row],[HRA]]+Table1[[#This Row],[DA]]+Table1[[#This Row],[Overtime Pay]]</f>
        <v>101138.75000000001</v>
      </c>
      <c r="X2068" s="1">
        <f>Table1[[#This Row],[Gross Salary]]-Table1[[#This Row],[Total Deduction]]</f>
        <v>91805.942307692327</v>
      </c>
      <c r="Y2068" t="s">
        <v>37</v>
      </c>
      <c r="Z2068" t="s">
        <v>95</v>
      </c>
      <c r="AA2068" t="s">
        <v>7881</v>
      </c>
      <c r="AB2068" t="s">
        <v>7882</v>
      </c>
    </row>
    <row r="2069" spans="1:28" x14ac:dyDescent="0.3">
      <c r="A2069" t="s">
        <v>7883</v>
      </c>
      <c r="B2069" t="s">
        <v>120</v>
      </c>
      <c r="C2069">
        <v>42</v>
      </c>
      <c r="D2069" t="s">
        <v>133</v>
      </c>
      <c r="E2069" t="s">
        <v>121</v>
      </c>
      <c r="F2069" t="s">
        <v>46</v>
      </c>
      <c r="G2069" t="s">
        <v>7884</v>
      </c>
      <c r="H2069" t="s">
        <v>35</v>
      </c>
      <c r="I2069" t="s">
        <v>36</v>
      </c>
      <c r="J2069">
        <v>26</v>
      </c>
      <c r="K2069">
        <v>23</v>
      </c>
      <c r="L2069">
        <f t="shared" si="96"/>
        <v>3</v>
      </c>
      <c r="M2069">
        <v>12</v>
      </c>
      <c r="N2069">
        <v>50807</v>
      </c>
      <c r="O2069" s="1">
        <f t="shared" si="97"/>
        <v>1954.1153846153845</v>
      </c>
      <c r="P2069" s="1">
        <f t="shared" si="98"/>
        <v>44944.653846153844</v>
      </c>
      <c r="Q2069" s="1">
        <f>Table1[[#This Row],[Earned Basic Salary]]*20%</f>
        <v>8988.9307692307684</v>
      </c>
      <c r="R2069" s="1">
        <f>Table1[[#This Row],[Earned Basic Salary]]*10%</f>
        <v>4494.4653846153842</v>
      </c>
      <c r="S2069" s="1">
        <f>Table1[[#This Row],[Earned Basic Salary]]*12%</f>
        <v>5393.3584615384607</v>
      </c>
      <c r="T2069" s="1">
        <f>200</f>
        <v>200</v>
      </c>
      <c r="U2069" s="1">
        <f>Table1[[#This Row],[PF]]+Table1[[#This Row],[Professional Tax]]</f>
        <v>5593.3584615384607</v>
      </c>
      <c r="V2069" s="1">
        <f>Table1[[#This Row],[Overtime Hours]]*200</f>
        <v>2400</v>
      </c>
      <c r="W2069" s="1">
        <f>Table1[[#This Row],[Earned Basic Salary]]+Table1[[#This Row],[HRA]]+Table1[[#This Row],[DA]]+Table1[[#This Row],[Overtime Pay]]</f>
        <v>60828.049999999996</v>
      </c>
      <c r="X2069" s="1">
        <f>Table1[[#This Row],[Gross Salary]]-Table1[[#This Row],[Total Deduction]]</f>
        <v>55234.691538461535</v>
      </c>
      <c r="Y2069" t="s">
        <v>37</v>
      </c>
      <c r="Z2069" t="s">
        <v>38</v>
      </c>
      <c r="AA2069" t="s">
        <v>7885</v>
      </c>
      <c r="AB2069" t="s">
        <v>7886</v>
      </c>
    </row>
    <row r="2070" spans="1:28" x14ac:dyDescent="0.3">
      <c r="A2070" t="s">
        <v>7887</v>
      </c>
      <c r="B2070" t="s">
        <v>353</v>
      </c>
      <c r="C2070">
        <v>52</v>
      </c>
      <c r="D2070" t="s">
        <v>133</v>
      </c>
      <c r="E2070" t="s">
        <v>121</v>
      </c>
      <c r="F2070" t="s">
        <v>69</v>
      </c>
      <c r="G2070" t="s">
        <v>7888</v>
      </c>
      <c r="H2070" t="s">
        <v>35</v>
      </c>
      <c r="I2070" t="s">
        <v>36</v>
      </c>
      <c r="J2070">
        <v>26</v>
      </c>
      <c r="K2070">
        <v>24</v>
      </c>
      <c r="L2070">
        <f t="shared" si="96"/>
        <v>2</v>
      </c>
      <c r="M2070">
        <v>11</v>
      </c>
      <c r="N2070">
        <v>43449</v>
      </c>
      <c r="O2070" s="1">
        <f t="shared" si="97"/>
        <v>1671.1153846153845</v>
      </c>
      <c r="P2070" s="1">
        <f t="shared" si="98"/>
        <v>40106.769230769227</v>
      </c>
      <c r="Q2070" s="1">
        <f>Table1[[#This Row],[Earned Basic Salary]]*20%</f>
        <v>8021.3538461538456</v>
      </c>
      <c r="R2070" s="1">
        <f>Table1[[#This Row],[Earned Basic Salary]]*10%</f>
        <v>4010.6769230769228</v>
      </c>
      <c r="S2070" s="1">
        <f>Table1[[#This Row],[Earned Basic Salary]]*12%</f>
        <v>4812.8123076923066</v>
      </c>
      <c r="T2070" s="1">
        <f>200</f>
        <v>200</v>
      </c>
      <c r="U2070" s="1">
        <f>Table1[[#This Row],[PF]]+Table1[[#This Row],[Professional Tax]]</f>
        <v>5012.8123076923066</v>
      </c>
      <c r="V2070" s="1">
        <f>Table1[[#This Row],[Overtime Hours]]*200</f>
        <v>2200</v>
      </c>
      <c r="W2070" s="1">
        <f>Table1[[#This Row],[Earned Basic Salary]]+Table1[[#This Row],[HRA]]+Table1[[#This Row],[DA]]+Table1[[#This Row],[Overtime Pay]]</f>
        <v>54338.799999999996</v>
      </c>
      <c r="X2070" s="1">
        <f>Table1[[#This Row],[Gross Salary]]-Table1[[#This Row],[Total Deduction]]</f>
        <v>49325.987692307688</v>
      </c>
      <c r="Y2070" t="s">
        <v>37</v>
      </c>
      <c r="Z2070" t="s">
        <v>38</v>
      </c>
      <c r="AA2070" t="s">
        <v>7889</v>
      </c>
      <c r="AB2070" t="s">
        <v>7890</v>
      </c>
    </row>
    <row r="2071" spans="1:28" x14ac:dyDescent="0.3">
      <c r="A2071" t="s">
        <v>7891</v>
      </c>
      <c r="B2071" t="s">
        <v>1729</v>
      </c>
      <c r="C2071">
        <v>35</v>
      </c>
      <c r="D2071" t="s">
        <v>127</v>
      </c>
      <c r="E2071" t="s">
        <v>62</v>
      </c>
      <c r="F2071" t="s">
        <v>63</v>
      </c>
      <c r="G2071" t="s">
        <v>714</v>
      </c>
      <c r="H2071" t="s">
        <v>35</v>
      </c>
      <c r="I2071" t="s">
        <v>36</v>
      </c>
      <c r="J2071">
        <v>26</v>
      </c>
      <c r="K2071">
        <v>22</v>
      </c>
      <c r="L2071">
        <f t="shared" si="96"/>
        <v>4</v>
      </c>
      <c r="M2071">
        <v>11</v>
      </c>
      <c r="N2071">
        <v>27981</v>
      </c>
      <c r="O2071" s="1">
        <f t="shared" si="97"/>
        <v>1076.1923076923076</v>
      </c>
      <c r="P2071" s="1">
        <f t="shared" si="98"/>
        <v>23676.230769230766</v>
      </c>
      <c r="Q2071" s="1">
        <f>Table1[[#This Row],[Earned Basic Salary]]*20%</f>
        <v>4735.246153846153</v>
      </c>
      <c r="R2071" s="1">
        <f>Table1[[#This Row],[Earned Basic Salary]]*10%</f>
        <v>2367.6230769230765</v>
      </c>
      <c r="S2071" s="1">
        <f>Table1[[#This Row],[Earned Basic Salary]]*12%</f>
        <v>2841.1476923076916</v>
      </c>
      <c r="T2071" s="1">
        <f>200</f>
        <v>200</v>
      </c>
      <c r="U2071" s="1">
        <f>Table1[[#This Row],[PF]]+Table1[[#This Row],[Professional Tax]]</f>
        <v>3041.1476923076916</v>
      </c>
      <c r="V2071" s="1">
        <f>Table1[[#This Row],[Overtime Hours]]*200</f>
        <v>2200</v>
      </c>
      <c r="W2071" s="1">
        <f>Table1[[#This Row],[Earned Basic Salary]]+Table1[[#This Row],[HRA]]+Table1[[#This Row],[DA]]+Table1[[#This Row],[Overtime Pay]]</f>
        <v>32979.099999999991</v>
      </c>
      <c r="X2071" s="1">
        <f>Table1[[#This Row],[Gross Salary]]-Table1[[#This Row],[Total Deduction]]</f>
        <v>29937.9523076923</v>
      </c>
      <c r="Y2071" t="s">
        <v>37</v>
      </c>
      <c r="Z2071" t="s">
        <v>106</v>
      </c>
      <c r="AA2071" t="s">
        <v>7892</v>
      </c>
      <c r="AB2071" t="s">
        <v>7893</v>
      </c>
    </row>
    <row r="2072" spans="1:28" x14ac:dyDescent="0.3">
      <c r="A2072" t="s">
        <v>7894</v>
      </c>
      <c r="B2072" t="s">
        <v>914</v>
      </c>
      <c r="C2072">
        <v>40</v>
      </c>
      <c r="D2072" t="s">
        <v>81</v>
      </c>
      <c r="E2072" t="s">
        <v>54</v>
      </c>
      <c r="F2072" t="s">
        <v>46</v>
      </c>
      <c r="G2072" t="s">
        <v>2126</v>
      </c>
      <c r="H2072" t="s">
        <v>35</v>
      </c>
      <c r="I2072" t="s">
        <v>36</v>
      </c>
      <c r="J2072">
        <v>26</v>
      </c>
      <c r="K2072">
        <v>24</v>
      </c>
      <c r="L2072">
        <f t="shared" si="96"/>
        <v>2</v>
      </c>
      <c r="M2072">
        <v>9</v>
      </c>
      <c r="N2072">
        <v>77915</v>
      </c>
      <c r="O2072" s="1">
        <f t="shared" si="97"/>
        <v>2996.7307692307691</v>
      </c>
      <c r="P2072" s="1">
        <f t="shared" si="98"/>
        <v>71921.538461538454</v>
      </c>
      <c r="Q2072" s="1">
        <f>Table1[[#This Row],[Earned Basic Salary]]*20%</f>
        <v>14384.307692307691</v>
      </c>
      <c r="R2072" s="1">
        <f>Table1[[#This Row],[Earned Basic Salary]]*10%</f>
        <v>7192.1538461538457</v>
      </c>
      <c r="S2072" s="1">
        <f>Table1[[#This Row],[Earned Basic Salary]]*12%</f>
        <v>8630.5846153846142</v>
      </c>
      <c r="T2072" s="1">
        <f>200</f>
        <v>200</v>
      </c>
      <c r="U2072" s="1">
        <f>Table1[[#This Row],[PF]]+Table1[[#This Row],[Professional Tax]]</f>
        <v>8830.5846153846142</v>
      </c>
      <c r="V2072" s="1">
        <f>Table1[[#This Row],[Overtime Hours]]*200</f>
        <v>1800</v>
      </c>
      <c r="W2072" s="1">
        <f>Table1[[#This Row],[Earned Basic Salary]]+Table1[[#This Row],[HRA]]+Table1[[#This Row],[DA]]+Table1[[#This Row],[Overtime Pay]]</f>
        <v>95297.999999999985</v>
      </c>
      <c r="X2072" s="1">
        <f>Table1[[#This Row],[Gross Salary]]-Table1[[#This Row],[Total Deduction]]</f>
        <v>86467.415384615364</v>
      </c>
      <c r="Y2072" t="s">
        <v>37</v>
      </c>
      <c r="Z2072" t="s">
        <v>106</v>
      </c>
      <c r="AA2072" t="s">
        <v>7895</v>
      </c>
      <c r="AB2072" t="s">
        <v>7896</v>
      </c>
    </row>
    <row r="2073" spans="1:28" x14ac:dyDescent="0.3">
      <c r="A2073" t="s">
        <v>7897</v>
      </c>
      <c r="B2073" t="s">
        <v>29</v>
      </c>
      <c r="C2073">
        <v>54</v>
      </c>
      <c r="D2073" t="s">
        <v>75</v>
      </c>
      <c r="E2073" t="s">
        <v>62</v>
      </c>
      <c r="F2073" t="s">
        <v>63</v>
      </c>
      <c r="G2073" t="s">
        <v>1131</v>
      </c>
      <c r="H2073" t="s">
        <v>35</v>
      </c>
      <c r="I2073" t="s">
        <v>36</v>
      </c>
      <c r="J2073">
        <v>26</v>
      </c>
      <c r="K2073">
        <v>25</v>
      </c>
      <c r="L2073">
        <f t="shared" si="96"/>
        <v>1</v>
      </c>
      <c r="M2073">
        <v>8</v>
      </c>
      <c r="N2073">
        <v>35489</v>
      </c>
      <c r="O2073" s="1">
        <f t="shared" si="97"/>
        <v>1364.9615384615386</v>
      </c>
      <c r="P2073" s="1">
        <f t="shared" si="98"/>
        <v>34124.038461538461</v>
      </c>
      <c r="Q2073" s="1">
        <f>Table1[[#This Row],[Earned Basic Salary]]*20%</f>
        <v>6824.8076923076924</v>
      </c>
      <c r="R2073" s="1">
        <f>Table1[[#This Row],[Earned Basic Salary]]*10%</f>
        <v>3412.4038461538462</v>
      </c>
      <c r="S2073" s="1">
        <f>Table1[[#This Row],[Earned Basic Salary]]*12%</f>
        <v>4094.8846153846152</v>
      </c>
      <c r="T2073" s="1">
        <f>200</f>
        <v>200</v>
      </c>
      <c r="U2073" s="1">
        <f>Table1[[#This Row],[PF]]+Table1[[#This Row],[Professional Tax]]</f>
        <v>4294.8846153846152</v>
      </c>
      <c r="V2073" s="1">
        <f>Table1[[#This Row],[Overtime Hours]]*200</f>
        <v>1600</v>
      </c>
      <c r="W2073" s="1">
        <f>Table1[[#This Row],[Earned Basic Salary]]+Table1[[#This Row],[HRA]]+Table1[[#This Row],[DA]]+Table1[[#This Row],[Overtime Pay]]</f>
        <v>45961.25</v>
      </c>
      <c r="X2073" s="1">
        <f>Table1[[#This Row],[Gross Salary]]-Table1[[#This Row],[Total Deduction]]</f>
        <v>41666.365384615383</v>
      </c>
      <c r="Y2073" t="s">
        <v>37</v>
      </c>
      <c r="Z2073" t="s">
        <v>95</v>
      </c>
      <c r="AA2073" t="s">
        <v>7898</v>
      </c>
      <c r="AB2073" t="s">
        <v>7899</v>
      </c>
    </row>
    <row r="2074" spans="1:28" x14ac:dyDescent="0.3">
      <c r="A2074" t="s">
        <v>7900</v>
      </c>
      <c r="B2074" t="s">
        <v>275</v>
      </c>
      <c r="C2074">
        <v>45</v>
      </c>
      <c r="D2074" t="s">
        <v>31</v>
      </c>
      <c r="E2074" t="s">
        <v>121</v>
      </c>
      <c r="F2074" t="s">
        <v>83</v>
      </c>
      <c r="G2074" t="s">
        <v>7901</v>
      </c>
      <c r="H2074" t="s">
        <v>35</v>
      </c>
      <c r="I2074" t="s">
        <v>36</v>
      </c>
      <c r="J2074">
        <v>26</v>
      </c>
      <c r="K2074">
        <v>26</v>
      </c>
      <c r="L2074">
        <f t="shared" si="96"/>
        <v>0</v>
      </c>
      <c r="M2074">
        <v>16</v>
      </c>
      <c r="N2074">
        <v>29774</v>
      </c>
      <c r="O2074" s="1">
        <f t="shared" si="97"/>
        <v>1145.1538461538462</v>
      </c>
      <c r="P2074" s="1">
        <f t="shared" si="98"/>
        <v>29774</v>
      </c>
      <c r="Q2074" s="1">
        <f>Table1[[#This Row],[Earned Basic Salary]]*20%</f>
        <v>5954.8</v>
      </c>
      <c r="R2074" s="1">
        <f>Table1[[#This Row],[Earned Basic Salary]]*10%</f>
        <v>2977.4</v>
      </c>
      <c r="S2074" s="1">
        <f>Table1[[#This Row],[Earned Basic Salary]]*12%</f>
        <v>3572.8799999999997</v>
      </c>
      <c r="T2074" s="1">
        <f>200</f>
        <v>200</v>
      </c>
      <c r="U2074" s="1">
        <f>Table1[[#This Row],[PF]]+Table1[[#This Row],[Professional Tax]]</f>
        <v>3772.8799999999997</v>
      </c>
      <c r="V2074" s="1">
        <f>Table1[[#This Row],[Overtime Hours]]*200</f>
        <v>3200</v>
      </c>
      <c r="W2074" s="1">
        <f>Table1[[#This Row],[Earned Basic Salary]]+Table1[[#This Row],[HRA]]+Table1[[#This Row],[DA]]+Table1[[#This Row],[Overtime Pay]]</f>
        <v>41906.200000000004</v>
      </c>
      <c r="X2074" s="1">
        <f>Table1[[#This Row],[Gross Salary]]-Table1[[#This Row],[Total Deduction]]</f>
        <v>38133.320000000007</v>
      </c>
      <c r="Y2074" t="s">
        <v>37</v>
      </c>
      <c r="Z2074" t="s">
        <v>106</v>
      </c>
      <c r="AA2074" t="s">
        <v>7902</v>
      </c>
      <c r="AB2074" t="s">
        <v>7903</v>
      </c>
    </row>
    <row r="2075" spans="1:28" x14ac:dyDescent="0.3">
      <c r="A2075" t="s">
        <v>7904</v>
      </c>
      <c r="B2075" t="s">
        <v>250</v>
      </c>
      <c r="C2075">
        <v>29</v>
      </c>
      <c r="D2075" t="s">
        <v>61</v>
      </c>
      <c r="E2075" t="s">
        <v>82</v>
      </c>
      <c r="F2075" t="s">
        <v>63</v>
      </c>
      <c r="G2075" t="s">
        <v>7905</v>
      </c>
      <c r="H2075" t="s">
        <v>35</v>
      </c>
      <c r="I2075" t="s">
        <v>36</v>
      </c>
      <c r="J2075">
        <v>26</v>
      </c>
      <c r="K2075">
        <v>23</v>
      </c>
      <c r="L2075">
        <f t="shared" si="96"/>
        <v>3</v>
      </c>
      <c r="M2075">
        <v>5</v>
      </c>
      <c r="N2075">
        <v>22899</v>
      </c>
      <c r="O2075" s="1">
        <f t="shared" si="97"/>
        <v>880.73076923076928</v>
      </c>
      <c r="P2075" s="1">
        <f t="shared" si="98"/>
        <v>20256.807692307695</v>
      </c>
      <c r="Q2075" s="1">
        <f>Table1[[#This Row],[Earned Basic Salary]]*20%</f>
        <v>4051.3615384615391</v>
      </c>
      <c r="R2075" s="1">
        <f>Table1[[#This Row],[Earned Basic Salary]]*10%</f>
        <v>2025.6807692307696</v>
      </c>
      <c r="S2075" s="1">
        <f>Table1[[#This Row],[Earned Basic Salary]]*12%</f>
        <v>2430.8169230769231</v>
      </c>
      <c r="T2075" s="1">
        <f>200</f>
        <v>200</v>
      </c>
      <c r="U2075" s="1">
        <f>Table1[[#This Row],[PF]]+Table1[[#This Row],[Professional Tax]]</f>
        <v>2630.8169230769231</v>
      </c>
      <c r="V2075" s="1">
        <f>Table1[[#This Row],[Overtime Hours]]*200</f>
        <v>1000</v>
      </c>
      <c r="W2075" s="1">
        <f>Table1[[#This Row],[Earned Basic Salary]]+Table1[[#This Row],[HRA]]+Table1[[#This Row],[DA]]+Table1[[#This Row],[Overtime Pay]]</f>
        <v>27333.850000000006</v>
      </c>
      <c r="X2075" s="1">
        <f>Table1[[#This Row],[Gross Salary]]-Table1[[#This Row],[Total Deduction]]</f>
        <v>24703.033076923082</v>
      </c>
      <c r="Y2075" t="s">
        <v>37</v>
      </c>
      <c r="Z2075" t="s">
        <v>38</v>
      </c>
      <c r="AA2075" t="s">
        <v>7906</v>
      </c>
      <c r="AB2075" t="s">
        <v>7907</v>
      </c>
    </row>
    <row r="2076" spans="1:28" x14ac:dyDescent="0.3">
      <c r="A2076" t="s">
        <v>7908</v>
      </c>
      <c r="B2076" t="s">
        <v>1656</v>
      </c>
      <c r="C2076">
        <v>27</v>
      </c>
      <c r="D2076" t="s">
        <v>53</v>
      </c>
      <c r="E2076" t="s">
        <v>62</v>
      </c>
      <c r="F2076" t="s">
        <v>63</v>
      </c>
      <c r="G2076" t="s">
        <v>1765</v>
      </c>
      <c r="H2076" t="s">
        <v>35</v>
      </c>
      <c r="I2076" t="s">
        <v>36</v>
      </c>
      <c r="J2076">
        <v>26</v>
      </c>
      <c r="K2076">
        <v>23</v>
      </c>
      <c r="L2076">
        <f t="shared" si="96"/>
        <v>3</v>
      </c>
      <c r="M2076">
        <v>2</v>
      </c>
      <c r="N2076">
        <v>63159</v>
      </c>
      <c r="O2076" s="1">
        <f t="shared" si="97"/>
        <v>2429.1923076923076</v>
      </c>
      <c r="P2076" s="1">
        <f t="shared" si="98"/>
        <v>55871.423076923078</v>
      </c>
      <c r="Q2076" s="1">
        <f>Table1[[#This Row],[Earned Basic Salary]]*20%</f>
        <v>11174.284615384617</v>
      </c>
      <c r="R2076" s="1">
        <f>Table1[[#This Row],[Earned Basic Salary]]*10%</f>
        <v>5587.1423076923083</v>
      </c>
      <c r="S2076" s="1">
        <f>Table1[[#This Row],[Earned Basic Salary]]*12%</f>
        <v>6704.5707692307687</v>
      </c>
      <c r="T2076" s="1">
        <f>200</f>
        <v>200</v>
      </c>
      <c r="U2076" s="1">
        <f>Table1[[#This Row],[PF]]+Table1[[#This Row],[Professional Tax]]</f>
        <v>6904.5707692307687</v>
      </c>
      <c r="V2076" s="1">
        <f>Table1[[#This Row],[Overtime Hours]]*200</f>
        <v>400</v>
      </c>
      <c r="W2076" s="1">
        <f>Table1[[#This Row],[Earned Basic Salary]]+Table1[[#This Row],[HRA]]+Table1[[#This Row],[DA]]+Table1[[#This Row],[Overtime Pay]]</f>
        <v>73032.850000000006</v>
      </c>
      <c r="X2076" s="1">
        <f>Table1[[#This Row],[Gross Salary]]-Table1[[#This Row],[Total Deduction]]</f>
        <v>66128.279230769243</v>
      </c>
      <c r="Y2076" t="s">
        <v>37</v>
      </c>
      <c r="Z2076" t="s">
        <v>106</v>
      </c>
      <c r="AA2076" t="s">
        <v>7909</v>
      </c>
      <c r="AB2076" t="s">
        <v>7910</v>
      </c>
    </row>
    <row r="2077" spans="1:28" x14ac:dyDescent="0.3">
      <c r="A2077" t="s">
        <v>7911</v>
      </c>
      <c r="B2077" t="s">
        <v>936</v>
      </c>
      <c r="C2077">
        <v>44</v>
      </c>
      <c r="D2077" t="s">
        <v>75</v>
      </c>
      <c r="E2077" t="s">
        <v>121</v>
      </c>
      <c r="F2077" t="s">
        <v>89</v>
      </c>
      <c r="G2077" t="s">
        <v>1358</v>
      </c>
      <c r="H2077" t="s">
        <v>35</v>
      </c>
      <c r="I2077" t="s">
        <v>36</v>
      </c>
      <c r="J2077">
        <v>26</v>
      </c>
      <c r="K2077">
        <v>24</v>
      </c>
      <c r="L2077">
        <f t="shared" si="96"/>
        <v>2</v>
      </c>
      <c r="M2077">
        <v>10</v>
      </c>
      <c r="N2077">
        <v>61312</v>
      </c>
      <c r="O2077" s="1">
        <f t="shared" si="97"/>
        <v>2358.1538461538462</v>
      </c>
      <c r="P2077" s="1">
        <f t="shared" si="98"/>
        <v>56595.692307692312</v>
      </c>
      <c r="Q2077" s="1">
        <f>Table1[[#This Row],[Earned Basic Salary]]*20%</f>
        <v>11319.138461538463</v>
      </c>
      <c r="R2077" s="1">
        <f>Table1[[#This Row],[Earned Basic Salary]]*10%</f>
        <v>5659.5692307692316</v>
      </c>
      <c r="S2077" s="1">
        <f>Table1[[#This Row],[Earned Basic Salary]]*12%</f>
        <v>6791.4830769230775</v>
      </c>
      <c r="T2077" s="1">
        <f>200</f>
        <v>200</v>
      </c>
      <c r="U2077" s="1">
        <f>Table1[[#This Row],[PF]]+Table1[[#This Row],[Professional Tax]]</f>
        <v>6991.4830769230775</v>
      </c>
      <c r="V2077" s="1">
        <f>Table1[[#This Row],[Overtime Hours]]*200</f>
        <v>2000</v>
      </c>
      <c r="W2077" s="1">
        <f>Table1[[#This Row],[Earned Basic Salary]]+Table1[[#This Row],[HRA]]+Table1[[#This Row],[DA]]+Table1[[#This Row],[Overtime Pay]]</f>
        <v>75574.400000000009</v>
      </c>
      <c r="X2077" s="1">
        <f>Table1[[#This Row],[Gross Salary]]-Table1[[#This Row],[Total Deduction]]</f>
        <v>68582.916923076933</v>
      </c>
      <c r="Y2077" t="s">
        <v>37</v>
      </c>
      <c r="Z2077" t="s">
        <v>38</v>
      </c>
      <c r="AA2077" t="s">
        <v>7912</v>
      </c>
      <c r="AB2077" t="s">
        <v>7913</v>
      </c>
    </row>
    <row r="2078" spans="1:28" x14ac:dyDescent="0.3">
      <c r="A2078" t="s">
        <v>7914</v>
      </c>
      <c r="B2078" t="s">
        <v>115</v>
      </c>
      <c r="C2078">
        <v>37</v>
      </c>
      <c r="D2078" t="s">
        <v>133</v>
      </c>
      <c r="E2078" t="s">
        <v>82</v>
      </c>
      <c r="F2078" t="s">
        <v>83</v>
      </c>
      <c r="G2078" t="s">
        <v>5310</v>
      </c>
      <c r="H2078" t="s">
        <v>35</v>
      </c>
      <c r="I2078" t="s">
        <v>36</v>
      </c>
      <c r="J2078">
        <v>26</v>
      </c>
      <c r="K2078">
        <v>24</v>
      </c>
      <c r="L2078">
        <f t="shared" si="96"/>
        <v>2</v>
      </c>
      <c r="M2078">
        <v>13</v>
      </c>
      <c r="N2078">
        <v>79912</v>
      </c>
      <c r="O2078" s="1">
        <f t="shared" si="97"/>
        <v>3073.5384615384614</v>
      </c>
      <c r="P2078" s="1">
        <f t="shared" si="98"/>
        <v>73764.923076923078</v>
      </c>
      <c r="Q2078" s="1">
        <f>Table1[[#This Row],[Earned Basic Salary]]*20%</f>
        <v>14752.984615384616</v>
      </c>
      <c r="R2078" s="1">
        <f>Table1[[#This Row],[Earned Basic Salary]]*10%</f>
        <v>7376.4923076923078</v>
      </c>
      <c r="S2078" s="1">
        <f>Table1[[#This Row],[Earned Basic Salary]]*12%</f>
        <v>8851.790769230769</v>
      </c>
      <c r="T2078" s="1">
        <f>200</f>
        <v>200</v>
      </c>
      <c r="U2078" s="1">
        <f>Table1[[#This Row],[PF]]+Table1[[#This Row],[Professional Tax]]</f>
        <v>9051.790769230769</v>
      </c>
      <c r="V2078" s="1">
        <f>Table1[[#This Row],[Overtime Hours]]*200</f>
        <v>2600</v>
      </c>
      <c r="W2078" s="1">
        <f>Table1[[#This Row],[Earned Basic Salary]]+Table1[[#This Row],[HRA]]+Table1[[#This Row],[DA]]+Table1[[#This Row],[Overtime Pay]]</f>
        <v>98494.399999999994</v>
      </c>
      <c r="X2078" s="1">
        <f>Table1[[#This Row],[Gross Salary]]-Table1[[#This Row],[Total Deduction]]</f>
        <v>89442.609230769231</v>
      </c>
      <c r="Y2078" t="s">
        <v>37</v>
      </c>
      <c r="Z2078" t="s">
        <v>38</v>
      </c>
      <c r="AA2078" t="s">
        <v>7915</v>
      </c>
      <c r="AB2078" t="s">
        <v>7916</v>
      </c>
    </row>
    <row r="2079" spans="1:28" x14ac:dyDescent="0.3">
      <c r="A2079" t="s">
        <v>7917</v>
      </c>
      <c r="B2079" t="s">
        <v>115</v>
      </c>
      <c r="C2079">
        <v>43</v>
      </c>
      <c r="D2079" t="s">
        <v>31</v>
      </c>
      <c r="E2079" t="s">
        <v>45</v>
      </c>
      <c r="F2079" t="s">
        <v>63</v>
      </c>
      <c r="G2079" t="s">
        <v>7918</v>
      </c>
      <c r="H2079" t="s">
        <v>35</v>
      </c>
      <c r="I2079" t="s">
        <v>36</v>
      </c>
      <c r="J2079">
        <v>26</v>
      </c>
      <c r="K2079">
        <v>25</v>
      </c>
      <c r="L2079">
        <f t="shared" si="96"/>
        <v>1</v>
      </c>
      <c r="M2079">
        <v>10</v>
      </c>
      <c r="N2079">
        <v>37672</v>
      </c>
      <c r="O2079" s="1">
        <f t="shared" si="97"/>
        <v>1448.9230769230769</v>
      </c>
      <c r="P2079" s="1">
        <f t="shared" si="98"/>
        <v>36223.076923076922</v>
      </c>
      <c r="Q2079" s="1">
        <f>Table1[[#This Row],[Earned Basic Salary]]*20%</f>
        <v>7244.6153846153848</v>
      </c>
      <c r="R2079" s="1">
        <f>Table1[[#This Row],[Earned Basic Salary]]*10%</f>
        <v>3622.3076923076924</v>
      </c>
      <c r="S2079" s="1">
        <f>Table1[[#This Row],[Earned Basic Salary]]*12%</f>
        <v>4346.7692307692305</v>
      </c>
      <c r="T2079" s="1">
        <f>200</f>
        <v>200</v>
      </c>
      <c r="U2079" s="1">
        <f>Table1[[#This Row],[PF]]+Table1[[#This Row],[Professional Tax]]</f>
        <v>4546.7692307692305</v>
      </c>
      <c r="V2079" s="1">
        <f>Table1[[#This Row],[Overtime Hours]]*200</f>
        <v>2000</v>
      </c>
      <c r="W2079" s="1">
        <f>Table1[[#This Row],[Earned Basic Salary]]+Table1[[#This Row],[HRA]]+Table1[[#This Row],[DA]]+Table1[[#This Row],[Overtime Pay]]</f>
        <v>49090</v>
      </c>
      <c r="X2079" s="1">
        <f>Table1[[#This Row],[Gross Salary]]-Table1[[#This Row],[Total Deduction]]</f>
        <v>44543.230769230766</v>
      </c>
      <c r="Y2079" t="s">
        <v>37</v>
      </c>
      <c r="Z2079" t="s">
        <v>48</v>
      </c>
      <c r="AA2079" t="s">
        <v>7919</v>
      </c>
      <c r="AB2079" t="s">
        <v>7920</v>
      </c>
    </row>
    <row r="2080" spans="1:28" x14ac:dyDescent="0.3">
      <c r="A2080" t="s">
        <v>7921</v>
      </c>
      <c r="B2080" t="s">
        <v>1016</v>
      </c>
      <c r="C2080">
        <v>51</v>
      </c>
      <c r="D2080" t="s">
        <v>61</v>
      </c>
      <c r="E2080" t="s">
        <v>82</v>
      </c>
      <c r="F2080" t="s">
        <v>63</v>
      </c>
      <c r="G2080" t="s">
        <v>7880</v>
      </c>
      <c r="H2080" t="s">
        <v>35</v>
      </c>
      <c r="I2080" t="s">
        <v>36</v>
      </c>
      <c r="J2080">
        <v>26</v>
      </c>
      <c r="K2080">
        <v>25</v>
      </c>
      <c r="L2080">
        <f t="shared" si="96"/>
        <v>1</v>
      </c>
      <c r="M2080">
        <v>14</v>
      </c>
      <c r="N2080">
        <v>47340</v>
      </c>
      <c r="O2080" s="1">
        <f t="shared" si="97"/>
        <v>1820.7692307692307</v>
      </c>
      <c r="P2080" s="1">
        <f t="shared" si="98"/>
        <v>45519.230769230766</v>
      </c>
      <c r="Q2080" s="1">
        <f>Table1[[#This Row],[Earned Basic Salary]]*20%</f>
        <v>9103.8461538461543</v>
      </c>
      <c r="R2080" s="1">
        <f>Table1[[#This Row],[Earned Basic Salary]]*10%</f>
        <v>4551.9230769230771</v>
      </c>
      <c r="S2080" s="1">
        <f>Table1[[#This Row],[Earned Basic Salary]]*12%</f>
        <v>5462.3076923076915</v>
      </c>
      <c r="T2080" s="1">
        <f>200</f>
        <v>200</v>
      </c>
      <c r="U2080" s="1">
        <f>Table1[[#This Row],[PF]]+Table1[[#This Row],[Professional Tax]]</f>
        <v>5662.3076923076915</v>
      </c>
      <c r="V2080" s="1">
        <f>Table1[[#This Row],[Overtime Hours]]*200</f>
        <v>2800</v>
      </c>
      <c r="W2080" s="1">
        <f>Table1[[#This Row],[Earned Basic Salary]]+Table1[[#This Row],[HRA]]+Table1[[#This Row],[DA]]+Table1[[#This Row],[Overtime Pay]]</f>
        <v>61975</v>
      </c>
      <c r="X2080" s="1">
        <f>Table1[[#This Row],[Gross Salary]]-Table1[[#This Row],[Total Deduction]]</f>
        <v>56312.692307692312</v>
      </c>
      <c r="Y2080" t="s">
        <v>37</v>
      </c>
      <c r="Z2080" t="s">
        <v>38</v>
      </c>
      <c r="AA2080" t="s">
        <v>7922</v>
      </c>
      <c r="AB2080" t="s">
        <v>7923</v>
      </c>
    </row>
    <row r="2081" spans="1:28" x14ac:dyDescent="0.3">
      <c r="A2081" t="s">
        <v>7924</v>
      </c>
      <c r="B2081" t="s">
        <v>430</v>
      </c>
      <c r="C2081">
        <v>22</v>
      </c>
      <c r="D2081" t="s">
        <v>53</v>
      </c>
      <c r="E2081" t="s">
        <v>62</v>
      </c>
      <c r="F2081" t="s">
        <v>55</v>
      </c>
      <c r="G2081" t="s">
        <v>7925</v>
      </c>
      <c r="H2081" t="s">
        <v>35</v>
      </c>
      <c r="I2081" t="s">
        <v>36</v>
      </c>
      <c r="J2081">
        <v>26</v>
      </c>
      <c r="K2081">
        <v>24</v>
      </c>
      <c r="L2081">
        <f t="shared" si="96"/>
        <v>2</v>
      </c>
      <c r="M2081">
        <v>4</v>
      </c>
      <c r="N2081">
        <v>77613</v>
      </c>
      <c r="O2081" s="1">
        <f t="shared" si="97"/>
        <v>2985.1153846153848</v>
      </c>
      <c r="P2081" s="1">
        <f t="shared" si="98"/>
        <v>71642.769230769234</v>
      </c>
      <c r="Q2081" s="1">
        <f>Table1[[#This Row],[Earned Basic Salary]]*20%</f>
        <v>14328.553846153847</v>
      </c>
      <c r="R2081" s="1">
        <f>Table1[[#This Row],[Earned Basic Salary]]*10%</f>
        <v>7164.2769230769236</v>
      </c>
      <c r="S2081" s="1">
        <f>Table1[[#This Row],[Earned Basic Salary]]*12%</f>
        <v>8597.1323076923072</v>
      </c>
      <c r="T2081" s="1">
        <f>200</f>
        <v>200</v>
      </c>
      <c r="U2081" s="1">
        <f>Table1[[#This Row],[PF]]+Table1[[#This Row],[Professional Tax]]</f>
        <v>8797.1323076923072</v>
      </c>
      <c r="V2081" s="1">
        <f>Table1[[#This Row],[Overtime Hours]]*200</f>
        <v>800</v>
      </c>
      <c r="W2081" s="1">
        <f>Table1[[#This Row],[Earned Basic Salary]]+Table1[[#This Row],[HRA]]+Table1[[#This Row],[DA]]+Table1[[#This Row],[Overtime Pay]]</f>
        <v>93935.6</v>
      </c>
      <c r="X2081" s="1">
        <f>Table1[[#This Row],[Gross Salary]]-Table1[[#This Row],[Total Deduction]]</f>
        <v>85138.467692307691</v>
      </c>
      <c r="Y2081" t="s">
        <v>37</v>
      </c>
      <c r="Z2081" t="s">
        <v>38</v>
      </c>
      <c r="AA2081" t="s">
        <v>7926</v>
      </c>
      <c r="AB2081" t="s">
        <v>7927</v>
      </c>
    </row>
    <row r="2082" spans="1:28" x14ac:dyDescent="0.3">
      <c r="A2082" t="s">
        <v>7928</v>
      </c>
      <c r="B2082" t="s">
        <v>1880</v>
      </c>
      <c r="C2082">
        <v>46</v>
      </c>
      <c r="D2082" t="s">
        <v>133</v>
      </c>
      <c r="E2082" t="s">
        <v>121</v>
      </c>
      <c r="F2082" t="s">
        <v>69</v>
      </c>
      <c r="G2082" t="s">
        <v>1575</v>
      </c>
      <c r="H2082" t="s">
        <v>35</v>
      </c>
      <c r="I2082" t="s">
        <v>36</v>
      </c>
      <c r="J2082">
        <v>26</v>
      </c>
      <c r="K2082">
        <v>24</v>
      </c>
      <c r="L2082">
        <f t="shared" si="96"/>
        <v>2</v>
      </c>
      <c r="M2082">
        <v>6</v>
      </c>
      <c r="N2082">
        <v>22921</v>
      </c>
      <c r="O2082" s="1">
        <f t="shared" si="97"/>
        <v>881.57692307692309</v>
      </c>
      <c r="P2082" s="1">
        <f t="shared" si="98"/>
        <v>21157.846153846156</v>
      </c>
      <c r="Q2082" s="1">
        <f>Table1[[#This Row],[Earned Basic Salary]]*20%</f>
        <v>4231.5692307692316</v>
      </c>
      <c r="R2082" s="1">
        <f>Table1[[#This Row],[Earned Basic Salary]]*10%</f>
        <v>2115.7846153846158</v>
      </c>
      <c r="S2082" s="1">
        <f>Table1[[#This Row],[Earned Basic Salary]]*12%</f>
        <v>2538.9415384615386</v>
      </c>
      <c r="T2082" s="1">
        <f>200</f>
        <v>200</v>
      </c>
      <c r="U2082" s="1">
        <f>Table1[[#This Row],[PF]]+Table1[[#This Row],[Professional Tax]]</f>
        <v>2738.9415384615386</v>
      </c>
      <c r="V2082" s="1">
        <f>Table1[[#This Row],[Overtime Hours]]*200</f>
        <v>1200</v>
      </c>
      <c r="W2082" s="1">
        <f>Table1[[#This Row],[Earned Basic Salary]]+Table1[[#This Row],[HRA]]+Table1[[#This Row],[DA]]+Table1[[#This Row],[Overtime Pay]]</f>
        <v>28705.200000000001</v>
      </c>
      <c r="X2082" s="1">
        <f>Table1[[#This Row],[Gross Salary]]-Table1[[#This Row],[Total Deduction]]</f>
        <v>25966.258461538462</v>
      </c>
      <c r="Y2082" t="s">
        <v>37</v>
      </c>
      <c r="Z2082" t="s">
        <v>106</v>
      </c>
      <c r="AA2082" t="s">
        <v>7929</v>
      </c>
      <c r="AB2082" t="s">
        <v>7930</v>
      </c>
    </row>
    <row r="2083" spans="1:28" x14ac:dyDescent="0.3">
      <c r="A2083" t="s">
        <v>7931</v>
      </c>
      <c r="B2083" t="s">
        <v>344</v>
      </c>
      <c r="C2083">
        <v>53</v>
      </c>
      <c r="D2083" t="s">
        <v>133</v>
      </c>
      <c r="E2083" t="s">
        <v>62</v>
      </c>
      <c r="F2083" t="s">
        <v>89</v>
      </c>
      <c r="G2083" t="s">
        <v>2342</v>
      </c>
      <c r="H2083" t="s">
        <v>35</v>
      </c>
      <c r="I2083" t="s">
        <v>36</v>
      </c>
      <c r="J2083">
        <v>26</v>
      </c>
      <c r="K2083">
        <v>23</v>
      </c>
      <c r="L2083">
        <f t="shared" si="96"/>
        <v>3</v>
      </c>
      <c r="M2083">
        <v>17</v>
      </c>
      <c r="N2083">
        <v>33017</v>
      </c>
      <c r="O2083" s="1">
        <f t="shared" si="97"/>
        <v>1269.8846153846155</v>
      </c>
      <c r="P2083" s="1">
        <f t="shared" si="98"/>
        <v>29207.346153846156</v>
      </c>
      <c r="Q2083" s="1">
        <f>Table1[[#This Row],[Earned Basic Salary]]*20%</f>
        <v>5841.4692307692312</v>
      </c>
      <c r="R2083" s="1">
        <f>Table1[[#This Row],[Earned Basic Salary]]*10%</f>
        <v>2920.7346153846156</v>
      </c>
      <c r="S2083" s="1">
        <f>Table1[[#This Row],[Earned Basic Salary]]*12%</f>
        <v>3504.8815384615386</v>
      </c>
      <c r="T2083" s="1">
        <f>200</f>
        <v>200</v>
      </c>
      <c r="U2083" s="1">
        <f>Table1[[#This Row],[PF]]+Table1[[#This Row],[Professional Tax]]</f>
        <v>3704.8815384615386</v>
      </c>
      <c r="V2083" s="1">
        <f>Table1[[#This Row],[Overtime Hours]]*200</f>
        <v>3400</v>
      </c>
      <c r="W2083" s="1">
        <f>Table1[[#This Row],[Earned Basic Salary]]+Table1[[#This Row],[HRA]]+Table1[[#This Row],[DA]]+Table1[[#This Row],[Overtime Pay]]</f>
        <v>41369.550000000003</v>
      </c>
      <c r="X2083" s="1">
        <f>Table1[[#This Row],[Gross Salary]]-Table1[[#This Row],[Total Deduction]]</f>
        <v>37664.668461538466</v>
      </c>
      <c r="Y2083" t="s">
        <v>37</v>
      </c>
      <c r="Z2083" t="s">
        <v>48</v>
      </c>
      <c r="AA2083" t="s">
        <v>7932</v>
      </c>
      <c r="AB2083" t="s">
        <v>7933</v>
      </c>
    </row>
    <row r="2084" spans="1:28" x14ac:dyDescent="0.3">
      <c r="A2084" t="s">
        <v>7934</v>
      </c>
      <c r="B2084" t="s">
        <v>1063</v>
      </c>
      <c r="C2084">
        <v>50</v>
      </c>
      <c r="D2084" t="s">
        <v>53</v>
      </c>
      <c r="E2084" t="s">
        <v>82</v>
      </c>
      <c r="F2084" t="s">
        <v>46</v>
      </c>
      <c r="G2084" t="s">
        <v>6570</v>
      </c>
      <c r="H2084" t="s">
        <v>35</v>
      </c>
      <c r="I2084" t="s">
        <v>36</v>
      </c>
      <c r="J2084">
        <v>26</v>
      </c>
      <c r="K2084">
        <v>23</v>
      </c>
      <c r="L2084">
        <f t="shared" si="96"/>
        <v>3</v>
      </c>
      <c r="M2084">
        <v>12</v>
      </c>
      <c r="N2084">
        <v>49026</v>
      </c>
      <c r="O2084" s="1">
        <f t="shared" si="97"/>
        <v>1885.6153846153845</v>
      </c>
      <c r="P2084" s="1">
        <f t="shared" si="98"/>
        <v>43369.153846153844</v>
      </c>
      <c r="Q2084" s="1">
        <f>Table1[[#This Row],[Earned Basic Salary]]*20%</f>
        <v>8673.8307692307699</v>
      </c>
      <c r="R2084" s="1">
        <f>Table1[[#This Row],[Earned Basic Salary]]*10%</f>
        <v>4336.9153846153849</v>
      </c>
      <c r="S2084" s="1">
        <f>Table1[[#This Row],[Earned Basic Salary]]*12%</f>
        <v>5204.2984615384612</v>
      </c>
      <c r="T2084" s="1">
        <f>200</f>
        <v>200</v>
      </c>
      <c r="U2084" s="1">
        <f>Table1[[#This Row],[PF]]+Table1[[#This Row],[Professional Tax]]</f>
        <v>5404.2984615384612</v>
      </c>
      <c r="V2084" s="1">
        <f>Table1[[#This Row],[Overtime Hours]]*200</f>
        <v>2400</v>
      </c>
      <c r="W2084" s="1">
        <f>Table1[[#This Row],[Earned Basic Salary]]+Table1[[#This Row],[HRA]]+Table1[[#This Row],[DA]]+Table1[[#This Row],[Overtime Pay]]</f>
        <v>58779.9</v>
      </c>
      <c r="X2084" s="1">
        <f>Table1[[#This Row],[Gross Salary]]-Table1[[#This Row],[Total Deduction]]</f>
        <v>53375.601538461538</v>
      </c>
      <c r="Y2084" t="s">
        <v>37</v>
      </c>
      <c r="Z2084" t="s">
        <v>38</v>
      </c>
      <c r="AA2084" t="s">
        <v>7935</v>
      </c>
      <c r="AB2084" t="s">
        <v>7936</v>
      </c>
    </row>
    <row r="2085" spans="1:28" x14ac:dyDescent="0.3">
      <c r="A2085" t="s">
        <v>7937</v>
      </c>
      <c r="B2085" t="s">
        <v>1929</v>
      </c>
      <c r="C2085">
        <v>35</v>
      </c>
      <c r="D2085" t="s">
        <v>75</v>
      </c>
      <c r="E2085" t="s">
        <v>121</v>
      </c>
      <c r="F2085" t="s">
        <v>69</v>
      </c>
      <c r="G2085" t="s">
        <v>1154</v>
      </c>
      <c r="H2085" t="s">
        <v>35</v>
      </c>
      <c r="I2085" t="s">
        <v>36</v>
      </c>
      <c r="J2085">
        <v>26</v>
      </c>
      <c r="K2085">
        <v>25</v>
      </c>
      <c r="L2085">
        <f t="shared" si="96"/>
        <v>1</v>
      </c>
      <c r="M2085">
        <v>2</v>
      </c>
      <c r="N2085">
        <v>45322</v>
      </c>
      <c r="O2085" s="1">
        <f t="shared" si="97"/>
        <v>1743.1538461538462</v>
      </c>
      <c r="P2085" s="1">
        <f t="shared" si="98"/>
        <v>43578.846153846156</v>
      </c>
      <c r="Q2085" s="1">
        <f>Table1[[#This Row],[Earned Basic Salary]]*20%</f>
        <v>8715.7692307692323</v>
      </c>
      <c r="R2085" s="1">
        <f>Table1[[#This Row],[Earned Basic Salary]]*10%</f>
        <v>4357.8846153846162</v>
      </c>
      <c r="S2085" s="1">
        <f>Table1[[#This Row],[Earned Basic Salary]]*12%</f>
        <v>5229.4615384615381</v>
      </c>
      <c r="T2085" s="1">
        <f>200</f>
        <v>200</v>
      </c>
      <c r="U2085" s="1">
        <f>Table1[[#This Row],[PF]]+Table1[[#This Row],[Professional Tax]]</f>
        <v>5429.4615384615381</v>
      </c>
      <c r="V2085" s="1">
        <f>Table1[[#This Row],[Overtime Hours]]*200</f>
        <v>400</v>
      </c>
      <c r="W2085" s="1">
        <f>Table1[[#This Row],[Earned Basic Salary]]+Table1[[#This Row],[HRA]]+Table1[[#This Row],[DA]]+Table1[[#This Row],[Overtime Pay]]</f>
        <v>57052.500000000007</v>
      </c>
      <c r="X2085" s="1">
        <f>Table1[[#This Row],[Gross Salary]]-Table1[[#This Row],[Total Deduction]]</f>
        <v>51623.038461538468</v>
      </c>
      <c r="Y2085" t="s">
        <v>37</v>
      </c>
      <c r="Z2085" t="s">
        <v>48</v>
      </c>
      <c r="AA2085" t="s">
        <v>7938</v>
      </c>
      <c r="AB2085" t="s">
        <v>7939</v>
      </c>
    </row>
    <row r="2086" spans="1:28" x14ac:dyDescent="0.3">
      <c r="A2086" t="s">
        <v>7940</v>
      </c>
      <c r="B2086" t="s">
        <v>700</v>
      </c>
      <c r="C2086">
        <v>44</v>
      </c>
      <c r="D2086" t="s">
        <v>133</v>
      </c>
      <c r="E2086" t="s">
        <v>62</v>
      </c>
      <c r="F2086" t="s">
        <v>46</v>
      </c>
      <c r="G2086" t="s">
        <v>3903</v>
      </c>
      <c r="H2086" t="s">
        <v>35</v>
      </c>
      <c r="I2086" t="s">
        <v>36</v>
      </c>
      <c r="J2086">
        <v>26</v>
      </c>
      <c r="K2086">
        <v>24</v>
      </c>
      <c r="L2086">
        <f t="shared" si="96"/>
        <v>2</v>
      </c>
      <c r="M2086">
        <v>10</v>
      </c>
      <c r="N2086">
        <v>29064</v>
      </c>
      <c r="O2086" s="1">
        <f t="shared" si="97"/>
        <v>1117.8461538461538</v>
      </c>
      <c r="P2086" s="1">
        <f t="shared" si="98"/>
        <v>26828.307692307691</v>
      </c>
      <c r="Q2086" s="1">
        <f>Table1[[#This Row],[Earned Basic Salary]]*20%</f>
        <v>5365.6615384615388</v>
      </c>
      <c r="R2086" s="1">
        <f>Table1[[#This Row],[Earned Basic Salary]]*10%</f>
        <v>2682.8307692307694</v>
      </c>
      <c r="S2086" s="1">
        <f>Table1[[#This Row],[Earned Basic Salary]]*12%</f>
        <v>3219.396923076923</v>
      </c>
      <c r="T2086" s="1">
        <f>200</f>
        <v>200</v>
      </c>
      <c r="U2086" s="1">
        <f>Table1[[#This Row],[PF]]+Table1[[#This Row],[Professional Tax]]</f>
        <v>3419.396923076923</v>
      </c>
      <c r="V2086" s="1">
        <f>Table1[[#This Row],[Overtime Hours]]*200</f>
        <v>2000</v>
      </c>
      <c r="W2086" s="1">
        <f>Table1[[#This Row],[Earned Basic Salary]]+Table1[[#This Row],[HRA]]+Table1[[#This Row],[DA]]+Table1[[#This Row],[Overtime Pay]]</f>
        <v>36876.800000000003</v>
      </c>
      <c r="X2086" s="1">
        <f>Table1[[#This Row],[Gross Salary]]-Table1[[#This Row],[Total Deduction]]</f>
        <v>33457.403076923081</v>
      </c>
      <c r="Y2086" t="s">
        <v>37</v>
      </c>
      <c r="Z2086" t="s">
        <v>38</v>
      </c>
      <c r="AA2086" t="s">
        <v>7941</v>
      </c>
      <c r="AB2086" t="s">
        <v>7942</v>
      </c>
    </row>
    <row r="2087" spans="1:28" x14ac:dyDescent="0.3">
      <c r="A2087" t="s">
        <v>7943</v>
      </c>
      <c r="B2087" t="s">
        <v>367</v>
      </c>
      <c r="C2087">
        <v>44</v>
      </c>
      <c r="D2087" t="s">
        <v>75</v>
      </c>
      <c r="E2087" t="s">
        <v>54</v>
      </c>
      <c r="F2087" t="s">
        <v>46</v>
      </c>
      <c r="G2087" t="s">
        <v>164</v>
      </c>
      <c r="H2087" t="s">
        <v>35</v>
      </c>
      <c r="I2087" t="s">
        <v>36</v>
      </c>
      <c r="J2087">
        <v>26</v>
      </c>
      <c r="K2087">
        <v>23</v>
      </c>
      <c r="L2087">
        <f t="shared" si="96"/>
        <v>3</v>
      </c>
      <c r="M2087">
        <v>16</v>
      </c>
      <c r="N2087">
        <v>64628</v>
      </c>
      <c r="O2087" s="1">
        <f t="shared" si="97"/>
        <v>2485.6923076923076</v>
      </c>
      <c r="P2087" s="1">
        <f t="shared" si="98"/>
        <v>57170.923076923078</v>
      </c>
      <c r="Q2087" s="1">
        <f>Table1[[#This Row],[Earned Basic Salary]]*20%</f>
        <v>11434.184615384616</v>
      </c>
      <c r="R2087" s="1">
        <f>Table1[[#This Row],[Earned Basic Salary]]*10%</f>
        <v>5717.0923076923082</v>
      </c>
      <c r="S2087" s="1">
        <f>Table1[[#This Row],[Earned Basic Salary]]*12%</f>
        <v>6860.5107692307693</v>
      </c>
      <c r="T2087" s="1">
        <f>200</f>
        <v>200</v>
      </c>
      <c r="U2087" s="1">
        <f>Table1[[#This Row],[PF]]+Table1[[#This Row],[Professional Tax]]</f>
        <v>7060.5107692307693</v>
      </c>
      <c r="V2087" s="1">
        <f>Table1[[#This Row],[Overtime Hours]]*200</f>
        <v>3200</v>
      </c>
      <c r="W2087" s="1">
        <f>Table1[[#This Row],[Earned Basic Salary]]+Table1[[#This Row],[HRA]]+Table1[[#This Row],[DA]]+Table1[[#This Row],[Overtime Pay]]</f>
        <v>77522.2</v>
      </c>
      <c r="X2087" s="1">
        <f>Table1[[#This Row],[Gross Salary]]-Table1[[#This Row],[Total Deduction]]</f>
        <v>70461.689230769232</v>
      </c>
      <c r="Y2087" t="s">
        <v>37</v>
      </c>
      <c r="Z2087" t="s">
        <v>38</v>
      </c>
      <c r="AA2087" t="s">
        <v>7944</v>
      </c>
      <c r="AB2087" t="s">
        <v>7945</v>
      </c>
    </row>
    <row r="2088" spans="1:28" x14ac:dyDescent="0.3">
      <c r="A2088" t="s">
        <v>7946</v>
      </c>
      <c r="B2088" t="s">
        <v>2055</v>
      </c>
      <c r="C2088">
        <v>30</v>
      </c>
      <c r="D2088" t="s">
        <v>127</v>
      </c>
      <c r="E2088" t="s">
        <v>82</v>
      </c>
      <c r="F2088" t="s">
        <v>46</v>
      </c>
      <c r="G2088" t="s">
        <v>1282</v>
      </c>
      <c r="H2088" t="s">
        <v>35</v>
      </c>
      <c r="I2088" t="s">
        <v>36</v>
      </c>
      <c r="J2088">
        <v>26</v>
      </c>
      <c r="K2088">
        <v>22</v>
      </c>
      <c r="L2088">
        <f t="shared" si="96"/>
        <v>4</v>
      </c>
      <c r="M2088">
        <v>10</v>
      </c>
      <c r="N2088">
        <v>72485</v>
      </c>
      <c r="O2088" s="1">
        <f t="shared" si="97"/>
        <v>2787.8846153846152</v>
      </c>
      <c r="P2088" s="1">
        <f t="shared" si="98"/>
        <v>61333.461538461532</v>
      </c>
      <c r="Q2088" s="1">
        <f>Table1[[#This Row],[Earned Basic Salary]]*20%</f>
        <v>12266.692307692307</v>
      </c>
      <c r="R2088" s="1">
        <f>Table1[[#This Row],[Earned Basic Salary]]*10%</f>
        <v>6133.3461538461534</v>
      </c>
      <c r="S2088" s="1">
        <f>Table1[[#This Row],[Earned Basic Salary]]*12%</f>
        <v>7360.0153846153835</v>
      </c>
      <c r="T2088" s="1">
        <f>200</f>
        <v>200</v>
      </c>
      <c r="U2088" s="1">
        <f>Table1[[#This Row],[PF]]+Table1[[#This Row],[Professional Tax]]</f>
        <v>7560.0153846153835</v>
      </c>
      <c r="V2088" s="1">
        <f>Table1[[#This Row],[Overtime Hours]]*200</f>
        <v>2000</v>
      </c>
      <c r="W2088" s="1">
        <f>Table1[[#This Row],[Earned Basic Salary]]+Table1[[#This Row],[HRA]]+Table1[[#This Row],[DA]]+Table1[[#This Row],[Overtime Pay]]</f>
        <v>81733.5</v>
      </c>
      <c r="X2088" s="1">
        <f>Table1[[#This Row],[Gross Salary]]-Table1[[#This Row],[Total Deduction]]</f>
        <v>74173.484615384616</v>
      </c>
      <c r="Y2088" t="s">
        <v>37</v>
      </c>
      <c r="Z2088" t="s">
        <v>38</v>
      </c>
      <c r="AA2088" t="s">
        <v>7947</v>
      </c>
      <c r="AB2088" t="s">
        <v>7948</v>
      </c>
    </row>
    <row r="2089" spans="1:28" x14ac:dyDescent="0.3">
      <c r="A2089" t="s">
        <v>7949</v>
      </c>
      <c r="B2089" t="s">
        <v>1281</v>
      </c>
      <c r="C2089">
        <v>46</v>
      </c>
      <c r="D2089" t="s">
        <v>127</v>
      </c>
      <c r="E2089" t="s">
        <v>82</v>
      </c>
      <c r="F2089" t="s">
        <v>83</v>
      </c>
      <c r="G2089" t="s">
        <v>7950</v>
      </c>
      <c r="H2089" t="s">
        <v>35</v>
      </c>
      <c r="I2089" t="s">
        <v>36</v>
      </c>
      <c r="J2089">
        <v>26</v>
      </c>
      <c r="K2089">
        <v>24</v>
      </c>
      <c r="L2089">
        <f t="shared" si="96"/>
        <v>2</v>
      </c>
      <c r="M2089">
        <v>9</v>
      </c>
      <c r="N2089">
        <v>65147</v>
      </c>
      <c r="O2089" s="1">
        <f t="shared" si="97"/>
        <v>2505.6538461538462</v>
      </c>
      <c r="P2089" s="1">
        <f t="shared" si="98"/>
        <v>60135.692307692312</v>
      </c>
      <c r="Q2089" s="1">
        <f>Table1[[#This Row],[Earned Basic Salary]]*20%</f>
        <v>12027.138461538463</v>
      </c>
      <c r="R2089" s="1">
        <f>Table1[[#This Row],[Earned Basic Salary]]*10%</f>
        <v>6013.5692307692316</v>
      </c>
      <c r="S2089" s="1">
        <f>Table1[[#This Row],[Earned Basic Salary]]*12%</f>
        <v>7216.2830769230768</v>
      </c>
      <c r="T2089" s="1">
        <f>200</f>
        <v>200</v>
      </c>
      <c r="U2089" s="1">
        <f>Table1[[#This Row],[PF]]+Table1[[#This Row],[Professional Tax]]</f>
        <v>7416.2830769230768</v>
      </c>
      <c r="V2089" s="1">
        <f>Table1[[#This Row],[Overtime Hours]]*200</f>
        <v>1800</v>
      </c>
      <c r="W2089" s="1">
        <f>Table1[[#This Row],[Earned Basic Salary]]+Table1[[#This Row],[HRA]]+Table1[[#This Row],[DA]]+Table1[[#This Row],[Overtime Pay]]</f>
        <v>79976.400000000009</v>
      </c>
      <c r="X2089" s="1">
        <f>Table1[[#This Row],[Gross Salary]]-Table1[[#This Row],[Total Deduction]]</f>
        <v>72560.11692307693</v>
      </c>
      <c r="Y2089" t="s">
        <v>37</v>
      </c>
      <c r="Z2089" t="s">
        <v>95</v>
      </c>
      <c r="AA2089" t="s">
        <v>7951</v>
      </c>
      <c r="AB2089" t="s">
        <v>7952</v>
      </c>
    </row>
    <row r="2090" spans="1:28" x14ac:dyDescent="0.3">
      <c r="A2090" t="s">
        <v>7953</v>
      </c>
      <c r="B2090" t="s">
        <v>988</v>
      </c>
      <c r="C2090">
        <v>40</v>
      </c>
      <c r="D2090" t="s">
        <v>44</v>
      </c>
      <c r="E2090" t="s">
        <v>62</v>
      </c>
      <c r="F2090" t="s">
        <v>69</v>
      </c>
      <c r="G2090" t="s">
        <v>3143</v>
      </c>
      <c r="H2090" t="s">
        <v>35</v>
      </c>
      <c r="I2090" t="s">
        <v>36</v>
      </c>
      <c r="J2090">
        <v>26</v>
      </c>
      <c r="K2090">
        <v>23</v>
      </c>
      <c r="L2090">
        <f t="shared" si="96"/>
        <v>3</v>
      </c>
      <c r="M2090">
        <v>16</v>
      </c>
      <c r="N2090">
        <v>34479</v>
      </c>
      <c r="O2090" s="1">
        <f t="shared" si="97"/>
        <v>1326.1153846153845</v>
      </c>
      <c r="P2090" s="1">
        <f t="shared" si="98"/>
        <v>30500.653846153844</v>
      </c>
      <c r="Q2090" s="1">
        <f>Table1[[#This Row],[Earned Basic Salary]]*20%</f>
        <v>6100.1307692307691</v>
      </c>
      <c r="R2090" s="1">
        <f>Table1[[#This Row],[Earned Basic Salary]]*10%</f>
        <v>3050.0653846153846</v>
      </c>
      <c r="S2090" s="1">
        <f>Table1[[#This Row],[Earned Basic Salary]]*12%</f>
        <v>3660.0784615384609</v>
      </c>
      <c r="T2090" s="1">
        <f>200</f>
        <v>200</v>
      </c>
      <c r="U2090" s="1">
        <f>Table1[[#This Row],[PF]]+Table1[[#This Row],[Professional Tax]]</f>
        <v>3860.0784615384609</v>
      </c>
      <c r="V2090" s="1">
        <f>Table1[[#This Row],[Overtime Hours]]*200</f>
        <v>3200</v>
      </c>
      <c r="W2090" s="1">
        <f>Table1[[#This Row],[Earned Basic Salary]]+Table1[[#This Row],[HRA]]+Table1[[#This Row],[DA]]+Table1[[#This Row],[Overtime Pay]]</f>
        <v>42850.85</v>
      </c>
      <c r="X2090" s="1">
        <f>Table1[[#This Row],[Gross Salary]]-Table1[[#This Row],[Total Deduction]]</f>
        <v>38990.771538461537</v>
      </c>
      <c r="Y2090" t="s">
        <v>37</v>
      </c>
      <c r="Z2090" t="s">
        <v>106</v>
      </c>
      <c r="AA2090" t="s">
        <v>7954</v>
      </c>
      <c r="AB2090" t="s">
        <v>7955</v>
      </c>
    </row>
    <row r="2091" spans="1:28" x14ac:dyDescent="0.3">
      <c r="A2091" t="s">
        <v>7956</v>
      </c>
      <c r="B2091" t="s">
        <v>153</v>
      </c>
      <c r="C2091">
        <v>33</v>
      </c>
      <c r="D2091" t="s">
        <v>44</v>
      </c>
      <c r="E2091" t="s">
        <v>121</v>
      </c>
      <c r="F2091" t="s">
        <v>83</v>
      </c>
      <c r="G2091" t="s">
        <v>6370</v>
      </c>
      <c r="H2091" t="s">
        <v>35</v>
      </c>
      <c r="I2091" t="s">
        <v>36</v>
      </c>
      <c r="J2091">
        <v>26</v>
      </c>
      <c r="K2091">
        <v>25</v>
      </c>
      <c r="L2091">
        <f t="shared" si="96"/>
        <v>1</v>
      </c>
      <c r="M2091">
        <v>12</v>
      </c>
      <c r="N2091">
        <v>66552</v>
      </c>
      <c r="O2091" s="1">
        <f t="shared" si="97"/>
        <v>2559.6923076923076</v>
      </c>
      <c r="P2091" s="1">
        <f t="shared" si="98"/>
        <v>63992.307692307688</v>
      </c>
      <c r="Q2091" s="1">
        <f>Table1[[#This Row],[Earned Basic Salary]]*20%</f>
        <v>12798.461538461539</v>
      </c>
      <c r="R2091" s="1">
        <f>Table1[[#This Row],[Earned Basic Salary]]*10%</f>
        <v>6399.2307692307695</v>
      </c>
      <c r="S2091" s="1">
        <f>Table1[[#This Row],[Earned Basic Salary]]*12%</f>
        <v>7679.076923076922</v>
      </c>
      <c r="T2091" s="1">
        <f>200</f>
        <v>200</v>
      </c>
      <c r="U2091" s="1">
        <f>Table1[[#This Row],[PF]]+Table1[[#This Row],[Professional Tax]]</f>
        <v>7879.076923076922</v>
      </c>
      <c r="V2091" s="1">
        <f>Table1[[#This Row],[Overtime Hours]]*200</f>
        <v>2400</v>
      </c>
      <c r="W2091" s="1">
        <f>Table1[[#This Row],[Earned Basic Salary]]+Table1[[#This Row],[HRA]]+Table1[[#This Row],[DA]]+Table1[[#This Row],[Overtime Pay]]</f>
        <v>85589.999999999985</v>
      </c>
      <c r="X2091" s="1">
        <f>Table1[[#This Row],[Gross Salary]]-Table1[[#This Row],[Total Deduction]]</f>
        <v>77710.923076923063</v>
      </c>
      <c r="Y2091" t="s">
        <v>37</v>
      </c>
      <c r="Z2091" t="s">
        <v>48</v>
      </c>
      <c r="AA2091" t="s">
        <v>7957</v>
      </c>
      <c r="AB2091" t="s">
        <v>7958</v>
      </c>
    </row>
    <row r="2092" spans="1:28" x14ac:dyDescent="0.3">
      <c r="A2092" t="s">
        <v>7959</v>
      </c>
      <c r="B2092" t="s">
        <v>305</v>
      </c>
      <c r="C2092">
        <v>41</v>
      </c>
      <c r="D2092" t="s">
        <v>133</v>
      </c>
      <c r="E2092" t="s">
        <v>32</v>
      </c>
      <c r="F2092" t="s">
        <v>89</v>
      </c>
      <c r="G2092" t="s">
        <v>732</v>
      </c>
      <c r="H2092" t="s">
        <v>35</v>
      </c>
      <c r="I2092" t="s">
        <v>36</v>
      </c>
      <c r="J2092">
        <v>26</v>
      </c>
      <c r="K2092">
        <v>22</v>
      </c>
      <c r="L2092">
        <f t="shared" si="96"/>
        <v>4</v>
      </c>
      <c r="M2092">
        <v>6</v>
      </c>
      <c r="N2092">
        <v>38425</v>
      </c>
      <c r="O2092" s="1">
        <f t="shared" si="97"/>
        <v>1477.8846153846155</v>
      </c>
      <c r="P2092" s="1">
        <f t="shared" si="98"/>
        <v>32513.461538461539</v>
      </c>
      <c r="Q2092" s="1">
        <f>Table1[[#This Row],[Earned Basic Salary]]*20%</f>
        <v>6502.6923076923085</v>
      </c>
      <c r="R2092" s="1">
        <f>Table1[[#This Row],[Earned Basic Salary]]*10%</f>
        <v>3251.3461538461543</v>
      </c>
      <c r="S2092" s="1">
        <f>Table1[[#This Row],[Earned Basic Salary]]*12%</f>
        <v>3901.6153846153848</v>
      </c>
      <c r="T2092" s="1">
        <f>200</f>
        <v>200</v>
      </c>
      <c r="U2092" s="1">
        <f>Table1[[#This Row],[PF]]+Table1[[#This Row],[Professional Tax]]</f>
        <v>4101.6153846153848</v>
      </c>
      <c r="V2092" s="1">
        <f>Table1[[#This Row],[Overtime Hours]]*200</f>
        <v>1200</v>
      </c>
      <c r="W2092" s="1">
        <f>Table1[[#This Row],[Earned Basic Salary]]+Table1[[#This Row],[HRA]]+Table1[[#This Row],[DA]]+Table1[[#This Row],[Overtime Pay]]</f>
        <v>43467.5</v>
      </c>
      <c r="X2092" s="1">
        <f>Table1[[#This Row],[Gross Salary]]-Table1[[#This Row],[Total Deduction]]</f>
        <v>39365.884615384617</v>
      </c>
      <c r="Y2092" t="s">
        <v>37</v>
      </c>
      <c r="Z2092" t="s">
        <v>106</v>
      </c>
      <c r="AA2092" t="s">
        <v>7960</v>
      </c>
      <c r="AB2092" t="s">
        <v>7961</v>
      </c>
    </row>
    <row r="2093" spans="1:28" x14ac:dyDescent="0.3">
      <c r="A2093" t="s">
        <v>7962</v>
      </c>
      <c r="B2093" t="s">
        <v>3229</v>
      </c>
      <c r="C2093">
        <v>43</v>
      </c>
      <c r="D2093" t="s">
        <v>31</v>
      </c>
      <c r="E2093" t="s">
        <v>62</v>
      </c>
      <c r="F2093" t="s">
        <v>33</v>
      </c>
      <c r="G2093" t="s">
        <v>7963</v>
      </c>
      <c r="H2093" t="s">
        <v>35</v>
      </c>
      <c r="I2093" t="s">
        <v>36</v>
      </c>
      <c r="J2093">
        <v>26</v>
      </c>
      <c r="K2093">
        <v>24</v>
      </c>
      <c r="L2093">
        <f t="shared" si="96"/>
        <v>2</v>
      </c>
      <c r="M2093">
        <v>15</v>
      </c>
      <c r="N2093">
        <v>71721</v>
      </c>
      <c r="O2093" s="1">
        <f t="shared" si="97"/>
        <v>2758.5</v>
      </c>
      <c r="P2093" s="1">
        <f t="shared" si="98"/>
        <v>66204</v>
      </c>
      <c r="Q2093" s="1">
        <f>Table1[[#This Row],[Earned Basic Salary]]*20%</f>
        <v>13240.800000000001</v>
      </c>
      <c r="R2093" s="1">
        <f>Table1[[#This Row],[Earned Basic Salary]]*10%</f>
        <v>6620.4000000000005</v>
      </c>
      <c r="S2093" s="1">
        <f>Table1[[#This Row],[Earned Basic Salary]]*12%</f>
        <v>7944.48</v>
      </c>
      <c r="T2093" s="1">
        <f>200</f>
        <v>200</v>
      </c>
      <c r="U2093" s="1">
        <f>Table1[[#This Row],[PF]]+Table1[[#This Row],[Professional Tax]]</f>
        <v>8144.48</v>
      </c>
      <c r="V2093" s="1">
        <f>Table1[[#This Row],[Overtime Hours]]*200</f>
        <v>3000</v>
      </c>
      <c r="W2093" s="1">
        <f>Table1[[#This Row],[Earned Basic Salary]]+Table1[[#This Row],[HRA]]+Table1[[#This Row],[DA]]+Table1[[#This Row],[Overtime Pay]]</f>
        <v>89065.2</v>
      </c>
      <c r="X2093" s="1">
        <f>Table1[[#This Row],[Gross Salary]]-Table1[[#This Row],[Total Deduction]]</f>
        <v>80920.72</v>
      </c>
      <c r="Y2093" t="s">
        <v>37</v>
      </c>
      <c r="Z2093" t="s">
        <v>38</v>
      </c>
      <c r="AA2093" t="s">
        <v>7964</v>
      </c>
      <c r="AB2093" t="s">
        <v>7965</v>
      </c>
    </row>
    <row r="2094" spans="1:28" x14ac:dyDescent="0.3">
      <c r="A2094" t="s">
        <v>7966</v>
      </c>
      <c r="B2094" t="s">
        <v>1425</v>
      </c>
      <c r="C2094">
        <v>42</v>
      </c>
      <c r="D2094" t="s">
        <v>127</v>
      </c>
      <c r="E2094" t="s">
        <v>62</v>
      </c>
      <c r="F2094" t="s">
        <v>63</v>
      </c>
      <c r="G2094" t="s">
        <v>7967</v>
      </c>
      <c r="H2094" t="s">
        <v>35</v>
      </c>
      <c r="I2094" t="s">
        <v>36</v>
      </c>
      <c r="J2094">
        <v>26</v>
      </c>
      <c r="K2094">
        <v>21</v>
      </c>
      <c r="L2094">
        <f t="shared" si="96"/>
        <v>5</v>
      </c>
      <c r="M2094">
        <v>9</v>
      </c>
      <c r="N2094">
        <v>21956</v>
      </c>
      <c r="O2094" s="1">
        <f t="shared" si="97"/>
        <v>844.46153846153845</v>
      </c>
      <c r="P2094" s="1">
        <f t="shared" si="98"/>
        <v>17733.692307692309</v>
      </c>
      <c r="Q2094" s="1">
        <f>Table1[[#This Row],[Earned Basic Salary]]*20%</f>
        <v>3546.7384615384617</v>
      </c>
      <c r="R2094" s="1">
        <f>Table1[[#This Row],[Earned Basic Salary]]*10%</f>
        <v>1773.3692307692309</v>
      </c>
      <c r="S2094" s="1">
        <f>Table1[[#This Row],[Earned Basic Salary]]*12%</f>
        <v>2128.043076923077</v>
      </c>
      <c r="T2094" s="1">
        <f>200</f>
        <v>200</v>
      </c>
      <c r="U2094" s="1">
        <f>Table1[[#This Row],[PF]]+Table1[[#This Row],[Professional Tax]]</f>
        <v>2328.043076923077</v>
      </c>
      <c r="V2094" s="1">
        <f>Table1[[#This Row],[Overtime Hours]]*200</f>
        <v>1800</v>
      </c>
      <c r="W2094" s="1">
        <f>Table1[[#This Row],[Earned Basic Salary]]+Table1[[#This Row],[HRA]]+Table1[[#This Row],[DA]]+Table1[[#This Row],[Overtime Pay]]</f>
        <v>24853.800000000003</v>
      </c>
      <c r="X2094" s="1">
        <f>Table1[[#This Row],[Gross Salary]]-Table1[[#This Row],[Total Deduction]]</f>
        <v>22525.756923076926</v>
      </c>
      <c r="Y2094" t="s">
        <v>37</v>
      </c>
      <c r="Z2094" t="s">
        <v>38</v>
      </c>
      <c r="AA2094" t="s">
        <v>7968</v>
      </c>
      <c r="AB2094" t="s">
        <v>7969</v>
      </c>
    </row>
    <row r="2095" spans="1:28" x14ac:dyDescent="0.3">
      <c r="A2095" t="s">
        <v>7970</v>
      </c>
      <c r="B2095" t="s">
        <v>1880</v>
      </c>
      <c r="C2095">
        <v>38</v>
      </c>
      <c r="D2095" t="s">
        <v>61</v>
      </c>
      <c r="E2095" t="s">
        <v>32</v>
      </c>
      <c r="F2095" t="s">
        <v>69</v>
      </c>
      <c r="G2095" t="s">
        <v>7971</v>
      </c>
      <c r="H2095" t="s">
        <v>35</v>
      </c>
      <c r="I2095" t="s">
        <v>36</v>
      </c>
      <c r="J2095">
        <v>26</v>
      </c>
      <c r="K2095">
        <v>26</v>
      </c>
      <c r="L2095">
        <f t="shared" si="96"/>
        <v>0</v>
      </c>
      <c r="M2095">
        <v>12</v>
      </c>
      <c r="N2095">
        <v>36253</v>
      </c>
      <c r="O2095" s="1">
        <f t="shared" si="97"/>
        <v>1394.3461538461538</v>
      </c>
      <c r="P2095" s="1">
        <f t="shared" si="98"/>
        <v>36253</v>
      </c>
      <c r="Q2095" s="1">
        <f>Table1[[#This Row],[Earned Basic Salary]]*20%</f>
        <v>7250.6</v>
      </c>
      <c r="R2095" s="1">
        <f>Table1[[#This Row],[Earned Basic Salary]]*10%</f>
        <v>3625.3</v>
      </c>
      <c r="S2095" s="1">
        <f>Table1[[#This Row],[Earned Basic Salary]]*12%</f>
        <v>4350.3599999999997</v>
      </c>
      <c r="T2095" s="1">
        <f>200</f>
        <v>200</v>
      </c>
      <c r="U2095" s="1">
        <f>Table1[[#This Row],[PF]]+Table1[[#This Row],[Professional Tax]]</f>
        <v>4550.3599999999997</v>
      </c>
      <c r="V2095" s="1">
        <f>Table1[[#This Row],[Overtime Hours]]*200</f>
        <v>2400</v>
      </c>
      <c r="W2095" s="1">
        <f>Table1[[#This Row],[Earned Basic Salary]]+Table1[[#This Row],[HRA]]+Table1[[#This Row],[DA]]+Table1[[#This Row],[Overtime Pay]]</f>
        <v>49528.9</v>
      </c>
      <c r="X2095" s="1">
        <f>Table1[[#This Row],[Gross Salary]]-Table1[[#This Row],[Total Deduction]]</f>
        <v>44978.54</v>
      </c>
      <c r="Y2095" t="s">
        <v>37</v>
      </c>
      <c r="Z2095" t="s">
        <v>106</v>
      </c>
      <c r="AA2095" t="s">
        <v>7972</v>
      </c>
      <c r="AB2095" t="s">
        <v>7973</v>
      </c>
    </row>
    <row r="2096" spans="1:28" x14ac:dyDescent="0.3">
      <c r="A2096" t="s">
        <v>7974</v>
      </c>
      <c r="B2096" t="s">
        <v>958</v>
      </c>
      <c r="C2096">
        <v>43</v>
      </c>
      <c r="D2096" t="s">
        <v>81</v>
      </c>
      <c r="E2096" t="s">
        <v>54</v>
      </c>
      <c r="F2096" t="s">
        <v>89</v>
      </c>
      <c r="G2096" t="s">
        <v>4017</v>
      </c>
      <c r="H2096" t="s">
        <v>35</v>
      </c>
      <c r="I2096" t="s">
        <v>36</v>
      </c>
      <c r="J2096">
        <v>26</v>
      </c>
      <c r="K2096">
        <v>25</v>
      </c>
      <c r="L2096">
        <f t="shared" si="96"/>
        <v>1</v>
      </c>
      <c r="M2096">
        <v>12</v>
      </c>
      <c r="N2096">
        <v>34109</v>
      </c>
      <c r="O2096" s="1">
        <f t="shared" si="97"/>
        <v>1311.8846153846155</v>
      </c>
      <c r="P2096" s="1">
        <f t="shared" si="98"/>
        <v>32797.11538461539</v>
      </c>
      <c r="Q2096" s="1">
        <f>Table1[[#This Row],[Earned Basic Salary]]*20%</f>
        <v>6559.423076923078</v>
      </c>
      <c r="R2096" s="1">
        <f>Table1[[#This Row],[Earned Basic Salary]]*10%</f>
        <v>3279.711538461539</v>
      </c>
      <c r="S2096" s="1">
        <f>Table1[[#This Row],[Earned Basic Salary]]*12%</f>
        <v>3935.6538461538466</v>
      </c>
      <c r="T2096" s="1">
        <f>200</f>
        <v>200</v>
      </c>
      <c r="U2096" s="1">
        <f>Table1[[#This Row],[PF]]+Table1[[#This Row],[Professional Tax]]</f>
        <v>4135.6538461538466</v>
      </c>
      <c r="V2096" s="1">
        <f>Table1[[#This Row],[Overtime Hours]]*200</f>
        <v>2400</v>
      </c>
      <c r="W2096" s="1">
        <f>Table1[[#This Row],[Earned Basic Salary]]+Table1[[#This Row],[HRA]]+Table1[[#This Row],[DA]]+Table1[[#This Row],[Overtime Pay]]</f>
        <v>45036.250000000007</v>
      </c>
      <c r="X2096" s="1">
        <f>Table1[[#This Row],[Gross Salary]]-Table1[[#This Row],[Total Deduction]]</f>
        <v>40900.596153846163</v>
      </c>
      <c r="Y2096" t="s">
        <v>37</v>
      </c>
      <c r="Z2096" t="s">
        <v>48</v>
      </c>
      <c r="AA2096" t="s">
        <v>7975</v>
      </c>
      <c r="AB2096" t="s">
        <v>7976</v>
      </c>
    </row>
    <row r="2097" spans="1:28" x14ac:dyDescent="0.3">
      <c r="A2097" t="s">
        <v>7977</v>
      </c>
      <c r="B2097" t="s">
        <v>783</v>
      </c>
      <c r="C2097">
        <v>28</v>
      </c>
      <c r="D2097" t="s">
        <v>44</v>
      </c>
      <c r="E2097" t="s">
        <v>45</v>
      </c>
      <c r="F2097" t="s">
        <v>69</v>
      </c>
      <c r="G2097" t="s">
        <v>7978</v>
      </c>
      <c r="H2097" t="s">
        <v>35</v>
      </c>
      <c r="I2097" t="s">
        <v>36</v>
      </c>
      <c r="J2097">
        <v>26</v>
      </c>
      <c r="K2097">
        <v>22</v>
      </c>
      <c r="L2097">
        <f t="shared" si="96"/>
        <v>4</v>
      </c>
      <c r="M2097">
        <v>5</v>
      </c>
      <c r="N2097">
        <v>24533</v>
      </c>
      <c r="O2097" s="1">
        <f t="shared" si="97"/>
        <v>943.57692307692309</v>
      </c>
      <c r="P2097" s="1">
        <f t="shared" si="98"/>
        <v>20758.692307692309</v>
      </c>
      <c r="Q2097" s="1">
        <f>Table1[[#This Row],[Earned Basic Salary]]*20%</f>
        <v>4151.7384615384617</v>
      </c>
      <c r="R2097" s="1">
        <f>Table1[[#This Row],[Earned Basic Salary]]*10%</f>
        <v>2075.8692307692309</v>
      </c>
      <c r="S2097" s="1">
        <f>Table1[[#This Row],[Earned Basic Salary]]*12%</f>
        <v>2491.043076923077</v>
      </c>
      <c r="T2097" s="1">
        <f>200</f>
        <v>200</v>
      </c>
      <c r="U2097" s="1">
        <f>Table1[[#This Row],[PF]]+Table1[[#This Row],[Professional Tax]]</f>
        <v>2691.043076923077</v>
      </c>
      <c r="V2097" s="1">
        <f>Table1[[#This Row],[Overtime Hours]]*200</f>
        <v>1000</v>
      </c>
      <c r="W2097" s="1">
        <f>Table1[[#This Row],[Earned Basic Salary]]+Table1[[#This Row],[HRA]]+Table1[[#This Row],[DA]]+Table1[[#This Row],[Overtime Pay]]</f>
        <v>27986.300000000003</v>
      </c>
      <c r="X2097" s="1">
        <f>Table1[[#This Row],[Gross Salary]]-Table1[[#This Row],[Total Deduction]]</f>
        <v>25295.256923076926</v>
      </c>
      <c r="Y2097" t="s">
        <v>37</v>
      </c>
      <c r="Z2097" t="s">
        <v>95</v>
      </c>
      <c r="AA2097" t="s">
        <v>7979</v>
      </c>
      <c r="AB2097" t="s">
        <v>7980</v>
      </c>
    </row>
    <row r="2098" spans="1:28" x14ac:dyDescent="0.3">
      <c r="A2098" t="s">
        <v>7981</v>
      </c>
      <c r="B2098" t="s">
        <v>158</v>
      </c>
      <c r="C2098">
        <v>36</v>
      </c>
      <c r="D2098" t="s">
        <v>53</v>
      </c>
      <c r="E2098" t="s">
        <v>62</v>
      </c>
      <c r="F2098" t="s">
        <v>89</v>
      </c>
      <c r="G2098" t="s">
        <v>4550</v>
      </c>
      <c r="H2098" t="s">
        <v>35</v>
      </c>
      <c r="I2098" t="s">
        <v>36</v>
      </c>
      <c r="J2098">
        <v>26</v>
      </c>
      <c r="K2098">
        <v>22</v>
      </c>
      <c r="L2098">
        <f t="shared" si="96"/>
        <v>4</v>
      </c>
      <c r="M2098">
        <v>6</v>
      </c>
      <c r="N2098">
        <v>60232</v>
      </c>
      <c r="O2098" s="1">
        <f t="shared" si="97"/>
        <v>2316.6153846153848</v>
      </c>
      <c r="P2098" s="1">
        <f t="shared" si="98"/>
        <v>50965.538461538468</v>
      </c>
      <c r="Q2098" s="1">
        <f>Table1[[#This Row],[Earned Basic Salary]]*20%</f>
        <v>10193.107692307694</v>
      </c>
      <c r="R2098" s="1">
        <f>Table1[[#This Row],[Earned Basic Salary]]*10%</f>
        <v>5096.5538461538472</v>
      </c>
      <c r="S2098" s="1">
        <f>Table1[[#This Row],[Earned Basic Salary]]*12%</f>
        <v>6115.8646153846157</v>
      </c>
      <c r="T2098" s="1">
        <f>200</f>
        <v>200</v>
      </c>
      <c r="U2098" s="1">
        <f>Table1[[#This Row],[PF]]+Table1[[#This Row],[Professional Tax]]</f>
        <v>6315.8646153846157</v>
      </c>
      <c r="V2098" s="1">
        <f>Table1[[#This Row],[Overtime Hours]]*200</f>
        <v>1200</v>
      </c>
      <c r="W2098" s="1">
        <f>Table1[[#This Row],[Earned Basic Salary]]+Table1[[#This Row],[HRA]]+Table1[[#This Row],[DA]]+Table1[[#This Row],[Overtime Pay]]</f>
        <v>67455.200000000012</v>
      </c>
      <c r="X2098" s="1">
        <f>Table1[[#This Row],[Gross Salary]]-Table1[[#This Row],[Total Deduction]]</f>
        <v>61139.335384615399</v>
      </c>
      <c r="Y2098" t="s">
        <v>37</v>
      </c>
      <c r="Z2098" t="s">
        <v>106</v>
      </c>
      <c r="AA2098" t="s">
        <v>7982</v>
      </c>
      <c r="AB2098" t="s">
        <v>7983</v>
      </c>
    </row>
    <row r="2099" spans="1:28" x14ac:dyDescent="0.3">
      <c r="A2099" t="s">
        <v>7984</v>
      </c>
      <c r="B2099" t="s">
        <v>120</v>
      </c>
      <c r="C2099">
        <v>34</v>
      </c>
      <c r="D2099" t="s">
        <v>53</v>
      </c>
      <c r="E2099" t="s">
        <v>121</v>
      </c>
      <c r="F2099" t="s">
        <v>89</v>
      </c>
      <c r="G2099" t="s">
        <v>1538</v>
      </c>
      <c r="H2099" t="s">
        <v>35</v>
      </c>
      <c r="I2099" t="s">
        <v>36</v>
      </c>
      <c r="J2099">
        <v>26</v>
      </c>
      <c r="K2099">
        <v>26</v>
      </c>
      <c r="L2099">
        <f t="shared" si="96"/>
        <v>0</v>
      </c>
      <c r="M2099">
        <v>16</v>
      </c>
      <c r="N2099">
        <v>75518</v>
      </c>
      <c r="O2099" s="1">
        <f t="shared" si="97"/>
        <v>2904.5384615384614</v>
      </c>
      <c r="P2099" s="1">
        <f t="shared" si="98"/>
        <v>75518</v>
      </c>
      <c r="Q2099" s="1">
        <f>Table1[[#This Row],[Earned Basic Salary]]*20%</f>
        <v>15103.6</v>
      </c>
      <c r="R2099" s="1">
        <f>Table1[[#This Row],[Earned Basic Salary]]*10%</f>
        <v>7551.8</v>
      </c>
      <c r="S2099" s="1">
        <f>Table1[[#This Row],[Earned Basic Salary]]*12%</f>
        <v>9062.16</v>
      </c>
      <c r="T2099" s="1">
        <f>200</f>
        <v>200</v>
      </c>
      <c r="U2099" s="1">
        <f>Table1[[#This Row],[PF]]+Table1[[#This Row],[Professional Tax]]</f>
        <v>9262.16</v>
      </c>
      <c r="V2099" s="1">
        <f>Table1[[#This Row],[Overtime Hours]]*200</f>
        <v>3200</v>
      </c>
      <c r="W2099" s="1">
        <f>Table1[[#This Row],[Earned Basic Salary]]+Table1[[#This Row],[HRA]]+Table1[[#This Row],[DA]]+Table1[[#This Row],[Overtime Pay]]</f>
        <v>101373.40000000001</v>
      </c>
      <c r="X2099" s="1">
        <f>Table1[[#This Row],[Gross Salary]]-Table1[[#This Row],[Total Deduction]]</f>
        <v>92111.24</v>
      </c>
      <c r="Y2099" t="s">
        <v>37</v>
      </c>
      <c r="Z2099" t="s">
        <v>95</v>
      </c>
      <c r="AA2099" t="s">
        <v>7985</v>
      </c>
      <c r="AB2099" t="s">
        <v>7986</v>
      </c>
    </row>
    <row r="2100" spans="1:28" x14ac:dyDescent="0.3">
      <c r="A2100" t="s">
        <v>7987</v>
      </c>
      <c r="B2100" t="s">
        <v>2257</v>
      </c>
      <c r="C2100">
        <v>42</v>
      </c>
      <c r="D2100" t="s">
        <v>61</v>
      </c>
      <c r="E2100" t="s">
        <v>62</v>
      </c>
      <c r="F2100" t="s">
        <v>55</v>
      </c>
      <c r="G2100" t="s">
        <v>7988</v>
      </c>
      <c r="H2100" t="s">
        <v>35</v>
      </c>
      <c r="I2100" t="s">
        <v>36</v>
      </c>
      <c r="J2100">
        <v>26</v>
      </c>
      <c r="K2100">
        <v>24</v>
      </c>
      <c r="L2100">
        <f t="shared" si="96"/>
        <v>2</v>
      </c>
      <c r="M2100">
        <v>9</v>
      </c>
      <c r="N2100">
        <v>37844</v>
      </c>
      <c r="O2100" s="1">
        <f t="shared" si="97"/>
        <v>1455.5384615384614</v>
      </c>
      <c r="P2100" s="1">
        <f t="shared" si="98"/>
        <v>34932.923076923078</v>
      </c>
      <c r="Q2100" s="1">
        <f>Table1[[#This Row],[Earned Basic Salary]]*20%</f>
        <v>6986.584615384616</v>
      </c>
      <c r="R2100" s="1">
        <f>Table1[[#This Row],[Earned Basic Salary]]*10%</f>
        <v>3493.292307692308</v>
      </c>
      <c r="S2100" s="1">
        <f>Table1[[#This Row],[Earned Basic Salary]]*12%</f>
        <v>4191.9507692307689</v>
      </c>
      <c r="T2100" s="1">
        <f>200</f>
        <v>200</v>
      </c>
      <c r="U2100" s="1">
        <f>Table1[[#This Row],[PF]]+Table1[[#This Row],[Professional Tax]]</f>
        <v>4391.9507692307689</v>
      </c>
      <c r="V2100" s="1">
        <f>Table1[[#This Row],[Overtime Hours]]*200</f>
        <v>1800</v>
      </c>
      <c r="W2100" s="1">
        <f>Table1[[#This Row],[Earned Basic Salary]]+Table1[[#This Row],[HRA]]+Table1[[#This Row],[DA]]+Table1[[#This Row],[Overtime Pay]]</f>
        <v>47212.800000000003</v>
      </c>
      <c r="X2100" s="1">
        <f>Table1[[#This Row],[Gross Salary]]-Table1[[#This Row],[Total Deduction]]</f>
        <v>42820.849230769236</v>
      </c>
      <c r="Y2100" t="s">
        <v>37</v>
      </c>
      <c r="Z2100" t="s">
        <v>95</v>
      </c>
      <c r="AA2100" t="s">
        <v>7989</v>
      </c>
      <c r="AB2100" t="s">
        <v>7990</v>
      </c>
    </row>
    <row r="2101" spans="1:28" x14ac:dyDescent="0.3">
      <c r="A2101" t="s">
        <v>7991</v>
      </c>
      <c r="B2101" t="s">
        <v>485</v>
      </c>
      <c r="C2101">
        <v>47</v>
      </c>
      <c r="D2101" t="s">
        <v>61</v>
      </c>
      <c r="E2101" t="s">
        <v>62</v>
      </c>
      <c r="F2101" t="s">
        <v>63</v>
      </c>
      <c r="G2101" t="s">
        <v>7992</v>
      </c>
      <c r="H2101" t="s">
        <v>35</v>
      </c>
      <c r="I2101" t="s">
        <v>36</v>
      </c>
      <c r="J2101">
        <v>26</v>
      </c>
      <c r="K2101">
        <v>23</v>
      </c>
      <c r="L2101">
        <f t="shared" si="96"/>
        <v>3</v>
      </c>
      <c r="M2101">
        <v>20</v>
      </c>
      <c r="N2101">
        <v>50191</v>
      </c>
      <c r="O2101" s="1">
        <f t="shared" si="97"/>
        <v>1930.4230769230769</v>
      </c>
      <c r="P2101" s="1">
        <f t="shared" si="98"/>
        <v>44399.730769230766</v>
      </c>
      <c r="Q2101" s="1">
        <f>Table1[[#This Row],[Earned Basic Salary]]*20%</f>
        <v>8879.9461538461528</v>
      </c>
      <c r="R2101" s="1">
        <f>Table1[[#This Row],[Earned Basic Salary]]*10%</f>
        <v>4439.9730769230764</v>
      </c>
      <c r="S2101" s="1">
        <f>Table1[[#This Row],[Earned Basic Salary]]*12%</f>
        <v>5327.9676923076913</v>
      </c>
      <c r="T2101" s="1">
        <f>200</f>
        <v>200</v>
      </c>
      <c r="U2101" s="1">
        <f>Table1[[#This Row],[PF]]+Table1[[#This Row],[Professional Tax]]</f>
        <v>5527.9676923076913</v>
      </c>
      <c r="V2101" s="1">
        <f>Table1[[#This Row],[Overtime Hours]]*200</f>
        <v>4000</v>
      </c>
      <c r="W2101" s="1">
        <f>Table1[[#This Row],[Earned Basic Salary]]+Table1[[#This Row],[HRA]]+Table1[[#This Row],[DA]]+Table1[[#This Row],[Overtime Pay]]</f>
        <v>61719.649999999994</v>
      </c>
      <c r="X2101" s="1">
        <f>Table1[[#This Row],[Gross Salary]]-Table1[[#This Row],[Total Deduction]]</f>
        <v>56191.682307692303</v>
      </c>
      <c r="Y2101" t="s">
        <v>37</v>
      </c>
      <c r="Z2101" t="s">
        <v>48</v>
      </c>
      <c r="AA2101" t="s">
        <v>7993</v>
      </c>
      <c r="AB2101" t="s">
        <v>7994</v>
      </c>
    </row>
    <row r="2102" spans="1:28" x14ac:dyDescent="0.3">
      <c r="A2102" t="s">
        <v>7995</v>
      </c>
      <c r="B2102" t="s">
        <v>566</v>
      </c>
      <c r="C2102">
        <v>38</v>
      </c>
      <c r="D2102" t="s">
        <v>31</v>
      </c>
      <c r="E2102" t="s">
        <v>121</v>
      </c>
      <c r="F2102" t="s">
        <v>46</v>
      </c>
      <c r="G2102" t="s">
        <v>7996</v>
      </c>
      <c r="H2102" t="s">
        <v>35</v>
      </c>
      <c r="I2102" t="s">
        <v>36</v>
      </c>
      <c r="J2102">
        <v>26</v>
      </c>
      <c r="K2102">
        <v>23</v>
      </c>
      <c r="L2102">
        <f t="shared" si="96"/>
        <v>3</v>
      </c>
      <c r="M2102">
        <v>10</v>
      </c>
      <c r="N2102">
        <v>49240</v>
      </c>
      <c r="O2102" s="1">
        <f t="shared" si="97"/>
        <v>1893.8461538461538</v>
      </c>
      <c r="P2102" s="1">
        <f t="shared" si="98"/>
        <v>43558.461538461539</v>
      </c>
      <c r="Q2102" s="1">
        <f>Table1[[#This Row],[Earned Basic Salary]]*20%</f>
        <v>8711.6923076923085</v>
      </c>
      <c r="R2102" s="1">
        <f>Table1[[#This Row],[Earned Basic Salary]]*10%</f>
        <v>4355.8461538461543</v>
      </c>
      <c r="S2102" s="1">
        <f>Table1[[#This Row],[Earned Basic Salary]]*12%</f>
        <v>5227.0153846153844</v>
      </c>
      <c r="T2102" s="1">
        <f>200</f>
        <v>200</v>
      </c>
      <c r="U2102" s="1">
        <f>Table1[[#This Row],[PF]]+Table1[[#This Row],[Professional Tax]]</f>
        <v>5427.0153846153844</v>
      </c>
      <c r="V2102" s="1">
        <f>Table1[[#This Row],[Overtime Hours]]*200</f>
        <v>2000</v>
      </c>
      <c r="W2102" s="1">
        <f>Table1[[#This Row],[Earned Basic Salary]]+Table1[[#This Row],[HRA]]+Table1[[#This Row],[DA]]+Table1[[#This Row],[Overtime Pay]]</f>
        <v>58626</v>
      </c>
      <c r="X2102" s="1">
        <f>Table1[[#This Row],[Gross Salary]]-Table1[[#This Row],[Total Deduction]]</f>
        <v>53198.984615384616</v>
      </c>
      <c r="Y2102" t="s">
        <v>37</v>
      </c>
      <c r="Z2102" t="s">
        <v>48</v>
      </c>
      <c r="AA2102" t="s">
        <v>7997</v>
      </c>
      <c r="AB2102" t="s">
        <v>7998</v>
      </c>
    </row>
    <row r="2103" spans="1:28" x14ac:dyDescent="0.3">
      <c r="A2103" t="s">
        <v>7999</v>
      </c>
      <c r="B2103" t="s">
        <v>1430</v>
      </c>
      <c r="C2103">
        <v>32</v>
      </c>
      <c r="D2103" t="s">
        <v>81</v>
      </c>
      <c r="E2103" t="s">
        <v>32</v>
      </c>
      <c r="F2103" t="s">
        <v>63</v>
      </c>
      <c r="G2103" t="s">
        <v>393</v>
      </c>
      <c r="H2103" t="s">
        <v>35</v>
      </c>
      <c r="I2103" t="s">
        <v>36</v>
      </c>
      <c r="J2103">
        <v>26</v>
      </c>
      <c r="K2103">
        <v>25</v>
      </c>
      <c r="L2103">
        <f t="shared" si="96"/>
        <v>1</v>
      </c>
      <c r="M2103">
        <v>20</v>
      </c>
      <c r="N2103">
        <v>56895</v>
      </c>
      <c r="O2103" s="1">
        <f t="shared" si="97"/>
        <v>2188.2692307692309</v>
      </c>
      <c r="P2103" s="1">
        <f t="shared" si="98"/>
        <v>54706.730769230773</v>
      </c>
      <c r="Q2103" s="1">
        <f>Table1[[#This Row],[Earned Basic Salary]]*20%</f>
        <v>10941.346153846156</v>
      </c>
      <c r="R2103" s="1">
        <f>Table1[[#This Row],[Earned Basic Salary]]*10%</f>
        <v>5470.673076923078</v>
      </c>
      <c r="S2103" s="1">
        <f>Table1[[#This Row],[Earned Basic Salary]]*12%</f>
        <v>6564.8076923076924</v>
      </c>
      <c r="T2103" s="1">
        <f>200</f>
        <v>200</v>
      </c>
      <c r="U2103" s="1">
        <f>Table1[[#This Row],[PF]]+Table1[[#This Row],[Professional Tax]]</f>
        <v>6764.8076923076924</v>
      </c>
      <c r="V2103" s="1">
        <f>Table1[[#This Row],[Overtime Hours]]*200</f>
        <v>4000</v>
      </c>
      <c r="W2103" s="1">
        <f>Table1[[#This Row],[Earned Basic Salary]]+Table1[[#This Row],[HRA]]+Table1[[#This Row],[DA]]+Table1[[#This Row],[Overtime Pay]]</f>
        <v>75118.750000000015</v>
      </c>
      <c r="X2103" s="1">
        <f>Table1[[#This Row],[Gross Salary]]-Table1[[#This Row],[Total Deduction]]</f>
        <v>68353.942307692327</v>
      </c>
      <c r="Y2103" t="s">
        <v>37</v>
      </c>
      <c r="Z2103" t="s">
        <v>106</v>
      </c>
      <c r="AA2103" t="s">
        <v>8000</v>
      </c>
      <c r="AB2103" t="s">
        <v>8001</v>
      </c>
    </row>
    <row r="2104" spans="1:28" x14ac:dyDescent="0.3">
      <c r="A2104" t="s">
        <v>8002</v>
      </c>
      <c r="B2104" t="s">
        <v>300</v>
      </c>
      <c r="C2104">
        <v>27</v>
      </c>
      <c r="D2104" t="s">
        <v>61</v>
      </c>
      <c r="E2104" t="s">
        <v>32</v>
      </c>
      <c r="F2104" t="s">
        <v>55</v>
      </c>
      <c r="G2104" t="s">
        <v>550</v>
      </c>
      <c r="H2104" t="s">
        <v>35</v>
      </c>
      <c r="I2104" t="s">
        <v>36</v>
      </c>
      <c r="J2104">
        <v>26</v>
      </c>
      <c r="K2104">
        <v>24</v>
      </c>
      <c r="L2104">
        <f t="shared" si="96"/>
        <v>2</v>
      </c>
      <c r="M2104">
        <v>18</v>
      </c>
      <c r="N2104">
        <v>37964</v>
      </c>
      <c r="O2104" s="1">
        <f t="shared" si="97"/>
        <v>1460.1538461538462</v>
      </c>
      <c r="P2104" s="1">
        <f t="shared" si="98"/>
        <v>35043.692307692312</v>
      </c>
      <c r="Q2104" s="1">
        <f>Table1[[#This Row],[Earned Basic Salary]]*20%</f>
        <v>7008.7384615384626</v>
      </c>
      <c r="R2104" s="1">
        <f>Table1[[#This Row],[Earned Basic Salary]]*10%</f>
        <v>3504.3692307692313</v>
      </c>
      <c r="S2104" s="1">
        <f>Table1[[#This Row],[Earned Basic Salary]]*12%</f>
        <v>4205.2430769230778</v>
      </c>
      <c r="T2104" s="1">
        <f>200</f>
        <v>200</v>
      </c>
      <c r="U2104" s="1">
        <f>Table1[[#This Row],[PF]]+Table1[[#This Row],[Professional Tax]]</f>
        <v>4405.2430769230778</v>
      </c>
      <c r="V2104" s="1">
        <f>Table1[[#This Row],[Overtime Hours]]*200</f>
        <v>3600</v>
      </c>
      <c r="W2104" s="1">
        <f>Table1[[#This Row],[Earned Basic Salary]]+Table1[[#This Row],[HRA]]+Table1[[#This Row],[DA]]+Table1[[#This Row],[Overtime Pay]]</f>
        <v>49156.80000000001</v>
      </c>
      <c r="X2104" s="1">
        <f>Table1[[#This Row],[Gross Salary]]-Table1[[#This Row],[Total Deduction]]</f>
        <v>44751.556923076932</v>
      </c>
      <c r="Y2104" t="s">
        <v>37</v>
      </c>
      <c r="Z2104" t="s">
        <v>106</v>
      </c>
      <c r="AA2104" t="s">
        <v>8003</v>
      </c>
      <c r="AB2104" t="s">
        <v>8004</v>
      </c>
    </row>
    <row r="2105" spans="1:28" x14ac:dyDescent="0.3">
      <c r="A2105" t="s">
        <v>8005</v>
      </c>
      <c r="B2105" t="s">
        <v>914</v>
      </c>
      <c r="C2105">
        <v>34</v>
      </c>
      <c r="D2105" t="s">
        <v>61</v>
      </c>
      <c r="E2105" t="s">
        <v>82</v>
      </c>
      <c r="F2105" t="s">
        <v>33</v>
      </c>
      <c r="G2105" t="s">
        <v>8006</v>
      </c>
      <c r="H2105" t="s">
        <v>35</v>
      </c>
      <c r="I2105" t="s">
        <v>36</v>
      </c>
      <c r="J2105">
        <v>26</v>
      </c>
      <c r="K2105">
        <v>24</v>
      </c>
      <c r="L2105">
        <f t="shared" si="96"/>
        <v>2</v>
      </c>
      <c r="M2105">
        <v>14</v>
      </c>
      <c r="N2105">
        <v>64076</v>
      </c>
      <c r="O2105" s="1">
        <f t="shared" si="97"/>
        <v>2464.4615384615386</v>
      </c>
      <c r="P2105" s="1">
        <f t="shared" si="98"/>
        <v>59147.076923076922</v>
      </c>
      <c r="Q2105" s="1">
        <f>Table1[[#This Row],[Earned Basic Salary]]*20%</f>
        <v>11829.415384615386</v>
      </c>
      <c r="R2105" s="1">
        <f>Table1[[#This Row],[Earned Basic Salary]]*10%</f>
        <v>5914.7076923076929</v>
      </c>
      <c r="S2105" s="1">
        <f>Table1[[#This Row],[Earned Basic Salary]]*12%</f>
        <v>7097.6492307692306</v>
      </c>
      <c r="T2105" s="1">
        <f>200</f>
        <v>200</v>
      </c>
      <c r="U2105" s="1">
        <f>Table1[[#This Row],[PF]]+Table1[[#This Row],[Professional Tax]]</f>
        <v>7297.6492307692306</v>
      </c>
      <c r="V2105" s="1">
        <f>Table1[[#This Row],[Overtime Hours]]*200</f>
        <v>2800</v>
      </c>
      <c r="W2105" s="1">
        <f>Table1[[#This Row],[Earned Basic Salary]]+Table1[[#This Row],[HRA]]+Table1[[#This Row],[DA]]+Table1[[#This Row],[Overtime Pay]]</f>
        <v>79691.199999999997</v>
      </c>
      <c r="X2105" s="1">
        <f>Table1[[#This Row],[Gross Salary]]-Table1[[#This Row],[Total Deduction]]</f>
        <v>72393.550769230773</v>
      </c>
      <c r="Y2105" t="s">
        <v>37</v>
      </c>
      <c r="Z2105" t="s">
        <v>38</v>
      </c>
      <c r="AA2105" t="s">
        <v>8007</v>
      </c>
      <c r="AB2105" t="s">
        <v>8008</v>
      </c>
    </row>
    <row r="2106" spans="1:28" x14ac:dyDescent="0.3">
      <c r="A2106" t="s">
        <v>8009</v>
      </c>
      <c r="B2106" t="s">
        <v>300</v>
      </c>
      <c r="C2106">
        <v>54</v>
      </c>
      <c r="D2106" t="s">
        <v>133</v>
      </c>
      <c r="E2106" t="s">
        <v>82</v>
      </c>
      <c r="F2106" t="s">
        <v>46</v>
      </c>
      <c r="G2106" t="s">
        <v>8010</v>
      </c>
      <c r="H2106" t="s">
        <v>35</v>
      </c>
      <c r="I2106" t="s">
        <v>36</v>
      </c>
      <c r="J2106">
        <v>26</v>
      </c>
      <c r="K2106">
        <v>25</v>
      </c>
      <c r="L2106">
        <f t="shared" si="96"/>
        <v>1</v>
      </c>
      <c r="M2106">
        <v>18</v>
      </c>
      <c r="N2106">
        <v>74852</v>
      </c>
      <c r="O2106" s="1">
        <f t="shared" si="97"/>
        <v>2878.9230769230771</v>
      </c>
      <c r="P2106" s="1">
        <f t="shared" si="98"/>
        <v>71973.076923076922</v>
      </c>
      <c r="Q2106" s="1">
        <f>Table1[[#This Row],[Earned Basic Salary]]*20%</f>
        <v>14394.615384615385</v>
      </c>
      <c r="R2106" s="1">
        <f>Table1[[#This Row],[Earned Basic Salary]]*10%</f>
        <v>7197.3076923076924</v>
      </c>
      <c r="S2106" s="1">
        <f>Table1[[#This Row],[Earned Basic Salary]]*12%</f>
        <v>8636.7692307692305</v>
      </c>
      <c r="T2106" s="1">
        <f>200</f>
        <v>200</v>
      </c>
      <c r="U2106" s="1">
        <f>Table1[[#This Row],[PF]]+Table1[[#This Row],[Professional Tax]]</f>
        <v>8836.7692307692305</v>
      </c>
      <c r="V2106" s="1">
        <f>Table1[[#This Row],[Overtime Hours]]*200</f>
        <v>3600</v>
      </c>
      <c r="W2106" s="1">
        <f>Table1[[#This Row],[Earned Basic Salary]]+Table1[[#This Row],[HRA]]+Table1[[#This Row],[DA]]+Table1[[#This Row],[Overtime Pay]]</f>
        <v>97165</v>
      </c>
      <c r="X2106" s="1">
        <f>Table1[[#This Row],[Gross Salary]]-Table1[[#This Row],[Total Deduction]]</f>
        <v>88328.230769230766</v>
      </c>
      <c r="Y2106" t="s">
        <v>37</v>
      </c>
      <c r="Z2106" t="s">
        <v>48</v>
      </c>
      <c r="AA2106" t="s">
        <v>8011</v>
      </c>
      <c r="AB2106" t="s">
        <v>8012</v>
      </c>
    </row>
    <row r="2107" spans="1:28" x14ac:dyDescent="0.3">
      <c r="A2107" t="s">
        <v>8013</v>
      </c>
      <c r="B2107" t="s">
        <v>406</v>
      </c>
      <c r="C2107">
        <v>47</v>
      </c>
      <c r="D2107" t="s">
        <v>127</v>
      </c>
      <c r="E2107" t="s">
        <v>62</v>
      </c>
      <c r="F2107" t="s">
        <v>33</v>
      </c>
      <c r="G2107" t="s">
        <v>980</v>
      </c>
      <c r="H2107" t="s">
        <v>35</v>
      </c>
      <c r="I2107" t="s">
        <v>36</v>
      </c>
      <c r="J2107">
        <v>26</v>
      </c>
      <c r="K2107">
        <v>23</v>
      </c>
      <c r="L2107">
        <f t="shared" si="96"/>
        <v>3</v>
      </c>
      <c r="M2107">
        <v>18</v>
      </c>
      <c r="N2107">
        <v>44339</v>
      </c>
      <c r="O2107" s="1">
        <f t="shared" si="97"/>
        <v>1705.3461538461538</v>
      </c>
      <c r="P2107" s="1">
        <f t="shared" si="98"/>
        <v>39222.961538461539</v>
      </c>
      <c r="Q2107" s="1">
        <f>Table1[[#This Row],[Earned Basic Salary]]*20%</f>
        <v>7844.5923076923082</v>
      </c>
      <c r="R2107" s="1">
        <f>Table1[[#This Row],[Earned Basic Salary]]*10%</f>
        <v>3922.2961538461541</v>
      </c>
      <c r="S2107" s="1">
        <f>Table1[[#This Row],[Earned Basic Salary]]*12%</f>
        <v>4706.7553846153842</v>
      </c>
      <c r="T2107" s="1">
        <f>200</f>
        <v>200</v>
      </c>
      <c r="U2107" s="1">
        <f>Table1[[#This Row],[PF]]+Table1[[#This Row],[Professional Tax]]</f>
        <v>4906.7553846153842</v>
      </c>
      <c r="V2107" s="1">
        <f>Table1[[#This Row],[Overtime Hours]]*200</f>
        <v>3600</v>
      </c>
      <c r="W2107" s="1">
        <f>Table1[[#This Row],[Earned Basic Salary]]+Table1[[#This Row],[HRA]]+Table1[[#This Row],[DA]]+Table1[[#This Row],[Overtime Pay]]</f>
        <v>54589.85</v>
      </c>
      <c r="X2107" s="1">
        <f>Table1[[#This Row],[Gross Salary]]-Table1[[#This Row],[Total Deduction]]</f>
        <v>49683.094615384616</v>
      </c>
      <c r="Y2107" t="s">
        <v>37</v>
      </c>
      <c r="Z2107" t="s">
        <v>106</v>
      </c>
      <c r="AA2107" t="s">
        <v>8014</v>
      </c>
      <c r="AB2107" t="s">
        <v>8015</v>
      </c>
    </row>
    <row r="2108" spans="1:28" x14ac:dyDescent="0.3">
      <c r="A2108" t="s">
        <v>8016</v>
      </c>
      <c r="B2108" t="s">
        <v>1030</v>
      </c>
      <c r="C2108">
        <v>32</v>
      </c>
      <c r="D2108" t="s">
        <v>44</v>
      </c>
      <c r="E2108" t="s">
        <v>82</v>
      </c>
      <c r="F2108" t="s">
        <v>89</v>
      </c>
      <c r="G2108" t="s">
        <v>8017</v>
      </c>
      <c r="H2108" t="s">
        <v>35</v>
      </c>
      <c r="I2108" t="s">
        <v>36</v>
      </c>
      <c r="J2108">
        <v>26</v>
      </c>
      <c r="K2108">
        <v>22</v>
      </c>
      <c r="L2108">
        <f t="shared" si="96"/>
        <v>4</v>
      </c>
      <c r="M2108">
        <v>4</v>
      </c>
      <c r="N2108">
        <v>52949</v>
      </c>
      <c r="O2108" s="1">
        <f t="shared" si="97"/>
        <v>2036.5</v>
      </c>
      <c r="P2108" s="1">
        <f t="shared" si="98"/>
        <v>44803</v>
      </c>
      <c r="Q2108" s="1">
        <f>Table1[[#This Row],[Earned Basic Salary]]*20%</f>
        <v>8960.6</v>
      </c>
      <c r="R2108" s="1">
        <f>Table1[[#This Row],[Earned Basic Salary]]*10%</f>
        <v>4480.3</v>
      </c>
      <c r="S2108" s="1">
        <f>Table1[[#This Row],[Earned Basic Salary]]*12%</f>
        <v>5376.36</v>
      </c>
      <c r="T2108" s="1">
        <f>200</f>
        <v>200</v>
      </c>
      <c r="U2108" s="1">
        <f>Table1[[#This Row],[PF]]+Table1[[#This Row],[Professional Tax]]</f>
        <v>5576.36</v>
      </c>
      <c r="V2108" s="1">
        <f>Table1[[#This Row],[Overtime Hours]]*200</f>
        <v>800</v>
      </c>
      <c r="W2108" s="1">
        <f>Table1[[#This Row],[Earned Basic Salary]]+Table1[[#This Row],[HRA]]+Table1[[#This Row],[DA]]+Table1[[#This Row],[Overtime Pay]]</f>
        <v>59043.9</v>
      </c>
      <c r="X2108" s="1">
        <f>Table1[[#This Row],[Gross Salary]]-Table1[[#This Row],[Total Deduction]]</f>
        <v>53467.54</v>
      </c>
      <c r="Y2108" t="s">
        <v>37</v>
      </c>
      <c r="Z2108" t="s">
        <v>95</v>
      </c>
      <c r="AA2108" t="s">
        <v>8018</v>
      </c>
      <c r="AB2108" t="s">
        <v>8019</v>
      </c>
    </row>
    <row r="2109" spans="1:28" x14ac:dyDescent="0.3">
      <c r="A2109" t="s">
        <v>8020</v>
      </c>
      <c r="B2109" t="s">
        <v>3028</v>
      </c>
      <c r="C2109">
        <v>42</v>
      </c>
      <c r="D2109" t="s">
        <v>75</v>
      </c>
      <c r="E2109" t="s">
        <v>82</v>
      </c>
      <c r="F2109" t="s">
        <v>63</v>
      </c>
      <c r="G2109" t="s">
        <v>3959</v>
      </c>
      <c r="H2109" t="s">
        <v>35</v>
      </c>
      <c r="I2109" t="s">
        <v>36</v>
      </c>
      <c r="J2109">
        <v>26</v>
      </c>
      <c r="K2109">
        <v>25</v>
      </c>
      <c r="L2109">
        <f t="shared" si="96"/>
        <v>1</v>
      </c>
      <c r="M2109">
        <v>3</v>
      </c>
      <c r="N2109">
        <v>59415</v>
      </c>
      <c r="O2109" s="1">
        <f t="shared" si="97"/>
        <v>2285.1923076923076</v>
      </c>
      <c r="P2109" s="1">
        <f t="shared" si="98"/>
        <v>57129.807692307688</v>
      </c>
      <c r="Q2109" s="1">
        <f>Table1[[#This Row],[Earned Basic Salary]]*20%</f>
        <v>11425.961538461539</v>
      </c>
      <c r="R2109" s="1">
        <f>Table1[[#This Row],[Earned Basic Salary]]*10%</f>
        <v>5712.9807692307695</v>
      </c>
      <c r="S2109" s="1">
        <f>Table1[[#This Row],[Earned Basic Salary]]*12%</f>
        <v>6855.576923076922</v>
      </c>
      <c r="T2109" s="1">
        <f>200</f>
        <v>200</v>
      </c>
      <c r="U2109" s="1">
        <f>Table1[[#This Row],[PF]]+Table1[[#This Row],[Professional Tax]]</f>
        <v>7055.576923076922</v>
      </c>
      <c r="V2109" s="1">
        <f>Table1[[#This Row],[Overtime Hours]]*200</f>
        <v>600</v>
      </c>
      <c r="W2109" s="1">
        <f>Table1[[#This Row],[Earned Basic Salary]]+Table1[[#This Row],[HRA]]+Table1[[#This Row],[DA]]+Table1[[#This Row],[Overtime Pay]]</f>
        <v>74868.749999999985</v>
      </c>
      <c r="X2109" s="1">
        <f>Table1[[#This Row],[Gross Salary]]-Table1[[#This Row],[Total Deduction]]</f>
        <v>67813.173076923063</v>
      </c>
      <c r="Y2109" t="s">
        <v>37</v>
      </c>
      <c r="Z2109" t="s">
        <v>95</v>
      </c>
      <c r="AA2109" t="s">
        <v>8021</v>
      </c>
      <c r="AB2109" t="s">
        <v>8022</v>
      </c>
    </row>
    <row r="2110" spans="1:28" x14ac:dyDescent="0.3">
      <c r="A2110" t="s">
        <v>8023</v>
      </c>
      <c r="B2110" t="s">
        <v>193</v>
      </c>
      <c r="C2110">
        <v>37</v>
      </c>
      <c r="D2110" t="s">
        <v>44</v>
      </c>
      <c r="E2110" t="s">
        <v>121</v>
      </c>
      <c r="F2110" t="s">
        <v>69</v>
      </c>
      <c r="G2110" t="s">
        <v>8024</v>
      </c>
      <c r="H2110" t="s">
        <v>35</v>
      </c>
      <c r="I2110" t="s">
        <v>36</v>
      </c>
      <c r="J2110">
        <v>26</v>
      </c>
      <c r="K2110">
        <v>22</v>
      </c>
      <c r="L2110">
        <f t="shared" si="96"/>
        <v>4</v>
      </c>
      <c r="M2110">
        <v>17</v>
      </c>
      <c r="N2110">
        <v>62781</v>
      </c>
      <c r="O2110" s="1">
        <f t="shared" si="97"/>
        <v>2414.6538461538462</v>
      </c>
      <c r="P2110" s="1">
        <f t="shared" si="98"/>
        <v>53122.384615384617</v>
      </c>
      <c r="Q2110" s="1">
        <f>Table1[[#This Row],[Earned Basic Salary]]*20%</f>
        <v>10624.476923076923</v>
      </c>
      <c r="R2110" s="1">
        <f>Table1[[#This Row],[Earned Basic Salary]]*10%</f>
        <v>5312.2384615384617</v>
      </c>
      <c r="S2110" s="1">
        <f>Table1[[#This Row],[Earned Basic Salary]]*12%</f>
        <v>6374.6861538461535</v>
      </c>
      <c r="T2110" s="1">
        <f>200</f>
        <v>200</v>
      </c>
      <c r="U2110" s="1">
        <f>Table1[[#This Row],[PF]]+Table1[[#This Row],[Professional Tax]]</f>
        <v>6574.6861538461535</v>
      </c>
      <c r="V2110" s="1">
        <f>Table1[[#This Row],[Overtime Hours]]*200</f>
        <v>3400</v>
      </c>
      <c r="W2110" s="1">
        <f>Table1[[#This Row],[Earned Basic Salary]]+Table1[[#This Row],[HRA]]+Table1[[#This Row],[DA]]+Table1[[#This Row],[Overtime Pay]]</f>
        <v>72459.100000000006</v>
      </c>
      <c r="X2110" s="1">
        <f>Table1[[#This Row],[Gross Salary]]-Table1[[#This Row],[Total Deduction]]</f>
        <v>65884.413846153853</v>
      </c>
      <c r="Y2110" t="s">
        <v>37</v>
      </c>
      <c r="Z2110" t="s">
        <v>48</v>
      </c>
      <c r="AA2110" t="s">
        <v>8025</v>
      </c>
      <c r="AB2110" t="s">
        <v>8026</v>
      </c>
    </row>
    <row r="2111" spans="1:28" x14ac:dyDescent="0.3">
      <c r="A2111" t="s">
        <v>8027</v>
      </c>
      <c r="B2111" t="s">
        <v>163</v>
      </c>
      <c r="C2111">
        <v>45</v>
      </c>
      <c r="D2111" t="s">
        <v>53</v>
      </c>
      <c r="E2111" t="s">
        <v>32</v>
      </c>
      <c r="F2111" t="s">
        <v>89</v>
      </c>
      <c r="G2111" t="s">
        <v>8028</v>
      </c>
      <c r="H2111" t="s">
        <v>35</v>
      </c>
      <c r="I2111" t="s">
        <v>36</v>
      </c>
      <c r="J2111">
        <v>26</v>
      </c>
      <c r="K2111">
        <v>24</v>
      </c>
      <c r="L2111">
        <f t="shared" si="96"/>
        <v>2</v>
      </c>
      <c r="M2111">
        <v>18</v>
      </c>
      <c r="N2111">
        <v>42723</v>
      </c>
      <c r="O2111" s="1">
        <f t="shared" si="97"/>
        <v>1643.1923076923076</v>
      </c>
      <c r="P2111" s="1">
        <f t="shared" si="98"/>
        <v>39436.615384615383</v>
      </c>
      <c r="Q2111" s="1">
        <f>Table1[[#This Row],[Earned Basic Salary]]*20%</f>
        <v>7887.3230769230768</v>
      </c>
      <c r="R2111" s="1">
        <f>Table1[[#This Row],[Earned Basic Salary]]*10%</f>
        <v>3943.6615384615384</v>
      </c>
      <c r="S2111" s="1">
        <f>Table1[[#This Row],[Earned Basic Salary]]*12%</f>
        <v>4732.3938461538455</v>
      </c>
      <c r="T2111" s="1">
        <f>200</f>
        <v>200</v>
      </c>
      <c r="U2111" s="1">
        <f>Table1[[#This Row],[PF]]+Table1[[#This Row],[Professional Tax]]</f>
        <v>4932.3938461538455</v>
      </c>
      <c r="V2111" s="1">
        <f>Table1[[#This Row],[Overtime Hours]]*200</f>
        <v>3600</v>
      </c>
      <c r="W2111" s="1">
        <f>Table1[[#This Row],[Earned Basic Salary]]+Table1[[#This Row],[HRA]]+Table1[[#This Row],[DA]]+Table1[[#This Row],[Overtime Pay]]</f>
        <v>54867.6</v>
      </c>
      <c r="X2111" s="1">
        <f>Table1[[#This Row],[Gross Salary]]-Table1[[#This Row],[Total Deduction]]</f>
        <v>49935.206153846157</v>
      </c>
      <c r="Y2111" t="s">
        <v>37</v>
      </c>
      <c r="Z2111" t="s">
        <v>106</v>
      </c>
      <c r="AA2111" t="s">
        <v>8029</v>
      </c>
      <c r="AB2111" t="s">
        <v>8030</v>
      </c>
    </row>
    <row r="2112" spans="1:28" x14ac:dyDescent="0.3">
      <c r="A2112" t="s">
        <v>8031</v>
      </c>
      <c r="B2112" t="s">
        <v>115</v>
      </c>
      <c r="C2112">
        <v>51</v>
      </c>
      <c r="D2112" t="s">
        <v>31</v>
      </c>
      <c r="E2112" t="s">
        <v>54</v>
      </c>
      <c r="F2112" t="s">
        <v>46</v>
      </c>
      <c r="G2112" t="s">
        <v>8032</v>
      </c>
      <c r="H2112" t="s">
        <v>35</v>
      </c>
      <c r="I2112" t="s">
        <v>36</v>
      </c>
      <c r="J2112">
        <v>26</v>
      </c>
      <c r="K2112">
        <v>23</v>
      </c>
      <c r="L2112">
        <f t="shared" si="96"/>
        <v>3</v>
      </c>
      <c r="M2112">
        <v>18</v>
      </c>
      <c r="N2112">
        <v>30325</v>
      </c>
      <c r="O2112" s="1">
        <f t="shared" si="97"/>
        <v>1166.3461538461538</v>
      </c>
      <c r="P2112" s="1">
        <f t="shared" si="98"/>
        <v>26825.961538461539</v>
      </c>
      <c r="Q2112" s="1">
        <f>Table1[[#This Row],[Earned Basic Salary]]*20%</f>
        <v>5365.1923076923085</v>
      </c>
      <c r="R2112" s="1">
        <f>Table1[[#This Row],[Earned Basic Salary]]*10%</f>
        <v>2682.5961538461543</v>
      </c>
      <c r="S2112" s="1">
        <f>Table1[[#This Row],[Earned Basic Salary]]*12%</f>
        <v>3219.1153846153848</v>
      </c>
      <c r="T2112" s="1">
        <f>200</f>
        <v>200</v>
      </c>
      <c r="U2112" s="1">
        <f>Table1[[#This Row],[PF]]+Table1[[#This Row],[Professional Tax]]</f>
        <v>3419.1153846153848</v>
      </c>
      <c r="V2112" s="1">
        <f>Table1[[#This Row],[Overtime Hours]]*200</f>
        <v>3600</v>
      </c>
      <c r="W2112" s="1">
        <f>Table1[[#This Row],[Earned Basic Salary]]+Table1[[#This Row],[HRA]]+Table1[[#This Row],[DA]]+Table1[[#This Row],[Overtime Pay]]</f>
        <v>38473.75</v>
      </c>
      <c r="X2112" s="1">
        <f>Table1[[#This Row],[Gross Salary]]-Table1[[#This Row],[Total Deduction]]</f>
        <v>35054.634615384617</v>
      </c>
      <c r="Y2112" t="s">
        <v>37</v>
      </c>
      <c r="Z2112" t="s">
        <v>95</v>
      </c>
      <c r="AA2112" t="s">
        <v>8033</v>
      </c>
      <c r="AB2112" t="s">
        <v>8034</v>
      </c>
    </row>
    <row r="2113" spans="1:28" x14ac:dyDescent="0.3">
      <c r="A2113" t="s">
        <v>8035</v>
      </c>
      <c r="B2113" t="s">
        <v>1439</v>
      </c>
      <c r="C2113">
        <v>25</v>
      </c>
      <c r="D2113" t="s">
        <v>31</v>
      </c>
      <c r="E2113" t="s">
        <v>54</v>
      </c>
      <c r="F2113" t="s">
        <v>83</v>
      </c>
      <c r="G2113" t="s">
        <v>8036</v>
      </c>
      <c r="H2113" t="s">
        <v>35</v>
      </c>
      <c r="I2113" t="s">
        <v>36</v>
      </c>
      <c r="J2113">
        <v>26</v>
      </c>
      <c r="K2113">
        <v>21</v>
      </c>
      <c r="L2113">
        <f t="shared" si="96"/>
        <v>5</v>
      </c>
      <c r="M2113">
        <v>19</v>
      </c>
      <c r="N2113">
        <v>43296</v>
      </c>
      <c r="O2113" s="1">
        <f t="shared" si="97"/>
        <v>1665.2307692307693</v>
      </c>
      <c r="P2113" s="1">
        <f t="shared" si="98"/>
        <v>34969.846153846156</v>
      </c>
      <c r="Q2113" s="1">
        <f>Table1[[#This Row],[Earned Basic Salary]]*20%</f>
        <v>6993.9692307692312</v>
      </c>
      <c r="R2113" s="1">
        <f>Table1[[#This Row],[Earned Basic Salary]]*10%</f>
        <v>3496.9846153846156</v>
      </c>
      <c r="S2113" s="1">
        <f>Table1[[#This Row],[Earned Basic Salary]]*12%</f>
        <v>4196.3815384615382</v>
      </c>
      <c r="T2113" s="1">
        <f>200</f>
        <v>200</v>
      </c>
      <c r="U2113" s="1">
        <f>Table1[[#This Row],[PF]]+Table1[[#This Row],[Professional Tax]]</f>
        <v>4396.3815384615382</v>
      </c>
      <c r="V2113" s="1">
        <f>Table1[[#This Row],[Overtime Hours]]*200</f>
        <v>3800</v>
      </c>
      <c r="W2113" s="1">
        <f>Table1[[#This Row],[Earned Basic Salary]]+Table1[[#This Row],[HRA]]+Table1[[#This Row],[DA]]+Table1[[#This Row],[Overtime Pay]]</f>
        <v>49260.800000000003</v>
      </c>
      <c r="X2113" s="1">
        <f>Table1[[#This Row],[Gross Salary]]-Table1[[#This Row],[Total Deduction]]</f>
        <v>44864.418461538466</v>
      </c>
      <c r="Y2113" t="s">
        <v>37</v>
      </c>
      <c r="Z2113" t="s">
        <v>95</v>
      </c>
      <c r="AA2113" t="s">
        <v>8037</v>
      </c>
      <c r="AB2113" t="s">
        <v>8038</v>
      </c>
    </row>
    <row r="2114" spans="1:28" x14ac:dyDescent="0.3">
      <c r="A2114" t="s">
        <v>8039</v>
      </c>
      <c r="B2114" t="s">
        <v>1030</v>
      </c>
      <c r="C2114">
        <v>30</v>
      </c>
      <c r="D2114" t="s">
        <v>133</v>
      </c>
      <c r="E2114" t="s">
        <v>32</v>
      </c>
      <c r="F2114" t="s">
        <v>63</v>
      </c>
      <c r="G2114" t="s">
        <v>8040</v>
      </c>
      <c r="H2114" t="s">
        <v>35</v>
      </c>
      <c r="I2114" t="s">
        <v>36</v>
      </c>
      <c r="J2114">
        <v>26</v>
      </c>
      <c r="K2114">
        <v>23</v>
      </c>
      <c r="L2114">
        <f t="shared" si="96"/>
        <v>3</v>
      </c>
      <c r="M2114">
        <v>17</v>
      </c>
      <c r="N2114">
        <v>45772</v>
      </c>
      <c r="O2114" s="1">
        <f t="shared" si="97"/>
        <v>1760.4615384615386</v>
      </c>
      <c r="P2114" s="1">
        <f t="shared" si="98"/>
        <v>40490.61538461539</v>
      </c>
      <c r="Q2114" s="1">
        <f>Table1[[#This Row],[Earned Basic Salary]]*20%</f>
        <v>8098.1230769230788</v>
      </c>
      <c r="R2114" s="1">
        <f>Table1[[#This Row],[Earned Basic Salary]]*10%</f>
        <v>4049.0615384615394</v>
      </c>
      <c r="S2114" s="1">
        <f>Table1[[#This Row],[Earned Basic Salary]]*12%</f>
        <v>4858.8738461538469</v>
      </c>
      <c r="T2114" s="1">
        <f>200</f>
        <v>200</v>
      </c>
      <c r="U2114" s="1">
        <f>Table1[[#This Row],[PF]]+Table1[[#This Row],[Professional Tax]]</f>
        <v>5058.8738461538469</v>
      </c>
      <c r="V2114" s="1">
        <f>Table1[[#This Row],[Overtime Hours]]*200</f>
        <v>3400</v>
      </c>
      <c r="W2114" s="1">
        <f>Table1[[#This Row],[Earned Basic Salary]]+Table1[[#This Row],[HRA]]+Table1[[#This Row],[DA]]+Table1[[#This Row],[Overtime Pay]]</f>
        <v>56037.8</v>
      </c>
      <c r="X2114" s="1">
        <f>Table1[[#This Row],[Gross Salary]]-Table1[[#This Row],[Total Deduction]]</f>
        <v>50978.926153846158</v>
      </c>
      <c r="Y2114" t="s">
        <v>37</v>
      </c>
      <c r="Z2114" t="s">
        <v>95</v>
      </c>
      <c r="AA2114" t="s">
        <v>8041</v>
      </c>
      <c r="AB2114" t="s">
        <v>8042</v>
      </c>
    </row>
    <row r="2115" spans="1:28" x14ac:dyDescent="0.3">
      <c r="A2115" t="s">
        <v>8043</v>
      </c>
      <c r="B2115" t="s">
        <v>656</v>
      </c>
      <c r="C2115">
        <v>40</v>
      </c>
      <c r="D2115" t="s">
        <v>133</v>
      </c>
      <c r="E2115" t="s">
        <v>32</v>
      </c>
      <c r="F2115" t="s">
        <v>83</v>
      </c>
      <c r="G2115" t="s">
        <v>8044</v>
      </c>
      <c r="H2115" t="s">
        <v>35</v>
      </c>
      <c r="I2115" t="s">
        <v>36</v>
      </c>
      <c r="J2115">
        <v>26</v>
      </c>
      <c r="K2115">
        <v>23</v>
      </c>
      <c r="L2115">
        <f t="shared" ref="L2115:L2178" si="99">J2115-K2115</f>
        <v>3</v>
      </c>
      <c r="M2115">
        <v>0</v>
      </c>
      <c r="N2115">
        <v>64122</v>
      </c>
      <c r="O2115" s="1">
        <f t="shared" ref="O2115:O2178" si="100">N2115/J2115</f>
        <v>2466.2307692307691</v>
      </c>
      <c r="P2115" s="1">
        <f t="shared" ref="P2115:P2178" si="101">O2115*K2115</f>
        <v>56723.307692307688</v>
      </c>
      <c r="Q2115" s="1">
        <f>Table1[[#This Row],[Earned Basic Salary]]*20%</f>
        <v>11344.661538461538</v>
      </c>
      <c r="R2115" s="1">
        <f>Table1[[#This Row],[Earned Basic Salary]]*10%</f>
        <v>5672.330769230769</v>
      </c>
      <c r="S2115" s="1">
        <f>Table1[[#This Row],[Earned Basic Salary]]*12%</f>
        <v>6806.7969230769222</v>
      </c>
      <c r="T2115" s="1">
        <f>200</f>
        <v>200</v>
      </c>
      <c r="U2115" s="1">
        <f>Table1[[#This Row],[PF]]+Table1[[#This Row],[Professional Tax]]</f>
        <v>7006.7969230769222</v>
      </c>
      <c r="V2115" s="1">
        <f>Table1[[#This Row],[Overtime Hours]]*200</f>
        <v>0</v>
      </c>
      <c r="W2115" s="1">
        <f>Table1[[#This Row],[Earned Basic Salary]]+Table1[[#This Row],[HRA]]+Table1[[#This Row],[DA]]+Table1[[#This Row],[Overtime Pay]]</f>
        <v>73740.3</v>
      </c>
      <c r="X2115" s="1">
        <f>Table1[[#This Row],[Gross Salary]]-Table1[[#This Row],[Total Deduction]]</f>
        <v>66733.50307692308</v>
      </c>
      <c r="Y2115" t="s">
        <v>37</v>
      </c>
      <c r="Z2115" t="s">
        <v>95</v>
      </c>
      <c r="AA2115" t="s">
        <v>8045</v>
      </c>
      <c r="AB2115" t="s">
        <v>8046</v>
      </c>
    </row>
    <row r="2116" spans="1:28" x14ac:dyDescent="0.3">
      <c r="A2116" t="s">
        <v>8047</v>
      </c>
      <c r="B2116" t="s">
        <v>1040</v>
      </c>
      <c r="C2116">
        <v>52</v>
      </c>
      <c r="D2116" t="s">
        <v>75</v>
      </c>
      <c r="E2116" t="s">
        <v>32</v>
      </c>
      <c r="F2116" t="s">
        <v>33</v>
      </c>
      <c r="G2116" t="s">
        <v>8048</v>
      </c>
      <c r="H2116" t="s">
        <v>35</v>
      </c>
      <c r="I2116" t="s">
        <v>36</v>
      </c>
      <c r="J2116">
        <v>26</v>
      </c>
      <c r="K2116">
        <v>23</v>
      </c>
      <c r="L2116">
        <f t="shared" si="99"/>
        <v>3</v>
      </c>
      <c r="M2116">
        <v>11</v>
      </c>
      <c r="N2116">
        <v>41371</v>
      </c>
      <c r="O2116" s="1">
        <f t="shared" si="100"/>
        <v>1591.1923076923076</v>
      </c>
      <c r="P2116" s="1">
        <f t="shared" si="101"/>
        <v>36597.423076923078</v>
      </c>
      <c r="Q2116" s="1">
        <f>Table1[[#This Row],[Earned Basic Salary]]*20%</f>
        <v>7319.4846153846156</v>
      </c>
      <c r="R2116" s="1">
        <f>Table1[[#This Row],[Earned Basic Salary]]*10%</f>
        <v>3659.7423076923078</v>
      </c>
      <c r="S2116" s="1">
        <f>Table1[[#This Row],[Earned Basic Salary]]*12%</f>
        <v>4391.6907692307695</v>
      </c>
      <c r="T2116" s="1">
        <f>200</f>
        <v>200</v>
      </c>
      <c r="U2116" s="1">
        <f>Table1[[#This Row],[PF]]+Table1[[#This Row],[Professional Tax]]</f>
        <v>4591.6907692307695</v>
      </c>
      <c r="V2116" s="1">
        <f>Table1[[#This Row],[Overtime Hours]]*200</f>
        <v>2200</v>
      </c>
      <c r="W2116" s="1">
        <f>Table1[[#This Row],[Earned Basic Salary]]+Table1[[#This Row],[HRA]]+Table1[[#This Row],[DA]]+Table1[[#This Row],[Overtime Pay]]</f>
        <v>49776.65</v>
      </c>
      <c r="X2116" s="1">
        <f>Table1[[#This Row],[Gross Salary]]-Table1[[#This Row],[Total Deduction]]</f>
        <v>45184.959230769229</v>
      </c>
      <c r="Y2116" t="s">
        <v>37</v>
      </c>
      <c r="Z2116" t="s">
        <v>106</v>
      </c>
      <c r="AA2116" t="s">
        <v>8049</v>
      </c>
      <c r="AB2116" t="s">
        <v>8050</v>
      </c>
    </row>
    <row r="2117" spans="1:28" x14ac:dyDescent="0.3">
      <c r="A2117" t="s">
        <v>8051</v>
      </c>
      <c r="B2117" t="s">
        <v>1946</v>
      </c>
      <c r="C2117">
        <v>35</v>
      </c>
      <c r="D2117" t="s">
        <v>127</v>
      </c>
      <c r="E2117" t="s">
        <v>121</v>
      </c>
      <c r="F2117" t="s">
        <v>46</v>
      </c>
      <c r="G2117" t="s">
        <v>2768</v>
      </c>
      <c r="H2117" t="s">
        <v>35</v>
      </c>
      <c r="I2117" t="s">
        <v>36</v>
      </c>
      <c r="J2117">
        <v>26</v>
      </c>
      <c r="K2117">
        <v>24</v>
      </c>
      <c r="L2117">
        <f t="shared" si="99"/>
        <v>2</v>
      </c>
      <c r="M2117">
        <v>11</v>
      </c>
      <c r="N2117">
        <v>55452</v>
      </c>
      <c r="O2117" s="1">
        <f t="shared" si="100"/>
        <v>2132.7692307692309</v>
      </c>
      <c r="P2117" s="1">
        <f t="shared" si="101"/>
        <v>51186.461538461546</v>
      </c>
      <c r="Q2117" s="1">
        <f>Table1[[#This Row],[Earned Basic Salary]]*20%</f>
        <v>10237.292307692311</v>
      </c>
      <c r="R2117" s="1">
        <f>Table1[[#This Row],[Earned Basic Salary]]*10%</f>
        <v>5118.6461538461554</v>
      </c>
      <c r="S2117" s="1">
        <f>Table1[[#This Row],[Earned Basic Salary]]*12%</f>
        <v>6142.375384615385</v>
      </c>
      <c r="T2117" s="1">
        <f>200</f>
        <v>200</v>
      </c>
      <c r="U2117" s="1">
        <f>Table1[[#This Row],[PF]]+Table1[[#This Row],[Professional Tax]]</f>
        <v>6342.375384615385</v>
      </c>
      <c r="V2117" s="1">
        <f>Table1[[#This Row],[Overtime Hours]]*200</f>
        <v>2200</v>
      </c>
      <c r="W2117" s="1">
        <f>Table1[[#This Row],[Earned Basic Salary]]+Table1[[#This Row],[HRA]]+Table1[[#This Row],[DA]]+Table1[[#This Row],[Overtime Pay]]</f>
        <v>68742.400000000009</v>
      </c>
      <c r="X2117" s="1">
        <f>Table1[[#This Row],[Gross Salary]]-Table1[[#This Row],[Total Deduction]]</f>
        <v>62400.024615384624</v>
      </c>
      <c r="Y2117" t="s">
        <v>37</v>
      </c>
      <c r="Z2117" t="s">
        <v>38</v>
      </c>
      <c r="AA2117" t="s">
        <v>8052</v>
      </c>
      <c r="AB2117" t="s">
        <v>8053</v>
      </c>
    </row>
    <row r="2118" spans="1:28" x14ac:dyDescent="0.3">
      <c r="A2118" t="s">
        <v>8054</v>
      </c>
      <c r="B2118" t="s">
        <v>1233</v>
      </c>
      <c r="C2118">
        <v>52</v>
      </c>
      <c r="D2118" t="s">
        <v>81</v>
      </c>
      <c r="E2118" t="s">
        <v>82</v>
      </c>
      <c r="F2118" t="s">
        <v>33</v>
      </c>
      <c r="G2118" t="s">
        <v>7835</v>
      </c>
      <c r="H2118" t="s">
        <v>35</v>
      </c>
      <c r="I2118" t="s">
        <v>36</v>
      </c>
      <c r="J2118">
        <v>26</v>
      </c>
      <c r="K2118">
        <v>25</v>
      </c>
      <c r="L2118">
        <f t="shared" si="99"/>
        <v>1</v>
      </c>
      <c r="M2118">
        <v>6</v>
      </c>
      <c r="N2118">
        <v>51541</v>
      </c>
      <c r="O2118" s="1">
        <f t="shared" si="100"/>
        <v>1982.3461538461538</v>
      </c>
      <c r="P2118" s="1">
        <f t="shared" si="101"/>
        <v>49558.653846153844</v>
      </c>
      <c r="Q2118" s="1">
        <f>Table1[[#This Row],[Earned Basic Salary]]*20%</f>
        <v>9911.7307692307695</v>
      </c>
      <c r="R2118" s="1">
        <f>Table1[[#This Row],[Earned Basic Salary]]*10%</f>
        <v>4955.8653846153848</v>
      </c>
      <c r="S2118" s="1">
        <f>Table1[[#This Row],[Earned Basic Salary]]*12%</f>
        <v>5947.038461538461</v>
      </c>
      <c r="T2118" s="1">
        <f>200</f>
        <v>200</v>
      </c>
      <c r="U2118" s="1">
        <f>Table1[[#This Row],[PF]]+Table1[[#This Row],[Professional Tax]]</f>
        <v>6147.038461538461</v>
      </c>
      <c r="V2118" s="1">
        <f>Table1[[#This Row],[Overtime Hours]]*200</f>
        <v>1200</v>
      </c>
      <c r="W2118" s="1">
        <f>Table1[[#This Row],[Earned Basic Salary]]+Table1[[#This Row],[HRA]]+Table1[[#This Row],[DA]]+Table1[[#This Row],[Overtime Pay]]</f>
        <v>65626.25</v>
      </c>
      <c r="X2118" s="1">
        <f>Table1[[#This Row],[Gross Salary]]-Table1[[#This Row],[Total Deduction]]</f>
        <v>59479.211538461539</v>
      </c>
      <c r="Y2118" t="s">
        <v>37</v>
      </c>
      <c r="Z2118" t="s">
        <v>95</v>
      </c>
      <c r="AA2118" t="s">
        <v>8055</v>
      </c>
      <c r="AB2118" t="s">
        <v>8056</v>
      </c>
    </row>
    <row r="2119" spans="1:28" x14ac:dyDescent="0.3">
      <c r="A2119" t="s">
        <v>8057</v>
      </c>
      <c r="B2119" t="s">
        <v>769</v>
      </c>
      <c r="C2119">
        <v>22</v>
      </c>
      <c r="D2119" t="s">
        <v>133</v>
      </c>
      <c r="E2119" t="s">
        <v>45</v>
      </c>
      <c r="F2119" t="s">
        <v>63</v>
      </c>
      <c r="G2119" t="s">
        <v>8058</v>
      </c>
      <c r="H2119" t="s">
        <v>35</v>
      </c>
      <c r="I2119" t="s">
        <v>36</v>
      </c>
      <c r="J2119">
        <v>26</v>
      </c>
      <c r="K2119">
        <v>22</v>
      </c>
      <c r="L2119">
        <f t="shared" si="99"/>
        <v>4</v>
      </c>
      <c r="M2119">
        <v>14</v>
      </c>
      <c r="N2119">
        <v>21110</v>
      </c>
      <c r="O2119" s="1">
        <f t="shared" si="100"/>
        <v>811.92307692307691</v>
      </c>
      <c r="P2119" s="1">
        <f t="shared" si="101"/>
        <v>17862.307692307691</v>
      </c>
      <c r="Q2119" s="1">
        <f>Table1[[#This Row],[Earned Basic Salary]]*20%</f>
        <v>3572.4615384615386</v>
      </c>
      <c r="R2119" s="1">
        <f>Table1[[#This Row],[Earned Basic Salary]]*10%</f>
        <v>1786.2307692307693</v>
      </c>
      <c r="S2119" s="1">
        <f>Table1[[#This Row],[Earned Basic Salary]]*12%</f>
        <v>2143.476923076923</v>
      </c>
      <c r="T2119" s="1">
        <f>200</f>
        <v>200</v>
      </c>
      <c r="U2119" s="1">
        <f>Table1[[#This Row],[PF]]+Table1[[#This Row],[Professional Tax]]</f>
        <v>2343.476923076923</v>
      </c>
      <c r="V2119" s="1">
        <f>Table1[[#This Row],[Overtime Hours]]*200</f>
        <v>2800</v>
      </c>
      <c r="W2119" s="1">
        <f>Table1[[#This Row],[Earned Basic Salary]]+Table1[[#This Row],[HRA]]+Table1[[#This Row],[DA]]+Table1[[#This Row],[Overtime Pay]]</f>
        <v>26021</v>
      </c>
      <c r="X2119" s="1">
        <f>Table1[[#This Row],[Gross Salary]]-Table1[[#This Row],[Total Deduction]]</f>
        <v>23677.523076923077</v>
      </c>
      <c r="Y2119" t="s">
        <v>37</v>
      </c>
      <c r="Z2119" t="s">
        <v>38</v>
      </c>
      <c r="AA2119" t="s">
        <v>8059</v>
      </c>
      <c r="AB2119" t="s">
        <v>8060</v>
      </c>
    </row>
    <row r="2120" spans="1:28" x14ac:dyDescent="0.3">
      <c r="A2120" t="s">
        <v>8061</v>
      </c>
      <c r="B2120" t="s">
        <v>1547</v>
      </c>
      <c r="C2120">
        <v>25</v>
      </c>
      <c r="D2120" t="s">
        <v>81</v>
      </c>
      <c r="E2120" t="s">
        <v>62</v>
      </c>
      <c r="F2120" t="s">
        <v>69</v>
      </c>
      <c r="G2120" t="s">
        <v>3480</v>
      </c>
      <c r="H2120" t="s">
        <v>35</v>
      </c>
      <c r="I2120" t="s">
        <v>36</v>
      </c>
      <c r="J2120">
        <v>26</v>
      </c>
      <c r="K2120">
        <v>24</v>
      </c>
      <c r="L2120">
        <f t="shared" si="99"/>
        <v>2</v>
      </c>
      <c r="M2120">
        <v>8</v>
      </c>
      <c r="N2120">
        <v>73325</v>
      </c>
      <c r="O2120" s="1">
        <f t="shared" si="100"/>
        <v>2820.1923076923076</v>
      </c>
      <c r="P2120" s="1">
        <f t="shared" si="101"/>
        <v>67684.615384615376</v>
      </c>
      <c r="Q2120" s="1">
        <f>Table1[[#This Row],[Earned Basic Salary]]*20%</f>
        <v>13536.923076923076</v>
      </c>
      <c r="R2120" s="1">
        <f>Table1[[#This Row],[Earned Basic Salary]]*10%</f>
        <v>6768.4615384615381</v>
      </c>
      <c r="S2120" s="1">
        <f>Table1[[#This Row],[Earned Basic Salary]]*12%</f>
        <v>8122.1538461538448</v>
      </c>
      <c r="T2120" s="1">
        <f>200</f>
        <v>200</v>
      </c>
      <c r="U2120" s="1">
        <f>Table1[[#This Row],[PF]]+Table1[[#This Row],[Professional Tax]]</f>
        <v>8322.1538461538439</v>
      </c>
      <c r="V2120" s="1">
        <f>Table1[[#This Row],[Overtime Hours]]*200</f>
        <v>1600</v>
      </c>
      <c r="W2120" s="1">
        <f>Table1[[#This Row],[Earned Basic Salary]]+Table1[[#This Row],[HRA]]+Table1[[#This Row],[DA]]+Table1[[#This Row],[Overtime Pay]]</f>
        <v>89589.999999999985</v>
      </c>
      <c r="X2120" s="1">
        <f>Table1[[#This Row],[Gross Salary]]-Table1[[#This Row],[Total Deduction]]</f>
        <v>81267.846153846142</v>
      </c>
      <c r="Y2120" t="s">
        <v>37</v>
      </c>
      <c r="Z2120" t="s">
        <v>48</v>
      </c>
      <c r="AA2120" t="s">
        <v>8062</v>
      </c>
      <c r="AB2120" t="s">
        <v>8063</v>
      </c>
    </row>
    <row r="2121" spans="1:28" x14ac:dyDescent="0.3">
      <c r="A2121" t="s">
        <v>8064</v>
      </c>
      <c r="B2121" t="s">
        <v>713</v>
      </c>
      <c r="C2121">
        <v>38</v>
      </c>
      <c r="D2121" t="s">
        <v>75</v>
      </c>
      <c r="E2121" t="s">
        <v>121</v>
      </c>
      <c r="F2121" t="s">
        <v>89</v>
      </c>
      <c r="G2121" t="s">
        <v>8065</v>
      </c>
      <c r="H2121" t="s">
        <v>35</v>
      </c>
      <c r="I2121" t="s">
        <v>36</v>
      </c>
      <c r="J2121">
        <v>26</v>
      </c>
      <c r="K2121">
        <v>22</v>
      </c>
      <c r="L2121">
        <f t="shared" si="99"/>
        <v>4</v>
      </c>
      <c r="M2121">
        <v>20</v>
      </c>
      <c r="N2121">
        <v>35323</v>
      </c>
      <c r="O2121" s="1">
        <f t="shared" si="100"/>
        <v>1358.5769230769231</v>
      </c>
      <c r="P2121" s="1">
        <f t="shared" si="101"/>
        <v>29888.692307692309</v>
      </c>
      <c r="Q2121" s="1">
        <f>Table1[[#This Row],[Earned Basic Salary]]*20%</f>
        <v>5977.7384615384617</v>
      </c>
      <c r="R2121" s="1">
        <f>Table1[[#This Row],[Earned Basic Salary]]*10%</f>
        <v>2988.8692307692309</v>
      </c>
      <c r="S2121" s="1">
        <f>Table1[[#This Row],[Earned Basic Salary]]*12%</f>
        <v>3586.6430769230769</v>
      </c>
      <c r="T2121" s="1">
        <f>200</f>
        <v>200</v>
      </c>
      <c r="U2121" s="1">
        <f>Table1[[#This Row],[PF]]+Table1[[#This Row],[Professional Tax]]</f>
        <v>3786.6430769230769</v>
      </c>
      <c r="V2121" s="1">
        <f>Table1[[#This Row],[Overtime Hours]]*200</f>
        <v>4000</v>
      </c>
      <c r="W2121" s="1">
        <f>Table1[[#This Row],[Earned Basic Salary]]+Table1[[#This Row],[HRA]]+Table1[[#This Row],[DA]]+Table1[[#This Row],[Overtime Pay]]</f>
        <v>42855.3</v>
      </c>
      <c r="X2121" s="1">
        <f>Table1[[#This Row],[Gross Salary]]-Table1[[#This Row],[Total Deduction]]</f>
        <v>39068.656923076924</v>
      </c>
      <c r="Y2121" t="s">
        <v>37</v>
      </c>
      <c r="Z2121" t="s">
        <v>106</v>
      </c>
      <c r="AA2121" t="s">
        <v>8066</v>
      </c>
      <c r="AB2121" t="s">
        <v>8067</v>
      </c>
    </row>
    <row r="2122" spans="1:28" x14ac:dyDescent="0.3">
      <c r="A2122" t="s">
        <v>8068</v>
      </c>
      <c r="B2122" t="s">
        <v>1016</v>
      </c>
      <c r="C2122">
        <v>36</v>
      </c>
      <c r="D2122" t="s">
        <v>44</v>
      </c>
      <c r="E2122" t="s">
        <v>32</v>
      </c>
      <c r="F2122" t="s">
        <v>33</v>
      </c>
      <c r="G2122" t="s">
        <v>8069</v>
      </c>
      <c r="H2122" t="s">
        <v>35</v>
      </c>
      <c r="I2122" t="s">
        <v>36</v>
      </c>
      <c r="J2122">
        <v>26</v>
      </c>
      <c r="K2122">
        <v>24</v>
      </c>
      <c r="L2122">
        <f t="shared" si="99"/>
        <v>2</v>
      </c>
      <c r="M2122">
        <v>13</v>
      </c>
      <c r="N2122">
        <v>75374</v>
      </c>
      <c r="O2122" s="1">
        <f t="shared" si="100"/>
        <v>2899</v>
      </c>
      <c r="P2122" s="1">
        <f t="shared" si="101"/>
        <v>69576</v>
      </c>
      <c r="Q2122" s="1">
        <f>Table1[[#This Row],[Earned Basic Salary]]*20%</f>
        <v>13915.2</v>
      </c>
      <c r="R2122" s="1">
        <f>Table1[[#This Row],[Earned Basic Salary]]*10%</f>
        <v>6957.6</v>
      </c>
      <c r="S2122" s="1">
        <f>Table1[[#This Row],[Earned Basic Salary]]*12%</f>
        <v>8349.119999999999</v>
      </c>
      <c r="T2122" s="1">
        <f>200</f>
        <v>200</v>
      </c>
      <c r="U2122" s="1">
        <f>Table1[[#This Row],[PF]]+Table1[[#This Row],[Professional Tax]]</f>
        <v>8549.119999999999</v>
      </c>
      <c r="V2122" s="1">
        <f>Table1[[#This Row],[Overtime Hours]]*200</f>
        <v>2600</v>
      </c>
      <c r="W2122" s="1">
        <f>Table1[[#This Row],[Earned Basic Salary]]+Table1[[#This Row],[HRA]]+Table1[[#This Row],[DA]]+Table1[[#This Row],[Overtime Pay]]</f>
        <v>93048.8</v>
      </c>
      <c r="X2122" s="1">
        <f>Table1[[#This Row],[Gross Salary]]-Table1[[#This Row],[Total Deduction]]</f>
        <v>84499.680000000008</v>
      </c>
      <c r="Y2122" t="s">
        <v>37</v>
      </c>
      <c r="Z2122" t="s">
        <v>106</v>
      </c>
      <c r="AA2122" t="s">
        <v>8070</v>
      </c>
      <c r="AB2122" t="s">
        <v>8071</v>
      </c>
    </row>
    <row r="2123" spans="1:28" x14ac:dyDescent="0.3">
      <c r="A2123" t="s">
        <v>8072</v>
      </c>
      <c r="B2123" t="s">
        <v>512</v>
      </c>
      <c r="C2123">
        <v>50</v>
      </c>
      <c r="D2123" t="s">
        <v>53</v>
      </c>
      <c r="E2123" t="s">
        <v>32</v>
      </c>
      <c r="F2123" t="s">
        <v>89</v>
      </c>
      <c r="G2123" t="s">
        <v>8073</v>
      </c>
      <c r="H2123" t="s">
        <v>35</v>
      </c>
      <c r="I2123" t="s">
        <v>36</v>
      </c>
      <c r="J2123">
        <v>26</v>
      </c>
      <c r="K2123">
        <v>25</v>
      </c>
      <c r="L2123">
        <f t="shared" si="99"/>
        <v>1</v>
      </c>
      <c r="M2123">
        <v>0</v>
      </c>
      <c r="N2123">
        <v>76706</v>
      </c>
      <c r="O2123" s="1">
        <f t="shared" si="100"/>
        <v>2950.2307692307691</v>
      </c>
      <c r="P2123" s="1">
        <f t="shared" si="101"/>
        <v>73755.76923076922</v>
      </c>
      <c r="Q2123" s="1">
        <f>Table1[[#This Row],[Earned Basic Salary]]*20%</f>
        <v>14751.153846153844</v>
      </c>
      <c r="R2123" s="1">
        <f>Table1[[#This Row],[Earned Basic Salary]]*10%</f>
        <v>7375.576923076922</v>
      </c>
      <c r="S2123" s="1">
        <f>Table1[[#This Row],[Earned Basic Salary]]*12%</f>
        <v>8850.6923076923067</v>
      </c>
      <c r="T2123" s="1">
        <f>200</f>
        <v>200</v>
      </c>
      <c r="U2123" s="1">
        <f>Table1[[#This Row],[PF]]+Table1[[#This Row],[Professional Tax]]</f>
        <v>9050.6923076923067</v>
      </c>
      <c r="V2123" s="1">
        <f>Table1[[#This Row],[Overtime Hours]]*200</f>
        <v>0</v>
      </c>
      <c r="W2123" s="1">
        <f>Table1[[#This Row],[Earned Basic Salary]]+Table1[[#This Row],[HRA]]+Table1[[#This Row],[DA]]+Table1[[#This Row],[Overtime Pay]]</f>
        <v>95882.499999999985</v>
      </c>
      <c r="X2123" s="1">
        <f>Table1[[#This Row],[Gross Salary]]-Table1[[#This Row],[Total Deduction]]</f>
        <v>86831.807692307673</v>
      </c>
      <c r="Y2123" t="s">
        <v>37</v>
      </c>
      <c r="Z2123" t="s">
        <v>95</v>
      </c>
      <c r="AA2123" t="s">
        <v>8074</v>
      </c>
      <c r="AB2123" t="s">
        <v>8075</v>
      </c>
    </row>
    <row r="2124" spans="1:28" x14ac:dyDescent="0.3">
      <c r="A2124" t="s">
        <v>8076</v>
      </c>
      <c r="B2124" t="s">
        <v>1832</v>
      </c>
      <c r="C2124">
        <v>36</v>
      </c>
      <c r="D2124" t="s">
        <v>75</v>
      </c>
      <c r="E2124" t="s">
        <v>45</v>
      </c>
      <c r="F2124" t="s">
        <v>89</v>
      </c>
      <c r="G2124" t="s">
        <v>8077</v>
      </c>
      <c r="H2124" t="s">
        <v>35</v>
      </c>
      <c r="I2124" t="s">
        <v>36</v>
      </c>
      <c r="J2124">
        <v>26</v>
      </c>
      <c r="K2124">
        <v>25</v>
      </c>
      <c r="L2124">
        <f t="shared" si="99"/>
        <v>1</v>
      </c>
      <c r="M2124">
        <v>2</v>
      </c>
      <c r="N2124">
        <v>59122</v>
      </c>
      <c r="O2124" s="1">
        <f t="shared" si="100"/>
        <v>2273.9230769230771</v>
      </c>
      <c r="P2124" s="1">
        <f t="shared" si="101"/>
        <v>56848.076923076929</v>
      </c>
      <c r="Q2124" s="1">
        <f>Table1[[#This Row],[Earned Basic Salary]]*20%</f>
        <v>11369.615384615387</v>
      </c>
      <c r="R2124" s="1">
        <f>Table1[[#This Row],[Earned Basic Salary]]*10%</f>
        <v>5684.8076923076933</v>
      </c>
      <c r="S2124" s="1">
        <f>Table1[[#This Row],[Earned Basic Salary]]*12%</f>
        <v>6821.7692307692314</v>
      </c>
      <c r="T2124" s="1">
        <f>200</f>
        <v>200</v>
      </c>
      <c r="U2124" s="1">
        <f>Table1[[#This Row],[PF]]+Table1[[#This Row],[Professional Tax]]</f>
        <v>7021.7692307692314</v>
      </c>
      <c r="V2124" s="1">
        <f>Table1[[#This Row],[Overtime Hours]]*200</f>
        <v>400</v>
      </c>
      <c r="W2124" s="1">
        <f>Table1[[#This Row],[Earned Basic Salary]]+Table1[[#This Row],[HRA]]+Table1[[#This Row],[DA]]+Table1[[#This Row],[Overtime Pay]]</f>
        <v>74302.5</v>
      </c>
      <c r="X2124" s="1">
        <f>Table1[[#This Row],[Gross Salary]]-Table1[[#This Row],[Total Deduction]]</f>
        <v>67280.730769230766</v>
      </c>
      <c r="Y2124" t="s">
        <v>37</v>
      </c>
      <c r="Z2124" t="s">
        <v>48</v>
      </c>
      <c r="AA2124" t="s">
        <v>8078</v>
      </c>
      <c r="AB2124" t="s">
        <v>8079</v>
      </c>
    </row>
    <row r="2125" spans="1:28" x14ac:dyDescent="0.3">
      <c r="A2125" t="s">
        <v>8080</v>
      </c>
      <c r="B2125" t="s">
        <v>1085</v>
      </c>
      <c r="C2125">
        <v>27</v>
      </c>
      <c r="D2125" t="s">
        <v>81</v>
      </c>
      <c r="E2125" t="s">
        <v>45</v>
      </c>
      <c r="F2125" t="s">
        <v>83</v>
      </c>
      <c r="G2125" t="s">
        <v>4918</v>
      </c>
      <c r="H2125" t="s">
        <v>35</v>
      </c>
      <c r="I2125" t="s">
        <v>36</v>
      </c>
      <c r="J2125">
        <v>26</v>
      </c>
      <c r="K2125">
        <v>25</v>
      </c>
      <c r="L2125">
        <f t="shared" si="99"/>
        <v>1</v>
      </c>
      <c r="M2125">
        <v>1</v>
      </c>
      <c r="N2125">
        <v>68306</v>
      </c>
      <c r="O2125" s="1">
        <f t="shared" si="100"/>
        <v>2627.1538461538462</v>
      </c>
      <c r="P2125" s="1">
        <f t="shared" si="101"/>
        <v>65678.846153846156</v>
      </c>
      <c r="Q2125" s="1">
        <f>Table1[[#This Row],[Earned Basic Salary]]*20%</f>
        <v>13135.769230769232</v>
      </c>
      <c r="R2125" s="1">
        <f>Table1[[#This Row],[Earned Basic Salary]]*10%</f>
        <v>6567.8846153846162</v>
      </c>
      <c r="S2125" s="1">
        <f>Table1[[#This Row],[Earned Basic Salary]]*12%</f>
        <v>7881.4615384615381</v>
      </c>
      <c r="T2125" s="1">
        <f>200</f>
        <v>200</v>
      </c>
      <c r="U2125" s="1">
        <f>Table1[[#This Row],[PF]]+Table1[[#This Row],[Professional Tax]]</f>
        <v>8081.4615384615381</v>
      </c>
      <c r="V2125" s="1">
        <f>Table1[[#This Row],[Overtime Hours]]*200</f>
        <v>200</v>
      </c>
      <c r="W2125" s="1">
        <f>Table1[[#This Row],[Earned Basic Salary]]+Table1[[#This Row],[HRA]]+Table1[[#This Row],[DA]]+Table1[[#This Row],[Overtime Pay]]</f>
        <v>85582.5</v>
      </c>
      <c r="X2125" s="1">
        <f>Table1[[#This Row],[Gross Salary]]-Table1[[#This Row],[Total Deduction]]</f>
        <v>77501.038461538468</v>
      </c>
      <c r="Y2125" t="s">
        <v>37</v>
      </c>
      <c r="Z2125" t="s">
        <v>95</v>
      </c>
      <c r="AA2125" t="s">
        <v>8081</v>
      </c>
      <c r="AB2125" t="s">
        <v>8082</v>
      </c>
    </row>
    <row r="2126" spans="1:28" x14ac:dyDescent="0.3">
      <c r="A2126" t="s">
        <v>8083</v>
      </c>
      <c r="B2126" t="s">
        <v>280</v>
      </c>
      <c r="C2126">
        <v>46</v>
      </c>
      <c r="D2126" t="s">
        <v>133</v>
      </c>
      <c r="E2126" t="s">
        <v>62</v>
      </c>
      <c r="F2126" t="s">
        <v>83</v>
      </c>
      <c r="G2126" t="s">
        <v>8084</v>
      </c>
      <c r="H2126" t="s">
        <v>35</v>
      </c>
      <c r="I2126" t="s">
        <v>36</v>
      </c>
      <c r="J2126">
        <v>26</v>
      </c>
      <c r="K2126">
        <v>23</v>
      </c>
      <c r="L2126">
        <f t="shared" si="99"/>
        <v>3</v>
      </c>
      <c r="M2126">
        <v>13</v>
      </c>
      <c r="N2126">
        <v>21903</v>
      </c>
      <c r="O2126" s="1">
        <f t="shared" si="100"/>
        <v>842.42307692307691</v>
      </c>
      <c r="P2126" s="1">
        <f t="shared" si="101"/>
        <v>19375.73076923077</v>
      </c>
      <c r="Q2126" s="1">
        <f>Table1[[#This Row],[Earned Basic Salary]]*20%</f>
        <v>3875.146153846154</v>
      </c>
      <c r="R2126" s="1">
        <f>Table1[[#This Row],[Earned Basic Salary]]*10%</f>
        <v>1937.573076923077</v>
      </c>
      <c r="S2126" s="1">
        <f>Table1[[#This Row],[Earned Basic Salary]]*12%</f>
        <v>2325.0876923076921</v>
      </c>
      <c r="T2126" s="1">
        <f>200</f>
        <v>200</v>
      </c>
      <c r="U2126" s="1">
        <f>Table1[[#This Row],[PF]]+Table1[[#This Row],[Professional Tax]]</f>
        <v>2525.0876923076921</v>
      </c>
      <c r="V2126" s="1">
        <f>Table1[[#This Row],[Overtime Hours]]*200</f>
        <v>2600</v>
      </c>
      <c r="W2126" s="1">
        <f>Table1[[#This Row],[Earned Basic Salary]]+Table1[[#This Row],[HRA]]+Table1[[#This Row],[DA]]+Table1[[#This Row],[Overtime Pay]]</f>
        <v>27788.45</v>
      </c>
      <c r="X2126" s="1">
        <f>Table1[[#This Row],[Gross Salary]]-Table1[[#This Row],[Total Deduction]]</f>
        <v>25263.36230769231</v>
      </c>
      <c r="Y2126" t="s">
        <v>37</v>
      </c>
      <c r="Z2126" t="s">
        <v>38</v>
      </c>
      <c r="AA2126" t="s">
        <v>8085</v>
      </c>
      <c r="AB2126" t="s">
        <v>8086</v>
      </c>
    </row>
    <row r="2127" spans="1:28" x14ac:dyDescent="0.3">
      <c r="A2127" t="s">
        <v>8087</v>
      </c>
      <c r="B2127" t="s">
        <v>1058</v>
      </c>
      <c r="C2127">
        <v>26</v>
      </c>
      <c r="D2127" t="s">
        <v>81</v>
      </c>
      <c r="E2127" t="s">
        <v>45</v>
      </c>
      <c r="F2127" t="s">
        <v>83</v>
      </c>
      <c r="G2127" t="s">
        <v>8088</v>
      </c>
      <c r="H2127" t="s">
        <v>35</v>
      </c>
      <c r="I2127" t="s">
        <v>36</v>
      </c>
      <c r="J2127">
        <v>26</v>
      </c>
      <c r="K2127">
        <v>26</v>
      </c>
      <c r="L2127">
        <f t="shared" si="99"/>
        <v>0</v>
      </c>
      <c r="M2127">
        <v>7</v>
      </c>
      <c r="N2127">
        <v>78192</v>
      </c>
      <c r="O2127" s="1">
        <f t="shared" si="100"/>
        <v>3007.3846153846152</v>
      </c>
      <c r="P2127" s="1">
        <f t="shared" si="101"/>
        <v>78192</v>
      </c>
      <c r="Q2127" s="1">
        <f>Table1[[#This Row],[Earned Basic Salary]]*20%</f>
        <v>15638.400000000001</v>
      </c>
      <c r="R2127" s="1">
        <f>Table1[[#This Row],[Earned Basic Salary]]*10%</f>
        <v>7819.2000000000007</v>
      </c>
      <c r="S2127" s="1">
        <f>Table1[[#This Row],[Earned Basic Salary]]*12%</f>
        <v>9383.0399999999991</v>
      </c>
      <c r="T2127" s="1">
        <f>200</f>
        <v>200</v>
      </c>
      <c r="U2127" s="1">
        <f>Table1[[#This Row],[PF]]+Table1[[#This Row],[Professional Tax]]</f>
        <v>9583.0399999999991</v>
      </c>
      <c r="V2127" s="1">
        <f>Table1[[#This Row],[Overtime Hours]]*200</f>
        <v>1400</v>
      </c>
      <c r="W2127" s="1">
        <f>Table1[[#This Row],[Earned Basic Salary]]+Table1[[#This Row],[HRA]]+Table1[[#This Row],[DA]]+Table1[[#This Row],[Overtime Pay]]</f>
        <v>103049.59999999999</v>
      </c>
      <c r="X2127" s="1">
        <f>Table1[[#This Row],[Gross Salary]]-Table1[[#This Row],[Total Deduction]]</f>
        <v>93466.559999999998</v>
      </c>
      <c r="Y2127" t="s">
        <v>37</v>
      </c>
      <c r="Z2127" t="s">
        <v>95</v>
      </c>
      <c r="AA2127" t="s">
        <v>8089</v>
      </c>
      <c r="AB2127" t="s">
        <v>8090</v>
      </c>
    </row>
    <row r="2128" spans="1:28" x14ac:dyDescent="0.3">
      <c r="A2128" t="s">
        <v>8091</v>
      </c>
      <c r="B2128" t="s">
        <v>607</v>
      </c>
      <c r="C2128">
        <v>46</v>
      </c>
      <c r="D2128" t="s">
        <v>81</v>
      </c>
      <c r="E2128" t="s">
        <v>54</v>
      </c>
      <c r="F2128" t="s">
        <v>69</v>
      </c>
      <c r="G2128" t="s">
        <v>8092</v>
      </c>
      <c r="H2128" t="s">
        <v>35</v>
      </c>
      <c r="I2128" t="s">
        <v>36</v>
      </c>
      <c r="J2128">
        <v>26</v>
      </c>
      <c r="K2128">
        <v>23</v>
      </c>
      <c r="L2128">
        <f t="shared" si="99"/>
        <v>3</v>
      </c>
      <c r="M2128">
        <v>2</v>
      </c>
      <c r="N2128">
        <v>55907</v>
      </c>
      <c r="O2128" s="1">
        <f t="shared" si="100"/>
        <v>2150.2692307692309</v>
      </c>
      <c r="P2128" s="1">
        <f t="shared" si="101"/>
        <v>49456.192307692312</v>
      </c>
      <c r="Q2128" s="1">
        <f>Table1[[#This Row],[Earned Basic Salary]]*20%</f>
        <v>9891.2384615384635</v>
      </c>
      <c r="R2128" s="1">
        <f>Table1[[#This Row],[Earned Basic Salary]]*10%</f>
        <v>4945.6192307692318</v>
      </c>
      <c r="S2128" s="1">
        <f>Table1[[#This Row],[Earned Basic Salary]]*12%</f>
        <v>5934.7430769230768</v>
      </c>
      <c r="T2128" s="1">
        <f>200</f>
        <v>200</v>
      </c>
      <c r="U2128" s="1">
        <f>Table1[[#This Row],[PF]]+Table1[[#This Row],[Professional Tax]]</f>
        <v>6134.7430769230768</v>
      </c>
      <c r="V2128" s="1">
        <f>Table1[[#This Row],[Overtime Hours]]*200</f>
        <v>400</v>
      </c>
      <c r="W2128" s="1">
        <f>Table1[[#This Row],[Earned Basic Salary]]+Table1[[#This Row],[HRA]]+Table1[[#This Row],[DA]]+Table1[[#This Row],[Overtime Pay]]</f>
        <v>64693.05000000001</v>
      </c>
      <c r="X2128" s="1">
        <f>Table1[[#This Row],[Gross Salary]]-Table1[[#This Row],[Total Deduction]]</f>
        <v>58558.306923076932</v>
      </c>
      <c r="Y2128" t="s">
        <v>37</v>
      </c>
      <c r="Z2128" t="s">
        <v>106</v>
      </c>
      <c r="AA2128" t="s">
        <v>8093</v>
      </c>
      <c r="AB2128" t="s">
        <v>8094</v>
      </c>
    </row>
    <row r="2129" spans="1:28" x14ac:dyDescent="0.3">
      <c r="A2129" t="s">
        <v>8095</v>
      </c>
      <c r="B2129" t="s">
        <v>1473</v>
      </c>
      <c r="C2129">
        <v>28</v>
      </c>
      <c r="D2129" t="s">
        <v>61</v>
      </c>
      <c r="E2129" t="s">
        <v>32</v>
      </c>
      <c r="F2129" t="s">
        <v>63</v>
      </c>
      <c r="G2129" t="s">
        <v>2056</v>
      </c>
      <c r="H2129" t="s">
        <v>35</v>
      </c>
      <c r="I2129" t="s">
        <v>36</v>
      </c>
      <c r="J2129">
        <v>26</v>
      </c>
      <c r="K2129">
        <v>22</v>
      </c>
      <c r="L2129">
        <f t="shared" si="99"/>
        <v>4</v>
      </c>
      <c r="M2129">
        <v>6</v>
      </c>
      <c r="N2129">
        <v>52068</v>
      </c>
      <c r="O2129" s="1">
        <f t="shared" si="100"/>
        <v>2002.6153846153845</v>
      </c>
      <c r="P2129" s="1">
        <f t="shared" si="101"/>
        <v>44057.538461538461</v>
      </c>
      <c r="Q2129" s="1">
        <f>Table1[[#This Row],[Earned Basic Salary]]*20%</f>
        <v>8811.5076923076922</v>
      </c>
      <c r="R2129" s="1">
        <f>Table1[[#This Row],[Earned Basic Salary]]*10%</f>
        <v>4405.7538461538461</v>
      </c>
      <c r="S2129" s="1">
        <f>Table1[[#This Row],[Earned Basic Salary]]*12%</f>
        <v>5286.9046153846148</v>
      </c>
      <c r="T2129" s="1">
        <f>200</f>
        <v>200</v>
      </c>
      <c r="U2129" s="1">
        <f>Table1[[#This Row],[PF]]+Table1[[#This Row],[Professional Tax]]</f>
        <v>5486.9046153846148</v>
      </c>
      <c r="V2129" s="1">
        <f>Table1[[#This Row],[Overtime Hours]]*200</f>
        <v>1200</v>
      </c>
      <c r="W2129" s="1">
        <f>Table1[[#This Row],[Earned Basic Salary]]+Table1[[#This Row],[HRA]]+Table1[[#This Row],[DA]]+Table1[[#This Row],[Overtime Pay]]</f>
        <v>58474.8</v>
      </c>
      <c r="X2129" s="1">
        <f>Table1[[#This Row],[Gross Salary]]-Table1[[#This Row],[Total Deduction]]</f>
        <v>52987.895384615389</v>
      </c>
      <c r="Y2129" t="s">
        <v>37</v>
      </c>
      <c r="Z2129" t="s">
        <v>38</v>
      </c>
      <c r="AA2129" t="s">
        <v>8096</v>
      </c>
      <c r="AB2129" t="s">
        <v>8097</v>
      </c>
    </row>
    <row r="2130" spans="1:28" x14ac:dyDescent="0.3">
      <c r="A2130" t="s">
        <v>8098</v>
      </c>
      <c r="B2130" t="s">
        <v>387</v>
      </c>
      <c r="C2130">
        <v>52</v>
      </c>
      <c r="D2130" t="s">
        <v>31</v>
      </c>
      <c r="E2130" t="s">
        <v>54</v>
      </c>
      <c r="F2130" t="s">
        <v>33</v>
      </c>
      <c r="G2130" t="s">
        <v>3947</v>
      </c>
      <c r="H2130" t="s">
        <v>35</v>
      </c>
      <c r="I2130" t="s">
        <v>36</v>
      </c>
      <c r="J2130">
        <v>26</v>
      </c>
      <c r="K2130">
        <v>23</v>
      </c>
      <c r="L2130">
        <f t="shared" si="99"/>
        <v>3</v>
      </c>
      <c r="M2130">
        <v>2</v>
      </c>
      <c r="N2130">
        <v>75565</v>
      </c>
      <c r="O2130" s="1">
        <f t="shared" si="100"/>
        <v>2906.3461538461538</v>
      </c>
      <c r="P2130" s="1">
        <f t="shared" si="101"/>
        <v>66845.961538461532</v>
      </c>
      <c r="Q2130" s="1">
        <f>Table1[[#This Row],[Earned Basic Salary]]*20%</f>
        <v>13369.192307692307</v>
      </c>
      <c r="R2130" s="1">
        <f>Table1[[#This Row],[Earned Basic Salary]]*10%</f>
        <v>6684.5961538461534</v>
      </c>
      <c r="S2130" s="1">
        <f>Table1[[#This Row],[Earned Basic Salary]]*12%</f>
        <v>8021.5153846153835</v>
      </c>
      <c r="T2130" s="1">
        <f>200</f>
        <v>200</v>
      </c>
      <c r="U2130" s="1">
        <f>Table1[[#This Row],[PF]]+Table1[[#This Row],[Professional Tax]]</f>
        <v>8221.5153846153844</v>
      </c>
      <c r="V2130" s="1">
        <f>Table1[[#This Row],[Overtime Hours]]*200</f>
        <v>400</v>
      </c>
      <c r="W2130" s="1">
        <f>Table1[[#This Row],[Earned Basic Salary]]+Table1[[#This Row],[HRA]]+Table1[[#This Row],[DA]]+Table1[[#This Row],[Overtime Pay]]</f>
        <v>87299.75</v>
      </c>
      <c r="X2130" s="1">
        <f>Table1[[#This Row],[Gross Salary]]-Table1[[#This Row],[Total Deduction]]</f>
        <v>79078.234615384616</v>
      </c>
      <c r="Y2130" t="s">
        <v>37</v>
      </c>
      <c r="Z2130" t="s">
        <v>95</v>
      </c>
      <c r="AA2130" t="s">
        <v>8099</v>
      </c>
      <c r="AB2130" t="s">
        <v>8100</v>
      </c>
    </row>
    <row r="2131" spans="1:28" x14ac:dyDescent="0.3">
      <c r="A2131" t="s">
        <v>8101</v>
      </c>
      <c r="B2131" t="s">
        <v>255</v>
      </c>
      <c r="C2131">
        <v>30</v>
      </c>
      <c r="D2131" t="s">
        <v>44</v>
      </c>
      <c r="E2131" t="s">
        <v>62</v>
      </c>
      <c r="F2131" t="s">
        <v>83</v>
      </c>
      <c r="G2131" t="s">
        <v>8102</v>
      </c>
      <c r="H2131" t="s">
        <v>35</v>
      </c>
      <c r="I2131" t="s">
        <v>36</v>
      </c>
      <c r="J2131">
        <v>26</v>
      </c>
      <c r="K2131">
        <v>23</v>
      </c>
      <c r="L2131">
        <f t="shared" si="99"/>
        <v>3</v>
      </c>
      <c r="M2131">
        <v>13</v>
      </c>
      <c r="N2131">
        <v>51421</v>
      </c>
      <c r="O2131" s="1">
        <f t="shared" si="100"/>
        <v>1977.7307692307693</v>
      </c>
      <c r="P2131" s="1">
        <f t="shared" si="101"/>
        <v>45487.807692307695</v>
      </c>
      <c r="Q2131" s="1">
        <f>Table1[[#This Row],[Earned Basic Salary]]*20%</f>
        <v>9097.5615384615394</v>
      </c>
      <c r="R2131" s="1">
        <f>Table1[[#This Row],[Earned Basic Salary]]*10%</f>
        <v>4548.7807692307697</v>
      </c>
      <c r="S2131" s="1">
        <f>Table1[[#This Row],[Earned Basic Salary]]*12%</f>
        <v>5458.5369230769229</v>
      </c>
      <c r="T2131" s="1">
        <f>200</f>
        <v>200</v>
      </c>
      <c r="U2131" s="1">
        <f>Table1[[#This Row],[PF]]+Table1[[#This Row],[Professional Tax]]</f>
        <v>5658.5369230769229</v>
      </c>
      <c r="V2131" s="1">
        <f>Table1[[#This Row],[Overtime Hours]]*200</f>
        <v>2600</v>
      </c>
      <c r="W2131" s="1">
        <f>Table1[[#This Row],[Earned Basic Salary]]+Table1[[#This Row],[HRA]]+Table1[[#This Row],[DA]]+Table1[[#This Row],[Overtime Pay]]</f>
        <v>61734.15</v>
      </c>
      <c r="X2131" s="1">
        <f>Table1[[#This Row],[Gross Salary]]-Table1[[#This Row],[Total Deduction]]</f>
        <v>56075.61307692308</v>
      </c>
      <c r="Y2131" t="s">
        <v>37</v>
      </c>
      <c r="Z2131" t="s">
        <v>106</v>
      </c>
      <c r="AA2131" t="s">
        <v>8103</v>
      </c>
      <c r="AB2131" t="s">
        <v>8104</v>
      </c>
    </row>
    <row r="2132" spans="1:28" x14ac:dyDescent="0.3">
      <c r="A2132" t="s">
        <v>8105</v>
      </c>
      <c r="B2132" t="s">
        <v>675</v>
      </c>
      <c r="C2132">
        <v>35</v>
      </c>
      <c r="D2132" t="s">
        <v>127</v>
      </c>
      <c r="E2132" t="s">
        <v>45</v>
      </c>
      <c r="F2132" t="s">
        <v>83</v>
      </c>
      <c r="G2132" t="s">
        <v>8106</v>
      </c>
      <c r="H2132" t="s">
        <v>35</v>
      </c>
      <c r="I2132" t="s">
        <v>36</v>
      </c>
      <c r="J2132">
        <v>26</v>
      </c>
      <c r="K2132">
        <v>24</v>
      </c>
      <c r="L2132">
        <f t="shared" si="99"/>
        <v>2</v>
      </c>
      <c r="M2132">
        <v>15</v>
      </c>
      <c r="N2132">
        <v>72535</v>
      </c>
      <c r="O2132" s="1">
        <f t="shared" si="100"/>
        <v>2789.8076923076924</v>
      </c>
      <c r="P2132" s="1">
        <f t="shared" si="101"/>
        <v>66955.384615384624</v>
      </c>
      <c r="Q2132" s="1">
        <f>Table1[[#This Row],[Earned Basic Salary]]*20%</f>
        <v>13391.076923076926</v>
      </c>
      <c r="R2132" s="1">
        <f>Table1[[#This Row],[Earned Basic Salary]]*10%</f>
        <v>6695.5384615384628</v>
      </c>
      <c r="S2132" s="1">
        <f>Table1[[#This Row],[Earned Basic Salary]]*12%</f>
        <v>8034.6461538461544</v>
      </c>
      <c r="T2132" s="1">
        <f>200</f>
        <v>200</v>
      </c>
      <c r="U2132" s="1">
        <f>Table1[[#This Row],[PF]]+Table1[[#This Row],[Professional Tax]]</f>
        <v>8234.6461538461554</v>
      </c>
      <c r="V2132" s="1">
        <f>Table1[[#This Row],[Overtime Hours]]*200</f>
        <v>3000</v>
      </c>
      <c r="W2132" s="1">
        <f>Table1[[#This Row],[Earned Basic Salary]]+Table1[[#This Row],[HRA]]+Table1[[#This Row],[DA]]+Table1[[#This Row],[Overtime Pay]]</f>
        <v>90042.000000000015</v>
      </c>
      <c r="X2132" s="1">
        <f>Table1[[#This Row],[Gross Salary]]-Table1[[#This Row],[Total Deduction]]</f>
        <v>81807.353846153856</v>
      </c>
      <c r="Y2132" t="s">
        <v>37</v>
      </c>
      <c r="Z2132" t="s">
        <v>38</v>
      </c>
      <c r="AA2132" t="s">
        <v>8107</v>
      </c>
      <c r="AB2132" t="s">
        <v>8108</v>
      </c>
    </row>
    <row r="2133" spans="1:28" x14ac:dyDescent="0.3">
      <c r="A2133" t="s">
        <v>8109</v>
      </c>
      <c r="B2133" t="s">
        <v>126</v>
      </c>
      <c r="C2133">
        <v>40</v>
      </c>
      <c r="D2133" t="s">
        <v>75</v>
      </c>
      <c r="E2133" t="s">
        <v>82</v>
      </c>
      <c r="F2133" t="s">
        <v>33</v>
      </c>
      <c r="G2133" t="s">
        <v>8110</v>
      </c>
      <c r="H2133" t="s">
        <v>35</v>
      </c>
      <c r="I2133" t="s">
        <v>36</v>
      </c>
      <c r="J2133">
        <v>26</v>
      </c>
      <c r="K2133">
        <v>24</v>
      </c>
      <c r="L2133">
        <f t="shared" si="99"/>
        <v>2</v>
      </c>
      <c r="M2133">
        <v>17</v>
      </c>
      <c r="N2133">
        <v>65993</v>
      </c>
      <c r="O2133" s="1">
        <f t="shared" si="100"/>
        <v>2538.1923076923076</v>
      </c>
      <c r="P2133" s="1">
        <f t="shared" si="101"/>
        <v>60916.615384615383</v>
      </c>
      <c r="Q2133" s="1">
        <f>Table1[[#This Row],[Earned Basic Salary]]*20%</f>
        <v>12183.323076923078</v>
      </c>
      <c r="R2133" s="1">
        <f>Table1[[#This Row],[Earned Basic Salary]]*10%</f>
        <v>6091.6615384615388</v>
      </c>
      <c r="S2133" s="1">
        <f>Table1[[#This Row],[Earned Basic Salary]]*12%</f>
        <v>7309.9938461538459</v>
      </c>
      <c r="T2133" s="1">
        <f>200</f>
        <v>200</v>
      </c>
      <c r="U2133" s="1">
        <f>Table1[[#This Row],[PF]]+Table1[[#This Row],[Professional Tax]]</f>
        <v>7509.9938461538459</v>
      </c>
      <c r="V2133" s="1">
        <f>Table1[[#This Row],[Overtime Hours]]*200</f>
        <v>3400</v>
      </c>
      <c r="W2133" s="1">
        <f>Table1[[#This Row],[Earned Basic Salary]]+Table1[[#This Row],[HRA]]+Table1[[#This Row],[DA]]+Table1[[#This Row],[Overtime Pay]]</f>
        <v>82591.600000000006</v>
      </c>
      <c r="X2133" s="1">
        <f>Table1[[#This Row],[Gross Salary]]-Table1[[#This Row],[Total Deduction]]</f>
        <v>75081.606153846165</v>
      </c>
      <c r="Y2133" t="s">
        <v>37</v>
      </c>
      <c r="Z2133" t="s">
        <v>95</v>
      </c>
      <c r="AA2133" t="s">
        <v>8111</v>
      </c>
      <c r="AB2133" t="s">
        <v>8112</v>
      </c>
    </row>
    <row r="2134" spans="1:28" x14ac:dyDescent="0.3">
      <c r="A2134" t="s">
        <v>8113</v>
      </c>
      <c r="B2134" t="s">
        <v>226</v>
      </c>
      <c r="C2134">
        <v>49</v>
      </c>
      <c r="D2134" t="s">
        <v>61</v>
      </c>
      <c r="E2134" t="s">
        <v>62</v>
      </c>
      <c r="F2134" t="s">
        <v>46</v>
      </c>
      <c r="G2134" t="s">
        <v>3940</v>
      </c>
      <c r="H2134" t="s">
        <v>35</v>
      </c>
      <c r="I2134" t="s">
        <v>36</v>
      </c>
      <c r="J2134">
        <v>26</v>
      </c>
      <c r="K2134">
        <v>23</v>
      </c>
      <c r="L2134">
        <f t="shared" si="99"/>
        <v>3</v>
      </c>
      <c r="M2134">
        <v>18</v>
      </c>
      <c r="N2134">
        <v>68360</v>
      </c>
      <c r="O2134" s="1">
        <f t="shared" si="100"/>
        <v>2629.2307692307691</v>
      </c>
      <c r="P2134" s="1">
        <f t="shared" si="101"/>
        <v>60472.307692307688</v>
      </c>
      <c r="Q2134" s="1">
        <f>Table1[[#This Row],[Earned Basic Salary]]*20%</f>
        <v>12094.461538461539</v>
      </c>
      <c r="R2134" s="1">
        <f>Table1[[#This Row],[Earned Basic Salary]]*10%</f>
        <v>6047.2307692307695</v>
      </c>
      <c r="S2134" s="1">
        <f>Table1[[#This Row],[Earned Basic Salary]]*12%</f>
        <v>7256.6769230769223</v>
      </c>
      <c r="T2134" s="1">
        <f>200</f>
        <v>200</v>
      </c>
      <c r="U2134" s="1">
        <f>Table1[[#This Row],[PF]]+Table1[[#This Row],[Professional Tax]]</f>
        <v>7456.6769230769223</v>
      </c>
      <c r="V2134" s="1">
        <f>Table1[[#This Row],[Overtime Hours]]*200</f>
        <v>3600</v>
      </c>
      <c r="W2134" s="1">
        <f>Table1[[#This Row],[Earned Basic Salary]]+Table1[[#This Row],[HRA]]+Table1[[#This Row],[DA]]+Table1[[#This Row],[Overtime Pay]]</f>
        <v>82213.999999999985</v>
      </c>
      <c r="X2134" s="1">
        <f>Table1[[#This Row],[Gross Salary]]-Table1[[#This Row],[Total Deduction]]</f>
        <v>74757.323076923058</v>
      </c>
      <c r="Y2134" t="s">
        <v>37</v>
      </c>
      <c r="Z2134" t="s">
        <v>106</v>
      </c>
      <c r="AA2134" t="s">
        <v>8114</v>
      </c>
      <c r="AB2134" t="s">
        <v>8115</v>
      </c>
    </row>
    <row r="2135" spans="1:28" x14ac:dyDescent="0.3">
      <c r="A2135" t="s">
        <v>8116</v>
      </c>
      <c r="B2135" t="s">
        <v>173</v>
      </c>
      <c r="C2135">
        <v>43</v>
      </c>
      <c r="D2135" t="s">
        <v>61</v>
      </c>
      <c r="E2135" t="s">
        <v>62</v>
      </c>
      <c r="F2135" t="s">
        <v>33</v>
      </c>
      <c r="G2135" t="s">
        <v>8117</v>
      </c>
      <c r="H2135" t="s">
        <v>35</v>
      </c>
      <c r="I2135" t="s">
        <v>36</v>
      </c>
      <c r="J2135">
        <v>26</v>
      </c>
      <c r="K2135">
        <v>25</v>
      </c>
      <c r="L2135">
        <f t="shared" si="99"/>
        <v>1</v>
      </c>
      <c r="M2135">
        <v>5</v>
      </c>
      <c r="N2135">
        <v>79067</v>
      </c>
      <c r="O2135" s="1">
        <f t="shared" si="100"/>
        <v>3041.0384615384614</v>
      </c>
      <c r="P2135" s="1">
        <f t="shared" si="101"/>
        <v>76025.961538461532</v>
      </c>
      <c r="Q2135" s="1">
        <f>Table1[[#This Row],[Earned Basic Salary]]*20%</f>
        <v>15205.192307692307</v>
      </c>
      <c r="R2135" s="1">
        <f>Table1[[#This Row],[Earned Basic Salary]]*10%</f>
        <v>7602.5961538461534</v>
      </c>
      <c r="S2135" s="1">
        <f>Table1[[#This Row],[Earned Basic Salary]]*12%</f>
        <v>9123.1153846153829</v>
      </c>
      <c r="T2135" s="1">
        <f>200</f>
        <v>200</v>
      </c>
      <c r="U2135" s="1">
        <f>Table1[[#This Row],[PF]]+Table1[[#This Row],[Professional Tax]]</f>
        <v>9323.1153846153829</v>
      </c>
      <c r="V2135" s="1">
        <f>Table1[[#This Row],[Overtime Hours]]*200</f>
        <v>1000</v>
      </c>
      <c r="W2135" s="1">
        <f>Table1[[#This Row],[Earned Basic Salary]]+Table1[[#This Row],[HRA]]+Table1[[#This Row],[DA]]+Table1[[#This Row],[Overtime Pay]]</f>
        <v>99833.75</v>
      </c>
      <c r="X2135" s="1">
        <f>Table1[[#This Row],[Gross Salary]]-Table1[[#This Row],[Total Deduction]]</f>
        <v>90510.634615384624</v>
      </c>
      <c r="Y2135" t="s">
        <v>37</v>
      </c>
      <c r="Z2135" t="s">
        <v>106</v>
      </c>
      <c r="AA2135" t="s">
        <v>8118</v>
      </c>
      <c r="AB2135" t="s">
        <v>8119</v>
      </c>
    </row>
    <row r="2136" spans="1:28" x14ac:dyDescent="0.3">
      <c r="A2136" t="s">
        <v>8120</v>
      </c>
      <c r="B2136" t="s">
        <v>1610</v>
      </c>
      <c r="C2136">
        <v>41</v>
      </c>
      <c r="D2136" t="s">
        <v>75</v>
      </c>
      <c r="E2136" t="s">
        <v>45</v>
      </c>
      <c r="F2136" t="s">
        <v>33</v>
      </c>
      <c r="G2136" t="s">
        <v>2090</v>
      </c>
      <c r="H2136" t="s">
        <v>35</v>
      </c>
      <c r="I2136" t="s">
        <v>36</v>
      </c>
      <c r="J2136">
        <v>26</v>
      </c>
      <c r="K2136">
        <v>22</v>
      </c>
      <c r="L2136">
        <f t="shared" si="99"/>
        <v>4</v>
      </c>
      <c r="M2136">
        <v>20</v>
      </c>
      <c r="N2136">
        <v>40042</v>
      </c>
      <c r="O2136" s="1">
        <f t="shared" si="100"/>
        <v>1540.0769230769231</v>
      </c>
      <c r="P2136" s="1">
        <f t="shared" si="101"/>
        <v>33881.692307692305</v>
      </c>
      <c r="Q2136" s="1">
        <f>Table1[[#This Row],[Earned Basic Salary]]*20%</f>
        <v>6776.3384615384612</v>
      </c>
      <c r="R2136" s="1">
        <f>Table1[[#This Row],[Earned Basic Salary]]*10%</f>
        <v>3388.1692307692306</v>
      </c>
      <c r="S2136" s="1">
        <f>Table1[[#This Row],[Earned Basic Salary]]*12%</f>
        <v>4065.8030769230763</v>
      </c>
      <c r="T2136" s="1">
        <f>200</f>
        <v>200</v>
      </c>
      <c r="U2136" s="1">
        <f>Table1[[#This Row],[PF]]+Table1[[#This Row],[Professional Tax]]</f>
        <v>4265.8030769230763</v>
      </c>
      <c r="V2136" s="1">
        <f>Table1[[#This Row],[Overtime Hours]]*200</f>
        <v>4000</v>
      </c>
      <c r="W2136" s="1">
        <f>Table1[[#This Row],[Earned Basic Salary]]+Table1[[#This Row],[HRA]]+Table1[[#This Row],[DA]]+Table1[[#This Row],[Overtime Pay]]</f>
        <v>48046.2</v>
      </c>
      <c r="X2136" s="1">
        <f>Table1[[#This Row],[Gross Salary]]-Table1[[#This Row],[Total Deduction]]</f>
        <v>43780.396923076922</v>
      </c>
      <c r="Y2136" t="s">
        <v>37</v>
      </c>
      <c r="Z2136" t="s">
        <v>95</v>
      </c>
      <c r="AA2136" t="s">
        <v>8121</v>
      </c>
      <c r="AB2136" t="s">
        <v>8122</v>
      </c>
    </row>
    <row r="2137" spans="1:28" x14ac:dyDescent="0.3">
      <c r="A2137" t="s">
        <v>8123</v>
      </c>
      <c r="B2137" t="s">
        <v>193</v>
      </c>
      <c r="C2137">
        <v>23</v>
      </c>
      <c r="D2137" t="s">
        <v>127</v>
      </c>
      <c r="E2137" t="s">
        <v>62</v>
      </c>
      <c r="F2137" t="s">
        <v>33</v>
      </c>
      <c r="G2137" t="s">
        <v>8124</v>
      </c>
      <c r="H2137" t="s">
        <v>35</v>
      </c>
      <c r="I2137" t="s">
        <v>36</v>
      </c>
      <c r="J2137">
        <v>26</v>
      </c>
      <c r="K2137">
        <v>24</v>
      </c>
      <c r="L2137">
        <f t="shared" si="99"/>
        <v>2</v>
      </c>
      <c r="M2137">
        <v>11</v>
      </c>
      <c r="N2137">
        <v>38393</v>
      </c>
      <c r="O2137" s="1">
        <f t="shared" si="100"/>
        <v>1476.6538461538462</v>
      </c>
      <c r="P2137" s="1">
        <f t="shared" si="101"/>
        <v>35439.692307692312</v>
      </c>
      <c r="Q2137" s="1">
        <f>Table1[[#This Row],[Earned Basic Salary]]*20%</f>
        <v>7087.9384615384624</v>
      </c>
      <c r="R2137" s="1">
        <f>Table1[[#This Row],[Earned Basic Salary]]*10%</f>
        <v>3543.9692307692312</v>
      </c>
      <c r="S2137" s="1">
        <f>Table1[[#This Row],[Earned Basic Salary]]*12%</f>
        <v>4252.7630769230773</v>
      </c>
      <c r="T2137" s="1">
        <f>200</f>
        <v>200</v>
      </c>
      <c r="U2137" s="1">
        <f>Table1[[#This Row],[PF]]+Table1[[#This Row],[Professional Tax]]</f>
        <v>4452.7630769230773</v>
      </c>
      <c r="V2137" s="1">
        <f>Table1[[#This Row],[Overtime Hours]]*200</f>
        <v>2200</v>
      </c>
      <c r="W2137" s="1">
        <f>Table1[[#This Row],[Earned Basic Salary]]+Table1[[#This Row],[HRA]]+Table1[[#This Row],[DA]]+Table1[[#This Row],[Overtime Pay]]</f>
        <v>48271.600000000006</v>
      </c>
      <c r="X2137" s="1">
        <f>Table1[[#This Row],[Gross Salary]]-Table1[[#This Row],[Total Deduction]]</f>
        <v>43818.836923076931</v>
      </c>
      <c r="Y2137" t="s">
        <v>37</v>
      </c>
      <c r="Z2137" t="s">
        <v>38</v>
      </c>
      <c r="AA2137" t="s">
        <v>8125</v>
      </c>
      <c r="AB2137" t="s">
        <v>8126</v>
      </c>
    </row>
    <row r="2138" spans="1:28" x14ac:dyDescent="0.3">
      <c r="A2138" t="s">
        <v>8127</v>
      </c>
      <c r="B2138" t="s">
        <v>115</v>
      </c>
      <c r="C2138">
        <v>37</v>
      </c>
      <c r="D2138" t="s">
        <v>133</v>
      </c>
      <c r="E2138" t="s">
        <v>62</v>
      </c>
      <c r="F2138" t="s">
        <v>33</v>
      </c>
      <c r="G2138" t="s">
        <v>1269</v>
      </c>
      <c r="H2138" t="s">
        <v>35</v>
      </c>
      <c r="I2138" t="s">
        <v>36</v>
      </c>
      <c r="J2138">
        <v>26</v>
      </c>
      <c r="K2138">
        <v>25</v>
      </c>
      <c r="L2138">
        <f t="shared" si="99"/>
        <v>1</v>
      </c>
      <c r="M2138">
        <v>10</v>
      </c>
      <c r="N2138">
        <v>74472</v>
      </c>
      <c r="O2138" s="1">
        <f t="shared" si="100"/>
        <v>2864.3076923076924</v>
      </c>
      <c r="P2138" s="1">
        <f t="shared" si="101"/>
        <v>71607.692307692312</v>
      </c>
      <c r="Q2138" s="1">
        <f>Table1[[#This Row],[Earned Basic Salary]]*20%</f>
        <v>14321.538461538463</v>
      </c>
      <c r="R2138" s="1">
        <f>Table1[[#This Row],[Earned Basic Salary]]*10%</f>
        <v>7160.7692307692314</v>
      </c>
      <c r="S2138" s="1">
        <f>Table1[[#This Row],[Earned Basic Salary]]*12%</f>
        <v>8592.923076923078</v>
      </c>
      <c r="T2138" s="1">
        <f>200</f>
        <v>200</v>
      </c>
      <c r="U2138" s="1">
        <f>Table1[[#This Row],[PF]]+Table1[[#This Row],[Professional Tax]]</f>
        <v>8792.923076923078</v>
      </c>
      <c r="V2138" s="1">
        <f>Table1[[#This Row],[Overtime Hours]]*200</f>
        <v>2000</v>
      </c>
      <c r="W2138" s="1">
        <f>Table1[[#This Row],[Earned Basic Salary]]+Table1[[#This Row],[HRA]]+Table1[[#This Row],[DA]]+Table1[[#This Row],[Overtime Pay]]</f>
        <v>95090.000000000015</v>
      </c>
      <c r="X2138" s="1">
        <f>Table1[[#This Row],[Gross Salary]]-Table1[[#This Row],[Total Deduction]]</f>
        <v>86297.076923076937</v>
      </c>
      <c r="Y2138" t="s">
        <v>37</v>
      </c>
      <c r="Z2138" t="s">
        <v>38</v>
      </c>
      <c r="AA2138" t="s">
        <v>8128</v>
      </c>
      <c r="AB2138" t="s">
        <v>8129</v>
      </c>
    </row>
    <row r="2139" spans="1:28" x14ac:dyDescent="0.3">
      <c r="A2139" t="s">
        <v>8130</v>
      </c>
      <c r="B2139" t="s">
        <v>1574</v>
      </c>
      <c r="C2139">
        <v>46</v>
      </c>
      <c r="D2139" t="s">
        <v>127</v>
      </c>
      <c r="E2139" t="s">
        <v>32</v>
      </c>
      <c r="F2139" t="s">
        <v>33</v>
      </c>
      <c r="G2139" t="s">
        <v>8131</v>
      </c>
      <c r="H2139" t="s">
        <v>35</v>
      </c>
      <c r="I2139" t="s">
        <v>36</v>
      </c>
      <c r="J2139">
        <v>26</v>
      </c>
      <c r="K2139">
        <v>25</v>
      </c>
      <c r="L2139">
        <f t="shared" si="99"/>
        <v>1</v>
      </c>
      <c r="M2139">
        <v>3</v>
      </c>
      <c r="N2139">
        <v>49626</v>
      </c>
      <c r="O2139" s="1">
        <f t="shared" si="100"/>
        <v>1908.6923076923076</v>
      </c>
      <c r="P2139" s="1">
        <f t="shared" si="101"/>
        <v>47717.307692307688</v>
      </c>
      <c r="Q2139" s="1">
        <f>Table1[[#This Row],[Earned Basic Salary]]*20%</f>
        <v>9543.4615384615372</v>
      </c>
      <c r="R2139" s="1">
        <f>Table1[[#This Row],[Earned Basic Salary]]*10%</f>
        <v>4771.7307692307686</v>
      </c>
      <c r="S2139" s="1">
        <f>Table1[[#This Row],[Earned Basic Salary]]*12%</f>
        <v>5726.076923076922</v>
      </c>
      <c r="T2139" s="1">
        <f>200</f>
        <v>200</v>
      </c>
      <c r="U2139" s="1">
        <f>Table1[[#This Row],[PF]]+Table1[[#This Row],[Professional Tax]]</f>
        <v>5926.076923076922</v>
      </c>
      <c r="V2139" s="1">
        <f>Table1[[#This Row],[Overtime Hours]]*200</f>
        <v>600</v>
      </c>
      <c r="W2139" s="1">
        <f>Table1[[#This Row],[Earned Basic Salary]]+Table1[[#This Row],[HRA]]+Table1[[#This Row],[DA]]+Table1[[#This Row],[Overtime Pay]]</f>
        <v>62632.499999999993</v>
      </c>
      <c r="X2139" s="1">
        <f>Table1[[#This Row],[Gross Salary]]-Table1[[#This Row],[Total Deduction]]</f>
        <v>56706.423076923071</v>
      </c>
      <c r="Y2139" t="s">
        <v>37</v>
      </c>
      <c r="Z2139" t="s">
        <v>95</v>
      </c>
      <c r="AA2139" t="s">
        <v>8132</v>
      </c>
      <c r="AB2139" t="s">
        <v>8133</v>
      </c>
    </row>
    <row r="2140" spans="1:28" x14ac:dyDescent="0.3">
      <c r="A2140" t="s">
        <v>8134</v>
      </c>
      <c r="B2140" t="s">
        <v>1425</v>
      </c>
      <c r="C2140">
        <v>44</v>
      </c>
      <c r="D2140" t="s">
        <v>44</v>
      </c>
      <c r="E2140" t="s">
        <v>32</v>
      </c>
      <c r="F2140" t="s">
        <v>33</v>
      </c>
      <c r="G2140" t="s">
        <v>5127</v>
      </c>
      <c r="H2140" t="s">
        <v>35</v>
      </c>
      <c r="I2140" t="s">
        <v>36</v>
      </c>
      <c r="J2140">
        <v>26</v>
      </c>
      <c r="K2140">
        <v>23</v>
      </c>
      <c r="L2140">
        <f t="shared" si="99"/>
        <v>3</v>
      </c>
      <c r="M2140">
        <v>5</v>
      </c>
      <c r="N2140">
        <v>20951</v>
      </c>
      <c r="O2140" s="1">
        <f t="shared" si="100"/>
        <v>805.80769230769226</v>
      </c>
      <c r="P2140" s="1">
        <f t="shared" si="101"/>
        <v>18533.576923076922</v>
      </c>
      <c r="Q2140" s="1">
        <f>Table1[[#This Row],[Earned Basic Salary]]*20%</f>
        <v>3706.7153846153847</v>
      </c>
      <c r="R2140" s="1">
        <f>Table1[[#This Row],[Earned Basic Salary]]*10%</f>
        <v>1853.3576923076923</v>
      </c>
      <c r="S2140" s="1">
        <f>Table1[[#This Row],[Earned Basic Salary]]*12%</f>
        <v>2224.0292307692307</v>
      </c>
      <c r="T2140" s="1">
        <f>200</f>
        <v>200</v>
      </c>
      <c r="U2140" s="1">
        <f>Table1[[#This Row],[PF]]+Table1[[#This Row],[Professional Tax]]</f>
        <v>2424.0292307692307</v>
      </c>
      <c r="V2140" s="1">
        <f>Table1[[#This Row],[Overtime Hours]]*200</f>
        <v>1000</v>
      </c>
      <c r="W2140" s="1">
        <f>Table1[[#This Row],[Earned Basic Salary]]+Table1[[#This Row],[HRA]]+Table1[[#This Row],[DA]]+Table1[[#This Row],[Overtime Pay]]</f>
        <v>25093.649999999998</v>
      </c>
      <c r="X2140" s="1">
        <f>Table1[[#This Row],[Gross Salary]]-Table1[[#This Row],[Total Deduction]]</f>
        <v>22669.620769230765</v>
      </c>
      <c r="Y2140" t="s">
        <v>37</v>
      </c>
      <c r="Z2140" t="s">
        <v>48</v>
      </c>
      <c r="AA2140" t="s">
        <v>8135</v>
      </c>
      <c r="AB2140" t="s">
        <v>8136</v>
      </c>
    </row>
    <row r="2141" spans="1:28" x14ac:dyDescent="0.3">
      <c r="A2141" t="s">
        <v>8137</v>
      </c>
      <c r="B2141" t="s">
        <v>1760</v>
      </c>
      <c r="C2141">
        <v>26</v>
      </c>
      <c r="D2141" t="s">
        <v>133</v>
      </c>
      <c r="E2141" t="s">
        <v>62</v>
      </c>
      <c r="F2141" t="s">
        <v>33</v>
      </c>
      <c r="G2141" t="s">
        <v>8138</v>
      </c>
      <c r="H2141" t="s">
        <v>35</v>
      </c>
      <c r="I2141" t="s">
        <v>36</v>
      </c>
      <c r="J2141">
        <v>26</v>
      </c>
      <c r="K2141">
        <v>24</v>
      </c>
      <c r="L2141">
        <f t="shared" si="99"/>
        <v>2</v>
      </c>
      <c r="M2141">
        <v>2</v>
      </c>
      <c r="N2141">
        <v>35781</v>
      </c>
      <c r="O2141" s="1">
        <f t="shared" si="100"/>
        <v>1376.1923076923076</v>
      </c>
      <c r="P2141" s="1">
        <f t="shared" si="101"/>
        <v>33028.615384615383</v>
      </c>
      <c r="Q2141" s="1">
        <f>Table1[[#This Row],[Earned Basic Salary]]*20%</f>
        <v>6605.7230769230773</v>
      </c>
      <c r="R2141" s="1">
        <f>Table1[[#This Row],[Earned Basic Salary]]*10%</f>
        <v>3302.8615384615387</v>
      </c>
      <c r="S2141" s="1">
        <f>Table1[[#This Row],[Earned Basic Salary]]*12%</f>
        <v>3963.4338461538459</v>
      </c>
      <c r="T2141" s="1">
        <f>200</f>
        <v>200</v>
      </c>
      <c r="U2141" s="1">
        <f>Table1[[#This Row],[PF]]+Table1[[#This Row],[Professional Tax]]</f>
        <v>4163.4338461538464</v>
      </c>
      <c r="V2141" s="1">
        <f>Table1[[#This Row],[Overtime Hours]]*200</f>
        <v>400</v>
      </c>
      <c r="W2141" s="1">
        <f>Table1[[#This Row],[Earned Basic Salary]]+Table1[[#This Row],[HRA]]+Table1[[#This Row],[DA]]+Table1[[#This Row],[Overtime Pay]]</f>
        <v>43337.2</v>
      </c>
      <c r="X2141" s="1">
        <f>Table1[[#This Row],[Gross Salary]]-Table1[[#This Row],[Total Deduction]]</f>
        <v>39173.766153846154</v>
      </c>
      <c r="Y2141" t="s">
        <v>37</v>
      </c>
      <c r="Z2141" t="s">
        <v>38</v>
      </c>
      <c r="AA2141" t="s">
        <v>8139</v>
      </c>
      <c r="AB2141" t="s">
        <v>8140</v>
      </c>
    </row>
    <row r="2142" spans="1:28" x14ac:dyDescent="0.3">
      <c r="A2142" t="s">
        <v>8141</v>
      </c>
      <c r="B2142" t="s">
        <v>1378</v>
      </c>
      <c r="C2142">
        <v>23</v>
      </c>
      <c r="D2142" t="s">
        <v>75</v>
      </c>
      <c r="E2142" t="s">
        <v>121</v>
      </c>
      <c r="F2142" t="s">
        <v>46</v>
      </c>
      <c r="G2142" t="s">
        <v>6202</v>
      </c>
      <c r="H2142" t="s">
        <v>35</v>
      </c>
      <c r="I2142" t="s">
        <v>36</v>
      </c>
      <c r="J2142">
        <v>26</v>
      </c>
      <c r="K2142">
        <v>24</v>
      </c>
      <c r="L2142">
        <f t="shared" si="99"/>
        <v>2</v>
      </c>
      <c r="M2142">
        <v>7</v>
      </c>
      <c r="N2142">
        <v>47875</v>
      </c>
      <c r="O2142" s="1">
        <f t="shared" si="100"/>
        <v>1841.3461538461538</v>
      </c>
      <c r="P2142" s="1">
        <f t="shared" si="101"/>
        <v>44192.307692307688</v>
      </c>
      <c r="Q2142" s="1">
        <f>Table1[[#This Row],[Earned Basic Salary]]*20%</f>
        <v>8838.4615384615372</v>
      </c>
      <c r="R2142" s="1">
        <f>Table1[[#This Row],[Earned Basic Salary]]*10%</f>
        <v>4419.2307692307686</v>
      </c>
      <c r="S2142" s="1">
        <f>Table1[[#This Row],[Earned Basic Salary]]*12%</f>
        <v>5303.076923076922</v>
      </c>
      <c r="T2142" s="1">
        <f>200</f>
        <v>200</v>
      </c>
      <c r="U2142" s="1">
        <f>Table1[[#This Row],[PF]]+Table1[[#This Row],[Professional Tax]]</f>
        <v>5503.076923076922</v>
      </c>
      <c r="V2142" s="1">
        <f>Table1[[#This Row],[Overtime Hours]]*200</f>
        <v>1400</v>
      </c>
      <c r="W2142" s="1">
        <f>Table1[[#This Row],[Earned Basic Salary]]+Table1[[#This Row],[HRA]]+Table1[[#This Row],[DA]]+Table1[[#This Row],[Overtime Pay]]</f>
        <v>58849.999999999993</v>
      </c>
      <c r="X2142" s="1">
        <f>Table1[[#This Row],[Gross Salary]]-Table1[[#This Row],[Total Deduction]]</f>
        <v>53346.923076923071</v>
      </c>
      <c r="Y2142" t="s">
        <v>37</v>
      </c>
      <c r="Z2142" t="s">
        <v>106</v>
      </c>
      <c r="AA2142" t="s">
        <v>8142</v>
      </c>
      <c r="AB2142" t="s">
        <v>8143</v>
      </c>
    </row>
    <row r="2143" spans="1:28" x14ac:dyDescent="0.3">
      <c r="A2143" t="s">
        <v>8144</v>
      </c>
      <c r="B2143" t="s">
        <v>270</v>
      </c>
      <c r="C2143">
        <v>39</v>
      </c>
      <c r="D2143" t="s">
        <v>75</v>
      </c>
      <c r="E2143" t="s">
        <v>32</v>
      </c>
      <c r="F2143" t="s">
        <v>83</v>
      </c>
      <c r="G2143" t="s">
        <v>5562</v>
      </c>
      <c r="H2143" t="s">
        <v>35</v>
      </c>
      <c r="I2143" t="s">
        <v>36</v>
      </c>
      <c r="J2143">
        <v>26</v>
      </c>
      <c r="K2143">
        <v>22</v>
      </c>
      <c r="L2143">
        <f t="shared" si="99"/>
        <v>4</v>
      </c>
      <c r="M2143">
        <v>8</v>
      </c>
      <c r="N2143">
        <v>76155</v>
      </c>
      <c r="O2143" s="1">
        <f t="shared" si="100"/>
        <v>2929.0384615384614</v>
      </c>
      <c r="P2143" s="1">
        <f t="shared" si="101"/>
        <v>64438.846153846149</v>
      </c>
      <c r="Q2143" s="1">
        <f>Table1[[#This Row],[Earned Basic Salary]]*20%</f>
        <v>12887.76923076923</v>
      </c>
      <c r="R2143" s="1">
        <f>Table1[[#This Row],[Earned Basic Salary]]*10%</f>
        <v>6443.8846153846152</v>
      </c>
      <c r="S2143" s="1">
        <f>Table1[[#This Row],[Earned Basic Salary]]*12%</f>
        <v>7732.6615384615379</v>
      </c>
      <c r="T2143" s="1">
        <f>200</f>
        <v>200</v>
      </c>
      <c r="U2143" s="1">
        <f>Table1[[#This Row],[PF]]+Table1[[#This Row],[Professional Tax]]</f>
        <v>7932.6615384615379</v>
      </c>
      <c r="V2143" s="1">
        <f>Table1[[#This Row],[Overtime Hours]]*200</f>
        <v>1600</v>
      </c>
      <c r="W2143" s="1">
        <f>Table1[[#This Row],[Earned Basic Salary]]+Table1[[#This Row],[HRA]]+Table1[[#This Row],[DA]]+Table1[[#This Row],[Overtime Pay]]</f>
        <v>85370.499999999985</v>
      </c>
      <c r="X2143" s="1">
        <f>Table1[[#This Row],[Gross Salary]]-Table1[[#This Row],[Total Deduction]]</f>
        <v>77437.838461538442</v>
      </c>
      <c r="Y2143" t="s">
        <v>37</v>
      </c>
      <c r="Z2143" t="s">
        <v>48</v>
      </c>
      <c r="AA2143" t="s">
        <v>8145</v>
      </c>
      <c r="AB2143" t="s">
        <v>8146</v>
      </c>
    </row>
    <row r="2144" spans="1:28" x14ac:dyDescent="0.3">
      <c r="A2144" t="s">
        <v>8147</v>
      </c>
      <c r="B2144" t="s">
        <v>329</v>
      </c>
      <c r="C2144">
        <v>32</v>
      </c>
      <c r="D2144" t="s">
        <v>127</v>
      </c>
      <c r="E2144" t="s">
        <v>121</v>
      </c>
      <c r="F2144" t="s">
        <v>46</v>
      </c>
      <c r="G2144" t="s">
        <v>8148</v>
      </c>
      <c r="H2144" t="s">
        <v>35</v>
      </c>
      <c r="I2144" t="s">
        <v>36</v>
      </c>
      <c r="J2144">
        <v>26</v>
      </c>
      <c r="K2144">
        <v>22</v>
      </c>
      <c r="L2144">
        <f t="shared" si="99"/>
        <v>4</v>
      </c>
      <c r="M2144">
        <v>14</v>
      </c>
      <c r="N2144">
        <v>24242</v>
      </c>
      <c r="O2144" s="1">
        <f t="shared" si="100"/>
        <v>932.38461538461536</v>
      </c>
      <c r="P2144" s="1">
        <f t="shared" si="101"/>
        <v>20512.461538461539</v>
      </c>
      <c r="Q2144" s="1">
        <f>Table1[[#This Row],[Earned Basic Salary]]*20%</f>
        <v>4102.4923076923078</v>
      </c>
      <c r="R2144" s="1">
        <f>Table1[[#This Row],[Earned Basic Salary]]*10%</f>
        <v>2051.2461538461539</v>
      </c>
      <c r="S2144" s="1">
        <f>Table1[[#This Row],[Earned Basic Salary]]*12%</f>
        <v>2461.4953846153844</v>
      </c>
      <c r="T2144" s="1">
        <f>200</f>
        <v>200</v>
      </c>
      <c r="U2144" s="1">
        <f>Table1[[#This Row],[PF]]+Table1[[#This Row],[Professional Tax]]</f>
        <v>2661.4953846153844</v>
      </c>
      <c r="V2144" s="1">
        <f>Table1[[#This Row],[Overtime Hours]]*200</f>
        <v>2800</v>
      </c>
      <c r="W2144" s="1">
        <f>Table1[[#This Row],[Earned Basic Salary]]+Table1[[#This Row],[HRA]]+Table1[[#This Row],[DA]]+Table1[[#This Row],[Overtime Pay]]</f>
        <v>29466.2</v>
      </c>
      <c r="X2144" s="1">
        <f>Table1[[#This Row],[Gross Salary]]-Table1[[#This Row],[Total Deduction]]</f>
        <v>26804.704615384617</v>
      </c>
      <c r="Y2144" t="s">
        <v>37</v>
      </c>
      <c r="Z2144" t="s">
        <v>38</v>
      </c>
      <c r="AA2144" t="s">
        <v>8149</v>
      </c>
      <c r="AB2144" t="s">
        <v>8150</v>
      </c>
    </row>
    <row r="2145" spans="1:28" x14ac:dyDescent="0.3">
      <c r="A2145" t="s">
        <v>8151</v>
      </c>
      <c r="B2145" t="s">
        <v>656</v>
      </c>
      <c r="C2145">
        <v>39</v>
      </c>
      <c r="D2145" t="s">
        <v>31</v>
      </c>
      <c r="E2145" t="s">
        <v>54</v>
      </c>
      <c r="F2145" t="s">
        <v>83</v>
      </c>
      <c r="G2145" t="s">
        <v>8152</v>
      </c>
      <c r="H2145" t="s">
        <v>35</v>
      </c>
      <c r="I2145" t="s">
        <v>36</v>
      </c>
      <c r="J2145">
        <v>26</v>
      </c>
      <c r="K2145">
        <v>26</v>
      </c>
      <c r="L2145">
        <f t="shared" si="99"/>
        <v>0</v>
      </c>
      <c r="M2145">
        <v>0</v>
      </c>
      <c r="N2145">
        <v>70996</v>
      </c>
      <c r="O2145" s="1">
        <f t="shared" si="100"/>
        <v>2730.6153846153848</v>
      </c>
      <c r="P2145" s="1">
        <f t="shared" si="101"/>
        <v>70996</v>
      </c>
      <c r="Q2145" s="1">
        <f>Table1[[#This Row],[Earned Basic Salary]]*20%</f>
        <v>14199.2</v>
      </c>
      <c r="R2145" s="1">
        <f>Table1[[#This Row],[Earned Basic Salary]]*10%</f>
        <v>7099.6</v>
      </c>
      <c r="S2145" s="1">
        <f>Table1[[#This Row],[Earned Basic Salary]]*12%</f>
        <v>8519.52</v>
      </c>
      <c r="T2145" s="1">
        <f>200</f>
        <v>200</v>
      </c>
      <c r="U2145" s="1">
        <f>Table1[[#This Row],[PF]]+Table1[[#This Row],[Professional Tax]]</f>
        <v>8719.52</v>
      </c>
      <c r="V2145" s="1">
        <f>Table1[[#This Row],[Overtime Hours]]*200</f>
        <v>0</v>
      </c>
      <c r="W2145" s="1">
        <f>Table1[[#This Row],[Earned Basic Salary]]+Table1[[#This Row],[HRA]]+Table1[[#This Row],[DA]]+Table1[[#This Row],[Overtime Pay]]</f>
        <v>92294.8</v>
      </c>
      <c r="X2145" s="1">
        <f>Table1[[#This Row],[Gross Salary]]-Table1[[#This Row],[Total Deduction]]</f>
        <v>83575.28</v>
      </c>
      <c r="Y2145" t="s">
        <v>37</v>
      </c>
      <c r="Z2145" t="s">
        <v>95</v>
      </c>
      <c r="AA2145" t="s">
        <v>8153</v>
      </c>
      <c r="AB2145" t="s">
        <v>8154</v>
      </c>
    </row>
    <row r="2146" spans="1:28" x14ac:dyDescent="0.3">
      <c r="A2146" t="s">
        <v>8155</v>
      </c>
      <c r="B2146" t="s">
        <v>3317</v>
      </c>
      <c r="C2146">
        <v>53</v>
      </c>
      <c r="D2146" t="s">
        <v>53</v>
      </c>
      <c r="E2146" t="s">
        <v>32</v>
      </c>
      <c r="F2146" t="s">
        <v>89</v>
      </c>
      <c r="G2146" t="s">
        <v>714</v>
      </c>
      <c r="H2146" t="s">
        <v>35</v>
      </c>
      <c r="I2146" t="s">
        <v>36</v>
      </c>
      <c r="J2146">
        <v>26</v>
      </c>
      <c r="K2146">
        <v>23</v>
      </c>
      <c r="L2146">
        <f t="shared" si="99"/>
        <v>3</v>
      </c>
      <c r="M2146">
        <v>16</v>
      </c>
      <c r="N2146">
        <v>24431</v>
      </c>
      <c r="O2146" s="1">
        <f t="shared" si="100"/>
        <v>939.65384615384619</v>
      </c>
      <c r="P2146" s="1">
        <f t="shared" si="101"/>
        <v>21612.038461538461</v>
      </c>
      <c r="Q2146" s="1">
        <f>Table1[[#This Row],[Earned Basic Salary]]*20%</f>
        <v>4322.4076923076927</v>
      </c>
      <c r="R2146" s="1">
        <f>Table1[[#This Row],[Earned Basic Salary]]*10%</f>
        <v>2161.2038461538464</v>
      </c>
      <c r="S2146" s="1">
        <f>Table1[[#This Row],[Earned Basic Salary]]*12%</f>
        <v>2593.4446153846152</v>
      </c>
      <c r="T2146" s="1">
        <f>200</f>
        <v>200</v>
      </c>
      <c r="U2146" s="1">
        <f>Table1[[#This Row],[PF]]+Table1[[#This Row],[Professional Tax]]</f>
        <v>2793.4446153846152</v>
      </c>
      <c r="V2146" s="1">
        <f>Table1[[#This Row],[Overtime Hours]]*200</f>
        <v>3200</v>
      </c>
      <c r="W2146" s="1">
        <f>Table1[[#This Row],[Earned Basic Salary]]+Table1[[#This Row],[HRA]]+Table1[[#This Row],[DA]]+Table1[[#This Row],[Overtime Pay]]</f>
        <v>31295.65</v>
      </c>
      <c r="X2146" s="1">
        <f>Table1[[#This Row],[Gross Salary]]-Table1[[#This Row],[Total Deduction]]</f>
        <v>28502.205384615387</v>
      </c>
      <c r="Y2146" t="s">
        <v>37</v>
      </c>
      <c r="Z2146" t="s">
        <v>95</v>
      </c>
      <c r="AA2146" t="s">
        <v>8156</v>
      </c>
      <c r="AB2146" t="s">
        <v>8157</v>
      </c>
    </row>
    <row r="2147" spans="1:28" x14ac:dyDescent="0.3">
      <c r="A2147" t="s">
        <v>8158</v>
      </c>
      <c r="B2147" t="s">
        <v>958</v>
      </c>
      <c r="C2147">
        <v>31</v>
      </c>
      <c r="D2147" t="s">
        <v>61</v>
      </c>
      <c r="E2147" t="s">
        <v>32</v>
      </c>
      <c r="F2147" t="s">
        <v>89</v>
      </c>
      <c r="G2147" t="s">
        <v>8159</v>
      </c>
      <c r="H2147" t="s">
        <v>35</v>
      </c>
      <c r="I2147" t="s">
        <v>36</v>
      </c>
      <c r="J2147">
        <v>26</v>
      </c>
      <c r="K2147">
        <v>23</v>
      </c>
      <c r="L2147">
        <f t="shared" si="99"/>
        <v>3</v>
      </c>
      <c r="M2147">
        <v>8</v>
      </c>
      <c r="N2147">
        <v>24828</v>
      </c>
      <c r="O2147" s="1">
        <f t="shared" si="100"/>
        <v>954.92307692307691</v>
      </c>
      <c r="P2147" s="1">
        <f t="shared" si="101"/>
        <v>21963.23076923077</v>
      </c>
      <c r="Q2147" s="1">
        <f>Table1[[#This Row],[Earned Basic Salary]]*20%</f>
        <v>4392.6461538461544</v>
      </c>
      <c r="R2147" s="1">
        <f>Table1[[#This Row],[Earned Basic Salary]]*10%</f>
        <v>2196.3230769230772</v>
      </c>
      <c r="S2147" s="1">
        <f>Table1[[#This Row],[Earned Basic Salary]]*12%</f>
        <v>2635.5876923076921</v>
      </c>
      <c r="T2147" s="1">
        <f>200</f>
        <v>200</v>
      </c>
      <c r="U2147" s="1">
        <f>Table1[[#This Row],[PF]]+Table1[[#This Row],[Professional Tax]]</f>
        <v>2835.5876923076921</v>
      </c>
      <c r="V2147" s="1">
        <f>Table1[[#This Row],[Overtime Hours]]*200</f>
        <v>1600</v>
      </c>
      <c r="W2147" s="1">
        <f>Table1[[#This Row],[Earned Basic Salary]]+Table1[[#This Row],[HRA]]+Table1[[#This Row],[DA]]+Table1[[#This Row],[Overtime Pay]]</f>
        <v>30152.2</v>
      </c>
      <c r="X2147" s="1">
        <f>Table1[[#This Row],[Gross Salary]]-Table1[[#This Row],[Total Deduction]]</f>
        <v>27316.61230769231</v>
      </c>
      <c r="Y2147" t="s">
        <v>37</v>
      </c>
      <c r="Z2147" t="s">
        <v>48</v>
      </c>
      <c r="AA2147" t="s">
        <v>8160</v>
      </c>
      <c r="AB2147" t="s">
        <v>8161</v>
      </c>
    </row>
    <row r="2148" spans="1:28" x14ac:dyDescent="0.3">
      <c r="A2148" t="s">
        <v>8162</v>
      </c>
      <c r="B2148" t="s">
        <v>1016</v>
      </c>
      <c r="C2148">
        <v>46</v>
      </c>
      <c r="D2148" t="s">
        <v>61</v>
      </c>
      <c r="E2148" t="s">
        <v>45</v>
      </c>
      <c r="F2148" t="s">
        <v>55</v>
      </c>
      <c r="G2148" t="s">
        <v>8163</v>
      </c>
      <c r="H2148" t="s">
        <v>35</v>
      </c>
      <c r="I2148" t="s">
        <v>36</v>
      </c>
      <c r="J2148">
        <v>26</v>
      </c>
      <c r="K2148">
        <v>24</v>
      </c>
      <c r="L2148">
        <f t="shared" si="99"/>
        <v>2</v>
      </c>
      <c r="M2148">
        <v>14</v>
      </c>
      <c r="N2148">
        <v>50396</v>
      </c>
      <c r="O2148" s="1">
        <f t="shared" si="100"/>
        <v>1938.3076923076924</v>
      </c>
      <c r="P2148" s="1">
        <f t="shared" si="101"/>
        <v>46519.384615384617</v>
      </c>
      <c r="Q2148" s="1">
        <f>Table1[[#This Row],[Earned Basic Salary]]*20%</f>
        <v>9303.876923076923</v>
      </c>
      <c r="R2148" s="1">
        <f>Table1[[#This Row],[Earned Basic Salary]]*10%</f>
        <v>4651.9384615384615</v>
      </c>
      <c r="S2148" s="1">
        <f>Table1[[#This Row],[Earned Basic Salary]]*12%</f>
        <v>5582.3261538461538</v>
      </c>
      <c r="T2148" s="1">
        <f>200</f>
        <v>200</v>
      </c>
      <c r="U2148" s="1">
        <f>Table1[[#This Row],[PF]]+Table1[[#This Row],[Professional Tax]]</f>
        <v>5782.3261538461538</v>
      </c>
      <c r="V2148" s="1">
        <f>Table1[[#This Row],[Overtime Hours]]*200</f>
        <v>2800</v>
      </c>
      <c r="W2148" s="1">
        <f>Table1[[#This Row],[Earned Basic Salary]]+Table1[[#This Row],[HRA]]+Table1[[#This Row],[DA]]+Table1[[#This Row],[Overtime Pay]]</f>
        <v>63275.200000000004</v>
      </c>
      <c r="X2148" s="1">
        <f>Table1[[#This Row],[Gross Salary]]-Table1[[#This Row],[Total Deduction]]</f>
        <v>57492.873846153852</v>
      </c>
      <c r="Y2148" t="s">
        <v>37</v>
      </c>
      <c r="Z2148" t="s">
        <v>106</v>
      </c>
      <c r="AA2148" t="s">
        <v>8164</v>
      </c>
      <c r="AB2148" t="s">
        <v>8165</v>
      </c>
    </row>
    <row r="2149" spans="1:28" x14ac:dyDescent="0.3">
      <c r="A2149" t="s">
        <v>8166</v>
      </c>
      <c r="B2149" t="s">
        <v>1242</v>
      </c>
      <c r="C2149">
        <v>43</v>
      </c>
      <c r="D2149" t="s">
        <v>81</v>
      </c>
      <c r="E2149" t="s">
        <v>62</v>
      </c>
      <c r="F2149" t="s">
        <v>33</v>
      </c>
      <c r="G2149" t="s">
        <v>1499</v>
      </c>
      <c r="H2149" t="s">
        <v>35</v>
      </c>
      <c r="I2149" t="s">
        <v>36</v>
      </c>
      <c r="J2149">
        <v>26</v>
      </c>
      <c r="K2149">
        <v>24</v>
      </c>
      <c r="L2149">
        <f t="shared" si="99"/>
        <v>2</v>
      </c>
      <c r="M2149">
        <v>15</v>
      </c>
      <c r="N2149">
        <v>62465</v>
      </c>
      <c r="O2149" s="1">
        <f t="shared" si="100"/>
        <v>2402.5</v>
      </c>
      <c r="P2149" s="1">
        <f t="shared" si="101"/>
        <v>57660</v>
      </c>
      <c r="Q2149" s="1">
        <f>Table1[[#This Row],[Earned Basic Salary]]*20%</f>
        <v>11532</v>
      </c>
      <c r="R2149" s="1">
        <f>Table1[[#This Row],[Earned Basic Salary]]*10%</f>
        <v>5766</v>
      </c>
      <c r="S2149" s="1">
        <f>Table1[[#This Row],[Earned Basic Salary]]*12%</f>
        <v>6919.2</v>
      </c>
      <c r="T2149" s="1">
        <f>200</f>
        <v>200</v>
      </c>
      <c r="U2149" s="1">
        <f>Table1[[#This Row],[PF]]+Table1[[#This Row],[Professional Tax]]</f>
        <v>7119.2</v>
      </c>
      <c r="V2149" s="1">
        <f>Table1[[#This Row],[Overtime Hours]]*200</f>
        <v>3000</v>
      </c>
      <c r="W2149" s="1">
        <f>Table1[[#This Row],[Earned Basic Salary]]+Table1[[#This Row],[HRA]]+Table1[[#This Row],[DA]]+Table1[[#This Row],[Overtime Pay]]</f>
        <v>77958</v>
      </c>
      <c r="X2149" s="1">
        <f>Table1[[#This Row],[Gross Salary]]-Table1[[#This Row],[Total Deduction]]</f>
        <v>70838.8</v>
      </c>
      <c r="Y2149" t="s">
        <v>37</v>
      </c>
      <c r="Z2149" t="s">
        <v>95</v>
      </c>
      <c r="AA2149" t="s">
        <v>8167</v>
      </c>
      <c r="AB2149" t="s">
        <v>8168</v>
      </c>
    </row>
    <row r="2150" spans="1:28" x14ac:dyDescent="0.3">
      <c r="A2150" t="s">
        <v>8169</v>
      </c>
      <c r="B2150" t="s">
        <v>158</v>
      </c>
      <c r="C2150">
        <v>24</v>
      </c>
      <c r="D2150" t="s">
        <v>44</v>
      </c>
      <c r="E2150" t="s">
        <v>62</v>
      </c>
      <c r="F2150" t="s">
        <v>69</v>
      </c>
      <c r="G2150" t="s">
        <v>8170</v>
      </c>
      <c r="H2150" t="s">
        <v>35</v>
      </c>
      <c r="I2150" t="s">
        <v>36</v>
      </c>
      <c r="J2150">
        <v>26</v>
      </c>
      <c r="K2150">
        <v>23</v>
      </c>
      <c r="L2150">
        <f t="shared" si="99"/>
        <v>3</v>
      </c>
      <c r="M2150">
        <v>8</v>
      </c>
      <c r="N2150">
        <v>18418</v>
      </c>
      <c r="O2150" s="1">
        <f t="shared" si="100"/>
        <v>708.38461538461536</v>
      </c>
      <c r="P2150" s="1">
        <f t="shared" si="101"/>
        <v>16292.846153846152</v>
      </c>
      <c r="Q2150" s="1">
        <f>Table1[[#This Row],[Earned Basic Salary]]*20%</f>
        <v>3258.5692307692307</v>
      </c>
      <c r="R2150" s="1">
        <f>Table1[[#This Row],[Earned Basic Salary]]*10%</f>
        <v>1629.2846153846153</v>
      </c>
      <c r="S2150" s="1">
        <f>Table1[[#This Row],[Earned Basic Salary]]*12%</f>
        <v>1955.1415384615382</v>
      </c>
      <c r="T2150" s="1">
        <f>200</f>
        <v>200</v>
      </c>
      <c r="U2150" s="1">
        <f>Table1[[#This Row],[PF]]+Table1[[#This Row],[Professional Tax]]</f>
        <v>2155.1415384615384</v>
      </c>
      <c r="V2150" s="1">
        <f>Table1[[#This Row],[Overtime Hours]]*200</f>
        <v>1600</v>
      </c>
      <c r="W2150" s="1">
        <f>Table1[[#This Row],[Earned Basic Salary]]+Table1[[#This Row],[HRA]]+Table1[[#This Row],[DA]]+Table1[[#This Row],[Overtime Pay]]</f>
        <v>22780.699999999997</v>
      </c>
      <c r="X2150" s="1">
        <f>Table1[[#This Row],[Gross Salary]]-Table1[[#This Row],[Total Deduction]]</f>
        <v>20625.558461538458</v>
      </c>
      <c r="Y2150" t="s">
        <v>37</v>
      </c>
      <c r="Z2150" t="s">
        <v>48</v>
      </c>
      <c r="AA2150" t="s">
        <v>8171</v>
      </c>
      <c r="AB2150" t="s">
        <v>8172</v>
      </c>
    </row>
    <row r="2151" spans="1:28" x14ac:dyDescent="0.3">
      <c r="A2151" t="s">
        <v>8173</v>
      </c>
      <c r="B2151" t="s">
        <v>788</v>
      </c>
      <c r="C2151">
        <v>30</v>
      </c>
      <c r="D2151" t="s">
        <v>127</v>
      </c>
      <c r="E2151" t="s">
        <v>82</v>
      </c>
      <c r="F2151" t="s">
        <v>46</v>
      </c>
      <c r="G2151" t="s">
        <v>8174</v>
      </c>
      <c r="H2151" t="s">
        <v>35</v>
      </c>
      <c r="I2151" t="s">
        <v>36</v>
      </c>
      <c r="J2151">
        <v>26</v>
      </c>
      <c r="K2151">
        <v>23</v>
      </c>
      <c r="L2151">
        <f t="shared" si="99"/>
        <v>3</v>
      </c>
      <c r="M2151">
        <v>4</v>
      </c>
      <c r="N2151">
        <v>43775</v>
      </c>
      <c r="O2151" s="1">
        <f t="shared" si="100"/>
        <v>1683.6538461538462</v>
      </c>
      <c r="P2151" s="1">
        <f t="shared" si="101"/>
        <v>38724.038461538461</v>
      </c>
      <c r="Q2151" s="1">
        <f>Table1[[#This Row],[Earned Basic Salary]]*20%</f>
        <v>7744.8076923076924</v>
      </c>
      <c r="R2151" s="1">
        <f>Table1[[#This Row],[Earned Basic Salary]]*10%</f>
        <v>3872.4038461538462</v>
      </c>
      <c r="S2151" s="1">
        <f>Table1[[#This Row],[Earned Basic Salary]]*12%</f>
        <v>4646.8846153846152</v>
      </c>
      <c r="T2151" s="1">
        <f>200</f>
        <v>200</v>
      </c>
      <c r="U2151" s="1">
        <f>Table1[[#This Row],[PF]]+Table1[[#This Row],[Professional Tax]]</f>
        <v>4846.8846153846152</v>
      </c>
      <c r="V2151" s="1">
        <f>Table1[[#This Row],[Overtime Hours]]*200</f>
        <v>800</v>
      </c>
      <c r="W2151" s="1">
        <f>Table1[[#This Row],[Earned Basic Salary]]+Table1[[#This Row],[HRA]]+Table1[[#This Row],[DA]]+Table1[[#This Row],[Overtime Pay]]</f>
        <v>51141.25</v>
      </c>
      <c r="X2151" s="1">
        <f>Table1[[#This Row],[Gross Salary]]-Table1[[#This Row],[Total Deduction]]</f>
        <v>46294.365384615383</v>
      </c>
      <c r="Y2151" t="s">
        <v>37</v>
      </c>
      <c r="Z2151" t="s">
        <v>95</v>
      </c>
      <c r="AA2151" t="s">
        <v>8175</v>
      </c>
      <c r="AB2151" t="s">
        <v>8176</v>
      </c>
    </row>
    <row r="2152" spans="1:28" x14ac:dyDescent="0.3">
      <c r="A2152" t="s">
        <v>8177</v>
      </c>
      <c r="B2152" t="s">
        <v>1439</v>
      </c>
      <c r="C2152">
        <v>53</v>
      </c>
      <c r="D2152" t="s">
        <v>133</v>
      </c>
      <c r="E2152" t="s">
        <v>82</v>
      </c>
      <c r="F2152" t="s">
        <v>69</v>
      </c>
      <c r="G2152" t="s">
        <v>1196</v>
      </c>
      <c r="H2152" t="s">
        <v>35</v>
      </c>
      <c r="I2152" t="s">
        <v>36</v>
      </c>
      <c r="J2152">
        <v>26</v>
      </c>
      <c r="K2152">
        <v>23</v>
      </c>
      <c r="L2152">
        <f t="shared" si="99"/>
        <v>3</v>
      </c>
      <c r="M2152">
        <v>3</v>
      </c>
      <c r="N2152">
        <v>70238</v>
      </c>
      <c r="O2152" s="1">
        <f t="shared" si="100"/>
        <v>2701.4615384615386</v>
      </c>
      <c r="P2152" s="1">
        <f t="shared" si="101"/>
        <v>62133.61538461539</v>
      </c>
      <c r="Q2152" s="1">
        <f>Table1[[#This Row],[Earned Basic Salary]]*20%</f>
        <v>12426.723076923079</v>
      </c>
      <c r="R2152" s="1">
        <f>Table1[[#This Row],[Earned Basic Salary]]*10%</f>
        <v>6213.3615384615396</v>
      </c>
      <c r="S2152" s="1">
        <f>Table1[[#This Row],[Earned Basic Salary]]*12%</f>
        <v>7456.0338461538468</v>
      </c>
      <c r="T2152" s="1">
        <f>200</f>
        <v>200</v>
      </c>
      <c r="U2152" s="1">
        <f>Table1[[#This Row],[PF]]+Table1[[#This Row],[Professional Tax]]</f>
        <v>7656.0338461538468</v>
      </c>
      <c r="V2152" s="1">
        <f>Table1[[#This Row],[Overtime Hours]]*200</f>
        <v>600</v>
      </c>
      <c r="W2152" s="1">
        <f>Table1[[#This Row],[Earned Basic Salary]]+Table1[[#This Row],[HRA]]+Table1[[#This Row],[DA]]+Table1[[#This Row],[Overtime Pay]]</f>
        <v>81373.700000000012</v>
      </c>
      <c r="X2152" s="1">
        <f>Table1[[#This Row],[Gross Salary]]-Table1[[#This Row],[Total Deduction]]</f>
        <v>73717.666153846163</v>
      </c>
      <c r="Y2152" t="s">
        <v>37</v>
      </c>
      <c r="Z2152" t="s">
        <v>48</v>
      </c>
      <c r="AA2152" t="s">
        <v>8178</v>
      </c>
      <c r="AB2152" t="s">
        <v>8179</v>
      </c>
    </row>
    <row r="2153" spans="1:28" x14ac:dyDescent="0.3">
      <c r="A2153" t="s">
        <v>8180</v>
      </c>
      <c r="B2153" t="s">
        <v>979</v>
      </c>
      <c r="C2153">
        <v>33</v>
      </c>
      <c r="D2153" t="s">
        <v>81</v>
      </c>
      <c r="E2153" t="s">
        <v>54</v>
      </c>
      <c r="F2153" t="s">
        <v>83</v>
      </c>
      <c r="G2153" t="s">
        <v>4274</v>
      </c>
      <c r="H2153" t="s">
        <v>35</v>
      </c>
      <c r="I2153" t="s">
        <v>36</v>
      </c>
      <c r="J2153">
        <v>26</v>
      </c>
      <c r="K2153">
        <v>23</v>
      </c>
      <c r="L2153">
        <f t="shared" si="99"/>
        <v>3</v>
      </c>
      <c r="M2153">
        <v>8</v>
      </c>
      <c r="N2153">
        <v>78234</v>
      </c>
      <c r="O2153" s="1">
        <f t="shared" si="100"/>
        <v>3009</v>
      </c>
      <c r="P2153" s="1">
        <f t="shared" si="101"/>
        <v>69207</v>
      </c>
      <c r="Q2153" s="1">
        <f>Table1[[#This Row],[Earned Basic Salary]]*20%</f>
        <v>13841.400000000001</v>
      </c>
      <c r="R2153" s="1">
        <f>Table1[[#This Row],[Earned Basic Salary]]*10%</f>
        <v>6920.7000000000007</v>
      </c>
      <c r="S2153" s="1">
        <f>Table1[[#This Row],[Earned Basic Salary]]*12%</f>
        <v>8304.84</v>
      </c>
      <c r="T2153" s="1">
        <f>200</f>
        <v>200</v>
      </c>
      <c r="U2153" s="1">
        <f>Table1[[#This Row],[PF]]+Table1[[#This Row],[Professional Tax]]</f>
        <v>8504.84</v>
      </c>
      <c r="V2153" s="1">
        <f>Table1[[#This Row],[Overtime Hours]]*200</f>
        <v>1600</v>
      </c>
      <c r="W2153" s="1">
        <f>Table1[[#This Row],[Earned Basic Salary]]+Table1[[#This Row],[HRA]]+Table1[[#This Row],[DA]]+Table1[[#This Row],[Overtime Pay]]</f>
        <v>91569.099999999991</v>
      </c>
      <c r="X2153" s="1">
        <f>Table1[[#This Row],[Gross Salary]]-Table1[[#This Row],[Total Deduction]]</f>
        <v>83064.259999999995</v>
      </c>
      <c r="Y2153" t="s">
        <v>37</v>
      </c>
      <c r="Z2153" t="s">
        <v>95</v>
      </c>
      <c r="AA2153" t="s">
        <v>8181</v>
      </c>
      <c r="AB2153" t="s">
        <v>8182</v>
      </c>
    </row>
    <row r="2154" spans="1:28" x14ac:dyDescent="0.3">
      <c r="A2154" t="s">
        <v>8183</v>
      </c>
      <c r="B2154" t="s">
        <v>1149</v>
      </c>
      <c r="C2154">
        <v>25</v>
      </c>
      <c r="D2154" t="s">
        <v>31</v>
      </c>
      <c r="E2154" t="s">
        <v>45</v>
      </c>
      <c r="F2154" t="s">
        <v>55</v>
      </c>
      <c r="G2154" t="s">
        <v>491</v>
      </c>
      <c r="H2154" t="s">
        <v>35</v>
      </c>
      <c r="I2154" t="s">
        <v>36</v>
      </c>
      <c r="J2154">
        <v>26</v>
      </c>
      <c r="K2154">
        <v>23</v>
      </c>
      <c r="L2154">
        <f t="shared" si="99"/>
        <v>3</v>
      </c>
      <c r="M2154">
        <v>4</v>
      </c>
      <c r="N2154">
        <v>22451</v>
      </c>
      <c r="O2154" s="1">
        <f t="shared" si="100"/>
        <v>863.5</v>
      </c>
      <c r="P2154" s="1">
        <f t="shared" si="101"/>
        <v>19860.5</v>
      </c>
      <c r="Q2154" s="1">
        <f>Table1[[#This Row],[Earned Basic Salary]]*20%</f>
        <v>3972.1000000000004</v>
      </c>
      <c r="R2154" s="1">
        <f>Table1[[#This Row],[Earned Basic Salary]]*10%</f>
        <v>1986.0500000000002</v>
      </c>
      <c r="S2154" s="1">
        <f>Table1[[#This Row],[Earned Basic Salary]]*12%</f>
        <v>2383.2599999999998</v>
      </c>
      <c r="T2154" s="1">
        <f>200</f>
        <v>200</v>
      </c>
      <c r="U2154" s="1">
        <f>Table1[[#This Row],[PF]]+Table1[[#This Row],[Professional Tax]]</f>
        <v>2583.2599999999998</v>
      </c>
      <c r="V2154" s="1">
        <f>Table1[[#This Row],[Overtime Hours]]*200</f>
        <v>800</v>
      </c>
      <c r="W2154" s="1">
        <f>Table1[[#This Row],[Earned Basic Salary]]+Table1[[#This Row],[HRA]]+Table1[[#This Row],[DA]]+Table1[[#This Row],[Overtime Pay]]</f>
        <v>26618.649999999998</v>
      </c>
      <c r="X2154" s="1">
        <f>Table1[[#This Row],[Gross Salary]]-Table1[[#This Row],[Total Deduction]]</f>
        <v>24035.39</v>
      </c>
      <c r="Y2154" t="s">
        <v>37</v>
      </c>
      <c r="Z2154" t="s">
        <v>38</v>
      </c>
      <c r="AA2154" t="s">
        <v>8184</v>
      </c>
      <c r="AB2154" t="s">
        <v>8185</v>
      </c>
    </row>
    <row r="2155" spans="1:28" x14ac:dyDescent="0.3">
      <c r="A2155" t="s">
        <v>8186</v>
      </c>
      <c r="B2155" t="s">
        <v>315</v>
      </c>
      <c r="C2155">
        <v>34</v>
      </c>
      <c r="D2155" t="s">
        <v>81</v>
      </c>
      <c r="E2155" t="s">
        <v>121</v>
      </c>
      <c r="F2155" t="s">
        <v>46</v>
      </c>
      <c r="G2155" t="s">
        <v>6329</v>
      </c>
      <c r="H2155" t="s">
        <v>35</v>
      </c>
      <c r="I2155" t="s">
        <v>36</v>
      </c>
      <c r="J2155">
        <v>26</v>
      </c>
      <c r="K2155">
        <v>23</v>
      </c>
      <c r="L2155">
        <f t="shared" si="99"/>
        <v>3</v>
      </c>
      <c r="M2155">
        <v>0</v>
      </c>
      <c r="N2155">
        <v>32098</v>
      </c>
      <c r="O2155" s="1">
        <f t="shared" si="100"/>
        <v>1234.5384615384614</v>
      </c>
      <c r="P2155" s="1">
        <f t="shared" si="101"/>
        <v>28394.384615384613</v>
      </c>
      <c r="Q2155" s="1">
        <f>Table1[[#This Row],[Earned Basic Salary]]*20%</f>
        <v>5678.876923076923</v>
      </c>
      <c r="R2155" s="1">
        <f>Table1[[#This Row],[Earned Basic Salary]]*10%</f>
        <v>2839.4384615384615</v>
      </c>
      <c r="S2155" s="1">
        <f>Table1[[#This Row],[Earned Basic Salary]]*12%</f>
        <v>3407.3261538461534</v>
      </c>
      <c r="T2155" s="1">
        <f>200</f>
        <v>200</v>
      </c>
      <c r="U2155" s="1">
        <f>Table1[[#This Row],[PF]]+Table1[[#This Row],[Professional Tax]]</f>
        <v>3607.3261538461534</v>
      </c>
      <c r="V2155" s="1">
        <f>Table1[[#This Row],[Overtime Hours]]*200</f>
        <v>0</v>
      </c>
      <c r="W2155" s="1">
        <f>Table1[[#This Row],[Earned Basic Salary]]+Table1[[#This Row],[HRA]]+Table1[[#This Row],[DA]]+Table1[[#This Row],[Overtime Pay]]</f>
        <v>36912.699999999997</v>
      </c>
      <c r="X2155" s="1">
        <f>Table1[[#This Row],[Gross Salary]]-Table1[[#This Row],[Total Deduction]]</f>
        <v>33305.373846153845</v>
      </c>
      <c r="Y2155" t="s">
        <v>37</v>
      </c>
      <c r="Z2155" t="s">
        <v>38</v>
      </c>
      <c r="AA2155" t="s">
        <v>8187</v>
      </c>
      <c r="AB2155" t="s">
        <v>8188</v>
      </c>
    </row>
    <row r="2156" spans="1:28" x14ac:dyDescent="0.3">
      <c r="A2156" t="s">
        <v>8189</v>
      </c>
      <c r="B2156" t="s">
        <v>656</v>
      </c>
      <c r="C2156">
        <v>34</v>
      </c>
      <c r="D2156" t="s">
        <v>133</v>
      </c>
      <c r="E2156" t="s">
        <v>45</v>
      </c>
      <c r="F2156" t="s">
        <v>63</v>
      </c>
      <c r="G2156" t="s">
        <v>8190</v>
      </c>
      <c r="H2156" t="s">
        <v>35</v>
      </c>
      <c r="I2156" t="s">
        <v>36</v>
      </c>
      <c r="J2156">
        <v>26</v>
      </c>
      <c r="K2156">
        <v>23</v>
      </c>
      <c r="L2156">
        <f t="shared" si="99"/>
        <v>3</v>
      </c>
      <c r="M2156">
        <v>2</v>
      </c>
      <c r="N2156">
        <v>75547</v>
      </c>
      <c r="O2156" s="1">
        <f t="shared" si="100"/>
        <v>2905.6538461538462</v>
      </c>
      <c r="P2156" s="1">
        <f t="shared" si="101"/>
        <v>66830.038461538468</v>
      </c>
      <c r="Q2156" s="1">
        <f>Table1[[#This Row],[Earned Basic Salary]]*20%</f>
        <v>13366.007692307694</v>
      </c>
      <c r="R2156" s="1">
        <f>Table1[[#This Row],[Earned Basic Salary]]*10%</f>
        <v>6683.003846153847</v>
      </c>
      <c r="S2156" s="1">
        <f>Table1[[#This Row],[Earned Basic Salary]]*12%</f>
        <v>8019.6046153846155</v>
      </c>
      <c r="T2156" s="1">
        <f>200</f>
        <v>200</v>
      </c>
      <c r="U2156" s="1">
        <f>Table1[[#This Row],[PF]]+Table1[[#This Row],[Professional Tax]]</f>
        <v>8219.6046153846146</v>
      </c>
      <c r="V2156" s="1">
        <f>Table1[[#This Row],[Overtime Hours]]*200</f>
        <v>400</v>
      </c>
      <c r="W2156" s="1">
        <f>Table1[[#This Row],[Earned Basic Salary]]+Table1[[#This Row],[HRA]]+Table1[[#This Row],[DA]]+Table1[[#This Row],[Overtime Pay]]</f>
        <v>87279.050000000017</v>
      </c>
      <c r="X2156" s="1">
        <f>Table1[[#This Row],[Gross Salary]]-Table1[[#This Row],[Total Deduction]]</f>
        <v>79059.445384615407</v>
      </c>
      <c r="Y2156" t="s">
        <v>37</v>
      </c>
      <c r="Z2156" t="s">
        <v>95</v>
      </c>
      <c r="AA2156" t="s">
        <v>8191</v>
      </c>
      <c r="AB2156" t="s">
        <v>8192</v>
      </c>
    </row>
    <row r="2157" spans="1:28" x14ac:dyDescent="0.3">
      <c r="A2157" t="s">
        <v>8193</v>
      </c>
      <c r="B2157" t="s">
        <v>1049</v>
      </c>
      <c r="C2157">
        <v>33</v>
      </c>
      <c r="D2157" t="s">
        <v>31</v>
      </c>
      <c r="E2157" t="s">
        <v>121</v>
      </c>
      <c r="F2157" t="s">
        <v>69</v>
      </c>
      <c r="G2157" t="s">
        <v>8194</v>
      </c>
      <c r="H2157" t="s">
        <v>35</v>
      </c>
      <c r="I2157" t="s">
        <v>36</v>
      </c>
      <c r="J2157">
        <v>26</v>
      </c>
      <c r="K2157">
        <v>24</v>
      </c>
      <c r="L2157">
        <f t="shared" si="99"/>
        <v>2</v>
      </c>
      <c r="M2157">
        <v>8</v>
      </c>
      <c r="N2157">
        <v>72387</v>
      </c>
      <c r="O2157" s="1">
        <f t="shared" si="100"/>
        <v>2784.1153846153848</v>
      </c>
      <c r="P2157" s="1">
        <f t="shared" si="101"/>
        <v>66818.769230769234</v>
      </c>
      <c r="Q2157" s="1">
        <f>Table1[[#This Row],[Earned Basic Salary]]*20%</f>
        <v>13363.753846153848</v>
      </c>
      <c r="R2157" s="1">
        <f>Table1[[#This Row],[Earned Basic Salary]]*10%</f>
        <v>6681.876923076924</v>
      </c>
      <c r="S2157" s="1">
        <f>Table1[[#This Row],[Earned Basic Salary]]*12%</f>
        <v>8018.252307692308</v>
      </c>
      <c r="T2157" s="1">
        <f>200</f>
        <v>200</v>
      </c>
      <c r="U2157" s="1">
        <f>Table1[[#This Row],[PF]]+Table1[[#This Row],[Professional Tax]]</f>
        <v>8218.252307692308</v>
      </c>
      <c r="V2157" s="1">
        <f>Table1[[#This Row],[Overtime Hours]]*200</f>
        <v>1600</v>
      </c>
      <c r="W2157" s="1">
        <f>Table1[[#This Row],[Earned Basic Salary]]+Table1[[#This Row],[HRA]]+Table1[[#This Row],[DA]]+Table1[[#This Row],[Overtime Pay]]</f>
        <v>88464.400000000009</v>
      </c>
      <c r="X2157" s="1">
        <f>Table1[[#This Row],[Gross Salary]]-Table1[[#This Row],[Total Deduction]]</f>
        <v>80246.147692307699</v>
      </c>
      <c r="Y2157" t="s">
        <v>37</v>
      </c>
      <c r="Z2157" t="s">
        <v>106</v>
      </c>
      <c r="AA2157" t="s">
        <v>8195</v>
      </c>
      <c r="AB2157" t="s">
        <v>8196</v>
      </c>
    </row>
    <row r="2158" spans="1:28" x14ac:dyDescent="0.3">
      <c r="A2158" t="s">
        <v>8197</v>
      </c>
      <c r="B2158" t="s">
        <v>430</v>
      </c>
      <c r="C2158">
        <v>28</v>
      </c>
      <c r="D2158" t="s">
        <v>127</v>
      </c>
      <c r="E2158" t="s">
        <v>32</v>
      </c>
      <c r="F2158" t="s">
        <v>55</v>
      </c>
      <c r="G2158" t="s">
        <v>8198</v>
      </c>
      <c r="H2158" t="s">
        <v>35</v>
      </c>
      <c r="I2158" t="s">
        <v>36</v>
      </c>
      <c r="J2158">
        <v>26</v>
      </c>
      <c r="K2158">
        <v>24</v>
      </c>
      <c r="L2158">
        <f t="shared" si="99"/>
        <v>2</v>
      </c>
      <c r="M2158">
        <v>18</v>
      </c>
      <c r="N2158">
        <v>33066</v>
      </c>
      <c r="O2158" s="1">
        <f t="shared" si="100"/>
        <v>1271.7692307692307</v>
      </c>
      <c r="P2158" s="1">
        <f t="shared" si="101"/>
        <v>30522.461538461539</v>
      </c>
      <c r="Q2158" s="1">
        <f>Table1[[#This Row],[Earned Basic Salary]]*20%</f>
        <v>6104.4923076923078</v>
      </c>
      <c r="R2158" s="1">
        <f>Table1[[#This Row],[Earned Basic Salary]]*10%</f>
        <v>3052.2461538461539</v>
      </c>
      <c r="S2158" s="1">
        <f>Table1[[#This Row],[Earned Basic Salary]]*12%</f>
        <v>3662.6953846153847</v>
      </c>
      <c r="T2158" s="1">
        <f>200</f>
        <v>200</v>
      </c>
      <c r="U2158" s="1">
        <f>Table1[[#This Row],[PF]]+Table1[[#This Row],[Professional Tax]]</f>
        <v>3862.6953846153847</v>
      </c>
      <c r="V2158" s="1">
        <f>Table1[[#This Row],[Overtime Hours]]*200</f>
        <v>3600</v>
      </c>
      <c r="W2158" s="1">
        <f>Table1[[#This Row],[Earned Basic Salary]]+Table1[[#This Row],[HRA]]+Table1[[#This Row],[DA]]+Table1[[#This Row],[Overtime Pay]]</f>
        <v>43279.199999999997</v>
      </c>
      <c r="X2158" s="1">
        <f>Table1[[#This Row],[Gross Salary]]-Table1[[#This Row],[Total Deduction]]</f>
        <v>39416.504615384612</v>
      </c>
      <c r="Y2158" t="s">
        <v>37</v>
      </c>
      <c r="Z2158" t="s">
        <v>106</v>
      </c>
      <c r="AA2158" t="s">
        <v>8199</v>
      </c>
      <c r="AB2158" t="s">
        <v>8200</v>
      </c>
    </row>
    <row r="2159" spans="1:28" x14ac:dyDescent="0.3">
      <c r="A2159" t="s">
        <v>8201</v>
      </c>
      <c r="B2159" t="s">
        <v>265</v>
      </c>
      <c r="C2159">
        <v>55</v>
      </c>
      <c r="D2159" t="s">
        <v>81</v>
      </c>
      <c r="E2159" t="s">
        <v>45</v>
      </c>
      <c r="F2159" t="s">
        <v>83</v>
      </c>
      <c r="G2159" t="s">
        <v>8202</v>
      </c>
      <c r="H2159" t="s">
        <v>35</v>
      </c>
      <c r="I2159" t="s">
        <v>36</v>
      </c>
      <c r="J2159">
        <v>26</v>
      </c>
      <c r="K2159">
        <v>26</v>
      </c>
      <c r="L2159">
        <f t="shared" si="99"/>
        <v>0</v>
      </c>
      <c r="M2159">
        <v>15</v>
      </c>
      <c r="N2159">
        <v>65096</v>
      </c>
      <c r="O2159" s="1">
        <f t="shared" si="100"/>
        <v>2503.6923076923076</v>
      </c>
      <c r="P2159" s="1">
        <f t="shared" si="101"/>
        <v>65096</v>
      </c>
      <c r="Q2159" s="1">
        <f>Table1[[#This Row],[Earned Basic Salary]]*20%</f>
        <v>13019.2</v>
      </c>
      <c r="R2159" s="1">
        <f>Table1[[#This Row],[Earned Basic Salary]]*10%</f>
        <v>6509.6</v>
      </c>
      <c r="S2159" s="1">
        <f>Table1[[#This Row],[Earned Basic Salary]]*12%</f>
        <v>7811.5199999999995</v>
      </c>
      <c r="T2159" s="1">
        <f>200</f>
        <v>200</v>
      </c>
      <c r="U2159" s="1">
        <f>Table1[[#This Row],[PF]]+Table1[[#This Row],[Professional Tax]]</f>
        <v>8011.5199999999995</v>
      </c>
      <c r="V2159" s="1">
        <f>Table1[[#This Row],[Overtime Hours]]*200</f>
        <v>3000</v>
      </c>
      <c r="W2159" s="1">
        <f>Table1[[#This Row],[Earned Basic Salary]]+Table1[[#This Row],[HRA]]+Table1[[#This Row],[DA]]+Table1[[#This Row],[Overtime Pay]]</f>
        <v>87624.8</v>
      </c>
      <c r="X2159" s="1">
        <f>Table1[[#This Row],[Gross Salary]]-Table1[[#This Row],[Total Deduction]]</f>
        <v>79613.279999999999</v>
      </c>
      <c r="Y2159" t="s">
        <v>37</v>
      </c>
      <c r="Z2159" t="s">
        <v>48</v>
      </c>
      <c r="AA2159" t="s">
        <v>8203</v>
      </c>
      <c r="AB2159" t="s">
        <v>8204</v>
      </c>
    </row>
    <row r="2160" spans="1:28" x14ac:dyDescent="0.3">
      <c r="A2160" t="s">
        <v>8205</v>
      </c>
      <c r="B2160" t="s">
        <v>3028</v>
      </c>
      <c r="C2160">
        <v>28</v>
      </c>
      <c r="D2160" t="s">
        <v>127</v>
      </c>
      <c r="E2160" t="s">
        <v>45</v>
      </c>
      <c r="F2160" t="s">
        <v>89</v>
      </c>
      <c r="G2160" t="s">
        <v>7079</v>
      </c>
      <c r="H2160" t="s">
        <v>35</v>
      </c>
      <c r="I2160" t="s">
        <v>36</v>
      </c>
      <c r="J2160">
        <v>26</v>
      </c>
      <c r="K2160">
        <v>23</v>
      </c>
      <c r="L2160">
        <f t="shared" si="99"/>
        <v>3</v>
      </c>
      <c r="M2160">
        <v>6</v>
      </c>
      <c r="N2160">
        <v>23643</v>
      </c>
      <c r="O2160" s="1">
        <f t="shared" si="100"/>
        <v>909.34615384615381</v>
      </c>
      <c r="P2160" s="1">
        <f t="shared" si="101"/>
        <v>20914.961538461539</v>
      </c>
      <c r="Q2160" s="1">
        <f>Table1[[#This Row],[Earned Basic Salary]]*20%</f>
        <v>4182.9923076923078</v>
      </c>
      <c r="R2160" s="1">
        <f>Table1[[#This Row],[Earned Basic Salary]]*10%</f>
        <v>2091.4961538461539</v>
      </c>
      <c r="S2160" s="1">
        <f>Table1[[#This Row],[Earned Basic Salary]]*12%</f>
        <v>2509.7953846153846</v>
      </c>
      <c r="T2160" s="1">
        <f>200</f>
        <v>200</v>
      </c>
      <c r="U2160" s="1">
        <f>Table1[[#This Row],[PF]]+Table1[[#This Row],[Professional Tax]]</f>
        <v>2709.7953846153846</v>
      </c>
      <c r="V2160" s="1">
        <f>Table1[[#This Row],[Overtime Hours]]*200</f>
        <v>1200</v>
      </c>
      <c r="W2160" s="1">
        <f>Table1[[#This Row],[Earned Basic Salary]]+Table1[[#This Row],[HRA]]+Table1[[#This Row],[DA]]+Table1[[#This Row],[Overtime Pay]]</f>
        <v>28389.45</v>
      </c>
      <c r="X2160" s="1">
        <f>Table1[[#This Row],[Gross Salary]]-Table1[[#This Row],[Total Deduction]]</f>
        <v>25679.654615384618</v>
      </c>
      <c r="Y2160" t="s">
        <v>37</v>
      </c>
      <c r="Z2160" t="s">
        <v>48</v>
      </c>
      <c r="AA2160" t="s">
        <v>8206</v>
      </c>
      <c r="AB2160" t="s">
        <v>8207</v>
      </c>
    </row>
    <row r="2161" spans="1:28" x14ac:dyDescent="0.3">
      <c r="A2161" t="s">
        <v>8208</v>
      </c>
      <c r="B2161" t="s">
        <v>110</v>
      </c>
      <c r="C2161">
        <v>21</v>
      </c>
      <c r="D2161" t="s">
        <v>81</v>
      </c>
      <c r="E2161" t="s">
        <v>54</v>
      </c>
      <c r="F2161" t="s">
        <v>63</v>
      </c>
      <c r="G2161" t="s">
        <v>435</v>
      </c>
      <c r="H2161" t="s">
        <v>35</v>
      </c>
      <c r="I2161" t="s">
        <v>36</v>
      </c>
      <c r="J2161">
        <v>26</v>
      </c>
      <c r="K2161">
        <v>23</v>
      </c>
      <c r="L2161">
        <f t="shared" si="99"/>
        <v>3</v>
      </c>
      <c r="M2161">
        <v>18</v>
      </c>
      <c r="N2161">
        <v>74902</v>
      </c>
      <c r="O2161" s="1">
        <f t="shared" si="100"/>
        <v>2880.8461538461538</v>
      </c>
      <c r="P2161" s="1">
        <f t="shared" si="101"/>
        <v>66259.461538461532</v>
      </c>
      <c r="Q2161" s="1">
        <f>Table1[[#This Row],[Earned Basic Salary]]*20%</f>
        <v>13251.892307692307</v>
      </c>
      <c r="R2161" s="1">
        <f>Table1[[#This Row],[Earned Basic Salary]]*10%</f>
        <v>6625.9461538461537</v>
      </c>
      <c r="S2161" s="1">
        <f>Table1[[#This Row],[Earned Basic Salary]]*12%</f>
        <v>7951.1353846153834</v>
      </c>
      <c r="T2161" s="1">
        <f>200</f>
        <v>200</v>
      </c>
      <c r="U2161" s="1">
        <f>Table1[[#This Row],[PF]]+Table1[[#This Row],[Professional Tax]]</f>
        <v>8151.1353846153834</v>
      </c>
      <c r="V2161" s="1">
        <f>Table1[[#This Row],[Overtime Hours]]*200</f>
        <v>3600</v>
      </c>
      <c r="W2161" s="1">
        <f>Table1[[#This Row],[Earned Basic Salary]]+Table1[[#This Row],[HRA]]+Table1[[#This Row],[DA]]+Table1[[#This Row],[Overtime Pay]]</f>
        <v>89737.299999999988</v>
      </c>
      <c r="X2161" s="1">
        <f>Table1[[#This Row],[Gross Salary]]-Table1[[#This Row],[Total Deduction]]</f>
        <v>81586.164615384609</v>
      </c>
      <c r="Y2161" t="s">
        <v>37</v>
      </c>
      <c r="Z2161" t="s">
        <v>38</v>
      </c>
      <c r="AA2161" t="s">
        <v>8209</v>
      </c>
      <c r="AB2161" t="s">
        <v>8210</v>
      </c>
    </row>
    <row r="2162" spans="1:28" x14ac:dyDescent="0.3">
      <c r="A2162" t="s">
        <v>8211</v>
      </c>
      <c r="B2162" t="s">
        <v>736</v>
      </c>
      <c r="C2162">
        <v>34</v>
      </c>
      <c r="D2162" t="s">
        <v>133</v>
      </c>
      <c r="E2162" t="s">
        <v>62</v>
      </c>
      <c r="F2162" t="s">
        <v>46</v>
      </c>
      <c r="G2162" t="s">
        <v>8212</v>
      </c>
      <c r="H2162" t="s">
        <v>35</v>
      </c>
      <c r="I2162" t="s">
        <v>36</v>
      </c>
      <c r="J2162">
        <v>26</v>
      </c>
      <c r="K2162">
        <v>23</v>
      </c>
      <c r="L2162">
        <f t="shared" si="99"/>
        <v>3</v>
      </c>
      <c r="M2162">
        <v>0</v>
      </c>
      <c r="N2162">
        <v>53538</v>
      </c>
      <c r="O2162" s="1">
        <f t="shared" si="100"/>
        <v>2059.1538461538462</v>
      </c>
      <c r="P2162" s="1">
        <f t="shared" si="101"/>
        <v>47360.538461538461</v>
      </c>
      <c r="Q2162" s="1">
        <f>Table1[[#This Row],[Earned Basic Salary]]*20%</f>
        <v>9472.1076923076926</v>
      </c>
      <c r="R2162" s="1">
        <f>Table1[[#This Row],[Earned Basic Salary]]*10%</f>
        <v>4736.0538461538463</v>
      </c>
      <c r="S2162" s="1">
        <f>Table1[[#This Row],[Earned Basic Salary]]*12%</f>
        <v>5683.2646153846154</v>
      </c>
      <c r="T2162" s="1">
        <f>200</f>
        <v>200</v>
      </c>
      <c r="U2162" s="1">
        <f>Table1[[#This Row],[PF]]+Table1[[#This Row],[Professional Tax]]</f>
        <v>5883.2646153846154</v>
      </c>
      <c r="V2162" s="1">
        <f>Table1[[#This Row],[Overtime Hours]]*200</f>
        <v>0</v>
      </c>
      <c r="W2162" s="1">
        <f>Table1[[#This Row],[Earned Basic Salary]]+Table1[[#This Row],[HRA]]+Table1[[#This Row],[DA]]+Table1[[#This Row],[Overtime Pay]]</f>
        <v>61568.7</v>
      </c>
      <c r="X2162" s="1">
        <f>Table1[[#This Row],[Gross Salary]]-Table1[[#This Row],[Total Deduction]]</f>
        <v>55685.435384615383</v>
      </c>
      <c r="Y2162" t="s">
        <v>37</v>
      </c>
      <c r="Z2162" t="s">
        <v>95</v>
      </c>
      <c r="AA2162" t="s">
        <v>8213</v>
      </c>
      <c r="AB2162" t="s">
        <v>8214</v>
      </c>
    </row>
    <row r="2163" spans="1:28" x14ac:dyDescent="0.3">
      <c r="A2163" t="s">
        <v>8215</v>
      </c>
      <c r="B2163" t="s">
        <v>362</v>
      </c>
      <c r="C2163">
        <v>53</v>
      </c>
      <c r="D2163" t="s">
        <v>127</v>
      </c>
      <c r="E2163" t="s">
        <v>54</v>
      </c>
      <c r="F2163" t="s">
        <v>55</v>
      </c>
      <c r="G2163" t="s">
        <v>8216</v>
      </c>
      <c r="H2163" t="s">
        <v>35</v>
      </c>
      <c r="I2163" t="s">
        <v>36</v>
      </c>
      <c r="J2163">
        <v>26</v>
      </c>
      <c r="K2163">
        <v>24</v>
      </c>
      <c r="L2163">
        <f t="shared" si="99"/>
        <v>2</v>
      </c>
      <c r="M2163">
        <v>1</v>
      </c>
      <c r="N2163">
        <v>69126</v>
      </c>
      <c r="O2163" s="1">
        <f t="shared" si="100"/>
        <v>2658.6923076923076</v>
      </c>
      <c r="P2163" s="1">
        <f t="shared" si="101"/>
        <v>63808.615384615383</v>
      </c>
      <c r="Q2163" s="1">
        <f>Table1[[#This Row],[Earned Basic Salary]]*20%</f>
        <v>12761.723076923077</v>
      </c>
      <c r="R2163" s="1">
        <f>Table1[[#This Row],[Earned Basic Salary]]*10%</f>
        <v>6380.8615384615387</v>
      </c>
      <c r="S2163" s="1">
        <f>Table1[[#This Row],[Earned Basic Salary]]*12%</f>
        <v>7657.0338461538458</v>
      </c>
      <c r="T2163" s="1">
        <f>200</f>
        <v>200</v>
      </c>
      <c r="U2163" s="1">
        <f>Table1[[#This Row],[PF]]+Table1[[#This Row],[Professional Tax]]</f>
        <v>7857.0338461538458</v>
      </c>
      <c r="V2163" s="1">
        <f>Table1[[#This Row],[Overtime Hours]]*200</f>
        <v>200</v>
      </c>
      <c r="W2163" s="1">
        <f>Table1[[#This Row],[Earned Basic Salary]]+Table1[[#This Row],[HRA]]+Table1[[#This Row],[DA]]+Table1[[#This Row],[Overtime Pay]]</f>
        <v>83151.199999999997</v>
      </c>
      <c r="X2163" s="1">
        <f>Table1[[#This Row],[Gross Salary]]-Table1[[#This Row],[Total Deduction]]</f>
        <v>75294.166153846149</v>
      </c>
      <c r="Y2163" t="s">
        <v>37</v>
      </c>
      <c r="Z2163" t="s">
        <v>106</v>
      </c>
      <c r="AA2163" t="s">
        <v>8217</v>
      </c>
      <c r="AB2163" t="s">
        <v>8218</v>
      </c>
    </row>
    <row r="2164" spans="1:28" x14ac:dyDescent="0.3">
      <c r="A2164" t="s">
        <v>8219</v>
      </c>
      <c r="B2164" t="s">
        <v>769</v>
      </c>
      <c r="C2164">
        <v>54</v>
      </c>
      <c r="D2164" t="s">
        <v>61</v>
      </c>
      <c r="E2164" t="s">
        <v>45</v>
      </c>
      <c r="F2164" t="s">
        <v>55</v>
      </c>
      <c r="G2164" t="s">
        <v>3189</v>
      </c>
      <c r="H2164" t="s">
        <v>35</v>
      </c>
      <c r="I2164" t="s">
        <v>36</v>
      </c>
      <c r="J2164">
        <v>26</v>
      </c>
      <c r="K2164">
        <v>25</v>
      </c>
      <c r="L2164">
        <f t="shared" si="99"/>
        <v>1</v>
      </c>
      <c r="M2164">
        <v>10</v>
      </c>
      <c r="N2164">
        <v>76021</v>
      </c>
      <c r="O2164" s="1">
        <f t="shared" si="100"/>
        <v>2923.8846153846152</v>
      </c>
      <c r="P2164" s="1">
        <f t="shared" si="101"/>
        <v>73097.115384615376</v>
      </c>
      <c r="Q2164" s="1">
        <f>Table1[[#This Row],[Earned Basic Salary]]*20%</f>
        <v>14619.423076923076</v>
      </c>
      <c r="R2164" s="1">
        <f>Table1[[#This Row],[Earned Basic Salary]]*10%</f>
        <v>7309.7115384615381</v>
      </c>
      <c r="S2164" s="1">
        <f>Table1[[#This Row],[Earned Basic Salary]]*12%</f>
        <v>8771.6538461538439</v>
      </c>
      <c r="T2164" s="1">
        <f>200</f>
        <v>200</v>
      </c>
      <c r="U2164" s="1">
        <f>Table1[[#This Row],[PF]]+Table1[[#This Row],[Professional Tax]]</f>
        <v>8971.6538461538439</v>
      </c>
      <c r="V2164" s="1">
        <f>Table1[[#This Row],[Overtime Hours]]*200</f>
        <v>2000</v>
      </c>
      <c r="W2164" s="1">
        <f>Table1[[#This Row],[Earned Basic Salary]]+Table1[[#This Row],[HRA]]+Table1[[#This Row],[DA]]+Table1[[#This Row],[Overtime Pay]]</f>
        <v>97026.249999999985</v>
      </c>
      <c r="X2164" s="1">
        <f>Table1[[#This Row],[Gross Salary]]-Table1[[#This Row],[Total Deduction]]</f>
        <v>88054.596153846142</v>
      </c>
      <c r="Y2164" t="s">
        <v>37</v>
      </c>
      <c r="Z2164" t="s">
        <v>38</v>
      </c>
      <c r="AA2164" t="s">
        <v>8220</v>
      </c>
      <c r="AB2164" t="s">
        <v>8221</v>
      </c>
    </row>
    <row r="2165" spans="1:28" x14ac:dyDescent="0.3">
      <c r="A2165" t="s">
        <v>8222</v>
      </c>
      <c r="B2165" t="s">
        <v>566</v>
      </c>
      <c r="C2165">
        <v>24</v>
      </c>
      <c r="D2165" t="s">
        <v>31</v>
      </c>
      <c r="E2165" t="s">
        <v>54</v>
      </c>
      <c r="F2165" t="s">
        <v>69</v>
      </c>
      <c r="G2165" t="s">
        <v>6701</v>
      </c>
      <c r="H2165" t="s">
        <v>35</v>
      </c>
      <c r="I2165" t="s">
        <v>36</v>
      </c>
      <c r="J2165">
        <v>26</v>
      </c>
      <c r="K2165">
        <v>24</v>
      </c>
      <c r="L2165">
        <f t="shared" si="99"/>
        <v>2</v>
      </c>
      <c r="M2165">
        <v>3</v>
      </c>
      <c r="N2165">
        <v>62365</v>
      </c>
      <c r="O2165" s="1">
        <f t="shared" si="100"/>
        <v>2398.6538461538462</v>
      </c>
      <c r="P2165" s="1">
        <f t="shared" si="101"/>
        <v>57567.692307692312</v>
      </c>
      <c r="Q2165" s="1">
        <f>Table1[[#This Row],[Earned Basic Salary]]*20%</f>
        <v>11513.538461538463</v>
      </c>
      <c r="R2165" s="1">
        <f>Table1[[#This Row],[Earned Basic Salary]]*10%</f>
        <v>5756.7692307692314</v>
      </c>
      <c r="S2165" s="1">
        <f>Table1[[#This Row],[Earned Basic Salary]]*12%</f>
        <v>6908.123076923077</v>
      </c>
      <c r="T2165" s="1">
        <f>200</f>
        <v>200</v>
      </c>
      <c r="U2165" s="1">
        <f>Table1[[#This Row],[PF]]+Table1[[#This Row],[Professional Tax]]</f>
        <v>7108.123076923077</v>
      </c>
      <c r="V2165" s="1">
        <f>Table1[[#This Row],[Overtime Hours]]*200</f>
        <v>600</v>
      </c>
      <c r="W2165" s="1">
        <f>Table1[[#This Row],[Earned Basic Salary]]+Table1[[#This Row],[HRA]]+Table1[[#This Row],[DA]]+Table1[[#This Row],[Overtime Pay]]</f>
        <v>75438.000000000015</v>
      </c>
      <c r="X2165" s="1">
        <f>Table1[[#This Row],[Gross Salary]]-Table1[[#This Row],[Total Deduction]]</f>
        <v>68329.876923076939</v>
      </c>
      <c r="Y2165" t="s">
        <v>37</v>
      </c>
      <c r="Z2165" t="s">
        <v>48</v>
      </c>
      <c r="AA2165" t="s">
        <v>8223</v>
      </c>
      <c r="AB2165" t="s">
        <v>8224</v>
      </c>
    </row>
    <row r="2166" spans="1:28" x14ac:dyDescent="0.3">
      <c r="A2166" t="s">
        <v>8225</v>
      </c>
      <c r="B2166" t="s">
        <v>997</v>
      </c>
      <c r="C2166">
        <v>26</v>
      </c>
      <c r="D2166" t="s">
        <v>127</v>
      </c>
      <c r="E2166" t="s">
        <v>45</v>
      </c>
      <c r="F2166" t="s">
        <v>63</v>
      </c>
      <c r="G2166" t="s">
        <v>2217</v>
      </c>
      <c r="H2166" t="s">
        <v>35</v>
      </c>
      <c r="I2166" t="s">
        <v>36</v>
      </c>
      <c r="J2166">
        <v>26</v>
      </c>
      <c r="K2166">
        <v>22</v>
      </c>
      <c r="L2166">
        <f t="shared" si="99"/>
        <v>4</v>
      </c>
      <c r="M2166">
        <v>11</v>
      </c>
      <c r="N2166">
        <v>43982</v>
      </c>
      <c r="O2166" s="1">
        <f t="shared" si="100"/>
        <v>1691.6153846153845</v>
      </c>
      <c r="P2166" s="1">
        <f t="shared" si="101"/>
        <v>37215.538461538461</v>
      </c>
      <c r="Q2166" s="1">
        <f>Table1[[#This Row],[Earned Basic Salary]]*20%</f>
        <v>7443.1076923076926</v>
      </c>
      <c r="R2166" s="1">
        <f>Table1[[#This Row],[Earned Basic Salary]]*10%</f>
        <v>3721.5538461538463</v>
      </c>
      <c r="S2166" s="1">
        <f>Table1[[#This Row],[Earned Basic Salary]]*12%</f>
        <v>4465.8646153846148</v>
      </c>
      <c r="T2166" s="1">
        <f>200</f>
        <v>200</v>
      </c>
      <c r="U2166" s="1">
        <f>Table1[[#This Row],[PF]]+Table1[[#This Row],[Professional Tax]]</f>
        <v>4665.8646153846148</v>
      </c>
      <c r="V2166" s="1">
        <f>Table1[[#This Row],[Overtime Hours]]*200</f>
        <v>2200</v>
      </c>
      <c r="W2166" s="1">
        <f>Table1[[#This Row],[Earned Basic Salary]]+Table1[[#This Row],[HRA]]+Table1[[#This Row],[DA]]+Table1[[#This Row],[Overtime Pay]]</f>
        <v>50580.2</v>
      </c>
      <c r="X2166" s="1">
        <f>Table1[[#This Row],[Gross Salary]]-Table1[[#This Row],[Total Deduction]]</f>
        <v>45914.335384615384</v>
      </c>
      <c r="Y2166" t="s">
        <v>37</v>
      </c>
      <c r="Z2166" t="s">
        <v>48</v>
      </c>
      <c r="AA2166" t="s">
        <v>8226</v>
      </c>
      <c r="AB2166" t="s">
        <v>8227</v>
      </c>
    </row>
    <row r="2167" spans="1:28" x14ac:dyDescent="0.3">
      <c r="A2167" t="s">
        <v>8228</v>
      </c>
      <c r="B2167" t="s">
        <v>670</v>
      </c>
      <c r="C2167">
        <v>36</v>
      </c>
      <c r="D2167" t="s">
        <v>61</v>
      </c>
      <c r="E2167" t="s">
        <v>121</v>
      </c>
      <c r="F2167" t="s">
        <v>83</v>
      </c>
      <c r="G2167" t="s">
        <v>3249</v>
      </c>
      <c r="H2167" t="s">
        <v>35</v>
      </c>
      <c r="I2167" t="s">
        <v>36</v>
      </c>
      <c r="J2167">
        <v>26</v>
      </c>
      <c r="K2167">
        <v>25</v>
      </c>
      <c r="L2167">
        <f t="shared" si="99"/>
        <v>1</v>
      </c>
      <c r="M2167">
        <v>11</v>
      </c>
      <c r="N2167">
        <v>51007</v>
      </c>
      <c r="O2167" s="1">
        <f t="shared" si="100"/>
        <v>1961.8076923076924</v>
      </c>
      <c r="P2167" s="1">
        <f t="shared" si="101"/>
        <v>49045.192307692312</v>
      </c>
      <c r="Q2167" s="1">
        <f>Table1[[#This Row],[Earned Basic Salary]]*20%</f>
        <v>9809.0384615384628</v>
      </c>
      <c r="R2167" s="1">
        <f>Table1[[#This Row],[Earned Basic Salary]]*10%</f>
        <v>4904.5192307692314</v>
      </c>
      <c r="S2167" s="1">
        <f>Table1[[#This Row],[Earned Basic Salary]]*12%</f>
        <v>5885.4230769230771</v>
      </c>
      <c r="T2167" s="1">
        <f>200</f>
        <v>200</v>
      </c>
      <c r="U2167" s="1">
        <f>Table1[[#This Row],[PF]]+Table1[[#This Row],[Professional Tax]]</f>
        <v>6085.4230769230771</v>
      </c>
      <c r="V2167" s="1">
        <f>Table1[[#This Row],[Overtime Hours]]*200</f>
        <v>2200</v>
      </c>
      <c r="W2167" s="1">
        <f>Table1[[#This Row],[Earned Basic Salary]]+Table1[[#This Row],[HRA]]+Table1[[#This Row],[DA]]+Table1[[#This Row],[Overtime Pay]]</f>
        <v>65958.75</v>
      </c>
      <c r="X2167" s="1">
        <f>Table1[[#This Row],[Gross Salary]]-Table1[[#This Row],[Total Deduction]]</f>
        <v>59873.326923076922</v>
      </c>
      <c r="Y2167" t="s">
        <v>37</v>
      </c>
      <c r="Z2167" t="s">
        <v>106</v>
      </c>
      <c r="AA2167" t="s">
        <v>8229</v>
      </c>
      <c r="AB2167" t="s">
        <v>8230</v>
      </c>
    </row>
    <row r="2168" spans="1:28" x14ac:dyDescent="0.3">
      <c r="A2168" t="s">
        <v>8231</v>
      </c>
      <c r="B2168" t="s">
        <v>1242</v>
      </c>
      <c r="C2168">
        <v>42</v>
      </c>
      <c r="D2168" t="s">
        <v>133</v>
      </c>
      <c r="E2168" t="s">
        <v>45</v>
      </c>
      <c r="F2168" t="s">
        <v>55</v>
      </c>
      <c r="G2168" t="s">
        <v>8232</v>
      </c>
      <c r="H2168" t="s">
        <v>35</v>
      </c>
      <c r="I2168" t="s">
        <v>36</v>
      </c>
      <c r="J2168">
        <v>26</v>
      </c>
      <c r="K2168">
        <v>24</v>
      </c>
      <c r="L2168">
        <f t="shared" si="99"/>
        <v>2</v>
      </c>
      <c r="M2168">
        <v>5</v>
      </c>
      <c r="N2168">
        <v>32562</v>
      </c>
      <c r="O2168" s="1">
        <f t="shared" si="100"/>
        <v>1252.3846153846155</v>
      </c>
      <c r="P2168" s="1">
        <f t="shared" si="101"/>
        <v>30057.230769230773</v>
      </c>
      <c r="Q2168" s="1">
        <f>Table1[[#This Row],[Earned Basic Salary]]*20%</f>
        <v>6011.4461538461546</v>
      </c>
      <c r="R2168" s="1">
        <f>Table1[[#This Row],[Earned Basic Salary]]*10%</f>
        <v>3005.7230769230773</v>
      </c>
      <c r="S2168" s="1">
        <f>Table1[[#This Row],[Earned Basic Salary]]*12%</f>
        <v>3606.8676923076928</v>
      </c>
      <c r="T2168" s="1">
        <f>200</f>
        <v>200</v>
      </c>
      <c r="U2168" s="1">
        <f>Table1[[#This Row],[PF]]+Table1[[#This Row],[Professional Tax]]</f>
        <v>3806.8676923076928</v>
      </c>
      <c r="V2168" s="1">
        <f>Table1[[#This Row],[Overtime Hours]]*200</f>
        <v>1000</v>
      </c>
      <c r="W2168" s="1">
        <f>Table1[[#This Row],[Earned Basic Salary]]+Table1[[#This Row],[HRA]]+Table1[[#This Row],[DA]]+Table1[[#This Row],[Overtime Pay]]</f>
        <v>40074.400000000009</v>
      </c>
      <c r="X2168" s="1">
        <f>Table1[[#This Row],[Gross Salary]]-Table1[[#This Row],[Total Deduction]]</f>
        <v>36267.532307692316</v>
      </c>
      <c r="Y2168" t="s">
        <v>37</v>
      </c>
      <c r="Z2168" t="s">
        <v>48</v>
      </c>
      <c r="AA2168" t="s">
        <v>8233</v>
      </c>
      <c r="AB2168" t="s">
        <v>8234</v>
      </c>
    </row>
    <row r="2169" spans="1:28" x14ac:dyDescent="0.3">
      <c r="A2169" t="s">
        <v>8235</v>
      </c>
      <c r="B2169" t="s">
        <v>143</v>
      </c>
      <c r="C2169">
        <v>43</v>
      </c>
      <c r="D2169" t="s">
        <v>61</v>
      </c>
      <c r="E2169" t="s">
        <v>62</v>
      </c>
      <c r="F2169" t="s">
        <v>33</v>
      </c>
      <c r="G2169" t="s">
        <v>8236</v>
      </c>
      <c r="H2169" t="s">
        <v>35</v>
      </c>
      <c r="I2169" t="s">
        <v>36</v>
      </c>
      <c r="J2169">
        <v>26</v>
      </c>
      <c r="K2169">
        <v>21</v>
      </c>
      <c r="L2169">
        <f t="shared" si="99"/>
        <v>5</v>
      </c>
      <c r="M2169">
        <v>15</v>
      </c>
      <c r="N2169">
        <v>51476</v>
      </c>
      <c r="O2169" s="1">
        <f t="shared" si="100"/>
        <v>1979.8461538461538</v>
      </c>
      <c r="P2169" s="1">
        <f t="shared" si="101"/>
        <v>41576.769230769227</v>
      </c>
      <c r="Q2169" s="1">
        <f>Table1[[#This Row],[Earned Basic Salary]]*20%</f>
        <v>8315.3538461538465</v>
      </c>
      <c r="R2169" s="1">
        <f>Table1[[#This Row],[Earned Basic Salary]]*10%</f>
        <v>4157.6769230769232</v>
      </c>
      <c r="S2169" s="1">
        <f>Table1[[#This Row],[Earned Basic Salary]]*12%</f>
        <v>4989.2123076923071</v>
      </c>
      <c r="T2169" s="1">
        <f>200</f>
        <v>200</v>
      </c>
      <c r="U2169" s="1">
        <f>Table1[[#This Row],[PF]]+Table1[[#This Row],[Professional Tax]]</f>
        <v>5189.2123076923071</v>
      </c>
      <c r="V2169" s="1">
        <f>Table1[[#This Row],[Overtime Hours]]*200</f>
        <v>3000</v>
      </c>
      <c r="W2169" s="1">
        <f>Table1[[#This Row],[Earned Basic Salary]]+Table1[[#This Row],[HRA]]+Table1[[#This Row],[DA]]+Table1[[#This Row],[Overtime Pay]]</f>
        <v>57049.799999999996</v>
      </c>
      <c r="X2169" s="1">
        <f>Table1[[#This Row],[Gross Salary]]-Table1[[#This Row],[Total Deduction]]</f>
        <v>51860.587692307687</v>
      </c>
      <c r="Y2169" t="s">
        <v>37</v>
      </c>
      <c r="Z2169" t="s">
        <v>48</v>
      </c>
      <c r="AA2169" t="s">
        <v>8237</v>
      </c>
      <c r="AB2169" t="s">
        <v>8238</v>
      </c>
    </row>
    <row r="2170" spans="1:28" x14ac:dyDescent="0.3">
      <c r="A2170" t="s">
        <v>8239</v>
      </c>
      <c r="B2170" t="s">
        <v>1574</v>
      </c>
      <c r="C2170">
        <v>30</v>
      </c>
      <c r="D2170" t="s">
        <v>31</v>
      </c>
      <c r="E2170" t="s">
        <v>82</v>
      </c>
      <c r="F2170" t="s">
        <v>33</v>
      </c>
      <c r="G2170" t="s">
        <v>3443</v>
      </c>
      <c r="H2170" t="s">
        <v>35</v>
      </c>
      <c r="I2170" t="s">
        <v>36</v>
      </c>
      <c r="J2170">
        <v>26</v>
      </c>
      <c r="K2170">
        <v>26</v>
      </c>
      <c r="L2170">
        <f t="shared" si="99"/>
        <v>0</v>
      </c>
      <c r="M2170">
        <v>18</v>
      </c>
      <c r="N2170">
        <v>25032</v>
      </c>
      <c r="O2170" s="1">
        <f t="shared" si="100"/>
        <v>962.76923076923072</v>
      </c>
      <c r="P2170" s="1">
        <f t="shared" si="101"/>
        <v>25032</v>
      </c>
      <c r="Q2170" s="1">
        <f>Table1[[#This Row],[Earned Basic Salary]]*20%</f>
        <v>5006.4000000000005</v>
      </c>
      <c r="R2170" s="1">
        <f>Table1[[#This Row],[Earned Basic Salary]]*10%</f>
        <v>2503.2000000000003</v>
      </c>
      <c r="S2170" s="1">
        <f>Table1[[#This Row],[Earned Basic Salary]]*12%</f>
        <v>3003.8399999999997</v>
      </c>
      <c r="T2170" s="1">
        <f>200</f>
        <v>200</v>
      </c>
      <c r="U2170" s="1">
        <f>Table1[[#This Row],[PF]]+Table1[[#This Row],[Professional Tax]]</f>
        <v>3203.8399999999997</v>
      </c>
      <c r="V2170" s="1">
        <f>Table1[[#This Row],[Overtime Hours]]*200</f>
        <v>3600</v>
      </c>
      <c r="W2170" s="1">
        <f>Table1[[#This Row],[Earned Basic Salary]]+Table1[[#This Row],[HRA]]+Table1[[#This Row],[DA]]+Table1[[#This Row],[Overtime Pay]]</f>
        <v>36141.600000000006</v>
      </c>
      <c r="X2170" s="1">
        <f>Table1[[#This Row],[Gross Salary]]-Table1[[#This Row],[Total Deduction]]</f>
        <v>32937.760000000009</v>
      </c>
      <c r="Y2170" t="s">
        <v>37</v>
      </c>
      <c r="Z2170" t="s">
        <v>38</v>
      </c>
      <c r="AA2170" t="s">
        <v>8240</v>
      </c>
      <c r="AB2170" t="s">
        <v>8241</v>
      </c>
    </row>
    <row r="2171" spans="1:28" x14ac:dyDescent="0.3">
      <c r="A2171" t="s">
        <v>8242</v>
      </c>
      <c r="B2171" t="s">
        <v>236</v>
      </c>
      <c r="C2171">
        <v>49</v>
      </c>
      <c r="D2171" t="s">
        <v>81</v>
      </c>
      <c r="E2171" t="s">
        <v>82</v>
      </c>
      <c r="F2171" t="s">
        <v>69</v>
      </c>
      <c r="G2171" t="s">
        <v>8243</v>
      </c>
      <c r="H2171" t="s">
        <v>35</v>
      </c>
      <c r="I2171" t="s">
        <v>36</v>
      </c>
      <c r="J2171">
        <v>26</v>
      </c>
      <c r="K2171">
        <v>23</v>
      </c>
      <c r="L2171">
        <f t="shared" si="99"/>
        <v>3</v>
      </c>
      <c r="M2171">
        <v>10</v>
      </c>
      <c r="N2171">
        <v>65814</v>
      </c>
      <c r="O2171" s="1">
        <f t="shared" si="100"/>
        <v>2531.3076923076924</v>
      </c>
      <c r="P2171" s="1">
        <f t="shared" si="101"/>
        <v>58220.076923076922</v>
      </c>
      <c r="Q2171" s="1">
        <f>Table1[[#This Row],[Earned Basic Salary]]*20%</f>
        <v>11644.015384615384</v>
      </c>
      <c r="R2171" s="1">
        <f>Table1[[#This Row],[Earned Basic Salary]]*10%</f>
        <v>5822.0076923076922</v>
      </c>
      <c r="S2171" s="1">
        <f>Table1[[#This Row],[Earned Basic Salary]]*12%</f>
        <v>6986.4092307692308</v>
      </c>
      <c r="T2171" s="1">
        <f>200</f>
        <v>200</v>
      </c>
      <c r="U2171" s="1">
        <f>Table1[[#This Row],[PF]]+Table1[[#This Row],[Professional Tax]]</f>
        <v>7186.4092307692308</v>
      </c>
      <c r="V2171" s="1">
        <f>Table1[[#This Row],[Overtime Hours]]*200</f>
        <v>2000</v>
      </c>
      <c r="W2171" s="1">
        <f>Table1[[#This Row],[Earned Basic Salary]]+Table1[[#This Row],[HRA]]+Table1[[#This Row],[DA]]+Table1[[#This Row],[Overtime Pay]]</f>
        <v>77686.100000000006</v>
      </c>
      <c r="X2171" s="1">
        <f>Table1[[#This Row],[Gross Salary]]-Table1[[#This Row],[Total Deduction]]</f>
        <v>70499.690769230772</v>
      </c>
      <c r="Y2171" t="s">
        <v>37</v>
      </c>
      <c r="Z2171" t="s">
        <v>38</v>
      </c>
      <c r="AA2171" t="s">
        <v>8244</v>
      </c>
      <c r="AB2171" t="s">
        <v>8245</v>
      </c>
    </row>
    <row r="2172" spans="1:28" x14ac:dyDescent="0.3">
      <c r="A2172" t="s">
        <v>8246</v>
      </c>
      <c r="B2172" t="s">
        <v>163</v>
      </c>
      <c r="C2172">
        <v>40</v>
      </c>
      <c r="D2172" t="s">
        <v>61</v>
      </c>
      <c r="E2172" t="s">
        <v>54</v>
      </c>
      <c r="F2172" t="s">
        <v>89</v>
      </c>
      <c r="G2172" t="s">
        <v>8247</v>
      </c>
      <c r="H2172" t="s">
        <v>35</v>
      </c>
      <c r="I2172" t="s">
        <v>36</v>
      </c>
      <c r="J2172">
        <v>26</v>
      </c>
      <c r="K2172">
        <v>26</v>
      </c>
      <c r="L2172">
        <f t="shared" si="99"/>
        <v>0</v>
      </c>
      <c r="M2172">
        <v>6</v>
      </c>
      <c r="N2172">
        <v>72762</v>
      </c>
      <c r="O2172" s="1">
        <f t="shared" si="100"/>
        <v>2798.5384615384614</v>
      </c>
      <c r="P2172" s="1">
        <f t="shared" si="101"/>
        <v>72762</v>
      </c>
      <c r="Q2172" s="1">
        <f>Table1[[#This Row],[Earned Basic Salary]]*20%</f>
        <v>14552.400000000001</v>
      </c>
      <c r="R2172" s="1">
        <f>Table1[[#This Row],[Earned Basic Salary]]*10%</f>
        <v>7276.2000000000007</v>
      </c>
      <c r="S2172" s="1">
        <f>Table1[[#This Row],[Earned Basic Salary]]*12%</f>
        <v>8731.44</v>
      </c>
      <c r="T2172" s="1">
        <f>200</f>
        <v>200</v>
      </c>
      <c r="U2172" s="1">
        <f>Table1[[#This Row],[PF]]+Table1[[#This Row],[Professional Tax]]</f>
        <v>8931.44</v>
      </c>
      <c r="V2172" s="1">
        <f>Table1[[#This Row],[Overtime Hours]]*200</f>
        <v>1200</v>
      </c>
      <c r="W2172" s="1">
        <f>Table1[[#This Row],[Earned Basic Salary]]+Table1[[#This Row],[HRA]]+Table1[[#This Row],[DA]]+Table1[[#This Row],[Overtime Pay]]</f>
        <v>95790.599999999991</v>
      </c>
      <c r="X2172" s="1">
        <f>Table1[[#This Row],[Gross Salary]]-Table1[[#This Row],[Total Deduction]]</f>
        <v>86859.159999999989</v>
      </c>
      <c r="Y2172" t="s">
        <v>37</v>
      </c>
      <c r="Z2172" t="s">
        <v>106</v>
      </c>
      <c r="AA2172" t="s">
        <v>8248</v>
      </c>
      <c r="AB2172" t="s">
        <v>8249</v>
      </c>
    </row>
    <row r="2173" spans="1:28" x14ac:dyDescent="0.3">
      <c r="A2173" t="s">
        <v>8250</v>
      </c>
      <c r="B2173" t="s">
        <v>1233</v>
      </c>
      <c r="C2173">
        <v>50</v>
      </c>
      <c r="D2173" t="s">
        <v>61</v>
      </c>
      <c r="E2173" t="s">
        <v>54</v>
      </c>
      <c r="F2173" t="s">
        <v>83</v>
      </c>
      <c r="G2173" t="s">
        <v>2829</v>
      </c>
      <c r="H2173" t="s">
        <v>35</v>
      </c>
      <c r="I2173" t="s">
        <v>36</v>
      </c>
      <c r="J2173">
        <v>26</v>
      </c>
      <c r="K2173">
        <v>22</v>
      </c>
      <c r="L2173">
        <f t="shared" si="99"/>
        <v>4</v>
      </c>
      <c r="M2173">
        <v>7</v>
      </c>
      <c r="N2173">
        <v>53709</v>
      </c>
      <c r="O2173" s="1">
        <f t="shared" si="100"/>
        <v>2065.7307692307691</v>
      </c>
      <c r="P2173" s="1">
        <f t="shared" si="101"/>
        <v>45446.076923076922</v>
      </c>
      <c r="Q2173" s="1">
        <f>Table1[[#This Row],[Earned Basic Salary]]*20%</f>
        <v>9089.2153846153851</v>
      </c>
      <c r="R2173" s="1">
        <f>Table1[[#This Row],[Earned Basic Salary]]*10%</f>
        <v>4544.6076923076926</v>
      </c>
      <c r="S2173" s="1">
        <f>Table1[[#This Row],[Earned Basic Salary]]*12%</f>
        <v>5453.5292307692307</v>
      </c>
      <c r="T2173" s="1">
        <f>200</f>
        <v>200</v>
      </c>
      <c r="U2173" s="1">
        <f>Table1[[#This Row],[PF]]+Table1[[#This Row],[Professional Tax]]</f>
        <v>5653.5292307692307</v>
      </c>
      <c r="V2173" s="1">
        <f>Table1[[#This Row],[Overtime Hours]]*200</f>
        <v>1400</v>
      </c>
      <c r="W2173" s="1">
        <f>Table1[[#This Row],[Earned Basic Salary]]+Table1[[#This Row],[HRA]]+Table1[[#This Row],[DA]]+Table1[[#This Row],[Overtime Pay]]</f>
        <v>60479.899999999994</v>
      </c>
      <c r="X2173" s="1">
        <f>Table1[[#This Row],[Gross Salary]]-Table1[[#This Row],[Total Deduction]]</f>
        <v>54826.370769230765</v>
      </c>
      <c r="Y2173" t="s">
        <v>37</v>
      </c>
      <c r="Z2173" t="s">
        <v>38</v>
      </c>
      <c r="AA2173" t="s">
        <v>8251</v>
      </c>
      <c r="AB2173" t="s">
        <v>8252</v>
      </c>
    </row>
    <row r="2174" spans="1:28" x14ac:dyDescent="0.3">
      <c r="A2174" t="s">
        <v>8253</v>
      </c>
      <c r="B2174" t="s">
        <v>2551</v>
      </c>
      <c r="C2174">
        <v>48</v>
      </c>
      <c r="D2174" t="s">
        <v>53</v>
      </c>
      <c r="E2174" t="s">
        <v>82</v>
      </c>
      <c r="F2174" t="s">
        <v>83</v>
      </c>
      <c r="G2174" t="s">
        <v>8254</v>
      </c>
      <c r="H2174" t="s">
        <v>35</v>
      </c>
      <c r="I2174" t="s">
        <v>36</v>
      </c>
      <c r="J2174">
        <v>26</v>
      </c>
      <c r="K2174">
        <v>23</v>
      </c>
      <c r="L2174">
        <f t="shared" si="99"/>
        <v>3</v>
      </c>
      <c r="M2174">
        <v>0</v>
      </c>
      <c r="N2174">
        <v>18449</v>
      </c>
      <c r="O2174" s="1">
        <f t="shared" si="100"/>
        <v>709.57692307692309</v>
      </c>
      <c r="P2174" s="1">
        <f t="shared" si="101"/>
        <v>16320.26923076923</v>
      </c>
      <c r="Q2174" s="1">
        <f>Table1[[#This Row],[Earned Basic Salary]]*20%</f>
        <v>3264.0538461538463</v>
      </c>
      <c r="R2174" s="1">
        <f>Table1[[#This Row],[Earned Basic Salary]]*10%</f>
        <v>1632.0269230769231</v>
      </c>
      <c r="S2174" s="1">
        <f>Table1[[#This Row],[Earned Basic Salary]]*12%</f>
        <v>1958.4323076923076</v>
      </c>
      <c r="T2174" s="1">
        <f>200</f>
        <v>200</v>
      </c>
      <c r="U2174" s="1">
        <f>Table1[[#This Row],[PF]]+Table1[[#This Row],[Professional Tax]]</f>
        <v>2158.4323076923074</v>
      </c>
      <c r="V2174" s="1">
        <f>Table1[[#This Row],[Overtime Hours]]*200</f>
        <v>0</v>
      </c>
      <c r="W2174" s="1">
        <f>Table1[[#This Row],[Earned Basic Salary]]+Table1[[#This Row],[HRA]]+Table1[[#This Row],[DA]]+Table1[[#This Row],[Overtime Pay]]</f>
        <v>21216.35</v>
      </c>
      <c r="X2174" s="1">
        <f>Table1[[#This Row],[Gross Salary]]-Table1[[#This Row],[Total Deduction]]</f>
        <v>19057.917692307692</v>
      </c>
      <c r="Y2174" t="s">
        <v>37</v>
      </c>
      <c r="Z2174" t="s">
        <v>38</v>
      </c>
      <c r="AA2174" t="s">
        <v>8255</v>
      </c>
      <c r="AB2174" t="s">
        <v>8256</v>
      </c>
    </row>
    <row r="2175" spans="1:28" x14ac:dyDescent="0.3">
      <c r="A2175" t="s">
        <v>8257</v>
      </c>
      <c r="B2175" t="s">
        <v>250</v>
      </c>
      <c r="C2175">
        <v>48</v>
      </c>
      <c r="D2175" t="s">
        <v>133</v>
      </c>
      <c r="E2175" t="s">
        <v>45</v>
      </c>
      <c r="F2175" t="s">
        <v>89</v>
      </c>
      <c r="G2175" t="s">
        <v>8258</v>
      </c>
      <c r="H2175" t="s">
        <v>35</v>
      </c>
      <c r="I2175" t="s">
        <v>36</v>
      </c>
      <c r="J2175">
        <v>26</v>
      </c>
      <c r="K2175">
        <v>23</v>
      </c>
      <c r="L2175">
        <f t="shared" si="99"/>
        <v>3</v>
      </c>
      <c r="M2175">
        <v>15</v>
      </c>
      <c r="N2175">
        <v>78978</v>
      </c>
      <c r="O2175" s="1">
        <f t="shared" si="100"/>
        <v>3037.6153846153848</v>
      </c>
      <c r="P2175" s="1">
        <f t="shared" si="101"/>
        <v>69865.153846153844</v>
      </c>
      <c r="Q2175" s="1">
        <f>Table1[[#This Row],[Earned Basic Salary]]*20%</f>
        <v>13973.030769230769</v>
      </c>
      <c r="R2175" s="1">
        <f>Table1[[#This Row],[Earned Basic Salary]]*10%</f>
        <v>6986.5153846153844</v>
      </c>
      <c r="S2175" s="1">
        <f>Table1[[#This Row],[Earned Basic Salary]]*12%</f>
        <v>8383.8184615384616</v>
      </c>
      <c r="T2175" s="1">
        <f>200</f>
        <v>200</v>
      </c>
      <c r="U2175" s="1">
        <f>Table1[[#This Row],[PF]]+Table1[[#This Row],[Professional Tax]]</f>
        <v>8583.8184615384616</v>
      </c>
      <c r="V2175" s="1">
        <f>Table1[[#This Row],[Overtime Hours]]*200</f>
        <v>3000</v>
      </c>
      <c r="W2175" s="1">
        <f>Table1[[#This Row],[Earned Basic Salary]]+Table1[[#This Row],[HRA]]+Table1[[#This Row],[DA]]+Table1[[#This Row],[Overtime Pay]]</f>
        <v>93824.7</v>
      </c>
      <c r="X2175" s="1">
        <f>Table1[[#This Row],[Gross Salary]]-Table1[[#This Row],[Total Deduction]]</f>
        <v>85240.88153846153</v>
      </c>
      <c r="Y2175" t="s">
        <v>37</v>
      </c>
      <c r="Z2175" t="s">
        <v>106</v>
      </c>
      <c r="AA2175" t="s">
        <v>8259</v>
      </c>
      <c r="AB2175" t="s">
        <v>8260</v>
      </c>
    </row>
    <row r="2176" spans="1:28" x14ac:dyDescent="0.3">
      <c r="A2176" t="s">
        <v>8261</v>
      </c>
      <c r="B2176" t="s">
        <v>236</v>
      </c>
      <c r="C2176">
        <v>50</v>
      </c>
      <c r="D2176" t="s">
        <v>53</v>
      </c>
      <c r="E2176" t="s">
        <v>82</v>
      </c>
      <c r="F2176" t="s">
        <v>46</v>
      </c>
      <c r="G2176" t="s">
        <v>1167</v>
      </c>
      <c r="H2176" t="s">
        <v>35</v>
      </c>
      <c r="I2176" t="s">
        <v>36</v>
      </c>
      <c r="J2176">
        <v>26</v>
      </c>
      <c r="K2176">
        <v>23</v>
      </c>
      <c r="L2176">
        <f t="shared" si="99"/>
        <v>3</v>
      </c>
      <c r="M2176">
        <v>17</v>
      </c>
      <c r="N2176">
        <v>56764</v>
      </c>
      <c r="O2176" s="1">
        <f t="shared" si="100"/>
        <v>2183.2307692307691</v>
      </c>
      <c r="P2176" s="1">
        <f t="shared" si="101"/>
        <v>50214.307692307688</v>
      </c>
      <c r="Q2176" s="1">
        <f>Table1[[#This Row],[Earned Basic Salary]]*20%</f>
        <v>10042.861538461539</v>
      </c>
      <c r="R2176" s="1">
        <f>Table1[[#This Row],[Earned Basic Salary]]*10%</f>
        <v>5021.4307692307693</v>
      </c>
      <c r="S2176" s="1">
        <f>Table1[[#This Row],[Earned Basic Salary]]*12%</f>
        <v>6025.7169230769223</v>
      </c>
      <c r="T2176" s="1">
        <f>200</f>
        <v>200</v>
      </c>
      <c r="U2176" s="1">
        <f>Table1[[#This Row],[PF]]+Table1[[#This Row],[Professional Tax]]</f>
        <v>6225.7169230769223</v>
      </c>
      <c r="V2176" s="1">
        <f>Table1[[#This Row],[Overtime Hours]]*200</f>
        <v>3400</v>
      </c>
      <c r="W2176" s="1">
        <f>Table1[[#This Row],[Earned Basic Salary]]+Table1[[#This Row],[HRA]]+Table1[[#This Row],[DA]]+Table1[[#This Row],[Overtime Pay]]</f>
        <v>68678.600000000006</v>
      </c>
      <c r="X2176" s="1">
        <f>Table1[[#This Row],[Gross Salary]]-Table1[[#This Row],[Total Deduction]]</f>
        <v>62452.883076923084</v>
      </c>
      <c r="Y2176" t="s">
        <v>37</v>
      </c>
      <c r="Z2176" t="s">
        <v>48</v>
      </c>
      <c r="AA2176" t="s">
        <v>8262</v>
      </c>
      <c r="AB2176" t="s">
        <v>8263</v>
      </c>
    </row>
    <row r="2177" spans="1:28" x14ac:dyDescent="0.3">
      <c r="A2177" t="s">
        <v>8264</v>
      </c>
      <c r="B2177" t="s">
        <v>1030</v>
      </c>
      <c r="C2177">
        <v>53</v>
      </c>
      <c r="D2177" t="s">
        <v>61</v>
      </c>
      <c r="E2177" t="s">
        <v>54</v>
      </c>
      <c r="F2177" t="s">
        <v>33</v>
      </c>
      <c r="G2177" t="s">
        <v>8265</v>
      </c>
      <c r="H2177" t="s">
        <v>35</v>
      </c>
      <c r="I2177" t="s">
        <v>36</v>
      </c>
      <c r="J2177">
        <v>26</v>
      </c>
      <c r="K2177">
        <v>26</v>
      </c>
      <c r="L2177">
        <f t="shared" si="99"/>
        <v>0</v>
      </c>
      <c r="M2177">
        <v>3</v>
      </c>
      <c r="N2177">
        <v>56944</v>
      </c>
      <c r="O2177" s="1">
        <f t="shared" si="100"/>
        <v>2190.1538461538462</v>
      </c>
      <c r="P2177" s="1">
        <f t="shared" si="101"/>
        <v>56944</v>
      </c>
      <c r="Q2177" s="1">
        <f>Table1[[#This Row],[Earned Basic Salary]]*20%</f>
        <v>11388.800000000001</v>
      </c>
      <c r="R2177" s="1">
        <f>Table1[[#This Row],[Earned Basic Salary]]*10%</f>
        <v>5694.4000000000005</v>
      </c>
      <c r="S2177" s="1">
        <f>Table1[[#This Row],[Earned Basic Salary]]*12%</f>
        <v>6833.28</v>
      </c>
      <c r="T2177" s="1">
        <f>200</f>
        <v>200</v>
      </c>
      <c r="U2177" s="1">
        <f>Table1[[#This Row],[PF]]+Table1[[#This Row],[Professional Tax]]</f>
        <v>7033.28</v>
      </c>
      <c r="V2177" s="1">
        <f>Table1[[#This Row],[Overtime Hours]]*200</f>
        <v>600</v>
      </c>
      <c r="W2177" s="1">
        <f>Table1[[#This Row],[Earned Basic Salary]]+Table1[[#This Row],[HRA]]+Table1[[#This Row],[DA]]+Table1[[#This Row],[Overtime Pay]]</f>
        <v>74627.199999999997</v>
      </c>
      <c r="X2177" s="1">
        <f>Table1[[#This Row],[Gross Salary]]-Table1[[#This Row],[Total Deduction]]</f>
        <v>67593.919999999998</v>
      </c>
      <c r="Y2177" t="s">
        <v>37</v>
      </c>
      <c r="Z2177" t="s">
        <v>48</v>
      </c>
      <c r="AA2177" t="s">
        <v>8266</v>
      </c>
      <c r="AB2177" t="s">
        <v>8267</v>
      </c>
    </row>
    <row r="2178" spans="1:28" x14ac:dyDescent="0.3">
      <c r="A2178" t="s">
        <v>8268</v>
      </c>
      <c r="B2178" t="s">
        <v>88</v>
      </c>
      <c r="C2178">
        <v>55</v>
      </c>
      <c r="D2178" t="s">
        <v>81</v>
      </c>
      <c r="E2178" t="s">
        <v>54</v>
      </c>
      <c r="F2178" t="s">
        <v>55</v>
      </c>
      <c r="G2178" t="s">
        <v>980</v>
      </c>
      <c r="H2178" t="s">
        <v>35</v>
      </c>
      <c r="I2178" t="s">
        <v>36</v>
      </c>
      <c r="J2178">
        <v>26</v>
      </c>
      <c r="K2178">
        <v>24</v>
      </c>
      <c r="L2178">
        <f t="shared" si="99"/>
        <v>2</v>
      </c>
      <c r="M2178">
        <v>6</v>
      </c>
      <c r="N2178">
        <v>33042</v>
      </c>
      <c r="O2178" s="1">
        <f t="shared" si="100"/>
        <v>1270.8461538461538</v>
      </c>
      <c r="P2178" s="1">
        <f t="shared" si="101"/>
        <v>30500.307692307691</v>
      </c>
      <c r="Q2178" s="1">
        <f>Table1[[#This Row],[Earned Basic Salary]]*20%</f>
        <v>6100.0615384615385</v>
      </c>
      <c r="R2178" s="1">
        <f>Table1[[#This Row],[Earned Basic Salary]]*10%</f>
        <v>3050.0307692307692</v>
      </c>
      <c r="S2178" s="1">
        <f>Table1[[#This Row],[Earned Basic Salary]]*12%</f>
        <v>3660.0369230769229</v>
      </c>
      <c r="T2178" s="1">
        <f>200</f>
        <v>200</v>
      </c>
      <c r="U2178" s="1">
        <f>Table1[[#This Row],[PF]]+Table1[[#This Row],[Professional Tax]]</f>
        <v>3860.0369230769229</v>
      </c>
      <c r="V2178" s="1">
        <f>Table1[[#This Row],[Overtime Hours]]*200</f>
        <v>1200</v>
      </c>
      <c r="W2178" s="1">
        <f>Table1[[#This Row],[Earned Basic Salary]]+Table1[[#This Row],[HRA]]+Table1[[#This Row],[DA]]+Table1[[#This Row],[Overtime Pay]]</f>
        <v>40850.400000000001</v>
      </c>
      <c r="X2178" s="1">
        <f>Table1[[#This Row],[Gross Salary]]-Table1[[#This Row],[Total Deduction]]</f>
        <v>36990.36307692308</v>
      </c>
      <c r="Y2178" t="s">
        <v>37</v>
      </c>
      <c r="Z2178" t="s">
        <v>38</v>
      </c>
      <c r="AA2178" t="s">
        <v>8269</v>
      </c>
      <c r="AB2178" t="s">
        <v>8270</v>
      </c>
    </row>
    <row r="2179" spans="1:28" x14ac:dyDescent="0.3">
      <c r="A2179" t="s">
        <v>8271</v>
      </c>
      <c r="B2179" t="s">
        <v>558</v>
      </c>
      <c r="C2179">
        <v>43</v>
      </c>
      <c r="D2179" t="s">
        <v>133</v>
      </c>
      <c r="E2179" t="s">
        <v>82</v>
      </c>
      <c r="F2179" t="s">
        <v>69</v>
      </c>
      <c r="G2179" t="s">
        <v>8058</v>
      </c>
      <c r="H2179" t="s">
        <v>35</v>
      </c>
      <c r="I2179" t="s">
        <v>36</v>
      </c>
      <c r="J2179">
        <v>26</v>
      </c>
      <c r="K2179">
        <v>23</v>
      </c>
      <c r="L2179">
        <f t="shared" ref="L2179:L2242" si="102">J2179-K2179</f>
        <v>3</v>
      </c>
      <c r="M2179">
        <v>5</v>
      </c>
      <c r="N2179">
        <v>28684</v>
      </c>
      <c r="O2179" s="1">
        <f t="shared" ref="O2179:O2242" si="103">N2179/J2179</f>
        <v>1103.2307692307693</v>
      </c>
      <c r="P2179" s="1">
        <f t="shared" ref="P2179:P2242" si="104">O2179*K2179</f>
        <v>25374.307692307695</v>
      </c>
      <c r="Q2179" s="1">
        <f>Table1[[#This Row],[Earned Basic Salary]]*20%</f>
        <v>5074.8615384615396</v>
      </c>
      <c r="R2179" s="1">
        <f>Table1[[#This Row],[Earned Basic Salary]]*10%</f>
        <v>2537.4307692307698</v>
      </c>
      <c r="S2179" s="1">
        <f>Table1[[#This Row],[Earned Basic Salary]]*12%</f>
        <v>3044.9169230769235</v>
      </c>
      <c r="T2179" s="1">
        <f>200</f>
        <v>200</v>
      </c>
      <c r="U2179" s="1">
        <f>Table1[[#This Row],[PF]]+Table1[[#This Row],[Professional Tax]]</f>
        <v>3244.9169230769235</v>
      </c>
      <c r="V2179" s="1">
        <f>Table1[[#This Row],[Overtime Hours]]*200</f>
        <v>1000</v>
      </c>
      <c r="W2179" s="1">
        <f>Table1[[#This Row],[Earned Basic Salary]]+Table1[[#This Row],[HRA]]+Table1[[#This Row],[DA]]+Table1[[#This Row],[Overtime Pay]]</f>
        <v>33986.600000000006</v>
      </c>
      <c r="X2179" s="1">
        <f>Table1[[#This Row],[Gross Salary]]-Table1[[#This Row],[Total Deduction]]</f>
        <v>30741.683076923084</v>
      </c>
      <c r="Y2179" t="s">
        <v>37</v>
      </c>
      <c r="Z2179" t="s">
        <v>95</v>
      </c>
      <c r="AA2179" t="s">
        <v>8272</v>
      </c>
      <c r="AB2179" t="s">
        <v>8273</v>
      </c>
    </row>
    <row r="2180" spans="1:28" x14ac:dyDescent="0.3">
      <c r="A2180" t="s">
        <v>8274</v>
      </c>
      <c r="B2180" t="s">
        <v>275</v>
      </c>
      <c r="C2180">
        <v>26</v>
      </c>
      <c r="D2180" t="s">
        <v>81</v>
      </c>
      <c r="E2180" t="s">
        <v>121</v>
      </c>
      <c r="F2180" t="s">
        <v>83</v>
      </c>
      <c r="G2180" t="s">
        <v>8275</v>
      </c>
      <c r="H2180" t="s">
        <v>35</v>
      </c>
      <c r="I2180" t="s">
        <v>36</v>
      </c>
      <c r="J2180">
        <v>26</v>
      </c>
      <c r="K2180">
        <v>22</v>
      </c>
      <c r="L2180">
        <f t="shared" si="102"/>
        <v>4</v>
      </c>
      <c r="M2180">
        <v>12</v>
      </c>
      <c r="N2180">
        <v>47130</v>
      </c>
      <c r="O2180" s="1">
        <f t="shared" si="103"/>
        <v>1812.6923076923076</v>
      </c>
      <c r="P2180" s="1">
        <f t="shared" si="104"/>
        <v>39879.230769230766</v>
      </c>
      <c r="Q2180" s="1">
        <f>Table1[[#This Row],[Earned Basic Salary]]*20%</f>
        <v>7975.8461538461534</v>
      </c>
      <c r="R2180" s="1">
        <f>Table1[[#This Row],[Earned Basic Salary]]*10%</f>
        <v>3987.9230769230767</v>
      </c>
      <c r="S2180" s="1">
        <f>Table1[[#This Row],[Earned Basic Salary]]*12%</f>
        <v>4785.5076923076913</v>
      </c>
      <c r="T2180" s="1">
        <f>200</f>
        <v>200</v>
      </c>
      <c r="U2180" s="1">
        <f>Table1[[#This Row],[PF]]+Table1[[#This Row],[Professional Tax]]</f>
        <v>4985.5076923076913</v>
      </c>
      <c r="V2180" s="1">
        <f>Table1[[#This Row],[Overtime Hours]]*200</f>
        <v>2400</v>
      </c>
      <c r="W2180" s="1">
        <f>Table1[[#This Row],[Earned Basic Salary]]+Table1[[#This Row],[HRA]]+Table1[[#This Row],[DA]]+Table1[[#This Row],[Overtime Pay]]</f>
        <v>54243</v>
      </c>
      <c r="X2180" s="1">
        <f>Table1[[#This Row],[Gross Salary]]-Table1[[#This Row],[Total Deduction]]</f>
        <v>49257.492307692308</v>
      </c>
      <c r="Y2180" t="s">
        <v>37</v>
      </c>
      <c r="Z2180" t="s">
        <v>48</v>
      </c>
      <c r="AA2180" t="s">
        <v>8276</v>
      </c>
      <c r="AB2180" t="s">
        <v>8277</v>
      </c>
    </row>
    <row r="2181" spans="1:28" x14ac:dyDescent="0.3">
      <c r="A2181" t="s">
        <v>8278</v>
      </c>
      <c r="B2181" t="s">
        <v>60</v>
      </c>
      <c r="C2181">
        <v>52</v>
      </c>
      <c r="D2181" t="s">
        <v>53</v>
      </c>
      <c r="E2181" t="s">
        <v>121</v>
      </c>
      <c r="F2181" t="s">
        <v>33</v>
      </c>
      <c r="G2181" t="s">
        <v>4672</v>
      </c>
      <c r="H2181" t="s">
        <v>35</v>
      </c>
      <c r="I2181" t="s">
        <v>36</v>
      </c>
      <c r="J2181">
        <v>26</v>
      </c>
      <c r="K2181">
        <v>25</v>
      </c>
      <c r="L2181">
        <f t="shared" si="102"/>
        <v>1</v>
      </c>
      <c r="M2181">
        <v>4</v>
      </c>
      <c r="N2181">
        <v>42766</v>
      </c>
      <c r="O2181" s="1">
        <f t="shared" si="103"/>
        <v>1644.8461538461538</v>
      </c>
      <c r="P2181" s="1">
        <f t="shared" si="104"/>
        <v>41121.153846153844</v>
      </c>
      <c r="Q2181" s="1">
        <f>Table1[[#This Row],[Earned Basic Salary]]*20%</f>
        <v>8224.2307692307695</v>
      </c>
      <c r="R2181" s="1">
        <f>Table1[[#This Row],[Earned Basic Salary]]*10%</f>
        <v>4112.1153846153848</v>
      </c>
      <c r="S2181" s="1">
        <f>Table1[[#This Row],[Earned Basic Salary]]*12%</f>
        <v>4934.538461538461</v>
      </c>
      <c r="T2181" s="1">
        <f>200</f>
        <v>200</v>
      </c>
      <c r="U2181" s="1">
        <f>Table1[[#This Row],[PF]]+Table1[[#This Row],[Professional Tax]]</f>
        <v>5134.538461538461</v>
      </c>
      <c r="V2181" s="1">
        <f>Table1[[#This Row],[Overtime Hours]]*200</f>
        <v>800</v>
      </c>
      <c r="W2181" s="1">
        <f>Table1[[#This Row],[Earned Basic Salary]]+Table1[[#This Row],[HRA]]+Table1[[#This Row],[DA]]+Table1[[#This Row],[Overtime Pay]]</f>
        <v>54257.499999999993</v>
      </c>
      <c r="X2181" s="1">
        <f>Table1[[#This Row],[Gross Salary]]-Table1[[#This Row],[Total Deduction]]</f>
        <v>49122.961538461532</v>
      </c>
      <c r="Y2181" t="s">
        <v>37</v>
      </c>
      <c r="Z2181" t="s">
        <v>106</v>
      </c>
      <c r="AA2181" t="s">
        <v>8279</v>
      </c>
      <c r="AB2181" t="s">
        <v>8280</v>
      </c>
    </row>
    <row r="2182" spans="1:28" x14ac:dyDescent="0.3">
      <c r="A2182" t="s">
        <v>8281</v>
      </c>
      <c r="B2182" t="s">
        <v>425</v>
      </c>
      <c r="C2182">
        <v>38</v>
      </c>
      <c r="D2182" t="s">
        <v>31</v>
      </c>
      <c r="E2182" t="s">
        <v>32</v>
      </c>
      <c r="F2182" t="s">
        <v>63</v>
      </c>
      <c r="G2182" t="s">
        <v>47</v>
      </c>
      <c r="H2182" t="s">
        <v>35</v>
      </c>
      <c r="I2182" t="s">
        <v>36</v>
      </c>
      <c r="J2182">
        <v>26</v>
      </c>
      <c r="K2182">
        <v>24</v>
      </c>
      <c r="L2182">
        <f t="shared" si="102"/>
        <v>2</v>
      </c>
      <c r="M2182">
        <v>17</v>
      </c>
      <c r="N2182">
        <v>26398</v>
      </c>
      <c r="O2182" s="1">
        <f t="shared" si="103"/>
        <v>1015.3076923076923</v>
      </c>
      <c r="P2182" s="1">
        <f t="shared" si="104"/>
        <v>24367.384615384613</v>
      </c>
      <c r="Q2182" s="1">
        <f>Table1[[#This Row],[Earned Basic Salary]]*20%</f>
        <v>4873.4769230769225</v>
      </c>
      <c r="R2182" s="1">
        <f>Table1[[#This Row],[Earned Basic Salary]]*10%</f>
        <v>2436.7384615384613</v>
      </c>
      <c r="S2182" s="1">
        <f>Table1[[#This Row],[Earned Basic Salary]]*12%</f>
        <v>2924.0861538461536</v>
      </c>
      <c r="T2182" s="1">
        <f>200</f>
        <v>200</v>
      </c>
      <c r="U2182" s="1">
        <f>Table1[[#This Row],[PF]]+Table1[[#This Row],[Professional Tax]]</f>
        <v>3124.0861538461536</v>
      </c>
      <c r="V2182" s="1">
        <f>Table1[[#This Row],[Overtime Hours]]*200</f>
        <v>3400</v>
      </c>
      <c r="W2182" s="1">
        <f>Table1[[#This Row],[Earned Basic Salary]]+Table1[[#This Row],[HRA]]+Table1[[#This Row],[DA]]+Table1[[#This Row],[Overtime Pay]]</f>
        <v>35077.599999999999</v>
      </c>
      <c r="X2182" s="1">
        <f>Table1[[#This Row],[Gross Salary]]-Table1[[#This Row],[Total Deduction]]</f>
        <v>31953.513846153844</v>
      </c>
      <c r="Y2182" t="s">
        <v>37</v>
      </c>
      <c r="Z2182" t="s">
        <v>106</v>
      </c>
      <c r="AA2182" t="s">
        <v>8282</v>
      </c>
      <c r="AB2182" t="s">
        <v>8283</v>
      </c>
    </row>
    <row r="2183" spans="1:28" x14ac:dyDescent="0.3">
      <c r="A2183" t="s">
        <v>8284</v>
      </c>
      <c r="B2183" t="s">
        <v>579</v>
      </c>
      <c r="C2183">
        <v>31</v>
      </c>
      <c r="D2183" t="s">
        <v>75</v>
      </c>
      <c r="E2183" t="s">
        <v>62</v>
      </c>
      <c r="F2183" t="s">
        <v>69</v>
      </c>
      <c r="G2183" t="s">
        <v>237</v>
      </c>
      <c r="H2183" t="s">
        <v>35</v>
      </c>
      <c r="I2183" t="s">
        <v>36</v>
      </c>
      <c r="J2183">
        <v>26</v>
      </c>
      <c r="K2183">
        <v>24</v>
      </c>
      <c r="L2183">
        <f t="shared" si="102"/>
        <v>2</v>
      </c>
      <c r="M2183">
        <v>14</v>
      </c>
      <c r="N2183">
        <v>43930</v>
      </c>
      <c r="O2183" s="1">
        <f t="shared" si="103"/>
        <v>1689.6153846153845</v>
      </c>
      <c r="P2183" s="1">
        <f t="shared" si="104"/>
        <v>40550.769230769227</v>
      </c>
      <c r="Q2183" s="1">
        <f>Table1[[#This Row],[Earned Basic Salary]]*20%</f>
        <v>8110.1538461538457</v>
      </c>
      <c r="R2183" s="1">
        <f>Table1[[#This Row],[Earned Basic Salary]]*10%</f>
        <v>4055.0769230769229</v>
      </c>
      <c r="S2183" s="1">
        <f>Table1[[#This Row],[Earned Basic Salary]]*12%</f>
        <v>4866.0923076923073</v>
      </c>
      <c r="T2183" s="1">
        <f>200</f>
        <v>200</v>
      </c>
      <c r="U2183" s="1">
        <f>Table1[[#This Row],[PF]]+Table1[[#This Row],[Professional Tax]]</f>
        <v>5066.0923076923073</v>
      </c>
      <c r="V2183" s="1">
        <f>Table1[[#This Row],[Overtime Hours]]*200</f>
        <v>2800</v>
      </c>
      <c r="W2183" s="1">
        <f>Table1[[#This Row],[Earned Basic Salary]]+Table1[[#This Row],[HRA]]+Table1[[#This Row],[DA]]+Table1[[#This Row],[Overtime Pay]]</f>
        <v>55515.999999999993</v>
      </c>
      <c r="X2183" s="1">
        <f>Table1[[#This Row],[Gross Salary]]-Table1[[#This Row],[Total Deduction]]</f>
        <v>50449.907692307686</v>
      </c>
      <c r="Y2183" t="s">
        <v>37</v>
      </c>
      <c r="Z2183" t="s">
        <v>95</v>
      </c>
      <c r="AA2183" t="s">
        <v>8285</v>
      </c>
      <c r="AB2183" t="s">
        <v>8286</v>
      </c>
    </row>
    <row r="2184" spans="1:28" x14ac:dyDescent="0.3">
      <c r="A2184" t="s">
        <v>8287</v>
      </c>
      <c r="B2184" t="s">
        <v>760</v>
      </c>
      <c r="C2184">
        <v>29</v>
      </c>
      <c r="D2184" t="s">
        <v>127</v>
      </c>
      <c r="E2184" t="s">
        <v>45</v>
      </c>
      <c r="F2184" t="s">
        <v>69</v>
      </c>
      <c r="G2184" t="s">
        <v>8288</v>
      </c>
      <c r="H2184" t="s">
        <v>35</v>
      </c>
      <c r="I2184" t="s">
        <v>36</v>
      </c>
      <c r="J2184">
        <v>26</v>
      </c>
      <c r="K2184">
        <v>26</v>
      </c>
      <c r="L2184">
        <f t="shared" si="102"/>
        <v>0</v>
      </c>
      <c r="M2184">
        <v>6</v>
      </c>
      <c r="N2184">
        <v>65721</v>
      </c>
      <c r="O2184" s="1">
        <f t="shared" si="103"/>
        <v>2527.7307692307691</v>
      </c>
      <c r="P2184" s="1">
        <f t="shared" si="104"/>
        <v>65721</v>
      </c>
      <c r="Q2184" s="1">
        <f>Table1[[#This Row],[Earned Basic Salary]]*20%</f>
        <v>13144.2</v>
      </c>
      <c r="R2184" s="1">
        <f>Table1[[#This Row],[Earned Basic Salary]]*10%</f>
        <v>6572.1</v>
      </c>
      <c r="S2184" s="1">
        <f>Table1[[#This Row],[Earned Basic Salary]]*12%</f>
        <v>7886.5199999999995</v>
      </c>
      <c r="T2184" s="1">
        <f>200</f>
        <v>200</v>
      </c>
      <c r="U2184" s="1">
        <f>Table1[[#This Row],[PF]]+Table1[[#This Row],[Professional Tax]]</f>
        <v>8086.5199999999995</v>
      </c>
      <c r="V2184" s="1">
        <f>Table1[[#This Row],[Overtime Hours]]*200</f>
        <v>1200</v>
      </c>
      <c r="W2184" s="1">
        <f>Table1[[#This Row],[Earned Basic Salary]]+Table1[[#This Row],[HRA]]+Table1[[#This Row],[DA]]+Table1[[#This Row],[Overtime Pay]]</f>
        <v>86637.3</v>
      </c>
      <c r="X2184" s="1">
        <f>Table1[[#This Row],[Gross Salary]]-Table1[[#This Row],[Total Deduction]]</f>
        <v>78550.78</v>
      </c>
      <c r="Y2184" t="s">
        <v>37</v>
      </c>
      <c r="Z2184" t="s">
        <v>95</v>
      </c>
      <c r="AA2184" t="s">
        <v>8289</v>
      </c>
      <c r="AB2184" t="s">
        <v>8290</v>
      </c>
    </row>
    <row r="2185" spans="1:28" x14ac:dyDescent="0.3">
      <c r="A2185" t="s">
        <v>8291</v>
      </c>
      <c r="B2185" t="s">
        <v>607</v>
      </c>
      <c r="C2185">
        <v>42</v>
      </c>
      <c r="D2185" t="s">
        <v>133</v>
      </c>
      <c r="E2185" t="s">
        <v>62</v>
      </c>
      <c r="F2185" t="s">
        <v>33</v>
      </c>
      <c r="G2185" t="s">
        <v>8292</v>
      </c>
      <c r="H2185" t="s">
        <v>35</v>
      </c>
      <c r="I2185" t="s">
        <v>36</v>
      </c>
      <c r="J2185">
        <v>26</v>
      </c>
      <c r="K2185">
        <v>25</v>
      </c>
      <c r="L2185">
        <f t="shared" si="102"/>
        <v>1</v>
      </c>
      <c r="M2185">
        <v>5</v>
      </c>
      <c r="N2185">
        <v>63457</v>
      </c>
      <c r="O2185" s="1">
        <f t="shared" si="103"/>
        <v>2440.6538461538462</v>
      </c>
      <c r="P2185" s="1">
        <f t="shared" si="104"/>
        <v>61016.346153846156</v>
      </c>
      <c r="Q2185" s="1">
        <f>Table1[[#This Row],[Earned Basic Salary]]*20%</f>
        <v>12203.269230769232</v>
      </c>
      <c r="R2185" s="1">
        <f>Table1[[#This Row],[Earned Basic Salary]]*10%</f>
        <v>6101.6346153846162</v>
      </c>
      <c r="S2185" s="1">
        <f>Table1[[#This Row],[Earned Basic Salary]]*12%</f>
        <v>7321.9615384615381</v>
      </c>
      <c r="T2185" s="1">
        <f>200</f>
        <v>200</v>
      </c>
      <c r="U2185" s="1">
        <f>Table1[[#This Row],[PF]]+Table1[[#This Row],[Professional Tax]]</f>
        <v>7521.9615384615381</v>
      </c>
      <c r="V2185" s="1">
        <f>Table1[[#This Row],[Overtime Hours]]*200</f>
        <v>1000</v>
      </c>
      <c r="W2185" s="1">
        <f>Table1[[#This Row],[Earned Basic Salary]]+Table1[[#This Row],[HRA]]+Table1[[#This Row],[DA]]+Table1[[#This Row],[Overtime Pay]]</f>
        <v>80321.25</v>
      </c>
      <c r="X2185" s="1">
        <f>Table1[[#This Row],[Gross Salary]]-Table1[[#This Row],[Total Deduction]]</f>
        <v>72799.288461538468</v>
      </c>
      <c r="Y2185" t="s">
        <v>37</v>
      </c>
      <c r="Z2185" t="s">
        <v>38</v>
      </c>
      <c r="AA2185" t="s">
        <v>8293</v>
      </c>
      <c r="AB2185" t="s">
        <v>8294</v>
      </c>
    </row>
    <row r="2186" spans="1:28" x14ac:dyDescent="0.3">
      <c r="A2186" t="s">
        <v>8295</v>
      </c>
      <c r="B2186" t="s">
        <v>774</v>
      </c>
      <c r="C2186">
        <v>30</v>
      </c>
      <c r="D2186" t="s">
        <v>31</v>
      </c>
      <c r="E2186" t="s">
        <v>82</v>
      </c>
      <c r="F2186" t="s">
        <v>89</v>
      </c>
      <c r="G2186" t="s">
        <v>8296</v>
      </c>
      <c r="H2186" t="s">
        <v>35</v>
      </c>
      <c r="I2186" t="s">
        <v>36</v>
      </c>
      <c r="J2186">
        <v>26</v>
      </c>
      <c r="K2186">
        <v>25</v>
      </c>
      <c r="L2186">
        <f t="shared" si="102"/>
        <v>1</v>
      </c>
      <c r="M2186">
        <v>11</v>
      </c>
      <c r="N2186">
        <v>67117</v>
      </c>
      <c r="O2186" s="1">
        <f t="shared" si="103"/>
        <v>2581.4230769230771</v>
      </c>
      <c r="P2186" s="1">
        <f t="shared" si="104"/>
        <v>64535.576923076929</v>
      </c>
      <c r="Q2186" s="1">
        <f>Table1[[#This Row],[Earned Basic Salary]]*20%</f>
        <v>12907.115384615387</v>
      </c>
      <c r="R2186" s="1">
        <f>Table1[[#This Row],[Earned Basic Salary]]*10%</f>
        <v>6453.5576923076933</v>
      </c>
      <c r="S2186" s="1">
        <f>Table1[[#This Row],[Earned Basic Salary]]*12%</f>
        <v>7744.2692307692314</v>
      </c>
      <c r="T2186" s="1">
        <f>200</f>
        <v>200</v>
      </c>
      <c r="U2186" s="1">
        <f>Table1[[#This Row],[PF]]+Table1[[#This Row],[Professional Tax]]</f>
        <v>7944.2692307692314</v>
      </c>
      <c r="V2186" s="1">
        <f>Table1[[#This Row],[Overtime Hours]]*200</f>
        <v>2200</v>
      </c>
      <c r="W2186" s="1">
        <f>Table1[[#This Row],[Earned Basic Salary]]+Table1[[#This Row],[HRA]]+Table1[[#This Row],[DA]]+Table1[[#This Row],[Overtime Pay]]</f>
        <v>86096.25</v>
      </c>
      <c r="X2186" s="1">
        <f>Table1[[#This Row],[Gross Salary]]-Table1[[#This Row],[Total Deduction]]</f>
        <v>78151.980769230766</v>
      </c>
      <c r="Y2186" t="s">
        <v>37</v>
      </c>
      <c r="Z2186" t="s">
        <v>48</v>
      </c>
      <c r="AA2186" t="s">
        <v>8297</v>
      </c>
      <c r="AB2186" t="s">
        <v>8298</v>
      </c>
    </row>
    <row r="2187" spans="1:28" x14ac:dyDescent="0.3">
      <c r="A2187" t="s">
        <v>8299</v>
      </c>
      <c r="B2187" t="s">
        <v>207</v>
      </c>
      <c r="C2187">
        <v>54</v>
      </c>
      <c r="D2187" t="s">
        <v>75</v>
      </c>
      <c r="E2187" t="s">
        <v>121</v>
      </c>
      <c r="F2187" t="s">
        <v>63</v>
      </c>
      <c r="G2187" t="s">
        <v>1354</v>
      </c>
      <c r="H2187" t="s">
        <v>35</v>
      </c>
      <c r="I2187" t="s">
        <v>36</v>
      </c>
      <c r="J2187">
        <v>26</v>
      </c>
      <c r="K2187">
        <v>23</v>
      </c>
      <c r="L2187">
        <f t="shared" si="102"/>
        <v>3</v>
      </c>
      <c r="M2187">
        <v>19</v>
      </c>
      <c r="N2187">
        <v>59991</v>
      </c>
      <c r="O2187" s="1">
        <f t="shared" si="103"/>
        <v>2307.3461538461538</v>
      </c>
      <c r="P2187" s="1">
        <f t="shared" si="104"/>
        <v>53068.961538461539</v>
      </c>
      <c r="Q2187" s="1">
        <f>Table1[[#This Row],[Earned Basic Salary]]*20%</f>
        <v>10613.792307692309</v>
      </c>
      <c r="R2187" s="1">
        <f>Table1[[#This Row],[Earned Basic Salary]]*10%</f>
        <v>5306.8961538461544</v>
      </c>
      <c r="S2187" s="1">
        <f>Table1[[#This Row],[Earned Basic Salary]]*12%</f>
        <v>6368.2753846153846</v>
      </c>
      <c r="T2187" s="1">
        <f>200</f>
        <v>200</v>
      </c>
      <c r="U2187" s="1">
        <f>Table1[[#This Row],[PF]]+Table1[[#This Row],[Professional Tax]]</f>
        <v>6568.2753846153846</v>
      </c>
      <c r="V2187" s="1">
        <f>Table1[[#This Row],[Overtime Hours]]*200</f>
        <v>3800</v>
      </c>
      <c r="W2187" s="1">
        <f>Table1[[#This Row],[Earned Basic Salary]]+Table1[[#This Row],[HRA]]+Table1[[#This Row],[DA]]+Table1[[#This Row],[Overtime Pay]]</f>
        <v>72789.650000000009</v>
      </c>
      <c r="X2187" s="1">
        <f>Table1[[#This Row],[Gross Salary]]-Table1[[#This Row],[Total Deduction]]</f>
        <v>66221.37461538463</v>
      </c>
      <c r="Y2187" t="s">
        <v>37</v>
      </c>
      <c r="Z2187" t="s">
        <v>38</v>
      </c>
      <c r="AA2187" t="s">
        <v>8300</v>
      </c>
      <c r="AB2187" t="s">
        <v>8301</v>
      </c>
    </row>
    <row r="2188" spans="1:28" x14ac:dyDescent="0.3">
      <c r="A2188" t="s">
        <v>8302</v>
      </c>
      <c r="B2188" t="s">
        <v>536</v>
      </c>
      <c r="C2188">
        <v>40</v>
      </c>
      <c r="D2188" t="s">
        <v>133</v>
      </c>
      <c r="E2188" t="s">
        <v>121</v>
      </c>
      <c r="F2188" t="s">
        <v>33</v>
      </c>
      <c r="G2188" t="s">
        <v>8303</v>
      </c>
      <c r="H2188" t="s">
        <v>35</v>
      </c>
      <c r="I2188" t="s">
        <v>36</v>
      </c>
      <c r="J2188">
        <v>26</v>
      </c>
      <c r="K2188">
        <v>24</v>
      </c>
      <c r="L2188">
        <f t="shared" si="102"/>
        <v>2</v>
      </c>
      <c r="M2188">
        <v>8</v>
      </c>
      <c r="N2188">
        <v>26780</v>
      </c>
      <c r="O2188" s="1">
        <f t="shared" si="103"/>
        <v>1030</v>
      </c>
      <c r="P2188" s="1">
        <f t="shared" si="104"/>
        <v>24720</v>
      </c>
      <c r="Q2188" s="1">
        <f>Table1[[#This Row],[Earned Basic Salary]]*20%</f>
        <v>4944</v>
      </c>
      <c r="R2188" s="1">
        <f>Table1[[#This Row],[Earned Basic Salary]]*10%</f>
        <v>2472</v>
      </c>
      <c r="S2188" s="1">
        <f>Table1[[#This Row],[Earned Basic Salary]]*12%</f>
        <v>2966.4</v>
      </c>
      <c r="T2188" s="1">
        <f>200</f>
        <v>200</v>
      </c>
      <c r="U2188" s="1">
        <f>Table1[[#This Row],[PF]]+Table1[[#This Row],[Professional Tax]]</f>
        <v>3166.4</v>
      </c>
      <c r="V2188" s="1">
        <f>Table1[[#This Row],[Overtime Hours]]*200</f>
        <v>1600</v>
      </c>
      <c r="W2188" s="1">
        <f>Table1[[#This Row],[Earned Basic Salary]]+Table1[[#This Row],[HRA]]+Table1[[#This Row],[DA]]+Table1[[#This Row],[Overtime Pay]]</f>
        <v>33736</v>
      </c>
      <c r="X2188" s="1">
        <f>Table1[[#This Row],[Gross Salary]]-Table1[[#This Row],[Total Deduction]]</f>
        <v>30569.599999999999</v>
      </c>
      <c r="Y2188" t="s">
        <v>37</v>
      </c>
      <c r="Z2188" t="s">
        <v>95</v>
      </c>
      <c r="AA2188" t="s">
        <v>8304</v>
      </c>
      <c r="AB2188" t="s">
        <v>8305</v>
      </c>
    </row>
    <row r="2189" spans="1:28" x14ac:dyDescent="0.3">
      <c r="A2189" t="s">
        <v>8306</v>
      </c>
      <c r="B2189" t="s">
        <v>830</v>
      </c>
      <c r="C2189">
        <v>30</v>
      </c>
      <c r="D2189" t="s">
        <v>133</v>
      </c>
      <c r="E2189" t="s">
        <v>121</v>
      </c>
      <c r="F2189" t="s">
        <v>55</v>
      </c>
      <c r="G2189" t="s">
        <v>8307</v>
      </c>
      <c r="H2189" t="s">
        <v>35</v>
      </c>
      <c r="I2189" t="s">
        <v>36</v>
      </c>
      <c r="J2189">
        <v>26</v>
      </c>
      <c r="K2189">
        <v>21</v>
      </c>
      <c r="L2189">
        <f t="shared" si="102"/>
        <v>5</v>
      </c>
      <c r="M2189">
        <v>10</v>
      </c>
      <c r="N2189">
        <v>75263</v>
      </c>
      <c r="O2189" s="1">
        <f t="shared" si="103"/>
        <v>2894.7307692307691</v>
      </c>
      <c r="P2189" s="1">
        <f t="shared" si="104"/>
        <v>60789.346153846149</v>
      </c>
      <c r="Q2189" s="1">
        <f>Table1[[#This Row],[Earned Basic Salary]]*20%</f>
        <v>12157.869230769231</v>
      </c>
      <c r="R2189" s="1">
        <f>Table1[[#This Row],[Earned Basic Salary]]*10%</f>
        <v>6078.9346153846154</v>
      </c>
      <c r="S2189" s="1">
        <f>Table1[[#This Row],[Earned Basic Salary]]*12%</f>
        <v>7294.7215384615374</v>
      </c>
      <c r="T2189" s="1">
        <f>200</f>
        <v>200</v>
      </c>
      <c r="U2189" s="1">
        <f>Table1[[#This Row],[PF]]+Table1[[#This Row],[Professional Tax]]</f>
        <v>7494.7215384615374</v>
      </c>
      <c r="V2189" s="1">
        <f>Table1[[#This Row],[Overtime Hours]]*200</f>
        <v>2000</v>
      </c>
      <c r="W2189" s="1">
        <f>Table1[[#This Row],[Earned Basic Salary]]+Table1[[#This Row],[HRA]]+Table1[[#This Row],[DA]]+Table1[[#This Row],[Overtime Pay]]</f>
        <v>81026.149999999994</v>
      </c>
      <c r="X2189" s="1">
        <f>Table1[[#This Row],[Gross Salary]]-Table1[[#This Row],[Total Deduction]]</f>
        <v>73531.428461538453</v>
      </c>
      <c r="Y2189" t="s">
        <v>37</v>
      </c>
      <c r="Z2189" t="s">
        <v>38</v>
      </c>
      <c r="AA2189" t="s">
        <v>8308</v>
      </c>
      <c r="AB2189" t="s">
        <v>8309</v>
      </c>
    </row>
    <row r="2190" spans="1:28" x14ac:dyDescent="0.3">
      <c r="A2190" t="s">
        <v>8310</v>
      </c>
      <c r="B2190" t="s">
        <v>1579</v>
      </c>
      <c r="C2190">
        <v>25</v>
      </c>
      <c r="D2190" t="s">
        <v>31</v>
      </c>
      <c r="E2190" t="s">
        <v>54</v>
      </c>
      <c r="F2190" t="s">
        <v>63</v>
      </c>
      <c r="G2190" t="s">
        <v>8311</v>
      </c>
      <c r="H2190" t="s">
        <v>35</v>
      </c>
      <c r="I2190" t="s">
        <v>36</v>
      </c>
      <c r="J2190">
        <v>26</v>
      </c>
      <c r="K2190">
        <v>23</v>
      </c>
      <c r="L2190">
        <f t="shared" si="102"/>
        <v>3</v>
      </c>
      <c r="M2190">
        <v>17</v>
      </c>
      <c r="N2190">
        <v>47021</v>
      </c>
      <c r="O2190" s="1">
        <f t="shared" si="103"/>
        <v>1808.5</v>
      </c>
      <c r="P2190" s="1">
        <f t="shared" si="104"/>
        <v>41595.5</v>
      </c>
      <c r="Q2190" s="1">
        <f>Table1[[#This Row],[Earned Basic Salary]]*20%</f>
        <v>8319.1</v>
      </c>
      <c r="R2190" s="1">
        <f>Table1[[#This Row],[Earned Basic Salary]]*10%</f>
        <v>4159.55</v>
      </c>
      <c r="S2190" s="1">
        <f>Table1[[#This Row],[Earned Basic Salary]]*12%</f>
        <v>4991.46</v>
      </c>
      <c r="T2190" s="1">
        <f>200</f>
        <v>200</v>
      </c>
      <c r="U2190" s="1">
        <f>Table1[[#This Row],[PF]]+Table1[[#This Row],[Professional Tax]]</f>
        <v>5191.46</v>
      </c>
      <c r="V2190" s="1">
        <f>Table1[[#This Row],[Overtime Hours]]*200</f>
        <v>3400</v>
      </c>
      <c r="W2190" s="1">
        <f>Table1[[#This Row],[Earned Basic Salary]]+Table1[[#This Row],[HRA]]+Table1[[#This Row],[DA]]+Table1[[#This Row],[Overtime Pay]]</f>
        <v>57474.15</v>
      </c>
      <c r="X2190" s="1">
        <f>Table1[[#This Row],[Gross Salary]]-Table1[[#This Row],[Total Deduction]]</f>
        <v>52282.69</v>
      </c>
      <c r="Y2190" t="s">
        <v>37</v>
      </c>
      <c r="Z2190" t="s">
        <v>38</v>
      </c>
      <c r="AA2190" t="s">
        <v>8312</v>
      </c>
      <c r="AB2190" t="s">
        <v>8313</v>
      </c>
    </row>
    <row r="2191" spans="1:28" x14ac:dyDescent="0.3">
      <c r="A2191" t="s">
        <v>8314</v>
      </c>
      <c r="B2191" t="s">
        <v>612</v>
      </c>
      <c r="C2191">
        <v>24</v>
      </c>
      <c r="D2191" t="s">
        <v>75</v>
      </c>
      <c r="E2191" t="s">
        <v>62</v>
      </c>
      <c r="F2191" t="s">
        <v>55</v>
      </c>
      <c r="G2191" t="s">
        <v>4002</v>
      </c>
      <c r="H2191" t="s">
        <v>35</v>
      </c>
      <c r="I2191" t="s">
        <v>36</v>
      </c>
      <c r="J2191">
        <v>26</v>
      </c>
      <c r="K2191">
        <v>23</v>
      </c>
      <c r="L2191">
        <f t="shared" si="102"/>
        <v>3</v>
      </c>
      <c r="M2191">
        <v>20</v>
      </c>
      <c r="N2191">
        <v>33471</v>
      </c>
      <c r="O2191" s="1">
        <f t="shared" si="103"/>
        <v>1287.3461538461538</v>
      </c>
      <c r="P2191" s="1">
        <f t="shared" si="104"/>
        <v>29608.961538461539</v>
      </c>
      <c r="Q2191" s="1">
        <f>Table1[[#This Row],[Earned Basic Salary]]*20%</f>
        <v>5921.792307692308</v>
      </c>
      <c r="R2191" s="1">
        <f>Table1[[#This Row],[Earned Basic Salary]]*10%</f>
        <v>2960.896153846154</v>
      </c>
      <c r="S2191" s="1">
        <f>Table1[[#This Row],[Earned Basic Salary]]*12%</f>
        <v>3553.0753846153843</v>
      </c>
      <c r="T2191" s="1">
        <f>200</f>
        <v>200</v>
      </c>
      <c r="U2191" s="1">
        <f>Table1[[#This Row],[PF]]+Table1[[#This Row],[Professional Tax]]</f>
        <v>3753.0753846153843</v>
      </c>
      <c r="V2191" s="1">
        <f>Table1[[#This Row],[Overtime Hours]]*200</f>
        <v>4000</v>
      </c>
      <c r="W2191" s="1">
        <f>Table1[[#This Row],[Earned Basic Salary]]+Table1[[#This Row],[HRA]]+Table1[[#This Row],[DA]]+Table1[[#This Row],[Overtime Pay]]</f>
        <v>42491.65</v>
      </c>
      <c r="X2191" s="1">
        <f>Table1[[#This Row],[Gross Salary]]-Table1[[#This Row],[Total Deduction]]</f>
        <v>38738.574615384619</v>
      </c>
      <c r="Y2191" t="s">
        <v>37</v>
      </c>
      <c r="Z2191" t="s">
        <v>38</v>
      </c>
      <c r="AA2191" t="s">
        <v>8315</v>
      </c>
      <c r="AB2191" t="s">
        <v>8316</v>
      </c>
    </row>
    <row r="2192" spans="1:28" x14ac:dyDescent="0.3">
      <c r="A2192" t="s">
        <v>8317</v>
      </c>
      <c r="B2192" t="s">
        <v>1058</v>
      </c>
      <c r="C2192">
        <v>44</v>
      </c>
      <c r="D2192" t="s">
        <v>31</v>
      </c>
      <c r="E2192" t="s">
        <v>62</v>
      </c>
      <c r="F2192" t="s">
        <v>89</v>
      </c>
      <c r="G2192" t="s">
        <v>2246</v>
      </c>
      <c r="H2192" t="s">
        <v>35</v>
      </c>
      <c r="I2192" t="s">
        <v>36</v>
      </c>
      <c r="J2192">
        <v>26</v>
      </c>
      <c r="K2192">
        <v>22</v>
      </c>
      <c r="L2192">
        <f t="shared" si="102"/>
        <v>4</v>
      </c>
      <c r="M2192">
        <v>5</v>
      </c>
      <c r="N2192">
        <v>38610</v>
      </c>
      <c r="O2192" s="1">
        <f t="shared" si="103"/>
        <v>1485</v>
      </c>
      <c r="P2192" s="1">
        <f t="shared" si="104"/>
        <v>32670</v>
      </c>
      <c r="Q2192" s="1">
        <f>Table1[[#This Row],[Earned Basic Salary]]*20%</f>
        <v>6534</v>
      </c>
      <c r="R2192" s="1">
        <f>Table1[[#This Row],[Earned Basic Salary]]*10%</f>
        <v>3267</v>
      </c>
      <c r="S2192" s="1">
        <f>Table1[[#This Row],[Earned Basic Salary]]*12%</f>
        <v>3920.3999999999996</v>
      </c>
      <c r="T2192" s="1">
        <f>200</f>
        <v>200</v>
      </c>
      <c r="U2192" s="1">
        <f>Table1[[#This Row],[PF]]+Table1[[#This Row],[Professional Tax]]</f>
        <v>4120.3999999999996</v>
      </c>
      <c r="V2192" s="1">
        <f>Table1[[#This Row],[Overtime Hours]]*200</f>
        <v>1000</v>
      </c>
      <c r="W2192" s="1">
        <f>Table1[[#This Row],[Earned Basic Salary]]+Table1[[#This Row],[HRA]]+Table1[[#This Row],[DA]]+Table1[[#This Row],[Overtime Pay]]</f>
        <v>43471</v>
      </c>
      <c r="X2192" s="1">
        <f>Table1[[#This Row],[Gross Salary]]-Table1[[#This Row],[Total Deduction]]</f>
        <v>39350.6</v>
      </c>
      <c r="Y2192" t="s">
        <v>37</v>
      </c>
      <c r="Z2192" t="s">
        <v>95</v>
      </c>
      <c r="AA2192" t="s">
        <v>8318</v>
      </c>
      <c r="AB2192" t="s">
        <v>8319</v>
      </c>
    </row>
    <row r="2193" spans="1:28" x14ac:dyDescent="0.3">
      <c r="A2193" t="s">
        <v>8320</v>
      </c>
      <c r="B2193" t="s">
        <v>126</v>
      </c>
      <c r="C2193">
        <v>54</v>
      </c>
      <c r="D2193" t="s">
        <v>133</v>
      </c>
      <c r="E2193" t="s">
        <v>45</v>
      </c>
      <c r="F2193" t="s">
        <v>69</v>
      </c>
      <c r="G2193" t="s">
        <v>1761</v>
      </c>
      <c r="H2193" t="s">
        <v>35</v>
      </c>
      <c r="I2193" t="s">
        <v>36</v>
      </c>
      <c r="J2193">
        <v>26</v>
      </c>
      <c r="K2193">
        <v>24</v>
      </c>
      <c r="L2193">
        <f t="shared" si="102"/>
        <v>2</v>
      </c>
      <c r="M2193">
        <v>17</v>
      </c>
      <c r="N2193">
        <v>27996</v>
      </c>
      <c r="O2193" s="1">
        <f t="shared" si="103"/>
        <v>1076.7692307692307</v>
      </c>
      <c r="P2193" s="1">
        <f t="shared" si="104"/>
        <v>25842.461538461539</v>
      </c>
      <c r="Q2193" s="1">
        <f>Table1[[#This Row],[Earned Basic Salary]]*20%</f>
        <v>5168.4923076923078</v>
      </c>
      <c r="R2193" s="1">
        <f>Table1[[#This Row],[Earned Basic Salary]]*10%</f>
        <v>2584.2461538461539</v>
      </c>
      <c r="S2193" s="1">
        <f>Table1[[#This Row],[Earned Basic Salary]]*12%</f>
        <v>3101.0953846153848</v>
      </c>
      <c r="T2193" s="1">
        <f>200</f>
        <v>200</v>
      </c>
      <c r="U2193" s="1">
        <f>Table1[[#This Row],[PF]]+Table1[[#This Row],[Professional Tax]]</f>
        <v>3301.0953846153848</v>
      </c>
      <c r="V2193" s="1">
        <f>Table1[[#This Row],[Overtime Hours]]*200</f>
        <v>3400</v>
      </c>
      <c r="W2193" s="1">
        <f>Table1[[#This Row],[Earned Basic Salary]]+Table1[[#This Row],[HRA]]+Table1[[#This Row],[DA]]+Table1[[#This Row],[Overtime Pay]]</f>
        <v>36995.199999999997</v>
      </c>
      <c r="X2193" s="1">
        <f>Table1[[#This Row],[Gross Salary]]-Table1[[#This Row],[Total Deduction]]</f>
        <v>33694.104615384611</v>
      </c>
      <c r="Y2193" t="s">
        <v>37</v>
      </c>
      <c r="Z2193" t="s">
        <v>95</v>
      </c>
      <c r="AA2193" t="s">
        <v>8321</v>
      </c>
      <c r="AB2193" t="s">
        <v>8322</v>
      </c>
    </row>
    <row r="2194" spans="1:28" x14ac:dyDescent="0.3">
      <c r="A2194" t="s">
        <v>8323</v>
      </c>
      <c r="B2194" t="s">
        <v>2638</v>
      </c>
      <c r="C2194">
        <v>39</v>
      </c>
      <c r="D2194" t="s">
        <v>61</v>
      </c>
      <c r="E2194" t="s">
        <v>54</v>
      </c>
      <c r="F2194" t="s">
        <v>55</v>
      </c>
      <c r="G2194" t="s">
        <v>4403</v>
      </c>
      <c r="H2194" t="s">
        <v>35</v>
      </c>
      <c r="I2194" t="s">
        <v>36</v>
      </c>
      <c r="J2194">
        <v>26</v>
      </c>
      <c r="K2194">
        <v>21</v>
      </c>
      <c r="L2194">
        <f t="shared" si="102"/>
        <v>5</v>
      </c>
      <c r="M2194">
        <v>19</v>
      </c>
      <c r="N2194">
        <v>31788</v>
      </c>
      <c r="O2194" s="1">
        <f t="shared" si="103"/>
        <v>1222.6153846153845</v>
      </c>
      <c r="P2194" s="1">
        <f t="shared" si="104"/>
        <v>25674.923076923074</v>
      </c>
      <c r="Q2194" s="1">
        <f>Table1[[#This Row],[Earned Basic Salary]]*20%</f>
        <v>5134.9846153846156</v>
      </c>
      <c r="R2194" s="1">
        <f>Table1[[#This Row],[Earned Basic Salary]]*10%</f>
        <v>2567.4923076923078</v>
      </c>
      <c r="S2194" s="1">
        <f>Table1[[#This Row],[Earned Basic Salary]]*12%</f>
        <v>3080.9907692307688</v>
      </c>
      <c r="T2194" s="1">
        <f>200</f>
        <v>200</v>
      </c>
      <c r="U2194" s="1">
        <f>Table1[[#This Row],[PF]]+Table1[[#This Row],[Professional Tax]]</f>
        <v>3280.9907692307688</v>
      </c>
      <c r="V2194" s="1">
        <f>Table1[[#This Row],[Overtime Hours]]*200</f>
        <v>3800</v>
      </c>
      <c r="W2194" s="1">
        <f>Table1[[#This Row],[Earned Basic Salary]]+Table1[[#This Row],[HRA]]+Table1[[#This Row],[DA]]+Table1[[#This Row],[Overtime Pay]]</f>
        <v>37177.399999999994</v>
      </c>
      <c r="X2194" s="1">
        <f>Table1[[#This Row],[Gross Salary]]-Table1[[#This Row],[Total Deduction]]</f>
        <v>33896.409230769226</v>
      </c>
      <c r="Y2194" t="s">
        <v>37</v>
      </c>
      <c r="Z2194" t="s">
        <v>38</v>
      </c>
      <c r="AA2194" t="s">
        <v>8324</v>
      </c>
      <c r="AB2194" t="s">
        <v>8325</v>
      </c>
    </row>
    <row r="2195" spans="1:28" x14ac:dyDescent="0.3">
      <c r="A2195" t="s">
        <v>8326</v>
      </c>
      <c r="B2195" t="s">
        <v>1140</v>
      </c>
      <c r="C2195">
        <v>23</v>
      </c>
      <c r="D2195" t="s">
        <v>44</v>
      </c>
      <c r="E2195" t="s">
        <v>121</v>
      </c>
      <c r="F2195" t="s">
        <v>55</v>
      </c>
      <c r="G2195" t="s">
        <v>8327</v>
      </c>
      <c r="H2195" t="s">
        <v>35</v>
      </c>
      <c r="I2195" t="s">
        <v>36</v>
      </c>
      <c r="J2195">
        <v>26</v>
      </c>
      <c r="K2195">
        <v>23</v>
      </c>
      <c r="L2195">
        <f t="shared" si="102"/>
        <v>3</v>
      </c>
      <c r="M2195">
        <v>13</v>
      </c>
      <c r="N2195">
        <v>65427</v>
      </c>
      <c r="O2195" s="1">
        <f t="shared" si="103"/>
        <v>2516.4230769230771</v>
      </c>
      <c r="P2195" s="1">
        <f t="shared" si="104"/>
        <v>57877.730769230773</v>
      </c>
      <c r="Q2195" s="1">
        <f>Table1[[#This Row],[Earned Basic Salary]]*20%</f>
        <v>11575.546153846155</v>
      </c>
      <c r="R2195" s="1">
        <f>Table1[[#This Row],[Earned Basic Salary]]*10%</f>
        <v>5787.7730769230775</v>
      </c>
      <c r="S2195" s="1">
        <f>Table1[[#This Row],[Earned Basic Salary]]*12%</f>
        <v>6945.3276923076928</v>
      </c>
      <c r="T2195" s="1">
        <f>200</f>
        <v>200</v>
      </c>
      <c r="U2195" s="1">
        <f>Table1[[#This Row],[PF]]+Table1[[#This Row],[Professional Tax]]</f>
        <v>7145.3276923076928</v>
      </c>
      <c r="V2195" s="1">
        <f>Table1[[#This Row],[Overtime Hours]]*200</f>
        <v>2600</v>
      </c>
      <c r="W2195" s="1">
        <f>Table1[[#This Row],[Earned Basic Salary]]+Table1[[#This Row],[HRA]]+Table1[[#This Row],[DA]]+Table1[[#This Row],[Overtime Pay]]</f>
        <v>77841.050000000017</v>
      </c>
      <c r="X2195" s="1">
        <f>Table1[[#This Row],[Gross Salary]]-Table1[[#This Row],[Total Deduction]]</f>
        <v>70695.722307692326</v>
      </c>
      <c r="Y2195" t="s">
        <v>37</v>
      </c>
      <c r="Z2195" t="s">
        <v>95</v>
      </c>
      <c r="AA2195" t="s">
        <v>8328</v>
      </c>
      <c r="AB2195" t="s">
        <v>8329</v>
      </c>
    </row>
    <row r="2196" spans="1:28" x14ac:dyDescent="0.3">
      <c r="A2196" t="s">
        <v>8330</v>
      </c>
      <c r="B2196" t="s">
        <v>2638</v>
      </c>
      <c r="C2196">
        <v>46</v>
      </c>
      <c r="D2196" t="s">
        <v>133</v>
      </c>
      <c r="E2196" t="s">
        <v>32</v>
      </c>
      <c r="F2196" t="s">
        <v>89</v>
      </c>
      <c r="G2196" t="s">
        <v>7528</v>
      </c>
      <c r="H2196" t="s">
        <v>35</v>
      </c>
      <c r="I2196" t="s">
        <v>36</v>
      </c>
      <c r="J2196">
        <v>26</v>
      </c>
      <c r="K2196">
        <v>22</v>
      </c>
      <c r="L2196">
        <f t="shared" si="102"/>
        <v>4</v>
      </c>
      <c r="M2196">
        <v>14</v>
      </c>
      <c r="N2196">
        <v>62327</v>
      </c>
      <c r="O2196" s="1">
        <f t="shared" si="103"/>
        <v>2397.1923076923076</v>
      </c>
      <c r="P2196" s="1">
        <f t="shared" si="104"/>
        <v>52738.230769230766</v>
      </c>
      <c r="Q2196" s="1">
        <f>Table1[[#This Row],[Earned Basic Salary]]*20%</f>
        <v>10547.646153846154</v>
      </c>
      <c r="R2196" s="1">
        <f>Table1[[#This Row],[Earned Basic Salary]]*10%</f>
        <v>5273.8230769230768</v>
      </c>
      <c r="S2196" s="1">
        <f>Table1[[#This Row],[Earned Basic Salary]]*12%</f>
        <v>6328.5876923076921</v>
      </c>
      <c r="T2196" s="1">
        <f>200</f>
        <v>200</v>
      </c>
      <c r="U2196" s="1">
        <f>Table1[[#This Row],[PF]]+Table1[[#This Row],[Professional Tax]]</f>
        <v>6528.5876923076921</v>
      </c>
      <c r="V2196" s="1">
        <f>Table1[[#This Row],[Overtime Hours]]*200</f>
        <v>2800</v>
      </c>
      <c r="W2196" s="1">
        <f>Table1[[#This Row],[Earned Basic Salary]]+Table1[[#This Row],[HRA]]+Table1[[#This Row],[DA]]+Table1[[#This Row],[Overtime Pay]]</f>
        <v>71359.7</v>
      </c>
      <c r="X2196" s="1">
        <f>Table1[[#This Row],[Gross Salary]]-Table1[[#This Row],[Total Deduction]]</f>
        <v>64831.112307692303</v>
      </c>
      <c r="Y2196" t="s">
        <v>37</v>
      </c>
      <c r="Z2196" t="s">
        <v>95</v>
      </c>
      <c r="AA2196" t="s">
        <v>8331</v>
      </c>
      <c r="AB2196" t="s">
        <v>8332</v>
      </c>
    </row>
    <row r="2197" spans="1:28" x14ac:dyDescent="0.3">
      <c r="A2197" t="s">
        <v>8333</v>
      </c>
      <c r="B2197" t="s">
        <v>168</v>
      </c>
      <c r="C2197">
        <v>46</v>
      </c>
      <c r="D2197" t="s">
        <v>61</v>
      </c>
      <c r="E2197" t="s">
        <v>45</v>
      </c>
      <c r="F2197" t="s">
        <v>69</v>
      </c>
      <c r="G2197" t="s">
        <v>2854</v>
      </c>
      <c r="H2197" t="s">
        <v>35</v>
      </c>
      <c r="I2197" t="s">
        <v>36</v>
      </c>
      <c r="J2197">
        <v>26</v>
      </c>
      <c r="K2197">
        <v>23</v>
      </c>
      <c r="L2197">
        <f t="shared" si="102"/>
        <v>3</v>
      </c>
      <c r="M2197">
        <v>10</v>
      </c>
      <c r="N2197">
        <v>38640</v>
      </c>
      <c r="O2197" s="1">
        <f t="shared" si="103"/>
        <v>1486.1538461538462</v>
      </c>
      <c r="P2197" s="1">
        <f t="shared" si="104"/>
        <v>34181.538461538461</v>
      </c>
      <c r="Q2197" s="1">
        <f>Table1[[#This Row],[Earned Basic Salary]]*20%</f>
        <v>6836.3076923076924</v>
      </c>
      <c r="R2197" s="1">
        <f>Table1[[#This Row],[Earned Basic Salary]]*10%</f>
        <v>3418.1538461538462</v>
      </c>
      <c r="S2197" s="1">
        <f>Table1[[#This Row],[Earned Basic Salary]]*12%</f>
        <v>4101.7846153846149</v>
      </c>
      <c r="T2197" s="1">
        <f>200</f>
        <v>200</v>
      </c>
      <c r="U2197" s="1">
        <f>Table1[[#This Row],[PF]]+Table1[[#This Row],[Professional Tax]]</f>
        <v>4301.7846153846149</v>
      </c>
      <c r="V2197" s="1">
        <f>Table1[[#This Row],[Overtime Hours]]*200</f>
        <v>2000</v>
      </c>
      <c r="W2197" s="1">
        <f>Table1[[#This Row],[Earned Basic Salary]]+Table1[[#This Row],[HRA]]+Table1[[#This Row],[DA]]+Table1[[#This Row],[Overtime Pay]]</f>
        <v>46436</v>
      </c>
      <c r="X2197" s="1">
        <f>Table1[[#This Row],[Gross Salary]]-Table1[[#This Row],[Total Deduction]]</f>
        <v>42134.215384615381</v>
      </c>
      <c r="Y2197" t="s">
        <v>37</v>
      </c>
      <c r="Z2197" t="s">
        <v>106</v>
      </c>
      <c r="AA2197" t="s">
        <v>8334</v>
      </c>
      <c r="AB2197" t="s">
        <v>8335</v>
      </c>
    </row>
    <row r="2198" spans="1:28" x14ac:dyDescent="0.3">
      <c r="A2198" t="s">
        <v>8336</v>
      </c>
      <c r="B2198" t="s">
        <v>339</v>
      </c>
      <c r="C2198">
        <v>41</v>
      </c>
      <c r="D2198" t="s">
        <v>75</v>
      </c>
      <c r="E2198" t="s">
        <v>121</v>
      </c>
      <c r="F2198" t="s">
        <v>89</v>
      </c>
      <c r="G2198" t="s">
        <v>3719</v>
      </c>
      <c r="H2198" t="s">
        <v>35</v>
      </c>
      <c r="I2198" t="s">
        <v>36</v>
      </c>
      <c r="J2198">
        <v>26</v>
      </c>
      <c r="K2198">
        <v>24</v>
      </c>
      <c r="L2198">
        <f t="shared" si="102"/>
        <v>2</v>
      </c>
      <c r="M2198">
        <v>1</v>
      </c>
      <c r="N2198">
        <v>38742</v>
      </c>
      <c r="O2198" s="1">
        <f t="shared" si="103"/>
        <v>1490.0769230769231</v>
      </c>
      <c r="P2198" s="1">
        <f t="shared" si="104"/>
        <v>35761.846153846156</v>
      </c>
      <c r="Q2198" s="1">
        <f>Table1[[#This Row],[Earned Basic Salary]]*20%</f>
        <v>7152.3692307692318</v>
      </c>
      <c r="R2198" s="1">
        <f>Table1[[#This Row],[Earned Basic Salary]]*10%</f>
        <v>3576.1846153846159</v>
      </c>
      <c r="S2198" s="1">
        <f>Table1[[#This Row],[Earned Basic Salary]]*12%</f>
        <v>4291.4215384615381</v>
      </c>
      <c r="T2198" s="1">
        <f>200</f>
        <v>200</v>
      </c>
      <c r="U2198" s="1">
        <f>Table1[[#This Row],[PF]]+Table1[[#This Row],[Professional Tax]]</f>
        <v>4491.4215384615381</v>
      </c>
      <c r="V2198" s="1">
        <f>Table1[[#This Row],[Overtime Hours]]*200</f>
        <v>200</v>
      </c>
      <c r="W2198" s="1">
        <f>Table1[[#This Row],[Earned Basic Salary]]+Table1[[#This Row],[HRA]]+Table1[[#This Row],[DA]]+Table1[[#This Row],[Overtime Pay]]</f>
        <v>46690.400000000001</v>
      </c>
      <c r="X2198" s="1">
        <f>Table1[[#This Row],[Gross Salary]]-Table1[[#This Row],[Total Deduction]]</f>
        <v>42198.978461538463</v>
      </c>
      <c r="Y2198" t="s">
        <v>37</v>
      </c>
      <c r="Z2198" t="s">
        <v>106</v>
      </c>
      <c r="AA2198" t="s">
        <v>8337</v>
      </c>
      <c r="AB2198" t="s">
        <v>8338</v>
      </c>
    </row>
    <row r="2199" spans="1:28" x14ac:dyDescent="0.3">
      <c r="A2199" t="s">
        <v>8339</v>
      </c>
      <c r="B2199" t="s">
        <v>334</v>
      </c>
      <c r="C2199">
        <v>51</v>
      </c>
      <c r="D2199" t="s">
        <v>61</v>
      </c>
      <c r="E2199" t="s">
        <v>54</v>
      </c>
      <c r="F2199" t="s">
        <v>33</v>
      </c>
      <c r="G2199" t="s">
        <v>6917</v>
      </c>
      <c r="H2199" t="s">
        <v>35</v>
      </c>
      <c r="I2199" t="s">
        <v>36</v>
      </c>
      <c r="J2199">
        <v>26</v>
      </c>
      <c r="K2199">
        <v>24</v>
      </c>
      <c r="L2199">
        <f t="shared" si="102"/>
        <v>2</v>
      </c>
      <c r="M2199">
        <v>11</v>
      </c>
      <c r="N2199">
        <v>31515</v>
      </c>
      <c r="O2199" s="1">
        <f t="shared" si="103"/>
        <v>1212.1153846153845</v>
      </c>
      <c r="P2199" s="1">
        <f t="shared" si="104"/>
        <v>29090.769230769227</v>
      </c>
      <c r="Q2199" s="1">
        <f>Table1[[#This Row],[Earned Basic Salary]]*20%</f>
        <v>5818.1538461538457</v>
      </c>
      <c r="R2199" s="1">
        <f>Table1[[#This Row],[Earned Basic Salary]]*10%</f>
        <v>2909.0769230769229</v>
      </c>
      <c r="S2199" s="1">
        <f>Table1[[#This Row],[Earned Basic Salary]]*12%</f>
        <v>3490.892307692307</v>
      </c>
      <c r="T2199" s="1">
        <f>200</f>
        <v>200</v>
      </c>
      <c r="U2199" s="1">
        <f>Table1[[#This Row],[PF]]+Table1[[#This Row],[Professional Tax]]</f>
        <v>3690.892307692307</v>
      </c>
      <c r="V2199" s="1">
        <f>Table1[[#This Row],[Overtime Hours]]*200</f>
        <v>2200</v>
      </c>
      <c r="W2199" s="1">
        <f>Table1[[#This Row],[Earned Basic Salary]]+Table1[[#This Row],[HRA]]+Table1[[#This Row],[DA]]+Table1[[#This Row],[Overtime Pay]]</f>
        <v>40017.999999999993</v>
      </c>
      <c r="X2199" s="1">
        <f>Table1[[#This Row],[Gross Salary]]-Table1[[#This Row],[Total Deduction]]</f>
        <v>36327.107692307683</v>
      </c>
      <c r="Y2199" t="s">
        <v>37</v>
      </c>
      <c r="Z2199" t="s">
        <v>38</v>
      </c>
      <c r="AA2199" t="s">
        <v>8340</v>
      </c>
      <c r="AB2199" t="s">
        <v>8341</v>
      </c>
    </row>
    <row r="2200" spans="1:28" x14ac:dyDescent="0.3">
      <c r="A2200" t="s">
        <v>8342</v>
      </c>
      <c r="B2200" t="s">
        <v>367</v>
      </c>
      <c r="C2200">
        <v>34</v>
      </c>
      <c r="D2200" t="s">
        <v>44</v>
      </c>
      <c r="E2200" t="s">
        <v>121</v>
      </c>
      <c r="F2200" t="s">
        <v>46</v>
      </c>
      <c r="G2200" t="s">
        <v>8343</v>
      </c>
      <c r="H2200" t="s">
        <v>35</v>
      </c>
      <c r="I2200" t="s">
        <v>36</v>
      </c>
      <c r="J2200">
        <v>26</v>
      </c>
      <c r="K2200">
        <v>26</v>
      </c>
      <c r="L2200">
        <f t="shared" si="102"/>
        <v>0</v>
      </c>
      <c r="M2200">
        <v>5</v>
      </c>
      <c r="N2200">
        <v>56585</v>
      </c>
      <c r="O2200" s="1">
        <f t="shared" si="103"/>
        <v>2176.3461538461538</v>
      </c>
      <c r="P2200" s="1">
        <f t="shared" si="104"/>
        <v>56585</v>
      </c>
      <c r="Q2200" s="1">
        <f>Table1[[#This Row],[Earned Basic Salary]]*20%</f>
        <v>11317</v>
      </c>
      <c r="R2200" s="1">
        <f>Table1[[#This Row],[Earned Basic Salary]]*10%</f>
        <v>5658.5</v>
      </c>
      <c r="S2200" s="1">
        <f>Table1[[#This Row],[Earned Basic Salary]]*12%</f>
        <v>6790.2</v>
      </c>
      <c r="T2200" s="1">
        <f>200</f>
        <v>200</v>
      </c>
      <c r="U2200" s="1">
        <f>Table1[[#This Row],[PF]]+Table1[[#This Row],[Professional Tax]]</f>
        <v>6990.2</v>
      </c>
      <c r="V2200" s="1">
        <f>Table1[[#This Row],[Overtime Hours]]*200</f>
        <v>1000</v>
      </c>
      <c r="W2200" s="1">
        <f>Table1[[#This Row],[Earned Basic Salary]]+Table1[[#This Row],[HRA]]+Table1[[#This Row],[DA]]+Table1[[#This Row],[Overtime Pay]]</f>
        <v>74560.5</v>
      </c>
      <c r="X2200" s="1">
        <f>Table1[[#This Row],[Gross Salary]]-Table1[[#This Row],[Total Deduction]]</f>
        <v>67570.3</v>
      </c>
      <c r="Y2200" t="s">
        <v>37</v>
      </c>
      <c r="Z2200" t="s">
        <v>106</v>
      </c>
      <c r="AA2200" t="s">
        <v>8344</v>
      </c>
      <c r="AB2200" t="s">
        <v>8345</v>
      </c>
    </row>
    <row r="2201" spans="1:28" x14ac:dyDescent="0.3">
      <c r="A2201" t="s">
        <v>8346</v>
      </c>
      <c r="B2201" t="s">
        <v>1090</v>
      </c>
      <c r="C2201">
        <v>46</v>
      </c>
      <c r="D2201" t="s">
        <v>53</v>
      </c>
      <c r="E2201" t="s">
        <v>62</v>
      </c>
      <c r="F2201" t="s">
        <v>55</v>
      </c>
      <c r="G2201" t="s">
        <v>8347</v>
      </c>
      <c r="H2201" t="s">
        <v>35</v>
      </c>
      <c r="I2201" t="s">
        <v>36</v>
      </c>
      <c r="J2201">
        <v>26</v>
      </c>
      <c r="K2201">
        <v>25</v>
      </c>
      <c r="L2201">
        <f t="shared" si="102"/>
        <v>1</v>
      </c>
      <c r="M2201">
        <v>2</v>
      </c>
      <c r="N2201">
        <v>40561</v>
      </c>
      <c r="O2201" s="1">
        <f t="shared" si="103"/>
        <v>1560.0384615384614</v>
      </c>
      <c r="P2201" s="1">
        <f t="shared" si="104"/>
        <v>39000.961538461539</v>
      </c>
      <c r="Q2201" s="1">
        <f>Table1[[#This Row],[Earned Basic Salary]]*20%</f>
        <v>7800.1923076923085</v>
      </c>
      <c r="R2201" s="1">
        <f>Table1[[#This Row],[Earned Basic Salary]]*10%</f>
        <v>3900.0961538461543</v>
      </c>
      <c r="S2201" s="1">
        <f>Table1[[#This Row],[Earned Basic Salary]]*12%</f>
        <v>4680.1153846153848</v>
      </c>
      <c r="T2201" s="1">
        <f>200</f>
        <v>200</v>
      </c>
      <c r="U2201" s="1">
        <f>Table1[[#This Row],[PF]]+Table1[[#This Row],[Professional Tax]]</f>
        <v>4880.1153846153848</v>
      </c>
      <c r="V2201" s="1">
        <f>Table1[[#This Row],[Overtime Hours]]*200</f>
        <v>400</v>
      </c>
      <c r="W2201" s="1">
        <f>Table1[[#This Row],[Earned Basic Salary]]+Table1[[#This Row],[HRA]]+Table1[[#This Row],[DA]]+Table1[[#This Row],[Overtime Pay]]</f>
        <v>51101.25</v>
      </c>
      <c r="X2201" s="1">
        <f>Table1[[#This Row],[Gross Salary]]-Table1[[#This Row],[Total Deduction]]</f>
        <v>46221.134615384617</v>
      </c>
      <c r="Y2201" t="s">
        <v>37</v>
      </c>
      <c r="Z2201" t="s">
        <v>95</v>
      </c>
      <c r="AA2201" t="s">
        <v>8348</v>
      </c>
      <c r="AB2201" t="s">
        <v>8349</v>
      </c>
    </row>
    <row r="2202" spans="1:28" x14ac:dyDescent="0.3">
      <c r="A2202" t="s">
        <v>8350</v>
      </c>
      <c r="B2202" t="s">
        <v>760</v>
      </c>
      <c r="C2202">
        <v>42</v>
      </c>
      <c r="D2202" t="s">
        <v>133</v>
      </c>
      <c r="E2202" t="s">
        <v>45</v>
      </c>
      <c r="F2202" t="s">
        <v>46</v>
      </c>
      <c r="G2202" t="s">
        <v>523</v>
      </c>
      <c r="H2202" t="s">
        <v>35</v>
      </c>
      <c r="I2202" t="s">
        <v>36</v>
      </c>
      <c r="J2202">
        <v>26</v>
      </c>
      <c r="K2202">
        <v>23</v>
      </c>
      <c r="L2202">
        <f t="shared" si="102"/>
        <v>3</v>
      </c>
      <c r="M2202">
        <v>7</v>
      </c>
      <c r="N2202">
        <v>52103</v>
      </c>
      <c r="O2202" s="1">
        <f t="shared" si="103"/>
        <v>2003.9615384615386</v>
      </c>
      <c r="P2202" s="1">
        <f t="shared" si="104"/>
        <v>46091.11538461539</v>
      </c>
      <c r="Q2202" s="1">
        <f>Table1[[#This Row],[Earned Basic Salary]]*20%</f>
        <v>9218.2230769230791</v>
      </c>
      <c r="R2202" s="1">
        <f>Table1[[#This Row],[Earned Basic Salary]]*10%</f>
        <v>4609.1115384615396</v>
      </c>
      <c r="S2202" s="1">
        <f>Table1[[#This Row],[Earned Basic Salary]]*12%</f>
        <v>5530.9338461538464</v>
      </c>
      <c r="T2202" s="1">
        <f>200</f>
        <v>200</v>
      </c>
      <c r="U2202" s="1">
        <f>Table1[[#This Row],[PF]]+Table1[[#This Row],[Professional Tax]]</f>
        <v>5730.9338461538464</v>
      </c>
      <c r="V2202" s="1">
        <f>Table1[[#This Row],[Overtime Hours]]*200</f>
        <v>1400</v>
      </c>
      <c r="W2202" s="1">
        <f>Table1[[#This Row],[Earned Basic Salary]]+Table1[[#This Row],[HRA]]+Table1[[#This Row],[DA]]+Table1[[#This Row],[Overtime Pay]]</f>
        <v>61318.450000000012</v>
      </c>
      <c r="X2202" s="1">
        <f>Table1[[#This Row],[Gross Salary]]-Table1[[#This Row],[Total Deduction]]</f>
        <v>55587.516153846169</v>
      </c>
      <c r="Y2202" t="s">
        <v>37</v>
      </c>
      <c r="Z2202" t="s">
        <v>106</v>
      </c>
      <c r="AA2202" t="s">
        <v>8351</v>
      </c>
      <c r="AB2202" t="s">
        <v>8352</v>
      </c>
    </row>
    <row r="2203" spans="1:28" x14ac:dyDescent="0.3">
      <c r="A2203" t="s">
        <v>8353</v>
      </c>
      <c r="B2203" t="s">
        <v>2324</v>
      </c>
      <c r="C2203">
        <v>42</v>
      </c>
      <c r="D2203" t="s">
        <v>53</v>
      </c>
      <c r="E2203" t="s">
        <v>54</v>
      </c>
      <c r="F2203" t="s">
        <v>83</v>
      </c>
      <c r="G2203" t="s">
        <v>8354</v>
      </c>
      <c r="H2203" t="s">
        <v>35</v>
      </c>
      <c r="I2203" t="s">
        <v>36</v>
      </c>
      <c r="J2203">
        <v>26</v>
      </c>
      <c r="K2203">
        <v>25</v>
      </c>
      <c r="L2203">
        <f t="shared" si="102"/>
        <v>1</v>
      </c>
      <c r="M2203">
        <v>11</v>
      </c>
      <c r="N2203">
        <v>54929</v>
      </c>
      <c r="O2203" s="1">
        <f t="shared" si="103"/>
        <v>2112.6538461538462</v>
      </c>
      <c r="P2203" s="1">
        <f t="shared" si="104"/>
        <v>52816.346153846156</v>
      </c>
      <c r="Q2203" s="1">
        <f>Table1[[#This Row],[Earned Basic Salary]]*20%</f>
        <v>10563.269230769232</v>
      </c>
      <c r="R2203" s="1">
        <f>Table1[[#This Row],[Earned Basic Salary]]*10%</f>
        <v>5281.6346153846162</v>
      </c>
      <c r="S2203" s="1">
        <f>Table1[[#This Row],[Earned Basic Salary]]*12%</f>
        <v>6337.9615384615381</v>
      </c>
      <c r="T2203" s="1">
        <f>200</f>
        <v>200</v>
      </c>
      <c r="U2203" s="1">
        <f>Table1[[#This Row],[PF]]+Table1[[#This Row],[Professional Tax]]</f>
        <v>6537.9615384615381</v>
      </c>
      <c r="V2203" s="1">
        <f>Table1[[#This Row],[Overtime Hours]]*200</f>
        <v>2200</v>
      </c>
      <c r="W2203" s="1">
        <f>Table1[[#This Row],[Earned Basic Salary]]+Table1[[#This Row],[HRA]]+Table1[[#This Row],[DA]]+Table1[[#This Row],[Overtime Pay]]</f>
        <v>70861.25</v>
      </c>
      <c r="X2203" s="1">
        <f>Table1[[#This Row],[Gross Salary]]-Table1[[#This Row],[Total Deduction]]</f>
        <v>64323.288461538461</v>
      </c>
      <c r="Y2203" t="s">
        <v>37</v>
      </c>
      <c r="Z2203" t="s">
        <v>38</v>
      </c>
      <c r="AA2203" t="s">
        <v>8355</v>
      </c>
      <c r="AB2203" t="s">
        <v>8356</v>
      </c>
    </row>
    <row r="2204" spans="1:28" x14ac:dyDescent="0.3">
      <c r="A2204" t="s">
        <v>8357</v>
      </c>
      <c r="B2204" t="s">
        <v>750</v>
      </c>
      <c r="C2204">
        <v>24</v>
      </c>
      <c r="D2204" t="s">
        <v>44</v>
      </c>
      <c r="E2204" t="s">
        <v>32</v>
      </c>
      <c r="F2204" t="s">
        <v>46</v>
      </c>
      <c r="G2204" t="s">
        <v>2683</v>
      </c>
      <c r="H2204" t="s">
        <v>35</v>
      </c>
      <c r="I2204" t="s">
        <v>36</v>
      </c>
      <c r="J2204">
        <v>26</v>
      </c>
      <c r="K2204">
        <v>24</v>
      </c>
      <c r="L2204">
        <f t="shared" si="102"/>
        <v>2</v>
      </c>
      <c r="M2204">
        <v>5</v>
      </c>
      <c r="N2204">
        <v>78316</v>
      </c>
      <c r="O2204" s="1">
        <f t="shared" si="103"/>
        <v>3012.1538461538462</v>
      </c>
      <c r="P2204" s="1">
        <f t="shared" si="104"/>
        <v>72291.692307692312</v>
      </c>
      <c r="Q2204" s="1">
        <f>Table1[[#This Row],[Earned Basic Salary]]*20%</f>
        <v>14458.338461538464</v>
      </c>
      <c r="R2204" s="1">
        <f>Table1[[#This Row],[Earned Basic Salary]]*10%</f>
        <v>7229.1692307692319</v>
      </c>
      <c r="S2204" s="1">
        <f>Table1[[#This Row],[Earned Basic Salary]]*12%</f>
        <v>8675.003076923078</v>
      </c>
      <c r="T2204" s="1">
        <f>200</f>
        <v>200</v>
      </c>
      <c r="U2204" s="1">
        <f>Table1[[#This Row],[PF]]+Table1[[#This Row],[Professional Tax]]</f>
        <v>8875.003076923078</v>
      </c>
      <c r="V2204" s="1">
        <f>Table1[[#This Row],[Overtime Hours]]*200</f>
        <v>1000</v>
      </c>
      <c r="W2204" s="1">
        <f>Table1[[#This Row],[Earned Basic Salary]]+Table1[[#This Row],[HRA]]+Table1[[#This Row],[DA]]+Table1[[#This Row],[Overtime Pay]]</f>
        <v>94979.199999999997</v>
      </c>
      <c r="X2204" s="1">
        <f>Table1[[#This Row],[Gross Salary]]-Table1[[#This Row],[Total Deduction]]</f>
        <v>86104.196923076917</v>
      </c>
      <c r="Y2204" t="s">
        <v>37</v>
      </c>
      <c r="Z2204" t="s">
        <v>48</v>
      </c>
      <c r="AA2204" t="s">
        <v>8358</v>
      </c>
      <c r="AB2204" t="s">
        <v>8359</v>
      </c>
    </row>
    <row r="2205" spans="1:28" x14ac:dyDescent="0.3">
      <c r="A2205" t="s">
        <v>8360</v>
      </c>
      <c r="B2205" t="s">
        <v>1035</v>
      </c>
      <c r="C2205">
        <v>35</v>
      </c>
      <c r="D2205" t="s">
        <v>133</v>
      </c>
      <c r="E2205" t="s">
        <v>62</v>
      </c>
      <c r="F2205" t="s">
        <v>63</v>
      </c>
      <c r="G2205" t="s">
        <v>4895</v>
      </c>
      <c r="H2205" t="s">
        <v>35</v>
      </c>
      <c r="I2205" t="s">
        <v>36</v>
      </c>
      <c r="J2205">
        <v>26</v>
      </c>
      <c r="K2205">
        <v>24</v>
      </c>
      <c r="L2205">
        <f t="shared" si="102"/>
        <v>2</v>
      </c>
      <c r="M2205">
        <v>8</v>
      </c>
      <c r="N2205">
        <v>44394</v>
      </c>
      <c r="O2205" s="1">
        <f t="shared" si="103"/>
        <v>1707.4615384615386</v>
      </c>
      <c r="P2205" s="1">
        <f t="shared" si="104"/>
        <v>40979.076923076922</v>
      </c>
      <c r="Q2205" s="1">
        <f>Table1[[#This Row],[Earned Basic Salary]]*20%</f>
        <v>8195.8153846153855</v>
      </c>
      <c r="R2205" s="1">
        <f>Table1[[#This Row],[Earned Basic Salary]]*10%</f>
        <v>4097.9076923076927</v>
      </c>
      <c r="S2205" s="1">
        <f>Table1[[#This Row],[Earned Basic Salary]]*12%</f>
        <v>4917.4892307692307</v>
      </c>
      <c r="T2205" s="1">
        <f>200</f>
        <v>200</v>
      </c>
      <c r="U2205" s="1">
        <f>Table1[[#This Row],[PF]]+Table1[[#This Row],[Professional Tax]]</f>
        <v>5117.4892307692307</v>
      </c>
      <c r="V2205" s="1">
        <f>Table1[[#This Row],[Overtime Hours]]*200</f>
        <v>1600</v>
      </c>
      <c r="W2205" s="1">
        <f>Table1[[#This Row],[Earned Basic Salary]]+Table1[[#This Row],[HRA]]+Table1[[#This Row],[DA]]+Table1[[#This Row],[Overtime Pay]]</f>
        <v>54872.800000000003</v>
      </c>
      <c r="X2205" s="1">
        <f>Table1[[#This Row],[Gross Salary]]-Table1[[#This Row],[Total Deduction]]</f>
        <v>49755.310769230775</v>
      </c>
      <c r="Y2205" t="s">
        <v>37</v>
      </c>
      <c r="Z2205" t="s">
        <v>48</v>
      </c>
      <c r="AA2205" t="s">
        <v>8361</v>
      </c>
      <c r="AB2205" t="s">
        <v>8362</v>
      </c>
    </row>
    <row r="2206" spans="1:28" x14ac:dyDescent="0.3">
      <c r="A2206" t="s">
        <v>8363</v>
      </c>
      <c r="B2206" t="s">
        <v>755</v>
      </c>
      <c r="C2206">
        <v>41</v>
      </c>
      <c r="D2206" t="s">
        <v>133</v>
      </c>
      <c r="E2206" t="s">
        <v>45</v>
      </c>
      <c r="F2206" t="s">
        <v>63</v>
      </c>
      <c r="G2206" t="s">
        <v>7671</v>
      </c>
      <c r="H2206" t="s">
        <v>35</v>
      </c>
      <c r="I2206" t="s">
        <v>36</v>
      </c>
      <c r="J2206">
        <v>26</v>
      </c>
      <c r="K2206">
        <v>22</v>
      </c>
      <c r="L2206">
        <f t="shared" si="102"/>
        <v>4</v>
      </c>
      <c r="M2206">
        <v>19</v>
      </c>
      <c r="N2206">
        <v>49405</v>
      </c>
      <c r="O2206" s="1">
        <f t="shared" si="103"/>
        <v>1900.1923076923076</v>
      </c>
      <c r="P2206" s="1">
        <f t="shared" si="104"/>
        <v>41804.230769230766</v>
      </c>
      <c r="Q2206" s="1">
        <f>Table1[[#This Row],[Earned Basic Salary]]*20%</f>
        <v>8360.8461538461543</v>
      </c>
      <c r="R2206" s="1">
        <f>Table1[[#This Row],[Earned Basic Salary]]*10%</f>
        <v>4180.4230769230771</v>
      </c>
      <c r="S2206" s="1">
        <f>Table1[[#This Row],[Earned Basic Salary]]*12%</f>
        <v>5016.5076923076913</v>
      </c>
      <c r="T2206" s="1">
        <f>200</f>
        <v>200</v>
      </c>
      <c r="U2206" s="1">
        <f>Table1[[#This Row],[PF]]+Table1[[#This Row],[Professional Tax]]</f>
        <v>5216.5076923076913</v>
      </c>
      <c r="V2206" s="1">
        <f>Table1[[#This Row],[Overtime Hours]]*200</f>
        <v>3800</v>
      </c>
      <c r="W2206" s="1">
        <f>Table1[[#This Row],[Earned Basic Salary]]+Table1[[#This Row],[HRA]]+Table1[[#This Row],[DA]]+Table1[[#This Row],[Overtime Pay]]</f>
        <v>58145.5</v>
      </c>
      <c r="X2206" s="1">
        <f>Table1[[#This Row],[Gross Salary]]-Table1[[#This Row],[Total Deduction]]</f>
        <v>52928.992307692308</v>
      </c>
      <c r="Y2206" t="s">
        <v>37</v>
      </c>
      <c r="Z2206" t="s">
        <v>48</v>
      </c>
      <c r="AA2206" t="s">
        <v>8364</v>
      </c>
      <c r="AB2206" t="s">
        <v>8365</v>
      </c>
    </row>
    <row r="2207" spans="1:28" x14ac:dyDescent="0.3">
      <c r="A2207" t="s">
        <v>8366</v>
      </c>
      <c r="B2207" t="s">
        <v>1058</v>
      </c>
      <c r="C2207">
        <v>29</v>
      </c>
      <c r="D2207" t="s">
        <v>61</v>
      </c>
      <c r="E2207" t="s">
        <v>32</v>
      </c>
      <c r="F2207" t="s">
        <v>33</v>
      </c>
      <c r="G2207" t="s">
        <v>2843</v>
      </c>
      <c r="H2207" t="s">
        <v>35</v>
      </c>
      <c r="I2207" t="s">
        <v>36</v>
      </c>
      <c r="J2207">
        <v>26</v>
      </c>
      <c r="K2207">
        <v>26</v>
      </c>
      <c r="L2207">
        <f t="shared" si="102"/>
        <v>0</v>
      </c>
      <c r="M2207">
        <v>8</v>
      </c>
      <c r="N2207">
        <v>79280</v>
      </c>
      <c r="O2207" s="1">
        <f t="shared" si="103"/>
        <v>3049.2307692307691</v>
      </c>
      <c r="P2207" s="1">
        <f t="shared" si="104"/>
        <v>79280</v>
      </c>
      <c r="Q2207" s="1">
        <f>Table1[[#This Row],[Earned Basic Salary]]*20%</f>
        <v>15856</v>
      </c>
      <c r="R2207" s="1">
        <f>Table1[[#This Row],[Earned Basic Salary]]*10%</f>
        <v>7928</v>
      </c>
      <c r="S2207" s="1">
        <f>Table1[[#This Row],[Earned Basic Salary]]*12%</f>
        <v>9513.6</v>
      </c>
      <c r="T2207" s="1">
        <f>200</f>
        <v>200</v>
      </c>
      <c r="U2207" s="1">
        <f>Table1[[#This Row],[PF]]+Table1[[#This Row],[Professional Tax]]</f>
        <v>9713.6</v>
      </c>
      <c r="V2207" s="1">
        <f>Table1[[#This Row],[Overtime Hours]]*200</f>
        <v>1600</v>
      </c>
      <c r="W2207" s="1">
        <f>Table1[[#This Row],[Earned Basic Salary]]+Table1[[#This Row],[HRA]]+Table1[[#This Row],[DA]]+Table1[[#This Row],[Overtime Pay]]</f>
        <v>104664</v>
      </c>
      <c r="X2207" s="1">
        <f>Table1[[#This Row],[Gross Salary]]-Table1[[#This Row],[Total Deduction]]</f>
        <v>94950.399999999994</v>
      </c>
      <c r="Y2207" t="s">
        <v>37</v>
      </c>
      <c r="Z2207" t="s">
        <v>38</v>
      </c>
      <c r="AA2207" t="s">
        <v>8367</v>
      </c>
      <c r="AB2207" t="s">
        <v>8368</v>
      </c>
    </row>
    <row r="2208" spans="1:28" x14ac:dyDescent="0.3">
      <c r="A2208" t="s">
        <v>8369</v>
      </c>
      <c r="B2208" t="s">
        <v>168</v>
      </c>
      <c r="C2208">
        <v>37</v>
      </c>
      <c r="D2208" t="s">
        <v>127</v>
      </c>
      <c r="E2208" t="s">
        <v>54</v>
      </c>
      <c r="F2208" t="s">
        <v>55</v>
      </c>
      <c r="G2208" t="s">
        <v>8370</v>
      </c>
      <c r="H2208" t="s">
        <v>35</v>
      </c>
      <c r="I2208" t="s">
        <v>36</v>
      </c>
      <c r="J2208">
        <v>26</v>
      </c>
      <c r="K2208">
        <v>22</v>
      </c>
      <c r="L2208">
        <f t="shared" si="102"/>
        <v>4</v>
      </c>
      <c r="M2208">
        <v>8</v>
      </c>
      <c r="N2208">
        <v>65195</v>
      </c>
      <c r="O2208" s="1">
        <f t="shared" si="103"/>
        <v>2507.5</v>
      </c>
      <c r="P2208" s="1">
        <f t="shared" si="104"/>
        <v>55165</v>
      </c>
      <c r="Q2208" s="1">
        <f>Table1[[#This Row],[Earned Basic Salary]]*20%</f>
        <v>11033</v>
      </c>
      <c r="R2208" s="1">
        <f>Table1[[#This Row],[Earned Basic Salary]]*10%</f>
        <v>5516.5</v>
      </c>
      <c r="S2208" s="1">
        <f>Table1[[#This Row],[Earned Basic Salary]]*12%</f>
        <v>6619.8</v>
      </c>
      <c r="T2208" s="1">
        <f>200</f>
        <v>200</v>
      </c>
      <c r="U2208" s="1">
        <f>Table1[[#This Row],[PF]]+Table1[[#This Row],[Professional Tax]]</f>
        <v>6819.8</v>
      </c>
      <c r="V2208" s="1">
        <f>Table1[[#This Row],[Overtime Hours]]*200</f>
        <v>1600</v>
      </c>
      <c r="W2208" s="1">
        <f>Table1[[#This Row],[Earned Basic Salary]]+Table1[[#This Row],[HRA]]+Table1[[#This Row],[DA]]+Table1[[#This Row],[Overtime Pay]]</f>
        <v>73314.5</v>
      </c>
      <c r="X2208" s="1">
        <f>Table1[[#This Row],[Gross Salary]]-Table1[[#This Row],[Total Deduction]]</f>
        <v>66494.7</v>
      </c>
      <c r="Y2208" t="s">
        <v>37</v>
      </c>
      <c r="Z2208" t="s">
        <v>38</v>
      </c>
      <c r="AA2208" t="s">
        <v>8371</v>
      </c>
      <c r="AB2208" t="s">
        <v>8372</v>
      </c>
    </row>
    <row r="2209" spans="1:28" x14ac:dyDescent="0.3">
      <c r="A2209" t="s">
        <v>8373</v>
      </c>
      <c r="B2209" t="s">
        <v>99</v>
      </c>
      <c r="C2209">
        <v>47</v>
      </c>
      <c r="D2209" t="s">
        <v>75</v>
      </c>
      <c r="E2209" t="s">
        <v>121</v>
      </c>
      <c r="F2209" t="s">
        <v>69</v>
      </c>
      <c r="G2209" t="s">
        <v>431</v>
      </c>
      <c r="H2209" t="s">
        <v>35</v>
      </c>
      <c r="I2209" t="s">
        <v>36</v>
      </c>
      <c r="J2209">
        <v>26</v>
      </c>
      <c r="K2209">
        <v>22</v>
      </c>
      <c r="L2209">
        <f t="shared" si="102"/>
        <v>4</v>
      </c>
      <c r="M2209">
        <v>10</v>
      </c>
      <c r="N2209">
        <v>21463</v>
      </c>
      <c r="O2209" s="1">
        <f t="shared" si="103"/>
        <v>825.5</v>
      </c>
      <c r="P2209" s="1">
        <f t="shared" si="104"/>
        <v>18161</v>
      </c>
      <c r="Q2209" s="1">
        <f>Table1[[#This Row],[Earned Basic Salary]]*20%</f>
        <v>3632.2000000000003</v>
      </c>
      <c r="R2209" s="1">
        <f>Table1[[#This Row],[Earned Basic Salary]]*10%</f>
        <v>1816.1000000000001</v>
      </c>
      <c r="S2209" s="1">
        <f>Table1[[#This Row],[Earned Basic Salary]]*12%</f>
        <v>2179.3199999999997</v>
      </c>
      <c r="T2209" s="1">
        <f>200</f>
        <v>200</v>
      </c>
      <c r="U2209" s="1">
        <f>Table1[[#This Row],[PF]]+Table1[[#This Row],[Professional Tax]]</f>
        <v>2379.3199999999997</v>
      </c>
      <c r="V2209" s="1">
        <f>Table1[[#This Row],[Overtime Hours]]*200</f>
        <v>2000</v>
      </c>
      <c r="W2209" s="1">
        <f>Table1[[#This Row],[Earned Basic Salary]]+Table1[[#This Row],[HRA]]+Table1[[#This Row],[DA]]+Table1[[#This Row],[Overtime Pay]]</f>
        <v>25609.3</v>
      </c>
      <c r="X2209" s="1">
        <f>Table1[[#This Row],[Gross Salary]]-Table1[[#This Row],[Total Deduction]]</f>
        <v>23229.98</v>
      </c>
      <c r="Y2209" t="s">
        <v>37</v>
      </c>
      <c r="Z2209" t="s">
        <v>48</v>
      </c>
      <c r="AA2209" t="s">
        <v>8374</v>
      </c>
      <c r="AB2209" t="s">
        <v>8375</v>
      </c>
    </row>
    <row r="2210" spans="1:28" x14ac:dyDescent="0.3">
      <c r="A2210" t="s">
        <v>8376</v>
      </c>
      <c r="B2210" t="s">
        <v>480</v>
      </c>
      <c r="C2210">
        <v>38</v>
      </c>
      <c r="D2210" t="s">
        <v>53</v>
      </c>
      <c r="E2210" t="s">
        <v>121</v>
      </c>
      <c r="F2210" t="s">
        <v>33</v>
      </c>
      <c r="G2210" t="s">
        <v>6630</v>
      </c>
      <c r="H2210" t="s">
        <v>35</v>
      </c>
      <c r="I2210" t="s">
        <v>36</v>
      </c>
      <c r="J2210">
        <v>26</v>
      </c>
      <c r="K2210">
        <v>22</v>
      </c>
      <c r="L2210">
        <f t="shared" si="102"/>
        <v>4</v>
      </c>
      <c r="M2210">
        <v>1</v>
      </c>
      <c r="N2210">
        <v>47522</v>
      </c>
      <c r="O2210" s="1">
        <f t="shared" si="103"/>
        <v>1827.7692307692307</v>
      </c>
      <c r="P2210" s="1">
        <f t="shared" si="104"/>
        <v>40210.923076923078</v>
      </c>
      <c r="Q2210" s="1">
        <f>Table1[[#This Row],[Earned Basic Salary]]*20%</f>
        <v>8042.1846153846163</v>
      </c>
      <c r="R2210" s="1">
        <f>Table1[[#This Row],[Earned Basic Salary]]*10%</f>
        <v>4021.0923076923082</v>
      </c>
      <c r="S2210" s="1">
        <f>Table1[[#This Row],[Earned Basic Salary]]*12%</f>
        <v>4825.3107692307694</v>
      </c>
      <c r="T2210" s="1">
        <f>200</f>
        <v>200</v>
      </c>
      <c r="U2210" s="1">
        <f>Table1[[#This Row],[PF]]+Table1[[#This Row],[Professional Tax]]</f>
        <v>5025.3107692307694</v>
      </c>
      <c r="V2210" s="1">
        <f>Table1[[#This Row],[Overtime Hours]]*200</f>
        <v>200</v>
      </c>
      <c r="W2210" s="1">
        <f>Table1[[#This Row],[Earned Basic Salary]]+Table1[[#This Row],[HRA]]+Table1[[#This Row],[DA]]+Table1[[#This Row],[Overtime Pay]]</f>
        <v>52474.2</v>
      </c>
      <c r="X2210" s="1">
        <f>Table1[[#This Row],[Gross Salary]]-Table1[[#This Row],[Total Deduction]]</f>
        <v>47448.889230769229</v>
      </c>
      <c r="Y2210" t="s">
        <v>37</v>
      </c>
      <c r="Z2210" t="s">
        <v>38</v>
      </c>
      <c r="AA2210" t="s">
        <v>8377</v>
      </c>
      <c r="AB2210" t="s">
        <v>8378</v>
      </c>
    </row>
    <row r="2211" spans="1:28" x14ac:dyDescent="0.3">
      <c r="A2211" t="s">
        <v>8379</v>
      </c>
      <c r="B2211" t="s">
        <v>1329</v>
      </c>
      <c r="C2211">
        <v>51</v>
      </c>
      <c r="D2211" t="s">
        <v>81</v>
      </c>
      <c r="E2211" t="s">
        <v>121</v>
      </c>
      <c r="F2211" t="s">
        <v>63</v>
      </c>
      <c r="G2211" t="s">
        <v>8380</v>
      </c>
      <c r="H2211" t="s">
        <v>35</v>
      </c>
      <c r="I2211" t="s">
        <v>36</v>
      </c>
      <c r="J2211">
        <v>26</v>
      </c>
      <c r="K2211">
        <v>22</v>
      </c>
      <c r="L2211">
        <f t="shared" si="102"/>
        <v>4</v>
      </c>
      <c r="M2211">
        <v>6</v>
      </c>
      <c r="N2211">
        <v>30140</v>
      </c>
      <c r="O2211" s="1">
        <f t="shared" si="103"/>
        <v>1159.2307692307693</v>
      </c>
      <c r="P2211" s="1">
        <f t="shared" si="104"/>
        <v>25503.076923076926</v>
      </c>
      <c r="Q2211" s="1">
        <f>Table1[[#This Row],[Earned Basic Salary]]*20%</f>
        <v>5100.6153846153857</v>
      </c>
      <c r="R2211" s="1">
        <f>Table1[[#This Row],[Earned Basic Salary]]*10%</f>
        <v>2550.3076923076928</v>
      </c>
      <c r="S2211" s="1">
        <f>Table1[[#This Row],[Earned Basic Salary]]*12%</f>
        <v>3060.3692307692309</v>
      </c>
      <c r="T2211" s="1">
        <f>200</f>
        <v>200</v>
      </c>
      <c r="U2211" s="1">
        <f>Table1[[#This Row],[PF]]+Table1[[#This Row],[Professional Tax]]</f>
        <v>3260.3692307692309</v>
      </c>
      <c r="V2211" s="1">
        <f>Table1[[#This Row],[Overtime Hours]]*200</f>
        <v>1200</v>
      </c>
      <c r="W2211" s="1">
        <f>Table1[[#This Row],[Earned Basic Salary]]+Table1[[#This Row],[HRA]]+Table1[[#This Row],[DA]]+Table1[[#This Row],[Overtime Pay]]</f>
        <v>34354.000000000007</v>
      </c>
      <c r="X2211" s="1">
        <f>Table1[[#This Row],[Gross Salary]]-Table1[[#This Row],[Total Deduction]]</f>
        <v>31093.630769230775</v>
      </c>
      <c r="Y2211" t="s">
        <v>37</v>
      </c>
      <c r="Z2211" t="s">
        <v>38</v>
      </c>
      <c r="AA2211" t="s">
        <v>8381</v>
      </c>
      <c r="AB2211" t="s">
        <v>8382</v>
      </c>
    </row>
    <row r="2212" spans="1:28" x14ac:dyDescent="0.3">
      <c r="A2212" t="s">
        <v>8383</v>
      </c>
      <c r="B2212" t="s">
        <v>68</v>
      </c>
      <c r="C2212">
        <v>42</v>
      </c>
      <c r="D2212" t="s">
        <v>44</v>
      </c>
      <c r="E2212" t="s">
        <v>54</v>
      </c>
      <c r="F2212" t="s">
        <v>46</v>
      </c>
      <c r="G2212" t="s">
        <v>8384</v>
      </c>
      <c r="H2212" t="s">
        <v>35</v>
      </c>
      <c r="I2212" t="s">
        <v>36</v>
      </c>
      <c r="J2212">
        <v>26</v>
      </c>
      <c r="K2212">
        <v>23</v>
      </c>
      <c r="L2212">
        <f t="shared" si="102"/>
        <v>3</v>
      </c>
      <c r="M2212">
        <v>1</v>
      </c>
      <c r="N2212">
        <v>49851</v>
      </c>
      <c r="O2212" s="1">
        <f t="shared" si="103"/>
        <v>1917.3461538461538</v>
      </c>
      <c r="P2212" s="1">
        <f t="shared" si="104"/>
        <v>44098.961538461539</v>
      </c>
      <c r="Q2212" s="1">
        <f>Table1[[#This Row],[Earned Basic Salary]]*20%</f>
        <v>8819.7923076923089</v>
      </c>
      <c r="R2212" s="1">
        <f>Table1[[#This Row],[Earned Basic Salary]]*10%</f>
        <v>4409.8961538461544</v>
      </c>
      <c r="S2212" s="1">
        <f>Table1[[#This Row],[Earned Basic Salary]]*12%</f>
        <v>5291.8753846153841</v>
      </c>
      <c r="T2212" s="1">
        <f>200</f>
        <v>200</v>
      </c>
      <c r="U2212" s="1">
        <f>Table1[[#This Row],[PF]]+Table1[[#This Row],[Professional Tax]]</f>
        <v>5491.8753846153841</v>
      </c>
      <c r="V2212" s="1">
        <f>Table1[[#This Row],[Overtime Hours]]*200</f>
        <v>200</v>
      </c>
      <c r="W2212" s="1">
        <f>Table1[[#This Row],[Earned Basic Salary]]+Table1[[#This Row],[HRA]]+Table1[[#This Row],[DA]]+Table1[[#This Row],[Overtime Pay]]</f>
        <v>57528.65</v>
      </c>
      <c r="X2212" s="1">
        <f>Table1[[#This Row],[Gross Salary]]-Table1[[#This Row],[Total Deduction]]</f>
        <v>52036.774615384616</v>
      </c>
      <c r="Y2212" t="s">
        <v>37</v>
      </c>
      <c r="Z2212" t="s">
        <v>48</v>
      </c>
      <c r="AA2212" t="s">
        <v>8385</v>
      </c>
      <c r="AB2212" t="s">
        <v>8386</v>
      </c>
    </row>
    <row r="2213" spans="1:28" x14ac:dyDescent="0.3">
      <c r="A2213" t="s">
        <v>8387</v>
      </c>
      <c r="B2213" t="s">
        <v>1016</v>
      </c>
      <c r="C2213">
        <v>33</v>
      </c>
      <c r="D2213" t="s">
        <v>44</v>
      </c>
      <c r="E2213" t="s">
        <v>62</v>
      </c>
      <c r="F2213" t="s">
        <v>33</v>
      </c>
      <c r="G2213" t="s">
        <v>2246</v>
      </c>
      <c r="H2213" t="s">
        <v>35</v>
      </c>
      <c r="I2213" t="s">
        <v>36</v>
      </c>
      <c r="J2213">
        <v>26</v>
      </c>
      <c r="K2213">
        <v>25</v>
      </c>
      <c r="L2213">
        <f t="shared" si="102"/>
        <v>1</v>
      </c>
      <c r="M2213">
        <v>14</v>
      </c>
      <c r="N2213">
        <v>55053</v>
      </c>
      <c r="O2213" s="1">
        <f t="shared" si="103"/>
        <v>2117.4230769230771</v>
      </c>
      <c r="P2213" s="1">
        <f t="shared" si="104"/>
        <v>52935.576923076929</v>
      </c>
      <c r="Q2213" s="1">
        <f>Table1[[#This Row],[Earned Basic Salary]]*20%</f>
        <v>10587.115384615387</v>
      </c>
      <c r="R2213" s="1">
        <f>Table1[[#This Row],[Earned Basic Salary]]*10%</f>
        <v>5293.5576923076933</v>
      </c>
      <c r="S2213" s="1">
        <f>Table1[[#This Row],[Earned Basic Salary]]*12%</f>
        <v>6352.2692307692314</v>
      </c>
      <c r="T2213" s="1">
        <f>200</f>
        <v>200</v>
      </c>
      <c r="U2213" s="1">
        <f>Table1[[#This Row],[PF]]+Table1[[#This Row],[Professional Tax]]</f>
        <v>6552.2692307692314</v>
      </c>
      <c r="V2213" s="1">
        <f>Table1[[#This Row],[Overtime Hours]]*200</f>
        <v>2800</v>
      </c>
      <c r="W2213" s="1">
        <f>Table1[[#This Row],[Earned Basic Salary]]+Table1[[#This Row],[HRA]]+Table1[[#This Row],[DA]]+Table1[[#This Row],[Overtime Pay]]</f>
        <v>71616.25</v>
      </c>
      <c r="X2213" s="1">
        <f>Table1[[#This Row],[Gross Salary]]-Table1[[#This Row],[Total Deduction]]</f>
        <v>65063.980769230766</v>
      </c>
      <c r="Y2213" t="s">
        <v>37</v>
      </c>
      <c r="Z2213" t="s">
        <v>106</v>
      </c>
      <c r="AA2213" t="s">
        <v>8388</v>
      </c>
      <c r="AB2213" t="s">
        <v>8389</v>
      </c>
    </row>
    <row r="2214" spans="1:28" x14ac:dyDescent="0.3">
      <c r="A2214" t="s">
        <v>8390</v>
      </c>
      <c r="B2214" t="s">
        <v>1058</v>
      </c>
      <c r="C2214">
        <v>23</v>
      </c>
      <c r="D2214" t="s">
        <v>31</v>
      </c>
      <c r="E2214" t="s">
        <v>62</v>
      </c>
      <c r="F2214" t="s">
        <v>33</v>
      </c>
      <c r="G2214" t="s">
        <v>3572</v>
      </c>
      <c r="H2214" t="s">
        <v>35</v>
      </c>
      <c r="I2214" t="s">
        <v>36</v>
      </c>
      <c r="J2214">
        <v>26</v>
      </c>
      <c r="K2214">
        <v>23</v>
      </c>
      <c r="L2214">
        <f t="shared" si="102"/>
        <v>3</v>
      </c>
      <c r="M2214">
        <v>5</v>
      </c>
      <c r="N2214">
        <v>29705</v>
      </c>
      <c r="O2214" s="1">
        <f t="shared" si="103"/>
        <v>1142.5</v>
      </c>
      <c r="P2214" s="1">
        <f t="shared" si="104"/>
        <v>26277.5</v>
      </c>
      <c r="Q2214" s="1">
        <f>Table1[[#This Row],[Earned Basic Salary]]*20%</f>
        <v>5255.5</v>
      </c>
      <c r="R2214" s="1">
        <f>Table1[[#This Row],[Earned Basic Salary]]*10%</f>
        <v>2627.75</v>
      </c>
      <c r="S2214" s="1">
        <f>Table1[[#This Row],[Earned Basic Salary]]*12%</f>
        <v>3153.2999999999997</v>
      </c>
      <c r="T2214" s="1">
        <f>200</f>
        <v>200</v>
      </c>
      <c r="U2214" s="1">
        <f>Table1[[#This Row],[PF]]+Table1[[#This Row],[Professional Tax]]</f>
        <v>3353.2999999999997</v>
      </c>
      <c r="V2214" s="1">
        <f>Table1[[#This Row],[Overtime Hours]]*200</f>
        <v>1000</v>
      </c>
      <c r="W2214" s="1">
        <f>Table1[[#This Row],[Earned Basic Salary]]+Table1[[#This Row],[HRA]]+Table1[[#This Row],[DA]]+Table1[[#This Row],[Overtime Pay]]</f>
        <v>35160.75</v>
      </c>
      <c r="X2214" s="1">
        <f>Table1[[#This Row],[Gross Salary]]-Table1[[#This Row],[Total Deduction]]</f>
        <v>31807.45</v>
      </c>
      <c r="Y2214" t="s">
        <v>37</v>
      </c>
      <c r="Z2214" t="s">
        <v>48</v>
      </c>
      <c r="AA2214" t="s">
        <v>8391</v>
      </c>
      <c r="AB2214" t="s">
        <v>8392</v>
      </c>
    </row>
    <row r="2215" spans="1:28" x14ac:dyDescent="0.3">
      <c r="A2215" t="s">
        <v>8393</v>
      </c>
      <c r="B2215" t="s">
        <v>522</v>
      </c>
      <c r="C2215">
        <v>27</v>
      </c>
      <c r="D2215" t="s">
        <v>127</v>
      </c>
      <c r="E2215" t="s">
        <v>54</v>
      </c>
      <c r="F2215" t="s">
        <v>69</v>
      </c>
      <c r="G2215" t="s">
        <v>8394</v>
      </c>
      <c r="H2215" t="s">
        <v>35</v>
      </c>
      <c r="I2215" t="s">
        <v>36</v>
      </c>
      <c r="J2215">
        <v>26</v>
      </c>
      <c r="K2215">
        <v>23</v>
      </c>
      <c r="L2215">
        <f t="shared" si="102"/>
        <v>3</v>
      </c>
      <c r="M2215">
        <v>13</v>
      </c>
      <c r="N2215">
        <v>43215</v>
      </c>
      <c r="O2215" s="1">
        <f t="shared" si="103"/>
        <v>1662.1153846153845</v>
      </c>
      <c r="P2215" s="1">
        <f t="shared" si="104"/>
        <v>38228.653846153844</v>
      </c>
      <c r="Q2215" s="1">
        <f>Table1[[#This Row],[Earned Basic Salary]]*20%</f>
        <v>7645.7307692307695</v>
      </c>
      <c r="R2215" s="1">
        <f>Table1[[#This Row],[Earned Basic Salary]]*10%</f>
        <v>3822.8653846153848</v>
      </c>
      <c r="S2215" s="1">
        <f>Table1[[#This Row],[Earned Basic Salary]]*12%</f>
        <v>4587.4384615384615</v>
      </c>
      <c r="T2215" s="1">
        <f>200</f>
        <v>200</v>
      </c>
      <c r="U2215" s="1">
        <f>Table1[[#This Row],[PF]]+Table1[[#This Row],[Professional Tax]]</f>
        <v>4787.4384615384615</v>
      </c>
      <c r="V2215" s="1">
        <f>Table1[[#This Row],[Overtime Hours]]*200</f>
        <v>2600</v>
      </c>
      <c r="W2215" s="1">
        <f>Table1[[#This Row],[Earned Basic Salary]]+Table1[[#This Row],[HRA]]+Table1[[#This Row],[DA]]+Table1[[#This Row],[Overtime Pay]]</f>
        <v>52297.249999999993</v>
      </c>
      <c r="X2215" s="1">
        <f>Table1[[#This Row],[Gross Salary]]-Table1[[#This Row],[Total Deduction]]</f>
        <v>47509.81153846153</v>
      </c>
      <c r="Y2215" t="s">
        <v>37</v>
      </c>
      <c r="Z2215" t="s">
        <v>95</v>
      </c>
      <c r="AA2215" t="s">
        <v>8395</v>
      </c>
      <c r="AB2215" t="s">
        <v>8396</v>
      </c>
    </row>
    <row r="2216" spans="1:28" x14ac:dyDescent="0.3">
      <c r="A2216" t="s">
        <v>8397</v>
      </c>
      <c r="B2216" t="s">
        <v>52</v>
      </c>
      <c r="C2216">
        <v>52</v>
      </c>
      <c r="D2216" t="s">
        <v>81</v>
      </c>
      <c r="E2216" t="s">
        <v>62</v>
      </c>
      <c r="F2216" t="s">
        <v>55</v>
      </c>
      <c r="G2216" t="s">
        <v>8398</v>
      </c>
      <c r="H2216" t="s">
        <v>35</v>
      </c>
      <c r="I2216" t="s">
        <v>36</v>
      </c>
      <c r="J2216">
        <v>26</v>
      </c>
      <c r="K2216">
        <v>23</v>
      </c>
      <c r="L2216">
        <f t="shared" si="102"/>
        <v>3</v>
      </c>
      <c r="M2216">
        <v>18</v>
      </c>
      <c r="N2216">
        <v>41040</v>
      </c>
      <c r="O2216" s="1">
        <f t="shared" si="103"/>
        <v>1578.4615384615386</v>
      </c>
      <c r="P2216" s="1">
        <f t="shared" si="104"/>
        <v>36304.61538461539</v>
      </c>
      <c r="Q2216" s="1">
        <f>Table1[[#This Row],[Earned Basic Salary]]*20%</f>
        <v>7260.923076923078</v>
      </c>
      <c r="R2216" s="1">
        <f>Table1[[#This Row],[Earned Basic Salary]]*10%</f>
        <v>3630.461538461539</v>
      </c>
      <c r="S2216" s="1">
        <f>Table1[[#This Row],[Earned Basic Salary]]*12%</f>
        <v>4356.5538461538463</v>
      </c>
      <c r="T2216" s="1">
        <f>200</f>
        <v>200</v>
      </c>
      <c r="U2216" s="1">
        <f>Table1[[#This Row],[PF]]+Table1[[#This Row],[Professional Tax]]</f>
        <v>4556.5538461538463</v>
      </c>
      <c r="V2216" s="1">
        <f>Table1[[#This Row],[Overtime Hours]]*200</f>
        <v>3600</v>
      </c>
      <c r="W2216" s="1">
        <f>Table1[[#This Row],[Earned Basic Salary]]+Table1[[#This Row],[HRA]]+Table1[[#This Row],[DA]]+Table1[[#This Row],[Overtime Pay]]</f>
        <v>50796.000000000007</v>
      </c>
      <c r="X2216" s="1">
        <f>Table1[[#This Row],[Gross Salary]]-Table1[[#This Row],[Total Deduction]]</f>
        <v>46239.446153846162</v>
      </c>
      <c r="Y2216" t="s">
        <v>37</v>
      </c>
      <c r="Z2216" t="s">
        <v>95</v>
      </c>
      <c r="AA2216" t="s">
        <v>8399</v>
      </c>
      <c r="AB2216" t="s">
        <v>8400</v>
      </c>
    </row>
    <row r="2217" spans="1:28" x14ac:dyDescent="0.3">
      <c r="A2217" t="s">
        <v>8401</v>
      </c>
      <c r="B2217" t="s">
        <v>700</v>
      </c>
      <c r="C2217">
        <v>22</v>
      </c>
      <c r="D2217" t="s">
        <v>81</v>
      </c>
      <c r="E2217" t="s">
        <v>45</v>
      </c>
      <c r="F2217" t="s">
        <v>89</v>
      </c>
      <c r="G2217" t="s">
        <v>8402</v>
      </c>
      <c r="H2217" t="s">
        <v>35</v>
      </c>
      <c r="I2217" t="s">
        <v>36</v>
      </c>
      <c r="J2217">
        <v>26</v>
      </c>
      <c r="K2217">
        <v>25</v>
      </c>
      <c r="L2217">
        <f t="shared" si="102"/>
        <v>1</v>
      </c>
      <c r="M2217">
        <v>4</v>
      </c>
      <c r="N2217">
        <v>57613</v>
      </c>
      <c r="O2217" s="1">
        <f t="shared" si="103"/>
        <v>2215.8846153846152</v>
      </c>
      <c r="P2217" s="1">
        <f t="shared" si="104"/>
        <v>55397.115384615383</v>
      </c>
      <c r="Q2217" s="1">
        <f>Table1[[#This Row],[Earned Basic Salary]]*20%</f>
        <v>11079.423076923078</v>
      </c>
      <c r="R2217" s="1">
        <f>Table1[[#This Row],[Earned Basic Salary]]*10%</f>
        <v>5539.711538461539</v>
      </c>
      <c r="S2217" s="1">
        <f>Table1[[#This Row],[Earned Basic Salary]]*12%</f>
        <v>6647.6538461538457</v>
      </c>
      <c r="T2217" s="1">
        <f>200</f>
        <v>200</v>
      </c>
      <c r="U2217" s="1">
        <f>Table1[[#This Row],[PF]]+Table1[[#This Row],[Professional Tax]]</f>
        <v>6847.6538461538457</v>
      </c>
      <c r="V2217" s="1">
        <f>Table1[[#This Row],[Overtime Hours]]*200</f>
        <v>800</v>
      </c>
      <c r="W2217" s="1">
        <f>Table1[[#This Row],[Earned Basic Salary]]+Table1[[#This Row],[HRA]]+Table1[[#This Row],[DA]]+Table1[[#This Row],[Overtime Pay]]</f>
        <v>72816.25</v>
      </c>
      <c r="X2217" s="1">
        <f>Table1[[#This Row],[Gross Salary]]-Table1[[#This Row],[Total Deduction]]</f>
        <v>65968.596153846156</v>
      </c>
      <c r="Y2217" t="s">
        <v>37</v>
      </c>
      <c r="Z2217" t="s">
        <v>106</v>
      </c>
      <c r="AA2217" t="s">
        <v>8403</v>
      </c>
      <c r="AB2217" t="s">
        <v>8404</v>
      </c>
    </row>
    <row r="2218" spans="1:28" x14ac:dyDescent="0.3">
      <c r="A2218" t="s">
        <v>8405</v>
      </c>
      <c r="B2218" t="s">
        <v>675</v>
      </c>
      <c r="C2218">
        <v>22</v>
      </c>
      <c r="D2218" t="s">
        <v>75</v>
      </c>
      <c r="E2218" t="s">
        <v>82</v>
      </c>
      <c r="F2218" t="s">
        <v>63</v>
      </c>
      <c r="G2218" t="s">
        <v>924</v>
      </c>
      <c r="H2218" t="s">
        <v>35</v>
      </c>
      <c r="I2218" t="s">
        <v>36</v>
      </c>
      <c r="J2218">
        <v>26</v>
      </c>
      <c r="K2218">
        <v>25</v>
      </c>
      <c r="L2218">
        <f t="shared" si="102"/>
        <v>1</v>
      </c>
      <c r="M2218">
        <v>18</v>
      </c>
      <c r="N2218">
        <v>63146</v>
      </c>
      <c r="O2218" s="1">
        <f t="shared" si="103"/>
        <v>2428.6923076923076</v>
      </c>
      <c r="P2218" s="1">
        <f t="shared" si="104"/>
        <v>60717.307692307688</v>
      </c>
      <c r="Q2218" s="1">
        <f>Table1[[#This Row],[Earned Basic Salary]]*20%</f>
        <v>12143.461538461539</v>
      </c>
      <c r="R2218" s="1">
        <f>Table1[[#This Row],[Earned Basic Salary]]*10%</f>
        <v>6071.7307692307695</v>
      </c>
      <c r="S2218" s="1">
        <f>Table1[[#This Row],[Earned Basic Salary]]*12%</f>
        <v>7286.076923076922</v>
      </c>
      <c r="T2218" s="1">
        <f>200</f>
        <v>200</v>
      </c>
      <c r="U2218" s="1">
        <f>Table1[[#This Row],[PF]]+Table1[[#This Row],[Professional Tax]]</f>
        <v>7486.076923076922</v>
      </c>
      <c r="V2218" s="1">
        <f>Table1[[#This Row],[Overtime Hours]]*200</f>
        <v>3600</v>
      </c>
      <c r="W2218" s="1">
        <f>Table1[[#This Row],[Earned Basic Salary]]+Table1[[#This Row],[HRA]]+Table1[[#This Row],[DA]]+Table1[[#This Row],[Overtime Pay]]</f>
        <v>82532.499999999985</v>
      </c>
      <c r="X2218" s="1">
        <f>Table1[[#This Row],[Gross Salary]]-Table1[[#This Row],[Total Deduction]]</f>
        <v>75046.423076923063</v>
      </c>
      <c r="Y2218" t="s">
        <v>37</v>
      </c>
      <c r="Z2218" t="s">
        <v>95</v>
      </c>
      <c r="AA2218" t="s">
        <v>8406</v>
      </c>
      <c r="AB2218" t="s">
        <v>8407</v>
      </c>
    </row>
    <row r="2219" spans="1:28" x14ac:dyDescent="0.3">
      <c r="A2219" t="s">
        <v>8408</v>
      </c>
      <c r="B2219" t="s">
        <v>1717</v>
      </c>
      <c r="C2219">
        <v>49</v>
      </c>
      <c r="D2219" t="s">
        <v>53</v>
      </c>
      <c r="E2219" t="s">
        <v>121</v>
      </c>
      <c r="F2219" t="s">
        <v>89</v>
      </c>
      <c r="G2219" t="s">
        <v>5954</v>
      </c>
      <c r="H2219" t="s">
        <v>35</v>
      </c>
      <c r="I2219" t="s">
        <v>36</v>
      </c>
      <c r="J2219">
        <v>26</v>
      </c>
      <c r="K2219">
        <v>22</v>
      </c>
      <c r="L2219">
        <f t="shared" si="102"/>
        <v>4</v>
      </c>
      <c r="M2219">
        <v>18</v>
      </c>
      <c r="N2219">
        <v>64075</v>
      </c>
      <c r="O2219" s="1">
        <f t="shared" si="103"/>
        <v>2464.4230769230771</v>
      </c>
      <c r="P2219" s="1">
        <f t="shared" si="104"/>
        <v>54217.307692307695</v>
      </c>
      <c r="Q2219" s="1">
        <f>Table1[[#This Row],[Earned Basic Salary]]*20%</f>
        <v>10843.461538461539</v>
      </c>
      <c r="R2219" s="1">
        <f>Table1[[#This Row],[Earned Basic Salary]]*10%</f>
        <v>5421.7307692307695</v>
      </c>
      <c r="S2219" s="1">
        <f>Table1[[#This Row],[Earned Basic Salary]]*12%</f>
        <v>6506.0769230769229</v>
      </c>
      <c r="T2219" s="1">
        <f>200</f>
        <v>200</v>
      </c>
      <c r="U2219" s="1">
        <f>Table1[[#This Row],[PF]]+Table1[[#This Row],[Professional Tax]]</f>
        <v>6706.0769230769229</v>
      </c>
      <c r="V2219" s="1">
        <f>Table1[[#This Row],[Overtime Hours]]*200</f>
        <v>3600</v>
      </c>
      <c r="W2219" s="1">
        <f>Table1[[#This Row],[Earned Basic Salary]]+Table1[[#This Row],[HRA]]+Table1[[#This Row],[DA]]+Table1[[#This Row],[Overtime Pay]]</f>
        <v>74082.5</v>
      </c>
      <c r="X2219" s="1">
        <f>Table1[[#This Row],[Gross Salary]]-Table1[[#This Row],[Total Deduction]]</f>
        <v>67376.423076923078</v>
      </c>
      <c r="Y2219" t="s">
        <v>37</v>
      </c>
      <c r="Z2219" t="s">
        <v>95</v>
      </c>
      <c r="AA2219" t="s">
        <v>8409</v>
      </c>
      <c r="AB2219" t="s">
        <v>8410</v>
      </c>
    </row>
    <row r="2220" spans="1:28" x14ac:dyDescent="0.3">
      <c r="A2220" t="s">
        <v>8411</v>
      </c>
      <c r="B2220" t="s">
        <v>1832</v>
      </c>
      <c r="C2220">
        <v>53</v>
      </c>
      <c r="D2220" t="s">
        <v>53</v>
      </c>
      <c r="E2220" t="s">
        <v>82</v>
      </c>
      <c r="F2220" t="s">
        <v>69</v>
      </c>
      <c r="G2220" t="s">
        <v>8412</v>
      </c>
      <c r="H2220" t="s">
        <v>35</v>
      </c>
      <c r="I2220" t="s">
        <v>36</v>
      </c>
      <c r="J2220">
        <v>26</v>
      </c>
      <c r="K2220">
        <v>23</v>
      </c>
      <c r="L2220">
        <f t="shared" si="102"/>
        <v>3</v>
      </c>
      <c r="M2220">
        <v>17</v>
      </c>
      <c r="N2220">
        <v>55751</v>
      </c>
      <c r="O2220" s="1">
        <f t="shared" si="103"/>
        <v>2144.2692307692309</v>
      </c>
      <c r="P2220" s="1">
        <f t="shared" si="104"/>
        <v>49318.192307692312</v>
      </c>
      <c r="Q2220" s="1">
        <f>Table1[[#This Row],[Earned Basic Salary]]*20%</f>
        <v>9863.6384615384632</v>
      </c>
      <c r="R2220" s="1">
        <f>Table1[[#This Row],[Earned Basic Salary]]*10%</f>
        <v>4931.8192307692316</v>
      </c>
      <c r="S2220" s="1">
        <f>Table1[[#This Row],[Earned Basic Salary]]*12%</f>
        <v>5918.1830769230774</v>
      </c>
      <c r="T2220" s="1">
        <f>200</f>
        <v>200</v>
      </c>
      <c r="U2220" s="1">
        <f>Table1[[#This Row],[PF]]+Table1[[#This Row],[Professional Tax]]</f>
        <v>6118.1830769230774</v>
      </c>
      <c r="V2220" s="1">
        <f>Table1[[#This Row],[Overtime Hours]]*200</f>
        <v>3400</v>
      </c>
      <c r="W2220" s="1">
        <f>Table1[[#This Row],[Earned Basic Salary]]+Table1[[#This Row],[HRA]]+Table1[[#This Row],[DA]]+Table1[[#This Row],[Overtime Pay]]</f>
        <v>67513.649999999994</v>
      </c>
      <c r="X2220" s="1">
        <f>Table1[[#This Row],[Gross Salary]]-Table1[[#This Row],[Total Deduction]]</f>
        <v>61395.466923076914</v>
      </c>
      <c r="Y2220" t="s">
        <v>37</v>
      </c>
      <c r="Z2220" t="s">
        <v>38</v>
      </c>
      <c r="AA2220" t="s">
        <v>8413</v>
      </c>
      <c r="AB2220" t="s">
        <v>8414</v>
      </c>
    </row>
    <row r="2221" spans="1:28" x14ac:dyDescent="0.3">
      <c r="A2221" t="s">
        <v>8415</v>
      </c>
      <c r="B2221" t="s">
        <v>589</v>
      </c>
      <c r="C2221">
        <v>50</v>
      </c>
      <c r="D2221" t="s">
        <v>133</v>
      </c>
      <c r="E2221" t="s">
        <v>45</v>
      </c>
      <c r="F2221" t="s">
        <v>69</v>
      </c>
      <c r="G2221" t="s">
        <v>6223</v>
      </c>
      <c r="H2221" t="s">
        <v>35</v>
      </c>
      <c r="I2221" t="s">
        <v>36</v>
      </c>
      <c r="J2221">
        <v>26</v>
      </c>
      <c r="K2221">
        <v>22</v>
      </c>
      <c r="L2221">
        <f t="shared" si="102"/>
        <v>4</v>
      </c>
      <c r="M2221">
        <v>5</v>
      </c>
      <c r="N2221">
        <v>46928</v>
      </c>
      <c r="O2221" s="1">
        <f t="shared" si="103"/>
        <v>1804.9230769230769</v>
      </c>
      <c r="P2221" s="1">
        <f t="shared" si="104"/>
        <v>39708.307692307695</v>
      </c>
      <c r="Q2221" s="1">
        <f>Table1[[#This Row],[Earned Basic Salary]]*20%</f>
        <v>7941.6615384615397</v>
      </c>
      <c r="R2221" s="1">
        <f>Table1[[#This Row],[Earned Basic Salary]]*10%</f>
        <v>3970.8307692307699</v>
      </c>
      <c r="S2221" s="1">
        <f>Table1[[#This Row],[Earned Basic Salary]]*12%</f>
        <v>4764.9969230769229</v>
      </c>
      <c r="T2221" s="1">
        <f>200</f>
        <v>200</v>
      </c>
      <c r="U2221" s="1">
        <f>Table1[[#This Row],[PF]]+Table1[[#This Row],[Professional Tax]]</f>
        <v>4964.9969230769229</v>
      </c>
      <c r="V2221" s="1">
        <f>Table1[[#This Row],[Overtime Hours]]*200</f>
        <v>1000</v>
      </c>
      <c r="W2221" s="1">
        <f>Table1[[#This Row],[Earned Basic Salary]]+Table1[[#This Row],[HRA]]+Table1[[#This Row],[DA]]+Table1[[#This Row],[Overtime Pay]]</f>
        <v>52620.800000000003</v>
      </c>
      <c r="X2221" s="1">
        <f>Table1[[#This Row],[Gross Salary]]-Table1[[#This Row],[Total Deduction]]</f>
        <v>47655.803076923083</v>
      </c>
      <c r="Y2221" t="s">
        <v>37</v>
      </c>
      <c r="Z2221" t="s">
        <v>106</v>
      </c>
      <c r="AA2221" t="s">
        <v>8416</v>
      </c>
      <c r="AB2221" t="s">
        <v>8417</v>
      </c>
    </row>
    <row r="2222" spans="1:28" x14ac:dyDescent="0.3">
      <c r="A2222" t="s">
        <v>8418</v>
      </c>
      <c r="B2222" t="s">
        <v>392</v>
      </c>
      <c r="C2222">
        <v>40</v>
      </c>
      <c r="D2222" t="s">
        <v>133</v>
      </c>
      <c r="E2222" t="s">
        <v>32</v>
      </c>
      <c r="F2222" t="s">
        <v>83</v>
      </c>
      <c r="G2222" t="s">
        <v>4557</v>
      </c>
      <c r="H2222" t="s">
        <v>35</v>
      </c>
      <c r="I2222" t="s">
        <v>36</v>
      </c>
      <c r="J2222">
        <v>26</v>
      </c>
      <c r="K2222">
        <v>23</v>
      </c>
      <c r="L2222">
        <f t="shared" si="102"/>
        <v>3</v>
      </c>
      <c r="M2222">
        <v>12</v>
      </c>
      <c r="N2222">
        <v>61138</v>
      </c>
      <c r="O2222" s="1">
        <f t="shared" si="103"/>
        <v>2351.4615384615386</v>
      </c>
      <c r="P2222" s="1">
        <f t="shared" si="104"/>
        <v>54083.61538461539</v>
      </c>
      <c r="Q2222" s="1">
        <f>Table1[[#This Row],[Earned Basic Salary]]*20%</f>
        <v>10816.723076923079</v>
      </c>
      <c r="R2222" s="1">
        <f>Table1[[#This Row],[Earned Basic Salary]]*10%</f>
        <v>5408.3615384615396</v>
      </c>
      <c r="S2222" s="1">
        <f>Table1[[#This Row],[Earned Basic Salary]]*12%</f>
        <v>6490.0338461538468</v>
      </c>
      <c r="T2222" s="1">
        <f>200</f>
        <v>200</v>
      </c>
      <c r="U2222" s="1">
        <f>Table1[[#This Row],[PF]]+Table1[[#This Row],[Professional Tax]]</f>
        <v>6690.0338461538468</v>
      </c>
      <c r="V2222" s="1">
        <f>Table1[[#This Row],[Overtime Hours]]*200</f>
        <v>2400</v>
      </c>
      <c r="W2222" s="1">
        <f>Table1[[#This Row],[Earned Basic Salary]]+Table1[[#This Row],[HRA]]+Table1[[#This Row],[DA]]+Table1[[#This Row],[Overtime Pay]]</f>
        <v>72708.700000000012</v>
      </c>
      <c r="X2222" s="1">
        <f>Table1[[#This Row],[Gross Salary]]-Table1[[#This Row],[Total Deduction]]</f>
        <v>66018.666153846163</v>
      </c>
      <c r="Y2222" t="s">
        <v>37</v>
      </c>
      <c r="Z2222" t="s">
        <v>38</v>
      </c>
      <c r="AA2222" t="s">
        <v>8419</v>
      </c>
      <c r="AB2222" t="s">
        <v>8420</v>
      </c>
    </row>
    <row r="2223" spans="1:28" x14ac:dyDescent="0.3">
      <c r="A2223" t="s">
        <v>8421</v>
      </c>
      <c r="B2223" t="s">
        <v>1547</v>
      </c>
      <c r="C2223">
        <v>36</v>
      </c>
      <c r="D2223" t="s">
        <v>31</v>
      </c>
      <c r="E2223" t="s">
        <v>54</v>
      </c>
      <c r="F2223" t="s">
        <v>63</v>
      </c>
      <c r="G2223" t="s">
        <v>6590</v>
      </c>
      <c r="H2223" t="s">
        <v>35</v>
      </c>
      <c r="I2223" t="s">
        <v>36</v>
      </c>
      <c r="J2223">
        <v>26</v>
      </c>
      <c r="K2223">
        <v>23</v>
      </c>
      <c r="L2223">
        <f t="shared" si="102"/>
        <v>3</v>
      </c>
      <c r="M2223">
        <v>13</v>
      </c>
      <c r="N2223">
        <v>73211</v>
      </c>
      <c r="O2223" s="1">
        <f t="shared" si="103"/>
        <v>2815.8076923076924</v>
      </c>
      <c r="P2223" s="1">
        <f t="shared" si="104"/>
        <v>64763.576923076922</v>
      </c>
      <c r="Q2223" s="1">
        <f>Table1[[#This Row],[Earned Basic Salary]]*20%</f>
        <v>12952.715384615385</v>
      </c>
      <c r="R2223" s="1">
        <f>Table1[[#This Row],[Earned Basic Salary]]*10%</f>
        <v>6476.3576923076926</v>
      </c>
      <c r="S2223" s="1">
        <f>Table1[[#This Row],[Earned Basic Salary]]*12%</f>
        <v>7771.6292307692302</v>
      </c>
      <c r="T2223" s="1">
        <f>200</f>
        <v>200</v>
      </c>
      <c r="U2223" s="1">
        <f>Table1[[#This Row],[PF]]+Table1[[#This Row],[Professional Tax]]</f>
        <v>7971.6292307692302</v>
      </c>
      <c r="V2223" s="1">
        <f>Table1[[#This Row],[Overtime Hours]]*200</f>
        <v>2600</v>
      </c>
      <c r="W2223" s="1">
        <f>Table1[[#This Row],[Earned Basic Salary]]+Table1[[#This Row],[HRA]]+Table1[[#This Row],[DA]]+Table1[[#This Row],[Overtime Pay]]</f>
        <v>86792.65</v>
      </c>
      <c r="X2223" s="1">
        <f>Table1[[#This Row],[Gross Salary]]-Table1[[#This Row],[Total Deduction]]</f>
        <v>78821.020769230759</v>
      </c>
      <c r="Y2223" t="s">
        <v>37</v>
      </c>
      <c r="Z2223" t="s">
        <v>38</v>
      </c>
      <c r="AA2223" t="s">
        <v>8422</v>
      </c>
      <c r="AB2223" t="s">
        <v>8423</v>
      </c>
    </row>
    <row r="2224" spans="1:28" x14ac:dyDescent="0.3">
      <c r="A2224" t="s">
        <v>8424</v>
      </c>
      <c r="B2224" t="s">
        <v>722</v>
      </c>
      <c r="C2224">
        <v>45</v>
      </c>
      <c r="D2224" t="s">
        <v>127</v>
      </c>
      <c r="E2224" t="s">
        <v>45</v>
      </c>
      <c r="F2224" t="s">
        <v>33</v>
      </c>
      <c r="G2224" t="s">
        <v>5831</v>
      </c>
      <c r="H2224" t="s">
        <v>35</v>
      </c>
      <c r="I2224" t="s">
        <v>36</v>
      </c>
      <c r="J2224">
        <v>26</v>
      </c>
      <c r="K2224">
        <v>24</v>
      </c>
      <c r="L2224">
        <f t="shared" si="102"/>
        <v>2</v>
      </c>
      <c r="M2224">
        <v>14</v>
      </c>
      <c r="N2224">
        <v>21498</v>
      </c>
      <c r="O2224" s="1">
        <f t="shared" si="103"/>
        <v>826.84615384615381</v>
      </c>
      <c r="P2224" s="1">
        <f t="shared" si="104"/>
        <v>19844.307692307691</v>
      </c>
      <c r="Q2224" s="1">
        <f>Table1[[#This Row],[Earned Basic Salary]]*20%</f>
        <v>3968.8615384615387</v>
      </c>
      <c r="R2224" s="1">
        <f>Table1[[#This Row],[Earned Basic Salary]]*10%</f>
        <v>1984.4307692307693</v>
      </c>
      <c r="S2224" s="1">
        <f>Table1[[#This Row],[Earned Basic Salary]]*12%</f>
        <v>2381.3169230769231</v>
      </c>
      <c r="T2224" s="1">
        <f>200</f>
        <v>200</v>
      </c>
      <c r="U2224" s="1">
        <f>Table1[[#This Row],[PF]]+Table1[[#This Row],[Professional Tax]]</f>
        <v>2581.3169230769231</v>
      </c>
      <c r="V2224" s="1">
        <f>Table1[[#This Row],[Overtime Hours]]*200</f>
        <v>2800</v>
      </c>
      <c r="W2224" s="1">
        <f>Table1[[#This Row],[Earned Basic Salary]]+Table1[[#This Row],[HRA]]+Table1[[#This Row],[DA]]+Table1[[#This Row],[Overtime Pay]]</f>
        <v>28597.599999999999</v>
      </c>
      <c r="X2224" s="1">
        <f>Table1[[#This Row],[Gross Salary]]-Table1[[#This Row],[Total Deduction]]</f>
        <v>26016.283076923075</v>
      </c>
      <c r="Y2224" t="s">
        <v>37</v>
      </c>
      <c r="Z2224" t="s">
        <v>48</v>
      </c>
      <c r="AA2224" t="s">
        <v>8425</v>
      </c>
      <c r="AB2224" t="s">
        <v>8426</v>
      </c>
    </row>
    <row r="2225" spans="1:28" x14ac:dyDescent="0.3">
      <c r="A2225" t="s">
        <v>8427</v>
      </c>
      <c r="B2225" t="s">
        <v>138</v>
      </c>
      <c r="C2225">
        <v>37</v>
      </c>
      <c r="D2225" t="s">
        <v>31</v>
      </c>
      <c r="E2225" t="s">
        <v>82</v>
      </c>
      <c r="F2225" t="s">
        <v>55</v>
      </c>
      <c r="G2225" t="s">
        <v>2277</v>
      </c>
      <c r="H2225" t="s">
        <v>35</v>
      </c>
      <c r="I2225" t="s">
        <v>36</v>
      </c>
      <c r="J2225">
        <v>26</v>
      </c>
      <c r="K2225">
        <v>23</v>
      </c>
      <c r="L2225">
        <f t="shared" si="102"/>
        <v>3</v>
      </c>
      <c r="M2225">
        <v>1</v>
      </c>
      <c r="N2225">
        <v>72184</v>
      </c>
      <c r="O2225" s="1">
        <f t="shared" si="103"/>
        <v>2776.3076923076924</v>
      </c>
      <c r="P2225" s="1">
        <f t="shared" si="104"/>
        <v>63855.076923076922</v>
      </c>
      <c r="Q2225" s="1">
        <f>Table1[[#This Row],[Earned Basic Salary]]*20%</f>
        <v>12771.015384615384</v>
      </c>
      <c r="R2225" s="1">
        <f>Table1[[#This Row],[Earned Basic Salary]]*10%</f>
        <v>6385.5076923076922</v>
      </c>
      <c r="S2225" s="1">
        <f>Table1[[#This Row],[Earned Basic Salary]]*12%</f>
        <v>7662.6092307692306</v>
      </c>
      <c r="T2225" s="1">
        <f>200</f>
        <v>200</v>
      </c>
      <c r="U2225" s="1">
        <f>Table1[[#This Row],[PF]]+Table1[[#This Row],[Professional Tax]]</f>
        <v>7862.6092307692306</v>
      </c>
      <c r="V2225" s="1">
        <f>Table1[[#This Row],[Overtime Hours]]*200</f>
        <v>200</v>
      </c>
      <c r="W2225" s="1">
        <f>Table1[[#This Row],[Earned Basic Salary]]+Table1[[#This Row],[HRA]]+Table1[[#This Row],[DA]]+Table1[[#This Row],[Overtime Pay]]</f>
        <v>83211.600000000006</v>
      </c>
      <c r="X2225" s="1">
        <f>Table1[[#This Row],[Gross Salary]]-Table1[[#This Row],[Total Deduction]]</f>
        <v>75348.990769230775</v>
      </c>
      <c r="Y2225" t="s">
        <v>37</v>
      </c>
      <c r="Z2225" t="s">
        <v>38</v>
      </c>
      <c r="AA2225" t="s">
        <v>8428</v>
      </c>
      <c r="AB2225" t="s">
        <v>8429</v>
      </c>
    </row>
    <row r="2226" spans="1:28" x14ac:dyDescent="0.3">
      <c r="A2226" t="s">
        <v>8430</v>
      </c>
      <c r="B2226" t="s">
        <v>512</v>
      </c>
      <c r="C2226">
        <v>38</v>
      </c>
      <c r="D2226" t="s">
        <v>31</v>
      </c>
      <c r="E2226" t="s">
        <v>45</v>
      </c>
      <c r="F2226" t="s">
        <v>33</v>
      </c>
      <c r="G2226" t="s">
        <v>1017</v>
      </c>
      <c r="H2226" t="s">
        <v>35</v>
      </c>
      <c r="I2226" t="s">
        <v>36</v>
      </c>
      <c r="J2226">
        <v>26</v>
      </c>
      <c r="K2226">
        <v>22</v>
      </c>
      <c r="L2226">
        <f t="shared" si="102"/>
        <v>4</v>
      </c>
      <c r="M2226">
        <v>19</v>
      </c>
      <c r="N2226">
        <v>79091</v>
      </c>
      <c r="O2226" s="1">
        <f t="shared" si="103"/>
        <v>3041.9615384615386</v>
      </c>
      <c r="P2226" s="1">
        <f t="shared" si="104"/>
        <v>66923.153846153844</v>
      </c>
      <c r="Q2226" s="1">
        <f>Table1[[#This Row],[Earned Basic Salary]]*20%</f>
        <v>13384.630769230769</v>
      </c>
      <c r="R2226" s="1">
        <f>Table1[[#This Row],[Earned Basic Salary]]*10%</f>
        <v>6692.3153846153846</v>
      </c>
      <c r="S2226" s="1">
        <f>Table1[[#This Row],[Earned Basic Salary]]*12%</f>
        <v>8030.7784615384608</v>
      </c>
      <c r="T2226" s="1">
        <f>200</f>
        <v>200</v>
      </c>
      <c r="U2226" s="1">
        <f>Table1[[#This Row],[PF]]+Table1[[#This Row],[Professional Tax]]</f>
        <v>8230.7784615384608</v>
      </c>
      <c r="V2226" s="1">
        <f>Table1[[#This Row],[Overtime Hours]]*200</f>
        <v>3800</v>
      </c>
      <c r="W2226" s="1">
        <f>Table1[[#This Row],[Earned Basic Salary]]+Table1[[#This Row],[HRA]]+Table1[[#This Row],[DA]]+Table1[[#This Row],[Overtime Pay]]</f>
        <v>90800.1</v>
      </c>
      <c r="X2226" s="1">
        <f>Table1[[#This Row],[Gross Salary]]-Table1[[#This Row],[Total Deduction]]</f>
        <v>82569.321538461547</v>
      </c>
      <c r="Y2226" t="s">
        <v>37</v>
      </c>
      <c r="Z2226" t="s">
        <v>48</v>
      </c>
      <c r="AA2226" t="s">
        <v>8431</v>
      </c>
      <c r="AB2226" t="s">
        <v>8432</v>
      </c>
    </row>
    <row r="2227" spans="1:28" x14ac:dyDescent="0.3">
      <c r="A2227" t="s">
        <v>8433</v>
      </c>
      <c r="B2227" t="s">
        <v>1030</v>
      </c>
      <c r="C2227">
        <v>39</v>
      </c>
      <c r="D2227" t="s">
        <v>44</v>
      </c>
      <c r="E2227" t="s">
        <v>121</v>
      </c>
      <c r="F2227" t="s">
        <v>69</v>
      </c>
      <c r="G2227" t="s">
        <v>4910</v>
      </c>
      <c r="H2227" t="s">
        <v>35</v>
      </c>
      <c r="I2227" t="s">
        <v>36</v>
      </c>
      <c r="J2227">
        <v>26</v>
      </c>
      <c r="K2227">
        <v>23</v>
      </c>
      <c r="L2227">
        <f t="shared" si="102"/>
        <v>3</v>
      </c>
      <c r="M2227">
        <v>7</v>
      </c>
      <c r="N2227">
        <v>59592</v>
      </c>
      <c r="O2227" s="1">
        <f t="shared" si="103"/>
        <v>2292</v>
      </c>
      <c r="P2227" s="1">
        <f t="shared" si="104"/>
        <v>52716</v>
      </c>
      <c r="Q2227" s="1">
        <f>Table1[[#This Row],[Earned Basic Salary]]*20%</f>
        <v>10543.2</v>
      </c>
      <c r="R2227" s="1">
        <f>Table1[[#This Row],[Earned Basic Salary]]*10%</f>
        <v>5271.6</v>
      </c>
      <c r="S2227" s="1">
        <f>Table1[[#This Row],[Earned Basic Salary]]*12%</f>
        <v>6325.92</v>
      </c>
      <c r="T2227" s="1">
        <f>200</f>
        <v>200</v>
      </c>
      <c r="U2227" s="1">
        <f>Table1[[#This Row],[PF]]+Table1[[#This Row],[Professional Tax]]</f>
        <v>6525.92</v>
      </c>
      <c r="V2227" s="1">
        <f>Table1[[#This Row],[Overtime Hours]]*200</f>
        <v>1400</v>
      </c>
      <c r="W2227" s="1">
        <f>Table1[[#This Row],[Earned Basic Salary]]+Table1[[#This Row],[HRA]]+Table1[[#This Row],[DA]]+Table1[[#This Row],[Overtime Pay]]</f>
        <v>69930.8</v>
      </c>
      <c r="X2227" s="1">
        <f>Table1[[#This Row],[Gross Salary]]-Table1[[#This Row],[Total Deduction]]</f>
        <v>63404.880000000005</v>
      </c>
      <c r="Y2227" t="s">
        <v>37</v>
      </c>
      <c r="Z2227" t="s">
        <v>106</v>
      </c>
      <c r="AA2227" t="s">
        <v>8434</v>
      </c>
      <c r="AB2227" t="s">
        <v>8435</v>
      </c>
    </row>
    <row r="2228" spans="1:28" x14ac:dyDescent="0.3">
      <c r="A2228" t="s">
        <v>8436</v>
      </c>
      <c r="B2228" t="s">
        <v>1085</v>
      </c>
      <c r="C2228">
        <v>33</v>
      </c>
      <c r="D2228" t="s">
        <v>31</v>
      </c>
      <c r="E2228" t="s">
        <v>121</v>
      </c>
      <c r="F2228" t="s">
        <v>33</v>
      </c>
      <c r="G2228" t="s">
        <v>3780</v>
      </c>
      <c r="H2228" t="s">
        <v>35</v>
      </c>
      <c r="I2228" t="s">
        <v>36</v>
      </c>
      <c r="J2228">
        <v>26</v>
      </c>
      <c r="K2228">
        <v>21</v>
      </c>
      <c r="L2228">
        <f t="shared" si="102"/>
        <v>5</v>
      </c>
      <c r="M2228">
        <v>15</v>
      </c>
      <c r="N2228">
        <v>22887</v>
      </c>
      <c r="O2228" s="1">
        <f t="shared" si="103"/>
        <v>880.26923076923072</v>
      </c>
      <c r="P2228" s="1">
        <f t="shared" si="104"/>
        <v>18485.653846153844</v>
      </c>
      <c r="Q2228" s="1">
        <f>Table1[[#This Row],[Earned Basic Salary]]*20%</f>
        <v>3697.1307692307691</v>
      </c>
      <c r="R2228" s="1">
        <f>Table1[[#This Row],[Earned Basic Salary]]*10%</f>
        <v>1848.5653846153846</v>
      </c>
      <c r="S2228" s="1">
        <f>Table1[[#This Row],[Earned Basic Salary]]*12%</f>
        <v>2218.2784615384612</v>
      </c>
      <c r="T2228" s="1">
        <f>200</f>
        <v>200</v>
      </c>
      <c r="U2228" s="1">
        <f>Table1[[#This Row],[PF]]+Table1[[#This Row],[Professional Tax]]</f>
        <v>2418.2784615384612</v>
      </c>
      <c r="V2228" s="1">
        <f>Table1[[#This Row],[Overtime Hours]]*200</f>
        <v>3000</v>
      </c>
      <c r="W2228" s="1">
        <f>Table1[[#This Row],[Earned Basic Salary]]+Table1[[#This Row],[HRA]]+Table1[[#This Row],[DA]]+Table1[[#This Row],[Overtime Pay]]</f>
        <v>27031.349999999995</v>
      </c>
      <c r="X2228" s="1">
        <f>Table1[[#This Row],[Gross Salary]]-Table1[[#This Row],[Total Deduction]]</f>
        <v>24613.071538461532</v>
      </c>
      <c r="Y2228" t="s">
        <v>37</v>
      </c>
      <c r="Z2228" t="s">
        <v>95</v>
      </c>
      <c r="AA2228" t="s">
        <v>8437</v>
      </c>
      <c r="AB2228" t="s">
        <v>8438</v>
      </c>
    </row>
    <row r="2229" spans="1:28" x14ac:dyDescent="0.3">
      <c r="A2229" t="s">
        <v>8439</v>
      </c>
      <c r="B2229" t="s">
        <v>736</v>
      </c>
      <c r="C2229">
        <v>53</v>
      </c>
      <c r="D2229" t="s">
        <v>31</v>
      </c>
      <c r="E2229" t="s">
        <v>45</v>
      </c>
      <c r="F2229" t="s">
        <v>89</v>
      </c>
      <c r="G2229" t="s">
        <v>1131</v>
      </c>
      <c r="H2229" t="s">
        <v>35</v>
      </c>
      <c r="I2229" t="s">
        <v>36</v>
      </c>
      <c r="J2229">
        <v>26</v>
      </c>
      <c r="K2229">
        <v>24</v>
      </c>
      <c r="L2229">
        <f t="shared" si="102"/>
        <v>2</v>
      </c>
      <c r="M2229">
        <v>0</v>
      </c>
      <c r="N2229">
        <v>44712</v>
      </c>
      <c r="O2229" s="1">
        <f t="shared" si="103"/>
        <v>1719.6923076923076</v>
      </c>
      <c r="P2229" s="1">
        <f t="shared" si="104"/>
        <v>41272.615384615383</v>
      </c>
      <c r="Q2229" s="1">
        <f>Table1[[#This Row],[Earned Basic Salary]]*20%</f>
        <v>8254.5230769230766</v>
      </c>
      <c r="R2229" s="1">
        <f>Table1[[#This Row],[Earned Basic Salary]]*10%</f>
        <v>4127.2615384615383</v>
      </c>
      <c r="S2229" s="1">
        <f>Table1[[#This Row],[Earned Basic Salary]]*12%</f>
        <v>4952.7138461538461</v>
      </c>
      <c r="T2229" s="1">
        <f>200</f>
        <v>200</v>
      </c>
      <c r="U2229" s="1">
        <f>Table1[[#This Row],[PF]]+Table1[[#This Row],[Professional Tax]]</f>
        <v>5152.7138461538461</v>
      </c>
      <c r="V2229" s="1">
        <f>Table1[[#This Row],[Overtime Hours]]*200</f>
        <v>0</v>
      </c>
      <c r="W2229" s="1">
        <f>Table1[[#This Row],[Earned Basic Salary]]+Table1[[#This Row],[HRA]]+Table1[[#This Row],[DA]]+Table1[[#This Row],[Overtime Pay]]</f>
        <v>53654.399999999994</v>
      </c>
      <c r="X2229" s="1">
        <f>Table1[[#This Row],[Gross Salary]]-Table1[[#This Row],[Total Deduction]]</f>
        <v>48501.686153846145</v>
      </c>
      <c r="Y2229" t="s">
        <v>37</v>
      </c>
      <c r="Z2229" t="s">
        <v>106</v>
      </c>
      <c r="AA2229" t="s">
        <v>8440</v>
      </c>
      <c r="AB2229" t="s">
        <v>8441</v>
      </c>
    </row>
    <row r="2230" spans="1:28" x14ac:dyDescent="0.3">
      <c r="A2230" t="s">
        <v>8442</v>
      </c>
      <c r="B2230" t="s">
        <v>713</v>
      </c>
      <c r="C2230">
        <v>47</v>
      </c>
      <c r="D2230" t="s">
        <v>61</v>
      </c>
      <c r="E2230" t="s">
        <v>62</v>
      </c>
      <c r="F2230" t="s">
        <v>33</v>
      </c>
      <c r="G2230" t="s">
        <v>256</v>
      </c>
      <c r="H2230" t="s">
        <v>35</v>
      </c>
      <c r="I2230" t="s">
        <v>36</v>
      </c>
      <c r="J2230">
        <v>26</v>
      </c>
      <c r="K2230">
        <v>25</v>
      </c>
      <c r="L2230">
        <f t="shared" si="102"/>
        <v>1</v>
      </c>
      <c r="M2230">
        <v>15</v>
      </c>
      <c r="N2230">
        <v>71187</v>
      </c>
      <c r="O2230" s="1">
        <f t="shared" si="103"/>
        <v>2737.9615384615386</v>
      </c>
      <c r="P2230" s="1">
        <f t="shared" si="104"/>
        <v>68449.038461538468</v>
      </c>
      <c r="Q2230" s="1">
        <f>Table1[[#This Row],[Earned Basic Salary]]*20%</f>
        <v>13689.807692307695</v>
      </c>
      <c r="R2230" s="1">
        <f>Table1[[#This Row],[Earned Basic Salary]]*10%</f>
        <v>6844.9038461538476</v>
      </c>
      <c r="S2230" s="1">
        <f>Table1[[#This Row],[Earned Basic Salary]]*12%</f>
        <v>8213.8846153846152</v>
      </c>
      <c r="T2230" s="1">
        <f>200</f>
        <v>200</v>
      </c>
      <c r="U2230" s="1">
        <f>Table1[[#This Row],[PF]]+Table1[[#This Row],[Professional Tax]]</f>
        <v>8413.8846153846152</v>
      </c>
      <c r="V2230" s="1">
        <f>Table1[[#This Row],[Overtime Hours]]*200</f>
        <v>3000</v>
      </c>
      <c r="W2230" s="1">
        <f>Table1[[#This Row],[Earned Basic Salary]]+Table1[[#This Row],[HRA]]+Table1[[#This Row],[DA]]+Table1[[#This Row],[Overtime Pay]]</f>
        <v>91983.75</v>
      </c>
      <c r="X2230" s="1">
        <f>Table1[[#This Row],[Gross Salary]]-Table1[[#This Row],[Total Deduction]]</f>
        <v>83569.86538461539</v>
      </c>
      <c r="Y2230" t="s">
        <v>37</v>
      </c>
      <c r="Z2230" t="s">
        <v>106</v>
      </c>
      <c r="AA2230" t="s">
        <v>8443</v>
      </c>
      <c r="AB2230" t="s">
        <v>8444</v>
      </c>
    </row>
    <row r="2231" spans="1:28" x14ac:dyDescent="0.3">
      <c r="A2231" t="s">
        <v>8445</v>
      </c>
      <c r="B2231" t="s">
        <v>324</v>
      </c>
      <c r="C2231">
        <v>34</v>
      </c>
      <c r="D2231" t="s">
        <v>75</v>
      </c>
      <c r="E2231" t="s">
        <v>62</v>
      </c>
      <c r="F2231" t="s">
        <v>83</v>
      </c>
      <c r="G2231" t="s">
        <v>3318</v>
      </c>
      <c r="H2231" t="s">
        <v>35</v>
      </c>
      <c r="I2231" t="s">
        <v>36</v>
      </c>
      <c r="J2231">
        <v>26</v>
      </c>
      <c r="K2231">
        <v>24</v>
      </c>
      <c r="L2231">
        <f t="shared" si="102"/>
        <v>2</v>
      </c>
      <c r="M2231">
        <v>1</v>
      </c>
      <c r="N2231">
        <v>52976</v>
      </c>
      <c r="O2231" s="1">
        <f t="shared" si="103"/>
        <v>2037.5384615384614</v>
      </c>
      <c r="P2231" s="1">
        <f t="shared" si="104"/>
        <v>48900.923076923078</v>
      </c>
      <c r="Q2231" s="1">
        <f>Table1[[#This Row],[Earned Basic Salary]]*20%</f>
        <v>9780.1846153846163</v>
      </c>
      <c r="R2231" s="1">
        <f>Table1[[#This Row],[Earned Basic Salary]]*10%</f>
        <v>4890.0923076923082</v>
      </c>
      <c r="S2231" s="1">
        <f>Table1[[#This Row],[Earned Basic Salary]]*12%</f>
        <v>5868.1107692307687</v>
      </c>
      <c r="T2231" s="1">
        <f>200</f>
        <v>200</v>
      </c>
      <c r="U2231" s="1">
        <f>Table1[[#This Row],[PF]]+Table1[[#This Row],[Professional Tax]]</f>
        <v>6068.1107692307687</v>
      </c>
      <c r="V2231" s="1">
        <f>Table1[[#This Row],[Overtime Hours]]*200</f>
        <v>200</v>
      </c>
      <c r="W2231" s="1">
        <f>Table1[[#This Row],[Earned Basic Salary]]+Table1[[#This Row],[HRA]]+Table1[[#This Row],[DA]]+Table1[[#This Row],[Overtime Pay]]</f>
        <v>63771.199999999997</v>
      </c>
      <c r="X2231" s="1">
        <f>Table1[[#This Row],[Gross Salary]]-Table1[[#This Row],[Total Deduction]]</f>
        <v>57703.089230769227</v>
      </c>
      <c r="Y2231" t="s">
        <v>37</v>
      </c>
      <c r="Z2231" t="s">
        <v>95</v>
      </c>
      <c r="AA2231" t="s">
        <v>8446</v>
      </c>
      <c r="AB2231" t="s">
        <v>8447</v>
      </c>
    </row>
    <row r="2232" spans="1:28" x14ac:dyDescent="0.3">
      <c r="A2232" t="s">
        <v>8448</v>
      </c>
      <c r="B2232" t="s">
        <v>589</v>
      </c>
      <c r="C2232">
        <v>41</v>
      </c>
      <c r="D2232" t="s">
        <v>61</v>
      </c>
      <c r="E2232" t="s">
        <v>82</v>
      </c>
      <c r="F2232" t="s">
        <v>55</v>
      </c>
      <c r="G2232" t="s">
        <v>3881</v>
      </c>
      <c r="H2232" t="s">
        <v>35</v>
      </c>
      <c r="I2232" t="s">
        <v>36</v>
      </c>
      <c r="J2232">
        <v>26</v>
      </c>
      <c r="K2232">
        <v>23</v>
      </c>
      <c r="L2232">
        <f t="shared" si="102"/>
        <v>3</v>
      </c>
      <c r="M2232">
        <v>15</v>
      </c>
      <c r="N2232">
        <v>65144</v>
      </c>
      <c r="O2232" s="1">
        <f t="shared" si="103"/>
        <v>2505.5384615384614</v>
      </c>
      <c r="P2232" s="1">
        <f t="shared" si="104"/>
        <v>57627.38461538461</v>
      </c>
      <c r="Q2232" s="1">
        <f>Table1[[#This Row],[Earned Basic Salary]]*20%</f>
        <v>11525.476923076923</v>
      </c>
      <c r="R2232" s="1">
        <f>Table1[[#This Row],[Earned Basic Salary]]*10%</f>
        <v>5762.7384615384617</v>
      </c>
      <c r="S2232" s="1">
        <f>Table1[[#This Row],[Earned Basic Salary]]*12%</f>
        <v>6915.286153846153</v>
      </c>
      <c r="T2232" s="1">
        <f>200</f>
        <v>200</v>
      </c>
      <c r="U2232" s="1">
        <f>Table1[[#This Row],[PF]]+Table1[[#This Row],[Professional Tax]]</f>
        <v>7115.286153846153</v>
      </c>
      <c r="V2232" s="1">
        <f>Table1[[#This Row],[Overtime Hours]]*200</f>
        <v>3000</v>
      </c>
      <c r="W2232" s="1">
        <f>Table1[[#This Row],[Earned Basic Salary]]+Table1[[#This Row],[HRA]]+Table1[[#This Row],[DA]]+Table1[[#This Row],[Overtime Pay]]</f>
        <v>77915.599999999991</v>
      </c>
      <c r="X2232" s="1">
        <f>Table1[[#This Row],[Gross Salary]]-Table1[[#This Row],[Total Deduction]]</f>
        <v>70800.313846153833</v>
      </c>
      <c r="Y2232" t="s">
        <v>37</v>
      </c>
      <c r="Z2232" t="s">
        <v>38</v>
      </c>
      <c r="AA2232" t="s">
        <v>8449</v>
      </c>
      <c r="AB2232" t="s">
        <v>8450</v>
      </c>
    </row>
    <row r="2233" spans="1:28" x14ac:dyDescent="0.3">
      <c r="A2233" t="s">
        <v>8451</v>
      </c>
      <c r="B2233" t="s">
        <v>549</v>
      </c>
      <c r="C2233">
        <v>29</v>
      </c>
      <c r="D2233" t="s">
        <v>75</v>
      </c>
      <c r="E2233" t="s">
        <v>121</v>
      </c>
      <c r="F2233" t="s">
        <v>83</v>
      </c>
      <c r="G2233" t="s">
        <v>271</v>
      </c>
      <c r="H2233" t="s">
        <v>35</v>
      </c>
      <c r="I2233" t="s">
        <v>36</v>
      </c>
      <c r="J2233">
        <v>26</v>
      </c>
      <c r="K2233">
        <v>26</v>
      </c>
      <c r="L2233">
        <f t="shared" si="102"/>
        <v>0</v>
      </c>
      <c r="M2233">
        <v>11</v>
      </c>
      <c r="N2233">
        <v>49268</v>
      </c>
      <c r="O2233" s="1">
        <f t="shared" si="103"/>
        <v>1894.9230769230769</v>
      </c>
      <c r="P2233" s="1">
        <f t="shared" si="104"/>
        <v>49268</v>
      </c>
      <c r="Q2233" s="1">
        <f>Table1[[#This Row],[Earned Basic Salary]]*20%</f>
        <v>9853.6</v>
      </c>
      <c r="R2233" s="1">
        <f>Table1[[#This Row],[Earned Basic Salary]]*10%</f>
        <v>4926.8</v>
      </c>
      <c r="S2233" s="1">
        <f>Table1[[#This Row],[Earned Basic Salary]]*12%</f>
        <v>5912.16</v>
      </c>
      <c r="T2233" s="1">
        <f>200</f>
        <v>200</v>
      </c>
      <c r="U2233" s="1">
        <f>Table1[[#This Row],[PF]]+Table1[[#This Row],[Professional Tax]]</f>
        <v>6112.16</v>
      </c>
      <c r="V2233" s="1">
        <f>Table1[[#This Row],[Overtime Hours]]*200</f>
        <v>2200</v>
      </c>
      <c r="W2233" s="1">
        <f>Table1[[#This Row],[Earned Basic Salary]]+Table1[[#This Row],[HRA]]+Table1[[#This Row],[DA]]+Table1[[#This Row],[Overtime Pay]]</f>
        <v>66248.399999999994</v>
      </c>
      <c r="X2233" s="1">
        <f>Table1[[#This Row],[Gross Salary]]-Table1[[#This Row],[Total Deduction]]</f>
        <v>60136.239999999991</v>
      </c>
      <c r="Y2233" t="s">
        <v>37</v>
      </c>
      <c r="Z2233" t="s">
        <v>48</v>
      </c>
      <c r="AA2233" t="s">
        <v>8452</v>
      </c>
      <c r="AB2233" t="s">
        <v>8453</v>
      </c>
    </row>
    <row r="2234" spans="1:28" x14ac:dyDescent="0.3">
      <c r="A2234" t="s">
        <v>8454</v>
      </c>
      <c r="B2234" t="s">
        <v>362</v>
      </c>
      <c r="C2234">
        <v>50</v>
      </c>
      <c r="D2234" t="s">
        <v>133</v>
      </c>
      <c r="E2234" t="s">
        <v>62</v>
      </c>
      <c r="F2234" t="s">
        <v>33</v>
      </c>
      <c r="G2234" t="s">
        <v>3674</v>
      </c>
      <c r="H2234" t="s">
        <v>35</v>
      </c>
      <c r="I2234" t="s">
        <v>36</v>
      </c>
      <c r="J2234">
        <v>26</v>
      </c>
      <c r="K2234">
        <v>23</v>
      </c>
      <c r="L2234">
        <f t="shared" si="102"/>
        <v>3</v>
      </c>
      <c r="M2234">
        <v>6</v>
      </c>
      <c r="N2234">
        <v>45722</v>
      </c>
      <c r="O2234" s="1">
        <f t="shared" si="103"/>
        <v>1758.5384615384614</v>
      </c>
      <c r="P2234" s="1">
        <f t="shared" si="104"/>
        <v>40446.38461538461</v>
      </c>
      <c r="Q2234" s="1">
        <f>Table1[[#This Row],[Earned Basic Salary]]*20%</f>
        <v>8089.2769230769227</v>
      </c>
      <c r="R2234" s="1">
        <f>Table1[[#This Row],[Earned Basic Salary]]*10%</f>
        <v>4044.6384615384613</v>
      </c>
      <c r="S2234" s="1">
        <f>Table1[[#This Row],[Earned Basic Salary]]*12%</f>
        <v>4853.5661538461527</v>
      </c>
      <c r="T2234" s="1">
        <f>200</f>
        <v>200</v>
      </c>
      <c r="U2234" s="1">
        <f>Table1[[#This Row],[PF]]+Table1[[#This Row],[Professional Tax]]</f>
        <v>5053.5661538461527</v>
      </c>
      <c r="V2234" s="1">
        <f>Table1[[#This Row],[Overtime Hours]]*200</f>
        <v>1200</v>
      </c>
      <c r="W2234" s="1">
        <f>Table1[[#This Row],[Earned Basic Salary]]+Table1[[#This Row],[HRA]]+Table1[[#This Row],[DA]]+Table1[[#This Row],[Overtime Pay]]</f>
        <v>53780.299999999988</v>
      </c>
      <c r="X2234" s="1">
        <f>Table1[[#This Row],[Gross Salary]]-Table1[[#This Row],[Total Deduction]]</f>
        <v>48726.733846153838</v>
      </c>
      <c r="Y2234" t="s">
        <v>37</v>
      </c>
      <c r="Z2234" t="s">
        <v>106</v>
      </c>
      <c r="AA2234" t="s">
        <v>8455</v>
      </c>
      <c r="AB2234" t="s">
        <v>8456</v>
      </c>
    </row>
    <row r="2235" spans="1:28" x14ac:dyDescent="0.3">
      <c r="A2235" t="s">
        <v>8457</v>
      </c>
      <c r="B2235" t="s">
        <v>612</v>
      </c>
      <c r="C2235">
        <v>31</v>
      </c>
      <c r="D2235" t="s">
        <v>31</v>
      </c>
      <c r="E2235" t="s">
        <v>121</v>
      </c>
      <c r="F2235" t="s">
        <v>33</v>
      </c>
      <c r="G2235" t="s">
        <v>3098</v>
      </c>
      <c r="H2235" t="s">
        <v>35</v>
      </c>
      <c r="I2235" t="s">
        <v>36</v>
      </c>
      <c r="J2235">
        <v>26</v>
      </c>
      <c r="K2235">
        <v>23</v>
      </c>
      <c r="L2235">
        <f t="shared" si="102"/>
        <v>3</v>
      </c>
      <c r="M2235">
        <v>13</v>
      </c>
      <c r="N2235">
        <v>69237</v>
      </c>
      <c r="O2235" s="1">
        <f t="shared" si="103"/>
        <v>2662.9615384615386</v>
      </c>
      <c r="P2235" s="1">
        <f t="shared" si="104"/>
        <v>61248.11538461539</v>
      </c>
      <c r="Q2235" s="1">
        <f>Table1[[#This Row],[Earned Basic Salary]]*20%</f>
        <v>12249.623076923079</v>
      </c>
      <c r="R2235" s="1">
        <f>Table1[[#This Row],[Earned Basic Salary]]*10%</f>
        <v>6124.8115384615394</v>
      </c>
      <c r="S2235" s="1">
        <f>Table1[[#This Row],[Earned Basic Salary]]*12%</f>
        <v>7349.7738461538465</v>
      </c>
      <c r="T2235" s="1">
        <f>200</f>
        <v>200</v>
      </c>
      <c r="U2235" s="1">
        <f>Table1[[#This Row],[PF]]+Table1[[#This Row],[Professional Tax]]</f>
        <v>7549.7738461538465</v>
      </c>
      <c r="V2235" s="1">
        <f>Table1[[#This Row],[Overtime Hours]]*200</f>
        <v>2600</v>
      </c>
      <c r="W2235" s="1">
        <f>Table1[[#This Row],[Earned Basic Salary]]+Table1[[#This Row],[HRA]]+Table1[[#This Row],[DA]]+Table1[[#This Row],[Overtime Pay]]</f>
        <v>82222.55</v>
      </c>
      <c r="X2235" s="1">
        <f>Table1[[#This Row],[Gross Salary]]-Table1[[#This Row],[Total Deduction]]</f>
        <v>74672.776153846149</v>
      </c>
      <c r="Y2235" t="s">
        <v>37</v>
      </c>
      <c r="Z2235" t="s">
        <v>95</v>
      </c>
      <c r="AA2235" t="s">
        <v>8458</v>
      </c>
      <c r="AB2235" t="s">
        <v>8459</v>
      </c>
    </row>
    <row r="2236" spans="1:28" x14ac:dyDescent="0.3">
      <c r="A2236" t="s">
        <v>8460</v>
      </c>
      <c r="B2236" t="s">
        <v>1030</v>
      </c>
      <c r="C2236">
        <v>53</v>
      </c>
      <c r="D2236" t="s">
        <v>81</v>
      </c>
      <c r="E2236" t="s">
        <v>121</v>
      </c>
      <c r="F2236" t="s">
        <v>63</v>
      </c>
      <c r="G2236" t="s">
        <v>4951</v>
      </c>
      <c r="H2236" t="s">
        <v>35</v>
      </c>
      <c r="I2236" t="s">
        <v>36</v>
      </c>
      <c r="J2236">
        <v>26</v>
      </c>
      <c r="K2236">
        <v>25</v>
      </c>
      <c r="L2236">
        <f t="shared" si="102"/>
        <v>1</v>
      </c>
      <c r="M2236">
        <v>3</v>
      </c>
      <c r="N2236">
        <v>36961</v>
      </c>
      <c r="O2236" s="1">
        <f t="shared" si="103"/>
        <v>1421.5769230769231</v>
      </c>
      <c r="P2236" s="1">
        <f t="shared" si="104"/>
        <v>35539.423076923078</v>
      </c>
      <c r="Q2236" s="1">
        <f>Table1[[#This Row],[Earned Basic Salary]]*20%</f>
        <v>7107.8846153846162</v>
      </c>
      <c r="R2236" s="1">
        <f>Table1[[#This Row],[Earned Basic Salary]]*10%</f>
        <v>3553.9423076923081</v>
      </c>
      <c r="S2236" s="1">
        <f>Table1[[#This Row],[Earned Basic Salary]]*12%</f>
        <v>4264.7307692307695</v>
      </c>
      <c r="T2236" s="1">
        <f>200</f>
        <v>200</v>
      </c>
      <c r="U2236" s="1">
        <f>Table1[[#This Row],[PF]]+Table1[[#This Row],[Professional Tax]]</f>
        <v>4464.7307692307695</v>
      </c>
      <c r="V2236" s="1">
        <f>Table1[[#This Row],[Overtime Hours]]*200</f>
        <v>600</v>
      </c>
      <c r="W2236" s="1">
        <f>Table1[[#This Row],[Earned Basic Salary]]+Table1[[#This Row],[HRA]]+Table1[[#This Row],[DA]]+Table1[[#This Row],[Overtime Pay]]</f>
        <v>46801.25</v>
      </c>
      <c r="X2236" s="1">
        <f>Table1[[#This Row],[Gross Salary]]-Table1[[#This Row],[Total Deduction]]</f>
        <v>42336.519230769234</v>
      </c>
      <c r="Y2236" t="s">
        <v>37</v>
      </c>
      <c r="Z2236" t="s">
        <v>48</v>
      </c>
      <c r="AA2236" t="s">
        <v>8461</v>
      </c>
      <c r="AB2236" t="s">
        <v>8462</v>
      </c>
    </row>
    <row r="2237" spans="1:28" x14ac:dyDescent="0.3">
      <c r="A2237" t="s">
        <v>8463</v>
      </c>
      <c r="B2237" t="s">
        <v>207</v>
      </c>
      <c r="C2237">
        <v>49</v>
      </c>
      <c r="D2237" t="s">
        <v>81</v>
      </c>
      <c r="E2237" t="s">
        <v>62</v>
      </c>
      <c r="F2237" t="s">
        <v>63</v>
      </c>
      <c r="G2237" t="s">
        <v>1399</v>
      </c>
      <c r="H2237" t="s">
        <v>35</v>
      </c>
      <c r="I2237" t="s">
        <v>36</v>
      </c>
      <c r="J2237">
        <v>26</v>
      </c>
      <c r="K2237">
        <v>24</v>
      </c>
      <c r="L2237">
        <f t="shared" si="102"/>
        <v>2</v>
      </c>
      <c r="M2237">
        <v>3</v>
      </c>
      <c r="N2237">
        <v>36140</v>
      </c>
      <c r="O2237" s="1">
        <f t="shared" si="103"/>
        <v>1390</v>
      </c>
      <c r="P2237" s="1">
        <f t="shared" si="104"/>
        <v>33360</v>
      </c>
      <c r="Q2237" s="1">
        <f>Table1[[#This Row],[Earned Basic Salary]]*20%</f>
        <v>6672</v>
      </c>
      <c r="R2237" s="1">
        <f>Table1[[#This Row],[Earned Basic Salary]]*10%</f>
        <v>3336</v>
      </c>
      <c r="S2237" s="1">
        <f>Table1[[#This Row],[Earned Basic Salary]]*12%</f>
        <v>4003.2</v>
      </c>
      <c r="T2237" s="1">
        <f>200</f>
        <v>200</v>
      </c>
      <c r="U2237" s="1">
        <f>Table1[[#This Row],[PF]]+Table1[[#This Row],[Professional Tax]]</f>
        <v>4203.2</v>
      </c>
      <c r="V2237" s="1">
        <f>Table1[[#This Row],[Overtime Hours]]*200</f>
        <v>600</v>
      </c>
      <c r="W2237" s="1">
        <f>Table1[[#This Row],[Earned Basic Salary]]+Table1[[#This Row],[HRA]]+Table1[[#This Row],[DA]]+Table1[[#This Row],[Overtime Pay]]</f>
        <v>43968</v>
      </c>
      <c r="X2237" s="1">
        <f>Table1[[#This Row],[Gross Salary]]-Table1[[#This Row],[Total Deduction]]</f>
        <v>39764.800000000003</v>
      </c>
      <c r="Y2237" t="s">
        <v>37</v>
      </c>
      <c r="Z2237" t="s">
        <v>106</v>
      </c>
      <c r="AA2237" t="s">
        <v>8464</v>
      </c>
      <c r="AB2237" t="s">
        <v>8465</v>
      </c>
    </row>
    <row r="2238" spans="1:28" x14ac:dyDescent="0.3">
      <c r="A2238" t="s">
        <v>8466</v>
      </c>
      <c r="B2238" t="s">
        <v>1212</v>
      </c>
      <c r="C2238">
        <v>50</v>
      </c>
      <c r="D2238" t="s">
        <v>44</v>
      </c>
      <c r="E2238" t="s">
        <v>62</v>
      </c>
      <c r="F2238" t="s">
        <v>89</v>
      </c>
      <c r="G2238" t="s">
        <v>453</v>
      </c>
      <c r="H2238" t="s">
        <v>35</v>
      </c>
      <c r="I2238" t="s">
        <v>36</v>
      </c>
      <c r="J2238">
        <v>26</v>
      </c>
      <c r="K2238">
        <v>25</v>
      </c>
      <c r="L2238">
        <f t="shared" si="102"/>
        <v>1</v>
      </c>
      <c r="M2238">
        <v>12</v>
      </c>
      <c r="N2238">
        <v>43272</v>
      </c>
      <c r="O2238" s="1">
        <f t="shared" si="103"/>
        <v>1664.3076923076924</v>
      </c>
      <c r="P2238" s="1">
        <f t="shared" si="104"/>
        <v>41607.692307692312</v>
      </c>
      <c r="Q2238" s="1">
        <f>Table1[[#This Row],[Earned Basic Salary]]*20%</f>
        <v>8321.5384615384628</v>
      </c>
      <c r="R2238" s="1">
        <f>Table1[[#This Row],[Earned Basic Salary]]*10%</f>
        <v>4160.7692307692314</v>
      </c>
      <c r="S2238" s="1">
        <f>Table1[[#This Row],[Earned Basic Salary]]*12%</f>
        <v>4992.9230769230771</v>
      </c>
      <c r="T2238" s="1">
        <f>200</f>
        <v>200</v>
      </c>
      <c r="U2238" s="1">
        <f>Table1[[#This Row],[PF]]+Table1[[#This Row],[Professional Tax]]</f>
        <v>5192.9230769230771</v>
      </c>
      <c r="V2238" s="1">
        <f>Table1[[#This Row],[Overtime Hours]]*200</f>
        <v>2400</v>
      </c>
      <c r="W2238" s="1">
        <f>Table1[[#This Row],[Earned Basic Salary]]+Table1[[#This Row],[HRA]]+Table1[[#This Row],[DA]]+Table1[[#This Row],[Overtime Pay]]</f>
        <v>56490.000000000007</v>
      </c>
      <c r="X2238" s="1">
        <f>Table1[[#This Row],[Gross Salary]]-Table1[[#This Row],[Total Deduction]]</f>
        <v>51297.076923076929</v>
      </c>
      <c r="Y2238" t="s">
        <v>37</v>
      </c>
      <c r="Z2238" t="s">
        <v>106</v>
      </c>
      <c r="AA2238" t="s">
        <v>8467</v>
      </c>
      <c r="AB2238" t="s">
        <v>8468</v>
      </c>
    </row>
    <row r="2239" spans="1:28" x14ac:dyDescent="0.3">
      <c r="A2239" t="s">
        <v>8469</v>
      </c>
      <c r="B2239" t="s">
        <v>443</v>
      </c>
      <c r="C2239">
        <v>45</v>
      </c>
      <c r="D2239" t="s">
        <v>81</v>
      </c>
      <c r="E2239" t="s">
        <v>121</v>
      </c>
      <c r="F2239" t="s">
        <v>83</v>
      </c>
      <c r="G2239" t="s">
        <v>4695</v>
      </c>
      <c r="H2239" t="s">
        <v>35</v>
      </c>
      <c r="I2239" t="s">
        <v>36</v>
      </c>
      <c r="J2239">
        <v>26</v>
      </c>
      <c r="K2239">
        <v>25</v>
      </c>
      <c r="L2239">
        <f t="shared" si="102"/>
        <v>1</v>
      </c>
      <c r="M2239">
        <v>17</v>
      </c>
      <c r="N2239">
        <v>63554</v>
      </c>
      <c r="O2239" s="1">
        <f t="shared" si="103"/>
        <v>2444.3846153846152</v>
      </c>
      <c r="P2239" s="1">
        <f t="shared" si="104"/>
        <v>61109.615384615383</v>
      </c>
      <c r="Q2239" s="1">
        <f>Table1[[#This Row],[Earned Basic Salary]]*20%</f>
        <v>12221.923076923078</v>
      </c>
      <c r="R2239" s="1">
        <f>Table1[[#This Row],[Earned Basic Salary]]*10%</f>
        <v>6110.961538461539</v>
      </c>
      <c r="S2239" s="1">
        <f>Table1[[#This Row],[Earned Basic Salary]]*12%</f>
        <v>7333.1538461538457</v>
      </c>
      <c r="T2239" s="1">
        <f>200</f>
        <v>200</v>
      </c>
      <c r="U2239" s="1">
        <f>Table1[[#This Row],[PF]]+Table1[[#This Row],[Professional Tax]]</f>
        <v>7533.1538461538457</v>
      </c>
      <c r="V2239" s="1">
        <f>Table1[[#This Row],[Overtime Hours]]*200</f>
        <v>3400</v>
      </c>
      <c r="W2239" s="1">
        <f>Table1[[#This Row],[Earned Basic Salary]]+Table1[[#This Row],[HRA]]+Table1[[#This Row],[DA]]+Table1[[#This Row],[Overtime Pay]]</f>
        <v>82842.5</v>
      </c>
      <c r="X2239" s="1">
        <f>Table1[[#This Row],[Gross Salary]]-Table1[[#This Row],[Total Deduction]]</f>
        <v>75309.346153846156</v>
      </c>
      <c r="Y2239" t="s">
        <v>37</v>
      </c>
      <c r="Z2239" t="s">
        <v>106</v>
      </c>
      <c r="AA2239" t="s">
        <v>8470</v>
      </c>
      <c r="AB2239" t="s">
        <v>8471</v>
      </c>
    </row>
    <row r="2240" spans="1:28" x14ac:dyDescent="0.3">
      <c r="A2240" t="s">
        <v>8472</v>
      </c>
      <c r="B2240" t="s">
        <v>52</v>
      </c>
      <c r="C2240">
        <v>29</v>
      </c>
      <c r="D2240" t="s">
        <v>127</v>
      </c>
      <c r="E2240" t="s">
        <v>54</v>
      </c>
      <c r="F2240" t="s">
        <v>55</v>
      </c>
      <c r="G2240" t="s">
        <v>5579</v>
      </c>
      <c r="H2240" t="s">
        <v>35</v>
      </c>
      <c r="I2240" t="s">
        <v>36</v>
      </c>
      <c r="J2240">
        <v>26</v>
      </c>
      <c r="K2240">
        <v>25</v>
      </c>
      <c r="L2240">
        <f t="shared" si="102"/>
        <v>1</v>
      </c>
      <c r="M2240">
        <v>7</v>
      </c>
      <c r="N2240">
        <v>48718</v>
      </c>
      <c r="O2240" s="1">
        <f t="shared" si="103"/>
        <v>1873.7692307692307</v>
      </c>
      <c r="P2240" s="1">
        <f t="shared" si="104"/>
        <v>46844.230769230766</v>
      </c>
      <c r="Q2240" s="1">
        <f>Table1[[#This Row],[Earned Basic Salary]]*20%</f>
        <v>9368.8461538461543</v>
      </c>
      <c r="R2240" s="1">
        <f>Table1[[#This Row],[Earned Basic Salary]]*10%</f>
        <v>4684.4230769230771</v>
      </c>
      <c r="S2240" s="1">
        <f>Table1[[#This Row],[Earned Basic Salary]]*12%</f>
        <v>5621.3076923076915</v>
      </c>
      <c r="T2240" s="1">
        <f>200</f>
        <v>200</v>
      </c>
      <c r="U2240" s="1">
        <f>Table1[[#This Row],[PF]]+Table1[[#This Row],[Professional Tax]]</f>
        <v>5821.3076923076915</v>
      </c>
      <c r="V2240" s="1">
        <f>Table1[[#This Row],[Overtime Hours]]*200</f>
        <v>1400</v>
      </c>
      <c r="W2240" s="1">
        <f>Table1[[#This Row],[Earned Basic Salary]]+Table1[[#This Row],[HRA]]+Table1[[#This Row],[DA]]+Table1[[#This Row],[Overtime Pay]]</f>
        <v>62297.5</v>
      </c>
      <c r="X2240" s="1">
        <f>Table1[[#This Row],[Gross Salary]]-Table1[[#This Row],[Total Deduction]]</f>
        <v>56476.192307692312</v>
      </c>
      <c r="Y2240" t="s">
        <v>37</v>
      </c>
      <c r="Z2240" t="s">
        <v>106</v>
      </c>
      <c r="AA2240" t="s">
        <v>8473</v>
      </c>
      <c r="AB2240" t="s">
        <v>8474</v>
      </c>
    </row>
    <row r="2241" spans="1:28" x14ac:dyDescent="0.3">
      <c r="A2241" t="s">
        <v>8475</v>
      </c>
      <c r="B2241" t="s">
        <v>315</v>
      </c>
      <c r="C2241">
        <v>37</v>
      </c>
      <c r="D2241" t="s">
        <v>61</v>
      </c>
      <c r="E2241" t="s">
        <v>32</v>
      </c>
      <c r="F2241" t="s">
        <v>55</v>
      </c>
      <c r="G2241" t="s">
        <v>4165</v>
      </c>
      <c r="H2241" t="s">
        <v>35</v>
      </c>
      <c r="I2241" t="s">
        <v>36</v>
      </c>
      <c r="J2241">
        <v>26</v>
      </c>
      <c r="K2241">
        <v>24</v>
      </c>
      <c r="L2241">
        <f t="shared" si="102"/>
        <v>2</v>
      </c>
      <c r="M2241">
        <v>15</v>
      </c>
      <c r="N2241">
        <v>25753</v>
      </c>
      <c r="O2241" s="1">
        <f t="shared" si="103"/>
        <v>990.5</v>
      </c>
      <c r="P2241" s="1">
        <f t="shared" si="104"/>
        <v>23772</v>
      </c>
      <c r="Q2241" s="1">
        <f>Table1[[#This Row],[Earned Basic Salary]]*20%</f>
        <v>4754.4000000000005</v>
      </c>
      <c r="R2241" s="1">
        <f>Table1[[#This Row],[Earned Basic Salary]]*10%</f>
        <v>2377.2000000000003</v>
      </c>
      <c r="S2241" s="1">
        <f>Table1[[#This Row],[Earned Basic Salary]]*12%</f>
        <v>2852.64</v>
      </c>
      <c r="T2241" s="1">
        <f>200</f>
        <v>200</v>
      </c>
      <c r="U2241" s="1">
        <f>Table1[[#This Row],[PF]]+Table1[[#This Row],[Professional Tax]]</f>
        <v>3052.64</v>
      </c>
      <c r="V2241" s="1">
        <f>Table1[[#This Row],[Overtime Hours]]*200</f>
        <v>3000</v>
      </c>
      <c r="W2241" s="1">
        <f>Table1[[#This Row],[Earned Basic Salary]]+Table1[[#This Row],[HRA]]+Table1[[#This Row],[DA]]+Table1[[#This Row],[Overtime Pay]]</f>
        <v>33903.600000000006</v>
      </c>
      <c r="X2241" s="1">
        <f>Table1[[#This Row],[Gross Salary]]-Table1[[#This Row],[Total Deduction]]</f>
        <v>30850.960000000006</v>
      </c>
      <c r="Y2241" t="s">
        <v>37</v>
      </c>
      <c r="Z2241" t="s">
        <v>48</v>
      </c>
      <c r="AA2241" t="s">
        <v>8476</v>
      </c>
      <c r="AB2241" t="s">
        <v>8477</v>
      </c>
    </row>
    <row r="2242" spans="1:28" x14ac:dyDescent="0.3">
      <c r="A2242" t="s">
        <v>8478</v>
      </c>
      <c r="B2242" t="s">
        <v>120</v>
      </c>
      <c r="C2242">
        <v>33</v>
      </c>
      <c r="D2242" t="s">
        <v>75</v>
      </c>
      <c r="E2242" t="s">
        <v>45</v>
      </c>
      <c r="F2242" t="s">
        <v>69</v>
      </c>
      <c r="G2242" t="s">
        <v>8479</v>
      </c>
      <c r="H2242" t="s">
        <v>35</v>
      </c>
      <c r="I2242" t="s">
        <v>36</v>
      </c>
      <c r="J2242">
        <v>26</v>
      </c>
      <c r="K2242">
        <v>25</v>
      </c>
      <c r="L2242">
        <f t="shared" si="102"/>
        <v>1</v>
      </c>
      <c r="M2242">
        <v>5</v>
      </c>
      <c r="N2242">
        <v>60122</v>
      </c>
      <c r="O2242" s="1">
        <f t="shared" si="103"/>
        <v>2312.3846153846152</v>
      </c>
      <c r="P2242" s="1">
        <f t="shared" si="104"/>
        <v>57809.615384615383</v>
      </c>
      <c r="Q2242" s="1">
        <f>Table1[[#This Row],[Earned Basic Salary]]*20%</f>
        <v>11561.923076923078</v>
      </c>
      <c r="R2242" s="1">
        <f>Table1[[#This Row],[Earned Basic Salary]]*10%</f>
        <v>5780.961538461539</v>
      </c>
      <c r="S2242" s="1">
        <f>Table1[[#This Row],[Earned Basic Salary]]*12%</f>
        <v>6937.1538461538457</v>
      </c>
      <c r="T2242" s="1">
        <f>200</f>
        <v>200</v>
      </c>
      <c r="U2242" s="1">
        <f>Table1[[#This Row],[PF]]+Table1[[#This Row],[Professional Tax]]</f>
        <v>7137.1538461538457</v>
      </c>
      <c r="V2242" s="1">
        <f>Table1[[#This Row],[Overtime Hours]]*200</f>
        <v>1000</v>
      </c>
      <c r="W2242" s="1">
        <f>Table1[[#This Row],[Earned Basic Salary]]+Table1[[#This Row],[HRA]]+Table1[[#This Row],[DA]]+Table1[[#This Row],[Overtime Pay]]</f>
        <v>76152.5</v>
      </c>
      <c r="X2242" s="1">
        <f>Table1[[#This Row],[Gross Salary]]-Table1[[#This Row],[Total Deduction]]</f>
        <v>69015.346153846156</v>
      </c>
      <c r="Y2242" t="s">
        <v>37</v>
      </c>
      <c r="Z2242" t="s">
        <v>48</v>
      </c>
      <c r="AA2242" t="s">
        <v>8480</v>
      </c>
      <c r="AB2242" t="s">
        <v>8481</v>
      </c>
    </row>
    <row r="2243" spans="1:28" x14ac:dyDescent="0.3">
      <c r="A2243" t="s">
        <v>8482</v>
      </c>
      <c r="B2243" t="s">
        <v>579</v>
      </c>
      <c r="C2243">
        <v>38</v>
      </c>
      <c r="D2243" t="s">
        <v>127</v>
      </c>
      <c r="E2243" t="s">
        <v>54</v>
      </c>
      <c r="F2243" t="s">
        <v>33</v>
      </c>
      <c r="G2243" t="s">
        <v>8010</v>
      </c>
      <c r="H2243" t="s">
        <v>35</v>
      </c>
      <c r="I2243" t="s">
        <v>36</v>
      </c>
      <c r="J2243">
        <v>26</v>
      </c>
      <c r="K2243">
        <v>25</v>
      </c>
      <c r="L2243">
        <f t="shared" ref="L2243:L2306" si="105">J2243-K2243</f>
        <v>1</v>
      </c>
      <c r="M2243">
        <v>1</v>
      </c>
      <c r="N2243">
        <v>34021</v>
      </c>
      <c r="O2243" s="1">
        <f t="shared" ref="O2243:O2306" si="106">N2243/J2243</f>
        <v>1308.5</v>
      </c>
      <c r="P2243" s="1">
        <f t="shared" ref="P2243:P2306" si="107">O2243*K2243</f>
        <v>32712.5</v>
      </c>
      <c r="Q2243" s="1">
        <f>Table1[[#This Row],[Earned Basic Salary]]*20%</f>
        <v>6542.5</v>
      </c>
      <c r="R2243" s="1">
        <f>Table1[[#This Row],[Earned Basic Salary]]*10%</f>
        <v>3271.25</v>
      </c>
      <c r="S2243" s="1">
        <f>Table1[[#This Row],[Earned Basic Salary]]*12%</f>
        <v>3925.5</v>
      </c>
      <c r="T2243" s="1">
        <f>200</f>
        <v>200</v>
      </c>
      <c r="U2243" s="1">
        <f>Table1[[#This Row],[PF]]+Table1[[#This Row],[Professional Tax]]</f>
        <v>4125.5</v>
      </c>
      <c r="V2243" s="1">
        <f>Table1[[#This Row],[Overtime Hours]]*200</f>
        <v>200</v>
      </c>
      <c r="W2243" s="1">
        <f>Table1[[#This Row],[Earned Basic Salary]]+Table1[[#This Row],[HRA]]+Table1[[#This Row],[DA]]+Table1[[#This Row],[Overtime Pay]]</f>
        <v>42726.25</v>
      </c>
      <c r="X2243" s="1">
        <f>Table1[[#This Row],[Gross Salary]]-Table1[[#This Row],[Total Deduction]]</f>
        <v>38600.75</v>
      </c>
      <c r="Y2243" t="s">
        <v>37</v>
      </c>
      <c r="Z2243" t="s">
        <v>95</v>
      </c>
      <c r="AA2243" t="s">
        <v>8483</v>
      </c>
      <c r="AB2243" t="s">
        <v>8484</v>
      </c>
    </row>
    <row r="2244" spans="1:28" x14ac:dyDescent="0.3">
      <c r="A2244" t="s">
        <v>8485</v>
      </c>
      <c r="B2244" t="s">
        <v>300</v>
      </c>
      <c r="C2244">
        <v>21</v>
      </c>
      <c r="D2244" t="s">
        <v>81</v>
      </c>
      <c r="E2244" t="s">
        <v>82</v>
      </c>
      <c r="F2244" t="s">
        <v>33</v>
      </c>
      <c r="G2244" t="s">
        <v>8486</v>
      </c>
      <c r="H2244" t="s">
        <v>35</v>
      </c>
      <c r="I2244" t="s">
        <v>36</v>
      </c>
      <c r="J2244">
        <v>26</v>
      </c>
      <c r="K2244">
        <v>25</v>
      </c>
      <c r="L2244">
        <f t="shared" si="105"/>
        <v>1</v>
      </c>
      <c r="M2244">
        <v>19</v>
      </c>
      <c r="N2244">
        <v>24295</v>
      </c>
      <c r="O2244" s="1">
        <f t="shared" si="106"/>
        <v>934.42307692307691</v>
      </c>
      <c r="P2244" s="1">
        <f t="shared" si="107"/>
        <v>23360.576923076922</v>
      </c>
      <c r="Q2244" s="1">
        <f>Table1[[#This Row],[Earned Basic Salary]]*20%</f>
        <v>4672.1153846153848</v>
      </c>
      <c r="R2244" s="1">
        <f>Table1[[#This Row],[Earned Basic Salary]]*10%</f>
        <v>2336.0576923076924</v>
      </c>
      <c r="S2244" s="1">
        <f>Table1[[#This Row],[Earned Basic Salary]]*12%</f>
        <v>2803.2692307692305</v>
      </c>
      <c r="T2244" s="1">
        <f>200</f>
        <v>200</v>
      </c>
      <c r="U2244" s="1">
        <f>Table1[[#This Row],[PF]]+Table1[[#This Row],[Professional Tax]]</f>
        <v>3003.2692307692305</v>
      </c>
      <c r="V2244" s="1">
        <f>Table1[[#This Row],[Overtime Hours]]*200</f>
        <v>3800</v>
      </c>
      <c r="W2244" s="1">
        <f>Table1[[#This Row],[Earned Basic Salary]]+Table1[[#This Row],[HRA]]+Table1[[#This Row],[DA]]+Table1[[#This Row],[Overtime Pay]]</f>
        <v>34168.75</v>
      </c>
      <c r="X2244" s="1">
        <f>Table1[[#This Row],[Gross Salary]]-Table1[[#This Row],[Total Deduction]]</f>
        <v>31165.48076923077</v>
      </c>
      <c r="Y2244" t="s">
        <v>37</v>
      </c>
      <c r="Z2244" t="s">
        <v>106</v>
      </c>
      <c r="AA2244" t="s">
        <v>8487</v>
      </c>
      <c r="AB2244" t="s">
        <v>8488</v>
      </c>
    </row>
    <row r="2245" spans="1:28" x14ac:dyDescent="0.3">
      <c r="A2245" t="s">
        <v>8489</v>
      </c>
      <c r="B2245" t="s">
        <v>1135</v>
      </c>
      <c r="C2245">
        <v>34</v>
      </c>
      <c r="D2245" t="s">
        <v>81</v>
      </c>
      <c r="E2245" t="s">
        <v>62</v>
      </c>
      <c r="F2245" t="s">
        <v>69</v>
      </c>
      <c r="G2245" t="s">
        <v>6305</v>
      </c>
      <c r="H2245" t="s">
        <v>35</v>
      </c>
      <c r="I2245" t="s">
        <v>36</v>
      </c>
      <c r="J2245">
        <v>26</v>
      </c>
      <c r="K2245">
        <v>22</v>
      </c>
      <c r="L2245">
        <f t="shared" si="105"/>
        <v>4</v>
      </c>
      <c r="M2245">
        <v>10</v>
      </c>
      <c r="N2245">
        <v>41097</v>
      </c>
      <c r="O2245" s="1">
        <f t="shared" si="106"/>
        <v>1580.6538461538462</v>
      </c>
      <c r="P2245" s="1">
        <f t="shared" si="107"/>
        <v>34774.384615384617</v>
      </c>
      <c r="Q2245" s="1">
        <f>Table1[[#This Row],[Earned Basic Salary]]*20%</f>
        <v>6954.876923076924</v>
      </c>
      <c r="R2245" s="1">
        <f>Table1[[#This Row],[Earned Basic Salary]]*10%</f>
        <v>3477.438461538462</v>
      </c>
      <c r="S2245" s="1">
        <f>Table1[[#This Row],[Earned Basic Salary]]*12%</f>
        <v>4172.9261538461542</v>
      </c>
      <c r="T2245" s="1">
        <f>200</f>
        <v>200</v>
      </c>
      <c r="U2245" s="1">
        <f>Table1[[#This Row],[PF]]+Table1[[#This Row],[Professional Tax]]</f>
        <v>4372.9261538461542</v>
      </c>
      <c r="V2245" s="1">
        <f>Table1[[#This Row],[Overtime Hours]]*200</f>
        <v>2000</v>
      </c>
      <c r="W2245" s="1">
        <f>Table1[[#This Row],[Earned Basic Salary]]+Table1[[#This Row],[HRA]]+Table1[[#This Row],[DA]]+Table1[[#This Row],[Overtime Pay]]</f>
        <v>47206.700000000004</v>
      </c>
      <c r="X2245" s="1">
        <f>Table1[[#This Row],[Gross Salary]]-Table1[[#This Row],[Total Deduction]]</f>
        <v>42833.773846153854</v>
      </c>
      <c r="Y2245" t="s">
        <v>37</v>
      </c>
      <c r="Z2245" t="s">
        <v>38</v>
      </c>
      <c r="AA2245" t="s">
        <v>8490</v>
      </c>
      <c r="AB2245" t="s">
        <v>8491</v>
      </c>
    </row>
    <row r="2246" spans="1:28" x14ac:dyDescent="0.3">
      <c r="A2246" t="s">
        <v>8492</v>
      </c>
      <c r="B2246" t="s">
        <v>1425</v>
      </c>
      <c r="C2246">
        <v>53</v>
      </c>
      <c r="D2246" t="s">
        <v>75</v>
      </c>
      <c r="E2246" t="s">
        <v>121</v>
      </c>
      <c r="F2246" t="s">
        <v>63</v>
      </c>
      <c r="G2246" t="s">
        <v>8493</v>
      </c>
      <c r="H2246" t="s">
        <v>35</v>
      </c>
      <c r="I2246" t="s">
        <v>36</v>
      </c>
      <c r="J2246">
        <v>26</v>
      </c>
      <c r="K2246">
        <v>23</v>
      </c>
      <c r="L2246">
        <f t="shared" si="105"/>
        <v>3</v>
      </c>
      <c r="M2246">
        <v>8</v>
      </c>
      <c r="N2246">
        <v>21056</v>
      </c>
      <c r="O2246" s="1">
        <f t="shared" si="106"/>
        <v>809.84615384615381</v>
      </c>
      <c r="P2246" s="1">
        <f t="shared" si="107"/>
        <v>18626.461538461539</v>
      </c>
      <c r="Q2246" s="1">
        <f>Table1[[#This Row],[Earned Basic Salary]]*20%</f>
        <v>3725.292307692308</v>
      </c>
      <c r="R2246" s="1">
        <f>Table1[[#This Row],[Earned Basic Salary]]*10%</f>
        <v>1862.646153846154</v>
      </c>
      <c r="S2246" s="1">
        <f>Table1[[#This Row],[Earned Basic Salary]]*12%</f>
        <v>2235.1753846153847</v>
      </c>
      <c r="T2246" s="1">
        <f>200</f>
        <v>200</v>
      </c>
      <c r="U2246" s="1">
        <f>Table1[[#This Row],[PF]]+Table1[[#This Row],[Professional Tax]]</f>
        <v>2435.1753846153847</v>
      </c>
      <c r="V2246" s="1">
        <f>Table1[[#This Row],[Overtime Hours]]*200</f>
        <v>1600</v>
      </c>
      <c r="W2246" s="1">
        <f>Table1[[#This Row],[Earned Basic Salary]]+Table1[[#This Row],[HRA]]+Table1[[#This Row],[DA]]+Table1[[#This Row],[Overtime Pay]]</f>
        <v>25814.400000000001</v>
      </c>
      <c r="X2246" s="1">
        <f>Table1[[#This Row],[Gross Salary]]-Table1[[#This Row],[Total Deduction]]</f>
        <v>23379.224615384617</v>
      </c>
      <c r="Y2246" t="s">
        <v>37</v>
      </c>
      <c r="Z2246" t="s">
        <v>48</v>
      </c>
      <c r="AA2246" t="s">
        <v>8494</v>
      </c>
      <c r="AB2246" t="s">
        <v>8495</v>
      </c>
    </row>
    <row r="2247" spans="1:28" x14ac:dyDescent="0.3">
      <c r="A2247" t="s">
        <v>8496</v>
      </c>
      <c r="B2247" t="s">
        <v>315</v>
      </c>
      <c r="C2247">
        <v>34</v>
      </c>
      <c r="D2247" t="s">
        <v>127</v>
      </c>
      <c r="E2247" t="s">
        <v>121</v>
      </c>
      <c r="F2247" t="s">
        <v>89</v>
      </c>
      <c r="G2247" t="s">
        <v>8497</v>
      </c>
      <c r="H2247" t="s">
        <v>35</v>
      </c>
      <c r="I2247" t="s">
        <v>36</v>
      </c>
      <c r="J2247">
        <v>26</v>
      </c>
      <c r="K2247">
        <v>21</v>
      </c>
      <c r="L2247">
        <f t="shared" si="105"/>
        <v>5</v>
      </c>
      <c r="M2247">
        <v>7</v>
      </c>
      <c r="N2247">
        <v>54037</v>
      </c>
      <c r="O2247" s="1">
        <f t="shared" si="106"/>
        <v>2078.3461538461538</v>
      </c>
      <c r="P2247" s="1">
        <f t="shared" si="107"/>
        <v>43645.269230769227</v>
      </c>
      <c r="Q2247" s="1">
        <f>Table1[[#This Row],[Earned Basic Salary]]*20%</f>
        <v>8729.0538461538454</v>
      </c>
      <c r="R2247" s="1">
        <f>Table1[[#This Row],[Earned Basic Salary]]*10%</f>
        <v>4364.5269230769227</v>
      </c>
      <c r="S2247" s="1">
        <f>Table1[[#This Row],[Earned Basic Salary]]*12%</f>
        <v>5237.4323076923074</v>
      </c>
      <c r="T2247" s="1">
        <f>200</f>
        <v>200</v>
      </c>
      <c r="U2247" s="1">
        <f>Table1[[#This Row],[PF]]+Table1[[#This Row],[Professional Tax]]</f>
        <v>5437.4323076923074</v>
      </c>
      <c r="V2247" s="1">
        <f>Table1[[#This Row],[Overtime Hours]]*200</f>
        <v>1400</v>
      </c>
      <c r="W2247" s="1">
        <f>Table1[[#This Row],[Earned Basic Salary]]+Table1[[#This Row],[HRA]]+Table1[[#This Row],[DA]]+Table1[[#This Row],[Overtime Pay]]</f>
        <v>58138.849999999991</v>
      </c>
      <c r="X2247" s="1">
        <f>Table1[[#This Row],[Gross Salary]]-Table1[[#This Row],[Total Deduction]]</f>
        <v>52701.417692307681</v>
      </c>
      <c r="Y2247" t="s">
        <v>37</v>
      </c>
      <c r="Z2247" t="s">
        <v>48</v>
      </c>
      <c r="AA2247" t="s">
        <v>8498</v>
      </c>
      <c r="AB2247" t="s">
        <v>8499</v>
      </c>
    </row>
    <row r="2248" spans="1:28" x14ac:dyDescent="0.3">
      <c r="A2248" t="s">
        <v>8500</v>
      </c>
      <c r="B2248" t="s">
        <v>270</v>
      </c>
      <c r="C2248">
        <v>36</v>
      </c>
      <c r="D2248" t="s">
        <v>75</v>
      </c>
      <c r="E2248" t="s">
        <v>45</v>
      </c>
      <c r="F2248" t="s">
        <v>46</v>
      </c>
      <c r="G2248" t="s">
        <v>7294</v>
      </c>
      <c r="H2248" t="s">
        <v>35</v>
      </c>
      <c r="I2248" t="s">
        <v>36</v>
      </c>
      <c r="J2248">
        <v>26</v>
      </c>
      <c r="K2248">
        <v>24</v>
      </c>
      <c r="L2248">
        <f t="shared" si="105"/>
        <v>2</v>
      </c>
      <c r="M2248">
        <v>20</v>
      </c>
      <c r="N2248">
        <v>76536</v>
      </c>
      <c r="O2248" s="1">
        <f t="shared" si="106"/>
        <v>2943.6923076923076</v>
      </c>
      <c r="P2248" s="1">
        <f t="shared" si="107"/>
        <v>70648.615384615376</v>
      </c>
      <c r="Q2248" s="1">
        <f>Table1[[#This Row],[Earned Basic Salary]]*20%</f>
        <v>14129.723076923075</v>
      </c>
      <c r="R2248" s="1">
        <f>Table1[[#This Row],[Earned Basic Salary]]*10%</f>
        <v>7064.8615384615377</v>
      </c>
      <c r="S2248" s="1">
        <f>Table1[[#This Row],[Earned Basic Salary]]*12%</f>
        <v>8477.8338461538442</v>
      </c>
      <c r="T2248" s="1">
        <f>200</f>
        <v>200</v>
      </c>
      <c r="U2248" s="1">
        <f>Table1[[#This Row],[PF]]+Table1[[#This Row],[Professional Tax]]</f>
        <v>8677.8338461538442</v>
      </c>
      <c r="V2248" s="1">
        <f>Table1[[#This Row],[Overtime Hours]]*200</f>
        <v>4000</v>
      </c>
      <c r="W2248" s="1">
        <f>Table1[[#This Row],[Earned Basic Salary]]+Table1[[#This Row],[HRA]]+Table1[[#This Row],[DA]]+Table1[[#This Row],[Overtime Pay]]</f>
        <v>95843.199999999997</v>
      </c>
      <c r="X2248" s="1">
        <f>Table1[[#This Row],[Gross Salary]]-Table1[[#This Row],[Total Deduction]]</f>
        <v>87165.366153846146</v>
      </c>
      <c r="Y2248" t="s">
        <v>37</v>
      </c>
      <c r="Z2248" t="s">
        <v>38</v>
      </c>
      <c r="AA2248" t="s">
        <v>8501</v>
      </c>
      <c r="AB2248" t="s">
        <v>8502</v>
      </c>
    </row>
    <row r="2249" spans="1:28" x14ac:dyDescent="0.3">
      <c r="A2249" t="s">
        <v>8503</v>
      </c>
      <c r="B2249" t="s">
        <v>1058</v>
      </c>
      <c r="C2249">
        <v>33</v>
      </c>
      <c r="D2249" t="s">
        <v>127</v>
      </c>
      <c r="E2249" t="s">
        <v>82</v>
      </c>
      <c r="F2249" t="s">
        <v>83</v>
      </c>
      <c r="G2249" t="s">
        <v>8504</v>
      </c>
      <c r="H2249" t="s">
        <v>35</v>
      </c>
      <c r="I2249" t="s">
        <v>36</v>
      </c>
      <c r="J2249">
        <v>26</v>
      </c>
      <c r="K2249">
        <v>24</v>
      </c>
      <c r="L2249">
        <f t="shared" si="105"/>
        <v>2</v>
      </c>
      <c r="M2249">
        <v>8</v>
      </c>
      <c r="N2249">
        <v>34206</v>
      </c>
      <c r="O2249" s="1">
        <f t="shared" si="106"/>
        <v>1315.6153846153845</v>
      </c>
      <c r="P2249" s="1">
        <f t="shared" si="107"/>
        <v>31574.769230769227</v>
      </c>
      <c r="Q2249" s="1">
        <f>Table1[[#This Row],[Earned Basic Salary]]*20%</f>
        <v>6314.9538461538459</v>
      </c>
      <c r="R2249" s="1">
        <f>Table1[[#This Row],[Earned Basic Salary]]*10%</f>
        <v>3157.476923076923</v>
      </c>
      <c r="S2249" s="1">
        <f>Table1[[#This Row],[Earned Basic Salary]]*12%</f>
        <v>3788.9723076923069</v>
      </c>
      <c r="T2249" s="1">
        <f>200</f>
        <v>200</v>
      </c>
      <c r="U2249" s="1">
        <f>Table1[[#This Row],[PF]]+Table1[[#This Row],[Professional Tax]]</f>
        <v>3988.9723076923069</v>
      </c>
      <c r="V2249" s="1">
        <f>Table1[[#This Row],[Overtime Hours]]*200</f>
        <v>1600</v>
      </c>
      <c r="W2249" s="1">
        <f>Table1[[#This Row],[Earned Basic Salary]]+Table1[[#This Row],[HRA]]+Table1[[#This Row],[DA]]+Table1[[#This Row],[Overtime Pay]]</f>
        <v>42647.199999999997</v>
      </c>
      <c r="X2249" s="1">
        <f>Table1[[#This Row],[Gross Salary]]-Table1[[#This Row],[Total Deduction]]</f>
        <v>38658.227692307693</v>
      </c>
      <c r="Y2249" t="s">
        <v>37</v>
      </c>
      <c r="Z2249" t="s">
        <v>106</v>
      </c>
      <c r="AA2249" t="s">
        <v>8505</v>
      </c>
      <c r="AB2249" t="s">
        <v>8506</v>
      </c>
    </row>
    <row r="2250" spans="1:28" x14ac:dyDescent="0.3">
      <c r="A2250" t="s">
        <v>8507</v>
      </c>
      <c r="B2250" t="s">
        <v>310</v>
      </c>
      <c r="C2250">
        <v>38</v>
      </c>
      <c r="D2250" t="s">
        <v>75</v>
      </c>
      <c r="E2250" t="s">
        <v>82</v>
      </c>
      <c r="F2250" t="s">
        <v>33</v>
      </c>
      <c r="G2250" t="s">
        <v>8508</v>
      </c>
      <c r="H2250" t="s">
        <v>35</v>
      </c>
      <c r="I2250" t="s">
        <v>36</v>
      </c>
      <c r="J2250">
        <v>26</v>
      </c>
      <c r="K2250">
        <v>22</v>
      </c>
      <c r="L2250">
        <f t="shared" si="105"/>
        <v>4</v>
      </c>
      <c r="M2250">
        <v>8</v>
      </c>
      <c r="N2250">
        <v>21083</v>
      </c>
      <c r="O2250" s="1">
        <f t="shared" si="106"/>
        <v>810.88461538461536</v>
      </c>
      <c r="P2250" s="1">
        <f t="shared" si="107"/>
        <v>17839.461538461539</v>
      </c>
      <c r="Q2250" s="1">
        <f>Table1[[#This Row],[Earned Basic Salary]]*20%</f>
        <v>3567.8923076923079</v>
      </c>
      <c r="R2250" s="1">
        <f>Table1[[#This Row],[Earned Basic Salary]]*10%</f>
        <v>1783.9461538461539</v>
      </c>
      <c r="S2250" s="1">
        <f>Table1[[#This Row],[Earned Basic Salary]]*12%</f>
        <v>2140.7353846153846</v>
      </c>
      <c r="T2250" s="1">
        <f>200</f>
        <v>200</v>
      </c>
      <c r="U2250" s="1">
        <f>Table1[[#This Row],[PF]]+Table1[[#This Row],[Professional Tax]]</f>
        <v>2340.7353846153846</v>
      </c>
      <c r="V2250" s="1">
        <f>Table1[[#This Row],[Overtime Hours]]*200</f>
        <v>1600</v>
      </c>
      <c r="W2250" s="1">
        <f>Table1[[#This Row],[Earned Basic Salary]]+Table1[[#This Row],[HRA]]+Table1[[#This Row],[DA]]+Table1[[#This Row],[Overtime Pay]]</f>
        <v>24791.300000000003</v>
      </c>
      <c r="X2250" s="1">
        <f>Table1[[#This Row],[Gross Salary]]-Table1[[#This Row],[Total Deduction]]</f>
        <v>22450.564615384617</v>
      </c>
      <c r="Y2250" t="s">
        <v>37</v>
      </c>
      <c r="Z2250" t="s">
        <v>38</v>
      </c>
      <c r="AA2250" t="s">
        <v>8509</v>
      </c>
      <c r="AB2250" t="s">
        <v>8510</v>
      </c>
    </row>
    <row r="2251" spans="1:28" x14ac:dyDescent="0.3">
      <c r="A2251" t="s">
        <v>8511</v>
      </c>
      <c r="B2251" t="s">
        <v>750</v>
      </c>
      <c r="C2251">
        <v>33</v>
      </c>
      <c r="D2251" t="s">
        <v>81</v>
      </c>
      <c r="E2251" t="s">
        <v>62</v>
      </c>
      <c r="F2251" t="s">
        <v>63</v>
      </c>
      <c r="G2251" t="s">
        <v>2080</v>
      </c>
      <c r="H2251" t="s">
        <v>35</v>
      </c>
      <c r="I2251" t="s">
        <v>36</v>
      </c>
      <c r="J2251">
        <v>26</v>
      </c>
      <c r="K2251">
        <v>24</v>
      </c>
      <c r="L2251">
        <f t="shared" si="105"/>
        <v>2</v>
      </c>
      <c r="M2251">
        <v>18</v>
      </c>
      <c r="N2251">
        <v>70866</v>
      </c>
      <c r="O2251" s="1">
        <f t="shared" si="106"/>
        <v>2725.6153846153848</v>
      </c>
      <c r="P2251" s="1">
        <f t="shared" si="107"/>
        <v>65414.769230769234</v>
      </c>
      <c r="Q2251" s="1">
        <f>Table1[[#This Row],[Earned Basic Salary]]*20%</f>
        <v>13082.953846153847</v>
      </c>
      <c r="R2251" s="1">
        <f>Table1[[#This Row],[Earned Basic Salary]]*10%</f>
        <v>6541.4769230769234</v>
      </c>
      <c r="S2251" s="1">
        <f>Table1[[#This Row],[Earned Basic Salary]]*12%</f>
        <v>7849.7723076923075</v>
      </c>
      <c r="T2251" s="1">
        <f>200</f>
        <v>200</v>
      </c>
      <c r="U2251" s="1">
        <f>Table1[[#This Row],[PF]]+Table1[[#This Row],[Professional Tax]]</f>
        <v>8049.7723076923075</v>
      </c>
      <c r="V2251" s="1">
        <f>Table1[[#This Row],[Overtime Hours]]*200</f>
        <v>3600</v>
      </c>
      <c r="W2251" s="1">
        <f>Table1[[#This Row],[Earned Basic Salary]]+Table1[[#This Row],[HRA]]+Table1[[#This Row],[DA]]+Table1[[#This Row],[Overtime Pay]]</f>
        <v>88639.200000000012</v>
      </c>
      <c r="X2251" s="1">
        <f>Table1[[#This Row],[Gross Salary]]-Table1[[#This Row],[Total Deduction]]</f>
        <v>80589.427692307698</v>
      </c>
      <c r="Y2251" t="s">
        <v>37</v>
      </c>
      <c r="Z2251" t="s">
        <v>106</v>
      </c>
      <c r="AA2251" t="s">
        <v>8512</v>
      </c>
      <c r="AB2251" t="s">
        <v>8513</v>
      </c>
    </row>
    <row r="2252" spans="1:28" x14ac:dyDescent="0.3">
      <c r="A2252" t="s">
        <v>8514</v>
      </c>
      <c r="B2252" t="s">
        <v>1349</v>
      </c>
      <c r="C2252">
        <v>31</v>
      </c>
      <c r="D2252" t="s">
        <v>81</v>
      </c>
      <c r="E2252" t="s">
        <v>82</v>
      </c>
      <c r="F2252" t="s">
        <v>83</v>
      </c>
      <c r="G2252" t="s">
        <v>5493</v>
      </c>
      <c r="H2252" t="s">
        <v>35</v>
      </c>
      <c r="I2252" t="s">
        <v>36</v>
      </c>
      <c r="J2252">
        <v>26</v>
      </c>
      <c r="K2252">
        <v>23</v>
      </c>
      <c r="L2252">
        <f t="shared" si="105"/>
        <v>3</v>
      </c>
      <c r="M2252">
        <v>14</v>
      </c>
      <c r="N2252">
        <v>50564</v>
      </c>
      <c r="O2252" s="1">
        <f t="shared" si="106"/>
        <v>1944.7692307692307</v>
      </c>
      <c r="P2252" s="1">
        <f t="shared" si="107"/>
        <v>44729.692307692305</v>
      </c>
      <c r="Q2252" s="1">
        <f>Table1[[#This Row],[Earned Basic Salary]]*20%</f>
        <v>8945.9384615384606</v>
      </c>
      <c r="R2252" s="1">
        <f>Table1[[#This Row],[Earned Basic Salary]]*10%</f>
        <v>4472.9692307692303</v>
      </c>
      <c r="S2252" s="1">
        <f>Table1[[#This Row],[Earned Basic Salary]]*12%</f>
        <v>5367.5630769230766</v>
      </c>
      <c r="T2252" s="1">
        <f>200</f>
        <v>200</v>
      </c>
      <c r="U2252" s="1">
        <f>Table1[[#This Row],[PF]]+Table1[[#This Row],[Professional Tax]]</f>
        <v>5567.5630769230766</v>
      </c>
      <c r="V2252" s="1">
        <f>Table1[[#This Row],[Overtime Hours]]*200</f>
        <v>2800</v>
      </c>
      <c r="W2252" s="1">
        <f>Table1[[#This Row],[Earned Basic Salary]]+Table1[[#This Row],[HRA]]+Table1[[#This Row],[DA]]+Table1[[#This Row],[Overtime Pay]]</f>
        <v>60948.6</v>
      </c>
      <c r="X2252" s="1">
        <f>Table1[[#This Row],[Gross Salary]]-Table1[[#This Row],[Total Deduction]]</f>
        <v>55381.036923076921</v>
      </c>
      <c r="Y2252" t="s">
        <v>37</v>
      </c>
      <c r="Z2252" t="s">
        <v>48</v>
      </c>
      <c r="AA2252" t="s">
        <v>8515</v>
      </c>
      <c r="AB2252" t="s">
        <v>8516</v>
      </c>
    </row>
    <row r="2253" spans="1:28" x14ac:dyDescent="0.3">
      <c r="A2253" t="s">
        <v>8517</v>
      </c>
      <c r="B2253" t="s">
        <v>295</v>
      </c>
      <c r="C2253">
        <v>33</v>
      </c>
      <c r="D2253" t="s">
        <v>53</v>
      </c>
      <c r="E2253" t="s">
        <v>32</v>
      </c>
      <c r="F2253" t="s">
        <v>33</v>
      </c>
      <c r="G2253" t="s">
        <v>8518</v>
      </c>
      <c r="H2253" t="s">
        <v>35</v>
      </c>
      <c r="I2253" t="s">
        <v>36</v>
      </c>
      <c r="J2253">
        <v>26</v>
      </c>
      <c r="K2253">
        <v>24</v>
      </c>
      <c r="L2253">
        <f t="shared" si="105"/>
        <v>2</v>
      </c>
      <c r="M2253">
        <v>14</v>
      </c>
      <c r="N2253">
        <v>57171</v>
      </c>
      <c r="O2253" s="1">
        <f t="shared" si="106"/>
        <v>2198.8846153846152</v>
      </c>
      <c r="P2253" s="1">
        <f t="shared" si="107"/>
        <v>52773.230769230766</v>
      </c>
      <c r="Q2253" s="1">
        <f>Table1[[#This Row],[Earned Basic Salary]]*20%</f>
        <v>10554.646153846154</v>
      </c>
      <c r="R2253" s="1">
        <f>Table1[[#This Row],[Earned Basic Salary]]*10%</f>
        <v>5277.3230769230768</v>
      </c>
      <c r="S2253" s="1">
        <f>Table1[[#This Row],[Earned Basic Salary]]*12%</f>
        <v>6332.7876923076919</v>
      </c>
      <c r="T2253" s="1">
        <f>200</f>
        <v>200</v>
      </c>
      <c r="U2253" s="1">
        <f>Table1[[#This Row],[PF]]+Table1[[#This Row],[Professional Tax]]</f>
        <v>6532.7876923076919</v>
      </c>
      <c r="V2253" s="1">
        <f>Table1[[#This Row],[Overtime Hours]]*200</f>
        <v>2800</v>
      </c>
      <c r="W2253" s="1">
        <f>Table1[[#This Row],[Earned Basic Salary]]+Table1[[#This Row],[HRA]]+Table1[[#This Row],[DA]]+Table1[[#This Row],[Overtime Pay]]</f>
        <v>71405.2</v>
      </c>
      <c r="X2253" s="1">
        <f>Table1[[#This Row],[Gross Salary]]-Table1[[#This Row],[Total Deduction]]</f>
        <v>64872.412307692306</v>
      </c>
      <c r="Y2253" t="s">
        <v>37</v>
      </c>
      <c r="Z2253" t="s">
        <v>48</v>
      </c>
      <c r="AA2253" t="s">
        <v>8519</v>
      </c>
      <c r="AB2253" t="s">
        <v>8520</v>
      </c>
    </row>
    <row r="2254" spans="1:28" x14ac:dyDescent="0.3">
      <c r="A2254" t="s">
        <v>8521</v>
      </c>
      <c r="B2254" t="s">
        <v>1946</v>
      </c>
      <c r="C2254">
        <v>55</v>
      </c>
      <c r="D2254" t="s">
        <v>133</v>
      </c>
      <c r="E2254" t="s">
        <v>121</v>
      </c>
      <c r="F2254" t="s">
        <v>46</v>
      </c>
      <c r="G2254" t="s">
        <v>8522</v>
      </c>
      <c r="H2254" t="s">
        <v>35</v>
      </c>
      <c r="I2254" t="s">
        <v>36</v>
      </c>
      <c r="J2254">
        <v>26</v>
      </c>
      <c r="K2254">
        <v>26</v>
      </c>
      <c r="L2254">
        <f t="shared" si="105"/>
        <v>0</v>
      </c>
      <c r="M2254">
        <v>2</v>
      </c>
      <c r="N2254">
        <v>79805</v>
      </c>
      <c r="O2254" s="1">
        <f t="shared" si="106"/>
        <v>3069.4230769230771</v>
      </c>
      <c r="P2254" s="1">
        <f t="shared" si="107"/>
        <v>79805</v>
      </c>
      <c r="Q2254" s="1">
        <f>Table1[[#This Row],[Earned Basic Salary]]*20%</f>
        <v>15961</v>
      </c>
      <c r="R2254" s="1">
        <f>Table1[[#This Row],[Earned Basic Salary]]*10%</f>
        <v>7980.5</v>
      </c>
      <c r="S2254" s="1">
        <f>Table1[[#This Row],[Earned Basic Salary]]*12%</f>
        <v>9576.6</v>
      </c>
      <c r="T2254" s="1">
        <f>200</f>
        <v>200</v>
      </c>
      <c r="U2254" s="1">
        <f>Table1[[#This Row],[PF]]+Table1[[#This Row],[Professional Tax]]</f>
        <v>9776.6</v>
      </c>
      <c r="V2254" s="1">
        <f>Table1[[#This Row],[Overtime Hours]]*200</f>
        <v>400</v>
      </c>
      <c r="W2254" s="1">
        <f>Table1[[#This Row],[Earned Basic Salary]]+Table1[[#This Row],[HRA]]+Table1[[#This Row],[DA]]+Table1[[#This Row],[Overtime Pay]]</f>
        <v>104146.5</v>
      </c>
      <c r="X2254" s="1">
        <f>Table1[[#This Row],[Gross Salary]]-Table1[[#This Row],[Total Deduction]]</f>
        <v>94369.9</v>
      </c>
      <c r="Y2254" t="s">
        <v>37</v>
      </c>
      <c r="Z2254" t="s">
        <v>106</v>
      </c>
      <c r="AA2254" t="s">
        <v>8523</v>
      </c>
      <c r="AB2254" t="s">
        <v>8524</v>
      </c>
    </row>
    <row r="2255" spans="1:28" x14ac:dyDescent="0.3">
      <c r="A2255" t="s">
        <v>8525</v>
      </c>
      <c r="B2255" t="s">
        <v>731</v>
      </c>
      <c r="C2255">
        <v>23</v>
      </c>
      <c r="D2255" t="s">
        <v>75</v>
      </c>
      <c r="E2255" t="s">
        <v>45</v>
      </c>
      <c r="F2255" t="s">
        <v>63</v>
      </c>
      <c r="G2255" t="s">
        <v>8526</v>
      </c>
      <c r="H2255" t="s">
        <v>35</v>
      </c>
      <c r="I2255" t="s">
        <v>36</v>
      </c>
      <c r="J2255">
        <v>26</v>
      </c>
      <c r="K2255">
        <v>23</v>
      </c>
      <c r="L2255">
        <f t="shared" si="105"/>
        <v>3</v>
      </c>
      <c r="M2255">
        <v>0</v>
      </c>
      <c r="N2255">
        <v>25011</v>
      </c>
      <c r="O2255" s="1">
        <f t="shared" si="106"/>
        <v>961.96153846153845</v>
      </c>
      <c r="P2255" s="1">
        <f t="shared" si="107"/>
        <v>22125.115384615383</v>
      </c>
      <c r="Q2255" s="1">
        <f>Table1[[#This Row],[Earned Basic Salary]]*20%</f>
        <v>4425.0230769230766</v>
      </c>
      <c r="R2255" s="1">
        <f>Table1[[#This Row],[Earned Basic Salary]]*10%</f>
        <v>2212.5115384615383</v>
      </c>
      <c r="S2255" s="1">
        <f>Table1[[#This Row],[Earned Basic Salary]]*12%</f>
        <v>2655.0138461538459</v>
      </c>
      <c r="T2255" s="1">
        <f>200</f>
        <v>200</v>
      </c>
      <c r="U2255" s="1">
        <f>Table1[[#This Row],[PF]]+Table1[[#This Row],[Professional Tax]]</f>
        <v>2855.0138461538459</v>
      </c>
      <c r="V2255" s="1">
        <f>Table1[[#This Row],[Overtime Hours]]*200</f>
        <v>0</v>
      </c>
      <c r="W2255" s="1">
        <f>Table1[[#This Row],[Earned Basic Salary]]+Table1[[#This Row],[HRA]]+Table1[[#This Row],[DA]]+Table1[[#This Row],[Overtime Pay]]</f>
        <v>28762.649999999998</v>
      </c>
      <c r="X2255" s="1">
        <f>Table1[[#This Row],[Gross Salary]]-Table1[[#This Row],[Total Deduction]]</f>
        <v>25907.636153846153</v>
      </c>
      <c r="Y2255" t="s">
        <v>37</v>
      </c>
      <c r="Z2255" t="s">
        <v>48</v>
      </c>
      <c r="AA2255" t="s">
        <v>8527</v>
      </c>
      <c r="AB2255" t="s">
        <v>8528</v>
      </c>
    </row>
    <row r="2256" spans="1:28" x14ac:dyDescent="0.3">
      <c r="A2256" t="s">
        <v>8529</v>
      </c>
      <c r="B2256" t="s">
        <v>138</v>
      </c>
      <c r="C2256">
        <v>35</v>
      </c>
      <c r="D2256" t="s">
        <v>53</v>
      </c>
      <c r="E2256" t="s">
        <v>45</v>
      </c>
      <c r="F2256" t="s">
        <v>55</v>
      </c>
      <c r="G2256" t="s">
        <v>8530</v>
      </c>
      <c r="H2256" t="s">
        <v>35</v>
      </c>
      <c r="I2256" t="s">
        <v>36</v>
      </c>
      <c r="J2256">
        <v>26</v>
      </c>
      <c r="K2256">
        <v>24</v>
      </c>
      <c r="L2256">
        <f t="shared" si="105"/>
        <v>2</v>
      </c>
      <c r="M2256">
        <v>6</v>
      </c>
      <c r="N2256">
        <v>63614</v>
      </c>
      <c r="O2256" s="1">
        <f t="shared" si="106"/>
        <v>2446.6923076923076</v>
      </c>
      <c r="P2256" s="1">
        <f t="shared" si="107"/>
        <v>58720.615384615383</v>
      </c>
      <c r="Q2256" s="1">
        <f>Table1[[#This Row],[Earned Basic Salary]]*20%</f>
        <v>11744.123076923077</v>
      </c>
      <c r="R2256" s="1">
        <f>Table1[[#This Row],[Earned Basic Salary]]*10%</f>
        <v>5872.0615384615385</v>
      </c>
      <c r="S2256" s="1">
        <f>Table1[[#This Row],[Earned Basic Salary]]*12%</f>
        <v>7046.4738461538454</v>
      </c>
      <c r="T2256" s="1">
        <f>200</f>
        <v>200</v>
      </c>
      <c r="U2256" s="1">
        <f>Table1[[#This Row],[PF]]+Table1[[#This Row],[Professional Tax]]</f>
        <v>7246.4738461538454</v>
      </c>
      <c r="V2256" s="1">
        <f>Table1[[#This Row],[Overtime Hours]]*200</f>
        <v>1200</v>
      </c>
      <c r="W2256" s="1">
        <f>Table1[[#This Row],[Earned Basic Salary]]+Table1[[#This Row],[HRA]]+Table1[[#This Row],[DA]]+Table1[[#This Row],[Overtime Pay]]</f>
        <v>77536.800000000003</v>
      </c>
      <c r="X2256" s="1">
        <f>Table1[[#This Row],[Gross Salary]]-Table1[[#This Row],[Total Deduction]]</f>
        <v>70290.326153846152</v>
      </c>
      <c r="Y2256" t="s">
        <v>37</v>
      </c>
      <c r="Z2256" t="s">
        <v>48</v>
      </c>
      <c r="AA2256" t="s">
        <v>8531</v>
      </c>
      <c r="AB2256" t="s">
        <v>8532</v>
      </c>
    </row>
    <row r="2257" spans="1:28" x14ac:dyDescent="0.3">
      <c r="A2257" t="s">
        <v>8533</v>
      </c>
      <c r="B2257" t="s">
        <v>1403</v>
      </c>
      <c r="C2257">
        <v>25</v>
      </c>
      <c r="D2257" t="s">
        <v>81</v>
      </c>
      <c r="E2257" t="s">
        <v>62</v>
      </c>
      <c r="F2257" t="s">
        <v>46</v>
      </c>
      <c r="G2257" t="s">
        <v>8534</v>
      </c>
      <c r="H2257" t="s">
        <v>35</v>
      </c>
      <c r="I2257" t="s">
        <v>36</v>
      </c>
      <c r="J2257">
        <v>26</v>
      </c>
      <c r="K2257">
        <v>25</v>
      </c>
      <c r="L2257">
        <f t="shared" si="105"/>
        <v>1</v>
      </c>
      <c r="M2257">
        <v>13</v>
      </c>
      <c r="N2257">
        <v>59759</v>
      </c>
      <c r="O2257" s="1">
        <f t="shared" si="106"/>
        <v>2298.4230769230771</v>
      </c>
      <c r="P2257" s="1">
        <f t="shared" si="107"/>
        <v>57460.576923076929</v>
      </c>
      <c r="Q2257" s="1">
        <f>Table1[[#This Row],[Earned Basic Salary]]*20%</f>
        <v>11492.115384615387</v>
      </c>
      <c r="R2257" s="1">
        <f>Table1[[#This Row],[Earned Basic Salary]]*10%</f>
        <v>5746.0576923076933</v>
      </c>
      <c r="S2257" s="1">
        <f>Table1[[#This Row],[Earned Basic Salary]]*12%</f>
        <v>6895.2692307692314</v>
      </c>
      <c r="T2257" s="1">
        <f>200</f>
        <v>200</v>
      </c>
      <c r="U2257" s="1">
        <f>Table1[[#This Row],[PF]]+Table1[[#This Row],[Professional Tax]]</f>
        <v>7095.2692307692314</v>
      </c>
      <c r="V2257" s="1">
        <f>Table1[[#This Row],[Overtime Hours]]*200</f>
        <v>2600</v>
      </c>
      <c r="W2257" s="1">
        <f>Table1[[#This Row],[Earned Basic Salary]]+Table1[[#This Row],[HRA]]+Table1[[#This Row],[DA]]+Table1[[#This Row],[Overtime Pay]]</f>
        <v>77298.75</v>
      </c>
      <c r="X2257" s="1">
        <f>Table1[[#This Row],[Gross Salary]]-Table1[[#This Row],[Total Deduction]]</f>
        <v>70203.480769230766</v>
      </c>
      <c r="Y2257" t="s">
        <v>37</v>
      </c>
      <c r="Z2257" t="s">
        <v>38</v>
      </c>
      <c r="AA2257" t="s">
        <v>8535</v>
      </c>
      <c r="AB2257" t="s">
        <v>8536</v>
      </c>
    </row>
    <row r="2258" spans="1:28" x14ac:dyDescent="0.3">
      <c r="A2258" t="s">
        <v>8537</v>
      </c>
      <c r="B2258" t="s">
        <v>1242</v>
      </c>
      <c r="C2258">
        <v>32</v>
      </c>
      <c r="D2258" t="s">
        <v>75</v>
      </c>
      <c r="E2258" t="s">
        <v>82</v>
      </c>
      <c r="F2258" t="s">
        <v>55</v>
      </c>
      <c r="G2258" t="s">
        <v>8538</v>
      </c>
      <c r="H2258" t="s">
        <v>35</v>
      </c>
      <c r="I2258" t="s">
        <v>36</v>
      </c>
      <c r="J2258">
        <v>26</v>
      </c>
      <c r="K2258">
        <v>23</v>
      </c>
      <c r="L2258">
        <f t="shared" si="105"/>
        <v>3</v>
      </c>
      <c r="M2258">
        <v>13</v>
      </c>
      <c r="N2258">
        <v>29334</v>
      </c>
      <c r="O2258" s="1">
        <f t="shared" si="106"/>
        <v>1128.2307692307693</v>
      </c>
      <c r="P2258" s="1">
        <f t="shared" si="107"/>
        <v>25949.307692307695</v>
      </c>
      <c r="Q2258" s="1">
        <f>Table1[[#This Row],[Earned Basic Salary]]*20%</f>
        <v>5189.8615384615396</v>
      </c>
      <c r="R2258" s="1">
        <f>Table1[[#This Row],[Earned Basic Salary]]*10%</f>
        <v>2594.9307692307698</v>
      </c>
      <c r="S2258" s="1">
        <f>Table1[[#This Row],[Earned Basic Salary]]*12%</f>
        <v>3113.9169230769235</v>
      </c>
      <c r="T2258" s="1">
        <f>200</f>
        <v>200</v>
      </c>
      <c r="U2258" s="1">
        <f>Table1[[#This Row],[PF]]+Table1[[#This Row],[Professional Tax]]</f>
        <v>3313.9169230769235</v>
      </c>
      <c r="V2258" s="1">
        <f>Table1[[#This Row],[Overtime Hours]]*200</f>
        <v>2600</v>
      </c>
      <c r="W2258" s="1">
        <f>Table1[[#This Row],[Earned Basic Salary]]+Table1[[#This Row],[HRA]]+Table1[[#This Row],[DA]]+Table1[[#This Row],[Overtime Pay]]</f>
        <v>36334.100000000006</v>
      </c>
      <c r="X2258" s="1">
        <f>Table1[[#This Row],[Gross Salary]]-Table1[[#This Row],[Total Deduction]]</f>
        <v>33020.18307692308</v>
      </c>
      <c r="Y2258" t="s">
        <v>37</v>
      </c>
      <c r="Z2258" t="s">
        <v>95</v>
      </c>
      <c r="AA2258" t="s">
        <v>8539</v>
      </c>
      <c r="AB2258" t="s">
        <v>8540</v>
      </c>
    </row>
    <row r="2259" spans="1:28" x14ac:dyDescent="0.3">
      <c r="A2259" t="s">
        <v>8541</v>
      </c>
      <c r="B2259" t="s">
        <v>104</v>
      </c>
      <c r="C2259">
        <v>25</v>
      </c>
      <c r="D2259" t="s">
        <v>53</v>
      </c>
      <c r="E2259" t="s">
        <v>121</v>
      </c>
      <c r="F2259" t="s">
        <v>33</v>
      </c>
      <c r="G2259" t="s">
        <v>7435</v>
      </c>
      <c r="H2259" t="s">
        <v>35</v>
      </c>
      <c r="I2259" t="s">
        <v>36</v>
      </c>
      <c r="J2259">
        <v>26</v>
      </c>
      <c r="K2259">
        <v>24</v>
      </c>
      <c r="L2259">
        <f t="shared" si="105"/>
        <v>2</v>
      </c>
      <c r="M2259">
        <v>17</v>
      </c>
      <c r="N2259">
        <v>49450</v>
      </c>
      <c r="O2259" s="1">
        <f t="shared" si="106"/>
        <v>1901.9230769230769</v>
      </c>
      <c r="P2259" s="1">
        <f t="shared" si="107"/>
        <v>45646.153846153844</v>
      </c>
      <c r="Q2259" s="1">
        <f>Table1[[#This Row],[Earned Basic Salary]]*20%</f>
        <v>9129.2307692307695</v>
      </c>
      <c r="R2259" s="1">
        <f>Table1[[#This Row],[Earned Basic Salary]]*10%</f>
        <v>4564.6153846153848</v>
      </c>
      <c r="S2259" s="1">
        <f>Table1[[#This Row],[Earned Basic Salary]]*12%</f>
        <v>5477.538461538461</v>
      </c>
      <c r="T2259" s="1">
        <f>200</f>
        <v>200</v>
      </c>
      <c r="U2259" s="1">
        <f>Table1[[#This Row],[PF]]+Table1[[#This Row],[Professional Tax]]</f>
        <v>5677.538461538461</v>
      </c>
      <c r="V2259" s="1">
        <f>Table1[[#This Row],[Overtime Hours]]*200</f>
        <v>3400</v>
      </c>
      <c r="W2259" s="1">
        <f>Table1[[#This Row],[Earned Basic Salary]]+Table1[[#This Row],[HRA]]+Table1[[#This Row],[DA]]+Table1[[#This Row],[Overtime Pay]]</f>
        <v>62739.999999999993</v>
      </c>
      <c r="X2259" s="1">
        <f>Table1[[#This Row],[Gross Salary]]-Table1[[#This Row],[Total Deduction]]</f>
        <v>57062.461538461532</v>
      </c>
      <c r="Y2259" t="s">
        <v>37</v>
      </c>
      <c r="Z2259" t="s">
        <v>38</v>
      </c>
      <c r="AA2259" t="s">
        <v>8542</v>
      </c>
      <c r="AB2259" t="s">
        <v>8543</v>
      </c>
    </row>
    <row r="2260" spans="1:28" x14ac:dyDescent="0.3">
      <c r="A2260" t="s">
        <v>8544</v>
      </c>
      <c r="B2260" t="s">
        <v>68</v>
      </c>
      <c r="C2260">
        <v>34</v>
      </c>
      <c r="D2260" t="s">
        <v>44</v>
      </c>
      <c r="E2260" t="s">
        <v>32</v>
      </c>
      <c r="F2260" t="s">
        <v>33</v>
      </c>
      <c r="G2260" t="s">
        <v>8545</v>
      </c>
      <c r="H2260" t="s">
        <v>35</v>
      </c>
      <c r="I2260" t="s">
        <v>36</v>
      </c>
      <c r="J2260">
        <v>26</v>
      </c>
      <c r="K2260">
        <v>25</v>
      </c>
      <c r="L2260">
        <f t="shared" si="105"/>
        <v>1</v>
      </c>
      <c r="M2260">
        <v>9</v>
      </c>
      <c r="N2260">
        <v>47935</v>
      </c>
      <c r="O2260" s="1">
        <f t="shared" si="106"/>
        <v>1843.6538461538462</v>
      </c>
      <c r="P2260" s="1">
        <f t="shared" si="107"/>
        <v>46091.346153846156</v>
      </c>
      <c r="Q2260" s="1">
        <f>Table1[[#This Row],[Earned Basic Salary]]*20%</f>
        <v>9218.2692307692323</v>
      </c>
      <c r="R2260" s="1">
        <f>Table1[[#This Row],[Earned Basic Salary]]*10%</f>
        <v>4609.1346153846162</v>
      </c>
      <c r="S2260" s="1">
        <f>Table1[[#This Row],[Earned Basic Salary]]*12%</f>
        <v>5530.9615384615381</v>
      </c>
      <c r="T2260" s="1">
        <f>200</f>
        <v>200</v>
      </c>
      <c r="U2260" s="1">
        <f>Table1[[#This Row],[PF]]+Table1[[#This Row],[Professional Tax]]</f>
        <v>5730.9615384615381</v>
      </c>
      <c r="V2260" s="1">
        <f>Table1[[#This Row],[Overtime Hours]]*200</f>
        <v>1800</v>
      </c>
      <c r="W2260" s="1">
        <f>Table1[[#This Row],[Earned Basic Salary]]+Table1[[#This Row],[HRA]]+Table1[[#This Row],[DA]]+Table1[[#This Row],[Overtime Pay]]</f>
        <v>61718.750000000007</v>
      </c>
      <c r="X2260" s="1">
        <f>Table1[[#This Row],[Gross Salary]]-Table1[[#This Row],[Total Deduction]]</f>
        <v>55987.788461538468</v>
      </c>
      <c r="Y2260" t="s">
        <v>37</v>
      </c>
      <c r="Z2260" t="s">
        <v>95</v>
      </c>
      <c r="AA2260" t="s">
        <v>8546</v>
      </c>
      <c r="AB2260" t="s">
        <v>8547</v>
      </c>
    </row>
    <row r="2261" spans="1:28" x14ac:dyDescent="0.3">
      <c r="A2261" t="s">
        <v>8548</v>
      </c>
      <c r="B2261" t="s">
        <v>443</v>
      </c>
      <c r="C2261">
        <v>51</v>
      </c>
      <c r="D2261" t="s">
        <v>81</v>
      </c>
      <c r="E2261" t="s">
        <v>82</v>
      </c>
      <c r="F2261" t="s">
        <v>55</v>
      </c>
      <c r="G2261" t="s">
        <v>8549</v>
      </c>
      <c r="H2261" t="s">
        <v>35</v>
      </c>
      <c r="I2261" t="s">
        <v>36</v>
      </c>
      <c r="J2261">
        <v>26</v>
      </c>
      <c r="K2261">
        <v>25</v>
      </c>
      <c r="L2261">
        <f t="shared" si="105"/>
        <v>1</v>
      </c>
      <c r="M2261">
        <v>10</v>
      </c>
      <c r="N2261">
        <v>38474</v>
      </c>
      <c r="O2261" s="1">
        <f t="shared" si="106"/>
        <v>1479.7692307692307</v>
      </c>
      <c r="P2261" s="1">
        <f t="shared" si="107"/>
        <v>36994.230769230766</v>
      </c>
      <c r="Q2261" s="1">
        <f>Table1[[#This Row],[Earned Basic Salary]]*20%</f>
        <v>7398.8461538461534</v>
      </c>
      <c r="R2261" s="1">
        <f>Table1[[#This Row],[Earned Basic Salary]]*10%</f>
        <v>3699.4230769230767</v>
      </c>
      <c r="S2261" s="1">
        <f>Table1[[#This Row],[Earned Basic Salary]]*12%</f>
        <v>4439.3076923076915</v>
      </c>
      <c r="T2261" s="1">
        <f>200</f>
        <v>200</v>
      </c>
      <c r="U2261" s="1">
        <f>Table1[[#This Row],[PF]]+Table1[[#This Row],[Professional Tax]]</f>
        <v>4639.3076923076915</v>
      </c>
      <c r="V2261" s="1">
        <f>Table1[[#This Row],[Overtime Hours]]*200</f>
        <v>2000</v>
      </c>
      <c r="W2261" s="1">
        <f>Table1[[#This Row],[Earned Basic Salary]]+Table1[[#This Row],[HRA]]+Table1[[#This Row],[DA]]+Table1[[#This Row],[Overtime Pay]]</f>
        <v>50092.5</v>
      </c>
      <c r="X2261" s="1">
        <f>Table1[[#This Row],[Gross Salary]]-Table1[[#This Row],[Total Deduction]]</f>
        <v>45453.192307692312</v>
      </c>
      <c r="Y2261" t="s">
        <v>37</v>
      </c>
      <c r="Z2261" t="s">
        <v>38</v>
      </c>
      <c r="AA2261" t="s">
        <v>8550</v>
      </c>
      <c r="AB2261" t="s">
        <v>8551</v>
      </c>
    </row>
    <row r="2262" spans="1:28" x14ac:dyDescent="0.3">
      <c r="A2262" t="s">
        <v>8552</v>
      </c>
      <c r="B2262" t="s">
        <v>731</v>
      </c>
      <c r="C2262">
        <v>44</v>
      </c>
      <c r="D2262" t="s">
        <v>61</v>
      </c>
      <c r="E2262" t="s">
        <v>62</v>
      </c>
      <c r="F2262" t="s">
        <v>55</v>
      </c>
      <c r="G2262" t="s">
        <v>5450</v>
      </c>
      <c r="H2262" t="s">
        <v>35</v>
      </c>
      <c r="I2262" t="s">
        <v>36</v>
      </c>
      <c r="J2262">
        <v>26</v>
      </c>
      <c r="K2262">
        <v>24</v>
      </c>
      <c r="L2262">
        <f t="shared" si="105"/>
        <v>2</v>
      </c>
      <c r="M2262">
        <v>9</v>
      </c>
      <c r="N2262">
        <v>51761</v>
      </c>
      <c r="O2262" s="1">
        <f t="shared" si="106"/>
        <v>1990.8076923076924</v>
      </c>
      <c r="P2262" s="1">
        <f t="shared" si="107"/>
        <v>47779.384615384617</v>
      </c>
      <c r="Q2262" s="1">
        <f>Table1[[#This Row],[Earned Basic Salary]]*20%</f>
        <v>9555.876923076923</v>
      </c>
      <c r="R2262" s="1">
        <f>Table1[[#This Row],[Earned Basic Salary]]*10%</f>
        <v>4777.9384615384615</v>
      </c>
      <c r="S2262" s="1">
        <f>Table1[[#This Row],[Earned Basic Salary]]*12%</f>
        <v>5733.5261538461536</v>
      </c>
      <c r="T2262" s="1">
        <f>200</f>
        <v>200</v>
      </c>
      <c r="U2262" s="1">
        <f>Table1[[#This Row],[PF]]+Table1[[#This Row],[Professional Tax]]</f>
        <v>5933.5261538461536</v>
      </c>
      <c r="V2262" s="1">
        <f>Table1[[#This Row],[Overtime Hours]]*200</f>
        <v>1800</v>
      </c>
      <c r="W2262" s="1">
        <f>Table1[[#This Row],[Earned Basic Salary]]+Table1[[#This Row],[HRA]]+Table1[[#This Row],[DA]]+Table1[[#This Row],[Overtime Pay]]</f>
        <v>63913.200000000004</v>
      </c>
      <c r="X2262" s="1">
        <f>Table1[[#This Row],[Gross Salary]]-Table1[[#This Row],[Total Deduction]]</f>
        <v>57979.673846153848</v>
      </c>
      <c r="Y2262" t="s">
        <v>37</v>
      </c>
      <c r="Z2262" t="s">
        <v>95</v>
      </c>
      <c r="AA2262" t="s">
        <v>8553</v>
      </c>
      <c r="AB2262" t="s">
        <v>8554</v>
      </c>
    </row>
    <row r="2263" spans="1:28" x14ac:dyDescent="0.3">
      <c r="A2263" t="s">
        <v>8555</v>
      </c>
      <c r="B2263" t="s">
        <v>295</v>
      </c>
      <c r="C2263">
        <v>33</v>
      </c>
      <c r="D2263" t="s">
        <v>31</v>
      </c>
      <c r="E2263" t="s">
        <v>82</v>
      </c>
      <c r="F2263" t="s">
        <v>46</v>
      </c>
      <c r="G2263" t="s">
        <v>486</v>
      </c>
      <c r="H2263" t="s">
        <v>35</v>
      </c>
      <c r="I2263" t="s">
        <v>36</v>
      </c>
      <c r="J2263">
        <v>26</v>
      </c>
      <c r="K2263">
        <v>23</v>
      </c>
      <c r="L2263">
        <f t="shared" si="105"/>
        <v>3</v>
      </c>
      <c r="M2263">
        <v>9</v>
      </c>
      <c r="N2263">
        <v>60285</v>
      </c>
      <c r="O2263" s="1">
        <f t="shared" si="106"/>
        <v>2318.6538461538462</v>
      </c>
      <c r="P2263" s="1">
        <f t="shared" si="107"/>
        <v>53329.038461538461</v>
      </c>
      <c r="Q2263" s="1">
        <f>Table1[[#This Row],[Earned Basic Salary]]*20%</f>
        <v>10665.807692307693</v>
      </c>
      <c r="R2263" s="1">
        <f>Table1[[#This Row],[Earned Basic Salary]]*10%</f>
        <v>5332.9038461538466</v>
      </c>
      <c r="S2263" s="1">
        <f>Table1[[#This Row],[Earned Basic Salary]]*12%</f>
        <v>6399.4846153846147</v>
      </c>
      <c r="T2263" s="1">
        <f>200</f>
        <v>200</v>
      </c>
      <c r="U2263" s="1">
        <f>Table1[[#This Row],[PF]]+Table1[[#This Row],[Professional Tax]]</f>
        <v>6599.4846153846147</v>
      </c>
      <c r="V2263" s="1">
        <f>Table1[[#This Row],[Overtime Hours]]*200</f>
        <v>1800</v>
      </c>
      <c r="W2263" s="1">
        <f>Table1[[#This Row],[Earned Basic Salary]]+Table1[[#This Row],[HRA]]+Table1[[#This Row],[DA]]+Table1[[#This Row],[Overtime Pay]]</f>
        <v>71127.75</v>
      </c>
      <c r="X2263" s="1">
        <f>Table1[[#This Row],[Gross Salary]]-Table1[[#This Row],[Total Deduction]]</f>
        <v>64528.265384615384</v>
      </c>
      <c r="Y2263" t="s">
        <v>37</v>
      </c>
      <c r="Z2263" t="s">
        <v>106</v>
      </c>
      <c r="AA2263" t="s">
        <v>8556</v>
      </c>
      <c r="AB2263" t="s">
        <v>8557</v>
      </c>
    </row>
    <row r="2264" spans="1:28" x14ac:dyDescent="0.3">
      <c r="A2264" t="s">
        <v>8558</v>
      </c>
      <c r="B2264" t="s">
        <v>495</v>
      </c>
      <c r="C2264">
        <v>40</v>
      </c>
      <c r="D2264" t="s">
        <v>127</v>
      </c>
      <c r="E2264" t="s">
        <v>62</v>
      </c>
      <c r="F2264" t="s">
        <v>55</v>
      </c>
      <c r="G2264" t="s">
        <v>8559</v>
      </c>
      <c r="H2264" t="s">
        <v>35</v>
      </c>
      <c r="I2264" t="s">
        <v>36</v>
      </c>
      <c r="J2264">
        <v>26</v>
      </c>
      <c r="K2264">
        <v>23</v>
      </c>
      <c r="L2264">
        <f t="shared" si="105"/>
        <v>3</v>
      </c>
      <c r="M2264">
        <v>9</v>
      </c>
      <c r="N2264">
        <v>52849</v>
      </c>
      <c r="O2264" s="1">
        <f t="shared" si="106"/>
        <v>2032.6538461538462</v>
      </c>
      <c r="P2264" s="1">
        <f t="shared" si="107"/>
        <v>46751.038461538461</v>
      </c>
      <c r="Q2264" s="1">
        <f>Table1[[#This Row],[Earned Basic Salary]]*20%</f>
        <v>9350.2076923076929</v>
      </c>
      <c r="R2264" s="1">
        <f>Table1[[#This Row],[Earned Basic Salary]]*10%</f>
        <v>4675.1038461538465</v>
      </c>
      <c r="S2264" s="1">
        <f>Table1[[#This Row],[Earned Basic Salary]]*12%</f>
        <v>5610.124615384615</v>
      </c>
      <c r="T2264" s="1">
        <f>200</f>
        <v>200</v>
      </c>
      <c r="U2264" s="1">
        <f>Table1[[#This Row],[PF]]+Table1[[#This Row],[Professional Tax]]</f>
        <v>5810.124615384615</v>
      </c>
      <c r="V2264" s="1">
        <f>Table1[[#This Row],[Overtime Hours]]*200</f>
        <v>1800</v>
      </c>
      <c r="W2264" s="1">
        <f>Table1[[#This Row],[Earned Basic Salary]]+Table1[[#This Row],[HRA]]+Table1[[#This Row],[DA]]+Table1[[#This Row],[Overtime Pay]]</f>
        <v>62576.35</v>
      </c>
      <c r="X2264" s="1">
        <f>Table1[[#This Row],[Gross Salary]]-Table1[[#This Row],[Total Deduction]]</f>
        <v>56766.225384615384</v>
      </c>
      <c r="Y2264" t="s">
        <v>37</v>
      </c>
      <c r="Z2264" t="s">
        <v>48</v>
      </c>
      <c r="AA2264" t="s">
        <v>8560</v>
      </c>
      <c r="AB2264" t="s">
        <v>8561</v>
      </c>
    </row>
    <row r="2265" spans="1:28" x14ac:dyDescent="0.3">
      <c r="A2265" t="s">
        <v>8562</v>
      </c>
      <c r="B2265" t="s">
        <v>480</v>
      </c>
      <c r="C2265">
        <v>40</v>
      </c>
      <c r="D2265" t="s">
        <v>44</v>
      </c>
      <c r="E2265" t="s">
        <v>62</v>
      </c>
      <c r="F2265" t="s">
        <v>89</v>
      </c>
      <c r="G2265" t="s">
        <v>4411</v>
      </c>
      <c r="H2265" t="s">
        <v>35</v>
      </c>
      <c r="I2265" t="s">
        <v>36</v>
      </c>
      <c r="J2265">
        <v>26</v>
      </c>
      <c r="K2265">
        <v>23</v>
      </c>
      <c r="L2265">
        <f t="shared" si="105"/>
        <v>3</v>
      </c>
      <c r="M2265">
        <v>13</v>
      </c>
      <c r="N2265">
        <v>67942</v>
      </c>
      <c r="O2265" s="1">
        <f t="shared" si="106"/>
        <v>2613.1538461538462</v>
      </c>
      <c r="P2265" s="1">
        <f t="shared" si="107"/>
        <v>60102.538461538461</v>
      </c>
      <c r="Q2265" s="1">
        <f>Table1[[#This Row],[Earned Basic Salary]]*20%</f>
        <v>12020.507692307692</v>
      </c>
      <c r="R2265" s="1">
        <f>Table1[[#This Row],[Earned Basic Salary]]*10%</f>
        <v>6010.2538461538461</v>
      </c>
      <c r="S2265" s="1">
        <f>Table1[[#This Row],[Earned Basic Salary]]*12%</f>
        <v>7212.3046153846153</v>
      </c>
      <c r="T2265" s="1">
        <f>200</f>
        <v>200</v>
      </c>
      <c r="U2265" s="1">
        <f>Table1[[#This Row],[PF]]+Table1[[#This Row],[Professional Tax]]</f>
        <v>7412.3046153846153</v>
      </c>
      <c r="V2265" s="1">
        <f>Table1[[#This Row],[Overtime Hours]]*200</f>
        <v>2600</v>
      </c>
      <c r="W2265" s="1">
        <f>Table1[[#This Row],[Earned Basic Salary]]+Table1[[#This Row],[HRA]]+Table1[[#This Row],[DA]]+Table1[[#This Row],[Overtime Pay]]</f>
        <v>80733.3</v>
      </c>
      <c r="X2265" s="1">
        <f>Table1[[#This Row],[Gross Salary]]-Table1[[#This Row],[Total Deduction]]</f>
        <v>73320.99538461538</v>
      </c>
      <c r="Y2265" t="s">
        <v>37</v>
      </c>
      <c r="Z2265" t="s">
        <v>106</v>
      </c>
      <c r="AA2265" t="s">
        <v>8563</v>
      </c>
      <c r="AB2265" t="s">
        <v>8564</v>
      </c>
    </row>
    <row r="2266" spans="1:28" x14ac:dyDescent="0.3">
      <c r="A2266" t="s">
        <v>8565</v>
      </c>
      <c r="B2266" t="s">
        <v>425</v>
      </c>
      <c r="C2266">
        <v>45</v>
      </c>
      <c r="D2266" t="s">
        <v>31</v>
      </c>
      <c r="E2266" t="s">
        <v>54</v>
      </c>
      <c r="F2266" t="s">
        <v>46</v>
      </c>
      <c r="G2266" t="s">
        <v>4436</v>
      </c>
      <c r="H2266" t="s">
        <v>35</v>
      </c>
      <c r="I2266" t="s">
        <v>36</v>
      </c>
      <c r="J2266">
        <v>26</v>
      </c>
      <c r="K2266">
        <v>23</v>
      </c>
      <c r="L2266">
        <f t="shared" si="105"/>
        <v>3</v>
      </c>
      <c r="M2266">
        <v>11</v>
      </c>
      <c r="N2266">
        <v>54326</v>
      </c>
      <c r="O2266" s="1">
        <f t="shared" si="106"/>
        <v>2089.4615384615386</v>
      </c>
      <c r="P2266" s="1">
        <f t="shared" si="107"/>
        <v>48057.61538461539</v>
      </c>
      <c r="Q2266" s="1">
        <f>Table1[[#This Row],[Earned Basic Salary]]*20%</f>
        <v>9611.5230769230784</v>
      </c>
      <c r="R2266" s="1">
        <f>Table1[[#This Row],[Earned Basic Salary]]*10%</f>
        <v>4805.7615384615392</v>
      </c>
      <c r="S2266" s="1">
        <f>Table1[[#This Row],[Earned Basic Salary]]*12%</f>
        <v>5766.9138461538469</v>
      </c>
      <c r="T2266" s="1">
        <f>200</f>
        <v>200</v>
      </c>
      <c r="U2266" s="1">
        <f>Table1[[#This Row],[PF]]+Table1[[#This Row],[Professional Tax]]</f>
        <v>5966.9138461538469</v>
      </c>
      <c r="V2266" s="1">
        <f>Table1[[#This Row],[Overtime Hours]]*200</f>
        <v>2200</v>
      </c>
      <c r="W2266" s="1">
        <f>Table1[[#This Row],[Earned Basic Salary]]+Table1[[#This Row],[HRA]]+Table1[[#This Row],[DA]]+Table1[[#This Row],[Overtime Pay]]</f>
        <v>64674.900000000009</v>
      </c>
      <c r="X2266" s="1">
        <f>Table1[[#This Row],[Gross Salary]]-Table1[[#This Row],[Total Deduction]]</f>
        <v>58707.986153846163</v>
      </c>
      <c r="Y2266" t="s">
        <v>37</v>
      </c>
      <c r="Z2266" t="s">
        <v>95</v>
      </c>
      <c r="AA2266" t="s">
        <v>8566</v>
      </c>
      <c r="AB2266" t="s">
        <v>8567</v>
      </c>
    </row>
    <row r="2267" spans="1:28" x14ac:dyDescent="0.3">
      <c r="A2267" t="s">
        <v>8568</v>
      </c>
      <c r="B2267" t="s">
        <v>700</v>
      </c>
      <c r="C2267">
        <v>24</v>
      </c>
      <c r="D2267" t="s">
        <v>44</v>
      </c>
      <c r="E2267" t="s">
        <v>82</v>
      </c>
      <c r="F2267" t="s">
        <v>46</v>
      </c>
      <c r="G2267" t="s">
        <v>4878</v>
      </c>
      <c r="H2267" t="s">
        <v>35</v>
      </c>
      <c r="I2267" t="s">
        <v>36</v>
      </c>
      <c r="J2267">
        <v>26</v>
      </c>
      <c r="K2267">
        <v>23</v>
      </c>
      <c r="L2267">
        <f t="shared" si="105"/>
        <v>3</v>
      </c>
      <c r="M2267">
        <v>4</v>
      </c>
      <c r="N2267">
        <v>30291</v>
      </c>
      <c r="O2267" s="1">
        <f t="shared" si="106"/>
        <v>1165.0384615384614</v>
      </c>
      <c r="P2267" s="1">
        <f t="shared" si="107"/>
        <v>26795.884615384613</v>
      </c>
      <c r="Q2267" s="1">
        <f>Table1[[#This Row],[Earned Basic Salary]]*20%</f>
        <v>5359.1769230769232</v>
      </c>
      <c r="R2267" s="1">
        <f>Table1[[#This Row],[Earned Basic Salary]]*10%</f>
        <v>2679.5884615384616</v>
      </c>
      <c r="S2267" s="1">
        <f>Table1[[#This Row],[Earned Basic Salary]]*12%</f>
        <v>3215.5061538461537</v>
      </c>
      <c r="T2267" s="1">
        <f>200</f>
        <v>200</v>
      </c>
      <c r="U2267" s="1">
        <f>Table1[[#This Row],[PF]]+Table1[[#This Row],[Professional Tax]]</f>
        <v>3415.5061538461537</v>
      </c>
      <c r="V2267" s="1">
        <f>Table1[[#This Row],[Overtime Hours]]*200</f>
        <v>800</v>
      </c>
      <c r="W2267" s="1">
        <f>Table1[[#This Row],[Earned Basic Salary]]+Table1[[#This Row],[HRA]]+Table1[[#This Row],[DA]]+Table1[[#This Row],[Overtime Pay]]</f>
        <v>35634.65</v>
      </c>
      <c r="X2267" s="1">
        <f>Table1[[#This Row],[Gross Salary]]-Table1[[#This Row],[Total Deduction]]</f>
        <v>32219.143846153849</v>
      </c>
      <c r="Y2267" t="s">
        <v>37</v>
      </c>
      <c r="Z2267" t="s">
        <v>38</v>
      </c>
      <c r="AA2267" t="s">
        <v>8569</v>
      </c>
      <c r="AB2267" t="s">
        <v>8570</v>
      </c>
    </row>
    <row r="2268" spans="1:28" x14ac:dyDescent="0.3">
      <c r="A2268" t="s">
        <v>8571</v>
      </c>
      <c r="B2268" t="s">
        <v>265</v>
      </c>
      <c r="C2268">
        <v>48</v>
      </c>
      <c r="D2268" t="s">
        <v>127</v>
      </c>
      <c r="E2268" t="s">
        <v>45</v>
      </c>
      <c r="F2268" t="s">
        <v>55</v>
      </c>
      <c r="G2268" t="s">
        <v>8572</v>
      </c>
      <c r="H2268" t="s">
        <v>35</v>
      </c>
      <c r="I2268" t="s">
        <v>36</v>
      </c>
      <c r="J2268">
        <v>26</v>
      </c>
      <c r="K2268">
        <v>22</v>
      </c>
      <c r="L2268">
        <f t="shared" si="105"/>
        <v>4</v>
      </c>
      <c r="M2268">
        <v>13</v>
      </c>
      <c r="N2268">
        <v>65011</v>
      </c>
      <c r="O2268" s="1">
        <f t="shared" si="106"/>
        <v>2500.4230769230771</v>
      </c>
      <c r="P2268" s="1">
        <f t="shared" si="107"/>
        <v>55009.307692307695</v>
      </c>
      <c r="Q2268" s="1">
        <f>Table1[[#This Row],[Earned Basic Salary]]*20%</f>
        <v>11001.86153846154</v>
      </c>
      <c r="R2268" s="1">
        <f>Table1[[#This Row],[Earned Basic Salary]]*10%</f>
        <v>5500.9307692307702</v>
      </c>
      <c r="S2268" s="1">
        <f>Table1[[#This Row],[Earned Basic Salary]]*12%</f>
        <v>6601.1169230769228</v>
      </c>
      <c r="T2268" s="1">
        <f>200</f>
        <v>200</v>
      </c>
      <c r="U2268" s="1">
        <f>Table1[[#This Row],[PF]]+Table1[[#This Row],[Professional Tax]]</f>
        <v>6801.1169230769228</v>
      </c>
      <c r="V2268" s="1">
        <f>Table1[[#This Row],[Overtime Hours]]*200</f>
        <v>2600</v>
      </c>
      <c r="W2268" s="1">
        <f>Table1[[#This Row],[Earned Basic Salary]]+Table1[[#This Row],[HRA]]+Table1[[#This Row],[DA]]+Table1[[#This Row],[Overtime Pay]]</f>
        <v>74112.100000000006</v>
      </c>
      <c r="X2268" s="1">
        <f>Table1[[#This Row],[Gross Salary]]-Table1[[#This Row],[Total Deduction]]</f>
        <v>67310.98307692309</v>
      </c>
      <c r="Y2268" t="s">
        <v>37</v>
      </c>
      <c r="Z2268" t="s">
        <v>38</v>
      </c>
      <c r="AA2268" t="s">
        <v>8573</v>
      </c>
      <c r="AB2268" t="s">
        <v>8574</v>
      </c>
    </row>
    <row r="2269" spans="1:28" x14ac:dyDescent="0.3">
      <c r="A2269" t="s">
        <v>8575</v>
      </c>
      <c r="B2269" t="s">
        <v>480</v>
      </c>
      <c r="C2269">
        <v>35</v>
      </c>
      <c r="D2269" t="s">
        <v>31</v>
      </c>
      <c r="E2269" t="s">
        <v>121</v>
      </c>
      <c r="F2269" t="s">
        <v>83</v>
      </c>
      <c r="G2269" t="s">
        <v>8576</v>
      </c>
      <c r="H2269" t="s">
        <v>35</v>
      </c>
      <c r="I2269" t="s">
        <v>36</v>
      </c>
      <c r="J2269">
        <v>26</v>
      </c>
      <c r="K2269">
        <v>26</v>
      </c>
      <c r="L2269">
        <f t="shared" si="105"/>
        <v>0</v>
      </c>
      <c r="M2269">
        <v>14</v>
      </c>
      <c r="N2269">
        <v>36535</v>
      </c>
      <c r="O2269" s="1">
        <f t="shared" si="106"/>
        <v>1405.1923076923076</v>
      </c>
      <c r="P2269" s="1">
        <f t="shared" si="107"/>
        <v>36535</v>
      </c>
      <c r="Q2269" s="1">
        <f>Table1[[#This Row],[Earned Basic Salary]]*20%</f>
        <v>7307</v>
      </c>
      <c r="R2269" s="1">
        <f>Table1[[#This Row],[Earned Basic Salary]]*10%</f>
        <v>3653.5</v>
      </c>
      <c r="S2269" s="1">
        <f>Table1[[#This Row],[Earned Basic Salary]]*12%</f>
        <v>4384.2</v>
      </c>
      <c r="T2269" s="1">
        <f>200</f>
        <v>200</v>
      </c>
      <c r="U2269" s="1">
        <f>Table1[[#This Row],[PF]]+Table1[[#This Row],[Professional Tax]]</f>
        <v>4584.2</v>
      </c>
      <c r="V2269" s="1">
        <f>Table1[[#This Row],[Overtime Hours]]*200</f>
        <v>2800</v>
      </c>
      <c r="W2269" s="1">
        <f>Table1[[#This Row],[Earned Basic Salary]]+Table1[[#This Row],[HRA]]+Table1[[#This Row],[DA]]+Table1[[#This Row],[Overtime Pay]]</f>
        <v>50295.5</v>
      </c>
      <c r="X2269" s="1">
        <f>Table1[[#This Row],[Gross Salary]]-Table1[[#This Row],[Total Deduction]]</f>
        <v>45711.3</v>
      </c>
      <c r="Y2269" t="s">
        <v>37</v>
      </c>
      <c r="Z2269" t="s">
        <v>38</v>
      </c>
      <c r="AA2269" t="s">
        <v>8577</v>
      </c>
      <c r="AB2269" t="s">
        <v>8578</v>
      </c>
    </row>
    <row r="2270" spans="1:28" x14ac:dyDescent="0.3">
      <c r="A2270" t="s">
        <v>8579</v>
      </c>
      <c r="B2270" t="s">
        <v>285</v>
      </c>
      <c r="C2270">
        <v>35</v>
      </c>
      <c r="D2270" t="s">
        <v>127</v>
      </c>
      <c r="E2270" t="s">
        <v>121</v>
      </c>
      <c r="F2270" t="s">
        <v>63</v>
      </c>
      <c r="G2270" t="s">
        <v>8580</v>
      </c>
      <c r="H2270" t="s">
        <v>35</v>
      </c>
      <c r="I2270" t="s">
        <v>36</v>
      </c>
      <c r="J2270">
        <v>26</v>
      </c>
      <c r="K2270">
        <v>25</v>
      </c>
      <c r="L2270">
        <f t="shared" si="105"/>
        <v>1</v>
      </c>
      <c r="M2270">
        <v>13</v>
      </c>
      <c r="N2270">
        <v>78246</v>
      </c>
      <c r="O2270" s="1">
        <f t="shared" si="106"/>
        <v>3009.4615384615386</v>
      </c>
      <c r="P2270" s="1">
        <f t="shared" si="107"/>
        <v>75236.538461538468</v>
      </c>
      <c r="Q2270" s="1">
        <f>Table1[[#This Row],[Earned Basic Salary]]*20%</f>
        <v>15047.307692307695</v>
      </c>
      <c r="R2270" s="1">
        <f>Table1[[#This Row],[Earned Basic Salary]]*10%</f>
        <v>7523.6538461538476</v>
      </c>
      <c r="S2270" s="1">
        <f>Table1[[#This Row],[Earned Basic Salary]]*12%</f>
        <v>9028.3846153846152</v>
      </c>
      <c r="T2270" s="1">
        <f>200</f>
        <v>200</v>
      </c>
      <c r="U2270" s="1">
        <f>Table1[[#This Row],[PF]]+Table1[[#This Row],[Professional Tax]]</f>
        <v>9228.3846153846152</v>
      </c>
      <c r="V2270" s="1">
        <f>Table1[[#This Row],[Overtime Hours]]*200</f>
        <v>2600</v>
      </c>
      <c r="W2270" s="1">
        <f>Table1[[#This Row],[Earned Basic Salary]]+Table1[[#This Row],[HRA]]+Table1[[#This Row],[DA]]+Table1[[#This Row],[Overtime Pay]]</f>
        <v>100407.5</v>
      </c>
      <c r="X2270" s="1">
        <f>Table1[[#This Row],[Gross Salary]]-Table1[[#This Row],[Total Deduction]]</f>
        <v>91179.11538461539</v>
      </c>
      <c r="Y2270" t="s">
        <v>37</v>
      </c>
      <c r="Z2270" t="s">
        <v>95</v>
      </c>
      <c r="AA2270" t="s">
        <v>8581</v>
      </c>
      <c r="AB2270" t="s">
        <v>8582</v>
      </c>
    </row>
    <row r="2271" spans="1:28" x14ac:dyDescent="0.3">
      <c r="A2271" t="s">
        <v>8583</v>
      </c>
      <c r="B2271" t="s">
        <v>265</v>
      </c>
      <c r="C2271">
        <v>24</v>
      </c>
      <c r="D2271" t="s">
        <v>127</v>
      </c>
      <c r="E2271" t="s">
        <v>62</v>
      </c>
      <c r="F2271" t="s">
        <v>89</v>
      </c>
      <c r="G2271" t="s">
        <v>4311</v>
      </c>
      <c r="H2271" t="s">
        <v>35</v>
      </c>
      <c r="I2271" t="s">
        <v>36</v>
      </c>
      <c r="J2271">
        <v>26</v>
      </c>
      <c r="K2271">
        <v>21</v>
      </c>
      <c r="L2271">
        <f t="shared" si="105"/>
        <v>5</v>
      </c>
      <c r="M2271">
        <v>14</v>
      </c>
      <c r="N2271">
        <v>42117</v>
      </c>
      <c r="O2271" s="1">
        <f t="shared" si="106"/>
        <v>1619.8846153846155</v>
      </c>
      <c r="P2271" s="1">
        <f t="shared" si="107"/>
        <v>34017.576923076922</v>
      </c>
      <c r="Q2271" s="1">
        <f>Table1[[#This Row],[Earned Basic Salary]]*20%</f>
        <v>6803.5153846153844</v>
      </c>
      <c r="R2271" s="1">
        <f>Table1[[#This Row],[Earned Basic Salary]]*10%</f>
        <v>3401.7576923076922</v>
      </c>
      <c r="S2271" s="1">
        <f>Table1[[#This Row],[Earned Basic Salary]]*12%</f>
        <v>4082.1092307692306</v>
      </c>
      <c r="T2271" s="1">
        <f>200</f>
        <v>200</v>
      </c>
      <c r="U2271" s="1">
        <f>Table1[[#This Row],[PF]]+Table1[[#This Row],[Professional Tax]]</f>
        <v>4282.1092307692306</v>
      </c>
      <c r="V2271" s="1">
        <f>Table1[[#This Row],[Overtime Hours]]*200</f>
        <v>2800</v>
      </c>
      <c r="W2271" s="1">
        <f>Table1[[#This Row],[Earned Basic Salary]]+Table1[[#This Row],[HRA]]+Table1[[#This Row],[DA]]+Table1[[#This Row],[Overtime Pay]]</f>
        <v>47022.85</v>
      </c>
      <c r="X2271" s="1">
        <f>Table1[[#This Row],[Gross Salary]]-Table1[[#This Row],[Total Deduction]]</f>
        <v>42740.740769230768</v>
      </c>
      <c r="Y2271" t="s">
        <v>37</v>
      </c>
      <c r="Z2271" t="s">
        <v>95</v>
      </c>
      <c r="AA2271" t="s">
        <v>8584</v>
      </c>
      <c r="AB2271" t="s">
        <v>8585</v>
      </c>
    </row>
    <row r="2272" spans="1:28" x14ac:dyDescent="0.3">
      <c r="A2272" t="s">
        <v>8586</v>
      </c>
      <c r="B2272" t="s">
        <v>52</v>
      </c>
      <c r="C2272">
        <v>49</v>
      </c>
      <c r="D2272" t="s">
        <v>75</v>
      </c>
      <c r="E2272" t="s">
        <v>32</v>
      </c>
      <c r="F2272" t="s">
        <v>33</v>
      </c>
      <c r="G2272" t="s">
        <v>4649</v>
      </c>
      <c r="H2272" t="s">
        <v>35</v>
      </c>
      <c r="I2272" t="s">
        <v>36</v>
      </c>
      <c r="J2272">
        <v>26</v>
      </c>
      <c r="K2272">
        <v>24</v>
      </c>
      <c r="L2272">
        <f t="shared" si="105"/>
        <v>2</v>
      </c>
      <c r="M2272">
        <v>0</v>
      </c>
      <c r="N2272">
        <v>24759</v>
      </c>
      <c r="O2272" s="1">
        <f t="shared" si="106"/>
        <v>952.26923076923072</v>
      </c>
      <c r="P2272" s="1">
        <f t="shared" si="107"/>
        <v>22854.461538461539</v>
      </c>
      <c r="Q2272" s="1">
        <f>Table1[[#This Row],[Earned Basic Salary]]*20%</f>
        <v>4570.8923076923083</v>
      </c>
      <c r="R2272" s="1">
        <f>Table1[[#This Row],[Earned Basic Salary]]*10%</f>
        <v>2285.4461538461542</v>
      </c>
      <c r="S2272" s="1">
        <f>Table1[[#This Row],[Earned Basic Salary]]*12%</f>
        <v>2742.5353846153844</v>
      </c>
      <c r="T2272" s="1">
        <f>200</f>
        <v>200</v>
      </c>
      <c r="U2272" s="1">
        <f>Table1[[#This Row],[PF]]+Table1[[#This Row],[Professional Tax]]</f>
        <v>2942.5353846153844</v>
      </c>
      <c r="V2272" s="1">
        <f>Table1[[#This Row],[Overtime Hours]]*200</f>
        <v>0</v>
      </c>
      <c r="W2272" s="1">
        <f>Table1[[#This Row],[Earned Basic Salary]]+Table1[[#This Row],[HRA]]+Table1[[#This Row],[DA]]+Table1[[#This Row],[Overtime Pay]]</f>
        <v>29710.800000000003</v>
      </c>
      <c r="X2272" s="1">
        <f>Table1[[#This Row],[Gross Salary]]-Table1[[#This Row],[Total Deduction]]</f>
        <v>26768.264615384618</v>
      </c>
      <c r="Y2272" t="s">
        <v>37</v>
      </c>
      <c r="Z2272" t="s">
        <v>48</v>
      </c>
      <c r="AA2272" t="s">
        <v>8587</v>
      </c>
      <c r="AB2272" t="s">
        <v>8588</v>
      </c>
    </row>
    <row r="2273" spans="1:28" x14ac:dyDescent="0.3">
      <c r="A2273" t="s">
        <v>8589</v>
      </c>
      <c r="B2273" t="s">
        <v>750</v>
      </c>
      <c r="C2273">
        <v>25</v>
      </c>
      <c r="D2273" t="s">
        <v>31</v>
      </c>
      <c r="E2273" t="s">
        <v>45</v>
      </c>
      <c r="F2273" t="s">
        <v>63</v>
      </c>
      <c r="G2273" t="s">
        <v>8590</v>
      </c>
      <c r="H2273" t="s">
        <v>35</v>
      </c>
      <c r="I2273" t="s">
        <v>36</v>
      </c>
      <c r="J2273">
        <v>26</v>
      </c>
      <c r="K2273">
        <v>21</v>
      </c>
      <c r="L2273">
        <f t="shared" si="105"/>
        <v>5</v>
      </c>
      <c r="M2273">
        <v>7</v>
      </c>
      <c r="N2273">
        <v>71846</v>
      </c>
      <c r="O2273" s="1">
        <f t="shared" si="106"/>
        <v>2763.3076923076924</v>
      </c>
      <c r="P2273" s="1">
        <f t="shared" si="107"/>
        <v>58029.461538461539</v>
      </c>
      <c r="Q2273" s="1">
        <f>Table1[[#This Row],[Earned Basic Salary]]*20%</f>
        <v>11605.892307692309</v>
      </c>
      <c r="R2273" s="1">
        <f>Table1[[#This Row],[Earned Basic Salary]]*10%</f>
        <v>5802.9461538461546</v>
      </c>
      <c r="S2273" s="1">
        <f>Table1[[#This Row],[Earned Basic Salary]]*12%</f>
        <v>6963.5353846153848</v>
      </c>
      <c r="T2273" s="1">
        <f>200</f>
        <v>200</v>
      </c>
      <c r="U2273" s="1">
        <f>Table1[[#This Row],[PF]]+Table1[[#This Row],[Professional Tax]]</f>
        <v>7163.5353846153848</v>
      </c>
      <c r="V2273" s="1">
        <f>Table1[[#This Row],[Overtime Hours]]*200</f>
        <v>1400</v>
      </c>
      <c r="W2273" s="1">
        <f>Table1[[#This Row],[Earned Basic Salary]]+Table1[[#This Row],[HRA]]+Table1[[#This Row],[DA]]+Table1[[#This Row],[Overtime Pay]]</f>
        <v>76838.300000000017</v>
      </c>
      <c r="X2273" s="1">
        <f>Table1[[#This Row],[Gross Salary]]-Table1[[#This Row],[Total Deduction]]</f>
        <v>69674.764615384629</v>
      </c>
      <c r="Y2273" t="s">
        <v>37</v>
      </c>
      <c r="Z2273" t="s">
        <v>95</v>
      </c>
      <c r="AA2273" t="s">
        <v>8591</v>
      </c>
      <c r="AB2273" t="s">
        <v>8592</v>
      </c>
    </row>
    <row r="2274" spans="1:28" x14ac:dyDescent="0.3">
      <c r="A2274" t="s">
        <v>8593</v>
      </c>
      <c r="B2274" t="s">
        <v>377</v>
      </c>
      <c r="C2274">
        <v>49</v>
      </c>
      <c r="D2274" t="s">
        <v>61</v>
      </c>
      <c r="E2274" t="s">
        <v>62</v>
      </c>
      <c r="F2274" t="s">
        <v>83</v>
      </c>
      <c r="G2274" t="s">
        <v>6682</v>
      </c>
      <c r="H2274" t="s">
        <v>35</v>
      </c>
      <c r="I2274" t="s">
        <v>36</v>
      </c>
      <c r="J2274">
        <v>26</v>
      </c>
      <c r="K2274">
        <v>25</v>
      </c>
      <c r="L2274">
        <f t="shared" si="105"/>
        <v>1</v>
      </c>
      <c r="M2274">
        <v>3</v>
      </c>
      <c r="N2274">
        <v>46035</v>
      </c>
      <c r="O2274" s="1">
        <f t="shared" si="106"/>
        <v>1770.5769230769231</v>
      </c>
      <c r="P2274" s="1">
        <f t="shared" si="107"/>
        <v>44264.423076923078</v>
      </c>
      <c r="Q2274" s="1">
        <f>Table1[[#This Row],[Earned Basic Salary]]*20%</f>
        <v>8852.8846153846152</v>
      </c>
      <c r="R2274" s="1">
        <f>Table1[[#This Row],[Earned Basic Salary]]*10%</f>
        <v>4426.4423076923076</v>
      </c>
      <c r="S2274" s="1">
        <f>Table1[[#This Row],[Earned Basic Salary]]*12%</f>
        <v>5311.7307692307695</v>
      </c>
      <c r="T2274" s="1">
        <f>200</f>
        <v>200</v>
      </c>
      <c r="U2274" s="1">
        <f>Table1[[#This Row],[PF]]+Table1[[#This Row],[Professional Tax]]</f>
        <v>5511.7307692307695</v>
      </c>
      <c r="V2274" s="1">
        <f>Table1[[#This Row],[Overtime Hours]]*200</f>
        <v>600</v>
      </c>
      <c r="W2274" s="1">
        <f>Table1[[#This Row],[Earned Basic Salary]]+Table1[[#This Row],[HRA]]+Table1[[#This Row],[DA]]+Table1[[#This Row],[Overtime Pay]]</f>
        <v>58143.75</v>
      </c>
      <c r="X2274" s="1">
        <f>Table1[[#This Row],[Gross Salary]]-Table1[[#This Row],[Total Deduction]]</f>
        <v>52632.019230769234</v>
      </c>
      <c r="Y2274" t="s">
        <v>37</v>
      </c>
      <c r="Z2274" t="s">
        <v>95</v>
      </c>
      <c r="AA2274" t="s">
        <v>8594</v>
      </c>
      <c r="AB2274" t="s">
        <v>8595</v>
      </c>
    </row>
    <row r="2275" spans="1:28" x14ac:dyDescent="0.3">
      <c r="A2275" t="s">
        <v>8596</v>
      </c>
      <c r="B2275" t="s">
        <v>1852</v>
      </c>
      <c r="C2275">
        <v>30</v>
      </c>
      <c r="D2275" t="s">
        <v>53</v>
      </c>
      <c r="E2275" t="s">
        <v>82</v>
      </c>
      <c r="F2275" t="s">
        <v>55</v>
      </c>
      <c r="G2275" t="s">
        <v>5651</v>
      </c>
      <c r="H2275" t="s">
        <v>35</v>
      </c>
      <c r="I2275" t="s">
        <v>36</v>
      </c>
      <c r="J2275">
        <v>26</v>
      </c>
      <c r="K2275">
        <v>23</v>
      </c>
      <c r="L2275">
        <f t="shared" si="105"/>
        <v>3</v>
      </c>
      <c r="M2275">
        <v>2</v>
      </c>
      <c r="N2275">
        <v>26629</v>
      </c>
      <c r="O2275" s="1">
        <f t="shared" si="106"/>
        <v>1024.1923076923076</v>
      </c>
      <c r="P2275" s="1">
        <f t="shared" si="107"/>
        <v>23556.423076923074</v>
      </c>
      <c r="Q2275" s="1">
        <f>Table1[[#This Row],[Earned Basic Salary]]*20%</f>
        <v>4711.2846153846149</v>
      </c>
      <c r="R2275" s="1">
        <f>Table1[[#This Row],[Earned Basic Salary]]*10%</f>
        <v>2355.6423076923074</v>
      </c>
      <c r="S2275" s="1">
        <f>Table1[[#This Row],[Earned Basic Salary]]*12%</f>
        <v>2826.770769230769</v>
      </c>
      <c r="T2275" s="1">
        <f>200</f>
        <v>200</v>
      </c>
      <c r="U2275" s="1">
        <f>Table1[[#This Row],[PF]]+Table1[[#This Row],[Professional Tax]]</f>
        <v>3026.770769230769</v>
      </c>
      <c r="V2275" s="1">
        <f>Table1[[#This Row],[Overtime Hours]]*200</f>
        <v>400</v>
      </c>
      <c r="W2275" s="1">
        <f>Table1[[#This Row],[Earned Basic Salary]]+Table1[[#This Row],[HRA]]+Table1[[#This Row],[DA]]+Table1[[#This Row],[Overtime Pay]]</f>
        <v>31023.35</v>
      </c>
      <c r="X2275" s="1">
        <f>Table1[[#This Row],[Gross Salary]]-Table1[[#This Row],[Total Deduction]]</f>
        <v>27996.579230769228</v>
      </c>
      <c r="Y2275" t="s">
        <v>37</v>
      </c>
      <c r="Z2275" t="s">
        <v>95</v>
      </c>
      <c r="AA2275" t="s">
        <v>8597</v>
      </c>
      <c r="AB2275" t="s">
        <v>8598</v>
      </c>
    </row>
    <row r="2276" spans="1:28" x14ac:dyDescent="0.3">
      <c r="A2276" t="s">
        <v>8599</v>
      </c>
      <c r="B2276" t="s">
        <v>226</v>
      </c>
      <c r="C2276">
        <v>25</v>
      </c>
      <c r="D2276" t="s">
        <v>75</v>
      </c>
      <c r="E2276" t="s">
        <v>32</v>
      </c>
      <c r="F2276" t="s">
        <v>89</v>
      </c>
      <c r="G2276" t="s">
        <v>3465</v>
      </c>
      <c r="H2276" t="s">
        <v>35</v>
      </c>
      <c r="I2276" t="s">
        <v>36</v>
      </c>
      <c r="J2276">
        <v>26</v>
      </c>
      <c r="K2276">
        <v>22</v>
      </c>
      <c r="L2276">
        <f t="shared" si="105"/>
        <v>4</v>
      </c>
      <c r="M2276">
        <v>18</v>
      </c>
      <c r="N2276">
        <v>33053</v>
      </c>
      <c r="O2276" s="1">
        <f t="shared" si="106"/>
        <v>1271.2692307692307</v>
      </c>
      <c r="P2276" s="1">
        <f t="shared" si="107"/>
        <v>27967.923076923074</v>
      </c>
      <c r="Q2276" s="1">
        <f>Table1[[#This Row],[Earned Basic Salary]]*20%</f>
        <v>5593.5846153846151</v>
      </c>
      <c r="R2276" s="1">
        <f>Table1[[#This Row],[Earned Basic Salary]]*10%</f>
        <v>2796.7923076923075</v>
      </c>
      <c r="S2276" s="1">
        <f>Table1[[#This Row],[Earned Basic Salary]]*12%</f>
        <v>3356.1507692307687</v>
      </c>
      <c r="T2276" s="1">
        <f>200</f>
        <v>200</v>
      </c>
      <c r="U2276" s="1">
        <f>Table1[[#This Row],[PF]]+Table1[[#This Row],[Professional Tax]]</f>
        <v>3556.1507692307687</v>
      </c>
      <c r="V2276" s="1">
        <f>Table1[[#This Row],[Overtime Hours]]*200</f>
        <v>3600</v>
      </c>
      <c r="W2276" s="1">
        <f>Table1[[#This Row],[Earned Basic Salary]]+Table1[[#This Row],[HRA]]+Table1[[#This Row],[DA]]+Table1[[#This Row],[Overtime Pay]]</f>
        <v>39958.300000000003</v>
      </c>
      <c r="X2276" s="1">
        <f>Table1[[#This Row],[Gross Salary]]-Table1[[#This Row],[Total Deduction]]</f>
        <v>36402.149230769232</v>
      </c>
      <c r="Y2276" t="s">
        <v>37</v>
      </c>
      <c r="Z2276" t="s">
        <v>106</v>
      </c>
      <c r="AA2276" t="s">
        <v>8600</v>
      </c>
      <c r="AB2276" t="s">
        <v>8601</v>
      </c>
    </row>
    <row r="2277" spans="1:28" x14ac:dyDescent="0.3">
      <c r="A2277" t="s">
        <v>8602</v>
      </c>
      <c r="B2277" t="s">
        <v>285</v>
      </c>
      <c r="C2277">
        <v>21</v>
      </c>
      <c r="D2277" t="s">
        <v>75</v>
      </c>
      <c r="E2277" t="s">
        <v>54</v>
      </c>
      <c r="F2277" t="s">
        <v>55</v>
      </c>
      <c r="G2277" t="s">
        <v>6171</v>
      </c>
      <c r="H2277" t="s">
        <v>35</v>
      </c>
      <c r="I2277" t="s">
        <v>36</v>
      </c>
      <c r="J2277">
        <v>26</v>
      </c>
      <c r="K2277">
        <v>24</v>
      </c>
      <c r="L2277">
        <f t="shared" si="105"/>
        <v>2</v>
      </c>
      <c r="M2277">
        <v>5</v>
      </c>
      <c r="N2277">
        <v>27964</v>
      </c>
      <c r="O2277" s="1">
        <f t="shared" si="106"/>
        <v>1075.5384615384614</v>
      </c>
      <c r="P2277" s="1">
        <f t="shared" si="107"/>
        <v>25812.923076923074</v>
      </c>
      <c r="Q2277" s="1">
        <f>Table1[[#This Row],[Earned Basic Salary]]*20%</f>
        <v>5162.5846153846151</v>
      </c>
      <c r="R2277" s="1">
        <f>Table1[[#This Row],[Earned Basic Salary]]*10%</f>
        <v>2581.2923076923075</v>
      </c>
      <c r="S2277" s="1">
        <f>Table1[[#This Row],[Earned Basic Salary]]*12%</f>
        <v>3097.5507692307688</v>
      </c>
      <c r="T2277" s="1">
        <f>200</f>
        <v>200</v>
      </c>
      <c r="U2277" s="1">
        <f>Table1[[#This Row],[PF]]+Table1[[#This Row],[Professional Tax]]</f>
        <v>3297.5507692307688</v>
      </c>
      <c r="V2277" s="1">
        <f>Table1[[#This Row],[Overtime Hours]]*200</f>
        <v>1000</v>
      </c>
      <c r="W2277" s="1">
        <f>Table1[[#This Row],[Earned Basic Salary]]+Table1[[#This Row],[HRA]]+Table1[[#This Row],[DA]]+Table1[[#This Row],[Overtime Pay]]</f>
        <v>34556.799999999996</v>
      </c>
      <c r="X2277" s="1">
        <f>Table1[[#This Row],[Gross Salary]]-Table1[[#This Row],[Total Deduction]]</f>
        <v>31259.249230769226</v>
      </c>
      <c r="Y2277" t="s">
        <v>37</v>
      </c>
      <c r="Z2277" t="s">
        <v>48</v>
      </c>
      <c r="AA2277" t="s">
        <v>8603</v>
      </c>
      <c r="AB2277" t="s">
        <v>8604</v>
      </c>
    </row>
    <row r="2278" spans="1:28" x14ac:dyDescent="0.3">
      <c r="A2278" t="s">
        <v>8605</v>
      </c>
      <c r="B2278" t="s">
        <v>115</v>
      </c>
      <c r="C2278">
        <v>50</v>
      </c>
      <c r="D2278" t="s">
        <v>31</v>
      </c>
      <c r="E2278" t="s">
        <v>45</v>
      </c>
      <c r="F2278" t="s">
        <v>89</v>
      </c>
      <c r="G2278" t="s">
        <v>8606</v>
      </c>
      <c r="H2278" t="s">
        <v>35</v>
      </c>
      <c r="I2278" t="s">
        <v>36</v>
      </c>
      <c r="J2278">
        <v>26</v>
      </c>
      <c r="K2278">
        <v>23</v>
      </c>
      <c r="L2278">
        <f t="shared" si="105"/>
        <v>3</v>
      </c>
      <c r="M2278">
        <v>5</v>
      </c>
      <c r="N2278">
        <v>64246</v>
      </c>
      <c r="O2278" s="1">
        <f t="shared" si="106"/>
        <v>2471</v>
      </c>
      <c r="P2278" s="1">
        <f t="shared" si="107"/>
        <v>56833</v>
      </c>
      <c r="Q2278" s="1">
        <f>Table1[[#This Row],[Earned Basic Salary]]*20%</f>
        <v>11366.6</v>
      </c>
      <c r="R2278" s="1">
        <f>Table1[[#This Row],[Earned Basic Salary]]*10%</f>
        <v>5683.3</v>
      </c>
      <c r="S2278" s="1">
        <f>Table1[[#This Row],[Earned Basic Salary]]*12%</f>
        <v>6819.96</v>
      </c>
      <c r="T2278" s="1">
        <f>200</f>
        <v>200</v>
      </c>
      <c r="U2278" s="1">
        <f>Table1[[#This Row],[PF]]+Table1[[#This Row],[Professional Tax]]</f>
        <v>7019.96</v>
      </c>
      <c r="V2278" s="1">
        <f>Table1[[#This Row],[Overtime Hours]]*200</f>
        <v>1000</v>
      </c>
      <c r="W2278" s="1">
        <f>Table1[[#This Row],[Earned Basic Salary]]+Table1[[#This Row],[HRA]]+Table1[[#This Row],[DA]]+Table1[[#This Row],[Overtime Pay]]</f>
        <v>74882.900000000009</v>
      </c>
      <c r="X2278" s="1">
        <f>Table1[[#This Row],[Gross Salary]]-Table1[[#This Row],[Total Deduction]]</f>
        <v>67862.94</v>
      </c>
      <c r="Y2278" t="s">
        <v>37</v>
      </c>
      <c r="Z2278" t="s">
        <v>48</v>
      </c>
      <c r="AA2278" t="s">
        <v>8607</v>
      </c>
      <c r="AB2278" t="s">
        <v>8608</v>
      </c>
    </row>
    <row r="2279" spans="1:28" x14ac:dyDescent="0.3">
      <c r="A2279" t="s">
        <v>8609</v>
      </c>
      <c r="B2279" t="s">
        <v>755</v>
      </c>
      <c r="C2279">
        <v>41</v>
      </c>
      <c r="D2279" t="s">
        <v>44</v>
      </c>
      <c r="E2279" t="s">
        <v>54</v>
      </c>
      <c r="F2279" t="s">
        <v>69</v>
      </c>
      <c r="G2279" t="s">
        <v>1050</v>
      </c>
      <c r="H2279" t="s">
        <v>35</v>
      </c>
      <c r="I2279" t="s">
        <v>36</v>
      </c>
      <c r="J2279">
        <v>26</v>
      </c>
      <c r="K2279">
        <v>23</v>
      </c>
      <c r="L2279">
        <f t="shared" si="105"/>
        <v>3</v>
      </c>
      <c r="M2279">
        <v>5</v>
      </c>
      <c r="N2279">
        <v>32207</v>
      </c>
      <c r="O2279" s="1">
        <f t="shared" si="106"/>
        <v>1238.7307692307693</v>
      </c>
      <c r="P2279" s="1">
        <f t="shared" si="107"/>
        <v>28490.807692307695</v>
      </c>
      <c r="Q2279" s="1">
        <f>Table1[[#This Row],[Earned Basic Salary]]*20%</f>
        <v>5698.1615384615397</v>
      </c>
      <c r="R2279" s="1">
        <f>Table1[[#This Row],[Earned Basic Salary]]*10%</f>
        <v>2849.0807692307699</v>
      </c>
      <c r="S2279" s="1">
        <f>Table1[[#This Row],[Earned Basic Salary]]*12%</f>
        <v>3418.8969230769235</v>
      </c>
      <c r="T2279" s="1">
        <f>200</f>
        <v>200</v>
      </c>
      <c r="U2279" s="1">
        <f>Table1[[#This Row],[PF]]+Table1[[#This Row],[Professional Tax]]</f>
        <v>3618.8969230769235</v>
      </c>
      <c r="V2279" s="1">
        <f>Table1[[#This Row],[Overtime Hours]]*200</f>
        <v>1000</v>
      </c>
      <c r="W2279" s="1">
        <f>Table1[[#This Row],[Earned Basic Salary]]+Table1[[#This Row],[HRA]]+Table1[[#This Row],[DA]]+Table1[[#This Row],[Overtime Pay]]</f>
        <v>38038.050000000003</v>
      </c>
      <c r="X2279" s="1">
        <f>Table1[[#This Row],[Gross Salary]]-Table1[[#This Row],[Total Deduction]]</f>
        <v>34419.153076923081</v>
      </c>
      <c r="Y2279" t="s">
        <v>37</v>
      </c>
      <c r="Z2279" t="s">
        <v>106</v>
      </c>
      <c r="AA2279" t="s">
        <v>8610</v>
      </c>
      <c r="AB2279" t="s">
        <v>8611</v>
      </c>
    </row>
    <row r="2280" spans="1:28" x14ac:dyDescent="0.3">
      <c r="A2280" t="s">
        <v>8612</v>
      </c>
      <c r="B2280" t="s">
        <v>310</v>
      </c>
      <c r="C2280">
        <v>45</v>
      </c>
      <c r="D2280" t="s">
        <v>81</v>
      </c>
      <c r="E2280" t="s">
        <v>121</v>
      </c>
      <c r="F2280" t="s">
        <v>69</v>
      </c>
      <c r="G2280" t="s">
        <v>6325</v>
      </c>
      <c r="H2280" t="s">
        <v>35</v>
      </c>
      <c r="I2280" t="s">
        <v>36</v>
      </c>
      <c r="J2280">
        <v>26</v>
      </c>
      <c r="K2280">
        <v>26</v>
      </c>
      <c r="L2280">
        <f t="shared" si="105"/>
        <v>0</v>
      </c>
      <c r="M2280">
        <v>18</v>
      </c>
      <c r="N2280">
        <v>28999</v>
      </c>
      <c r="O2280" s="1">
        <f t="shared" si="106"/>
        <v>1115.3461538461538</v>
      </c>
      <c r="P2280" s="1">
        <f t="shared" si="107"/>
        <v>28999</v>
      </c>
      <c r="Q2280" s="1">
        <f>Table1[[#This Row],[Earned Basic Salary]]*20%</f>
        <v>5799.8</v>
      </c>
      <c r="R2280" s="1">
        <f>Table1[[#This Row],[Earned Basic Salary]]*10%</f>
        <v>2899.9</v>
      </c>
      <c r="S2280" s="1">
        <f>Table1[[#This Row],[Earned Basic Salary]]*12%</f>
        <v>3479.8799999999997</v>
      </c>
      <c r="T2280" s="1">
        <f>200</f>
        <v>200</v>
      </c>
      <c r="U2280" s="1">
        <f>Table1[[#This Row],[PF]]+Table1[[#This Row],[Professional Tax]]</f>
        <v>3679.8799999999997</v>
      </c>
      <c r="V2280" s="1">
        <f>Table1[[#This Row],[Overtime Hours]]*200</f>
        <v>3600</v>
      </c>
      <c r="W2280" s="1">
        <f>Table1[[#This Row],[Earned Basic Salary]]+Table1[[#This Row],[HRA]]+Table1[[#This Row],[DA]]+Table1[[#This Row],[Overtime Pay]]</f>
        <v>41298.700000000004</v>
      </c>
      <c r="X2280" s="1">
        <f>Table1[[#This Row],[Gross Salary]]-Table1[[#This Row],[Total Deduction]]</f>
        <v>37618.820000000007</v>
      </c>
      <c r="Y2280" t="s">
        <v>37</v>
      </c>
      <c r="Z2280" t="s">
        <v>106</v>
      </c>
      <c r="AA2280" t="s">
        <v>8613</v>
      </c>
      <c r="AB2280" t="s">
        <v>8614</v>
      </c>
    </row>
    <row r="2281" spans="1:28" x14ac:dyDescent="0.3">
      <c r="A2281" t="s">
        <v>8615</v>
      </c>
      <c r="B2281" t="s">
        <v>236</v>
      </c>
      <c r="C2281">
        <v>32</v>
      </c>
      <c r="D2281" t="s">
        <v>44</v>
      </c>
      <c r="E2281" t="s">
        <v>82</v>
      </c>
      <c r="F2281" t="s">
        <v>83</v>
      </c>
      <c r="G2281" t="s">
        <v>621</v>
      </c>
      <c r="H2281" t="s">
        <v>35</v>
      </c>
      <c r="I2281" t="s">
        <v>36</v>
      </c>
      <c r="J2281">
        <v>26</v>
      </c>
      <c r="K2281">
        <v>23</v>
      </c>
      <c r="L2281">
        <f t="shared" si="105"/>
        <v>3</v>
      </c>
      <c r="M2281">
        <v>3</v>
      </c>
      <c r="N2281">
        <v>18821</v>
      </c>
      <c r="O2281" s="1">
        <f t="shared" si="106"/>
        <v>723.88461538461536</v>
      </c>
      <c r="P2281" s="1">
        <f t="shared" si="107"/>
        <v>16649.346153846152</v>
      </c>
      <c r="Q2281" s="1">
        <f>Table1[[#This Row],[Earned Basic Salary]]*20%</f>
        <v>3329.8692307692309</v>
      </c>
      <c r="R2281" s="1">
        <f>Table1[[#This Row],[Earned Basic Salary]]*10%</f>
        <v>1664.9346153846154</v>
      </c>
      <c r="S2281" s="1">
        <f>Table1[[#This Row],[Earned Basic Salary]]*12%</f>
        <v>1997.9215384615381</v>
      </c>
      <c r="T2281" s="1">
        <f>200</f>
        <v>200</v>
      </c>
      <c r="U2281" s="1">
        <f>Table1[[#This Row],[PF]]+Table1[[#This Row],[Professional Tax]]</f>
        <v>2197.9215384615381</v>
      </c>
      <c r="V2281" s="1">
        <f>Table1[[#This Row],[Overtime Hours]]*200</f>
        <v>600</v>
      </c>
      <c r="W2281" s="1">
        <f>Table1[[#This Row],[Earned Basic Salary]]+Table1[[#This Row],[HRA]]+Table1[[#This Row],[DA]]+Table1[[#This Row],[Overtime Pay]]</f>
        <v>22244.149999999998</v>
      </c>
      <c r="X2281" s="1">
        <f>Table1[[#This Row],[Gross Salary]]-Table1[[#This Row],[Total Deduction]]</f>
        <v>20046.22846153846</v>
      </c>
      <c r="Y2281" t="s">
        <v>37</v>
      </c>
      <c r="Z2281" t="s">
        <v>95</v>
      </c>
      <c r="AA2281" t="s">
        <v>8616</v>
      </c>
      <c r="AB2281" t="s">
        <v>8617</v>
      </c>
    </row>
    <row r="2282" spans="1:28" x14ac:dyDescent="0.3">
      <c r="A2282" t="s">
        <v>8618</v>
      </c>
      <c r="B2282" t="s">
        <v>305</v>
      </c>
      <c r="C2282">
        <v>55</v>
      </c>
      <c r="D2282" t="s">
        <v>31</v>
      </c>
      <c r="E2282" t="s">
        <v>121</v>
      </c>
      <c r="F2282" t="s">
        <v>46</v>
      </c>
      <c r="G2282" t="s">
        <v>3310</v>
      </c>
      <c r="H2282" t="s">
        <v>35</v>
      </c>
      <c r="I2282" t="s">
        <v>36</v>
      </c>
      <c r="J2282">
        <v>26</v>
      </c>
      <c r="K2282">
        <v>24</v>
      </c>
      <c r="L2282">
        <f t="shared" si="105"/>
        <v>2</v>
      </c>
      <c r="M2282">
        <v>1</v>
      </c>
      <c r="N2282">
        <v>27381</v>
      </c>
      <c r="O2282" s="1">
        <f t="shared" si="106"/>
        <v>1053.1153846153845</v>
      </c>
      <c r="P2282" s="1">
        <f t="shared" si="107"/>
        <v>25274.769230769227</v>
      </c>
      <c r="Q2282" s="1">
        <f>Table1[[#This Row],[Earned Basic Salary]]*20%</f>
        <v>5054.9538461538459</v>
      </c>
      <c r="R2282" s="1">
        <f>Table1[[#This Row],[Earned Basic Salary]]*10%</f>
        <v>2527.476923076923</v>
      </c>
      <c r="S2282" s="1">
        <f>Table1[[#This Row],[Earned Basic Salary]]*12%</f>
        <v>3032.9723076923069</v>
      </c>
      <c r="T2282" s="1">
        <f>200</f>
        <v>200</v>
      </c>
      <c r="U2282" s="1">
        <f>Table1[[#This Row],[PF]]+Table1[[#This Row],[Professional Tax]]</f>
        <v>3232.9723076923069</v>
      </c>
      <c r="V2282" s="1">
        <f>Table1[[#This Row],[Overtime Hours]]*200</f>
        <v>200</v>
      </c>
      <c r="W2282" s="1">
        <f>Table1[[#This Row],[Earned Basic Salary]]+Table1[[#This Row],[HRA]]+Table1[[#This Row],[DA]]+Table1[[#This Row],[Overtime Pay]]</f>
        <v>33057.199999999997</v>
      </c>
      <c r="X2282" s="1">
        <f>Table1[[#This Row],[Gross Salary]]-Table1[[#This Row],[Total Deduction]]</f>
        <v>29824.22769230769</v>
      </c>
      <c r="Y2282" t="s">
        <v>37</v>
      </c>
      <c r="Z2282" t="s">
        <v>106</v>
      </c>
      <c r="AA2282" t="s">
        <v>8619</v>
      </c>
      <c r="AB2282" t="s">
        <v>8620</v>
      </c>
    </row>
    <row r="2283" spans="1:28" x14ac:dyDescent="0.3">
      <c r="A2283" t="s">
        <v>8621</v>
      </c>
      <c r="B2283" t="s">
        <v>310</v>
      </c>
      <c r="C2283">
        <v>26</v>
      </c>
      <c r="D2283" t="s">
        <v>31</v>
      </c>
      <c r="E2283" t="s">
        <v>82</v>
      </c>
      <c r="F2283" t="s">
        <v>63</v>
      </c>
      <c r="G2283" t="s">
        <v>8622</v>
      </c>
      <c r="H2283" t="s">
        <v>35</v>
      </c>
      <c r="I2283" t="s">
        <v>36</v>
      </c>
      <c r="J2283">
        <v>26</v>
      </c>
      <c r="K2283">
        <v>23</v>
      </c>
      <c r="L2283">
        <f t="shared" si="105"/>
        <v>3</v>
      </c>
      <c r="M2283">
        <v>6</v>
      </c>
      <c r="N2283">
        <v>52014</v>
      </c>
      <c r="O2283" s="1">
        <f t="shared" si="106"/>
        <v>2000.5384615384614</v>
      </c>
      <c r="P2283" s="1">
        <f t="shared" si="107"/>
        <v>46012.38461538461</v>
      </c>
      <c r="Q2283" s="1">
        <f>Table1[[#This Row],[Earned Basic Salary]]*20%</f>
        <v>9202.4769230769216</v>
      </c>
      <c r="R2283" s="1">
        <f>Table1[[#This Row],[Earned Basic Salary]]*10%</f>
        <v>4601.2384615384608</v>
      </c>
      <c r="S2283" s="1">
        <f>Table1[[#This Row],[Earned Basic Salary]]*12%</f>
        <v>5521.4861538461528</v>
      </c>
      <c r="T2283" s="1">
        <f>200</f>
        <v>200</v>
      </c>
      <c r="U2283" s="1">
        <f>Table1[[#This Row],[PF]]+Table1[[#This Row],[Professional Tax]]</f>
        <v>5721.4861538461528</v>
      </c>
      <c r="V2283" s="1">
        <f>Table1[[#This Row],[Overtime Hours]]*200</f>
        <v>1200</v>
      </c>
      <c r="W2283" s="1">
        <f>Table1[[#This Row],[Earned Basic Salary]]+Table1[[#This Row],[HRA]]+Table1[[#This Row],[DA]]+Table1[[#This Row],[Overtime Pay]]</f>
        <v>61016.099999999991</v>
      </c>
      <c r="X2283" s="1">
        <f>Table1[[#This Row],[Gross Salary]]-Table1[[#This Row],[Total Deduction]]</f>
        <v>55294.613846153836</v>
      </c>
      <c r="Y2283" t="s">
        <v>37</v>
      </c>
      <c r="Z2283" t="s">
        <v>48</v>
      </c>
      <c r="AA2283" t="s">
        <v>8623</v>
      </c>
      <c r="AB2283" t="s">
        <v>8624</v>
      </c>
    </row>
    <row r="2284" spans="1:28" x14ac:dyDescent="0.3">
      <c r="A2284" t="s">
        <v>8625</v>
      </c>
      <c r="B2284" t="s">
        <v>1162</v>
      </c>
      <c r="C2284">
        <v>25</v>
      </c>
      <c r="D2284" t="s">
        <v>75</v>
      </c>
      <c r="E2284" t="s">
        <v>54</v>
      </c>
      <c r="F2284" t="s">
        <v>83</v>
      </c>
      <c r="G2284" t="s">
        <v>8626</v>
      </c>
      <c r="H2284" t="s">
        <v>35</v>
      </c>
      <c r="I2284" t="s">
        <v>36</v>
      </c>
      <c r="J2284">
        <v>26</v>
      </c>
      <c r="K2284">
        <v>23</v>
      </c>
      <c r="L2284">
        <f t="shared" si="105"/>
        <v>3</v>
      </c>
      <c r="M2284">
        <v>15</v>
      </c>
      <c r="N2284">
        <v>44851</v>
      </c>
      <c r="O2284" s="1">
        <f t="shared" si="106"/>
        <v>1725.0384615384614</v>
      </c>
      <c r="P2284" s="1">
        <f t="shared" si="107"/>
        <v>39675.88461538461</v>
      </c>
      <c r="Q2284" s="1">
        <f>Table1[[#This Row],[Earned Basic Salary]]*20%</f>
        <v>7935.1769230769223</v>
      </c>
      <c r="R2284" s="1">
        <f>Table1[[#This Row],[Earned Basic Salary]]*10%</f>
        <v>3967.5884615384612</v>
      </c>
      <c r="S2284" s="1">
        <f>Table1[[#This Row],[Earned Basic Salary]]*12%</f>
        <v>4761.1061538461527</v>
      </c>
      <c r="T2284" s="1">
        <f>200</f>
        <v>200</v>
      </c>
      <c r="U2284" s="1">
        <f>Table1[[#This Row],[PF]]+Table1[[#This Row],[Professional Tax]]</f>
        <v>4961.1061538461527</v>
      </c>
      <c r="V2284" s="1">
        <f>Table1[[#This Row],[Overtime Hours]]*200</f>
        <v>3000</v>
      </c>
      <c r="W2284" s="1">
        <f>Table1[[#This Row],[Earned Basic Salary]]+Table1[[#This Row],[HRA]]+Table1[[#This Row],[DA]]+Table1[[#This Row],[Overtime Pay]]</f>
        <v>54578.649999999994</v>
      </c>
      <c r="X2284" s="1">
        <f>Table1[[#This Row],[Gross Salary]]-Table1[[#This Row],[Total Deduction]]</f>
        <v>49617.543846153843</v>
      </c>
      <c r="Y2284" t="s">
        <v>37</v>
      </c>
      <c r="Z2284" t="s">
        <v>38</v>
      </c>
      <c r="AA2284" t="s">
        <v>8627</v>
      </c>
      <c r="AB2284" t="s">
        <v>8628</v>
      </c>
    </row>
    <row r="2285" spans="1:28" x14ac:dyDescent="0.3">
      <c r="A2285" t="s">
        <v>8629</v>
      </c>
      <c r="B2285" t="s">
        <v>661</v>
      </c>
      <c r="C2285">
        <v>31</v>
      </c>
      <c r="D2285" t="s">
        <v>31</v>
      </c>
      <c r="E2285" t="s">
        <v>45</v>
      </c>
      <c r="F2285" t="s">
        <v>83</v>
      </c>
      <c r="G2285" t="s">
        <v>1810</v>
      </c>
      <c r="H2285" t="s">
        <v>35</v>
      </c>
      <c r="I2285" t="s">
        <v>36</v>
      </c>
      <c r="J2285">
        <v>26</v>
      </c>
      <c r="K2285">
        <v>25</v>
      </c>
      <c r="L2285">
        <f t="shared" si="105"/>
        <v>1</v>
      </c>
      <c r="M2285">
        <v>3</v>
      </c>
      <c r="N2285">
        <v>48199</v>
      </c>
      <c r="O2285" s="1">
        <f t="shared" si="106"/>
        <v>1853.8076923076924</v>
      </c>
      <c r="P2285" s="1">
        <f t="shared" si="107"/>
        <v>46345.192307692312</v>
      </c>
      <c r="Q2285" s="1">
        <f>Table1[[#This Row],[Earned Basic Salary]]*20%</f>
        <v>9269.0384615384628</v>
      </c>
      <c r="R2285" s="1">
        <f>Table1[[#This Row],[Earned Basic Salary]]*10%</f>
        <v>4634.5192307692314</v>
      </c>
      <c r="S2285" s="1">
        <f>Table1[[#This Row],[Earned Basic Salary]]*12%</f>
        <v>5561.4230769230771</v>
      </c>
      <c r="T2285" s="1">
        <f>200</f>
        <v>200</v>
      </c>
      <c r="U2285" s="1">
        <f>Table1[[#This Row],[PF]]+Table1[[#This Row],[Professional Tax]]</f>
        <v>5761.4230769230771</v>
      </c>
      <c r="V2285" s="1">
        <f>Table1[[#This Row],[Overtime Hours]]*200</f>
        <v>600</v>
      </c>
      <c r="W2285" s="1">
        <f>Table1[[#This Row],[Earned Basic Salary]]+Table1[[#This Row],[HRA]]+Table1[[#This Row],[DA]]+Table1[[#This Row],[Overtime Pay]]</f>
        <v>60848.750000000007</v>
      </c>
      <c r="X2285" s="1">
        <f>Table1[[#This Row],[Gross Salary]]-Table1[[#This Row],[Total Deduction]]</f>
        <v>55087.326923076929</v>
      </c>
      <c r="Y2285" t="s">
        <v>37</v>
      </c>
      <c r="Z2285" t="s">
        <v>106</v>
      </c>
      <c r="AA2285" t="s">
        <v>8630</v>
      </c>
      <c r="AB2285" t="s">
        <v>8631</v>
      </c>
    </row>
    <row r="2286" spans="1:28" x14ac:dyDescent="0.3">
      <c r="A2286" t="s">
        <v>8632</v>
      </c>
      <c r="B2286" t="s">
        <v>656</v>
      </c>
      <c r="C2286">
        <v>27</v>
      </c>
      <c r="D2286" t="s">
        <v>44</v>
      </c>
      <c r="E2286" t="s">
        <v>32</v>
      </c>
      <c r="F2286" t="s">
        <v>89</v>
      </c>
      <c r="G2286" t="s">
        <v>1853</v>
      </c>
      <c r="H2286" t="s">
        <v>35</v>
      </c>
      <c r="I2286" t="s">
        <v>36</v>
      </c>
      <c r="J2286">
        <v>26</v>
      </c>
      <c r="K2286">
        <v>23</v>
      </c>
      <c r="L2286">
        <f t="shared" si="105"/>
        <v>3</v>
      </c>
      <c r="M2286">
        <v>10</v>
      </c>
      <c r="N2286">
        <v>72552</v>
      </c>
      <c r="O2286" s="1">
        <f t="shared" si="106"/>
        <v>2790.4615384615386</v>
      </c>
      <c r="P2286" s="1">
        <f t="shared" si="107"/>
        <v>64180.61538461539</v>
      </c>
      <c r="Q2286" s="1">
        <f>Table1[[#This Row],[Earned Basic Salary]]*20%</f>
        <v>12836.123076923079</v>
      </c>
      <c r="R2286" s="1">
        <f>Table1[[#This Row],[Earned Basic Salary]]*10%</f>
        <v>6418.0615384615394</v>
      </c>
      <c r="S2286" s="1">
        <f>Table1[[#This Row],[Earned Basic Salary]]*12%</f>
        <v>7701.6738461538462</v>
      </c>
      <c r="T2286" s="1">
        <f>200</f>
        <v>200</v>
      </c>
      <c r="U2286" s="1">
        <f>Table1[[#This Row],[PF]]+Table1[[#This Row],[Professional Tax]]</f>
        <v>7901.6738461538462</v>
      </c>
      <c r="V2286" s="1">
        <f>Table1[[#This Row],[Overtime Hours]]*200</f>
        <v>2000</v>
      </c>
      <c r="W2286" s="1">
        <f>Table1[[#This Row],[Earned Basic Salary]]+Table1[[#This Row],[HRA]]+Table1[[#This Row],[DA]]+Table1[[#This Row],[Overtime Pay]]</f>
        <v>85434.8</v>
      </c>
      <c r="X2286" s="1">
        <f>Table1[[#This Row],[Gross Salary]]-Table1[[#This Row],[Total Deduction]]</f>
        <v>77533.126153846155</v>
      </c>
      <c r="Y2286" t="s">
        <v>37</v>
      </c>
      <c r="Z2286" t="s">
        <v>48</v>
      </c>
      <c r="AA2286" t="s">
        <v>8633</v>
      </c>
      <c r="AB2286" t="s">
        <v>8634</v>
      </c>
    </row>
    <row r="2287" spans="1:28" x14ac:dyDescent="0.3">
      <c r="A2287" t="s">
        <v>8635</v>
      </c>
      <c r="B2287" t="s">
        <v>315</v>
      </c>
      <c r="C2287">
        <v>55</v>
      </c>
      <c r="D2287" t="s">
        <v>44</v>
      </c>
      <c r="E2287" t="s">
        <v>82</v>
      </c>
      <c r="F2287" t="s">
        <v>63</v>
      </c>
      <c r="G2287" t="s">
        <v>6566</v>
      </c>
      <c r="H2287" t="s">
        <v>35</v>
      </c>
      <c r="I2287" t="s">
        <v>36</v>
      </c>
      <c r="J2287">
        <v>26</v>
      </c>
      <c r="K2287">
        <v>23</v>
      </c>
      <c r="L2287">
        <f t="shared" si="105"/>
        <v>3</v>
      </c>
      <c r="M2287">
        <v>0</v>
      </c>
      <c r="N2287">
        <v>49275</v>
      </c>
      <c r="O2287" s="1">
        <f t="shared" si="106"/>
        <v>1895.1923076923076</v>
      </c>
      <c r="P2287" s="1">
        <f t="shared" si="107"/>
        <v>43589.423076923078</v>
      </c>
      <c r="Q2287" s="1">
        <f>Table1[[#This Row],[Earned Basic Salary]]*20%</f>
        <v>8717.8846153846152</v>
      </c>
      <c r="R2287" s="1">
        <f>Table1[[#This Row],[Earned Basic Salary]]*10%</f>
        <v>4358.9423076923076</v>
      </c>
      <c r="S2287" s="1">
        <f>Table1[[#This Row],[Earned Basic Salary]]*12%</f>
        <v>5230.7307692307695</v>
      </c>
      <c r="T2287" s="1">
        <f>200</f>
        <v>200</v>
      </c>
      <c r="U2287" s="1">
        <f>Table1[[#This Row],[PF]]+Table1[[#This Row],[Professional Tax]]</f>
        <v>5430.7307692307695</v>
      </c>
      <c r="V2287" s="1">
        <f>Table1[[#This Row],[Overtime Hours]]*200</f>
        <v>0</v>
      </c>
      <c r="W2287" s="1">
        <f>Table1[[#This Row],[Earned Basic Salary]]+Table1[[#This Row],[HRA]]+Table1[[#This Row],[DA]]+Table1[[#This Row],[Overtime Pay]]</f>
        <v>56666.25</v>
      </c>
      <c r="X2287" s="1">
        <f>Table1[[#This Row],[Gross Salary]]-Table1[[#This Row],[Total Deduction]]</f>
        <v>51235.519230769234</v>
      </c>
      <c r="Y2287" t="s">
        <v>37</v>
      </c>
      <c r="Z2287" t="s">
        <v>48</v>
      </c>
      <c r="AA2287" t="s">
        <v>8636</v>
      </c>
      <c r="AB2287" t="s">
        <v>8637</v>
      </c>
    </row>
    <row r="2288" spans="1:28" x14ac:dyDescent="0.3">
      <c r="A2288" t="s">
        <v>8638</v>
      </c>
      <c r="B2288" t="s">
        <v>193</v>
      </c>
      <c r="C2288">
        <v>36</v>
      </c>
      <c r="D2288" t="s">
        <v>81</v>
      </c>
      <c r="E2288" t="s">
        <v>45</v>
      </c>
      <c r="F2288" t="s">
        <v>83</v>
      </c>
      <c r="G2288" t="s">
        <v>8639</v>
      </c>
      <c r="H2288" t="s">
        <v>35</v>
      </c>
      <c r="I2288" t="s">
        <v>36</v>
      </c>
      <c r="J2288">
        <v>26</v>
      </c>
      <c r="K2288">
        <v>23</v>
      </c>
      <c r="L2288">
        <f t="shared" si="105"/>
        <v>3</v>
      </c>
      <c r="M2288">
        <v>6</v>
      </c>
      <c r="N2288">
        <v>28067</v>
      </c>
      <c r="O2288" s="1">
        <f t="shared" si="106"/>
        <v>1079.5</v>
      </c>
      <c r="P2288" s="1">
        <f t="shared" si="107"/>
        <v>24828.5</v>
      </c>
      <c r="Q2288" s="1">
        <f>Table1[[#This Row],[Earned Basic Salary]]*20%</f>
        <v>4965.7000000000007</v>
      </c>
      <c r="R2288" s="1">
        <f>Table1[[#This Row],[Earned Basic Salary]]*10%</f>
        <v>2482.8500000000004</v>
      </c>
      <c r="S2288" s="1">
        <f>Table1[[#This Row],[Earned Basic Salary]]*12%</f>
        <v>2979.42</v>
      </c>
      <c r="T2288" s="1">
        <f>200</f>
        <v>200</v>
      </c>
      <c r="U2288" s="1">
        <f>Table1[[#This Row],[PF]]+Table1[[#This Row],[Professional Tax]]</f>
        <v>3179.42</v>
      </c>
      <c r="V2288" s="1">
        <f>Table1[[#This Row],[Overtime Hours]]*200</f>
        <v>1200</v>
      </c>
      <c r="W2288" s="1">
        <f>Table1[[#This Row],[Earned Basic Salary]]+Table1[[#This Row],[HRA]]+Table1[[#This Row],[DA]]+Table1[[#This Row],[Overtime Pay]]</f>
        <v>33477.050000000003</v>
      </c>
      <c r="X2288" s="1">
        <f>Table1[[#This Row],[Gross Salary]]-Table1[[#This Row],[Total Deduction]]</f>
        <v>30297.630000000005</v>
      </c>
      <c r="Y2288" t="s">
        <v>37</v>
      </c>
      <c r="Z2288" t="s">
        <v>106</v>
      </c>
      <c r="AA2288" t="s">
        <v>8640</v>
      </c>
      <c r="AB2288" t="s">
        <v>8641</v>
      </c>
    </row>
    <row r="2289" spans="1:28" x14ac:dyDescent="0.3">
      <c r="A2289" t="s">
        <v>8642</v>
      </c>
      <c r="B2289" t="s">
        <v>1579</v>
      </c>
      <c r="C2289">
        <v>31</v>
      </c>
      <c r="D2289" t="s">
        <v>127</v>
      </c>
      <c r="E2289" t="s">
        <v>45</v>
      </c>
      <c r="F2289" t="s">
        <v>33</v>
      </c>
      <c r="G2289" t="s">
        <v>1584</v>
      </c>
      <c r="H2289" t="s">
        <v>35</v>
      </c>
      <c r="I2289" t="s">
        <v>36</v>
      </c>
      <c r="J2289">
        <v>26</v>
      </c>
      <c r="K2289">
        <v>24</v>
      </c>
      <c r="L2289">
        <f t="shared" si="105"/>
        <v>2</v>
      </c>
      <c r="M2289">
        <v>20</v>
      </c>
      <c r="N2289">
        <v>73886</v>
      </c>
      <c r="O2289" s="1">
        <f t="shared" si="106"/>
        <v>2841.7692307692309</v>
      </c>
      <c r="P2289" s="1">
        <f t="shared" si="107"/>
        <v>68202.461538461546</v>
      </c>
      <c r="Q2289" s="1">
        <f>Table1[[#This Row],[Earned Basic Salary]]*20%</f>
        <v>13640.49230769231</v>
      </c>
      <c r="R2289" s="1">
        <f>Table1[[#This Row],[Earned Basic Salary]]*10%</f>
        <v>6820.2461538461548</v>
      </c>
      <c r="S2289" s="1">
        <f>Table1[[#This Row],[Earned Basic Salary]]*12%</f>
        <v>8184.295384615385</v>
      </c>
      <c r="T2289" s="1">
        <f>200</f>
        <v>200</v>
      </c>
      <c r="U2289" s="1">
        <f>Table1[[#This Row],[PF]]+Table1[[#This Row],[Professional Tax]]</f>
        <v>8384.295384615385</v>
      </c>
      <c r="V2289" s="1">
        <f>Table1[[#This Row],[Overtime Hours]]*200</f>
        <v>4000</v>
      </c>
      <c r="W2289" s="1">
        <f>Table1[[#This Row],[Earned Basic Salary]]+Table1[[#This Row],[HRA]]+Table1[[#This Row],[DA]]+Table1[[#This Row],[Overtime Pay]]</f>
        <v>92663.200000000012</v>
      </c>
      <c r="X2289" s="1">
        <f>Table1[[#This Row],[Gross Salary]]-Table1[[#This Row],[Total Deduction]]</f>
        <v>84278.904615384628</v>
      </c>
      <c r="Y2289" t="s">
        <v>37</v>
      </c>
      <c r="Z2289" t="s">
        <v>38</v>
      </c>
      <c r="AA2289" t="s">
        <v>8643</v>
      </c>
      <c r="AB2289" t="s">
        <v>8644</v>
      </c>
    </row>
    <row r="2290" spans="1:28" x14ac:dyDescent="0.3">
      <c r="A2290" t="s">
        <v>8645</v>
      </c>
      <c r="B2290" t="s">
        <v>536</v>
      </c>
      <c r="C2290">
        <v>49</v>
      </c>
      <c r="D2290" t="s">
        <v>127</v>
      </c>
      <c r="E2290" t="s">
        <v>54</v>
      </c>
      <c r="F2290" t="s">
        <v>63</v>
      </c>
      <c r="G2290" t="s">
        <v>5633</v>
      </c>
      <c r="H2290" t="s">
        <v>35</v>
      </c>
      <c r="I2290" t="s">
        <v>36</v>
      </c>
      <c r="J2290">
        <v>26</v>
      </c>
      <c r="K2290">
        <v>26</v>
      </c>
      <c r="L2290">
        <f t="shared" si="105"/>
        <v>0</v>
      </c>
      <c r="M2290">
        <v>4</v>
      </c>
      <c r="N2290">
        <v>54447</v>
      </c>
      <c r="O2290" s="1">
        <f t="shared" si="106"/>
        <v>2094.1153846153848</v>
      </c>
      <c r="P2290" s="1">
        <f t="shared" si="107"/>
        <v>54447</v>
      </c>
      <c r="Q2290" s="1">
        <f>Table1[[#This Row],[Earned Basic Salary]]*20%</f>
        <v>10889.400000000001</v>
      </c>
      <c r="R2290" s="1">
        <f>Table1[[#This Row],[Earned Basic Salary]]*10%</f>
        <v>5444.7000000000007</v>
      </c>
      <c r="S2290" s="1">
        <f>Table1[[#This Row],[Earned Basic Salary]]*12%</f>
        <v>6533.6399999999994</v>
      </c>
      <c r="T2290" s="1">
        <f>200</f>
        <v>200</v>
      </c>
      <c r="U2290" s="1">
        <f>Table1[[#This Row],[PF]]+Table1[[#This Row],[Professional Tax]]</f>
        <v>6733.6399999999994</v>
      </c>
      <c r="V2290" s="1">
        <f>Table1[[#This Row],[Overtime Hours]]*200</f>
        <v>800</v>
      </c>
      <c r="W2290" s="1">
        <f>Table1[[#This Row],[Earned Basic Salary]]+Table1[[#This Row],[HRA]]+Table1[[#This Row],[DA]]+Table1[[#This Row],[Overtime Pay]]</f>
        <v>71581.100000000006</v>
      </c>
      <c r="X2290" s="1">
        <f>Table1[[#This Row],[Gross Salary]]-Table1[[#This Row],[Total Deduction]]</f>
        <v>64847.460000000006</v>
      </c>
      <c r="Y2290" t="s">
        <v>37</v>
      </c>
      <c r="Z2290" t="s">
        <v>48</v>
      </c>
      <c r="AA2290" t="s">
        <v>8646</v>
      </c>
      <c r="AB2290" t="s">
        <v>8647</v>
      </c>
    </row>
    <row r="2291" spans="1:28" x14ac:dyDescent="0.3">
      <c r="A2291" t="s">
        <v>8648</v>
      </c>
      <c r="B2291" t="s">
        <v>420</v>
      </c>
      <c r="C2291">
        <v>28</v>
      </c>
      <c r="D2291" t="s">
        <v>75</v>
      </c>
      <c r="E2291" t="s">
        <v>82</v>
      </c>
      <c r="F2291" t="s">
        <v>33</v>
      </c>
      <c r="G2291" t="s">
        <v>8649</v>
      </c>
      <c r="H2291" t="s">
        <v>35</v>
      </c>
      <c r="I2291" t="s">
        <v>36</v>
      </c>
      <c r="J2291">
        <v>26</v>
      </c>
      <c r="K2291">
        <v>24</v>
      </c>
      <c r="L2291">
        <f t="shared" si="105"/>
        <v>2</v>
      </c>
      <c r="M2291">
        <v>5</v>
      </c>
      <c r="N2291">
        <v>46252</v>
      </c>
      <c r="O2291" s="1">
        <f t="shared" si="106"/>
        <v>1778.9230769230769</v>
      </c>
      <c r="P2291" s="1">
        <f t="shared" si="107"/>
        <v>42694.153846153844</v>
      </c>
      <c r="Q2291" s="1">
        <f>Table1[[#This Row],[Earned Basic Salary]]*20%</f>
        <v>8538.8307692307699</v>
      </c>
      <c r="R2291" s="1">
        <f>Table1[[#This Row],[Earned Basic Salary]]*10%</f>
        <v>4269.4153846153849</v>
      </c>
      <c r="S2291" s="1">
        <f>Table1[[#This Row],[Earned Basic Salary]]*12%</f>
        <v>5123.2984615384612</v>
      </c>
      <c r="T2291" s="1">
        <f>200</f>
        <v>200</v>
      </c>
      <c r="U2291" s="1">
        <f>Table1[[#This Row],[PF]]+Table1[[#This Row],[Professional Tax]]</f>
        <v>5323.2984615384612</v>
      </c>
      <c r="V2291" s="1">
        <f>Table1[[#This Row],[Overtime Hours]]*200</f>
        <v>1000</v>
      </c>
      <c r="W2291" s="1">
        <f>Table1[[#This Row],[Earned Basic Salary]]+Table1[[#This Row],[HRA]]+Table1[[#This Row],[DA]]+Table1[[#This Row],[Overtime Pay]]</f>
        <v>56502.400000000001</v>
      </c>
      <c r="X2291" s="1">
        <f>Table1[[#This Row],[Gross Salary]]-Table1[[#This Row],[Total Deduction]]</f>
        <v>51179.101538461538</v>
      </c>
      <c r="Y2291" t="s">
        <v>37</v>
      </c>
      <c r="Z2291" t="s">
        <v>106</v>
      </c>
      <c r="AA2291" t="s">
        <v>8650</v>
      </c>
      <c r="AB2291" t="s">
        <v>8651</v>
      </c>
    </row>
    <row r="2292" spans="1:28" x14ac:dyDescent="0.3">
      <c r="A2292" t="s">
        <v>8652</v>
      </c>
      <c r="B2292" t="s">
        <v>1366</v>
      </c>
      <c r="C2292">
        <v>25</v>
      </c>
      <c r="D2292" t="s">
        <v>61</v>
      </c>
      <c r="E2292" t="s">
        <v>32</v>
      </c>
      <c r="F2292" t="s">
        <v>89</v>
      </c>
      <c r="G2292" t="s">
        <v>1848</v>
      </c>
      <c r="H2292" t="s">
        <v>35</v>
      </c>
      <c r="I2292" t="s">
        <v>36</v>
      </c>
      <c r="J2292">
        <v>26</v>
      </c>
      <c r="K2292">
        <v>22</v>
      </c>
      <c r="L2292">
        <f t="shared" si="105"/>
        <v>4</v>
      </c>
      <c r="M2292">
        <v>10</v>
      </c>
      <c r="N2292">
        <v>41975</v>
      </c>
      <c r="O2292" s="1">
        <f t="shared" si="106"/>
        <v>1614.4230769230769</v>
      </c>
      <c r="P2292" s="1">
        <f t="shared" si="107"/>
        <v>35517.307692307695</v>
      </c>
      <c r="Q2292" s="1">
        <f>Table1[[#This Row],[Earned Basic Salary]]*20%</f>
        <v>7103.461538461539</v>
      </c>
      <c r="R2292" s="1">
        <f>Table1[[#This Row],[Earned Basic Salary]]*10%</f>
        <v>3551.7307692307695</v>
      </c>
      <c r="S2292" s="1">
        <f>Table1[[#This Row],[Earned Basic Salary]]*12%</f>
        <v>4262.0769230769229</v>
      </c>
      <c r="T2292" s="1">
        <f>200</f>
        <v>200</v>
      </c>
      <c r="U2292" s="1">
        <f>Table1[[#This Row],[PF]]+Table1[[#This Row],[Professional Tax]]</f>
        <v>4462.0769230769229</v>
      </c>
      <c r="V2292" s="1">
        <f>Table1[[#This Row],[Overtime Hours]]*200</f>
        <v>2000</v>
      </c>
      <c r="W2292" s="1">
        <f>Table1[[#This Row],[Earned Basic Salary]]+Table1[[#This Row],[HRA]]+Table1[[#This Row],[DA]]+Table1[[#This Row],[Overtime Pay]]</f>
        <v>48172.5</v>
      </c>
      <c r="X2292" s="1">
        <f>Table1[[#This Row],[Gross Salary]]-Table1[[#This Row],[Total Deduction]]</f>
        <v>43710.423076923078</v>
      </c>
      <c r="Y2292" t="s">
        <v>37</v>
      </c>
      <c r="Z2292" t="s">
        <v>38</v>
      </c>
      <c r="AA2292" t="s">
        <v>8653</v>
      </c>
      <c r="AB2292" t="s">
        <v>8654</v>
      </c>
    </row>
    <row r="2293" spans="1:28" x14ac:dyDescent="0.3">
      <c r="A2293" t="s">
        <v>8655</v>
      </c>
      <c r="B2293" t="s">
        <v>1242</v>
      </c>
      <c r="C2293">
        <v>30</v>
      </c>
      <c r="D2293" t="s">
        <v>61</v>
      </c>
      <c r="E2293" t="s">
        <v>82</v>
      </c>
      <c r="F2293" t="s">
        <v>69</v>
      </c>
      <c r="G2293" t="s">
        <v>8656</v>
      </c>
      <c r="H2293" t="s">
        <v>35</v>
      </c>
      <c r="I2293" t="s">
        <v>36</v>
      </c>
      <c r="J2293">
        <v>26</v>
      </c>
      <c r="K2293">
        <v>25</v>
      </c>
      <c r="L2293">
        <f t="shared" si="105"/>
        <v>1</v>
      </c>
      <c r="M2293">
        <v>11</v>
      </c>
      <c r="N2293">
        <v>26345</v>
      </c>
      <c r="O2293" s="1">
        <f t="shared" si="106"/>
        <v>1013.2692307692307</v>
      </c>
      <c r="P2293" s="1">
        <f t="shared" si="107"/>
        <v>25331.73076923077</v>
      </c>
      <c r="Q2293" s="1">
        <f>Table1[[#This Row],[Earned Basic Salary]]*20%</f>
        <v>5066.3461538461543</v>
      </c>
      <c r="R2293" s="1">
        <f>Table1[[#This Row],[Earned Basic Salary]]*10%</f>
        <v>2533.1730769230771</v>
      </c>
      <c r="S2293" s="1">
        <f>Table1[[#This Row],[Earned Basic Salary]]*12%</f>
        <v>3039.8076923076924</v>
      </c>
      <c r="T2293" s="1">
        <f>200</f>
        <v>200</v>
      </c>
      <c r="U2293" s="1">
        <f>Table1[[#This Row],[PF]]+Table1[[#This Row],[Professional Tax]]</f>
        <v>3239.8076923076924</v>
      </c>
      <c r="V2293" s="1">
        <f>Table1[[#This Row],[Overtime Hours]]*200</f>
        <v>2200</v>
      </c>
      <c r="W2293" s="1">
        <f>Table1[[#This Row],[Earned Basic Salary]]+Table1[[#This Row],[HRA]]+Table1[[#This Row],[DA]]+Table1[[#This Row],[Overtime Pay]]</f>
        <v>35131.25</v>
      </c>
      <c r="X2293" s="1">
        <f>Table1[[#This Row],[Gross Salary]]-Table1[[#This Row],[Total Deduction]]</f>
        <v>31891.442307692309</v>
      </c>
      <c r="Y2293" t="s">
        <v>37</v>
      </c>
      <c r="Z2293" t="s">
        <v>38</v>
      </c>
      <c r="AA2293" t="s">
        <v>8657</v>
      </c>
      <c r="AB2293" t="s">
        <v>8658</v>
      </c>
    </row>
    <row r="2294" spans="1:28" x14ac:dyDescent="0.3">
      <c r="A2294" t="s">
        <v>8659</v>
      </c>
      <c r="B2294" t="s">
        <v>2028</v>
      </c>
      <c r="C2294">
        <v>38</v>
      </c>
      <c r="D2294" t="s">
        <v>53</v>
      </c>
      <c r="E2294" t="s">
        <v>54</v>
      </c>
      <c r="F2294" t="s">
        <v>46</v>
      </c>
      <c r="G2294" t="s">
        <v>8660</v>
      </c>
      <c r="H2294" t="s">
        <v>35</v>
      </c>
      <c r="I2294" t="s">
        <v>36</v>
      </c>
      <c r="J2294">
        <v>26</v>
      </c>
      <c r="K2294">
        <v>21</v>
      </c>
      <c r="L2294">
        <f t="shared" si="105"/>
        <v>5</v>
      </c>
      <c r="M2294">
        <v>7</v>
      </c>
      <c r="N2294">
        <v>76853</v>
      </c>
      <c r="O2294" s="1">
        <f t="shared" si="106"/>
        <v>2955.8846153846152</v>
      </c>
      <c r="P2294" s="1">
        <f t="shared" si="107"/>
        <v>62073.576923076922</v>
      </c>
      <c r="Q2294" s="1">
        <f>Table1[[#This Row],[Earned Basic Salary]]*20%</f>
        <v>12414.715384615385</v>
      </c>
      <c r="R2294" s="1">
        <f>Table1[[#This Row],[Earned Basic Salary]]*10%</f>
        <v>6207.3576923076926</v>
      </c>
      <c r="S2294" s="1">
        <f>Table1[[#This Row],[Earned Basic Salary]]*12%</f>
        <v>7448.82923076923</v>
      </c>
      <c r="T2294" s="1">
        <f>200</f>
        <v>200</v>
      </c>
      <c r="U2294" s="1">
        <f>Table1[[#This Row],[PF]]+Table1[[#This Row],[Professional Tax]]</f>
        <v>7648.82923076923</v>
      </c>
      <c r="V2294" s="1">
        <f>Table1[[#This Row],[Overtime Hours]]*200</f>
        <v>1400</v>
      </c>
      <c r="W2294" s="1">
        <f>Table1[[#This Row],[Earned Basic Salary]]+Table1[[#This Row],[HRA]]+Table1[[#This Row],[DA]]+Table1[[#This Row],[Overtime Pay]]</f>
        <v>82095.649999999994</v>
      </c>
      <c r="X2294" s="1">
        <f>Table1[[#This Row],[Gross Salary]]-Table1[[#This Row],[Total Deduction]]</f>
        <v>74446.820769230762</v>
      </c>
      <c r="Y2294" t="s">
        <v>37</v>
      </c>
      <c r="Z2294" t="s">
        <v>106</v>
      </c>
      <c r="AA2294" t="s">
        <v>8661</v>
      </c>
      <c r="AB2294" t="s">
        <v>8662</v>
      </c>
    </row>
    <row r="2295" spans="1:28" x14ac:dyDescent="0.3">
      <c r="A2295" t="s">
        <v>8663</v>
      </c>
      <c r="B2295" t="s">
        <v>531</v>
      </c>
      <c r="C2295">
        <v>51</v>
      </c>
      <c r="D2295" t="s">
        <v>133</v>
      </c>
      <c r="E2295" t="s">
        <v>121</v>
      </c>
      <c r="F2295" t="s">
        <v>46</v>
      </c>
      <c r="G2295" t="s">
        <v>8664</v>
      </c>
      <c r="H2295" t="s">
        <v>35</v>
      </c>
      <c r="I2295" t="s">
        <v>36</v>
      </c>
      <c r="J2295">
        <v>26</v>
      </c>
      <c r="K2295">
        <v>25</v>
      </c>
      <c r="L2295">
        <f t="shared" si="105"/>
        <v>1</v>
      </c>
      <c r="M2295">
        <v>4</v>
      </c>
      <c r="N2295">
        <v>36107</v>
      </c>
      <c r="O2295" s="1">
        <f t="shared" si="106"/>
        <v>1388.7307692307693</v>
      </c>
      <c r="P2295" s="1">
        <f t="shared" si="107"/>
        <v>34718.269230769234</v>
      </c>
      <c r="Q2295" s="1">
        <f>Table1[[#This Row],[Earned Basic Salary]]*20%</f>
        <v>6943.6538461538476</v>
      </c>
      <c r="R2295" s="1">
        <f>Table1[[#This Row],[Earned Basic Salary]]*10%</f>
        <v>3471.8269230769238</v>
      </c>
      <c r="S2295" s="1">
        <f>Table1[[#This Row],[Earned Basic Salary]]*12%</f>
        <v>4166.1923076923076</v>
      </c>
      <c r="T2295" s="1">
        <f>200</f>
        <v>200</v>
      </c>
      <c r="U2295" s="1">
        <f>Table1[[#This Row],[PF]]+Table1[[#This Row],[Professional Tax]]</f>
        <v>4366.1923076923076</v>
      </c>
      <c r="V2295" s="1">
        <f>Table1[[#This Row],[Overtime Hours]]*200</f>
        <v>800</v>
      </c>
      <c r="W2295" s="1">
        <f>Table1[[#This Row],[Earned Basic Salary]]+Table1[[#This Row],[HRA]]+Table1[[#This Row],[DA]]+Table1[[#This Row],[Overtime Pay]]</f>
        <v>45933.75</v>
      </c>
      <c r="X2295" s="1">
        <f>Table1[[#This Row],[Gross Salary]]-Table1[[#This Row],[Total Deduction]]</f>
        <v>41567.557692307695</v>
      </c>
      <c r="Y2295" t="s">
        <v>37</v>
      </c>
      <c r="Z2295" t="s">
        <v>38</v>
      </c>
      <c r="AA2295" t="s">
        <v>8665</v>
      </c>
      <c r="AB2295" t="s">
        <v>8666</v>
      </c>
    </row>
    <row r="2296" spans="1:28" x14ac:dyDescent="0.3">
      <c r="A2296" t="s">
        <v>8667</v>
      </c>
      <c r="B2296" t="s">
        <v>1574</v>
      </c>
      <c r="C2296">
        <v>44</v>
      </c>
      <c r="D2296" t="s">
        <v>75</v>
      </c>
      <c r="E2296" t="s">
        <v>54</v>
      </c>
      <c r="F2296" t="s">
        <v>46</v>
      </c>
      <c r="G2296" t="s">
        <v>2165</v>
      </c>
      <c r="H2296" t="s">
        <v>35</v>
      </c>
      <c r="I2296" t="s">
        <v>36</v>
      </c>
      <c r="J2296">
        <v>26</v>
      </c>
      <c r="K2296">
        <v>26</v>
      </c>
      <c r="L2296">
        <f t="shared" si="105"/>
        <v>0</v>
      </c>
      <c r="M2296">
        <v>17</v>
      </c>
      <c r="N2296">
        <v>69142</v>
      </c>
      <c r="O2296" s="1">
        <f t="shared" si="106"/>
        <v>2659.3076923076924</v>
      </c>
      <c r="P2296" s="1">
        <f t="shared" si="107"/>
        <v>69142</v>
      </c>
      <c r="Q2296" s="1">
        <f>Table1[[#This Row],[Earned Basic Salary]]*20%</f>
        <v>13828.400000000001</v>
      </c>
      <c r="R2296" s="1">
        <f>Table1[[#This Row],[Earned Basic Salary]]*10%</f>
        <v>6914.2000000000007</v>
      </c>
      <c r="S2296" s="1">
        <f>Table1[[#This Row],[Earned Basic Salary]]*12%</f>
        <v>8297.0399999999991</v>
      </c>
      <c r="T2296" s="1">
        <f>200</f>
        <v>200</v>
      </c>
      <c r="U2296" s="1">
        <f>Table1[[#This Row],[PF]]+Table1[[#This Row],[Professional Tax]]</f>
        <v>8497.0399999999991</v>
      </c>
      <c r="V2296" s="1">
        <f>Table1[[#This Row],[Overtime Hours]]*200</f>
        <v>3400</v>
      </c>
      <c r="W2296" s="1">
        <f>Table1[[#This Row],[Earned Basic Salary]]+Table1[[#This Row],[HRA]]+Table1[[#This Row],[DA]]+Table1[[#This Row],[Overtime Pay]]</f>
        <v>93284.599999999991</v>
      </c>
      <c r="X2296" s="1">
        <f>Table1[[#This Row],[Gross Salary]]-Table1[[#This Row],[Total Deduction]]</f>
        <v>84787.56</v>
      </c>
      <c r="Y2296" t="s">
        <v>37</v>
      </c>
      <c r="Z2296" t="s">
        <v>106</v>
      </c>
      <c r="AA2296" t="s">
        <v>8668</v>
      </c>
      <c r="AB2296" t="s">
        <v>8669</v>
      </c>
    </row>
    <row r="2297" spans="1:28" x14ac:dyDescent="0.3">
      <c r="A2297" t="s">
        <v>8670</v>
      </c>
      <c r="B2297" t="s">
        <v>713</v>
      </c>
      <c r="C2297">
        <v>32</v>
      </c>
      <c r="D2297" t="s">
        <v>61</v>
      </c>
      <c r="E2297" t="s">
        <v>82</v>
      </c>
      <c r="F2297" t="s">
        <v>69</v>
      </c>
      <c r="G2297" t="s">
        <v>2273</v>
      </c>
      <c r="H2297" t="s">
        <v>35</v>
      </c>
      <c r="I2297" t="s">
        <v>36</v>
      </c>
      <c r="J2297">
        <v>26</v>
      </c>
      <c r="K2297">
        <v>25</v>
      </c>
      <c r="L2297">
        <f t="shared" si="105"/>
        <v>1</v>
      </c>
      <c r="M2297">
        <v>11</v>
      </c>
      <c r="N2297">
        <v>52660</v>
      </c>
      <c r="O2297" s="1">
        <f t="shared" si="106"/>
        <v>2025.3846153846155</v>
      </c>
      <c r="P2297" s="1">
        <f t="shared" si="107"/>
        <v>50634.61538461539</v>
      </c>
      <c r="Q2297" s="1">
        <f>Table1[[#This Row],[Earned Basic Salary]]*20%</f>
        <v>10126.923076923078</v>
      </c>
      <c r="R2297" s="1">
        <f>Table1[[#This Row],[Earned Basic Salary]]*10%</f>
        <v>5063.461538461539</v>
      </c>
      <c r="S2297" s="1">
        <f>Table1[[#This Row],[Earned Basic Salary]]*12%</f>
        <v>6076.1538461538466</v>
      </c>
      <c r="T2297" s="1">
        <f>200</f>
        <v>200</v>
      </c>
      <c r="U2297" s="1">
        <f>Table1[[#This Row],[PF]]+Table1[[#This Row],[Professional Tax]]</f>
        <v>6276.1538461538466</v>
      </c>
      <c r="V2297" s="1">
        <f>Table1[[#This Row],[Overtime Hours]]*200</f>
        <v>2200</v>
      </c>
      <c r="W2297" s="1">
        <f>Table1[[#This Row],[Earned Basic Salary]]+Table1[[#This Row],[HRA]]+Table1[[#This Row],[DA]]+Table1[[#This Row],[Overtime Pay]]</f>
        <v>68025</v>
      </c>
      <c r="X2297" s="1">
        <f>Table1[[#This Row],[Gross Salary]]-Table1[[#This Row],[Total Deduction]]</f>
        <v>61748.846153846156</v>
      </c>
      <c r="Y2297" t="s">
        <v>37</v>
      </c>
      <c r="Z2297" t="s">
        <v>95</v>
      </c>
      <c r="AA2297" t="s">
        <v>8671</v>
      </c>
      <c r="AB2297" t="s">
        <v>8672</v>
      </c>
    </row>
    <row r="2298" spans="1:28" x14ac:dyDescent="0.3">
      <c r="A2298" t="s">
        <v>8673</v>
      </c>
      <c r="B2298" t="s">
        <v>280</v>
      </c>
      <c r="C2298">
        <v>43</v>
      </c>
      <c r="D2298" t="s">
        <v>81</v>
      </c>
      <c r="E2298" t="s">
        <v>54</v>
      </c>
      <c r="F2298" t="s">
        <v>63</v>
      </c>
      <c r="G2298" t="s">
        <v>4013</v>
      </c>
      <c r="H2298" t="s">
        <v>35</v>
      </c>
      <c r="I2298" t="s">
        <v>36</v>
      </c>
      <c r="J2298">
        <v>26</v>
      </c>
      <c r="K2298">
        <v>21</v>
      </c>
      <c r="L2298">
        <f t="shared" si="105"/>
        <v>5</v>
      </c>
      <c r="M2298">
        <v>2</v>
      </c>
      <c r="N2298">
        <v>71378</v>
      </c>
      <c r="O2298" s="1">
        <f t="shared" si="106"/>
        <v>2745.3076923076924</v>
      </c>
      <c r="P2298" s="1">
        <f t="shared" si="107"/>
        <v>57651.461538461539</v>
      </c>
      <c r="Q2298" s="1">
        <f>Table1[[#This Row],[Earned Basic Salary]]*20%</f>
        <v>11530.292307692309</v>
      </c>
      <c r="R2298" s="1">
        <f>Table1[[#This Row],[Earned Basic Salary]]*10%</f>
        <v>5765.1461538461544</v>
      </c>
      <c r="S2298" s="1">
        <f>Table1[[#This Row],[Earned Basic Salary]]*12%</f>
        <v>6918.1753846153842</v>
      </c>
      <c r="T2298" s="1">
        <f>200</f>
        <v>200</v>
      </c>
      <c r="U2298" s="1">
        <f>Table1[[#This Row],[PF]]+Table1[[#This Row],[Professional Tax]]</f>
        <v>7118.1753846153842</v>
      </c>
      <c r="V2298" s="1">
        <f>Table1[[#This Row],[Overtime Hours]]*200</f>
        <v>400</v>
      </c>
      <c r="W2298" s="1">
        <f>Table1[[#This Row],[Earned Basic Salary]]+Table1[[#This Row],[HRA]]+Table1[[#This Row],[DA]]+Table1[[#This Row],[Overtime Pay]]</f>
        <v>75346.900000000009</v>
      </c>
      <c r="X2298" s="1">
        <f>Table1[[#This Row],[Gross Salary]]-Table1[[#This Row],[Total Deduction]]</f>
        <v>68228.724615384621</v>
      </c>
      <c r="Y2298" t="s">
        <v>37</v>
      </c>
      <c r="Z2298" t="s">
        <v>38</v>
      </c>
      <c r="AA2298" t="s">
        <v>8674</v>
      </c>
      <c r="AB2298" t="s">
        <v>8675</v>
      </c>
    </row>
    <row r="2299" spans="1:28" x14ac:dyDescent="0.3">
      <c r="A2299" t="s">
        <v>8676</v>
      </c>
      <c r="B2299" t="s">
        <v>1547</v>
      </c>
      <c r="C2299">
        <v>50</v>
      </c>
      <c r="D2299" t="s">
        <v>133</v>
      </c>
      <c r="E2299" t="s">
        <v>121</v>
      </c>
      <c r="F2299" t="s">
        <v>33</v>
      </c>
      <c r="G2299" t="s">
        <v>950</v>
      </c>
      <c r="H2299" t="s">
        <v>35</v>
      </c>
      <c r="I2299" t="s">
        <v>36</v>
      </c>
      <c r="J2299">
        <v>26</v>
      </c>
      <c r="K2299">
        <v>22</v>
      </c>
      <c r="L2299">
        <f t="shared" si="105"/>
        <v>4</v>
      </c>
      <c r="M2299">
        <v>13</v>
      </c>
      <c r="N2299">
        <v>18873</v>
      </c>
      <c r="O2299" s="1">
        <f t="shared" si="106"/>
        <v>725.88461538461536</v>
      </c>
      <c r="P2299" s="1">
        <f t="shared" si="107"/>
        <v>15969.461538461537</v>
      </c>
      <c r="Q2299" s="1">
        <f>Table1[[#This Row],[Earned Basic Salary]]*20%</f>
        <v>3193.8923076923074</v>
      </c>
      <c r="R2299" s="1">
        <f>Table1[[#This Row],[Earned Basic Salary]]*10%</f>
        <v>1596.9461538461537</v>
      </c>
      <c r="S2299" s="1">
        <f>Table1[[#This Row],[Earned Basic Salary]]*12%</f>
        <v>1916.3353846153843</v>
      </c>
      <c r="T2299" s="1">
        <f>200</f>
        <v>200</v>
      </c>
      <c r="U2299" s="1">
        <f>Table1[[#This Row],[PF]]+Table1[[#This Row],[Professional Tax]]</f>
        <v>2116.3353846153841</v>
      </c>
      <c r="V2299" s="1">
        <f>Table1[[#This Row],[Overtime Hours]]*200</f>
        <v>2600</v>
      </c>
      <c r="W2299" s="1">
        <f>Table1[[#This Row],[Earned Basic Salary]]+Table1[[#This Row],[HRA]]+Table1[[#This Row],[DA]]+Table1[[#This Row],[Overtime Pay]]</f>
        <v>23360.3</v>
      </c>
      <c r="X2299" s="1">
        <f>Table1[[#This Row],[Gross Salary]]-Table1[[#This Row],[Total Deduction]]</f>
        <v>21243.964615384615</v>
      </c>
      <c r="Y2299" t="s">
        <v>37</v>
      </c>
      <c r="Z2299" t="s">
        <v>95</v>
      </c>
      <c r="AA2299" t="s">
        <v>8677</v>
      </c>
      <c r="AB2299" t="s">
        <v>8678</v>
      </c>
    </row>
    <row r="2300" spans="1:28" x14ac:dyDescent="0.3">
      <c r="A2300" t="s">
        <v>8679</v>
      </c>
      <c r="B2300" t="s">
        <v>1049</v>
      </c>
      <c r="C2300">
        <v>42</v>
      </c>
      <c r="D2300" t="s">
        <v>127</v>
      </c>
      <c r="E2300" t="s">
        <v>82</v>
      </c>
      <c r="F2300" t="s">
        <v>89</v>
      </c>
      <c r="G2300" t="s">
        <v>8680</v>
      </c>
      <c r="H2300" t="s">
        <v>35</v>
      </c>
      <c r="I2300" t="s">
        <v>36</v>
      </c>
      <c r="J2300">
        <v>26</v>
      </c>
      <c r="K2300">
        <v>23</v>
      </c>
      <c r="L2300">
        <f t="shared" si="105"/>
        <v>3</v>
      </c>
      <c r="M2300">
        <v>5</v>
      </c>
      <c r="N2300">
        <v>49915</v>
      </c>
      <c r="O2300" s="1">
        <f t="shared" si="106"/>
        <v>1919.8076923076924</v>
      </c>
      <c r="P2300" s="1">
        <f t="shared" si="107"/>
        <v>44155.576923076922</v>
      </c>
      <c r="Q2300" s="1">
        <f>Table1[[#This Row],[Earned Basic Salary]]*20%</f>
        <v>8831.1153846153848</v>
      </c>
      <c r="R2300" s="1">
        <f>Table1[[#This Row],[Earned Basic Salary]]*10%</f>
        <v>4415.5576923076924</v>
      </c>
      <c r="S2300" s="1">
        <f>Table1[[#This Row],[Earned Basic Salary]]*12%</f>
        <v>5298.6692307692301</v>
      </c>
      <c r="T2300" s="1">
        <f>200</f>
        <v>200</v>
      </c>
      <c r="U2300" s="1">
        <f>Table1[[#This Row],[PF]]+Table1[[#This Row],[Professional Tax]]</f>
        <v>5498.6692307692301</v>
      </c>
      <c r="V2300" s="1">
        <f>Table1[[#This Row],[Overtime Hours]]*200</f>
        <v>1000</v>
      </c>
      <c r="W2300" s="1">
        <f>Table1[[#This Row],[Earned Basic Salary]]+Table1[[#This Row],[HRA]]+Table1[[#This Row],[DA]]+Table1[[#This Row],[Overtime Pay]]</f>
        <v>58402.25</v>
      </c>
      <c r="X2300" s="1">
        <f>Table1[[#This Row],[Gross Salary]]-Table1[[#This Row],[Total Deduction]]</f>
        <v>52903.580769230772</v>
      </c>
      <c r="Y2300" t="s">
        <v>37</v>
      </c>
      <c r="Z2300" t="s">
        <v>106</v>
      </c>
      <c r="AA2300" t="s">
        <v>8681</v>
      </c>
      <c r="AB2300" t="s">
        <v>8682</v>
      </c>
    </row>
    <row r="2301" spans="1:28" x14ac:dyDescent="0.3">
      <c r="A2301" t="s">
        <v>8683</v>
      </c>
      <c r="B2301" t="s">
        <v>132</v>
      </c>
      <c r="C2301">
        <v>36</v>
      </c>
      <c r="D2301" t="s">
        <v>133</v>
      </c>
      <c r="E2301" t="s">
        <v>121</v>
      </c>
      <c r="F2301" t="s">
        <v>83</v>
      </c>
      <c r="G2301" t="s">
        <v>8684</v>
      </c>
      <c r="H2301" t="s">
        <v>35</v>
      </c>
      <c r="I2301" t="s">
        <v>36</v>
      </c>
      <c r="J2301">
        <v>26</v>
      </c>
      <c r="K2301">
        <v>24</v>
      </c>
      <c r="L2301">
        <f t="shared" si="105"/>
        <v>2</v>
      </c>
      <c r="M2301">
        <v>13</v>
      </c>
      <c r="N2301">
        <v>21931</v>
      </c>
      <c r="O2301" s="1">
        <f t="shared" si="106"/>
        <v>843.5</v>
      </c>
      <c r="P2301" s="1">
        <f t="shared" si="107"/>
        <v>20244</v>
      </c>
      <c r="Q2301" s="1">
        <f>Table1[[#This Row],[Earned Basic Salary]]*20%</f>
        <v>4048.8</v>
      </c>
      <c r="R2301" s="1">
        <f>Table1[[#This Row],[Earned Basic Salary]]*10%</f>
        <v>2024.4</v>
      </c>
      <c r="S2301" s="1">
        <f>Table1[[#This Row],[Earned Basic Salary]]*12%</f>
        <v>2429.2799999999997</v>
      </c>
      <c r="T2301" s="1">
        <f>200</f>
        <v>200</v>
      </c>
      <c r="U2301" s="1">
        <f>Table1[[#This Row],[PF]]+Table1[[#This Row],[Professional Tax]]</f>
        <v>2629.2799999999997</v>
      </c>
      <c r="V2301" s="1">
        <f>Table1[[#This Row],[Overtime Hours]]*200</f>
        <v>2600</v>
      </c>
      <c r="W2301" s="1">
        <f>Table1[[#This Row],[Earned Basic Salary]]+Table1[[#This Row],[HRA]]+Table1[[#This Row],[DA]]+Table1[[#This Row],[Overtime Pay]]</f>
        <v>28917.200000000001</v>
      </c>
      <c r="X2301" s="1">
        <f>Table1[[#This Row],[Gross Salary]]-Table1[[#This Row],[Total Deduction]]</f>
        <v>26287.920000000002</v>
      </c>
      <c r="Y2301" t="s">
        <v>37</v>
      </c>
      <c r="Z2301" t="s">
        <v>48</v>
      </c>
      <c r="AA2301" t="s">
        <v>8685</v>
      </c>
      <c r="AB2301" t="s">
        <v>8686</v>
      </c>
    </row>
    <row r="2302" spans="1:28" x14ac:dyDescent="0.3">
      <c r="A2302" t="s">
        <v>8687</v>
      </c>
      <c r="B2302" t="s">
        <v>2324</v>
      </c>
      <c r="C2302">
        <v>36</v>
      </c>
      <c r="D2302" t="s">
        <v>53</v>
      </c>
      <c r="E2302" t="s">
        <v>45</v>
      </c>
      <c r="F2302" t="s">
        <v>83</v>
      </c>
      <c r="G2302" t="s">
        <v>8688</v>
      </c>
      <c r="H2302" t="s">
        <v>35</v>
      </c>
      <c r="I2302" t="s">
        <v>36</v>
      </c>
      <c r="J2302">
        <v>26</v>
      </c>
      <c r="K2302">
        <v>23</v>
      </c>
      <c r="L2302">
        <f t="shared" si="105"/>
        <v>3</v>
      </c>
      <c r="M2302">
        <v>10</v>
      </c>
      <c r="N2302">
        <v>62557</v>
      </c>
      <c r="O2302" s="1">
        <f t="shared" si="106"/>
        <v>2406.0384615384614</v>
      </c>
      <c r="P2302" s="1">
        <f t="shared" si="107"/>
        <v>55338.88461538461</v>
      </c>
      <c r="Q2302" s="1">
        <f>Table1[[#This Row],[Earned Basic Salary]]*20%</f>
        <v>11067.776923076923</v>
      </c>
      <c r="R2302" s="1">
        <f>Table1[[#This Row],[Earned Basic Salary]]*10%</f>
        <v>5533.8884615384613</v>
      </c>
      <c r="S2302" s="1">
        <f>Table1[[#This Row],[Earned Basic Salary]]*12%</f>
        <v>6640.6661538461531</v>
      </c>
      <c r="T2302" s="1">
        <f>200</f>
        <v>200</v>
      </c>
      <c r="U2302" s="1">
        <f>Table1[[#This Row],[PF]]+Table1[[#This Row],[Professional Tax]]</f>
        <v>6840.6661538461531</v>
      </c>
      <c r="V2302" s="1">
        <f>Table1[[#This Row],[Overtime Hours]]*200</f>
        <v>2000</v>
      </c>
      <c r="W2302" s="1">
        <f>Table1[[#This Row],[Earned Basic Salary]]+Table1[[#This Row],[HRA]]+Table1[[#This Row],[DA]]+Table1[[#This Row],[Overtime Pay]]</f>
        <v>73940.549999999988</v>
      </c>
      <c r="X2302" s="1">
        <f>Table1[[#This Row],[Gross Salary]]-Table1[[#This Row],[Total Deduction]]</f>
        <v>67099.88384615384</v>
      </c>
      <c r="Y2302" t="s">
        <v>37</v>
      </c>
      <c r="Z2302" t="s">
        <v>38</v>
      </c>
      <c r="AA2302" t="s">
        <v>8689</v>
      </c>
      <c r="AB2302" t="s">
        <v>8690</v>
      </c>
    </row>
    <row r="2303" spans="1:28" x14ac:dyDescent="0.3">
      <c r="A2303" t="s">
        <v>8691</v>
      </c>
      <c r="B2303" t="s">
        <v>104</v>
      </c>
      <c r="C2303">
        <v>40</v>
      </c>
      <c r="D2303" t="s">
        <v>133</v>
      </c>
      <c r="E2303" t="s">
        <v>32</v>
      </c>
      <c r="F2303" t="s">
        <v>63</v>
      </c>
      <c r="G2303" t="s">
        <v>1321</v>
      </c>
      <c r="H2303" t="s">
        <v>35</v>
      </c>
      <c r="I2303" t="s">
        <v>36</v>
      </c>
      <c r="J2303">
        <v>26</v>
      </c>
      <c r="K2303">
        <v>22</v>
      </c>
      <c r="L2303">
        <f t="shared" si="105"/>
        <v>4</v>
      </c>
      <c r="M2303">
        <v>17</v>
      </c>
      <c r="N2303">
        <v>34689</v>
      </c>
      <c r="O2303" s="1">
        <f t="shared" si="106"/>
        <v>1334.1923076923076</v>
      </c>
      <c r="P2303" s="1">
        <f t="shared" si="107"/>
        <v>29352.230769230766</v>
      </c>
      <c r="Q2303" s="1">
        <f>Table1[[#This Row],[Earned Basic Salary]]*20%</f>
        <v>5870.4461538461537</v>
      </c>
      <c r="R2303" s="1">
        <f>Table1[[#This Row],[Earned Basic Salary]]*10%</f>
        <v>2935.2230769230769</v>
      </c>
      <c r="S2303" s="1">
        <f>Table1[[#This Row],[Earned Basic Salary]]*12%</f>
        <v>3522.267692307692</v>
      </c>
      <c r="T2303" s="1">
        <f>200</f>
        <v>200</v>
      </c>
      <c r="U2303" s="1">
        <f>Table1[[#This Row],[PF]]+Table1[[#This Row],[Professional Tax]]</f>
        <v>3722.267692307692</v>
      </c>
      <c r="V2303" s="1">
        <f>Table1[[#This Row],[Overtime Hours]]*200</f>
        <v>3400</v>
      </c>
      <c r="W2303" s="1">
        <f>Table1[[#This Row],[Earned Basic Salary]]+Table1[[#This Row],[HRA]]+Table1[[#This Row],[DA]]+Table1[[#This Row],[Overtime Pay]]</f>
        <v>41557.899999999994</v>
      </c>
      <c r="X2303" s="1">
        <f>Table1[[#This Row],[Gross Salary]]-Table1[[#This Row],[Total Deduction]]</f>
        <v>37835.6323076923</v>
      </c>
      <c r="Y2303" t="s">
        <v>37</v>
      </c>
      <c r="Z2303" t="s">
        <v>38</v>
      </c>
      <c r="AA2303" t="s">
        <v>8692</v>
      </c>
      <c r="AB2303" t="s">
        <v>8693</v>
      </c>
    </row>
    <row r="2304" spans="1:28" x14ac:dyDescent="0.3">
      <c r="A2304" t="s">
        <v>8694</v>
      </c>
      <c r="B2304" t="s">
        <v>60</v>
      </c>
      <c r="C2304">
        <v>42</v>
      </c>
      <c r="D2304" t="s">
        <v>133</v>
      </c>
      <c r="E2304" t="s">
        <v>45</v>
      </c>
      <c r="F2304" t="s">
        <v>63</v>
      </c>
      <c r="G2304" t="s">
        <v>8695</v>
      </c>
      <c r="H2304" t="s">
        <v>35</v>
      </c>
      <c r="I2304" t="s">
        <v>36</v>
      </c>
      <c r="J2304">
        <v>26</v>
      </c>
      <c r="K2304">
        <v>24</v>
      </c>
      <c r="L2304">
        <f t="shared" si="105"/>
        <v>2</v>
      </c>
      <c r="M2304">
        <v>13</v>
      </c>
      <c r="N2304">
        <v>42790</v>
      </c>
      <c r="O2304" s="1">
        <f t="shared" si="106"/>
        <v>1645.7692307692307</v>
      </c>
      <c r="P2304" s="1">
        <f t="shared" si="107"/>
        <v>39498.461538461539</v>
      </c>
      <c r="Q2304" s="1">
        <f>Table1[[#This Row],[Earned Basic Salary]]*20%</f>
        <v>7899.6923076923085</v>
      </c>
      <c r="R2304" s="1">
        <f>Table1[[#This Row],[Earned Basic Salary]]*10%</f>
        <v>3949.8461538461543</v>
      </c>
      <c r="S2304" s="1">
        <f>Table1[[#This Row],[Earned Basic Salary]]*12%</f>
        <v>4739.8153846153846</v>
      </c>
      <c r="T2304" s="1">
        <f>200</f>
        <v>200</v>
      </c>
      <c r="U2304" s="1">
        <f>Table1[[#This Row],[PF]]+Table1[[#This Row],[Professional Tax]]</f>
        <v>4939.8153846153846</v>
      </c>
      <c r="V2304" s="1">
        <f>Table1[[#This Row],[Overtime Hours]]*200</f>
        <v>2600</v>
      </c>
      <c r="W2304" s="1">
        <f>Table1[[#This Row],[Earned Basic Salary]]+Table1[[#This Row],[HRA]]+Table1[[#This Row],[DA]]+Table1[[#This Row],[Overtime Pay]]</f>
        <v>53948</v>
      </c>
      <c r="X2304" s="1">
        <f>Table1[[#This Row],[Gross Salary]]-Table1[[#This Row],[Total Deduction]]</f>
        <v>49008.184615384613</v>
      </c>
      <c r="Y2304" t="s">
        <v>37</v>
      </c>
      <c r="Z2304" t="s">
        <v>38</v>
      </c>
      <c r="AA2304" t="s">
        <v>8696</v>
      </c>
      <c r="AB2304" t="s">
        <v>8697</v>
      </c>
    </row>
    <row r="2305" spans="1:28" x14ac:dyDescent="0.3">
      <c r="A2305" t="s">
        <v>8698</v>
      </c>
      <c r="B2305" t="s">
        <v>132</v>
      </c>
      <c r="C2305">
        <v>30</v>
      </c>
      <c r="D2305" t="s">
        <v>75</v>
      </c>
      <c r="E2305" t="s">
        <v>45</v>
      </c>
      <c r="F2305" t="s">
        <v>83</v>
      </c>
      <c r="G2305" t="s">
        <v>8699</v>
      </c>
      <c r="H2305" t="s">
        <v>35</v>
      </c>
      <c r="I2305" t="s">
        <v>36</v>
      </c>
      <c r="J2305">
        <v>26</v>
      </c>
      <c r="K2305">
        <v>26</v>
      </c>
      <c r="L2305">
        <f t="shared" si="105"/>
        <v>0</v>
      </c>
      <c r="M2305">
        <v>13</v>
      </c>
      <c r="N2305">
        <v>25814</v>
      </c>
      <c r="O2305" s="1">
        <f t="shared" si="106"/>
        <v>992.84615384615381</v>
      </c>
      <c r="P2305" s="1">
        <f t="shared" si="107"/>
        <v>25814</v>
      </c>
      <c r="Q2305" s="1">
        <f>Table1[[#This Row],[Earned Basic Salary]]*20%</f>
        <v>5162.8</v>
      </c>
      <c r="R2305" s="1">
        <f>Table1[[#This Row],[Earned Basic Salary]]*10%</f>
        <v>2581.4</v>
      </c>
      <c r="S2305" s="1">
        <f>Table1[[#This Row],[Earned Basic Salary]]*12%</f>
        <v>3097.68</v>
      </c>
      <c r="T2305" s="1">
        <f>200</f>
        <v>200</v>
      </c>
      <c r="U2305" s="1">
        <f>Table1[[#This Row],[PF]]+Table1[[#This Row],[Professional Tax]]</f>
        <v>3297.68</v>
      </c>
      <c r="V2305" s="1">
        <f>Table1[[#This Row],[Overtime Hours]]*200</f>
        <v>2600</v>
      </c>
      <c r="W2305" s="1">
        <f>Table1[[#This Row],[Earned Basic Salary]]+Table1[[#This Row],[HRA]]+Table1[[#This Row],[DA]]+Table1[[#This Row],[Overtime Pay]]</f>
        <v>36158.199999999997</v>
      </c>
      <c r="X2305" s="1">
        <f>Table1[[#This Row],[Gross Salary]]-Table1[[#This Row],[Total Deduction]]</f>
        <v>32860.519999999997</v>
      </c>
      <c r="Y2305" t="s">
        <v>37</v>
      </c>
      <c r="Z2305" t="s">
        <v>38</v>
      </c>
      <c r="AA2305" t="s">
        <v>8700</v>
      </c>
      <c r="AB2305" t="s">
        <v>8701</v>
      </c>
    </row>
    <row r="2306" spans="1:28" x14ac:dyDescent="0.3">
      <c r="A2306" t="s">
        <v>8702</v>
      </c>
      <c r="B2306" t="s">
        <v>579</v>
      </c>
      <c r="C2306">
        <v>46</v>
      </c>
      <c r="D2306" t="s">
        <v>133</v>
      </c>
      <c r="E2306" t="s">
        <v>45</v>
      </c>
      <c r="F2306" t="s">
        <v>89</v>
      </c>
      <c r="G2306" t="s">
        <v>3045</v>
      </c>
      <c r="H2306" t="s">
        <v>35</v>
      </c>
      <c r="I2306" t="s">
        <v>36</v>
      </c>
      <c r="J2306">
        <v>26</v>
      </c>
      <c r="K2306">
        <v>22</v>
      </c>
      <c r="L2306">
        <f t="shared" si="105"/>
        <v>4</v>
      </c>
      <c r="M2306">
        <v>12</v>
      </c>
      <c r="N2306">
        <v>29289</v>
      </c>
      <c r="O2306" s="1">
        <f t="shared" si="106"/>
        <v>1126.5</v>
      </c>
      <c r="P2306" s="1">
        <f t="shared" si="107"/>
        <v>24783</v>
      </c>
      <c r="Q2306" s="1">
        <f>Table1[[#This Row],[Earned Basic Salary]]*20%</f>
        <v>4956.6000000000004</v>
      </c>
      <c r="R2306" s="1">
        <f>Table1[[#This Row],[Earned Basic Salary]]*10%</f>
        <v>2478.3000000000002</v>
      </c>
      <c r="S2306" s="1">
        <f>Table1[[#This Row],[Earned Basic Salary]]*12%</f>
        <v>2973.96</v>
      </c>
      <c r="T2306" s="1">
        <f>200</f>
        <v>200</v>
      </c>
      <c r="U2306" s="1">
        <f>Table1[[#This Row],[PF]]+Table1[[#This Row],[Professional Tax]]</f>
        <v>3173.96</v>
      </c>
      <c r="V2306" s="1">
        <f>Table1[[#This Row],[Overtime Hours]]*200</f>
        <v>2400</v>
      </c>
      <c r="W2306" s="1">
        <f>Table1[[#This Row],[Earned Basic Salary]]+Table1[[#This Row],[HRA]]+Table1[[#This Row],[DA]]+Table1[[#This Row],[Overtime Pay]]</f>
        <v>34617.899999999994</v>
      </c>
      <c r="X2306" s="1">
        <f>Table1[[#This Row],[Gross Salary]]-Table1[[#This Row],[Total Deduction]]</f>
        <v>31443.939999999995</v>
      </c>
      <c r="Y2306" t="s">
        <v>37</v>
      </c>
      <c r="Z2306" t="s">
        <v>48</v>
      </c>
      <c r="AA2306" t="s">
        <v>8703</v>
      </c>
      <c r="AB2306" t="s">
        <v>8704</v>
      </c>
    </row>
    <row r="2307" spans="1:28" x14ac:dyDescent="0.3">
      <c r="A2307" t="s">
        <v>8705</v>
      </c>
      <c r="B2307" t="s">
        <v>132</v>
      </c>
      <c r="C2307">
        <v>33</v>
      </c>
      <c r="D2307" t="s">
        <v>81</v>
      </c>
      <c r="E2307" t="s">
        <v>45</v>
      </c>
      <c r="F2307" t="s">
        <v>69</v>
      </c>
      <c r="G2307" t="s">
        <v>8706</v>
      </c>
      <c r="H2307" t="s">
        <v>35</v>
      </c>
      <c r="I2307" t="s">
        <v>36</v>
      </c>
      <c r="J2307">
        <v>26</v>
      </c>
      <c r="K2307">
        <v>23</v>
      </c>
      <c r="L2307">
        <f t="shared" ref="L2307:L2370" si="108">J2307-K2307</f>
        <v>3</v>
      </c>
      <c r="M2307">
        <v>16</v>
      </c>
      <c r="N2307">
        <v>45716</v>
      </c>
      <c r="O2307" s="1">
        <f t="shared" ref="O2307:O2370" si="109">N2307/J2307</f>
        <v>1758.3076923076924</v>
      </c>
      <c r="P2307" s="1">
        <f t="shared" ref="P2307:P2370" si="110">O2307*K2307</f>
        <v>40441.076923076922</v>
      </c>
      <c r="Q2307" s="1">
        <f>Table1[[#This Row],[Earned Basic Salary]]*20%</f>
        <v>8088.2153846153851</v>
      </c>
      <c r="R2307" s="1">
        <f>Table1[[#This Row],[Earned Basic Salary]]*10%</f>
        <v>4044.1076923076926</v>
      </c>
      <c r="S2307" s="1">
        <f>Table1[[#This Row],[Earned Basic Salary]]*12%</f>
        <v>4852.9292307692303</v>
      </c>
      <c r="T2307" s="1">
        <f>200</f>
        <v>200</v>
      </c>
      <c r="U2307" s="1">
        <f>Table1[[#This Row],[PF]]+Table1[[#This Row],[Professional Tax]]</f>
        <v>5052.9292307692303</v>
      </c>
      <c r="V2307" s="1">
        <f>Table1[[#This Row],[Overtime Hours]]*200</f>
        <v>3200</v>
      </c>
      <c r="W2307" s="1">
        <f>Table1[[#This Row],[Earned Basic Salary]]+Table1[[#This Row],[HRA]]+Table1[[#This Row],[DA]]+Table1[[#This Row],[Overtime Pay]]</f>
        <v>55773.399999999994</v>
      </c>
      <c r="X2307" s="1">
        <f>Table1[[#This Row],[Gross Salary]]-Table1[[#This Row],[Total Deduction]]</f>
        <v>50720.470769230764</v>
      </c>
      <c r="Y2307" t="s">
        <v>37</v>
      </c>
      <c r="Z2307" t="s">
        <v>38</v>
      </c>
      <c r="AA2307" t="s">
        <v>8707</v>
      </c>
      <c r="AB2307" t="s">
        <v>8708</v>
      </c>
    </row>
    <row r="2308" spans="1:28" x14ac:dyDescent="0.3">
      <c r="A2308" t="s">
        <v>8709</v>
      </c>
      <c r="B2308" t="s">
        <v>353</v>
      </c>
      <c r="C2308">
        <v>27</v>
      </c>
      <c r="D2308" t="s">
        <v>44</v>
      </c>
      <c r="E2308" t="s">
        <v>62</v>
      </c>
      <c r="F2308" t="s">
        <v>89</v>
      </c>
      <c r="G2308" t="s">
        <v>2905</v>
      </c>
      <c r="H2308" t="s">
        <v>35</v>
      </c>
      <c r="I2308" t="s">
        <v>36</v>
      </c>
      <c r="J2308">
        <v>26</v>
      </c>
      <c r="K2308">
        <v>22</v>
      </c>
      <c r="L2308">
        <f t="shared" si="108"/>
        <v>4</v>
      </c>
      <c r="M2308">
        <v>14</v>
      </c>
      <c r="N2308">
        <v>66499</v>
      </c>
      <c r="O2308" s="1">
        <f t="shared" si="109"/>
        <v>2557.6538461538462</v>
      </c>
      <c r="P2308" s="1">
        <f t="shared" si="110"/>
        <v>56268.384615384617</v>
      </c>
      <c r="Q2308" s="1">
        <f>Table1[[#This Row],[Earned Basic Salary]]*20%</f>
        <v>11253.676923076924</v>
      </c>
      <c r="R2308" s="1">
        <f>Table1[[#This Row],[Earned Basic Salary]]*10%</f>
        <v>5626.8384615384621</v>
      </c>
      <c r="S2308" s="1">
        <f>Table1[[#This Row],[Earned Basic Salary]]*12%</f>
        <v>6752.2061538461539</v>
      </c>
      <c r="T2308" s="1">
        <f>200</f>
        <v>200</v>
      </c>
      <c r="U2308" s="1">
        <f>Table1[[#This Row],[PF]]+Table1[[#This Row],[Professional Tax]]</f>
        <v>6952.2061538461539</v>
      </c>
      <c r="V2308" s="1">
        <f>Table1[[#This Row],[Overtime Hours]]*200</f>
        <v>2800</v>
      </c>
      <c r="W2308" s="1">
        <f>Table1[[#This Row],[Earned Basic Salary]]+Table1[[#This Row],[HRA]]+Table1[[#This Row],[DA]]+Table1[[#This Row],[Overtime Pay]]</f>
        <v>75948.899999999994</v>
      </c>
      <c r="X2308" s="1">
        <f>Table1[[#This Row],[Gross Salary]]-Table1[[#This Row],[Total Deduction]]</f>
        <v>68996.693846153838</v>
      </c>
      <c r="Y2308" t="s">
        <v>37</v>
      </c>
      <c r="Z2308" t="s">
        <v>38</v>
      </c>
      <c r="AA2308" t="s">
        <v>8710</v>
      </c>
      <c r="AB2308" t="s">
        <v>8711</v>
      </c>
    </row>
    <row r="2309" spans="1:28" x14ac:dyDescent="0.3">
      <c r="A2309" t="s">
        <v>8712</v>
      </c>
      <c r="B2309" t="s">
        <v>202</v>
      </c>
      <c r="C2309">
        <v>27</v>
      </c>
      <c r="D2309" t="s">
        <v>81</v>
      </c>
      <c r="E2309" t="s">
        <v>121</v>
      </c>
      <c r="F2309" t="s">
        <v>55</v>
      </c>
      <c r="G2309" t="s">
        <v>5758</v>
      </c>
      <c r="H2309" t="s">
        <v>35</v>
      </c>
      <c r="I2309" t="s">
        <v>36</v>
      </c>
      <c r="J2309">
        <v>26</v>
      </c>
      <c r="K2309">
        <v>24</v>
      </c>
      <c r="L2309">
        <f t="shared" si="108"/>
        <v>2</v>
      </c>
      <c r="M2309">
        <v>10</v>
      </c>
      <c r="N2309">
        <v>24111</v>
      </c>
      <c r="O2309" s="1">
        <f t="shared" si="109"/>
        <v>927.34615384615381</v>
      </c>
      <c r="P2309" s="1">
        <f t="shared" si="110"/>
        <v>22256.307692307691</v>
      </c>
      <c r="Q2309" s="1">
        <f>Table1[[#This Row],[Earned Basic Salary]]*20%</f>
        <v>4451.2615384615383</v>
      </c>
      <c r="R2309" s="1">
        <f>Table1[[#This Row],[Earned Basic Salary]]*10%</f>
        <v>2225.6307692307691</v>
      </c>
      <c r="S2309" s="1">
        <f>Table1[[#This Row],[Earned Basic Salary]]*12%</f>
        <v>2670.7569230769227</v>
      </c>
      <c r="T2309" s="1">
        <f>200</f>
        <v>200</v>
      </c>
      <c r="U2309" s="1">
        <f>Table1[[#This Row],[PF]]+Table1[[#This Row],[Professional Tax]]</f>
        <v>2870.7569230769227</v>
      </c>
      <c r="V2309" s="1">
        <f>Table1[[#This Row],[Overtime Hours]]*200</f>
        <v>2000</v>
      </c>
      <c r="W2309" s="1">
        <f>Table1[[#This Row],[Earned Basic Salary]]+Table1[[#This Row],[HRA]]+Table1[[#This Row],[DA]]+Table1[[#This Row],[Overtime Pay]]</f>
        <v>30933.199999999997</v>
      </c>
      <c r="X2309" s="1">
        <f>Table1[[#This Row],[Gross Salary]]-Table1[[#This Row],[Total Deduction]]</f>
        <v>28062.443076923075</v>
      </c>
      <c r="Y2309" t="s">
        <v>37</v>
      </c>
      <c r="Z2309" t="s">
        <v>38</v>
      </c>
      <c r="AA2309" t="s">
        <v>8713</v>
      </c>
      <c r="AB2309" t="s">
        <v>8714</v>
      </c>
    </row>
    <row r="2310" spans="1:28" x14ac:dyDescent="0.3">
      <c r="A2310" t="s">
        <v>8715</v>
      </c>
      <c r="B2310" t="s">
        <v>344</v>
      </c>
      <c r="C2310">
        <v>34</v>
      </c>
      <c r="D2310" t="s">
        <v>61</v>
      </c>
      <c r="E2310" t="s">
        <v>62</v>
      </c>
      <c r="F2310" t="s">
        <v>83</v>
      </c>
      <c r="G2310" t="s">
        <v>8716</v>
      </c>
      <c r="H2310" t="s">
        <v>35</v>
      </c>
      <c r="I2310" t="s">
        <v>36</v>
      </c>
      <c r="J2310">
        <v>26</v>
      </c>
      <c r="K2310">
        <v>24</v>
      </c>
      <c r="L2310">
        <f t="shared" si="108"/>
        <v>2</v>
      </c>
      <c r="M2310">
        <v>13</v>
      </c>
      <c r="N2310">
        <v>25834</v>
      </c>
      <c r="O2310" s="1">
        <f t="shared" si="109"/>
        <v>993.61538461538464</v>
      </c>
      <c r="P2310" s="1">
        <f t="shared" si="110"/>
        <v>23846.76923076923</v>
      </c>
      <c r="Q2310" s="1">
        <f>Table1[[#This Row],[Earned Basic Salary]]*20%</f>
        <v>4769.3538461538465</v>
      </c>
      <c r="R2310" s="1">
        <f>Table1[[#This Row],[Earned Basic Salary]]*10%</f>
        <v>2384.6769230769232</v>
      </c>
      <c r="S2310" s="1">
        <f>Table1[[#This Row],[Earned Basic Salary]]*12%</f>
        <v>2861.6123076923077</v>
      </c>
      <c r="T2310" s="1">
        <f>200</f>
        <v>200</v>
      </c>
      <c r="U2310" s="1">
        <f>Table1[[#This Row],[PF]]+Table1[[#This Row],[Professional Tax]]</f>
        <v>3061.6123076923077</v>
      </c>
      <c r="V2310" s="1">
        <f>Table1[[#This Row],[Overtime Hours]]*200</f>
        <v>2600</v>
      </c>
      <c r="W2310" s="1">
        <f>Table1[[#This Row],[Earned Basic Salary]]+Table1[[#This Row],[HRA]]+Table1[[#This Row],[DA]]+Table1[[#This Row],[Overtime Pay]]</f>
        <v>33600.800000000003</v>
      </c>
      <c r="X2310" s="1">
        <f>Table1[[#This Row],[Gross Salary]]-Table1[[#This Row],[Total Deduction]]</f>
        <v>30539.187692307696</v>
      </c>
      <c r="Y2310" t="s">
        <v>37</v>
      </c>
      <c r="Z2310" t="s">
        <v>38</v>
      </c>
      <c r="AA2310" t="s">
        <v>8717</v>
      </c>
      <c r="AB2310" t="s">
        <v>8718</v>
      </c>
    </row>
    <row r="2311" spans="1:28" x14ac:dyDescent="0.3">
      <c r="A2311" t="s">
        <v>8719</v>
      </c>
      <c r="B2311" t="s">
        <v>1430</v>
      </c>
      <c r="C2311">
        <v>34</v>
      </c>
      <c r="D2311" t="s">
        <v>75</v>
      </c>
      <c r="E2311" t="s">
        <v>82</v>
      </c>
      <c r="F2311" t="s">
        <v>89</v>
      </c>
      <c r="G2311" t="s">
        <v>8720</v>
      </c>
      <c r="H2311" t="s">
        <v>35</v>
      </c>
      <c r="I2311" t="s">
        <v>36</v>
      </c>
      <c r="J2311">
        <v>26</v>
      </c>
      <c r="K2311">
        <v>25</v>
      </c>
      <c r="L2311">
        <f t="shared" si="108"/>
        <v>1</v>
      </c>
      <c r="M2311">
        <v>17</v>
      </c>
      <c r="N2311">
        <v>27112</v>
      </c>
      <c r="O2311" s="1">
        <f t="shared" si="109"/>
        <v>1042.7692307692307</v>
      </c>
      <c r="P2311" s="1">
        <f t="shared" si="110"/>
        <v>26069.23076923077</v>
      </c>
      <c r="Q2311" s="1">
        <f>Table1[[#This Row],[Earned Basic Salary]]*20%</f>
        <v>5213.8461538461543</v>
      </c>
      <c r="R2311" s="1">
        <f>Table1[[#This Row],[Earned Basic Salary]]*10%</f>
        <v>2606.9230769230771</v>
      </c>
      <c r="S2311" s="1">
        <f>Table1[[#This Row],[Earned Basic Salary]]*12%</f>
        <v>3128.3076923076924</v>
      </c>
      <c r="T2311" s="1">
        <f>200</f>
        <v>200</v>
      </c>
      <c r="U2311" s="1">
        <f>Table1[[#This Row],[PF]]+Table1[[#This Row],[Professional Tax]]</f>
        <v>3328.3076923076924</v>
      </c>
      <c r="V2311" s="1">
        <f>Table1[[#This Row],[Overtime Hours]]*200</f>
        <v>3400</v>
      </c>
      <c r="W2311" s="1">
        <f>Table1[[#This Row],[Earned Basic Salary]]+Table1[[#This Row],[HRA]]+Table1[[#This Row],[DA]]+Table1[[#This Row],[Overtime Pay]]</f>
        <v>37290</v>
      </c>
      <c r="X2311" s="1">
        <f>Table1[[#This Row],[Gross Salary]]-Table1[[#This Row],[Total Deduction]]</f>
        <v>33961.692307692305</v>
      </c>
      <c r="Y2311" t="s">
        <v>37</v>
      </c>
      <c r="Z2311" t="s">
        <v>106</v>
      </c>
      <c r="AA2311" t="s">
        <v>8721</v>
      </c>
      <c r="AB2311" t="s">
        <v>8722</v>
      </c>
    </row>
    <row r="2312" spans="1:28" x14ac:dyDescent="0.3">
      <c r="A2312" t="s">
        <v>8723</v>
      </c>
      <c r="B2312" t="s">
        <v>68</v>
      </c>
      <c r="C2312">
        <v>55</v>
      </c>
      <c r="D2312" t="s">
        <v>75</v>
      </c>
      <c r="E2312" t="s">
        <v>45</v>
      </c>
      <c r="F2312" t="s">
        <v>89</v>
      </c>
      <c r="G2312" t="s">
        <v>8724</v>
      </c>
      <c r="H2312" t="s">
        <v>35</v>
      </c>
      <c r="I2312" t="s">
        <v>36</v>
      </c>
      <c r="J2312">
        <v>26</v>
      </c>
      <c r="K2312">
        <v>25</v>
      </c>
      <c r="L2312">
        <f t="shared" si="108"/>
        <v>1</v>
      </c>
      <c r="M2312">
        <v>13</v>
      </c>
      <c r="N2312">
        <v>18991</v>
      </c>
      <c r="O2312" s="1">
        <f t="shared" si="109"/>
        <v>730.42307692307691</v>
      </c>
      <c r="P2312" s="1">
        <f t="shared" si="110"/>
        <v>18260.576923076922</v>
      </c>
      <c r="Q2312" s="1">
        <f>Table1[[#This Row],[Earned Basic Salary]]*20%</f>
        <v>3652.1153846153848</v>
      </c>
      <c r="R2312" s="1">
        <f>Table1[[#This Row],[Earned Basic Salary]]*10%</f>
        <v>1826.0576923076924</v>
      </c>
      <c r="S2312" s="1">
        <f>Table1[[#This Row],[Earned Basic Salary]]*12%</f>
        <v>2191.2692307692305</v>
      </c>
      <c r="T2312" s="1">
        <f>200</f>
        <v>200</v>
      </c>
      <c r="U2312" s="1">
        <f>Table1[[#This Row],[PF]]+Table1[[#This Row],[Professional Tax]]</f>
        <v>2391.2692307692305</v>
      </c>
      <c r="V2312" s="1">
        <f>Table1[[#This Row],[Overtime Hours]]*200</f>
        <v>2600</v>
      </c>
      <c r="W2312" s="1">
        <f>Table1[[#This Row],[Earned Basic Salary]]+Table1[[#This Row],[HRA]]+Table1[[#This Row],[DA]]+Table1[[#This Row],[Overtime Pay]]</f>
        <v>26338.749999999996</v>
      </c>
      <c r="X2312" s="1">
        <f>Table1[[#This Row],[Gross Salary]]-Table1[[#This Row],[Total Deduction]]</f>
        <v>23947.480769230766</v>
      </c>
      <c r="Y2312" t="s">
        <v>37</v>
      </c>
      <c r="Z2312" t="s">
        <v>48</v>
      </c>
      <c r="AA2312" t="s">
        <v>8725</v>
      </c>
      <c r="AB2312" t="s">
        <v>8726</v>
      </c>
    </row>
    <row r="2313" spans="1:28" x14ac:dyDescent="0.3">
      <c r="A2313" t="s">
        <v>8727</v>
      </c>
      <c r="B2313" t="s">
        <v>1760</v>
      </c>
      <c r="C2313">
        <v>43</v>
      </c>
      <c r="D2313" t="s">
        <v>61</v>
      </c>
      <c r="E2313" t="s">
        <v>32</v>
      </c>
      <c r="F2313" t="s">
        <v>33</v>
      </c>
      <c r="G2313" t="s">
        <v>3384</v>
      </c>
      <c r="H2313" t="s">
        <v>35</v>
      </c>
      <c r="I2313" t="s">
        <v>36</v>
      </c>
      <c r="J2313">
        <v>26</v>
      </c>
      <c r="K2313">
        <v>23</v>
      </c>
      <c r="L2313">
        <f t="shared" si="108"/>
        <v>3</v>
      </c>
      <c r="M2313">
        <v>19</v>
      </c>
      <c r="N2313">
        <v>54828</v>
      </c>
      <c r="O2313" s="1">
        <f t="shared" si="109"/>
        <v>2108.7692307692309</v>
      </c>
      <c r="P2313" s="1">
        <f t="shared" si="110"/>
        <v>48501.692307692312</v>
      </c>
      <c r="Q2313" s="1">
        <f>Table1[[#This Row],[Earned Basic Salary]]*20%</f>
        <v>9700.3384615384621</v>
      </c>
      <c r="R2313" s="1">
        <f>Table1[[#This Row],[Earned Basic Salary]]*10%</f>
        <v>4850.169230769231</v>
      </c>
      <c r="S2313" s="1">
        <f>Table1[[#This Row],[Earned Basic Salary]]*12%</f>
        <v>5820.2030769230769</v>
      </c>
      <c r="T2313" s="1">
        <f>200</f>
        <v>200</v>
      </c>
      <c r="U2313" s="1">
        <f>Table1[[#This Row],[PF]]+Table1[[#This Row],[Professional Tax]]</f>
        <v>6020.2030769230769</v>
      </c>
      <c r="V2313" s="1">
        <f>Table1[[#This Row],[Overtime Hours]]*200</f>
        <v>3800</v>
      </c>
      <c r="W2313" s="1">
        <f>Table1[[#This Row],[Earned Basic Salary]]+Table1[[#This Row],[HRA]]+Table1[[#This Row],[DA]]+Table1[[#This Row],[Overtime Pay]]</f>
        <v>66852.200000000012</v>
      </c>
      <c r="X2313" s="1">
        <f>Table1[[#This Row],[Gross Salary]]-Table1[[#This Row],[Total Deduction]]</f>
        <v>60831.996923076935</v>
      </c>
      <c r="Y2313" t="s">
        <v>37</v>
      </c>
      <c r="Z2313" t="s">
        <v>48</v>
      </c>
      <c r="AA2313" t="s">
        <v>8728</v>
      </c>
      <c r="AB2313" t="s">
        <v>8729</v>
      </c>
    </row>
    <row r="2314" spans="1:28" x14ac:dyDescent="0.3">
      <c r="A2314" t="s">
        <v>8730</v>
      </c>
      <c r="B2314" t="s">
        <v>988</v>
      </c>
      <c r="C2314">
        <v>42</v>
      </c>
      <c r="D2314" t="s">
        <v>61</v>
      </c>
      <c r="E2314" t="s">
        <v>32</v>
      </c>
      <c r="F2314" t="s">
        <v>69</v>
      </c>
      <c r="G2314" t="s">
        <v>7535</v>
      </c>
      <c r="H2314" t="s">
        <v>35</v>
      </c>
      <c r="I2314" t="s">
        <v>36</v>
      </c>
      <c r="J2314">
        <v>26</v>
      </c>
      <c r="K2314">
        <v>22</v>
      </c>
      <c r="L2314">
        <f t="shared" si="108"/>
        <v>4</v>
      </c>
      <c r="M2314">
        <v>5</v>
      </c>
      <c r="N2314">
        <v>65052</v>
      </c>
      <c r="O2314" s="1">
        <f t="shared" si="109"/>
        <v>2502</v>
      </c>
      <c r="P2314" s="1">
        <f t="shared" si="110"/>
        <v>55044</v>
      </c>
      <c r="Q2314" s="1">
        <f>Table1[[#This Row],[Earned Basic Salary]]*20%</f>
        <v>11008.800000000001</v>
      </c>
      <c r="R2314" s="1">
        <f>Table1[[#This Row],[Earned Basic Salary]]*10%</f>
        <v>5504.4000000000005</v>
      </c>
      <c r="S2314" s="1">
        <f>Table1[[#This Row],[Earned Basic Salary]]*12%</f>
        <v>6605.28</v>
      </c>
      <c r="T2314" s="1">
        <f>200</f>
        <v>200</v>
      </c>
      <c r="U2314" s="1">
        <f>Table1[[#This Row],[PF]]+Table1[[#This Row],[Professional Tax]]</f>
        <v>6805.28</v>
      </c>
      <c r="V2314" s="1">
        <f>Table1[[#This Row],[Overtime Hours]]*200</f>
        <v>1000</v>
      </c>
      <c r="W2314" s="1">
        <f>Table1[[#This Row],[Earned Basic Salary]]+Table1[[#This Row],[HRA]]+Table1[[#This Row],[DA]]+Table1[[#This Row],[Overtime Pay]]</f>
        <v>72557.2</v>
      </c>
      <c r="X2314" s="1">
        <f>Table1[[#This Row],[Gross Salary]]-Table1[[#This Row],[Total Deduction]]</f>
        <v>65751.92</v>
      </c>
      <c r="Y2314" t="s">
        <v>37</v>
      </c>
      <c r="Z2314" t="s">
        <v>48</v>
      </c>
      <c r="AA2314" t="s">
        <v>8731</v>
      </c>
      <c r="AB2314" t="s">
        <v>8732</v>
      </c>
    </row>
    <row r="2315" spans="1:28" x14ac:dyDescent="0.3">
      <c r="A2315" t="s">
        <v>8733</v>
      </c>
      <c r="B2315" t="s">
        <v>1329</v>
      </c>
      <c r="C2315">
        <v>42</v>
      </c>
      <c r="D2315" t="s">
        <v>31</v>
      </c>
      <c r="E2315" t="s">
        <v>82</v>
      </c>
      <c r="F2315" t="s">
        <v>33</v>
      </c>
      <c r="G2315" t="s">
        <v>8734</v>
      </c>
      <c r="H2315" t="s">
        <v>35</v>
      </c>
      <c r="I2315" t="s">
        <v>36</v>
      </c>
      <c r="J2315">
        <v>26</v>
      </c>
      <c r="K2315">
        <v>26</v>
      </c>
      <c r="L2315">
        <f t="shared" si="108"/>
        <v>0</v>
      </c>
      <c r="M2315">
        <v>9</v>
      </c>
      <c r="N2315">
        <v>63747</v>
      </c>
      <c r="O2315" s="1">
        <f t="shared" si="109"/>
        <v>2451.8076923076924</v>
      </c>
      <c r="P2315" s="1">
        <f t="shared" si="110"/>
        <v>63747</v>
      </c>
      <c r="Q2315" s="1">
        <f>Table1[[#This Row],[Earned Basic Salary]]*20%</f>
        <v>12749.400000000001</v>
      </c>
      <c r="R2315" s="1">
        <f>Table1[[#This Row],[Earned Basic Salary]]*10%</f>
        <v>6374.7000000000007</v>
      </c>
      <c r="S2315" s="1">
        <f>Table1[[#This Row],[Earned Basic Salary]]*12%</f>
        <v>7649.6399999999994</v>
      </c>
      <c r="T2315" s="1">
        <f>200</f>
        <v>200</v>
      </c>
      <c r="U2315" s="1">
        <f>Table1[[#This Row],[PF]]+Table1[[#This Row],[Professional Tax]]</f>
        <v>7849.6399999999994</v>
      </c>
      <c r="V2315" s="1">
        <f>Table1[[#This Row],[Overtime Hours]]*200</f>
        <v>1800</v>
      </c>
      <c r="W2315" s="1">
        <f>Table1[[#This Row],[Earned Basic Salary]]+Table1[[#This Row],[HRA]]+Table1[[#This Row],[DA]]+Table1[[#This Row],[Overtime Pay]]</f>
        <v>84671.099999999991</v>
      </c>
      <c r="X2315" s="1">
        <f>Table1[[#This Row],[Gross Salary]]-Table1[[#This Row],[Total Deduction]]</f>
        <v>76821.459999999992</v>
      </c>
      <c r="Y2315" t="s">
        <v>37</v>
      </c>
      <c r="Z2315" t="s">
        <v>106</v>
      </c>
      <c r="AA2315" t="s">
        <v>8735</v>
      </c>
      <c r="AB2315" t="s">
        <v>8736</v>
      </c>
    </row>
    <row r="2316" spans="1:28" x14ac:dyDescent="0.3">
      <c r="A2316" t="s">
        <v>8737</v>
      </c>
      <c r="B2316" t="s">
        <v>2638</v>
      </c>
      <c r="C2316">
        <v>51</v>
      </c>
      <c r="D2316" t="s">
        <v>75</v>
      </c>
      <c r="E2316" t="s">
        <v>62</v>
      </c>
      <c r="F2316" t="s">
        <v>33</v>
      </c>
      <c r="G2316" t="s">
        <v>8738</v>
      </c>
      <c r="H2316" t="s">
        <v>35</v>
      </c>
      <c r="I2316" t="s">
        <v>36</v>
      </c>
      <c r="J2316">
        <v>26</v>
      </c>
      <c r="K2316">
        <v>23</v>
      </c>
      <c r="L2316">
        <f t="shared" si="108"/>
        <v>3</v>
      </c>
      <c r="M2316">
        <v>10</v>
      </c>
      <c r="N2316">
        <v>45318</v>
      </c>
      <c r="O2316" s="1">
        <f t="shared" si="109"/>
        <v>1743</v>
      </c>
      <c r="P2316" s="1">
        <f t="shared" si="110"/>
        <v>40089</v>
      </c>
      <c r="Q2316" s="1">
        <f>Table1[[#This Row],[Earned Basic Salary]]*20%</f>
        <v>8017.8</v>
      </c>
      <c r="R2316" s="1">
        <f>Table1[[#This Row],[Earned Basic Salary]]*10%</f>
        <v>4008.9</v>
      </c>
      <c r="S2316" s="1">
        <f>Table1[[#This Row],[Earned Basic Salary]]*12%</f>
        <v>4810.6799999999994</v>
      </c>
      <c r="T2316" s="1">
        <f>200</f>
        <v>200</v>
      </c>
      <c r="U2316" s="1">
        <f>Table1[[#This Row],[PF]]+Table1[[#This Row],[Professional Tax]]</f>
        <v>5010.6799999999994</v>
      </c>
      <c r="V2316" s="1">
        <f>Table1[[#This Row],[Overtime Hours]]*200</f>
        <v>2000</v>
      </c>
      <c r="W2316" s="1">
        <f>Table1[[#This Row],[Earned Basic Salary]]+Table1[[#This Row],[HRA]]+Table1[[#This Row],[DA]]+Table1[[#This Row],[Overtime Pay]]</f>
        <v>54115.700000000004</v>
      </c>
      <c r="X2316" s="1">
        <f>Table1[[#This Row],[Gross Salary]]-Table1[[#This Row],[Total Deduction]]</f>
        <v>49105.020000000004</v>
      </c>
      <c r="Y2316" t="s">
        <v>37</v>
      </c>
      <c r="Z2316" t="s">
        <v>38</v>
      </c>
      <c r="AA2316" t="s">
        <v>8739</v>
      </c>
      <c r="AB2316" t="s">
        <v>8740</v>
      </c>
    </row>
    <row r="2317" spans="1:28" x14ac:dyDescent="0.3">
      <c r="A2317" t="s">
        <v>8741</v>
      </c>
      <c r="B2317" t="s">
        <v>236</v>
      </c>
      <c r="C2317">
        <v>36</v>
      </c>
      <c r="D2317" t="s">
        <v>75</v>
      </c>
      <c r="E2317" t="s">
        <v>45</v>
      </c>
      <c r="F2317" t="s">
        <v>63</v>
      </c>
      <c r="G2317" t="s">
        <v>4111</v>
      </c>
      <c r="H2317" t="s">
        <v>35</v>
      </c>
      <c r="I2317" t="s">
        <v>36</v>
      </c>
      <c r="J2317">
        <v>26</v>
      </c>
      <c r="K2317">
        <v>24</v>
      </c>
      <c r="L2317">
        <f t="shared" si="108"/>
        <v>2</v>
      </c>
      <c r="M2317">
        <v>6</v>
      </c>
      <c r="N2317">
        <v>61410</v>
      </c>
      <c r="O2317" s="1">
        <f t="shared" si="109"/>
        <v>2361.9230769230771</v>
      </c>
      <c r="P2317" s="1">
        <f t="shared" si="110"/>
        <v>56686.153846153851</v>
      </c>
      <c r="Q2317" s="1">
        <f>Table1[[#This Row],[Earned Basic Salary]]*20%</f>
        <v>11337.230769230771</v>
      </c>
      <c r="R2317" s="1">
        <f>Table1[[#This Row],[Earned Basic Salary]]*10%</f>
        <v>5668.6153846153857</v>
      </c>
      <c r="S2317" s="1">
        <f>Table1[[#This Row],[Earned Basic Salary]]*12%</f>
        <v>6802.3384615384621</v>
      </c>
      <c r="T2317" s="1">
        <f>200</f>
        <v>200</v>
      </c>
      <c r="U2317" s="1">
        <f>Table1[[#This Row],[PF]]+Table1[[#This Row],[Professional Tax]]</f>
        <v>7002.3384615384621</v>
      </c>
      <c r="V2317" s="1">
        <f>Table1[[#This Row],[Overtime Hours]]*200</f>
        <v>1200</v>
      </c>
      <c r="W2317" s="1">
        <f>Table1[[#This Row],[Earned Basic Salary]]+Table1[[#This Row],[HRA]]+Table1[[#This Row],[DA]]+Table1[[#This Row],[Overtime Pay]]</f>
        <v>74892.000000000015</v>
      </c>
      <c r="X2317" s="1">
        <f>Table1[[#This Row],[Gross Salary]]-Table1[[#This Row],[Total Deduction]]</f>
        <v>67889.661538461558</v>
      </c>
      <c r="Y2317" t="s">
        <v>37</v>
      </c>
      <c r="Z2317" t="s">
        <v>48</v>
      </c>
      <c r="AA2317" t="s">
        <v>8742</v>
      </c>
      <c r="AB2317" t="s">
        <v>8743</v>
      </c>
    </row>
    <row r="2318" spans="1:28" x14ac:dyDescent="0.3">
      <c r="A2318" t="s">
        <v>8744</v>
      </c>
      <c r="B2318" t="s">
        <v>148</v>
      </c>
      <c r="C2318">
        <v>42</v>
      </c>
      <c r="D2318" t="s">
        <v>61</v>
      </c>
      <c r="E2318" t="s">
        <v>54</v>
      </c>
      <c r="F2318" t="s">
        <v>33</v>
      </c>
      <c r="G2318" t="s">
        <v>8745</v>
      </c>
      <c r="H2318" t="s">
        <v>35</v>
      </c>
      <c r="I2318" t="s">
        <v>36</v>
      </c>
      <c r="J2318">
        <v>26</v>
      </c>
      <c r="K2318">
        <v>23</v>
      </c>
      <c r="L2318">
        <f t="shared" si="108"/>
        <v>3</v>
      </c>
      <c r="M2318">
        <v>9</v>
      </c>
      <c r="N2318">
        <v>56984</v>
      </c>
      <c r="O2318" s="1">
        <f t="shared" si="109"/>
        <v>2191.6923076923076</v>
      </c>
      <c r="P2318" s="1">
        <f t="shared" si="110"/>
        <v>50408.923076923078</v>
      </c>
      <c r="Q2318" s="1">
        <f>Table1[[#This Row],[Earned Basic Salary]]*20%</f>
        <v>10081.784615384617</v>
      </c>
      <c r="R2318" s="1">
        <f>Table1[[#This Row],[Earned Basic Salary]]*10%</f>
        <v>5040.8923076923083</v>
      </c>
      <c r="S2318" s="1">
        <f>Table1[[#This Row],[Earned Basic Salary]]*12%</f>
        <v>6049.0707692307687</v>
      </c>
      <c r="T2318" s="1">
        <f>200</f>
        <v>200</v>
      </c>
      <c r="U2318" s="1">
        <f>Table1[[#This Row],[PF]]+Table1[[#This Row],[Professional Tax]]</f>
        <v>6249.0707692307687</v>
      </c>
      <c r="V2318" s="1">
        <f>Table1[[#This Row],[Overtime Hours]]*200</f>
        <v>1800</v>
      </c>
      <c r="W2318" s="1">
        <f>Table1[[#This Row],[Earned Basic Salary]]+Table1[[#This Row],[HRA]]+Table1[[#This Row],[DA]]+Table1[[#This Row],[Overtime Pay]]</f>
        <v>67331.600000000006</v>
      </c>
      <c r="X2318" s="1">
        <f>Table1[[#This Row],[Gross Salary]]-Table1[[#This Row],[Total Deduction]]</f>
        <v>61082.529230769236</v>
      </c>
      <c r="Y2318" t="s">
        <v>37</v>
      </c>
      <c r="Z2318" t="s">
        <v>95</v>
      </c>
      <c r="AA2318" t="s">
        <v>8746</v>
      </c>
      <c r="AB2318" t="s">
        <v>8747</v>
      </c>
    </row>
    <row r="2319" spans="1:28" x14ac:dyDescent="0.3">
      <c r="A2319" t="s">
        <v>8748</v>
      </c>
      <c r="B2319" t="s">
        <v>1149</v>
      </c>
      <c r="C2319">
        <v>29</v>
      </c>
      <c r="D2319" t="s">
        <v>31</v>
      </c>
      <c r="E2319" t="s">
        <v>82</v>
      </c>
      <c r="F2319" t="s">
        <v>69</v>
      </c>
      <c r="G2319" t="s">
        <v>3838</v>
      </c>
      <c r="H2319" t="s">
        <v>35</v>
      </c>
      <c r="I2319" t="s">
        <v>36</v>
      </c>
      <c r="J2319">
        <v>26</v>
      </c>
      <c r="K2319">
        <v>24</v>
      </c>
      <c r="L2319">
        <f t="shared" si="108"/>
        <v>2</v>
      </c>
      <c r="M2319">
        <v>7</v>
      </c>
      <c r="N2319">
        <v>45400</v>
      </c>
      <c r="O2319" s="1">
        <f t="shared" si="109"/>
        <v>1746.1538461538462</v>
      </c>
      <c r="P2319" s="1">
        <f t="shared" si="110"/>
        <v>41907.692307692312</v>
      </c>
      <c r="Q2319" s="1">
        <f>Table1[[#This Row],[Earned Basic Salary]]*20%</f>
        <v>8381.5384615384628</v>
      </c>
      <c r="R2319" s="1">
        <f>Table1[[#This Row],[Earned Basic Salary]]*10%</f>
        <v>4190.7692307692314</v>
      </c>
      <c r="S2319" s="1">
        <f>Table1[[#This Row],[Earned Basic Salary]]*12%</f>
        <v>5028.9230769230771</v>
      </c>
      <c r="T2319" s="1">
        <f>200</f>
        <v>200</v>
      </c>
      <c r="U2319" s="1">
        <f>Table1[[#This Row],[PF]]+Table1[[#This Row],[Professional Tax]]</f>
        <v>5228.9230769230771</v>
      </c>
      <c r="V2319" s="1">
        <f>Table1[[#This Row],[Overtime Hours]]*200</f>
        <v>1400</v>
      </c>
      <c r="W2319" s="1">
        <f>Table1[[#This Row],[Earned Basic Salary]]+Table1[[#This Row],[HRA]]+Table1[[#This Row],[DA]]+Table1[[#This Row],[Overtime Pay]]</f>
        <v>55880.000000000007</v>
      </c>
      <c r="X2319" s="1">
        <f>Table1[[#This Row],[Gross Salary]]-Table1[[#This Row],[Total Deduction]]</f>
        <v>50651.076923076929</v>
      </c>
      <c r="Y2319" t="s">
        <v>37</v>
      </c>
      <c r="Z2319" t="s">
        <v>95</v>
      </c>
      <c r="AA2319" t="s">
        <v>8749</v>
      </c>
      <c r="AB2319" t="s">
        <v>8750</v>
      </c>
    </row>
    <row r="2320" spans="1:28" x14ac:dyDescent="0.3">
      <c r="A2320" t="s">
        <v>8751</v>
      </c>
      <c r="B2320" t="s">
        <v>769</v>
      </c>
      <c r="C2320">
        <v>29</v>
      </c>
      <c r="D2320" t="s">
        <v>133</v>
      </c>
      <c r="E2320" t="s">
        <v>62</v>
      </c>
      <c r="F2320" t="s">
        <v>33</v>
      </c>
      <c r="G2320" t="s">
        <v>2138</v>
      </c>
      <c r="H2320" t="s">
        <v>35</v>
      </c>
      <c r="I2320" t="s">
        <v>36</v>
      </c>
      <c r="J2320">
        <v>26</v>
      </c>
      <c r="K2320">
        <v>23</v>
      </c>
      <c r="L2320">
        <f t="shared" si="108"/>
        <v>3</v>
      </c>
      <c r="M2320">
        <v>5</v>
      </c>
      <c r="N2320">
        <v>62035</v>
      </c>
      <c r="O2320" s="1">
        <f t="shared" si="109"/>
        <v>2385.9615384615386</v>
      </c>
      <c r="P2320" s="1">
        <f t="shared" si="110"/>
        <v>54877.11538461539</v>
      </c>
      <c r="Q2320" s="1">
        <f>Table1[[#This Row],[Earned Basic Salary]]*20%</f>
        <v>10975.423076923078</v>
      </c>
      <c r="R2320" s="1">
        <f>Table1[[#This Row],[Earned Basic Salary]]*10%</f>
        <v>5487.711538461539</v>
      </c>
      <c r="S2320" s="1">
        <f>Table1[[#This Row],[Earned Basic Salary]]*12%</f>
        <v>6585.253846153847</v>
      </c>
      <c r="T2320" s="1">
        <f>200</f>
        <v>200</v>
      </c>
      <c r="U2320" s="1">
        <f>Table1[[#This Row],[PF]]+Table1[[#This Row],[Professional Tax]]</f>
        <v>6785.253846153847</v>
      </c>
      <c r="V2320" s="1">
        <f>Table1[[#This Row],[Overtime Hours]]*200</f>
        <v>1000</v>
      </c>
      <c r="W2320" s="1">
        <f>Table1[[#This Row],[Earned Basic Salary]]+Table1[[#This Row],[HRA]]+Table1[[#This Row],[DA]]+Table1[[#This Row],[Overtime Pay]]</f>
        <v>72340.25</v>
      </c>
      <c r="X2320" s="1">
        <f>Table1[[#This Row],[Gross Salary]]-Table1[[#This Row],[Total Deduction]]</f>
        <v>65554.99615384615</v>
      </c>
      <c r="Y2320" t="s">
        <v>37</v>
      </c>
      <c r="Z2320" t="s">
        <v>38</v>
      </c>
      <c r="AA2320" t="s">
        <v>8752</v>
      </c>
      <c r="AB2320" t="s">
        <v>8753</v>
      </c>
    </row>
    <row r="2321" spans="1:28" x14ac:dyDescent="0.3">
      <c r="A2321" t="s">
        <v>8754</v>
      </c>
      <c r="B2321" t="s">
        <v>221</v>
      </c>
      <c r="C2321">
        <v>28</v>
      </c>
      <c r="D2321" t="s">
        <v>31</v>
      </c>
      <c r="E2321" t="s">
        <v>32</v>
      </c>
      <c r="F2321" t="s">
        <v>89</v>
      </c>
      <c r="G2321" t="s">
        <v>6518</v>
      </c>
      <c r="H2321" t="s">
        <v>35</v>
      </c>
      <c r="I2321" t="s">
        <v>36</v>
      </c>
      <c r="J2321">
        <v>26</v>
      </c>
      <c r="K2321">
        <v>21</v>
      </c>
      <c r="L2321">
        <f t="shared" si="108"/>
        <v>5</v>
      </c>
      <c r="M2321">
        <v>2</v>
      </c>
      <c r="N2321">
        <v>27567</v>
      </c>
      <c r="O2321" s="1">
        <f t="shared" si="109"/>
        <v>1060.2692307692307</v>
      </c>
      <c r="P2321" s="1">
        <f t="shared" si="110"/>
        <v>22265.653846153844</v>
      </c>
      <c r="Q2321" s="1">
        <f>Table1[[#This Row],[Earned Basic Salary]]*20%</f>
        <v>4453.1307692307691</v>
      </c>
      <c r="R2321" s="1">
        <f>Table1[[#This Row],[Earned Basic Salary]]*10%</f>
        <v>2226.5653846153846</v>
      </c>
      <c r="S2321" s="1">
        <f>Table1[[#This Row],[Earned Basic Salary]]*12%</f>
        <v>2671.8784615384611</v>
      </c>
      <c r="T2321" s="1">
        <f>200</f>
        <v>200</v>
      </c>
      <c r="U2321" s="1">
        <f>Table1[[#This Row],[PF]]+Table1[[#This Row],[Professional Tax]]</f>
        <v>2871.8784615384611</v>
      </c>
      <c r="V2321" s="1">
        <f>Table1[[#This Row],[Overtime Hours]]*200</f>
        <v>400</v>
      </c>
      <c r="W2321" s="1">
        <f>Table1[[#This Row],[Earned Basic Salary]]+Table1[[#This Row],[HRA]]+Table1[[#This Row],[DA]]+Table1[[#This Row],[Overtime Pay]]</f>
        <v>29345.349999999995</v>
      </c>
      <c r="X2321" s="1">
        <f>Table1[[#This Row],[Gross Salary]]-Table1[[#This Row],[Total Deduction]]</f>
        <v>26473.471538461534</v>
      </c>
      <c r="Y2321" t="s">
        <v>37</v>
      </c>
      <c r="Z2321" t="s">
        <v>95</v>
      </c>
      <c r="AA2321" t="s">
        <v>8755</v>
      </c>
      <c r="AB2321" t="s">
        <v>8756</v>
      </c>
    </row>
    <row r="2322" spans="1:28" x14ac:dyDescent="0.3">
      <c r="A2322" t="s">
        <v>8757</v>
      </c>
      <c r="B2322" t="s">
        <v>158</v>
      </c>
      <c r="C2322">
        <v>32</v>
      </c>
      <c r="D2322" t="s">
        <v>81</v>
      </c>
      <c r="E2322" t="s">
        <v>32</v>
      </c>
      <c r="F2322" t="s">
        <v>33</v>
      </c>
      <c r="G2322" t="s">
        <v>8758</v>
      </c>
      <c r="H2322" t="s">
        <v>35</v>
      </c>
      <c r="I2322" t="s">
        <v>36</v>
      </c>
      <c r="J2322">
        <v>26</v>
      </c>
      <c r="K2322">
        <v>24</v>
      </c>
      <c r="L2322">
        <f t="shared" si="108"/>
        <v>2</v>
      </c>
      <c r="M2322">
        <v>7</v>
      </c>
      <c r="N2322">
        <v>77723</v>
      </c>
      <c r="O2322" s="1">
        <f t="shared" si="109"/>
        <v>2989.3461538461538</v>
      </c>
      <c r="P2322" s="1">
        <f t="shared" si="110"/>
        <v>71744.307692307688</v>
      </c>
      <c r="Q2322" s="1">
        <f>Table1[[#This Row],[Earned Basic Salary]]*20%</f>
        <v>14348.861538461539</v>
      </c>
      <c r="R2322" s="1">
        <f>Table1[[#This Row],[Earned Basic Salary]]*10%</f>
        <v>7174.4307692307693</v>
      </c>
      <c r="S2322" s="1">
        <f>Table1[[#This Row],[Earned Basic Salary]]*12%</f>
        <v>8609.3169230769217</v>
      </c>
      <c r="T2322" s="1">
        <f>200</f>
        <v>200</v>
      </c>
      <c r="U2322" s="1">
        <f>Table1[[#This Row],[PF]]+Table1[[#This Row],[Professional Tax]]</f>
        <v>8809.3169230769217</v>
      </c>
      <c r="V2322" s="1">
        <f>Table1[[#This Row],[Overtime Hours]]*200</f>
        <v>1400</v>
      </c>
      <c r="W2322" s="1">
        <f>Table1[[#This Row],[Earned Basic Salary]]+Table1[[#This Row],[HRA]]+Table1[[#This Row],[DA]]+Table1[[#This Row],[Overtime Pay]]</f>
        <v>94667.599999999991</v>
      </c>
      <c r="X2322" s="1">
        <f>Table1[[#This Row],[Gross Salary]]-Table1[[#This Row],[Total Deduction]]</f>
        <v>85858.283076923064</v>
      </c>
      <c r="Y2322" t="s">
        <v>37</v>
      </c>
      <c r="Z2322" t="s">
        <v>106</v>
      </c>
      <c r="AA2322" t="s">
        <v>8759</v>
      </c>
      <c r="AB2322" t="s">
        <v>8760</v>
      </c>
    </row>
    <row r="2323" spans="1:28" x14ac:dyDescent="0.3">
      <c r="A2323" t="s">
        <v>8761</v>
      </c>
      <c r="B2323" t="s">
        <v>178</v>
      </c>
      <c r="C2323">
        <v>33</v>
      </c>
      <c r="D2323" t="s">
        <v>31</v>
      </c>
      <c r="E2323" t="s">
        <v>121</v>
      </c>
      <c r="F2323" t="s">
        <v>33</v>
      </c>
      <c r="G2323" t="s">
        <v>8664</v>
      </c>
      <c r="H2323" t="s">
        <v>35</v>
      </c>
      <c r="I2323" t="s">
        <v>36</v>
      </c>
      <c r="J2323">
        <v>26</v>
      </c>
      <c r="K2323">
        <v>23</v>
      </c>
      <c r="L2323">
        <f t="shared" si="108"/>
        <v>3</v>
      </c>
      <c r="M2323">
        <v>19</v>
      </c>
      <c r="N2323">
        <v>43519</v>
      </c>
      <c r="O2323" s="1">
        <f t="shared" si="109"/>
        <v>1673.8076923076924</v>
      </c>
      <c r="P2323" s="1">
        <f t="shared" si="110"/>
        <v>38497.576923076922</v>
      </c>
      <c r="Q2323" s="1">
        <f>Table1[[#This Row],[Earned Basic Salary]]*20%</f>
        <v>7699.5153846153844</v>
      </c>
      <c r="R2323" s="1">
        <f>Table1[[#This Row],[Earned Basic Salary]]*10%</f>
        <v>3849.7576923076922</v>
      </c>
      <c r="S2323" s="1">
        <f>Table1[[#This Row],[Earned Basic Salary]]*12%</f>
        <v>4619.7092307692301</v>
      </c>
      <c r="T2323" s="1">
        <f>200</f>
        <v>200</v>
      </c>
      <c r="U2323" s="1">
        <f>Table1[[#This Row],[PF]]+Table1[[#This Row],[Professional Tax]]</f>
        <v>4819.7092307692301</v>
      </c>
      <c r="V2323" s="1">
        <f>Table1[[#This Row],[Overtime Hours]]*200</f>
        <v>3800</v>
      </c>
      <c r="W2323" s="1">
        <f>Table1[[#This Row],[Earned Basic Salary]]+Table1[[#This Row],[HRA]]+Table1[[#This Row],[DA]]+Table1[[#This Row],[Overtime Pay]]</f>
        <v>53846.85</v>
      </c>
      <c r="X2323" s="1">
        <f>Table1[[#This Row],[Gross Salary]]-Table1[[#This Row],[Total Deduction]]</f>
        <v>49027.140769230769</v>
      </c>
      <c r="Y2323" t="s">
        <v>37</v>
      </c>
      <c r="Z2323" t="s">
        <v>38</v>
      </c>
      <c r="AA2323" t="s">
        <v>8762</v>
      </c>
      <c r="AB2323" t="s">
        <v>8763</v>
      </c>
    </row>
    <row r="2324" spans="1:28" x14ac:dyDescent="0.3">
      <c r="A2324" t="s">
        <v>8764</v>
      </c>
      <c r="B2324" t="s">
        <v>1403</v>
      </c>
      <c r="C2324">
        <v>22</v>
      </c>
      <c r="D2324" t="s">
        <v>53</v>
      </c>
      <c r="E2324" t="s">
        <v>54</v>
      </c>
      <c r="F2324" t="s">
        <v>33</v>
      </c>
      <c r="G2324" t="s">
        <v>8765</v>
      </c>
      <c r="H2324" t="s">
        <v>35</v>
      </c>
      <c r="I2324" t="s">
        <v>36</v>
      </c>
      <c r="J2324">
        <v>26</v>
      </c>
      <c r="K2324">
        <v>21</v>
      </c>
      <c r="L2324">
        <f t="shared" si="108"/>
        <v>5</v>
      </c>
      <c r="M2324">
        <v>16</v>
      </c>
      <c r="N2324">
        <v>19202</v>
      </c>
      <c r="O2324" s="1">
        <f t="shared" si="109"/>
        <v>738.53846153846155</v>
      </c>
      <c r="P2324" s="1">
        <f t="shared" si="110"/>
        <v>15509.307692307693</v>
      </c>
      <c r="Q2324" s="1">
        <f>Table1[[#This Row],[Earned Basic Salary]]*20%</f>
        <v>3101.8615384615387</v>
      </c>
      <c r="R2324" s="1">
        <f>Table1[[#This Row],[Earned Basic Salary]]*10%</f>
        <v>1550.9307692307693</v>
      </c>
      <c r="S2324" s="1">
        <f>Table1[[#This Row],[Earned Basic Salary]]*12%</f>
        <v>1861.1169230769231</v>
      </c>
      <c r="T2324" s="1">
        <f>200</f>
        <v>200</v>
      </c>
      <c r="U2324" s="1">
        <f>Table1[[#This Row],[PF]]+Table1[[#This Row],[Professional Tax]]</f>
        <v>2061.1169230769228</v>
      </c>
      <c r="V2324" s="1">
        <f>Table1[[#This Row],[Overtime Hours]]*200</f>
        <v>3200</v>
      </c>
      <c r="W2324" s="1">
        <f>Table1[[#This Row],[Earned Basic Salary]]+Table1[[#This Row],[HRA]]+Table1[[#This Row],[DA]]+Table1[[#This Row],[Overtime Pay]]</f>
        <v>23362.100000000002</v>
      </c>
      <c r="X2324" s="1">
        <f>Table1[[#This Row],[Gross Salary]]-Table1[[#This Row],[Total Deduction]]</f>
        <v>21300.983076923079</v>
      </c>
      <c r="Y2324" t="s">
        <v>37</v>
      </c>
      <c r="Z2324" t="s">
        <v>38</v>
      </c>
      <c r="AA2324" t="s">
        <v>8766</v>
      </c>
      <c r="AB2324" t="s">
        <v>8767</v>
      </c>
    </row>
    <row r="2325" spans="1:28" x14ac:dyDescent="0.3">
      <c r="A2325" t="s">
        <v>8768</v>
      </c>
      <c r="B2325" t="s">
        <v>531</v>
      </c>
      <c r="C2325">
        <v>27</v>
      </c>
      <c r="D2325" t="s">
        <v>75</v>
      </c>
      <c r="E2325" t="s">
        <v>121</v>
      </c>
      <c r="F2325" t="s">
        <v>63</v>
      </c>
      <c r="G2325" t="s">
        <v>6005</v>
      </c>
      <c r="H2325" t="s">
        <v>35</v>
      </c>
      <c r="I2325" t="s">
        <v>36</v>
      </c>
      <c r="J2325">
        <v>26</v>
      </c>
      <c r="K2325">
        <v>23</v>
      </c>
      <c r="L2325">
        <f t="shared" si="108"/>
        <v>3</v>
      </c>
      <c r="M2325">
        <v>17</v>
      </c>
      <c r="N2325">
        <v>76366</v>
      </c>
      <c r="O2325" s="1">
        <f t="shared" si="109"/>
        <v>2937.1538461538462</v>
      </c>
      <c r="P2325" s="1">
        <f t="shared" si="110"/>
        <v>67554.538461538468</v>
      </c>
      <c r="Q2325" s="1">
        <f>Table1[[#This Row],[Earned Basic Salary]]*20%</f>
        <v>13510.907692307694</v>
      </c>
      <c r="R2325" s="1">
        <f>Table1[[#This Row],[Earned Basic Salary]]*10%</f>
        <v>6755.4538461538468</v>
      </c>
      <c r="S2325" s="1">
        <f>Table1[[#This Row],[Earned Basic Salary]]*12%</f>
        <v>8106.544615384616</v>
      </c>
      <c r="T2325" s="1">
        <f>200</f>
        <v>200</v>
      </c>
      <c r="U2325" s="1">
        <f>Table1[[#This Row],[PF]]+Table1[[#This Row],[Professional Tax]]</f>
        <v>8306.5446153846169</v>
      </c>
      <c r="V2325" s="1">
        <f>Table1[[#This Row],[Overtime Hours]]*200</f>
        <v>3400</v>
      </c>
      <c r="W2325" s="1">
        <f>Table1[[#This Row],[Earned Basic Salary]]+Table1[[#This Row],[HRA]]+Table1[[#This Row],[DA]]+Table1[[#This Row],[Overtime Pay]]</f>
        <v>91220.900000000009</v>
      </c>
      <c r="X2325" s="1">
        <f>Table1[[#This Row],[Gross Salary]]-Table1[[#This Row],[Total Deduction]]</f>
        <v>82914.355384615395</v>
      </c>
      <c r="Y2325" t="s">
        <v>37</v>
      </c>
      <c r="Z2325" t="s">
        <v>38</v>
      </c>
      <c r="AA2325" t="s">
        <v>8769</v>
      </c>
      <c r="AB2325" t="s">
        <v>8770</v>
      </c>
    </row>
    <row r="2326" spans="1:28" x14ac:dyDescent="0.3">
      <c r="A2326" t="s">
        <v>8771</v>
      </c>
      <c r="B2326" t="s">
        <v>2551</v>
      </c>
      <c r="C2326">
        <v>36</v>
      </c>
      <c r="D2326" t="s">
        <v>61</v>
      </c>
      <c r="E2326" t="s">
        <v>121</v>
      </c>
      <c r="F2326" t="s">
        <v>33</v>
      </c>
      <c r="G2326" t="s">
        <v>8772</v>
      </c>
      <c r="H2326" t="s">
        <v>35</v>
      </c>
      <c r="I2326" t="s">
        <v>36</v>
      </c>
      <c r="J2326">
        <v>26</v>
      </c>
      <c r="K2326">
        <v>21</v>
      </c>
      <c r="L2326">
        <f t="shared" si="108"/>
        <v>5</v>
      </c>
      <c r="M2326">
        <v>5</v>
      </c>
      <c r="N2326">
        <v>66466</v>
      </c>
      <c r="O2326" s="1">
        <f t="shared" si="109"/>
        <v>2556.3846153846152</v>
      </c>
      <c r="P2326" s="1">
        <f t="shared" si="110"/>
        <v>53684.076923076922</v>
      </c>
      <c r="Q2326" s="1">
        <f>Table1[[#This Row],[Earned Basic Salary]]*20%</f>
        <v>10736.815384615385</v>
      </c>
      <c r="R2326" s="1">
        <f>Table1[[#This Row],[Earned Basic Salary]]*10%</f>
        <v>5368.4076923076927</v>
      </c>
      <c r="S2326" s="1">
        <f>Table1[[#This Row],[Earned Basic Salary]]*12%</f>
        <v>6442.0892307692302</v>
      </c>
      <c r="T2326" s="1">
        <f>200</f>
        <v>200</v>
      </c>
      <c r="U2326" s="1">
        <f>Table1[[#This Row],[PF]]+Table1[[#This Row],[Professional Tax]]</f>
        <v>6642.0892307692302</v>
      </c>
      <c r="V2326" s="1">
        <f>Table1[[#This Row],[Overtime Hours]]*200</f>
        <v>1000</v>
      </c>
      <c r="W2326" s="1">
        <f>Table1[[#This Row],[Earned Basic Salary]]+Table1[[#This Row],[HRA]]+Table1[[#This Row],[DA]]+Table1[[#This Row],[Overtime Pay]]</f>
        <v>70789.3</v>
      </c>
      <c r="X2326" s="1">
        <f>Table1[[#This Row],[Gross Salary]]-Table1[[#This Row],[Total Deduction]]</f>
        <v>64147.210769230776</v>
      </c>
      <c r="Y2326" t="s">
        <v>37</v>
      </c>
      <c r="Z2326" t="s">
        <v>106</v>
      </c>
      <c r="AA2326" t="s">
        <v>8773</v>
      </c>
      <c r="AB2326" t="s">
        <v>8774</v>
      </c>
    </row>
    <row r="2327" spans="1:28" x14ac:dyDescent="0.3">
      <c r="A2327" t="s">
        <v>8775</v>
      </c>
      <c r="B2327" t="s">
        <v>512</v>
      </c>
      <c r="C2327">
        <v>22</v>
      </c>
      <c r="D2327" t="s">
        <v>31</v>
      </c>
      <c r="E2327" t="s">
        <v>62</v>
      </c>
      <c r="F2327" t="s">
        <v>83</v>
      </c>
      <c r="G2327" t="s">
        <v>358</v>
      </c>
      <c r="H2327" t="s">
        <v>35</v>
      </c>
      <c r="I2327" t="s">
        <v>36</v>
      </c>
      <c r="J2327">
        <v>26</v>
      </c>
      <c r="K2327">
        <v>23</v>
      </c>
      <c r="L2327">
        <f t="shared" si="108"/>
        <v>3</v>
      </c>
      <c r="M2327">
        <v>13</v>
      </c>
      <c r="N2327">
        <v>66524</v>
      </c>
      <c r="O2327" s="1">
        <f t="shared" si="109"/>
        <v>2558.6153846153848</v>
      </c>
      <c r="P2327" s="1">
        <f t="shared" si="110"/>
        <v>58848.153846153851</v>
      </c>
      <c r="Q2327" s="1">
        <f>Table1[[#This Row],[Earned Basic Salary]]*20%</f>
        <v>11769.630769230771</v>
      </c>
      <c r="R2327" s="1">
        <f>Table1[[#This Row],[Earned Basic Salary]]*10%</f>
        <v>5884.8153846153855</v>
      </c>
      <c r="S2327" s="1">
        <f>Table1[[#This Row],[Earned Basic Salary]]*12%</f>
        <v>7061.7784615384617</v>
      </c>
      <c r="T2327" s="1">
        <f>200</f>
        <v>200</v>
      </c>
      <c r="U2327" s="1">
        <f>Table1[[#This Row],[PF]]+Table1[[#This Row],[Professional Tax]]</f>
        <v>7261.7784615384617</v>
      </c>
      <c r="V2327" s="1">
        <f>Table1[[#This Row],[Overtime Hours]]*200</f>
        <v>2600</v>
      </c>
      <c r="W2327" s="1">
        <f>Table1[[#This Row],[Earned Basic Salary]]+Table1[[#This Row],[HRA]]+Table1[[#This Row],[DA]]+Table1[[#This Row],[Overtime Pay]]</f>
        <v>79102.600000000006</v>
      </c>
      <c r="X2327" s="1">
        <f>Table1[[#This Row],[Gross Salary]]-Table1[[#This Row],[Total Deduction]]</f>
        <v>71840.821538461547</v>
      </c>
      <c r="Y2327" t="s">
        <v>37</v>
      </c>
      <c r="Z2327" t="s">
        <v>48</v>
      </c>
      <c r="AA2327" t="s">
        <v>8776</v>
      </c>
      <c r="AB2327" t="s">
        <v>8777</v>
      </c>
    </row>
    <row r="2328" spans="1:28" x14ac:dyDescent="0.3">
      <c r="A2328" t="s">
        <v>8778</v>
      </c>
      <c r="B2328" t="s">
        <v>163</v>
      </c>
      <c r="C2328">
        <v>50</v>
      </c>
      <c r="D2328" t="s">
        <v>53</v>
      </c>
      <c r="E2328" t="s">
        <v>32</v>
      </c>
      <c r="F2328" t="s">
        <v>83</v>
      </c>
      <c r="G2328" t="s">
        <v>8779</v>
      </c>
      <c r="H2328" t="s">
        <v>35</v>
      </c>
      <c r="I2328" t="s">
        <v>36</v>
      </c>
      <c r="J2328">
        <v>26</v>
      </c>
      <c r="K2328">
        <v>23</v>
      </c>
      <c r="L2328">
        <f t="shared" si="108"/>
        <v>3</v>
      </c>
      <c r="M2328">
        <v>6</v>
      </c>
      <c r="N2328">
        <v>58221</v>
      </c>
      <c r="O2328" s="1">
        <f t="shared" si="109"/>
        <v>2239.2692307692309</v>
      </c>
      <c r="P2328" s="1">
        <f t="shared" si="110"/>
        <v>51503.192307692312</v>
      </c>
      <c r="Q2328" s="1">
        <f>Table1[[#This Row],[Earned Basic Salary]]*20%</f>
        <v>10300.638461538463</v>
      </c>
      <c r="R2328" s="1">
        <f>Table1[[#This Row],[Earned Basic Salary]]*10%</f>
        <v>5150.3192307692316</v>
      </c>
      <c r="S2328" s="1">
        <f>Table1[[#This Row],[Earned Basic Salary]]*12%</f>
        <v>6180.3830769230772</v>
      </c>
      <c r="T2328" s="1">
        <f>200</f>
        <v>200</v>
      </c>
      <c r="U2328" s="1">
        <f>Table1[[#This Row],[PF]]+Table1[[#This Row],[Professional Tax]]</f>
        <v>6380.3830769230772</v>
      </c>
      <c r="V2328" s="1">
        <f>Table1[[#This Row],[Overtime Hours]]*200</f>
        <v>1200</v>
      </c>
      <c r="W2328" s="1">
        <f>Table1[[#This Row],[Earned Basic Salary]]+Table1[[#This Row],[HRA]]+Table1[[#This Row],[DA]]+Table1[[#This Row],[Overtime Pay]]</f>
        <v>68154.150000000009</v>
      </c>
      <c r="X2328" s="1">
        <f>Table1[[#This Row],[Gross Salary]]-Table1[[#This Row],[Total Deduction]]</f>
        <v>61773.766923076932</v>
      </c>
      <c r="Y2328" t="s">
        <v>37</v>
      </c>
      <c r="Z2328" t="s">
        <v>48</v>
      </c>
      <c r="AA2328" t="s">
        <v>8780</v>
      </c>
      <c r="AB2328" t="s">
        <v>8781</v>
      </c>
    </row>
    <row r="2329" spans="1:28" x14ac:dyDescent="0.3">
      <c r="A2329" t="s">
        <v>8782</v>
      </c>
      <c r="B2329" t="s">
        <v>517</v>
      </c>
      <c r="C2329">
        <v>51</v>
      </c>
      <c r="D2329" t="s">
        <v>133</v>
      </c>
      <c r="E2329" t="s">
        <v>45</v>
      </c>
      <c r="F2329" t="s">
        <v>89</v>
      </c>
      <c r="G2329" t="s">
        <v>8783</v>
      </c>
      <c r="H2329" t="s">
        <v>35</v>
      </c>
      <c r="I2329" t="s">
        <v>36</v>
      </c>
      <c r="J2329">
        <v>26</v>
      </c>
      <c r="K2329">
        <v>23</v>
      </c>
      <c r="L2329">
        <f t="shared" si="108"/>
        <v>3</v>
      </c>
      <c r="M2329">
        <v>1</v>
      </c>
      <c r="N2329">
        <v>77875</v>
      </c>
      <c r="O2329" s="1">
        <f t="shared" si="109"/>
        <v>2995.1923076923076</v>
      </c>
      <c r="P2329" s="1">
        <f t="shared" si="110"/>
        <v>68889.423076923078</v>
      </c>
      <c r="Q2329" s="1">
        <f>Table1[[#This Row],[Earned Basic Salary]]*20%</f>
        <v>13777.884615384617</v>
      </c>
      <c r="R2329" s="1">
        <f>Table1[[#This Row],[Earned Basic Salary]]*10%</f>
        <v>6888.9423076923085</v>
      </c>
      <c r="S2329" s="1">
        <f>Table1[[#This Row],[Earned Basic Salary]]*12%</f>
        <v>8266.7307692307695</v>
      </c>
      <c r="T2329" s="1">
        <f>200</f>
        <v>200</v>
      </c>
      <c r="U2329" s="1">
        <f>Table1[[#This Row],[PF]]+Table1[[#This Row],[Professional Tax]]</f>
        <v>8466.7307692307695</v>
      </c>
      <c r="V2329" s="1">
        <f>Table1[[#This Row],[Overtime Hours]]*200</f>
        <v>200</v>
      </c>
      <c r="W2329" s="1">
        <f>Table1[[#This Row],[Earned Basic Salary]]+Table1[[#This Row],[HRA]]+Table1[[#This Row],[DA]]+Table1[[#This Row],[Overtime Pay]]</f>
        <v>89756.25</v>
      </c>
      <c r="X2329" s="1">
        <f>Table1[[#This Row],[Gross Salary]]-Table1[[#This Row],[Total Deduction]]</f>
        <v>81289.519230769234</v>
      </c>
      <c r="Y2329" t="s">
        <v>37</v>
      </c>
      <c r="Z2329" t="s">
        <v>106</v>
      </c>
      <c r="AA2329" t="s">
        <v>8784</v>
      </c>
      <c r="AB2329" t="s">
        <v>8785</v>
      </c>
    </row>
    <row r="2330" spans="1:28" x14ac:dyDescent="0.3">
      <c r="A2330" t="s">
        <v>8786</v>
      </c>
      <c r="B2330" t="s">
        <v>1090</v>
      </c>
      <c r="C2330">
        <v>34</v>
      </c>
      <c r="D2330" t="s">
        <v>127</v>
      </c>
      <c r="E2330" t="s">
        <v>54</v>
      </c>
      <c r="F2330" t="s">
        <v>33</v>
      </c>
      <c r="G2330" t="s">
        <v>2153</v>
      </c>
      <c r="H2330" t="s">
        <v>35</v>
      </c>
      <c r="I2330" t="s">
        <v>36</v>
      </c>
      <c r="J2330">
        <v>26</v>
      </c>
      <c r="K2330">
        <v>22</v>
      </c>
      <c r="L2330">
        <f t="shared" si="108"/>
        <v>4</v>
      </c>
      <c r="M2330">
        <v>14</v>
      </c>
      <c r="N2330">
        <v>62474</v>
      </c>
      <c r="O2330" s="1">
        <f t="shared" si="109"/>
        <v>2402.8461538461538</v>
      </c>
      <c r="P2330" s="1">
        <f t="shared" si="110"/>
        <v>52862.615384615383</v>
      </c>
      <c r="Q2330" s="1">
        <f>Table1[[#This Row],[Earned Basic Salary]]*20%</f>
        <v>10572.523076923077</v>
      </c>
      <c r="R2330" s="1">
        <f>Table1[[#This Row],[Earned Basic Salary]]*10%</f>
        <v>5286.2615384615383</v>
      </c>
      <c r="S2330" s="1">
        <f>Table1[[#This Row],[Earned Basic Salary]]*12%</f>
        <v>6343.5138461538454</v>
      </c>
      <c r="T2330" s="1">
        <f>200</f>
        <v>200</v>
      </c>
      <c r="U2330" s="1">
        <f>Table1[[#This Row],[PF]]+Table1[[#This Row],[Professional Tax]]</f>
        <v>6543.5138461538454</v>
      </c>
      <c r="V2330" s="1">
        <f>Table1[[#This Row],[Overtime Hours]]*200</f>
        <v>2800</v>
      </c>
      <c r="W2330" s="1">
        <f>Table1[[#This Row],[Earned Basic Salary]]+Table1[[#This Row],[HRA]]+Table1[[#This Row],[DA]]+Table1[[#This Row],[Overtime Pay]]</f>
        <v>71521.399999999994</v>
      </c>
      <c r="X2330" s="1">
        <f>Table1[[#This Row],[Gross Salary]]-Table1[[#This Row],[Total Deduction]]</f>
        <v>64977.88615384615</v>
      </c>
      <c r="Y2330" t="s">
        <v>37</v>
      </c>
      <c r="Z2330" t="s">
        <v>95</v>
      </c>
      <c r="AA2330" t="s">
        <v>8787</v>
      </c>
      <c r="AB2330" t="s">
        <v>8788</v>
      </c>
    </row>
    <row r="2331" spans="1:28" x14ac:dyDescent="0.3">
      <c r="A2331" t="s">
        <v>8789</v>
      </c>
      <c r="B2331" t="s">
        <v>295</v>
      </c>
      <c r="C2331">
        <v>50</v>
      </c>
      <c r="D2331" t="s">
        <v>133</v>
      </c>
      <c r="E2331" t="s">
        <v>82</v>
      </c>
      <c r="F2331" t="s">
        <v>83</v>
      </c>
      <c r="G2331" t="s">
        <v>2815</v>
      </c>
      <c r="H2331" t="s">
        <v>35</v>
      </c>
      <c r="I2331" t="s">
        <v>36</v>
      </c>
      <c r="J2331">
        <v>26</v>
      </c>
      <c r="K2331">
        <v>24</v>
      </c>
      <c r="L2331">
        <f t="shared" si="108"/>
        <v>2</v>
      </c>
      <c r="M2331">
        <v>11</v>
      </c>
      <c r="N2331">
        <v>22032</v>
      </c>
      <c r="O2331" s="1">
        <f t="shared" si="109"/>
        <v>847.38461538461536</v>
      </c>
      <c r="P2331" s="1">
        <f t="shared" si="110"/>
        <v>20337.23076923077</v>
      </c>
      <c r="Q2331" s="1">
        <f>Table1[[#This Row],[Earned Basic Salary]]*20%</f>
        <v>4067.4461538461542</v>
      </c>
      <c r="R2331" s="1">
        <f>Table1[[#This Row],[Earned Basic Salary]]*10%</f>
        <v>2033.7230769230771</v>
      </c>
      <c r="S2331" s="1">
        <f>Table1[[#This Row],[Earned Basic Salary]]*12%</f>
        <v>2440.4676923076922</v>
      </c>
      <c r="T2331" s="1">
        <f>200</f>
        <v>200</v>
      </c>
      <c r="U2331" s="1">
        <f>Table1[[#This Row],[PF]]+Table1[[#This Row],[Professional Tax]]</f>
        <v>2640.4676923076922</v>
      </c>
      <c r="V2331" s="1">
        <f>Table1[[#This Row],[Overtime Hours]]*200</f>
        <v>2200</v>
      </c>
      <c r="W2331" s="1">
        <f>Table1[[#This Row],[Earned Basic Salary]]+Table1[[#This Row],[HRA]]+Table1[[#This Row],[DA]]+Table1[[#This Row],[Overtime Pay]]</f>
        <v>28638.400000000001</v>
      </c>
      <c r="X2331" s="1">
        <f>Table1[[#This Row],[Gross Salary]]-Table1[[#This Row],[Total Deduction]]</f>
        <v>25997.93230769231</v>
      </c>
      <c r="Y2331" t="s">
        <v>37</v>
      </c>
      <c r="Z2331" t="s">
        <v>38</v>
      </c>
      <c r="AA2331" t="s">
        <v>8790</v>
      </c>
      <c r="AB2331" t="s">
        <v>8791</v>
      </c>
    </row>
    <row r="2332" spans="1:28" x14ac:dyDescent="0.3">
      <c r="A2332" t="s">
        <v>8792</v>
      </c>
      <c r="B2332" t="s">
        <v>1162</v>
      </c>
      <c r="C2332">
        <v>41</v>
      </c>
      <c r="D2332" t="s">
        <v>53</v>
      </c>
      <c r="E2332" t="s">
        <v>32</v>
      </c>
      <c r="F2332" t="s">
        <v>46</v>
      </c>
      <c r="G2332" t="s">
        <v>8793</v>
      </c>
      <c r="H2332" t="s">
        <v>35</v>
      </c>
      <c r="I2332" t="s">
        <v>36</v>
      </c>
      <c r="J2332">
        <v>26</v>
      </c>
      <c r="K2332">
        <v>23</v>
      </c>
      <c r="L2332">
        <f t="shared" si="108"/>
        <v>3</v>
      </c>
      <c r="M2332">
        <v>13</v>
      </c>
      <c r="N2332">
        <v>35734</v>
      </c>
      <c r="O2332" s="1">
        <f t="shared" si="109"/>
        <v>1374.3846153846155</v>
      </c>
      <c r="P2332" s="1">
        <f t="shared" si="110"/>
        <v>31610.846153846156</v>
      </c>
      <c r="Q2332" s="1">
        <f>Table1[[#This Row],[Earned Basic Salary]]*20%</f>
        <v>6322.1692307692319</v>
      </c>
      <c r="R2332" s="1">
        <f>Table1[[#This Row],[Earned Basic Salary]]*10%</f>
        <v>3161.084615384616</v>
      </c>
      <c r="S2332" s="1">
        <f>Table1[[#This Row],[Earned Basic Salary]]*12%</f>
        <v>3793.3015384615387</v>
      </c>
      <c r="T2332" s="1">
        <f>200</f>
        <v>200</v>
      </c>
      <c r="U2332" s="1">
        <f>Table1[[#This Row],[PF]]+Table1[[#This Row],[Professional Tax]]</f>
        <v>3993.3015384615387</v>
      </c>
      <c r="V2332" s="1">
        <f>Table1[[#This Row],[Overtime Hours]]*200</f>
        <v>2600</v>
      </c>
      <c r="W2332" s="1">
        <f>Table1[[#This Row],[Earned Basic Salary]]+Table1[[#This Row],[HRA]]+Table1[[#This Row],[DA]]+Table1[[#This Row],[Overtime Pay]]</f>
        <v>43694.1</v>
      </c>
      <c r="X2332" s="1">
        <f>Table1[[#This Row],[Gross Salary]]-Table1[[#This Row],[Total Deduction]]</f>
        <v>39700.798461538463</v>
      </c>
      <c r="Y2332" t="s">
        <v>37</v>
      </c>
      <c r="Z2332" t="s">
        <v>95</v>
      </c>
      <c r="AA2332" t="s">
        <v>8794</v>
      </c>
      <c r="AB2332" t="s">
        <v>8795</v>
      </c>
    </row>
    <row r="2333" spans="1:28" x14ac:dyDescent="0.3">
      <c r="A2333" t="s">
        <v>8796</v>
      </c>
      <c r="B2333" t="s">
        <v>1090</v>
      </c>
      <c r="C2333">
        <v>30</v>
      </c>
      <c r="D2333" t="s">
        <v>53</v>
      </c>
      <c r="E2333" t="s">
        <v>54</v>
      </c>
      <c r="F2333" t="s">
        <v>46</v>
      </c>
      <c r="G2333" t="s">
        <v>7876</v>
      </c>
      <c r="H2333" t="s">
        <v>35</v>
      </c>
      <c r="I2333" t="s">
        <v>36</v>
      </c>
      <c r="J2333">
        <v>26</v>
      </c>
      <c r="K2333">
        <v>24</v>
      </c>
      <c r="L2333">
        <f t="shared" si="108"/>
        <v>2</v>
      </c>
      <c r="M2333">
        <v>2</v>
      </c>
      <c r="N2333">
        <v>59237</v>
      </c>
      <c r="O2333" s="1">
        <f t="shared" si="109"/>
        <v>2278.3461538461538</v>
      </c>
      <c r="P2333" s="1">
        <f t="shared" si="110"/>
        <v>54680.307692307688</v>
      </c>
      <c r="Q2333" s="1">
        <f>Table1[[#This Row],[Earned Basic Salary]]*20%</f>
        <v>10936.061538461538</v>
      </c>
      <c r="R2333" s="1">
        <f>Table1[[#This Row],[Earned Basic Salary]]*10%</f>
        <v>5468.0307692307688</v>
      </c>
      <c r="S2333" s="1">
        <f>Table1[[#This Row],[Earned Basic Salary]]*12%</f>
        <v>6561.6369230769224</v>
      </c>
      <c r="T2333" s="1">
        <f>200</f>
        <v>200</v>
      </c>
      <c r="U2333" s="1">
        <f>Table1[[#This Row],[PF]]+Table1[[#This Row],[Professional Tax]]</f>
        <v>6761.6369230769224</v>
      </c>
      <c r="V2333" s="1">
        <f>Table1[[#This Row],[Overtime Hours]]*200</f>
        <v>400</v>
      </c>
      <c r="W2333" s="1">
        <f>Table1[[#This Row],[Earned Basic Salary]]+Table1[[#This Row],[HRA]]+Table1[[#This Row],[DA]]+Table1[[#This Row],[Overtime Pay]]</f>
        <v>71484.399999999994</v>
      </c>
      <c r="X2333" s="1">
        <f>Table1[[#This Row],[Gross Salary]]-Table1[[#This Row],[Total Deduction]]</f>
        <v>64722.763076923075</v>
      </c>
      <c r="Y2333" t="s">
        <v>37</v>
      </c>
      <c r="Z2333" t="s">
        <v>38</v>
      </c>
      <c r="AA2333" t="s">
        <v>8797</v>
      </c>
      <c r="AB2333" t="s">
        <v>8798</v>
      </c>
    </row>
    <row r="2334" spans="1:28" x14ac:dyDescent="0.3">
      <c r="A2334" t="s">
        <v>8799</v>
      </c>
      <c r="B2334" t="s">
        <v>415</v>
      </c>
      <c r="C2334">
        <v>27</v>
      </c>
      <c r="D2334" t="s">
        <v>53</v>
      </c>
      <c r="E2334" t="s">
        <v>45</v>
      </c>
      <c r="F2334" t="s">
        <v>33</v>
      </c>
      <c r="G2334" t="s">
        <v>8800</v>
      </c>
      <c r="H2334" t="s">
        <v>35</v>
      </c>
      <c r="I2334" t="s">
        <v>36</v>
      </c>
      <c r="J2334">
        <v>26</v>
      </c>
      <c r="K2334">
        <v>25</v>
      </c>
      <c r="L2334">
        <f t="shared" si="108"/>
        <v>1</v>
      </c>
      <c r="M2334">
        <v>18</v>
      </c>
      <c r="N2334">
        <v>70192</v>
      </c>
      <c r="O2334" s="1">
        <f t="shared" si="109"/>
        <v>2699.6923076923076</v>
      </c>
      <c r="P2334" s="1">
        <f t="shared" si="110"/>
        <v>67492.307692307688</v>
      </c>
      <c r="Q2334" s="1">
        <f>Table1[[#This Row],[Earned Basic Salary]]*20%</f>
        <v>13498.461538461539</v>
      </c>
      <c r="R2334" s="1">
        <f>Table1[[#This Row],[Earned Basic Salary]]*10%</f>
        <v>6749.2307692307695</v>
      </c>
      <c r="S2334" s="1">
        <f>Table1[[#This Row],[Earned Basic Salary]]*12%</f>
        <v>8099.076923076922</v>
      </c>
      <c r="T2334" s="1">
        <f>200</f>
        <v>200</v>
      </c>
      <c r="U2334" s="1">
        <f>Table1[[#This Row],[PF]]+Table1[[#This Row],[Professional Tax]]</f>
        <v>8299.076923076922</v>
      </c>
      <c r="V2334" s="1">
        <f>Table1[[#This Row],[Overtime Hours]]*200</f>
        <v>3600</v>
      </c>
      <c r="W2334" s="1">
        <f>Table1[[#This Row],[Earned Basic Salary]]+Table1[[#This Row],[HRA]]+Table1[[#This Row],[DA]]+Table1[[#This Row],[Overtime Pay]]</f>
        <v>91339.999999999985</v>
      </c>
      <c r="X2334" s="1">
        <f>Table1[[#This Row],[Gross Salary]]-Table1[[#This Row],[Total Deduction]]</f>
        <v>83040.923076923063</v>
      </c>
      <c r="Y2334" t="s">
        <v>37</v>
      </c>
      <c r="Z2334" t="s">
        <v>106</v>
      </c>
      <c r="AA2334" t="s">
        <v>8801</v>
      </c>
      <c r="AB2334" t="s">
        <v>8802</v>
      </c>
    </row>
    <row r="2335" spans="1:28" x14ac:dyDescent="0.3">
      <c r="A2335" t="s">
        <v>8803</v>
      </c>
      <c r="B2335" t="s">
        <v>68</v>
      </c>
      <c r="C2335">
        <v>38</v>
      </c>
      <c r="D2335" t="s">
        <v>31</v>
      </c>
      <c r="E2335" t="s">
        <v>54</v>
      </c>
      <c r="F2335" t="s">
        <v>89</v>
      </c>
      <c r="G2335" t="s">
        <v>1913</v>
      </c>
      <c r="H2335" t="s">
        <v>35</v>
      </c>
      <c r="I2335" t="s">
        <v>36</v>
      </c>
      <c r="J2335">
        <v>26</v>
      </c>
      <c r="K2335">
        <v>21</v>
      </c>
      <c r="L2335">
        <f t="shared" si="108"/>
        <v>5</v>
      </c>
      <c r="M2335">
        <v>2</v>
      </c>
      <c r="N2335">
        <v>69204</v>
      </c>
      <c r="O2335" s="1">
        <f t="shared" si="109"/>
        <v>2661.6923076923076</v>
      </c>
      <c r="P2335" s="1">
        <f t="shared" si="110"/>
        <v>55895.538461538461</v>
      </c>
      <c r="Q2335" s="1">
        <f>Table1[[#This Row],[Earned Basic Salary]]*20%</f>
        <v>11179.107692307693</v>
      </c>
      <c r="R2335" s="1">
        <f>Table1[[#This Row],[Earned Basic Salary]]*10%</f>
        <v>5589.5538461538463</v>
      </c>
      <c r="S2335" s="1">
        <f>Table1[[#This Row],[Earned Basic Salary]]*12%</f>
        <v>6707.4646153846152</v>
      </c>
      <c r="T2335" s="1">
        <f>200</f>
        <v>200</v>
      </c>
      <c r="U2335" s="1">
        <f>Table1[[#This Row],[PF]]+Table1[[#This Row],[Professional Tax]]</f>
        <v>6907.4646153846152</v>
      </c>
      <c r="V2335" s="1">
        <f>Table1[[#This Row],[Overtime Hours]]*200</f>
        <v>400</v>
      </c>
      <c r="W2335" s="1">
        <f>Table1[[#This Row],[Earned Basic Salary]]+Table1[[#This Row],[HRA]]+Table1[[#This Row],[DA]]+Table1[[#This Row],[Overtime Pay]]</f>
        <v>73064.200000000012</v>
      </c>
      <c r="X2335" s="1">
        <f>Table1[[#This Row],[Gross Salary]]-Table1[[#This Row],[Total Deduction]]</f>
        <v>66156.7353846154</v>
      </c>
      <c r="Y2335" t="s">
        <v>37</v>
      </c>
      <c r="Z2335" t="s">
        <v>48</v>
      </c>
      <c r="AA2335" t="s">
        <v>8804</v>
      </c>
      <c r="AB2335" t="s">
        <v>8805</v>
      </c>
    </row>
    <row r="2336" spans="1:28" x14ac:dyDescent="0.3">
      <c r="A2336" t="s">
        <v>8806</v>
      </c>
      <c r="B2336" t="s">
        <v>788</v>
      </c>
      <c r="C2336">
        <v>34</v>
      </c>
      <c r="D2336" t="s">
        <v>81</v>
      </c>
      <c r="E2336" t="s">
        <v>32</v>
      </c>
      <c r="F2336" t="s">
        <v>33</v>
      </c>
      <c r="G2336" t="s">
        <v>5158</v>
      </c>
      <c r="H2336" t="s">
        <v>35</v>
      </c>
      <c r="I2336" t="s">
        <v>36</v>
      </c>
      <c r="J2336">
        <v>26</v>
      </c>
      <c r="K2336">
        <v>22</v>
      </c>
      <c r="L2336">
        <f t="shared" si="108"/>
        <v>4</v>
      </c>
      <c r="M2336">
        <v>0</v>
      </c>
      <c r="N2336">
        <v>30223</v>
      </c>
      <c r="O2336" s="1">
        <f t="shared" si="109"/>
        <v>1162.4230769230769</v>
      </c>
      <c r="P2336" s="1">
        <f t="shared" si="110"/>
        <v>25573.307692307691</v>
      </c>
      <c r="Q2336" s="1">
        <f>Table1[[#This Row],[Earned Basic Salary]]*20%</f>
        <v>5114.6615384615388</v>
      </c>
      <c r="R2336" s="1">
        <f>Table1[[#This Row],[Earned Basic Salary]]*10%</f>
        <v>2557.3307692307694</v>
      </c>
      <c r="S2336" s="1">
        <f>Table1[[#This Row],[Earned Basic Salary]]*12%</f>
        <v>3068.7969230769227</v>
      </c>
      <c r="T2336" s="1">
        <f>200</f>
        <v>200</v>
      </c>
      <c r="U2336" s="1">
        <f>Table1[[#This Row],[PF]]+Table1[[#This Row],[Professional Tax]]</f>
        <v>3268.7969230769227</v>
      </c>
      <c r="V2336" s="1">
        <f>Table1[[#This Row],[Overtime Hours]]*200</f>
        <v>0</v>
      </c>
      <c r="W2336" s="1">
        <f>Table1[[#This Row],[Earned Basic Salary]]+Table1[[#This Row],[HRA]]+Table1[[#This Row],[DA]]+Table1[[#This Row],[Overtime Pay]]</f>
        <v>33245.300000000003</v>
      </c>
      <c r="X2336" s="1">
        <f>Table1[[#This Row],[Gross Salary]]-Table1[[#This Row],[Total Deduction]]</f>
        <v>29976.50307692308</v>
      </c>
      <c r="Y2336" t="s">
        <v>37</v>
      </c>
      <c r="Z2336" t="s">
        <v>95</v>
      </c>
      <c r="AA2336" t="s">
        <v>8807</v>
      </c>
      <c r="AB2336" t="s">
        <v>8808</v>
      </c>
    </row>
    <row r="2337" spans="1:28" x14ac:dyDescent="0.3">
      <c r="A2337" t="s">
        <v>8809</v>
      </c>
      <c r="B2337" t="s">
        <v>295</v>
      </c>
      <c r="C2337">
        <v>42</v>
      </c>
      <c r="D2337" t="s">
        <v>81</v>
      </c>
      <c r="E2337" t="s">
        <v>62</v>
      </c>
      <c r="F2337" t="s">
        <v>83</v>
      </c>
      <c r="G2337" t="s">
        <v>6497</v>
      </c>
      <c r="H2337" t="s">
        <v>35</v>
      </c>
      <c r="I2337" t="s">
        <v>36</v>
      </c>
      <c r="J2337">
        <v>26</v>
      </c>
      <c r="K2337">
        <v>24</v>
      </c>
      <c r="L2337">
        <f t="shared" si="108"/>
        <v>2</v>
      </c>
      <c r="M2337">
        <v>18</v>
      </c>
      <c r="N2337">
        <v>74683</v>
      </c>
      <c r="O2337" s="1">
        <f t="shared" si="109"/>
        <v>2872.4230769230771</v>
      </c>
      <c r="P2337" s="1">
        <f t="shared" si="110"/>
        <v>68938.153846153844</v>
      </c>
      <c r="Q2337" s="1">
        <f>Table1[[#This Row],[Earned Basic Salary]]*20%</f>
        <v>13787.630769230769</v>
      </c>
      <c r="R2337" s="1">
        <f>Table1[[#This Row],[Earned Basic Salary]]*10%</f>
        <v>6893.8153846153846</v>
      </c>
      <c r="S2337" s="1">
        <f>Table1[[#This Row],[Earned Basic Salary]]*12%</f>
        <v>8272.5784615384619</v>
      </c>
      <c r="T2337" s="1">
        <f>200</f>
        <v>200</v>
      </c>
      <c r="U2337" s="1">
        <f>Table1[[#This Row],[PF]]+Table1[[#This Row],[Professional Tax]]</f>
        <v>8472.5784615384619</v>
      </c>
      <c r="V2337" s="1">
        <f>Table1[[#This Row],[Overtime Hours]]*200</f>
        <v>3600</v>
      </c>
      <c r="W2337" s="1">
        <f>Table1[[#This Row],[Earned Basic Salary]]+Table1[[#This Row],[HRA]]+Table1[[#This Row],[DA]]+Table1[[#This Row],[Overtime Pay]]</f>
        <v>93219.6</v>
      </c>
      <c r="X2337" s="1">
        <f>Table1[[#This Row],[Gross Salary]]-Table1[[#This Row],[Total Deduction]]</f>
        <v>84747.021538461544</v>
      </c>
      <c r="Y2337" t="s">
        <v>37</v>
      </c>
      <c r="Z2337" t="s">
        <v>95</v>
      </c>
      <c r="AA2337" t="s">
        <v>8810</v>
      </c>
      <c r="AB2337" t="s">
        <v>8811</v>
      </c>
    </row>
    <row r="2338" spans="1:28" x14ac:dyDescent="0.3">
      <c r="A2338" t="s">
        <v>8812</v>
      </c>
      <c r="B2338" t="s">
        <v>522</v>
      </c>
      <c r="C2338">
        <v>21</v>
      </c>
      <c r="D2338" t="s">
        <v>127</v>
      </c>
      <c r="E2338" t="s">
        <v>45</v>
      </c>
      <c r="F2338" t="s">
        <v>89</v>
      </c>
      <c r="G2338" t="s">
        <v>4672</v>
      </c>
      <c r="H2338" t="s">
        <v>35</v>
      </c>
      <c r="I2338" t="s">
        <v>36</v>
      </c>
      <c r="J2338">
        <v>26</v>
      </c>
      <c r="K2338">
        <v>21</v>
      </c>
      <c r="L2338">
        <f t="shared" si="108"/>
        <v>5</v>
      </c>
      <c r="M2338">
        <v>17</v>
      </c>
      <c r="N2338">
        <v>73992</v>
      </c>
      <c r="O2338" s="1">
        <f t="shared" si="109"/>
        <v>2845.8461538461538</v>
      </c>
      <c r="P2338" s="1">
        <f t="shared" si="110"/>
        <v>59762.769230769227</v>
      </c>
      <c r="Q2338" s="1">
        <f>Table1[[#This Row],[Earned Basic Salary]]*20%</f>
        <v>11952.553846153845</v>
      </c>
      <c r="R2338" s="1">
        <f>Table1[[#This Row],[Earned Basic Salary]]*10%</f>
        <v>5976.2769230769227</v>
      </c>
      <c r="S2338" s="1">
        <f>Table1[[#This Row],[Earned Basic Salary]]*12%</f>
        <v>7171.5323076923069</v>
      </c>
      <c r="T2338" s="1">
        <f>200</f>
        <v>200</v>
      </c>
      <c r="U2338" s="1">
        <f>Table1[[#This Row],[PF]]+Table1[[#This Row],[Professional Tax]]</f>
        <v>7371.5323076923069</v>
      </c>
      <c r="V2338" s="1">
        <f>Table1[[#This Row],[Overtime Hours]]*200</f>
        <v>3400</v>
      </c>
      <c r="W2338" s="1">
        <f>Table1[[#This Row],[Earned Basic Salary]]+Table1[[#This Row],[HRA]]+Table1[[#This Row],[DA]]+Table1[[#This Row],[Overtime Pay]]</f>
        <v>81091.599999999991</v>
      </c>
      <c r="X2338" s="1">
        <f>Table1[[#This Row],[Gross Salary]]-Table1[[#This Row],[Total Deduction]]</f>
        <v>73720.067692307683</v>
      </c>
      <c r="Y2338" t="s">
        <v>37</v>
      </c>
      <c r="Z2338" t="s">
        <v>38</v>
      </c>
      <c r="AA2338" t="s">
        <v>8813</v>
      </c>
      <c r="AB2338" t="s">
        <v>8814</v>
      </c>
    </row>
    <row r="2339" spans="1:28" x14ac:dyDescent="0.3">
      <c r="A2339" t="s">
        <v>8815</v>
      </c>
      <c r="B2339" t="s">
        <v>651</v>
      </c>
      <c r="C2339">
        <v>29</v>
      </c>
      <c r="D2339" t="s">
        <v>53</v>
      </c>
      <c r="E2339" t="s">
        <v>54</v>
      </c>
      <c r="F2339" t="s">
        <v>63</v>
      </c>
      <c r="G2339" t="s">
        <v>8816</v>
      </c>
      <c r="H2339" t="s">
        <v>35</v>
      </c>
      <c r="I2339" t="s">
        <v>36</v>
      </c>
      <c r="J2339">
        <v>26</v>
      </c>
      <c r="K2339">
        <v>25</v>
      </c>
      <c r="L2339">
        <f t="shared" si="108"/>
        <v>1</v>
      </c>
      <c r="M2339">
        <v>18</v>
      </c>
      <c r="N2339">
        <v>59111</v>
      </c>
      <c r="O2339" s="1">
        <f t="shared" si="109"/>
        <v>2273.5</v>
      </c>
      <c r="P2339" s="1">
        <f t="shared" si="110"/>
        <v>56837.5</v>
      </c>
      <c r="Q2339" s="1">
        <f>Table1[[#This Row],[Earned Basic Salary]]*20%</f>
        <v>11367.5</v>
      </c>
      <c r="R2339" s="1">
        <f>Table1[[#This Row],[Earned Basic Salary]]*10%</f>
        <v>5683.75</v>
      </c>
      <c r="S2339" s="1">
        <f>Table1[[#This Row],[Earned Basic Salary]]*12%</f>
        <v>6820.5</v>
      </c>
      <c r="T2339" s="1">
        <f>200</f>
        <v>200</v>
      </c>
      <c r="U2339" s="1">
        <f>Table1[[#This Row],[PF]]+Table1[[#This Row],[Professional Tax]]</f>
        <v>7020.5</v>
      </c>
      <c r="V2339" s="1">
        <f>Table1[[#This Row],[Overtime Hours]]*200</f>
        <v>3600</v>
      </c>
      <c r="W2339" s="1">
        <f>Table1[[#This Row],[Earned Basic Salary]]+Table1[[#This Row],[HRA]]+Table1[[#This Row],[DA]]+Table1[[#This Row],[Overtime Pay]]</f>
        <v>77488.75</v>
      </c>
      <c r="X2339" s="1">
        <f>Table1[[#This Row],[Gross Salary]]-Table1[[#This Row],[Total Deduction]]</f>
        <v>70468.25</v>
      </c>
      <c r="Y2339" t="s">
        <v>37</v>
      </c>
      <c r="Z2339" t="s">
        <v>38</v>
      </c>
      <c r="AA2339" t="s">
        <v>8817</v>
      </c>
      <c r="AB2339" t="s">
        <v>8818</v>
      </c>
    </row>
    <row r="2340" spans="1:28" x14ac:dyDescent="0.3">
      <c r="A2340" t="s">
        <v>8819</v>
      </c>
      <c r="B2340" t="s">
        <v>670</v>
      </c>
      <c r="C2340">
        <v>40</v>
      </c>
      <c r="D2340" t="s">
        <v>75</v>
      </c>
      <c r="E2340" t="s">
        <v>121</v>
      </c>
      <c r="F2340" t="s">
        <v>63</v>
      </c>
      <c r="G2340" t="s">
        <v>4257</v>
      </c>
      <c r="H2340" t="s">
        <v>35</v>
      </c>
      <c r="I2340" t="s">
        <v>36</v>
      </c>
      <c r="J2340">
        <v>26</v>
      </c>
      <c r="K2340">
        <v>22</v>
      </c>
      <c r="L2340">
        <f t="shared" si="108"/>
        <v>4</v>
      </c>
      <c r="M2340">
        <v>20</v>
      </c>
      <c r="N2340">
        <v>45696</v>
      </c>
      <c r="O2340" s="1">
        <f t="shared" si="109"/>
        <v>1757.5384615384614</v>
      </c>
      <c r="P2340" s="1">
        <f t="shared" si="110"/>
        <v>38665.846153846149</v>
      </c>
      <c r="Q2340" s="1">
        <f>Table1[[#This Row],[Earned Basic Salary]]*20%</f>
        <v>7733.1692307692301</v>
      </c>
      <c r="R2340" s="1">
        <f>Table1[[#This Row],[Earned Basic Salary]]*10%</f>
        <v>3866.5846153846151</v>
      </c>
      <c r="S2340" s="1">
        <f>Table1[[#This Row],[Earned Basic Salary]]*12%</f>
        <v>4639.9015384615377</v>
      </c>
      <c r="T2340" s="1">
        <f>200</f>
        <v>200</v>
      </c>
      <c r="U2340" s="1">
        <f>Table1[[#This Row],[PF]]+Table1[[#This Row],[Professional Tax]]</f>
        <v>4839.9015384615377</v>
      </c>
      <c r="V2340" s="1">
        <f>Table1[[#This Row],[Overtime Hours]]*200</f>
        <v>4000</v>
      </c>
      <c r="W2340" s="1">
        <f>Table1[[#This Row],[Earned Basic Salary]]+Table1[[#This Row],[HRA]]+Table1[[#This Row],[DA]]+Table1[[#This Row],[Overtime Pay]]</f>
        <v>54265.599999999991</v>
      </c>
      <c r="X2340" s="1">
        <f>Table1[[#This Row],[Gross Salary]]-Table1[[#This Row],[Total Deduction]]</f>
        <v>49425.698461538457</v>
      </c>
      <c r="Y2340" t="s">
        <v>37</v>
      </c>
      <c r="Z2340" t="s">
        <v>38</v>
      </c>
      <c r="AA2340" t="s">
        <v>8820</v>
      </c>
      <c r="AB2340" t="s">
        <v>8821</v>
      </c>
    </row>
    <row r="2341" spans="1:28" x14ac:dyDescent="0.3">
      <c r="A2341" t="s">
        <v>8822</v>
      </c>
      <c r="B2341" t="s">
        <v>183</v>
      </c>
      <c r="C2341">
        <v>36</v>
      </c>
      <c r="D2341" t="s">
        <v>53</v>
      </c>
      <c r="E2341" t="s">
        <v>32</v>
      </c>
      <c r="F2341" t="s">
        <v>83</v>
      </c>
      <c r="G2341" t="s">
        <v>6102</v>
      </c>
      <c r="H2341" t="s">
        <v>35</v>
      </c>
      <c r="I2341" t="s">
        <v>36</v>
      </c>
      <c r="J2341">
        <v>26</v>
      </c>
      <c r="K2341">
        <v>26</v>
      </c>
      <c r="L2341">
        <f t="shared" si="108"/>
        <v>0</v>
      </c>
      <c r="M2341">
        <v>20</v>
      </c>
      <c r="N2341">
        <v>55010</v>
      </c>
      <c r="O2341" s="1">
        <f t="shared" si="109"/>
        <v>2115.7692307692309</v>
      </c>
      <c r="P2341" s="1">
        <f t="shared" si="110"/>
        <v>55010.000000000007</v>
      </c>
      <c r="Q2341" s="1">
        <f>Table1[[#This Row],[Earned Basic Salary]]*20%</f>
        <v>11002.000000000002</v>
      </c>
      <c r="R2341" s="1">
        <f>Table1[[#This Row],[Earned Basic Salary]]*10%</f>
        <v>5501.0000000000009</v>
      </c>
      <c r="S2341" s="1">
        <f>Table1[[#This Row],[Earned Basic Salary]]*12%</f>
        <v>6601.2000000000007</v>
      </c>
      <c r="T2341" s="1">
        <f>200</f>
        <v>200</v>
      </c>
      <c r="U2341" s="1">
        <f>Table1[[#This Row],[PF]]+Table1[[#This Row],[Professional Tax]]</f>
        <v>6801.2000000000007</v>
      </c>
      <c r="V2341" s="1">
        <f>Table1[[#This Row],[Overtime Hours]]*200</f>
        <v>4000</v>
      </c>
      <c r="W2341" s="1">
        <f>Table1[[#This Row],[Earned Basic Salary]]+Table1[[#This Row],[HRA]]+Table1[[#This Row],[DA]]+Table1[[#This Row],[Overtime Pay]]</f>
        <v>75513.000000000015</v>
      </c>
      <c r="X2341" s="1">
        <f>Table1[[#This Row],[Gross Salary]]-Table1[[#This Row],[Total Deduction]]</f>
        <v>68711.800000000017</v>
      </c>
      <c r="Y2341" t="s">
        <v>37</v>
      </c>
      <c r="Z2341" t="s">
        <v>38</v>
      </c>
      <c r="AA2341" t="s">
        <v>8823</v>
      </c>
      <c r="AB2341" t="s">
        <v>8824</v>
      </c>
    </row>
    <row r="2342" spans="1:28" x14ac:dyDescent="0.3">
      <c r="A2342" t="s">
        <v>8825</v>
      </c>
      <c r="B2342" t="s">
        <v>713</v>
      </c>
      <c r="C2342">
        <v>53</v>
      </c>
      <c r="D2342" t="s">
        <v>53</v>
      </c>
      <c r="E2342" t="s">
        <v>54</v>
      </c>
      <c r="F2342" t="s">
        <v>83</v>
      </c>
      <c r="G2342" t="s">
        <v>8826</v>
      </c>
      <c r="H2342" t="s">
        <v>35</v>
      </c>
      <c r="I2342" t="s">
        <v>36</v>
      </c>
      <c r="J2342">
        <v>26</v>
      </c>
      <c r="K2342">
        <v>26</v>
      </c>
      <c r="L2342">
        <f t="shared" si="108"/>
        <v>0</v>
      </c>
      <c r="M2342">
        <v>16</v>
      </c>
      <c r="N2342">
        <v>58724</v>
      </c>
      <c r="O2342" s="1">
        <f t="shared" si="109"/>
        <v>2258.6153846153848</v>
      </c>
      <c r="P2342" s="1">
        <f t="shared" si="110"/>
        <v>58724</v>
      </c>
      <c r="Q2342" s="1">
        <f>Table1[[#This Row],[Earned Basic Salary]]*20%</f>
        <v>11744.800000000001</v>
      </c>
      <c r="R2342" s="1">
        <f>Table1[[#This Row],[Earned Basic Salary]]*10%</f>
        <v>5872.4000000000005</v>
      </c>
      <c r="S2342" s="1">
        <f>Table1[[#This Row],[Earned Basic Salary]]*12%</f>
        <v>7046.88</v>
      </c>
      <c r="T2342" s="1">
        <f>200</f>
        <v>200</v>
      </c>
      <c r="U2342" s="1">
        <f>Table1[[#This Row],[PF]]+Table1[[#This Row],[Professional Tax]]</f>
        <v>7246.88</v>
      </c>
      <c r="V2342" s="1">
        <f>Table1[[#This Row],[Overtime Hours]]*200</f>
        <v>3200</v>
      </c>
      <c r="W2342" s="1">
        <f>Table1[[#This Row],[Earned Basic Salary]]+Table1[[#This Row],[HRA]]+Table1[[#This Row],[DA]]+Table1[[#This Row],[Overtime Pay]]</f>
        <v>79541.2</v>
      </c>
      <c r="X2342" s="1">
        <f>Table1[[#This Row],[Gross Salary]]-Table1[[#This Row],[Total Deduction]]</f>
        <v>72294.319999999992</v>
      </c>
      <c r="Y2342" t="s">
        <v>37</v>
      </c>
      <c r="Z2342" t="s">
        <v>48</v>
      </c>
      <c r="AA2342" t="s">
        <v>8827</v>
      </c>
      <c r="AB2342" t="s">
        <v>8828</v>
      </c>
    </row>
    <row r="2343" spans="1:28" x14ac:dyDescent="0.3">
      <c r="A2343" t="s">
        <v>8829</v>
      </c>
      <c r="B2343" t="s">
        <v>415</v>
      </c>
      <c r="C2343">
        <v>34</v>
      </c>
      <c r="D2343" t="s">
        <v>31</v>
      </c>
      <c r="E2343" t="s">
        <v>121</v>
      </c>
      <c r="F2343" t="s">
        <v>89</v>
      </c>
      <c r="G2343" t="s">
        <v>8830</v>
      </c>
      <c r="H2343" t="s">
        <v>35</v>
      </c>
      <c r="I2343" t="s">
        <v>36</v>
      </c>
      <c r="J2343">
        <v>26</v>
      </c>
      <c r="K2343">
        <v>23</v>
      </c>
      <c r="L2343">
        <f t="shared" si="108"/>
        <v>3</v>
      </c>
      <c r="M2343">
        <v>2</v>
      </c>
      <c r="N2343">
        <v>64147</v>
      </c>
      <c r="O2343" s="1">
        <f t="shared" si="109"/>
        <v>2467.1923076923076</v>
      </c>
      <c r="P2343" s="1">
        <f t="shared" si="110"/>
        <v>56745.423076923078</v>
      </c>
      <c r="Q2343" s="1">
        <f>Table1[[#This Row],[Earned Basic Salary]]*20%</f>
        <v>11349.084615384616</v>
      </c>
      <c r="R2343" s="1">
        <f>Table1[[#This Row],[Earned Basic Salary]]*10%</f>
        <v>5674.542307692308</v>
      </c>
      <c r="S2343" s="1">
        <f>Table1[[#This Row],[Earned Basic Salary]]*12%</f>
        <v>6809.4507692307689</v>
      </c>
      <c r="T2343" s="1">
        <f>200</f>
        <v>200</v>
      </c>
      <c r="U2343" s="1">
        <f>Table1[[#This Row],[PF]]+Table1[[#This Row],[Professional Tax]]</f>
        <v>7009.4507692307689</v>
      </c>
      <c r="V2343" s="1">
        <f>Table1[[#This Row],[Overtime Hours]]*200</f>
        <v>400</v>
      </c>
      <c r="W2343" s="1">
        <f>Table1[[#This Row],[Earned Basic Salary]]+Table1[[#This Row],[HRA]]+Table1[[#This Row],[DA]]+Table1[[#This Row],[Overtime Pay]]</f>
        <v>74169.05</v>
      </c>
      <c r="X2343" s="1">
        <f>Table1[[#This Row],[Gross Salary]]-Table1[[#This Row],[Total Deduction]]</f>
        <v>67159.599230769236</v>
      </c>
      <c r="Y2343" t="s">
        <v>37</v>
      </c>
      <c r="Z2343" t="s">
        <v>106</v>
      </c>
      <c r="AA2343" t="s">
        <v>8831</v>
      </c>
      <c r="AB2343" t="s">
        <v>8832</v>
      </c>
    </row>
    <row r="2344" spans="1:28" x14ac:dyDescent="0.3">
      <c r="A2344" t="s">
        <v>8833</v>
      </c>
      <c r="B2344" t="s">
        <v>835</v>
      </c>
      <c r="C2344">
        <v>35</v>
      </c>
      <c r="D2344" t="s">
        <v>133</v>
      </c>
      <c r="E2344" t="s">
        <v>32</v>
      </c>
      <c r="F2344" t="s">
        <v>55</v>
      </c>
      <c r="G2344" t="s">
        <v>159</v>
      </c>
      <c r="H2344" t="s">
        <v>35</v>
      </c>
      <c r="I2344" t="s">
        <v>36</v>
      </c>
      <c r="J2344">
        <v>26</v>
      </c>
      <c r="K2344">
        <v>24</v>
      </c>
      <c r="L2344">
        <f t="shared" si="108"/>
        <v>2</v>
      </c>
      <c r="M2344">
        <v>3</v>
      </c>
      <c r="N2344">
        <v>36614</v>
      </c>
      <c r="O2344" s="1">
        <f t="shared" si="109"/>
        <v>1408.2307692307693</v>
      </c>
      <c r="P2344" s="1">
        <f t="shared" si="110"/>
        <v>33797.538461538461</v>
      </c>
      <c r="Q2344" s="1">
        <f>Table1[[#This Row],[Earned Basic Salary]]*20%</f>
        <v>6759.5076923076922</v>
      </c>
      <c r="R2344" s="1">
        <f>Table1[[#This Row],[Earned Basic Salary]]*10%</f>
        <v>3379.7538461538461</v>
      </c>
      <c r="S2344" s="1">
        <f>Table1[[#This Row],[Earned Basic Salary]]*12%</f>
        <v>4055.704615384615</v>
      </c>
      <c r="T2344" s="1">
        <f>200</f>
        <v>200</v>
      </c>
      <c r="U2344" s="1">
        <f>Table1[[#This Row],[PF]]+Table1[[#This Row],[Professional Tax]]</f>
        <v>4255.704615384615</v>
      </c>
      <c r="V2344" s="1">
        <f>Table1[[#This Row],[Overtime Hours]]*200</f>
        <v>600</v>
      </c>
      <c r="W2344" s="1">
        <f>Table1[[#This Row],[Earned Basic Salary]]+Table1[[#This Row],[HRA]]+Table1[[#This Row],[DA]]+Table1[[#This Row],[Overtime Pay]]</f>
        <v>44536.800000000003</v>
      </c>
      <c r="X2344" s="1">
        <f>Table1[[#This Row],[Gross Salary]]-Table1[[#This Row],[Total Deduction]]</f>
        <v>40281.095384615386</v>
      </c>
      <c r="Y2344" t="s">
        <v>37</v>
      </c>
      <c r="Z2344" t="s">
        <v>95</v>
      </c>
      <c r="AA2344" t="s">
        <v>8834</v>
      </c>
      <c r="AB2344" t="s">
        <v>8835</v>
      </c>
    </row>
    <row r="2345" spans="1:28" x14ac:dyDescent="0.3">
      <c r="A2345" t="s">
        <v>8836</v>
      </c>
      <c r="B2345" t="s">
        <v>3028</v>
      </c>
      <c r="C2345">
        <v>45</v>
      </c>
      <c r="D2345" t="s">
        <v>31</v>
      </c>
      <c r="E2345" t="s">
        <v>82</v>
      </c>
      <c r="F2345" t="s">
        <v>69</v>
      </c>
      <c r="G2345" t="s">
        <v>8837</v>
      </c>
      <c r="H2345" t="s">
        <v>35</v>
      </c>
      <c r="I2345" t="s">
        <v>36</v>
      </c>
      <c r="J2345">
        <v>26</v>
      </c>
      <c r="K2345">
        <v>22</v>
      </c>
      <c r="L2345">
        <f t="shared" si="108"/>
        <v>4</v>
      </c>
      <c r="M2345">
        <v>7</v>
      </c>
      <c r="N2345">
        <v>34854</v>
      </c>
      <c r="O2345" s="1">
        <f t="shared" si="109"/>
        <v>1340.5384615384614</v>
      </c>
      <c r="P2345" s="1">
        <f t="shared" si="110"/>
        <v>29491.846153846152</v>
      </c>
      <c r="Q2345" s="1">
        <f>Table1[[#This Row],[Earned Basic Salary]]*20%</f>
        <v>5898.3692307692309</v>
      </c>
      <c r="R2345" s="1">
        <f>Table1[[#This Row],[Earned Basic Salary]]*10%</f>
        <v>2949.1846153846154</v>
      </c>
      <c r="S2345" s="1">
        <f>Table1[[#This Row],[Earned Basic Salary]]*12%</f>
        <v>3539.0215384615381</v>
      </c>
      <c r="T2345" s="1">
        <f>200</f>
        <v>200</v>
      </c>
      <c r="U2345" s="1">
        <f>Table1[[#This Row],[PF]]+Table1[[#This Row],[Professional Tax]]</f>
        <v>3739.0215384615381</v>
      </c>
      <c r="V2345" s="1">
        <f>Table1[[#This Row],[Overtime Hours]]*200</f>
        <v>1400</v>
      </c>
      <c r="W2345" s="1">
        <f>Table1[[#This Row],[Earned Basic Salary]]+Table1[[#This Row],[HRA]]+Table1[[#This Row],[DA]]+Table1[[#This Row],[Overtime Pay]]</f>
        <v>39739.399999999994</v>
      </c>
      <c r="X2345" s="1">
        <f>Table1[[#This Row],[Gross Salary]]-Table1[[#This Row],[Total Deduction]]</f>
        <v>36000.378461538457</v>
      </c>
      <c r="Y2345" t="s">
        <v>37</v>
      </c>
      <c r="Z2345" t="s">
        <v>38</v>
      </c>
      <c r="AA2345" t="s">
        <v>8838</v>
      </c>
      <c r="AB2345" t="s">
        <v>8839</v>
      </c>
    </row>
    <row r="2346" spans="1:28" x14ac:dyDescent="0.3">
      <c r="A2346" t="s">
        <v>8840</v>
      </c>
      <c r="B2346" t="s">
        <v>324</v>
      </c>
      <c r="C2346">
        <v>29</v>
      </c>
      <c r="D2346" t="s">
        <v>127</v>
      </c>
      <c r="E2346" t="s">
        <v>121</v>
      </c>
      <c r="F2346" t="s">
        <v>55</v>
      </c>
      <c r="G2346" t="s">
        <v>4038</v>
      </c>
      <c r="H2346" t="s">
        <v>35</v>
      </c>
      <c r="I2346" t="s">
        <v>36</v>
      </c>
      <c r="J2346">
        <v>26</v>
      </c>
      <c r="K2346">
        <v>22</v>
      </c>
      <c r="L2346">
        <f t="shared" si="108"/>
        <v>4</v>
      </c>
      <c r="M2346">
        <v>2</v>
      </c>
      <c r="N2346">
        <v>75128</v>
      </c>
      <c r="O2346" s="1">
        <f t="shared" si="109"/>
        <v>2889.5384615384614</v>
      </c>
      <c r="P2346" s="1">
        <f t="shared" si="110"/>
        <v>63569.846153846149</v>
      </c>
      <c r="Q2346" s="1">
        <f>Table1[[#This Row],[Earned Basic Salary]]*20%</f>
        <v>12713.969230769231</v>
      </c>
      <c r="R2346" s="1">
        <f>Table1[[#This Row],[Earned Basic Salary]]*10%</f>
        <v>6356.9846153846156</v>
      </c>
      <c r="S2346" s="1">
        <f>Table1[[#This Row],[Earned Basic Salary]]*12%</f>
        <v>7628.3815384615373</v>
      </c>
      <c r="T2346" s="1">
        <f>200</f>
        <v>200</v>
      </c>
      <c r="U2346" s="1">
        <f>Table1[[#This Row],[PF]]+Table1[[#This Row],[Professional Tax]]</f>
        <v>7828.3815384615373</v>
      </c>
      <c r="V2346" s="1">
        <f>Table1[[#This Row],[Overtime Hours]]*200</f>
        <v>400</v>
      </c>
      <c r="W2346" s="1">
        <f>Table1[[#This Row],[Earned Basic Salary]]+Table1[[#This Row],[HRA]]+Table1[[#This Row],[DA]]+Table1[[#This Row],[Overtime Pay]]</f>
        <v>83040.800000000003</v>
      </c>
      <c r="X2346" s="1">
        <f>Table1[[#This Row],[Gross Salary]]-Table1[[#This Row],[Total Deduction]]</f>
        <v>75212.418461538473</v>
      </c>
      <c r="Y2346" t="s">
        <v>37</v>
      </c>
      <c r="Z2346" t="s">
        <v>38</v>
      </c>
      <c r="AA2346" t="s">
        <v>8841</v>
      </c>
      <c r="AB2346" t="s">
        <v>8842</v>
      </c>
    </row>
    <row r="2347" spans="1:28" x14ac:dyDescent="0.3">
      <c r="A2347" t="s">
        <v>8843</v>
      </c>
      <c r="B2347" t="s">
        <v>1281</v>
      </c>
      <c r="C2347">
        <v>33</v>
      </c>
      <c r="D2347" t="s">
        <v>75</v>
      </c>
      <c r="E2347" t="s">
        <v>62</v>
      </c>
      <c r="F2347" t="s">
        <v>63</v>
      </c>
      <c r="G2347" t="s">
        <v>4395</v>
      </c>
      <c r="H2347" t="s">
        <v>35</v>
      </c>
      <c r="I2347" t="s">
        <v>36</v>
      </c>
      <c r="J2347">
        <v>26</v>
      </c>
      <c r="K2347">
        <v>22</v>
      </c>
      <c r="L2347">
        <f t="shared" si="108"/>
        <v>4</v>
      </c>
      <c r="M2347">
        <v>19</v>
      </c>
      <c r="N2347">
        <v>31868</v>
      </c>
      <c r="O2347" s="1">
        <f t="shared" si="109"/>
        <v>1225.6923076923076</v>
      </c>
      <c r="P2347" s="1">
        <f t="shared" si="110"/>
        <v>26965.230769230766</v>
      </c>
      <c r="Q2347" s="1">
        <f>Table1[[#This Row],[Earned Basic Salary]]*20%</f>
        <v>5393.0461538461532</v>
      </c>
      <c r="R2347" s="1">
        <f>Table1[[#This Row],[Earned Basic Salary]]*10%</f>
        <v>2696.5230769230766</v>
      </c>
      <c r="S2347" s="1">
        <f>Table1[[#This Row],[Earned Basic Salary]]*12%</f>
        <v>3235.8276923076919</v>
      </c>
      <c r="T2347" s="1">
        <f>200</f>
        <v>200</v>
      </c>
      <c r="U2347" s="1">
        <f>Table1[[#This Row],[PF]]+Table1[[#This Row],[Professional Tax]]</f>
        <v>3435.8276923076919</v>
      </c>
      <c r="V2347" s="1">
        <f>Table1[[#This Row],[Overtime Hours]]*200</f>
        <v>3800</v>
      </c>
      <c r="W2347" s="1">
        <f>Table1[[#This Row],[Earned Basic Salary]]+Table1[[#This Row],[HRA]]+Table1[[#This Row],[DA]]+Table1[[#This Row],[Overtime Pay]]</f>
        <v>38854.799999999996</v>
      </c>
      <c r="X2347" s="1">
        <f>Table1[[#This Row],[Gross Salary]]-Table1[[#This Row],[Total Deduction]]</f>
        <v>35418.972307692304</v>
      </c>
      <c r="Y2347" t="s">
        <v>37</v>
      </c>
      <c r="Z2347" t="s">
        <v>106</v>
      </c>
      <c r="AA2347" t="s">
        <v>8844</v>
      </c>
      <c r="AB2347" t="s">
        <v>8845</v>
      </c>
    </row>
    <row r="2348" spans="1:28" x14ac:dyDescent="0.3">
      <c r="A2348" t="s">
        <v>8846</v>
      </c>
      <c r="B2348" t="s">
        <v>1281</v>
      </c>
      <c r="C2348">
        <v>47</v>
      </c>
      <c r="D2348" t="s">
        <v>44</v>
      </c>
      <c r="E2348" t="s">
        <v>62</v>
      </c>
      <c r="F2348" t="s">
        <v>89</v>
      </c>
      <c r="G2348" t="s">
        <v>8847</v>
      </c>
      <c r="H2348" t="s">
        <v>35</v>
      </c>
      <c r="I2348" t="s">
        <v>36</v>
      </c>
      <c r="J2348">
        <v>26</v>
      </c>
      <c r="K2348">
        <v>24</v>
      </c>
      <c r="L2348">
        <f t="shared" si="108"/>
        <v>2</v>
      </c>
      <c r="M2348">
        <v>12</v>
      </c>
      <c r="N2348">
        <v>66302</v>
      </c>
      <c r="O2348" s="1">
        <f t="shared" si="109"/>
        <v>2550.0769230769229</v>
      </c>
      <c r="P2348" s="1">
        <f t="shared" si="110"/>
        <v>61201.846153846149</v>
      </c>
      <c r="Q2348" s="1">
        <f>Table1[[#This Row],[Earned Basic Salary]]*20%</f>
        <v>12240.369230769231</v>
      </c>
      <c r="R2348" s="1">
        <f>Table1[[#This Row],[Earned Basic Salary]]*10%</f>
        <v>6120.1846153846154</v>
      </c>
      <c r="S2348" s="1">
        <f>Table1[[#This Row],[Earned Basic Salary]]*12%</f>
        <v>7344.2215384615374</v>
      </c>
      <c r="T2348" s="1">
        <f>200</f>
        <v>200</v>
      </c>
      <c r="U2348" s="1">
        <f>Table1[[#This Row],[PF]]+Table1[[#This Row],[Professional Tax]]</f>
        <v>7544.2215384615374</v>
      </c>
      <c r="V2348" s="1">
        <f>Table1[[#This Row],[Overtime Hours]]*200</f>
        <v>2400</v>
      </c>
      <c r="W2348" s="1">
        <f>Table1[[#This Row],[Earned Basic Salary]]+Table1[[#This Row],[HRA]]+Table1[[#This Row],[DA]]+Table1[[#This Row],[Overtime Pay]]</f>
        <v>81962.399999999994</v>
      </c>
      <c r="X2348" s="1">
        <f>Table1[[#This Row],[Gross Salary]]-Table1[[#This Row],[Total Deduction]]</f>
        <v>74418.178461538453</v>
      </c>
      <c r="Y2348" t="s">
        <v>37</v>
      </c>
      <c r="Z2348" t="s">
        <v>95</v>
      </c>
      <c r="AA2348" t="s">
        <v>8848</v>
      </c>
      <c r="AB2348" t="s">
        <v>8849</v>
      </c>
    </row>
    <row r="2349" spans="1:28" x14ac:dyDescent="0.3">
      <c r="A2349" t="s">
        <v>8850</v>
      </c>
      <c r="B2349" t="s">
        <v>377</v>
      </c>
      <c r="C2349">
        <v>49</v>
      </c>
      <c r="D2349" t="s">
        <v>133</v>
      </c>
      <c r="E2349" t="s">
        <v>45</v>
      </c>
      <c r="F2349" t="s">
        <v>69</v>
      </c>
      <c r="G2349" t="s">
        <v>8851</v>
      </c>
      <c r="H2349" t="s">
        <v>35</v>
      </c>
      <c r="I2349" t="s">
        <v>36</v>
      </c>
      <c r="J2349">
        <v>26</v>
      </c>
      <c r="K2349">
        <v>24</v>
      </c>
      <c r="L2349">
        <f t="shared" si="108"/>
        <v>2</v>
      </c>
      <c r="M2349">
        <v>4</v>
      </c>
      <c r="N2349">
        <v>39286</v>
      </c>
      <c r="O2349" s="1">
        <f t="shared" si="109"/>
        <v>1511</v>
      </c>
      <c r="P2349" s="1">
        <f t="shared" si="110"/>
        <v>36264</v>
      </c>
      <c r="Q2349" s="1">
        <f>Table1[[#This Row],[Earned Basic Salary]]*20%</f>
        <v>7252.8</v>
      </c>
      <c r="R2349" s="1">
        <f>Table1[[#This Row],[Earned Basic Salary]]*10%</f>
        <v>3626.4</v>
      </c>
      <c r="S2349" s="1">
        <f>Table1[[#This Row],[Earned Basic Salary]]*12%</f>
        <v>4351.68</v>
      </c>
      <c r="T2349" s="1">
        <f>200</f>
        <v>200</v>
      </c>
      <c r="U2349" s="1">
        <f>Table1[[#This Row],[PF]]+Table1[[#This Row],[Professional Tax]]</f>
        <v>4551.68</v>
      </c>
      <c r="V2349" s="1">
        <f>Table1[[#This Row],[Overtime Hours]]*200</f>
        <v>800</v>
      </c>
      <c r="W2349" s="1">
        <f>Table1[[#This Row],[Earned Basic Salary]]+Table1[[#This Row],[HRA]]+Table1[[#This Row],[DA]]+Table1[[#This Row],[Overtime Pay]]</f>
        <v>47943.200000000004</v>
      </c>
      <c r="X2349" s="1">
        <f>Table1[[#This Row],[Gross Salary]]-Table1[[#This Row],[Total Deduction]]</f>
        <v>43391.520000000004</v>
      </c>
      <c r="Y2349" t="s">
        <v>37</v>
      </c>
      <c r="Z2349" t="s">
        <v>48</v>
      </c>
      <c r="AA2349" t="s">
        <v>8852</v>
      </c>
      <c r="AB2349" t="s">
        <v>8853</v>
      </c>
    </row>
    <row r="2350" spans="1:28" x14ac:dyDescent="0.3">
      <c r="A2350" t="s">
        <v>8854</v>
      </c>
      <c r="B2350" t="s">
        <v>612</v>
      </c>
      <c r="C2350">
        <v>33</v>
      </c>
      <c r="D2350" t="s">
        <v>81</v>
      </c>
      <c r="E2350" t="s">
        <v>121</v>
      </c>
      <c r="F2350" t="s">
        <v>83</v>
      </c>
      <c r="G2350" t="s">
        <v>7617</v>
      </c>
      <c r="H2350" t="s">
        <v>35</v>
      </c>
      <c r="I2350" t="s">
        <v>36</v>
      </c>
      <c r="J2350">
        <v>26</v>
      </c>
      <c r="K2350">
        <v>23</v>
      </c>
      <c r="L2350">
        <f t="shared" si="108"/>
        <v>3</v>
      </c>
      <c r="M2350">
        <v>7</v>
      </c>
      <c r="N2350">
        <v>52683</v>
      </c>
      <c r="O2350" s="1">
        <f t="shared" si="109"/>
        <v>2026.2692307692307</v>
      </c>
      <c r="P2350" s="1">
        <f t="shared" si="110"/>
        <v>46604.192307692305</v>
      </c>
      <c r="Q2350" s="1">
        <f>Table1[[#This Row],[Earned Basic Salary]]*20%</f>
        <v>9320.8384615384621</v>
      </c>
      <c r="R2350" s="1">
        <f>Table1[[#This Row],[Earned Basic Salary]]*10%</f>
        <v>4660.419230769231</v>
      </c>
      <c r="S2350" s="1">
        <f>Table1[[#This Row],[Earned Basic Salary]]*12%</f>
        <v>5592.5030769230762</v>
      </c>
      <c r="T2350" s="1">
        <f>200</f>
        <v>200</v>
      </c>
      <c r="U2350" s="1">
        <f>Table1[[#This Row],[PF]]+Table1[[#This Row],[Professional Tax]]</f>
        <v>5792.5030769230762</v>
      </c>
      <c r="V2350" s="1">
        <f>Table1[[#This Row],[Overtime Hours]]*200</f>
        <v>1400</v>
      </c>
      <c r="W2350" s="1">
        <f>Table1[[#This Row],[Earned Basic Salary]]+Table1[[#This Row],[HRA]]+Table1[[#This Row],[DA]]+Table1[[#This Row],[Overtime Pay]]</f>
        <v>61985.45</v>
      </c>
      <c r="X2350" s="1">
        <f>Table1[[#This Row],[Gross Salary]]-Table1[[#This Row],[Total Deduction]]</f>
        <v>56192.946923076917</v>
      </c>
      <c r="Y2350" t="s">
        <v>37</v>
      </c>
      <c r="Z2350" t="s">
        <v>95</v>
      </c>
      <c r="AA2350" t="s">
        <v>8855</v>
      </c>
      <c r="AB2350" t="s">
        <v>8856</v>
      </c>
    </row>
    <row r="2351" spans="1:28" x14ac:dyDescent="0.3">
      <c r="A2351" t="s">
        <v>8857</v>
      </c>
      <c r="B2351" t="s">
        <v>1760</v>
      </c>
      <c r="C2351">
        <v>23</v>
      </c>
      <c r="D2351" t="s">
        <v>61</v>
      </c>
      <c r="E2351" t="s">
        <v>121</v>
      </c>
      <c r="F2351" t="s">
        <v>63</v>
      </c>
      <c r="G2351" t="s">
        <v>8858</v>
      </c>
      <c r="H2351" t="s">
        <v>35</v>
      </c>
      <c r="I2351" t="s">
        <v>36</v>
      </c>
      <c r="J2351">
        <v>26</v>
      </c>
      <c r="K2351">
        <v>23</v>
      </c>
      <c r="L2351">
        <f t="shared" si="108"/>
        <v>3</v>
      </c>
      <c r="M2351">
        <v>1</v>
      </c>
      <c r="N2351">
        <v>29822</v>
      </c>
      <c r="O2351" s="1">
        <f t="shared" si="109"/>
        <v>1147</v>
      </c>
      <c r="P2351" s="1">
        <f t="shared" si="110"/>
        <v>26381</v>
      </c>
      <c r="Q2351" s="1">
        <f>Table1[[#This Row],[Earned Basic Salary]]*20%</f>
        <v>5276.2000000000007</v>
      </c>
      <c r="R2351" s="1">
        <f>Table1[[#This Row],[Earned Basic Salary]]*10%</f>
        <v>2638.1000000000004</v>
      </c>
      <c r="S2351" s="1">
        <f>Table1[[#This Row],[Earned Basic Salary]]*12%</f>
        <v>3165.72</v>
      </c>
      <c r="T2351" s="1">
        <f>200</f>
        <v>200</v>
      </c>
      <c r="U2351" s="1">
        <f>Table1[[#This Row],[PF]]+Table1[[#This Row],[Professional Tax]]</f>
        <v>3365.72</v>
      </c>
      <c r="V2351" s="1">
        <f>Table1[[#This Row],[Overtime Hours]]*200</f>
        <v>200</v>
      </c>
      <c r="W2351" s="1">
        <f>Table1[[#This Row],[Earned Basic Salary]]+Table1[[#This Row],[HRA]]+Table1[[#This Row],[DA]]+Table1[[#This Row],[Overtime Pay]]</f>
        <v>34495.300000000003</v>
      </c>
      <c r="X2351" s="1">
        <f>Table1[[#This Row],[Gross Salary]]-Table1[[#This Row],[Total Deduction]]</f>
        <v>31129.58</v>
      </c>
      <c r="Y2351" t="s">
        <v>37</v>
      </c>
      <c r="Z2351" t="s">
        <v>106</v>
      </c>
      <c r="AA2351" t="s">
        <v>8859</v>
      </c>
      <c r="AB2351" t="s">
        <v>8860</v>
      </c>
    </row>
    <row r="2352" spans="1:28" x14ac:dyDescent="0.3">
      <c r="A2352" t="s">
        <v>8861</v>
      </c>
      <c r="B2352" t="s">
        <v>362</v>
      </c>
      <c r="C2352">
        <v>48</v>
      </c>
      <c r="D2352" t="s">
        <v>133</v>
      </c>
      <c r="E2352" t="s">
        <v>54</v>
      </c>
      <c r="F2352" t="s">
        <v>83</v>
      </c>
      <c r="G2352" t="s">
        <v>8384</v>
      </c>
      <c r="H2352" t="s">
        <v>35</v>
      </c>
      <c r="I2352" t="s">
        <v>36</v>
      </c>
      <c r="J2352">
        <v>26</v>
      </c>
      <c r="K2352">
        <v>23</v>
      </c>
      <c r="L2352">
        <f t="shared" si="108"/>
        <v>3</v>
      </c>
      <c r="M2352">
        <v>8</v>
      </c>
      <c r="N2352">
        <v>31509</v>
      </c>
      <c r="O2352" s="1">
        <f t="shared" si="109"/>
        <v>1211.8846153846155</v>
      </c>
      <c r="P2352" s="1">
        <f t="shared" si="110"/>
        <v>27873.346153846156</v>
      </c>
      <c r="Q2352" s="1">
        <f>Table1[[#This Row],[Earned Basic Salary]]*20%</f>
        <v>5574.6692307692319</v>
      </c>
      <c r="R2352" s="1">
        <f>Table1[[#This Row],[Earned Basic Salary]]*10%</f>
        <v>2787.334615384616</v>
      </c>
      <c r="S2352" s="1">
        <f>Table1[[#This Row],[Earned Basic Salary]]*12%</f>
        <v>3344.8015384615387</v>
      </c>
      <c r="T2352" s="1">
        <f>200</f>
        <v>200</v>
      </c>
      <c r="U2352" s="1">
        <f>Table1[[#This Row],[PF]]+Table1[[#This Row],[Professional Tax]]</f>
        <v>3544.8015384615387</v>
      </c>
      <c r="V2352" s="1">
        <f>Table1[[#This Row],[Overtime Hours]]*200</f>
        <v>1600</v>
      </c>
      <c r="W2352" s="1">
        <f>Table1[[#This Row],[Earned Basic Salary]]+Table1[[#This Row],[HRA]]+Table1[[#This Row],[DA]]+Table1[[#This Row],[Overtime Pay]]</f>
        <v>37835.35</v>
      </c>
      <c r="X2352" s="1">
        <f>Table1[[#This Row],[Gross Salary]]-Table1[[#This Row],[Total Deduction]]</f>
        <v>34290.548461538463</v>
      </c>
      <c r="Y2352" t="s">
        <v>37</v>
      </c>
      <c r="Z2352" t="s">
        <v>48</v>
      </c>
      <c r="AA2352" t="s">
        <v>8862</v>
      </c>
      <c r="AB2352" t="s">
        <v>8863</v>
      </c>
    </row>
    <row r="2353" spans="1:28" x14ac:dyDescent="0.3">
      <c r="A2353" t="s">
        <v>8864</v>
      </c>
      <c r="B2353" t="s">
        <v>275</v>
      </c>
      <c r="C2353">
        <v>23</v>
      </c>
      <c r="D2353" t="s">
        <v>75</v>
      </c>
      <c r="E2353" t="s">
        <v>62</v>
      </c>
      <c r="F2353" t="s">
        <v>89</v>
      </c>
      <c r="G2353" t="s">
        <v>4082</v>
      </c>
      <c r="H2353" t="s">
        <v>35</v>
      </c>
      <c r="I2353" t="s">
        <v>36</v>
      </c>
      <c r="J2353">
        <v>26</v>
      </c>
      <c r="K2353">
        <v>23</v>
      </c>
      <c r="L2353">
        <f t="shared" si="108"/>
        <v>3</v>
      </c>
      <c r="M2353">
        <v>7</v>
      </c>
      <c r="N2353">
        <v>34144</v>
      </c>
      <c r="O2353" s="1">
        <f t="shared" si="109"/>
        <v>1313.2307692307693</v>
      </c>
      <c r="P2353" s="1">
        <f t="shared" si="110"/>
        <v>30204.307692307695</v>
      </c>
      <c r="Q2353" s="1">
        <f>Table1[[#This Row],[Earned Basic Salary]]*20%</f>
        <v>6040.8615384615396</v>
      </c>
      <c r="R2353" s="1">
        <f>Table1[[#This Row],[Earned Basic Salary]]*10%</f>
        <v>3020.4307692307698</v>
      </c>
      <c r="S2353" s="1">
        <f>Table1[[#This Row],[Earned Basic Salary]]*12%</f>
        <v>3624.5169230769234</v>
      </c>
      <c r="T2353" s="1">
        <f>200</f>
        <v>200</v>
      </c>
      <c r="U2353" s="1">
        <f>Table1[[#This Row],[PF]]+Table1[[#This Row],[Professional Tax]]</f>
        <v>3824.5169230769234</v>
      </c>
      <c r="V2353" s="1">
        <f>Table1[[#This Row],[Overtime Hours]]*200</f>
        <v>1400</v>
      </c>
      <c r="W2353" s="1">
        <f>Table1[[#This Row],[Earned Basic Salary]]+Table1[[#This Row],[HRA]]+Table1[[#This Row],[DA]]+Table1[[#This Row],[Overtime Pay]]</f>
        <v>40665.600000000006</v>
      </c>
      <c r="X2353" s="1">
        <f>Table1[[#This Row],[Gross Salary]]-Table1[[#This Row],[Total Deduction]]</f>
        <v>36841.083076923082</v>
      </c>
      <c r="Y2353" t="s">
        <v>37</v>
      </c>
      <c r="Z2353" t="s">
        <v>95</v>
      </c>
      <c r="AA2353" t="s">
        <v>8865</v>
      </c>
      <c r="AB2353" t="s">
        <v>8866</v>
      </c>
    </row>
    <row r="2354" spans="1:28" x14ac:dyDescent="0.3">
      <c r="A2354" t="s">
        <v>8867</v>
      </c>
      <c r="B2354" t="s">
        <v>300</v>
      </c>
      <c r="C2354">
        <v>47</v>
      </c>
      <c r="D2354" t="s">
        <v>81</v>
      </c>
      <c r="E2354" t="s">
        <v>121</v>
      </c>
      <c r="F2354" t="s">
        <v>69</v>
      </c>
      <c r="G2354" t="s">
        <v>4123</v>
      </c>
      <c r="H2354" t="s">
        <v>35</v>
      </c>
      <c r="I2354" t="s">
        <v>36</v>
      </c>
      <c r="J2354">
        <v>26</v>
      </c>
      <c r="K2354">
        <v>25</v>
      </c>
      <c r="L2354">
        <f t="shared" si="108"/>
        <v>1</v>
      </c>
      <c r="M2354">
        <v>6</v>
      </c>
      <c r="N2354">
        <v>54423</v>
      </c>
      <c r="O2354" s="1">
        <f t="shared" si="109"/>
        <v>2093.1923076923076</v>
      </c>
      <c r="P2354" s="1">
        <f t="shared" si="110"/>
        <v>52329.807692307688</v>
      </c>
      <c r="Q2354" s="1">
        <f>Table1[[#This Row],[Earned Basic Salary]]*20%</f>
        <v>10465.961538461539</v>
      </c>
      <c r="R2354" s="1">
        <f>Table1[[#This Row],[Earned Basic Salary]]*10%</f>
        <v>5232.9807692307695</v>
      </c>
      <c r="S2354" s="1">
        <f>Table1[[#This Row],[Earned Basic Salary]]*12%</f>
        <v>6279.576923076922</v>
      </c>
      <c r="T2354" s="1">
        <f>200</f>
        <v>200</v>
      </c>
      <c r="U2354" s="1">
        <f>Table1[[#This Row],[PF]]+Table1[[#This Row],[Professional Tax]]</f>
        <v>6479.576923076922</v>
      </c>
      <c r="V2354" s="1">
        <f>Table1[[#This Row],[Overtime Hours]]*200</f>
        <v>1200</v>
      </c>
      <c r="W2354" s="1">
        <f>Table1[[#This Row],[Earned Basic Salary]]+Table1[[#This Row],[HRA]]+Table1[[#This Row],[DA]]+Table1[[#This Row],[Overtime Pay]]</f>
        <v>69228.75</v>
      </c>
      <c r="X2354" s="1">
        <f>Table1[[#This Row],[Gross Salary]]-Table1[[#This Row],[Total Deduction]]</f>
        <v>62749.173076923078</v>
      </c>
      <c r="Y2354" t="s">
        <v>37</v>
      </c>
      <c r="Z2354" t="s">
        <v>106</v>
      </c>
      <c r="AA2354" t="s">
        <v>8868</v>
      </c>
      <c r="AB2354" t="s">
        <v>8869</v>
      </c>
    </row>
    <row r="2355" spans="1:28" x14ac:dyDescent="0.3">
      <c r="A2355" t="s">
        <v>8870</v>
      </c>
      <c r="B2355" t="s">
        <v>221</v>
      </c>
      <c r="C2355">
        <v>24</v>
      </c>
      <c r="D2355" t="s">
        <v>81</v>
      </c>
      <c r="E2355" t="s">
        <v>45</v>
      </c>
      <c r="F2355" t="s">
        <v>83</v>
      </c>
      <c r="G2355" t="s">
        <v>8871</v>
      </c>
      <c r="H2355" t="s">
        <v>35</v>
      </c>
      <c r="I2355" t="s">
        <v>36</v>
      </c>
      <c r="J2355">
        <v>26</v>
      </c>
      <c r="K2355">
        <v>25</v>
      </c>
      <c r="L2355">
        <f t="shared" si="108"/>
        <v>1</v>
      </c>
      <c r="M2355">
        <v>4</v>
      </c>
      <c r="N2355">
        <v>78735</v>
      </c>
      <c r="O2355" s="1">
        <f t="shared" si="109"/>
        <v>3028.2692307692309</v>
      </c>
      <c r="P2355" s="1">
        <f t="shared" si="110"/>
        <v>75706.73076923078</v>
      </c>
      <c r="Q2355" s="1">
        <f>Table1[[#This Row],[Earned Basic Salary]]*20%</f>
        <v>15141.346153846156</v>
      </c>
      <c r="R2355" s="1">
        <f>Table1[[#This Row],[Earned Basic Salary]]*10%</f>
        <v>7570.673076923078</v>
      </c>
      <c r="S2355" s="1">
        <f>Table1[[#This Row],[Earned Basic Salary]]*12%</f>
        <v>9084.8076923076933</v>
      </c>
      <c r="T2355" s="1">
        <f>200</f>
        <v>200</v>
      </c>
      <c r="U2355" s="1">
        <f>Table1[[#This Row],[PF]]+Table1[[#This Row],[Professional Tax]]</f>
        <v>9284.8076923076933</v>
      </c>
      <c r="V2355" s="1">
        <f>Table1[[#This Row],[Overtime Hours]]*200</f>
        <v>800</v>
      </c>
      <c r="W2355" s="1">
        <f>Table1[[#This Row],[Earned Basic Salary]]+Table1[[#This Row],[HRA]]+Table1[[#This Row],[DA]]+Table1[[#This Row],[Overtime Pay]]</f>
        <v>99218.750000000015</v>
      </c>
      <c r="X2355" s="1">
        <f>Table1[[#This Row],[Gross Salary]]-Table1[[#This Row],[Total Deduction]]</f>
        <v>89933.942307692327</v>
      </c>
      <c r="Y2355" t="s">
        <v>37</v>
      </c>
      <c r="Z2355" t="s">
        <v>106</v>
      </c>
      <c r="AA2355" t="s">
        <v>8872</v>
      </c>
      <c r="AB2355" t="s">
        <v>8873</v>
      </c>
    </row>
    <row r="2356" spans="1:28" x14ac:dyDescent="0.3">
      <c r="A2356" t="s">
        <v>8874</v>
      </c>
      <c r="B2356" t="s">
        <v>637</v>
      </c>
      <c r="C2356">
        <v>45</v>
      </c>
      <c r="D2356" t="s">
        <v>81</v>
      </c>
      <c r="E2356" t="s">
        <v>62</v>
      </c>
      <c r="F2356" t="s">
        <v>46</v>
      </c>
      <c r="G2356" t="s">
        <v>8875</v>
      </c>
      <c r="H2356" t="s">
        <v>35</v>
      </c>
      <c r="I2356" t="s">
        <v>36</v>
      </c>
      <c r="J2356">
        <v>26</v>
      </c>
      <c r="K2356">
        <v>23</v>
      </c>
      <c r="L2356">
        <f t="shared" si="108"/>
        <v>3</v>
      </c>
      <c r="M2356">
        <v>16</v>
      </c>
      <c r="N2356">
        <v>37763</v>
      </c>
      <c r="O2356" s="1">
        <f t="shared" si="109"/>
        <v>1452.4230769230769</v>
      </c>
      <c r="P2356" s="1">
        <f t="shared" si="110"/>
        <v>33405.730769230766</v>
      </c>
      <c r="Q2356" s="1">
        <f>Table1[[#This Row],[Earned Basic Salary]]*20%</f>
        <v>6681.1461538461535</v>
      </c>
      <c r="R2356" s="1">
        <f>Table1[[#This Row],[Earned Basic Salary]]*10%</f>
        <v>3340.5730769230768</v>
      </c>
      <c r="S2356" s="1">
        <f>Table1[[#This Row],[Earned Basic Salary]]*12%</f>
        <v>4008.6876923076916</v>
      </c>
      <c r="T2356" s="1">
        <f>200</f>
        <v>200</v>
      </c>
      <c r="U2356" s="1">
        <f>Table1[[#This Row],[PF]]+Table1[[#This Row],[Professional Tax]]</f>
        <v>4208.6876923076916</v>
      </c>
      <c r="V2356" s="1">
        <f>Table1[[#This Row],[Overtime Hours]]*200</f>
        <v>3200</v>
      </c>
      <c r="W2356" s="1">
        <f>Table1[[#This Row],[Earned Basic Salary]]+Table1[[#This Row],[HRA]]+Table1[[#This Row],[DA]]+Table1[[#This Row],[Overtime Pay]]</f>
        <v>46627.45</v>
      </c>
      <c r="X2356" s="1">
        <f>Table1[[#This Row],[Gross Salary]]-Table1[[#This Row],[Total Deduction]]</f>
        <v>42418.762307692305</v>
      </c>
      <c r="Y2356" t="s">
        <v>37</v>
      </c>
      <c r="Z2356" t="s">
        <v>106</v>
      </c>
      <c r="AA2356" t="s">
        <v>8876</v>
      </c>
      <c r="AB2356" t="s">
        <v>8877</v>
      </c>
    </row>
    <row r="2357" spans="1:28" x14ac:dyDescent="0.3">
      <c r="A2357" t="s">
        <v>8878</v>
      </c>
      <c r="B2357" t="s">
        <v>2055</v>
      </c>
      <c r="C2357">
        <v>22</v>
      </c>
      <c r="D2357" t="s">
        <v>61</v>
      </c>
      <c r="E2357" t="s">
        <v>45</v>
      </c>
      <c r="F2357" t="s">
        <v>46</v>
      </c>
      <c r="G2357" t="s">
        <v>3261</v>
      </c>
      <c r="H2357" t="s">
        <v>35</v>
      </c>
      <c r="I2357" t="s">
        <v>36</v>
      </c>
      <c r="J2357">
        <v>26</v>
      </c>
      <c r="K2357">
        <v>25</v>
      </c>
      <c r="L2357">
        <f t="shared" si="108"/>
        <v>1</v>
      </c>
      <c r="M2357">
        <v>13</v>
      </c>
      <c r="N2357">
        <v>69781</v>
      </c>
      <c r="O2357" s="1">
        <f t="shared" si="109"/>
        <v>2683.8846153846152</v>
      </c>
      <c r="P2357" s="1">
        <f t="shared" si="110"/>
        <v>67097.115384615376</v>
      </c>
      <c r="Q2357" s="1">
        <f>Table1[[#This Row],[Earned Basic Salary]]*20%</f>
        <v>13419.423076923076</v>
      </c>
      <c r="R2357" s="1">
        <f>Table1[[#This Row],[Earned Basic Salary]]*10%</f>
        <v>6709.7115384615381</v>
      </c>
      <c r="S2357" s="1">
        <f>Table1[[#This Row],[Earned Basic Salary]]*12%</f>
        <v>8051.6538461538448</v>
      </c>
      <c r="T2357" s="1">
        <f>200</f>
        <v>200</v>
      </c>
      <c r="U2357" s="1">
        <f>Table1[[#This Row],[PF]]+Table1[[#This Row],[Professional Tax]]</f>
        <v>8251.6538461538439</v>
      </c>
      <c r="V2357" s="1">
        <f>Table1[[#This Row],[Overtime Hours]]*200</f>
        <v>2600</v>
      </c>
      <c r="W2357" s="1">
        <f>Table1[[#This Row],[Earned Basic Salary]]+Table1[[#This Row],[HRA]]+Table1[[#This Row],[DA]]+Table1[[#This Row],[Overtime Pay]]</f>
        <v>89826.249999999985</v>
      </c>
      <c r="X2357" s="1">
        <f>Table1[[#This Row],[Gross Salary]]-Table1[[#This Row],[Total Deduction]]</f>
        <v>81574.596153846142</v>
      </c>
      <c r="Y2357" t="s">
        <v>37</v>
      </c>
      <c r="Z2357" t="s">
        <v>95</v>
      </c>
      <c r="AA2357" t="s">
        <v>8879</v>
      </c>
      <c r="AB2357" t="s">
        <v>8880</v>
      </c>
    </row>
    <row r="2358" spans="1:28" x14ac:dyDescent="0.3">
      <c r="A2358" t="s">
        <v>8881</v>
      </c>
      <c r="B2358" t="s">
        <v>2055</v>
      </c>
      <c r="C2358">
        <v>41</v>
      </c>
      <c r="D2358" t="s">
        <v>127</v>
      </c>
      <c r="E2358" t="s">
        <v>54</v>
      </c>
      <c r="F2358" t="s">
        <v>63</v>
      </c>
      <c r="G2358" t="s">
        <v>431</v>
      </c>
      <c r="H2358" t="s">
        <v>35</v>
      </c>
      <c r="I2358" t="s">
        <v>36</v>
      </c>
      <c r="J2358">
        <v>26</v>
      </c>
      <c r="K2358">
        <v>22</v>
      </c>
      <c r="L2358">
        <f t="shared" si="108"/>
        <v>4</v>
      </c>
      <c r="M2358">
        <v>13</v>
      </c>
      <c r="N2358">
        <v>70080</v>
      </c>
      <c r="O2358" s="1">
        <f t="shared" si="109"/>
        <v>2695.3846153846152</v>
      </c>
      <c r="P2358" s="1">
        <f t="shared" si="110"/>
        <v>59298.461538461532</v>
      </c>
      <c r="Q2358" s="1">
        <f>Table1[[#This Row],[Earned Basic Salary]]*20%</f>
        <v>11859.692307692307</v>
      </c>
      <c r="R2358" s="1">
        <f>Table1[[#This Row],[Earned Basic Salary]]*10%</f>
        <v>5929.8461538461534</v>
      </c>
      <c r="S2358" s="1">
        <f>Table1[[#This Row],[Earned Basic Salary]]*12%</f>
        <v>7115.8153846153837</v>
      </c>
      <c r="T2358" s="1">
        <f>200</f>
        <v>200</v>
      </c>
      <c r="U2358" s="1">
        <f>Table1[[#This Row],[PF]]+Table1[[#This Row],[Professional Tax]]</f>
        <v>7315.8153846153837</v>
      </c>
      <c r="V2358" s="1">
        <f>Table1[[#This Row],[Overtime Hours]]*200</f>
        <v>2600</v>
      </c>
      <c r="W2358" s="1">
        <f>Table1[[#This Row],[Earned Basic Salary]]+Table1[[#This Row],[HRA]]+Table1[[#This Row],[DA]]+Table1[[#This Row],[Overtime Pay]]</f>
        <v>79688</v>
      </c>
      <c r="X2358" s="1">
        <f>Table1[[#This Row],[Gross Salary]]-Table1[[#This Row],[Total Deduction]]</f>
        <v>72372.184615384613</v>
      </c>
      <c r="Y2358" t="s">
        <v>37</v>
      </c>
      <c r="Z2358" t="s">
        <v>95</v>
      </c>
      <c r="AA2358" t="s">
        <v>8882</v>
      </c>
      <c r="AB2358" t="s">
        <v>8883</v>
      </c>
    </row>
    <row r="2359" spans="1:28" x14ac:dyDescent="0.3">
      <c r="A2359" t="s">
        <v>8884</v>
      </c>
      <c r="B2359" t="s">
        <v>1439</v>
      </c>
      <c r="C2359">
        <v>37</v>
      </c>
      <c r="D2359" t="s">
        <v>133</v>
      </c>
      <c r="E2359" t="s">
        <v>32</v>
      </c>
      <c r="F2359" t="s">
        <v>69</v>
      </c>
      <c r="G2359" t="s">
        <v>1742</v>
      </c>
      <c r="H2359" t="s">
        <v>35</v>
      </c>
      <c r="I2359" t="s">
        <v>36</v>
      </c>
      <c r="J2359">
        <v>26</v>
      </c>
      <c r="K2359">
        <v>25</v>
      </c>
      <c r="L2359">
        <f t="shared" si="108"/>
        <v>1</v>
      </c>
      <c r="M2359">
        <v>19</v>
      </c>
      <c r="N2359">
        <v>45721</v>
      </c>
      <c r="O2359" s="1">
        <f t="shared" si="109"/>
        <v>1758.5</v>
      </c>
      <c r="P2359" s="1">
        <f t="shared" si="110"/>
        <v>43962.5</v>
      </c>
      <c r="Q2359" s="1">
        <f>Table1[[#This Row],[Earned Basic Salary]]*20%</f>
        <v>8792.5</v>
      </c>
      <c r="R2359" s="1">
        <f>Table1[[#This Row],[Earned Basic Salary]]*10%</f>
        <v>4396.25</v>
      </c>
      <c r="S2359" s="1">
        <f>Table1[[#This Row],[Earned Basic Salary]]*12%</f>
        <v>5275.5</v>
      </c>
      <c r="T2359" s="1">
        <f>200</f>
        <v>200</v>
      </c>
      <c r="U2359" s="1">
        <f>Table1[[#This Row],[PF]]+Table1[[#This Row],[Professional Tax]]</f>
        <v>5475.5</v>
      </c>
      <c r="V2359" s="1">
        <f>Table1[[#This Row],[Overtime Hours]]*200</f>
        <v>3800</v>
      </c>
      <c r="W2359" s="1">
        <f>Table1[[#This Row],[Earned Basic Salary]]+Table1[[#This Row],[HRA]]+Table1[[#This Row],[DA]]+Table1[[#This Row],[Overtime Pay]]</f>
        <v>60951.25</v>
      </c>
      <c r="X2359" s="1">
        <f>Table1[[#This Row],[Gross Salary]]-Table1[[#This Row],[Total Deduction]]</f>
        <v>55475.75</v>
      </c>
      <c r="Y2359" t="s">
        <v>37</v>
      </c>
      <c r="Z2359" t="s">
        <v>95</v>
      </c>
      <c r="AA2359" t="s">
        <v>8885</v>
      </c>
      <c r="AB2359" t="s">
        <v>8886</v>
      </c>
    </row>
    <row r="2360" spans="1:28" x14ac:dyDescent="0.3">
      <c r="A2360" t="s">
        <v>8887</v>
      </c>
      <c r="B2360" t="s">
        <v>415</v>
      </c>
      <c r="C2360">
        <v>38</v>
      </c>
      <c r="D2360" t="s">
        <v>127</v>
      </c>
      <c r="E2360" t="s">
        <v>32</v>
      </c>
      <c r="F2360" t="s">
        <v>33</v>
      </c>
      <c r="G2360" t="s">
        <v>8888</v>
      </c>
      <c r="H2360" t="s">
        <v>35</v>
      </c>
      <c r="I2360" t="s">
        <v>36</v>
      </c>
      <c r="J2360">
        <v>26</v>
      </c>
      <c r="K2360">
        <v>22</v>
      </c>
      <c r="L2360">
        <f t="shared" si="108"/>
        <v>4</v>
      </c>
      <c r="M2360">
        <v>2</v>
      </c>
      <c r="N2360">
        <v>52212</v>
      </c>
      <c r="O2360" s="1">
        <f t="shared" si="109"/>
        <v>2008.1538461538462</v>
      </c>
      <c r="P2360" s="1">
        <f t="shared" si="110"/>
        <v>44179.384615384617</v>
      </c>
      <c r="Q2360" s="1">
        <f>Table1[[#This Row],[Earned Basic Salary]]*20%</f>
        <v>8835.876923076923</v>
      </c>
      <c r="R2360" s="1">
        <f>Table1[[#This Row],[Earned Basic Salary]]*10%</f>
        <v>4417.9384615384615</v>
      </c>
      <c r="S2360" s="1">
        <f>Table1[[#This Row],[Earned Basic Salary]]*12%</f>
        <v>5301.5261538461536</v>
      </c>
      <c r="T2360" s="1">
        <f>200</f>
        <v>200</v>
      </c>
      <c r="U2360" s="1">
        <f>Table1[[#This Row],[PF]]+Table1[[#This Row],[Professional Tax]]</f>
        <v>5501.5261538461536</v>
      </c>
      <c r="V2360" s="1">
        <f>Table1[[#This Row],[Overtime Hours]]*200</f>
        <v>400</v>
      </c>
      <c r="W2360" s="1">
        <f>Table1[[#This Row],[Earned Basic Salary]]+Table1[[#This Row],[HRA]]+Table1[[#This Row],[DA]]+Table1[[#This Row],[Overtime Pay]]</f>
        <v>57833.200000000004</v>
      </c>
      <c r="X2360" s="1">
        <f>Table1[[#This Row],[Gross Salary]]-Table1[[#This Row],[Total Deduction]]</f>
        <v>52331.673846153848</v>
      </c>
      <c r="Y2360" t="s">
        <v>37</v>
      </c>
      <c r="Z2360" t="s">
        <v>95</v>
      </c>
      <c r="AA2360" t="s">
        <v>8889</v>
      </c>
      <c r="AB2360" t="s">
        <v>8890</v>
      </c>
    </row>
    <row r="2361" spans="1:28" x14ac:dyDescent="0.3">
      <c r="A2361" t="s">
        <v>8891</v>
      </c>
      <c r="B2361" t="s">
        <v>1832</v>
      </c>
      <c r="C2361">
        <v>40</v>
      </c>
      <c r="D2361" t="s">
        <v>53</v>
      </c>
      <c r="E2361" t="s">
        <v>121</v>
      </c>
      <c r="F2361" t="s">
        <v>69</v>
      </c>
      <c r="G2361" t="s">
        <v>652</v>
      </c>
      <c r="H2361" t="s">
        <v>35</v>
      </c>
      <c r="I2361" t="s">
        <v>36</v>
      </c>
      <c r="J2361">
        <v>26</v>
      </c>
      <c r="K2361">
        <v>23</v>
      </c>
      <c r="L2361">
        <f t="shared" si="108"/>
        <v>3</v>
      </c>
      <c r="M2361">
        <v>16</v>
      </c>
      <c r="N2361">
        <v>24409</v>
      </c>
      <c r="O2361" s="1">
        <f t="shared" si="109"/>
        <v>938.80769230769226</v>
      </c>
      <c r="P2361" s="1">
        <f t="shared" si="110"/>
        <v>21592.576923076922</v>
      </c>
      <c r="Q2361" s="1">
        <f>Table1[[#This Row],[Earned Basic Salary]]*20%</f>
        <v>4318.5153846153844</v>
      </c>
      <c r="R2361" s="1">
        <f>Table1[[#This Row],[Earned Basic Salary]]*10%</f>
        <v>2159.2576923076922</v>
      </c>
      <c r="S2361" s="1">
        <f>Table1[[#This Row],[Earned Basic Salary]]*12%</f>
        <v>2591.1092307692306</v>
      </c>
      <c r="T2361" s="1">
        <f>200</f>
        <v>200</v>
      </c>
      <c r="U2361" s="1">
        <f>Table1[[#This Row],[PF]]+Table1[[#This Row],[Professional Tax]]</f>
        <v>2791.1092307692306</v>
      </c>
      <c r="V2361" s="1">
        <f>Table1[[#This Row],[Overtime Hours]]*200</f>
        <v>3200</v>
      </c>
      <c r="W2361" s="1">
        <f>Table1[[#This Row],[Earned Basic Salary]]+Table1[[#This Row],[HRA]]+Table1[[#This Row],[DA]]+Table1[[#This Row],[Overtime Pay]]</f>
        <v>31270.35</v>
      </c>
      <c r="X2361" s="1">
        <f>Table1[[#This Row],[Gross Salary]]-Table1[[#This Row],[Total Deduction]]</f>
        <v>28479.240769230768</v>
      </c>
      <c r="Y2361" t="s">
        <v>37</v>
      </c>
      <c r="Z2361" t="s">
        <v>106</v>
      </c>
      <c r="AA2361" t="s">
        <v>8892</v>
      </c>
      <c r="AB2361" t="s">
        <v>8893</v>
      </c>
    </row>
    <row r="2362" spans="1:28" x14ac:dyDescent="0.3">
      <c r="A2362" t="s">
        <v>8894</v>
      </c>
      <c r="B2362" t="s">
        <v>2238</v>
      </c>
      <c r="C2362">
        <v>53</v>
      </c>
      <c r="D2362" t="s">
        <v>31</v>
      </c>
      <c r="E2362" t="s">
        <v>54</v>
      </c>
      <c r="F2362" t="s">
        <v>46</v>
      </c>
      <c r="G2362" t="s">
        <v>2808</v>
      </c>
      <c r="H2362" t="s">
        <v>35</v>
      </c>
      <c r="I2362" t="s">
        <v>36</v>
      </c>
      <c r="J2362">
        <v>26</v>
      </c>
      <c r="K2362">
        <v>24</v>
      </c>
      <c r="L2362">
        <f t="shared" si="108"/>
        <v>2</v>
      </c>
      <c r="M2362">
        <v>16</v>
      </c>
      <c r="N2362">
        <v>38010</v>
      </c>
      <c r="O2362" s="1">
        <f t="shared" si="109"/>
        <v>1461.9230769230769</v>
      </c>
      <c r="P2362" s="1">
        <f t="shared" si="110"/>
        <v>35086.153846153844</v>
      </c>
      <c r="Q2362" s="1">
        <f>Table1[[#This Row],[Earned Basic Salary]]*20%</f>
        <v>7017.2307692307695</v>
      </c>
      <c r="R2362" s="1">
        <f>Table1[[#This Row],[Earned Basic Salary]]*10%</f>
        <v>3508.6153846153848</v>
      </c>
      <c r="S2362" s="1">
        <f>Table1[[#This Row],[Earned Basic Salary]]*12%</f>
        <v>4210.3384615384612</v>
      </c>
      <c r="T2362" s="1">
        <f>200</f>
        <v>200</v>
      </c>
      <c r="U2362" s="1">
        <f>Table1[[#This Row],[PF]]+Table1[[#This Row],[Professional Tax]]</f>
        <v>4410.3384615384612</v>
      </c>
      <c r="V2362" s="1">
        <f>Table1[[#This Row],[Overtime Hours]]*200</f>
        <v>3200</v>
      </c>
      <c r="W2362" s="1">
        <f>Table1[[#This Row],[Earned Basic Salary]]+Table1[[#This Row],[HRA]]+Table1[[#This Row],[DA]]+Table1[[#This Row],[Overtime Pay]]</f>
        <v>48811.999999999993</v>
      </c>
      <c r="X2362" s="1">
        <f>Table1[[#This Row],[Gross Salary]]-Table1[[#This Row],[Total Deduction]]</f>
        <v>44401.661538461529</v>
      </c>
      <c r="Y2362" t="s">
        <v>37</v>
      </c>
      <c r="Z2362" t="s">
        <v>48</v>
      </c>
      <c r="AA2362" t="s">
        <v>8895</v>
      </c>
      <c r="AB2362" t="s">
        <v>8896</v>
      </c>
    </row>
    <row r="2363" spans="1:28" x14ac:dyDescent="0.3">
      <c r="A2363" t="s">
        <v>8897</v>
      </c>
      <c r="B2363" t="s">
        <v>760</v>
      </c>
      <c r="C2363">
        <v>23</v>
      </c>
      <c r="D2363" t="s">
        <v>44</v>
      </c>
      <c r="E2363" t="s">
        <v>32</v>
      </c>
      <c r="F2363" t="s">
        <v>33</v>
      </c>
      <c r="G2363" t="s">
        <v>8898</v>
      </c>
      <c r="H2363" t="s">
        <v>35</v>
      </c>
      <c r="I2363" t="s">
        <v>36</v>
      </c>
      <c r="J2363">
        <v>26</v>
      </c>
      <c r="K2363">
        <v>21</v>
      </c>
      <c r="L2363">
        <f t="shared" si="108"/>
        <v>5</v>
      </c>
      <c r="M2363">
        <v>18</v>
      </c>
      <c r="N2363">
        <v>59766</v>
      </c>
      <c r="O2363" s="1">
        <f t="shared" si="109"/>
        <v>2298.6923076923076</v>
      </c>
      <c r="P2363" s="1">
        <f t="shared" si="110"/>
        <v>48272.538461538461</v>
      </c>
      <c r="Q2363" s="1">
        <f>Table1[[#This Row],[Earned Basic Salary]]*20%</f>
        <v>9654.5076923076922</v>
      </c>
      <c r="R2363" s="1">
        <f>Table1[[#This Row],[Earned Basic Salary]]*10%</f>
        <v>4827.2538461538461</v>
      </c>
      <c r="S2363" s="1">
        <f>Table1[[#This Row],[Earned Basic Salary]]*12%</f>
        <v>5792.704615384615</v>
      </c>
      <c r="T2363" s="1">
        <f>200</f>
        <v>200</v>
      </c>
      <c r="U2363" s="1">
        <f>Table1[[#This Row],[PF]]+Table1[[#This Row],[Professional Tax]]</f>
        <v>5992.704615384615</v>
      </c>
      <c r="V2363" s="1">
        <f>Table1[[#This Row],[Overtime Hours]]*200</f>
        <v>3600</v>
      </c>
      <c r="W2363" s="1">
        <f>Table1[[#This Row],[Earned Basic Salary]]+Table1[[#This Row],[HRA]]+Table1[[#This Row],[DA]]+Table1[[#This Row],[Overtime Pay]]</f>
        <v>66354.3</v>
      </c>
      <c r="X2363" s="1">
        <f>Table1[[#This Row],[Gross Salary]]-Table1[[#This Row],[Total Deduction]]</f>
        <v>60361.595384615386</v>
      </c>
      <c r="Y2363" t="s">
        <v>37</v>
      </c>
      <c r="Z2363" t="s">
        <v>106</v>
      </c>
      <c r="AA2363" t="s">
        <v>8899</v>
      </c>
      <c r="AB2363" t="s">
        <v>8900</v>
      </c>
    </row>
    <row r="2364" spans="1:28" x14ac:dyDescent="0.3">
      <c r="A2364" t="s">
        <v>8901</v>
      </c>
      <c r="B2364" t="s">
        <v>1016</v>
      </c>
      <c r="C2364">
        <v>45</v>
      </c>
      <c r="D2364" t="s">
        <v>75</v>
      </c>
      <c r="E2364" t="s">
        <v>54</v>
      </c>
      <c r="F2364" t="s">
        <v>83</v>
      </c>
      <c r="G2364" t="s">
        <v>4371</v>
      </c>
      <c r="H2364" t="s">
        <v>35</v>
      </c>
      <c r="I2364" t="s">
        <v>36</v>
      </c>
      <c r="J2364">
        <v>26</v>
      </c>
      <c r="K2364">
        <v>24</v>
      </c>
      <c r="L2364">
        <f t="shared" si="108"/>
        <v>2</v>
      </c>
      <c r="M2364">
        <v>19</v>
      </c>
      <c r="N2364">
        <v>35184</v>
      </c>
      <c r="O2364" s="1">
        <f t="shared" si="109"/>
        <v>1353.2307692307693</v>
      </c>
      <c r="P2364" s="1">
        <f t="shared" si="110"/>
        <v>32477.538461538461</v>
      </c>
      <c r="Q2364" s="1">
        <f>Table1[[#This Row],[Earned Basic Salary]]*20%</f>
        <v>6495.5076923076922</v>
      </c>
      <c r="R2364" s="1">
        <f>Table1[[#This Row],[Earned Basic Salary]]*10%</f>
        <v>3247.7538461538461</v>
      </c>
      <c r="S2364" s="1">
        <f>Table1[[#This Row],[Earned Basic Salary]]*12%</f>
        <v>3897.3046153846153</v>
      </c>
      <c r="T2364" s="1">
        <f>200</f>
        <v>200</v>
      </c>
      <c r="U2364" s="1">
        <f>Table1[[#This Row],[PF]]+Table1[[#This Row],[Professional Tax]]</f>
        <v>4097.3046153846153</v>
      </c>
      <c r="V2364" s="1">
        <f>Table1[[#This Row],[Overtime Hours]]*200</f>
        <v>3800</v>
      </c>
      <c r="W2364" s="1">
        <f>Table1[[#This Row],[Earned Basic Salary]]+Table1[[#This Row],[HRA]]+Table1[[#This Row],[DA]]+Table1[[#This Row],[Overtime Pay]]</f>
        <v>46020.800000000003</v>
      </c>
      <c r="X2364" s="1">
        <f>Table1[[#This Row],[Gross Salary]]-Table1[[#This Row],[Total Deduction]]</f>
        <v>41923.495384615388</v>
      </c>
      <c r="Y2364" t="s">
        <v>37</v>
      </c>
      <c r="Z2364" t="s">
        <v>95</v>
      </c>
      <c r="AA2364" t="s">
        <v>8902</v>
      </c>
      <c r="AB2364" t="s">
        <v>8903</v>
      </c>
    </row>
    <row r="2365" spans="1:28" x14ac:dyDescent="0.3">
      <c r="A2365" t="s">
        <v>8904</v>
      </c>
      <c r="B2365" t="s">
        <v>1425</v>
      </c>
      <c r="C2365">
        <v>25</v>
      </c>
      <c r="D2365" t="s">
        <v>133</v>
      </c>
      <c r="E2365" t="s">
        <v>32</v>
      </c>
      <c r="F2365" t="s">
        <v>33</v>
      </c>
      <c r="G2365" t="s">
        <v>2718</v>
      </c>
      <c r="H2365" t="s">
        <v>35</v>
      </c>
      <c r="I2365" t="s">
        <v>36</v>
      </c>
      <c r="J2365">
        <v>26</v>
      </c>
      <c r="K2365">
        <v>23</v>
      </c>
      <c r="L2365">
        <f t="shared" si="108"/>
        <v>3</v>
      </c>
      <c r="M2365">
        <v>19</v>
      </c>
      <c r="N2365">
        <v>40300</v>
      </c>
      <c r="O2365" s="1">
        <f t="shared" si="109"/>
        <v>1550</v>
      </c>
      <c r="P2365" s="1">
        <f t="shared" si="110"/>
        <v>35650</v>
      </c>
      <c r="Q2365" s="1">
        <f>Table1[[#This Row],[Earned Basic Salary]]*20%</f>
        <v>7130</v>
      </c>
      <c r="R2365" s="1">
        <f>Table1[[#This Row],[Earned Basic Salary]]*10%</f>
        <v>3565</v>
      </c>
      <c r="S2365" s="1">
        <f>Table1[[#This Row],[Earned Basic Salary]]*12%</f>
        <v>4278</v>
      </c>
      <c r="T2365" s="1">
        <f>200</f>
        <v>200</v>
      </c>
      <c r="U2365" s="1">
        <f>Table1[[#This Row],[PF]]+Table1[[#This Row],[Professional Tax]]</f>
        <v>4478</v>
      </c>
      <c r="V2365" s="1">
        <f>Table1[[#This Row],[Overtime Hours]]*200</f>
        <v>3800</v>
      </c>
      <c r="W2365" s="1">
        <f>Table1[[#This Row],[Earned Basic Salary]]+Table1[[#This Row],[HRA]]+Table1[[#This Row],[DA]]+Table1[[#This Row],[Overtime Pay]]</f>
        <v>50145</v>
      </c>
      <c r="X2365" s="1">
        <f>Table1[[#This Row],[Gross Salary]]-Table1[[#This Row],[Total Deduction]]</f>
        <v>45667</v>
      </c>
      <c r="Y2365" t="s">
        <v>37</v>
      </c>
      <c r="Z2365" t="s">
        <v>48</v>
      </c>
      <c r="AA2365" t="s">
        <v>8905</v>
      </c>
      <c r="AB2365" t="s">
        <v>8906</v>
      </c>
    </row>
    <row r="2366" spans="1:28" x14ac:dyDescent="0.3">
      <c r="A2366" t="s">
        <v>8907</v>
      </c>
      <c r="B2366" t="s">
        <v>392</v>
      </c>
      <c r="C2366">
        <v>32</v>
      </c>
      <c r="D2366" t="s">
        <v>53</v>
      </c>
      <c r="E2366" t="s">
        <v>121</v>
      </c>
      <c r="F2366" t="s">
        <v>46</v>
      </c>
      <c r="G2366" t="s">
        <v>8908</v>
      </c>
      <c r="H2366" t="s">
        <v>35</v>
      </c>
      <c r="I2366" t="s">
        <v>36</v>
      </c>
      <c r="J2366">
        <v>26</v>
      </c>
      <c r="K2366">
        <v>23</v>
      </c>
      <c r="L2366">
        <f t="shared" si="108"/>
        <v>3</v>
      </c>
      <c r="M2366">
        <v>20</v>
      </c>
      <c r="N2366">
        <v>46833</v>
      </c>
      <c r="O2366" s="1">
        <f t="shared" si="109"/>
        <v>1801.2692307692307</v>
      </c>
      <c r="P2366" s="1">
        <f t="shared" si="110"/>
        <v>41429.192307692305</v>
      </c>
      <c r="Q2366" s="1">
        <f>Table1[[#This Row],[Earned Basic Salary]]*20%</f>
        <v>8285.8384615384621</v>
      </c>
      <c r="R2366" s="1">
        <f>Table1[[#This Row],[Earned Basic Salary]]*10%</f>
        <v>4142.919230769231</v>
      </c>
      <c r="S2366" s="1">
        <f>Table1[[#This Row],[Earned Basic Salary]]*12%</f>
        <v>4971.5030769230762</v>
      </c>
      <c r="T2366" s="1">
        <f>200</f>
        <v>200</v>
      </c>
      <c r="U2366" s="1">
        <f>Table1[[#This Row],[PF]]+Table1[[#This Row],[Professional Tax]]</f>
        <v>5171.5030769230762</v>
      </c>
      <c r="V2366" s="1">
        <f>Table1[[#This Row],[Overtime Hours]]*200</f>
        <v>4000</v>
      </c>
      <c r="W2366" s="1">
        <f>Table1[[#This Row],[Earned Basic Salary]]+Table1[[#This Row],[HRA]]+Table1[[#This Row],[DA]]+Table1[[#This Row],[Overtime Pay]]</f>
        <v>57857.95</v>
      </c>
      <c r="X2366" s="1">
        <f>Table1[[#This Row],[Gross Salary]]-Table1[[#This Row],[Total Deduction]]</f>
        <v>52686.446923076917</v>
      </c>
      <c r="Y2366" t="s">
        <v>37</v>
      </c>
      <c r="Z2366" t="s">
        <v>48</v>
      </c>
      <c r="AA2366" t="s">
        <v>8909</v>
      </c>
      <c r="AB2366" t="s">
        <v>8910</v>
      </c>
    </row>
    <row r="2367" spans="1:28" x14ac:dyDescent="0.3">
      <c r="A2367" t="s">
        <v>8911</v>
      </c>
      <c r="B2367" t="s">
        <v>1035</v>
      </c>
      <c r="C2367">
        <v>23</v>
      </c>
      <c r="D2367" t="s">
        <v>44</v>
      </c>
      <c r="E2367" t="s">
        <v>32</v>
      </c>
      <c r="F2367" t="s">
        <v>46</v>
      </c>
      <c r="G2367" t="s">
        <v>8912</v>
      </c>
      <c r="H2367" t="s">
        <v>35</v>
      </c>
      <c r="I2367" t="s">
        <v>36</v>
      </c>
      <c r="J2367">
        <v>26</v>
      </c>
      <c r="K2367">
        <v>25</v>
      </c>
      <c r="L2367">
        <f t="shared" si="108"/>
        <v>1</v>
      </c>
      <c r="M2367">
        <v>16</v>
      </c>
      <c r="N2367">
        <v>51117</v>
      </c>
      <c r="O2367" s="1">
        <f t="shared" si="109"/>
        <v>1966.0384615384614</v>
      </c>
      <c r="P2367" s="1">
        <f t="shared" si="110"/>
        <v>49150.961538461539</v>
      </c>
      <c r="Q2367" s="1">
        <f>Table1[[#This Row],[Earned Basic Salary]]*20%</f>
        <v>9830.1923076923085</v>
      </c>
      <c r="R2367" s="1">
        <f>Table1[[#This Row],[Earned Basic Salary]]*10%</f>
        <v>4915.0961538461543</v>
      </c>
      <c r="S2367" s="1">
        <f>Table1[[#This Row],[Earned Basic Salary]]*12%</f>
        <v>5898.1153846153848</v>
      </c>
      <c r="T2367" s="1">
        <f>200</f>
        <v>200</v>
      </c>
      <c r="U2367" s="1">
        <f>Table1[[#This Row],[PF]]+Table1[[#This Row],[Professional Tax]]</f>
        <v>6098.1153846153848</v>
      </c>
      <c r="V2367" s="1">
        <f>Table1[[#This Row],[Overtime Hours]]*200</f>
        <v>3200</v>
      </c>
      <c r="W2367" s="1">
        <f>Table1[[#This Row],[Earned Basic Salary]]+Table1[[#This Row],[HRA]]+Table1[[#This Row],[DA]]+Table1[[#This Row],[Overtime Pay]]</f>
        <v>67096.25</v>
      </c>
      <c r="X2367" s="1">
        <f>Table1[[#This Row],[Gross Salary]]-Table1[[#This Row],[Total Deduction]]</f>
        <v>60998.134615384617</v>
      </c>
      <c r="Y2367" t="s">
        <v>37</v>
      </c>
      <c r="Z2367" t="s">
        <v>48</v>
      </c>
      <c r="AA2367" t="s">
        <v>8913</v>
      </c>
      <c r="AB2367" t="s">
        <v>8914</v>
      </c>
    </row>
    <row r="2368" spans="1:28" x14ac:dyDescent="0.3">
      <c r="A2368" t="s">
        <v>8915</v>
      </c>
      <c r="B2368" t="s">
        <v>1281</v>
      </c>
      <c r="C2368">
        <v>30</v>
      </c>
      <c r="D2368" t="s">
        <v>44</v>
      </c>
      <c r="E2368" t="s">
        <v>32</v>
      </c>
      <c r="F2368" t="s">
        <v>55</v>
      </c>
      <c r="G2368" t="s">
        <v>692</v>
      </c>
      <c r="H2368" t="s">
        <v>35</v>
      </c>
      <c r="I2368" t="s">
        <v>36</v>
      </c>
      <c r="J2368">
        <v>26</v>
      </c>
      <c r="K2368">
        <v>23</v>
      </c>
      <c r="L2368">
        <f t="shared" si="108"/>
        <v>3</v>
      </c>
      <c r="M2368">
        <v>1</v>
      </c>
      <c r="N2368">
        <v>33263</v>
      </c>
      <c r="O2368" s="1">
        <f t="shared" si="109"/>
        <v>1279.3461538461538</v>
      </c>
      <c r="P2368" s="1">
        <f t="shared" si="110"/>
        <v>29424.961538461539</v>
      </c>
      <c r="Q2368" s="1">
        <f>Table1[[#This Row],[Earned Basic Salary]]*20%</f>
        <v>5884.9923076923078</v>
      </c>
      <c r="R2368" s="1">
        <f>Table1[[#This Row],[Earned Basic Salary]]*10%</f>
        <v>2942.4961538461539</v>
      </c>
      <c r="S2368" s="1">
        <f>Table1[[#This Row],[Earned Basic Salary]]*12%</f>
        <v>3530.9953846153844</v>
      </c>
      <c r="T2368" s="1">
        <f>200</f>
        <v>200</v>
      </c>
      <c r="U2368" s="1">
        <f>Table1[[#This Row],[PF]]+Table1[[#This Row],[Professional Tax]]</f>
        <v>3730.9953846153844</v>
      </c>
      <c r="V2368" s="1">
        <f>Table1[[#This Row],[Overtime Hours]]*200</f>
        <v>200</v>
      </c>
      <c r="W2368" s="1">
        <f>Table1[[#This Row],[Earned Basic Salary]]+Table1[[#This Row],[HRA]]+Table1[[#This Row],[DA]]+Table1[[#This Row],[Overtime Pay]]</f>
        <v>38452.449999999997</v>
      </c>
      <c r="X2368" s="1">
        <f>Table1[[#This Row],[Gross Salary]]-Table1[[#This Row],[Total Deduction]]</f>
        <v>34721.454615384609</v>
      </c>
      <c r="Y2368" t="s">
        <v>37</v>
      </c>
      <c r="Z2368" t="s">
        <v>48</v>
      </c>
      <c r="AA2368" t="s">
        <v>8916</v>
      </c>
      <c r="AB2368" t="s">
        <v>8917</v>
      </c>
    </row>
    <row r="2369" spans="1:28" x14ac:dyDescent="0.3">
      <c r="A2369" t="s">
        <v>8918</v>
      </c>
      <c r="B2369" t="s">
        <v>1030</v>
      </c>
      <c r="C2369">
        <v>26</v>
      </c>
      <c r="D2369" t="s">
        <v>127</v>
      </c>
      <c r="E2369" t="s">
        <v>82</v>
      </c>
      <c r="F2369" t="s">
        <v>55</v>
      </c>
      <c r="G2369" t="s">
        <v>8919</v>
      </c>
      <c r="H2369" t="s">
        <v>35</v>
      </c>
      <c r="I2369" t="s">
        <v>36</v>
      </c>
      <c r="J2369">
        <v>26</v>
      </c>
      <c r="K2369">
        <v>24</v>
      </c>
      <c r="L2369">
        <f t="shared" si="108"/>
        <v>2</v>
      </c>
      <c r="M2369">
        <v>6</v>
      </c>
      <c r="N2369">
        <v>40478</v>
      </c>
      <c r="O2369" s="1">
        <f t="shared" si="109"/>
        <v>1556.8461538461538</v>
      </c>
      <c r="P2369" s="1">
        <f t="shared" si="110"/>
        <v>37364.307692307688</v>
      </c>
      <c r="Q2369" s="1">
        <f>Table1[[#This Row],[Earned Basic Salary]]*20%</f>
        <v>7472.8615384615377</v>
      </c>
      <c r="R2369" s="1">
        <f>Table1[[#This Row],[Earned Basic Salary]]*10%</f>
        <v>3736.4307692307689</v>
      </c>
      <c r="S2369" s="1">
        <f>Table1[[#This Row],[Earned Basic Salary]]*12%</f>
        <v>4483.7169230769223</v>
      </c>
      <c r="T2369" s="1">
        <f>200</f>
        <v>200</v>
      </c>
      <c r="U2369" s="1">
        <f>Table1[[#This Row],[PF]]+Table1[[#This Row],[Professional Tax]]</f>
        <v>4683.7169230769223</v>
      </c>
      <c r="V2369" s="1">
        <f>Table1[[#This Row],[Overtime Hours]]*200</f>
        <v>1200</v>
      </c>
      <c r="W2369" s="1">
        <f>Table1[[#This Row],[Earned Basic Salary]]+Table1[[#This Row],[HRA]]+Table1[[#This Row],[DA]]+Table1[[#This Row],[Overtime Pay]]</f>
        <v>49773.599999999999</v>
      </c>
      <c r="X2369" s="1">
        <f>Table1[[#This Row],[Gross Salary]]-Table1[[#This Row],[Total Deduction]]</f>
        <v>45089.883076923077</v>
      </c>
      <c r="Y2369" t="s">
        <v>37</v>
      </c>
      <c r="Z2369" t="s">
        <v>48</v>
      </c>
      <c r="AA2369" t="s">
        <v>8920</v>
      </c>
      <c r="AB2369" t="s">
        <v>8921</v>
      </c>
    </row>
    <row r="2370" spans="1:28" x14ac:dyDescent="0.3">
      <c r="A2370" t="s">
        <v>8922</v>
      </c>
      <c r="B2370" t="s">
        <v>1149</v>
      </c>
      <c r="C2370">
        <v>24</v>
      </c>
      <c r="D2370" t="s">
        <v>61</v>
      </c>
      <c r="E2370" t="s">
        <v>121</v>
      </c>
      <c r="F2370" t="s">
        <v>69</v>
      </c>
      <c r="G2370" t="s">
        <v>1753</v>
      </c>
      <c r="H2370" t="s">
        <v>35</v>
      </c>
      <c r="I2370" t="s">
        <v>36</v>
      </c>
      <c r="J2370">
        <v>26</v>
      </c>
      <c r="K2370">
        <v>25</v>
      </c>
      <c r="L2370">
        <f t="shared" si="108"/>
        <v>1</v>
      </c>
      <c r="M2370">
        <v>4</v>
      </c>
      <c r="N2370">
        <v>47287</v>
      </c>
      <c r="O2370" s="1">
        <f t="shared" si="109"/>
        <v>1818.7307692307693</v>
      </c>
      <c r="P2370" s="1">
        <f t="shared" si="110"/>
        <v>45468.269230769234</v>
      </c>
      <c r="Q2370" s="1">
        <f>Table1[[#This Row],[Earned Basic Salary]]*20%</f>
        <v>9093.6538461538476</v>
      </c>
      <c r="R2370" s="1">
        <f>Table1[[#This Row],[Earned Basic Salary]]*10%</f>
        <v>4546.8269230769238</v>
      </c>
      <c r="S2370" s="1">
        <f>Table1[[#This Row],[Earned Basic Salary]]*12%</f>
        <v>5456.1923076923076</v>
      </c>
      <c r="T2370" s="1">
        <f>200</f>
        <v>200</v>
      </c>
      <c r="U2370" s="1">
        <f>Table1[[#This Row],[PF]]+Table1[[#This Row],[Professional Tax]]</f>
        <v>5656.1923076923076</v>
      </c>
      <c r="V2370" s="1">
        <f>Table1[[#This Row],[Overtime Hours]]*200</f>
        <v>800</v>
      </c>
      <c r="W2370" s="1">
        <f>Table1[[#This Row],[Earned Basic Salary]]+Table1[[#This Row],[HRA]]+Table1[[#This Row],[DA]]+Table1[[#This Row],[Overtime Pay]]</f>
        <v>59908.75</v>
      </c>
      <c r="X2370" s="1">
        <f>Table1[[#This Row],[Gross Salary]]-Table1[[#This Row],[Total Deduction]]</f>
        <v>54252.557692307695</v>
      </c>
      <c r="Y2370" t="s">
        <v>37</v>
      </c>
      <c r="Z2370" t="s">
        <v>48</v>
      </c>
      <c r="AA2370" t="s">
        <v>8923</v>
      </c>
      <c r="AB2370" t="s">
        <v>8924</v>
      </c>
    </row>
    <row r="2371" spans="1:28" x14ac:dyDescent="0.3">
      <c r="A2371" t="s">
        <v>8925</v>
      </c>
      <c r="B2371" t="s">
        <v>1149</v>
      </c>
      <c r="C2371">
        <v>38</v>
      </c>
      <c r="D2371" t="s">
        <v>127</v>
      </c>
      <c r="E2371" t="s">
        <v>54</v>
      </c>
      <c r="F2371" t="s">
        <v>83</v>
      </c>
      <c r="G2371" t="s">
        <v>8926</v>
      </c>
      <c r="H2371" t="s">
        <v>35</v>
      </c>
      <c r="I2371" t="s">
        <v>36</v>
      </c>
      <c r="J2371">
        <v>26</v>
      </c>
      <c r="K2371">
        <v>24</v>
      </c>
      <c r="L2371">
        <f t="shared" ref="L2371:L2434" si="111">J2371-K2371</f>
        <v>2</v>
      </c>
      <c r="M2371">
        <v>8</v>
      </c>
      <c r="N2371">
        <v>73948</v>
      </c>
      <c r="O2371" s="1">
        <f t="shared" ref="O2371:O2434" si="112">N2371/J2371</f>
        <v>2844.1538461538462</v>
      </c>
      <c r="P2371" s="1">
        <f t="shared" ref="P2371:P2434" si="113">O2371*K2371</f>
        <v>68259.692307692312</v>
      </c>
      <c r="Q2371" s="1">
        <f>Table1[[#This Row],[Earned Basic Salary]]*20%</f>
        <v>13651.938461538462</v>
      </c>
      <c r="R2371" s="1">
        <f>Table1[[#This Row],[Earned Basic Salary]]*10%</f>
        <v>6825.9692307692312</v>
      </c>
      <c r="S2371" s="1">
        <f>Table1[[#This Row],[Earned Basic Salary]]*12%</f>
        <v>8191.1630769230769</v>
      </c>
      <c r="T2371" s="1">
        <f>200</f>
        <v>200</v>
      </c>
      <c r="U2371" s="1">
        <f>Table1[[#This Row],[PF]]+Table1[[#This Row],[Professional Tax]]</f>
        <v>8391.163076923076</v>
      </c>
      <c r="V2371" s="1">
        <f>Table1[[#This Row],[Overtime Hours]]*200</f>
        <v>1600</v>
      </c>
      <c r="W2371" s="1">
        <f>Table1[[#This Row],[Earned Basic Salary]]+Table1[[#This Row],[HRA]]+Table1[[#This Row],[DA]]+Table1[[#This Row],[Overtime Pay]]</f>
        <v>90337.600000000006</v>
      </c>
      <c r="X2371" s="1">
        <f>Table1[[#This Row],[Gross Salary]]-Table1[[#This Row],[Total Deduction]]</f>
        <v>81946.436923076923</v>
      </c>
      <c r="Y2371" t="s">
        <v>37</v>
      </c>
      <c r="Z2371" t="s">
        <v>38</v>
      </c>
      <c r="AA2371" t="s">
        <v>8927</v>
      </c>
      <c r="AB2371" t="s">
        <v>8928</v>
      </c>
    </row>
    <row r="2372" spans="1:28" x14ac:dyDescent="0.3">
      <c r="A2372" t="s">
        <v>8929</v>
      </c>
      <c r="B2372" t="s">
        <v>387</v>
      </c>
      <c r="C2372">
        <v>29</v>
      </c>
      <c r="D2372" t="s">
        <v>53</v>
      </c>
      <c r="E2372" t="s">
        <v>62</v>
      </c>
      <c r="F2372" t="s">
        <v>83</v>
      </c>
      <c r="G2372" t="s">
        <v>8526</v>
      </c>
      <c r="H2372" t="s">
        <v>35</v>
      </c>
      <c r="I2372" t="s">
        <v>36</v>
      </c>
      <c r="J2372">
        <v>26</v>
      </c>
      <c r="K2372">
        <v>26</v>
      </c>
      <c r="L2372">
        <f t="shared" si="111"/>
        <v>0</v>
      </c>
      <c r="M2372">
        <v>18</v>
      </c>
      <c r="N2372">
        <v>47795</v>
      </c>
      <c r="O2372" s="1">
        <f t="shared" si="112"/>
        <v>1838.2692307692307</v>
      </c>
      <c r="P2372" s="1">
        <f t="shared" si="113"/>
        <v>47795</v>
      </c>
      <c r="Q2372" s="1">
        <f>Table1[[#This Row],[Earned Basic Salary]]*20%</f>
        <v>9559</v>
      </c>
      <c r="R2372" s="1">
        <f>Table1[[#This Row],[Earned Basic Salary]]*10%</f>
        <v>4779.5</v>
      </c>
      <c r="S2372" s="1">
        <f>Table1[[#This Row],[Earned Basic Salary]]*12%</f>
        <v>5735.4</v>
      </c>
      <c r="T2372" s="1">
        <f>200</f>
        <v>200</v>
      </c>
      <c r="U2372" s="1">
        <f>Table1[[#This Row],[PF]]+Table1[[#This Row],[Professional Tax]]</f>
        <v>5935.4</v>
      </c>
      <c r="V2372" s="1">
        <f>Table1[[#This Row],[Overtime Hours]]*200</f>
        <v>3600</v>
      </c>
      <c r="W2372" s="1">
        <f>Table1[[#This Row],[Earned Basic Salary]]+Table1[[#This Row],[HRA]]+Table1[[#This Row],[DA]]+Table1[[#This Row],[Overtime Pay]]</f>
        <v>65733.5</v>
      </c>
      <c r="X2372" s="1">
        <f>Table1[[#This Row],[Gross Salary]]-Table1[[#This Row],[Total Deduction]]</f>
        <v>59798.1</v>
      </c>
      <c r="Y2372" t="s">
        <v>37</v>
      </c>
      <c r="Z2372" t="s">
        <v>106</v>
      </c>
      <c r="AA2372" t="s">
        <v>8930</v>
      </c>
      <c r="AB2372" t="s">
        <v>8931</v>
      </c>
    </row>
    <row r="2373" spans="1:28" x14ac:dyDescent="0.3">
      <c r="A2373" t="s">
        <v>8932</v>
      </c>
      <c r="B2373" t="s">
        <v>188</v>
      </c>
      <c r="C2373">
        <v>27</v>
      </c>
      <c r="D2373" t="s">
        <v>81</v>
      </c>
      <c r="E2373" t="s">
        <v>32</v>
      </c>
      <c r="F2373" t="s">
        <v>83</v>
      </c>
      <c r="G2373" t="s">
        <v>1350</v>
      </c>
      <c r="H2373" t="s">
        <v>35</v>
      </c>
      <c r="I2373" t="s">
        <v>36</v>
      </c>
      <c r="J2373">
        <v>26</v>
      </c>
      <c r="K2373">
        <v>24</v>
      </c>
      <c r="L2373">
        <f t="shared" si="111"/>
        <v>2</v>
      </c>
      <c r="M2373">
        <v>0</v>
      </c>
      <c r="N2373">
        <v>31349</v>
      </c>
      <c r="O2373" s="1">
        <f t="shared" si="112"/>
        <v>1205.7307692307693</v>
      </c>
      <c r="P2373" s="1">
        <f t="shared" si="113"/>
        <v>28937.538461538461</v>
      </c>
      <c r="Q2373" s="1">
        <f>Table1[[#This Row],[Earned Basic Salary]]*20%</f>
        <v>5787.5076923076922</v>
      </c>
      <c r="R2373" s="1">
        <f>Table1[[#This Row],[Earned Basic Salary]]*10%</f>
        <v>2893.7538461538461</v>
      </c>
      <c r="S2373" s="1">
        <f>Table1[[#This Row],[Earned Basic Salary]]*12%</f>
        <v>3472.5046153846151</v>
      </c>
      <c r="T2373" s="1">
        <f>200</f>
        <v>200</v>
      </c>
      <c r="U2373" s="1">
        <f>Table1[[#This Row],[PF]]+Table1[[#This Row],[Professional Tax]]</f>
        <v>3672.5046153846151</v>
      </c>
      <c r="V2373" s="1">
        <f>Table1[[#This Row],[Overtime Hours]]*200</f>
        <v>0</v>
      </c>
      <c r="W2373" s="1">
        <f>Table1[[#This Row],[Earned Basic Salary]]+Table1[[#This Row],[HRA]]+Table1[[#This Row],[DA]]+Table1[[#This Row],[Overtime Pay]]</f>
        <v>37618.800000000003</v>
      </c>
      <c r="X2373" s="1">
        <f>Table1[[#This Row],[Gross Salary]]-Table1[[#This Row],[Total Deduction]]</f>
        <v>33946.295384615391</v>
      </c>
      <c r="Y2373" t="s">
        <v>37</v>
      </c>
      <c r="Z2373" t="s">
        <v>38</v>
      </c>
      <c r="AA2373" t="s">
        <v>8933</v>
      </c>
      <c r="AB2373" t="s">
        <v>8934</v>
      </c>
    </row>
    <row r="2374" spans="1:28" x14ac:dyDescent="0.3">
      <c r="A2374" t="s">
        <v>8935</v>
      </c>
      <c r="B2374" t="s">
        <v>1639</v>
      </c>
      <c r="C2374">
        <v>35</v>
      </c>
      <c r="D2374" t="s">
        <v>31</v>
      </c>
      <c r="E2374" t="s">
        <v>54</v>
      </c>
      <c r="F2374" t="s">
        <v>33</v>
      </c>
      <c r="G2374" t="s">
        <v>349</v>
      </c>
      <c r="H2374" t="s">
        <v>35</v>
      </c>
      <c r="I2374" t="s">
        <v>36</v>
      </c>
      <c r="J2374">
        <v>26</v>
      </c>
      <c r="K2374">
        <v>22</v>
      </c>
      <c r="L2374">
        <f t="shared" si="111"/>
        <v>4</v>
      </c>
      <c r="M2374">
        <v>6</v>
      </c>
      <c r="N2374">
        <v>51765</v>
      </c>
      <c r="O2374" s="1">
        <f t="shared" si="112"/>
        <v>1990.9615384615386</v>
      </c>
      <c r="P2374" s="1">
        <f t="shared" si="113"/>
        <v>43801.153846153851</v>
      </c>
      <c r="Q2374" s="1">
        <f>Table1[[#This Row],[Earned Basic Salary]]*20%</f>
        <v>8760.2307692307713</v>
      </c>
      <c r="R2374" s="1">
        <f>Table1[[#This Row],[Earned Basic Salary]]*10%</f>
        <v>4380.1153846153857</v>
      </c>
      <c r="S2374" s="1">
        <f>Table1[[#This Row],[Earned Basic Salary]]*12%</f>
        <v>5256.1384615384623</v>
      </c>
      <c r="T2374" s="1">
        <f>200</f>
        <v>200</v>
      </c>
      <c r="U2374" s="1">
        <f>Table1[[#This Row],[PF]]+Table1[[#This Row],[Professional Tax]]</f>
        <v>5456.1384615384623</v>
      </c>
      <c r="V2374" s="1">
        <f>Table1[[#This Row],[Overtime Hours]]*200</f>
        <v>1200</v>
      </c>
      <c r="W2374" s="1">
        <f>Table1[[#This Row],[Earned Basic Salary]]+Table1[[#This Row],[HRA]]+Table1[[#This Row],[DA]]+Table1[[#This Row],[Overtime Pay]]</f>
        <v>58141.500000000007</v>
      </c>
      <c r="X2374" s="1">
        <f>Table1[[#This Row],[Gross Salary]]-Table1[[#This Row],[Total Deduction]]</f>
        <v>52685.361538461548</v>
      </c>
      <c r="Y2374" t="s">
        <v>37</v>
      </c>
      <c r="Z2374" t="s">
        <v>95</v>
      </c>
      <c r="AA2374" t="s">
        <v>8936</v>
      </c>
      <c r="AB2374" t="s">
        <v>8937</v>
      </c>
    </row>
    <row r="2375" spans="1:28" x14ac:dyDescent="0.3">
      <c r="A2375" t="s">
        <v>8938</v>
      </c>
      <c r="B2375" t="s">
        <v>250</v>
      </c>
      <c r="C2375">
        <v>55</v>
      </c>
      <c r="D2375" t="s">
        <v>61</v>
      </c>
      <c r="E2375" t="s">
        <v>54</v>
      </c>
      <c r="F2375" t="s">
        <v>63</v>
      </c>
      <c r="G2375" t="s">
        <v>3635</v>
      </c>
      <c r="H2375" t="s">
        <v>35</v>
      </c>
      <c r="I2375" t="s">
        <v>36</v>
      </c>
      <c r="J2375">
        <v>26</v>
      </c>
      <c r="K2375">
        <v>22</v>
      </c>
      <c r="L2375">
        <f t="shared" si="111"/>
        <v>4</v>
      </c>
      <c r="M2375">
        <v>20</v>
      </c>
      <c r="N2375">
        <v>35852</v>
      </c>
      <c r="O2375" s="1">
        <f t="shared" si="112"/>
        <v>1378.9230769230769</v>
      </c>
      <c r="P2375" s="1">
        <f t="shared" si="113"/>
        <v>30336.307692307691</v>
      </c>
      <c r="Q2375" s="1">
        <f>Table1[[#This Row],[Earned Basic Salary]]*20%</f>
        <v>6067.2615384615383</v>
      </c>
      <c r="R2375" s="1">
        <f>Table1[[#This Row],[Earned Basic Salary]]*10%</f>
        <v>3033.6307692307691</v>
      </c>
      <c r="S2375" s="1">
        <f>Table1[[#This Row],[Earned Basic Salary]]*12%</f>
        <v>3640.3569230769231</v>
      </c>
      <c r="T2375" s="1">
        <f>200</f>
        <v>200</v>
      </c>
      <c r="U2375" s="1">
        <f>Table1[[#This Row],[PF]]+Table1[[#This Row],[Professional Tax]]</f>
        <v>3840.3569230769231</v>
      </c>
      <c r="V2375" s="1">
        <f>Table1[[#This Row],[Overtime Hours]]*200</f>
        <v>4000</v>
      </c>
      <c r="W2375" s="1">
        <f>Table1[[#This Row],[Earned Basic Salary]]+Table1[[#This Row],[HRA]]+Table1[[#This Row],[DA]]+Table1[[#This Row],[Overtime Pay]]</f>
        <v>43437.2</v>
      </c>
      <c r="X2375" s="1">
        <f>Table1[[#This Row],[Gross Salary]]-Table1[[#This Row],[Total Deduction]]</f>
        <v>39596.843076923076</v>
      </c>
      <c r="Y2375" t="s">
        <v>37</v>
      </c>
      <c r="Z2375" t="s">
        <v>106</v>
      </c>
      <c r="AA2375" t="s">
        <v>8939</v>
      </c>
      <c r="AB2375" t="s">
        <v>8940</v>
      </c>
    </row>
    <row r="2376" spans="1:28" x14ac:dyDescent="0.3">
      <c r="A2376" t="s">
        <v>8941</v>
      </c>
      <c r="B2376" t="s">
        <v>1542</v>
      </c>
      <c r="C2376">
        <v>31</v>
      </c>
      <c r="D2376" t="s">
        <v>31</v>
      </c>
      <c r="E2376" t="s">
        <v>32</v>
      </c>
      <c r="F2376" t="s">
        <v>83</v>
      </c>
      <c r="G2376" t="s">
        <v>701</v>
      </c>
      <c r="H2376" t="s">
        <v>35</v>
      </c>
      <c r="I2376" t="s">
        <v>36</v>
      </c>
      <c r="J2376">
        <v>26</v>
      </c>
      <c r="K2376">
        <v>25</v>
      </c>
      <c r="L2376">
        <f t="shared" si="111"/>
        <v>1</v>
      </c>
      <c r="M2376">
        <v>0</v>
      </c>
      <c r="N2376">
        <v>54868</v>
      </c>
      <c r="O2376" s="1">
        <f t="shared" si="112"/>
        <v>2110.3076923076924</v>
      </c>
      <c r="P2376" s="1">
        <f t="shared" si="113"/>
        <v>52757.692307692312</v>
      </c>
      <c r="Q2376" s="1">
        <f>Table1[[#This Row],[Earned Basic Salary]]*20%</f>
        <v>10551.538461538463</v>
      </c>
      <c r="R2376" s="1">
        <f>Table1[[#This Row],[Earned Basic Salary]]*10%</f>
        <v>5275.7692307692314</v>
      </c>
      <c r="S2376" s="1">
        <f>Table1[[#This Row],[Earned Basic Salary]]*12%</f>
        <v>6330.9230769230771</v>
      </c>
      <c r="T2376" s="1">
        <f>200</f>
        <v>200</v>
      </c>
      <c r="U2376" s="1">
        <f>Table1[[#This Row],[PF]]+Table1[[#This Row],[Professional Tax]]</f>
        <v>6530.9230769230771</v>
      </c>
      <c r="V2376" s="1">
        <f>Table1[[#This Row],[Overtime Hours]]*200</f>
        <v>0</v>
      </c>
      <c r="W2376" s="1">
        <f>Table1[[#This Row],[Earned Basic Salary]]+Table1[[#This Row],[HRA]]+Table1[[#This Row],[DA]]+Table1[[#This Row],[Overtime Pay]]</f>
        <v>68585</v>
      </c>
      <c r="X2376" s="1">
        <f>Table1[[#This Row],[Gross Salary]]-Table1[[#This Row],[Total Deduction]]</f>
        <v>62054.076923076922</v>
      </c>
      <c r="Y2376" t="s">
        <v>37</v>
      </c>
      <c r="Z2376" t="s">
        <v>106</v>
      </c>
      <c r="AA2376" t="s">
        <v>8942</v>
      </c>
      <c r="AB2376" t="s">
        <v>8943</v>
      </c>
    </row>
    <row r="2377" spans="1:28" x14ac:dyDescent="0.3">
      <c r="A2377" t="s">
        <v>8944</v>
      </c>
      <c r="B2377" t="s">
        <v>490</v>
      </c>
      <c r="C2377">
        <v>21</v>
      </c>
      <c r="D2377" t="s">
        <v>53</v>
      </c>
      <c r="E2377" t="s">
        <v>82</v>
      </c>
      <c r="F2377" t="s">
        <v>89</v>
      </c>
      <c r="G2377" t="s">
        <v>1444</v>
      </c>
      <c r="H2377" t="s">
        <v>35</v>
      </c>
      <c r="I2377" t="s">
        <v>36</v>
      </c>
      <c r="J2377">
        <v>26</v>
      </c>
      <c r="K2377">
        <v>22</v>
      </c>
      <c r="L2377">
        <f t="shared" si="111"/>
        <v>4</v>
      </c>
      <c r="M2377">
        <v>4</v>
      </c>
      <c r="N2377">
        <v>35130</v>
      </c>
      <c r="O2377" s="1">
        <f t="shared" si="112"/>
        <v>1351.1538461538462</v>
      </c>
      <c r="P2377" s="1">
        <f t="shared" si="113"/>
        <v>29725.384615384617</v>
      </c>
      <c r="Q2377" s="1">
        <f>Table1[[#This Row],[Earned Basic Salary]]*20%</f>
        <v>5945.0769230769238</v>
      </c>
      <c r="R2377" s="1">
        <f>Table1[[#This Row],[Earned Basic Salary]]*10%</f>
        <v>2972.5384615384619</v>
      </c>
      <c r="S2377" s="1">
        <f>Table1[[#This Row],[Earned Basic Salary]]*12%</f>
        <v>3567.0461538461541</v>
      </c>
      <c r="T2377" s="1">
        <f>200</f>
        <v>200</v>
      </c>
      <c r="U2377" s="1">
        <f>Table1[[#This Row],[PF]]+Table1[[#This Row],[Professional Tax]]</f>
        <v>3767.0461538461541</v>
      </c>
      <c r="V2377" s="1">
        <f>Table1[[#This Row],[Overtime Hours]]*200</f>
        <v>800</v>
      </c>
      <c r="W2377" s="1">
        <f>Table1[[#This Row],[Earned Basic Salary]]+Table1[[#This Row],[HRA]]+Table1[[#This Row],[DA]]+Table1[[#This Row],[Overtime Pay]]</f>
        <v>39443</v>
      </c>
      <c r="X2377" s="1">
        <f>Table1[[#This Row],[Gross Salary]]-Table1[[#This Row],[Total Deduction]]</f>
        <v>35675.953846153847</v>
      </c>
      <c r="Y2377" t="s">
        <v>37</v>
      </c>
      <c r="Z2377" t="s">
        <v>95</v>
      </c>
      <c r="AA2377" t="s">
        <v>8945</v>
      </c>
      <c r="AB2377" t="s">
        <v>8946</v>
      </c>
    </row>
    <row r="2378" spans="1:28" x14ac:dyDescent="0.3">
      <c r="A2378" t="s">
        <v>8947</v>
      </c>
      <c r="B2378" t="s">
        <v>490</v>
      </c>
      <c r="C2378">
        <v>55</v>
      </c>
      <c r="D2378" t="s">
        <v>61</v>
      </c>
      <c r="E2378" t="s">
        <v>32</v>
      </c>
      <c r="F2378" t="s">
        <v>33</v>
      </c>
      <c r="G2378" t="s">
        <v>2792</v>
      </c>
      <c r="H2378" t="s">
        <v>35</v>
      </c>
      <c r="I2378" t="s">
        <v>36</v>
      </c>
      <c r="J2378">
        <v>26</v>
      </c>
      <c r="K2378">
        <v>24</v>
      </c>
      <c r="L2378">
        <f t="shared" si="111"/>
        <v>2</v>
      </c>
      <c r="M2378">
        <v>15</v>
      </c>
      <c r="N2378">
        <v>69946</v>
      </c>
      <c r="O2378" s="1">
        <f t="shared" si="112"/>
        <v>2690.2307692307691</v>
      </c>
      <c r="P2378" s="1">
        <f t="shared" si="113"/>
        <v>64565.538461538454</v>
      </c>
      <c r="Q2378" s="1">
        <f>Table1[[#This Row],[Earned Basic Salary]]*20%</f>
        <v>12913.107692307691</v>
      </c>
      <c r="R2378" s="1">
        <f>Table1[[#This Row],[Earned Basic Salary]]*10%</f>
        <v>6456.5538461538454</v>
      </c>
      <c r="S2378" s="1">
        <f>Table1[[#This Row],[Earned Basic Salary]]*12%</f>
        <v>7747.8646153846139</v>
      </c>
      <c r="T2378" s="1">
        <f>200</f>
        <v>200</v>
      </c>
      <c r="U2378" s="1">
        <f>Table1[[#This Row],[PF]]+Table1[[#This Row],[Professional Tax]]</f>
        <v>7947.8646153846139</v>
      </c>
      <c r="V2378" s="1">
        <f>Table1[[#This Row],[Overtime Hours]]*200</f>
        <v>3000</v>
      </c>
      <c r="W2378" s="1">
        <f>Table1[[#This Row],[Earned Basic Salary]]+Table1[[#This Row],[HRA]]+Table1[[#This Row],[DA]]+Table1[[#This Row],[Overtime Pay]]</f>
        <v>86935.199999999983</v>
      </c>
      <c r="X2378" s="1">
        <f>Table1[[#This Row],[Gross Salary]]-Table1[[#This Row],[Total Deduction]]</f>
        <v>78987.335384615362</v>
      </c>
      <c r="Y2378" t="s">
        <v>37</v>
      </c>
      <c r="Z2378" t="s">
        <v>106</v>
      </c>
      <c r="AA2378" t="s">
        <v>8948</v>
      </c>
      <c r="AB2378" t="s">
        <v>8949</v>
      </c>
    </row>
    <row r="2379" spans="1:28" x14ac:dyDescent="0.3">
      <c r="A2379" t="s">
        <v>8950</v>
      </c>
      <c r="B2379" t="s">
        <v>270</v>
      </c>
      <c r="C2379">
        <v>30</v>
      </c>
      <c r="D2379" t="s">
        <v>31</v>
      </c>
      <c r="E2379" t="s">
        <v>45</v>
      </c>
      <c r="F2379" t="s">
        <v>46</v>
      </c>
      <c r="G2379" t="s">
        <v>8951</v>
      </c>
      <c r="H2379" t="s">
        <v>35</v>
      </c>
      <c r="I2379" t="s">
        <v>36</v>
      </c>
      <c r="J2379">
        <v>26</v>
      </c>
      <c r="K2379">
        <v>24</v>
      </c>
      <c r="L2379">
        <f t="shared" si="111"/>
        <v>2</v>
      </c>
      <c r="M2379">
        <v>19</v>
      </c>
      <c r="N2379">
        <v>51879</v>
      </c>
      <c r="O2379" s="1">
        <f t="shared" si="112"/>
        <v>1995.3461538461538</v>
      </c>
      <c r="P2379" s="1">
        <f t="shared" si="113"/>
        <v>47888.307692307688</v>
      </c>
      <c r="Q2379" s="1">
        <f>Table1[[#This Row],[Earned Basic Salary]]*20%</f>
        <v>9577.6615384615379</v>
      </c>
      <c r="R2379" s="1">
        <f>Table1[[#This Row],[Earned Basic Salary]]*10%</f>
        <v>4788.830769230769</v>
      </c>
      <c r="S2379" s="1">
        <f>Table1[[#This Row],[Earned Basic Salary]]*12%</f>
        <v>5746.5969230769224</v>
      </c>
      <c r="T2379" s="1">
        <f>200</f>
        <v>200</v>
      </c>
      <c r="U2379" s="1">
        <f>Table1[[#This Row],[PF]]+Table1[[#This Row],[Professional Tax]]</f>
        <v>5946.5969230769224</v>
      </c>
      <c r="V2379" s="1">
        <f>Table1[[#This Row],[Overtime Hours]]*200</f>
        <v>3800</v>
      </c>
      <c r="W2379" s="1">
        <f>Table1[[#This Row],[Earned Basic Salary]]+Table1[[#This Row],[HRA]]+Table1[[#This Row],[DA]]+Table1[[#This Row],[Overtime Pay]]</f>
        <v>66054.799999999988</v>
      </c>
      <c r="X2379" s="1">
        <f>Table1[[#This Row],[Gross Salary]]-Table1[[#This Row],[Total Deduction]]</f>
        <v>60108.203076923062</v>
      </c>
      <c r="Y2379" t="s">
        <v>37</v>
      </c>
      <c r="Z2379" t="s">
        <v>38</v>
      </c>
      <c r="AA2379" t="s">
        <v>8952</v>
      </c>
      <c r="AB2379" t="s">
        <v>8953</v>
      </c>
    </row>
    <row r="2380" spans="1:28" x14ac:dyDescent="0.3">
      <c r="A2380" t="s">
        <v>8954</v>
      </c>
      <c r="B2380" t="s">
        <v>300</v>
      </c>
      <c r="C2380">
        <v>42</v>
      </c>
      <c r="D2380" t="s">
        <v>53</v>
      </c>
      <c r="E2380" t="s">
        <v>32</v>
      </c>
      <c r="F2380" t="s">
        <v>63</v>
      </c>
      <c r="G2380" t="s">
        <v>8955</v>
      </c>
      <c r="H2380" t="s">
        <v>35</v>
      </c>
      <c r="I2380" t="s">
        <v>36</v>
      </c>
      <c r="J2380">
        <v>26</v>
      </c>
      <c r="K2380">
        <v>23</v>
      </c>
      <c r="L2380">
        <f t="shared" si="111"/>
        <v>3</v>
      </c>
      <c r="M2380">
        <v>10</v>
      </c>
      <c r="N2380">
        <v>71375</v>
      </c>
      <c r="O2380" s="1">
        <f t="shared" si="112"/>
        <v>2745.1923076923076</v>
      </c>
      <c r="P2380" s="1">
        <f t="shared" si="113"/>
        <v>63139.423076923078</v>
      </c>
      <c r="Q2380" s="1">
        <f>Table1[[#This Row],[Earned Basic Salary]]*20%</f>
        <v>12627.884615384617</v>
      </c>
      <c r="R2380" s="1">
        <f>Table1[[#This Row],[Earned Basic Salary]]*10%</f>
        <v>6313.9423076923085</v>
      </c>
      <c r="S2380" s="1">
        <f>Table1[[#This Row],[Earned Basic Salary]]*12%</f>
        <v>7576.7307692307695</v>
      </c>
      <c r="T2380" s="1">
        <f>200</f>
        <v>200</v>
      </c>
      <c r="U2380" s="1">
        <f>Table1[[#This Row],[PF]]+Table1[[#This Row],[Professional Tax]]</f>
        <v>7776.7307692307695</v>
      </c>
      <c r="V2380" s="1">
        <f>Table1[[#This Row],[Overtime Hours]]*200</f>
        <v>2000</v>
      </c>
      <c r="W2380" s="1">
        <f>Table1[[#This Row],[Earned Basic Salary]]+Table1[[#This Row],[HRA]]+Table1[[#This Row],[DA]]+Table1[[#This Row],[Overtime Pay]]</f>
        <v>84081.25</v>
      </c>
      <c r="X2380" s="1">
        <f>Table1[[#This Row],[Gross Salary]]-Table1[[#This Row],[Total Deduction]]</f>
        <v>76304.519230769234</v>
      </c>
      <c r="Y2380" t="s">
        <v>37</v>
      </c>
      <c r="Z2380" t="s">
        <v>106</v>
      </c>
      <c r="AA2380" t="s">
        <v>8956</v>
      </c>
      <c r="AB2380" t="s">
        <v>8957</v>
      </c>
    </row>
    <row r="2381" spans="1:28" x14ac:dyDescent="0.3">
      <c r="A2381" t="s">
        <v>8958</v>
      </c>
      <c r="B2381" t="s">
        <v>741</v>
      </c>
      <c r="C2381">
        <v>29</v>
      </c>
      <c r="D2381" t="s">
        <v>127</v>
      </c>
      <c r="E2381" t="s">
        <v>62</v>
      </c>
      <c r="F2381" t="s">
        <v>83</v>
      </c>
      <c r="G2381" t="s">
        <v>5392</v>
      </c>
      <c r="H2381" t="s">
        <v>35</v>
      </c>
      <c r="I2381" t="s">
        <v>36</v>
      </c>
      <c r="J2381">
        <v>26</v>
      </c>
      <c r="K2381">
        <v>24</v>
      </c>
      <c r="L2381">
        <f t="shared" si="111"/>
        <v>2</v>
      </c>
      <c r="M2381">
        <v>6</v>
      </c>
      <c r="N2381">
        <v>48722</v>
      </c>
      <c r="O2381" s="1">
        <f t="shared" si="112"/>
        <v>1873.9230769230769</v>
      </c>
      <c r="P2381" s="1">
        <f t="shared" si="113"/>
        <v>44974.153846153844</v>
      </c>
      <c r="Q2381" s="1">
        <f>Table1[[#This Row],[Earned Basic Salary]]*20%</f>
        <v>8994.8307692307699</v>
      </c>
      <c r="R2381" s="1">
        <f>Table1[[#This Row],[Earned Basic Salary]]*10%</f>
        <v>4497.4153846153849</v>
      </c>
      <c r="S2381" s="1">
        <f>Table1[[#This Row],[Earned Basic Salary]]*12%</f>
        <v>5396.8984615384607</v>
      </c>
      <c r="T2381" s="1">
        <f>200</f>
        <v>200</v>
      </c>
      <c r="U2381" s="1">
        <f>Table1[[#This Row],[PF]]+Table1[[#This Row],[Professional Tax]]</f>
        <v>5596.8984615384607</v>
      </c>
      <c r="V2381" s="1">
        <f>Table1[[#This Row],[Overtime Hours]]*200</f>
        <v>1200</v>
      </c>
      <c r="W2381" s="1">
        <f>Table1[[#This Row],[Earned Basic Salary]]+Table1[[#This Row],[HRA]]+Table1[[#This Row],[DA]]+Table1[[#This Row],[Overtime Pay]]</f>
        <v>59666.400000000001</v>
      </c>
      <c r="X2381" s="1">
        <f>Table1[[#This Row],[Gross Salary]]-Table1[[#This Row],[Total Deduction]]</f>
        <v>54069.50153846154</v>
      </c>
      <c r="Y2381" t="s">
        <v>37</v>
      </c>
      <c r="Z2381" t="s">
        <v>48</v>
      </c>
      <c r="AA2381" t="s">
        <v>8959</v>
      </c>
      <c r="AB2381" t="s">
        <v>8960</v>
      </c>
    </row>
    <row r="2382" spans="1:28" x14ac:dyDescent="0.3">
      <c r="A2382" t="s">
        <v>8961</v>
      </c>
      <c r="B2382" t="s">
        <v>305</v>
      </c>
      <c r="C2382">
        <v>41</v>
      </c>
      <c r="D2382" t="s">
        <v>81</v>
      </c>
      <c r="E2382" t="s">
        <v>82</v>
      </c>
      <c r="F2382" t="s">
        <v>46</v>
      </c>
      <c r="G2382" t="s">
        <v>8962</v>
      </c>
      <c r="H2382" t="s">
        <v>35</v>
      </c>
      <c r="I2382" t="s">
        <v>36</v>
      </c>
      <c r="J2382">
        <v>26</v>
      </c>
      <c r="K2382">
        <v>23</v>
      </c>
      <c r="L2382">
        <f t="shared" si="111"/>
        <v>3</v>
      </c>
      <c r="M2382">
        <v>3</v>
      </c>
      <c r="N2382">
        <v>42833</v>
      </c>
      <c r="O2382" s="1">
        <f t="shared" si="112"/>
        <v>1647.4230769230769</v>
      </c>
      <c r="P2382" s="1">
        <f t="shared" si="113"/>
        <v>37890.730769230766</v>
      </c>
      <c r="Q2382" s="1">
        <f>Table1[[#This Row],[Earned Basic Salary]]*20%</f>
        <v>7578.1461538461535</v>
      </c>
      <c r="R2382" s="1">
        <f>Table1[[#This Row],[Earned Basic Salary]]*10%</f>
        <v>3789.0730769230768</v>
      </c>
      <c r="S2382" s="1">
        <f>Table1[[#This Row],[Earned Basic Salary]]*12%</f>
        <v>4546.8876923076914</v>
      </c>
      <c r="T2382" s="1">
        <f>200</f>
        <v>200</v>
      </c>
      <c r="U2382" s="1">
        <f>Table1[[#This Row],[PF]]+Table1[[#This Row],[Professional Tax]]</f>
        <v>4746.8876923076914</v>
      </c>
      <c r="V2382" s="1">
        <f>Table1[[#This Row],[Overtime Hours]]*200</f>
        <v>600</v>
      </c>
      <c r="W2382" s="1">
        <f>Table1[[#This Row],[Earned Basic Salary]]+Table1[[#This Row],[HRA]]+Table1[[#This Row],[DA]]+Table1[[#This Row],[Overtime Pay]]</f>
        <v>49857.95</v>
      </c>
      <c r="X2382" s="1">
        <f>Table1[[#This Row],[Gross Salary]]-Table1[[#This Row],[Total Deduction]]</f>
        <v>45111.062307692308</v>
      </c>
      <c r="Y2382" t="s">
        <v>37</v>
      </c>
      <c r="Z2382" t="s">
        <v>48</v>
      </c>
      <c r="AA2382" t="s">
        <v>8963</v>
      </c>
      <c r="AB2382" t="s">
        <v>8964</v>
      </c>
    </row>
    <row r="2383" spans="1:28" x14ac:dyDescent="0.3">
      <c r="A2383" t="s">
        <v>8965</v>
      </c>
      <c r="B2383" t="s">
        <v>2055</v>
      </c>
      <c r="C2383">
        <v>35</v>
      </c>
      <c r="D2383" t="s">
        <v>75</v>
      </c>
      <c r="E2383" t="s">
        <v>32</v>
      </c>
      <c r="F2383" t="s">
        <v>83</v>
      </c>
      <c r="G2383" t="s">
        <v>8966</v>
      </c>
      <c r="H2383" t="s">
        <v>35</v>
      </c>
      <c r="I2383" t="s">
        <v>36</v>
      </c>
      <c r="J2383">
        <v>26</v>
      </c>
      <c r="K2383">
        <v>26</v>
      </c>
      <c r="L2383">
        <f t="shared" si="111"/>
        <v>0</v>
      </c>
      <c r="M2383">
        <v>7</v>
      </c>
      <c r="N2383">
        <v>48717</v>
      </c>
      <c r="O2383" s="1">
        <f t="shared" si="112"/>
        <v>1873.7307692307693</v>
      </c>
      <c r="P2383" s="1">
        <f t="shared" si="113"/>
        <v>48717</v>
      </c>
      <c r="Q2383" s="1">
        <f>Table1[[#This Row],[Earned Basic Salary]]*20%</f>
        <v>9743.4</v>
      </c>
      <c r="R2383" s="1">
        <f>Table1[[#This Row],[Earned Basic Salary]]*10%</f>
        <v>4871.7</v>
      </c>
      <c r="S2383" s="1">
        <f>Table1[[#This Row],[Earned Basic Salary]]*12%</f>
        <v>5846.04</v>
      </c>
      <c r="T2383" s="1">
        <f>200</f>
        <v>200</v>
      </c>
      <c r="U2383" s="1">
        <f>Table1[[#This Row],[PF]]+Table1[[#This Row],[Professional Tax]]</f>
        <v>6046.04</v>
      </c>
      <c r="V2383" s="1">
        <f>Table1[[#This Row],[Overtime Hours]]*200</f>
        <v>1400</v>
      </c>
      <c r="W2383" s="1">
        <f>Table1[[#This Row],[Earned Basic Salary]]+Table1[[#This Row],[HRA]]+Table1[[#This Row],[DA]]+Table1[[#This Row],[Overtime Pay]]</f>
        <v>64732.1</v>
      </c>
      <c r="X2383" s="1">
        <f>Table1[[#This Row],[Gross Salary]]-Table1[[#This Row],[Total Deduction]]</f>
        <v>58686.06</v>
      </c>
      <c r="Y2383" t="s">
        <v>37</v>
      </c>
      <c r="Z2383" t="s">
        <v>106</v>
      </c>
      <c r="AA2383" t="s">
        <v>8967</v>
      </c>
      <c r="AB2383" t="s">
        <v>8968</v>
      </c>
    </row>
    <row r="2384" spans="1:28" x14ac:dyDescent="0.3">
      <c r="A2384" t="s">
        <v>8969</v>
      </c>
      <c r="B2384" t="s">
        <v>1090</v>
      </c>
      <c r="C2384">
        <v>50</v>
      </c>
      <c r="D2384" t="s">
        <v>44</v>
      </c>
      <c r="E2384" t="s">
        <v>45</v>
      </c>
      <c r="F2384" t="s">
        <v>55</v>
      </c>
      <c r="G2384" t="s">
        <v>3376</v>
      </c>
      <c r="H2384" t="s">
        <v>35</v>
      </c>
      <c r="I2384" t="s">
        <v>36</v>
      </c>
      <c r="J2384">
        <v>26</v>
      </c>
      <c r="K2384">
        <v>24</v>
      </c>
      <c r="L2384">
        <f t="shared" si="111"/>
        <v>2</v>
      </c>
      <c r="M2384">
        <v>3</v>
      </c>
      <c r="N2384">
        <v>47245</v>
      </c>
      <c r="O2384" s="1">
        <f t="shared" si="112"/>
        <v>1817.1153846153845</v>
      </c>
      <c r="P2384" s="1">
        <f t="shared" si="113"/>
        <v>43610.769230769227</v>
      </c>
      <c r="Q2384" s="1">
        <f>Table1[[#This Row],[Earned Basic Salary]]*20%</f>
        <v>8722.1538461538457</v>
      </c>
      <c r="R2384" s="1">
        <f>Table1[[#This Row],[Earned Basic Salary]]*10%</f>
        <v>4361.0769230769229</v>
      </c>
      <c r="S2384" s="1">
        <f>Table1[[#This Row],[Earned Basic Salary]]*12%</f>
        <v>5233.2923076923071</v>
      </c>
      <c r="T2384" s="1">
        <f>200</f>
        <v>200</v>
      </c>
      <c r="U2384" s="1">
        <f>Table1[[#This Row],[PF]]+Table1[[#This Row],[Professional Tax]]</f>
        <v>5433.2923076923071</v>
      </c>
      <c r="V2384" s="1">
        <f>Table1[[#This Row],[Overtime Hours]]*200</f>
        <v>600</v>
      </c>
      <c r="W2384" s="1">
        <f>Table1[[#This Row],[Earned Basic Salary]]+Table1[[#This Row],[HRA]]+Table1[[#This Row],[DA]]+Table1[[#This Row],[Overtime Pay]]</f>
        <v>57293.999999999993</v>
      </c>
      <c r="X2384" s="1">
        <f>Table1[[#This Row],[Gross Salary]]-Table1[[#This Row],[Total Deduction]]</f>
        <v>51860.707692307682</v>
      </c>
      <c r="Y2384" t="s">
        <v>37</v>
      </c>
      <c r="Z2384" t="s">
        <v>106</v>
      </c>
      <c r="AA2384" t="s">
        <v>8970</v>
      </c>
      <c r="AB2384" t="s">
        <v>8971</v>
      </c>
    </row>
    <row r="2385" spans="1:28" x14ac:dyDescent="0.3">
      <c r="A2385" t="s">
        <v>8972</v>
      </c>
      <c r="B2385" t="s">
        <v>163</v>
      </c>
      <c r="C2385">
        <v>33</v>
      </c>
      <c r="D2385" t="s">
        <v>133</v>
      </c>
      <c r="E2385" t="s">
        <v>62</v>
      </c>
      <c r="F2385" t="s">
        <v>89</v>
      </c>
      <c r="G2385" t="s">
        <v>8973</v>
      </c>
      <c r="H2385" t="s">
        <v>35</v>
      </c>
      <c r="I2385" t="s">
        <v>36</v>
      </c>
      <c r="J2385">
        <v>26</v>
      </c>
      <c r="K2385">
        <v>24</v>
      </c>
      <c r="L2385">
        <f t="shared" si="111"/>
        <v>2</v>
      </c>
      <c r="M2385">
        <v>16</v>
      </c>
      <c r="N2385">
        <v>52553</v>
      </c>
      <c r="O2385" s="1">
        <f t="shared" si="112"/>
        <v>2021.2692307692307</v>
      </c>
      <c r="P2385" s="1">
        <f t="shared" si="113"/>
        <v>48510.461538461539</v>
      </c>
      <c r="Q2385" s="1">
        <f>Table1[[#This Row],[Earned Basic Salary]]*20%</f>
        <v>9702.0923076923082</v>
      </c>
      <c r="R2385" s="1">
        <f>Table1[[#This Row],[Earned Basic Salary]]*10%</f>
        <v>4851.0461538461541</v>
      </c>
      <c r="S2385" s="1">
        <f>Table1[[#This Row],[Earned Basic Salary]]*12%</f>
        <v>5821.2553846153842</v>
      </c>
      <c r="T2385" s="1">
        <f>200</f>
        <v>200</v>
      </c>
      <c r="U2385" s="1">
        <f>Table1[[#This Row],[PF]]+Table1[[#This Row],[Professional Tax]]</f>
        <v>6021.2553846153842</v>
      </c>
      <c r="V2385" s="1">
        <f>Table1[[#This Row],[Overtime Hours]]*200</f>
        <v>3200</v>
      </c>
      <c r="W2385" s="1">
        <f>Table1[[#This Row],[Earned Basic Salary]]+Table1[[#This Row],[HRA]]+Table1[[#This Row],[DA]]+Table1[[#This Row],[Overtime Pay]]</f>
        <v>66263.600000000006</v>
      </c>
      <c r="X2385" s="1">
        <f>Table1[[#This Row],[Gross Salary]]-Table1[[#This Row],[Total Deduction]]</f>
        <v>60242.344615384623</v>
      </c>
      <c r="Y2385" t="s">
        <v>37</v>
      </c>
      <c r="Z2385" t="s">
        <v>48</v>
      </c>
      <c r="AA2385" t="s">
        <v>8974</v>
      </c>
      <c r="AB2385" t="s">
        <v>8975</v>
      </c>
    </row>
    <row r="2386" spans="1:28" x14ac:dyDescent="0.3">
      <c r="A2386" t="s">
        <v>8976</v>
      </c>
      <c r="B2386" t="s">
        <v>143</v>
      </c>
      <c r="C2386">
        <v>33</v>
      </c>
      <c r="D2386" t="s">
        <v>75</v>
      </c>
      <c r="E2386" t="s">
        <v>82</v>
      </c>
      <c r="F2386" t="s">
        <v>55</v>
      </c>
      <c r="G2386" t="s">
        <v>8977</v>
      </c>
      <c r="H2386" t="s">
        <v>35</v>
      </c>
      <c r="I2386" t="s">
        <v>36</v>
      </c>
      <c r="J2386">
        <v>26</v>
      </c>
      <c r="K2386">
        <v>24</v>
      </c>
      <c r="L2386">
        <f t="shared" si="111"/>
        <v>2</v>
      </c>
      <c r="M2386">
        <v>8</v>
      </c>
      <c r="N2386">
        <v>23000</v>
      </c>
      <c r="O2386" s="1">
        <f t="shared" si="112"/>
        <v>884.61538461538464</v>
      </c>
      <c r="P2386" s="1">
        <f t="shared" si="113"/>
        <v>21230.76923076923</v>
      </c>
      <c r="Q2386" s="1">
        <f>Table1[[#This Row],[Earned Basic Salary]]*20%</f>
        <v>4246.1538461538466</v>
      </c>
      <c r="R2386" s="1">
        <f>Table1[[#This Row],[Earned Basic Salary]]*10%</f>
        <v>2123.0769230769233</v>
      </c>
      <c r="S2386" s="1">
        <f>Table1[[#This Row],[Earned Basic Salary]]*12%</f>
        <v>2547.6923076923076</v>
      </c>
      <c r="T2386" s="1">
        <f>200</f>
        <v>200</v>
      </c>
      <c r="U2386" s="1">
        <f>Table1[[#This Row],[PF]]+Table1[[#This Row],[Professional Tax]]</f>
        <v>2747.6923076923076</v>
      </c>
      <c r="V2386" s="1">
        <f>Table1[[#This Row],[Overtime Hours]]*200</f>
        <v>1600</v>
      </c>
      <c r="W2386" s="1">
        <f>Table1[[#This Row],[Earned Basic Salary]]+Table1[[#This Row],[HRA]]+Table1[[#This Row],[DA]]+Table1[[#This Row],[Overtime Pay]]</f>
        <v>29200</v>
      </c>
      <c r="X2386" s="1">
        <f>Table1[[#This Row],[Gross Salary]]-Table1[[#This Row],[Total Deduction]]</f>
        <v>26452.307692307691</v>
      </c>
      <c r="Y2386" t="s">
        <v>37</v>
      </c>
      <c r="Z2386" t="s">
        <v>95</v>
      </c>
      <c r="AA2386" t="s">
        <v>8978</v>
      </c>
      <c r="AB2386" t="s">
        <v>8979</v>
      </c>
    </row>
    <row r="2387" spans="1:28" x14ac:dyDescent="0.3">
      <c r="A2387" t="s">
        <v>8980</v>
      </c>
      <c r="B2387" t="s">
        <v>683</v>
      </c>
      <c r="C2387">
        <v>53</v>
      </c>
      <c r="D2387" t="s">
        <v>75</v>
      </c>
      <c r="E2387" t="s">
        <v>121</v>
      </c>
      <c r="F2387" t="s">
        <v>89</v>
      </c>
      <c r="G2387" t="s">
        <v>6728</v>
      </c>
      <c r="H2387" t="s">
        <v>35</v>
      </c>
      <c r="I2387" t="s">
        <v>36</v>
      </c>
      <c r="J2387">
        <v>26</v>
      </c>
      <c r="K2387">
        <v>21</v>
      </c>
      <c r="L2387">
        <f t="shared" si="111"/>
        <v>5</v>
      </c>
      <c r="M2387">
        <v>4</v>
      </c>
      <c r="N2387">
        <v>73149</v>
      </c>
      <c r="O2387" s="1">
        <f t="shared" si="112"/>
        <v>2813.4230769230771</v>
      </c>
      <c r="P2387" s="1">
        <f t="shared" si="113"/>
        <v>59081.884615384617</v>
      </c>
      <c r="Q2387" s="1">
        <f>Table1[[#This Row],[Earned Basic Salary]]*20%</f>
        <v>11816.376923076925</v>
      </c>
      <c r="R2387" s="1">
        <f>Table1[[#This Row],[Earned Basic Salary]]*10%</f>
        <v>5908.1884615384624</v>
      </c>
      <c r="S2387" s="1">
        <f>Table1[[#This Row],[Earned Basic Salary]]*12%</f>
        <v>7089.8261538461538</v>
      </c>
      <c r="T2387" s="1">
        <f>200</f>
        <v>200</v>
      </c>
      <c r="U2387" s="1">
        <f>Table1[[#This Row],[PF]]+Table1[[#This Row],[Professional Tax]]</f>
        <v>7289.8261538461538</v>
      </c>
      <c r="V2387" s="1">
        <f>Table1[[#This Row],[Overtime Hours]]*200</f>
        <v>800</v>
      </c>
      <c r="W2387" s="1">
        <f>Table1[[#This Row],[Earned Basic Salary]]+Table1[[#This Row],[HRA]]+Table1[[#This Row],[DA]]+Table1[[#This Row],[Overtime Pay]]</f>
        <v>77606.450000000012</v>
      </c>
      <c r="X2387" s="1">
        <f>Table1[[#This Row],[Gross Salary]]-Table1[[#This Row],[Total Deduction]]</f>
        <v>70316.62384615386</v>
      </c>
      <c r="Y2387" t="s">
        <v>37</v>
      </c>
      <c r="Z2387" t="s">
        <v>48</v>
      </c>
      <c r="AA2387" t="s">
        <v>8981</v>
      </c>
      <c r="AB2387" t="s">
        <v>8982</v>
      </c>
    </row>
    <row r="2388" spans="1:28" x14ac:dyDescent="0.3">
      <c r="A2388" t="s">
        <v>8983</v>
      </c>
      <c r="B2388" t="s">
        <v>584</v>
      </c>
      <c r="C2388">
        <v>51</v>
      </c>
      <c r="D2388" t="s">
        <v>44</v>
      </c>
      <c r="E2388" t="s">
        <v>121</v>
      </c>
      <c r="F2388" t="s">
        <v>33</v>
      </c>
      <c r="G2388" t="s">
        <v>7963</v>
      </c>
      <c r="H2388" t="s">
        <v>35</v>
      </c>
      <c r="I2388" t="s">
        <v>36</v>
      </c>
      <c r="J2388">
        <v>26</v>
      </c>
      <c r="K2388">
        <v>22</v>
      </c>
      <c r="L2388">
        <f t="shared" si="111"/>
        <v>4</v>
      </c>
      <c r="M2388">
        <v>0</v>
      </c>
      <c r="N2388">
        <v>20315</v>
      </c>
      <c r="O2388" s="1">
        <f t="shared" si="112"/>
        <v>781.34615384615381</v>
      </c>
      <c r="P2388" s="1">
        <f t="shared" si="113"/>
        <v>17189.615384615383</v>
      </c>
      <c r="Q2388" s="1">
        <f>Table1[[#This Row],[Earned Basic Salary]]*20%</f>
        <v>3437.9230769230767</v>
      </c>
      <c r="R2388" s="1">
        <f>Table1[[#This Row],[Earned Basic Salary]]*10%</f>
        <v>1718.9615384615383</v>
      </c>
      <c r="S2388" s="1">
        <f>Table1[[#This Row],[Earned Basic Salary]]*12%</f>
        <v>2062.7538461538461</v>
      </c>
      <c r="T2388" s="1">
        <f>200</f>
        <v>200</v>
      </c>
      <c r="U2388" s="1">
        <f>Table1[[#This Row],[PF]]+Table1[[#This Row],[Professional Tax]]</f>
        <v>2262.7538461538461</v>
      </c>
      <c r="V2388" s="1">
        <f>Table1[[#This Row],[Overtime Hours]]*200</f>
        <v>0</v>
      </c>
      <c r="W2388" s="1">
        <f>Table1[[#This Row],[Earned Basic Salary]]+Table1[[#This Row],[HRA]]+Table1[[#This Row],[DA]]+Table1[[#This Row],[Overtime Pay]]</f>
        <v>22346.5</v>
      </c>
      <c r="X2388" s="1">
        <f>Table1[[#This Row],[Gross Salary]]-Table1[[#This Row],[Total Deduction]]</f>
        <v>20083.746153846154</v>
      </c>
      <c r="Y2388" t="s">
        <v>37</v>
      </c>
      <c r="Z2388" t="s">
        <v>38</v>
      </c>
      <c r="AA2388" t="s">
        <v>8984</v>
      </c>
      <c r="AB2388" t="s">
        <v>8985</v>
      </c>
    </row>
    <row r="2389" spans="1:28" x14ac:dyDescent="0.3">
      <c r="A2389" t="s">
        <v>8986</v>
      </c>
      <c r="B2389" t="s">
        <v>2257</v>
      </c>
      <c r="C2389">
        <v>23</v>
      </c>
      <c r="D2389" t="s">
        <v>61</v>
      </c>
      <c r="E2389" t="s">
        <v>45</v>
      </c>
      <c r="F2389" t="s">
        <v>55</v>
      </c>
      <c r="G2389" t="s">
        <v>8987</v>
      </c>
      <c r="H2389" t="s">
        <v>35</v>
      </c>
      <c r="I2389" t="s">
        <v>36</v>
      </c>
      <c r="J2389">
        <v>26</v>
      </c>
      <c r="K2389">
        <v>21</v>
      </c>
      <c r="L2389">
        <f t="shared" si="111"/>
        <v>5</v>
      </c>
      <c r="M2389">
        <v>9</v>
      </c>
      <c r="N2389">
        <v>36872</v>
      </c>
      <c r="O2389" s="1">
        <f t="shared" si="112"/>
        <v>1418.1538461538462</v>
      </c>
      <c r="P2389" s="1">
        <f t="shared" si="113"/>
        <v>29781.23076923077</v>
      </c>
      <c r="Q2389" s="1">
        <f>Table1[[#This Row],[Earned Basic Salary]]*20%</f>
        <v>5956.2461538461539</v>
      </c>
      <c r="R2389" s="1">
        <f>Table1[[#This Row],[Earned Basic Salary]]*10%</f>
        <v>2978.123076923077</v>
      </c>
      <c r="S2389" s="1">
        <f>Table1[[#This Row],[Earned Basic Salary]]*12%</f>
        <v>3573.7476923076924</v>
      </c>
      <c r="T2389" s="1">
        <f>200</f>
        <v>200</v>
      </c>
      <c r="U2389" s="1">
        <f>Table1[[#This Row],[PF]]+Table1[[#This Row],[Professional Tax]]</f>
        <v>3773.7476923076924</v>
      </c>
      <c r="V2389" s="1">
        <f>Table1[[#This Row],[Overtime Hours]]*200</f>
        <v>1800</v>
      </c>
      <c r="W2389" s="1">
        <f>Table1[[#This Row],[Earned Basic Salary]]+Table1[[#This Row],[HRA]]+Table1[[#This Row],[DA]]+Table1[[#This Row],[Overtime Pay]]</f>
        <v>40515.599999999999</v>
      </c>
      <c r="X2389" s="1">
        <f>Table1[[#This Row],[Gross Salary]]-Table1[[#This Row],[Total Deduction]]</f>
        <v>36741.852307692308</v>
      </c>
      <c r="Y2389" t="s">
        <v>37</v>
      </c>
      <c r="Z2389" t="s">
        <v>106</v>
      </c>
      <c r="AA2389" t="s">
        <v>8988</v>
      </c>
      <c r="AB2389" t="s">
        <v>8989</v>
      </c>
    </row>
    <row r="2390" spans="1:28" x14ac:dyDescent="0.3">
      <c r="A2390" t="s">
        <v>8990</v>
      </c>
      <c r="B2390" t="s">
        <v>3028</v>
      </c>
      <c r="C2390">
        <v>46</v>
      </c>
      <c r="D2390" t="s">
        <v>81</v>
      </c>
      <c r="E2390" t="s">
        <v>121</v>
      </c>
      <c r="F2390" t="s">
        <v>83</v>
      </c>
      <c r="G2390" t="s">
        <v>7455</v>
      </c>
      <c r="H2390" t="s">
        <v>35</v>
      </c>
      <c r="I2390" t="s">
        <v>36</v>
      </c>
      <c r="J2390">
        <v>26</v>
      </c>
      <c r="K2390">
        <v>24</v>
      </c>
      <c r="L2390">
        <f t="shared" si="111"/>
        <v>2</v>
      </c>
      <c r="M2390">
        <v>0</v>
      </c>
      <c r="N2390">
        <v>50176</v>
      </c>
      <c r="O2390" s="1">
        <f t="shared" si="112"/>
        <v>1929.8461538461538</v>
      </c>
      <c r="P2390" s="1">
        <f t="shared" si="113"/>
        <v>46316.307692307688</v>
      </c>
      <c r="Q2390" s="1">
        <f>Table1[[#This Row],[Earned Basic Salary]]*20%</f>
        <v>9263.2615384615383</v>
      </c>
      <c r="R2390" s="1">
        <f>Table1[[#This Row],[Earned Basic Salary]]*10%</f>
        <v>4631.6307692307691</v>
      </c>
      <c r="S2390" s="1">
        <f>Table1[[#This Row],[Earned Basic Salary]]*12%</f>
        <v>5557.9569230769221</v>
      </c>
      <c r="T2390" s="1">
        <f>200</f>
        <v>200</v>
      </c>
      <c r="U2390" s="1">
        <f>Table1[[#This Row],[PF]]+Table1[[#This Row],[Professional Tax]]</f>
        <v>5757.9569230769221</v>
      </c>
      <c r="V2390" s="1">
        <f>Table1[[#This Row],[Overtime Hours]]*200</f>
        <v>0</v>
      </c>
      <c r="W2390" s="1">
        <f>Table1[[#This Row],[Earned Basic Salary]]+Table1[[#This Row],[HRA]]+Table1[[#This Row],[DA]]+Table1[[#This Row],[Overtime Pay]]</f>
        <v>60211.19999999999</v>
      </c>
      <c r="X2390" s="1">
        <f>Table1[[#This Row],[Gross Salary]]-Table1[[#This Row],[Total Deduction]]</f>
        <v>54453.24307692307</v>
      </c>
      <c r="Y2390" t="s">
        <v>37</v>
      </c>
      <c r="Z2390" t="s">
        <v>95</v>
      </c>
      <c r="AA2390" t="s">
        <v>8991</v>
      </c>
      <c r="AB2390" t="s">
        <v>8992</v>
      </c>
    </row>
    <row r="2391" spans="1:28" x14ac:dyDescent="0.3">
      <c r="A2391" t="s">
        <v>8993</v>
      </c>
      <c r="B2391" t="s">
        <v>783</v>
      </c>
      <c r="C2391">
        <v>28</v>
      </c>
      <c r="D2391" t="s">
        <v>31</v>
      </c>
      <c r="E2391" t="s">
        <v>45</v>
      </c>
      <c r="F2391" t="s">
        <v>46</v>
      </c>
      <c r="G2391" t="s">
        <v>2250</v>
      </c>
      <c r="H2391" t="s">
        <v>35</v>
      </c>
      <c r="I2391" t="s">
        <v>36</v>
      </c>
      <c r="J2391">
        <v>26</v>
      </c>
      <c r="K2391">
        <v>23</v>
      </c>
      <c r="L2391">
        <f t="shared" si="111"/>
        <v>3</v>
      </c>
      <c r="M2391">
        <v>19</v>
      </c>
      <c r="N2391">
        <v>53465</v>
      </c>
      <c r="O2391" s="1">
        <f t="shared" si="112"/>
        <v>2056.3461538461538</v>
      </c>
      <c r="P2391" s="1">
        <f t="shared" si="113"/>
        <v>47295.961538461539</v>
      </c>
      <c r="Q2391" s="1">
        <f>Table1[[#This Row],[Earned Basic Salary]]*20%</f>
        <v>9459.1923076923085</v>
      </c>
      <c r="R2391" s="1">
        <f>Table1[[#This Row],[Earned Basic Salary]]*10%</f>
        <v>4729.5961538461543</v>
      </c>
      <c r="S2391" s="1">
        <f>Table1[[#This Row],[Earned Basic Salary]]*12%</f>
        <v>5675.5153846153844</v>
      </c>
      <c r="T2391" s="1">
        <f>200</f>
        <v>200</v>
      </c>
      <c r="U2391" s="1">
        <f>Table1[[#This Row],[PF]]+Table1[[#This Row],[Professional Tax]]</f>
        <v>5875.5153846153844</v>
      </c>
      <c r="V2391" s="1">
        <f>Table1[[#This Row],[Overtime Hours]]*200</f>
        <v>3800</v>
      </c>
      <c r="W2391" s="1">
        <f>Table1[[#This Row],[Earned Basic Salary]]+Table1[[#This Row],[HRA]]+Table1[[#This Row],[DA]]+Table1[[#This Row],[Overtime Pay]]</f>
        <v>65284.75</v>
      </c>
      <c r="X2391" s="1">
        <f>Table1[[#This Row],[Gross Salary]]-Table1[[#This Row],[Total Deduction]]</f>
        <v>59409.234615384616</v>
      </c>
      <c r="Y2391" t="s">
        <v>37</v>
      </c>
      <c r="Z2391" t="s">
        <v>38</v>
      </c>
      <c r="AA2391" t="s">
        <v>8994</v>
      </c>
      <c r="AB2391" t="s">
        <v>8995</v>
      </c>
    </row>
    <row r="2392" spans="1:28" x14ac:dyDescent="0.3">
      <c r="A2392" t="s">
        <v>8996</v>
      </c>
      <c r="B2392" t="s">
        <v>362</v>
      </c>
      <c r="C2392">
        <v>36</v>
      </c>
      <c r="D2392" t="s">
        <v>127</v>
      </c>
      <c r="E2392" t="s">
        <v>45</v>
      </c>
      <c r="F2392" t="s">
        <v>55</v>
      </c>
      <c r="G2392" t="s">
        <v>8997</v>
      </c>
      <c r="H2392" t="s">
        <v>35</v>
      </c>
      <c r="I2392" t="s">
        <v>36</v>
      </c>
      <c r="J2392">
        <v>26</v>
      </c>
      <c r="K2392">
        <v>23</v>
      </c>
      <c r="L2392">
        <f t="shared" si="111"/>
        <v>3</v>
      </c>
      <c r="M2392">
        <v>17</v>
      </c>
      <c r="N2392">
        <v>39530</v>
      </c>
      <c r="O2392" s="1">
        <f t="shared" si="112"/>
        <v>1520.3846153846155</v>
      </c>
      <c r="P2392" s="1">
        <f t="shared" si="113"/>
        <v>34968.846153846156</v>
      </c>
      <c r="Q2392" s="1">
        <f>Table1[[#This Row],[Earned Basic Salary]]*20%</f>
        <v>6993.7692307692314</v>
      </c>
      <c r="R2392" s="1">
        <f>Table1[[#This Row],[Earned Basic Salary]]*10%</f>
        <v>3496.8846153846157</v>
      </c>
      <c r="S2392" s="1">
        <f>Table1[[#This Row],[Earned Basic Salary]]*12%</f>
        <v>4196.2615384615383</v>
      </c>
      <c r="T2392" s="1">
        <f>200</f>
        <v>200</v>
      </c>
      <c r="U2392" s="1">
        <f>Table1[[#This Row],[PF]]+Table1[[#This Row],[Professional Tax]]</f>
        <v>4396.2615384615383</v>
      </c>
      <c r="V2392" s="1">
        <f>Table1[[#This Row],[Overtime Hours]]*200</f>
        <v>3400</v>
      </c>
      <c r="W2392" s="1">
        <f>Table1[[#This Row],[Earned Basic Salary]]+Table1[[#This Row],[HRA]]+Table1[[#This Row],[DA]]+Table1[[#This Row],[Overtime Pay]]</f>
        <v>48859.500000000007</v>
      </c>
      <c r="X2392" s="1">
        <f>Table1[[#This Row],[Gross Salary]]-Table1[[#This Row],[Total Deduction]]</f>
        <v>44463.238461538465</v>
      </c>
      <c r="Y2392" t="s">
        <v>37</v>
      </c>
      <c r="Z2392" t="s">
        <v>106</v>
      </c>
      <c r="AA2392" t="s">
        <v>8998</v>
      </c>
      <c r="AB2392" t="s">
        <v>8999</v>
      </c>
    </row>
    <row r="2393" spans="1:28" x14ac:dyDescent="0.3">
      <c r="A2393" t="s">
        <v>9000</v>
      </c>
      <c r="B2393" t="s">
        <v>1452</v>
      </c>
      <c r="C2393">
        <v>25</v>
      </c>
      <c r="D2393" t="s">
        <v>44</v>
      </c>
      <c r="E2393" t="s">
        <v>54</v>
      </c>
      <c r="F2393" t="s">
        <v>55</v>
      </c>
      <c r="G2393" t="s">
        <v>9001</v>
      </c>
      <c r="H2393" t="s">
        <v>35</v>
      </c>
      <c r="I2393" t="s">
        <v>36</v>
      </c>
      <c r="J2393">
        <v>26</v>
      </c>
      <c r="K2393">
        <v>24</v>
      </c>
      <c r="L2393">
        <f t="shared" si="111"/>
        <v>2</v>
      </c>
      <c r="M2393">
        <v>16</v>
      </c>
      <c r="N2393">
        <v>57435</v>
      </c>
      <c r="O2393" s="1">
        <f t="shared" si="112"/>
        <v>2209.0384615384614</v>
      </c>
      <c r="P2393" s="1">
        <f t="shared" si="113"/>
        <v>53016.923076923078</v>
      </c>
      <c r="Q2393" s="1">
        <f>Table1[[#This Row],[Earned Basic Salary]]*20%</f>
        <v>10603.384615384617</v>
      </c>
      <c r="R2393" s="1">
        <f>Table1[[#This Row],[Earned Basic Salary]]*10%</f>
        <v>5301.6923076923085</v>
      </c>
      <c r="S2393" s="1">
        <f>Table1[[#This Row],[Earned Basic Salary]]*12%</f>
        <v>6362.0307692307688</v>
      </c>
      <c r="T2393" s="1">
        <f>200</f>
        <v>200</v>
      </c>
      <c r="U2393" s="1">
        <f>Table1[[#This Row],[PF]]+Table1[[#This Row],[Professional Tax]]</f>
        <v>6562.0307692307688</v>
      </c>
      <c r="V2393" s="1">
        <f>Table1[[#This Row],[Overtime Hours]]*200</f>
        <v>3200</v>
      </c>
      <c r="W2393" s="1">
        <f>Table1[[#This Row],[Earned Basic Salary]]+Table1[[#This Row],[HRA]]+Table1[[#This Row],[DA]]+Table1[[#This Row],[Overtime Pay]]</f>
        <v>72122</v>
      </c>
      <c r="X2393" s="1">
        <f>Table1[[#This Row],[Gross Salary]]-Table1[[#This Row],[Total Deduction]]</f>
        <v>65559.969230769231</v>
      </c>
      <c r="Y2393" t="s">
        <v>37</v>
      </c>
      <c r="Z2393" t="s">
        <v>106</v>
      </c>
      <c r="AA2393" t="s">
        <v>9002</v>
      </c>
      <c r="AB2393" t="s">
        <v>9003</v>
      </c>
    </row>
    <row r="2394" spans="1:28" x14ac:dyDescent="0.3">
      <c r="A2394" t="s">
        <v>9004</v>
      </c>
      <c r="B2394" t="s">
        <v>270</v>
      </c>
      <c r="C2394">
        <v>39</v>
      </c>
      <c r="D2394" t="s">
        <v>31</v>
      </c>
      <c r="E2394" t="s">
        <v>121</v>
      </c>
      <c r="F2394" t="s">
        <v>33</v>
      </c>
      <c r="G2394" t="s">
        <v>4210</v>
      </c>
      <c r="H2394" t="s">
        <v>35</v>
      </c>
      <c r="I2394" t="s">
        <v>36</v>
      </c>
      <c r="J2394">
        <v>26</v>
      </c>
      <c r="K2394">
        <v>24</v>
      </c>
      <c r="L2394">
        <f t="shared" si="111"/>
        <v>2</v>
      </c>
      <c r="M2394">
        <v>7</v>
      </c>
      <c r="N2394">
        <v>26528</v>
      </c>
      <c r="O2394" s="1">
        <f t="shared" si="112"/>
        <v>1020.3076923076923</v>
      </c>
      <c r="P2394" s="1">
        <f t="shared" si="113"/>
        <v>24487.384615384613</v>
      </c>
      <c r="Q2394" s="1">
        <f>Table1[[#This Row],[Earned Basic Salary]]*20%</f>
        <v>4897.4769230769225</v>
      </c>
      <c r="R2394" s="1">
        <f>Table1[[#This Row],[Earned Basic Salary]]*10%</f>
        <v>2448.7384615384613</v>
      </c>
      <c r="S2394" s="1">
        <f>Table1[[#This Row],[Earned Basic Salary]]*12%</f>
        <v>2938.4861538461537</v>
      </c>
      <c r="T2394" s="1">
        <f>200</f>
        <v>200</v>
      </c>
      <c r="U2394" s="1">
        <f>Table1[[#This Row],[PF]]+Table1[[#This Row],[Professional Tax]]</f>
        <v>3138.4861538461537</v>
      </c>
      <c r="V2394" s="1">
        <f>Table1[[#This Row],[Overtime Hours]]*200</f>
        <v>1400</v>
      </c>
      <c r="W2394" s="1">
        <f>Table1[[#This Row],[Earned Basic Salary]]+Table1[[#This Row],[HRA]]+Table1[[#This Row],[DA]]+Table1[[#This Row],[Overtime Pay]]</f>
        <v>33233.599999999999</v>
      </c>
      <c r="X2394" s="1">
        <f>Table1[[#This Row],[Gross Salary]]-Table1[[#This Row],[Total Deduction]]</f>
        <v>30095.113846153843</v>
      </c>
      <c r="Y2394" t="s">
        <v>37</v>
      </c>
      <c r="Z2394" t="s">
        <v>38</v>
      </c>
      <c r="AA2394" t="s">
        <v>9005</v>
      </c>
      <c r="AB2394" t="s">
        <v>9006</v>
      </c>
    </row>
    <row r="2395" spans="1:28" x14ac:dyDescent="0.3">
      <c r="A2395" t="s">
        <v>9007</v>
      </c>
      <c r="B2395" t="s">
        <v>387</v>
      </c>
      <c r="C2395">
        <v>42</v>
      </c>
      <c r="D2395" t="s">
        <v>31</v>
      </c>
      <c r="E2395" t="s">
        <v>45</v>
      </c>
      <c r="F2395" t="s">
        <v>55</v>
      </c>
      <c r="G2395" t="s">
        <v>4488</v>
      </c>
      <c r="H2395" t="s">
        <v>35</v>
      </c>
      <c r="I2395" t="s">
        <v>36</v>
      </c>
      <c r="J2395">
        <v>26</v>
      </c>
      <c r="K2395">
        <v>22</v>
      </c>
      <c r="L2395">
        <f t="shared" si="111"/>
        <v>4</v>
      </c>
      <c r="M2395">
        <v>3</v>
      </c>
      <c r="N2395">
        <v>50909</v>
      </c>
      <c r="O2395" s="1">
        <f t="shared" si="112"/>
        <v>1958.0384615384614</v>
      </c>
      <c r="P2395" s="1">
        <f t="shared" si="113"/>
        <v>43076.846153846149</v>
      </c>
      <c r="Q2395" s="1">
        <f>Table1[[#This Row],[Earned Basic Salary]]*20%</f>
        <v>8615.3692307692309</v>
      </c>
      <c r="R2395" s="1">
        <f>Table1[[#This Row],[Earned Basic Salary]]*10%</f>
        <v>4307.6846153846154</v>
      </c>
      <c r="S2395" s="1">
        <f>Table1[[#This Row],[Earned Basic Salary]]*12%</f>
        <v>5169.2215384615374</v>
      </c>
      <c r="T2395" s="1">
        <f>200</f>
        <v>200</v>
      </c>
      <c r="U2395" s="1">
        <f>Table1[[#This Row],[PF]]+Table1[[#This Row],[Professional Tax]]</f>
        <v>5369.2215384615374</v>
      </c>
      <c r="V2395" s="1">
        <f>Table1[[#This Row],[Overtime Hours]]*200</f>
        <v>600</v>
      </c>
      <c r="W2395" s="1">
        <f>Table1[[#This Row],[Earned Basic Salary]]+Table1[[#This Row],[HRA]]+Table1[[#This Row],[DA]]+Table1[[#This Row],[Overtime Pay]]</f>
        <v>56599.899999999994</v>
      </c>
      <c r="X2395" s="1">
        <f>Table1[[#This Row],[Gross Salary]]-Table1[[#This Row],[Total Deduction]]</f>
        <v>51230.678461538453</v>
      </c>
      <c r="Y2395" t="s">
        <v>37</v>
      </c>
      <c r="Z2395" t="s">
        <v>38</v>
      </c>
      <c r="AA2395" t="s">
        <v>9008</v>
      </c>
      <c r="AB2395" t="s">
        <v>9009</v>
      </c>
    </row>
    <row r="2396" spans="1:28" x14ac:dyDescent="0.3">
      <c r="A2396" t="s">
        <v>9010</v>
      </c>
      <c r="B2396" t="s">
        <v>324</v>
      </c>
      <c r="C2396">
        <v>21</v>
      </c>
      <c r="D2396" t="s">
        <v>81</v>
      </c>
      <c r="E2396" t="s">
        <v>45</v>
      </c>
      <c r="F2396" t="s">
        <v>55</v>
      </c>
      <c r="G2396" t="s">
        <v>6453</v>
      </c>
      <c r="H2396" t="s">
        <v>35</v>
      </c>
      <c r="I2396" t="s">
        <v>36</v>
      </c>
      <c r="J2396">
        <v>26</v>
      </c>
      <c r="K2396">
        <v>23</v>
      </c>
      <c r="L2396">
        <f t="shared" si="111"/>
        <v>3</v>
      </c>
      <c r="M2396">
        <v>15</v>
      </c>
      <c r="N2396">
        <v>78085</v>
      </c>
      <c r="O2396" s="1">
        <f t="shared" si="112"/>
        <v>3003.2692307692309</v>
      </c>
      <c r="P2396" s="1">
        <f t="shared" si="113"/>
        <v>69075.192307692312</v>
      </c>
      <c r="Q2396" s="1">
        <f>Table1[[#This Row],[Earned Basic Salary]]*20%</f>
        <v>13815.038461538463</v>
      </c>
      <c r="R2396" s="1">
        <f>Table1[[#This Row],[Earned Basic Salary]]*10%</f>
        <v>6907.5192307692314</v>
      </c>
      <c r="S2396" s="1">
        <f>Table1[[#This Row],[Earned Basic Salary]]*12%</f>
        <v>8289.0230769230766</v>
      </c>
      <c r="T2396" s="1">
        <f>200</f>
        <v>200</v>
      </c>
      <c r="U2396" s="1">
        <f>Table1[[#This Row],[PF]]+Table1[[#This Row],[Professional Tax]]</f>
        <v>8489.0230769230766</v>
      </c>
      <c r="V2396" s="1">
        <f>Table1[[#This Row],[Overtime Hours]]*200</f>
        <v>3000</v>
      </c>
      <c r="W2396" s="1">
        <f>Table1[[#This Row],[Earned Basic Salary]]+Table1[[#This Row],[HRA]]+Table1[[#This Row],[DA]]+Table1[[#This Row],[Overtime Pay]]</f>
        <v>92797.750000000015</v>
      </c>
      <c r="X2396" s="1">
        <f>Table1[[#This Row],[Gross Salary]]-Table1[[#This Row],[Total Deduction]]</f>
        <v>84308.726923076931</v>
      </c>
      <c r="Y2396" t="s">
        <v>37</v>
      </c>
      <c r="Z2396" t="s">
        <v>95</v>
      </c>
      <c r="AA2396" t="s">
        <v>9011</v>
      </c>
      <c r="AB2396" t="s">
        <v>9012</v>
      </c>
    </row>
    <row r="2397" spans="1:28" x14ac:dyDescent="0.3">
      <c r="A2397" t="s">
        <v>9013</v>
      </c>
      <c r="B2397" t="s">
        <v>512</v>
      </c>
      <c r="C2397">
        <v>54</v>
      </c>
      <c r="D2397" t="s">
        <v>61</v>
      </c>
      <c r="E2397" t="s">
        <v>45</v>
      </c>
      <c r="F2397" t="s">
        <v>46</v>
      </c>
      <c r="G2397" t="s">
        <v>765</v>
      </c>
      <c r="H2397" t="s">
        <v>35</v>
      </c>
      <c r="I2397" t="s">
        <v>36</v>
      </c>
      <c r="J2397">
        <v>26</v>
      </c>
      <c r="K2397">
        <v>25</v>
      </c>
      <c r="L2397">
        <f t="shared" si="111"/>
        <v>1</v>
      </c>
      <c r="M2397">
        <v>19</v>
      </c>
      <c r="N2397">
        <v>41436</v>
      </c>
      <c r="O2397" s="1">
        <f t="shared" si="112"/>
        <v>1593.6923076923076</v>
      </c>
      <c r="P2397" s="1">
        <f t="shared" si="113"/>
        <v>39842.307692307688</v>
      </c>
      <c r="Q2397" s="1">
        <f>Table1[[#This Row],[Earned Basic Salary]]*20%</f>
        <v>7968.4615384615381</v>
      </c>
      <c r="R2397" s="1">
        <f>Table1[[#This Row],[Earned Basic Salary]]*10%</f>
        <v>3984.2307692307691</v>
      </c>
      <c r="S2397" s="1">
        <f>Table1[[#This Row],[Earned Basic Salary]]*12%</f>
        <v>4781.076923076922</v>
      </c>
      <c r="T2397" s="1">
        <f>200</f>
        <v>200</v>
      </c>
      <c r="U2397" s="1">
        <f>Table1[[#This Row],[PF]]+Table1[[#This Row],[Professional Tax]]</f>
        <v>4981.076923076922</v>
      </c>
      <c r="V2397" s="1">
        <f>Table1[[#This Row],[Overtime Hours]]*200</f>
        <v>3800</v>
      </c>
      <c r="W2397" s="1">
        <f>Table1[[#This Row],[Earned Basic Salary]]+Table1[[#This Row],[HRA]]+Table1[[#This Row],[DA]]+Table1[[#This Row],[Overtime Pay]]</f>
        <v>55594.999999999993</v>
      </c>
      <c r="X2397" s="1">
        <f>Table1[[#This Row],[Gross Salary]]-Table1[[#This Row],[Total Deduction]]</f>
        <v>50613.923076923071</v>
      </c>
      <c r="Y2397" t="s">
        <v>37</v>
      </c>
      <c r="Z2397" t="s">
        <v>38</v>
      </c>
      <c r="AA2397" t="s">
        <v>9014</v>
      </c>
      <c r="AB2397" t="s">
        <v>9015</v>
      </c>
    </row>
    <row r="2398" spans="1:28" x14ac:dyDescent="0.3">
      <c r="A2398" t="s">
        <v>9016</v>
      </c>
      <c r="B2398" t="s">
        <v>675</v>
      </c>
      <c r="C2398">
        <v>49</v>
      </c>
      <c r="D2398" t="s">
        <v>61</v>
      </c>
      <c r="E2398" t="s">
        <v>82</v>
      </c>
      <c r="F2398" t="s">
        <v>33</v>
      </c>
      <c r="G2398" t="s">
        <v>9017</v>
      </c>
      <c r="H2398" t="s">
        <v>35</v>
      </c>
      <c r="I2398" t="s">
        <v>36</v>
      </c>
      <c r="J2398">
        <v>26</v>
      </c>
      <c r="K2398">
        <v>25</v>
      </c>
      <c r="L2398">
        <f t="shared" si="111"/>
        <v>1</v>
      </c>
      <c r="M2398">
        <v>0</v>
      </c>
      <c r="N2398">
        <v>28366</v>
      </c>
      <c r="O2398" s="1">
        <f t="shared" si="112"/>
        <v>1091</v>
      </c>
      <c r="P2398" s="1">
        <f t="shared" si="113"/>
        <v>27275</v>
      </c>
      <c r="Q2398" s="1">
        <f>Table1[[#This Row],[Earned Basic Salary]]*20%</f>
        <v>5455</v>
      </c>
      <c r="R2398" s="1">
        <f>Table1[[#This Row],[Earned Basic Salary]]*10%</f>
        <v>2727.5</v>
      </c>
      <c r="S2398" s="1">
        <f>Table1[[#This Row],[Earned Basic Salary]]*12%</f>
        <v>3273</v>
      </c>
      <c r="T2398" s="1">
        <f>200</f>
        <v>200</v>
      </c>
      <c r="U2398" s="1">
        <f>Table1[[#This Row],[PF]]+Table1[[#This Row],[Professional Tax]]</f>
        <v>3473</v>
      </c>
      <c r="V2398" s="1">
        <f>Table1[[#This Row],[Overtime Hours]]*200</f>
        <v>0</v>
      </c>
      <c r="W2398" s="1">
        <f>Table1[[#This Row],[Earned Basic Salary]]+Table1[[#This Row],[HRA]]+Table1[[#This Row],[DA]]+Table1[[#This Row],[Overtime Pay]]</f>
        <v>35457.5</v>
      </c>
      <c r="X2398" s="1">
        <f>Table1[[#This Row],[Gross Salary]]-Table1[[#This Row],[Total Deduction]]</f>
        <v>31984.5</v>
      </c>
      <c r="Y2398" t="s">
        <v>37</v>
      </c>
      <c r="Z2398" t="s">
        <v>106</v>
      </c>
      <c r="AA2398" t="s">
        <v>9018</v>
      </c>
      <c r="AB2398" t="s">
        <v>9019</v>
      </c>
    </row>
    <row r="2399" spans="1:28" x14ac:dyDescent="0.3">
      <c r="A2399" t="s">
        <v>9020</v>
      </c>
      <c r="B2399" t="s">
        <v>1880</v>
      </c>
      <c r="C2399">
        <v>27</v>
      </c>
      <c r="D2399" t="s">
        <v>127</v>
      </c>
      <c r="E2399" t="s">
        <v>32</v>
      </c>
      <c r="F2399" t="s">
        <v>83</v>
      </c>
      <c r="G2399" t="s">
        <v>7268</v>
      </c>
      <c r="H2399" t="s">
        <v>35</v>
      </c>
      <c r="I2399" t="s">
        <v>36</v>
      </c>
      <c r="J2399">
        <v>26</v>
      </c>
      <c r="K2399">
        <v>22</v>
      </c>
      <c r="L2399">
        <f t="shared" si="111"/>
        <v>4</v>
      </c>
      <c r="M2399">
        <v>0</v>
      </c>
      <c r="N2399">
        <v>23798</v>
      </c>
      <c r="O2399" s="1">
        <f t="shared" si="112"/>
        <v>915.30769230769226</v>
      </c>
      <c r="P2399" s="1">
        <f t="shared" si="113"/>
        <v>20136.76923076923</v>
      </c>
      <c r="Q2399" s="1">
        <f>Table1[[#This Row],[Earned Basic Salary]]*20%</f>
        <v>4027.3538461538465</v>
      </c>
      <c r="R2399" s="1">
        <f>Table1[[#This Row],[Earned Basic Salary]]*10%</f>
        <v>2013.6769230769232</v>
      </c>
      <c r="S2399" s="1">
        <f>Table1[[#This Row],[Earned Basic Salary]]*12%</f>
        <v>2416.4123076923074</v>
      </c>
      <c r="T2399" s="1">
        <f>200</f>
        <v>200</v>
      </c>
      <c r="U2399" s="1">
        <f>Table1[[#This Row],[PF]]+Table1[[#This Row],[Professional Tax]]</f>
        <v>2616.4123076923074</v>
      </c>
      <c r="V2399" s="1">
        <f>Table1[[#This Row],[Overtime Hours]]*200</f>
        <v>0</v>
      </c>
      <c r="W2399" s="1">
        <f>Table1[[#This Row],[Earned Basic Salary]]+Table1[[#This Row],[HRA]]+Table1[[#This Row],[DA]]+Table1[[#This Row],[Overtime Pay]]</f>
        <v>26177.8</v>
      </c>
      <c r="X2399" s="1">
        <f>Table1[[#This Row],[Gross Salary]]-Table1[[#This Row],[Total Deduction]]</f>
        <v>23561.387692307693</v>
      </c>
      <c r="Y2399" t="s">
        <v>37</v>
      </c>
      <c r="Z2399" t="s">
        <v>106</v>
      </c>
      <c r="AA2399" t="s">
        <v>9021</v>
      </c>
      <c r="AB2399" t="s">
        <v>9022</v>
      </c>
    </row>
    <row r="2400" spans="1:28" x14ac:dyDescent="0.3">
      <c r="A2400" t="s">
        <v>9023</v>
      </c>
      <c r="B2400" t="s">
        <v>914</v>
      </c>
      <c r="C2400">
        <v>48</v>
      </c>
      <c r="D2400" t="s">
        <v>44</v>
      </c>
      <c r="E2400" t="s">
        <v>82</v>
      </c>
      <c r="F2400" t="s">
        <v>63</v>
      </c>
      <c r="G2400" t="s">
        <v>9024</v>
      </c>
      <c r="H2400" t="s">
        <v>35</v>
      </c>
      <c r="I2400" t="s">
        <v>36</v>
      </c>
      <c r="J2400">
        <v>26</v>
      </c>
      <c r="K2400">
        <v>22</v>
      </c>
      <c r="L2400">
        <f t="shared" si="111"/>
        <v>4</v>
      </c>
      <c r="M2400">
        <v>3</v>
      </c>
      <c r="N2400">
        <v>27878</v>
      </c>
      <c r="O2400" s="1">
        <f t="shared" si="112"/>
        <v>1072.2307692307693</v>
      </c>
      <c r="P2400" s="1">
        <f t="shared" si="113"/>
        <v>23589.076923076926</v>
      </c>
      <c r="Q2400" s="1">
        <f>Table1[[#This Row],[Earned Basic Salary]]*20%</f>
        <v>4717.8153846153855</v>
      </c>
      <c r="R2400" s="1">
        <f>Table1[[#This Row],[Earned Basic Salary]]*10%</f>
        <v>2358.9076923076927</v>
      </c>
      <c r="S2400" s="1">
        <f>Table1[[#This Row],[Earned Basic Salary]]*12%</f>
        <v>2830.689230769231</v>
      </c>
      <c r="T2400" s="1">
        <f>200</f>
        <v>200</v>
      </c>
      <c r="U2400" s="1">
        <f>Table1[[#This Row],[PF]]+Table1[[#This Row],[Professional Tax]]</f>
        <v>3030.689230769231</v>
      </c>
      <c r="V2400" s="1">
        <f>Table1[[#This Row],[Overtime Hours]]*200</f>
        <v>600</v>
      </c>
      <c r="W2400" s="1">
        <f>Table1[[#This Row],[Earned Basic Salary]]+Table1[[#This Row],[HRA]]+Table1[[#This Row],[DA]]+Table1[[#This Row],[Overtime Pay]]</f>
        <v>31265.800000000003</v>
      </c>
      <c r="X2400" s="1">
        <f>Table1[[#This Row],[Gross Salary]]-Table1[[#This Row],[Total Deduction]]</f>
        <v>28235.110769230771</v>
      </c>
      <c r="Y2400" t="s">
        <v>37</v>
      </c>
      <c r="Z2400" t="s">
        <v>48</v>
      </c>
      <c r="AA2400" t="s">
        <v>9025</v>
      </c>
      <c r="AB2400" t="s">
        <v>9026</v>
      </c>
    </row>
    <row r="2401" spans="1:28" x14ac:dyDescent="0.3">
      <c r="A2401" t="s">
        <v>9027</v>
      </c>
      <c r="B2401" t="s">
        <v>226</v>
      </c>
      <c r="C2401">
        <v>29</v>
      </c>
      <c r="D2401" t="s">
        <v>61</v>
      </c>
      <c r="E2401" t="s">
        <v>45</v>
      </c>
      <c r="F2401" t="s">
        <v>69</v>
      </c>
      <c r="G2401" t="s">
        <v>1640</v>
      </c>
      <c r="H2401" t="s">
        <v>35</v>
      </c>
      <c r="I2401" t="s">
        <v>36</v>
      </c>
      <c r="J2401">
        <v>26</v>
      </c>
      <c r="K2401">
        <v>24</v>
      </c>
      <c r="L2401">
        <f t="shared" si="111"/>
        <v>2</v>
      </c>
      <c r="M2401">
        <v>7</v>
      </c>
      <c r="N2401">
        <v>31069</v>
      </c>
      <c r="O2401" s="1">
        <f t="shared" si="112"/>
        <v>1194.9615384615386</v>
      </c>
      <c r="P2401" s="1">
        <f t="shared" si="113"/>
        <v>28679.076923076926</v>
      </c>
      <c r="Q2401" s="1">
        <f>Table1[[#This Row],[Earned Basic Salary]]*20%</f>
        <v>5735.8153846153855</v>
      </c>
      <c r="R2401" s="1">
        <f>Table1[[#This Row],[Earned Basic Salary]]*10%</f>
        <v>2867.9076923076927</v>
      </c>
      <c r="S2401" s="1">
        <f>Table1[[#This Row],[Earned Basic Salary]]*12%</f>
        <v>3441.4892307692307</v>
      </c>
      <c r="T2401" s="1">
        <f>200</f>
        <v>200</v>
      </c>
      <c r="U2401" s="1">
        <f>Table1[[#This Row],[PF]]+Table1[[#This Row],[Professional Tax]]</f>
        <v>3641.4892307692307</v>
      </c>
      <c r="V2401" s="1">
        <f>Table1[[#This Row],[Overtime Hours]]*200</f>
        <v>1400</v>
      </c>
      <c r="W2401" s="1">
        <f>Table1[[#This Row],[Earned Basic Salary]]+Table1[[#This Row],[HRA]]+Table1[[#This Row],[DA]]+Table1[[#This Row],[Overtime Pay]]</f>
        <v>38682.800000000003</v>
      </c>
      <c r="X2401" s="1">
        <f>Table1[[#This Row],[Gross Salary]]-Table1[[#This Row],[Total Deduction]]</f>
        <v>35041.310769230775</v>
      </c>
      <c r="Y2401" t="s">
        <v>37</v>
      </c>
      <c r="Z2401" t="s">
        <v>95</v>
      </c>
      <c r="AA2401" t="s">
        <v>9028</v>
      </c>
      <c r="AB2401" t="s">
        <v>9029</v>
      </c>
    </row>
    <row r="2402" spans="1:28" x14ac:dyDescent="0.3">
      <c r="A2402" t="s">
        <v>9030</v>
      </c>
      <c r="B2402" t="s">
        <v>1760</v>
      </c>
      <c r="C2402">
        <v>25</v>
      </c>
      <c r="D2402" t="s">
        <v>133</v>
      </c>
      <c r="E2402" t="s">
        <v>45</v>
      </c>
      <c r="F2402" t="s">
        <v>63</v>
      </c>
      <c r="G2402" t="s">
        <v>2161</v>
      </c>
      <c r="H2402" t="s">
        <v>35</v>
      </c>
      <c r="I2402" t="s">
        <v>36</v>
      </c>
      <c r="J2402">
        <v>26</v>
      </c>
      <c r="K2402">
        <v>21</v>
      </c>
      <c r="L2402">
        <f t="shared" si="111"/>
        <v>5</v>
      </c>
      <c r="M2402">
        <v>11</v>
      </c>
      <c r="N2402">
        <v>31716</v>
      </c>
      <c r="O2402" s="1">
        <f t="shared" si="112"/>
        <v>1219.8461538461538</v>
      </c>
      <c r="P2402" s="1">
        <f t="shared" si="113"/>
        <v>25616.76923076923</v>
      </c>
      <c r="Q2402" s="1">
        <f>Table1[[#This Row],[Earned Basic Salary]]*20%</f>
        <v>5123.3538461538465</v>
      </c>
      <c r="R2402" s="1">
        <f>Table1[[#This Row],[Earned Basic Salary]]*10%</f>
        <v>2561.6769230769232</v>
      </c>
      <c r="S2402" s="1">
        <f>Table1[[#This Row],[Earned Basic Salary]]*12%</f>
        <v>3074.0123076923073</v>
      </c>
      <c r="T2402" s="1">
        <f>200</f>
        <v>200</v>
      </c>
      <c r="U2402" s="1">
        <f>Table1[[#This Row],[PF]]+Table1[[#This Row],[Professional Tax]]</f>
        <v>3274.0123076923073</v>
      </c>
      <c r="V2402" s="1">
        <f>Table1[[#This Row],[Overtime Hours]]*200</f>
        <v>2200</v>
      </c>
      <c r="W2402" s="1">
        <f>Table1[[#This Row],[Earned Basic Salary]]+Table1[[#This Row],[HRA]]+Table1[[#This Row],[DA]]+Table1[[#This Row],[Overtime Pay]]</f>
        <v>35501.799999999996</v>
      </c>
      <c r="X2402" s="1">
        <f>Table1[[#This Row],[Gross Salary]]-Table1[[#This Row],[Total Deduction]]</f>
        <v>32227.787692307687</v>
      </c>
      <c r="Y2402" t="s">
        <v>37</v>
      </c>
      <c r="Z2402" t="s">
        <v>38</v>
      </c>
      <c r="AA2402" t="s">
        <v>9031</v>
      </c>
      <c r="AB2402" t="s">
        <v>9032</v>
      </c>
    </row>
    <row r="2403" spans="1:28" x14ac:dyDescent="0.3">
      <c r="A2403" t="s">
        <v>9033</v>
      </c>
      <c r="B2403" t="s">
        <v>448</v>
      </c>
      <c r="C2403">
        <v>40</v>
      </c>
      <c r="D2403" t="s">
        <v>31</v>
      </c>
      <c r="E2403" t="s">
        <v>54</v>
      </c>
      <c r="F2403" t="s">
        <v>33</v>
      </c>
      <c r="G2403" t="s">
        <v>9034</v>
      </c>
      <c r="H2403" t="s">
        <v>35</v>
      </c>
      <c r="I2403" t="s">
        <v>36</v>
      </c>
      <c r="J2403">
        <v>26</v>
      </c>
      <c r="K2403">
        <v>22</v>
      </c>
      <c r="L2403">
        <f t="shared" si="111"/>
        <v>4</v>
      </c>
      <c r="M2403">
        <v>19</v>
      </c>
      <c r="N2403">
        <v>19335</v>
      </c>
      <c r="O2403" s="1">
        <f t="shared" si="112"/>
        <v>743.65384615384619</v>
      </c>
      <c r="P2403" s="1">
        <f t="shared" si="113"/>
        <v>16360.384615384617</v>
      </c>
      <c r="Q2403" s="1">
        <f>Table1[[#This Row],[Earned Basic Salary]]*20%</f>
        <v>3272.0769230769238</v>
      </c>
      <c r="R2403" s="1">
        <f>Table1[[#This Row],[Earned Basic Salary]]*10%</f>
        <v>1636.0384615384619</v>
      </c>
      <c r="S2403" s="1">
        <f>Table1[[#This Row],[Earned Basic Salary]]*12%</f>
        <v>1963.2461538461539</v>
      </c>
      <c r="T2403" s="1">
        <f>200</f>
        <v>200</v>
      </c>
      <c r="U2403" s="1">
        <f>Table1[[#This Row],[PF]]+Table1[[#This Row],[Professional Tax]]</f>
        <v>2163.2461538461539</v>
      </c>
      <c r="V2403" s="1">
        <f>Table1[[#This Row],[Overtime Hours]]*200</f>
        <v>3800</v>
      </c>
      <c r="W2403" s="1">
        <f>Table1[[#This Row],[Earned Basic Salary]]+Table1[[#This Row],[HRA]]+Table1[[#This Row],[DA]]+Table1[[#This Row],[Overtime Pay]]</f>
        <v>25068.5</v>
      </c>
      <c r="X2403" s="1">
        <f>Table1[[#This Row],[Gross Salary]]-Table1[[#This Row],[Total Deduction]]</f>
        <v>22905.253846153846</v>
      </c>
      <c r="Y2403" t="s">
        <v>37</v>
      </c>
      <c r="Z2403" t="s">
        <v>38</v>
      </c>
      <c r="AA2403" t="s">
        <v>9035</v>
      </c>
      <c r="AB2403" t="s">
        <v>9036</v>
      </c>
    </row>
    <row r="2404" spans="1:28" x14ac:dyDescent="0.3">
      <c r="A2404" t="s">
        <v>9037</v>
      </c>
      <c r="B2404" t="s">
        <v>2467</v>
      </c>
      <c r="C2404">
        <v>51</v>
      </c>
      <c r="D2404" t="s">
        <v>81</v>
      </c>
      <c r="E2404" t="s">
        <v>121</v>
      </c>
      <c r="F2404" t="s">
        <v>69</v>
      </c>
      <c r="G2404" t="s">
        <v>9038</v>
      </c>
      <c r="H2404" t="s">
        <v>35</v>
      </c>
      <c r="I2404" t="s">
        <v>36</v>
      </c>
      <c r="J2404">
        <v>26</v>
      </c>
      <c r="K2404">
        <v>21</v>
      </c>
      <c r="L2404">
        <f t="shared" si="111"/>
        <v>5</v>
      </c>
      <c r="M2404">
        <v>15</v>
      </c>
      <c r="N2404">
        <v>45387</v>
      </c>
      <c r="O2404" s="1">
        <f t="shared" si="112"/>
        <v>1745.6538461538462</v>
      </c>
      <c r="P2404" s="1">
        <f t="shared" si="113"/>
        <v>36658.730769230773</v>
      </c>
      <c r="Q2404" s="1">
        <f>Table1[[#This Row],[Earned Basic Salary]]*20%</f>
        <v>7331.7461538461548</v>
      </c>
      <c r="R2404" s="1">
        <f>Table1[[#This Row],[Earned Basic Salary]]*10%</f>
        <v>3665.8730769230774</v>
      </c>
      <c r="S2404" s="1">
        <f>Table1[[#This Row],[Earned Basic Salary]]*12%</f>
        <v>4399.0476923076931</v>
      </c>
      <c r="T2404" s="1">
        <f>200</f>
        <v>200</v>
      </c>
      <c r="U2404" s="1">
        <f>Table1[[#This Row],[PF]]+Table1[[#This Row],[Professional Tax]]</f>
        <v>4599.0476923076931</v>
      </c>
      <c r="V2404" s="1">
        <f>Table1[[#This Row],[Overtime Hours]]*200</f>
        <v>3000</v>
      </c>
      <c r="W2404" s="1">
        <f>Table1[[#This Row],[Earned Basic Salary]]+Table1[[#This Row],[HRA]]+Table1[[#This Row],[DA]]+Table1[[#This Row],[Overtime Pay]]</f>
        <v>50656.350000000006</v>
      </c>
      <c r="X2404" s="1">
        <f>Table1[[#This Row],[Gross Salary]]-Table1[[#This Row],[Total Deduction]]</f>
        <v>46057.302307692313</v>
      </c>
      <c r="Y2404" t="s">
        <v>37</v>
      </c>
      <c r="Z2404" t="s">
        <v>38</v>
      </c>
      <c r="AA2404" t="s">
        <v>9039</v>
      </c>
      <c r="AB2404" t="s">
        <v>9040</v>
      </c>
    </row>
    <row r="2405" spans="1:28" x14ac:dyDescent="0.3">
      <c r="A2405" t="s">
        <v>9041</v>
      </c>
      <c r="B2405" t="s">
        <v>1852</v>
      </c>
      <c r="C2405">
        <v>51</v>
      </c>
      <c r="D2405" t="s">
        <v>44</v>
      </c>
      <c r="E2405" t="s">
        <v>82</v>
      </c>
      <c r="F2405" t="s">
        <v>46</v>
      </c>
      <c r="G2405" t="s">
        <v>5388</v>
      </c>
      <c r="H2405" t="s">
        <v>35</v>
      </c>
      <c r="I2405" t="s">
        <v>36</v>
      </c>
      <c r="J2405">
        <v>26</v>
      </c>
      <c r="K2405">
        <v>23</v>
      </c>
      <c r="L2405">
        <f t="shared" si="111"/>
        <v>3</v>
      </c>
      <c r="M2405">
        <v>6</v>
      </c>
      <c r="N2405">
        <v>48849</v>
      </c>
      <c r="O2405" s="1">
        <f t="shared" si="112"/>
        <v>1878.8076923076924</v>
      </c>
      <c r="P2405" s="1">
        <f t="shared" si="113"/>
        <v>43212.576923076922</v>
      </c>
      <c r="Q2405" s="1">
        <f>Table1[[#This Row],[Earned Basic Salary]]*20%</f>
        <v>8642.5153846153844</v>
      </c>
      <c r="R2405" s="1">
        <f>Table1[[#This Row],[Earned Basic Salary]]*10%</f>
        <v>4321.2576923076922</v>
      </c>
      <c r="S2405" s="1">
        <f>Table1[[#This Row],[Earned Basic Salary]]*12%</f>
        <v>5185.5092307692303</v>
      </c>
      <c r="T2405" s="1">
        <f>200</f>
        <v>200</v>
      </c>
      <c r="U2405" s="1">
        <f>Table1[[#This Row],[PF]]+Table1[[#This Row],[Professional Tax]]</f>
        <v>5385.5092307692303</v>
      </c>
      <c r="V2405" s="1">
        <f>Table1[[#This Row],[Overtime Hours]]*200</f>
        <v>1200</v>
      </c>
      <c r="W2405" s="1">
        <f>Table1[[#This Row],[Earned Basic Salary]]+Table1[[#This Row],[HRA]]+Table1[[#This Row],[DA]]+Table1[[#This Row],[Overtime Pay]]</f>
        <v>57376.35</v>
      </c>
      <c r="X2405" s="1">
        <f>Table1[[#This Row],[Gross Salary]]-Table1[[#This Row],[Total Deduction]]</f>
        <v>51990.840769230766</v>
      </c>
      <c r="Y2405" t="s">
        <v>37</v>
      </c>
      <c r="Z2405" t="s">
        <v>48</v>
      </c>
      <c r="AA2405" t="s">
        <v>9042</v>
      </c>
      <c r="AB2405" t="s">
        <v>9043</v>
      </c>
    </row>
    <row r="2406" spans="1:28" x14ac:dyDescent="0.3">
      <c r="A2406" t="s">
        <v>9044</v>
      </c>
      <c r="B2406" t="s">
        <v>1058</v>
      </c>
      <c r="C2406">
        <v>45</v>
      </c>
      <c r="D2406" t="s">
        <v>133</v>
      </c>
      <c r="E2406" t="s">
        <v>45</v>
      </c>
      <c r="F2406" t="s">
        <v>46</v>
      </c>
      <c r="G2406" t="s">
        <v>9045</v>
      </c>
      <c r="H2406" t="s">
        <v>35</v>
      </c>
      <c r="I2406" t="s">
        <v>36</v>
      </c>
      <c r="J2406">
        <v>26</v>
      </c>
      <c r="K2406">
        <v>25</v>
      </c>
      <c r="L2406">
        <f t="shared" si="111"/>
        <v>1</v>
      </c>
      <c r="M2406">
        <v>5</v>
      </c>
      <c r="N2406">
        <v>19269</v>
      </c>
      <c r="O2406" s="1">
        <f t="shared" si="112"/>
        <v>741.11538461538464</v>
      </c>
      <c r="P2406" s="1">
        <f t="shared" si="113"/>
        <v>18527.884615384617</v>
      </c>
      <c r="Q2406" s="1">
        <f>Table1[[#This Row],[Earned Basic Salary]]*20%</f>
        <v>3705.5769230769238</v>
      </c>
      <c r="R2406" s="1">
        <f>Table1[[#This Row],[Earned Basic Salary]]*10%</f>
        <v>1852.7884615384619</v>
      </c>
      <c r="S2406" s="1">
        <f>Table1[[#This Row],[Earned Basic Salary]]*12%</f>
        <v>2223.3461538461538</v>
      </c>
      <c r="T2406" s="1">
        <f>200</f>
        <v>200</v>
      </c>
      <c r="U2406" s="1">
        <f>Table1[[#This Row],[PF]]+Table1[[#This Row],[Professional Tax]]</f>
        <v>2423.3461538461538</v>
      </c>
      <c r="V2406" s="1">
        <f>Table1[[#This Row],[Overtime Hours]]*200</f>
        <v>1000</v>
      </c>
      <c r="W2406" s="1">
        <f>Table1[[#This Row],[Earned Basic Salary]]+Table1[[#This Row],[HRA]]+Table1[[#This Row],[DA]]+Table1[[#This Row],[Overtime Pay]]</f>
        <v>25086.25</v>
      </c>
      <c r="X2406" s="1">
        <f>Table1[[#This Row],[Gross Salary]]-Table1[[#This Row],[Total Deduction]]</f>
        <v>22662.903846153848</v>
      </c>
      <c r="Y2406" t="s">
        <v>37</v>
      </c>
      <c r="Z2406" t="s">
        <v>95</v>
      </c>
      <c r="AA2406" t="s">
        <v>9046</v>
      </c>
      <c r="AB2406" t="s">
        <v>9047</v>
      </c>
    </row>
    <row r="2407" spans="1:28" x14ac:dyDescent="0.3">
      <c r="A2407" t="s">
        <v>9048</v>
      </c>
      <c r="B2407" t="s">
        <v>310</v>
      </c>
      <c r="C2407">
        <v>49</v>
      </c>
      <c r="D2407" t="s">
        <v>44</v>
      </c>
      <c r="E2407" t="s">
        <v>45</v>
      </c>
      <c r="F2407" t="s">
        <v>89</v>
      </c>
      <c r="G2407" t="s">
        <v>9049</v>
      </c>
      <c r="H2407" t="s">
        <v>35</v>
      </c>
      <c r="I2407" t="s">
        <v>36</v>
      </c>
      <c r="J2407">
        <v>26</v>
      </c>
      <c r="K2407">
        <v>23</v>
      </c>
      <c r="L2407">
        <f t="shared" si="111"/>
        <v>3</v>
      </c>
      <c r="M2407">
        <v>6</v>
      </c>
      <c r="N2407">
        <v>50683</v>
      </c>
      <c r="O2407" s="1">
        <f t="shared" si="112"/>
        <v>1949.3461538461538</v>
      </c>
      <c r="P2407" s="1">
        <f t="shared" si="113"/>
        <v>44834.961538461539</v>
      </c>
      <c r="Q2407" s="1">
        <f>Table1[[#This Row],[Earned Basic Salary]]*20%</f>
        <v>8966.9923076923078</v>
      </c>
      <c r="R2407" s="1">
        <f>Table1[[#This Row],[Earned Basic Salary]]*10%</f>
        <v>4483.4961538461539</v>
      </c>
      <c r="S2407" s="1">
        <f>Table1[[#This Row],[Earned Basic Salary]]*12%</f>
        <v>5380.1953846153847</v>
      </c>
      <c r="T2407" s="1">
        <f>200</f>
        <v>200</v>
      </c>
      <c r="U2407" s="1">
        <f>Table1[[#This Row],[PF]]+Table1[[#This Row],[Professional Tax]]</f>
        <v>5580.1953846153847</v>
      </c>
      <c r="V2407" s="1">
        <f>Table1[[#This Row],[Overtime Hours]]*200</f>
        <v>1200</v>
      </c>
      <c r="W2407" s="1">
        <f>Table1[[#This Row],[Earned Basic Salary]]+Table1[[#This Row],[HRA]]+Table1[[#This Row],[DA]]+Table1[[#This Row],[Overtime Pay]]</f>
        <v>59485.45</v>
      </c>
      <c r="X2407" s="1">
        <f>Table1[[#This Row],[Gross Salary]]-Table1[[#This Row],[Total Deduction]]</f>
        <v>53905.254615384612</v>
      </c>
      <c r="Y2407" t="s">
        <v>37</v>
      </c>
      <c r="Z2407" t="s">
        <v>38</v>
      </c>
      <c r="AA2407" t="s">
        <v>9050</v>
      </c>
      <c r="AB2407" t="s">
        <v>9051</v>
      </c>
    </row>
    <row r="2408" spans="1:28" x14ac:dyDescent="0.3">
      <c r="A2408" t="s">
        <v>9052</v>
      </c>
      <c r="B2408" t="s">
        <v>979</v>
      </c>
      <c r="C2408">
        <v>31</v>
      </c>
      <c r="D2408" t="s">
        <v>127</v>
      </c>
      <c r="E2408" t="s">
        <v>121</v>
      </c>
      <c r="F2408" t="s">
        <v>46</v>
      </c>
      <c r="G2408" t="s">
        <v>8069</v>
      </c>
      <c r="H2408" t="s">
        <v>35</v>
      </c>
      <c r="I2408" t="s">
        <v>36</v>
      </c>
      <c r="J2408">
        <v>26</v>
      </c>
      <c r="K2408">
        <v>24</v>
      </c>
      <c r="L2408">
        <f t="shared" si="111"/>
        <v>2</v>
      </c>
      <c r="M2408">
        <v>9</v>
      </c>
      <c r="N2408">
        <v>46691</v>
      </c>
      <c r="O2408" s="1">
        <f t="shared" si="112"/>
        <v>1795.8076923076924</v>
      </c>
      <c r="P2408" s="1">
        <f t="shared" si="113"/>
        <v>43099.384615384617</v>
      </c>
      <c r="Q2408" s="1">
        <f>Table1[[#This Row],[Earned Basic Salary]]*20%</f>
        <v>8619.876923076923</v>
      </c>
      <c r="R2408" s="1">
        <f>Table1[[#This Row],[Earned Basic Salary]]*10%</f>
        <v>4309.9384615384615</v>
      </c>
      <c r="S2408" s="1">
        <f>Table1[[#This Row],[Earned Basic Salary]]*12%</f>
        <v>5171.9261538461542</v>
      </c>
      <c r="T2408" s="1">
        <f>200</f>
        <v>200</v>
      </c>
      <c r="U2408" s="1">
        <f>Table1[[#This Row],[PF]]+Table1[[#This Row],[Professional Tax]]</f>
        <v>5371.9261538461542</v>
      </c>
      <c r="V2408" s="1">
        <f>Table1[[#This Row],[Overtime Hours]]*200</f>
        <v>1800</v>
      </c>
      <c r="W2408" s="1">
        <f>Table1[[#This Row],[Earned Basic Salary]]+Table1[[#This Row],[HRA]]+Table1[[#This Row],[DA]]+Table1[[#This Row],[Overtime Pay]]</f>
        <v>57829.200000000004</v>
      </c>
      <c r="X2408" s="1">
        <f>Table1[[#This Row],[Gross Salary]]-Table1[[#This Row],[Total Deduction]]</f>
        <v>52457.273846153854</v>
      </c>
      <c r="Y2408" t="s">
        <v>37</v>
      </c>
      <c r="Z2408" t="s">
        <v>106</v>
      </c>
      <c r="AA2408" t="s">
        <v>9053</v>
      </c>
      <c r="AB2408" t="s">
        <v>9054</v>
      </c>
    </row>
    <row r="2409" spans="1:28" x14ac:dyDescent="0.3">
      <c r="A2409" t="s">
        <v>9055</v>
      </c>
      <c r="B2409" t="s">
        <v>168</v>
      </c>
      <c r="C2409">
        <v>42</v>
      </c>
      <c r="D2409" t="s">
        <v>61</v>
      </c>
      <c r="E2409" t="s">
        <v>82</v>
      </c>
      <c r="F2409" t="s">
        <v>55</v>
      </c>
      <c r="G2409" t="s">
        <v>2001</v>
      </c>
      <c r="H2409" t="s">
        <v>35</v>
      </c>
      <c r="I2409" t="s">
        <v>36</v>
      </c>
      <c r="J2409">
        <v>26</v>
      </c>
      <c r="K2409">
        <v>22</v>
      </c>
      <c r="L2409">
        <f t="shared" si="111"/>
        <v>4</v>
      </c>
      <c r="M2409">
        <v>11</v>
      </c>
      <c r="N2409">
        <v>47330</v>
      </c>
      <c r="O2409" s="1">
        <f t="shared" si="112"/>
        <v>1820.3846153846155</v>
      </c>
      <c r="P2409" s="1">
        <f t="shared" si="113"/>
        <v>40048.461538461539</v>
      </c>
      <c r="Q2409" s="1">
        <f>Table1[[#This Row],[Earned Basic Salary]]*20%</f>
        <v>8009.6923076923085</v>
      </c>
      <c r="R2409" s="1">
        <f>Table1[[#This Row],[Earned Basic Salary]]*10%</f>
        <v>4004.8461538461543</v>
      </c>
      <c r="S2409" s="1">
        <f>Table1[[#This Row],[Earned Basic Salary]]*12%</f>
        <v>4805.8153846153846</v>
      </c>
      <c r="T2409" s="1">
        <f>200</f>
        <v>200</v>
      </c>
      <c r="U2409" s="1">
        <f>Table1[[#This Row],[PF]]+Table1[[#This Row],[Professional Tax]]</f>
        <v>5005.8153846153846</v>
      </c>
      <c r="V2409" s="1">
        <f>Table1[[#This Row],[Overtime Hours]]*200</f>
        <v>2200</v>
      </c>
      <c r="W2409" s="1">
        <f>Table1[[#This Row],[Earned Basic Salary]]+Table1[[#This Row],[HRA]]+Table1[[#This Row],[DA]]+Table1[[#This Row],[Overtime Pay]]</f>
        <v>54263</v>
      </c>
      <c r="X2409" s="1">
        <f>Table1[[#This Row],[Gross Salary]]-Table1[[#This Row],[Total Deduction]]</f>
        <v>49257.184615384613</v>
      </c>
      <c r="Y2409" t="s">
        <v>37</v>
      </c>
      <c r="Z2409" t="s">
        <v>38</v>
      </c>
      <c r="AA2409" t="s">
        <v>9056</v>
      </c>
      <c r="AB2409" t="s">
        <v>9057</v>
      </c>
    </row>
    <row r="2410" spans="1:28" x14ac:dyDescent="0.3">
      <c r="A2410" t="s">
        <v>9058</v>
      </c>
      <c r="B2410" t="s">
        <v>797</v>
      </c>
      <c r="C2410">
        <v>31</v>
      </c>
      <c r="D2410" t="s">
        <v>133</v>
      </c>
      <c r="E2410" t="s">
        <v>62</v>
      </c>
      <c r="F2410" t="s">
        <v>33</v>
      </c>
      <c r="G2410" t="s">
        <v>421</v>
      </c>
      <c r="H2410" t="s">
        <v>35</v>
      </c>
      <c r="I2410" t="s">
        <v>36</v>
      </c>
      <c r="J2410">
        <v>26</v>
      </c>
      <c r="K2410">
        <v>24</v>
      </c>
      <c r="L2410">
        <f t="shared" si="111"/>
        <v>2</v>
      </c>
      <c r="M2410">
        <v>4</v>
      </c>
      <c r="N2410">
        <v>45242</v>
      </c>
      <c r="O2410" s="1">
        <f t="shared" si="112"/>
        <v>1740.0769230769231</v>
      </c>
      <c r="P2410" s="1">
        <f t="shared" si="113"/>
        <v>41761.846153846156</v>
      </c>
      <c r="Q2410" s="1">
        <f>Table1[[#This Row],[Earned Basic Salary]]*20%</f>
        <v>8352.3692307692309</v>
      </c>
      <c r="R2410" s="1">
        <f>Table1[[#This Row],[Earned Basic Salary]]*10%</f>
        <v>4176.1846153846154</v>
      </c>
      <c r="S2410" s="1">
        <f>Table1[[#This Row],[Earned Basic Salary]]*12%</f>
        <v>5011.4215384615381</v>
      </c>
      <c r="T2410" s="1">
        <f>200</f>
        <v>200</v>
      </c>
      <c r="U2410" s="1">
        <f>Table1[[#This Row],[PF]]+Table1[[#This Row],[Professional Tax]]</f>
        <v>5211.4215384615381</v>
      </c>
      <c r="V2410" s="1">
        <f>Table1[[#This Row],[Overtime Hours]]*200</f>
        <v>800</v>
      </c>
      <c r="W2410" s="1">
        <f>Table1[[#This Row],[Earned Basic Salary]]+Table1[[#This Row],[HRA]]+Table1[[#This Row],[DA]]+Table1[[#This Row],[Overtime Pay]]</f>
        <v>55090.400000000001</v>
      </c>
      <c r="X2410" s="1">
        <f>Table1[[#This Row],[Gross Salary]]-Table1[[#This Row],[Total Deduction]]</f>
        <v>49878.978461538463</v>
      </c>
      <c r="Y2410" t="s">
        <v>37</v>
      </c>
      <c r="Z2410" t="s">
        <v>48</v>
      </c>
      <c r="AA2410" t="s">
        <v>9059</v>
      </c>
      <c r="AB2410" t="s">
        <v>9060</v>
      </c>
    </row>
    <row r="2411" spans="1:28" x14ac:dyDescent="0.3">
      <c r="A2411" t="s">
        <v>9061</v>
      </c>
      <c r="B2411" t="s">
        <v>382</v>
      </c>
      <c r="C2411">
        <v>26</v>
      </c>
      <c r="D2411" t="s">
        <v>44</v>
      </c>
      <c r="E2411" t="s">
        <v>121</v>
      </c>
      <c r="F2411" t="s">
        <v>55</v>
      </c>
      <c r="G2411" t="s">
        <v>7171</v>
      </c>
      <c r="H2411" t="s">
        <v>35</v>
      </c>
      <c r="I2411" t="s">
        <v>36</v>
      </c>
      <c r="J2411">
        <v>26</v>
      </c>
      <c r="K2411">
        <v>21</v>
      </c>
      <c r="L2411">
        <f t="shared" si="111"/>
        <v>5</v>
      </c>
      <c r="M2411">
        <v>1</v>
      </c>
      <c r="N2411">
        <v>33129</v>
      </c>
      <c r="O2411" s="1">
        <f t="shared" si="112"/>
        <v>1274.1923076923076</v>
      </c>
      <c r="P2411" s="1">
        <f t="shared" si="113"/>
        <v>26758.038461538461</v>
      </c>
      <c r="Q2411" s="1">
        <f>Table1[[#This Row],[Earned Basic Salary]]*20%</f>
        <v>5351.6076923076926</v>
      </c>
      <c r="R2411" s="1">
        <f>Table1[[#This Row],[Earned Basic Salary]]*10%</f>
        <v>2675.8038461538463</v>
      </c>
      <c r="S2411" s="1">
        <f>Table1[[#This Row],[Earned Basic Salary]]*12%</f>
        <v>3210.9646153846152</v>
      </c>
      <c r="T2411" s="1">
        <f>200</f>
        <v>200</v>
      </c>
      <c r="U2411" s="1">
        <f>Table1[[#This Row],[PF]]+Table1[[#This Row],[Professional Tax]]</f>
        <v>3410.9646153846152</v>
      </c>
      <c r="V2411" s="1">
        <f>Table1[[#This Row],[Overtime Hours]]*200</f>
        <v>200</v>
      </c>
      <c r="W2411" s="1">
        <f>Table1[[#This Row],[Earned Basic Salary]]+Table1[[#This Row],[HRA]]+Table1[[#This Row],[DA]]+Table1[[#This Row],[Overtime Pay]]</f>
        <v>34985.449999999997</v>
      </c>
      <c r="X2411" s="1">
        <f>Table1[[#This Row],[Gross Salary]]-Table1[[#This Row],[Total Deduction]]</f>
        <v>31574.485384615382</v>
      </c>
      <c r="Y2411" t="s">
        <v>37</v>
      </c>
      <c r="Z2411" t="s">
        <v>95</v>
      </c>
      <c r="AA2411" t="s">
        <v>9062</v>
      </c>
      <c r="AB2411" t="s">
        <v>9063</v>
      </c>
    </row>
    <row r="2412" spans="1:28" x14ac:dyDescent="0.3">
      <c r="A2412" t="s">
        <v>9064</v>
      </c>
      <c r="B2412" t="s">
        <v>1832</v>
      </c>
      <c r="C2412">
        <v>42</v>
      </c>
      <c r="D2412" t="s">
        <v>61</v>
      </c>
      <c r="E2412" t="s">
        <v>121</v>
      </c>
      <c r="F2412" t="s">
        <v>83</v>
      </c>
      <c r="G2412" t="s">
        <v>2289</v>
      </c>
      <c r="H2412" t="s">
        <v>35</v>
      </c>
      <c r="I2412" t="s">
        <v>36</v>
      </c>
      <c r="J2412">
        <v>26</v>
      </c>
      <c r="K2412">
        <v>23</v>
      </c>
      <c r="L2412">
        <f t="shared" si="111"/>
        <v>3</v>
      </c>
      <c r="M2412">
        <v>4</v>
      </c>
      <c r="N2412">
        <v>75854</v>
      </c>
      <c r="O2412" s="1">
        <f t="shared" si="112"/>
        <v>2917.4615384615386</v>
      </c>
      <c r="P2412" s="1">
        <f t="shared" si="113"/>
        <v>67101.61538461539</v>
      </c>
      <c r="Q2412" s="1">
        <f>Table1[[#This Row],[Earned Basic Salary]]*20%</f>
        <v>13420.323076923079</v>
      </c>
      <c r="R2412" s="1">
        <f>Table1[[#This Row],[Earned Basic Salary]]*10%</f>
        <v>6710.1615384615397</v>
      </c>
      <c r="S2412" s="1">
        <f>Table1[[#This Row],[Earned Basic Salary]]*12%</f>
        <v>8052.1938461538466</v>
      </c>
      <c r="T2412" s="1">
        <f>200</f>
        <v>200</v>
      </c>
      <c r="U2412" s="1">
        <f>Table1[[#This Row],[PF]]+Table1[[#This Row],[Professional Tax]]</f>
        <v>8252.1938461538466</v>
      </c>
      <c r="V2412" s="1">
        <f>Table1[[#This Row],[Overtime Hours]]*200</f>
        <v>800</v>
      </c>
      <c r="W2412" s="1">
        <f>Table1[[#This Row],[Earned Basic Salary]]+Table1[[#This Row],[HRA]]+Table1[[#This Row],[DA]]+Table1[[#This Row],[Overtime Pay]]</f>
        <v>88032.1</v>
      </c>
      <c r="X2412" s="1">
        <f>Table1[[#This Row],[Gross Salary]]-Table1[[#This Row],[Total Deduction]]</f>
        <v>79779.906153846154</v>
      </c>
      <c r="Y2412" t="s">
        <v>37</v>
      </c>
      <c r="Z2412" t="s">
        <v>106</v>
      </c>
      <c r="AA2412" t="s">
        <v>9065</v>
      </c>
      <c r="AB2412" t="s">
        <v>9066</v>
      </c>
    </row>
    <row r="2413" spans="1:28" x14ac:dyDescent="0.3">
      <c r="A2413" t="s">
        <v>9067</v>
      </c>
      <c r="B2413" t="s">
        <v>755</v>
      </c>
      <c r="C2413">
        <v>52</v>
      </c>
      <c r="D2413" t="s">
        <v>127</v>
      </c>
      <c r="E2413" t="s">
        <v>54</v>
      </c>
      <c r="F2413" t="s">
        <v>89</v>
      </c>
      <c r="G2413" t="s">
        <v>9068</v>
      </c>
      <c r="H2413" t="s">
        <v>35</v>
      </c>
      <c r="I2413" t="s">
        <v>36</v>
      </c>
      <c r="J2413">
        <v>26</v>
      </c>
      <c r="K2413">
        <v>22</v>
      </c>
      <c r="L2413">
        <f t="shared" si="111"/>
        <v>4</v>
      </c>
      <c r="M2413">
        <v>0</v>
      </c>
      <c r="N2413">
        <v>38418</v>
      </c>
      <c r="O2413" s="1">
        <f t="shared" si="112"/>
        <v>1477.6153846153845</v>
      </c>
      <c r="P2413" s="1">
        <f t="shared" si="113"/>
        <v>32507.538461538461</v>
      </c>
      <c r="Q2413" s="1">
        <f>Table1[[#This Row],[Earned Basic Salary]]*20%</f>
        <v>6501.5076923076922</v>
      </c>
      <c r="R2413" s="1">
        <f>Table1[[#This Row],[Earned Basic Salary]]*10%</f>
        <v>3250.7538461538461</v>
      </c>
      <c r="S2413" s="1">
        <f>Table1[[#This Row],[Earned Basic Salary]]*12%</f>
        <v>3900.9046153846152</v>
      </c>
      <c r="T2413" s="1">
        <f>200</f>
        <v>200</v>
      </c>
      <c r="U2413" s="1">
        <f>Table1[[#This Row],[PF]]+Table1[[#This Row],[Professional Tax]]</f>
        <v>4100.9046153846157</v>
      </c>
      <c r="V2413" s="1">
        <f>Table1[[#This Row],[Overtime Hours]]*200</f>
        <v>0</v>
      </c>
      <c r="W2413" s="1">
        <f>Table1[[#This Row],[Earned Basic Salary]]+Table1[[#This Row],[HRA]]+Table1[[#This Row],[DA]]+Table1[[#This Row],[Overtime Pay]]</f>
        <v>42259.8</v>
      </c>
      <c r="X2413" s="1">
        <f>Table1[[#This Row],[Gross Salary]]-Table1[[#This Row],[Total Deduction]]</f>
        <v>38158.895384615389</v>
      </c>
      <c r="Y2413" t="s">
        <v>37</v>
      </c>
      <c r="Z2413" t="s">
        <v>48</v>
      </c>
      <c r="AA2413" t="s">
        <v>9069</v>
      </c>
      <c r="AB2413" t="s">
        <v>9070</v>
      </c>
    </row>
    <row r="2414" spans="1:28" x14ac:dyDescent="0.3">
      <c r="A2414" t="s">
        <v>9071</v>
      </c>
      <c r="B2414" t="s">
        <v>382</v>
      </c>
      <c r="C2414">
        <v>29</v>
      </c>
      <c r="D2414" t="s">
        <v>53</v>
      </c>
      <c r="E2414" t="s">
        <v>82</v>
      </c>
      <c r="F2414" t="s">
        <v>69</v>
      </c>
      <c r="G2414" t="s">
        <v>9072</v>
      </c>
      <c r="H2414" t="s">
        <v>35</v>
      </c>
      <c r="I2414" t="s">
        <v>36</v>
      </c>
      <c r="J2414">
        <v>26</v>
      </c>
      <c r="K2414">
        <v>24</v>
      </c>
      <c r="L2414">
        <f t="shared" si="111"/>
        <v>2</v>
      </c>
      <c r="M2414">
        <v>14</v>
      </c>
      <c r="N2414">
        <v>36569</v>
      </c>
      <c r="O2414" s="1">
        <f t="shared" si="112"/>
        <v>1406.5</v>
      </c>
      <c r="P2414" s="1">
        <f t="shared" si="113"/>
        <v>33756</v>
      </c>
      <c r="Q2414" s="1">
        <f>Table1[[#This Row],[Earned Basic Salary]]*20%</f>
        <v>6751.2000000000007</v>
      </c>
      <c r="R2414" s="1">
        <f>Table1[[#This Row],[Earned Basic Salary]]*10%</f>
        <v>3375.6000000000004</v>
      </c>
      <c r="S2414" s="1">
        <f>Table1[[#This Row],[Earned Basic Salary]]*12%</f>
        <v>4050.72</v>
      </c>
      <c r="T2414" s="1">
        <f>200</f>
        <v>200</v>
      </c>
      <c r="U2414" s="1">
        <f>Table1[[#This Row],[PF]]+Table1[[#This Row],[Professional Tax]]</f>
        <v>4250.7199999999993</v>
      </c>
      <c r="V2414" s="1">
        <f>Table1[[#This Row],[Overtime Hours]]*200</f>
        <v>2800</v>
      </c>
      <c r="W2414" s="1">
        <f>Table1[[#This Row],[Earned Basic Salary]]+Table1[[#This Row],[HRA]]+Table1[[#This Row],[DA]]+Table1[[#This Row],[Overtime Pay]]</f>
        <v>46682.799999999996</v>
      </c>
      <c r="X2414" s="1">
        <f>Table1[[#This Row],[Gross Salary]]-Table1[[#This Row],[Total Deduction]]</f>
        <v>42432.079999999994</v>
      </c>
      <c r="Y2414" t="s">
        <v>37</v>
      </c>
      <c r="Z2414" t="s">
        <v>95</v>
      </c>
      <c r="AA2414" t="s">
        <v>9073</v>
      </c>
      <c r="AB2414" t="s">
        <v>9074</v>
      </c>
    </row>
    <row r="2415" spans="1:28" x14ac:dyDescent="0.3">
      <c r="A2415" t="s">
        <v>9075</v>
      </c>
      <c r="B2415" t="s">
        <v>1717</v>
      </c>
      <c r="C2415">
        <v>44</v>
      </c>
      <c r="D2415" t="s">
        <v>31</v>
      </c>
      <c r="E2415" t="s">
        <v>121</v>
      </c>
      <c r="F2415" t="s">
        <v>83</v>
      </c>
      <c r="G2415" t="s">
        <v>5458</v>
      </c>
      <c r="H2415" t="s">
        <v>35</v>
      </c>
      <c r="I2415" t="s">
        <v>36</v>
      </c>
      <c r="J2415">
        <v>26</v>
      </c>
      <c r="K2415">
        <v>25</v>
      </c>
      <c r="L2415">
        <f t="shared" si="111"/>
        <v>1</v>
      </c>
      <c r="M2415">
        <v>3</v>
      </c>
      <c r="N2415">
        <v>65719</v>
      </c>
      <c r="O2415" s="1">
        <f t="shared" si="112"/>
        <v>2527.6538461538462</v>
      </c>
      <c r="P2415" s="1">
        <f t="shared" si="113"/>
        <v>63191.346153846156</v>
      </c>
      <c r="Q2415" s="1">
        <f>Table1[[#This Row],[Earned Basic Salary]]*20%</f>
        <v>12638.269230769232</v>
      </c>
      <c r="R2415" s="1">
        <f>Table1[[#This Row],[Earned Basic Salary]]*10%</f>
        <v>6319.1346153846162</v>
      </c>
      <c r="S2415" s="1">
        <f>Table1[[#This Row],[Earned Basic Salary]]*12%</f>
        <v>7582.9615384615381</v>
      </c>
      <c r="T2415" s="1">
        <f>200</f>
        <v>200</v>
      </c>
      <c r="U2415" s="1">
        <f>Table1[[#This Row],[PF]]+Table1[[#This Row],[Professional Tax]]</f>
        <v>7782.9615384615381</v>
      </c>
      <c r="V2415" s="1">
        <f>Table1[[#This Row],[Overtime Hours]]*200</f>
        <v>600</v>
      </c>
      <c r="W2415" s="1">
        <f>Table1[[#This Row],[Earned Basic Salary]]+Table1[[#This Row],[HRA]]+Table1[[#This Row],[DA]]+Table1[[#This Row],[Overtime Pay]]</f>
        <v>82748.75</v>
      </c>
      <c r="X2415" s="1">
        <f>Table1[[#This Row],[Gross Salary]]-Table1[[#This Row],[Total Deduction]]</f>
        <v>74965.788461538468</v>
      </c>
      <c r="Y2415" t="s">
        <v>37</v>
      </c>
      <c r="Z2415" t="s">
        <v>95</v>
      </c>
      <c r="AA2415" t="s">
        <v>9076</v>
      </c>
      <c r="AB2415" t="s">
        <v>9077</v>
      </c>
    </row>
    <row r="2416" spans="1:28" x14ac:dyDescent="0.3">
      <c r="A2416" t="s">
        <v>9078</v>
      </c>
      <c r="B2416" t="s">
        <v>138</v>
      </c>
      <c r="C2416">
        <v>43</v>
      </c>
      <c r="D2416" t="s">
        <v>53</v>
      </c>
      <c r="E2416" t="s">
        <v>121</v>
      </c>
      <c r="F2416" t="s">
        <v>89</v>
      </c>
      <c r="G2416" t="s">
        <v>9079</v>
      </c>
      <c r="H2416" t="s">
        <v>35</v>
      </c>
      <c r="I2416" t="s">
        <v>36</v>
      </c>
      <c r="J2416">
        <v>26</v>
      </c>
      <c r="K2416">
        <v>24</v>
      </c>
      <c r="L2416">
        <f t="shared" si="111"/>
        <v>2</v>
      </c>
      <c r="M2416">
        <v>15</v>
      </c>
      <c r="N2416">
        <v>74265</v>
      </c>
      <c r="O2416" s="1">
        <f t="shared" si="112"/>
        <v>2856.3461538461538</v>
      </c>
      <c r="P2416" s="1">
        <f t="shared" si="113"/>
        <v>68552.307692307688</v>
      </c>
      <c r="Q2416" s="1">
        <f>Table1[[#This Row],[Earned Basic Salary]]*20%</f>
        <v>13710.461538461539</v>
      </c>
      <c r="R2416" s="1">
        <f>Table1[[#This Row],[Earned Basic Salary]]*10%</f>
        <v>6855.2307692307695</v>
      </c>
      <c r="S2416" s="1">
        <f>Table1[[#This Row],[Earned Basic Salary]]*12%</f>
        <v>8226.2769230769227</v>
      </c>
      <c r="T2416" s="1">
        <f>200</f>
        <v>200</v>
      </c>
      <c r="U2416" s="1">
        <f>Table1[[#This Row],[PF]]+Table1[[#This Row],[Professional Tax]]</f>
        <v>8426.2769230769227</v>
      </c>
      <c r="V2416" s="1">
        <f>Table1[[#This Row],[Overtime Hours]]*200</f>
        <v>3000</v>
      </c>
      <c r="W2416" s="1">
        <f>Table1[[#This Row],[Earned Basic Salary]]+Table1[[#This Row],[HRA]]+Table1[[#This Row],[DA]]+Table1[[#This Row],[Overtime Pay]]</f>
        <v>92117.999999999985</v>
      </c>
      <c r="X2416" s="1">
        <f>Table1[[#This Row],[Gross Salary]]-Table1[[#This Row],[Total Deduction]]</f>
        <v>83691.723076923066</v>
      </c>
      <c r="Y2416" t="s">
        <v>37</v>
      </c>
      <c r="Z2416" t="s">
        <v>48</v>
      </c>
      <c r="AA2416" t="s">
        <v>9080</v>
      </c>
      <c r="AB2416" t="s">
        <v>9081</v>
      </c>
    </row>
    <row r="2417" spans="1:28" x14ac:dyDescent="0.3">
      <c r="A2417" t="s">
        <v>9082</v>
      </c>
      <c r="B2417" t="s">
        <v>339</v>
      </c>
      <c r="C2417">
        <v>40</v>
      </c>
      <c r="D2417" t="s">
        <v>61</v>
      </c>
      <c r="E2417" t="s">
        <v>32</v>
      </c>
      <c r="F2417" t="s">
        <v>33</v>
      </c>
      <c r="G2417" t="s">
        <v>8292</v>
      </c>
      <c r="H2417" t="s">
        <v>35</v>
      </c>
      <c r="I2417" t="s">
        <v>36</v>
      </c>
      <c r="J2417">
        <v>26</v>
      </c>
      <c r="K2417">
        <v>24</v>
      </c>
      <c r="L2417">
        <f t="shared" si="111"/>
        <v>2</v>
      </c>
      <c r="M2417">
        <v>10</v>
      </c>
      <c r="N2417">
        <v>69061</v>
      </c>
      <c r="O2417" s="1">
        <f t="shared" si="112"/>
        <v>2656.1923076923076</v>
      </c>
      <c r="P2417" s="1">
        <f t="shared" si="113"/>
        <v>63748.615384615383</v>
      </c>
      <c r="Q2417" s="1">
        <f>Table1[[#This Row],[Earned Basic Salary]]*20%</f>
        <v>12749.723076923077</v>
      </c>
      <c r="R2417" s="1">
        <f>Table1[[#This Row],[Earned Basic Salary]]*10%</f>
        <v>6374.8615384615387</v>
      </c>
      <c r="S2417" s="1">
        <f>Table1[[#This Row],[Earned Basic Salary]]*12%</f>
        <v>7649.833846153846</v>
      </c>
      <c r="T2417" s="1">
        <f>200</f>
        <v>200</v>
      </c>
      <c r="U2417" s="1">
        <f>Table1[[#This Row],[PF]]+Table1[[#This Row],[Professional Tax]]</f>
        <v>7849.833846153846</v>
      </c>
      <c r="V2417" s="1">
        <f>Table1[[#This Row],[Overtime Hours]]*200</f>
        <v>2000</v>
      </c>
      <c r="W2417" s="1">
        <f>Table1[[#This Row],[Earned Basic Salary]]+Table1[[#This Row],[HRA]]+Table1[[#This Row],[DA]]+Table1[[#This Row],[Overtime Pay]]</f>
        <v>84873.2</v>
      </c>
      <c r="X2417" s="1">
        <f>Table1[[#This Row],[Gross Salary]]-Table1[[#This Row],[Total Deduction]]</f>
        <v>77023.366153846146</v>
      </c>
      <c r="Y2417" t="s">
        <v>37</v>
      </c>
      <c r="Z2417" t="s">
        <v>106</v>
      </c>
      <c r="AA2417" t="s">
        <v>9083</v>
      </c>
      <c r="AB2417" t="s">
        <v>9084</v>
      </c>
    </row>
    <row r="2418" spans="1:28" x14ac:dyDescent="0.3">
      <c r="A2418" t="s">
        <v>9085</v>
      </c>
      <c r="B2418" t="s">
        <v>1478</v>
      </c>
      <c r="C2418">
        <v>44</v>
      </c>
      <c r="D2418" t="s">
        <v>44</v>
      </c>
      <c r="E2418" t="s">
        <v>62</v>
      </c>
      <c r="F2418" t="s">
        <v>69</v>
      </c>
      <c r="G2418" t="s">
        <v>9086</v>
      </c>
      <c r="H2418" t="s">
        <v>35</v>
      </c>
      <c r="I2418" t="s">
        <v>36</v>
      </c>
      <c r="J2418">
        <v>26</v>
      </c>
      <c r="K2418">
        <v>24</v>
      </c>
      <c r="L2418">
        <f t="shared" si="111"/>
        <v>2</v>
      </c>
      <c r="M2418">
        <v>3</v>
      </c>
      <c r="N2418">
        <v>70509</v>
      </c>
      <c r="O2418" s="1">
        <f t="shared" si="112"/>
        <v>2711.8846153846152</v>
      </c>
      <c r="P2418" s="1">
        <f t="shared" si="113"/>
        <v>65085.230769230766</v>
      </c>
      <c r="Q2418" s="1">
        <f>Table1[[#This Row],[Earned Basic Salary]]*20%</f>
        <v>13017.046153846153</v>
      </c>
      <c r="R2418" s="1">
        <f>Table1[[#This Row],[Earned Basic Salary]]*10%</f>
        <v>6508.5230769230766</v>
      </c>
      <c r="S2418" s="1">
        <f>Table1[[#This Row],[Earned Basic Salary]]*12%</f>
        <v>7810.2276923076915</v>
      </c>
      <c r="T2418" s="1">
        <f>200</f>
        <v>200</v>
      </c>
      <c r="U2418" s="1">
        <f>Table1[[#This Row],[PF]]+Table1[[#This Row],[Professional Tax]]</f>
        <v>8010.2276923076915</v>
      </c>
      <c r="V2418" s="1">
        <f>Table1[[#This Row],[Overtime Hours]]*200</f>
        <v>600</v>
      </c>
      <c r="W2418" s="1">
        <f>Table1[[#This Row],[Earned Basic Salary]]+Table1[[#This Row],[HRA]]+Table1[[#This Row],[DA]]+Table1[[#This Row],[Overtime Pay]]</f>
        <v>85210.799999999988</v>
      </c>
      <c r="X2418" s="1">
        <f>Table1[[#This Row],[Gross Salary]]-Table1[[#This Row],[Total Deduction]]</f>
        <v>77200.572307692302</v>
      </c>
      <c r="Y2418" t="s">
        <v>37</v>
      </c>
      <c r="Z2418" t="s">
        <v>48</v>
      </c>
      <c r="AA2418" t="s">
        <v>9087</v>
      </c>
      <c r="AB2418" t="s">
        <v>9088</v>
      </c>
    </row>
    <row r="2419" spans="1:28" x14ac:dyDescent="0.3">
      <c r="A2419" t="s">
        <v>9089</v>
      </c>
      <c r="B2419" t="s">
        <v>2873</v>
      </c>
      <c r="C2419">
        <v>49</v>
      </c>
      <c r="D2419" t="s">
        <v>81</v>
      </c>
      <c r="E2419" t="s">
        <v>82</v>
      </c>
      <c r="F2419" t="s">
        <v>89</v>
      </c>
      <c r="G2419" t="s">
        <v>886</v>
      </c>
      <c r="H2419" t="s">
        <v>35</v>
      </c>
      <c r="I2419" t="s">
        <v>36</v>
      </c>
      <c r="J2419">
        <v>26</v>
      </c>
      <c r="K2419">
        <v>22</v>
      </c>
      <c r="L2419">
        <f t="shared" si="111"/>
        <v>4</v>
      </c>
      <c r="M2419">
        <v>20</v>
      </c>
      <c r="N2419">
        <v>37742</v>
      </c>
      <c r="O2419" s="1">
        <f t="shared" si="112"/>
        <v>1451.6153846153845</v>
      </c>
      <c r="P2419" s="1">
        <f t="shared" si="113"/>
        <v>31935.538461538461</v>
      </c>
      <c r="Q2419" s="1">
        <f>Table1[[#This Row],[Earned Basic Salary]]*20%</f>
        <v>6387.1076923076926</v>
      </c>
      <c r="R2419" s="1">
        <f>Table1[[#This Row],[Earned Basic Salary]]*10%</f>
        <v>3193.5538461538463</v>
      </c>
      <c r="S2419" s="1">
        <f>Table1[[#This Row],[Earned Basic Salary]]*12%</f>
        <v>3832.2646153846154</v>
      </c>
      <c r="T2419" s="1">
        <f>200</f>
        <v>200</v>
      </c>
      <c r="U2419" s="1">
        <f>Table1[[#This Row],[PF]]+Table1[[#This Row],[Professional Tax]]</f>
        <v>4032.2646153846154</v>
      </c>
      <c r="V2419" s="1">
        <f>Table1[[#This Row],[Overtime Hours]]*200</f>
        <v>4000</v>
      </c>
      <c r="W2419" s="1">
        <f>Table1[[#This Row],[Earned Basic Salary]]+Table1[[#This Row],[HRA]]+Table1[[#This Row],[DA]]+Table1[[#This Row],[Overtime Pay]]</f>
        <v>45516.2</v>
      </c>
      <c r="X2419" s="1">
        <f>Table1[[#This Row],[Gross Salary]]-Table1[[#This Row],[Total Deduction]]</f>
        <v>41483.935384615383</v>
      </c>
      <c r="Y2419" t="s">
        <v>37</v>
      </c>
      <c r="Z2419" t="s">
        <v>38</v>
      </c>
      <c r="AA2419" t="s">
        <v>9090</v>
      </c>
      <c r="AB2419" t="s">
        <v>9091</v>
      </c>
    </row>
    <row r="2420" spans="1:28" x14ac:dyDescent="0.3">
      <c r="A2420" t="s">
        <v>9092</v>
      </c>
      <c r="B2420" t="s">
        <v>2233</v>
      </c>
      <c r="C2420">
        <v>49</v>
      </c>
      <c r="D2420" t="s">
        <v>133</v>
      </c>
      <c r="E2420" t="s">
        <v>121</v>
      </c>
      <c r="F2420" t="s">
        <v>55</v>
      </c>
      <c r="G2420" t="s">
        <v>9093</v>
      </c>
      <c r="H2420" t="s">
        <v>35</v>
      </c>
      <c r="I2420" t="s">
        <v>36</v>
      </c>
      <c r="J2420">
        <v>26</v>
      </c>
      <c r="K2420">
        <v>22</v>
      </c>
      <c r="L2420">
        <f t="shared" si="111"/>
        <v>4</v>
      </c>
      <c r="M2420">
        <v>10</v>
      </c>
      <c r="N2420">
        <v>30343</v>
      </c>
      <c r="O2420" s="1">
        <f t="shared" si="112"/>
        <v>1167.0384615384614</v>
      </c>
      <c r="P2420" s="1">
        <f t="shared" si="113"/>
        <v>25674.846153846152</v>
      </c>
      <c r="Q2420" s="1">
        <f>Table1[[#This Row],[Earned Basic Salary]]*20%</f>
        <v>5134.9692307692312</v>
      </c>
      <c r="R2420" s="1">
        <f>Table1[[#This Row],[Earned Basic Salary]]*10%</f>
        <v>2567.4846153846156</v>
      </c>
      <c r="S2420" s="1">
        <f>Table1[[#This Row],[Earned Basic Salary]]*12%</f>
        <v>3080.9815384615381</v>
      </c>
      <c r="T2420" s="1">
        <f>200</f>
        <v>200</v>
      </c>
      <c r="U2420" s="1">
        <f>Table1[[#This Row],[PF]]+Table1[[#This Row],[Professional Tax]]</f>
        <v>3280.9815384615381</v>
      </c>
      <c r="V2420" s="1">
        <f>Table1[[#This Row],[Overtime Hours]]*200</f>
        <v>2000</v>
      </c>
      <c r="W2420" s="1">
        <f>Table1[[#This Row],[Earned Basic Salary]]+Table1[[#This Row],[HRA]]+Table1[[#This Row],[DA]]+Table1[[#This Row],[Overtime Pay]]</f>
        <v>35377.300000000003</v>
      </c>
      <c r="X2420" s="1">
        <f>Table1[[#This Row],[Gross Salary]]-Table1[[#This Row],[Total Deduction]]</f>
        <v>32096.318461538463</v>
      </c>
      <c r="Y2420" t="s">
        <v>37</v>
      </c>
      <c r="Z2420" t="s">
        <v>38</v>
      </c>
      <c r="AA2420" t="s">
        <v>9094</v>
      </c>
      <c r="AB2420" t="s">
        <v>9095</v>
      </c>
    </row>
    <row r="2421" spans="1:28" x14ac:dyDescent="0.3">
      <c r="A2421" t="s">
        <v>9096</v>
      </c>
      <c r="B2421" t="s">
        <v>522</v>
      </c>
      <c r="C2421">
        <v>33</v>
      </c>
      <c r="D2421" t="s">
        <v>81</v>
      </c>
      <c r="E2421" t="s">
        <v>62</v>
      </c>
      <c r="F2421" t="s">
        <v>83</v>
      </c>
      <c r="G2421" t="s">
        <v>8077</v>
      </c>
      <c r="H2421" t="s">
        <v>35</v>
      </c>
      <c r="I2421" t="s">
        <v>36</v>
      </c>
      <c r="J2421">
        <v>26</v>
      </c>
      <c r="K2421">
        <v>21</v>
      </c>
      <c r="L2421">
        <f t="shared" si="111"/>
        <v>5</v>
      </c>
      <c r="M2421">
        <v>15</v>
      </c>
      <c r="N2421">
        <v>55245</v>
      </c>
      <c r="O2421" s="1">
        <f t="shared" si="112"/>
        <v>2124.8076923076924</v>
      </c>
      <c r="P2421" s="1">
        <f t="shared" si="113"/>
        <v>44620.961538461539</v>
      </c>
      <c r="Q2421" s="1">
        <f>Table1[[#This Row],[Earned Basic Salary]]*20%</f>
        <v>8924.1923076923085</v>
      </c>
      <c r="R2421" s="1">
        <f>Table1[[#This Row],[Earned Basic Salary]]*10%</f>
        <v>4462.0961538461543</v>
      </c>
      <c r="S2421" s="1">
        <f>Table1[[#This Row],[Earned Basic Salary]]*12%</f>
        <v>5354.5153846153844</v>
      </c>
      <c r="T2421" s="1">
        <f>200</f>
        <v>200</v>
      </c>
      <c r="U2421" s="1">
        <f>Table1[[#This Row],[PF]]+Table1[[#This Row],[Professional Tax]]</f>
        <v>5554.5153846153844</v>
      </c>
      <c r="V2421" s="1">
        <f>Table1[[#This Row],[Overtime Hours]]*200</f>
        <v>3000</v>
      </c>
      <c r="W2421" s="1">
        <f>Table1[[#This Row],[Earned Basic Salary]]+Table1[[#This Row],[HRA]]+Table1[[#This Row],[DA]]+Table1[[#This Row],[Overtime Pay]]</f>
        <v>61007.25</v>
      </c>
      <c r="X2421" s="1">
        <f>Table1[[#This Row],[Gross Salary]]-Table1[[#This Row],[Total Deduction]]</f>
        <v>55452.734615384616</v>
      </c>
      <c r="Y2421" t="s">
        <v>37</v>
      </c>
      <c r="Z2421" t="s">
        <v>48</v>
      </c>
      <c r="AA2421" t="s">
        <v>9097</v>
      </c>
      <c r="AB2421" t="s">
        <v>9098</v>
      </c>
    </row>
    <row r="2422" spans="1:28" x14ac:dyDescent="0.3">
      <c r="A2422" t="s">
        <v>9099</v>
      </c>
      <c r="B2422" t="s">
        <v>877</v>
      </c>
      <c r="C2422">
        <v>43</v>
      </c>
      <c r="D2422" t="s">
        <v>133</v>
      </c>
      <c r="E2422" t="s">
        <v>82</v>
      </c>
      <c r="F2422" t="s">
        <v>33</v>
      </c>
      <c r="G2422" t="s">
        <v>6377</v>
      </c>
      <c r="H2422" t="s">
        <v>35</v>
      </c>
      <c r="I2422" t="s">
        <v>36</v>
      </c>
      <c r="J2422">
        <v>26</v>
      </c>
      <c r="K2422">
        <v>23</v>
      </c>
      <c r="L2422">
        <f t="shared" si="111"/>
        <v>3</v>
      </c>
      <c r="M2422">
        <v>14</v>
      </c>
      <c r="N2422">
        <v>23812</v>
      </c>
      <c r="O2422" s="1">
        <f t="shared" si="112"/>
        <v>915.84615384615381</v>
      </c>
      <c r="P2422" s="1">
        <f t="shared" si="113"/>
        <v>21064.461538461539</v>
      </c>
      <c r="Q2422" s="1">
        <f>Table1[[#This Row],[Earned Basic Salary]]*20%</f>
        <v>4212.8923076923083</v>
      </c>
      <c r="R2422" s="1">
        <f>Table1[[#This Row],[Earned Basic Salary]]*10%</f>
        <v>2106.4461538461542</v>
      </c>
      <c r="S2422" s="1">
        <f>Table1[[#This Row],[Earned Basic Salary]]*12%</f>
        <v>2527.7353846153846</v>
      </c>
      <c r="T2422" s="1">
        <f>200</f>
        <v>200</v>
      </c>
      <c r="U2422" s="1">
        <f>Table1[[#This Row],[PF]]+Table1[[#This Row],[Professional Tax]]</f>
        <v>2727.7353846153846</v>
      </c>
      <c r="V2422" s="1">
        <f>Table1[[#This Row],[Overtime Hours]]*200</f>
        <v>2800</v>
      </c>
      <c r="W2422" s="1">
        <f>Table1[[#This Row],[Earned Basic Salary]]+Table1[[#This Row],[HRA]]+Table1[[#This Row],[DA]]+Table1[[#This Row],[Overtime Pay]]</f>
        <v>30183.800000000003</v>
      </c>
      <c r="X2422" s="1">
        <f>Table1[[#This Row],[Gross Salary]]-Table1[[#This Row],[Total Deduction]]</f>
        <v>27456.064615384617</v>
      </c>
      <c r="Y2422" t="s">
        <v>37</v>
      </c>
      <c r="Z2422" t="s">
        <v>48</v>
      </c>
      <c r="AA2422" t="s">
        <v>9100</v>
      </c>
      <c r="AB2422" t="s">
        <v>9101</v>
      </c>
    </row>
    <row r="2423" spans="1:28" x14ac:dyDescent="0.3">
      <c r="A2423" t="s">
        <v>9102</v>
      </c>
      <c r="B2423" t="s">
        <v>788</v>
      </c>
      <c r="C2423">
        <v>54</v>
      </c>
      <c r="D2423" t="s">
        <v>44</v>
      </c>
      <c r="E2423" t="s">
        <v>82</v>
      </c>
      <c r="F2423" t="s">
        <v>33</v>
      </c>
      <c r="G2423" t="s">
        <v>8296</v>
      </c>
      <c r="H2423" t="s">
        <v>35</v>
      </c>
      <c r="I2423" t="s">
        <v>36</v>
      </c>
      <c r="J2423">
        <v>26</v>
      </c>
      <c r="K2423">
        <v>22</v>
      </c>
      <c r="L2423">
        <f t="shared" si="111"/>
        <v>4</v>
      </c>
      <c r="M2423">
        <v>18</v>
      </c>
      <c r="N2423">
        <v>65261</v>
      </c>
      <c r="O2423" s="1">
        <f t="shared" si="112"/>
        <v>2510.0384615384614</v>
      </c>
      <c r="P2423" s="1">
        <f t="shared" si="113"/>
        <v>55220.846153846149</v>
      </c>
      <c r="Q2423" s="1">
        <f>Table1[[#This Row],[Earned Basic Salary]]*20%</f>
        <v>11044.16923076923</v>
      </c>
      <c r="R2423" s="1">
        <f>Table1[[#This Row],[Earned Basic Salary]]*10%</f>
        <v>5522.0846153846151</v>
      </c>
      <c r="S2423" s="1">
        <f>Table1[[#This Row],[Earned Basic Salary]]*12%</f>
        <v>6626.5015384615372</v>
      </c>
      <c r="T2423" s="1">
        <f>200</f>
        <v>200</v>
      </c>
      <c r="U2423" s="1">
        <f>Table1[[#This Row],[PF]]+Table1[[#This Row],[Professional Tax]]</f>
        <v>6826.5015384615372</v>
      </c>
      <c r="V2423" s="1">
        <f>Table1[[#This Row],[Overtime Hours]]*200</f>
        <v>3600</v>
      </c>
      <c r="W2423" s="1">
        <f>Table1[[#This Row],[Earned Basic Salary]]+Table1[[#This Row],[HRA]]+Table1[[#This Row],[DA]]+Table1[[#This Row],[Overtime Pay]]</f>
        <v>75387.100000000006</v>
      </c>
      <c r="X2423" s="1">
        <f>Table1[[#This Row],[Gross Salary]]-Table1[[#This Row],[Total Deduction]]</f>
        <v>68560.598461538466</v>
      </c>
      <c r="Y2423" t="s">
        <v>37</v>
      </c>
      <c r="Z2423" t="s">
        <v>95</v>
      </c>
      <c r="AA2423" t="s">
        <v>9103</v>
      </c>
      <c r="AB2423" t="s">
        <v>9104</v>
      </c>
    </row>
    <row r="2424" spans="1:28" x14ac:dyDescent="0.3">
      <c r="A2424" t="s">
        <v>9105</v>
      </c>
      <c r="B2424" t="s">
        <v>1403</v>
      </c>
      <c r="C2424">
        <v>21</v>
      </c>
      <c r="D2424" t="s">
        <v>81</v>
      </c>
      <c r="E2424" t="s">
        <v>45</v>
      </c>
      <c r="F2424" t="s">
        <v>83</v>
      </c>
      <c r="G2424" t="s">
        <v>714</v>
      </c>
      <c r="H2424" t="s">
        <v>35</v>
      </c>
      <c r="I2424" t="s">
        <v>36</v>
      </c>
      <c r="J2424">
        <v>26</v>
      </c>
      <c r="K2424">
        <v>22</v>
      </c>
      <c r="L2424">
        <f t="shared" si="111"/>
        <v>4</v>
      </c>
      <c r="M2424">
        <v>9</v>
      </c>
      <c r="N2424">
        <v>53395</v>
      </c>
      <c r="O2424" s="1">
        <f t="shared" si="112"/>
        <v>2053.6538461538462</v>
      </c>
      <c r="P2424" s="1">
        <f t="shared" si="113"/>
        <v>45180.384615384617</v>
      </c>
      <c r="Q2424" s="1">
        <f>Table1[[#This Row],[Earned Basic Salary]]*20%</f>
        <v>9036.0769230769238</v>
      </c>
      <c r="R2424" s="1">
        <f>Table1[[#This Row],[Earned Basic Salary]]*10%</f>
        <v>4518.0384615384619</v>
      </c>
      <c r="S2424" s="1">
        <f>Table1[[#This Row],[Earned Basic Salary]]*12%</f>
        <v>5421.6461538461535</v>
      </c>
      <c r="T2424" s="1">
        <f>200</f>
        <v>200</v>
      </c>
      <c r="U2424" s="1">
        <f>Table1[[#This Row],[PF]]+Table1[[#This Row],[Professional Tax]]</f>
        <v>5621.6461538461535</v>
      </c>
      <c r="V2424" s="1">
        <f>Table1[[#This Row],[Overtime Hours]]*200</f>
        <v>1800</v>
      </c>
      <c r="W2424" s="1">
        <f>Table1[[#This Row],[Earned Basic Salary]]+Table1[[#This Row],[HRA]]+Table1[[#This Row],[DA]]+Table1[[#This Row],[Overtime Pay]]</f>
        <v>60534.5</v>
      </c>
      <c r="X2424" s="1">
        <f>Table1[[#This Row],[Gross Salary]]-Table1[[#This Row],[Total Deduction]]</f>
        <v>54912.853846153848</v>
      </c>
      <c r="Y2424" t="s">
        <v>37</v>
      </c>
      <c r="Z2424" t="s">
        <v>106</v>
      </c>
      <c r="AA2424" t="s">
        <v>9106</v>
      </c>
      <c r="AB2424" t="s">
        <v>9107</v>
      </c>
    </row>
    <row r="2425" spans="1:28" x14ac:dyDescent="0.3">
      <c r="A2425" t="s">
        <v>9108</v>
      </c>
      <c r="B2425" t="s">
        <v>1547</v>
      </c>
      <c r="C2425">
        <v>25</v>
      </c>
      <c r="D2425" t="s">
        <v>127</v>
      </c>
      <c r="E2425" t="s">
        <v>82</v>
      </c>
      <c r="F2425" t="s">
        <v>46</v>
      </c>
      <c r="G2425" t="s">
        <v>9109</v>
      </c>
      <c r="H2425" t="s">
        <v>35</v>
      </c>
      <c r="I2425" t="s">
        <v>36</v>
      </c>
      <c r="J2425">
        <v>26</v>
      </c>
      <c r="K2425">
        <v>23</v>
      </c>
      <c r="L2425">
        <f t="shared" si="111"/>
        <v>3</v>
      </c>
      <c r="M2425">
        <v>9</v>
      </c>
      <c r="N2425">
        <v>50736</v>
      </c>
      <c r="O2425" s="1">
        <f t="shared" si="112"/>
        <v>1951.3846153846155</v>
      </c>
      <c r="P2425" s="1">
        <f t="shared" si="113"/>
        <v>44881.846153846156</v>
      </c>
      <c r="Q2425" s="1">
        <f>Table1[[#This Row],[Earned Basic Salary]]*20%</f>
        <v>8976.3692307692309</v>
      </c>
      <c r="R2425" s="1">
        <f>Table1[[#This Row],[Earned Basic Salary]]*10%</f>
        <v>4488.1846153846154</v>
      </c>
      <c r="S2425" s="1">
        <f>Table1[[#This Row],[Earned Basic Salary]]*12%</f>
        <v>5385.8215384615387</v>
      </c>
      <c r="T2425" s="1">
        <f>200</f>
        <v>200</v>
      </c>
      <c r="U2425" s="1">
        <f>Table1[[#This Row],[PF]]+Table1[[#This Row],[Professional Tax]]</f>
        <v>5585.8215384615387</v>
      </c>
      <c r="V2425" s="1">
        <f>Table1[[#This Row],[Overtime Hours]]*200</f>
        <v>1800</v>
      </c>
      <c r="W2425" s="1">
        <f>Table1[[#This Row],[Earned Basic Salary]]+Table1[[#This Row],[HRA]]+Table1[[#This Row],[DA]]+Table1[[#This Row],[Overtime Pay]]</f>
        <v>60146.400000000001</v>
      </c>
      <c r="X2425" s="1">
        <f>Table1[[#This Row],[Gross Salary]]-Table1[[#This Row],[Total Deduction]]</f>
        <v>54560.578461538462</v>
      </c>
      <c r="Y2425" t="s">
        <v>37</v>
      </c>
      <c r="Z2425" t="s">
        <v>48</v>
      </c>
      <c r="AA2425" t="s">
        <v>9110</v>
      </c>
      <c r="AB2425" t="s">
        <v>9111</v>
      </c>
    </row>
    <row r="2426" spans="1:28" x14ac:dyDescent="0.3">
      <c r="A2426" t="s">
        <v>9112</v>
      </c>
      <c r="B2426" t="s">
        <v>310</v>
      </c>
      <c r="C2426">
        <v>33</v>
      </c>
      <c r="D2426" t="s">
        <v>44</v>
      </c>
      <c r="E2426" t="s">
        <v>32</v>
      </c>
      <c r="F2426" t="s">
        <v>83</v>
      </c>
      <c r="G2426" t="s">
        <v>9113</v>
      </c>
      <c r="H2426" t="s">
        <v>35</v>
      </c>
      <c r="I2426" t="s">
        <v>36</v>
      </c>
      <c r="J2426">
        <v>26</v>
      </c>
      <c r="K2426">
        <v>25</v>
      </c>
      <c r="L2426">
        <f t="shared" si="111"/>
        <v>1</v>
      </c>
      <c r="M2426">
        <v>15</v>
      </c>
      <c r="N2426">
        <v>43177</v>
      </c>
      <c r="O2426" s="1">
        <f t="shared" si="112"/>
        <v>1660.6538461538462</v>
      </c>
      <c r="P2426" s="1">
        <f t="shared" si="113"/>
        <v>41516.346153846156</v>
      </c>
      <c r="Q2426" s="1">
        <f>Table1[[#This Row],[Earned Basic Salary]]*20%</f>
        <v>8303.2692307692323</v>
      </c>
      <c r="R2426" s="1">
        <f>Table1[[#This Row],[Earned Basic Salary]]*10%</f>
        <v>4151.6346153846162</v>
      </c>
      <c r="S2426" s="1">
        <f>Table1[[#This Row],[Earned Basic Salary]]*12%</f>
        <v>4981.9615384615381</v>
      </c>
      <c r="T2426" s="1">
        <f>200</f>
        <v>200</v>
      </c>
      <c r="U2426" s="1">
        <f>Table1[[#This Row],[PF]]+Table1[[#This Row],[Professional Tax]]</f>
        <v>5181.9615384615381</v>
      </c>
      <c r="V2426" s="1">
        <f>Table1[[#This Row],[Overtime Hours]]*200</f>
        <v>3000</v>
      </c>
      <c r="W2426" s="1">
        <f>Table1[[#This Row],[Earned Basic Salary]]+Table1[[#This Row],[HRA]]+Table1[[#This Row],[DA]]+Table1[[#This Row],[Overtime Pay]]</f>
        <v>56971.250000000007</v>
      </c>
      <c r="X2426" s="1">
        <f>Table1[[#This Row],[Gross Salary]]-Table1[[#This Row],[Total Deduction]]</f>
        <v>51789.288461538468</v>
      </c>
      <c r="Y2426" t="s">
        <v>37</v>
      </c>
      <c r="Z2426" t="s">
        <v>48</v>
      </c>
      <c r="AA2426" t="s">
        <v>9114</v>
      </c>
      <c r="AB2426" t="s">
        <v>9115</v>
      </c>
    </row>
    <row r="2427" spans="1:28" x14ac:dyDescent="0.3">
      <c r="A2427" t="s">
        <v>9116</v>
      </c>
      <c r="B2427" t="s">
        <v>178</v>
      </c>
      <c r="C2427">
        <v>26</v>
      </c>
      <c r="D2427" t="s">
        <v>44</v>
      </c>
      <c r="E2427" t="s">
        <v>54</v>
      </c>
      <c r="F2427" t="s">
        <v>55</v>
      </c>
      <c r="G2427" t="s">
        <v>6171</v>
      </c>
      <c r="H2427" t="s">
        <v>35</v>
      </c>
      <c r="I2427" t="s">
        <v>36</v>
      </c>
      <c r="J2427">
        <v>26</v>
      </c>
      <c r="K2427">
        <v>23</v>
      </c>
      <c r="L2427">
        <f t="shared" si="111"/>
        <v>3</v>
      </c>
      <c r="M2427">
        <v>3</v>
      </c>
      <c r="N2427">
        <v>68447</v>
      </c>
      <c r="O2427" s="1">
        <f t="shared" si="112"/>
        <v>2632.5769230769229</v>
      </c>
      <c r="P2427" s="1">
        <f t="shared" si="113"/>
        <v>60549.269230769227</v>
      </c>
      <c r="Q2427" s="1">
        <f>Table1[[#This Row],[Earned Basic Salary]]*20%</f>
        <v>12109.853846153846</v>
      </c>
      <c r="R2427" s="1">
        <f>Table1[[#This Row],[Earned Basic Salary]]*10%</f>
        <v>6054.9269230769232</v>
      </c>
      <c r="S2427" s="1">
        <f>Table1[[#This Row],[Earned Basic Salary]]*12%</f>
        <v>7265.912307692307</v>
      </c>
      <c r="T2427" s="1">
        <f>200</f>
        <v>200</v>
      </c>
      <c r="U2427" s="1">
        <f>Table1[[#This Row],[PF]]+Table1[[#This Row],[Professional Tax]]</f>
        <v>7465.912307692307</v>
      </c>
      <c r="V2427" s="1">
        <f>Table1[[#This Row],[Overtime Hours]]*200</f>
        <v>600</v>
      </c>
      <c r="W2427" s="1">
        <f>Table1[[#This Row],[Earned Basic Salary]]+Table1[[#This Row],[HRA]]+Table1[[#This Row],[DA]]+Table1[[#This Row],[Overtime Pay]]</f>
        <v>79314.05</v>
      </c>
      <c r="X2427" s="1">
        <f>Table1[[#This Row],[Gross Salary]]-Table1[[#This Row],[Total Deduction]]</f>
        <v>71848.13769230769</v>
      </c>
      <c r="Y2427" t="s">
        <v>37</v>
      </c>
      <c r="Z2427" t="s">
        <v>95</v>
      </c>
      <c r="AA2427" t="s">
        <v>9117</v>
      </c>
      <c r="AB2427" t="s">
        <v>9118</v>
      </c>
    </row>
    <row r="2428" spans="1:28" x14ac:dyDescent="0.3">
      <c r="A2428" t="s">
        <v>9119</v>
      </c>
      <c r="B2428" t="s">
        <v>1852</v>
      </c>
      <c r="C2428">
        <v>33</v>
      </c>
      <c r="D2428" t="s">
        <v>44</v>
      </c>
      <c r="E2428" t="s">
        <v>32</v>
      </c>
      <c r="F2428" t="s">
        <v>69</v>
      </c>
      <c r="G2428" t="s">
        <v>7146</v>
      </c>
      <c r="H2428" t="s">
        <v>35</v>
      </c>
      <c r="I2428" t="s">
        <v>36</v>
      </c>
      <c r="J2428">
        <v>26</v>
      </c>
      <c r="K2428">
        <v>23</v>
      </c>
      <c r="L2428">
        <f t="shared" si="111"/>
        <v>3</v>
      </c>
      <c r="M2428">
        <v>6</v>
      </c>
      <c r="N2428">
        <v>56862</v>
      </c>
      <c r="O2428" s="1">
        <f t="shared" si="112"/>
        <v>2187</v>
      </c>
      <c r="P2428" s="1">
        <f t="shared" si="113"/>
        <v>50301</v>
      </c>
      <c r="Q2428" s="1">
        <f>Table1[[#This Row],[Earned Basic Salary]]*20%</f>
        <v>10060.200000000001</v>
      </c>
      <c r="R2428" s="1">
        <f>Table1[[#This Row],[Earned Basic Salary]]*10%</f>
        <v>5030.1000000000004</v>
      </c>
      <c r="S2428" s="1">
        <f>Table1[[#This Row],[Earned Basic Salary]]*12%</f>
        <v>6036.12</v>
      </c>
      <c r="T2428" s="1">
        <f>200</f>
        <v>200</v>
      </c>
      <c r="U2428" s="1">
        <f>Table1[[#This Row],[PF]]+Table1[[#This Row],[Professional Tax]]</f>
        <v>6236.12</v>
      </c>
      <c r="V2428" s="1">
        <f>Table1[[#This Row],[Overtime Hours]]*200</f>
        <v>1200</v>
      </c>
      <c r="W2428" s="1">
        <f>Table1[[#This Row],[Earned Basic Salary]]+Table1[[#This Row],[HRA]]+Table1[[#This Row],[DA]]+Table1[[#This Row],[Overtime Pay]]</f>
        <v>66591.299999999988</v>
      </c>
      <c r="X2428" s="1">
        <f>Table1[[#This Row],[Gross Salary]]-Table1[[#This Row],[Total Deduction]]</f>
        <v>60355.179999999986</v>
      </c>
      <c r="Y2428" t="s">
        <v>37</v>
      </c>
      <c r="Z2428" t="s">
        <v>38</v>
      </c>
      <c r="AA2428" t="s">
        <v>9120</v>
      </c>
      <c r="AB2428" t="s">
        <v>9121</v>
      </c>
    </row>
    <row r="2429" spans="1:28" x14ac:dyDescent="0.3">
      <c r="A2429" t="s">
        <v>9122</v>
      </c>
      <c r="B2429" t="s">
        <v>1329</v>
      </c>
      <c r="C2429">
        <v>28</v>
      </c>
      <c r="D2429" t="s">
        <v>127</v>
      </c>
      <c r="E2429" t="s">
        <v>54</v>
      </c>
      <c r="F2429" t="s">
        <v>89</v>
      </c>
      <c r="G2429" t="s">
        <v>2539</v>
      </c>
      <c r="H2429" t="s">
        <v>35</v>
      </c>
      <c r="I2429" t="s">
        <v>36</v>
      </c>
      <c r="J2429">
        <v>26</v>
      </c>
      <c r="K2429">
        <v>22</v>
      </c>
      <c r="L2429">
        <f t="shared" si="111"/>
        <v>4</v>
      </c>
      <c r="M2429">
        <v>0</v>
      </c>
      <c r="N2429">
        <v>63440</v>
      </c>
      <c r="O2429" s="1">
        <f t="shared" si="112"/>
        <v>2440</v>
      </c>
      <c r="P2429" s="1">
        <f t="shared" si="113"/>
        <v>53680</v>
      </c>
      <c r="Q2429" s="1">
        <f>Table1[[#This Row],[Earned Basic Salary]]*20%</f>
        <v>10736</v>
      </c>
      <c r="R2429" s="1">
        <f>Table1[[#This Row],[Earned Basic Salary]]*10%</f>
        <v>5368</v>
      </c>
      <c r="S2429" s="1">
        <f>Table1[[#This Row],[Earned Basic Salary]]*12%</f>
        <v>6441.5999999999995</v>
      </c>
      <c r="T2429" s="1">
        <f>200</f>
        <v>200</v>
      </c>
      <c r="U2429" s="1">
        <f>Table1[[#This Row],[PF]]+Table1[[#This Row],[Professional Tax]]</f>
        <v>6641.5999999999995</v>
      </c>
      <c r="V2429" s="1">
        <f>Table1[[#This Row],[Overtime Hours]]*200</f>
        <v>0</v>
      </c>
      <c r="W2429" s="1">
        <f>Table1[[#This Row],[Earned Basic Salary]]+Table1[[#This Row],[HRA]]+Table1[[#This Row],[DA]]+Table1[[#This Row],[Overtime Pay]]</f>
        <v>69784</v>
      </c>
      <c r="X2429" s="1">
        <f>Table1[[#This Row],[Gross Salary]]-Table1[[#This Row],[Total Deduction]]</f>
        <v>63142.400000000001</v>
      </c>
      <c r="Y2429" t="s">
        <v>37</v>
      </c>
      <c r="Z2429" t="s">
        <v>48</v>
      </c>
      <c r="AA2429" t="s">
        <v>9123</v>
      </c>
      <c r="AB2429" t="s">
        <v>9124</v>
      </c>
    </row>
    <row r="2430" spans="1:28" x14ac:dyDescent="0.3">
      <c r="A2430" t="s">
        <v>9125</v>
      </c>
      <c r="B2430" t="s">
        <v>2300</v>
      </c>
      <c r="C2430">
        <v>38</v>
      </c>
      <c r="D2430" t="s">
        <v>133</v>
      </c>
      <c r="E2430" t="s">
        <v>62</v>
      </c>
      <c r="F2430" t="s">
        <v>69</v>
      </c>
      <c r="G2430" t="s">
        <v>3795</v>
      </c>
      <c r="H2430" t="s">
        <v>35</v>
      </c>
      <c r="I2430" t="s">
        <v>36</v>
      </c>
      <c r="J2430">
        <v>26</v>
      </c>
      <c r="K2430">
        <v>23</v>
      </c>
      <c r="L2430">
        <f t="shared" si="111"/>
        <v>3</v>
      </c>
      <c r="M2430">
        <v>5</v>
      </c>
      <c r="N2430">
        <v>44814</v>
      </c>
      <c r="O2430" s="1">
        <f t="shared" si="112"/>
        <v>1723.6153846153845</v>
      </c>
      <c r="P2430" s="1">
        <f t="shared" si="113"/>
        <v>39643.153846153844</v>
      </c>
      <c r="Q2430" s="1">
        <f>Table1[[#This Row],[Earned Basic Salary]]*20%</f>
        <v>7928.6307692307691</v>
      </c>
      <c r="R2430" s="1">
        <f>Table1[[#This Row],[Earned Basic Salary]]*10%</f>
        <v>3964.3153846153846</v>
      </c>
      <c r="S2430" s="1">
        <f>Table1[[#This Row],[Earned Basic Salary]]*12%</f>
        <v>4757.1784615384613</v>
      </c>
      <c r="T2430" s="1">
        <f>200</f>
        <v>200</v>
      </c>
      <c r="U2430" s="1">
        <f>Table1[[#This Row],[PF]]+Table1[[#This Row],[Professional Tax]]</f>
        <v>4957.1784615384613</v>
      </c>
      <c r="V2430" s="1">
        <f>Table1[[#This Row],[Overtime Hours]]*200</f>
        <v>1000</v>
      </c>
      <c r="W2430" s="1">
        <f>Table1[[#This Row],[Earned Basic Salary]]+Table1[[#This Row],[HRA]]+Table1[[#This Row],[DA]]+Table1[[#This Row],[Overtime Pay]]</f>
        <v>52536.1</v>
      </c>
      <c r="X2430" s="1">
        <f>Table1[[#This Row],[Gross Salary]]-Table1[[#This Row],[Total Deduction]]</f>
        <v>47578.921538461538</v>
      </c>
      <c r="Y2430" t="s">
        <v>37</v>
      </c>
      <c r="Z2430" t="s">
        <v>95</v>
      </c>
      <c r="AA2430" t="s">
        <v>9126</v>
      </c>
      <c r="AB2430" t="s">
        <v>9127</v>
      </c>
    </row>
    <row r="2431" spans="1:28" x14ac:dyDescent="0.3">
      <c r="A2431" t="s">
        <v>9128</v>
      </c>
      <c r="B2431" t="s">
        <v>1639</v>
      </c>
      <c r="C2431">
        <v>33</v>
      </c>
      <c r="D2431" t="s">
        <v>44</v>
      </c>
      <c r="E2431" t="s">
        <v>54</v>
      </c>
      <c r="F2431" t="s">
        <v>46</v>
      </c>
      <c r="G2431" t="s">
        <v>3727</v>
      </c>
      <c r="H2431" t="s">
        <v>35</v>
      </c>
      <c r="I2431" t="s">
        <v>36</v>
      </c>
      <c r="J2431">
        <v>26</v>
      </c>
      <c r="K2431">
        <v>23</v>
      </c>
      <c r="L2431">
        <f t="shared" si="111"/>
        <v>3</v>
      </c>
      <c r="M2431">
        <v>12</v>
      </c>
      <c r="N2431">
        <v>40240</v>
      </c>
      <c r="O2431" s="1">
        <f t="shared" si="112"/>
        <v>1547.6923076923076</v>
      </c>
      <c r="P2431" s="1">
        <f t="shared" si="113"/>
        <v>35596.923076923078</v>
      </c>
      <c r="Q2431" s="1">
        <f>Table1[[#This Row],[Earned Basic Salary]]*20%</f>
        <v>7119.3846153846162</v>
      </c>
      <c r="R2431" s="1">
        <f>Table1[[#This Row],[Earned Basic Salary]]*10%</f>
        <v>3559.6923076923081</v>
      </c>
      <c r="S2431" s="1">
        <f>Table1[[#This Row],[Earned Basic Salary]]*12%</f>
        <v>4271.6307692307691</v>
      </c>
      <c r="T2431" s="1">
        <f>200</f>
        <v>200</v>
      </c>
      <c r="U2431" s="1">
        <f>Table1[[#This Row],[PF]]+Table1[[#This Row],[Professional Tax]]</f>
        <v>4471.6307692307691</v>
      </c>
      <c r="V2431" s="1">
        <f>Table1[[#This Row],[Overtime Hours]]*200</f>
        <v>2400</v>
      </c>
      <c r="W2431" s="1">
        <f>Table1[[#This Row],[Earned Basic Salary]]+Table1[[#This Row],[HRA]]+Table1[[#This Row],[DA]]+Table1[[#This Row],[Overtime Pay]]</f>
        <v>48676</v>
      </c>
      <c r="X2431" s="1">
        <f>Table1[[#This Row],[Gross Salary]]-Table1[[#This Row],[Total Deduction]]</f>
        <v>44204.369230769233</v>
      </c>
      <c r="Y2431" t="s">
        <v>37</v>
      </c>
      <c r="Z2431" t="s">
        <v>95</v>
      </c>
      <c r="AA2431" t="s">
        <v>9129</v>
      </c>
      <c r="AB2431" t="s">
        <v>9130</v>
      </c>
    </row>
    <row r="2432" spans="1:28" x14ac:dyDescent="0.3">
      <c r="A2432" t="s">
        <v>9131</v>
      </c>
      <c r="B2432" t="s">
        <v>382</v>
      </c>
      <c r="C2432">
        <v>32</v>
      </c>
      <c r="D2432" t="s">
        <v>133</v>
      </c>
      <c r="E2432" t="s">
        <v>62</v>
      </c>
      <c r="F2432" t="s">
        <v>83</v>
      </c>
      <c r="G2432" t="s">
        <v>6623</v>
      </c>
      <c r="H2432" t="s">
        <v>35</v>
      </c>
      <c r="I2432" t="s">
        <v>36</v>
      </c>
      <c r="J2432">
        <v>26</v>
      </c>
      <c r="K2432">
        <v>24</v>
      </c>
      <c r="L2432">
        <f t="shared" si="111"/>
        <v>2</v>
      </c>
      <c r="M2432">
        <v>13</v>
      </c>
      <c r="N2432">
        <v>34789</v>
      </c>
      <c r="O2432" s="1">
        <f t="shared" si="112"/>
        <v>1338.0384615384614</v>
      </c>
      <c r="P2432" s="1">
        <f t="shared" si="113"/>
        <v>32112.923076923074</v>
      </c>
      <c r="Q2432" s="1">
        <f>Table1[[#This Row],[Earned Basic Salary]]*20%</f>
        <v>6422.5846153846151</v>
      </c>
      <c r="R2432" s="1">
        <f>Table1[[#This Row],[Earned Basic Salary]]*10%</f>
        <v>3211.2923076923075</v>
      </c>
      <c r="S2432" s="1">
        <f>Table1[[#This Row],[Earned Basic Salary]]*12%</f>
        <v>3853.5507692307688</v>
      </c>
      <c r="T2432" s="1">
        <f>200</f>
        <v>200</v>
      </c>
      <c r="U2432" s="1">
        <f>Table1[[#This Row],[PF]]+Table1[[#This Row],[Professional Tax]]</f>
        <v>4053.5507692307688</v>
      </c>
      <c r="V2432" s="1">
        <f>Table1[[#This Row],[Overtime Hours]]*200</f>
        <v>2600</v>
      </c>
      <c r="W2432" s="1">
        <f>Table1[[#This Row],[Earned Basic Salary]]+Table1[[#This Row],[HRA]]+Table1[[#This Row],[DA]]+Table1[[#This Row],[Overtime Pay]]</f>
        <v>44346.8</v>
      </c>
      <c r="X2432" s="1">
        <f>Table1[[#This Row],[Gross Salary]]-Table1[[#This Row],[Total Deduction]]</f>
        <v>40293.249230769237</v>
      </c>
      <c r="Y2432" t="s">
        <v>37</v>
      </c>
      <c r="Z2432" t="s">
        <v>95</v>
      </c>
      <c r="AA2432" t="s">
        <v>9132</v>
      </c>
      <c r="AB2432" t="s">
        <v>9133</v>
      </c>
    </row>
    <row r="2433" spans="1:28" x14ac:dyDescent="0.3">
      <c r="A2433" t="s">
        <v>9134</v>
      </c>
      <c r="B2433" t="s">
        <v>305</v>
      </c>
      <c r="C2433">
        <v>45</v>
      </c>
      <c r="D2433" t="s">
        <v>61</v>
      </c>
      <c r="E2433" t="s">
        <v>62</v>
      </c>
      <c r="F2433" t="s">
        <v>33</v>
      </c>
      <c r="G2433" t="s">
        <v>5076</v>
      </c>
      <c r="H2433" t="s">
        <v>35</v>
      </c>
      <c r="I2433" t="s">
        <v>36</v>
      </c>
      <c r="J2433">
        <v>26</v>
      </c>
      <c r="K2433">
        <v>22</v>
      </c>
      <c r="L2433">
        <f t="shared" si="111"/>
        <v>4</v>
      </c>
      <c r="M2433">
        <v>4</v>
      </c>
      <c r="N2433">
        <v>64643</v>
      </c>
      <c r="O2433" s="1">
        <f t="shared" si="112"/>
        <v>2486.2692307692309</v>
      </c>
      <c r="P2433" s="1">
        <f t="shared" si="113"/>
        <v>54697.923076923078</v>
      </c>
      <c r="Q2433" s="1">
        <f>Table1[[#This Row],[Earned Basic Salary]]*20%</f>
        <v>10939.584615384616</v>
      </c>
      <c r="R2433" s="1">
        <f>Table1[[#This Row],[Earned Basic Salary]]*10%</f>
        <v>5469.792307692308</v>
      </c>
      <c r="S2433" s="1">
        <f>Table1[[#This Row],[Earned Basic Salary]]*12%</f>
        <v>6563.750769230769</v>
      </c>
      <c r="T2433" s="1">
        <f>200</f>
        <v>200</v>
      </c>
      <c r="U2433" s="1">
        <f>Table1[[#This Row],[PF]]+Table1[[#This Row],[Professional Tax]]</f>
        <v>6763.750769230769</v>
      </c>
      <c r="V2433" s="1">
        <f>Table1[[#This Row],[Overtime Hours]]*200</f>
        <v>800</v>
      </c>
      <c r="W2433" s="1">
        <f>Table1[[#This Row],[Earned Basic Salary]]+Table1[[#This Row],[HRA]]+Table1[[#This Row],[DA]]+Table1[[#This Row],[Overtime Pay]]</f>
        <v>71907.3</v>
      </c>
      <c r="X2433" s="1">
        <f>Table1[[#This Row],[Gross Salary]]-Table1[[#This Row],[Total Deduction]]</f>
        <v>65143.549230769233</v>
      </c>
      <c r="Y2433" t="s">
        <v>37</v>
      </c>
      <c r="Z2433" t="s">
        <v>48</v>
      </c>
      <c r="AA2433" t="s">
        <v>9135</v>
      </c>
      <c r="AB2433" t="s">
        <v>9136</v>
      </c>
    </row>
    <row r="2434" spans="1:28" x14ac:dyDescent="0.3">
      <c r="A2434" t="s">
        <v>9137</v>
      </c>
      <c r="B2434" t="s">
        <v>245</v>
      </c>
      <c r="C2434">
        <v>38</v>
      </c>
      <c r="D2434" t="s">
        <v>127</v>
      </c>
      <c r="E2434" t="s">
        <v>121</v>
      </c>
      <c r="F2434" t="s">
        <v>33</v>
      </c>
      <c r="G2434" t="s">
        <v>9138</v>
      </c>
      <c r="H2434" t="s">
        <v>35</v>
      </c>
      <c r="I2434" t="s">
        <v>36</v>
      </c>
      <c r="J2434">
        <v>26</v>
      </c>
      <c r="K2434">
        <v>23</v>
      </c>
      <c r="L2434">
        <f t="shared" si="111"/>
        <v>3</v>
      </c>
      <c r="M2434">
        <v>16</v>
      </c>
      <c r="N2434">
        <v>47558</v>
      </c>
      <c r="O2434" s="1">
        <f t="shared" si="112"/>
        <v>1829.1538461538462</v>
      </c>
      <c r="P2434" s="1">
        <f t="shared" si="113"/>
        <v>42070.538461538461</v>
      </c>
      <c r="Q2434" s="1">
        <f>Table1[[#This Row],[Earned Basic Salary]]*20%</f>
        <v>8414.1076923076926</v>
      </c>
      <c r="R2434" s="1">
        <f>Table1[[#This Row],[Earned Basic Salary]]*10%</f>
        <v>4207.0538461538463</v>
      </c>
      <c r="S2434" s="1">
        <f>Table1[[#This Row],[Earned Basic Salary]]*12%</f>
        <v>5048.4646153846152</v>
      </c>
      <c r="T2434" s="1">
        <f>200</f>
        <v>200</v>
      </c>
      <c r="U2434" s="1">
        <f>Table1[[#This Row],[PF]]+Table1[[#This Row],[Professional Tax]]</f>
        <v>5248.4646153846152</v>
      </c>
      <c r="V2434" s="1">
        <f>Table1[[#This Row],[Overtime Hours]]*200</f>
        <v>3200</v>
      </c>
      <c r="W2434" s="1">
        <f>Table1[[#This Row],[Earned Basic Salary]]+Table1[[#This Row],[HRA]]+Table1[[#This Row],[DA]]+Table1[[#This Row],[Overtime Pay]]</f>
        <v>57891.7</v>
      </c>
      <c r="X2434" s="1">
        <f>Table1[[#This Row],[Gross Salary]]-Table1[[#This Row],[Total Deduction]]</f>
        <v>52643.235384615386</v>
      </c>
      <c r="Y2434" t="s">
        <v>37</v>
      </c>
      <c r="Z2434" t="s">
        <v>95</v>
      </c>
      <c r="AA2434" t="s">
        <v>9139</v>
      </c>
      <c r="AB2434" t="s">
        <v>9140</v>
      </c>
    </row>
    <row r="2435" spans="1:28" x14ac:dyDescent="0.3">
      <c r="A2435" t="s">
        <v>9141</v>
      </c>
      <c r="B2435" t="s">
        <v>260</v>
      </c>
      <c r="C2435">
        <v>48</v>
      </c>
      <c r="D2435" t="s">
        <v>53</v>
      </c>
      <c r="E2435" t="s">
        <v>121</v>
      </c>
      <c r="F2435" t="s">
        <v>55</v>
      </c>
      <c r="G2435" t="s">
        <v>4515</v>
      </c>
      <c r="H2435" t="s">
        <v>35</v>
      </c>
      <c r="I2435" t="s">
        <v>36</v>
      </c>
      <c r="J2435">
        <v>26</v>
      </c>
      <c r="K2435">
        <v>24</v>
      </c>
      <c r="L2435">
        <f t="shared" ref="L2435:L2498" si="114">J2435-K2435</f>
        <v>2</v>
      </c>
      <c r="M2435">
        <v>16</v>
      </c>
      <c r="N2435">
        <v>32086</v>
      </c>
      <c r="O2435" s="1">
        <f t="shared" ref="O2435:O2498" si="115">N2435/J2435</f>
        <v>1234.0769230769231</v>
      </c>
      <c r="P2435" s="1">
        <f t="shared" ref="P2435:P2498" si="116">O2435*K2435</f>
        <v>29617.846153846156</v>
      </c>
      <c r="Q2435" s="1">
        <f>Table1[[#This Row],[Earned Basic Salary]]*20%</f>
        <v>5923.5692307692316</v>
      </c>
      <c r="R2435" s="1">
        <f>Table1[[#This Row],[Earned Basic Salary]]*10%</f>
        <v>2961.7846153846158</v>
      </c>
      <c r="S2435" s="1">
        <f>Table1[[#This Row],[Earned Basic Salary]]*12%</f>
        <v>3554.1415384615384</v>
      </c>
      <c r="T2435" s="1">
        <f>200</f>
        <v>200</v>
      </c>
      <c r="U2435" s="1">
        <f>Table1[[#This Row],[PF]]+Table1[[#This Row],[Professional Tax]]</f>
        <v>3754.1415384615384</v>
      </c>
      <c r="V2435" s="1">
        <f>Table1[[#This Row],[Overtime Hours]]*200</f>
        <v>3200</v>
      </c>
      <c r="W2435" s="1">
        <f>Table1[[#This Row],[Earned Basic Salary]]+Table1[[#This Row],[HRA]]+Table1[[#This Row],[DA]]+Table1[[#This Row],[Overtime Pay]]</f>
        <v>41703.200000000004</v>
      </c>
      <c r="X2435" s="1">
        <f>Table1[[#This Row],[Gross Salary]]-Table1[[#This Row],[Total Deduction]]</f>
        <v>37949.058461538465</v>
      </c>
      <c r="Y2435" t="s">
        <v>37</v>
      </c>
      <c r="Z2435" t="s">
        <v>95</v>
      </c>
      <c r="AA2435" t="s">
        <v>9142</v>
      </c>
      <c r="AB2435" t="s">
        <v>9143</v>
      </c>
    </row>
    <row r="2436" spans="1:28" x14ac:dyDescent="0.3">
      <c r="A2436" t="s">
        <v>9144</v>
      </c>
      <c r="B2436" t="s">
        <v>675</v>
      </c>
      <c r="C2436">
        <v>39</v>
      </c>
      <c r="D2436" t="s">
        <v>127</v>
      </c>
      <c r="E2436" t="s">
        <v>45</v>
      </c>
      <c r="F2436" t="s">
        <v>33</v>
      </c>
      <c r="G2436" t="s">
        <v>9145</v>
      </c>
      <c r="H2436" t="s">
        <v>35</v>
      </c>
      <c r="I2436" t="s">
        <v>36</v>
      </c>
      <c r="J2436">
        <v>26</v>
      </c>
      <c r="K2436">
        <v>25</v>
      </c>
      <c r="L2436">
        <f t="shared" si="114"/>
        <v>1</v>
      </c>
      <c r="M2436">
        <v>1</v>
      </c>
      <c r="N2436">
        <v>71626</v>
      </c>
      <c r="O2436" s="1">
        <f t="shared" si="115"/>
        <v>2754.8461538461538</v>
      </c>
      <c r="P2436" s="1">
        <f t="shared" si="116"/>
        <v>68871.153846153844</v>
      </c>
      <c r="Q2436" s="1">
        <f>Table1[[#This Row],[Earned Basic Salary]]*20%</f>
        <v>13774.23076923077</v>
      </c>
      <c r="R2436" s="1">
        <f>Table1[[#This Row],[Earned Basic Salary]]*10%</f>
        <v>6887.1153846153848</v>
      </c>
      <c r="S2436" s="1">
        <f>Table1[[#This Row],[Earned Basic Salary]]*12%</f>
        <v>8264.538461538461</v>
      </c>
      <c r="T2436" s="1">
        <f>200</f>
        <v>200</v>
      </c>
      <c r="U2436" s="1">
        <f>Table1[[#This Row],[PF]]+Table1[[#This Row],[Professional Tax]]</f>
        <v>8464.538461538461</v>
      </c>
      <c r="V2436" s="1">
        <f>Table1[[#This Row],[Overtime Hours]]*200</f>
        <v>200</v>
      </c>
      <c r="W2436" s="1">
        <f>Table1[[#This Row],[Earned Basic Salary]]+Table1[[#This Row],[HRA]]+Table1[[#This Row],[DA]]+Table1[[#This Row],[Overtime Pay]]</f>
        <v>89732.5</v>
      </c>
      <c r="X2436" s="1">
        <f>Table1[[#This Row],[Gross Salary]]-Table1[[#This Row],[Total Deduction]]</f>
        <v>81267.961538461532</v>
      </c>
      <c r="Y2436" t="s">
        <v>37</v>
      </c>
      <c r="Z2436" t="s">
        <v>48</v>
      </c>
      <c r="AA2436" t="s">
        <v>9146</v>
      </c>
      <c r="AB2436" t="s">
        <v>9147</v>
      </c>
    </row>
    <row r="2437" spans="1:28" x14ac:dyDescent="0.3">
      <c r="A2437" t="s">
        <v>9148</v>
      </c>
      <c r="B2437" t="s">
        <v>226</v>
      </c>
      <c r="C2437">
        <v>48</v>
      </c>
      <c r="D2437" t="s">
        <v>53</v>
      </c>
      <c r="E2437" t="s">
        <v>62</v>
      </c>
      <c r="F2437" t="s">
        <v>83</v>
      </c>
      <c r="G2437" t="s">
        <v>3037</v>
      </c>
      <c r="H2437" t="s">
        <v>35</v>
      </c>
      <c r="I2437" t="s">
        <v>36</v>
      </c>
      <c r="J2437">
        <v>26</v>
      </c>
      <c r="K2437">
        <v>25</v>
      </c>
      <c r="L2437">
        <f t="shared" si="114"/>
        <v>1</v>
      </c>
      <c r="M2437">
        <v>0</v>
      </c>
      <c r="N2437">
        <v>37144</v>
      </c>
      <c r="O2437" s="1">
        <f t="shared" si="115"/>
        <v>1428.6153846153845</v>
      </c>
      <c r="P2437" s="1">
        <f t="shared" si="116"/>
        <v>35715.38461538461</v>
      </c>
      <c r="Q2437" s="1">
        <f>Table1[[#This Row],[Earned Basic Salary]]*20%</f>
        <v>7143.076923076922</v>
      </c>
      <c r="R2437" s="1">
        <f>Table1[[#This Row],[Earned Basic Salary]]*10%</f>
        <v>3571.538461538461</v>
      </c>
      <c r="S2437" s="1">
        <f>Table1[[#This Row],[Earned Basic Salary]]*12%</f>
        <v>4285.8461538461534</v>
      </c>
      <c r="T2437" s="1">
        <f>200</f>
        <v>200</v>
      </c>
      <c r="U2437" s="1">
        <f>Table1[[#This Row],[PF]]+Table1[[#This Row],[Professional Tax]]</f>
        <v>4485.8461538461534</v>
      </c>
      <c r="V2437" s="1">
        <f>Table1[[#This Row],[Overtime Hours]]*200</f>
        <v>0</v>
      </c>
      <c r="W2437" s="1">
        <f>Table1[[#This Row],[Earned Basic Salary]]+Table1[[#This Row],[HRA]]+Table1[[#This Row],[DA]]+Table1[[#This Row],[Overtime Pay]]</f>
        <v>46429.999999999993</v>
      </c>
      <c r="X2437" s="1">
        <f>Table1[[#This Row],[Gross Salary]]-Table1[[#This Row],[Total Deduction]]</f>
        <v>41944.153846153837</v>
      </c>
      <c r="Y2437" t="s">
        <v>37</v>
      </c>
      <c r="Z2437" t="s">
        <v>48</v>
      </c>
      <c r="AA2437" t="s">
        <v>9149</v>
      </c>
      <c r="AB2437" t="s">
        <v>9150</v>
      </c>
    </row>
    <row r="2438" spans="1:28" x14ac:dyDescent="0.3">
      <c r="A2438" t="s">
        <v>9151</v>
      </c>
      <c r="B2438" t="s">
        <v>1149</v>
      </c>
      <c r="C2438">
        <v>49</v>
      </c>
      <c r="D2438" t="s">
        <v>127</v>
      </c>
      <c r="E2438" t="s">
        <v>45</v>
      </c>
      <c r="F2438" t="s">
        <v>46</v>
      </c>
      <c r="G2438" t="s">
        <v>9152</v>
      </c>
      <c r="H2438" t="s">
        <v>35</v>
      </c>
      <c r="I2438" t="s">
        <v>36</v>
      </c>
      <c r="J2438">
        <v>26</v>
      </c>
      <c r="K2438">
        <v>23</v>
      </c>
      <c r="L2438">
        <f t="shared" si="114"/>
        <v>3</v>
      </c>
      <c r="M2438">
        <v>0</v>
      </c>
      <c r="N2438">
        <v>62202</v>
      </c>
      <c r="O2438" s="1">
        <f t="shared" si="115"/>
        <v>2392.3846153846152</v>
      </c>
      <c r="P2438" s="1">
        <f t="shared" si="116"/>
        <v>55024.846153846149</v>
      </c>
      <c r="Q2438" s="1">
        <f>Table1[[#This Row],[Earned Basic Salary]]*20%</f>
        <v>11004.969230769231</v>
      </c>
      <c r="R2438" s="1">
        <f>Table1[[#This Row],[Earned Basic Salary]]*10%</f>
        <v>5502.4846153846156</v>
      </c>
      <c r="S2438" s="1">
        <f>Table1[[#This Row],[Earned Basic Salary]]*12%</f>
        <v>6602.9815384615376</v>
      </c>
      <c r="T2438" s="1">
        <f>200</f>
        <v>200</v>
      </c>
      <c r="U2438" s="1">
        <f>Table1[[#This Row],[PF]]+Table1[[#This Row],[Professional Tax]]</f>
        <v>6802.9815384615376</v>
      </c>
      <c r="V2438" s="1">
        <f>Table1[[#This Row],[Overtime Hours]]*200</f>
        <v>0</v>
      </c>
      <c r="W2438" s="1">
        <f>Table1[[#This Row],[Earned Basic Salary]]+Table1[[#This Row],[HRA]]+Table1[[#This Row],[DA]]+Table1[[#This Row],[Overtime Pay]]</f>
        <v>71532.3</v>
      </c>
      <c r="X2438" s="1">
        <f>Table1[[#This Row],[Gross Salary]]-Table1[[#This Row],[Total Deduction]]</f>
        <v>64729.318461538467</v>
      </c>
      <c r="Y2438" t="s">
        <v>37</v>
      </c>
      <c r="Z2438" t="s">
        <v>106</v>
      </c>
      <c r="AA2438" t="s">
        <v>9153</v>
      </c>
      <c r="AB2438" t="s">
        <v>9154</v>
      </c>
    </row>
    <row r="2439" spans="1:28" x14ac:dyDescent="0.3">
      <c r="A2439" t="s">
        <v>9155</v>
      </c>
      <c r="B2439" t="s">
        <v>3089</v>
      </c>
      <c r="C2439">
        <v>51</v>
      </c>
      <c r="D2439" t="s">
        <v>44</v>
      </c>
      <c r="E2439" t="s">
        <v>82</v>
      </c>
      <c r="F2439" t="s">
        <v>33</v>
      </c>
      <c r="G2439" t="s">
        <v>9156</v>
      </c>
      <c r="H2439" t="s">
        <v>35</v>
      </c>
      <c r="I2439" t="s">
        <v>36</v>
      </c>
      <c r="J2439">
        <v>26</v>
      </c>
      <c r="K2439">
        <v>25</v>
      </c>
      <c r="L2439">
        <f t="shared" si="114"/>
        <v>1</v>
      </c>
      <c r="M2439">
        <v>18</v>
      </c>
      <c r="N2439">
        <v>26074</v>
      </c>
      <c r="O2439" s="1">
        <f t="shared" si="115"/>
        <v>1002.8461538461538</v>
      </c>
      <c r="P2439" s="1">
        <f t="shared" si="116"/>
        <v>25071.153846153844</v>
      </c>
      <c r="Q2439" s="1">
        <f>Table1[[#This Row],[Earned Basic Salary]]*20%</f>
        <v>5014.2307692307695</v>
      </c>
      <c r="R2439" s="1">
        <f>Table1[[#This Row],[Earned Basic Salary]]*10%</f>
        <v>2507.1153846153848</v>
      </c>
      <c r="S2439" s="1">
        <f>Table1[[#This Row],[Earned Basic Salary]]*12%</f>
        <v>3008.538461538461</v>
      </c>
      <c r="T2439" s="1">
        <f>200</f>
        <v>200</v>
      </c>
      <c r="U2439" s="1">
        <f>Table1[[#This Row],[PF]]+Table1[[#This Row],[Professional Tax]]</f>
        <v>3208.538461538461</v>
      </c>
      <c r="V2439" s="1">
        <f>Table1[[#This Row],[Overtime Hours]]*200</f>
        <v>3600</v>
      </c>
      <c r="W2439" s="1">
        <f>Table1[[#This Row],[Earned Basic Salary]]+Table1[[#This Row],[HRA]]+Table1[[#This Row],[DA]]+Table1[[#This Row],[Overtime Pay]]</f>
        <v>36192.5</v>
      </c>
      <c r="X2439" s="1">
        <f>Table1[[#This Row],[Gross Salary]]-Table1[[#This Row],[Total Deduction]]</f>
        <v>32983.961538461539</v>
      </c>
      <c r="Y2439" t="s">
        <v>37</v>
      </c>
      <c r="Z2439" t="s">
        <v>38</v>
      </c>
      <c r="AA2439" t="s">
        <v>9157</v>
      </c>
      <c r="AB2439" t="s">
        <v>9158</v>
      </c>
    </row>
    <row r="2440" spans="1:28" x14ac:dyDescent="0.3">
      <c r="A2440" t="s">
        <v>9159</v>
      </c>
      <c r="B2440" t="s">
        <v>1639</v>
      </c>
      <c r="C2440">
        <v>22</v>
      </c>
      <c r="D2440" t="s">
        <v>127</v>
      </c>
      <c r="E2440" t="s">
        <v>54</v>
      </c>
      <c r="F2440" t="s">
        <v>46</v>
      </c>
      <c r="G2440" t="s">
        <v>2277</v>
      </c>
      <c r="H2440" t="s">
        <v>35</v>
      </c>
      <c r="I2440" t="s">
        <v>36</v>
      </c>
      <c r="J2440">
        <v>26</v>
      </c>
      <c r="K2440">
        <v>26</v>
      </c>
      <c r="L2440">
        <f t="shared" si="114"/>
        <v>0</v>
      </c>
      <c r="M2440">
        <v>1</v>
      </c>
      <c r="N2440">
        <v>37754</v>
      </c>
      <c r="O2440" s="1">
        <f t="shared" si="115"/>
        <v>1452.0769230769231</v>
      </c>
      <c r="P2440" s="1">
        <f t="shared" si="116"/>
        <v>37754</v>
      </c>
      <c r="Q2440" s="1">
        <f>Table1[[#This Row],[Earned Basic Salary]]*20%</f>
        <v>7550.8</v>
      </c>
      <c r="R2440" s="1">
        <f>Table1[[#This Row],[Earned Basic Salary]]*10%</f>
        <v>3775.4</v>
      </c>
      <c r="S2440" s="1">
        <f>Table1[[#This Row],[Earned Basic Salary]]*12%</f>
        <v>4530.4799999999996</v>
      </c>
      <c r="T2440" s="1">
        <f>200</f>
        <v>200</v>
      </c>
      <c r="U2440" s="1">
        <f>Table1[[#This Row],[PF]]+Table1[[#This Row],[Professional Tax]]</f>
        <v>4730.4799999999996</v>
      </c>
      <c r="V2440" s="1">
        <f>Table1[[#This Row],[Overtime Hours]]*200</f>
        <v>200</v>
      </c>
      <c r="W2440" s="1">
        <f>Table1[[#This Row],[Earned Basic Salary]]+Table1[[#This Row],[HRA]]+Table1[[#This Row],[DA]]+Table1[[#This Row],[Overtime Pay]]</f>
        <v>49280.200000000004</v>
      </c>
      <c r="X2440" s="1">
        <f>Table1[[#This Row],[Gross Salary]]-Table1[[#This Row],[Total Deduction]]</f>
        <v>44549.72</v>
      </c>
      <c r="Y2440" t="s">
        <v>37</v>
      </c>
      <c r="Z2440" t="s">
        <v>38</v>
      </c>
      <c r="AA2440" t="s">
        <v>9160</v>
      </c>
      <c r="AB2440" t="s">
        <v>9161</v>
      </c>
    </row>
    <row r="2441" spans="1:28" x14ac:dyDescent="0.3">
      <c r="A2441" t="s">
        <v>9162</v>
      </c>
      <c r="B2441" t="s">
        <v>183</v>
      </c>
      <c r="C2441">
        <v>40</v>
      </c>
      <c r="D2441" t="s">
        <v>81</v>
      </c>
      <c r="E2441" t="s">
        <v>121</v>
      </c>
      <c r="F2441" t="s">
        <v>69</v>
      </c>
      <c r="G2441" t="s">
        <v>2772</v>
      </c>
      <c r="H2441" t="s">
        <v>35</v>
      </c>
      <c r="I2441" t="s">
        <v>36</v>
      </c>
      <c r="J2441">
        <v>26</v>
      </c>
      <c r="K2441">
        <v>24</v>
      </c>
      <c r="L2441">
        <f t="shared" si="114"/>
        <v>2</v>
      </c>
      <c r="M2441">
        <v>15</v>
      </c>
      <c r="N2441">
        <v>72357</v>
      </c>
      <c r="O2441" s="1">
        <f t="shared" si="115"/>
        <v>2782.9615384615386</v>
      </c>
      <c r="P2441" s="1">
        <f t="shared" si="116"/>
        <v>66791.076923076922</v>
      </c>
      <c r="Q2441" s="1">
        <f>Table1[[#This Row],[Earned Basic Salary]]*20%</f>
        <v>13358.215384615385</v>
      </c>
      <c r="R2441" s="1">
        <f>Table1[[#This Row],[Earned Basic Salary]]*10%</f>
        <v>6679.1076923076926</v>
      </c>
      <c r="S2441" s="1">
        <f>Table1[[#This Row],[Earned Basic Salary]]*12%</f>
        <v>8014.9292307692303</v>
      </c>
      <c r="T2441" s="1">
        <f>200</f>
        <v>200</v>
      </c>
      <c r="U2441" s="1">
        <f>Table1[[#This Row],[PF]]+Table1[[#This Row],[Professional Tax]]</f>
        <v>8214.9292307692303</v>
      </c>
      <c r="V2441" s="1">
        <f>Table1[[#This Row],[Overtime Hours]]*200</f>
        <v>3000</v>
      </c>
      <c r="W2441" s="1">
        <f>Table1[[#This Row],[Earned Basic Salary]]+Table1[[#This Row],[HRA]]+Table1[[#This Row],[DA]]+Table1[[#This Row],[Overtime Pay]]</f>
        <v>89828.4</v>
      </c>
      <c r="X2441" s="1">
        <f>Table1[[#This Row],[Gross Salary]]-Table1[[#This Row],[Total Deduction]]</f>
        <v>81613.470769230771</v>
      </c>
      <c r="Y2441" t="s">
        <v>37</v>
      </c>
      <c r="Z2441" t="s">
        <v>95</v>
      </c>
      <c r="AA2441" t="s">
        <v>9163</v>
      </c>
      <c r="AB2441" t="s">
        <v>9164</v>
      </c>
    </row>
    <row r="2442" spans="1:28" x14ac:dyDescent="0.3">
      <c r="A2442" t="s">
        <v>9165</v>
      </c>
      <c r="B2442" t="s">
        <v>731</v>
      </c>
      <c r="C2442">
        <v>33</v>
      </c>
      <c r="D2442" t="s">
        <v>31</v>
      </c>
      <c r="E2442" t="s">
        <v>45</v>
      </c>
      <c r="F2442" t="s">
        <v>55</v>
      </c>
      <c r="G2442" t="s">
        <v>9166</v>
      </c>
      <c r="H2442" t="s">
        <v>35</v>
      </c>
      <c r="I2442" t="s">
        <v>36</v>
      </c>
      <c r="J2442">
        <v>26</v>
      </c>
      <c r="K2442">
        <v>23</v>
      </c>
      <c r="L2442">
        <f t="shared" si="114"/>
        <v>3</v>
      </c>
      <c r="M2442">
        <v>0</v>
      </c>
      <c r="N2442">
        <v>48528</v>
      </c>
      <c r="O2442" s="1">
        <f t="shared" si="115"/>
        <v>1866.4615384615386</v>
      </c>
      <c r="P2442" s="1">
        <f t="shared" si="116"/>
        <v>42928.61538461539</v>
      </c>
      <c r="Q2442" s="1">
        <f>Table1[[#This Row],[Earned Basic Salary]]*20%</f>
        <v>8585.7230769230791</v>
      </c>
      <c r="R2442" s="1">
        <f>Table1[[#This Row],[Earned Basic Salary]]*10%</f>
        <v>4292.8615384615396</v>
      </c>
      <c r="S2442" s="1">
        <f>Table1[[#This Row],[Earned Basic Salary]]*12%</f>
        <v>5151.4338461538464</v>
      </c>
      <c r="T2442" s="1">
        <f>200</f>
        <v>200</v>
      </c>
      <c r="U2442" s="1">
        <f>Table1[[#This Row],[PF]]+Table1[[#This Row],[Professional Tax]]</f>
        <v>5351.4338461538464</v>
      </c>
      <c r="V2442" s="1">
        <f>Table1[[#This Row],[Overtime Hours]]*200</f>
        <v>0</v>
      </c>
      <c r="W2442" s="1">
        <f>Table1[[#This Row],[Earned Basic Salary]]+Table1[[#This Row],[HRA]]+Table1[[#This Row],[DA]]+Table1[[#This Row],[Overtime Pay]]</f>
        <v>55807.200000000012</v>
      </c>
      <c r="X2442" s="1">
        <f>Table1[[#This Row],[Gross Salary]]-Table1[[#This Row],[Total Deduction]]</f>
        <v>50455.766153846169</v>
      </c>
      <c r="Y2442" t="s">
        <v>37</v>
      </c>
      <c r="Z2442" t="s">
        <v>95</v>
      </c>
      <c r="AA2442" t="s">
        <v>9167</v>
      </c>
      <c r="AB2442" t="s">
        <v>9168</v>
      </c>
    </row>
    <row r="2443" spans="1:28" x14ac:dyDescent="0.3">
      <c r="A2443" t="s">
        <v>9169</v>
      </c>
      <c r="B2443" t="s">
        <v>1717</v>
      </c>
      <c r="C2443">
        <v>49</v>
      </c>
      <c r="D2443" t="s">
        <v>44</v>
      </c>
      <c r="E2443" t="s">
        <v>82</v>
      </c>
      <c r="F2443" t="s">
        <v>46</v>
      </c>
      <c r="G2443" t="s">
        <v>2718</v>
      </c>
      <c r="H2443" t="s">
        <v>35</v>
      </c>
      <c r="I2443" t="s">
        <v>36</v>
      </c>
      <c r="J2443">
        <v>26</v>
      </c>
      <c r="K2443">
        <v>22</v>
      </c>
      <c r="L2443">
        <f t="shared" si="114"/>
        <v>4</v>
      </c>
      <c r="M2443">
        <v>2</v>
      </c>
      <c r="N2443">
        <v>55987</v>
      </c>
      <c r="O2443" s="1">
        <f t="shared" si="115"/>
        <v>2153.3461538461538</v>
      </c>
      <c r="P2443" s="1">
        <f t="shared" si="116"/>
        <v>47373.615384615383</v>
      </c>
      <c r="Q2443" s="1">
        <f>Table1[[#This Row],[Earned Basic Salary]]*20%</f>
        <v>9474.7230769230773</v>
      </c>
      <c r="R2443" s="1">
        <f>Table1[[#This Row],[Earned Basic Salary]]*10%</f>
        <v>4737.3615384615387</v>
      </c>
      <c r="S2443" s="1">
        <f>Table1[[#This Row],[Earned Basic Salary]]*12%</f>
        <v>5684.833846153846</v>
      </c>
      <c r="T2443" s="1">
        <f>200</f>
        <v>200</v>
      </c>
      <c r="U2443" s="1">
        <f>Table1[[#This Row],[PF]]+Table1[[#This Row],[Professional Tax]]</f>
        <v>5884.833846153846</v>
      </c>
      <c r="V2443" s="1">
        <f>Table1[[#This Row],[Overtime Hours]]*200</f>
        <v>400</v>
      </c>
      <c r="W2443" s="1">
        <f>Table1[[#This Row],[Earned Basic Salary]]+Table1[[#This Row],[HRA]]+Table1[[#This Row],[DA]]+Table1[[#This Row],[Overtime Pay]]</f>
        <v>61985.7</v>
      </c>
      <c r="X2443" s="1">
        <f>Table1[[#This Row],[Gross Salary]]-Table1[[#This Row],[Total Deduction]]</f>
        <v>56100.866153846153</v>
      </c>
      <c r="Y2443" t="s">
        <v>37</v>
      </c>
      <c r="Z2443" t="s">
        <v>48</v>
      </c>
      <c r="AA2443" t="s">
        <v>9170</v>
      </c>
      <c r="AB2443" t="s">
        <v>9171</v>
      </c>
    </row>
    <row r="2444" spans="1:28" x14ac:dyDescent="0.3">
      <c r="A2444" t="s">
        <v>9172</v>
      </c>
      <c r="B2444" t="s">
        <v>334</v>
      </c>
      <c r="C2444">
        <v>53</v>
      </c>
      <c r="D2444" t="s">
        <v>61</v>
      </c>
      <c r="E2444" t="s">
        <v>32</v>
      </c>
      <c r="F2444" t="s">
        <v>46</v>
      </c>
      <c r="G2444" t="s">
        <v>3033</v>
      </c>
      <c r="H2444" t="s">
        <v>35</v>
      </c>
      <c r="I2444" t="s">
        <v>36</v>
      </c>
      <c r="J2444">
        <v>26</v>
      </c>
      <c r="K2444">
        <v>23</v>
      </c>
      <c r="L2444">
        <f t="shared" si="114"/>
        <v>3</v>
      </c>
      <c r="M2444">
        <v>7</v>
      </c>
      <c r="N2444">
        <v>59896</v>
      </c>
      <c r="O2444" s="1">
        <f t="shared" si="115"/>
        <v>2303.6923076923076</v>
      </c>
      <c r="P2444" s="1">
        <f t="shared" si="116"/>
        <v>52984.923076923078</v>
      </c>
      <c r="Q2444" s="1">
        <f>Table1[[#This Row],[Earned Basic Salary]]*20%</f>
        <v>10596.984615384616</v>
      </c>
      <c r="R2444" s="1">
        <f>Table1[[#This Row],[Earned Basic Salary]]*10%</f>
        <v>5298.4923076923078</v>
      </c>
      <c r="S2444" s="1">
        <f>Table1[[#This Row],[Earned Basic Salary]]*12%</f>
        <v>6358.1907692307695</v>
      </c>
      <c r="T2444" s="1">
        <f>200</f>
        <v>200</v>
      </c>
      <c r="U2444" s="1">
        <f>Table1[[#This Row],[PF]]+Table1[[#This Row],[Professional Tax]]</f>
        <v>6558.1907692307695</v>
      </c>
      <c r="V2444" s="1">
        <f>Table1[[#This Row],[Overtime Hours]]*200</f>
        <v>1400</v>
      </c>
      <c r="W2444" s="1">
        <f>Table1[[#This Row],[Earned Basic Salary]]+Table1[[#This Row],[HRA]]+Table1[[#This Row],[DA]]+Table1[[#This Row],[Overtime Pay]]</f>
        <v>70280.399999999994</v>
      </c>
      <c r="X2444" s="1">
        <f>Table1[[#This Row],[Gross Salary]]-Table1[[#This Row],[Total Deduction]]</f>
        <v>63722.209230769222</v>
      </c>
      <c r="Y2444" t="s">
        <v>37</v>
      </c>
      <c r="Z2444" t="s">
        <v>38</v>
      </c>
      <c r="AA2444" t="s">
        <v>9173</v>
      </c>
      <c r="AB2444" t="s">
        <v>9174</v>
      </c>
    </row>
    <row r="2445" spans="1:28" x14ac:dyDescent="0.3">
      <c r="A2445" t="s">
        <v>9175</v>
      </c>
      <c r="B2445" t="s">
        <v>914</v>
      </c>
      <c r="C2445">
        <v>47</v>
      </c>
      <c r="D2445" t="s">
        <v>61</v>
      </c>
      <c r="E2445" t="s">
        <v>32</v>
      </c>
      <c r="F2445" t="s">
        <v>55</v>
      </c>
      <c r="G2445" t="s">
        <v>9176</v>
      </c>
      <c r="H2445" t="s">
        <v>35</v>
      </c>
      <c r="I2445" t="s">
        <v>36</v>
      </c>
      <c r="J2445">
        <v>26</v>
      </c>
      <c r="K2445">
        <v>25</v>
      </c>
      <c r="L2445">
        <f t="shared" si="114"/>
        <v>1</v>
      </c>
      <c r="M2445">
        <v>19</v>
      </c>
      <c r="N2445">
        <v>24794</v>
      </c>
      <c r="O2445" s="1">
        <f t="shared" si="115"/>
        <v>953.61538461538464</v>
      </c>
      <c r="P2445" s="1">
        <f t="shared" si="116"/>
        <v>23840.384615384617</v>
      </c>
      <c r="Q2445" s="1">
        <f>Table1[[#This Row],[Earned Basic Salary]]*20%</f>
        <v>4768.0769230769238</v>
      </c>
      <c r="R2445" s="1">
        <f>Table1[[#This Row],[Earned Basic Salary]]*10%</f>
        <v>2384.0384615384619</v>
      </c>
      <c r="S2445" s="1">
        <f>Table1[[#This Row],[Earned Basic Salary]]*12%</f>
        <v>2860.8461538461538</v>
      </c>
      <c r="T2445" s="1">
        <f>200</f>
        <v>200</v>
      </c>
      <c r="U2445" s="1">
        <f>Table1[[#This Row],[PF]]+Table1[[#This Row],[Professional Tax]]</f>
        <v>3060.8461538461538</v>
      </c>
      <c r="V2445" s="1">
        <f>Table1[[#This Row],[Overtime Hours]]*200</f>
        <v>3800</v>
      </c>
      <c r="W2445" s="1">
        <f>Table1[[#This Row],[Earned Basic Salary]]+Table1[[#This Row],[HRA]]+Table1[[#This Row],[DA]]+Table1[[#This Row],[Overtime Pay]]</f>
        <v>34792.5</v>
      </c>
      <c r="X2445" s="1">
        <f>Table1[[#This Row],[Gross Salary]]-Table1[[#This Row],[Total Deduction]]</f>
        <v>31731.653846153848</v>
      </c>
      <c r="Y2445" t="s">
        <v>37</v>
      </c>
      <c r="Z2445" t="s">
        <v>95</v>
      </c>
      <c r="AA2445" t="s">
        <v>9177</v>
      </c>
      <c r="AB2445" t="s">
        <v>9178</v>
      </c>
    </row>
    <row r="2446" spans="1:28" x14ac:dyDescent="0.3">
      <c r="A2446" t="s">
        <v>9179</v>
      </c>
      <c r="B2446" t="s">
        <v>566</v>
      </c>
      <c r="C2446">
        <v>48</v>
      </c>
      <c r="D2446" t="s">
        <v>53</v>
      </c>
      <c r="E2446" t="s">
        <v>62</v>
      </c>
      <c r="F2446" t="s">
        <v>89</v>
      </c>
      <c r="G2446" t="s">
        <v>378</v>
      </c>
      <c r="H2446" t="s">
        <v>35</v>
      </c>
      <c r="I2446" t="s">
        <v>36</v>
      </c>
      <c r="J2446">
        <v>26</v>
      </c>
      <c r="K2446">
        <v>22</v>
      </c>
      <c r="L2446">
        <f t="shared" si="114"/>
        <v>4</v>
      </c>
      <c r="M2446">
        <v>5</v>
      </c>
      <c r="N2446">
        <v>54071</v>
      </c>
      <c r="O2446" s="1">
        <f t="shared" si="115"/>
        <v>2079.6538461538462</v>
      </c>
      <c r="P2446" s="1">
        <f t="shared" si="116"/>
        <v>45752.384615384617</v>
      </c>
      <c r="Q2446" s="1">
        <f>Table1[[#This Row],[Earned Basic Salary]]*20%</f>
        <v>9150.4769230769234</v>
      </c>
      <c r="R2446" s="1">
        <f>Table1[[#This Row],[Earned Basic Salary]]*10%</f>
        <v>4575.2384615384617</v>
      </c>
      <c r="S2446" s="1">
        <f>Table1[[#This Row],[Earned Basic Salary]]*12%</f>
        <v>5490.2861538461539</v>
      </c>
      <c r="T2446" s="1">
        <f>200</f>
        <v>200</v>
      </c>
      <c r="U2446" s="1">
        <f>Table1[[#This Row],[PF]]+Table1[[#This Row],[Professional Tax]]</f>
        <v>5690.2861538461539</v>
      </c>
      <c r="V2446" s="1">
        <f>Table1[[#This Row],[Overtime Hours]]*200</f>
        <v>1000</v>
      </c>
      <c r="W2446" s="1">
        <f>Table1[[#This Row],[Earned Basic Salary]]+Table1[[#This Row],[HRA]]+Table1[[#This Row],[DA]]+Table1[[#This Row],[Overtime Pay]]</f>
        <v>60478.100000000006</v>
      </c>
      <c r="X2446" s="1">
        <f>Table1[[#This Row],[Gross Salary]]-Table1[[#This Row],[Total Deduction]]</f>
        <v>54787.813846153855</v>
      </c>
      <c r="Y2446" t="s">
        <v>37</v>
      </c>
      <c r="Z2446" t="s">
        <v>106</v>
      </c>
      <c r="AA2446" t="s">
        <v>9180</v>
      </c>
      <c r="AB2446" t="s">
        <v>9181</v>
      </c>
    </row>
    <row r="2447" spans="1:28" x14ac:dyDescent="0.3">
      <c r="A2447" t="s">
        <v>9182</v>
      </c>
      <c r="B2447" t="s">
        <v>783</v>
      </c>
      <c r="C2447">
        <v>35</v>
      </c>
      <c r="D2447" t="s">
        <v>61</v>
      </c>
      <c r="E2447" t="s">
        <v>121</v>
      </c>
      <c r="F2447" t="s">
        <v>55</v>
      </c>
      <c r="G2447" t="s">
        <v>105</v>
      </c>
      <c r="H2447" t="s">
        <v>35</v>
      </c>
      <c r="I2447" t="s">
        <v>36</v>
      </c>
      <c r="J2447">
        <v>26</v>
      </c>
      <c r="K2447">
        <v>25</v>
      </c>
      <c r="L2447">
        <f t="shared" si="114"/>
        <v>1</v>
      </c>
      <c r="M2447">
        <v>18</v>
      </c>
      <c r="N2447">
        <v>60608</v>
      </c>
      <c r="O2447" s="1">
        <f t="shared" si="115"/>
        <v>2331.0769230769229</v>
      </c>
      <c r="P2447" s="1">
        <f t="shared" si="116"/>
        <v>58276.923076923071</v>
      </c>
      <c r="Q2447" s="1">
        <f>Table1[[#This Row],[Earned Basic Salary]]*20%</f>
        <v>11655.384615384615</v>
      </c>
      <c r="R2447" s="1">
        <f>Table1[[#This Row],[Earned Basic Salary]]*10%</f>
        <v>5827.6923076923076</v>
      </c>
      <c r="S2447" s="1">
        <f>Table1[[#This Row],[Earned Basic Salary]]*12%</f>
        <v>6993.2307692307686</v>
      </c>
      <c r="T2447" s="1">
        <f>200</f>
        <v>200</v>
      </c>
      <c r="U2447" s="1">
        <f>Table1[[#This Row],[PF]]+Table1[[#This Row],[Professional Tax]]</f>
        <v>7193.2307692307686</v>
      </c>
      <c r="V2447" s="1">
        <f>Table1[[#This Row],[Overtime Hours]]*200</f>
        <v>3600</v>
      </c>
      <c r="W2447" s="1">
        <f>Table1[[#This Row],[Earned Basic Salary]]+Table1[[#This Row],[HRA]]+Table1[[#This Row],[DA]]+Table1[[#This Row],[Overtime Pay]]</f>
        <v>79360</v>
      </c>
      <c r="X2447" s="1">
        <f>Table1[[#This Row],[Gross Salary]]-Table1[[#This Row],[Total Deduction]]</f>
        <v>72166.769230769234</v>
      </c>
      <c r="Y2447" t="s">
        <v>37</v>
      </c>
      <c r="Z2447" t="s">
        <v>106</v>
      </c>
      <c r="AA2447" t="s">
        <v>9183</v>
      </c>
      <c r="AB2447" t="s">
        <v>9184</v>
      </c>
    </row>
    <row r="2448" spans="1:28" x14ac:dyDescent="0.3">
      <c r="A2448" t="s">
        <v>9185</v>
      </c>
      <c r="B2448" t="s">
        <v>212</v>
      </c>
      <c r="C2448">
        <v>47</v>
      </c>
      <c r="D2448" t="s">
        <v>133</v>
      </c>
      <c r="E2448" t="s">
        <v>121</v>
      </c>
      <c r="F2448" t="s">
        <v>63</v>
      </c>
      <c r="G2448" t="s">
        <v>2750</v>
      </c>
      <c r="H2448" t="s">
        <v>35</v>
      </c>
      <c r="I2448" t="s">
        <v>36</v>
      </c>
      <c r="J2448">
        <v>26</v>
      </c>
      <c r="K2448">
        <v>23</v>
      </c>
      <c r="L2448">
        <f t="shared" si="114"/>
        <v>3</v>
      </c>
      <c r="M2448">
        <v>15</v>
      </c>
      <c r="N2448">
        <v>57786</v>
      </c>
      <c r="O2448" s="1">
        <f t="shared" si="115"/>
        <v>2222.5384615384614</v>
      </c>
      <c r="P2448" s="1">
        <f t="shared" si="116"/>
        <v>51118.38461538461</v>
      </c>
      <c r="Q2448" s="1">
        <f>Table1[[#This Row],[Earned Basic Salary]]*20%</f>
        <v>10223.676923076922</v>
      </c>
      <c r="R2448" s="1">
        <f>Table1[[#This Row],[Earned Basic Salary]]*10%</f>
        <v>5111.8384615384612</v>
      </c>
      <c r="S2448" s="1">
        <f>Table1[[#This Row],[Earned Basic Salary]]*12%</f>
        <v>6134.206153846153</v>
      </c>
      <c r="T2448" s="1">
        <f>200</f>
        <v>200</v>
      </c>
      <c r="U2448" s="1">
        <f>Table1[[#This Row],[PF]]+Table1[[#This Row],[Professional Tax]]</f>
        <v>6334.206153846153</v>
      </c>
      <c r="V2448" s="1">
        <f>Table1[[#This Row],[Overtime Hours]]*200</f>
        <v>3000</v>
      </c>
      <c r="W2448" s="1">
        <f>Table1[[#This Row],[Earned Basic Salary]]+Table1[[#This Row],[HRA]]+Table1[[#This Row],[DA]]+Table1[[#This Row],[Overtime Pay]]</f>
        <v>69453.899999999994</v>
      </c>
      <c r="X2448" s="1">
        <f>Table1[[#This Row],[Gross Salary]]-Table1[[#This Row],[Total Deduction]]</f>
        <v>63119.693846153838</v>
      </c>
      <c r="Y2448" t="s">
        <v>37</v>
      </c>
      <c r="Z2448" t="s">
        <v>38</v>
      </c>
      <c r="AA2448" t="s">
        <v>9186</v>
      </c>
      <c r="AB2448" t="s">
        <v>9187</v>
      </c>
    </row>
    <row r="2449" spans="1:28" x14ac:dyDescent="0.3">
      <c r="A2449" t="s">
        <v>9188</v>
      </c>
      <c r="B2449" t="s">
        <v>285</v>
      </c>
      <c r="C2449">
        <v>50</v>
      </c>
      <c r="D2449" t="s">
        <v>133</v>
      </c>
      <c r="E2449" t="s">
        <v>82</v>
      </c>
      <c r="F2449" t="s">
        <v>63</v>
      </c>
      <c r="G2449" t="s">
        <v>2611</v>
      </c>
      <c r="H2449" t="s">
        <v>35</v>
      </c>
      <c r="I2449" t="s">
        <v>36</v>
      </c>
      <c r="J2449">
        <v>26</v>
      </c>
      <c r="K2449">
        <v>25</v>
      </c>
      <c r="L2449">
        <f t="shared" si="114"/>
        <v>1</v>
      </c>
      <c r="M2449">
        <v>4</v>
      </c>
      <c r="N2449">
        <v>67935</v>
      </c>
      <c r="O2449" s="1">
        <f t="shared" si="115"/>
        <v>2612.8846153846152</v>
      </c>
      <c r="P2449" s="1">
        <f t="shared" si="116"/>
        <v>65322.115384615383</v>
      </c>
      <c r="Q2449" s="1">
        <f>Table1[[#This Row],[Earned Basic Salary]]*20%</f>
        <v>13064.423076923078</v>
      </c>
      <c r="R2449" s="1">
        <f>Table1[[#This Row],[Earned Basic Salary]]*10%</f>
        <v>6532.211538461539</v>
      </c>
      <c r="S2449" s="1">
        <f>Table1[[#This Row],[Earned Basic Salary]]*12%</f>
        <v>7838.6538461538457</v>
      </c>
      <c r="T2449" s="1">
        <f>200</f>
        <v>200</v>
      </c>
      <c r="U2449" s="1">
        <f>Table1[[#This Row],[PF]]+Table1[[#This Row],[Professional Tax]]</f>
        <v>8038.6538461538457</v>
      </c>
      <c r="V2449" s="1">
        <f>Table1[[#This Row],[Overtime Hours]]*200</f>
        <v>800</v>
      </c>
      <c r="W2449" s="1">
        <f>Table1[[#This Row],[Earned Basic Salary]]+Table1[[#This Row],[HRA]]+Table1[[#This Row],[DA]]+Table1[[#This Row],[Overtime Pay]]</f>
        <v>85718.75</v>
      </c>
      <c r="X2449" s="1">
        <f>Table1[[#This Row],[Gross Salary]]-Table1[[#This Row],[Total Deduction]]</f>
        <v>77680.096153846156</v>
      </c>
      <c r="Y2449" t="s">
        <v>37</v>
      </c>
      <c r="Z2449" t="s">
        <v>95</v>
      </c>
      <c r="AA2449" t="s">
        <v>9189</v>
      </c>
      <c r="AB2449" t="s">
        <v>9190</v>
      </c>
    </row>
    <row r="2450" spans="1:28" x14ac:dyDescent="0.3">
      <c r="A2450" t="s">
        <v>9191</v>
      </c>
      <c r="B2450" t="s">
        <v>722</v>
      </c>
      <c r="C2450">
        <v>53</v>
      </c>
      <c r="D2450" t="s">
        <v>44</v>
      </c>
      <c r="E2450" t="s">
        <v>82</v>
      </c>
      <c r="F2450" t="s">
        <v>69</v>
      </c>
      <c r="G2450" t="s">
        <v>647</v>
      </c>
      <c r="H2450" t="s">
        <v>35</v>
      </c>
      <c r="I2450" t="s">
        <v>36</v>
      </c>
      <c r="J2450">
        <v>26</v>
      </c>
      <c r="K2450">
        <v>25</v>
      </c>
      <c r="L2450">
        <f t="shared" si="114"/>
        <v>1</v>
      </c>
      <c r="M2450">
        <v>5</v>
      </c>
      <c r="N2450">
        <v>55059</v>
      </c>
      <c r="O2450" s="1">
        <f t="shared" si="115"/>
        <v>2117.6538461538462</v>
      </c>
      <c r="P2450" s="1">
        <f t="shared" si="116"/>
        <v>52941.346153846156</v>
      </c>
      <c r="Q2450" s="1">
        <f>Table1[[#This Row],[Earned Basic Salary]]*20%</f>
        <v>10588.269230769232</v>
      </c>
      <c r="R2450" s="1">
        <f>Table1[[#This Row],[Earned Basic Salary]]*10%</f>
        <v>5294.1346153846162</v>
      </c>
      <c r="S2450" s="1">
        <f>Table1[[#This Row],[Earned Basic Salary]]*12%</f>
        <v>6352.9615384615381</v>
      </c>
      <c r="T2450" s="1">
        <f>200</f>
        <v>200</v>
      </c>
      <c r="U2450" s="1">
        <f>Table1[[#This Row],[PF]]+Table1[[#This Row],[Professional Tax]]</f>
        <v>6552.9615384615381</v>
      </c>
      <c r="V2450" s="1">
        <f>Table1[[#This Row],[Overtime Hours]]*200</f>
        <v>1000</v>
      </c>
      <c r="W2450" s="1">
        <f>Table1[[#This Row],[Earned Basic Salary]]+Table1[[#This Row],[HRA]]+Table1[[#This Row],[DA]]+Table1[[#This Row],[Overtime Pay]]</f>
        <v>69823.75</v>
      </c>
      <c r="X2450" s="1">
        <f>Table1[[#This Row],[Gross Salary]]-Table1[[#This Row],[Total Deduction]]</f>
        <v>63270.788461538461</v>
      </c>
      <c r="Y2450" t="s">
        <v>37</v>
      </c>
      <c r="Z2450" t="s">
        <v>95</v>
      </c>
      <c r="AA2450" t="s">
        <v>9192</v>
      </c>
      <c r="AB2450" t="s">
        <v>9193</v>
      </c>
    </row>
    <row r="2451" spans="1:28" x14ac:dyDescent="0.3">
      <c r="A2451" t="s">
        <v>9194</v>
      </c>
      <c r="B2451" t="s">
        <v>2055</v>
      </c>
      <c r="C2451">
        <v>52</v>
      </c>
      <c r="D2451" t="s">
        <v>44</v>
      </c>
      <c r="E2451" t="s">
        <v>54</v>
      </c>
      <c r="F2451" t="s">
        <v>55</v>
      </c>
      <c r="G2451" t="s">
        <v>7528</v>
      </c>
      <c r="H2451" t="s">
        <v>35</v>
      </c>
      <c r="I2451" t="s">
        <v>36</v>
      </c>
      <c r="J2451">
        <v>26</v>
      </c>
      <c r="K2451">
        <v>22</v>
      </c>
      <c r="L2451">
        <f t="shared" si="114"/>
        <v>4</v>
      </c>
      <c r="M2451">
        <v>7</v>
      </c>
      <c r="N2451">
        <v>47498</v>
      </c>
      <c r="O2451" s="1">
        <f t="shared" si="115"/>
        <v>1826.8461538461538</v>
      </c>
      <c r="P2451" s="1">
        <f t="shared" si="116"/>
        <v>40190.615384615383</v>
      </c>
      <c r="Q2451" s="1">
        <f>Table1[[#This Row],[Earned Basic Salary]]*20%</f>
        <v>8038.123076923077</v>
      </c>
      <c r="R2451" s="1">
        <f>Table1[[#This Row],[Earned Basic Salary]]*10%</f>
        <v>4019.0615384615385</v>
      </c>
      <c r="S2451" s="1">
        <f>Table1[[#This Row],[Earned Basic Salary]]*12%</f>
        <v>4822.873846153846</v>
      </c>
      <c r="T2451" s="1">
        <f>200</f>
        <v>200</v>
      </c>
      <c r="U2451" s="1">
        <f>Table1[[#This Row],[PF]]+Table1[[#This Row],[Professional Tax]]</f>
        <v>5022.873846153846</v>
      </c>
      <c r="V2451" s="1">
        <f>Table1[[#This Row],[Overtime Hours]]*200</f>
        <v>1400</v>
      </c>
      <c r="W2451" s="1">
        <f>Table1[[#This Row],[Earned Basic Salary]]+Table1[[#This Row],[HRA]]+Table1[[#This Row],[DA]]+Table1[[#This Row],[Overtime Pay]]</f>
        <v>53647.799999999996</v>
      </c>
      <c r="X2451" s="1">
        <f>Table1[[#This Row],[Gross Salary]]-Table1[[#This Row],[Total Deduction]]</f>
        <v>48624.926153846151</v>
      </c>
      <c r="Y2451" t="s">
        <v>37</v>
      </c>
      <c r="Z2451" t="s">
        <v>106</v>
      </c>
      <c r="AA2451" t="s">
        <v>9195</v>
      </c>
      <c r="AB2451" t="s">
        <v>9196</v>
      </c>
    </row>
    <row r="2452" spans="1:28" x14ac:dyDescent="0.3">
      <c r="A2452" t="s">
        <v>9197</v>
      </c>
      <c r="B2452" t="s">
        <v>148</v>
      </c>
      <c r="C2452">
        <v>52</v>
      </c>
      <c r="D2452" t="s">
        <v>61</v>
      </c>
      <c r="E2452" t="s">
        <v>54</v>
      </c>
      <c r="F2452" t="s">
        <v>83</v>
      </c>
      <c r="G2452" t="s">
        <v>915</v>
      </c>
      <c r="H2452" t="s">
        <v>35</v>
      </c>
      <c r="I2452" t="s">
        <v>36</v>
      </c>
      <c r="J2452">
        <v>26</v>
      </c>
      <c r="K2452">
        <v>24</v>
      </c>
      <c r="L2452">
        <f t="shared" si="114"/>
        <v>2</v>
      </c>
      <c r="M2452">
        <v>16</v>
      </c>
      <c r="N2452">
        <v>55079</v>
      </c>
      <c r="O2452" s="1">
        <f t="shared" si="115"/>
        <v>2118.4230769230771</v>
      </c>
      <c r="P2452" s="1">
        <f t="shared" si="116"/>
        <v>50842.153846153851</v>
      </c>
      <c r="Q2452" s="1">
        <f>Table1[[#This Row],[Earned Basic Salary]]*20%</f>
        <v>10168.43076923077</v>
      </c>
      <c r="R2452" s="1">
        <f>Table1[[#This Row],[Earned Basic Salary]]*10%</f>
        <v>5084.2153846153851</v>
      </c>
      <c r="S2452" s="1">
        <f>Table1[[#This Row],[Earned Basic Salary]]*12%</f>
        <v>6101.0584615384623</v>
      </c>
      <c r="T2452" s="1">
        <f>200</f>
        <v>200</v>
      </c>
      <c r="U2452" s="1">
        <f>Table1[[#This Row],[PF]]+Table1[[#This Row],[Professional Tax]]</f>
        <v>6301.0584615384623</v>
      </c>
      <c r="V2452" s="1">
        <f>Table1[[#This Row],[Overtime Hours]]*200</f>
        <v>3200</v>
      </c>
      <c r="W2452" s="1">
        <f>Table1[[#This Row],[Earned Basic Salary]]+Table1[[#This Row],[HRA]]+Table1[[#This Row],[DA]]+Table1[[#This Row],[Overtime Pay]]</f>
        <v>69294.8</v>
      </c>
      <c r="X2452" s="1">
        <f>Table1[[#This Row],[Gross Salary]]-Table1[[#This Row],[Total Deduction]]</f>
        <v>62993.741538461538</v>
      </c>
      <c r="Y2452" t="s">
        <v>37</v>
      </c>
      <c r="Z2452" t="s">
        <v>38</v>
      </c>
      <c r="AA2452" t="s">
        <v>9198</v>
      </c>
      <c r="AB2452" t="s">
        <v>9199</v>
      </c>
    </row>
    <row r="2453" spans="1:28" x14ac:dyDescent="0.3">
      <c r="A2453" t="s">
        <v>9200</v>
      </c>
      <c r="B2453" t="s">
        <v>2028</v>
      </c>
      <c r="C2453">
        <v>21</v>
      </c>
      <c r="D2453" t="s">
        <v>44</v>
      </c>
      <c r="E2453" t="s">
        <v>82</v>
      </c>
      <c r="F2453" t="s">
        <v>83</v>
      </c>
      <c r="G2453" t="s">
        <v>330</v>
      </c>
      <c r="H2453" t="s">
        <v>35</v>
      </c>
      <c r="I2453" t="s">
        <v>36</v>
      </c>
      <c r="J2453">
        <v>26</v>
      </c>
      <c r="K2453">
        <v>21</v>
      </c>
      <c r="L2453">
        <f t="shared" si="114"/>
        <v>5</v>
      </c>
      <c r="M2453">
        <v>1</v>
      </c>
      <c r="N2453">
        <v>54926</v>
      </c>
      <c r="O2453" s="1">
        <f t="shared" si="115"/>
        <v>2112.5384615384614</v>
      </c>
      <c r="P2453" s="1">
        <f t="shared" si="116"/>
        <v>44363.307692307688</v>
      </c>
      <c r="Q2453" s="1">
        <f>Table1[[#This Row],[Earned Basic Salary]]*20%</f>
        <v>8872.6615384615379</v>
      </c>
      <c r="R2453" s="1">
        <f>Table1[[#This Row],[Earned Basic Salary]]*10%</f>
        <v>4436.330769230769</v>
      </c>
      <c r="S2453" s="1">
        <f>Table1[[#This Row],[Earned Basic Salary]]*12%</f>
        <v>5323.5969230769224</v>
      </c>
      <c r="T2453" s="1">
        <f>200</f>
        <v>200</v>
      </c>
      <c r="U2453" s="1">
        <f>Table1[[#This Row],[PF]]+Table1[[#This Row],[Professional Tax]]</f>
        <v>5523.5969230769224</v>
      </c>
      <c r="V2453" s="1">
        <f>Table1[[#This Row],[Overtime Hours]]*200</f>
        <v>200</v>
      </c>
      <c r="W2453" s="1">
        <f>Table1[[#This Row],[Earned Basic Salary]]+Table1[[#This Row],[HRA]]+Table1[[#This Row],[DA]]+Table1[[#This Row],[Overtime Pay]]</f>
        <v>57872.299999999996</v>
      </c>
      <c r="X2453" s="1">
        <f>Table1[[#This Row],[Gross Salary]]-Table1[[#This Row],[Total Deduction]]</f>
        <v>52348.703076923077</v>
      </c>
      <c r="Y2453" t="s">
        <v>37</v>
      </c>
      <c r="Z2453" t="s">
        <v>48</v>
      </c>
      <c r="AA2453" t="s">
        <v>9201</v>
      </c>
      <c r="AB2453" t="s">
        <v>9202</v>
      </c>
    </row>
    <row r="2454" spans="1:28" x14ac:dyDescent="0.3">
      <c r="A2454" t="s">
        <v>9203</v>
      </c>
      <c r="B2454" t="s">
        <v>382</v>
      </c>
      <c r="C2454">
        <v>41</v>
      </c>
      <c r="D2454" t="s">
        <v>81</v>
      </c>
      <c r="E2454" t="s">
        <v>82</v>
      </c>
      <c r="F2454" t="s">
        <v>33</v>
      </c>
      <c r="G2454" t="s">
        <v>9204</v>
      </c>
      <c r="H2454" t="s">
        <v>35</v>
      </c>
      <c r="I2454" t="s">
        <v>36</v>
      </c>
      <c r="J2454">
        <v>26</v>
      </c>
      <c r="K2454">
        <v>24</v>
      </c>
      <c r="L2454">
        <f t="shared" si="114"/>
        <v>2</v>
      </c>
      <c r="M2454">
        <v>8</v>
      </c>
      <c r="N2454">
        <v>65824</v>
      </c>
      <c r="O2454" s="1">
        <f t="shared" si="115"/>
        <v>2531.6923076923076</v>
      </c>
      <c r="P2454" s="1">
        <f t="shared" si="116"/>
        <v>60760.615384615383</v>
      </c>
      <c r="Q2454" s="1">
        <f>Table1[[#This Row],[Earned Basic Salary]]*20%</f>
        <v>12152.123076923077</v>
      </c>
      <c r="R2454" s="1">
        <f>Table1[[#This Row],[Earned Basic Salary]]*10%</f>
        <v>6076.0615384615385</v>
      </c>
      <c r="S2454" s="1">
        <f>Table1[[#This Row],[Earned Basic Salary]]*12%</f>
        <v>7291.2738461538456</v>
      </c>
      <c r="T2454" s="1">
        <f>200</f>
        <v>200</v>
      </c>
      <c r="U2454" s="1">
        <f>Table1[[#This Row],[PF]]+Table1[[#This Row],[Professional Tax]]</f>
        <v>7491.2738461538456</v>
      </c>
      <c r="V2454" s="1">
        <f>Table1[[#This Row],[Overtime Hours]]*200</f>
        <v>1600</v>
      </c>
      <c r="W2454" s="1">
        <f>Table1[[#This Row],[Earned Basic Salary]]+Table1[[#This Row],[HRA]]+Table1[[#This Row],[DA]]+Table1[[#This Row],[Overtime Pay]]</f>
        <v>80588.800000000003</v>
      </c>
      <c r="X2454" s="1">
        <f>Table1[[#This Row],[Gross Salary]]-Table1[[#This Row],[Total Deduction]]</f>
        <v>73097.526153846164</v>
      </c>
      <c r="Y2454" t="s">
        <v>37</v>
      </c>
      <c r="Z2454" t="s">
        <v>38</v>
      </c>
      <c r="AA2454" t="s">
        <v>9205</v>
      </c>
      <c r="AB2454" t="s">
        <v>9206</v>
      </c>
    </row>
    <row r="2455" spans="1:28" x14ac:dyDescent="0.3">
      <c r="A2455" t="s">
        <v>9207</v>
      </c>
      <c r="B2455" t="s">
        <v>362</v>
      </c>
      <c r="C2455">
        <v>34</v>
      </c>
      <c r="D2455" t="s">
        <v>61</v>
      </c>
      <c r="E2455" t="s">
        <v>82</v>
      </c>
      <c r="F2455" t="s">
        <v>63</v>
      </c>
      <c r="G2455" t="s">
        <v>9208</v>
      </c>
      <c r="H2455" t="s">
        <v>35</v>
      </c>
      <c r="I2455" t="s">
        <v>36</v>
      </c>
      <c r="J2455">
        <v>26</v>
      </c>
      <c r="K2455">
        <v>23</v>
      </c>
      <c r="L2455">
        <f t="shared" si="114"/>
        <v>3</v>
      </c>
      <c r="M2455">
        <v>0</v>
      </c>
      <c r="N2455">
        <v>33742</v>
      </c>
      <c r="O2455" s="1">
        <f t="shared" si="115"/>
        <v>1297.7692307692307</v>
      </c>
      <c r="P2455" s="1">
        <f t="shared" si="116"/>
        <v>29848.692307692305</v>
      </c>
      <c r="Q2455" s="1">
        <f>Table1[[#This Row],[Earned Basic Salary]]*20%</f>
        <v>5969.7384615384617</v>
      </c>
      <c r="R2455" s="1">
        <f>Table1[[#This Row],[Earned Basic Salary]]*10%</f>
        <v>2984.8692307692309</v>
      </c>
      <c r="S2455" s="1">
        <f>Table1[[#This Row],[Earned Basic Salary]]*12%</f>
        <v>3581.8430769230763</v>
      </c>
      <c r="T2455" s="1">
        <f>200</f>
        <v>200</v>
      </c>
      <c r="U2455" s="1">
        <f>Table1[[#This Row],[PF]]+Table1[[#This Row],[Professional Tax]]</f>
        <v>3781.8430769230763</v>
      </c>
      <c r="V2455" s="1">
        <f>Table1[[#This Row],[Overtime Hours]]*200</f>
        <v>0</v>
      </c>
      <c r="W2455" s="1">
        <f>Table1[[#This Row],[Earned Basic Salary]]+Table1[[#This Row],[HRA]]+Table1[[#This Row],[DA]]+Table1[[#This Row],[Overtime Pay]]</f>
        <v>38803.299999999996</v>
      </c>
      <c r="X2455" s="1">
        <f>Table1[[#This Row],[Gross Salary]]-Table1[[#This Row],[Total Deduction]]</f>
        <v>35021.456923076919</v>
      </c>
      <c r="Y2455" t="s">
        <v>37</v>
      </c>
      <c r="Z2455" t="s">
        <v>48</v>
      </c>
      <c r="AA2455" t="s">
        <v>9209</v>
      </c>
      <c r="AB2455" t="s">
        <v>9210</v>
      </c>
    </row>
    <row r="2456" spans="1:28" x14ac:dyDescent="0.3">
      <c r="A2456" t="s">
        <v>9211</v>
      </c>
      <c r="B2456" t="s">
        <v>979</v>
      </c>
      <c r="C2456">
        <v>40</v>
      </c>
      <c r="D2456" t="s">
        <v>44</v>
      </c>
      <c r="E2456" t="s">
        <v>121</v>
      </c>
      <c r="F2456" t="s">
        <v>55</v>
      </c>
      <c r="G2456" t="s">
        <v>9212</v>
      </c>
      <c r="H2456" t="s">
        <v>35</v>
      </c>
      <c r="I2456" t="s">
        <v>36</v>
      </c>
      <c r="J2456">
        <v>26</v>
      </c>
      <c r="K2456">
        <v>22</v>
      </c>
      <c r="L2456">
        <f t="shared" si="114"/>
        <v>4</v>
      </c>
      <c r="M2456">
        <v>1</v>
      </c>
      <c r="N2456">
        <v>69320</v>
      </c>
      <c r="O2456" s="1">
        <f t="shared" si="115"/>
        <v>2666.1538461538462</v>
      </c>
      <c r="P2456" s="1">
        <f t="shared" si="116"/>
        <v>58655.384615384617</v>
      </c>
      <c r="Q2456" s="1">
        <f>Table1[[#This Row],[Earned Basic Salary]]*20%</f>
        <v>11731.076923076924</v>
      </c>
      <c r="R2456" s="1">
        <f>Table1[[#This Row],[Earned Basic Salary]]*10%</f>
        <v>5865.5384615384619</v>
      </c>
      <c r="S2456" s="1">
        <f>Table1[[#This Row],[Earned Basic Salary]]*12%</f>
        <v>7038.6461538461535</v>
      </c>
      <c r="T2456" s="1">
        <f>200</f>
        <v>200</v>
      </c>
      <c r="U2456" s="1">
        <f>Table1[[#This Row],[PF]]+Table1[[#This Row],[Professional Tax]]</f>
        <v>7238.6461538461535</v>
      </c>
      <c r="V2456" s="1">
        <f>Table1[[#This Row],[Overtime Hours]]*200</f>
        <v>200</v>
      </c>
      <c r="W2456" s="1">
        <f>Table1[[#This Row],[Earned Basic Salary]]+Table1[[#This Row],[HRA]]+Table1[[#This Row],[DA]]+Table1[[#This Row],[Overtime Pay]]</f>
        <v>76452.000000000015</v>
      </c>
      <c r="X2456" s="1">
        <f>Table1[[#This Row],[Gross Salary]]-Table1[[#This Row],[Total Deduction]]</f>
        <v>69213.353846153856</v>
      </c>
      <c r="Y2456" t="s">
        <v>37</v>
      </c>
      <c r="Z2456" t="s">
        <v>38</v>
      </c>
      <c r="AA2456" t="s">
        <v>9213</v>
      </c>
      <c r="AB2456" t="s">
        <v>9214</v>
      </c>
    </row>
    <row r="2457" spans="1:28" x14ac:dyDescent="0.3">
      <c r="A2457" t="s">
        <v>9215</v>
      </c>
      <c r="B2457" t="s">
        <v>3229</v>
      </c>
      <c r="C2457">
        <v>44</v>
      </c>
      <c r="D2457" t="s">
        <v>31</v>
      </c>
      <c r="E2457" t="s">
        <v>32</v>
      </c>
      <c r="F2457" t="s">
        <v>55</v>
      </c>
      <c r="G2457" t="s">
        <v>2285</v>
      </c>
      <c r="H2457" t="s">
        <v>35</v>
      </c>
      <c r="I2457" t="s">
        <v>36</v>
      </c>
      <c r="J2457">
        <v>26</v>
      </c>
      <c r="K2457">
        <v>23</v>
      </c>
      <c r="L2457">
        <f t="shared" si="114"/>
        <v>3</v>
      </c>
      <c r="M2457">
        <v>20</v>
      </c>
      <c r="N2457">
        <v>48353</v>
      </c>
      <c r="O2457" s="1">
        <f t="shared" si="115"/>
        <v>1859.7307692307693</v>
      </c>
      <c r="P2457" s="1">
        <f t="shared" si="116"/>
        <v>42773.807692307695</v>
      </c>
      <c r="Q2457" s="1">
        <f>Table1[[#This Row],[Earned Basic Salary]]*20%</f>
        <v>8554.7615384615401</v>
      </c>
      <c r="R2457" s="1">
        <f>Table1[[#This Row],[Earned Basic Salary]]*10%</f>
        <v>4277.3807692307701</v>
      </c>
      <c r="S2457" s="1">
        <f>Table1[[#This Row],[Earned Basic Salary]]*12%</f>
        <v>5132.8569230769235</v>
      </c>
      <c r="T2457" s="1">
        <f>200</f>
        <v>200</v>
      </c>
      <c r="U2457" s="1">
        <f>Table1[[#This Row],[PF]]+Table1[[#This Row],[Professional Tax]]</f>
        <v>5332.8569230769235</v>
      </c>
      <c r="V2457" s="1">
        <f>Table1[[#This Row],[Overtime Hours]]*200</f>
        <v>4000</v>
      </c>
      <c r="W2457" s="1">
        <f>Table1[[#This Row],[Earned Basic Salary]]+Table1[[#This Row],[HRA]]+Table1[[#This Row],[DA]]+Table1[[#This Row],[Overtime Pay]]</f>
        <v>59605.950000000004</v>
      </c>
      <c r="X2457" s="1">
        <f>Table1[[#This Row],[Gross Salary]]-Table1[[#This Row],[Total Deduction]]</f>
        <v>54273.093076923084</v>
      </c>
      <c r="Y2457" t="s">
        <v>37</v>
      </c>
      <c r="Z2457" t="s">
        <v>48</v>
      </c>
      <c r="AA2457" t="s">
        <v>9216</v>
      </c>
      <c r="AB2457" t="s">
        <v>9217</v>
      </c>
    </row>
    <row r="2458" spans="1:28" x14ac:dyDescent="0.3">
      <c r="A2458" t="s">
        <v>9218</v>
      </c>
      <c r="B2458" t="s">
        <v>3317</v>
      </c>
      <c r="C2458">
        <v>47</v>
      </c>
      <c r="D2458" t="s">
        <v>127</v>
      </c>
      <c r="E2458" t="s">
        <v>32</v>
      </c>
      <c r="F2458" t="s">
        <v>83</v>
      </c>
      <c r="G2458" t="s">
        <v>8202</v>
      </c>
      <c r="H2458" t="s">
        <v>35</v>
      </c>
      <c r="I2458" t="s">
        <v>36</v>
      </c>
      <c r="J2458">
        <v>26</v>
      </c>
      <c r="K2458">
        <v>26</v>
      </c>
      <c r="L2458">
        <f t="shared" si="114"/>
        <v>0</v>
      </c>
      <c r="M2458">
        <v>12</v>
      </c>
      <c r="N2458">
        <v>23525</v>
      </c>
      <c r="O2458" s="1">
        <f t="shared" si="115"/>
        <v>904.80769230769226</v>
      </c>
      <c r="P2458" s="1">
        <f t="shared" si="116"/>
        <v>23525</v>
      </c>
      <c r="Q2458" s="1">
        <f>Table1[[#This Row],[Earned Basic Salary]]*20%</f>
        <v>4705</v>
      </c>
      <c r="R2458" s="1">
        <f>Table1[[#This Row],[Earned Basic Salary]]*10%</f>
        <v>2352.5</v>
      </c>
      <c r="S2458" s="1">
        <f>Table1[[#This Row],[Earned Basic Salary]]*12%</f>
        <v>2823</v>
      </c>
      <c r="T2458" s="1">
        <f>200</f>
        <v>200</v>
      </c>
      <c r="U2458" s="1">
        <f>Table1[[#This Row],[PF]]+Table1[[#This Row],[Professional Tax]]</f>
        <v>3023</v>
      </c>
      <c r="V2458" s="1">
        <f>Table1[[#This Row],[Overtime Hours]]*200</f>
        <v>2400</v>
      </c>
      <c r="W2458" s="1">
        <f>Table1[[#This Row],[Earned Basic Salary]]+Table1[[#This Row],[HRA]]+Table1[[#This Row],[DA]]+Table1[[#This Row],[Overtime Pay]]</f>
        <v>32982.5</v>
      </c>
      <c r="X2458" s="1">
        <f>Table1[[#This Row],[Gross Salary]]-Table1[[#This Row],[Total Deduction]]</f>
        <v>29959.5</v>
      </c>
      <c r="Y2458" t="s">
        <v>37</v>
      </c>
      <c r="Z2458" t="s">
        <v>95</v>
      </c>
      <c r="AA2458" t="s">
        <v>9219</v>
      </c>
      <c r="AB2458" t="s">
        <v>9220</v>
      </c>
    </row>
    <row r="2459" spans="1:28" x14ac:dyDescent="0.3">
      <c r="A2459" t="s">
        <v>9221</v>
      </c>
      <c r="B2459" t="s">
        <v>193</v>
      </c>
      <c r="C2459">
        <v>46</v>
      </c>
      <c r="D2459" t="s">
        <v>44</v>
      </c>
      <c r="E2459" t="s">
        <v>45</v>
      </c>
      <c r="F2459" t="s">
        <v>63</v>
      </c>
      <c r="G2459" t="s">
        <v>3052</v>
      </c>
      <c r="H2459" t="s">
        <v>35</v>
      </c>
      <c r="I2459" t="s">
        <v>36</v>
      </c>
      <c r="J2459">
        <v>26</v>
      </c>
      <c r="K2459">
        <v>22</v>
      </c>
      <c r="L2459">
        <f t="shared" si="114"/>
        <v>4</v>
      </c>
      <c r="M2459">
        <v>2</v>
      </c>
      <c r="N2459">
        <v>68988</v>
      </c>
      <c r="O2459" s="1">
        <f t="shared" si="115"/>
        <v>2653.3846153846152</v>
      </c>
      <c r="P2459" s="1">
        <f t="shared" si="116"/>
        <v>58374.461538461532</v>
      </c>
      <c r="Q2459" s="1">
        <f>Table1[[#This Row],[Earned Basic Salary]]*20%</f>
        <v>11674.892307692307</v>
      </c>
      <c r="R2459" s="1">
        <f>Table1[[#This Row],[Earned Basic Salary]]*10%</f>
        <v>5837.4461538461537</v>
      </c>
      <c r="S2459" s="1">
        <f>Table1[[#This Row],[Earned Basic Salary]]*12%</f>
        <v>7004.9353846153836</v>
      </c>
      <c r="T2459" s="1">
        <f>200</f>
        <v>200</v>
      </c>
      <c r="U2459" s="1">
        <f>Table1[[#This Row],[PF]]+Table1[[#This Row],[Professional Tax]]</f>
        <v>7204.9353846153836</v>
      </c>
      <c r="V2459" s="1">
        <f>Table1[[#This Row],[Overtime Hours]]*200</f>
        <v>400</v>
      </c>
      <c r="W2459" s="1">
        <f>Table1[[#This Row],[Earned Basic Salary]]+Table1[[#This Row],[HRA]]+Table1[[#This Row],[DA]]+Table1[[#This Row],[Overtime Pay]]</f>
        <v>76286.799999999988</v>
      </c>
      <c r="X2459" s="1">
        <f>Table1[[#This Row],[Gross Salary]]-Table1[[#This Row],[Total Deduction]]</f>
        <v>69081.864615384606</v>
      </c>
      <c r="Y2459" t="s">
        <v>37</v>
      </c>
      <c r="Z2459" t="s">
        <v>95</v>
      </c>
      <c r="AA2459" t="s">
        <v>9222</v>
      </c>
      <c r="AB2459" t="s">
        <v>9223</v>
      </c>
    </row>
    <row r="2460" spans="1:28" x14ac:dyDescent="0.3">
      <c r="A2460" t="s">
        <v>9224</v>
      </c>
      <c r="B2460" t="s">
        <v>1063</v>
      </c>
      <c r="C2460">
        <v>55</v>
      </c>
      <c r="D2460" t="s">
        <v>75</v>
      </c>
      <c r="E2460" t="s">
        <v>54</v>
      </c>
      <c r="F2460" t="s">
        <v>69</v>
      </c>
      <c r="G2460" t="s">
        <v>9225</v>
      </c>
      <c r="H2460" t="s">
        <v>35</v>
      </c>
      <c r="I2460" t="s">
        <v>36</v>
      </c>
      <c r="J2460">
        <v>26</v>
      </c>
      <c r="K2460">
        <v>22</v>
      </c>
      <c r="L2460">
        <f t="shared" si="114"/>
        <v>4</v>
      </c>
      <c r="M2460">
        <v>12</v>
      </c>
      <c r="N2460">
        <v>43084</v>
      </c>
      <c r="O2460" s="1">
        <f t="shared" si="115"/>
        <v>1657.0769230769231</v>
      </c>
      <c r="P2460" s="1">
        <f t="shared" si="116"/>
        <v>36455.692307692305</v>
      </c>
      <c r="Q2460" s="1">
        <f>Table1[[#This Row],[Earned Basic Salary]]*20%</f>
        <v>7291.1384615384613</v>
      </c>
      <c r="R2460" s="1">
        <f>Table1[[#This Row],[Earned Basic Salary]]*10%</f>
        <v>3645.5692307692307</v>
      </c>
      <c r="S2460" s="1">
        <f>Table1[[#This Row],[Earned Basic Salary]]*12%</f>
        <v>4374.6830769230764</v>
      </c>
      <c r="T2460" s="1">
        <f>200</f>
        <v>200</v>
      </c>
      <c r="U2460" s="1">
        <f>Table1[[#This Row],[PF]]+Table1[[#This Row],[Professional Tax]]</f>
        <v>4574.6830769230764</v>
      </c>
      <c r="V2460" s="1">
        <f>Table1[[#This Row],[Overtime Hours]]*200</f>
        <v>2400</v>
      </c>
      <c r="W2460" s="1">
        <f>Table1[[#This Row],[Earned Basic Salary]]+Table1[[#This Row],[HRA]]+Table1[[#This Row],[DA]]+Table1[[#This Row],[Overtime Pay]]</f>
        <v>49792.399999999994</v>
      </c>
      <c r="X2460" s="1">
        <f>Table1[[#This Row],[Gross Salary]]-Table1[[#This Row],[Total Deduction]]</f>
        <v>45217.716923076921</v>
      </c>
      <c r="Y2460" t="s">
        <v>37</v>
      </c>
      <c r="Z2460" t="s">
        <v>48</v>
      </c>
      <c r="AA2460" t="s">
        <v>9226</v>
      </c>
      <c r="AB2460" t="s">
        <v>9227</v>
      </c>
    </row>
    <row r="2461" spans="1:28" x14ac:dyDescent="0.3">
      <c r="A2461" t="s">
        <v>9228</v>
      </c>
      <c r="B2461" t="s">
        <v>683</v>
      </c>
      <c r="C2461">
        <v>23</v>
      </c>
      <c r="D2461" t="s">
        <v>61</v>
      </c>
      <c r="E2461" t="s">
        <v>45</v>
      </c>
      <c r="F2461" t="s">
        <v>69</v>
      </c>
      <c r="G2461" t="s">
        <v>5279</v>
      </c>
      <c r="H2461" t="s">
        <v>35</v>
      </c>
      <c r="I2461" t="s">
        <v>36</v>
      </c>
      <c r="J2461">
        <v>26</v>
      </c>
      <c r="K2461">
        <v>24</v>
      </c>
      <c r="L2461">
        <f t="shared" si="114"/>
        <v>2</v>
      </c>
      <c r="M2461">
        <v>20</v>
      </c>
      <c r="N2461">
        <v>43294</v>
      </c>
      <c r="O2461" s="1">
        <f t="shared" si="115"/>
        <v>1665.1538461538462</v>
      </c>
      <c r="P2461" s="1">
        <f t="shared" si="116"/>
        <v>39963.692307692312</v>
      </c>
      <c r="Q2461" s="1">
        <f>Table1[[#This Row],[Earned Basic Salary]]*20%</f>
        <v>7992.7384615384626</v>
      </c>
      <c r="R2461" s="1">
        <f>Table1[[#This Row],[Earned Basic Salary]]*10%</f>
        <v>3996.3692307692313</v>
      </c>
      <c r="S2461" s="1">
        <f>Table1[[#This Row],[Earned Basic Salary]]*12%</f>
        <v>4795.6430769230774</v>
      </c>
      <c r="T2461" s="1">
        <f>200</f>
        <v>200</v>
      </c>
      <c r="U2461" s="1">
        <f>Table1[[#This Row],[PF]]+Table1[[#This Row],[Professional Tax]]</f>
        <v>4995.6430769230774</v>
      </c>
      <c r="V2461" s="1">
        <f>Table1[[#This Row],[Overtime Hours]]*200</f>
        <v>4000</v>
      </c>
      <c r="W2461" s="1">
        <f>Table1[[#This Row],[Earned Basic Salary]]+Table1[[#This Row],[HRA]]+Table1[[#This Row],[DA]]+Table1[[#This Row],[Overtime Pay]]</f>
        <v>55952.80000000001</v>
      </c>
      <c r="X2461" s="1">
        <f>Table1[[#This Row],[Gross Salary]]-Table1[[#This Row],[Total Deduction]]</f>
        <v>50957.156923076931</v>
      </c>
      <c r="Y2461" t="s">
        <v>37</v>
      </c>
      <c r="Z2461" t="s">
        <v>38</v>
      </c>
      <c r="AA2461" t="s">
        <v>9229</v>
      </c>
      <c r="AB2461" t="s">
        <v>9230</v>
      </c>
    </row>
    <row r="2462" spans="1:28" x14ac:dyDescent="0.3">
      <c r="A2462" t="s">
        <v>9231</v>
      </c>
      <c r="B2462" t="s">
        <v>2233</v>
      </c>
      <c r="C2462">
        <v>21</v>
      </c>
      <c r="D2462" t="s">
        <v>127</v>
      </c>
      <c r="E2462" t="s">
        <v>32</v>
      </c>
      <c r="F2462" t="s">
        <v>89</v>
      </c>
      <c r="G2462" t="s">
        <v>9232</v>
      </c>
      <c r="H2462" t="s">
        <v>35</v>
      </c>
      <c r="I2462" t="s">
        <v>36</v>
      </c>
      <c r="J2462">
        <v>26</v>
      </c>
      <c r="K2462">
        <v>22</v>
      </c>
      <c r="L2462">
        <f t="shared" si="114"/>
        <v>4</v>
      </c>
      <c r="M2462">
        <v>11</v>
      </c>
      <c r="N2462">
        <v>23837</v>
      </c>
      <c r="O2462" s="1">
        <f t="shared" si="115"/>
        <v>916.80769230769226</v>
      </c>
      <c r="P2462" s="1">
        <f t="shared" si="116"/>
        <v>20169.76923076923</v>
      </c>
      <c r="Q2462" s="1">
        <f>Table1[[#This Row],[Earned Basic Salary]]*20%</f>
        <v>4033.9538461538464</v>
      </c>
      <c r="R2462" s="1">
        <f>Table1[[#This Row],[Earned Basic Salary]]*10%</f>
        <v>2016.9769230769232</v>
      </c>
      <c r="S2462" s="1">
        <f>Table1[[#This Row],[Earned Basic Salary]]*12%</f>
        <v>2420.3723076923075</v>
      </c>
      <c r="T2462" s="1">
        <f>200</f>
        <v>200</v>
      </c>
      <c r="U2462" s="1">
        <f>Table1[[#This Row],[PF]]+Table1[[#This Row],[Professional Tax]]</f>
        <v>2620.3723076923075</v>
      </c>
      <c r="V2462" s="1">
        <f>Table1[[#This Row],[Overtime Hours]]*200</f>
        <v>2200</v>
      </c>
      <c r="W2462" s="1">
        <f>Table1[[#This Row],[Earned Basic Salary]]+Table1[[#This Row],[HRA]]+Table1[[#This Row],[DA]]+Table1[[#This Row],[Overtime Pay]]</f>
        <v>28420.7</v>
      </c>
      <c r="X2462" s="1">
        <f>Table1[[#This Row],[Gross Salary]]-Table1[[#This Row],[Total Deduction]]</f>
        <v>25800.327692307692</v>
      </c>
      <c r="Y2462" t="s">
        <v>37</v>
      </c>
      <c r="Z2462" t="s">
        <v>38</v>
      </c>
      <c r="AA2462" t="s">
        <v>9233</v>
      </c>
      <c r="AB2462" t="s">
        <v>9234</v>
      </c>
    </row>
    <row r="2463" spans="1:28" x14ac:dyDescent="0.3">
      <c r="A2463" t="s">
        <v>9235</v>
      </c>
      <c r="B2463" t="s">
        <v>270</v>
      </c>
      <c r="C2463">
        <v>45</v>
      </c>
      <c r="D2463" t="s">
        <v>31</v>
      </c>
      <c r="E2463" t="s">
        <v>54</v>
      </c>
      <c r="F2463" t="s">
        <v>63</v>
      </c>
      <c r="G2463" t="s">
        <v>9236</v>
      </c>
      <c r="H2463" t="s">
        <v>35</v>
      </c>
      <c r="I2463" t="s">
        <v>36</v>
      </c>
      <c r="J2463">
        <v>26</v>
      </c>
      <c r="K2463">
        <v>24</v>
      </c>
      <c r="L2463">
        <f t="shared" si="114"/>
        <v>2</v>
      </c>
      <c r="M2463">
        <v>7</v>
      </c>
      <c r="N2463">
        <v>75013</v>
      </c>
      <c r="O2463" s="1">
        <f t="shared" si="115"/>
        <v>2885.1153846153848</v>
      </c>
      <c r="P2463" s="1">
        <f t="shared" si="116"/>
        <v>69242.769230769234</v>
      </c>
      <c r="Q2463" s="1">
        <f>Table1[[#This Row],[Earned Basic Salary]]*20%</f>
        <v>13848.553846153847</v>
      </c>
      <c r="R2463" s="1">
        <f>Table1[[#This Row],[Earned Basic Salary]]*10%</f>
        <v>6924.2769230769236</v>
      </c>
      <c r="S2463" s="1">
        <f>Table1[[#This Row],[Earned Basic Salary]]*12%</f>
        <v>8309.1323076923072</v>
      </c>
      <c r="T2463" s="1">
        <f>200</f>
        <v>200</v>
      </c>
      <c r="U2463" s="1">
        <f>Table1[[#This Row],[PF]]+Table1[[#This Row],[Professional Tax]]</f>
        <v>8509.1323076923072</v>
      </c>
      <c r="V2463" s="1">
        <f>Table1[[#This Row],[Overtime Hours]]*200</f>
        <v>1400</v>
      </c>
      <c r="W2463" s="1">
        <f>Table1[[#This Row],[Earned Basic Salary]]+Table1[[#This Row],[HRA]]+Table1[[#This Row],[DA]]+Table1[[#This Row],[Overtime Pay]]</f>
        <v>91415.6</v>
      </c>
      <c r="X2463" s="1">
        <f>Table1[[#This Row],[Gross Salary]]-Table1[[#This Row],[Total Deduction]]</f>
        <v>82906.467692307691</v>
      </c>
      <c r="Y2463" t="s">
        <v>37</v>
      </c>
      <c r="Z2463" t="s">
        <v>38</v>
      </c>
      <c r="AA2463" t="s">
        <v>9237</v>
      </c>
      <c r="AB2463" t="s">
        <v>9238</v>
      </c>
    </row>
    <row r="2464" spans="1:28" x14ac:dyDescent="0.3">
      <c r="A2464" t="s">
        <v>9239</v>
      </c>
      <c r="B2464" t="s">
        <v>1832</v>
      </c>
      <c r="C2464">
        <v>45</v>
      </c>
      <c r="D2464" t="s">
        <v>61</v>
      </c>
      <c r="E2464" t="s">
        <v>82</v>
      </c>
      <c r="F2464" t="s">
        <v>33</v>
      </c>
      <c r="G2464" t="s">
        <v>1325</v>
      </c>
      <c r="H2464" t="s">
        <v>35</v>
      </c>
      <c r="I2464" t="s">
        <v>36</v>
      </c>
      <c r="J2464">
        <v>26</v>
      </c>
      <c r="K2464">
        <v>22</v>
      </c>
      <c r="L2464">
        <f t="shared" si="114"/>
        <v>4</v>
      </c>
      <c r="M2464">
        <v>0</v>
      </c>
      <c r="N2464">
        <v>59209</v>
      </c>
      <c r="O2464" s="1">
        <f t="shared" si="115"/>
        <v>2277.2692307692309</v>
      </c>
      <c r="P2464" s="1">
        <f t="shared" si="116"/>
        <v>50099.923076923078</v>
      </c>
      <c r="Q2464" s="1">
        <f>Table1[[#This Row],[Earned Basic Salary]]*20%</f>
        <v>10019.984615384616</v>
      </c>
      <c r="R2464" s="1">
        <f>Table1[[#This Row],[Earned Basic Salary]]*10%</f>
        <v>5009.9923076923078</v>
      </c>
      <c r="S2464" s="1">
        <f>Table1[[#This Row],[Earned Basic Salary]]*12%</f>
        <v>6011.9907692307688</v>
      </c>
      <c r="T2464" s="1">
        <f>200</f>
        <v>200</v>
      </c>
      <c r="U2464" s="1">
        <f>Table1[[#This Row],[PF]]+Table1[[#This Row],[Professional Tax]]</f>
        <v>6211.9907692307688</v>
      </c>
      <c r="V2464" s="1">
        <f>Table1[[#This Row],[Overtime Hours]]*200</f>
        <v>0</v>
      </c>
      <c r="W2464" s="1">
        <f>Table1[[#This Row],[Earned Basic Salary]]+Table1[[#This Row],[HRA]]+Table1[[#This Row],[DA]]+Table1[[#This Row],[Overtime Pay]]</f>
        <v>65129.9</v>
      </c>
      <c r="X2464" s="1">
        <f>Table1[[#This Row],[Gross Salary]]-Table1[[#This Row],[Total Deduction]]</f>
        <v>58917.909230769234</v>
      </c>
      <c r="Y2464" t="s">
        <v>37</v>
      </c>
      <c r="Z2464" t="s">
        <v>106</v>
      </c>
      <c r="AA2464" t="s">
        <v>9240</v>
      </c>
      <c r="AB2464" t="s">
        <v>9241</v>
      </c>
    </row>
    <row r="2465" spans="1:28" x14ac:dyDescent="0.3">
      <c r="A2465" t="s">
        <v>9242</v>
      </c>
      <c r="B2465" t="s">
        <v>74</v>
      </c>
      <c r="C2465">
        <v>29</v>
      </c>
      <c r="D2465" t="s">
        <v>31</v>
      </c>
      <c r="E2465" t="s">
        <v>62</v>
      </c>
      <c r="F2465" t="s">
        <v>83</v>
      </c>
      <c r="G2465" t="s">
        <v>1713</v>
      </c>
      <c r="H2465" t="s">
        <v>35</v>
      </c>
      <c r="I2465" t="s">
        <v>36</v>
      </c>
      <c r="J2465">
        <v>26</v>
      </c>
      <c r="K2465">
        <v>24</v>
      </c>
      <c r="L2465">
        <f t="shared" si="114"/>
        <v>2</v>
      </c>
      <c r="M2465">
        <v>2</v>
      </c>
      <c r="N2465">
        <v>75443</v>
      </c>
      <c r="O2465" s="1">
        <f t="shared" si="115"/>
        <v>2901.6538461538462</v>
      </c>
      <c r="P2465" s="1">
        <f t="shared" si="116"/>
        <v>69639.692307692312</v>
      </c>
      <c r="Q2465" s="1">
        <f>Table1[[#This Row],[Earned Basic Salary]]*20%</f>
        <v>13927.938461538462</v>
      </c>
      <c r="R2465" s="1">
        <f>Table1[[#This Row],[Earned Basic Salary]]*10%</f>
        <v>6963.9692307692312</v>
      </c>
      <c r="S2465" s="1">
        <f>Table1[[#This Row],[Earned Basic Salary]]*12%</f>
        <v>8356.7630769230764</v>
      </c>
      <c r="T2465" s="1">
        <f>200</f>
        <v>200</v>
      </c>
      <c r="U2465" s="1">
        <f>Table1[[#This Row],[PF]]+Table1[[#This Row],[Professional Tax]]</f>
        <v>8556.7630769230764</v>
      </c>
      <c r="V2465" s="1">
        <f>Table1[[#This Row],[Overtime Hours]]*200</f>
        <v>400</v>
      </c>
      <c r="W2465" s="1">
        <f>Table1[[#This Row],[Earned Basic Salary]]+Table1[[#This Row],[HRA]]+Table1[[#This Row],[DA]]+Table1[[#This Row],[Overtime Pay]]</f>
        <v>90931.6</v>
      </c>
      <c r="X2465" s="1">
        <f>Table1[[#This Row],[Gross Salary]]-Table1[[#This Row],[Total Deduction]]</f>
        <v>82374.836923076931</v>
      </c>
      <c r="Y2465" t="s">
        <v>37</v>
      </c>
      <c r="Z2465" t="s">
        <v>95</v>
      </c>
      <c r="AA2465" t="s">
        <v>9243</v>
      </c>
      <c r="AB2465" t="s">
        <v>9244</v>
      </c>
    </row>
    <row r="2466" spans="1:28" x14ac:dyDescent="0.3">
      <c r="A2466" t="s">
        <v>9245</v>
      </c>
      <c r="B2466" t="s">
        <v>362</v>
      </c>
      <c r="C2466">
        <v>39</v>
      </c>
      <c r="D2466" t="s">
        <v>53</v>
      </c>
      <c r="E2466" t="s">
        <v>82</v>
      </c>
      <c r="F2466" t="s">
        <v>69</v>
      </c>
      <c r="G2466" t="s">
        <v>4622</v>
      </c>
      <c r="H2466" t="s">
        <v>35</v>
      </c>
      <c r="I2466" t="s">
        <v>36</v>
      </c>
      <c r="J2466">
        <v>26</v>
      </c>
      <c r="K2466">
        <v>24</v>
      </c>
      <c r="L2466">
        <f t="shared" si="114"/>
        <v>2</v>
      </c>
      <c r="M2466">
        <v>15</v>
      </c>
      <c r="N2466">
        <v>19651</v>
      </c>
      <c r="O2466" s="1">
        <f t="shared" si="115"/>
        <v>755.80769230769226</v>
      </c>
      <c r="P2466" s="1">
        <f t="shared" si="116"/>
        <v>18139.384615384613</v>
      </c>
      <c r="Q2466" s="1">
        <f>Table1[[#This Row],[Earned Basic Salary]]*20%</f>
        <v>3627.876923076923</v>
      </c>
      <c r="R2466" s="1">
        <f>Table1[[#This Row],[Earned Basic Salary]]*10%</f>
        <v>1813.9384615384615</v>
      </c>
      <c r="S2466" s="1">
        <f>Table1[[#This Row],[Earned Basic Salary]]*12%</f>
        <v>2176.7261538461535</v>
      </c>
      <c r="T2466" s="1">
        <f>200</f>
        <v>200</v>
      </c>
      <c r="U2466" s="1">
        <f>Table1[[#This Row],[PF]]+Table1[[#This Row],[Professional Tax]]</f>
        <v>2376.7261538461535</v>
      </c>
      <c r="V2466" s="1">
        <f>Table1[[#This Row],[Overtime Hours]]*200</f>
        <v>3000</v>
      </c>
      <c r="W2466" s="1">
        <f>Table1[[#This Row],[Earned Basic Salary]]+Table1[[#This Row],[HRA]]+Table1[[#This Row],[DA]]+Table1[[#This Row],[Overtime Pay]]</f>
        <v>26581.199999999997</v>
      </c>
      <c r="X2466" s="1">
        <f>Table1[[#This Row],[Gross Salary]]-Table1[[#This Row],[Total Deduction]]</f>
        <v>24204.473846153844</v>
      </c>
      <c r="Y2466" t="s">
        <v>37</v>
      </c>
      <c r="Z2466" t="s">
        <v>106</v>
      </c>
      <c r="AA2466" t="s">
        <v>9246</v>
      </c>
      <c r="AB2466" t="s">
        <v>9247</v>
      </c>
    </row>
    <row r="2467" spans="1:28" x14ac:dyDescent="0.3">
      <c r="A2467" t="s">
        <v>9248</v>
      </c>
      <c r="B2467" t="s">
        <v>443</v>
      </c>
      <c r="C2467">
        <v>30</v>
      </c>
      <c r="D2467" t="s">
        <v>31</v>
      </c>
      <c r="E2467" t="s">
        <v>54</v>
      </c>
      <c r="F2467" t="s">
        <v>33</v>
      </c>
      <c r="G2467" t="s">
        <v>7637</v>
      </c>
      <c r="H2467" t="s">
        <v>35</v>
      </c>
      <c r="I2467" t="s">
        <v>36</v>
      </c>
      <c r="J2467">
        <v>26</v>
      </c>
      <c r="K2467">
        <v>24</v>
      </c>
      <c r="L2467">
        <f t="shared" si="114"/>
        <v>2</v>
      </c>
      <c r="M2467">
        <v>3</v>
      </c>
      <c r="N2467">
        <v>69745</v>
      </c>
      <c r="O2467" s="1">
        <f t="shared" si="115"/>
        <v>2682.5</v>
      </c>
      <c r="P2467" s="1">
        <f t="shared" si="116"/>
        <v>64380</v>
      </c>
      <c r="Q2467" s="1">
        <f>Table1[[#This Row],[Earned Basic Salary]]*20%</f>
        <v>12876</v>
      </c>
      <c r="R2467" s="1">
        <f>Table1[[#This Row],[Earned Basic Salary]]*10%</f>
        <v>6438</v>
      </c>
      <c r="S2467" s="1">
        <f>Table1[[#This Row],[Earned Basic Salary]]*12%</f>
        <v>7725.5999999999995</v>
      </c>
      <c r="T2467" s="1">
        <f>200</f>
        <v>200</v>
      </c>
      <c r="U2467" s="1">
        <f>Table1[[#This Row],[PF]]+Table1[[#This Row],[Professional Tax]]</f>
        <v>7925.5999999999995</v>
      </c>
      <c r="V2467" s="1">
        <f>Table1[[#This Row],[Overtime Hours]]*200</f>
        <v>600</v>
      </c>
      <c r="W2467" s="1">
        <f>Table1[[#This Row],[Earned Basic Salary]]+Table1[[#This Row],[HRA]]+Table1[[#This Row],[DA]]+Table1[[#This Row],[Overtime Pay]]</f>
        <v>84294</v>
      </c>
      <c r="X2467" s="1">
        <f>Table1[[#This Row],[Gross Salary]]-Table1[[#This Row],[Total Deduction]]</f>
        <v>76368.399999999994</v>
      </c>
      <c r="Y2467" t="s">
        <v>37</v>
      </c>
      <c r="Z2467" t="s">
        <v>106</v>
      </c>
      <c r="AA2467" t="s">
        <v>9249</v>
      </c>
      <c r="AB2467" t="s">
        <v>9250</v>
      </c>
    </row>
    <row r="2468" spans="1:28" x14ac:dyDescent="0.3">
      <c r="A2468" t="s">
        <v>9251</v>
      </c>
      <c r="B2468" t="s">
        <v>1668</v>
      </c>
      <c r="C2468">
        <v>51</v>
      </c>
      <c r="D2468" t="s">
        <v>127</v>
      </c>
      <c r="E2468" t="s">
        <v>121</v>
      </c>
      <c r="F2468" t="s">
        <v>69</v>
      </c>
      <c r="G2468" t="s">
        <v>9252</v>
      </c>
      <c r="H2468" t="s">
        <v>35</v>
      </c>
      <c r="I2468" t="s">
        <v>36</v>
      </c>
      <c r="J2468">
        <v>26</v>
      </c>
      <c r="K2468">
        <v>25</v>
      </c>
      <c r="L2468">
        <f t="shared" si="114"/>
        <v>1</v>
      </c>
      <c r="M2468">
        <v>19</v>
      </c>
      <c r="N2468">
        <v>45327</v>
      </c>
      <c r="O2468" s="1">
        <f t="shared" si="115"/>
        <v>1743.3461538461538</v>
      </c>
      <c r="P2468" s="1">
        <f t="shared" si="116"/>
        <v>43583.653846153844</v>
      </c>
      <c r="Q2468" s="1">
        <f>Table1[[#This Row],[Earned Basic Salary]]*20%</f>
        <v>8716.7307692307695</v>
      </c>
      <c r="R2468" s="1">
        <f>Table1[[#This Row],[Earned Basic Salary]]*10%</f>
        <v>4358.3653846153848</v>
      </c>
      <c r="S2468" s="1">
        <f>Table1[[#This Row],[Earned Basic Salary]]*12%</f>
        <v>5230.038461538461</v>
      </c>
      <c r="T2468" s="1">
        <f>200</f>
        <v>200</v>
      </c>
      <c r="U2468" s="1">
        <f>Table1[[#This Row],[PF]]+Table1[[#This Row],[Professional Tax]]</f>
        <v>5430.038461538461</v>
      </c>
      <c r="V2468" s="1">
        <f>Table1[[#This Row],[Overtime Hours]]*200</f>
        <v>3800</v>
      </c>
      <c r="W2468" s="1">
        <f>Table1[[#This Row],[Earned Basic Salary]]+Table1[[#This Row],[HRA]]+Table1[[#This Row],[DA]]+Table1[[#This Row],[Overtime Pay]]</f>
        <v>60458.749999999993</v>
      </c>
      <c r="X2468" s="1">
        <f>Table1[[#This Row],[Gross Salary]]-Table1[[#This Row],[Total Deduction]]</f>
        <v>55028.711538461532</v>
      </c>
      <c r="Y2468" t="s">
        <v>37</v>
      </c>
      <c r="Z2468" t="s">
        <v>48</v>
      </c>
      <c r="AA2468" t="s">
        <v>9253</v>
      </c>
      <c r="AB2468" t="s">
        <v>9254</v>
      </c>
    </row>
    <row r="2469" spans="1:28" x14ac:dyDescent="0.3">
      <c r="A2469" t="s">
        <v>9255</v>
      </c>
      <c r="B2469" t="s">
        <v>2467</v>
      </c>
      <c r="C2469">
        <v>42</v>
      </c>
      <c r="D2469" t="s">
        <v>61</v>
      </c>
      <c r="E2469" t="s">
        <v>121</v>
      </c>
      <c r="F2469" t="s">
        <v>69</v>
      </c>
      <c r="G2469" t="s">
        <v>9256</v>
      </c>
      <c r="H2469" t="s">
        <v>35</v>
      </c>
      <c r="I2469" t="s">
        <v>36</v>
      </c>
      <c r="J2469">
        <v>26</v>
      </c>
      <c r="K2469">
        <v>24</v>
      </c>
      <c r="L2469">
        <f t="shared" si="114"/>
        <v>2</v>
      </c>
      <c r="M2469">
        <v>11</v>
      </c>
      <c r="N2469">
        <v>66228</v>
      </c>
      <c r="O2469" s="1">
        <f t="shared" si="115"/>
        <v>2547.2307692307691</v>
      </c>
      <c r="P2469" s="1">
        <f t="shared" si="116"/>
        <v>61133.538461538454</v>
      </c>
      <c r="Q2469" s="1">
        <f>Table1[[#This Row],[Earned Basic Salary]]*20%</f>
        <v>12226.707692307691</v>
      </c>
      <c r="R2469" s="1">
        <f>Table1[[#This Row],[Earned Basic Salary]]*10%</f>
        <v>6113.3538461538456</v>
      </c>
      <c r="S2469" s="1">
        <f>Table1[[#This Row],[Earned Basic Salary]]*12%</f>
        <v>7336.0246153846138</v>
      </c>
      <c r="T2469" s="1">
        <f>200</f>
        <v>200</v>
      </c>
      <c r="U2469" s="1">
        <f>Table1[[#This Row],[PF]]+Table1[[#This Row],[Professional Tax]]</f>
        <v>7536.0246153846138</v>
      </c>
      <c r="V2469" s="1">
        <f>Table1[[#This Row],[Overtime Hours]]*200</f>
        <v>2200</v>
      </c>
      <c r="W2469" s="1">
        <f>Table1[[#This Row],[Earned Basic Salary]]+Table1[[#This Row],[HRA]]+Table1[[#This Row],[DA]]+Table1[[#This Row],[Overtime Pay]]</f>
        <v>81673.599999999991</v>
      </c>
      <c r="X2469" s="1">
        <f>Table1[[#This Row],[Gross Salary]]-Table1[[#This Row],[Total Deduction]]</f>
        <v>74137.575384615382</v>
      </c>
      <c r="Y2469" t="s">
        <v>37</v>
      </c>
      <c r="Z2469" t="s">
        <v>95</v>
      </c>
      <c r="AA2469" t="s">
        <v>9257</v>
      </c>
      <c r="AB2469" t="s">
        <v>9258</v>
      </c>
    </row>
    <row r="2470" spans="1:28" x14ac:dyDescent="0.3">
      <c r="A2470" t="s">
        <v>9259</v>
      </c>
      <c r="B2470" t="s">
        <v>2467</v>
      </c>
      <c r="C2470">
        <v>31</v>
      </c>
      <c r="D2470" t="s">
        <v>75</v>
      </c>
      <c r="E2470" t="s">
        <v>62</v>
      </c>
      <c r="F2470" t="s">
        <v>89</v>
      </c>
      <c r="G2470" t="s">
        <v>9260</v>
      </c>
      <c r="H2470" t="s">
        <v>35</v>
      </c>
      <c r="I2470" t="s">
        <v>36</v>
      </c>
      <c r="J2470">
        <v>26</v>
      </c>
      <c r="K2470">
        <v>24</v>
      </c>
      <c r="L2470">
        <f t="shared" si="114"/>
        <v>2</v>
      </c>
      <c r="M2470">
        <v>16</v>
      </c>
      <c r="N2470">
        <v>73913</v>
      </c>
      <c r="O2470" s="1">
        <f t="shared" si="115"/>
        <v>2842.8076923076924</v>
      </c>
      <c r="P2470" s="1">
        <f t="shared" si="116"/>
        <v>68227.384615384624</v>
      </c>
      <c r="Q2470" s="1">
        <f>Table1[[#This Row],[Earned Basic Salary]]*20%</f>
        <v>13645.476923076925</v>
      </c>
      <c r="R2470" s="1">
        <f>Table1[[#This Row],[Earned Basic Salary]]*10%</f>
        <v>6822.7384615384626</v>
      </c>
      <c r="S2470" s="1">
        <f>Table1[[#This Row],[Earned Basic Salary]]*12%</f>
        <v>8187.2861538461548</v>
      </c>
      <c r="T2470" s="1">
        <f>200</f>
        <v>200</v>
      </c>
      <c r="U2470" s="1">
        <f>Table1[[#This Row],[PF]]+Table1[[#This Row],[Professional Tax]]</f>
        <v>8387.2861538461548</v>
      </c>
      <c r="V2470" s="1">
        <f>Table1[[#This Row],[Overtime Hours]]*200</f>
        <v>3200</v>
      </c>
      <c r="W2470" s="1">
        <f>Table1[[#This Row],[Earned Basic Salary]]+Table1[[#This Row],[HRA]]+Table1[[#This Row],[DA]]+Table1[[#This Row],[Overtime Pay]]</f>
        <v>91895.60000000002</v>
      </c>
      <c r="X2470" s="1">
        <f>Table1[[#This Row],[Gross Salary]]-Table1[[#This Row],[Total Deduction]]</f>
        <v>83508.313846153862</v>
      </c>
      <c r="Y2470" t="s">
        <v>37</v>
      </c>
      <c r="Z2470" t="s">
        <v>106</v>
      </c>
      <c r="AA2470" t="s">
        <v>9261</v>
      </c>
      <c r="AB2470" t="s">
        <v>9262</v>
      </c>
    </row>
    <row r="2471" spans="1:28" x14ac:dyDescent="0.3">
      <c r="A2471" t="s">
        <v>9263</v>
      </c>
      <c r="B2471" t="s">
        <v>68</v>
      </c>
      <c r="C2471">
        <v>37</v>
      </c>
      <c r="D2471" t="s">
        <v>61</v>
      </c>
      <c r="E2471" t="s">
        <v>62</v>
      </c>
      <c r="F2471" t="s">
        <v>46</v>
      </c>
      <c r="G2471" t="s">
        <v>3454</v>
      </c>
      <c r="H2471" t="s">
        <v>35</v>
      </c>
      <c r="I2471" t="s">
        <v>36</v>
      </c>
      <c r="J2471">
        <v>26</v>
      </c>
      <c r="K2471">
        <v>25</v>
      </c>
      <c r="L2471">
        <f t="shared" si="114"/>
        <v>1</v>
      </c>
      <c r="M2471">
        <v>12</v>
      </c>
      <c r="N2471">
        <v>62572</v>
      </c>
      <c r="O2471" s="1">
        <f t="shared" si="115"/>
        <v>2406.6153846153848</v>
      </c>
      <c r="P2471" s="1">
        <f t="shared" si="116"/>
        <v>60165.384615384617</v>
      </c>
      <c r="Q2471" s="1">
        <f>Table1[[#This Row],[Earned Basic Salary]]*20%</f>
        <v>12033.076923076924</v>
      </c>
      <c r="R2471" s="1">
        <f>Table1[[#This Row],[Earned Basic Salary]]*10%</f>
        <v>6016.5384615384619</v>
      </c>
      <c r="S2471" s="1">
        <f>Table1[[#This Row],[Earned Basic Salary]]*12%</f>
        <v>7219.8461538461534</v>
      </c>
      <c r="T2471" s="1">
        <f>200</f>
        <v>200</v>
      </c>
      <c r="U2471" s="1">
        <f>Table1[[#This Row],[PF]]+Table1[[#This Row],[Professional Tax]]</f>
        <v>7419.8461538461534</v>
      </c>
      <c r="V2471" s="1">
        <f>Table1[[#This Row],[Overtime Hours]]*200</f>
        <v>2400</v>
      </c>
      <c r="W2471" s="1">
        <f>Table1[[#This Row],[Earned Basic Salary]]+Table1[[#This Row],[HRA]]+Table1[[#This Row],[DA]]+Table1[[#This Row],[Overtime Pay]]</f>
        <v>80615.000000000015</v>
      </c>
      <c r="X2471" s="1">
        <f>Table1[[#This Row],[Gross Salary]]-Table1[[#This Row],[Total Deduction]]</f>
        <v>73195.153846153858</v>
      </c>
      <c r="Y2471" t="s">
        <v>37</v>
      </c>
      <c r="Z2471" t="s">
        <v>48</v>
      </c>
      <c r="AA2471" t="s">
        <v>9264</v>
      </c>
      <c r="AB2471" t="s">
        <v>9265</v>
      </c>
    </row>
    <row r="2472" spans="1:28" x14ac:dyDescent="0.3">
      <c r="A2472" t="s">
        <v>9266</v>
      </c>
      <c r="B2472" t="s">
        <v>2238</v>
      </c>
      <c r="C2472">
        <v>46</v>
      </c>
      <c r="D2472" t="s">
        <v>44</v>
      </c>
      <c r="E2472" t="s">
        <v>54</v>
      </c>
      <c r="F2472" t="s">
        <v>83</v>
      </c>
      <c r="G2472" t="s">
        <v>9267</v>
      </c>
      <c r="H2472" t="s">
        <v>35</v>
      </c>
      <c r="I2472" t="s">
        <v>36</v>
      </c>
      <c r="J2472">
        <v>26</v>
      </c>
      <c r="K2472">
        <v>24</v>
      </c>
      <c r="L2472">
        <f t="shared" si="114"/>
        <v>2</v>
      </c>
      <c r="M2472">
        <v>6</v>
      </c>
      <c r="N2472">
        <v>35878</v>
      </c>
      <c r="O2472" s="1">
        <f t="shared" si="115"/>
        <v>1379.9230769230769</v>
      </c>
      <c r="P2472" s="1">
        <f t="shared" si="116"/>
        <v>33118.153846153844</v>
      </c>
      <c r="Q2472" s="1">
        <f>Table1[[#This Row],[Earned Basic Salary]]*20%</f>
        <v>6623.6307692307691</v>
      </c>
      <c r="R2472" s="1">
        <f>Table1[[#This Row],[Earned Basic Salary]]*10%</f>
        <v>3311.8153846153846</v>
      </c>
      <c r="S2472" s="1">
        <f>Table1[[#This Row],[Earned Basic Salary]]*12%</f>
        <v>3974.1784615384613</v>
      </c>
      <c r="T2472" s="1">
        <f>200</f>
        <v>200</v>
      </c>
      <c r="U2472" s="1">
        <f>Table1[[#This Row],[PF]]+Table1[[#This Row],[Professional Tax]]</f>
        <v>4174.1784615384613</v>
      </c>
      <c r="V2472" s="1">
        <f>Table1[[#This Row],[Overtime Hours]]*200</f>
        <v>1200</v>
      </c>
      <c r="W2472" s="1">
        <f>Table1[[#This Row],[Earned Basic Salary]]+Table1[[#This Row],[HRA]]+Table1[[#This Row],[DA]]+Table1[[#This Row],[Overtime Pay]]</f>
        <v>44253.599999999999</v>
      </c>
      <c r="X2472" s="1">
        <f>Table1[[#This Row],[Gross Salary]]-Table1[[#This Row],[Total Deduction]]</f>
        <v>40079.421538461538</v>
      </c>
      <c r="Y2472" t="s">
        <v>37</v>
      </c>
      <c r="Z2472" t="s">
        <v>38</v>
      </c>
      <c r="AA2472" t="s">
        <v>9268</v>
      </c>
      <c r="AB2472" t="s">
        <v>9269</v>
      </c>
    </row>
    <row r="2473" spans="1:28" x14ac:dyDescent="0.3">
      <c r="A2473" t="s">
        <v>9270</v>
      </c>
      <c r="B2473" t="s">
        <v>495</v>
      </c>
      <c r="C2473">
        <v>40</v>
      </c>
      <c r="D2473" t="s">
        <v>31</v>
      </c>
      <c r="E2473" t="s">
        <v>45</v>
      </c>
      <c r="F2473" t="s">
        <v>63</v>
      </c>
      <c r="G2473" t="s">
        <v>751</v>
      </c>
      <c r="H2473" t="s">
        <v>35</v>
      </c>
      <c r="I2473" t="s">
        <v>36</v>
      </c>
      <c r="J2473">
        <v>26</v>
      </c>
      <c r="K2473">
        <v>24</v>
      </c>
      <c r="L2473">
        <f t="shared" si="114"/>
        <v>2</v>
      </c>
      <c r="M2473">
        <v>10</v>
      </c>
      <c r="N2473">
        <v>73089</v>
      </c>
      <c r="O2473" s="1">
        <f t="shared" si="115"/>
        <v>2811.1153846153848</v>
      </c>
      <c r="P2473" s="1">
        <f t="shared" si="116"/>
        <v>67466.769230769234</v>
      </c>
      <c r="Q2473" s="1">
        <f>Table1[[#This Row],[Earned Basic Salary]]*20%</f>
        <v>13493.353846153848</v>
      </c>
      <c r="R2473" s="1">
        <f>Table1[[#This Row],[Earned Basic Salary]]*10%</f>
        <v>6746.6769230769241</v>
      </c>
      <c r="S2473" s="1">
        <f>Table1[[#This Row],[Earned Basic Salary]]*12%</f>
        <v>8096.0123076923082</v>
      </c>
      <c r="T2473" s="1">
        <f>200</f>
        <v>200</v>
      </c>
      <c r="U2473" s="1">
        <f>Table1[[#This Row],[PF]]+Table1[[#This Row],[Professional Tax]]</f>
        <v>8296.0123076923082</v>
      </c>
      <c r="V2473" s="1">
        <f>Table1[[#This Row],[Overtime Hours]]*200</f>
        <v>2000</v>
      </c>
      <c r="W2473" s="1">
        <f>Table1[[#This Row],[Earned Basic Salary]]+Table1[[#This Row],[HRA]]+Table1[[#This Row],[DA]]+Table1[[#This Row],[Overtime Pay]]</f>
        <v>89706.8</v>
      </c>
      <c r="X2473" s="1">
        <f>Table1[[#This Row],[Gross Salary]]-Table1[[#This Row],[Total Deduction]]</f>
        <v>81410.787692307698</v>
      </c>
      <c r="Y2473" t="s">
        <v>37</v>
      </c>
      <c r="Z2473" t="s">
        <v>38</v>
      </c>
      <c r="AA2473" t="s">
        <v>9271</v>
      </c>
      <c r="AB2473" t="s">
        <v>9272</v>
      </c>
    </row>
    <row r="2474" spans="1:28" x14ac:dyDescent="0.3">
      <c r="A2474" t="s">
        <v>9273</v>
      </c>
      <c r="B2474" t="s">
        <v>736</v>
      </c>
      <c r="C2474">
        <v>47</v>
      </c>
      <c r="D2474" t="s">
        <v>127</v>
      </c>
      <c r="E2474" t="s">
        <v>121</v>
      </c>
      <c r="F2474" t="s">
        <v>89</v>
      </c>
      <c r="G2474" t="s">
        <v>4135</v>
      </c>
      <c r="H2474" t="s">
        <v>35</v>
      </c>
      <c r="I2474" t="s">
        <v>36</v>
      </c>
      <c r="J2474">
        <v>26</v>
      </c>
      <c r="K2474">
        <v>23</v>
      </c>
      <c r="L2474">
        <f t="shared" si="114"/>
        <v>3</v>
      </c>
      <c r="M2474">
        <v>6</v>
      </c>
      <c r="N2474">
        <v>58544</v>
      </c>
      <c r="O2474" s="1">
        <f t="shared" si="115"/>
        <v>2251.6923076923076</v>
      </c>
      <c r="P2474" s="1">
        <f t="shared" si="116"/>
        <v>51788.923076923078</v>
      </c>
      <c r="Q2474" s="1">
        <f>Table1[[#This Row],[Earned Basic Salary]]*20%</f>
        <v>10357.784615384617</v>
      </c>
      <c r="R2474" s="1">
        <f>Table1[[#This Row],[Earned Basic Salary]]*10%</f>
        <v>5178.8923076923083</v>
      </c>
      <c r="S2474" s="1">
        <f>Table1[[#This Row],[Earned Basic Salary]]*12%</f>
        <v>6214.6707692307691</v>
      </c>
      <c r="T2474" s="1">
        <f>200</f>
        <v>200</v>
      </c>
      <c r="U2474" s="1">
        <f>Table1[[#This Row],[PF]]+Table1[[#This Row],[Professional Tax]]</f>
        <v>6414.6707692307691</v>
      </c>
      <c r="V2474" s="1">
        <f>Table1[[#This Row],[Overtime Hours]]*200</f>
        <v>1200</v>
      </c>
      <c r="W2474" s="1">
        <f>Table1[[#This Row],[Earned Basic Salary]]+Table1[[#This Row],[HRA]]+Table1[[#This Row],[DA]]+Table1[[#This Row],[Overtime Pay]]</f>
        <v>68525.600000000006</v>
      </c>
      <c r="X2474" s="1">
        <f>Table1[[#This Row],[Gross Salary]]-Table1[[#This Row],[Total Deduction]]</f>
        <v>62110.929230769238</v>
      </c>
      <c r="Y2474" t="s">
        <v>37</v>
      </c>
      <c r="Z2474" t="s">
        <v>38</v>
      </c>
      <c r="AA2474" t="s">
        <v>9274</v>
      </c>
      <c r="AB2474" t="s">
        <v>9275</v>
      </c>
    </row>
    <row r="2475" spans="1:28" x14ac:dyDescent="0.3">
      <c r="A2475" t="s">
        <v>9276</v>
      </c>
      <c r="B2475" t="s">
        <v>642</v>
      </c>
      <c r="C2475">
        <v>36</v>
      </c>
      <c r="D2475" t="s">
        <v>53</v>
      </c>
      <c r="E2475" t="s">
        <v>82</v>
      </c>
      <c r="F2475" t="s">
        <v>69</v>
      </c>
      <c r="G2475" t="s">
        <v>3998</v>
      </c>
      <c r="H2475" t="s">
        <v>35</v>
      </c>
      <c r="I2475" t="s">
        <v>36</v>
      </c>
      <c r="J2475">
        <v>26</v>
      </c>
      <c r="K2475">
        <v>22</v>
      </c>
      <c r="L2475">
        <f t="shared" si="114"/>
        <v>4</v>
      </c>
      <c r="M2475">
        <v>19</v>
      </c>
      <c r="N2475">
        <v>23238</v>
      </c>
      <c r="O2475" s="1">
        <f t="shared" si="115"/>
        <v>893.76923076923072</v>
      </c>
      <c r="P2475" s="1">
        <f t="shared" si="116"/>
        <v>19662.923076923074</v>
      </c>
      <c r="Q2475" s="1">
        <f>Table1[[#This Row],[Earned Basic Salary]]*20%</f>
        <v>3932.5846153846151</v>
      </c>
      <c r="R2475" s="1">
        <f>Table1[[#This Row],[Earned Basic Salary]]*10%</f>
        <v>1966.2923076923075</v>
      </c>
      <c r="S2475" s="1">
        <f>Table1[[#This Row],[Earned Basic Salary]]*12%</f>
        <v>2359.5507692307688</v>
      </c>
      <c r="T2475" s="1">
        <f>200</f>
        <v>200</v>
      </c>
      <c r="U2475" s="1">
        <f>Table1[[#This Row],[PF]]+Table1[[#This Row],[Professional Tax]]</f>
        <v>2559.5507692307688</v>
      </c>
      <c r="V2475" s="1">
        <f>Table1[[#This Row],[Overtime Hours]]*200</f>
        <v>3800</v>
      </c>
      <c r="W2475" s="1">
        <f>Table1[[#This Row],[Earned Basic Salary]]+Table1[[#This Row],[HRA]]+Table1[[#This Row],[DA]]+Table1[[#This Row],[Overtime Pay]]</f>
        <v>29361.799999999996</v>
      </c>
      <c r="X2475" s="1">
        <f>Table1[[#This Row],[Gross Salary]]-Table1[[#This Row],[Total Deduction]]</f>
        <v>26802.249230769226</v>
      </c>
      <c r="Y2475" t="s">
        <v>37</v>
      </c>
      <c r="Z2475" t="s">
        <v>95</v>
      </c>
      <c r="AA2475" t="s">
        <v>9277</v>
      </c>
      <c r="AB2475" t="s">
        <v>9278</v>
      </c>
    </row>
    <row r="2476" spans="1:28" x14ac:dyDescent="0.3">
      <c r="A2476" t="s">
        <v>9279</v>
      </c>
      <c r="B2476" t="s">
        <v>285</v>
      </c>
      <c r="C2476">
        <v>24</v>
      </c>
      <c r="D2476" t="s">
        <v>61</v>
      </c>
      <c r="E2476" t="s">
        <v>32</v>
      </c>
      <c r="F2476" t="s">
        <v>89</v>
      </c>
      <c r="G2476" t="s">
        <v>9280</v>
      </c>
      <c r="H2476" t="s">
        <v>35</v>
      </c>
      <c r="I2476" t="s">
        <v>36</v>
      </c>
      <c r="J2476">
        <v>26</v>
      </c>
      <c r="K2476">
        <v>23</v>
      </c>
      <c r="L2476">
        <f t="shared" si="114"/>
        <v>3</v>
      </c>
      <c r="M2476">
        <v>19</v>
      </c>
      <c r="N2476">
        <v>53049</v>
      </c>
      <c r="O2476" s="1">
        <f t="shared" si="115"/>
        <v>2040.3461538461538</v>
      </c>
      <c r="P2476" s="1">
        <f t="shared" si="116"/>
        <v>46927.961538461539</v>
      </c>
      <c r="Q2476" s="1">
        <f>Table1[[#This Row],[Earned Basic Salary]]*20%</f>
        <v>9385.5923076923082</v>
      </c>
      <c r="R2476" s="1">
        <f>Table1[[#This Row],[Earned Basic Salary]]*10%</f>
        <v>4692.7961538461541</v>
      </c>
      <c r="S2476" s="1">
        <f>Table1[[#This Row],[Earned Basic Salary]]*12%</f>
        <v>5631.3553846153845</v>
      </c>
      <c r="T2476" s="1">
        <f>200</f>
        <v>200</v>
      </c>
      <c r="U2476" s="1">
        <f>Table1[[#This Row],[PF]]+Table1[[#This Row],[Professional Tax]]</f>
        <v>5831.3553846153845</v>
      </c>
      <c r="V2476" s="1">
        <f>Table1[[#This Row],[Overtime Hours]]*200</f>
        <v>3800</v>
      </c>
      <c r="W2476" s="1">
        <f>Table1[[#This Row],[Earned Basic Salary]]+Table1[[#This Row],[HRA]]+Table1[[#This Row],[DA]]+Table1[[#This Row],[Overtime Pay]]</f>
        <v>64806.35</v>
      </c>
      <c r="X2476" s="1">
        <f>Table1[[#This Row],[Gross Salary]]-Table1[[#This Row],[Total Deduction]]</f>
        <v>58974.99461538461</v>
      </c>
      <c r="Y2476" t="s">
        <v>37</v>
      </c>
      <c r="Z2476" t="s">
        <v>38</v>
      </c>
      <c r="AA2476" t="s">
        <v>9281</v>
      </c>
      <c r="AB2476" t="s">
        <v>9282</v>
      </c>
    </row>
    <row r="2477" spans="1:28" x14ac:dyDescent="0.3">
      <c r="A2477" t="s">
        <v>9283</v>
      </c>
      <c r="B2477" t="s">
        <v>1430</v>
      </c>
      <c r="C2477">
        <v>22</v>
      </c>
      <c r="D2477" t="s">
        <v>53</v>
      </c>
      <c r="E2477" t="s">
        <v>45</v>
      </c>
      <c r="F2477" t="s">
        <v>55</v>
      </c>
      <c r="G2477" t="s">
        <v>1399</v>
      </c>
      <c r="H2477" t="s">
        <v>35</v>
      </c>
      <c r="I2477" t="s">
        <v>36</v>
      </c>
      <c r="J2477">
        <v>26</v>
      </c>
      <c r="K2477">
        <v>22</v>
      </c>
      <c r="L2477">
        <f t="shared" si="114"/>
        <v>4</v>
      </c>
      <c r="M2477">
        <v>18</v>
      </c>
      <c r="N2477">
        <v>46741</v>
      </c>
      <c r="O2477" s="1">
        <f t="shared" si="115"/>
        <v>1797.7307692307693</v>
      </c>
      <c r="P2477" s="1">
        <f t="shared" si="116"/>
        <v>39550.076923076922</v>
      </c>
      <c r="Q2477" s="1">
        <f>Table1[[#This Row],[Earned Basic Salary]]*20%</f>
        <v>7910.0153846153844</v>
      </c>
      <c r="R2477" s="1">
        <f>Table1[[#This Row],[Earned Basic Salary]]*10%</f>
        <v>3955.0076923076922</v>
      </c>
      <c r="S2477" s="1">
        <f>Table1[[#This Row],[Earned Basic Salary]]*12%</f>
        <v>4746.0092307692303</v>
      </c>
      <c r="T2477" s="1">
        <f>200</f>
        <v>200</v>
      </c>
      <c r="U2477" s="1">
        <f>Table1[[#This Row],[PF]]+Table1[[#This Row],[Professional Tax]]</f>
        <v>4946.0092307692303</v>
      </c>
      <c r="V2477" s="1">
        <f>Table1[[#This Row],[Overtime Hours]]*200</f>
        <v>3600</v>
      </c>
      <c r="W2477" s="1">
        <f>Table1[[#This Row],[Earned Basic Salary]]+Table1[[#This Row],[HRA]]+Table1[[#This Row],[DA]]+Table1[[#This Row],[Overtime Pay]]</f>
        <v>55015.1</v>
      </c>
      <c r="X2477" s="1">
        <f>Table1[[#This Row],[Gross Salary]]-Table1[[#This Row],[Total Deduction]]</f>
        <v>50069.090769230766</v>
      </c>
      <c r="Y2477" t="s">
        <v>37</v>
      </c>
      <c r="Z2477" t="s">
        <v>106</v>
      </c>
      <c r="AA2477" t="s">
        <v>9284</v>
      </c>
      <c r="AB2477" t="s">
        <v>9285</v>
      </c>
    </row>
    <row r="2478" spans="1:28" x14ac:dyDescent="0.3">
      <c r="A2478" t="s">
        <v>9286</v>
      </c>
      <c r="B2478" t="s">
        <v>919</v>
      </c>
      <c r="C2478">
        <v>52</v>
      </c>
      <c r="D2478" t="s">
        <v>81</v>
      </c>
      <c r="E2478" t="s">
        <v>32</v>
      </c>
      <c r="F2478" t="s">
        <v>33</v>
      </c>
      <c r="G2478" t="s">
        <v>222</v>
      </c>
      <c r="H2478" t="s">
        <v>35</v>
      </c>
      <c r="I2478" t="s">
        <v>36</v>
      </c>
      <c r="J2478">
        <v>26</v>
      </c>
      <c r="K2478">
        <v>22</v>
      </c>
      <c r="L2478">
        <f t="shared" si="114"/>
        <v>4</v>
      </c>
      <c r="M2478">
        <v>4</v>
      </c>
      <c r="N2478">
        <v>26167</v>
      </c>
      <c r="O2478" s="1">
        <f t="shared" si="115"/>
        <v>1006.4230769230769</v>
      </c>
      <c r="P2478" s="1">
        <f t="shared" si="116"/>
        <v>22141.307692307691</v>
      </c>
      <c r="Q2478" s="1">
        <f>Table1[[#This Row],[Earned Basic Salary]]*20%</f>
        <v>4428.2615384615383</v>
      </c>
      <c r="R2478" s="1">
        <f>Table1[[#This Row],[Earned Basic Salary]]*10%</f>
        <v>2214.1307692307691</v>
      </c>
      <c r="S2478" s="1">
        <f>Table1[[#This Row],[Earned Basic Salary]]*12%</f>
        <v>2656.956923076923</v>
      </c>
      <c r="T2478" s="1">
        <f>200</f>
        <v>200</v>
      </c>
      <c r="U2478" s="1">
        <f>Table1[[#This Row],[PF]]+Table1[[#This Row],[Professional Tax]]</f>
        <v>2856.956923076923</v>
      </c>
      <c r="V2478" s="1">
        <f>Table1[[#This Row],[Overtime Hours]]*200</f>
        <v>800</v>
      </c>
      <c r="W2478" s="1">
        <f>Table1[[#This Row],[Earned Basic Salary]]+Table1[[#This Row],[HRA]]+Table1[[#This Row],[DA]]+Table1[[#This Row],[Overtime Pay]]</f>
        <v>29583.699999999997</v>
      </c>
      <c r="X2478" s="1">
        <f>Table1[[#This Row],[Gross Salary]]-Table1[[#This Row],[Total Deduction]]</f>
        <v>26726.743076923074</v>
      </c>
      <c r="Y2478" t="s">
        <v>37</v>
      </c>
      <c r="Z2478" t="s">
        <v>106</v>
      </c>
      <c r="AA2478" t="s">
        <v>9287</v>
      </c>
      <c r="AB2478" t="s">
        <v>9288</v>
      </c>
    </row>
    <row r="2479" spans="1:28" x14ac:dyDescent="0.3">
      <c r="A2479" t="s">
        <v>9289</v>
      </c>
      <c r="B2479" t="s">
        <v>362</v>
      </c>
      <c r="C2479">
        <v>22</v>
      </c>
      <c r="D2479" t="s">
        <v>44</v>
      </c>
      <c r="E2479" t="s">
        <v>32</v>
      </c>
      <c r="F2479" t="s">
        <v>33</v>
      </c>
      <c r="G2479" t="s">
        <v>1091</v>
      </c>
      <c r="H2479" t="s">
        <v>35</v>
      </c>
      <c r="I2479" t="s">
        <v>36</v>
      </c>
      <c r="J2479">
        <v>26</v>
      </c>
      <c r="K2479">
        <v>24</v>
      </c>
      <c r="L2479">
        <f t="shared" si="114"/>
        <v>2</v>
      </c>
      <c r="M2479">
        <v>20</v>
      </c>
      <c r="N2479">
        <v>22905</v>
      </c>
      <c r="O2479" s="1">
        <f t="shared" si="115"/>
        <v>880.96153846153845</v>
      </c>
      <c r="P2479" s="1">
        <f t="shared" si="116"/>
        <v>21143.076923076922</v>
      </c>
      <c r="Q2479" s="1">
        <f>Table1[[#This Row],[Earned Basic Salary]]*20%</f>
        <v>4228.6153846153848</v>
      </c>
      <c r="R2479" s="1">
        <f>Table1[[#This Row],[Earned Basic Salary]]*10%</f>
        <v>2114.3076923076924</v>
      </c>
      <c r="S2479" s="1">
        <f>Table1[[#This Row],[Earned Basic Salary]]*12%</f>
        <v>2537.1692307692306</v>
      </c>
      <c r="T2479" s="1">
        <f>200</f>
        <v>200</v>
      </c>
      <c r="U2479" s="1">
        <f>Table1[[#This Row],[PF]]+Table1[[#This Row],[Professional Tax]]</f>
        <v>2737.1692307692306</v>
      </c>
      <c r="V2479" s="1">
        <f>Table1[[#This Row],[Overtime Hours]]*200</f>
        <v>4000</v>
      </c>
      <c r="W2479" s="1">
        <f>Table1[[#This Row],[Earned Basic Salary]]+Table1[[#This Row],[HRA]]+Table1[[#This Row],[DA]]+Table1[[#This Row],[Overtime Pay]]</f>
        <v>31485.999999999996</v>
      </c>
      <c r="X2479" s="1">
        <f>Table1[[#This Row],[Gross Salary]]-Table1[[#This Row],[Total Deduction]]</f>
        <v>28748.830769230764</v>
      </c>
      <c r="Y2479" t="s">
        <v>37</v>
      </c>
      <c r="Z2479" t="s">
        <v>95</v>
      </c>
      <c r="AA2479" t="s">
        <v>9290</v>
      </c>
      <c r="AB2479" t="s">
        <v>9291</v>
      </c>
    </row>
    <row r="2480" spans="1:28" x14ac:dyDescent="0.3">
      <c r="A2480" t="s">
        <v>9292</v>
      </c>
      <c r="B2480" t="s">
        <v>158</v>
      </c>
      <c r="C2480">
        <v>44</v>
      </c>
      <c r="D2480" t="s">
        <v>133</v>
      </c>
      <c r="E2480" t="s">
        <v>32</v>
      </c>
      <c r="F2480" t="s">
        <v>89</v>
      </c>
      <c r="G2480" t="s">
        <v>9293</v>
      </c>
      <c r="H2480" t="s">
        <v>35</v>
      </c>
      <c r="I2480" t="s">
        <v>36</v>
      </c>
      <c r="J2480">
        <v>26</v>
      </c>
      <c r="K2480">
        <v>25</v>
      </c>
      <c r="L2480">
        <f t="shared" si="114"/>
        <v>1</v>
      </c>
      <c r="M2480">
        <v>16</v>
      </c>
      <c r="N2480">
        <v>45432</v>
      </c>
      <c r="O2480" s="1">
        <f t="shared" si="115"/>
        <v>1747.3846153846155</v>
      </c>
      <c r="P2480" s="1">
        <f t="shared" si="116"/>
        <v>43684.61538461539</v>
      </c>
      <c r="Q2480" s="1">
        <f>Table1[[#This Row],[Earned Basic Salary]]*20%</f>
        <v>8736.923076923078</v>
      </c>
      <c r="R2480" s="1">
        <f>Table1[[#This Row],[Earned Basic Salary]]*10%</f>
        <v>4368.461538461539</v>
      </c>
      <c r="S2480" s="1">
        <f>Table1[[#This Row],[Earned Basic Salary]]*12%</f>
        <v>5242.1538461538466</v>
      </c>
      <c r="T2480" s="1">
        <f>200</f>
        <v>200</v>
      </c>
      <c r="U2480" s="1">
        <f>Table1[[#This Row],[PF]]+Table1[[#This Row],[Professional Tax]]</f>
        <v>5442.1538461538466</v>
      </c>
      <c r="V2480" s="1">
        <f>Table1[[#This Row],[Overtime Hours]]*200</f>
        <v>3200</v>
      </c>
      <c r="W2480" s="1">
        <f>Table1[[#This Row],[Earned Basic Salary]]+Table1[[#This Row],[HRA]]+Table1[[#This Row],[DA]]+Table1[[#This Row],[Overtime Pay]]</f>
        <v>59990.000000000007</v>
      </c>
      <c r="X2480" s="1">
        <f>Table1[[#This Row],[Gross Salary]]-Table1[[#This Row],[Total Deduction]]</f>
        <v>54547.846153846163</v>
      </c>
      <c r="Y2480" t="s">
        <v>37</v>
      </c>
      <c r="Z2480" t="s">
        <v>95</v>
      </c>
      <c r="AA2480" t="s">
        <v>9294</v>
      </c>
      <c r="AB2480" t="s">
        <v>9295</v>
      </c>
    </row>
    <row r="2481" spans="1:28" x14ac:dyDescent="0.3">
      <c r="A2481" t="s">
        <v>9296</v>
      </c>
      <c r="B2481" t="s">
        <v>769</v>
      </c>
      <c r="C2481">
        <v>42</v>
      </c>
      <c r="D2481" t="s">
        <v>75</v>
      </c>
      <c r="E2481" t="s">
        <v>54</v>
      </c>
      <c r="F2481" t="s">
        <v>89</v>
      </c>
      <c r="G2481" t="s">
        <v>9297</v>
      </c>
      <c r="H2481" t="s">
        <v>35</v>
      </c>
      <c r="I2481" t="s">
        <v>36</v>
      </c>
      <c r="J2481">
        <v>26</v>
      </c>
      <c r="K2481">
        <v>22</v>
      </c>
      <c r="L2481">
        <f t="shared" si="114"/>
        <v>4</v>
      </c>
      <c r="M2481">
        <v>4</v>
      </c>
      <c r="N2481">
        <v>56946</v>
      </c>
      <c r="O2481" s="1">
        <f t="shared" si="115"/>
        <v>2190.2307692307691</v>
      </c>
      <c r="P2481" s="1">
        <f t="shared" si="116"/>
        <v>48185.076923076922</v>
      </c>
      <c r="Q2481" s="1">
        <f>Table1[[#This Row],[Earned Basic Salary]]*20%</f>
        <v>9637.0153846153844</v>
      </c>
      <c r="R2481" s="1">
        <f>Table1[[#This Row],[Earned Basic Salary]]*10%</f>
        <v>4818.5076923076922</v>
      </c>
      <c r="S2481" s="1">
        <f>Table1[[#This Row],[Earned Basic Salary]]*12%</f>
        <v>5782.2092307692301</v>
      </c>
      <c r="T2481" s="1">
        <f>200</f>
        <v>200</v>
      </c>
      <c r="U2481" s="1">
        <f>Table1[[#This Row],[PF]]+Table1[[#This Row],[Professional Tax]]</f>
        <v>5982.2092307692301</v>
      </c>
      <c r="V2481" s="1">
        <f>Table1[[#This Row],[Overtime Hours]]*200</f>
        <v>800</v>
      </c>
      <c r="W2481" s="1">
        <f>Table1[[#This Row],[Earned Basic Salary]]+Table1[[#This Row],[HRA]]+Table1[[#This Row],[DA]]+Table1[[#This Row],[Overtime Pay]]</f>
        <v>63440.6</v>
      </c>
      <c r="X2481" s="1">
        <f>Table1[[#This Row],[Gross Salary]]-Table1[[#This Row],[Total Deduction]]</f>
        <v>57458.390769230769</v>
      </c>
      <c r="Y2481" t="s">
        <v>37</v>
      </c>
      <c r="Z2481" t="s">
        <v>95</v>
      </c>
      <c r="AA2481" t="s">
        <v>9298</v>
      </c>
      <c r="AB2481" t="s">
        <v>9299</v>
      </c>
    </row>
    <row r="2482" spans="1:28" x14ac:dyDescent="0.3">
      <c r="A2482" t="s">
        <v>9300</v>
      </c>
      <c r="B2482" t="s">
        <v>2257</v>
      </c>
      <c r="C2482">
        <v>52</v>
      </c>
      <c r="D2482" t="s">
        <v>81</v>
      </c>
      <c r="E2482" t="s">
        <v>54</v>
      </c>
      <c r="F2482" t="s">
        <v>89</v>
      </c>
      <c r="G2482" t="s">
        <v>2426</v>
      </c>
      <c r="H2482" t="s">
        <v>35</v>
      </c>
      <c r="I2482" t="s">
        <v>36</v>
      </c>
      <c r="J2482">
        <v>26</v>
      </c>
      <c r="K2482">
        <v>24</v>
      </c>
      <c r="L2482">
        <f t="shared" si="114"/>
        <v>2</v>
      </c>
      <c r="M2482">
        <v>17</v>
      </c>
      <c r="N2482">
        <v>72007</v>
      </c>
      <c r="O2482" s="1">
        <f t="shared" si="115"/>
        <v>2769.5</v>
      </c>
      <c r="P2482" s="1">
        <f t="shared" si="116"/>
        <v>66468</v>
      </c>
      <c r="Q2482" s="1">
        <f>Table1[[#This Row],[Earned Basic Salary]]*20%</f>
        <v>13293.6</v>
      </c>
      <c r="R2482" s="1">
        <f>Table1[[#This Row],[Earned Basic Salary]]*10%</f>
        <v>6646.8</v>
      </c>
      <c r="S2482" s="1">
        <f>Table1[[#This Row],[Earned Basic Salary]]*12%</f>
        <v>7976.16</v>
      </c>
      <c r="T2482" s="1">
        <f>200</f>
        <v>200</v>
      </c>
      <c r="U2482" s="1">
        <f>Table1[[#This Row],[PF]]+Table1[[#This Row],[Professional Tax]]</f>
        <v>8176.16</v>
      </c>
      <c r="V2482" s="1">
        <f>Table1[[#This Row],[Overtime Hours]]*200</f>
        <v>3400</v>
      </c>
      <c r="W2482" s="1">
        <f>Table1[[#This Row],[Earned Basic Salary]]+Table1[[#This Row],[HRA]]+Table1[[#This Row],[DA]]+Table1[[#This Row],[Overtime Pay]]</f>
        <v>89808.400000000009</v>
      </c>
      <c r="X2482" s="1">
        <f>Table1[[#This Row],[Gross Salary]]-Table1[[#This Row],[Total Deduction]]</f>
        <v>81632.240000000005</v>
      </c>
      <c r="Y2482" t="s">
        <v>37</v>
      </c>
      <c r="Z2482" t="s">
        <v>48</v>
      </c>
      <c r="AA2482" t="s">
        <v>9301</v>
      </c>
      <c r="AB2482" t="s">
        <v>9302</v>
      </c>
    </row>
    <row r="2483" spans="1:28" x14ac:dyDescent="0.3">
      <c r="A2483" t="s">
        <v>9303</v>
      </c>
      <c r="B2483" t="s">
        <v>1329</v>
      </c>
      <c r="C2483">
        <v>50</v>
      </c>
      <c r="D2483" t="s">
        <v>44</v>
      </c>
      <c r="E2483" t="s">
        <v>32</v>
      </c>
      <c r="F2483" t="s">
        <v>83</v>
      </c>
      <c r="G2483" t="s">
        <v>7040</v>
      </c>
      <c r="H2483" t="s">
        <v>35</v>
      </c>
      <c r="I2483" t="s">
        <v>36</v>
      </c>
      <c r="J2483">
        <v>26</v>
      </c>
      <c r="K2483">
        <v>24</v>
      </c>
      <c r="L2483">
        <f t="shared" si="114"/>
        <v>2</v>
      </c>
      <c r="M2483">
        <v>3</v>
      </c>
      <c r="N2483">
        <v>56032</v>
      </c>
      <c r="O2483" s="1">
        <f t="shared" si="115"/>
        <v>2155.0769230769229</v>
      </c>
      <c r="P2483" s="1">
        <f t="shared" si="116"/>
        <v>51721.846153846149</v>
      </c>
      <c r="Q2483" s="1">
        <f>Table1[[#This Row],[Earned Basic Salary]]*20%</f>
        <v>10344.369230769231</v>
      </c>
      <c r="R2483" s="1">
        <f>Table1[[#This Row],[Earned Basic Salary]]*10%</f>
        <v>5172.1846153846154</v>
      </c>
      <c r="S2483" s="1">
        <f>Table1[[#This Row],[Earned Basic Salary]]*12%</f>
        <v>6206.621538461538</v>
      </c>
      <c r="T2483" s="1">
        <f>200</f>
        <v>200</v>
      </c>
      <c r="U2483" s="1">
        <f>Table1[[#This Row],[PF]]+Table1[[#This Row],[Professional Tax]]</f>
        <v>6406.621538461538</v>
      </c>
      <c r="V2483" s="1">
        <f>Table1[[#This Row],[Overtime Hours]]*200</f>
        <v>600</v>
      </c>
      <c r="W2483" s="1">
        <f>Table1[[#This Row],[Earned Basic Salary]]+Table1[[#This Row],[HRA]]+Table1[[#This Row],[DA]]+Table1[[#This Row],[Overtime Pay]]</f>
        <v>67838.399999999994</v>
      </c>
      <c r="X2483" s="1">
        <f>Table1[[#This Row],[Gross Salary]]-Table1[[#This Row],[Total Deduction]]</f>
        <v>61431.778461538459</v>
      </c>
      <c r="Y2483" t="s">
        <v>37</v>
      </c>
      <c r="Z2483" t="s">
        <v>95</v>
      </c>
      <c r="AA2483" t="s">
        <v>9304</v>
      </c>
      <c r="AB2483" t="s">
        <v>9305</v>
      </c>
    </row>
    <row r="2484" spans="1:28" x14ac:dyDescent="0.3">
      <c r="A2484" t="s">
        <v>9306</v>
      </c>
      <c r="B2484" t="s">
        <v>760</v>
      </c>
      <c r="C2484">
        <v>45</v>
      </c>
      <c r="D2484" t="s">
        <v>44</v>
      </c>
      <c r="E2484" t="s">
        <v>121</v>
      </c>
      <c r="F2484" t="s">
        <v>89</v>
      </c>
      <c r="G2484" t="s">
        <v>9307</v>
      </c>
      <c r="H2484" t="s">
        <v>35</v>
      </c>
      <c r="I2484" t="s">
        <v>36</v>
      </c>
      <c r="J2484">
        <v>26</v>
      </c>
      <c r="K2484">
        <v>24</v>
      </c>
      <c r="L2484">
        <f t="shared" si="114"/>
        <v>2</v>
      </c>
      <c r="M2484">
        <v>12</v>
      </c>
      <c r="N2484">
        <v>44124</v>
      </c>
      <c r="O2484" s="1">
        <f t="shared" si="115"/>
        <v>1697.0769230769231</v>
      </c>
      <c r="P2484" s="1">
        <f t="shared" si="116"/>
        <v>40729.846153846156</v>
      </c>
      <c r="Q2484" s="1">
        <f>Table1[[#This Row],[Earned Basic Salary]]*20%</f>
        <v>8145.9692307692312</v>
      </c>
      <c r="R2484" s="1">
        <f>Table1[[#This Row],[Earned Basic Salary]]*10%</f>
        <v>4072.9846153846156</v>
      </c>
      <c r="S2484" s="1">
        <f>Table1[[#This Row],[Earned Basic Salary]]*12%</f>
        <v>4887.5815384615389</v>
      </c>
      <c r="T2484" s="1">
        <f>200</f>
        <v>200</v>
      </c>
      <c r="U2484" s="1">
        <f>Table1[[#This Row],[PF]]+Table1[[#This Row],[Professional Tax]]</f>
        <v>5087.5815384615389</v>
      </c>
      <c r="V2484" s="1">
        <f>Table1[[#This Row],[Overtime Hours]]*200</f>
        <v>2400</v>
      </c>
      <c r="W2484" s="1">
        <f>Table1[[#This Row],[Earned Basic Salary]]+Table1[[#This Row],[HRA]]+Table1[[#This Row],[DA]]+Table1[[#This Row],[Overtime Pay]]</f>
        <v>55348.800000000003</v>
      </c>
      <c r="X2484" s="1">
        <f>Table1[[#This Row],[Gross Salary]]-Table1[[#This Row],[Total Deduction]]</f>
        <v>50261.218461538461</v>
      </c>
      <c r="Y2484" t="s">
        <v>37</v>
      </c>
      <c r="Z2484" t="s">
        <v>95</v>
      </c>
      <c r="AA2484" t="s">
        <v>9308</v>
      </c>
      <c r="AB2484" t="s">
        <v>9309</v>
      </c>
    </row>
    <row r="2485" spans="1:28" x14ac:dyDescent="0.3">
      <c r="A2485" t="s">
        <v>9310</v>
      </c>
      <c r="B2485" t="s">
        <v>183</v>
      </c>
      <c r="C2485">
        <v>48</v>
      </c>
      <c r="D2485" t="s">
        <v>44</v>
      </c>
      <c r="E2485" t="s">
        <v>121</v>
      </c>
      <c r="F2485" t="s">
        <v>63</v>
      </c>
      <c r="G2485" t="s">
        <v>9311</v>
      </c>
      <c r="H2485" t="s">
        <v>35</v>
      </c>
      <c r="I2485" t="s">
        <v>36</v>
      </c>
      <c r="J2485">
        <v>26</v>
      </c>
      <c r="K2485">
        <v>23</v>
      </c>
      <c r="L2485">
        <f t="shared" si="114"/>
        <v>3</v>
      </c>
      <c r="M2485">
        <v>5</v>
      </c>
      <c r="N2485">
        <v>28639</v>
      </c>
      <c r="O2485" s="1">
        <f t="shared" si="115"/>
        <v>1101.5</v>
      </c>
      <c r="P2485" s="1">
        <f t="shared" si="116"/>
        <v>25334.5</v>
      </c>
      <c r="Q2485" s="1">
        <f>Table1[[#This Row],[Earned Basic Salary]]*20%</f>
        <v>5066.9000000000005</v>
      </c>
      <c r="R2485" s="1">
        <f>Table1[[#This Row],[Earned Basic Salary]]*10%</f>
        <v>2533.4500000000003</v>
      </c>
      <c r="S2485" s="1">
        <f>Table1[[#This Row],[Earned Basic Salary]]*12%</f>
        <v>3040.14</v>
      </c>
      <c r="T2485" s="1">
        <f>200</f>
        <v>200</v>
      </c>
      <c r="U2485" s="1">
        <f>Table1[[#This Row],[PF]]+Table1[[#This Row],[Professional Tax]]</f>
        <v>3240.14</v>
      </c>
      <c r="V2485" s="1">
        <f>Table1[[#This Row],[Overtime Hours]]*200</f>
        <v>1000</v>
      </c>
      <c r="W2485" s="1">
        <f>Table1[[#This Row],[Earned Basic Salary]]+Table1[[#This Row],[HRA]]+Table1[[#This Row],[DA]]+Table1[[#This Row],[Overtime Pay]]</f>
        <v>33934.85</v>
      </c>
      <c r="X2485" s="1">
        <f>Table1[[#This Row],[Gross Salary]]-Table1[[#This Row],[Total Deduction]]</f>
        <v>30694.71</v>
      </c>
      <c r="Y2485" t="s">
        <v>37</v>
      </c>
      <c r="Z2485" t="s">
        <v>106</v>
      </c>
      <c r="AA2485" t="s">
        <v>9312</v>
      </c>
      <c r="AB2485" t="s">
        <v>9313</v>
      </c>
    </row>
    <row r="2486" spans="1:28" x14ac:dyDescent="0.3">
      <c r="A2486" t="s">
        <v>9314</v>
      </c>
      <c r="B2486" t="s">
        <v>88</v>
      </c>
      <c r="C2486">
        <v>43</v>
      </c>
      <c r="D2486" t="s">
        <v>133</v>
      </c>
      <c r="E2486" t="s">
        <v>121</v>
      </c>
      <c r="F2486" t="s">
        <v>63</v>
      </c>
      <c r="G2486" t="s">
        <v>504</v>
      </c>
      <c r="H2486" t="s">
        <v>35</v>
      </c>
      <c r="I2486" t="s">
        <v>36</v>
      </c>
      <c r="J2486">
        <v>26</v>
      </c>
      <c r="K2486">
        <v>24</v>
      </c>
      <c r="L2486">
        <f t="shared" si="114"/>
        <v>2</v>
      </c>
      <c r="M2486">
        <v>0</v>
      </c>
      <c r="N2486">
        <v>71173</v>
      </c>
      <c r="O2486" s="1">
        <f t="shared" si="115"/>
        <v>2737.4230769230771</v>
      </c>
      <c r="P2486" s="1">
        <f t="shared" si="116"/>
        <v>65698.153846153844</v>
      </c>
      <c r="Q2486" s="1">
        <f>Table1[[#This Row],[Earned Basic Salary]]*20%</f>
        <v>13139.630769230769</v>
      </c>
      <c r="R2486" s="1">
        <f>Table1[[#This Row],[Earned Basic Salary]]*10%</f>
        <v>6569.8153846153846</v>
      </c>
      <c r="S2486" s="1">
        <f>Table1[[#This Row],[Earned Basic Salary]]*12%</f>
        <v>7883.7784615384608</v>
      </c>
      <c r="T2486" s="1">
        <f>200</f>
        <v>200</v>
      </c>
      <c r="U2486" s="1">
        <f>Table1[[#This Row],[PF]]+Table1[[#This Row],[Professional Tax]]</f>
        <v>8083.7784615384608</v>
      </c>
      <c r="V2486" s="1">
        <f>Table1[[#This Row],[Overtime Hours]]*200</f>
        <v>0</v>
      </c>
      <c r="W2486" s="1">
        <f>Table1[[#This Row],[Earned Basic Salary]]+Table1[[#This Row],[HRA]]+Table1[[#This Row],[DA]]+Table1[[#This Row],[Overtime Pay]]</f>
        <v>85407.6</v>
      </c>
      <c r="X2486" s="1">
        <f>Table1[[#This Row],[Gross Salary]]-Table1[[#This Row],[Total Deduction]]</f>
        <v>77323.821538461547</v>
      </c>
      <c r="Y2486" t="s">
        <v>37</v>
      </c>
      <c r="Z2486" t="s">
        <v>38</v>
      </c>
      <c r="AA2486" t="s">
        <v>9315</v>
      </c>
      <c r="AB2486" t="s">
        <v>9316</v>
      </c>
    </row>
    <row r="2487" spans="1:28" x14ac:dyDescent="0.3">
      <c r="A2487" t="s">
        <v>9317</v>
      </c>
      <c r="B2487" t="s">
        <v>52</v>
      </c>
      <c r="C2487">
        <v>28</v>
      </c>
      <c r="D2487" t="s">
        <v>61</v>
      </c>
      <c r="E2487" t="s">
        <v>32</v>
      </c>
      <c r="F2487" t="s">
        <v>55</v>
      </c>
      <c r="G2487" t="s">
        <v>3024</v>
      </c>
      <c r="H2487" t="s">
        <v>35</v>
      </c>
      <c r="I2487" t="s">
        <v>36</v>
      </c>
      <c r="J2487">
        <v>26</v>
      </c>
      <c r="K2487">
        <v>24</v>
      </c>
      <c r="L2487">
        <f t="shared" si="114"/>
        <v>2</v>
      </c>
      <c r="M2487">
        <v>7</v>
      </c>
      <c r="N2487">
        <v>70171</v>
      </c>
      <c r="O2487" s="1">
        <f t="shared" si="115"/>
        <v>2698.8846153846152</v>
      </c>
      <c r="P2487" s="1">
        <f t="shared" si="116"/>
        <v>64773.230769230766</v>
      </c>
      <c r="Q2487" s="1">
        <f>Table1[[#This Row],[Earned Basic Salary]]*20%</f>
        <v>12954.646153846154</v>
      </c>
      <c r="R2487" s="1">
        <f>Table1[[#This Row],[Earned Basic Salary]]*10%</f>
        <v>6477.3230769230768</v>
      </c>
      <c r="S2487" s="1">
        <f>Table1[[#This Row],[Earned Basic Salary]]*12%</f>
        <v>7772.7876923076919</v>
      </c>
      <c r="T2487" s="1">
        <f>200</f>
        <v>200</v>
      </c>
      <c r="U2487" s="1">
        <f>Table1[[#This Row],[PF]]+Table1[[#This Row],[Professional Tax]]</f>
        <v>7972.7876923076919</v>
      </c>
      <c r="V2487" s="1">
        <f>Table1[[#This Row],[Overtime Hours]]*200</f>
        <v>1400</v>
      </c>
      <c r="W2487" s="1">
        <f>Table1[[#This Row],[Earned Basic Salary]]+Table1[[#This Row],[HRA]]+Table1[[#This Row],[DA]]+Table1[[#This Row],[Overtime Pay]]</f>
        <v>85605.2</v>
      </c>
      <c r="X2487" s="1">
        <f>Table1[[#This Row],[Gross Salary]]-Table1[[#This Row],[Total Deduction]]</f>
        <v>77632.412307692299</v>
      </c>
      <c r="Y2487" t="s">
        <v>37</v>
      </c>
      <c r="Z2487" t="s">
        <v>38</v>
      </c>
      <c r="AA2487" t="s">
        <v>9318</v>
      </c>
      <c r="AB2487" t="s">
        <v>9319</v>
      </c>
    </row>
    <row r="2488" spans="1:28" x14ac:dyDescent="0.3">
      <c r="A2488" t="s">
        <v>9320</v>
      </c>
      <c r="B2488" t="s">
        <v>958</v>
      </c>
      <c r="C2488">
        <v>48</v>
      </c>
      <c r="D2488" t="s">
        <v>53</v>
      </c>
      <c r="E2488" t="s">
        <v>45</v>
      </c>
      <c r="F2488" t="s">
        <v>69</v>
      </c>
      <c r="G2488" t="s">
        <v>3787</v>
      </c>
      <c r="H2488" t="s">
        <v>35</v>
      </c>
      <c r="I2488" t="s">
        <v>36</v>
      </c>
      <c r="J2488">
        <v>26</v>
      </c>
      <c r="K2488">
        <v>24</v>
      </c>
      <c r="L2488">
        <f t="shared" si="114"/>
        <v>2</v>
      </c>
      <c r="M2488">
        <v>6</v>
      </c>
      <c r="N2488">
        <v>23222</v>
      </c>
      <c r="O2488" s="1">
        <f t="shared" si="115"/>
        <v>893.15384615384619</v>
      </c>
      <c r="P2488" s="1">
        <f t="shared" si="116"/>
        <v>21435.692307692309</v>
      </c>
      <c r="Q2488" s="1">
        <f>Table1[[#This Row],[Earned Basic Salary]]*20%</f>
        <v>4287.1384615384623</v>
      </c>
      <c r="R2488" s="1">
        <f>Table1[[#This Row],[Earned Basic Salary]]*10%</f>
        <v>2143.5692307692311</v>
      </c>
      <c r="S2488" s="1">
        <f>Table1[[#This Row],[Earned Basic Salary]]*12%</f>
        <v>2572.2830769230768</v>
      </c>
      <c r="T2488" s="1">
        <f>200</f>
        <v>200</v>
      </c>
      <c r="U2488" s="1">
        <f>Table1[[#This Row],[PF]]+Table1[[#This Row],[Professional Tax]]</f>
        <v>2772.2830769230768</v>
      </c>
      <c r="V2488" s="1">
        <f>Table1[[#This Row],[Overtime Hours]]*200</f>
        <v>1200</v>
      </c>
      <c r="W2488" s="1">
        <f>Table1[[#This Row],[Earned Basic Salary]]+Table1[[#This Row],[HRA]]+Table1[[#This Row],[DA]]+Table1[[#This Row],[Overtime Pay]]</f>
        <v>29066.400000000001</v>
      </c>
      <c r="X2488" s="1">
        <f>Table1[[#This Row],[Gross Salary]]-Table1[[#This Row],[Total Deduction]]</f>
        <v>26294.116923076923</v>
      </c>
      <c r="Y2488" t="s">
        <v>37</v>
      </c>
      <c r="Z2488" t="s">
        <v>106</v>
      </c>
      <c r="AA2488" t="s">
        <v>9321</v>
      </c>
      <c r="AB2488" t="s">
        <v>9322</v>
      </c>
    </row>
    <row r="2489" spans="1:28" x14ac:dyDescent="0.3">
      <c r="A2489" t="s">
        <v>9323</v>
      </c>
      <c r="B2489" t="s">
        <v>512</v>
      </c>
      <c r="C2489">
        <v>34</v>
      </c>
      <c r="D2489" t="s">
        <v>31</v>
      </c>
      <c r="E2489" t="s">
        <v>82</v>
      </c>
      <c r="F2489" t="s">
        <v>33</v>
      </c>
      <c r="G2489" t="s">
        <v>9324</v>
      </c>
      <c r="H2489" t="s">
        <v>35</v>
      </c>
      <c r="I2489" t="s">
        <v>36</v>
      </c>
      <c r="J2489">
        <v>26</v>
      </c>
      <c r="K2489">
        <v>23</v>
      </c>
      <c r="L2489">
        <f t="shared" si="114"/>
        <v>3</v>
      </c>
      <c r="M2489">
        <v>8</v>
      </c>
      <c r="N2489">
        <v>18298</v>
      </c>
      <c r="O2489" s="1">
        <f t="shared" si="115"/>
        <v>703.76923076923072</v>
      </c>
      <c r="P2489" s="1">
        <f t="shared" si="116"/>
        <v>16186.692307692307</v>
      </c>
      <c r="Q2489" s="1">
        <f>Table1[[#This Row],[Earned Basic Salary]]*20%</f>
        <v>3237.3384615384616</v>
      </c>
      <c r="R2489" s="1">
        <f>Table1[[#This Row],[Earned Basic Salary]]*10%</f>
        <v>1618.6692307692308</v>
      </c>
      <c r="S2489" s="1">
        <f>Table1[[#This Row],[Earned Basic Salary]]*12%</f>
        <v>1942.4030769230767</v>
      </c>
      <c r="T2489" s="1">
        <f>200</f>
        <v>200</v>
      </c>
      <c r="U2489" s="1">
        <f>Table1[[#This Row],[PF]]+Table1[[#This Row],[Professional Tax]]</f>
        <v>2142.4030769230767</v>
      </c>
      <c r="V2489" s="1">
        <f>Table1[[#This Row],[Overtime Hours]]*200</f>
        <v>1600</v>
      </c>
      <c r="W2489" s="1">
        <f>Table1[[#This Row],[Earned Basic Salary]]+Table1[[#This Row],[HRA]]+Table1[[#This Row],[DA]]+Table1[[#This Row],[Overtime Pay]]</f>
        <v>22642.7</v>
      </c>
      <c r="X2489" s="1">
        <f>Table1[[#This Row],[Gross Salary]]-Table1[[#This Row],[Total Deduction]]</f>
        <v>20500.296923076923</v>
      </c>
      <c r="Y2489" t="s">
        <v>37</v>
      </c>
      <c r="Z2489" t="s">
        <v>106</v>
      </c>
      <c r="AA2489" t="s">
        <v>9325</v>
      </c>
      <c r="AB2489" t="s">
        <v>9326</v>
      </c>
    </row>
    <row r="2490" spans="1:28" x14ac:dyDescent="0.3">
      <c r="A2490" t="s">
        <v>9327</v>
      </c>
      <c r="B2490" t="s">
        <v>168</v>
      </c>
      <c r="C2490">
        <v>40</v>
      </c>
      <c r="D2490" t="s">
        <v>81</v>
      </c>
      <c r="E2490" t="s">
        <v>54</v>
      </c>
      <c r="F2490" t="s">
        <v>46</v>
      </c>
      <c r="G2490" t="s">
        <v>3052</v>
      </c>
      <c r="H2490" t="s">
        <v>35</v>
      </c>
      <c r="I2490" t="s">
        <v>36</v>
      </c>
      <c r="J2490">
        <v>26</v>
      </c>
      <c r="K2490">
        <v>25</v>
      </c>
      <c r="L2490">
        <f t="shared" si="114"/>
        <v>1</v>
      </c>
      <c r="M2490">
        <v>9</v>
      </c>
      <c r="N2490">
        <v>54575</v>
      </c>
      <c r="O2490" s="1">
        <f t="shared" si="115"/>
        <v>2099.0384615384614</v>
      </c>
      <c r="P2490" s="1">
        <f t="shared" si="116"/>
        <v>52475.961538461539</v>
      </c>
      <c r="Q2490" s="1">
        <f>Table1[[#This Row],[Earned Basic Salary]]*20%</f>
        <v>10495.192307692309</v>
      </c>
      <c r="R2490" s="1">
        <f>Table1[[#This Row],[Earned Basic Salary]]*10%</f>
        <v>5247.5961538461543</v>
      </c>
      <c r="S2490" s="1">
        <f>Table1[[#This Row],[Earned Basic Salary]]*12%</f>
        <v>6297.1153846153848</v>
      </c>
      <c r="T2490" s="1">
        <f>200</f>
        <v>200</v>
      </c>
      <c r="U2490" s="1">
        <f>Table1[[#This Row],[PF]]+Table1[[#This Row],[Professional Tax]]</f>
        <v>6497.1153846153848</v>
      </c>
      <c r="V2490" s="1">
        <f>Table1[[#This Row],[Overtime Hours]]*200</f>
        <v>1800</v>
      </c>
      <c r="W2490" s="1">
        <f>Table1[[#This Row],[Earned Basic Salary]]+Table1[[#This Row],[HRA]]+Table1[[#This Row],[DA]]+Table1[[#This Row],[Overtime Pay]]</f>
        <v>70018.75</v>
      </c>
      <c r="X2490" s="1">
        <f>Table1[[#This Row],[Gross Salary]]-Table1[[#This Row],[Total Deduction]]</f>
        <v>63521.634615384617</v>
      </c>
      <c r="Y2490" t="s">
        <v>37</v>
      </c>
      <c r="Z2490" t="s">
        <v>95</v>
      </c>
      <c r="AA2490" t="s">
        <v>9328</v>
      </c>
      <c r="AB2490" t="s">
        <v>9329</v>
      </c>
    </row>
    <row r="2491" spans="1:28" x14ac:dyDescent="0.3">
      <c r="A2491" t="s">
        <v>9330</v>
      </c>
      <c r="B2491" t="s">
        <v>835</v>
      </c>
      <c r="C2491">
        <v>50</v>
      </c>
      <c r="D2491" t="s">
        <v>81</v>
      </c>
      <c r="E2491" t="s">
        <v>82</v>
      </c>
      <c r="F2491" t="s">
        <v>33</v>
      </c>
      <c r="G2491" t="s">
        <v>9331</v>
      </c>
      <c r="H2491" t="s">
        <v>35</v>
      </c>
      <c r="I2491" t="s">
        <v>36</v>
      </c>
      <c r="J2491">
        <v>26</v>
      </c>
      <c r="K2491">
        <v>23</v>
      </c>
      <c r="L2491">
        <f t="shared" si="114"/>
        <v>3</v>
      </c>
      <c r="M2491">
        <v>9</v>
      </c>
      <c r="N2491">
        <v>49422</v>
      </c>
      <c r="O2491" s="1">
        <f t="shared" si="115"/>
        <v>1900.8461538461538</v>
      </c>
      <c r="P2491" s="1">
        <f t="shared" si="116"/>
        <v>43719.461538461539</v>
      </c>
      <c r="Q2491" s="1">
        <f>Table1[[#This Row],[Earned Basic Salary]]*20%</f>
        <v>8743.8923076923074</v>
      </c>
      <c r="R2491" s="1">
        <f>Table1[[#This Row],[Earned Basic Salary]]*10%</f>
        <v>4371.9461538461537</v>
      </c>
      <c r="S2491" s="1">
        <f>Table1[[#This Row],[Earned Basic Salary]]*12%</f>
        <v>5246.3353846153841</v>
      </c>
      <c r="T2491" s="1">
        <f>200</f>
        <v>200</v>
      </c>
      <c r="U2491" s="1">
        <f>Table1[[#This Row],[PF]]+Table1[[#This Row],[Professional Tax]]</f>
        <v>5446.3353846153841</v>
      </c>
      <c r="V2491" s="1">
        <f>Table1[[#This Row],[Overtime Hours]]*200</f>
        <v>1800</v>
      </c>
      <c r="W2491" s="1">
        <f>Table1[[#This Row],[Earned Basic Salary]]+Table1[[#This Row],[HRA]]+Table1[[#This Row],[DA]]+Table1[[#This Row],[Overtime Pay]]</f>
        <v>58635.3</v>
      </c>
      <c r="X2491" s="1">
        <f>Table1[[#This Row],[Gross Salary]]-Table1[[#This Row],[Total Deduction]]</f>
        <v>53188.964615384619</v>
      </c>
      <c r="Y2491" t="s">
        <v>37</v>
      </c>
      <c r="Z2491" t="s">
        <v>48</v>
      </c>
      <c r="AA2491" t="s">
        <v>9332</v>
      </c>
      <c r="AB2491" t="s">
        <v>9333</v>
      </c>
    </row>
    <row r="2492" spans="1:28" x14ac:dyDescent="0.3">
      <c r="A2492" t="s">
        <v>9334</v>
      </c>
      <c r="B2492" t="s">
        <v>42</v>
      </c>
      <c r="C2492">
        <v>30</v>
      </c>
      <c r="D2492" t="s">
        <v>75</v>
      </c>
      <c r="E2492" t="s">
        <v>45</v>
      </c>
      <c r="F2492" t="s">
        <v>63</v>
      </c>
      <c r="G2492" t="s">
        <v>2209</v>
      </c>
      <c r="H2492" t="s">
        <v>35</v>
      </c>
      <c r="I2492" t="s">
        <v>36</v>
      </c>
      <c r="J2492">
        <v>26</v>
      </c>
      <c r="K2492">
        <v>22</v>
      </c>
      <c r="L2492">
        <f t="shared" si="114"/>
        <v>4</v>
      </c>
      <c r="M2492">
        <v>19</v>
      </c>
      <c r="N2492">
        <v>34309</v>
      </c>
      <c r="O2492" s="1">
        <f t="shared" si="115"/>
        <v>1319.5769230769231</v>
      </c>
      <c r="P2492" s="1">
        <f t="shared" si="116"/>
        <v>29030.692307692309</v>
      </c>
      <c r="Q2492" s="1">
        <f>Table1[[#This Row],[Earned Basic Salary]]*20%</f>
        <v>5806.1384615384623</v>
      </c>
      <c r="R2492" s="1">
        <f>Table1[[#This Row],[Earned Basic Salary]]*10%</f>
        <v>2903.0692307692311</v>
      </c>
      <c r="S2492" s="1">
        <f>Table1[[#This Row],[Earned Basic Salary]]*12%</f>
        <v>3483.6830769230769</v>
      </c>
      <c r="T2492" s="1">
        <f>200</f>
        <v>200</v>
      </c>
      <c r="U2492" s="1">
        <f>Table1[[#This Row],[PF]]+Table1[[#This Row],[Professional Tax]]</f>
        <v>3683.6830769230769</v>
      </c>
      <c r="V2492" s="1">
        <f>Table1[[#This Row],[Overtime Hours]]*200</f>
        <v>3800</v>
      </c>
      <c r="W2492" s="1">
        <f>Table1[[#This Row],[Earned Basic Salary]]+Table1[[#This Row],[HRA]]+Table1[[#This Row],[DA]]+Table1[[#This Row],[Overtime Pay]]</f>
        <v>41539.9</v>
      </c>
      <c r="X2492" s="1">
        <f>Table1[[#This Row],[Gross Salary]]-Table1[[#This Row],[Total Deduction]]</f>
        <v>37856.216923076921</v>
      </c>
      <c r="Y2492" t="s">
        <v>37</v>
      </c>
      <c r="Z2492" t="s">
        <v>48</v>
      </c>
      <c r="AA2492" t="s">
        <v>9335</v>
      </c>
      <c r="AB2492" t="s">
        <v>9336</v>
      </c>
    </row>
    <row r="2493" spans="1:28" x14ac:dyDescent="0.3">
      <c r="A2493" t="s">
        <v>9337</v>
      </c>
      <c r="B2493" t="s">
        <v>997</v>
      </c>
      <c r="C2493">
        <v>26</v>
      </c>
      <c r="D2493" t="s">
        <v>31</v>
      </c>
      <c r="E2493" t="s">
        <v>121</v>
      </c>
      <c r="F2493" t="s">
        <v>46</v>
      </c>
      <c r="G2493" t="s">
        <v>2180</v>
      </c>
      <c r="H2493" t="s">
        <v>35</v>
      </c>
      <c r="I2493" t="s">
        <v>36</v>
      </c>
      <c r="J2493">
        <v>26</v>
      </c>
      <c r="K2493">
        <v>25</v>
      </c>
      <c r="L2493">
        <f t="shared" si="114"/>
        <v>1</v>
      </c>
      <c r="M2493">
        <v>4</v>
      </c>
      <c r="N2493">
        <v>72715</v>
      </c>
      <c r="O2493" s="1">
        <f t="shared" si="115"/>
        <v>2796.7307692307691</v>
      </c>
      <c r="P2493" s="1">
        <f t="shared" si="116"/>
        <v>69918.26923076922</v>
      </c>
      <c r="Q2493" s="1">
        <f>Table1[[#This Row],[Earned Basic Salary]]*20%</f>
        <v>13983.653846153844</v>
      </c>
      <c r="R2493" s="1">
        <f>Table1[[#This Row],[Earned Basic Salary]]*10%</f>
        <v>6991.826923076922</v>
      </c>
      <c r="S2493" s="1">
        <f>Table1[[#This Row],[Earned Basic Salary]]*12%</f>
        <v>8390.1923076923067</v>
      </c>
      <c r="T2493" s="1">
        <f>200</f>
        <v>200</v>
      </c>
      <c r="U2493" s="1">
        <f>Table1[[#This Row],[PF]]+Table1[[#This Row],[Professional Tax]]</f>
        <v>8590.1923076923067</v>
      </c>
      <c r="V2493" s="1">
        <f>Table1[[#This Row],[Overtime Hours]]*200</f>
        <v>800</v>
      </c>
      <c r="W2493" s="1">
        <f>Table1[[#This Row],[Earned Basic Salary]]+Table1[[#This Row],[HRA]]+Table1[[#This Row],[DA]]+Table1[[#This Row],[Overtime Pay]]</f>
        <v>91693.749999999985</v>
      </c>
      <c r="X2493" s="1">
        <f>Table1[[#This Row],[Gross Salary]]-Table1[[#This Row],[Total Deduction]]</f>
        <v>83103.557692307673</v>
      </c>
      <c r="Y2493" t="s">
        <v>37</v>
      </c>
      <c r="Z2493" t="s">
        <v>38</v>
      </c>
      <c r="AA2493" t="s">
        <v>9338</v>
      </c>
      <c r="AB2493" t="s">
        <v>9339</v>
      </c>
    </row>
    <row r="2494" spans="1:28" x14ac:dyDescent="0.3">
      <c r="A2494" t="s">
        <v>9340</v>
      </c>
      <c r="B2494" t="s">
        <v>2300</v>
      </c>
      <c r="C2494">
        <v>48</v>
      </c>
      <c r="D2494" t="s">
        <v>75</v>
      </c>
      <c r="E2494" t="s">
        <v>82</v>
      </c>
      <c r="F2494" t="s">
        <v>46</v>
      </c>
      <c r="G2494" t="s">
        <v>9341</v>
      </c>
      <c r="H2494" t="s">
        <v>35</v>
      </c>
      <c r="I2494" t="s">
        <v>36</v>
      </c>
      <c r="J2494">
        <v>26</v>
      </c>
      <c r="K2494">
        <v>21</v>
      </c>
      <c r="L2494">
        <f t="shared" si="114"/>
        <v>5</v>
      </c>
      <c r="M2494">
        <v>4</v>
      </c>
      <c r="N2494">
        <v>75590</v>
      </c>
      <c r="O2494" s="1">
        <f t="shared" si="115"/>
        <v>2907.3076923076924</v>
      </c>
      <c r="P2494" s="1">
        <f t="shared" si="116"/>
        <v>61053.461538461539</v>
      </c>
      <c r="Q2494" s="1">
        <f>Table1[[#This Row],[Earned Basic Salary]]*20%</f>
        <v>12210.692307692309</v>
      </c>
      <c r="R2494" s="1">
        <f>Table1[[#This Row],[Earned Basic Salary]]*10%</f>
        <v>6105.3461538461543</v>
      </c>
      <c r="S2494" s="1">
        <f>Table1[[#This Row],[Earned Basic Salary]]*12%</f>
        <v>7326.415384615384</v>
      </c>
      <c r="T2494" s="1">
        <f>200</f>
        <v>200</v>
      </c>
      <c r="U2494" s="1">
        <f>Table1[[#This Row],[PF]]+Table1[[#This Row],[Professional Tax]]</f>
        <v>7526.415384615384</v>
      </c>
      <c r="V2494" s="1">
        <f>Table1[[#This Row],[Overtime Hours]]*200</f>
        <v>800</v>
      </c>
      <c r="W2494" s="1">
        <f>Table1[[#This Row],[Earned Basic Salary]]+Table1[[#This Row],[HRA]]+Table1[[#This Row],[DA]]+Table1[[#This Row],[Overtime Pay]]</f>
        <v>80169.5</v>
      </c>
      <c r="X2494" s="1">
        <f>Table1[[#This Row],[Gross Salary]]-Table1[[#This Row],[Total Deduction]]</f>
        <v>72643.084615384621</v>
      </c>
      <c r="Y2494" t="s">
        <v>37</v>
      </c>
      <c r="Z2494" t="s">
        <v>38</v>
      </c>
      <c r="AA2494" t="s">
        <v>9342</v>
      </c>
      <c r="AB2494" t="s">
        <v>9343</v>
      </c>
    </row>
    <row r="2495" spans="1:28" x14ac:dyDescent="0.3">
      <c r="A2495" t="s">
        <v>9344</v>
      </c>
      <c r="B2495" t="s">
        <v>1639</v>
      </c>
      <c r="C2495">
        <v>30</v>
      </c>
      <c r="D2495" t="s">
        <v>53</v>
      </c>
      <c r="E2495" t="s">
        <v>54</v>
      </c>
      <c r="F2495" t="s">
        <v>55</v>
      </c>
      <c r="G2495" t="s">
        <v>261</v>
      </c>
      <c r="H2495" t="s">
        <v>35</v>
      </c>
      <c r="I2495" t="s">
        <v>36</v>
      </c>
      <c r="J2495">
        <v>26</v>
      </c>
      <c r="K2495">
        <v>23</v>
      </c>
      <c r="L2495">
        <f t="shared" si="114"/>
        <v>3</v>
      </c>
      <c r="M2495">
        <v>11</v>
      </c>
      <c r="N2495">
        <v>41807</v>
      </c>
      <c r="O2495" s="1">
        <f t="shared" si="115"/>
        <v>1607.9615384615386</v>
      </c>
      <c r="P2495" s="1">
        <f t="shared" si="116"/>
        <v>36983.11538461539</v>
      </c>
      <c r="Q2495" s="1">
        <f>Table1[[#This Row],[Earned Basic Salary]]*20%</f>
        <v>7396.6230769230788</v>
      </c>
      <c r="R2495" s="1">
        <f>Table1[[#This Row],[Earned Basic Salary]]*10%</f>
        <v>3698.3115384615394</v>
      </c>
      <c r="S2495" s="1">
        <f>Table1[[#This Row],[Earned Basic Salary]]*12%</f>
        <v>4437.9738461538464</v>
      </c>
      <c r="T2495" s="1">
        <f>200</f>
        <v>200</v>
      </c>
      <c r="U2495" s="1">
        <f>Table1[[#This Row],[PF]]+Table1[[#This Row],[Professional Tax]]</f>
        <v>4637.9738461538464</v>
      </c>
      <c r="V2495" s="1">
        <f>Table1[[#This Row],[Overtime Hours]]*200</f>
        <v>2200</v>
      </c>
      <c r="W2495" s="1">
        <f>Table1[[#This Row],[Earned Basic Salary]]+Table1[[#This Row],[HRA]]+Table1[[#This Row],[DA]]+Table1[[#This Row],[Overtime Pay]]</f>
        <v>50278.05</v>
      </c>
      <c r="X2495" s="1">
        <f>Table1[[#This Row],[Gross Salary]]-Table1[[#This Row],[Total Deduction]]</f>
        <v>45640.076153846159</v>
      </c>
      <c r="Y2495" t="s">
        <v>37</v>
      </c>
      <c r="Z2495" t="s">
        <v>106</v>
      </c>
      <c r="AA2495" t="s">
        <v>9345</v>
      </c>
      <c r="AB2495" t="s">
        <v>9346</v>
      </c>
    </row>
    <row r="2496" spans="1:28" x14ac:dyDescent="0.3">
      <c r="A2496" t="s">
        <v>9347</v>
      </c>
      <c r="B2496" t="s">
        <v>1639</v>
      </c>
      <c r="C2496">
        <v>26</v>
      </c>
      <c r="D2496" t="s">
        <v>127</v>
      </c>
      <c r="E2496" t="s">
        <v>45</v>
      </c>
      <c r="F2496" t="s">
        <v>69</v>
      </c>
      <c r="G2496" t="s">
        <v>7167</v>
      </c>
      <c r="H2496" t="s">
        <v>35</v>
      </c>
      <c r="I2496" t="s">
        <v>36</v>
      </c>
      <c r="J2496">
        <v>26</v>
      </c>
      <c r="K2496">
        <v>24</v>
      </c>
      <c r="L2496">
        <f t="shared" si="114"/>
        <v>2</v>
      </c>
      <c r="M2496">
        <v>13</v>
      </c>
      <c r="N2496">
        <v>59114</v>
      </c>
      <c r="O2496" s="1">
        <f t="shared" si="115"/>
        <v>2273.6153846153848</v>
      </c>
      <c r="P2496" s="1">
        <f t="shared" si="116"/>
        <v>54566.769230769234</v>
      </c>
      <c r="Q2496" s="1">
        <f>Table1[[#This Row],[Earned Basic Salary]]*20%</f>
        <v>10913.353846153848</v>
      </c>
      <c r="R2496" s="1">
        <f>Table1[[#This Row],[Earned Basic Salary]]*10%</f>
        <v>5456.6769230769241</v>
      </c>
      <c r="S2496" s="1">
        <f>Table1[[#This Row],[Earned Basic Salary]]*12%</f>
        <v>6548.0123076923082</v>
      </c>
      <c r="T2496" s="1">
        <f>200</f>
        <v>200</v>
      </c>
      <c r="U2496" s="1">
        <f>Table1[[#This Row],[PF]]+Table1[[#This Row],[Professional Tax]]</f>
        <v>6748.0123076923082</v>
      </c>
      <c r="V2496" s="1">
        <f>Table1[[#This Row],[Overtime Hours]]*200</f>
        <v>2600</v>
      </c>
      <c r="W2496" s="1">
        <f>Table1[[#This Row],[Earned Basic Salary]]+Table1[[#This Row],[HRA]]+Table1[[#This Row],[DA]]+Table1[[#This Row],[Overtime Pay]]</f>
        <v>73536.800000000003</v>
      </c>
      <c r="X2496" s="1">
        <f>Table1[[#This Row],[Gross Salary]]-Table1[[#This Row],[Total Deduction]]</f>
        <v>66788.787692307698</v>
      </c>
      <c r="Y2496" t="s">
        <v>37</v>
      </c>
      <c r="Z2496" t="s">
        <v>38</v>
      </c>
      <c r="AA2496" t="s">
        <v>9348</v>
      </c>
      <c r="AB2496" t="s">
        <v>9349</v>
      </c>
    </row>
    <row r="2497" spans="1:28" x14ac:dyDescent="0.3">
      <c r="A2497" t="s">
        <v>9350</v>
      </c>
      <c r="B2497" t="s">
        <v>2257</v>
      </c>
      <c r="C2497">
        <v>51</v>
      </c>
      <c r="D2497" t="s">
        <v>133</v>
      </c>
      <c r="E2497" t="s">
        <v>82</v>
      </c>
      <c r="F2497" t="s">
        <v>89</v>
      </c>
      <c r="G2497" t="s">
        <v>8006</v>
      </c>
      <c r="H2497" t="s">
        <v>35</v>
      </c>
      <c r="I2497" t="s">
        <v>36</v>
      </c>
      <c r="J2497">
        <v>26</v>
      </c>
      <c r="K2497">
        <v>25</v>
      </c>
      <c r="L2497">
        <f t="shared" si="114"/>
        <v>1</v>
      </c>
      <c r="M2497">
        <v>11</v>
      </c>
      <c r="N2497">
        <v>47405</v>
      </c>
      <c r="O2497" s="1">
        <f t="shared" si="115"/>
        <v>1823.2692307692307</v>
      </c>
      <c r="P2497" s="1">
        <f t="shared" si="116"/>
        <v>45581.730769230766</v>
      </c>
      <c r="Q2497" s="1">
        <f>Table1[[#This Row],[Earned Basic Salary]]*20%</f>
        <v>9116.3461538461543</v>
      </c>
      <c r="R2497" s="1">
        <f>Table1[[#This Row],[Earned Basic Salary]]*10%</f>
        <v>4558.1730769230771</v>
      </c>
      <c r="S2497" s="1">
        <f>Table1[[#This Row],[Earned Basic Salary]]*12%</f>
        <v>5469.8076923076915</v>
      </c>
      <c r="T2497" s="1">
        <f>200</f>
        <v>200</v>
      </c>
      <c r="U2497" s="1">
        <f>Table1[[#This Row],[PF]]+Table1[[#This Row],[Professional Tax]]</f>
        <v>5669.8076923076915</v>
      </c>
      <c r="V2497" s="1">
        <f>Table1[[#This Row],[Overtime Hours]]*200</f>
        <v>2200</v>
      </c>
      <c r="W2497" s="1">
        <f>Table1[[#This Row],[Earned Basic Salary]]+Table1[[#This Row],[HRA]]+Table1[[#This Row],[DA]]+Table1[[#This Row],[Overtime Pay]]</f>
        <v>61456.25</v>
      </c>
      <c r="X2497" s="1">
        <f>Table1[[#This Row],[Gross Salary]]-Table1[[#This Row],[Total Deduction]]</f>
        <v>55786.442307692312</v>
      </c>
      <c r="Y2497" t="s">
        <v>37</v>
      </c>
      <c r="Z2497" t="s">
        <v>106</v>
      </c>
      <c r="AA2497" t="s">
        <v>9351</v>
      </c>
      <c r="AB2497" t="s">
        <v>9352</v>
      </c>
    </row>
    <row r="2498" spans="1:28" x14ac:dyDescent="0.3">
      <c r="A2498" t="s">
        <v>9353</v>
      </c>
      <c r="B2498" t="s">
        <v>236</v>
      </c>
      <c r="C2498">
        <v>43</v>
      </c>
      <c r="D2498" t="s">
        <v>53</v>
      </c>
      <c r="E2498" t="s">
        <v>54</v>
      </c>
      <c r="F2498" t="s">
        <v>55</v>
      </c>
      <c r="G2498" t="s">
        <v>9354</v>
      </c>
      <c r="H2498" t="s">
        <v>35</v>
      </c>
      <c r="I2498" t="s">
        <v>36</v>
      </c>
      <c r="J2498">
        <v>26</v>
      </c>
      <c r="K2498">
        <v>22</v>
      </c>
      <c r="L2498">
        <f t="shared" si="114"/>
        <v>4</v>
      </c>
      <c r="M2498">
        <v>11</v>
      </c>
      <c r="N2498">
        <v>19160</v>
      </c>
      <c r="O2498" s="1">
        <f t="shared" si="115"/>
        <v>736.92307692307691</v>
      </c>
      <c r="P2498" s="1">
        <f t="shared" si="116"/>
        <v>16212.307692307691</v>
      </c>
      <c r="Q2498" s="1">
        <f>Table1[[#This Row],[Earned Basic Salary]]*20%</f>
        <v>3242.4615384615386</v>
      </c>
      <c r="R2498" s="1">
        <f>Table1[[#This Row],[Earned Basic Salary]]*10%</f>
        <v>1621.2307692307693</v>
      </c>
      <c r="S2498" s="1">
        <f>Table1[[#This Row],[Earned Basic Salary]]*12%</f>
        <v>1945.476923076923</v>
      </c>
      <c r="T2498" s="1">
        <f>200</f>
        <v>200</v>
      </c>
      <c r="U2498" s="1">
        <f>Table1[[#This Row],[PF]]+Table1[[#This Row],[Professional Tax]]</f>
        <v>2145.476923076923</v>
      </c>
      <c r="V2498" s="1">
        <f>Table1[[#This Row],[Overtime Hours]]*200</f>
        <v>2200</v>
      </c>
      <c r="W2498" s="1">
        <f>Table1[[#This Row],[Earned Basic Salary]]+Table1[[#This Row],[HRA]]+Table1[[#This Row],[DA]]+Table1[[#This Row],[Overtime Pay]]</f>
        <v>23276</v>
      </c>
      <c r="X2498" s="1">
        <f>Table1[[#This Row],[Gross Salary]]-Table1[[#This Row],[Total Deduction]]</f>
        <v>21130.523076923077</v>
      </c>
      <c r="Y2498" t="s">
        <v>37</v>
      </c>
      <c r="Z2498" t="s">
        <v>95</v>
      </c>
      <c r="AA2498" t="s">
        <v>9355</v>
      </c>
      <c r="AB2498" t="s">
        <v>9356</v>
      </c>
    </row>
    <row r="2499" spans="1:28" x14ac:dyDescent="0.3">
      <c r="A2499" t="s">
        <v>9357</v>
      </c>
      <c r="B2499" t="s">
        <v>221</v>
      </c>
      <c r="C2499">
        <v>55</v>
      </c>
      <c r="D2499" t="s">
        <v>75</v>
      </c>
      <c r="E2499" t="s">
        <v>54</v>
      </c>
      <c r="F2499" t="s">
        <v>63</v>
      </c>
      <c r="G2499" t="s">
        <v>9358</v>
      </c>
      <c r="H2499" t="s">
        <v>35</v>
      </c>
      <c r="I2499" t="s">
        <v>36</v>
      </c>
      <c r="J2499">
        <v>26</v>
      </c>
      <c r="K2499">
        <v>25</v>
      </c>
      <c r="L2499">
        <f t="shared" ref="L2499:L2562" si="117">J2499-K2499</f>
        <v>1</v>
      </c>
      <c r="M2499">
        <v>19</v>
      </c>
      <c r="N2499">
        <v>77322</v>
      </c>
      <c r="O2499" s="1">
        <f t="shared" ref="O2499:O2562" si="118">N2499/J2499</f>
        <v>2973.9230769230771</v>
      </c>
      <c r="P2499" s="1">
        <f t="shared" ref="P2499:P2562" si="119">O2499*K2499</f>
        <v>74348.076923076922</v>
      </c>
      <c r="Q2499" s="1">
        <f>Table1[[#This Row],[Earned Basic Salary]]*20%</f>
        <v>14869.615384615385</v>
      </c>
      <c r="R2499" s="1">
        <f>Table1[[#This Row],[Earned Basic Salary]]*10%</f>
        <v>7434.8076923076924</v>
      </c>
      <c r="S2499" s="1">
        <f>Table1[[#This Row],[Earned Basic Salary]]*12%</f>
        <v>8921.7692307692305</v>
      </c>
      <c r="T2499" s="1">
        <f>200</f>
        <v>200</v>
      </c>
      <c r="U2499" s="1">
        <f>Table1[[#This Row],[PF]]+Table1[[#This Row],[Professional Tax]]</f>
        <v>9121.7692307692305</v>
      </c>
      <c r="V2499" s="1">
        <f>Table1[[#This Row],[Overtime Hours]]*200</f>
        <v>3800</v>
      </c>
      <c r="W2499" s="1">
        <f>Table1[[#This Row],[Earned Basic Salary]]+Table1[[#This Row],[HRA]]+Table1[[#This Row],[DA]]+Table1[[#This Row],[Overtime Pay]]</f>
        <v>100452.5</v>
      </c>
      <c r="X2499" s="1">
        <f>Table1[[#This Row],[Gross Salary]]-Table1[[#This Row],[Total Deduction]]</f>
        <v>91330.730769230766</v>
      </c>
      <c r="Y2499" t="s">
        <v>37</v>
      </c>
      <c r="Z2499" t="s">
        <v>48</v>
      </c>
      <c r="AA2499" t="s">
        <v>9359</v>
      </c>
      <c r="AB2499" t="s">
        <v>9360</v>
      </c>
    </row>
    <row r="2500" spans="1:28" x14ac:dyDescent="0.3">
      <c r="A2500" t="s">
        <v>9361</v>
      </c>
      <c r="B2500" t="s">
        <v>193</v>
      </c>
      <c r="C2500">
        <v>41</v>
      </c>
      <c r="D2500" t="s">
        <v>81</v>
      </c>
      <c r="E2500" t="s">
        <v>121</v>
      </c>
      <c r="F2500" t="s">
        <v>55</v>
      </c>
      <c r="G2500" t="s">
        <v>9362</v>
      </c>
      <c r="H2500" t="s">
        <v>35</v>
      </c>
      <c r="I2500" t="s">
        <v>36</v>
      </c>
      <c r="J2500">
        <v>26</v>
      </c>
      <c r="K2500">
        <v>24</v>
      </c>
      <c r="L2500">
        <f t="shared" si="117"/>
        <v>2</v>
      </c>
      <c r="M2500">
        <v>4</v>
      </c>
      <c r="N2500">
        <v>38997</v>
      </c>
      <c r="O2500" s="1">
        <f t="shared" si="118"/>
        <v>1499.8846153846155</v>
      </c>
      <c r="P2500" s="1">
        <f t="shared" si="119"/>
        <v>35997.230769230773</v>
      </c>
      <c r="Q2500" s="1">
        <f>Table1[[#This Row],[Earned Basic Salary]]*20%</f>
        <v>7199.4461538461546</v>
      </c>
      <c r="R2500" s="1">
        <f>Table1[[#This Row],[Earned Basic Salary]]*10%</f>
        <v>3599.7230769230773</v>
      </c>
      <c r="S2500" s="1">
        <f>Table1[[#This Row],[Earned Basic Salary]]*12%</f>
        <v>4319.667692307693</v>
      </c>
      <c r="T2500" s="1">
        <f>200</f>
        <v>200</v>
      </c>
      <c r="U2500" s="1">
        <f>Table1[[#This Row],[PF]]+Table1[[#This Row],[Professional Tax]]</f>
        <v>4519.667692307693</v>
      </c>
      <c r="V2500" s="1">
        <f>Table1[[#This Row],[Overtime Hours]]*200</f>
        <v>800</v>
      </c>
      <c r="W2500" s="1">
        <f>Table1[[#This Row],[Earned Basic Salary]]+Table1[[#This Row],[HRA]]+Table1[[#This Row],[DA]]+Table1[[#This Row],[Overtime Pay]]</f>
        <v>47596.400000000009</v>
      </c>
      <c r="X2500" s="1">
        <f>Table1[[#This Row],[Gross Salary]]-Table1[[#This Row],[Total Deduction]]</f>
        <v>43076.732307692313</v>
      </c>
      <c r="Y2500" t="s">
        <v>37</v>
      </c>
      <c r="Z2500" t="s">
        <v>38</v>
      </c>
      <c r="AA2500" t="s">
        <v>9363</v>
      </c>
      <c r="AB2500" t="s">
        <v>9364</v>
      </c>
    </row>
    <row r="2501" spans="1:28" x14ac:dyDescent="0.3">
      <c r="A2501" t="s">
        <v>9365</v>
      </c>
      <c r="B2501" t="s">
        <v>4613</v>
      </c>
      <c r="C2501">
        <v>50</v>
      </c>
      <c r="D2501" t="s">
        <v>61</v>
      </c>
      <c r="E2501" t="s">
        <v>54</v>
      </c>
      <c r="F2501" t="s">
        <v>46</v>
      </c>
      <c r="G2501" t="s">
        <v>9366</v>
      </c>
      <c r="H2501" t="s">
        <v>35</v>
      </c>
      <c r="I2501" t="s">
        <v>36</v>
      </c>
      <c r="J2501">
        <v>26</v>
      </c>
      <c r="K2501">
        <v>24</v>
      </c>
      <c r="L2501">
        <f t="shared" si="117"/>
        <v>2</v>
      </c>
      <c r="M2501">
        <v>14</v>
      </c>
      <c r="N2501">
        <v>51085</v>
      </c>
      <c r="O2501" s="1">
        <f t="shared" si="118"/>
        <v>1964.8076923076924</v>
      </c>
      <c r="P2501" s="1">
        <f t="shared" si="119"/>
        <v>47155.384615384617</v>
      </c>
      <c r="Q2501" s="1">
        <f>Table1[[#This Row],[Earned Basic Salary]]*20%</f>
        <v>9431.0769230769238</v>
      </c>
      <c r="R2501" s="1">
        <f>Table1[[#This Row],[Earned Basic Salary]]*10%</f>
        <v>4715.5384615384619</v>
      </c>
      <c r="S2501" s="1">
        <f>Table1[[#This Row],[Earned Basic Salary]]*12%</f>
        <v>5658.6461538461535</v>
      </c>
      <c r="T2501" s="1">
        <f>200</f>
        <v>200</v>
      </c>
      <c r="U2501" s="1">
        <f>Table1[[#This Row],[PF]]+Table1[[#This Row],[Professional Tax]]</f>
        <v>5858.6461538461535</v>
      </c>
      <c r="V2501" s="1">
        <f>Table1[[#This Row],[Overtime Hours]]*200</f>
        <v>2800</v>
      </c>
      <c r="W2501" s="1">
        <f>Table1[[#This Row],[Earned Basic Salary]]+Table1[[#This Row],[HRA]]+Table1[[#This Row],[DA]]+Table1[[#This Row],[Overtime Pay]]</f>
        <v>64102</v>
      </c>
      <c r="X2501" s="1">
        <f>Table1[[#This Row],[Gross Salary]]-Table1[[#This Row],[Total Deduction]]</f>
        <v>58243.353846153848</v>
      </c>
      <c r="Y2501" t="s">
        <v>37</v>
      </c>
      <c r="Z2501" t="s">
        <v>38</v>
      </c>
      <c r="AA2501" t="s">
        <v>9367</v>
      </c>
      <c r="AB2501" t="s">
        <v>9368</v>
      </c>
    </row>
    <row r="2502" spans="1:28" x14ac:dyDescent="0.3">
      <c r="A2502" t="s">
        <v>9369</v>
      </c>
      <c r="B2502" t="s">
        <v>310</v>
      </c>
      <c r="C2502">
        <v>44</v>
      </c>
      <c r="D2502" t="s">
        <v>133</v>
      </c>
      <c r="E2502" t="s">
        <v>45</v>
      </c>
      <c r="F2502" t="s">
        <v>83</v>
      </c>
      <c r="G2502" t="s">
        <v>9086</v>
      </c>
      <c r="H2502" t="s">
        <v>35</v>
      </c>
      <c r="I2502" t="s">
        <v>36</v>
      </c>
      <c r="J2502">
        <v>26</v>
      </c>
      <c r="K2502">
        <v>24</v>
      </c>
      <c r="L2502">
        <f t="shared" si="117"/>
        <v>2</v>
      </c>
      <c r="M2502">
        <v>2</v>
      </c>
      <c r="N2502">
        <v>22707</v>
      </c>
      <c r="O2502" s="1">
        <f t="shared" si="118"/>
        <v>873.34615384615381</v>
      </c>
      <c r="P2502" s="1">
        <f t="shared" si="119"/>
        <v>20960.307692307691</v>
      </c>
      <c r="Q2502" s="1">
        <f>Table1[[#This Row],[Earned Basic Salary]]*20%</f>
        <v>4192.0615384615385</v>
      </c>
      <c r="R2502" s="1">
        <f>Table1[[#This Row],[Earned Basic Salary]]*10%</f>
        <v>2096.0307692307692</v>
      </c>
      <c r="S2502" s="1">
        <f>Table1[[#This Row],[Earned Basic Salary]]*12%</f>
        <v>2515.2369230769227</v>
      </c>
      <c r="T2502" s="1">
        <f>200</f>
        <v>200</v>
      </c>
      <c r="U2502" s="1">
        <f>Table1[[#This Row],[PF]]+Table1[[#This Row],[Professional Tax]]</f>
        <v>2715.2369230769227</v>
      </c>
      <c r="V2502" s="1">
        <f>Table1[[#This Row],[Overtime Hours]]*200</f>
        <v>400</v>
      </c>
      <c r="W2502" s="1">
        <f>Table1[[#This Row],[Earned Basic Salary]]+Table1[[#This Row],[HRA]]+Table1[[#This Row],[DA]]+Table1[[#This Row],[Overtime Pay]]</f>
        <v>27648.399999999998</v>
      </c>
      <c r="X2502" s="1">
        <f>Table1[[#This Row],[Gross Salary]]-Table1[[#This Row],[Total Deduction]]</f>
        <v>24933.163076923076</v>
      </c>
      <c r="Y2502" t="s">
        <v>37</v>
      </c>
      <c r="Z2502" t="s">
        <v>48</v>
      </c>
      <c r="AA2502" t="s">
        <v>9370</v>
      </c>
      <c r="AB2502" t="s">
        <v>9371</v>
      </c>
    </row>
    <row r="2503" spans="1:28" x14ac:dyDescent="0.3">
      <c r="A2503" t="s">
        <v>9372</v>
      </c>
      <c r="B2503" t="s">
        <v>1085</v>
      </c>
      <c r="C2503">
        <v>21</v>
      </c>
      <c r="D2503" t="s">
        <v>75</v>
      </c>
      <c r="E2503" t="s">
        <v>54</v>
      </c>
      <c r="F2503" t="s">
        <v>46</v>
      </c>
      <c r="G2503" t="s">
        <v>9373</v>
      </c>
      <c r="H2503" t="s">
        <v>35</v>
      </c>
      <c r="I2503" t="s">
        <v>36</v>
      </c>
      <c r="J2503">
        <v>26</v>
      </c>
      <c r="K2503">
        <v>25</v>
      </c>
      <c r="L2503">
        <f t="shared" si="117"/>
        <v>1</v>
      </c>
      <c r="M2503">
        <v>14</v>
      </c>
      <c r="N2503">
        <v>35945</v>
      </c>
      <c r="O2503" s="1">
        <f t="shared" si="118"/>
        <v>1382.5</v>
      </c>
      <c r="P2503" s="1">
        <f t="shared" si="119"/>
        <v>34562.5</v>
      </c>
      <c r="Q2503" s="1">
        <f>Table1[[#This Row],[Earned Basic Salary]]*20%</f>
        <v>6912.5</v>
      </c>
      <c r="R2503" s="1">
        <f>Table1[[#This Row],[Earned Basic Salary]]*10%</f>
        <v>3456.25</v>
      </c>
      <c r="S2503" s="1">
        <f>Table1[[#This Row],[Earned Basic Salary]]*12%</f>
        <v>4147.5</v>
      </c>
      <c r="T2503" s="1">
        <f>200</f>
        <v>200</v>
      </c>
      <c r="U2503" s="1">
        <f>Table1[[#This Row],[PF]]+Table1[[#This Row],[Professional Tax]]</f>
        <v>4347.5</v>
      </c>
      <c r="V2503" s="1">
        <f>Table1[[#This Row],[Overtime Hours]]*200</f>
        <v>2800</v>
      </c>
      <c r="W2503" s="1">
        <f>Table1[[#This Row],[Earned Basic Salary]]+Table1[[#This Row],[HRA]]+Table1[[#This Row],[DA]]+Table1[[#This Row],[Overtime Pay]]</f>
        <v>47731.25</v>
      </c>
      <c r="X2503" s="1">
        <f>Table1[[#This Row],[Gross Salary]]-Table1[[#This Row],[Total Deduction]]</f>
        <v>43383.75</v>
      </c>
      <c r="Y2503" t="s">
        <v>37</v>
      </c>
      <c r="Z2503" t="s">
        <v>48</v>
      </c>
      <c r="AA2503" t="s">
        <v>9374</v>
      </c>
      <c r="AB2503" t="s">
        <v>9375</v>
      </c>
    </row>
    <row r="2504" spans="1:28" x14ac:dyDescent="0.3">
      <c r="A2504" t="s">
        <v>9376</v>
      </c>
      <c r="B2504" t="s">
        <v>637</v>
      </c>
      <c r="C2504">
        <v>50</v>
      </c>
      <c r="D2504" t="s">
        <v>61</v>
      </c>
      <c r="E2504" t="s">
        <v>54</v>
      </c>
      <c r="F2504" t="s">
        <v>33</v>
      </c>
      <c r="G2504" t="s">
        <v>3155</v>
      </c>
      <c r="H2504" t="s">
        <v>35</v>
      </c>
      <c r="I2504" t="s">
        <v>36</v>
      </c>
      <c r="J2504">
        <v>26</v>
      </c>
      <c r="K2504">
        <v>24</v>
      </c>
      <c r="L2504">
        <f t="shared" si="117"/>
        <v>2</v>
      </c>
      <c r="M2504">
        <v>15</v>
      </c>
      <c r="N2504">
        <v>28511</v>
      </c>
      <c r="O2504" s="1">
        <f t="shared" si="118"/>
        <v>1096.5769230769231</v>
      </c>
      <c r="P2504" s="1">
        <f t="shared" si="119"/>
        <v>26317.846153846156</v>
      </c>
      <c r="Q2504" s="1">
        <f>Table1[[#This Row],[Earned Basic Salary]]*20%</f>
        <v>5263.5692307692316</v>
      </c>
      <c r="R2504" s="1">
        <f>Table1[[#This Row],[Earned Basic Salary]]*10%</f>
        <v>2631.7846153846158</v>
      </c>
      <c r="S2504" s="1">
        <f>Table1[[#This Row],[Earned Basic Salary]]*12%</f>
        <v>3158.1415384615384</v>
      </c>
      <c r="T2504" s="1">
        <f>200</f>
        <v>200</v>
      </c>
      <c r="U2504" s="1">
        <f>Table1[[#This Row],[PF]]+Table1[[#This Row],[Professional Tax]]</f>
        <v>3358.1415384615384</v>
      </c>
      <c r="V2504" s="1">
        <f>Table1[[#This Row],[Overtime Hours]]*200</f>
        <v>3000</v>
      </c>
      <c r="W2504" s="1">
        <f>Table1[[#This Row],[Earned Basic Salary]]+Table1[[#This Row],[HRA]]+Table1[[#This Row],[DA]]+Table1[[#This Row],[Overtime Pay]]</f>
        <v>37213.200000000004</v>
      </c>
      <c r="X2504" s="1">
        <f>Table1[[#This Row],[Gross Salary]]-Table1[[#This Row],[Total Deduction]]</f>
        <v>33855.058461538465</v>
      </c>
      <c r="Y2504" t="s">
        <v>37</v>
      </c>
      <c r="Z2504" t="s">
        <v>48</v>
      </c>
      <c r="AA2504" t="s">
        <v>9377</v>
      </c>
      <c r="AB2504" t="s">
        <v>9378</v>
      </c>
    </row>
    <row r="2505" spans="1:28" x14ac:dyDescent="0.3">
      <c r="A2505" t="s">
        <v>9379</v>
      </c>
      <c r="B2505" t="s">
        <v>270</v>
      </c>
      <c r="C2505">
        <v>53</v>
      </c>
      <c r="D2505" t="s">
        <v>44</v>
      </c>
      <c r="E2505" t="s">
        <v>32</v>
      </c>
      <c r="F2505" t="s">
        <v>89</v>
      </c>
      <c r="G2505" t="s">
        <v>9380</v>
      </c>
      <c r="H2505" t="s">
        <v>35</v>
      </c>
      <c r="I2505" t="s">
        <v>36</v>
      </c>
      <c r="J2505">
        <v>26</v>
      </c>
      <c r="K2505">
        <v>23</v>
      </c>
      <c r="L2505">
        <f t="shared" si="117"/>
        <v>3</v>
      </c>
      <c r="M2505">
        <v>18</v>
      </c>
      <c r="N2505">
        <v>53707</v>
      </c>
      <c r="O2505" s="1">
        <f t="shared" si="118"/>
        <v>2065.6538461538462</v>
      </c>
      <c r="P2505" s="1">
        <f t="shared" si="119"/>
        <v>47510.038461538461</v>
      </c>
      <c r="Q2505" s="1">
        <f>Table1[[#This Row],[Earned Basic Salary]]*20%</f>
        <v>9502.0076923076922</v>
      </c>
      <c r="R2505" s="1">
        <f>Table1[[#This Row],[Earned Basic Salary]]*10%</f>
        <v>4751.0038461538461</v>
      </c>
      <c r="S2505" s="1">
        <f>Table1[[#This Row],[Earned Basic Salary]]*12%</f>
        <v>5701.204615384615</v>
      </c>
      <c r="T2505" s="1">
        <f>200</f>
        <v>200</v>
      </c>
      <c r="U2505" s="1">
        <f>Table1[[#This Row],[PF]]+Table1[[#This Row],[Professional Tax]]</f>
        <v>5901.204615384615</v>
      </c>
      <c r="V2505" s="1">
        <f>Table1[[#This Row],[Overtime Hours]]*200</f>
        <v>3600</v>
      </c>
      <c r="W2505" s="1">
        <f>Table1[[#This Row],[Earned Basic Salary]]+Table1[[#This Row],[HRA]]+Table1[[#This Row],[DA]]+Table1[[#This Row],[Overtime Pay]]</f>
        <v>65363.05</v>
      </c>
      <c r="X2505" s="1">
        <f>Table1[[#This Row],[Gross Salary]]-Table1[[#This Row],[Total Deduction]]</f>
        <v>59461.845384615386</v>
      </c>
      <c r="Y2505" t="s">
        <v>37</v>
      </c>
      <c r="Z2505" t="s">
        <v>95</v>
      </c>
      <c r="AA2505" t="s">
        <v>9381</v>
      </c>
      <c r="AB2505" t="s">
        <v>9382</v>
      </c>
    </row>
    <row r="2506" spans="1:28" x14ac:dyDescent="0.3">
      <c r="A2506" t="s">
        <v>9383</v>
      </c>
      <c r="B2506" t="s">
        <v>3317</v>
      </c>
      <c r="C2506">
        <v>33</v>
      </c>
      <c r="D2506" t="s">
        <v>53</v>
      </c>
      <c r="E2506" t="s">
        <v>54</v>
      </c>
      <c r="F2506" t="s">
        <v>46</v>
      </c>
      <c r="G2506" t="s">
        <v>9384</v>
      </c>
      <c r="H2506" t="s">
        <v>35</v>
      </c>
      <c r="I2506" t="s">
        <v>36</v>
      </c>
      <c r="J2506">
        <v>26</v>
      </c>
      <c r="K2506">
        <v>22</v>
      </c>
      <c r="L2506">
        <f t="shared" si="117"/>
        <v>4</v>
      </c>
      <c r="M2506">
        <v>6</v>
      </c>
      <c r="N2506">
        <v>51644</v>
      </c>
      <c r="O2506" s="1">
        <f t="shared" si="118"/>
        <v>1986.3076923076924</v>
      </c>
      <c r="P2506" s="1">
        <f t="shared" si="119"/>
        <v>43698.769230769234</v>
      </c>
      <c r="Q2506" s="1">
        <f>Table1[[#This Row],[Earned Basic Salary]]*20%</f>
        <v>8739.7538461538479</v>
      </c>
      <c r="R2506" s="1">
        <f>Table1[[#This Row],[Earned Basic Salary]]*10%</f>
        <v>4369.876923076924</v>
      </c>
      <c r="S2506" s="1">
        <f>Table1[[#This Row],[Earned Basic Salary]]*12%</f>
        <v>5243.8523076923075</v>
      </c>
      <c r="T2506" s="1">
        <f>200</f>
        <v>200</v>
      </c>
      <c r="U2506" s="1">
        <f>Table1[[#This Row],[PF]]+Table1[[#This Row],[Professional Tax]]</f>
        <v>5443.8523076923075</v>
      </c>
      <c r="V2506" s="1">
        <f>Table1[[#This Row],[Overtime Hours]]*200</f>
        <v>1200</v>
      </c>
      <c r="W2506" s="1">
        <f>Table1[[#This Row],[Earned Basic Salary]]+Table1[[#This Row],[HRA]]+Table1[[#This Row],[DA]]+Table1[[#This Row],[Overtime Pay]]</f>
        <v>58008.400000000009</v>
      </c>
      <c r="X2506" s="1">
        <f>Table1[[#This Row],[Gross Salary]]-Table1[[#This Row],[Total Deduction]]</f>
        <v>52564.5476923077</v>
      </c>
      <c r="Y2506" t="s">
        <v>37</v>
      </c>
      <c r="Z2506" t="s">
        <v>38</v>
      </c>
      <c r="AA2506" t="s">
        <v>9385</v>
      </c>
      <c r="AB2506" t="s">
        <v>9386</v>
      </c>
    </row>
    <row r="2507" spans="1:28" x14ac:dyDescent="0.3">
      <c r="A2507" t="s">
        <v>9387</v>
      </c>
      <c r="B2507" t="s">
        <v>2705</v>
      </c>
      <c r="C2507">
        <v>38</v>
      </c>
      <c r="D2507" t="s">
        <v>53</v>
      </c>
      <c r="E2507" t="s">
        <v>32</v>
      </c>
      <c r="F2507" t="s">
        <v>55</v>
      </c>
      <c r="G2507" t="s">
        <v>9388</v>
      </c>
      <c r="H2507" t="s">
        <v>35</v>
      </c>
      <c r="I2507" t="s">
        <v>36</v>
      </c>
      <c r="J2507">
        <v>26</v>
      </c>
      <c r="K2507">
        <v>22</v>
      </c>
      <c r="L2507">
        <f t="shared" si="117"/>
        <v>4</v>
      </c>
      <c r="M2507">
        <v>11</v>
      </c>
      <c r="N2507">
        <v>75974</v>
      </c>
      <c r="O2507" s="1">
        <f t="shared" si="118"/>
        <v>2922.0769230769229</v>
      </c>
      <c r="P2507" s="1">
        <f t="shared" si="119"/>
        <v>64285.692307692305</v>
      </c>
      <c r="Q2507" s="1">
        <f>Table1[[#This Row],[Earned Basic Salary]]*20%</f>
        <v>12857.138461538461</v>
      </c>
      <c r="R2507" s="1">
        <f>Table1[[#This Row],[Earned Basic Salary]]*10%</f>
        <v>6428.5692307692307</v>
      </c>
      <c r="S2507" s="1">
        <f>Table1[[#This Row],[Earned Basic Salary]]*12%</f>
        <v>7714.2830769230759</v>
      </c>
      <c r="T2507" s="1">
        <f>200</f>
        <v>200</v>
      </c>
      <c r="U2507" s="1">
        <f>Table1[[#This Row],[PF]]+Table1[[#This Row],[Professional Tax]]</f>
        <v>7914.2830769230759</v>
      </c>
      <c r="V2507" s="1">
        <f>Table1[[#This Row],[Overtime Hours]]*200</f>
        <v>2200</v>
      </c>
      <c r="W2507" s="1">
        <f>Table1[[#This Row],[Earned Basic Salary]]+Table1[[#This Row],[HRA]]+Table1[[#This Row],[DA]]+Table1[[#This Row],[Overtime Pay]]</f>
        <v>85771.400000000009</v>
      </c>
      <c r="X2507" s="1">
        <f>Table1[[#This Row],[Gross Salary]]-Table1[[#This Row],[Total Deduction]]</f>
        <v>77857.11692307693</v>
      </c>
      <c r="Y2507" t="s">
        <v>37</v>
      </c>
      <c r="Z2507" t="s">
        <v>48</v>
      </c>
      <c r="AA2507" t="s">
        <v>9389</v>
      </c>
      <c r="AB2507" t="s">
        <v>9390</v>
      </c>
    </row>
    <row r="2508" spans="1:28" x14ac:dyDescent="0.3">
      <c r="A2508" t="s">
        <v>9391</v>
      </c>
      <c r="B2508" t="s">
        <v>158</v>
      </c>
      <c r="C2508">
        <v>24</v>
      </c>
      <c r="D2508" t="s">
        <v>61</v>
      </c>
      <c r="E2508" t="s">
        <v>54</v>
      </c>
      <c r="F2508" t="s">
        <v>69</v>
      </c>
      <c r="G2508" t="s">
        <v>2472</v>
      </c>
      <c r="H2508" t="s">
        <v>35</v>
      </c>
      <c r="I2508" t="s">
        <v>36</v>
      </c>
      <c r="J2508">
        <v>26</v>
      </c>
      <c r="K2508">
        <v>22</v>
      </c>
      <c r="L2508">
        <f t="shared" si="117"/>
        <v>4</v>
      </c>
      <c r="M2508">
        <v>13</v>
      </c>
      <c r="N2508">
        <v>71763</v>
      </c>
      <c r="O2508" s="1">
        <f t="shared" si="118"/>
        <v>2760.1153846153848</v>
      </c>
      <c r="P2508" s="1">
        <f t="shared" si="119"/>
        <v>60722.538461538468</v>
      </c>
      <c r="Q2508" s="1">
        <f>Table1[[#This Row],[Earned Basic Salary]]*20%</f>
        <v>12144.507692307694</v>
      </c>
      <c r="R2508" s="1">
        <f>Table1[[#This Row],[Earned Basic Salary]]*10%</f>
        <v>6072.253846153847</v>
      </c>
      <c r="S2508" s="1">
        <f>Table1[[#This Row],[Earned Basic Salary]]*12%</f>
        <v>7286.7046153846159</v>
      </c>
      <c r="T2508" s="1">
        <f>200</f>
        <v>200</v>
      </c>
      <c r="U2508" s="1">
        <f>Table1[[#This Row],[PF]]+Table1[[#This Row],[Professional Tax]]</f>
        <v>7486.7046153846159</v>
      </c>
      <c r="V2508" s="1">
        <f>Table1[[#This Row],[Overtime Hours]]*200</f>
        <v>2600</v>
      </c>
      <c r="W2508" s="1">
        <f>Table1[[#This Row],[Earned Basic Salary]]+Table1[[#This Row],[HRA]]+Table1[[#This Row],[DA]]+Table1[[#This Row],[Overtime Pay]]</f>
        <v>81539.300000000017</v>
      </c>
      <c r="X2508" s="1">
        <f>Table1[[#This Row],[Gross Salary]]-Table1[[#This Row],[Total Deduction]]</f>
        <v>74052.595384615401</v>
      </c>
      <c r="Y2508" t="s">
        <v>37</v>
      </c>
      <c r="Z2508" t="s">
        <v>38</v>
      </c>
      <c r="AA2508" t="s">
        <v>9392</v>
      </c>
      <c r="AB2508" t="s">
        <v>9393</v>
      </c>
    </row>
    <row r="2509" spans="1:28" x14ac:dyDescent="0.3">
      <c r="A2509" t="s">
        <v>9394</v>
      </c>
      <c r="B2509" t="s">
        <v>700</v>
      </c>
      <c r="C2509">
        <v>52</v>
      </c>
      <c r="D2509" t="s">
        <v>81</v>
      </c>
      <c r="E2509" t="s">
        <v>62</v>
      </c>
      <c r="F2509" t="s">
        <v>63</v>
      </c>
      <c r="G2509" t="s">
        <v>1725</v>
      </c>
      <c r="H2509" t="s">
        <v>35</v>
      </c>
      <c r="I2509" t="s">
        <v>36</v>
      </c>
      <c r="J2509">
        <v>26</v>
      </c>
      <c r="K2509">
        <v>24</v>
      </c>
      <c r="L2509">
        <f t="shared" si="117"/>
        <v>2</v>
      </c>
      <c r="M2509">
        <v>1</v>
      </c>
      <c r="N2509">
        <v>62648</v>
      </c>
      <c r="O2509" s="1">
        <f t="shared" si="118"/>
        <v>2409.5384615384614</v>
      </c>
      <c r="P2509" s="1">
        <f t="shared" si="119"/>
        <v>57828.923076923078</v>
      </c>
      <c r="Q2509" s="1">
        <f>Table1[[#This Row],[Earned Basic Salary]]*20%</f>
        <v>11565.784615384617</v>
      </c>
      <c r="R2509" s="1">
        <f>Table1[[#This Row],[Earned Basic Salary]]*10%</f>
        <v>5782.8923076923083</v>
      </c>
      <c r="S2509" s="1">
        <f>Table1[[#This Row],[Earned Basic Salary]]*12%</f>
        <v>6939.4707692307693</v>
      </c>
      <c r="T2509" s="1">
        <f>200</f>
        <v>200</v>
      </c>
      <c r="U2509" s="1">
        <f>Table1[[#This Row],[PF]]+Table1[[#This Row],[Professional Tax]]</f>
        <v>7139.4707692307693</v>
      </c>
      <c r="V2509" s="1">
        <f>Table1[[#This Row],[Overtime Hours]]*200</f>
        <v>200</v>
      </c>
      <c r="W2509" s="1">
        <f>Table1[[#This Row],[Earned Basic Salary]]+Table1[[#This Row],[HRA]]+Table1[[#This Row],[DA]]+Table1[[#This Row],[Overtime Pay]]</f>
        <v>75377.600000000006</v>
      </c>
      <c r="X2509" s="1">
        <f>Table1[[#This Row],[Gross Salary]]-Table1[[#This Row],[Total Deduction]]</f>
        <v>68238.129230769235</v>
      </c>
      <c r="Y2509" t="s">
        <v>37</v>
      </c>
      <c r="Z2509" t="s">
        <v>95</v>
      </c>
      <c r="AA2509" t="s">
        <v>9395</v>
      </c>
      <c r="AB2509" t="s">
        <v>9396</v>
      </c>
    </row>
    <row r="2510" spans="1:28" x14ac:dyDescent="0.3">
      <c r="A2510" t="s">
        <v>9397</v>
      </c>
      <c r="B2510" t="s">
        <v>1805</v>
      </c>
      <c r="C2510">
        <v>33</v>
      </c>
      <c r="D2510" t="s">
        <v>61</v>
      </c>
      <c r="E2510" t="s">
        <v>121</v>
      </c>
      <c r="F2510" t="s">
        <v>63</v>
      </c>
      <c r="G2510" t="s">
        <v>9398</v>
      </c>
      <c r="H2510" t="s">
        <v>35</v>
      </c>
      <c r="I2510" t="s">
        <v>36</v>
      </c>
      <c r="J2510">
        <v>26</v>
      </c>
      <c r="K2510">
        <v>24</v>
      </c>
      <c r="L2510">
        <f t="shared" si="117"/>
        <v>2</v>
      </c>
      <c r="M2510">
        <v>16</v>
      </c>
      <c r="N2510">
        <v>34893</v>
      </c>
      <c r="O2510" s="1">
        <f t="shared" si="118"/>
        <v>1342.0384615384614</v>
      </c>
      <c r="P2510" s="1">
        <f t="shared" si="119"/>
        <v>32208.923076923074</v>
      </c>
      <c r="Q2510" s="1">
        <f>Table1[[#This Row],[Earned Basic Salary]]*20%</f>
        <v>6441.7846153846149</v>
      </c>
      <c r="R2510" s="1">
        <f>Table1[[#This Row],[Earned Basic Salary]]*10%</f>
        <v>3220.8923076923074</v>
      </c>
      <c r="S2510" s="1">
        <f>Table1[[#This Row],[Earned Basic Salary]]*12%</f>
        <v>3865.0707692307687</v>
      </c>
      <c r="T2510" s="1">
        <f>200</f>
        <v>200</v>
      </c>
      <c r="U2510" s="1">
        <f>Table1[[#This Row],[PF]]+Table1[[#This Row],[Professional Tax]]</f>
        <v>4065.0707692307687</v>
      </c>
      <c r="V2510" s="1">
        <f>Table1[[#This Row],[Overtime Hours]]*200</f>
        <v>3200</v>
      </c>
      <c r="W2510" s="1">
        <f>Table1[[#This Row],[Earned Basic Salary]]+Table1[[#This Row],[HRA]]+Table1[[#This Row],[DA]]+Table1[[#This Row],[Overtime Pay]]</f>
        <v>45071.6</v>
      </c>
      <c r="X2510" s="1">
        <f>Table1[[#This Row],[Gross Salary]]-Table1[[#This Row],[Total Deduction]]</f>
        <v>41006.529230769229</v>
      </c>
      <c r="Y2510" t="s">
        <v>37</v>
      </c>
      <c r="Z2510" t="s">
        <v>106</v>
      </c>
      <c r="AA2510" t="s">
        <v>9399</v>
      </c>
      <c r="AB2510" t="s">
        <v>9400</v>
      </c>
    </row>
    <row r="2511" spans="1:28" x14ac:dyDescent="0.3">
      <c r="A2511" t="s">
        <v>9401</v>
      </c>
      <c r="B2511" t="s">
        <v>522</v>
      </c>
      <c r="C2511">
        <v>51</v>
      </c>
      <c r="D2511" t="s">
        <v>31</v>
      </c>
      <c r="E2511" t="s">
        <v>32</v>
      </c>
      <c r="F2511" t="s">
        <v>63</v>
      </c>
      <c r="G2511" t="s">
        <v>6690</v>
      </c>
      <c r="H2511" t="s">
        <v>35</v>
      </c>
      <c r="I2511" t="s">
        <v>36</v>
      </c>
      <c r="J2511">
        <v>26</v>
      </c>
      <c r="K2511">
        <v>25</v>
      </c>
      <c r="L2511">
        <f t="shared" si="117"/>
        <v>1</v>
      </c>
      <c r="M2511">
        <v>20</v>
      </c>
      <c r="N2511">
        <v>24445</v>
      </c>
      <c r="O2511" s="1">
        <f t="shared" si="118"/>
        <v>940.19230769230774</v>
      </c>
      <c r="P2511" s="1">
        <f t="shared" si="119"/>
        <v>23504.807692307695</v>
      </c>
      <c r="Q2511" s="1">
        <f>Table1[[#This Row],[Earned Basic Salary]]*20%</f>
        <v>4700.961538461539</v>
      </c>
      <c r="R2511" s="1">
        <f>Table1[[#This Row],[Earned Basic Salary]]*10%</f>
        <v>2350.4807692307695</v>
      </c>
      <c r="S2511" s="1">
        <f>Table1[[#This Row],[Earned Basic Salary]]*12%</f>
        <v>2820.5769230769233</v>
      </c>
      <c r="T2511" s="1">
        <f>200</f>
        <v>200</v>
      </c>
      <c r="U2511" s="1">
        <f>Table1[[#This Row],[PF]]+Table1[[#This Row],[Professional Tax]]</f>
        <v>3020.5769230769233</v>
      </c>
      <c r="V2511" s="1">
        <f>Table1[[#This Row],[Overtime Hours]]*200</f>
        <v>4000</v>
      </c>
      <c r="W2511" s="1">
        <f>Table1[[#This Row],[Earned Basic Salary]]+Table1[[#This Row],[HRA]]+Table1[[#This Row],[DA]]+Table1[[#This Row],[Overtime Pay]]</f>
        <v>34556.25</v>
      </c>
      <c r="X2511" s="1">
        <f>Table1[[#This Row],[Gross Salary]]-Table1[[#This Row],[Total Deduction]]</f>
        <v>31535.673076923078</v>
      </c>
      <c r="Y2511" t="s">
        <v>37</v>
      </c>
      <c r="Z2511" t="s">
        <v>38</v>
      </c>
      <c r="AA2511" t="s">
        <v>9402</v>
      </c>
      <c r="AB2511" t="s">
        <v>9403</v>
      </c>
    </row>
    <row r="2512" spans="1:28" x14ac:dyDescent="0.3">
      <c r="A2512" t="s">
        <v>9404</v>
      </c>
      <c r="B2512" t="s">
        <v>29</v>
      </c>
      <c r="C2512">
        <v>28</v>
      </c>
      <c r="D2512" t="s">
        <v>31</v>
      </c>
      <c r="E2512" t="s">
        <v>82</v>
      </c>
      <c r="F2512" t="s">
        <v>55</v>
      </c>
      <c r="G2512" t="s">
        <v>9405</v>
      </c>
      <c r="H2512" t="s">
        <v>35</v>
      </c>
      <c r="I2512" t="s">
        <v>36</v>
      </c>
      <c r="J2512">
        <v>26</v>
      </c>
      <c r="K2512">
        <v>24</v>
      </c>
      <c r="L2512">
        <f t="shared" si="117"/>
        <v>2</v>
      </c>
      <c r="M2512">
        <v>1</v>
      </c>
      <c r="N2512">
        <v>34944</v>
      </c>
      <c r="O2512" s="1">
        <f t="shared" si="118"/>
        <v>1344</v>
      </c>
      <c r="P2512" s="1">
        <f t="shared" si="119"/>
        <v>32256</v>
      </c>
      <c r="Q2512" s="1">
        <f>Table1[[#This Row],[Earned Basic Salary]]*20%</f>
        <v>6451.2000000000007</v>
      </c>
      <c r="R2512" s="1">
        <f>Table1[[#This Row],[Earned Basic Salary]]*10%</f>
        <v>3225.6000000000004</v>
      </c>
      <c r="S2512" s="1">
        <f>Table1[[#This Row],[Earned Basic Salary]]*12%</f>
        <v>3870.72</v>
      </c>
      <c r="T2512" s="1">
        <f>200</f>
        <v>200</v>
      </c>
      <c r="U2512" s="1">
        <f>Table1[[#This Row],[PF]]+Table1[[#This Row],[Professional Tax]]</f>
        <v>4070.72</v>
      </c>
      <c r="V2512" s="1">
        <f>Table1[[#This Row],[Overtime Hours]]*200</f>
        <v>200</v>
      </c>
      <c r="W2512" s="1">
        <f>Table1[[#This Row],[Earned Basic Salary]]+Table1[[#This Row],[HRA]]+Table1[[#This Row],[DA]]+Table1[[#This Row],[Overtime Pay]]</f>
        <v>42132.799999999996</v>
      </c>
      <c r="X2512" s="1">
        <f>Table1[[#This Row],[Gross Salary]]-Table1[[#This Row],[Total Deduction]]</f>
        <v>38062.079999999994</v>
      </c>
      <c r="Y2512" t="s">
        <v>37</v>
      </c>
      <c r="Z2512" t="s">
        <v>48</v>
      </c>
      <c r="AA2512" t="s">
        <v>9406</v>
      </c>
      <c r="AB2512" t="s">
        <v>9407</v>
      </c>
    </row>
    <row r="2513" spans="1:28" x14ac:dyDescent="0.3">
      <c r="A2513" t="s">
        <v>9408</v>
      </c>
      <c r="B2513" t="s">
        <v>941</v>
      </c>
      <c r="C2513">
        <v>51</v>
      </c>
      <c r="D2513" t="s">
        <v>53</v>
      </c>
      <c r="E2513" t="s">
        <v>45</v>
      </c>
      <c r="F2513" t="s">
        <v>55</v>
      </c>
      <c r="G2513" t="s">
        <v>9409</v>
      </c>
      <c r="H2513" t="s">
        <v>35</v>
      </c>
      <c r="I2513" t="s">
        <v>36</v>
      </c>
      <c r="J2513">
        <v>26</v>
      </c>
      <c r="K2513">
        <v>23</v>
      </c>
      <c r="L2513">
        <f t="shared" si="117"/>
        <v>3</v>
      </c>
      <c r="M2513">
        <v>11</v>
      </c>
      <c r="N2513">
        <v>79799</v>
      </c>
      <c r="O2513" s="1">
        <f t="shared" si="118"/>
        <v>3069.1923076923076</v>
      </c>
      <c r="P2513" s="1">
        <f t="shared" si="119"/>
        <v>70591.423076923078</v>
      </c>
      <c r="Q2513" s="1">
        <f>Table1[[#This Row],[Earned Basic Salary]]*20%</f>
        <v>14118.284615384617</v>
      </c>
      <c r="R2513" s="1">
        <f>Table1[[#This Row],[Earned Basic Salary]]*10%</f>
        <v>7059.1423076923083</v>
      </c>
      <c r="S2513" s="1">
        <f>Table1[[#This Row],[Earned Basic Salary]]*12%</f>
        <v>8470.9707692307693</v>
      </c>
      <c r="T2513" s="1">
        <f>200</f>
        <v>200</v>
      </c>
      <c r="U2513" s="1">
        <f>Table1[[#This Row],[PF]]+Table1[[#This Row],[Professional Tax]]</f>
        <v>8670.9707692307693</v>
      </c>
      <c r="V2513" s="1">
        <f>Table1[[#This Row],[Overtime Hours]]*200</f>
        <v>2200</v>
      </c>
      <c r="W2513" s="1">
        <f>Table1[[#This Row],[Earned Basic Salary]]+Table1[[#This Row],[HRA]]+Table1[[#This Row],[DA]]+Table1[[#This Row],[Overtime Pay]]</f>
        <v>93968.85</v>
      </c>
      <c r="X2513" s="1">
        <f>Table1[[#This Row],[Gross Salary]]-Table1[[#This Row],[Total Deduction]]</f>
        <v>85297.879230769235</v>
      </c>
      <c r="Y2513" t="s">
        <v>37</v>
      </c>
      <c r="Z2513" t="s">
        <v>106</v>
      </c>
      <c r="AA2513" t="s">
        <v>9410</v>
      </c>
      <c r="AB2513" t="s">
        <v>9411</v>
      </c>
    </row>
    <row r="2514" spans="1:28" x14ac:dyDescent="0.3">
      <c r="A2514" t="s">
        <v>9412</v>
      </c>
      <c r="B2514" t="s">
        <v>300</v>
      </c>
      <c r="C2514">
        <v>24</v>
      </c>
      <c r="D2514" t="s">
        <v>81</v>
      </c>
      <c r="E2514" t="s">
        <v>32</v>
      </c>
      <c r="F2514" t="s">
        <v>33</v>
      </c>
      <c r="G2514" t="s">
        <v>9413</v>
      </c>
      <c r="H2514" t="s">
        <v>35</v>
      </c>
      <c r="I2514" t="s">
        <v>36</v>
      </c>
      <c r="J2514">
        <v>26</v>
      </c>
      <c r="K2514">
        <v>22</v>
      </c>
      <c r="L2514">
        <f t="shared" si="117"/>
        <v>4</v>
      </c>
      <c r="M2514">
        <v>6</v>
      </c>
      <c r="N2514">
        <v>27454</v>
      </c>
      <c r="O2514" s="1">
        <f t="shared" si="118"/>
        <v>1055.9230769230769</v>
      </c>
      <c r="P2514" s="1">
        <f t="shared" si="119"/>
        <v>23230.307692307691</v>
      </c>
      <c r="Q2514" s="1">
        <f>Table1[[#This Row],[Earned Basic Salary]]*20%</f>
        <v>4646.0615384615385</v>
      </c>
      <c r="R2514" s="1">
        <f>Table1[[#This Row],[Earned Basic Salary]]*10%</f>
        <v>2323.0307692307692</v>
      </c>
      <c r="S2514" s="1">
        <f>Table1[[#This Row],[Earned Basic Salary]]*12%</f>
        <v>2787.6369230769228</v>
      </c>
      <c r="T2514" s="1">
        <f>200</f>
        <v>200</v>
      </c>
      <c r="U2514" s="1">
        <f>Table1[[#This Row],[PF]]+Table1[[#This Row],[Professional Tax]]</f>
        <v>2987.6369230769228</v>
      </c>
      <c r="V2514" s="1">
        <f>Table1[[#This Row],[Overtime Hours]]*200</f>
        <v>1200</v>
      </c>
      <c r="W2514" s="1">
        <f>Table1[[#This Row],[Earned Basic Salary]]+Table1[[#This Row],[HRA]]+Table1[[#This Row],[DA]]+Table1[[#This Row],[Overtime Pay]]</f>
        <v>31399.399999999998</v>
      </c>
      <c r="X2514" s="1">
        <f>Table1[[#This Row],[Gross Salary]]-Table1[[#This Row],[Total Deduction]]</f>
        <v>28411.763076923075</v>
      </c>
      <c r="Y2514" t="s">
        <v>37</v>
      </c>
      <c r="Z2514" t="s">
        <v>38</v>
      </c>
      <c r="AA2514" t="s">
        <v>9414</v>
      </c>
      <c r="AB2514" t="s">
        <v>9415</v>
      </c>
    </row>
    <row r="2515" spans="1:28" x14ac:dyDescent="0.3">
      <c r="A2515" t="s">
        <v>9416</v>
      </c>
      <c r="B2515" t="s">
        <v>52</v>
      </c>
      <c r="C2515">
        <v>37</v>
      </c>
      <c r="D2515" t="s">
        <v>44</v>
      </c>
      <c r="E2515" t="s">
        <v>45</v>
      </c>
      <c r="F2515" t="s">
        <v>89</v>
      </c>
      <c r="G2515" t="s">
        <v>9417</v>
      </c>
      <c r="H2515" t="s">
        <v>35</v>
      </c>
      <c r="I2515" t="s">
        <v>36</v>
      </c>
      <c r="J2515">
        <v>26</v>
      </c>
      <c r="K2515">
        <v>24</v>
      </c>
      <c r="L2515">
        <f t="shared" si="117"/>
        <v>2</v>
      </c>
      <c r="M2515">
        <v>0</v>
      </c>
      <c r="N2515">
        <v>67218</v>
      </c>
      <c r="O2515" s="1">
        <f t="shared" si="118"/>
        <v>2585.3076923076924</v>
      </c>
      <c r="P2515" s="1">
        <f t="shared" si="119"/>
        <v>62047.384615384617</v>
      </c>
      <c r="Q2515" s="1">
        <f>Table1[[#This Row],[Earned Basic Salary]]*20%</f>
        <v>12409.476923076923</v>
      </c>
      <c r="R2515" s="1">
        <f>Table1[[#This Row],[Earned Basic Salary]]*10%</f>
        <v>6204.7384615384617</v>
      </c>
      <c r="S2515" s="1">
        <f>Table1[[#This Row],[Earned Basic Salary]]*12%</f>
        <v>7445.6861538461535</v>
      </c>
      <c r="T2515" s="1">
        <f>200</f>
        <v>200</v>
      </c>
      <c r="U2515" s="1">
        <f>Table1[[#This Row],[PF]]+Table1[[#This Row],[Professional Tax]]</f>
        <v>7645.6861538461535</v>
      </c>
      <c r="V2515" s="1">
        <f>Table1[[#This Row],[Overtime Hours]]*200</f>
        <v>0</v>
      </c>
      <c r="W2515" s="1">
        <f>Table1[[#This Row],[Earned Basic Salary]]+Table1[[#This Row],[HRA]]+Table1[[#This Row],[DA]]+Table1[[#This Row],[Overtime Pay]]</f>
        <v>80661.600000000006</v>
      </c>
      <c r="X2515" s="1">
        <f>Table1[[#This Row],[Gross Salary]]-Table1[[#This Row],[Total Deduction]]</f>
        <v>73015.913846153853</v>
      </c>
      <c r="Y2515" t="s">
        <v>37</v>
      </c>
      <c r="Z2515" t="s">
        <v>95</v>
      </c>
      <c r="AA2515" t="s">
        <v>9418</v>
      </c>
      <c r="AB2515" t="s">
        <v>9419</v>
      </c>
    </row>
    <row r="2516" spans="1:28" x14ac:dyDescent="0.3">
      <c r="A2516" t="s">
        <v>9420</v>
      </c>
      <c r="B2516" t="s">
        <v>115</v>
      </c>
      <c r="C2516">
        <v>25</v>
      </c>
      <c r="D2516" t="s">
        <v>127</v>
      </c>
      <c r="E2516" t="s">
        <v>45</v>
      </c>
      <c r="F2516" t="s">
        <v>63</v>
      </c>
      <c r="G2516" t="s">
        <v>4315</v>
      </c>
      <c r="H2516" t="s">
        <v>35</v>
      </c>
      <c r="I2516" t="s">
        <v>36</v>
      </c>
      <c r="J2516">
        <v>26</v>
      </c>
      <c r="K2516">
        <v>25</v>
      </c>
      <c r="L2516">
        <f t="shared" si="117"/>
        <v>1</v>
      </c>
      <c r="M2516">
        <v>13</v>
      </c>
      <c r="N2516">
        <v>20635</v>
      </c>
      <c r="O2516" s="1">
        <f t="shared" si="118"/>
        <v>793.65384615384619</v>
      </c>
      <c r="P2516" s="1">
        <f t="shared" si="119"/>
        <v>19841.346153846156</v>
      </c>
      <c r="Q2516" s="1">
        <f>Table1[[#This Row],[Earned Basic Salary]]*20%</f>
        <v>3968.2692307692314</v>
      </c>
      <c r="R2516" s="1">
        <f>Table1[[#This Row],[Earned Basic Salary]]*10%</f>
        <v>1984.1346153846157</v>
      </c>
      <c r="S2516" s="1">
        <f>Table1[[#This Row],[Earned Basic Salary]]*12%</f>
        <v>2380.9615384615386</v>
      </c>
      <c r="T2516" s="1">
        <f>200</f>
        <v>200</v>
      </c>
      <c r="U2516" s="1">
        <f>Table1[[#This Row],[PF]]+Table1[[#This Row],[Professional Tax]]</f>
        <v>2580.9615384615386</v>
      </c>
      <c r="V2516" s="1">
        <f>Table1[[#This Row],[Overtime Hours]]*200</f>
        <v>2600</v>
      </c>
      <c r="W2516" s="1">
        <f>Table1[[#This Row],[Earned Basic Salary]]+Table1[[#This Row],[HRA]]+Table1[[#This Row],[DA]]+Table1[[#This Row],[Overtime Pay]]</f>
        <v>28393.750000000004</v>
      </c>
      <c r="X2516" s="1">
        <f>Table1[[#This Row],[Gross Salary]]-Table1[[#This Row],[Total Deduction]]</f>
        <v>25812.788461538465</v>
      </c>
      <c r="Y2516" t="s">
        <v>37</v>
      </c>
      <c r="Z2516" t="s">
        <v>48</v>
      </c>
      <c r="AA2516" t="s">
        <v>9421</v>
      </c>
      <c r="AB2516" t="s">
        <v>9422</v>
      </c>
    </row>
    <row r="2517" spans="1:28" x14ac:dyDescent="0.3">
      <c r="A2517" t="s">
        <v>9423</v>
      </c>
      <c r="B2517" t="s">
        <v>788</v>
      </c>
      <c r="C2517">
        <v>50</v>
      </c>
      <c r="D2517" t="s">
        <v>61</v>
      </c>
      <c r="E2517" t="s">
        <v>54</v>
      </c>
      <c r="F2517" t="s">
        <v>55</v>
      </c>
      <c r="G2517" t="s">
        <v>9424</v>
      </c>
      <c r="H2517" t="s">
        <v>35</v>
      </c>
      <c r="I2517" t="s">
        <v>36</v>
      </c>
      <c r="J2517">
        <v>26</v>
      </c>
      <c r="K2517">
        <v>22</v>
      </c>
      <c r="L2517">
        <f t="shared" si="117"/>
        <v>4</v>
      </c>
      <c r="M2517">
        <v>15</v>
      </c>
      <c r="N2517">
        <v>69327</v>
      </c>
      <c r="O2517" s="1">
        <f t="shared" si="118"/>
        <v>2666.4230769230771</v>
      </c>
      <c r="P2517" s="1">
        <f t="shared" si="119"/>
        <v>58661.307692307695</v>
      </c>
      <c r="Q2517" s="1">
        <f>Table1[[#This Row],[Earned Basic Salary]]*20%</f>
        <v>11732.26153846154</v>
      </c>
      <c r="R2517" s="1">
        <f>Table1[[#This Row],[Earned Basic Salary]]*10%</f>
        <v>5866.1307692307701</v>
      </c>
      <c r="S2517" s="1">
        <f>Table1[[#This Row],[Earned Basic Salary]]*12%</f>
        <v>7039.3569230769235</v>
      </c>
      <c r="T2517" s="1">
        <f>200</f>
        <v>200</v>
      </c>
      <c r="U2517" s="1">
        <f>Table1[[#This Row],[PF]]+Table1[[#This Row],[Professional Tax]]</f>
        <v>7239.3569230769235</v>
      </c>
      <c r="V2517" s="1">
        <f>Table1[[#This Row],[Overtime Hours]]*200</f>
        <v>3000</v>
      </c>
      <c r="W2517" s="1">
        <f>Table1[[#This Row],[Earned Basic Salary]]+Table1[[#This Row],[HRA]]+Table1[[#This Row],[DA]]+Table1[[#This Row],[Overtime Pay]]</f>
        <v>79259.700000000012</v>
      </c>
      <c r="X2517" s="1">
        <f>Table1[[#This Row],[Gross Salary]]-Table1[[#This Row],[Total Deduction]]</f>
        <v>72020.343076923091</v>
      </c>
      <c r="Y2517" t="s">
        <v>37</v>
      </c>
      <c r="Z2517" t="s">
        <v>48</v>
      </c>
      <c r="AA2517" t="s">
        <v>9425</v>
      </c>
      <c r="AB2517" t="s">
        <v>9426</v>
      </c>
    </row>
    <row r="2518" spans="1:28" x14ac:dyDescent="0.3">
      <c r="A2518" t="s">
        <v>9427</v>
      </c>
      <c r="B2518" t="s">
        <v>245</v>
      </c>
      <c r="C2518">
        <v>53</v>
      </c>
      <c r="D2518" t="s">
        <v>31</v>
      </c>
      <c r="E2518" t="s">
        <v>121</v>
      </c>
      <c r="F2518" t="s">
        <v>63</v>
      </c>
      <c r="G2518" t="s">
        <v>1099</v>
      </c>
      <c r="H2518" t="s">
        <v>35</v>
      </c>
      <c r="I2518" t="s">
        <v>36</v>
      </c>
      <c r="J2518">
        <v>26</v>
      </c>
      <c r="K2518">
        <v>24</v>
      </c>
      <c r="L2518">
        <f t="shared" si="117"/>
        <v>2</v>
      </c>
      <c r="M2518">
        <v>20</v>
      </c>
      <c r="N2518">
        <v>22475</v>
      </c>
      <c r="O2518" s="1">
        <f t="shared" si="118"/>
        <v>864.42307692307691</v>
      </c>
      <c r="P2518" s="1">
        <f t="shared" si="119"/>
        <v>20746.153846153844</v>
      </c>
      <c r="Q2518" s="1">
        <f>Table1[[#This Row],[Earned Basic Salary]]*20%</f>
        <v>4149.2307692307686</v>
      </c>
      <c r="R2518" s="1">
        <f>Table1[[#This Row],[Earned Basic Salary]]*10%</f>
        <v>2074.6153846153843</v>
      </c>
      <c r="S2518" s="1">
        <f>Table1[[#This Row],[Earned Basic Salary]]*12%</f>
        <v>2489.538461538461</v>
      </c>
      <c r="T2518" s="1">
        <f>200</f>
        <v>200</v>
      </c>
      <c r="U2518" s="1">
        <f>Table1[[#This Row],[PF]]+Table1[[#This Row],[Professional Tax]]</f>
        <v>2689.538461538461</v>
      </c>
      <c r="V2518" s="1">
        <f>Table1[[#This Row],[Overtime Hours]]*200</f>
        <v>4000</v>
      </c>
      <c r="W2518" s="1">
        <f>Table1[[#This Row],[Earned Basic Salary]]+Table1[[#This Row],[HRA]]+Table1[[#This Row],[DA]]+Table1[[#This Row],[Overtime Pay]]</f>
        <v>30969.999999999996</v>
      </c>
      <c r="X2518" s="1">
        <f>Table1[[#This Row],[Gross Salary]]-Table1[[#This Row],[Total Deduction]]</f>
        <v>28280.461538461535</v>
      </c>
      <c r="Y2518" t="s">
        <v>37</v>
      </c>
      <c r="Z2518" t="s">
        <v>106</v>
      </c>
      <c r="AA2518" t="s">
        <v>9428</v>
      </c>
      <c r="AB2518" t="s">
        <v>9429</v>
      </c>
    </row>
    <row r="2519" spans="1:28" x14ac:dyDescent="0.3">
      <c r="A2519" t="s">
        <v>9430</v>
      </c>
      <c r="B2519" t="s">
        <v>265</v>
      </c>
      <c r="C2519">
        <v>52</v>
      </c>
      <c r="D2519" t="s">
        <v>53</v>
      </c>
      <c r="E2519" t="s">
        <v>82</v>
      </c>
      <c r="F2519" t="s">
        <v>33</v>
      </c>
      <c r="G2519" t="s">
        <v>4094</v>
      </c>
      <c r="H2519" t="s">
        <v>35</v>
      </c>
      <c r="I2519" t="s">
        <v>36</v>
      </c>
      <c r="J2519">
        <v>26</v>
      </c>
      <c r="K2519">
        <v>22</v>
      </c>
      <c r="L2519">
        <f t="shared" si="117"/>
        <v>4</v>
      </c>
      <c r="M2519">
        <v>10</v>
      </c>
      <c r="N2519">
        <v>44117</v>
      </c>
      <c r="O2519" s="1">
        <f t="shared" si="118"/>
        <v>1696.8076923076924</v>
      </c>
      <c r="P2519" s="1">
        <f t="shared" si="119"/>
        <v>37329.769230769234</v>
      </c>
      <c r="Q2519" s="1">
        <f>Table1[[#This Row],[Earned Basic Salary]]*20%</f>
        <v>7465.9538461538468</v>
      </c>
      <c r="R2519" s="1">
        <f>Table1[[#This Row],[Earned Basic Salary]]*10%</f>
        <v>3732.9769230769234</v>
      </c>
      <c r="S2519" s="1">
        <f>Table1[[#This Row],[Earned Basic Salary]]*12%</f>
        <v>4479.5723076923077</v>
      </c>
      <c r="T2519" s="1">
        <f>200</f>
        <v>200</v>
      </c>
      <c r="U2519" s="1">
        <f>Table1[[#This Row],[PF]]+Table1[[#This Row],[Professional Tax]]</f>
        <v>4679.5723076923077</v>
      </c>
      <c r="V2519" s="1">
        <f>Table1[[#This Row],[Overtime Hours]]*200</f>
        <v>2000</v>
      </c>
      <c r="W2519" s="1">
        <f>Table1[[#This Row],[Earned Basic Salary]]+Table1[[#This Row],[HRA]]+Table1[[#This Row],[DA]]+Table1[[#This Row],[Overtime Pay]]</f>
        <v>50528.700000000004</v>
      </c>
      <c r="X2519" s="1">
        <f>Table1[[#This Row],[Gross Salary]]-Table1[[#This Row],[Total Deduction]]</f>
        <v>45849.127692307695</v>
      </c>
      <c r="Y2519" t="s">
        <v>37</v>
      </c>
      <c r="Z2519" t="s">
        <v>106</v>
      </c>
      <c r="AA2519" t="s">
        <v>9431</v>
      </c>
      <c r="AB2519" t="s">
        <v>9432</v>
      </c>
    </row>
    <row r="2520" spans="1:28" x14ac:dyDescent="0.3">
      <c r="A2520" t="s">
        <v>9433</v>
      </c>
      <c r="B2520" t="s">
        <v>485</v>
      </c>
      <c r="C2520">
        <v>27</v>
      </c>
      <c r="D2520" t="s">
        <v>31</v>
      </c>
      <c r="E2520" t="s">
        <v>45</v>
      </c>
      <c r="F2520" t="s">
        <v>63</v>
      </c>
      <c r="G2520" t="s">
        <v>633</v>
      </c>
      <c r="H2520" t="s">
        <v>35</v>
      </c>
      <c r="I2520" t="s">
        <v>36</v>
      </c>
      <c r="J2520">
        <v>26</v>
      </c>
      <c r="K2520">
        <v>26</v>
      </c>
      <c r="L2520">
        <f t="shared" si="117"/>
        <v>0</v>
      </c>
      <c r="M2520">
        <v>20</v>
      </c>
      <c r="N2520">
        <v>70190</v>
      </c>
      <c r="O2520" s="1">
        <f t="shared" si="118"/>
        <v>2699.6153846153848</v>
      </c>
      <c r="P2520" s="1">
        <f t="shared" si="119"/>
        <v>70190</v>
      </c>
      <c r="Q2520" s="1">
        <f>Table1[[#This Row],[Earned Basic Salary]]*20%</f>
        <v>14038</v>
      </c>
      <c r="R2520" s="1">
        <f>Table1[[#This Row],[Earned Basic Salary]]*10%</f>
        <v>7019</v>
      </c>
      <c r="S2520" s="1">
        <f>Table1[[#This Row],[Earned Basic Salary]]*12%</f>
        <v>8422.7999999999993</v>
      </c>
      <c r="T2520" s="1">
        <f>200</f>
        <v>200</v>
      </c>
      <c r="U2520" s="1">
        <f>Table1[[#This Row],[PF]]+Table1[[#This Row],[Professional Tax]]</f>
        <v>8622.7999999999993</v>
      </c>
      <c r="V2520" s="1">
        <f>Table1[[#This Row],[Overtime Hours]]*200</f>
        <v>4000</v>
      </c>
      <c r="W2520" s="1">
        <f>Table1[[#This Row],[Earned Basic Salary]]+Table1[[#This Row],[HRA]]+Table1[[#This Row],[DA]]+Table1[[#This Row],[Overtime Pay]]</f>
        <v>95247</v>
      </c>
      <c r="X2520" s="1">
        <f>Table1[[#This Row],[Gross Salary]]-Table1[[#This Row],[Total Deduction]]</f>
        <v>86624.2</v>
      </c>
      <c r="Y2520" t="s">
        <v>37</v>
      </c>
      <c r="Z2520" t="s">
        <v>106</v>
      </c>
      <c r="AA2520" t="s">
        <v>9434</v>
      </c>
      <c r="AB2520" t="s">
        <v>9435</v>
      </c>
    </row>
    <row r="2521" spans="1:28" x14ac:dyDescent="0.3">
      <c r="A2521" t="s">
        <v>9436</v>
      </c>
      <c r="B2521" t="s">
        <v>558</v>
      </c>
      <c r="C2521">
        <v>21</v>
      </c>
      <c r="D2521" t="s">
        <v>81</v>
      </c>
      <c r="E2521" t="s">
        <v>54</v>
      </c>
      <c r="F2521" t="s">
        <v>55</v>
      </c>
      <c r="G2521" t="s">
        <v>9437</v>
      </c>
      <c r="H2521" t="s">
        <v>35</v>
      </c>
      <c r="I2521" t="s">
        <v>36</v>
      </c>
      <c r="J2521">
        <v>26</v>
      </c>
      <c r="K2521">
        <v>22</v>
      </c>
      <c r="L2521">
        <f t="shared" si="117"/>
        <v>4</v>
      </c>
      <c r="M2521">
        <v>8</v>
      </c>
      <c r="N2521">
        <v>76495</v>
      </c>
      <c r="O2521" s="1">
        <f t="shared" si="118"/>
        <v>2942.1153846153848</v>
      </c>
      <c r="P2521" s="1">
        <f t="shared" si="119"/>
        <v>64726.538461538468</v>
      </c>
      <c r="Q2521" s="1">
        <f>Table1[[#This Row],[Earned Basic Salary]]*20%</f>
        <v>12945.307692307695</v>
      </c>
      <c r="R2521" s="1">
        <f>Table1[[#This Row],[Earned Basic Salary]]*10%</f>
        <v>6472.6538461538476</v>
      </c>
      <c r="S2521" s="1">
        <f>Table1[[#This Row],[Earned Basic Salary]]*12%</f>
        <v>7767.1846153846163</v>
      </c>
      <c r="T2521" s="1">
        <f>200</f>
        <v>200</v>
      </c>
      <c r="U2521" s="1">
        <f>Table1[[#This Row],[PF]]+Table1[[#This Row],[Professional Tax]]</f>
        <v>7967.1846153846163</v>
      </c>
      <c r="V2521" s="1">
        <f>Table1[[#This Row],[Overtime Hours]]*200</f>
        <v>1600</v>
      </c>
      <c r="W2521" s="1">
        <f>Table1[[#This Row],[Earned Basic Salary]]+Table1[[#This Row],[HRA]]+Table1[[#This Row],[DA]]+Table1[[#This Row],[Overtime Pay]]</f>
        <v>85744.5</v>
      </c>
      <c r="X2521" s="1">
        <f>Table1[[#This Row],[Gross Salary]]-Table1[[#This Row],[Total Deduction]]</f>
        <v>77777.315384615387</v>
      </c>
      <c r="Y2521" t="s">
        <v>37</v>
      </c>
      <c r="Z2521" t="s">
        <v>106</v>
      </c>
      <c r="AA2521" t="s">
        <v>9438</v>
      </c>
      <c r="AB2521" t="s">
        <v>9439</v>
      </c>
    </row>
    <row r="2522" spans="1:28" x14ac:dyDescent="0.3">
      <c r="A2522" t="s">
        <v>9440</v>
      </c>
      <c r="B2522" t="s">
        <v>430</v>
      </c>
      <c r="C2522">
        <v>45</v>
      </c>
      <c r="D2522" t="s">
        <v>53</v>
      </c>
      <c r="E2522" t="s">
        <v>121</v>
      </c>
      <c r="F2522" t="s">
        <v>89</v>
      </c>
      <c r="G2522" t="s">
        <v>5783</v>
      </c>
      <c r="H2522" t="s">
        <v>35</v>
      </c>
      <c r="I2522" t="s">
        <v>36</v>
      </c>
      <c r="J2522">
        <v>26</v>
      </c>
      <c r="K2522">
        <v>24</v>
      </c>
      <c r="L2522">
        <f t="shared" si="117"/>
        <v>2</v>
      </c>
      <c r="M2522">
        <v>7</v>
      </c>
      <c r="N2522">
        <v>45188</v>
      </c>
      <c r="O2522" s="1">
        <f t="shared" si="118"/>
        <v>1738</v>
      </c>
      <c r="P2522" s="1">
        <f t="shared" si="119"/>
        <v>41712</v>
      </c>
      <c r="Q2522" s="1">
        <f>Table1[[#This Row],[Earned Basic Salary]]*20%</f>
        <v>8342.4</v>
      </c>
      <c r="R2522" s="1">
        <f>Table1[[#This Row],[Earned Basic Salary]]*10%</f>
        <v>4171.2</v>
      </c>
      <c r="S2522" s="1">
        <f>Table1[[#This Row],[Earned Basic Salary]]*12%</f>
        <v>5005.4399999999996</v>
      </c>
      <c r="T2522" s="1">
        <f>200</f>
        <v>200</v>
      </c>
      <c r="U2522" s="1">
        <f>Table1[[#This Row],[PF]]+Table1[[#This Row],[Professional Tax]]</f>
        <v>5205.4399999999996</v>
      </c>
      <c r="V2522" s="1">
        <f>Table1[[#This Row],[Overtime Hours]]*200</f>
        <v>1400</v>
      </c>
      <c r="W2522" s="1">
        <f>Table1[[#This Row],[Earned Basic Salary]]+Table1[[#This Row],[HRA]]+Table1[[#This Row],[DA]]+Table1[[#This Row],[Overtime Pay]]</f>
        <v>55625.599999999999</v>
      </c>
      <c r="X2522" s="1">
        <f>Table1[[#This Row],[Gross Salary]]-Table1[[#This Row],[Total Deduction]]</f>
        <v>50420.159999999996</v>
      </c>
      <c r="Y2522" t="s">
        <v>37</v>
      </c>
      <c r="Z2522" t="s">
        <v>38</v>
      </c>
      <c r="AA2522" t="s">
        <v>9441</v>
      </c>
      <c r="AB2522" t="s">
        <v>9442</v>
      </c>
    </row>
    <row r="2523" spans="1:28" x14ac:dyDescent="0.3">
      <c r="A2523" t="s">
        <v>9443</v>
      </c>
      <c r="B2523" t="s">
        <v>168</v>
      </c>
      <c r="C2523">
        <v>45</v>
      </c>
      <c r="D2523" t="s">
        <v>75</v>
      </c>
      <c r="E2523" t="s">
        <v>32</v>
      </c>
      <c r="F2523" t="s">
        <v>46</v>
      </c>
      <c r="G2523" t="s">
        <v>9444</v>
      </c>
      <c r="H2523" t="s">
        <v>35</v>
      </c>
      <c r="I2523" t="s">
        <v>36</v>
      </c>
      <c r="J2523">
        <v>26</v>
      </c>
      <c r="K2523">
        <v>23</v>
      </c>
      <c r="L2523">
        <f t="shared" si="117"/>
        <v>3</v>
      </c>
      <c r="M2523">
        <v>20</v>
      </c>
      <c r="N2523">
        <v>42082</v>
      </c>
      <c r="O2523" s="1">
        <f t="shared" si="118"/>
        <v>1618.5384615384614</v>
      </c>
      <c r="P2523" s="1">
        <f t="shared" si="119"/>
        <v>37226.38461538461</v>
      </c>
      <c r="Q2523" s="1">
        <f>Table1[[#This Row],[Earned Basic Salary]]*20%</f>
        <v>7445.2769230769227</v>
      </c>
      <c r="R2523" s="1">
        <f>Table1[[#This Row],[Earned Basic Salary]]*10%</f>
        <v>3722.6384615384613</v>
      </c>
      <c r="S2523" s="1">
        <f>Table1[[#This Row],[Earned Basic Salary]]*12%</f>
        <v>4467.1661538461531</v>
      </c>
      <c r="T2523" s="1">
        <f>200</f>
        <v>200</v>
      </c>
      <c r="U2523" s="1">
        <f>Table1[[#This Row],[PF]]+Table1[[#This Row],[Professional Tax]]</f>
        <v>4667.1661538461531</v>
      </c>
      <c r="V2523" s="1">
        <f>Table1[[#This Row],[Overtime Hours]]*200</f>
        <v>4000</v>
      </c>
      <c r="W2523" s="1">
        <f>Table1[[#This Row],[Earned Basic Salary]]+Table1[[#This Row],[HRA]]+Table1[[#This Row],[DA]]+Table1[[#This Row],[Overtime Pay]]</f>
        <v>52394.299999999988</v>
      </c>
      <c r="X2523" s="1">
        <f>Table1[[#This Row],[Gross Salary]]-Table1[[#This Row],[Total Deduction]]</f>
        <v>47727.133846153833</v>
      </c>
      <c r="Y2523" t="s">
        <v>37</v>
      </c>
      <c r="Z2523" t="s">
        <v>48</v>
      </c>
      <c r="AA2523" t="s">
        <v>9445</v>
      </c>
      <c r="AB2523" t="s">
        <v>9446</v>
      </c>
    </row>
    <row r="2524" spans="1:28" x14ac:dyDescent="0.3">
      <c r="A2524" t="s">
        <v>9447</v>
      </c>
      <c r="B2524" t="s">
        <v>88</v>
      </c>
      <c r="C2524">
        <v>33</v>
      </c>
      <c r="D2524" t="s">
        <v>75</v>
      </c>
      <c r="E2524" t="s">
        <v>54</v>
      </c>
      <c r="F2524" t="s">
        <v>83</v>
      </c>
      <c r="G2524" t="s">
        <v>6157</v>
      </c>
      <c r="H2524" t="s">
        <v>35</v>
      </c>
      <c r="I2524" t="s">
        <v>36</v>
      </c>
      <c r="J2524">
        <v>26</v>
      </c>
      <c r="K2524">
        <v>26</v>
      </c>
      <c r="L2524">
        <f t="shared" si="117"/>
        <v>0</v>
      </c>
      <c r="M2524">
        <v>14</v>
      </c>
      <c r="N2524">
        <v>64186</v>
      </c>
      <c r="O2524" s="1">
        <f t="shared" si="118"/>
        <v>2468.6923076923076</v>
      </c>
      <c r="P2524" s="1">
        <f t="shared" si="119"/>
        <v>64186</v>
      </c>
      <c r="Q2524" s="1">
        <f>Table1[[#This Row],[Earned Basic Salary]]*20%</f>
        <v>12837.2</v>
      </c>
      <c r="R2524" s="1">
        <f>Table1[[#This Row],[Earned Basic Salary]]*10%</f>
        <v>6418.6</v>
      </c>
      <c r="S2524" s="1">
        <f>Table1[[#This Row],[Earned Basic Salary]]*12%</f>
        <v>7702.32</v>
      </c>
      <c r="T2524" s="1">
        <f>200</f>
        <v>200</v>
      </c>
      <c r="U2524" s="1">
        <f>Table1[[#This Row],[PF]]+Table1[[#This Row],[Professional Tax]]</f>
        <v>7902.32</v>
      </c>
      <c r="V2524" s="1">
        <f>Table1[[#This Row],[Overtime Hours]]*200</f>
        <v>2800</v>
      </c>
      <c r="W2524" s="1">
        <f>Table1[[#This Row],[Earned Basic Salary]]+Table1[[#This Row],[HRA]]+Table1[[#This Row],[DA]]+Table1[[#This Row],[Overtime Pay]]</f>
        <v>86241.8</v>
      </c>
      <c r="X2524" s="1">
        <f>Table1[[#This Row],[Gross Salary]]-Table1[[#This Row],[Total Deduction]]</f>
        <v>78339.48000000001</v>
      </c>
      <c r="Y2524" t="s">
        <v>37</v>
      </c>
      <c r="Z2524" t="s">
        <v>95</v>
      </c>
      <c r="AA2524" t="s">
        <v>9448</v>
      </c>
      <c r="AB2524" t="s">
        <v>9449</v>
      </c>
    </row>
    <row r="2525" spans="1:28" x14ac:dyDescent="0.3">
      <c r="A2525" t="s">
        <v>9450</v>
      </c>
      <c r="B2525" t="s">
        <v>1242</v>
      </c>
      <c r="C2525">
        <v>40</v>
      </c>
      <c r="D2525" t="s">
        <v>81</v>
      </c>
      <c r="E2525" t="s">
        <v>54</v>
      </c>
      <c r="F2525" t="s">
        <v>46</v>
      </c>
      <c r="G2525" t="s">
        <v>6098</v>
      </c>
      <c r="H2525" t="s">
        <v>35</v>
      </c>
      <c r="I2525" t="s">
        <v>36</v>
      </c>
      <c r="J2525">
        <v>26</v>
      </c>
      <c r="K2525">
        <v>25</v>
      </c>
      <c r="L2525">
        <f t="shared" si="117"/>
        <v>1</v>
      </c>
      <c r="M2525">
        <v>2</v>
      </c>
      <c r="N2525">
        <v>33922</v>
      </c>
      <c r="O2525" s="1">
        <f t="shared" si="118"/>
        <v>1304.6923076923076</v>
      </c>
      <c r="P2525" s="1">
        <f t="shared" si="119"/>
        <v>32617.307692307691</v>
      </c>
      <c r="Q2525" s="1">
        <f>Table1[[#This Row],[Earned Basic Salary]]*20%</f>
        <v>6523.461538461539</v>
      </c>
      <c r="R2525" s="1">
        <f>Table1[[#This Row],[Earned Basic Salary]]*10%</f>
        <v>3261.7307692307695</v>
      </c>
      <c r="S2525" s="1">
        <f>Table1[[#This Row],[Earned Basic Salary]]*12%</f>
        <v>3914.0769230769229</v>
      </c>
      <c r="T2525" s="1">
        <f>200</f>
        <v>200</v>
      </c>
      <c r="U2525" s="1">
        <f>Table1[[#This Row],[PF]]+Table1[[#This Row],[Professional Tax]]</f>
        <v>4114.0769230769229</v>
      </c>
      <c r="V2525" s="1">
        <f>Table1[[#This Row],[Overtime Hours]]*200</f>
        <v>400</v>
      </c>
      <c r="W2525" s="1">
        <f>Table1[[#This Row],[Earned Basic Salary]]+Table1[[#This Row],[HRA]]+Table1[[#This Row],[DA]]+Table1[[#This Row],[Overtime Pay]]</f>
        <v>42802.5</v>
      </c>
      <c r="X2525" s="1">
        <f>Table1[[#This Row],[Gross Salary]]-Table1[[#This Row],[Total Deduction]]</f>
        <v>38688.423076923078</v>
      </c>
      <c r="Y2525" t="s">
        <v>37</v>
      </c>
      <c r="Z2525" t="s">
        <v>48</v>
      </c>
      <c r="AA2525" t="s">
        <v>9451</v>
      </c>
      <c r="AB2525" t="s">
        <v>9452</v>
      </c>
    </row>
    <row r="2526" spans="1:28" x14ac:dyDescent="0.3">
      <c r="A2526" t="s">
        <v>9453</v>
      </c>
      <c r="B2526" t="s">
        <v>275</v>
      </c>
      <c r="C2526">
        <v>54</v>
      </c>
      <c r="D2526" t="s">
        <v>81</v>
      </c>
      <c r="E2526" t="s">
        <v>62</v>
      </c>
      <c r="F2526" t="s">
        <v>55</v>
      </c>
      <c r="G2526" t="s">
        <v>8479</v>
      </c>
      <c r="H2526" t="s">
        <v>35</v>
      </c>
      <c r="I2526" t="s">
        <v>36</v>
      </c>
      <c r="J2526">
        <v>26</v>
      </c>
      <c r="K2526">
        <v>25</v>
      </c>
      <c r="L2526">
        <f t="shared" si="117"/>
        <v>1</v>
      </c>
      <c r="M2526">
        <v>18</v>
      </c>
      <c r="N2526">
        <v>39202</v>
      </c>
      <c r="O2526" s="1">
        <f t="shared" si="118"/>
        <v>1507.7692307692307</v>
      </c>
      <c r="P2526" s="1">
        <f t="shared" si="119"/>
        <v>37694.230769230766</v>
      </c>
      <c r="Q2526" s="1">
        <f>Table1[[#This Row],[Earned Basic Salary]]*20%</f>
        <v>7538.8461538461534</v>
      </c>
      <c r="R2526" s="1">
        <f>Table1[[#This Row],[Earned Basic Salary]]*10%</f>
        <v>3769.4230769230767</v>
      </c>
      <c r="S2526" s="1">
        <f>Table1[[#This Row],[Earned Basic Salary]]*12%</f>
        <v>4523.3076923076915</v>
      </c>
      <c r="T2526" s="1">
        <f>200</f>
        <v>200</v>
      </c>
      <c r="U2526" s="1">
        <f>Table1[[#This Row],[PF]]+Table1[[#This Row],[Professional Tax]]</f>
        <v>4723.3076923076915</v>
      </c>
      <c r="V2526" s="1">
        <f>Table1[[#This Row],[Overtime Hours]]*200</f>
        <v>3600</v>
      </c>
      <c r="W2526" s="1">
        <f>Table1[[#This Row],[Earned Basic Salary]]+Table1[[#This Row],[HRA]]+Table1[[#This Row],[DA]]+Table1[[#This Row],[Overtime Pay]]</f>
        <v>52602.5</v>
      </c>
      <c r="X2526" s="1">
        <f>Table1[[#This Row],[Gross Salary]]-Table1[[#This Row],[Total Deduction]]</f>
        <v>47879.192307692312</v>
      </c>
      <c r="Y2526" t="s">
        <v>37</v>
      </c>
      <c r="Z2526" t="s">
        <v>38</v>
      </c>
      <c r="AA2526" t="s">
        <v>9454</v>
      </c>
      <c r="AB2526" t="s">
        <v>9455</v>
      </c>
    </row>
    <row r="2527" spans="1:28" x14ac:dyDescent="0.3">
      <c r="A2527" t="s">
        <v>9456</v>
      </c>
      <c r="B2527" t="s">
        <v>722</v>
      </c>
      <c r="C2527">
        <v>44</v>
      </c>
      <c r="D2527" t="s">
        <v>44</v>
      </c>
      <c r="E2527" t="s">
        <v>54</v>
      </c>
      <c r="F2527" t="s">
        <v>69</v>
      </c>
      <c r="G2527" t="s">
        <v>9457</v>
      </c>
      <c r="H2527" t="s">
        <v>35</v>
      </c>
      <c r="I2527" t="s">
        <v>36</v>
      </c>
      <c r="J2527">
        <v>26</v>
      </c>
      <c r="K2527">
        <v>22</v>
      </c>
      <c r="L2527">
        <f t="shared" si="117"/>
        <v>4</v>
      </c>
      <c r="M2527">
        <v>0</v>
      </c>
      <c r="N2527">
        <v>60980</v>
      </c>
      <c r="O2527" s="1">
        <f t="shared" si="118"/>
        <v>2345.3846153846152</v>
      </c>
      <c r="P2527" s="1">
        <f t="shared" si="119"/>
        <v>51598.461538461532</v>
      </c>
      <c r="Q2527" s="1">
        <f>Table1[[#This Row],[Earned Basic Salary]]*20%</f>
        <v>10319.692307692307</v>
      </c>
      <c r="R2527" s="1">
        <f>Table1[[#This Row],[Earned Basic Salary]]*10%</f>
        <v>5159.8461538461534</v>
      </c>
      <c r="S2527" s="1">
        <f>Table1[[#This Row],[Earned Basic Salary]]*12%</f>
        <v>6191.8153846153837</v>
      </c>
      <c r="T2527" s="1">
        <f>200</f>
        <v>200</v>
      </c>
      <c r="U2527" s="1">
        <f>Table1[[#This Row],[PF]]+Table1[[#This Row],[Professional Tax]]</f>
        <v>6391.8153846153837</v>
      </c>
      <c r="V2527" s="1">
        <f>Table1[[#This Row],[Overtime Hours]]*200</f>
        <v>0</v>
      </c>
      <c r="W2527" s="1">
        <f>Table1[[#This Row],[Earned Basic Salary]]+Table1[[#This Row],[HRA]]+Table1[[#This Row],[DA]]+Table1[[#This Row],[Overtime Pay]]</f>
        <v>67077.999999999985</v>
      </c>
      <c r="X2527" s="1">
        <f>Table1[[#This Row],[Gross Salary]]-Table1[[#This Row],[Total Deduction]]</f>
        <v>60686.184615384598</v>
      </c>
      <c r="Y2527" t="s">
        <v>37</v>
      </c>
      <c r="Z2527" t="s">
        <v>106</v>
      </c>
      <c r="AA2527" t="s">
        <v>9458</v>
      </c>
      <c r="AB2527" t="s">
        <v>9459</v>
      </c>
    </row>
    <row r="2528" spans="1:28" x14ac:dyDescent="0.3">
      <c r="A2528" t="s">
        <v>9460</v>
      </c>
      <c r="B2528" t="s">
        <v>163</v>
      </c>
      <c r="C2528">
        <v>38</v>
      </c>
      <c r="D2528" t="s">
        <v>75</v>
      </c>
      <c r="E2528" t="s">
        <v>32</v>
      </c>
      <c r="F2528" t="s">
        <v>89</v>
      </c>
      <c r="G2528" t="s">
        <v>2301</v>
      </c>
      <c r="H2528" t="s">
        <v>35</v>
      </c>
      <c r="I2528" t="s">
        <v>36</v>
      </c>
      <c r="J2528">
        <v>26</v>
      </c>
      <c r="K2528">
        <v>25</v>
      </c>
      <c r="L2528">
        <f t="shared" si="117"/>
        <v>1</v>
      </c>
      <c r="M2528">
        <v>8</v>
      </c>
      <c r="N2528">
        <v>46638</v>
      </c>
      <c r="O2528" s="1">
        <f t="shared" si="118"/>
        <v>1793.7692307692307</v>
      </c>
      <c r="P2528" s="1">
        <f t="shared" si="119"/>
        <v>44844.230769230766</v>
      </c>
      <c r="Q2528" s="1">
        <f>Table1[[#This Row],[Earned Basic Salary]]*20%</f>
        <v>8968.8461538461543</v>
      </c>
      <c r="R2528" s="1">
        <f>Table1[[#This Row],[Earned Basic Salary]]*10%</f>
        <v>4484.4230769230771</v>
      </c>
      <c r="S2528" s="1">
        <f>Table1[[#This Row],[Earned Basic Salary]]*12%</f>
        <v>5381.3076923076915</v>
      </c>
      <c r="T2528" s="1">
        <f>200</f>
        <v>200</v>
      </c>
      <c r="U2528" s="1">
        <f>Table1[[#This Row],[PF]]+Table1[[#This Row],[Professional Tax]]</f>
        <v>5581.3076923076915</v>
      </c>
      <c r="V2528" s="1">
        <f>Table1[[#This Row],[Overtime Hours]]*200</f>
        <v>1600</v>
      </c>
      <c r="W2528" s="1">
        <f>Table1[[#This Row],[Earned Basic Salary]]+Table1[[#This Row],[HRA]]+Table1[[#This Row],[DA]]+Table1[[#This Row],[Overtime Pay]]</f>
        <v>59897.5</v>
      </c>
      <c r="X2528" s="1">
        <f>Table1[[#This Row],[Gross Salary]]-Table1[[#This Row],[Total Deduction]]</f>
        <v>54316.192307692312</v>
      </c>
      <c r="Y2528" t="s">
        <v>37</v>
      </c>
      <c r="Z2528" t="s">
        <v>48</v>
      </c>
      <c r="AA2528" t="s">
        <v>9461</v>
      </c>
      <c r="AB2528" t="s">
        <v>9462</v>
      </c>
    </row>
    <row r="2529" spans="1:28" x14ac:dyDescent="0.3">
      <c r="A2529" t="s">
        <v>9463</v>
      </c>
      <c r="B2529" t="s">
        <v>997</v>
      </c>
      <c r="C2529">
        <v>26</v>
      </c>
      <c r="D2529" t="s">
        <v>44</v>
      </c>
      <c r="E2529" t="s">
        <v>121</v>
      </c>
      <c r="F2529" t="s">
        <v>33</v>
      </c>
      <c r="G2529" t="s">
        <v>2989</v>
      </c>
      <c r="H2529" t="s">
        <v>35</v>
      </c>
      <c r="I2529" t="s">
        <v>36</v>
      </c>
      <c r="J2529">
        <v>26</v>
      </c>
      <c r="K2529">
        <v>22</v>
      </c>
      <c r="L2529">
        <f t="shared" si="117"/>
        <v>4</v>
      </c>
      <c r="M2529">
        <v>7</v>
      </c>
      <c r="N2529">
        <v>74791</v>
      </c>
      <c r="O2529" s="1">
        <f t="shared" si="118"/>
        <v>2876.5769230769229</v>
      </c>
      <c r="P2529" s="1">
        <f t="shared" si="119"/>
        <v>63284.692307692305</v>
      </c>
      <c r="Q2529" s="1">
        <f>Table1[[#This Row],[Earned Basic Salary]]*20%</f>
        <v>12656.938461538462</v>
      </c>
      <c r="R2529" s="1">
        <f>Table1[[#This Row],[Earned Basic Salary]]*10%</f>
        <v>6328.4692307692312</v>
      </c>
      <c r="S2529" s="1">
        <f>Table1[[#This Row],[Earned Basic Salary]]*12%</f>
        <v>7594.163076923076</v>
      </c>
      <c r="T2529" s="1">
        <f>200</f>
        <v>200</v>
      </c>
      <c r="U2529" s="1">
        <f>Table1[[#This Row],[PF]]+Table1[[#This Row],[Professional Tax]]</f>
        <v>7794.163076923076</v>
      </c>
      <c r="V2529" s="1">
        <f>Table1[[#This Row],[Overtime Hours]]*200</f>
        <v>1400</v>
      </c>
      <c r="W2529" s="1">
        <f>Table1[[#This Row],[Earned Basic Salary]]+Table1[[#This Row],[HRA]]+Table1[[#This Row],[DA]]+Table1[[#This Row],[Overtime Pay]]</f>
        <v>83670.100000000006</v>
      </c>
      <c r="X2529" s="1">
        <f>Table1[[#This Row],[Gross Salary]]-Table1[[#This Row],[Total Deduction]]</f>
        <v>75875.936923076923</v>
      </c>
      <c r="Y2529" t="s">
        <v>37</v>
      </c>
      <c r="Z2529" t="s">
        <v>95</v>
      </c>
      <c r="AA2529" t="s">
        <v>9464</v>
      </c>
      <c r="AB2529" t="s">
        <v>9465</v>
      </c>
    </row>
    <row r="2530" spans="1:28" x14ac:dyDescent="0.3">
      <c r="A2530" t="s">
        <v>9466</v>
      </c>
      <c r="B2530" t="s">
        <v>329</v>
      </c>
      <c r="C2530">
        <v>46</v>
      </c>
      <c r="D2530" t="s">
        <v>53</v>
      </c>
      <c r="E2530" t="s">
        <v>45</v>
      </c>
      <c r="F2530" t="s">
        <v>46</v>
      </c>
      <c r="G2530" t="s">
        <v>3225</v>
      </c>
      <c r="H2530" t="s">
        <v>35</v>
      </c>
      <c r="I2530" t="s">
        <v>36</v>
      </c>
      <c r="J2530">
        <v>26</v>
      </c>
      <c r="K2530">
        <v>23</v>
      </c>
      <c r="L2530">
        <f t="shared" si="117"/>
        <v>3</v>
      </c>
      <c r="M2530">
        <v>9</v>
      </c>
      <c r="N2530">
        <v>36581</v>
      </c>
      <c r="O2530" s="1">
        <f t="shared" si="118"/>
        <v>1406.9615384615386</v>
      </c>
      <c r="P2530" s="1">
        <f t="shared" si="119"/>
        <v>32360.115384615387</v>
      </c>
      <c r="Q2530" s="1">
        <f>Table1[[#This Row],[Earned Basic Salary]]*20%</f>
        <v>6472.0230769230775</v>
      </c>
      <c r="R2530" s="1">
        <f>Table1[[#This Row],[Earned Basic Salary]]*10%</f>
        <v>3236.0115384615387</v>
      </c>
      <c r="S2530" s="1">
        <f>Table1[[#This Row],[Earned Basic Salary]]*12%</f>
        <v>3883.2138461538461</v>
      </c>
      <c r="T2530" s="1">
        <f>200</f>
        <v>200</v>
      </c>
      <c r="U2530" s="1">
        <f>Table1[[#This Row],[PF]]+Table1[[#This Row],[Professional Tax]]</f>
        <v>4083.2138461538461</v>
      </c>
      <c r="V2530" s="1">
        <f>Table1[[#This Row],[Overtime Hours]]*200</f>
        <v>1800</v>
      </c>
      <c r="W2530" s="1">
        <f>Table1[[#This Row],[Earned Basic Salary]]+Table1[[#This Row],[HRA]]+Table1[[#This Row],[DA]]+Table1[[#This Row],[Overtime Pay]]</f>
        <v>43868.150000000009</v>
      </c>
      <c r="X2530" s="1">
        <f>Table1[[#This Row],[Gross Salary]]-Table1[[#This Row],[Total Deduction]]</f>
        <v>39784.93615384616</v>
      </c>
      <c r="Y2530" t="s">
        <v>37</v>
      </c>
      <c r="Z2530" t="s">
        <v>48</v>
      </c>
      <c r="AA2530" t="s">
        <v>9467</v>
      </c>
      <c r="AB2530" t="s">
        <v>9468</v>
      </c>
    </row>
    <row r="2531" spans="1:28" x14ac:dyDescent="0.3">
      <c r="A2531" t="s">
        <v>9469</v>
      </c>
      <c r="B2531" t="s">
        <v>2300</v>
      </c>
      <c r="C2531">
        <v>38</v>
      </c>
      <c r="D2531" t="s">
        <v>133</v>
      </c>
      <c r="E2531" t="s">
        <v>32</v>
      </c>
      <c r="F2531" t="s">
        <v>69</v>
      </c>
      <c r="G2531" t="s">
        <v>3098</v>
      </c>
      <c r="H2531" t="s">
        <v>35</v>
      </c>
      <c r="I2531" t="s">
        <v>36</v>
      </c>
      <c r="J2531">
        <v>26</v>
      </c>
      <c r="K2531">
        <v>23</v>
      </c>
      <c r="L2531">
        <f t="shared" si="117"/>
        <v>3</v>
      </c>
      <c r="M2531">
        <v>3</v>
      </c>
      <c r="N2531">
        <v>49727</v>
      </c>
      <c r="O2531" s="1">
        <f t="shared" si="118"/>
        <v>1912.5769230769231</v>
      </c>
      <c r="P2531" s="1">
        <f t="shared" si="119"/>
        <v>43989.269230769234</v>
      </c>
      <c r="Q2531" s="1">
        <f>Table1[[#This Row],[Earned Basic Salary]]*20%</f>
        <v>8797.8538461538465</v>
      </c>
      <c r="R2531" s="1">
        <f>Table1[[#This Row],[Earned Basic Salary]]*10%</f>
        <v>4398.9269230769232</v>
      </c>
      <c r="S2531" s="1">
        <f>Table1[[#This Row],[Earned Basic Salary]]*12%</f>
        <v>5278.7123076923081</v>
      </c>
      <c r="T2531" s="1">
        <f>200</f>
        <v>200</v>
      </c>
      <c r="U2531" s="1">
        <f>Table1[[#This Row],[PF]]+Table1[[#This Row],[Professional Tax]]</f>
        <v>5478.7123076923081</v>
      </c>
      <c r="V2531" s="1">
        <f>Table1[[#This Row],[Overtime Hours]]*200</f>
        <v>600</v>
      </c>
      <c r="W2531" s="1">
        <f>Table1[[#This Row],[Earned Basic Salary]]+Table1[[#This Row],[HRA]]+Table1[[#This Row],[DA]]+Table1[[#This Row],[Overtime Pay]]</f>
        <v>57786.05</v>
      </c>
      <c r="X2531" s="1">
        <f>Table1[[#This Row],[Gross Salary]]-Table1[[#This Row],[Total Deduction]]</f>
        <v>52307.337692307694</v>
      </c>
      <c r="Y2531" t="s">
        <v>37</v>
      </c>
      <c r="Z2531" t="s">
        <v>48</v>
      </c>
      <c r="AA2531" t="s">
        <v>9470</v>
      </c>
      <c r="AB2531" t="s">
        <v>9471</v>
      </c>
    </row>
    <row r="2532" spans="1:28" x14ac:dyDescent="0.3">
      <c r="A2532" t="s">
        <v>9472</v>
      </c>
      <c r="B2532" t="s">
        <v>88</v>
      </c>
      <c r="C2532">
        <v>43</v>
      </c>
      <c r="D2532" t="s">
        <v>53</v>
      </c>
      <c r="E2532" t="s">
        <v>54</v>
      </c>
      <c r="F2532" t="s">
        <v>89</v>
      </c>
      <c r="G2532" t="s">
        <v>7658</v>
      </c>
      <c r="H2532" t="s">
        <v>35</v>
      </c>
      <c r="I2532" t="s">
        <v>36</v>
      </c>
      <c r="J2532">
        <v>26</v>
      </c>
      <c r="K2532">
        <v>23</v>
      </c>
      <c r="L2532">
        <f t="shared" si="117"/>
        <v>3</v>
      </c>
      <c r="M2532">
        <v>7</v>
      </c>
      <c r="N2532">
        <v>67876</v>
      </c>
      <c r="O2532" s="1">
        <f t="shared" si="118"/>
        <v>2610.6153846153848</v>
      </c>
      <c r="P2532" s="1">
        <f t="shared" si="119"/>
        <v>60044.153846153851</v>
      </c>
      <c r="Q2532" s="1">
        <f>Table1[[#This Row],[Earned Basic Salary]]*20%</f>
        <v>12008.830769230772</v>
      </c>
      <c r="R2532" s="1">
        <f>Table1[[#This Row],[Earned Basic Salary]]*10%</f>
        <v>6004.4153846153858</v>
      </c>
      <c r="S2532" s="1">
        <f>Table1[[#This Row],[Earned Basic Salary]]*12%</f>
        <v>7205.2984615384621</v>
      </c>
      <c r="T2532" s="1">
        <f>200</f>
        <v>200</v>
      </c>
      <c r="U2532" s="1">
        <f>Table1[[#This Row],[PF]]+Table1[[#This Row],[Professional Tax]]</f>
        <v>7405.2984615384621</v>
      </c>
      <c r="V2532" s="1">
        <f>Table1[[#This Row],[Overtime Hours]]*200</f>
        <v>1400</v>
      </c>
      <c r="W2532" s="1">
        <f>Table1[[#This Row],[Earned Basic Salary]]+Table1[[#This Row],[HRA]]+Table1[[#This Row],[DA]]+Table1[[#This Row],[Overtime Pay]]</f>
        <v>79457.400000000023</v>
      </c>
      <c r="X2532" s="1">
        <f>Table1[[#This Row],[Gross Salary]]-Table1[[#This Row],[Total Deduction]]</f>
        <v>72052.10153846156</v>
      </c>
      <c r="Y2532" t="s">
        <v>37</v>
      </c>
      <c r="Z2532" t="s">
        <v>106</v>
      </c>
      <c r="AA2532" t="s">
        <v>9473</v>
      </c>
      <c r="AB2532" t="s">
        <v>9474</v>
      </c>
    </row>
    <row r="2533" spans="1:28" x14ac:dyDescent="0.3">
      <c r="A2533" t="s">
        <v>9475</v>
      </c>
      <c r="B2533" t="s">
        <v>68</v>
      </c>
      <c r="C2533">
        <v>27</v>
      </c>
      <c r="D2533" t="s">
        <v>53</v>
      </c>
      <c r="E2533" t="s">
        <v>62</v>
      </c>
      <c r="F2533" t="s">
        <v>83</v>
      </c>
      <c r="G2533" t="s">
        <v>9476</v>
      </c>
      <c r="H2533" t="s">
        <v>35</v>
      </c>
      <c r="I2533" t="s">
        <v>36</v>
      </c>
      <c r="J2533">
        <v>26</v>
      </c>
      <c r="K2533">
        <v>23</v>
      </c>
      <c r="L2533">
        <f t="shared" si="117"/>
        <v>3</v>
      </c>
      <c r="M2533">
        <v>3</v>
      </c>
      <c r="N2533">
        <v>75703</v>
      </c>
      <c r="O2533" s="1">
        <f t="shared" si="118"/>
        <v>2911.6538461538462</v>
      </c>
      <c r="P2533" s="1">
        <f t="shared" si="119"/>
        <v>66968.038461538468</v>
      </c>
      <c r="Q2533" s="1">
        <f>Table1[[#This Row],[Earned Basic Salary]]*20%</f>
        <v>13393.607692307694</v>
      </c>
      <c r="R2533" s="1">
        <f>Table1[[#This Row],[Earned Basic Salary]]*10%</f>
        <v>6696.8038461538472</v>
      </c>
      <c r="S2533" s="1">
        <f>Table1[[#This Row],[Earned Basic Salary]]*12%</f>
        <v>8036.1646153846159</v>
      </c>
      <c r="T2533" s="1">
        <f>200</f>
        <v>200</v>
      </c>
      <c r="U2533" s="1">
        <f>Table1[[#This Row],[PF]]+Table1[[#This Row],[Professional Tax]]</f>
        <v>8236.1646153846159</v>
      </c>
      <c r="V2533" s="1">
        <f>Table1[[#This Row],[Overtime Hours]]*200</f>
        <v>600</v>
      </c>
      <c r="W2533" s="1">
        <f>Table1[[#This Row],[Earned Basic Salary]]+Table1[[#This Row],[HRA]]+Table1[[#This Row],[DA]]+Table1[[#This Row],[Overtime Pay]]</f>
        <v>87658.450000000012</v>
      </c>
      <c r="X2533" s="1">
        <f>Table1[[#This Row],[Gross Salary]]-Table1[[#This Row],[Total Deduction]]</f>
        <v>79422.285384615388</v>
      </c>
      <c r="Y2533" t="s">
        <v>37</v>
      </c>
      <c r="Z2533" t="s">
        <v>48</v>
      </c>
      <c r="AA2533" t="s">
        <v>9477</v>
      </c>
      <c r="AB2533" t="s">
        <v>9478</v>
      </c>
    </row>
    <row r="2534" spans="1:28" x14ac:dyDescent="0.3">
      <c r="A2534" t="s">
        <v>9479</v>
      </c>
      <c r="B2534" t="s">
        <v>656</v>
      </c>
      <c r="C2534">
        <v>37</v>
      </c>
      <c r="D2534" t="s">
        <v>81</v>
      </c>
      <c r="E2534" t="s">
        <v>82</v>
      </c>
      <c r="F2534" t="s">
        <v>69</v>
      </c>
      <c r="G2534" t="s">
        <v>1631</v>
      </c>
      <c r="H2534" t="s">
        <v>35</v>
      </c>
      <c r="I2534" t="s">
        <v>36</v>
      </c>
      <c r="J2534">
        <v>26</v>
      </c>
      <c r="K2534">
        <v>23</v>
      </c>
      <c r="L2534">
        <f t="shared" si="117"/>
        <v>3</v>
      </c>
      <c r="M2534">
        <v>2</v>
      </c>
      <c r="N2534">
        <v>41107</v>
      </c>
      <c r="O2534" s="1">
        <f t="shared" si="118"/>
        <v>1581.0384615384614</v>
      </c>
      <c r="P2534" s="1">
        <f t="shared" si="119"/>
        <v>36363.88461538461</v>
      </c>
      <c r="Q2534" s="1">
        <f>Table1[[#This Row],[Earned Basic Salary]]*20%</f>
        <v>7272.7769230769227</v>
      </c>
      <c r="R2534" s="1">
        <f>Table1[[#This Row],[Earned Basic Salary]]*10%</f>
        <v>3636.3884615384613</v>
      </c>
      <c r="S2534" s="1">
        <f>Table1[[#This Row],[Earned Basic Salary]]*12%</f>
        <v>4363.6661538461531</v>
      </c>
      <c r="T2534" s="1">
        <f>200</f>
        <v>200</v>
      </c>
      <c r="U2534" s="1">
        <f>Table1[[#This Row],[PF]]+Table1[[#This Row],[Professional Tax]]</f>
        <v>4563.6661538461531</v>
      </c>
      <c r="V2534" s="1">
        <f>Table1[[#This Row],[Overtime Hours]]*200</f>
        <v>400</v>
      </c>
      <c r="W2534" s="1">
        <f>Table1[[#This Row],[Earned Basic Salary]]+Table1[[#This Row],[HRA]]+Table1[[#This Row],[DA]]+Table1[[#This Row],[Overtime Pay]]</f>
        <v>47673.049999999988</v>
      </c>
      <c r="X2534" s="1">
        <f>Table1[[#This Row],[Gross Salary]]-Table1[[#This Row],[Total Deduction]]</f>
        <v>43109.383846153833</v>
      </c>
      <c r="Y2534" t="s">
        <v>37</v>
      </c>
      <c r="Z2534" t="s">
        <v>95</v>
      </c>
      <c r="AA2534" t="s">
        <v>9480</v>
      </c>
      <c r="AB2534" t="s">
        <v>9481</v>
      </c>
    </row>
    <row r="2535" spans="1:28" x14ac:dyDescent="0.3">
      <c r="A2535" t="s">
        <v>9482</v>
      </c>
      <c r="B2535" t="s">
        <v>1072</v>
      </c>
      <c r="C2535">
        <v>54</v>
      </c>
      <c r="D2535" t="s">
        <v>75</v>
      </c>
      <c r="E2535" t="s">
        <v>45</v>
      </c>
      <c r="F2535" t="s">
        <v>83</v>
      </c>
      <c r="G2535" t="s">
        <v>2225</v>
      </c>
      <c r="H2535" t="s">
        <v>35</v>
      </c>
      <c r="I2535" t="s">
        <v>36</v>
      </c>
      <c r="J2535">
        <v>26</v>
      </c>
      <c r="K2535">
        <v>23</v>
      </c>
      <c r="L2535">
        <f t="shared" si="117"/>
        <v>3</v>
      </c>
      <c r="M2535">
        <v>7</v>
      </c>
      <c r="N2535">
        <v>59653</v>
      </c>
      <c r="O2535" s="1">
        <f t="shared" si="118"/>
        <v>2294.3461538461538</v>
      </c>
      <c r="P2535" s="1">
        <f t="shared" si="119"/>
        <v>52769.961538461539</v>
      </c>
      <c r="Q2535" s="1">
        <f>Table1[[#This Row],[Earned Basic Salary]]*20%</f>
        <v>10553.992307692308</v>
      </c>
      <c r="R2535" s="1">
        <f>Table1[[#This Row],[Earned Basic Salary]]*10%</f>
        <v>5276.9961538461539</v>
      </c>
      <c r="S2535" s="1">
        <f>Table1[[#This Row],[Earned Basic Salary]]*12%</f>
        <v>6332.3953846153845</v>
      </c>
      <c r="T2535" s="1">
        <f>200</f>
        <v>200</v>
      </c>
      <c r="U2535" s="1">
        <f>Table1[[#This Row],[PF]]+Table1[[#This Row],[Professional Tax]]</f>
        <v>6532.3953846153845</v>
      </c>
      <c r="V2535" s="1">
        <f>Table1[[#This Row],[Overtime Hours]]*200</f>
        <v>1400</v>
      </c>
      <c r="W2535" s="1">
        <f>Table1[[#This Row],[Earned Basic Salary]]+Table1[[#This Row],[HRA]]+Table1[[#This Row],[DA]]+Table1[[#This Row],[Overtime Pay]]</f>
        <v>70000.95</v>
      </c>
      <c r="X2535" s="1">
        <f>Table1[[#This Row],[Gross Salary]]-Table1[[#This Row],[Total Deduction]]</f>
        <v>63468.554615384615</v>
      </c>
      <c r="Y2535" t="s">
        <v>37</v>
      </c>
      <c r="Z2535" t="s">
        <v>48</v>
      </c>
      <c r="AA2535" t="s">
        <v>9483</v>
      </c>
      <c r="AB2535" t="s">
        <v>9484</v>
      </c>
    </row>
    <row r="2536" spans="1:28" x14ac:dyDescent="0.3">
      <c r="A2536" t="s">
        <v>9485</v>
      </c>
      <c r="B2536" t="s">
        <v>1175</v>
      </c>
      <c r="C2536">
        <v>28</v>
      </c>
      <c r="D2536" t="s">
        <v>133</v>
      </c>
      <c r="E2536" t="s">
        <v>45</v>
      </c>
      <c r="F2536" t="s">
        <v>69</v>
      </c>
      <c r="G2536" t="s">
        <v>291</v>
      </c>
      <c r="H2536" t="s">
        <v>35</v>
      </c>
      <c r="I2536" t="s">
        <v>36</v>
      </c>
      <c r="J2536">
        <v>26</v>
      </c>
      <c r="K2536">
        <v>21</v>
      </c>
      <c r="L2536">
        <f t="shared" si="117"/>
        <v>5</v>
      </c>
      <c r="M2536">
        <v>10</v>
      </c>
      <c r="N2536">
        <v>46092</v>
      </c>
      <c r="O2536" s="1">
        <f t="shared" si="118"/>
        <v>1772.7692307692307</v>
      </c>
      <c r="P2536" s="1">
        <f t="shared" si="119"/>
        <v>37228.153846153844</v>
      </c>
      <c r="Q2536" s="1">
        <f>Table1[[#This Row],[Earned Basic Salary]]*20%</f>
        <v>7445.6307692307691</v>
      </c>
      <c r="R2536" s="1">
        <f>Table1[[#This Row],[Earned Basic Salary]]*10%</f>
        <v>3722.8153846153846</v>
      </c>
      <c r="S2536" s="1">
        <f>Table1[[#This Row],[Earned Basic Salary]]*12%</f>
        <v>4467.3784615384611</v>
      </c>
      <c r="T2536" s="1">
        <f>200</f>
        <v>200</v>
      </c>
      <c r="U2536" s="1">
        <f>Table1[[#This Row],[PF]]+Table1[[#This Row],[Professional Tax]]</f>
        <v>4667.3784615384611</v>
      </c>
      <c r="V2536" s="1">
        <f>Table1[[#This Row],[Overtime Hours]]*200</f>
        <v>2000</v>
      </c>
      <c r="W2536" s="1">
        <f>Table1[[#This Row],[Earned Basic Salary]]+Table1[[#This Row],[HRA]]+Table1[[#This Row],[DA]]+Table1[[#This Row],[Overtime Pay]]</f>
        <v>50396.6</v>
      </c>
      <c r="X2536" s="1">
        <f>Table1[[#This Row],[Gross Salary]]-Table1[[#This Row],[Total Deduction]]</f>
        <v>45729.221538461541</v>
      </c>
      <c r="Y2536" t="s">
        <v>37</v>
      </c>
      <c r="Z2536" t="s">
        <v>48</v>
      </c>
      <c r="AA2536" t="s">
        <v>9486</v>
      </c>
      <c r="AB2536" t="s">
        <v>9487</v>
      </c>
    </row>
    <row r="2537" spans="1:28" x14ac:dyDescent="0.3">
      <c r="A2537" t="s">
        <v>9488</v>
      </c>
      <c r="B2537" t="s">
        <v>797</v>
      </c>
      <c r="C2537">
        <v>29</v>
      </c>
      <c r="D2537" t="s">
        <v>44</v>
      </c>
      <c r="E2537" t="s">
        <v>54</v>
      </c>
      <c r="F2537" t="s">
        <v>33</v>
      </c>
      <c r="G2537" t="s">
        <v>5823</v>
      </c>
      <c r="H2537" t="s">
        <v>35</v>
      </c>
      <c r="I2537" t="s">
        <v>36</v>
      </c>
      <c r="J2537">
        <v>26</v>
      </c>
      <c r="K2537">
        <v>25</v>
      </c>
      <c r="L2537">
        <f t="shared" si="117"/>
        <v>1</v>
      </c>
      <c r="M2537">
        <v>16</v>
      </c>
      <c r="N2537">
        <v>62888</v>
      </c>
      <c r="O2537" s="1">
        <f t="shared" si="118"/>
        <v>2418.7692307692309</v>
      </c>
      <c r="P2537" s="1">
        <f t="shared" si="119"/>
        <v>60469.230769230773</v>
      </c>
      <c r="Q2537" s="1">
        <f>Table1[[#This Row],[Earned Basic Salary]]*20%</f>
        <v>12093.846153846156</v>
      </c>
      <c r="R2537" s="1">
        <f>Table1[[#This Row],[Earned Basic Salary]]*10%</f>
        <v>6046.923076923078</v>
      </c>
      <c r="S2537" s="1">
        <f>Table1[[#This Row],[Earned Basic Salary]]*12%</f>
        <v>7256.3076923076924</v>
      </c>
      <c r="T2537" s="1">
        <f>200</f>
        <v>200</v>
      </c>
      <c r="U2537" s="1">
        <f>Table1[[#This Row],[PF]]+Table1[[#This Row],[Professional Tax]]</f>
        <v>7456.3076923076924</v>
      </c>
      <c r="V2537" s="1">
        <f>Table1[[#This Row],[Overtime Hours]]*200</f>
        <v>3200</v>
      </c>
      <c r="W2537" s="1">
        <f>Table1[[#This Row],[Earned Basic Salary]]+Table1[[#This Row],[HRA]]+Table1[[#This Row],[DA]]+Table1[[#This Row],[Overtime Pay]]</f>
        <v>81810.000000000015</v>
      </c>
      <c r="X2537" s="1">
        <f>Table1[[#This Row],[Gross Salary]]-Table1[[#This Row],[Total Deduction]]</f>
        <v>74353.692307692327</v>
      </c>
      <c r="Y2537" t="s">
        <v>37</v>
      </c>
      <c r="Z2537" t="s">
        <v>48</v>
      </c>
      <c r="AA2537" t="s">
        <v>9489</v>
      </c>
      <c r="AB2537" t="s">
        <v>9490</v>
      </c>
    </row>
    <row r="2538" spans="1:28" x14ac:dyDescent="0.3">
      <c r="A2538" t="s">
        <v>9491</v>
      </c>
      <c r="B2538" t="s">
        <v>226</v>
      </c>
      <c r="C2538">
        <v>41</v>
      </c>
      <c r="D2538" t="s">
        <v>31</v>
      </c>
      <c r="E2538" t="s">
        <v>45</v>
      </c>
      <c r="F2538" t="s">
        <v>89</v>
      </c>
      <c r="G2538" t="s">
        <v>4454</v>
      </c>
      <c r="H2538" t="s">
        <v>35</v>
      </c>
      <c r="I2538" t="s">
        <v>36</v>
      </c>
      <c r="J2538">
        <v>26</v>
      </c>
      <c r="K2538">
        <v>23</v>
      </c>
      <c r="L2538">
        <f t="shared" si="117"/>
        <v>3</v>
      </c>
      <c r="M2538">
        <v>8</v>
      </c>
      <c r="N2538">
        <v>27924</v>
      </c>
      <c r="O2538" s="1">
        <f t="shared" si="118"/>
        <v>1074</v>
      </c>
      <c r="P2538" s="1">
        <f t="shared" si="119"/>
        <v>24702</v>
      </c>
      <c r="Q2538" s="1">
        <f>Table1[[#This Row],[Earned Basic Salary]]*20%</f>
        <v>4940.4000000000005</v>
      </c>
      <c r="R2538" s="1">
        <f>Table1[[#This Row],[Earned Basic Salary]]*10%</f>
        <v>2470.2000000000003</v>
      </c>
      <c r="S2538" s="1">
        <f>Table1[[#This Row],[Earned Basic Salary]]*12%</f>
        <v>2964.24</v>
      </c>
      <c r="T2538" s="1">
        <f>200</f>
        <v>200</v>
      </c>
      <c r="U2538" s="1">
        <f>Table1[[#This Row],[PF]]+Table1[[#This Row],[Professional Tax]]</f>
        <v>3164.24</v>
      </c>
      <c r="V2538" s="1">
        <f>Table1[[#This Row],[Overtime Hours]]*200</f>
        <v>1600</v>
      </c>
      <c r="W2538" s="1">
        <f>Table1[[#This Row],[Earned Basic Salary]]+Table1[[#This Row],[HRA]]+Table1[[#This Row],[DA]]+Table1[[#This Row],[Overtime Pay]]</f>
        <v>33712.600000000006</v>
      </c>
      <c r="X2538" s="1">
        <f>Table1[[#This Row],[Gross Salary]]-Table1[[#This Row],[Total Deduction]]</f>
        <v>30548.360000000008</v>
      </c>
      <c r="Y2538" t="s">
        <v>37</v>
      </c>
      <c r="Z2538" t="s">
        <v>38</v>
      </c>
      <c r="AA2538" t="s">
        <v>9492</v>
      </c>
      <c r="AB2538" t="s">
        <v>9493</v>
      </c>
    </row>
    <row r="2539" spans="1:28" x14ac:dyDescent="0.3">
      <c r="A2539" t="s">
        <v>9494</v>
      </c>
      <c r="B2539" t="s">
        <v>475</v>
      </c>
      <c r="C2539">
        <v>22</v>
      </c>
      <c r="D2539" t="s">
        <v>75</v>
      </c>
      <c r="E2539" t="s">
        <v>45</v>
      </c>
      <c r="F2539" t="s">
        <v>89</v>
      </c>
      <c r="G2539" t="s">
        <v>9495</v>
      </c>
      <c r="H2539" t="s">
        <v>35</v>
      </c>
      <c r="I2539" t="s">
        <v>36</v>
      </c>
      <c r="J2539">
        <v>26</v>
      </c>
      <c r="K2539">
        <v>24</v>
      </c>
      <c r="L2539">
        <f t="shared" si="117"/>
        <v>2</v>
      </c>
      <c r="M2539">
        <v>4</v>
      </c>
      <c r="N2539">
        <v>59049</v>
      </c>
      <c r="O2539" s="1">
        <f t="shared" si="118"/>
        <v>2271.1153846153848</v>
      </c>
      <c r="P2539" s="1">
        <f t="shared" si="119"/>
        <v>54506.769230769234</v>
      </c>
      <c r="Q2539" s="1">
        <f>Table1[[#This Row],[Earned Basic Salary]]*20%</f>
        <v>10901.353846153848</v>
      </c>
      <c r="R2539" s="1">
        <f>Table1[[#This Row],[Earned Basic Salary]]*10%</f>
        <v>5450.6769230769241</v>
      </c>
      <c r="S2539" s="1">
        <f>Table1[[#This Row],[Earned Basic Salary]]*12%</f>
        <v>6540.8123076923075</v>
      </c>
      <c r="T2539" s="1">
        <f>200</f>
        <v>200</v>
      </c>
      <c r="U2539" s="1">
        <f>Table1[[#This Row],[PF]]+Table1[[#This Row],[Professional Tax]]</f>
        <v>6740.8123076923075</v>
      </c>
      <c r="V2539" s="1">
        <f>Table1[[#This Row],[Overtime Hours]]*200</f>
        <v>800</v>
      </c>
      <c r="W2539" s="1">
        <f>Table1[[#This Row],[Earned Basic Salary]]+Table1[[#This Row],[HRA]]+Table1[[#This Row],[DA]]+Table1[[#This Row],[Overtime Pay]]</f>
        <v>71658.8</v>
      </c>
      <c r="X2539" s="1">
        <f>Table1[[#This Row],[Gross Salary]]-Table1[[#This Row],[Total Deduction]]</f>
        <v>64917.987692307695</v>
      </c>
      <c r="Y2539" t="s">
        <v>37</v>
      </c>
      <c r="Z2539" t="s">
        <v>48</v>
      </c>
      <c r="AA2539" t="s">
        <v>9496</v>
      </c>
      <c r="AB2539" t="s">
        <v>9497</v>
      </c>
    </row>
    <row r="2540" spans="1:28" x14ac:dyDescent="0.3">
      <c r="A2540" t="s">
        <v>9498</v>
      </c>
      <c r="B2540" t="s">
        <v>470</v>
      </c>
      <c r="C2540">
        <v>39</v>
      </c>
      <c r="D2540" t="s">
        <v>44</v>
      </c>
      <c r="E2540" t="s">
        <v>82</v>
      </c>
      <c r="F2540" t="s">
        <v>33</v>
      </c>
      <c r="G2540" t="s">
        <v>1860</v>
      </c>
      <c r="H2540" t="s">
        <v>35</v>
      </c>
      <c r="I2540" t="s">
        <v>36</v>
      </c>
      <c r="J2540">
        <v>26</v>
      </c>
      <c r="K2540">
        <v>22</v>
      </c>
      <c r="L2540">
        <f t="shared" si="117"/>
        <v>4</v>
      </c>
      <c r="M2540">
        <v>5</v>
      </c>
      <c r="N2540">
        <v>65099</v>
      </c>
      <c r="O2540" s="1">
        <f t="shared" si="118"/>
        <v>2503.8076923076924</v>
      </c>
      <c r="P2540" s="1">
        <f t="shared" si="119"/>
        <v>55083.769230769234</v>
      </c>
      <c r="Q2540" s="1">
        <f>Table1[[#This Row],[Earned Basic Salary]]*20%</f>
        <v>11016.753846153848</v>
      </c>
      <c r="R2540" s="1">
        <f>Table1[[#This Row],[Earned Basic Salary]]*10%</f>
        <v>5508.376923076924</v>
      </c>
      <c r="S2540" s="1">
        <f>Table1[[#This Row],[Earned Basic Salary]]*12%</f>
        <v>6610.0523076923082</v>
      </c>
      <c r="T2540" s="1">
        <f>200</f>
        <v>200</v>
      </c>
      <c r="U2540" s="1">
        <f>Table1[[#This Row],[PF]]+Table1[[#This Row],[Professional Tax]]</f>
        <v>6810.0523076923082</v>
      </c>
      <c r="V2540" s="1">
        <f>Table1[[#This Row],[Overtime Hours]]*200</f>
        <v>1000</v>
      </c>
      <c r="W2540" s="1">
        <f>Table1[[#This Row],[Earned Basic Salary]]+Table1[[#This Row],[HRA]]+Table1[[#This Row],[DA]]+Table1[[#This Row],[Overtime Pay]]</f>
        <v>72608.900000000009</v>
      </c>
      <c r="X2540" s="1">
        <f>Table1[[#This Row],[Gross Salary]]-Table1[[#This Row],[Total Deduction]]</f>
        <v>65798.847692307696</v>
      </c>
      <c r="Y2540" t="s">
        <v>37</v>
      </c>
      <c r="Z2540" t="s">
        <v>95</v>
      </c>
      <c r="AA2540" t="s">
        <v>9499</v>
      </c>
      <c r="AB2540" t="s">
        <v>9500</v>
      </c>
    </row>
    <row r="2541" spans="1:28" x14ac:dyDescent="0.3">
      <c r="A2541" t="s">
        <v>9501</v>
      </c>
      <c r="B2541" t="s">
        <v>941</v>
      </c>
      <c r="C2541">
        <v>33</v>
      </c>
      <c r="D2541" t="s">
        <v>133</v>
      </c>
      <c r="E2541" t="s">
        <v>45</v>
      </c>
      <c r="F2541" t="s">
        <v>83</v>
      </c>
      <c r="G2541" t="s">
        <v>1511</v>
      </c>
      <c r="H2541" t="s">
        <v>35</v>
      </c>
      <c r="I2541" t="s">
        <v>36</v>
      </c>
      <c r="J2541">
        <v>26</v>
      </c>
      <c r="K2541">
        <v>24</v>
      </c>
      <c r="L2541">
        <f t="shared" si="117"/>
        <v>2</v>
      </c>
      <c r="M2541">
        <v>3</v>
      </c>
      <c r="N2541">
        <v>73549</v>
      </c>
      <c r="O2541" s="1">
        <f t="shared" si="118"/>
        <v>2828.8076923076924</v>
      </c>
      <c r="P2541" s="1">
        <f t="shared" si="119"/>
        <v>67891.384615384624</v>
      </c>
      <c r="Q2541" s="1">
        <f>Table1[[#This Row],[Earned Basic Salary]]*20%</f>
        <v>13578.276923076926</v>
      </c>
      <c r="R2541" s="1">
        <f>Table1[[#This Row],[Earned Basic Salary]]*10%</f>
        <v>6789.1384615384632</v>
      </c>
      <c r="S2541" s="1">
        <f>Table1[[#This Row],[Earned Basic Salary]]*12%</f>
        <v>8146.9661538461551</v>
      </c>
      <c r="T2541" s="1">
        <f>200</f>
        <v>200</v>
      </c>
      <c r="U2541" s="1">
        <f>Table1[[#This Row],[PF]]+Table1[[#This Row],[Professional Tax]]</f>
        <v>8346.9661538461551</v>
      </c>
      <c r="V2541" s="1">
        <f>Table1[[#This Row],[Overtime Hours]]*200</f>
        <v>600</v>
      </c>
      <c r="W2541" s="1">
        <f>Table1[[#This Row],[Earned Basic Salary]]+Table1[[#This Row],[HRA]]+Table1[[#This Row],[DA]]+Table1[[#This Row],[Overtime Pay]]</f>
        <v>88858.8</v>
      </c>
      <c r="X2541" s="1">
        <f>Table1[[#This Row],[Gross Salary]]-Table1[[#This Row],[Total Deduction]]</f>
        <v>80511.833846153851</v>
      </c>
      <c r="Y2541" t="s">
        <v>37</v>
      </c>
      <c r="Z2541" t="s">
        <v>95</v>
      </c>
      <c r="AA2541" t="s">
        <v>9502</v>
      </c>
      <c r="AB2541" t="s">
        <v>9503</v>
      </c>
    </row>
    <row r="2542" spans="1:28" x14ac:dyDescent="0.3">
      <c r="A2542" t="s">
        <v>9504</v>
      </c>
      <c r="B2542" t="s">
        <v>1430</v>
      </c>
      <c r="C2542">
        <v>52</v>
      </c>
      <c r="D2542" t="s">
        <v>31</v>
      </c>
      <c r="E2542" t="s">
        <v>54</v>
      </c>
      <c r="F2542" t="s">
        <v>89</v>
      </c>
      <c r="G2542" t="s">
        <v>9505</v>
      </c>
      <c r="H2542" t="s">
        <v>35</v>
      </c>
      <c r="I2542" t="s">
        <v>36</v>
      </c>
      <c r="J2542">
        <v>26</v>
      </c>
      <c r="K2542">
        <v>25</v>
      </c>
      <c r="L2542">
        <f t="shared" si="117"/>
        <v>1</v>
      </c>
      <c r="M2542">
        <v>12</v>
      </c>
      <c r="N2542">
        <v>79395</v>
      </c>
      <c r="O2542" s="1">
        <f t="shared" si="118"/>
        <v>3053.6538461538462</v>
      </c>
      <c r="P2542" s="1">
        <f t="shared" si="119"/>
        <v>76341.346153846156</v>
      </c>
      <c r="Q2542" s="1">
        <f>Table1[[#This Row],[Earned Basic Salary]]*20%</f>
        <v>15268.269230769232</v>
      </c>
      <c r="R2542" s="1">
        <f>Table1[[#This Row],[Earned Basic Salary]]*10%</f>
        <v>7634.1346153846162</v>
      </c>
      <c r="S2542" s="1">
        <f>Table1[[#This Row],[Earned Basic Salary]]*12%</f>
        <v>9160.961538461539</v>
      </c>
      <c r="T2542" s="1">
        <f>200</f>
        <v>200</v>
      </c>
      <c r="U2542" s="1">
        <f>Table1[[#This Row],[PF]]+Table1[[#This Row],[Professional Tax]]</f>
        <v>9360.961538461539</v>
      </c>
      <c r="V2542" s="1">
        <f>Table1[[#This Row],[Overtime Hours]]*200</f>
        <v>2400</v>
      </c>
      <c r="W2542" s="1">
        <f>Table1[[#This Row],[Earned Basic Salary]]+Table1[[#This Row],[HRA]]+Table1[[#This Row],[DA]]+Table1[[#This Row],[Overtime Pay]]</f>
        <v>101643.75</v>
      </c>
      <c r="X2542" s="1">
        <f>Table1[[#This Row],[Gross Salary]]-Table1[[#This Row],[Total Deduction]]</f>
        <v>92282.788461538468</v>
      </c>
      <c r="Y2542" t="s">
        <v>37</v>
      </c>
      <c r="Z2542" t="s">
        <v>38</v>
      </c>
      <c r="AA2542" t="s">
        <v>9506</v>
      </c>
      <c r="AB2542" t="s">
        <v>9507</v>
      </c>
    </row>
    <row r="2543" spans="1:28" x14ac:dyDescent="0.3">
      <c r="A2543" t="s">
        <v>9508</v>
      </c>
      <c r="B2543" t="s">
        <v>1574</v>
      </c>
      <c r="C2543">
        <v>26</v>
      </c>
      <c r="D2543" t="s">
        <v>75</v>
      </c>
      <c r="E2543" t="s">
        <v>54</v>
      </c>
      <c r="F2543" t="s">
        <v>89</v>
      </c>
      <c r="G2543" t="s">
        <v>9509</v>
      </c>
      <c r="H2543" t="s">
        <v>35</v>
      </c>
      <c r="I2543" t="s">
        <v>36</v>
      </c>
      <c r="J2543">
        <v>26</v>
      </c>
      <c r="K2543">
        <v>24</v>
      </c>
      <c r="L2543">
        <f t="shared" si="117"/>
        <v>2</v>
      </c>
      <c r="M2543">
        <v>10</v>
      </c>
      <c r="N2543">
        <v>79538</v>
      </c>
      <c r="O2543" s="1">
        <f t="shared" si="118"/>
        <v>3059.1538461538462</v>
      </c>
      <c r="P2543" s="1">
        <f t="shared" si="119"/>
        <v>73419.692307692312</v>
      </c>
      <c r="Q2543" s="1">
        <f>Table1[[#This Row],[Earned Basic Salary]]*20%</f>
        <v>14683.938461538462</v>
      </c>
      <c r="R2543" s="1">
        <f>Table1[[#This Row],[Earned Basic Salary]]*10%</f>
        <v>7341.9692307692312</v>
      </c>
      <c r="S2543" s="1">
        <f>Table1[[#This Row],[Earned Basic Salary]]*12%</f>
        <v>8810.3630769230767</v>
      </c>
      <c r="T2543" s="1">
        <f>200</f>
        <v>200</v>
      </c>
      <c r="U2543" s="1">
        <f>Table1[[#This Row],[PF]]+Table1[[#This Row],[Professional Tax]]</f>
        <v>9010.3630769230767</v>
      </c>
      <c r="V2543" s="1">
        <f>Table1[[#This Row],[Overtime Hours]]*200</f>
        <v>2000</v>
      </c>
      <c r="W2543" s="1">
        <f>Table1[[#This Row],[Earned Basic Salary]]+Table1[[#This Row],[HRA]]+Table1[[#This Row],[DA]]+Table1[[#This Row],[Overtime Pay]]</f>
        <v>97445.6</v>
      </c>
      <c r="X2543" s="1">
        <f>Table1[[#This Row],[Gross Salary]]-Table1[[#This Row],[Total Deduction]]</f>
        <v>88435.236923076925</v>
      </c>
      <c r="Y2543" t="s">
        <v>37</v>
      </c>
      <c r="Z2543" t="s">
        <v>95</v>
      </c>
      <c r="AA2543" t="s">
        <v>9510</v>
      </c>
      <c r="AB2543" t="s">
        <v>9511</v>
      </c>
    </row>
    <row r="2544" spans="1:28" x14ac:dyDescent="0.3">
      <c r="A2544" t="s">
        <v>9512</v>
      </c>
      <c r="B2544" t="s">
        <v>3229</v>
      </c>
      <c r="C2544">
        <v>30</v>
      </c>
      <c r="D2544" t="s">
        <v>44</v>
      </c>
      <c r="E2544" t="s">
        <v>45</v>
      </c>
      <c r="F2544" t="s">
        <v>89</v>
      </c>
      <c r="G2544" t="s">
        <v>9513</v>
      </c>
      <c r="H2544" t="s">
        <v>35</v>
      </c>
      <c r="I2544" t="s">
        <v>36</v>
      </c>
      <c r="J2544">
        <v>26</v>
      </c>
      <c r="K2544">
        <v>24</v>
      </c>
      <c r="L2544">
        <f t="shared" si="117"/>
        <v>2</v>
      </c>
      <c r="M2544">
        <v>9</v>
      </c>
      <c r="N2544">
        <v>68371</v>
      </c>
      <c r="O2544" s="1">
        <f t="shared" si="118"/>
        <v>2629.6538461538462</v>
      </c>
      <c r="P2544" s="1">
        <f t="shared" si="119"/>
        <v>63111.692307692312</v>
      </c>
      <c r="Q2544" s="1">
        <f>Table1[[#This Row],[Earned Basic Salary]]*20%</f>
        <v>12622.338461538464</v>
      </c>
      <c r="R2544" s="1">
        <f>Table1[[#This Row],[Earned Basic Salary]]*10%</f>
        <v>6311.1692307692319</v>
      </c>
      <c r="S2544" s="1">
        <f>Table1[[#This Row],[Earned Basic Salary]]*12%</f>
        <v>7573.4030769230776</v>
      </c>
      <c r="T2544" s="1">
        <f>200</f>
        <v>200</v>
      </c>
      <c r="U2544" s="1">
        <f>Table1[[#This Row],[PF]]+Table1[[#This Row],[Professional Tax]]</f>
        <v>7773.4030769230776</v>
      </c>
      <c r="V2544" s="1">
        <f>Table1[[#This Row],[Overtime Hours]]*200</f>
        <v>1800</v>
      </c>
      <c r="W2544" s="1">
        <f>Table1[[#This Row],[Earned Basic Salary]]+Table1[[#This Row],[HRA]]+Table1[[#This Row],[DA]]+Table1[[#This Row],[Overtime Pay]]</f>
        <v>83845.2</v>
      </c>
      <c r="X2544" s="1">
        <f>Table1[[#This Row],[Gross Salary]]-Table1[[#This Row],[Total Deduction]]</f>
        <v>76071.796923076923</v>
      </c>
      <c r="Y2544" t="s">
        <v>37</v>
      </c>
      <c r="Z2544" t="s">
        <v>48</v>
      </c>
      <c r="AA2544" t="s">
        <v>9514</v>
      </c>
      <c r="AB2544" t="s">
        <v>9515</v>
      </c>
    </row>
    <row r="2545" spans="1:28" x14ac:dyDescent="0.3">
      <c r="A2545" t="s">
        <v>9516</v>
      </c>
      <c r="B2545" t="s">
        <v>2055</v>
      </c>
      <c r="C2545">
        <v>40</v>
      </c>
      <c r="D2545" t="s">
        <v>133</v>
      </c>
      <c r="E2545" t="s">
        <v>54</v>
      </c>
      <c r="F2545" t="s">
        <v>33</v>
      </c>
      <c r="G2545" t="s">
        <v>466</v>
      </c>
      <c r="H2545" t="s">
        <v>35</v>
      </c>
      <c r="I2545" t="s">
        <v>36</v>
      </c>
      <c r="J2545">
        <v>26</v>
      </c>
      <c r="K2545">
        <v>23</v>
      </c>
      <c r="L2545">
        <f t="shared" si="117"/>
        <v>3</v>
      </c>
      <c r="M2545">
        <v>4</v>
      </c>
      <c r="N2545">
        <v>56444</v>
      </c>
      <c r="O2545" s="1">
        <f t="shared" si="118"/>
        <v>2170.9230769230771</v>
      </c>
      <c r="P2545" s="1">
        <f t="shared" si="119"/>
        <v>49931.230769230773</v>
      </c>
      <c r="Q2545" s="1">
        <f>Table1[[#This Row],[Earned Basic Salary]]*20%</f>
        <v>9986.2461538461557</v>
      </c>
      <c r="R2545" s="1">
        <f>Table1[[#This Row],[Earned Basic Salary]]*10%</f>
        <v>4993.1230769230779</v>
      </c>
      <c r="S2545" s="1">
        <f>Table1[[#This Row],[Earned Basic Salary]]*12%</f>
        <v>5991.7476923076929</v>
      </c>
      <c r="T2545" s="1">
        <f>200</f>
        <v>200</v>
      </c>
      <c r="U2545" s="1">
        <f>Table1[[#This Row],[PF]]+Table1[[#This Row],[Professional Tax]]</f>
        <v>6191.7476923076929</v>
      </c>
      <c r="V2545" s="1">
        <f>Table1[[#This Row],[Overtime Hours]]*200</f>
        <v>800</v>
      </c>
      <c r="W2545" s="1">
        <f>Table1[[#This Row],[Earned Basic Salary]]+Table1[[#This Row],[HRA]]+Table1[[#This Row],[DA]]+Table1[[#This Row],[Overtime Pay]]</f>
        <v>65710.600000000006</v>
      </c>
      <c r="X2545" s="1">
        <f>Table1[[#This Row],[Gross Salary]]-Table1[[#This Row],[Total Deduction]]</f>
        <v>59518.852307692316</v>
      </c>
      <c r="Y2545" t="s">
        <v>37</v>
      </c>
      <c r="Z2545" t="s">
        <v>106</v>
      </c>
      <c r="AA2545" t="s">
        <v>9517</v>
      </c>
      <c r="AB2545" t="s">
        <v>9518</v>
      </c>
    </row>
    <row r="2546" spans="1:28" x14ac:dyDescent="0.3">
      <c r="A2546" t="s">
        <v>9519</v>
      </c>
      <c r="B2546" t="s">
        <v>769</v>
      </c>
      <c r="C2546">
        <v>37</v>
      </c>
      <c r="D2546" t="s">
        <v>81</v>
      </c>
      <c r="E2546" t="s">
        <v>45</v>
      </c>
      <c r="F2546" t="s">
        <v>55</v>
      </c>
      <c r="G2546" t="s">
        <v>7327</v>
      </c>
      <c r="H2546" t="s">
        <v>35</v>
      </c>
      <c r="I2546" t="s">
        <v>36</v>
      </c>
      <c r="J2546">
        <v>26</v>
      </c>
      <c r="K2546">
        <v>23</v>
      </c>
      <c r="L2546">
        <f t="shared" si="117"/>
        <v>3</v>
      </c>
      <c r="M2546">
        <v>17</v>
      </c>
      <c r="N2546">
        <v>68983</v>
      </c>
      <c r="O2546" s="1">
        <f t="shared" si="118"/>
        <v>2653.1923076923076</v>
      </c>
      <c r="P2546" s="1">
        <f t="shared" si="119"/>
        <v>61023.423076923078</v>
      </c>
      <c r="Q2546" s="1">
        <f>Table1[[#This Row],[Earned Basic Salary]]*20%</f>
        <v>12204.684615384616</v>
      </c>
      <c r="R2546" s="1">
        <f>Table1[[#This Row],[Earned Basic Salary]]*10%</f>
        <v>6102.3423076923082</v>
      </c>
      <c r="S2546" s="1">
        <f>Table1[[#This Row],[Earned Basic Salary]]*12%</f>
        <v>7322.8107692307694</v>
      </c>
      <c r="T2546" s="1">
        <f>200</f>
        <v>200</v>
      </c>
      <c r="U2546" s="1">
        <f>Table1[[#This Row],[PF]]+Table1[[#This Row],[Professional Tax]]</f>
        <v>7522.8107692307694</v>
      </c>
      <c r="V2546" s="1">
        <f>Table1[[#This Row],[Overtime Hours]]*200</f>
        <v>3400</v>
      </c>
      <c r="W2546" s="1">
        <f>Table1[[#This Row],[Earned Basic Salary]]+Table1[[#This Row],[HRA]]+Table1[[#This Row],[DA]]+Table1[[#This Row],[Overtime Pay]]</f>
        <v>82730.45</v>
      </c>
      <c r="X2546" s="1">
        <f>Table1[[#This Row],[Gross Salary]]-Table1[[#This Row],[Total Deduction]]</f>
        <v>75207.639230769229</v>
      </c>
      <c r="Y2546" t="s">
        <v>37</v>
      </c>
      <c r="Z2546" t="s">
        <v>38</v>
      </c>
      <c r="AA2546" t="s">
        <v>9520</v>
      </c>
      <c r="AB2546" t="s">
        <v>9521</v>
      </c>
    </row>
    <row r="2547" spans="1:28" x14ac:dyDescent="0.3">
      <c r="A2547" t="s">
        <v>9522</v>
      </c>
      <c r="B2547" t="s">
        <v>245</v>
      </c>
      <c r="C2547">
        <v>25</v>
      </c>
      <c r="D2547" t="s">
        <v>75</v>
      </c>
      <c r="E2547" t="s">
        <v>62</v>
      </c>
      <c r="F2547" t="s">
        <v>69</v>
      </c>
      <c r="G2547" t="s">
        <v>2808</v>
      </c>
      <c r="H2547" t="s">
        <v>35</v>
      </c>
      <c r="I2547" t="s">
        <v>36</v>
      </c>
      <c r="J2547">
        <v>26</v>
      </c>
      <c r="K2547">
        <v>22</v>
      </c>
      <c r="L2547">
        <f t="shared" si="117"/>
        <v>4</v>
      </c>
      <c r="M2547">
        <v>0</v>
      </c>
      <c r="N2547">
        <v>56555</v>
      </c>
      <c r="O2547" s="1">
        <f t="shared" si="118"/>
        <v>2175.1923076923076</v>
      </c>
      <c r="P2547" s="1">
        <f t="shared" si="119"/>
        <v>47854.230769230766</v>
      </c>
      <c r="Q2547" s="1">
        <f>Table1[[#This Row],[Earned Basic Salary]]*20%</f>
        <v>9570.8461538461543</v>
      </c>
      <c r="R2547" s="1">
        <f>Table1[[#This Row],[Earned Basic Salary]]*10%</f>
        <v>4785.4230769230771</v>
      </c>
      <c r="S2547" s="1">
        <f>Table1[[#This Row],[Earned Basic Salary]]*12%</f>
        <v>5742.5076923076913</v>
      </c>
      <c r="T2547" s="1">
        <f>200</f>
        <v>200</v>
      </c>
      <c r="U2547" s="1">
        <f>Table1[[#This Row],[PF]]+Table1[[#This Row],[Professional Tax]]</f>
        <v>5942.5076923076913</v>
      </c>
      <c r="V2547" s="1">
        <f>Table1[[#This Row],[Overtime Hours]]*200</f>
        <v>0</v>
      </c>
      <c r="W2547" s="1">
        <f>Table1[[#This Row],[Earned Basic Salary]]+Table1[[#This Row],[HRA]]+Table1[[#This Row],[DA]]+Table1[[#This Row],[Overtime Pay]]</f>
        <v>62210.5</v>
      </c>
      <c r="X2547" s="1">
        <f>Table1[[#This Row],[Gross Salary]]-Table1[[#This Row],[Total Deduction]]</f>
        <v>56267.992307692308</v>
      </c>
      <c r="Y2547" t="s">
        <v>37</v>
      </c>
      <c r="Z2547" t="s">
        <v>106</v>
      </c>
      <c r="AA2547" t="s">
        <v>9523</v>
      </c>
      <c r="AB2547" t="s">
        <v>9524</v>
      </c>
    </row>
    <row r="2548" spans="1:28" x14ac:dyDescent="0.3">
      <c r="A2548" t="s">
        <v>9525</v>
      </c>
      <c r="B2548" t="s">
        <v>485</v>
      </c>
      <c r="C2548">
        <v>36</v>
      </c>
      <c r="D2548" t="s">
        <v>133</v>
      </c>
      <c r="E2548" t="s">
        <v>45</v>
      </c>
      <c r="F2548" t="s">
        <v>69</v>
      </c>
      <c r="G2548" t="s">
        <v>1890</v>
      </c>
      <c r="H2548" t="s">
        <v>35</v>
      </c>
      <c r="I2548" t="s">
        <v>36</v>
      </c>
      <c r="J2548">
        <v>26</v>
      </c>
      <c r="K2548">
        <v>25</v>
      </c>
      <c r="L2548">
        <f t="shared" si="117"/>
        <v>1</v>
      </c>
      <c r="M2548">
        <v>19</v>
      </c>
      <c r="N2548">
        <v>30537</v>
      </c>
      <c r="O2548" s="1">
        <f t="shared" si="118"/>
        <v>1174.5</v>
      </c>
      <c r="P2548" s="1">
        <f t="shared" si="119"/>
        <v>29362.5</v>
      </c>
      <c r="Q2548" s="1">
        <f>Table1[[#This Row],[Earned Basic Salary]]*20%</f>
        <v>5872.5</v>
      </c>
      <c r="R2548" s="1">
        <f>Table1[[#This Row],[Earned Basic Salary]]*10%</f>
        <v>2936.25</v>
      </c>
      <c r="S2548" s="1">
        <f>Table1[[#This Row],[Earned Basic Salary]]*12%</f>
        <v>3523.5</v>
      </c>
      <c r="T2548" s="1">
        <f>200</f>
        <v>200</v>
      </c>
      <c r="U2548" s="1">
        <f>Table1[[#This Row],[PF]]+Table1[[#This Row],[Professional Tax]]</f>
        <v>3723.5</v>
      </c>
      <c r="V2548" s="1">
        <f>Table1[[#This Row],[Overtime Hours]]*200</f>
        <v>3800</v>
      </c>
      <c r="W2548" s="1">
        <f>Table1[[#This Row],[Earned Basic Salary]]+Table1[[#This Row],[HRA]]+Table1[[#This Row],[DA]]+Table1[[#This Row],[Overtime Pay]]</f>
        <v>41971.25</v>
      </c>
      <c r="X2548" s="1">
        <f>Table1[[#This Row],[Gross Salary]]-Table1[[#This Row],[Total Deduction]]</f>
        <v>38247.75</v>
      </c>
      <c r="Y2548" t="s">
        <v>37</v>
      </c>
      <c r="Z2548" t="s">
        <v>48</v>
      </c>
      <c r="AA2548" t="s">
        <v>9526</v>
      </c>
      <c r="AB2548" t="s">
        <v>9527</v>
      </c>
    </row>
    <row r="2549" spans="1:28" x14ac:dyDescent="0.3">
      <c r="A2549" t="s">
        <v>9528</v>
      </c>
      <c r="B2549" t="s">
        <v>132</v>
      </c>
      <c r="C2549">
        <v>40</v>
      </c>
      <c r="D2549" t="s">
        <v>44</v>
      </c>
      <c r="E2549" t="s">
        <v>62</v>
      </c>
      <c r="F2549" t="s">
        <v>83</v>
      </c>
      <c r="G2549" t="s">
        <v>9138</v>
      </c>
      <c r="H2549" t="s">
        <v>35</v>
      </c>
      <c r="I2549" t="s">
        <v>36</v>
      </c>
      <c r="J2549">
        <v>26</v>
      </c>
      <c r="K2549">
        <v>25</v>
      </c>
      <c r="L2549">
        <f t="shared" si="117"/>
        <v>1</v>
      </c>
      <c r="M2549">
        <v>16</v>
      </c>
      <c r="N2549">
        <v>56953</v>
      </c>
      <c r="O2549" s="1">
        <f t="shared" si="118"/>
        <v>2190.5</v>
      </c>
      <c r="P2549" s="1">
        <f t="shared" si="119"/>
        <v>54762.5</v>
      </c>
      <c r="Q2549" s="1">
        <f>Table1[[#This Row],[Earned Basic Salary]]*20%</f>
        <v>10952.5</v>
      </c>
      <c r="R2549" s="1">
        <f>Table1[[#This Row],[Earned Basic Salary]]*10%</f>
        <v>5476.25</v>
      </c>
      <c r="S2549" s="1">
        <f>Table1[[#This Row],[Earned Basic Salary]]*12%</f>
        <v>6571.5</v>
      </c>
      <c r="T2549" s="1">
        <f>200</f>
        <v>200</v>
      </c>
      <c r="U2549" s="1">
        <f>Table1[[#This Row],[PF]]+Table1[[#This Row],[Professional Tax]]</f>
        <v>6771.5</v>
      </c>
      <c r="V2549" s="1">
        <f>Table1[[#This Row],[Overtime Hours]]*200</f>
        <v>3200</v>
      </c>
      <c r="W2549" s="1">
        <f>Table1[[#This Row],[Earned Basic Salary]]+Table1[[#This Row],[HRA]]+Table1[[#This Row],[DA]]+Table1[[#This Row],[Overtime Pay]]</f>
        <v>74391.25</v>
      </c>
      <c r="X2549" s="1">
        <f>Table1[[#This Row],[Gross Salary]]-Table1[[#This Row],[Total Deduction]]</f>
        <v>67619.75</v>
      </c>
      <c r="Y2549" t="s">
        <v>37</v>
      </c>
      <c r="Z2549" t="s">
        <v>95</v>
      </c>
      <c r="AA2549" t="s">
        <v>9529</v>
      </c>
      <c r="AB2549" t="s">
        <v>9530</v>
      </c>
    </row>
    <row r="2550" spans="1:28" x14ac:dyDescent="0.3">
      <c r="A2550" t="s">
        <v>9531</v>
      </c>
      <c r="B2550" t="s">
        <v>1574</v>
      </c>
      <c r="C2550">
        <v>24</v>
      </c>
      <c r="D2550" t="s">
        <v>75</v>
      </c>
      <c r="E2550" t="s">
        <v>32</v>
      </c>
      <c r="F2550" t="s">
        <v>89</v>
      </c>
      <c r="G2550" t="s">
        <v>9532</v>
      </c>
      <c r="H2550" t="s">
        <v>35</v>
      </c>
      <c r="I2550" t="s">
        <v>36</v>
      </c>
      <c r="J2550">
        <v>26</v>
      </c>
      <c r="K2550">
        <v>23</v>
      </c>
      <c r="L2550">
        <f t="shared" si="117"/>
        <v>3</v>
      </c>
      <c r="M2550">
        <v>1</v>
      </c>
      <c r="N2550">
        <v>71832</v>
      </c>
      <c r="O2550" s="1">
        <f t="shared" si="118"/>
        <v>2762.7692307692309</v>
      </c>
      <c r="P2550" s="1">
        <f t="shared" si="119"/>
        <v>63543.692307692312</v>
      </c>
      <c r="Q2550" s="1">
        <f>Table1[[#This Row],[Earned Basic Salary]]*20%</f>
        <v>12708.738461538464</v>
      </c>
      <c r="R2550" s="1">
        <f>Table1[[#This Row],[Earned Basic Salary]]*10%</f>
        <v>6354.3692307692318</v>
      </c>
      <c r="S2550" s="1">
        <f>Table1[[#This Row],[Earned Basic Salary]]*12%</f>
        <v>7625.2430769230768</v>
      </c>
      <c r="T2550" s="1">
        <f>200</f>
        <v>200</v>
      </c>
      <c r="U2550" s="1">
        <f>Table1[[#This Row],[PF]]+Table1[[#This Row],[Professional Tax]]</f>
        <v>7825.2430769230768</v>
      </c>
      <c r="V2550" s="1">
        <f>Table1[[#This Row],[Overtime Hours]]*200</f>
        <v>200</v>
      </c>
      <c r="W2550" s="1">
        <f>Table1[[#This Row],[Earned Basic Salary]]+Table1[[#This Row],[HRA]]+Table1[[#This Row],[DA]]+Table1[[#This Row],[Overtime Pay]]</f>
        <v>82806.8</v>
      </c>
      <c r="X2550" s="1">
        <f>Table1[[#This Row],[Gross Salary]]-Table1[[#This Row],[Total Deduction]]</f>
        <v>74981.556923076932</v>
      </c>
      <c r="Y2550" t="s">
        <v>37</v>
      </c>
      <c r="Z2550" t="s">
        <v>48</v>
      </c>
      <c r="AA2550" t="s">
        <v>9533</v>
      </c>
      <c r="AB2550" t="s">
        <v>9534</v>
      </c>
    </row>
    <row r="2551" spans="1:28" x14ac:dyDescent="0.3">
      <c r="A2551" t="s">
        <v>9535</v>
      </c>
      <c r="B2551" t="s">
        <v>448</v>
      </c>
      <c r="C2551">
        <v>30</v>
      </c>
      <c r="D2551" t="s">
        <v>75</v>
      </c>
      <c r="E2551" t="s">
        <v>121</v>
      </c>
      <c r="F2551" t="s">
        <v>83</v>
      </c>
      <c r="G2551" t="s">
        <v>4119</v>
      </c>
      <c r="H2551" t="s">
        <v>35</v>
      </c>
      <c r="I2551" t="s">
        <v>36</v>
      </c>
      <c r="J2551">
        <v>26</v>
      </c>
      <c r="K2551">
        <v>23</v>
      </c>
      <c r="L2551">
        <f t="shared" si="117"/>
        <v>3</v>
      </c>
      <c r="M2551">
        <v>11</v>
      </c>
      <c r="N2551">
        <v>47274</v>
      </c>
      <c r="O2551" s="1">
        <f t="shared" si="118"/>
        <v>1818.2307692307693</v>
      </c>
      <c r="P2551" s="1">
        <f t="shared" si="119"/>
        <v>41819.307692307695</v>
      </c>
      <c r="Q2551" s="1">
        <f>Table1[[#This Row],[Earned Basic Salary]]*20%</f>
        <v>8363.8615384615387</v>
      </c>
      <c r="R2551" s="1">
        <f>Table1[[#This Row],[Earned Basic Salary]]*10%</f>
        <v>4181.9307692307693</v>
      </c>
      <c r="S2551" s="1">
        <f>Table1[[#This Row],[Earned Basic Salary]]*12%</f>
        <v>5018.3169230769236</v>
      </c>
      <c r="T2551" s="1">
        <f>200</f>
        <v>200</v>
      </c>
      <c r="U2551" s="1">
        <f>Table1[[#This Row],[PF]]+Table1[[#This Row],[Professional Tax]]</f>
        <v>5218.3169230769236</v>
      </c>
      <c r="V2551" s="1">
        <f>Table1[[#This Row],[Overtime Hours]]*200</f>
        <v>2200</v>
      </c>
      <c r="W2551" s="1">
        <f>Table1[[#This Row],[Earned Basic Salary]]+Table1[[#This Row],[HRA]]+Table1[[#This Row],[DA]]+Table1[[#This Row],[Overtime Pay]]</f>
        <v>56565.100000000006</v>
      </c>
      <c r="X2551" s="1">
        <f>Table1[[#This Row],[Gross Salary]]-Table1[[#This Row],[Total Deduction]]</f>
        <v>51346.783076923079</v>
      </c>
      <c r="Y2551" t="s">
        <v>37</v>
      </c>
      <c r="Z2551" t="s">
        <v>38</v>
      </c>
      <c r="AA2551" t="s">
        <v>9536</v>
      </c>
      <c r="AB2551" t="s">
        <v>9537</v>
      </c>
    </row>
    <row r="2552" spans="1:28" x14ac:dyDescent="0.3">
      <c r="A2552" t="s">
        <v>9538</v>
      </c>
      <c r="B2552" t="s">
        <v>3028</v>
      </c>
      <c r="C2552">
        <v>39</v>
      </c>
      <c r="D2552" t="s">
        <v>133</v>
      </c>
      <c r="E2552" t="s">
        <v>121</v>
      </c>
      <c r="F2552" t="s">
        <v>63</v>
      </c>
      <c r="G2552" t="s">
        <v>6098</v>
      </c>
      <c r="H2552" t="s">
        <v>35</v>
      </c>
      <c r="I2552" t="s">
        <v>36</v>
      </c>
      <c r="J2552">
        <v>26</v>
      </c>
      <c r="K2552">
        <v>22</v>
      </c>
      <c r="L2552">
        <f t="shared" si="117"/>
        <v>4</v>
      </c>
      <c r="M2552">
        <v>10</v>
      </c>
      <c r="N2552">
        <v>28382</v>
      </c>
      <c r="O2552" s="1">
        <f t="shared" si="118"/>
        <v>1091.6153846153845</v>
      </c>
      <c r="P2552" s="1">
        <f t="shared" si="119"/>
        <v>24015.538461538461</v>
      </c>
      <c r="Q2552" s="1">
        <f>Table1[[#This Row],[Earned Basic Salary]]*20%</f>
        <v>4803.1076923076926</v>
      </c>
      <c r="R2552" s="1">
        <f>Table1[[#This Row],[Earned Basic Salary]]*10%</f>
        <v>2401.5538461538463</v>
      </c>
      <c r="S2552" s="1">
        <f>Table1[[#This Row],[Earned Basic Salary]]*12%</f>
        <v>2881.8646153846153</v>
      </c>
      <c r="T2552" s="1">
        <f>200</f>
        <v>200</v>
      </c>
      <c r="U2552" s="1">
        <f>Table1[[#This Row],[PF]]+Table1[[#This Row],[Professional Tax]]</f>
        <v>3081.8646153846153</v>
      </c>
      <c r="V2552" s="1">
        <f>Table1[[#This Row],[Overtime Hours]]*200</f>
        <v>2000</v>
      </c>
      <c r="W2552" s="1">
        <f>Table1[[#This Row],[Earned Basic Salary]]+Table1[[#This Row],[HRA]]+Table1[[#This Row],[DA]]+Table1[[#This Row],[Overtime Pay]]</f>
        <v>33220.199999999997</v>
      </c>
      <c r="X2552" s="1">
        <f>Table1[[#This Row],[Gross Salary]]-Table1[[#This Row],[Total Deduction]]</f>
        <v>30138.33538461538</v>
      </c>
      <c r="Y2552" t="s">
        <v>37</v>
      </c>
      <c r="Z2552" t="s">
        <v>95</v>
      </c>
      <c r="AA2552" t="s">
        <v>9539</v>
      </c>
      <c r="AB2552" t="s">
        <v>9540</v>
      </c>
    </row>
    <row r="2553" spans="1:28" x14ac:dyDescent="0.3">
      <c r="A2553" t="s">
        <v>9541</v>
      </c>
      <c r="B2553" t="s">
        <v>1610</v>
      </c>
      <c r="C2553">
        <v>25</v>
      </c>
      <c r="D2553" t="s">
        <v>61</v>
      </c>
      <c r="E2553" t="s">
        <v>62</v>
      </c>
      <c r="F2553" t="s">
        <v>89</v>
      </c>
      <c r="G2553" t="s">
        <v>5108</v>
      </c>
      <c r="H2553" t="s">
        <v>35</v>
      </c>
      <c r="I2553" t="s">
        <v>36</v>
      </c>
      <c r="J2553">
        <v>26</v>
      </c>
      <c r="K2553">
        <v>21</v>
      </c>
      <c r="L2553">
        <f t="shared" si="117"/>
        <v>5</v>
      </c>
      <c r="M2553">
        <v>8</v>
      </c>
      <c r="N2553">
        <v>74982</v>
      </c>
      <c r="O2553" s="1">
        <f t="shared" si="118"/>
        <v>2883.9230769230771</v>
      </c>
      <c r="P2553" s="1">
        <f t="shared" si="119"/>
        <v>60562.384615384617</v>
      </c>
      <c r="Q2553" s="1">
        <f>Table1[[#This Row],[Earned Basic Salary]]*20%</f>
        <v>12112.476923076923</v>
      </c>
      <c r="R2553" s="1">
        <f>Table1[[#This Row],[Earned Basic Salary]]*10%</f>
        <v>6056.2384615384617</v>
      </c>
      <c r="S2553" s="1">
        <f>Table1[[#This Row],[Earned Basic Salary]]*12%</f>
        <v>7267.4861538461537</v>
      </c>
      <c r="T2553" s="1">
        <f>200</f>
        <v>200</v>
      </c>
      <c r="U2553" s="1">
        <f>Table1[[#This Row],[PF]]+Table1[[#This Row],[Professional Tax]]</f>
        <v>7467.4861538461537</v>
      </c>
      <c r="V2553" s="1">
        <f>Table1[[#This Row],[Overtime Hours]]*200</f>
        <v>1600</v>
      </c>
      <c r="W2553" s="1">
        <f>Table1[[#This Row],[Earned Basic Salary]]+Table1[[#This Row],[HRA]]+Table1[[#This Row],[DA]]+Table1[[#This Row],[Overtime Pay]]</f>
        <v>80331.100000000006</v>
      </c>
      <c r="X2553" s="1">
        <f>Table1[[#This Row],[Gross Salary]]-Table1[[#This Row],[Total Deduction]]</f>
        <v>72863.61384615385</v>
      </c>
      <c r="Y2553" t="s">
        <v>37</v>
      </c>
      <c r="Z2553" t="s">
        <v>106</v>
      </c>
      <c r="AA2553" t="s">
        <v>9542</v>
      </c>
      <c r="AB2553" t="s">
        <v>9543</v>
      </c>
    </row>
    <row r="2554" spans="1:28" x14ac:dyDescent="0.3">
      <c r="A2554" t="s">
        <v>9544</v>
      </c>
      <c r="B2554" t="s">
        <v>461</v>
      </c>
      <c r="C2554">
        <v>30</v>
      </c>
      <c r="D2554" t="s">
        <v>75</v>
      </c>
      <c r="E2554" t="s">
        <v>62</v>
      </c>
      <c r="F2554" t="s">
        <v>63</v>
      </c>
      <c r="G2554" t="s">
        <v>9545</v>
      </c>
      <c r="H2554" t="s">
        <v>35</v>
      </c>
      <c r="I2554" t="s">
        <v>36</v>
      </c>
      <c r="J2554">
        <v>26</v>
      </c>
      <c r="K2554">
        <v>24</v>
      </c>
      <c r="L2554">
        <f t="shared" si="117"/>
        <v>2</v>
      </c>
      <c r="M2554">
        <v>14</v>
      </c>
      <c r="N2554">
        <v>54145</v>
      </c>
      <c r="O2554" s="1">
        <f t="shared" si="118"/>
        <v>2082.5</v>
      </c>
      <c r="P2554" s="1">
        <f t="shared" si="119"/>
        <v>49980</v>
      </c>
      <c r="Q2554" s="1">
        <f>Table1[[#This Row],[Earned Basic Salary]]*20%</f>
        <v>9996</v>
      </c>
      <c r="R2554" s="1">
        <f>Table1[[#This Row],[Earned Basic Salary]]*10%</f>
        <v>4998</v>
      </c>
      <c r="S2554" s="1">
        <f>Table1[[#This Row],[Earned Basic Salary]]*12%</f>
        <v>5997.5999999999995</v>
      </c>
      <c r="T2554" s="1">
        <f>200</f>
        <v>200</v>
      </c>
      <c r="U2554" s="1">
        <f>Table1[[#This Row],[PF]]+Table1[[#This Row],[Professional Tax]]</f>
        <v>6197.5999999999995</v>
      </c>
      <c r="V2554" s="1">
        <f>Table1[[#This Row],[Overtime Hours]]*200</f>
        <v>2800</v>
      </c>
      <c r="W2554" s="1">
        <f>Table1[[#This Row],[Earned Basic Salary]]+Table1[[#This Row],[HRA]]+Table1[[#This Row],[DA]]+Table1[[#This Row],[Overtime Pay]]</f>
        <v>67774</v>
      </c>
      <c r="X2554" s="1">
        <f>Table1[[#This Row],[Gross Salary]]-Table1[[#This Row],[Total Deduction]]</f>
        <v>61576.4</v>
      </c>
      <c r="Y2554" t="s">
        <v>37</v>
      </c>
      <c r="Z2554" t="s">
        <v>48</v>
      </c>
      <c r="AA2554" t="s">
        <v>9546</v>
      </c>
      <c r="AB2554" t="s">
        <v>9547</v>
      </c>
    </row>
    <row r="2555" spans="1:28" x14ac:dyDescent="0.3">
      <c r="A2555" t="s">
        <v>9548</v>
      </c>
      <c r="B2555" t="s">
        <v>2873</v>
      </c>
      <c r="C2555">
        <v>50</v>
      </c>
      <c r="D2555" t="s">
        <v>127</v>
      </c>
      <c r="E2555" t="s">
        <v>121</v>
      </c>
      <c r="F2555" t="s">
        <v>63</v>
      </c>
      <c r="G2555" t="s">
        <v>5237</v>
      </c>
      <c r="H2555" t="s">
        <v>35</v>
      </c>
      <c r="I2555" t="s">
        <v>36</v>
      </c>
      <c r="J2555">
        <v>26</v>
      </c>
      <c r="K2555">
        <v>24</v>
      </c>
      <c r="L2555">
        <f t="shared" si="117"/>
        <v>2</v>
      </c>
      <c r="M2555">
        <v>7</v>
      </c>
      <c r="N2555">
        <v>27846</v>
      </c>
      <c r="O2555" s="1">
        <f t="shared" si="118"/>
        <v>1071</v>
      </c>
      <c r="P2555" s="1">
        <f t="shared" si="119"/>
        <v>25704</v>
      </c>
      <c r="Q2555" s="1">
        <f>Table1[[#This Row],[Earned Basic Salary]]*20%</f>
        <v>5140.8</v>
      </c>
      <c r="R2555" s="1">
        <f>Table1[[#This Row],[Earned Basic Salary]]*10%</f>
        <v>2570.4</v>
      </c>
      <c r="S2555" s="1">
        <f>Table1[[#This Row],[Earned Basic Salary]]*12%</f>
        <v>3084.48</v>
      </c>
      <c r="T2555" s="1">
        <f>200</f>
        <v>200</v>
      </c>
      <c r="U2555" s="1">
        <f>Table1[[#This Row],[PF]]+Table1[[#This Row],[Professional Tax]]</f>
        <v>3284.48</v>
      </c>
      <c r="V2555" s="1">
        <f>Table1[[#This Row],[Overtime Hours]]*200</f>
        <v>1400</v>
      </c>
      <c r="W2555" s="1">
        <f>Table1[[#This Row],[Earned Basic Salary]]+Table1[[#This Row],[HRA]]+Table1[[#This Row],[DA]]+Table1[[#This Row],[Overtime Pay]]</f>
        <v>34815.199999999997</v>
      </c>
      <c r="X2555" s="1">
        <f>Table1[[#This Row],[Gross Salary]]-Table1[[#This Row],[Total Deduction]]</f>
        <v>31530.719999999998</v>
      </c>
      <c r="Y2555" t="s">
        <v>37</v>
      </c>
      <c r="Z2555" t="s">
        <v>48</v>
      </c>
      <c r="AA2555" t="s">
        <v>9549</v>
      </c>
      <c r="AB2555" t="s">
        <v>9550</v>
      </c>
    </row>
    <row r="2556" spans="1:28" x14ac:dyDescent="0.3">
      <c r="A2556" t="s">
        <v>9551</v>
      </c>
      <c r="B2556" t="s">
        <v>126</v>
      </c>
      <c r="C2556">
        <v>44</v>
      </c>
      <c r="D2556" t="s">
        <v>133</v>
      </c>
      <c r="E2556" t="s">
        <v>54</v>
      </c>
      <c r="F2556" t="s">
        <v>33</v>
      </c>
      <c r="G2556" t="s">
        <v>5529</v>
      </c>
      <c r="H2556" t="s">
        <v>35</v>
      </c>
      <c r="I2556" t="s">
        <v>36</v>
      </c>
      <c r="J2556">
        <v>26</v>
      </c>
      <c r="K2556">
        <v>26</v>
      </c>
      <c r="L2556">
        <f t="shared" si="117"/>
        <v>0</v>
      </c>
      <c r="M2556">
        <v>20</v>
      </c>
      <c r="N2556">
        <v>58263</v>
      </c>
      <c r="O2556" s="1">
        <f t="shared" si="118"/>
        <v>2240.8846153846152</v>
      </c>
      <c r="P2556" s="1">
        <f t="shared" si="119"/>
        <v>58263</v>
      </c>
      <c r="Q2556" s="1">
        <f>Table1[[#This Row],[Earned Basic Salary]]*20%</f>
        <v>11652.6</v>
      </c>
      <c r="R2556" s="1">
        <f>Table1[[#This Row],[Earned Basic Salary]]*10%</f>
        <v>5826.3</v>
      </c>
      <c r="S2556" s="1">
        <f>Table1[[#This Row],[Earned Basic Salary]]*12%</f>
        <v>6991.5599999999995</v>
      </c>
      <c r="T2556" s="1">
        <f>200</f>
        <v>200</v>
      </c>
      <c r="U2556" s="1">
        <f>Table1[[#This Row],[PF]]+Table1[[#This Row],[Professional Tax]]</f>
        <v>7191.5599999999995</v>
      </c>
      <c r="V2556" s="1">
        <f>Table1[[#This Row],[Overtime Hours]]*200</f>
        <v>4000</v>
      </c>
      <c r="W2556" s="1">
        <f>Table1[[#This Row],[Earned Basic Salary]]+Table1[[#This Row],[HRA]]+Table1[[#This Row],[DA]]+Table1[[#This Row],[Overtime Pay]]</f>
        <v>79741.900000000009</v>
      </c>
      <c r="X2556" s="1">
        <f>Table1[[#This Row],[Gross Salary]]-Table1[[#This Row],[Total Deduction]]</f>
        <v>72550.340000000011</v>
      </c>
      <c r="Y2556" t="s">
        <v>37</v>
      </c>
      <c r="Z2556" t="s">
        <v>106</v>
      </c>
      <c r="AA2556" t="s">
        <v>9552</v>
      </c>
      <c r="AB2556" t="s">
        <v>9553</v>
      </c>
    </row>
    <row r="2557" spans="1:28" x14ac:dyDescent="0.3">
      <c r="A2557" t="s">
        <v>9554</v>
      </c>
      <c r="B2557" t="s">
        <v>42</v>
      </c>
      <c r="C2557">
        <v>53</v>
      </c>
      <c r="D2557" t="s">
        <v>61</v>
      </c>
      <c r="E2557" t="s">
        <v>82</v>
      </c>
      <c r="F2557" t="s">
        <v>69</v>
      </c>
      <c r="G2557" t="s">
        <v>9555</v>
      </c>
      <c r="H2557" t="s">
        <v>35</v>
      </c>
      <c r="I2557" t="s">
        <v>36</v>
      </c>
      <c r="J2557">
        <v>26</v>
      </c>
      <c r="K2557">
        <v>25</v>
      </c>
      <c r="L2557">
        <f t="shared" si="117"/>
        <v>1</v>
      </c>
      <c r="M2557">
        <v>5</v>
      </c>
      <c r="N2557">
        <v>70406</v>
      </c>
      <c r="O2557" s="1">
        <f t="shared" si="118"/>
        <v>2707.9230769230771</v>
      </c>
      <c r="P2557" s="1">
        <f t="shared" si="119"/>
        <v>67698.076923076922</v>
      </c>
      <c r="Q2557" s="1">
        <f>Table1[[#This Row],[Earned Basic Salary]]*20%</f>
        <v>13539.615384615385</v>
      </c>
      <c r="R2557" s="1">
        <f>Table1[[#This Row],[Earned Basic Salary]]*10%</f>
        <v>6769.8076923076924</v>
      </c>
      <c r="S2557" s="1">
        <f>Table1[[#This Row],[Earned Basic Salary]]*12%</f>
        <v>8123.7692307692305</v>
      </c>
      <c r="T2557" s="1">
        <f>200</f>
        <v>200</v>
      </c>
      <c r="U2557" s="1">
        <f>Table1[[#This Row],[PF]]+Table1[[#This Row],[Professional Tax]]</f>
        <v>8323.7692307692305</v>
      </c>
      <c r="V2557" s="1">
        <f>Table1[[#This Row],[Overtime Hours]]*200</f>
        <v>1000</v>
      </c>
      <c r="W2557" s="1">
        <f>Table1[[#This Row],[Earned Basic Salary]]+Table1[[#This Row],[HRA]]+Table1[[#This Row],[DA]]+Table1[[#This Row],[Overtime Pay]]</f>
        <v>89007.5</v>
      </c>
      <c r="X2557" s="1">
        <f>Table1[[#This Row],[Gross Salary]]-Table1[[#This Row],[Total Deduction]]</f>
        <v>80683.730769230766</v>
      </c>
      <c r="Y2557" t="s">
        <v>37</v>
      </c>
      <c r="Z2557" t="s">
        <v>38</v>
      </c>
      <c r="AA2557" t="s">
        <v>9556</v>
      </c>
      <c r="AB2557" t="s">
        <v>9557</v>
      </c>
    </row>
    <row r="2558" spans="1:28" x14ac:dyDescent="0.3">
      <c r="A2558" t="s">
        <v>9558</v>
      </c>
      <c r="B2558" t="s">
        <v>1049</v>
      </c>
      <c r="C2558">
        <v>52</v>
      </c>
      <c r="D2558" t="s">
        <v>127</v>
      </c>
      <c r="E2558" t="s">
        <v>82</v>
      </c>
      <c r="F2558" t="s">
        <v>83</v>
      </c>
      <c r="G2558" t="s">
        <v>3824</v>
      </c>
      <c r="H2558" t="s">
        <v>35</v>
      </c>
      <c r="I2558" t="s">
        <v>36</v>
      </c>
      <c r="J2558">
        <v>26</v>
      </c>
      <c r="K2558">
        <v>23</v>
      </c>
      <c r="L2558">
        <f t="shared" si="117"/>
        <v>3</v>
      </c>
      <c r="M2558">
        <v>17</v>
      </c>
      <c r="N2558">
        <v>42506</v>
      </c>
      <c r="O2558" s="1">
        <f t="shared" si="118"/>
        <v>1634.8461538461538</v>
      </c>
      <c r="P2558" s="1">
        <f t="shared" si="119"/>
        <v>37601.461538461539</v>
      </c>
      <c r="Q2558" s="1">
        <f>Table1[[#This Row],[Earned Basic Salary]]*20%</f>
        <v>7520.292307692308</v>
      </c>
      <c r="R2558" s="1">
        <f>Table1[[#This Row],[Earned Basic Salary]]*10%</f>
        <v>3760.146153846154</v>
      </c>
      <c r="S2558" s="1">
        <f>Table1[[#This Row],[Earned Basic Salary]]*12%</f>
        <v>4512.1753846153842</v>
      </c>
      <c r="T2558" s="1">
        <f>200</f>
        <v>200</v>
      </c>
      <c r="U2558" s="1">
        <f>Table1[[#This Row],[PF]]+Table1[[#This Row],[Professional Tax]]</f>
        <v>4712.1753846153842</v>
      </c>
      <c r="V2558" s="1">
        <f>Table1[[#This Row],[Overtime Hours]]*200</f>
        <v>3400</v>
      </c>
      <c r="W2558" s="1">
        <f>Table1[[#This Row],[Earned Basic Salary]]+Table1[[#This Row],[HRA]]+Table1[[#This Row],[DA]]+Table1[[#This Row],[Overtime Pay]]</f>
        <v>52281.9</v>
      </c>
      <c r="X2558" s="1">
        <f>Table1[[#This Row],[Gross Salary]]-Table1[[#This Row],[Total Deduction]]</f>
        <v>47569.724615384621</v>
      </c>
      <c r="Y2558" t="s">
        <v>37</v>
      </c>
      <c r="Z2558" t="s">
        <v>38</v>
      </c>
      <c r="AA2558" t="s">
        <v>9559</v>
      </c>
      <c r="AB2558" t="s">
        <v>9560</v>
      </c>
    </row>
    <row r="2559" spans="1:28" x14ac:dyDescent="0.3">
      <c r="A2559" t="s">
        <v>9561</v>
      </c>
      <c r="B2559" t="s">
        <v>2551</v>
      </c>
      <c r="C2559">
        <v>46</v>
      </c>
      <c r="D2559" t="s">
        <v>31</v>
      </c>
      <c r="E2559" t="s">
        <v>82</v>
      </c>
      <c r="F2559" t="s">
        <v>46</v>
      </c>
      <c r="G2559" t="s">
        <v>5643</v>
      </c>
      <c r="H2559" t="s">
        <v>35</v>
      </c>
      <c r="I2559" t="s">
        <v>36</v>
      </c>
      <c r="J2559">
        <v>26</v>
      </c>
      <c r="K2559">
        <v>24</v>
      </c>
      <c r="L2559">
        <f t="shared" si="117"/>
        <v>2</v>
      </c>
      <c r="M2559">
        <v>12</v>
      </c>
      <c r="N2559">
        <v>58753</v>
      </c>
      <c r="O2559" s="1">
        <f t="shared" si="118"/>
        <v>2259.7307692307691</v>
      </c>
      <c r="P2559" s="1">
        <f t="shared" si="119"/>
        <v>54233.538461538454</v>
      </c>
      <c r="Q2559" s="1">
        <f>Table1[[#This Row],[Earned Basic Salary]]*20%</f>
        <v>10846.707692307691</v>
      </c>
      <c r="R2559" s="1">
        <f>Table1[[#This Row],[Earned Basic Salary]]*10%</f>
        <v>5423.3538461538456</v>
      </c>
      <c r="S2559" s="1">
        <f>Table1[[#This Row],[Earned Basic Salary]]*12%</f>
        <v>6508.0246153846138</v>
      </c>
      <c r="T2559" s="1">
        <f>200</f>
        <v>200</v>
      </c>
      <c r="U2559" s="1">
        <f>Table1[[#This Row],[PF]]+Table1[[#This Row],[Professional Tax]]</f>
        <v>6708.0246153846138</v>
      </c>
      <c r="V2559" s="1">
        <f>Table1[[#This Row],[Overtime Hours]]*200</f>
        <v>2400</v>
      </c>
      <c r="W2559" s="1">
        <f>Table1[[#This Row],[Earned Basic Salary]]+Table1[[#This Row],[HRA]]+Table1[[#This Row],[DA]]+Table1[[#This Row],[Overtime Pay]]</f>
        <v>72903.599999999991</v>
      </c>
      <c r="X2559" s="1">
        <f>Table1[[#This Row],[Gross Salary]]-Table1[[#This Row],[Total Deduction]]</f>
        <v>66195.575384615382</v>
      </c>
      <c r="Y2559" t="s">
        <v>37</v>
      </c>
      <c r="Z2559" t="s">
        <v>48</v>
      </c>
      <c r="AA2559" t="s">
        <v>9562</v>
      </c>
      <c r="AB2559" t="s">
        <v>9563</v>
      </c>
    </row>
    <row r="2560" spans="1:28" x14ac:dyDescent="0.3">
      <c r="A2560" t="s">
        <v>9564</v>
      </c>
      <c r="B2560" t="s">
        <v>2079</v>
      </c>
      <c r="C2560">
        <v>39</v>
      </c>
      <c r="D2560" t="s">
        <v>75</v>
      </c>
      <c r="E2560" t="s">
        <v>54</v>
      </c>
      <c r="F2560" t="s">
        <v>69</v>
      </c>
      <c r="G2560" t="s">
        <v>9565</v>
      </c>
      <c r="H2560" t="s">
        <v>35</v>
      </c>
      <c r="I2560" t="s">
        <v>36</v>
      </c>
      <c r="J2560">
        <v>26</v>
      </c>
      <c r="K2560">
        <v>23</v>
      </c>
      <c r="L2560">
        <f t="shared" si="117"/>
        <v>3</v>
      </c>
      <c r="M2560">
        <v>4</v>
      </c>
      <c r="N2560">
        <v>57797</v>
      </c>
      <c r="O2560" s="1">
        <f t="shared" si="118"/>
        <v>2222.9615384615386</v>
      </c>
      <c r="P2560" s="1">
        <f t="shared" si="119"/>
        <v>51128.11538461539</v>
      </c>
      <c r="Q2560" s="1">
        <f>Table1[[#This Row],[Earned Basic Salary]]*20%</f>
        <v>10225.623076923079</v>
      </c>
      <c r="R2560" s="1">
        <f>Table1[[#This Row],[Earned Basic Salary]]*10%</f>
        <v>5112.8115384615394</v>
      </c>
      <c r="S2560" s="1">
        <f>Table1[[#This Row],[Earned Basic Salary]]*12%</f>
        <v>6135.3738461538469</v>
      </c>
      <c r="T2560" s="1">
        <f>200</f>
        <v>200</v>
      </c>
      <c r="U2560" s="1">
        <f>Table1[[#This Row],[PF]]+Table1[[#This Row],[Professional Tax]]</f>
        <v>6335.3738461538469</v>
      </c>
      <c r="V2560" s="1">
        <f>Table1[[#This Row],[Overtime Hours]]*200</f>
        <v>800</v>
      </c>
      <c r="W2560" s="1">
        <f>Table1[[#This Row],[Earned Basic Salary]]+Table1[[#This Row],[HRA]]+Table1[[#This Row],[DA]]+Table1[[#This Row],[Overtime Pay]]</f>
        <v>67266.55</v>
      </c>
      <c r="X2560" s="1">
        <f>Table1[[#This Row],[Gross Salary]]-Table1[[#This Row],[Total Deduction]]</f>
        <v>60931.176153846158</v>
      </c>
      <c r="Y2560" t="s">
        <v>37</v>
      </c>
      <c r="Z2560" t="s">
        <v>38</v>
      </c>
      <c r="AA2560" t="s">
        <v>9566</v>
      </c>
      <c r="AB2560" t="s">
        <v>9567</v>
      </c>
    </row>
    <row r="2561" spans="1:28" x14ac:dyDescent="0.3">
      <c r="A2561" t="s">
        <v>9568</v>
      </c>
      <c r="B2561" t="s">
        <v>2551</v>
      </c>
      <c r="C2561">
        <v>51</v>
      </c>
      <c r="D2561" t="s">
        <v>31</v>
      </c>
      <c r="E2561" t="s">
        <v>82</v>
      </c>
      <c r="F2561" t="s">
        <v>55</v>
      </c>
      <c r="G2561" t="s">
        <v>3272</v>
      </c>
      <c r="H2561" t="s">
        <v>35</v>
      </c>
      <c r="I2561" t="s">
        <v>36</v>
      </c>
      <c r="J2561">
        <v>26</v>
      </c>
      <c r="K2561">
        <v>23</v>
      </c>
      <c r="L2561">
        <f t="shared" si="117"/>
        <v>3</v>
      </c>
      <c r="M2561">
        <v>8</v>
      </c>
      <c r="N2561">
        <v>62676</v>
      </c>
      <c r="O2561" s="1">
        <f t="shared" si="118"/>
        <v>2410.6153846153848</v>
      </c>
      <c r="P2561" s="1">
        <f t="shared" si="119"/>
        <v>55444.153846153851</v>
      </c>
      <c r="Q2561" s="1">
        <f>Table1[[#This Row],[Earned Basic Salary]]*20%</f>
        <v>11088.830769230772</v>
      </c>
      <c r="R2561" s="1">
        <f>Table1[[#This Row],[Earned Basic Salary]]*10%</f>
        <v>5544.4153846153858</v>
      </c>
      <c r="S2561" s="1">
        <f>Table1[[#This Row],[Earned Basic Salary]]*12%</f>
        <v>6653.2984615384621</v>
      </c>
      <c r="T2561" s="1">
        <f>200</f>
        <v>200</v>
      </c>
      <c r="U2561" s="1">
        <f>Table1[[#This Row],[PF]]+Table1[[#This Row],[Professional Tax]]</f>
        <v>6853.2984615384621</v>
      </c>
      <c r="V2561" s="1">
        <f>Table1[[#This Row],[Overtime Hours]]*200</f>
        <v>1600</v>
      </c>
      <c r="W2561" s="1">
        <f>Table1[[#This Row],[Earned Basic Salary]]+Table1[[#This Row],[HRA]]+Table1[[#This Row],[DA]]+Table1[[#This Row],[Overtime Pay]]</f>
        <v>73677.400000000023</v>
      </c>
      <c r="X2561" s="1">
        <f>Table1[[#This Row],[Gross Salary]]-Table1[[#This Row],[Total Deduction]]</f>
        <v>66824.10153846156</v>
      </c>
      <c r="Y2561" t="s">
        <v>37</v>
      </c>
      <c r="Z2561" t="s">
        <v>48</v>
      </c>
      <c r="AA2561" t="s">
        <v>9569</v>
      </c>
      <c r="AB2561" t="s">
        <v>9570</v>
      </c>
    </row>
    <row r="2562" spans="1:28" x14ac:dyDescent="0.3">
      <c r="A2562" t="s">
        <v>9571</v>
      </c>
      <c r="B2562" t="s">
        <v>607</v>
      </c>
      <c r="C2562">
        <v>52</v>
      </c>
      <c r="D2562" t="s">
        <v>75</v>
      </c>
      <c r="E2562" t="s">
        <v>121</v>
      </c>
      <c r="F2562" t="s">
        <v>83</v>
      </c>
      <c r="G2562" t="s">
        <v>6945</v>
      </c>
      <c r="H2562" t="s">
        <v>35</v>
      </c>
      <c r="I2562" t="s">
        <v>36</v>
      </c>
      <c r="J2562">
        <v>26</v>
      </c>
      <c r="K2562">
        <v>21</v>
      </c>
      <c r="L2562">
        <f t="shared" si="117"/>
        <v>5</v>
      </c>
      <c r="M2562">
        <v>16</v>
      </c>
      <c r="N2562">
        <v>31949</v>
      </c>
      <c r="O2562" s="1">
        <f t="shared" si="118"/>
        <v>1228.8076923076924</v>
      </c>
      <c r="P2562" s="1">
        <f t="shared" si="119"/>
        <v>25804.961538461539</v>
      </c>
      <c r="Q2562" s="1">
        <f>Table1[[#This Row],[Earned Basic Salary]]*20%</f>
        <v>5160.9923076923078</v>
      </c>
      <c r="R2562" s="1">
        <f>Table1[[#This Row],[Earned Basic Salary]]*10%</f>
        <v>2580.4961538461539</v>
      </c>
      <c r="S2562" s="1">
        <f>Table1[[#This Row],[Earned Basic Salary]]*12%</f>
        <v>3096.5953846153848</v>
      </c>
      <c r="T2562" s="1">
        <f>200</f>
        <v>200</v>
      </c>
      <c r="U2562" s="1">
        <f>Table1[[#This Row],[PF]]+Table1[[#This Row],[Professional Tax]]</f>
        <v>3296.5953846153848</v>
      </c>
      <c r="V2562" s="1">
        <f>Table1[[#This Row],[Overtime Hours]]*200</f>
        <v>3200</v>
      </c>
      <c r="W2562" s="1">
        <f>Table1[[#This Row],[Earned Basic Salary]]+Table1[[#This Row],[HRA]]+Table1[[#This Row],[DA]]+Table1[[#This Row],[Overtime Pay]]</f>
        <v>36746.449999999997</v>
      </c>
      <c r="X2562" s="1">
        <f>Table1[[#This Row],[Gross Salary]]-Table1[[#This Row],[Total Deduction]]</f>
        <v>33449.854615384611</v>
      </c>
      <c r="Y2562" t="s">
        <v>37</v>
      </c>
      <c r="Z2562" t="s">
        <v>48</v>
      </c>
      <c r="AA2562" t="s">
        <v>9572</v>
      </c>
      <c r="AB2562" t="s">
        <v>9573</v>
      </c>
    </row>
    <row r="2563" spans="1:28" x14ac:dyDescent="0.3">
      <c r="A2563" t="s">
        <v>9574</v>
      </c>
      <c r="B2563" t="s">
        <v>637</v>
      </c>
      <c r="C2563">
        <v>51</v>
      </c>
      <c r="D2563" t="s">
        <v>127</v>
      </c>
      <c r="E2563" t="s">
        <v>45</v>
      </c>
      <c r="F2563" t="s">
        <v>63</v>
      </c>
      <c r="G2563" t="s">
        <v>6058</v>
      </c>
      <c r="H2563" t="s">
        <v>35</v>
      </c>
      <c r="I2563" t="s">
        <v>36</v>
      </c>
      <c r="J2563">
        <v>26</v>
      </c>
      <c r="K2563">
        <v>22</v>
      </c>
      <c r="L2563">
        <f t="shared" ref="L2563:L2626" si="120">J2563-K2563</f>
        <v>4</v>
      </c>
      <c r="M2563">
        <v>9</v>
      </c>
      <c r="N2563">
        <v>36627</v>
      </c>
      <c r="O2563" s="1">
        <f t="shared" ref="O2563:O2626" si="121">N2563/J2563</f>
        <v>1408.7307692307693</v>
      </c>
      <c r="P2563" s="1">
        <f t="shared" ref="P2563:P2626" si="122">O2563*K2563</f>
        <v>30992.076923076926</v>
      </c>
      <c r="Q2563" s="1">
        <f>Table1[[#This Row],[Earned Basic Salary]]*20%</f>
        <v>6198.4153846153858</v>
      </c>
      <c r="R2563" s="1">
        <f>Table1[[#This Row],[Earned Basic Salary]]*10%</f>
        <v>3099.2076923076929</v>
      </c>
      <c r="S2563" s="1">
        <f>Table1[[#This Row],[Earned Basic Salary]]*12%</f>
        <v>3719.0492307692311</v>
      </c>
      <c r="T2563" s="1">
        <f>200</f>
        <v>200</v>
      </c>
      <c r="U2563" s="1">
        <f>Table1[[#This Row],[PF]]+Table1[[#This Row],[Professional Tax]]</f>
        <v>3919.0492307692311</v>
      </c>
      <c r="V2563" s="1">
        <f>Table1[[#This Row],[Overtime Hours]]*200</f>
        <v>1800</v>
      </c>
      <c r="W2563" s="1">
        <f>Table1[[#This Row],[Earned Basic Salary]]+Table1[[#This Row],[HRA]]+Table1[[#This Row],[DA]]+Table1[[#This Row],[Overtime Pay]]</f>
        <v>42089.700000000012</v>
      </c>
      <c r="X2563" s="1">
        <f>Table1[[#This Row],[Gross Salary]]-Table1[[#This Row],[Total Deduction]]</f>
        <v>38170.650769230779</v>
      </c>
      <c r="Y2563" t="s">
        <v>37</v>
      </c>
      <c r="Z2563" t="s">
        <v>38</v>
      </c>
      <c r="AA2563" t="s">
        <v>9575</v>
      </c>
      <c r="AB2563" t="s">
        <v>9576</v>
      </c>
    </row>
    <row r="2564" spans="1:28" x14ac:dyDescent="0.3">
      <c r="A2564" t="s">
        <v>9577</v>
      </c>
      <c r="B2564" t="s">
        <v>290</v>
      </c>
      <c r="C2564">
        <v>42</v>
      </c>
      <c r="D2564" t="s">
        <v>31</v>
      </c>
      <c r="E2564" t="s">
        <v>62</v>
      </c>
      <c r="F2564" t="s">
        <v>46</v>
      </c>
      <c r="G2564" t="s">
        <v>3295</v>
      </c>
      <c r="H2564" t="s">
        <v>35</v>
      </c>
      <c r="I2564" t="s">
        <v>36</v>
      </c>
      <c r="J2564">
        <v>26</v>
      </c>
      <c r="K2564">
        <v>23</v>
      </c>
      <c r="L2564">
        <f t="shared" si="120"/>
        <v>3</v>
      </c>
      <c r="M2564">
        <v>4</v>
      </c>
      <c r="N2564">
        <v>33789</v>
      </c>
      <c r="O2564" s="1">
        <f t="shared" si="121"/>
        <v>1299.5769230769231</v>
      </c>
      <c r="P2564" s="1">
        <f t="shared" si="122"/>
        <v>29890.26923076923</v>
      </c>
      <c r="Q2564" s="1">
        <f>Table1[[#This Row],[Earned Basic Salary]]*20%</f>
        <v>5978.0538461538463</v>
      </c>
      <c r="R2564" s="1">
        <f>Table1[[#This Row],[Earned Basic Salary]]*10%</f>
        <v>2989.0269230769231</v>
      </c>
      <c r="S2564" s="1">
        <f>Table1[[#This Row],[Earned Basic Salary]]*12%</f>
        <v>3586.8323076923075</v>
      </c>
      <c r="T2564" s="1">
        <f>200</f>
        <v>200</v>
      </c>
      <c r="U2564" s="1">
        <f>Table1[[#This Row],[PF]]+Table1[[#This Row],[Professional Tax]]</f>
        <v>3786.8323076923075</v>
      </c>
      <c r="V2564" s="1">
        <f>Table1[[#This Row],[Overtime Hours]]*200</f>
        <v>800</v>
      </c>
      <c r="W2564" s="1">
        <f>Table1[[#This Row],[Earned Basic Salary]]+Table1[[#This Row],[HRA]]+Table1[[#This Row],[DA]]+Table1[[#This Row],[Overtime Pay]]</f>
        <v>39657.350000000006</v>
      </c>
      <c r="X2564" s="1">
        <f>Table1[[#This Row],[Gross Salary]]-Table1[[#This Row],[Total Deduction]]</f>
        <v>35870.517692307702</v>
      </c>
      <c r="Y2564" t="s">
        <v>37</v>
      </c>
      <c r="Z2564" t="s">
        <v>48</v>
      </c>
      <c r="AA2564" t="s">
        <v>9578</v>
      </c>
      <c r="AB2564" t="s">
        <v>9579</v>
      </c>
    </row>
    <row r="2565" spans="1:28" x14ac:dyDescent="0.3">
      <c r="A2565" t="s">
        <v>9580</v>
      </c>
      <c r="B2565" t="s">
        <v>2028</v>
      </c>
      <c r="C2565">
        <v>50</v>
      </c>
      <c r="D2565" t="s">
        <v>133</v>
      </c>
      <c r="E2565" t="s">
        <v>32</v>
      </c>
      <c r="F2565" t="s">
        <v>33</v>
      </c>
      <c r="G2565" t="s">
        <v>5697</v>
      </c>
      <c r="H2565" t="s">
        <v>35</v>
      </c>
      <c r="I2565" t="s">
        <v>36</v>
      </c>
      <c r="J2565">
        <v>26</v>
      </c>
      <c r="K2565">
        <v>26</v>
      </c>
      <c r="L2565">
        <f t="shared" si="120"/>
        <v>0</v>
      </c>
      <c r="M2565">
        <v>5</v>
      </c>
      <c r="N2565">
        <v>44782</v>
      </c>
      <c r="O2565" s="1">
        <f t="shared" si="121"/>
        <v>1722.3846153846155</v>
      </c>
      <c r="P2565" s="1">
        <f t="shared" si="122"/>
        <v>44782</v>
      </c>
      <c r="Q2565" s="1">
        <f>Table1[[#This Row],[Earned Basic Salary]]*20%</f>
        <v>8956.4</v>
      </c>
      <c r="R2565" s="1">
        <f>Table1[[#This Row],[Earned Basic Salary]]*10%</f>
        <v>4478.2</v>
      </c>
      <c r="S2565" s="1">
        <f>Table1[[#This Row],[Earned Basic Salary]]*12%</f>
        <v>5373.84</v>
      </c>
      <c r="T2565" s="1">
        <f>200</f>
        <v>200</v>
      </c>
      <c r="U2565" s="1">
        <f>Table1[[#This Row],[PF]]+Table1[[#This Row],[Professional Tax]]</f>
        <v>5573.84</v>
      </c>
      <c r="V2565" s="1">
        <f>Table1[[#This Row],[Overtime Hours]]*200</f>
        <v>1000</v>
      </c>
      <c r="W2565" s="1">
        <f>Table1[[#This Row],[Earned Basic Salary]]+Table1[[#This Row],[HRA]]+Table1[[#This Row],[DA]]+Table1[[#This Row],[Overtime Pay]]</f>
        <v>59216.6</v>
      </c>
      <c r="X2565" s="1">
        <f>Table1[[#This Row],[Gross Salary]]-Table1[[#This Row],[Total Deduction]]</f>
        <v>53642.759999999995</v>
      </c>
      <c r="Y2565" t="s">
        <v>37</v>
      </c>
      <c r="Z2565" t="s">
        <v>106</v>
      </c>
      <c r="AA2565" t="s">
        <v>9581</v>
      </c>
      <c r="AB2565" t="s">
        <v>9582</v>
      </c>
    </row>
    <row r="2566" spans="1:28" x14ac:dyDescent="0.3">
      <c r="A2566" t="s">
        <v>9583</v>
      </c>
      <c r="B2566" t="s">
        <v>936</v>
      </c>
      <c r="C2566">
        <v>43</v>
      </c>
      <c r="D2566" t="s">
        <v>81</v>
      </c>
      <c r="E2566" t="s">
        <v>62</v>
      </c>
      <c r="F2566" t="s">
        <v>63</v>
      </c>
      <c r="G2566" t="s">
        <v>7093</v>
      </c>
      <c r="H2566" t="s">
        <v>35</v>
      </c>
      <c r="I2566" t="s">
        <v>36</v>
      </c>
      <c r="J2566">
        <v>26</v>
      </c>
      <c r="K2566">
        <v>22</v>
      </c>
      <c r="L2566">
        <f t="shared" si="120"/>
        <v>4</v>
      </c>
      <c r="M2566">
        <v>3</v>
      </c>
      <c r="N2566">
        <v>77466</v>
      </c>
      <c r="O2566" s="1">
        <f t="shared" si="121"/>
        <v>2979.4615384615386</v>
      </c>
      <c r="P2566" s="1">
        <f t="shared" si="122"/>
        <v>65548.153846153844</v>
      </c>
      <c r="Q2566" s="1">
        <f>Table1[[#This Row],[Earned Basic Salary]]*20%</f>
        <v>13109.630769230769</v>
      </c>
      <c r="R2566" s="1">
        <f>Table1[[#This Row],[Earned Basic Salary]]*10%</f>
        <v>6554.8153846153846</v>
      </c>
      <c r="S2566" s="1">
        <f>Table1[[#This Row],[Earned Basic Salary]]*12%</f>
        <v>7865.7784615384608</v>
      </c>
      <c r="T2566" s="1">
        <f>200</f>
        <v>200</v>
      </c>
      <c r="U2566" s="1">
        <f>Table1[[#This Row],[PF]]+Table1[[#This Row],[Professional Tax]]</f>
        <v>8065.7784615384608</v>
      </c>
      <c r="V2566" s="1">
        <f>Table1[[#This Row],[Overtime Hours]]*200</f>
        <v>600</v>
      </c>
      <c r="W2566" s="1">
        <f>Table1[[#This Row],[Earned Basic Salary]]+Table1[[#This Row],[HRA]]+Table1[[#This Row],[DA]]+Table1[[#This Row],[Overtime Pay]]</f>
        <v>85812.6</v>
      </c>
      <c r="X2566" s="1">
        <f>Table1[[#This Row],[Gross Salary]]-Table1[[#This Row],[Total Deduction]]</f>
        <v>77746.821538461547</v>
      </c>
      <c r="Y2566" t="s">
        <v>37</v>
      </c>
      <c r="Z2566" t="s">
        <v>95</v>
      </c>
      <c r="AA2566" t="s">
        <v>9584</v>
      </c>
      <c r="AB2566" t="s">
        <v>9585</v>
      </c>
    </row>
    <row r="2567" spans="1:28" x14ac:dyDescent="0.3">
      <c r="A2567" t="s">
        <v>9586</v>
      </c>
      <c r="B2567" t="s">
        <v>120</v>
      </c>
      <c r="C2567">
        <v>43</v>
      </c>
      <c r="D2567" t="s">
        <v>133</v>
      </c>
      <c r="E2567" t="s">
        <v>32</v>
      </c>
      <c r="F2567" t="s">
        <v>55</v>
      </c>
      <c r="G2567" t="s">
        <v>1881</v>
      </c>
      <c r="H2567" t="s">
        <v>35</v>
      </c>
      <c r="I2567" t="s">
        <v>36</v>
      </c>
      <c r="J2567">
        <v>26</v>
      </c>
      <c r="K2567">
        <v>24</v>
      </c>
      <c r="L2567">
        <f t="shared" si="120"/>
        <v>2</v>
      </c>
      <c r="M2567">
        <v>9</v>
      </c>
      <c r="N2567">
        <v>44292</v>
      </c>
      <c r="O2567" s="1">
        <f t="shared" si="121"/>
        <v>1703.5384615384614</v>
      </c>
      <c r="P2567" s="1">
        <f t="shared" si="122"/>
        <v>40884.923076923078</v>
      </c>
      <c r="Q2567" s="1">
        <f>Table1[[#This Row],[Earned Basic Salary]]*20%</f>
        <v>8176.9846153846156</v>
      </c>
      <c r="R2567" s="1">
        <f>Table1[[#This Row],[Earned Basic Salary]]*10%</f>
        <v>4088.4923076923078</v>
      </c>
      <c r="S2567" s="1">
        <f>Table1[[#This Row],[Earned Basic Salary]]*12%</f>
        <v>4906.1907692307695</v>
      </c>
      <c r="T2567" s="1">
        <f>200</f>
        <v>200</v>
      </c>
      <c r="U2567" s="1">
        <f>Table1[[#This Row],[PF]]+Table1[[#This Row],[Professional Tax]]</f>
        <v>5106.1907692307695</v>
      </c>
      <c r="V2567" s="1">
        <f>Table1[[#This Row],[Overtime Hours]]*200</f>
        <v>1800</v>
      </c>
      <c r="W2567" s="1">
        <f>Table1[[#This Row],[Earned Basic Salary]]+Table1[[#This Row],[HRA]]+Table1[[#This Row],[DA]]+Table1[[#This Row],[Overtime Pay]]</f>
        <v>54950.400000000001</v>
      </c>
      <c r="X2567" s="1">
        <f>Table1[[#This Row],[Gross Salary]]-Table1[[#This Row],[Total Deduction]]</f>
        <v>49844.209230769229</v>
      </c>
      <c r="Y2567" t="s">
        <v>37</v>
      </c>
      <c r="Z2567" t="s">
        <v>48</v>
      </c>
      <c r="AA2567" t="s">
        <v>9587</v>
      </c>
      <c r="AB2567" t="s">
        <v>9588</v>
      </c>
    </row>
    <row r="2568" spans="1:28" x14ac:dyDescent="0.3">
      <c r="A2568" t="s">
        <v>9589</v>
      </c>
      <c r="B2568" t="s">
        <v>835</v>
      </c>
      <c r="C2568">
        <v>36</v>
      </c>
      <c r="D2568" t="s">
        <v>127</v>
      </c>
      <c r="E2568" t="s">
        <v>82</v>
      </c>
      <c r="F2568" t="s">
        <v>55</v>
      </c>
      <c r="G2568" t="s">
        <v>1243</v>
      </c>
      <c r="H2568" t="s">
        <v>35</v>
      </c>
      <c r="I2568" t="s">
        <v>36</v>
      </c>
      <c r="J2568">
        <v>26</v>
      </c>
      <c r="K2568">
        <v>23</v>
      </c>
      <c r="L2568">
        <f t="shared" si="120"/>
        <v>3</v>
      </c>
      <c r="M2568">
        <v>18</v>
      </c>
      <c r="N2568">
        <v>76240</v>
      </c>
      <c r="O2568" s="1">
        <f t="shared" si="121"/>
        <v>2932.3076923076924</v>
      </c>
      <c r="P2568" s="1">
        <f t="shared" si="122"/>
        <v>67443.076923076922</v>
      </c>
      <c r="Q2568" s="1">
        <f>Table1[[#This Row],[Earned Basic Salary]]*20%</f>
        <v>13488.615384615385</v>
      </c>
      <c r="R2568" s="1">
        <f>Table1[[#This Row],[Earned Basic Salary]]*10%</f>
        <v>6744.3076923076924</v>
      </c>
      <c r="S2568" s="1">
        <f>Table1[[#This Row],[Earned Basic Salary]]*12%</f>
        <v>8093.1692307692301</v>
      </c>
      <c r="T2568" s="1">
        <f>200</f>
        <v>200</v>
      </c>
      <c r="U2568" s="1">
        <f>Table1[[#This Row],[PF]]+Table1[[#This Row],[Professional Tax]]</f>
        <v>8293.1692307692301</v>
      </c>
      <c r="V2568" s="1">
        <f>Table1[[#This Row],[Overtime Hours]]*200</f>
        <v>3600</v>
      </c>
      <c r="W2568" s="1">
        <f>Table1[[#This Row],[Earned Basic Salary]]+Table1[[#This Row],[HRA]]+Table1[[#This Row],[DA]]+Table1[[#This Row],[Overtime Pay]]</f>
        <v>91276</v>
      </c>
      <c r="X2568" s="1">
        <f>Table1[[#This Row],[Gross Salary]]-Table1[[#This Row],[Total Deduction]]</f>
        <v>82982.830769230772</v>
      </c>
      <c r="Y2568" t="s">
        <v>37</v>
      </c>
      <c r="Z2568" t="s">
        <v>48</v>
      </c>
      <c r="AA2568" t="s">
        <v>9590</v>
      </c>
      <c r="AB2568" t="s">
        <v>9591</v>
      </c>
    </row>
    <row r="2569" spans="1:28" x14ac:dyDescent="0.3">
      <c r="A2569" t="s">
        <v>9592</v>
      </c>
      <c r="B2569" t="s">
        <v>115</v>
      </c>
      <c r="C2569">
        <v>51</v>
      </c>
      <c r="D2569" t="s">
        <v>133</v>
      </c>
      <c r="E2569" t="s">
        <v>62</v>
      </c>
      <c r="F2569" t="s">
        <v>69</v>
      </c>
      <c r="G2569" t="s">
        <v>9593</v>
      </c>
      <c r="H2569" t="s">
        <v>35</v>
      </c>
      <c r="I2569" t="s">
        <v>36</v>
      </c>
      <c r="J2569">
        <v>26</v>
      </c>
      <c r="K2569">
        <v>22</v>
      </c>
      <c r="L2569">
        <f t="shared" si="120"/>
        <v>4</v>
      </c>
      <c r="M2569">
        <v>2</v>
      </c>
      <c r="N2569">
        <v>67919</v>
      </c>
      <c r="O2569" s="1">
        <f t="shared" si="121"/>
        <v>2612.2692307692309</v>
      </c>
      <c r="P2569" s="1">
        <f t="shared" si="122"/>
        <v>57469.923076923078</v>
      </c>
      <c r="Q2569" s="1">
        <f>Table1[[#This Row],[Earned Basic Salary]]*20%</f>
        <v>11493.984615384616</v>
      </c>
      <c r="R2569" s="1">
        <f>Table1[[#This Row],[Earned Basic Salary]]*10%</f>
        <v>5746.9923076923078</v>
      </c>
      <c r="S2569" s="1">
        <f>Table1[[#This Row],[Earned Basic Salary]]*12%</f>
        <v>6896.3907692307694</v>
      </c>
      <c r="T2569" s="1">
        <f>200</f>
        <v>200</v>
      </c>
      <c r="U2569" s="1">
        <f>Table1[[#This Row],[PF]]+Table1[[#This Row],[Professional Tax]]</f>
        <v>7096.3907692307694</v>
      </c>
      <c r="V2569" s="1">
        <f>Table1[[#This Row],[Overtime Hours]]*200</f>
        <v>400</v>
      </c>
      <c r="W2569" s="1">
        <f>Table1[[#This Row],[Earned Basic Salary]]+Table1[[#This Row],[HRA]]+Table1[[#This Row],[DA]]+Table1[[#This Row],[Overtime Pay]]</f>
        <v>75110.899999999994</v>
      </c>
      <c r="X2569" s="1">
        <f>Table1[[#This Row],[Gross Salary]]-Table1[[#This Row],[Total Deduction]]</f>
        <v>68014.509230769225</v>
      </c>
      <c r="Y2569" t="s">
        <v>37</v>
      </c>
      <c r="Z2569" t="s">
        <v>38</v>
      </c>
      <c r="AA2569" t="s">
        <v>9594</v>
      </c>
      <c r="AB2569" t="s">
        <v>9595</v>
      </c>
    </row>
    <row r="2570" spans="1:28" x14ac:dyDescent="0.3">
      <c r="A2570" t="s">
        <v>9596</v>
      </c>
      <c r="B2570" t="s">
        <v>1832</v>
      </c>
      <c r="C2570">
        <v>34</v>
      </c>
      <c r="D2570" t="s">
        <v>133</v>
      </c>
      <c r="E2570" t="s">
        <v>32</v>
      </c>
      <c r="F2570" t="s">
        <v>55</v>
      </c>
      <c r="G2570" t="s">
        <v>9597</v>
      </c>
      <c r="H2570" t="s">
        <v>35</v>
      </c>
      <c r="I2570" t="s">
        <v>36</v>
      </c>
      <c r="J2570">
        <v>26</v>
      </c>
      <c r="K2570">
        <v>24</v>
      </c>
      <c r="L2570">
        <f t="shared" si="120"/>
        <v>2</v>
      </c>
      <c r="M2570">
        <v>18</v>
      </c>
      <c r="N2570">
        <v>18692</v>
      </c>
      <c r="O2570" s="1">
        <f t="shared" si="121"/>
        <v>718.92307692307691</v>
      </c>
      <c r="P2570" s="1">
        <f t="shared" si="122"/>
        <v>17254.153846153844</v>
      </c>
      <c r="Q2570" s="1">
        <f>Table1[[#This Row],[Earned Basic Salary]]*20%</f>
        <v>3450.830769230769</v>
      </c>
      <c r="R2570" s="1">
        <f>Table1[[#This Row],[Earned Basic Salary]]*10%</f>
        <v>1725.4153846153845</v>
      </c>
      <c r="S2570" s="1">
        <f>Table1[[#This Row],[Earned Basic Salary]]*12%</f>
        <v>2070.498461538461</v>
      </c>
      <c r="T2570" s="1">
        <f>200</f>
        <v>200</v>
      </c>
      <c r="U2570" s="1">
        <f>Table1[[#This Row],[PF]]+Table1[[#This Row],[Professional Tax]]</f>
        <v>2270.498461538461</v>
      </c>
      <c r="V2570" s="1">
        <f>Table1[[#This Row],[Overtime Hours]]*200</f>
        <v>3600</v>
      </c>
      <c r="W2570" s="1">
        <f>Table1[[#This Row],[Earned Basic Salary]]+Table1[[#This Row],[HRA]]+Table1[[#This Row],[DA]]+Table1[[#This Row],[Overtime Pay]]</f>
        <v>26030.399999999998</v>
      </c>
      <c r="X2570" s="1">
        <f>Table1[[#This Row],[Gross Salary]]-Table1[[#This Row],[Total Deduction]]</f>
        <v>23759.901538461538</v>
      </c>
      <c r="Y2570" t="s">
        <v>37</v>
      </c>
      <c r="Z2570" t="s">
        <v>48</v>
      </c>
      <c r="AA2570" t="s">
        <v>9598</v>
      </c>
      <c r="AB2570" t="s">
        <v>9599</v>
      </c>
    </row>
    <row r="2571" spans="1:28" x14ac:dyDescent="0.3">
      <c r="A2571" t="s">
        <v>9600</v>
      </c>
      <c r="B2571" t="s">
        <v>2233</v>
      </c>
      <c r="C2571">
        <v>42</v>
      </c>
      <c r="D2571" t="s">
        <v>81</v>
      </c>
      <c r="E2571" t="s">
        <v>62</v>
      </c>
      <c r="F2571" t="s">
        <v>83</v>
      </c>
      <c r="G2571" t="s">
        <v>8017</v>
      </c>
      <c r="H2571" t="s">
        <v>35</v>
      </c>
      <c r="I2571" t="s">
        <v>36</v>
      </c>
      <c r="J2571">
        <v>26</v>
      </c>
      <c r="K2571">
        <v>26</v>
      </c>
      <c r="L2571">
        <f t="shared" si="120"/>
        <v>0</v>
      </c>
      <c r="M2571">
        <v>16</v>
      </c>
      <c r="N2571">
        <v>22153</v>
      </c>
      <c r="O2571" s="1">
        <f t="shared" si="121"/>
        <v>852.03846153846155</v>
      </c>
      <c r="P2571" s="1">
        <f t="shared" si="122"/>
        <v>22153</v>
      </c>
      <c r="Q2571" s="1">
        <f>Table1[[#This Row],[Earned Basic Salary]]*20%</f>
        <v>4430.6000000000004</v>
      </c>
      <c r="R2571" s="1">
        <f>Table1[[#This Row],[Earned Basic Salary]]*10%</f>
        <v>2215.3000000000002</v>
      </c>
      <c r="S2571" s="1">
        <f>Table1[[#This Row],[Earned Basic Salary]]*12%</f>
        <v>2658.36</v>
      </c>
      <c r="T2571" s="1">
        <f>200</f>
        <v>200</v>
      </c>
      <c r="U2571" s="1">
        <f>Table1[[#This Row],[PF]]+Table1[[#This Row],[Professional Tax]]</f>
        <v>2858.36</v>
      </c>
      <c r="V2571" s="1">
        <f>Table1[[#This Row],[Overtime Hours]]*200</f>
        <v>3200</v>
      </c>
      <c r="W2571" s="1">
        <f>Table1[[#This Row],[Earned Basic Salary]]+Table1[[#This Row],[HRA]]+Table1[[#This Row],[DA]]+Table1[[#This Row],[Overtime Pay]]</f>
        <v>31998.899999999998</v>
      </c>
      <c r="X2571" s="1">
        <f>Table1[[#This Row],[Gross Salary]]-Table1[[#This Row],[Total Deduction]]</f>
        <v>29140.539999999997</v>
      </c>
      <c r="Y2571" t="s">
        <v>37</v>
      </c>
      <c r="Z2571" t="s">
        <v>38</v>
      </c>
      <c r="AA2571" t="s">
        <v>9601</v>
      </c>
      <c r="AB2571" t="s">
        <v>9602</v>
      </c>
    </row>
    <row r="2572" spans="1:28" x14ac:dyDescent="0.3">
      <c r="A2572" t="s">
        <v>9603</v>
      </c>
      <c r="B2572" t="s">
        <v>372</v>
      </c>
      <c r="C2572">
        <v>54</v>
      </c>
      <c r="D2572" t="s">
        <v>81</v>
      </c>
      <c r="E2572" t="s">
        <v>45</v>
      </c>
      <c r="F2572" t="s">
        <v>89</v>
      </c>
      <c r="G2572" t="s">
        <v>9495</v>
      </c>
      <c r="H2572" t="s">
        <v>35</v>
      </c>
      <c r="I2572" t="s">
        <v>36</v>
      </c>
      <c r="J2572">
        <v>26</v>
      </c>
      <c r="K2572">
        <v>23</v>
      </c>
      <c r="L2572">
        <f t="shared" si="120"/>
        <v>3</v>
      </c>
      <c r="M2572">
        <v>15</v>
      </c>
      <c r="N2572">
        <v>19847</v>
      </c>
      <c r="O2572" s="1">
        <f t="shared" si="121"/>
        <v>763.34615384615381</v>
      </c>
      <c r="P2572" s="1">
        <f t="shared" si="122"/>
        <v>17556.961538461539</v>
      </c>
      <c r="Q2572" s="1">
        <f>Table1[[#This Row],[Earned Basic Salary]]*20%</f>
        <v>3511.3923076923079</v>
      </c>
      <c r="R2572" s="1">
        <f>Table1[[#This Row],[Earned Basic Salary]]*10%</f>
        <v>1755.6961538461539</v>
      </c>
      <c r="S2572" s="1">
        <f>Table1[[#This Row],[Earned Basic Salary]]*12%</f>
        <v>2106.8353846153846</v>
      </c>
      <c r="T2572" s="1">
        <f>200</f>
        <v>200</v>
      </c>
      <c r="U2572" s="1">
        <f>Table1[[#This Row],[PF]]+Table1[[#This Row],[Professional Tax]]</f>
        <v>2306.8353846153846</v>
      </c>
      <c r="V2572" s="1">
        <f>Table1[[#This Row],[Overtime Hours]]*200</f>
        <v>3000</v>
      </c>
      <c r="W2572" s="1">
        <f>Table1[[#This Row],[Earned Basic Salary]]+Table1[[#This Row],[HRA]]+Table1[[#This Row],[DA]]+Table1[[#This Row],[Overtime Pay]]</f>
        <v>25824.050000000003</v>
      </c>
      <c r="X2572" s="1">
        <f>Table1[[#This Row],[Gross Salary]]-Table1[[#This Row],[Total Deduction]]</f>
        <v>23517.214615384619</v>
      </c>
      <c r="Y2572" t="s">
        <v>37</v>
      </c>
      <c r="Z2572" t="s">
        <v>48</v>
      </c>
      <c r="AA2572" t="s">
        <v>9604</v>
      </c>
      <c r="AB2572" t="s">
        <v>9605</v>
      </c>
    </row>
    <row r="2573" spans="1:28" x14ac:dyDescent="0.3">
      <c r="A2573" t="s">
        <v>9606</v>
      </c>
      <c r="B2573" t="s">
        <v>914</v>
      </c>
      <c r="C2573">
        <v>54</v>
      </c>
      <c r="D2573" t="s">
        <v>133</v>
      </c>
      <c r="E2573" t="s">
        <v>45</v>
      </c>
      <c r="F2573" t="s">
        <v>83</v>
      </c>
      <c r="G2573" t="s">
        <v>2492</v>
      </c>
      <c r="H2573" t="s">
        <v>35</v>
      </c>
      <c r="I2573" t="s">
        <v>36</v>
      </c>
      <c r="J2573">
        <v>26</v>
      </c>
      <c r="K2573">
        <v>24</v>
      </c>
      <c r="L2573">
        <f t="shared" si="120"/>
        <v>2</v>
      </c>
      <c r="M2573">
        <v>17</v>
      </c>
      <c r="N2573">
        <v>52066</v>
      </c>
      <c r="O2573" s="1">
        <f t="shared" si="121"/>
        <v>2002.5384615384614</v>
      </c>
      <c r="P2573" s="1">
        <f t="shared" si="122"/>
        <v>48060.923076923078</v>
      </c>
      <c r="Q2573" s="1">
        <f>Table1[[#This Row],[Earned Basic Salary]]*20%</f>
        <v>9612.1846153846163</v>
      </c>
      <c r="R2573" s="1">
        <f>Table1[[#This Row],[Earned Basic Salary]]*10%</f>
        <v>4806.0923076923082</v>
      </c>
      <c r="S2573" s="1">
        <f>Table1[[#This Row],[Earned Basic Salary]]*12%</f>
        <v>5767.3107692307694</v>
      </c>
      <c r="T2573" s="1">
        <f>200</f>
        <v>200</v>
      </c>
      <c r="U2573" s="1">
        <f>Table1[[#This Row],[PF]]+Table1[[#This Row],[Professional Tax]]</f>
        <v>5967.3107692307694</v>
      </c>
      <c r="V2573" s="1">
        <f>Table1[[#This Row],[Overtime Hours]]*200</f>
        <v>3400</v>
      </c>
      <c r="W2573" s="1">
        <f>Table1[[#This Row],[Earned Basic Salary]]+Table1[[#This Row],[HRA]]+Table1[[#This Row],[DA]]+Table1[[#This Row],[Overtime Pay]]</f>
        <v>65879.199999999997</v>
      </c>
      <c r="X2573" s="1">
        <f>Table1[[#This Row],[Gross Salary]]-Table1[[#This Row],[Total Deduction]]</f>
        <v>59911.889230769229</v>
      </c>
      <c r="Y2573" t="s">
        <v>37</v>
      </c>
      <c r="Z2573" t="s">
        <v>48</v>
      </c>
      <c r="AA2573" t="s">
        <v>9607</v>
      </c>
      <c r="AB2573" t="s">
        <v>9608</v>
      </c>
    </row>
    <row r="2574" spans="1:28" x14ac:dyDescent="0.3">
      <c r="A2574" t="s">
        <v>9609</v>
      </c>
      <c r="B2574" t="s">
        <v>270</v>
      </c>
      <c r="C2574">
        <v>54</v>
      </c>
      <c r="D2574" t="s">
        <v>127</v>
      </c>
      <c r="E2574" t="s">
        <v>82</v>
      </c>
      <c r="F2574" t="s">
        <v>63</v>
      </c>
      <c r="G2574" t="s">
        <v>9079</v>
      </c>
      <c r="H2574" t="s">
        <v>35</v>
      </c>
      <c r="I2574" t="s">
        <v>36</v>
      </c>
      <c r="J2574">
        <v>26</v>
      </c>
      <c r="K2574">
        <v>24</v>
      </c>
      <c r="L2574">
        <f t="shared" si="120"/>
        <v>2</v>
      </c>
      <c r="M2574">
        <v>2</v>
      </c>
      <c r="N2574">
        <v>36638</v>
      </c>
      <c r="O2574" s="1">
        <f t="shared" si="121"/>
        <v>1409.1538461538462</v>
      </c>
      <c r="P2574" s="1">
        <f t="shared" si="122"/>
        <v>33819.692307692312</v>
      </c>
      <c r="Q2574" s="1">
        <f>Table1[[#This Row],[Earned Basic Salary]]*20%</f>
        <v>6763.9384615384624</v>
      </c>
      <c r="R2574" s="1">
        <f>Table1[[#This Row],[Earned Basic Salary]]*10%</f>
        <v>3381.9692307692312</v>
      </c>
      <c r="S2574" s="1">
        <f>Table1[[#This Row],[Earned Basic Salary]]*12%</f>
        <v>4058.3630769230772</v>
      </c>
      <c r="T2574" s="1">
        <f>200</f>
        <v>200</v>
      </c>
      <c r="U2574" s="1">
        <f>Table1[[#This Row],[PF]]+Table1[[#This Row],[Professional Tax]]</f>
        <v>4258.3630769230767</v>
      </c>
      <c r="V2574" s="1">
        <f>Table1[[#This Row],[Overtime Hours]]*200</f>
        <v>400</v>
      </c>
      <c r="W2574" s="1">
        <f>Table1[[#This Row],[Earned Basic Salary]]+Table1[[#This Row],[HRA]]+Table1[[#This Row],[DA]]+Table1[[#This Row],[Overtime Pay]]</f>
        <v>44365.600000000006</v>
      </c>
      <c r="X2574" s="1">
        <f>Table1[[#This Row],[Gross Salary]]-Table1[[#This Row],[Total Deduction]]</f>
        <v>40107.236923076925</v>
      </c>
      <c r="Y2574" t="s">
        <v>37</v>
      </c>
      <c r="Z2574" t="s">
        <v>95</v>
      </c>
      <c r="AA2574" t="s">
        <v>9610</v>
      </c>
      <c r="AB2574" t="s">
        <v>9611</v>
      </c>
    </row>
    <row r="2575" spans="1:28" x14ac:dyDescent="0.3">
      <c r="A2575" t="s">
        <v>9612</v>
      </c>
      <c r="B2575" t="s">
        <v>2055</v>
      </c>
      <c r="C2575">
        <v>31</v>
      </c>
      <c r="D2575" t="s">
        <v>127</v>
      </c>
      <c r="E2575" t="s">
        <v>45</v>
      </c>
      <c r="F2575" t="s">
        <v>33</v>
      </c>
      <c r="G2575" t="s">
        <v>4154</v>
      </c>
      <c r="H2575" t="s">
        <v>35</v>
      </c>
      <c r="I2575" t="s">
        <v>36</v>
      </c>
      <c r="J2575">
        <v>26</v>
      </c>
      <c r="K2575">
        <v>24</v>
      </c>
      <c r="L2575">
        <f t="shared" si="120"/>
        <v>2</v>
      </c>
      <c r="M2575">
        <v>16</v>
      </c>
      <c r="N2575">
        <v>61053</v>
      </c>
      <c r="O2575" s="1">
        <f t="shared" si="121"/>
        <v>2348.1923076923076</v>
      </c>
      <c r="P2575" s="1">
        <f t="shared" si="122"/>
        <v>56356.615384615383</v>
      </c>
      <c r="Q2575" s="1">
        <f>Table1[[#This Row],[Earned Basic Salary]]*20%</f>
        <v>11271.323076923078</v>
      </c>
      <c r="R2575" s="1">
        <f>Table1[[#This Row],[Earned Basic Salary]]*10%</f>
        <v>5635.6615384615388</v>
      </c>
      <c r="S2575" s="1">
        <f>Table1[[#This Row],[Earned Basic Salary]]*12%</f>
        <v>6762.7938461538461</v>
      </c>
      <c r="T2575" s="1">
        <f>200</f>
        <v>200</v>
      </c>
      <c r="U2575" s="1">
        <f>Table1[[#This Row],[PF]]+Table1[[#This Row],[Professional Tax]]</f>
        <v>6962.7938461538461</v>
      </c>
      <c r="V2575" s="1">
        <f>Table1[[#This Row],[Overtime Hours]]*200</f>
        <v>3200</v>
      </c>
      <c r="W2575" s="1">
        <f>Table1[[#This Row],[Earned Basic Salary]]+Table1[[#This Row],[HRA]]+Table1[[#This Row],[DA]]+Table1[[#This Row],[Overtime Pay]]</f>
        <v>76463.600000000006</v>
      </c>
      <c r="X2575" s="1">
        <f>Table1[[#This Row],[Gross Salary]]-Table1[[#This Row],[Total Deduction]]</f>
        <v>69500.806153846162</v>
      </c>
      <c r="Y2575" t="s">
        <v>37</v>
      </c>
      <c r="Z2575" t="s">
        <v>106</v>
      </c>
      <c r="AA2575" t="s">
        <v>9613</v>
      </c>
      <c r="AB2575" t="s">
        <v>9614</v>
      </c>
    </row>
    <row r="2576" spans="1:28" x14ac:dyDescent="0.3">
      <c r="A2576" t="s">
        <v>9615</v>
      </c>
      <c r="B2576" t="s">
        <v>305</v>
      </c>
      <c r="C2576">
        <v>21</v>
      </c>
      <c r="D2576" t="s">
        <v>61</v>
      </c>
      <c r="E2576" t="s">
        <v>121</v>
      </c>
      <c r="F2576" t="s">
        <v>55</v>
      </c>
      <c r="G2576" t="s">
        <v>9616</v>
      </c>
      <c r="H2576" t="s">
        <v>35</v>
      </c>
      <c r="I2576" t="s">
        <v>36</v>
      </c>
      <c r="J2576">
        <v>26</v>
      </c>
      <c r="K2576">
        <v>24</v>
      </c>
      <c r="L2576">
        <f t="shared" si="120"/>
        <v>2</v>
      </c>
      <c r="M2576">
        <v>0</v>
      </c>
      <c r="N2576">
        <v>60665</v>
      </c>
      <c r="O2576" s="1">
        <f t="shared" si="121"/>
        <v>2333.2692307692309</v>
      </c>
      <c r="P2576" s="1">
        <f t="shared" si="122"/>
        <v>55998.461538461546</v>
      </c>
      <c r="Q2576" s="1">
        <f>Table1[[#This Row],[Earned Basic Salary]]*20%</f>
        <v>11199.69230769231</v>
      </c>
      <c r="R2576" s="1">
        <f>Table1[[#This Row],[Earned Basic Salary]]*10%</f>
        <v>5599.8461538461552</v>
      </c>
      <c r="S2576" s="1">
        <f>Table1[[#This Row],[Earned Basic Salary]]*12%</f>
        <v>6719.8153846153855</v>
      </c>
      <c r="T2576" s="1">
        <f>200</f>
        <v>200</v>
      </c>
      <c r="U2576" s="1">
        <f>Table1[[#This Row],[PF]]+Table1[[#This Row],[Professional Tax]]</f>
        <v>6919.8153846153855</v>
      </c>
      <c r="V2576" s="1">
        <f>Table1[[#This Row],[Overtime Hours]]*200</f>
        <v>0</v>
      </c>
      <c r="W2576" s="1">
        <f>Table1[[#This Row],[Earned Basic Salary]]+Table1[[#This Row],[HRA]]+Table1[[#This Row],[DA]]+Table1[[#This Row],[Overtime Pay]]</f>
        <v>72798.000000000015</v>
      </c>
      <c r="X2576" s="1">
        <f>Table1[[#This Row],[Gross Salary]]-Table1[[#This Row],[Total Deduction]]</f>
        <v>65878.184615384627</v>
      </c>
      <c r="Y2576" t="s">
        <v>37</v>
      </c>
      <c r="Z2576" t="s">
        <v>95</v>
      </c>
      <c r="AA2576" t="s">
        <v>9617</v>
      </c>
      <c r="AB2576" t="s">
        <v>9618</v>
      </c>
    </row>
    <row r="2577" spans="1:28" x14ac:dyDescent="0.3">
      <c r="A2577" t="s">
        <v>9619</v>
      </c>
      <c r="B2577" t="s">
        <v>415</v>
      </c>
      <c r="C2577">
        <v>23</v>
      </c>
      <c r="D2577" t="s">
        <v>53</v>
      </c>
      <c r="E2577" t="s">
        <v>54</v>
      </c>
      <c r="F2577" t="s">
        <v>63</v>
      </c>
      <c r="G2577" t="s">
        <v>9620</v>
      </c>
      <c r="H2577" t="s">
        <v>35</v>
      </c>
      <c r="I2577" t="s">
        <v>36</v>
      </c>
      <c r="J2577">
        <v>26</v>
      </c>
      <c r="K2577">
        <v>24</v>
      </c>
      <c r="L2577">
        <f t="shared" si="120"/>
        <v>2</v>
      </c>
      <c r="M2577">
        <v>6</v>
      </c>
      <c r="N2577">
        <v>63514</v>
      </c>
      <c r="O2577" s="1">
        <f t="shared" si="121"/>
        <v>2442.8461538461538</v>
      </c>
      <c r="P2577" s="1">
        <f t="shared" si="122"/>
        <v>58628.307692307688</v>
      </c>
      <c r="Q2577" s="1">
        <f>Table1[[#This Row],[Earned Basic Salary]]*20%</f>
        <v>11725.661538461538</v>
      </c>
      <c r="R2577" s="1">
        <f>Table1[[#This Row],[Earned Basic Salary]]*10%</f>
        <v>5862.830769230769</v>
      </c>
      <c r="S2577" s="1">
        <f>Table1[[#This Row],[Earned Basic Salary]]*12%</f>
        <v>7035.3969230769226</v>
      </c>
      <c r="T2577" s="1">
        <f>200</f>
        <v>200</v>
      </c>
      <c r="U2577" s="1">
        <f>Table1[[#This Row],[PF]]+Table1[[#This Row],[Professional Tax]]</f>
        <v>7235.3969230769226</v>
      </c>
      <c r="V2577" s="1">
        <f>Table1[[#This Row],[Overtime Hours]]*200</f>
        <v>1200</v>
      </c>
      <c r="W2577" s="1">
        <f>Table1[[#This Row],[Earned Basic Salary]]+Table1[[#This Row],[HRA]]+Table1[[#This Row],[DA]]+Table1[[#This Row],[Overtime Pay]]</f>
        <v>77416.800000000003</v>
      </c>
      <c r="X2577" s="1">
        <f>Table1[[#This Row],[Gross Salary]]-Table1[[#This Row],[Total Deduction]]</f>
        <v>70181.403076923074</v>
      </c>
      <c r="Y2577" t="s">
        <v>37</v>
      </c>
      <c r="Z2577" t="s">
        <v>95</v>
      </c>
      <c r="AA2577" t="s">
        <v>9621</v>
      </c>
      <c r="AB2577" t="s">
        <v>9622</v>
      </c>
    </row>
    <row r="2578" spans="1:28" x14ac:dyDescent="0.3">
      <c r="A2578" t="s">
        <v>9623</v>
      </c>
      <c r="B2578" t="s">
        <v>1929</v>
      </c>
      <c r="C2578">
        <v>51</v>
      </c>
      <c r="D2578" t="s">
        <v>61</v>
      </c>
      <c r="E2578" t="s">
        <v>62</v>
      </c>
      <c r="F2578" t="s">
        <v>83</v>
      </c>
      <c r="G2578" t="s">
        <v>1333</v>
      </c>
      <c r="H2578" t="s">
        <v>35</v>
      </c>
      <c r="I2578" t="s">
        <v>36</v>
      </c>
      <c r="J2578">
        <v>26</v>
      </c>
      <c r="K2578">
        <v>25</v>
      </c>
      <c r="L2578">
        <f t="shared" si="120"/>
        <v>1</v>
      </c>
      <c r="M2578">
        <v>5</v>
      </c>
      <c r="N2578">
        <v>59111</v>
      </c>
      <c r="O2578" s="1">
        <f t="shared" si="121"/>
        <v>2273.5</v>
      </c>
      <c r="P2578" s="1">
        <f t="shared" si="122"/>
        <v>56837.5</v>
      </c>
      <c r="Q2578" s="1">
        <f>Table1[[#This Row],[Earned Basic Salary]]*20%</f>
        <v>11367.5</v>
      </c>
      <c r="R2578" s="1">
        <f>Table1[[#This Row],[Earned Basic Salary]]*10%</f>
        <v>5683.75</v>
      </c>
      <c r="S2578" s="1">
        <f>Table1[[#This Row],[Earned Basic Salary]]*12%</f>
        <v>6820.5</v>
      </c>
      <c r="T2578" s="1">
        <f>200</f>
        <v>200</v>
      </c>
      <c r="U2578" s="1">
        <f>Table1[[#This Row],[PF]]+Table1[[#This Row],[Professional Tax]]</f>
        <v>7020.5</v>
      </c>
      <c r="V2578" s="1">
        <f>Table1[[#This Row],[Overtime Hours]]*200</f>
        <v>1000</v>
      </c>
      <c r="W2578" s="1">
        <f>Table1[[#This Row],[Earned Basic Salary]]+Table1[[#This Row],[HRA]]+Table1[[#This Row],[DA]]+Table1[[#This Row],[Overtime Pay]]</f>
        <v>74888.75</v>
      </c>
      <c r="X2578" s="1">
        <f>Table1[[#This Row],[Gross Salary]]-Table1[[#This Row],[Total Deduction]]</f>
        <v>67868.25</v>
      </c>
      <c r="Y2578" t="s">
        <v>37</v>
      </c>
      <c r="Z2578" t="s">
        <v>48</v>
      </c>
      <c r="AA2578" t="s">
        <v>9624</v>
      </c>
      <c r="AB2578" t="s">
        <v>9625</v>
      </c>
    </row>
    <row r="2579" spans="1:28" x14ac:dyDescent="0.3">
      <c r="A2579" t="s">
        <v>9626</v>
      </c>
      <c r="B2579" t="s">
        <v>549</v>
      </c>
      <c r="C2579">
        <v>37</v>
      </c>
      <c r="D2579" t="s">
        <v>61</v>
      </c>
      <c r="E2579" t="s">
        <v>62</v>
      </c>
      <c r="F2579" t="s">
        <v>55</v>
      </c>
      <c r="G2579" t="s">
        <v>9627</v>
      </c>
      <c r="H2579" t="s">
        <v>35</v>
      </c>
      <c r="I2579" t="s">
        <v>36</v>
      </c>
      <c r="J2579">
        <v>26</v>
      </c>
      <c r="K2579">
        <v>24</v>
      </c>
      <c r="L2579">
        <f t="shared" si="120"/>
        <v>2</v>
      </c>
      <c r="M2579">
        <v>0</v>
      </c>
      <c r="N2579">
        <v>50895</v>
      </c>
      <c r="O2579" s="1">
        <f t="shared" si="121"/>
        <v>1957.5</v>
      </c>
      <c r="P2579" s="1">
        <f t="shared" si="122"/>
        <v>46980</v>
      </c>
      <c r="Q2579" s="1">
        <f>Table1[[#This Row],[Earned Basic Salary]]*20%</f>
        <v>9396</v>
      </c>
      <c r="R2579" s="1">
        <f>Table1[[#This Row],[Earned Basic Salary]]*10%</f>
        <v>4698</v>
      </c>
      <c r="S2579" s="1">
        <f>Table1[[#This Row],[Earned Basic Salary]]*12%</f>
        <v>5637.5999999999995</v>
      </c>
      <c r="T2579" s="1">
        <f>200</f>
        <v>200</v>
      </c>
      <c r="U2579" s="1">
        <f>Table1[[#This Row],[PF]]+Table1[[#This Row],[Professional Tax]]</f>
        <v>5837.5999999999995</v>
      </c>
      <c r="V2579" s="1">
        <f>Table1[[#This Row],[Overtime Hours]]*200</f>
        <v>0</v>
      </c>
      <c r="W2579" s="1">
        <f>Table1[[#This Row],[Earned Basic Salary]]+Table1[[#This Row],[HRA]]+Table1[[#This Row],[DA]]+Table1[[#This Row],[Overtime Pay]]</f>
        <v>61074</v>
      </c>
      <c r="X2579" s="1">
        <f>Table1[[#This Row],[Gross Salary]]-Table1[[#This Row],[Total Deduction]]</f>
        <v>55236.4</v>
      </c>
      <c r="Y2579" t="s">
        <v>37</v>
      </c>
      <c r="Z2579" t="s">
        <v>48</v>
      </c>
      <c r="AA2579" t="s">
        <v>9628</v>
      </c>
      <c r="AB2579" t="s">
        <v>9629</v>
      </c>
    </row>
    <row r="2580" spans="1:28" x14ac:dyDescent="0.3">
      <c r="A2580" t="s">
        <v>9630</v>
      </c>
      <c r="B2580" t="s">
        <v>265</v>
      </c>
      <c r="C2580">
        <v>32</v>
      </c>
      <c r="D2580" t="s">
        <v>75</v>
      </c>
      <c r="E2580" t="s">
        <v>45</v>
      </c>
      <c r="F2580" t="s">
        <v>46</v>
      </c>
      <c r="G2580" t="s">
        <v>5651</v>
      </c>
      <c r="H2580" t="s">
        <v>35</v>
      </c>
      <c r="I2580" t="s">
        <v>36</v>
      </c>
      <c r="J2580">
        <v>26</v>
      </c>
      <c r="K2580">
        <v>24</v>
      </c>
      <c r="L2580">
        <f t="shared" si="120"/>
        <v>2</v>
      </c>
      <c r="M2580">
        <v>2</v>
      </c>
      <c r="N2580">
        <v>38619</v>
      </c>
      <c r="O2580" s="1">
        <f t="shared" si="121"/>
        <v>1485.3461538461538</v>
      </c>
      <c r="P2580" s="1">
        <f t="shared" si="122"/>
        <v>35648.307692307688</v>
      </c>
      <c r="Q2580" s="1">
        <f>Table1[[#This Row],[Earned Basic Salary]]*20%</f>
        <v>7129.6615384615379</v>
      </c>
      <c r="R2580" s="1">
        <f>Table1[[#This Row],[Earned Basic Salary]]*10%</f>
        <v>3564.830769230769</v>
      </c>
      <c r="S2580" s="1">
        <f>Table1[[#This Row],[Earned Basic Salary]]*12%</f>
        <v>4277.7969230769222</v>
      </c>
      <c r="T2580" s="1">
        <f>200</f>
        <v>200</v>
      </c>
      <c r="U2580" s="1">
        <f>Table1[[#This Row],[PF]]+Table1[[#This Row],[Professional Tax]]</f>
        <v>4477.7969230769222</v>
      </c>
      <c r="V2580" s="1">
        <f>Table1[[#This Row],[Overtime Hours]]*200</f>
        <v>400</v>
      </c>
      <c r="W2580" s="1">
        <f>Table1[[#This Row],[Earned Basic Salary]]+Table1[[#This Row],[HRA]]+Table1[[#This Row],[DA]]+Table1[[#This Row],[Overtime Pay]]</f>
        <v>46742.799999999996</v>
      </c>
      <c r="X2580" s="1">
        <f>Table1[[#This Row],[Gross Salary]]-Table1[[#This Row],[Total Deduction]]</f>
        <v>42265.003076923073</v>
      </c>
      <c r="Y2580" t="s">
        <v>37</v>
      </c>
      <c r="Z2580" t="s">
        <v>38</v>
      </c>
      <c r="AA2580" t="s">
        <v>9631</v>
      </c>
      <c r="AB2580" t="s">
        <v>9632</v>
      </c>
    </row>
    <row r="2581" spans="1:28" x14ac:dyDescent="0.3">
      <c r="A2581" t="s">
        <v>9633</v>
      </c>
      <c r="B2581" t="s">
        <v>382</v>
      </c>
      <c r="C2581">
        <v>40</v>
      </c>
      <c r="D2581" t="s">
        <v>127</v>
      </c>
      <c r="E2581" t="s">
        <v>45</v>
      </c>
      <c r="F2581" t="s">
        <v>89</v>
      </c>
      <c r="G2581" t="s">
        <v>942</v>
      </c>
      <c r="H2581" t="s">
        <v>35</v>
      </c>
      <c r="I2581" t="s">
        <v>36</v>
      </c>
      <c r="J2581">
        <v>26</v>
      </c>
      <c r="K2581">
        <v>21</v>
      </c>
      <c r="L2581">
        <f t="shared" si="120"/>
        <v>5</v>
      </c>
      <c r="M2581">
        <v>16</v>
      </c>
      <c r="N2581">
        <v>51842</v>
      </c>
      <c r="O2581" s="1">
        <f t="shared" si="121"/>
        <v>1993.9230769230769</v>
      </c>
      <c r="P2581" s="1">
        <f t="shared" si="122"/>
        <v>41872.384615384617</v>
      </c>
      <c r="Q2581" s="1">
        <f>Table1[[#This Row],[Earned Basic Salary]]*20%</f>
        <v>8374.4769230769234</v>
      </c>
      <c r="R2581" s="1">
        <f>Table1[[#This Row],[Earned Basic Salary]]*10%</f>
        <v>4187.2384615384617</v>
      </c>
      <c r="S2581" s="1">
        <f>Table1[[#This Row],[Earned Basic Salary]]*12%</f>
        <v>5024.6861538461535</v>
      </c>
      <c r="T2581" s="1">
        <f>200</f>
        <v>200</v>
      </c>
      <c r="U2581" s="1">
        <f>Table1[[#This Row],[PF]]+Table1[[#This Row],[Professional Tax]]</f>
        <v>5224.6861538461535</v>
      </c>
      <c r="V2581" s="1">
        <f>Table1[[#This Row],[Overtime Hours]]*200</f>
        <v>3200</v>
      </c>
      <c r="W2581" s="1">
        <f>Table1[[#This Row],[Earned Basic Salary]]+Table1[[#This Row],[HRA]]+Table1[[#This Row],[DA]]+Table1[[#This Row],[Overtime Pay]]</f>
        <v>57634.100000000006</v>
      </c>
      <c r="X2581" s="1">
        <f>Table1[[#This Row],[Gross Salary]]-Table1[[#This Row],[Total Deduction]]</f>
        <v>52409.413846153853</v>
      </c>
      <c r="Y2581" t="s">
        <v>37</v>
      </c>
      <c r="Z2581" t="s">
        <v>38</v>
      </c>
      <c r="AA2581" t="s">
        <v>9634</v>
      </c>
      <c r="AB2581" t="s">
        <v>9635</v>
      </c>
    </row>
    <row r="2582" spans="1:28" x14ac:dyDescent="0.3">
      <c r="A2582" t="s">
        <v>9636</v>
      </c>
      <c r="B2582" t="s">
        <v>1242</v>
      </c>
      <c r="C2582">
        <v>42</v>
      </c>
      <c r="D2582" t="s">
        <v>81</v>
      </c>
      <c r="E2582" t="s">
        <v>45</v>
      </c>
      <c r="F2582" t="s">
        <v>55</v>
      </c>
      <c r="G2582" t="s">
        <v>9637</v>
      </c>
      <c r="H2582" t="s">
        <v>35</v>
      </c>
      <c r="I2582" t="s">
        <v>36</v>
      </c>
      <c r="J2582">
        <v>26</v>
      </c>
      <c r="K2582">
        <v>24</v>
      </c>
      <c r="L2582">
        <f t="shared" si="120"/>
        <v>2</v>
      </c>
      <c r="M2582">
        <v>5</v>
      </c>
      <c r="N2582">
        <v>44383</v>
      </c>
      <c r="O2582" s="1">
        <f t="shared" si="121"/>
        <v>1707.0384615384614</v>
      </c>
      <c r="P2582" s="1">
        <f t="shared" si="122"/>
        <v>40968.923076923078</v>
      </c>
      <c r="Q2582" s="1">
        <f>Table1[[#This Row],[Earned Basic Salary]]*20%</f>
        <v>8193.7846153846167</v>
      </c>
      <c r="R2582" s="1">
        <f>Table1[[#This Row],[Earned Basic Salary]]*10%</f>
        <v>4096.8923076923083</v>
      </c>
      <c r="S2582" s="1">
        <f>Table1[[#This Row],[Earned Basic Salary]]*12%</f>
        <v>4916.2707692307695</v>
      </c>
      <c r="T2582" s="1">
        <f>200</f>
        <v>200</v>
      </c>
      <c r="U2582" s="1">
        <f>Table1[[#This Row],[PF]]+Table1[[#This Row],[Professional Tax]]</f>
        <v>5116.2707692307695</v>
      </c>
      <c r="V2582" s="1">
        <f>Table1[[#This Row],[Overtime Hours]]*200</f>
        <v>1000</v>
      </c>
      <c r="W2582" s="1">
        <f>Table1[[#This Row],[Earned Basic Salary]]+Table1[[#This Row],[HRA]]+Table1[[#This Row],[DA]]+Table1[[#This Row],[Overtime Pay]]</f>
        <v>54259.600000000006</v>
      </c>
      <c r="X2582" s="1">
        <f>Table1[[#This Row],[Gross Salary]]-Table1[[#This Row],[Total Deduction]]</f>
        <v>49143.329230769239</v>
      </c>
      <c r="Y2582" t="s">
        <v>37</v>
      </c>
      <c r="Z2582" t="s">
        <v>38</v>
      </c>
      <c r="AA2582" t="s">
        <v>9638</v>
      </c>
      <c r="AB2582" t="s">
        <v>9639</v>
      </c>
    </row>
    <row r="2583" spans="1:28" x14ac:dyDescent="0.3">
      <c r="A2583" t="s">
        <v>9640</v>
      </c>
      <c r="B2583" t="s">
        <v>401</v>
      </c>
      <c r="C2583">
        <v>38</v>
      </c>
      <c r="D2583" t="s">
        <v>44</v>
      </c>
      <c r="E2583" t="s">
        <v>54</v>
      </c>
      <c r="F2583" t="s">
        <v>63</v>
      </c>
      <c r="G2583" t="s">
        <v>9641</v>
      </c>
      <c r="H2583" t="s">
        <v>35</v>
      </c>
      <c r="I2583" t="s">
        <v>36</v>
      </c>
      <c r="J2583">
        <v>26</v>
      </c>
      <c r="K2583">
        <v>23</v>
      </c>
      <c r="L2583">
        <f t="shared" si="120"/>
        <v>3</v>
      </c>
      <c r="M2583">
        <v>12</v>
      </c>
      <c r="N2583">
        <v>57615</v>
      </c>
      <c r="O2583" s="1">
        <f t="shared" si="121"/>
        <v>2215.9615384615386</v>
      </c>
      <c r="P2583" s="1">
        <f t="shared" si="122"/>
        <v>50967.11538461539</v>
      </c>
      <c r="Q2583" s="1">
        <f>Table1[[#This Row],[Earned Basic Salary]]*20%</f>
        <v>10193.423076923078</v>
      </c>
      <c r="R2583" s="1">
        <f>Table1[[#This Row],[Earned Basic Salary]]*10%</f>
        <v>5096.711538461539</v>
      </c>
      <c r="S2583" s="1">
        <f>Table1[[#This Row],[Earned Basic Salary]]*12%</f>
        <v>6116.0538461538463</v>
      </c>
      <c r="T2583" s="1">
        <f>200</f>
        <v>200</v>
      </c>
      <c r="U2583" s="1">
        <f>Table1[[#This Row],[PF]]+Table1[[#This Row],[Professional Tax]]</f>
        <v>6316.0538461538463</v>
      </c>
      <c r="V2583" s="1">
        <f>Table1[[#This Row],[Overtime Hours]]*200</f>
        <v>2400</v>
      </c>
      <c r="W2583" s="1">
        <f>Table1[[#This Row],[Earned Basic Salary]]+Table1[[#This Row],[HRA]]+Table1[[#This Row],[DA]]+Table1[[#This Row],[Overtime Pay]]</f>
        <v>68657.25</v>
      </c>
      <c r="X2583" s="1">
        <f>Table1[[#This Row],[Gross Salary]]-Table1[[#This Row],[Total Deduction]]</f>
        <v>62341.196153846155</v>
      </c>
      <c r="Y2583" t="s">
        <v>37</v>
      </c>
      <c r="Z2583" t="s">
        <v>106</v>
      </c>
      <c r="AA2583" t="s">
        <v>9642</v>
      </c>
      <c r="AB2583" t="s">
        <v>9643</v>
      </c>
    </row>
    <row r="2584" spans="1:28" x14ac:dyDescent="0.3">
      <c r="A2584" t="s">
        <v>9644</v>
      </c>
      <c r="B2584" t="s">
        <v>344</v>
      </c>
      <c r="C2584">
        <v>34</v>
      </c>
      <c r="D2584" t="s">
        <v>75</v>
      </c>
      <c r="E2584" t="s">
        <v>45</v>
      </c>
      <c r="F2584" t="s">
        <v>83</v>
      </c>
      <c r="G2584" t="s">
        <v>9645</v>
      </c>
      <c r="H2584" t="s">
        <v>35</v>
      </c>
      <c r="I2584" t="s">
        <v>36</v>
      </c>
      <c r="J2584">
        <v>26</v>
      </c>
      <c r="K2584">
        <v>23</v>
      </c>
      <c r="L2584">
        <f t="shared" si="120"/>
        <v>3</v>
      </c>
      <c r="M2584">
        <v>19</v>
      </c>
      <c r="N2584">
        <v>72361</v>
      </c>
      <c r="O2584" s="1">
        <f t="shared" si="121"/>
        <v>2783.1153846153848</v>
      </c>
      <c r="P2584" s="1">
        <f t="shared" si="122"/>
        <v>64011.653846153851</v>
      </c>
      <c r="Q2584" s="1">
        <f>Table1[[#This Row],[Earned Basic Salary]]*20%</f>
        <v>12802.330769230772</v>
      </c>
      <c r="R2584" s="1">
        <f>Table1[[#This Row],[Earned Basic Salary]]*10%</f>
        <v>6401.1653846153858</v>
      </c>
      <c r="S2584" s="1">
        <f>Table1[[#This Row],[Earned Basic Salary]]*12%</f>
        <v>7681.3984615384616</v>
      </c>
      <c r="T2584" s="1">
        <f>200</f>
        <v>200</v>
      </c>
      <c r="U2584" s="1">
        <f>Table1[[#This Row],[PF]]+Table1[[#This Row],[Professional Tax]]</f>
        <v>7881.3984615384616</v>
      </c>
      <c r="V2584" s="1">
        <f>Table1[[#This Row],[Overtime Hours]]*200</f>
        <v>3800</v>
      </c>
      <c r="W2584" s="1">
        <f>Table1[[#This Row],[Earned Basic Salary]]+Table1[[#This Row],[HRA]]+Table1[[#This Row],[DA]]+Table1[[#This Row],[Overtime Pay]]</f>
        <v>87015.150000000023</v>
      </c>
      <c r="X2584" s="1">
        <f>Table1[[#This Row],[Gross Salary]]-Table1[[#This Row],[Total Deduction]]</f>
        <v>79133.751538461569</v>
      </c>
      <c r="Y2584" t="s">
        <v>37</v>
      </c>
      <c r="Z2584" t="s">
        <v>48</v>
      </c>
      <c r="AA2584" t="s">
        <v>9646</v>
      </c>
      <c r="AB2584" t="s">
        <v>9647</v>
      </c>
    </row>
    <row r="2585" spans="1:28" x14ac:dyDescent="0.3">
      <c r="A2585" t="s">
        <v>9648</v>
      </c>
      <c r="B2585" t="s">
        <v>2055</v>
      </c>
      <c r="C2585">
        <v>26</v>
      </c>
      <c r="D2585" t="s">
        <v>133</v>
      </c>
      <c r="E2585" t="s">
        <v>82</v>
      </c>
      <c r="F2585" t="s">
        <v>63</v>
      </c>
      <c r="G2585" t="s">
        <v>7472</v>
      </c>
      <c r="H2585" t="s">
        <v>35</v>
      </c>
      <c r="I2585" t="s">
        <v>36</v>
      </c>
      <c r="J2585">
        <v>26</v>
      </c>
      <c r="K2585">
        <v>24</v>
      </c>
      <c r="L2585">
        <f t="shared" si="120"/>
        <v>2</v>
      </c>
      <c r="M2585">
        <v>7</v>
      </c>
      <c r="N2585">
        <v>19633</v>
      </c>
      <c r="O2585" s="1">
        <f t="shared" si="121"/>
        <v>755.11538461538464</v>
      </c>
      <c r="P2585" s="1">
        <f t="shared" si="122"/>
        <v>18122.76923076923</v>
      </c>
      <c r="Q2585" s="1">
        <f>Table1[[#This Row],[Earned Basic Salary]]*20%</f>
        <v>3624.5538461538463</v>
      </c>
      <c r="R2585" s="1">
        <f>Table1[[#This Row],[Earned Basic Salary]]*10%</f>
        <v>1812.2769230769231</v>
      </c>
      <c r="S2585" s="1">
        <f>Table1[[#This Row],[Earned Basic Salary]]*12%</f>
        <v>2174.7323076923076</v>
      </c>
      <c r="T2585" s="1">
        <f>200</f>
        <v>200</v>
      </c>
      <c r="U2585" s="1">
        <f>Table1[[#This Row],[PF]]+Table1[[#This Row],[Professional Tax]]</f>
        <v>2374.7323076923076</v>
      </c>
      <c r="V2585" s="1">
        <f>Table1[[#This Row],[Overtime Hours]]*200</f>
        <v>1400</v>
      </c>
      <c r="W2585" s="1">
        <f>Table1[[#This Row],[Earned Basic Salary]]+Table1[[#This Row],[HRA]]+Table1[[#This Row],[DA]]+Table1[[#This Row],[Overtime Pay]]</f>
        <v>24959.599999999999</v>
      </c>
      <c r="X2585" s="1">
        <f>Table1[[#This Row],[Gross Salary]]-Table1[[#This Row],[Total Deduction]]</f>
        <v>22584.867692307693</v>
      </c>
      <c r="Y2585" t="s">
        <v>37</v>
      </c>
      <c r="Z2585" t="s">
        <v>48</v>
      </c>
      <c r="AA2585" t="s">
        <v>9649</v>
      </c>
      <c r="AB2585" t="s">
        <v>9650</v>
      </c>
    </row>
    <row r="2586" spans="1:28" x14ac:dyDescent="0.3">
      <c r="A2586" t="s">
        <v>9651</v>
      </c>
      <c r="B2586" t="s">
        <v>143</v>
      </c>
      <c r="C2586">
        <v>28</v>
      </c>
      <c r="D2586" t="s">
        <v>75</v>
      </c>
      <c r="E2586" t="s">
        <v>121</v>
      </c>
      <c r="F2586" t="s">
        <v>63</v>
      </c>
      <c r="G2586" t="s">
        <v>633</v>
      </c>
      <c r="H2586" t="s">
        <v>35</v>
      </c>
      <c r="I2586" t="s">
        <v>36</v>
      </c>
      <c r="J2586">
        <v>26</v>
      </c>
      <c r="K2586">
        <v>25</v>
      </c>
      <c r="L2586">
        <f t="shared" si="120"/>
        <v>1</v>
      </c>
      <c r="M2586">
        <v>3</v>
      </c>
      <c r="N2586">
        <v>39888</v>
      </c>
      <c r="O2586" s="1">
        <f t="shared" si="121"/>
        <v>1534.1538461538462</v>
      </c>
      <c r="P2586" s="1">
        <f t="shared" si="122"/>
        <v>38353.846153846156</v>
      </c>
      <c r="Q2586" s="1">
        <f>Table1[[#This Row],[Earned Basic Salary]]*20%</f>
        <v>7670.7692307692314</v>
      </c>
      <c r="R2586" s="1">
        <f>Table1[[#This Row],[Earned Basic Salary]]*10%</f>
        <v>3835.3846153846157</v>
      </c>
      <c r="S2586" s="1">
        <f>Table1[[#This Row],[Earned Basic Salary]]*12%</f>
        <v>4602.4615384615381</v>
      </c>
      <c r="T2586" s="1">
        <f>200</f>
        <v>200</v>
      </c>
      <c r="U2586" s="1">
        <f>Table1[[#This Row],[PF]]+Table1[[#This Row],[Professional Tax]]</f>
        <v>4802.4615384615381</v>
      </c>
      <c r="V2586" s="1">
        <f>Table1[[#This Row],[Overtime Hours]]*200</f>
        <v>600</v>
      </c>
      <c r="W2586" s="1">
        <f>Table1[[#This Row],[Earned Basic Salary]]+Table1[[#This Row],[HRA]]+Table1[[#This Row],[DA]]+Table1[[#This Row],[Overtime Pay]]</f>
        <v>50460.000000000007</v>
      </c>
      <c r="X2586" s="1">
        <f>Table1[[#This Row],[Gross Salary]]-Table1[[#This Row],[Total Deduction]]</f>
        <v>45657.538461538468</v>
      </c>
      <c r="Y2586" t="s">
        <v>37</v>
      </c>
      <c r="Z2586" t="s">
        <v>48</v>
      </c>
      <c r="AA2586" t="s">
        <v>9652</v>
      </c>
      <c r="AB2586" t="s">
        <v>9653</v>
      </c>
    </row>
    <row r="2587" spans="1:28" x14ac:dyDescent="0.3">
      <c r="A2587" t="s">
        <v>9654</v>
      </c>
      <c r="B2587" t="s">
        <v>265</v>
      </c>
      <c r="C2587">
        <v>51</v>
      </c>
      <c r="D2587" t="s">
        <v>44</v>
      </c>
      <c r="E2587" t="s">
        <v>54</v>
      </c>
      <c r="F2587" t="s">
        <v>33</v>
      </c>
      <c r="G2587" t="s">
        <v>3033</v>
      </c>
      <c r="H2587" t="s">
        <v>35</v>
      </c>
      <c r="I2587" t="s">
        <v>36</v>
      </c>
      <c r="J2587">
        <v>26</v>
      </c>
      <c r="K2587">
        <v>23</v>
      </c>
      <c r="L2587">
        <f t="shared" si="120"/>
        <v>3</v>
      </c>
      <c r="M2587">
        <v>20</v>
      </c>
      <c r="N2587">
        <v>43627</v>
      </c>
      <c r="O2587" s="1">
        <f t="shared" si="121"/>
        <v>1677.9615384615386</v>
      </c>
      <c r="P2587" s="1">
        <f t="shared" si="122"/>
        <v>38593.11538461539</v>
      </c>
      <c r="Q2587" s="1">
        <f>Table1[[#This Row],[Earned Basic Salary]]*20%</f>
        <v>7718.6230769230788</v>
      </c>
      <c r="R2587" s="1">
        <f>Table1[[#This Row],[Earned Basic Salary]]*10%</f>
        <v>3859.3115384615394</v>
      </c>
      <c r="S2587" s="1">
        <f>Table1[[#This Row],[Earned Basic Salary]]*12%</f>
        <v>4631.1738461538471</v>
      </c>
      <c r="T2587" s="1">
        <f>200</f>
        <v>200</v>
      </c>
      <c r="U2587" s="1">
        <f>Table1[[#This Row],[PF]]+Table1[[#This Row],[Professional Tax]]</f>
        <v>4831.1738461538471</v>
      </c>
      <c r="V2587" s="1">
        <f>Table1[[#This Row],[Overtime Hours]]*200</f>
        <v>4000</v>
      </c>
      <c r="W2587" s="1">
        <f>Table1[[#This Row],[Earned Basic Salary]]+Table1[[#This Row],[HRA]]+Table1[[#This Row],[DA]]+Table1[[#This Row],[Overtime Pay]]</f>
        <v>54171.05</v>
      </c>
      <c r="X2587" s="1">
        <f>Table1[[#This Row],[Gross Salary]]-Table1[[#This Row],[Total Deduction]]</f>
        <v>49339.876153846155</v>
      </c>
      <c r="Y2587" t="s">
        <v>37</v>
      </c>
      <c r="Z2587" t="s">
        <v>106</v>
      </c>
      <c r="AA2587" t="s">
        <v>9655</v>
      </c>
      <c r="AB2587" t="s">
        <v>9656</v>
      </c>
    </row>
    <row r="2588" spans="1:28" x14ac:dyDescent="0.3">
      <c r="A2588" t="s">
        <v>9657</v>
      </c>
      <c r="B2588" t="s">
        <v>329</v>
      </c>
      <c r="C2588">
        <v>53</v>
      </c>
      <c r="D2588" t="s">
        <v>127</v>
      </c>
      <c r="E2588" t="s">
        <v>54</v>
      </c>
      <c r="F2588" t="s">
        <v>46</v>
      </c>
      <c r="G2588" t="s">
        <v>9658</v>
      </c>
      <c r="H2588" t="s">
        <v>35</v>
      </c>
      <c r="I2588" t="s">
        <v>36</v>
      </c>
      <c r="J2588">
        <v>26</v>
      </c>
      <c r="K2588">
        <v>24</v>
      </c>
      <c r="L2588">
        <f t="shared" si="120"/>
        <v>2</v>
      </c>
      <c r="M2588">
        <v>4</v>
      </c>
      <c r="N2588">
        <v>43173</v>
      </c>
      <c r="O2588" s="1">
        <f t="shared" si="121"/>
        <v>1660.5</v>
      </c>
      <c r="P2588" s="1">
        <f t="shared" si="122"/>
        <v>39852</v>
      </c>
      <c r="Q2588" s="1">
        <f>Table1[[#This Row],[Earned Basic Salary]]*20%</f>
        <v>7970.4000000000005</v>
      </c>
      <c r="R2588" s="1">
        <f>Table1[[#This Row],[Earned Basic Salary]]*10%</f>
        <v>3985.2000000000003</v>
      </c>
      <c r="S2588" s="1">
        <f>Table1[[#This Row],[Earned Basic Salary]]*12%</f>
        <v>4782.24</v>
      </c>
      <c r="T2588" s="1">
        <f>200</f>
        <v>200</v>
      </c>
      <c r="U2588" s="1">
        <f>Table1[[#This Row],[PF]]+Table1[[#This Row],[Professional Tax]]</f>
        <v>4982.24</v>
      </c>
      <c r="V2588" s="1">
        <f>Table1[[#This Row],[Overtime Hours]]*200</f>
        <v>800</v>
      </c>
      <c r="W2588" s="1">
        <f>Table1[[#This Row],[Earned Basic Salary]]+Table1[[#This Row],[HRA]]+Table1[[#This Row],[DA]]+Table1[[#This Row],[Overtime Pay]]</f>
        <v>52607.6</v>
      </c>
      <c r="X2588" s="1">
        <f>Table1[[#This Row],[Gross Salary]]-Table1[[#This Row],[Total Deduction]]</f>
        <v>47625.36</v>
      </c>
      <c r="Y2588" t="s">
        <v>37</v>
      </c>
      <c r="Z2588" t="s">
        <v>106</v>
      </c>
      <c r="AA2588" t="s">
        <v>9659</v>
      </c>
      <c r="AB2588" t="s">
        <v>9660</v>
      </c>
    </row>
    <row r="2589" spans="1:28" x14ac:dyDescent="0.3">
      <c r="A2589" t="s">
        <v>9661</v>
      </c>
      <c r="B2589" t="s">
        <v>236</v>
      </c>
      <c r="C2589">
        <v>48</v>
      </c>
      <c r="D2589" t="s">
        <v>53</v>
      </c>
      <c r="E2589" t="s">
        <v>82</v>
      </c>
      <c r="F2589" t="s">
        <v>89</v>
      </c>
      <c r="G2589" t="s">
        <v>9662</v>
      </c>
      <c r="H2589" t="s">
        <v>35</v>
      </c>
      <c r="I2589" t="s">
        <v>36</v>
      </c>
      <c r="J2589">
        <v>26</v>
      </c>
      <c r="K2589">
        <v>24</v>
      </c>
      <c r="L2589">
        <f t="shared" si="120"/>
        <v>2</v>
      </c>
      <c r="M2589">
        <v>7</v>
      </c>
      <c r="N2589">
        <v>20348</v>
      </c>
      <c r="O2589" s="1">
        <f t="shared" si="121"/>
        <v>782.61538461538464</v>
      </c>
      <c r="P2589" s="1">
        <f t="shared" si="122"/>
        <v>18782.76923076923</v>
      </c>
      <c r="Q2589" s="1">
        <f>Table1[[#This Row],[Earned Basic Salary]]*20%</f>
        <v>3756.5538461538463</v>
      </c>
      <c r="R2589" s="1">
        <f>Table1[[#This Row],[Earned Basic Salary]]*10%</f>
        <v>1878.2769230769231</v>
      </c>
      <c r="S2589" s="1">
        <f>Table1[[#This Row],[Earned Basic Salary]]*12%</f>
        <v>2253.9323076923074</v>
      </c>
      <c r="T2589" s="1">
        <f>200</f>
        <v>200</v>
      </c>
      <c r="U2589" s="1">
        <f>Table1[[#This Row],[PF]]+Table1[[#This Row],[Professional Tax]]</f>
        <v>2453.9323076923074</v>
      </c>
      <c r="V2589" s="1">
        <f>Table1[[#This Row],[Overtime Hours]]*200</f>
        <v>1400</v>
      </c>
      <c r="W2589" s="1">
        <f>Table1[[#This Row],[Earned Basic Salary]]+Table1[[#This Row],[HRA]]+Table1[[#This Row],[DA]]+Table1[[#This Row],[Overtime Pay]]</f>
        <v>25817.599999999999</v>
      </c>
      <c r="X2589" s="1">
        <f>Table1[[#This Row],[Gross Salary]]-Table1[[#This Row],[Total Deduction]]</f>
        <v>23363.667692307692</v>
      </c>
      <c r="Y2589" t="s">
        <v>37</v>
      </c>
      <c r="Z2589" t="s">
        <v>95</v>
      </c>
      <c r="AA2589" t="s">
        <v>9663</v>
      </c>
      <c r="AB2589" t="s">
        <v>9664</v>
      </c>
    </row>
    <row r="2590" spans="1:28" x14ac:dyDescent="0.3">
      <c r="A2590" t="s">
        <v>9665</v>
      </c>
      <c r="B2590" t="s">
        <v>193</v>
      </c>
      <c r="C2590">
        <v>38</v>
      </c>
      <c r="D2590" t="s">
        <v>75</v>
      </c>
      <c r="E2590" t="s">
        <v>45</v>
      </c>
      <c r="F2590" t="s">
        <v>83</v>
      </c>
      <c r="G2590" t="s">
        <v>9666</v>
      </c>
      <c r="H2590" t="s">
        <v>35</v>
      </c>
      <c r="I2590" t="s">
        <v>36</v>
      </c>
      <c r="J2590">
        <v>26</v>
      </c>
      <c r="K2590">
        <v>23</v>
      </c>
      <c r="L2590">
        <f t="shared" si="120"/>
        <v>3</v>
      </c>
      <c r="M2590">
        <v>9</v>
      </c>
      <c r="N2590">
        <v>54769</v>
      </c>
      <c r="O2590" s="1">
        <f t="shared" si="121"/>
        <v>2106.5</v>
      </c>
      <c r="P2590" s="1">
        <f t="shared" si="122"/>
        <v>48449.5</v>
      </c>
      <c r="Q2590" s="1">
        <f>Table1[[#This Row],[Earned Basic Salary]]*20%</f>
        <v>9689.9</v>
      </c>
      <c r="R2590" s="1">
        <f>Table1[[#This Row],[Earned Basic Salary]]*10%</f>
        <v>4844.95</v>
      </c>
      <c r="S2590" s="1">
        <f>Table1[[#This Row],[Earned Basic Salary]]*12%</f>
        <v>5813.94</v>
      </c>
      <c r="T2590" s="1">
        <f>200</f>
        <v>200</v>
      </c>
      <c r="U2590" s="1">
        <f>Table1[[#This Row],[PF]]+Table1[[#This Row],[Professional Tax]]</f>
        <v>6013.94</v>
      </c>
      <c r="V2590" s="1">
        <f>Table1[[#This Row],[Overtime Hours]]*200</f>
        <v>1800</v>
      </c>
      <c r="W2590" s="1">
        <f>Table1[[#This Row],[Earned Basic Salary]]+Table1[[#This Row],[HRA]]+Table1[[#This Row],[DA]]+Table1[[#This Row],[Overtime Pay]]</f>
        <v>64784.35</v>
      </c>
      <c r="X2590" s="1">
        <f>Table1[[#This Row],[Gross Salary]]-Table1[[#This Row],[Total Deduction]]</f>
        <v>58770.409999999996</v>
      </c>
      <c r="Y2590" t="s">
        <v>37</v>
      </c>
      <c r="Z2590" t="s">
        <v>38</v>
      </c>
      <c r="AA2590" t="s">
        <v>9667</v>
      </c>
      <c r="AB2590" t="s">
        <v>9668</v>
      </c>
    </row>
    <row r="2591" spans="1:28" x14ac:dyDescent="0.3">
      <c r="A2591" t="s">
        <v>9669</v>
      </c>
      <c r="B2591" t="s">
        <v>1929</v>
      </c>
      <c r="C2591">
        <v>52</v>
      </c>
      <c r="D2591" t="s">
        <v>61</v>
      </c>
      <c r="E2591" t="s">
        <v>32</v>
      </c>
      <c r="F2591" t="s">
        <v>55</v>
      </c>
      <c r="G2591" t="s">
        <v>1234</v>
      </c>
      <c r="H2591" t="s">
        <v>35</v>
      </c>
      <c r="I2591" t="s">
        <v>36</v>
      </c>
      <c r="J2591">
        <v>26</v>
      </c>
      <c r="K2591">
        <v>23</v>
      </c>
      <c r="L2591">
        <f t="shared" si="120"/>
        <v>3</v>
      </c>
      <c r="M2591">
        <v>10</v>
      </c>
      <c r="N2591">
        <v>28135</v>
      </c>
      <c r="O2591" s="1">
        <f t="shared" si="121"/>
        <v>1082.1153846153845</v>
      </c>
      <c r="P2591" s="1">
        <f t="shared" si="122"/>
        <v>24888.653846153844</v>
      </c>
      <c r="Q2591" s="1">
        <f>Table1[[#This Row],[Earned Basic Salary]]*20%</f>
        <v>4977.7307692307695</v>
      </c>
      <c r="R2591" s="1">
        <f>Table1[[#This Row],[Earned Basic Salary]]*10%</f>
        <v>2488.8653846153848</v>
      </c>
      <c r="S2591" s="1">
        <f>Table1[[#This Row],[Earned Basic Salary]]*12%</f>
        <v>2986.6384615384613</v>
      </c>
      <c r="T2591" s="1">
        <f>200</f>
        <v>200</v>
      </c>
      <c r="U2591" s="1">
        <f>Table1[[#This Row],[PF]]+Table1[[#This Row],[Professional Tax]]</f>
        <v>3186.6384615384613</v>
      </c>
      <c r="V2591" s="1">
        <f>Table1[[#This Row],[Overtime Hours]]*200</f>
        <v>2000</v>
      </c>
      <c r="W2591" s="1">
        <f>Table1[[#This Row],[Earned Basic Salary]]+Table1[[#This Row],[HRA]]+Table1[[#This Row],[DA]]+Table1[[#This Row],[Overtime Pay]]</f>
        <v>34355.25</v>
      </c>
      <c r="X2591" s="1">
        <f>Table1[[#This Row],[Gross Salary]]-Table1[[#This Row],[Total Deduction]]</f>
        <v>31168.61153846154</v>
      </c>
      <c r="Y2591" t="s">
        <v>37</v>
      </c>
      <c r="Z2591" t="s">
        <v>95</v>
      </c>
      <c r="AA2591" t="s">
        <v>9670</v>
      </c>
      <c r="AB2591" t="s">
        <v>9671</v>
      </c>
    </row>
    <row r="2592" spans="1:28" x14ac:dyDescent="0.3">
      <c r="A2592" t="s">
        <v>9672</v>
      </c>
      <c r="B2592" t="s">
        <v>1233</v>
      </c>
      <c r="C2592">
        <v>40</v>
      </c>
      <c r="D2592" t="s">
        <v>133</v>
      </c>
      <c r="E2592" t="s">
        <v>32</v>
      </c>
      <c r="F2592" t="s">
        <v>83</v>
      </c>
      <c r="G2592" t="s">
        <v>3360</v>
      </c>
      <c r="H2592" t="s">
        <v>35</v>
      </c>
      <c r="I2592" t="s">
        <v>36</v>
      </c>
      <c r="J2592">
        <v>26</v>
      </c>
      <c r="K2592">
        <v>25</v>
      </c>
      <c r="L2592">
        <f t="shared" si="120"/>
        <v>1</v>
      </c>
      <c r="M2592">
        <v>17</v>
      </c>
      <c r="N2592">
        <v>34653</v>
      </c>
      <c r="O2592" s="1">
        <f t="shared" si="121"/>
        <v>1332.8076923076924</v>
      </c>
      <c r="P2592" s="1">
        <f t="shared" si="122"/>
        <v>33320.192307692312</v>
      </c>
      <c r="Q2592" s="1">
        <f>Table1[[#This Row],[Earned Basic Salary]]*20%</f>
        <v>6664.0384615384628</v>
      </c>
      <c r="R2592" s="1">
        <f>Table1[[#This Row],[Earned Basic Salary]]*10%</f>
        <v>3332.0192307692314</v>
      </c>
      <c r="S2592" s="1">
        <f>Table1[[#This Row],[Earned Basic Salary]]*12%</f>
        <v>3998.4230769230771</v>
      </c>
      <c r="T2592" s="1">
        <f>200</f>
        <v>200</v>
      </c>
      <c r="U2592" s="1">
        <f>Table1[[#This Row],[PF]]+Table1[[#This Row],[Professional Tax]]</f>
        <v>4198.4230769230771</v>
      </c>
      <c r="V2592" s="1">
        <f>Table1[[#This Row],[Overtime Hours]]*200</f>
        <v>3400</v>
      </c>
      <c r="W2592" s="1">
        <f>Table1[[#This Row],[Earned Basic Salary]]+Table1[[#This Row],[HRA]]+Table1[[#This Row],[DA]]+Table1[[#This Row],[Overtime Pay]]</f>
        <v>46716.250000000007</v>
      </c>
      <c r="X2592" s="1">
        <f>Table1[[#This Row],[Gross Salary]]-Table1[[#This Row],[Total Deduction]]</f>
        <v>42517.826923076929</v>
      </c>
      <c r="Y2592" t="s">
        <v>37</v>
      </c>
      <c r="Z2592" t="s">
        <v>48</v>
      </c>
      <c r="AA2592" t="s">
        <v>9673</v>
      </c>
      <c r="AB2592" t="s">
        <v>9674</v>
      </c>
    </row>
    <row r="2593" spans="1:28" x14ac:dyDescent="0.3">
      <c r="A2593" t="s">
        <v>9675</v>
      </c>
      <c r="B2593" t="s">
        <v>656</v>
      </c>
      <c r="C2593">
        <v>36</v>
      </c>
      <c r="D2593" t="s">
        <v>61</v>
      </c>
      <c r="E2593" t="s">
        <v>45</v>
      </c>
      <c r="F2593" t="s">
        <v>89</v>
      </c>
      <c r="G2593" t="s">
        <v>2825</v>
      </c>
      <c r="H2593" t="s">
        <v>35</v>
      </c>
      <c r="I2593" t="s">
        <v>36</v>
      </c>
      <c r="J2593">
        <v>26</v>
      </c>
      <c r="K2593">
        <v>22</v>
      </c>
      <c r="L2593">
        <f t="shared" si="120"/>
        <v>4</v>
      </c>
      <c r="M2593">
        <v>12</v>
      </c>
      <c r="N2593">
        <v>42792</v>
      </c>
      <c r="O2593" s="1">
        <f t="shared" si="121"/>
        <v>1645.8461538461538</v>
      </c>
      <c r="P2593" s="1">
        <f t="shared" si="122"/>
        <v>36208.615384615383</v>
      </c>
      <c r="Q2593" s="1">
        <f>Table1[[#This Row],[Earned Basic Salary]]*20%</f>
        <v>7241.7230769230773</v>
      </c>
      <c r="R2593" s="1">
        <f>Table1[[#This Row],[Earned Basic Salary]]*10%</f>
        <v>3620.8615384615387</v>
      </c>
      <c r="S2593" s="1">
        <f>Table1[[#This Row],[Earned Basic Salary]]*12%</f>
        <v>4345.0338461538458</v>
      </c>
      <c r="T2593" s="1">
        <f>200</f>
        <v>200</v>
      </c>
      <c r="U2593" s="1">
        <f>Table1[[#This Row],[PF]]+Table1[[#This Row],[Professional Tax]]</f>
        <v>4545.0338461538458</v>
      </c>
      <c r="V2593" s="1">
        <f>Table1[[#This Row],[Overtime Hours]]*200</f>
        <v>2400</v>
      </c>
      <c r="W2593" s="1">
        <f>Table1[[#This Row],[Earned Basic Salary]]+Table1[[#This Row],[HRA]]+Table1[[#This Row],[DA]]+Table1[[#This Row],[Overtime Pay]]</f>
        <v>49471.199999999997</v>
      </c>
      <c r="X2593" s="1">
        <f>Table1[[#This Row],[Gross Salary]]-Table1[[#This Row],[Total Deduction]]</f>
        <v>44926.166153846149</v>
      </c>
      <c r="Y2593" t="s">
        <v>37</v>
      </c>
      <c r="Z2593" t="s">
        <v>38</v>
      </c>
      <c r="AA2593" t="s">
        <v>9676</v>
      </c>
      <c r="AB2593" t="s">
        <v>9677</v>
      </c>
    </row>
    <row r="2594" spans="1:28" x14ac:dyDescent="0.3">
      <c r="A2594" t="s">
        <v>9678</v>
      </c>
      <c r="B2594" t="s">
        <v>1063</v>
      </c>
      <c r="C2594">
        <v>23</v>
      </c>
      <c r="D2594" t="s">
        <v>44</v>
      </c>
      <c r="E2594" t="s">
        <v>62</v>
      </c>
      <c r="F2594" t="s">
        <v>83</v>
      </c>
      <c r="G2594" t="s">
        <v>8526</v>
      </c>
      <c r="H2594" t="s">
        <v>35</v>
      </c>
      <c r="I2594" t="s">
        <v>36</v>
      </c>
      <c r="J2594">
        <v>26</v>
      </c>
      <c r="K2594">
        <v>22</v>
      </c>
      <c r="L2594">
        <f t="shared" si="120"/>
        <v>4</v>
      </c>
      <c r="M2594">
        <v>6</v>
      </c>
      <c r="N2594">
        <v>34034</v>
      </c>
      <c r="O2594" s="1">
        <f t="shared" si="121"/>
        <v>1309</v>
      </c>
      <c r="P2594" s="1">
        <f t="shared" si="122"/>
        <v>28798</v>
      </c>
      <c r="Q2594" s="1">
        <f>Table1[[#This Row],[Earned Basic Salary]]*20%</f>
        <v>5759.6</v>
      </c>
      <c r="R2594" s="1">
        <f>Table1[[#This Row],[Earned Basic Salary]]*10%</f>
        <v>2879.8</v>
      </c>
      <c r="S2594" s="1">
        <f>Table1[[#This Row],[Earned Basic Salary]]*12%</f>
        <v>3455.7599999999998</v>
      </c>
      <c r="T2594" s="1">
        <f>200</f>
        <v>200</v>
      </c>
      <c r="U2594" s="1">
        <f>Table1[[#This Row],[PF]]+Table1[[#This Row],[Professional Tax]]</f>
        <v>3655.7599999999998</v>
      </c>
      <c r="V2594" s="1">
        <f>Table1[[#This Row],[Overtime Hours]]*200</f>
        <v>1200</v>
      </c>
      <c r="W2594" s="1">
        <f>Table1[[#This Row],[Earned Basic Salary]]+Table1[[#This Row],[HRA]]+Table1[[#This Row],[DA]]+Table1[[#This Row],[Overtime Pay]]</f>
        <v>38637.4</v>
      </c>
      <c r="X2594" s="1">
        <f>Table1[[#This Row],[Gross Salary]]-Table1[[#This Row],[Total Deduction]]</f>
        <v>34981.64</v>
      </c>
      <c r="Y2594" t="s">
        <v>37</v>
      </c>
      <c r="Z2594" t="s">
        <v>95</v>
      </c>
      <c r="AA2594" t="s">
        <v>9679</v>
      </c>
      <c r="AB2594" t="s">
        <v>9680</v>
      </c>
    </row>
    <row r="2595" spans="1:28" x14ac:dyDescent="0.3">
      <c r="A2595" t="s">
        <v>9681</v>
      </c>
      <c r="B2595" t="s">
        <v>1425</v>
      </c>
      <c r="C2595">
        <v>25</v>
      </c>
      <c r="D2595" t="s">
        <v>81</v>
      </c>
      <c r="E2595" t="s">
        <v>45</v>
      </c>
      <c r="F2595" t="s">
        <v>89</v>
      </c>
      <c r="G2595" t="s">
        <v>4507</v>
      </c>
      <c r="H2595" t="s">
        <v>35</v>
      </c>
      <c r="I2595" t="s">
        <v>36</v>
      </c>
      <c r="J2595">
        <v>26</v>
      </c>
      <c r="K2595">
        <v>25</v>
      </c>
      <c r="L2595">
        <f t="shared" si="120"/>
        <v>1</v>
      </c>
      <c r="M2595">
        <v>2</v>
      </c>
      <c r="N2595">
        <v>72482</v>
      </c>
      <c r="O2595" s="1">
        <f t="shared" si="121"/>
        <v>2787.7692307692309</v>
      </c>
      <c r="P2595" s="1">
        <f t="shared" si="122"/>
        <v>69694.23076923078</v>
      </c>
      <c r="Q2595" s="1">
        <f>Table1[[#This Row],[Earned Basic Salary]]*20%</f>
        <v>13938.846153846156</v>
      </c>
      <c r="R2595" s="1">
        <f>Table1[[#This Row],[Earned Basic Salary]]*10%</f>
        <v>6969.423076923078</v>
      </c>
      <c r="S2595" s="1">
        <f>Table1[[#This Row],[Earned Basic Salary]]*12%</f>
        <v>8363.3076923076933</v>
      </c>
      <c r="T2595" s="1">
        <f>200</f>
        <v>200</v>
      </c>
      <c r="U2595" s="1">
        <f>Table1[[#This Row],[PF]]+Table1[[#This Row],[Professional Tax]]</f>
        <v>8563.3076923076933</v>
      </c>
      <c r="V2595" s="1">
        <f>Table1[[#This Row],[Overtime Hours]]*200</f>
        <v>400</v>
      </c>
      <c r="W2595" s="1">
        <f>Table1[[#This Row],[Earned Basic Salary]]+Table1[[#This Row],[HRA]]+Table1[[#This Row],[DA]]+Table1[[#This Row],[Overtime Pay]]</f>
        <v>91002.500000000015</v>
      </c>
      <c r="X2595" s="1">
        <f>Table1[[#This Row],[Gross Salary]]-Table1[[#This Row],[Total Deduction]]</f>
        <v>82439.192307692327</v>
      </c>
      <c r="Y2595" t="s">
        <v>37</v>
      </c>
      <c r="Z2595" t="s">
        <v>106</v>
      </c>
      <c r="AA2595" t="s">
        <v>9682</v>
      </c>
      <c r="AB2595" t="s">
        <v>9683</v>
      </c>
    </row>
    <row r="2596" spans="1:28" x14ac:dyDescent="0.3">
      <c r="A2596" t="s">
        <v>9684</v>
      </c>
      <c r="B2596" t="s">
        <v>1468</v>
      </c>
      <c r="C2596">
        <v>33</v>
      </c>
      <c r="D2596" t="s">
        <v>127</v>
      </c>
      <c r="E2596" t="s">
        <v>45</v>
      </c>
      <c r="F2596" t="s">
        <v>83</v>
      </c>
      <c r="G2596" t="s">
        <v>9685</v>
      </c>
      <c r="H2596" t="s">
        <v>35</v>
      </c>
      <c r="I2596" t="s">
        <v>36</v>
      </c>
      <c r="J2596">
        <v>26</v>
      </c>
      <c r="K2596">
        <v>21</v>
      </c>
      <c r="L2596">
        <f t="shared" si="120"/>
        <v>5</v>
      </c>
      <c r="M2596">
        <v>11</v>
      </c>
      <c r="N2596">
        <v>32860</v>
      </c>
      <c r="O2596" s="1">
        <f t="shared" si="121"/>
        <v>1263.8461538461538</v>
      </c>
      <c r="P2596" s="1">
        <f t="shared" si="122"/>
        <v>26540.76923076923</v>
      </c>
      <c r="Q2596" s="1">
        <f>Table1[[#This Row],[Earned Basic Salary]]*20%</f>
        <v>5308.1538461538466</v>
      </c>
      <c r="R2596" s="1">
        <f>Table1[[#This Row],[Earned Basic Salary]]*10%</f>
        <v>2654.0769230769233</v>
      </c>
      <c r="S2596" s="1">
        <f>Table1[[#This Row],[Earned Basic Salary]]*12%</f>
        <v>3184.8923076923074</v>
      </c>
      <c r="T2596" s="1">
        <f>200</f>
        <v>200</v>
      </c>
      <c r="U2596" s="1">
        <f>Table1[[#This Row],[PF]]+Table1[[#This Row],[Professional Tax]]</f>
        <v>3384.8923076923074</v>
      </c>
      <c r="V2596" s="1">
        <f>Table1[[#This Row],[Overtime Hours]]*200</f>
        <v>2200</v>
      </c>
      <c r="W2596" s="1">
        <f>Table1[[#This Row],[Earned Basic Salary]]+Table1[[#This Row],[HRA]]+Table1[[#This Row],[DA]]+Table1[[#This Row],[Overtime Pay]]</f>
        <v>36703</v>
      </c>
      <c r="X2596" s="1">
        <f>Table1[[#This Row],[Gross Salary]]-Table1[[#This Row],[Total Deduction]]</f>
        <v>33318.107692307691</v>
      </c>
      <c r="Y2596" t="s">
        <v>37</v>
      </c>
      <c r="Z2596" t="s">
        <v>38</v>
      </c>
      <c r="AA2596" t="s">
        <v>9686</v>
      </c>
      <c r="AB2596" t="s">
        <v>9687</v>
      </c>
    </row>
    <row r="2597" spans="1:28" x14ac:dyDescent="0.3">
      <c r="A2597" t="s">
        <v>9688</v>
      </c>
      <c r="B2597" t="s">
        <v>731</v>
      </c>
      <c r="C2597">
        <v>54</v>
      </c>
      <c r="D2597" t="s">
        <v>61</v>
      </c>
      <c r="E2597" t="s">
        <v>121</v>
      </c>
      <c r="F2597" t="s">
        <v>63</v>
      </c>
      <c r="G2597" t="s">
        <v>9689</v>
      </c>
      <c r="H2597" t="s">
        <v>35</v>
      </c>
      <c r="I2597" t="s">
        <v>36</v>
      </c>
      <c r="J2597">
        <v>26</v>
      </c>
      <c r="K2597">
        <v>23</v>
      </c>
      <c r="L2597">
        <f t="shared" si="120"/>
        <v>3</v>
      </c>
      <c r="M2597">
        <v>9</v>
      </c>
      <c r="N2597">
        <v>49622</v>
      </c>
      <c r="O2597" s="1">
        <f t="shared" si="121"/>
        <v>1908.5384615384614</v>
      </c>
      <c r="P2597" s="1">
        <f t="shared" si="122"/>
        <v>43896.38461538461</v>
      </c>
      <c r="Q2597" s="1">
        <f>Table1[[#This Row],[Earned Basic Salary]]*20%</f>
        <v>8779.2769230769227</v>
      </c>
      <c r="R2597" s="1">
        <f>Table1[[#This Row],[Earned Basic Salary]]*10%</f>
        <v>4389.6384615384613</v>
      </c>
      <c r="S2597" s="1">
        <f>Table1[[#This Row],[Earned Basic Salary]]*12%</f>
        <v>5267.5661538461527</v>
      </c>
      <c r="T2597" s="1">
        <f>200</f>
        <v>200</v>
      </c>
      <c r="U2597" s="1">
        <f>Table1[[#This Row],[PF]]+Table1[[#This Row],[Professional Tax]]</f>
        <v>5467.5661538461527</v>
      </c>
      <c r="V2597" s="1">
        <f>Table1[[#This Row],[Overtime Hours]]*200</f>
        <v>1800</v>
      </c>
      <c r="W2597" s="1">
        <f>Table1[[#This Row],[Earned Basic Salary]]+Table1[[#This Row],[HRA]]+Table1[[#This Row],[DA]]+Table1[[#This Row],[Overtime Pay]]</f>
        <v>58865.299999999988</v>
      </c>
      <c r="X2597" s="1">
        <f>Table1[[#This Row],[Gross Salary]]-Table1[[#This Row],[Total Deduction]]</f>
        <v>53397.733846153838</v>
      </c>
      <c r="Y2597" t="s">
        <v>37</v>
      </c>
      <c r="Z2597" t="s">
        <v>38</v>
      </c>
      <c r="AA2597" t="s">
        <v>9690</v>
      </c>
      <c r="AB2597" t="s">
        <v>9691</v>
      </c>
    </row>
    <row r="2598" spans="1:28" x14ac:dyDescent="0.3">
      <c r="A2598" t="s">
        <v>9692</v>
      </c>
      <c r="B2598" t="s">
        <v>3229</v>
      </c>
      <c r="C2598">
        <v>43</v>
      </c>
      <c r="D2598" t="s">
        <v>133</v>
      </c>
      <c r="E2598" t="s">
        <v>62</v>
      </c>
      <c r="F2598" t="s">
        <v>33</v>
      </c>
      <c r="G2598" t="s">
        <v>9693</v>
      </c>
      <c r="H2598" t="s">
        <v>35</v>
      </c>
      <c r="I2598" t="s">
        <v>36</v>
      </c>
      <c r="J2598">
        <v>26</v>
      </c>
      <c r="K2598">
        <v>22</v>
      </c>
      <c r="L2598">
        <f t="shared" si="120"/>
        <v>4</v>
      </c>
      <c r="M2598">
        <v>17</v>
      </c>
      <c r="N2598">
        <v>75070</v>
      </c>
      <c r="O2598" s="1">
        <f t="shared" si="121"/>
        <v>2887.3076923076924</v>
      </c>
      <c r="P2598" s="1">
        <f t="shared" si="122"/>
        <v>63520.769230769234</v>
      </c>
      <c r="Q2598" s="1">
        <f>Table1[[#This Row],[Earned Basic Salary]]*20%</f>
        <v>12704.153846153848</v>
      </c>
      <c r="R2598" s="1">
        <f>Table1[[#This Row],[Earned Basic Salary]]*10%</f>
        <v>6352.0769230769238</v>
      </c>
      <c r="S2598" s="1">
        <f>Table1[[#This Row],[Earned Basic Salary]]*12%</f>
        <v>7622.4923076923078</v>
      </c>
      <c r="T2598" s="1">
        <f>200</f>
        <v>200</v>
      </c>
      <c r="U2598" s="1">
        <f>Table1[[#This Row],[PF]]+Table1[[#This Row],[Professional Tax]]</f>
        <v>7822.4923076923078</v>
      </c>
      <c r="V2598" s="1">
        <f>Table1[[#This Row],[Overtime Hours]]*200</f>
        <v>3400</v>
      </c>
      <c r="W2598" s="1">
        <f>Table1[[#This Row],[Earned Basic Salary]]+Table1[[#This Row],[HRA]]+Table1[[#This Row],[DA]]+Table1[[#This Row],[Overtime Pay]]</f>
        <v>85977</v>
      </c>
      <c r="X2598" s="1">
        <f>Table1[[#This Row],[Gross Salary]]-Table1[[#This Row],[Total Deduction]]</f>
        <v>78154.507692307699</v>
      </c>
      <c r="Y2598" t="s">
        <v>37</v>
      </c>
      <c r="Z2598" t="s">
        <v>106</v>
      </c>
      <c r="AA2598" t="s">
        <v>9694</v>
      </c>
      <c r="AB2598" t="s">
        <v>9695</v>
      </c>
    </row>
    <row r="2599" spans="1:28" x14ac:dyDescent="0.3">
      <c r="A2599" t="s">
        <v>9696</v>
      </c>
      <c r="B2599" t="s">
        <v>517</v>
      </c>
      <c r="C2599">
        <v>45</v>
      </c>
      <c r="D2599" t="s">
        <v>61</v>
      </c>
      <c r="E2599" t="s">
        <v>54</v>
      </c>
      <c r="F2599" t="s">
        <v>83</v>
      </c>
      <c r="G2599" t="s">
        <v>9697</v>
      </c>
      <c r="H2599" t="s">
        <v>35</v>
      </c>
      <c r="I2599" t="s">
        <v>36</v>
      </c>
      <c r="J2599">
        <v>26</v>
      </c>
      <c r="K2599">
        <v>26</v>
      </c>
      <c r="L2599">
        <f t="shared" si="120"/>
        <v>0</v>
      </c>
      <c r="M2599">
        <v>17</v>
      </c>
      <c r="N2599">
        <v>23213</v>
      </c>
      <c r="O2599" s="1">
        <f t="shared" si="121"/>
        <v>892.80769230769226</v>
      </c>
      <c r="P2599" s="1">
        <f t="shared" si="122"/>
        <v>23213</v>
      </c>
      <c r="Q2599" s="1">
        <f>Table1[[#This Row],[Earned Basic Salary]]*20%</f>
        <v>4642.6000000000004</v>
      </c>
      <c r="R2599" s="1">
        <f>Table1[[#This Row],[Earned Basic Salary]]*10%</f>
        <v>2321.3000000000002</v>
      </c>
      <c r="S2599" s="1">
        <f>Table1[[#This Row],[Earned Basic Salary]]*12%</f>
        <v>2785.56</v>
      </c>
      <c r="T2599" s="1">
        <f>200</f>
        <v>200</v>
      </c>
      <c r="U2599" s="1">
        <f>Table1[[#This Row],[PF]]+Table1[[#This Row],[Professional Tax]]</f>
        <v>2985.56</v>
      </c>
      <c r="V2599" s="1">
        <f>Table1[[#This Row],[Overtime Hours]]*200</f>
        <v>3400</v>
      </c>
      <c r="W2599" s="1">
        <f>Table1[[#This Row],[Earned Basic Salary]]+Table1[[#This Row],[HRA]]+Table1[[#This Row],[DA]]+Table1[[#This Row],[Overtime Pay]]</f>
        <v>33576.899999999994</v>
      </c>
      <c r="X2599" s="1">
        <f>Table1[[#This Row],[Gross Salary]]-Table1[[#This Row],[Total Deduction]]</f>
        <v>30591.339999999993</v>
      </c>
      <c r="Y2599" t="s">
        <v>37</v>
      </c>
      <c r="Z2599" t="s">
        <v>48</v>
      </c>
      <c r="AA2599" t="s">
        <v>9698</v>
      </c>
      <c r="AB2599" t="s">
        <v>9699</v>
      </c>
    </row>
    <row r="2600" spans="1:28" x14ac:dyDescent="0.3">
      <c r="A2600" t="s">
        <v>9700</v>
      </c>
      <c r="B2600" t="s">
        <v>589</v>
      </c>
      <c r="C2600">
        <v>30</v>
      </c>
      <c r="D2600" t="s">
        <v>53</v>
      </c>
      <c r="E2600" t="s">
        <v>62</v>
      </c>
      <c r="F2600" t="s">
        <v>46</v>
      </c>
      <c r="G2600" t="s">
        <v>5405</v>
      </c>
      <c r="H2600" t="s">
        <v>35</v>
      </c>
      <c r="I2600" t="s">
        <v>36</v>
      </c>
      <c r="J2600">
        <v>26</v>
      </c>
      <c r="K2600">
        <v>25</v>
      </c>
      <c r="L2600">
        <f t="shared" si="120"/>
        <v>1</v>
      </c>
      <c r="M2600">
        <v>14</v>
      </c>
      <c r="N2600">
        <v>51542</v>
      </c>
      <c r="O2600" s="1">
        <f t="shared" si="121"/>
        <v>1982.3846153846155</v>
      </c>
      <c r="P2600" s="1">
        <f t="shared" si="122"/>
        <v>49559.61538461539</v>
      </c>
      <c r="Q2600" s="1">
        <f>Table1[[#This Row],[Earned Basic Salary]]*20%</f>
        <v>9911.923076923078</v>
      </c>
      <c r="R2600" s="1">
        <f>Table1[[#This Row],[Earned Basic Salary]]*10%</f>
        <v>4955.961538461539</v>
      </c>
      <c r="S2600" s="1">
        <f>Table1[[#This Row],[Earned Basic Salary]]*12%</f>
        <v>5947.1538461538466</v>
      </c>
      <c r="T2600" s="1">
        <f>200</f>
        <v>200</v>
      </c>
      <c r="U2600" s="1">
        <f>Table1[[#This Row],[PF]]+Table1[[#This Row],[Professional Tax]]</f>
        <v>6147.1538461538466</v>
      </c>
      <c r="V2600" s="1">
        <f>Table1[[#This Row],[Overtime Hours]]*200</f>
        <v>2800</v>
      </c>
      <c r="W2600" s="1">
        <f>Table1[[#This Row],[Earned Basic Salary]]+Table1[[#This Row],[HRA]]+Table1[[#This Row],[DA]]+Table1[[#This Row],[Overtime Pay]]</f>
        <v>67227.5</v>
      </c>
      <c r="X2600" s="1">
        <f>Table1[[#This Row],[Gross Salary]]-Table1[[#This Row],[Total Deduction]]</f>
        <v>61080.346153846156</v>
      </c>
      <c r="Y2600" t="s">
        <v>37</v>
      </c>
      <c r="Z2600" t="s">
        <v>106</v>
      </c>
      <c r="AA2600" t="s">
        <v>9701</v>
      </c>
      <c r="AB2600" t="s">
        <v>9702</v>
      </c>
    </row>
    <row r="2601" spans="1:28" x14ac:dyDescent="0.3">
      <c r="A2601" t="s">
        <v>9703</v>
      </c>
      <c r="B2601" t="s">
        <v>1135</v>
      </c>
      <c r="C2601">
        <v>27</v>
      </c>
      <c r="D2601" t="s">
        <v>75</v>
      </c>
      <c r="E2601" t="s">
        <v>32</v>
      </c>
      <c r="F2601" t="s">
        <v>63</v>
      </c>
      <c r="G2601" t="s">
        <v>2623</v>
      </c>
      <c r="H2601" t="s">
        <v>35</v>
      </c>
      <c r="I2601" t="s">
        <v>36</v>
      </c>
      <c r="J2601">
        <v>26</v>
      </c>
      <c r="K2601">
        <v>22</v>
      </c>
      <c r="L2601">
        <f t="shared" si="120"/>
        <v>4</v>
      </c>
      <c r="M2601">
        <v>13</v>
      </c>
      <c r="N2601">
        <v>64049</v>
      </c>
      <c r="O2601" s="1">
        <f t="shared" si="121"/>
        <v>2463.4230769230771</v>
      </c>
      <c r="P2601" s="1">
        <f t="shared" si="122"/>
        <v>54195.307692307695</v>
      </c>
      <c r="Q2601" s="1">
        <f>Table1[[#This Row],[Earned Basic Salary]]*20%</f>
        <v>10839.061538461539</v>
      </c>
      <c r="R2601" s="1">
        <f>Table1[[#This Row],[Earned Basic Salary]]*10%</f>
        <v>5419.5307692307697</v>
      </c>
      <c r="S2601" s="1">
        <f>Table1[[#This Row],[Earned Basic Salary]]*12%</f>
        <v>6503.4369230769234</v>
      </c>
      <c r="T2601" s="1">
        <f>200</f>
        <v>200</v>
      </c>
      <c r="U2601" s="1">
        <f>Table1[[#This Row],[PF]]+Table1[[#This Row],[Professional Tax]]</f>
        <v>6703.4369230769234</v>
      </c>
      <c r="V2601" s="1">
        <f>Table1[[#This Row],[Overtime Hours]]*200</f>
        <v>2600</v>
      </c>
      <c r="W2601" s="1">
        <f>Table1[[#This Row],[Earned Basic Salary]]+Table1[[#This Row],[HRA]]+Table1[[#This Row],[DA]]+Table1[[#This Row],[Overtime Pay]]</f>
        <v>73053.900000000009</v>
      </c>
      <c r="X2601" s="1">
        <f>Table1[[#This Row],[Gross Salary]]-Table1[[#This Row],[Total Deduction]]</f>
        <v>66350.463076923086</v>
      </c>
      <c r="Y2601" t="s">
        <v>37</v>
      </c>
      <c r="Z2601" t="s">
        <v>38</v>
      </c>
      <c r="AA2601" t="s">
        <v>9704</v>
      </c>
      <c r="AB2601" t="s">
        <v>9705</v>
      </c>
    </row>
    <row r="2602" spans="1:28" x14ac:dyDescent="0.3">
      <c r="A2602" t="s">
        <v>9706</v>
      </c>
      <c r="B2602" t="s">
        <v>700</v>
      </c>
      <c r="C2602">
        <v>51</v>
      </c>
      <c r="D2602" t="s">
        <v>81</v>
      </c>
      <c r="E2602" t="s">
        <v>121</v>
      </c>
      <c r="F2602" t="s">
        <v>46</v>
      </c>
      <c r="G2602" t="s">
        <v>3922</v>
      </c>
      <c r="H2602" t="s">
        <v>35</v>
      </c>
      <c r="I2602" t="s">
        <v>36</v>
      </c>
      <c r="J2602">
        <v>26</v>
      </c>
      <c r="K2602">
        <v>21</v>
      </c>
      <c r="L2602">
        <f t="shared" si="120"/>
        <v>5</v>
      </c>
      <c r="M2602">
        <v>20</v>
      </c>
      <c r="N2602">
        <v>57199</v>
      </c>
      <c r="O2602" s="1">
        <f t="shared" si="121"/>
        <v>2199.9615384615386</v>
      </c>
      <c r="P2602" s="1">
        <f t="shared" si="122"/>
        <v>46199.192307692312</v>
      </c>
      <c r="Q2602" s="1">
        <f>Table1[[#This Row],[Earned Basic Salary]]*20%</f>
        <v>9239.8384615384621</v>
      </c>
      <c r="R2602" s="1">
        <f>Table1[[#This Row],[Earned Basic Salary]]*10%</f>
        <v>4619.919230769231</v>
      </c>
      <c r="S2602" s="1">
        <f>Table1[[#This Row],[Earned Basic Salary]]*12%</f>
        <v>5543.9030769230776</v>
      </c>
      <c r="T2602" s="1">
        <f>200</f>
        <v>200</v>
      </c>
      <c r="U2602" s="1">
        <f>Table1[[#This Row],[PF]]+Table1[[#This Row],[Professional Tax]]</f>
        <v>5743.9030769230776</v>
      </c>
      <c r="V2602" s="1">
        <f>Table1[[#This Row],[Overtime Hours]]*200</f>
        <v>4000</v>
      </c>
      <c r="W2602" s="1">
        <f>Table1[[#This Row],[Earned Basic Salary]]+Table1[[#This Row],[HRA]]+Table1[[#This Row],[DA]]+Table1[[#This Row],[Overtime Pay]]</f>
        <v>64058.950000000004</v>
      </c>
      <c r="X2602" s="1">
        <f>Table1[[#This Row],[Gross Salary]]-Table1[[#This Row],[Total Deduction]]</f>
        <v>58315.046923076923</v>
      </c>
      <c r="Y2602" t="s">
        <v>37</v>
      </c>
      <c r="Z2602" t="s">
        <v>48</v>
      </c>
      <c r="AA2602" t="s">
        <v>9707</v>
      </c>
      <c r="AB2602" t="s">
        <v>9708</v>
      </c>
    </row>
    <row r="2603" spans="1:28" x14ac:dyDescent="0.3">
      <c r="A2603" t="s">
        <v>9709</v>
      </c>
      <c r="B2603" t="s">
        <v>1579</v>
      </c>
      <c r="C2603">
        <v>24</v>
      </c>
      <c r="D2603" t="s">
        <v>61</v>
      </c>
      <c r="E2603" t="s">
        <v>62</v>
      </c>
      <c r="F2603" t="s">
        <v>63</v>
      </c>
      <c r="G2603" t="s">
        <v>1154</v>
      </c>
      <c r="H2603" t="s">
        <v>35</v>
      </c>
      <c r="I2603" t="s">
        <v>36</v>
      </c>
      <c r="J2603">
        <v>26</v>
      </c>
      <c r="K2603">
        <v>22</v>
      </c>
      <c r="L2603">
        <f t="shared" si="120"/>
        <v>4</v>
      </c>
      <c r="M2603">
        <v>9</v>
      </c>
      <c r="N2603">
        <v>53804</v>
      </c>
      <c r="O2603" s="1">
        <f t="shared" si="121"/>
        <v>2069.3846153846152</v>
      </c>
      <c r="P2603" s="1">
        <f t="shared" si="122"/>
        <v>45526.461538461532</v>
      </c>
      <c r="Q2603" s="1">
        <f>Table1[[#This Row],[Earned Basic Salary]]*20%</f>
        <v>9105.2923076923071</v>
      </c>
      <c r="R2603" s="1">
        <f>Table1[[#This Row],[Earned Basic Salary]]*10%</f>
        <v>4552.6461538461535</v>
      </c>
      <c r="S2603" s="1">
        <f>Table1[[#This Row],[Earned Basic Salary]]*12%</f>
        <v>5463.1753846153833</v>
      </c>
      <c r="T2603" s="1">
        <f>200</f>
        <v>200</v>
      </c>
      <c r="U2603" s="1">
        <f>Table1[[#This Row],[PF]]+Table1[[#This Row],[Professional Tax]]</f>
        <v>5663.1753846153833</v>
      </c>
      <c r="V2603" s="1">
        <f>Table1[[#This Row],[Overtime Hours]]*200</f>
        <v>1800</v>
      </c>
      <c r="W2603" s="1">
        <f>Table1[[#This Row],[Earned Basic Salary]]+Table1[[#This Row],[HRA]]+Table1[[#This Row],[DA]]+Table1[[#This Row],[Overtime Pay]]</f>
        <v>60984.399999999987</v>
      </c>
      <c r="X2603" s="1">
        <f>Table1[[#This Row],[Gross Salary]]-Table1[[#This Row],[Total Deduction]]</f>
        <v>55321.224615384606</v>
      </c>
      <c r="Y2603" t="s">
        <v>37</v>
      </c>
      <c r="Z2603" t="s">
        <v>48</v>
      </c>
      <c r="AA2603" t="s">
        <v>9710</v>
      </c>
      <c r="AB2603" t="s">
        <v>9711</v>
      </c>
    </row>
    <row r="2604" spans="1:28" x14ac:dyDescent="0.3">
      <c r="A2604" t="s">
        <v>9712</v>
      </c>
      <c r="B2604" t="s">
        <v>844</v>
      </c>
      <c r="C2604">
        <v>39</v>
      </c>
      <c r="D2604" t="s">
        <v>133</v>
      </c>
      <c r="E2604" t="s">
        <v>82</v>
      </c>
      <c r="F2604" t="s">
        <v>63</v>
      </c>
      <c r="G2604" t="s">
        <v>9713</v>
      </c>
      <c r="H2604" t="s">
        <v>35</v>
      </c>
      <c r="I2604" t="s">
        <v>36</v>
      </c>
      <c r="J2604">
        <v>26</v>
      </c>
      <c r="K2604">
        <v>24</v>
      </c>
      <c r="L2604">
        <f t="shared" si="120"/>
        <v>2</v>
      </c>
      <c r="M2604">
        <v>11</v>
      </c>
      <c r="N2604">
        <v>28550</v>
      </c>
      <c r="O2604" s="1">
        <f t="shared" si="121"/>
        <v>1098.0769230769231</v>
      </c>
      <c r="P2604" s="1">
        <f t="shared" si="122"/>
        <v>26353.846153846156</v>
      </c>
      <c r="Q2604" s="1">
        <f>Table1[[#This Row],[Earned Basic Salary]]*20%</f>
        <v>5270.7692307692314</v>
      </c>
      <c r="R2604" s="1">
        <f>Table1[[#This Row],[Earned Basic Salary]]*10%</f>
        <v>2635.3846153846157</v>
      </c>
      <c r="S2604" s="1">
        <f>Table1[[#This Row],[Earned Basic Salary]]*12%</f>
        <v>3162.4615384615386</v>
      </c>
      <c r="T2604" s="1">
        <f>200</f>
        <v>200</v>
      </c>
      <c r="U2604" s="1">
        <f>Table1[[#This Row],[PF]]+Table1[[#This Row],[Professional Tax]]</f>
        <v>3362.4615384615386</v>
      </c>
      <c r="V2604" s="1">
        <f>Table1[[#This Row],[Overtime Hours]]*200</f>
        <v>2200</v>
      </c>
      <c r="W2604" s="1">
        <f>Table1[[#This Row],[Earned Basic Salary]]+Table1[[#This Row],[HRA]]+Table1[[#This Row],[DA]]+Table1[[#This Row],[Overtime Pay]]</f>
        <v>36460</v>
      </c>
      <c r="X2604" s="1">
        <f>Table1[[#This Row],[Gross Salary]]-Table1[[#This Row],[Total Deduction]]</f>
        <v>33097.538461538461</v>
      </c>
      <c r="Y2604" t="s">
        <v>37</v>
      </c>
      <c r="Z2604" t="s">
        <v>38</v>
      </c>
      <c r="AA2604" t="s">
        <v>9714</v>
      </c>
      <c r="AB2604" t="s">
        <v>9715</v>
      </c>
    </row>
    <row r="2605" spans="1:28" x14ac:dyDescent="0.3">
      <c r="A2605" t="s">
        <v>9716</v>
      </c>
      <c r="B2605" t="s">
        <v>448</v>
      </c>
      <c r="C2605">
        <v>31</v>
      </c>
      <c r="D2605" t="s">
        <v>81</v>
      </c>
      <c r="E2605" t="s">
        <v>62</v>
      </c>
      <c r="F2605" t="s">
        <v>69</v>
      </c>
      <c r="G2605" t="s">
        <v>7520</v>
      </c>
      <c r="H2605" t="s">
        <v>35</v>
      </c>
      <c r="I2605" t="s">
        <v>36</v>
      </c>
      <c r="J2605">
        <v>26</v>
      </c>
      <c r="K2605">
        <v>23</v>
      </c>
      <c r="L2605">
        <f t="shared" si="120"/>
        <v>3</v>
      </c>
      <c r="M2605">
        <v>14</v>
      </c>
      <c r="N2605">
        <v>48988</v>
      </c>
      <c r="O2605" s="1">
        <f t="shared" si="121"/>
        <v>1884.1538461538462</v>
      </c>
      <c r="P2605" s="1">
        <f t="shared" si="122"/>
        <v>43335.538461538461</v>
      </c>
      <c r="Q2605" s="1">
        <f>Table1[[#This Row],[Earned Basic Salary]]*20%</f>
        <v>8667.1076923076926</v>
      </c>
      <c r="R2605" s="1">
        <f>Table1[[#This Row],[Earned Basic Salary]]*10%</f>
        <v>4333.5538461538463</v>
      </c>
      <c r="S2605" s="1">
        <f>Table1[[#This Row],[Earned Basic Salary]]*12%</f>
        <v>5200.2646153846154</v>
      </c>
      <c r="T2605" s="1">
        <f>200</f>
        <v>200</v>
      </c>
      <c r="U2605" s="1">
        <f>Table1[[#This Row],[PF]]+Table1[[#This Row],[Professional Tax]]</f>
        <v>5400.2646153846154</v>
      </c>
      <c r="V2605" s="1">
        <f>Table1[[#This Row],[Overtime Hours]]*200</f>
        <v>2800</v>
      </c>
      <c r="W2605" s="1">
        <f>Table1[[#This Row],[Earned Basic Salary]]+Table1[[#This Row],[HRA]]+Table1[[#This Row],[DA]]+Table1[[#This Row],[Overtime Pay]]</f>
        <v>59136.2</v>
      </c>
      <c r="X2605" s="1">
        <f>Table1[[#This Row],[Gross Salary]]-Table1[[#This Row],[Total Deduction]]</f>
        <v>53735.935384615383</v>
      </c>
      <c r="Y2605" t="s">
        <v>37</v>
      </c>
      <c r="Z2605" t="s">
        <v>48</v>
      </c>
      <c r="AA2605" t="s">
        <v>9717</v>
      </c>
      <c r="AB2605" t="s">
        <v>9718</v>
      </c>
    </row>
    <row r="2606" spans="1:28" x14ac:dyDescent="0.3">
      <c r="A2606" t="s">
        <v>9719</v>
      </c>
      <c r="B2606" t="s">
        <v>760</v>
      </c>
      <c r="C2606">
        <v>35</v>
      </c>
      <c r="D2606" t="s">
        <v>61</v>
      </c>
      <c r="E2606" t="s">
        <v>121</v>
      </c>
      <c r="F2606" t="s">
        <v>69</v>
      </c>
      <c r="G2606" t="s">
        <v>1519</v>
      </c>
      <c r="H2606" t="s">
        <v>35</v>
      </c>
      <c r="I2606" t="s">
        <v>36</v>
      </c>
      <c r="J2606">
        <v>26</v>
      </c>
      <c r="K2606">
        <v>24</v>
      </c>
      <c r="L2606">
        <f t="shared" si="120"/>
        <v>2</v>
      </c>
      <c r="M2606">
        <v>12</v>
      </c>
      <c r="N2606">
        <v>61341</v>
      </c>
      <c r="O2606" s="1">
        <f t="shared" si="121"/>
        <v>2359.2692307692309</v>
      </c>
      <c r="P2606" s="1">
        <f t="shared" si="122"/>
        <v>56622.461538461546</v>
      </c>
      <c r="Q2606" s="1">
        <f>Table1[[#This Row],[Earned Basic Salary]]*20%</f>
        <v>11324.49230769231</v>
      </c>
      <c r="R2606" s="1">
        <f>Table1[[#This Row],[Earned Basic Salary]]*10%</f>
        <v>5662.2461538461548</v>
      </c>
      <c r="S2606" s="1">
        <f>Table1[[#This Row],[Earned Basic Salary]]*12%</f>
        <v>6794.6953846153856</v>
      </c>
      <c r="T2606" s="1">
        <f>200</f>
        <v>200</v>
      </c>
      <c r="U2606" s="1">
        <f>Table1[[#This Row],[PF]]+Table1[[#This Row],[Professional Tax]]</f>
        <v>6994.6953846153856</v>
      </c>
      <c r="V2606" s="1">
        <f>Table1[[#This Row],[Overtime Hours]]*200</f>
        <v>2400</v>
      </c>
      <c r="W2606" s="1">
        <f>Table1[[#This Row],[Earned Basic Salary]]+Table1[[#This Row],[HRA]]+Table1[[#This Row],[DA]]+Table1[[#This Row],[Overtime Pay]]</f>
        <v>76009.200000000012</v>
      </c>
      <c r="X2606" s="1">
        <f>Table1[[#This Row],[Gross Salary]]-Table1[[#This Row],[Total Deduction]]</f>
        <v>69014.50461538462</v>
      </c>
      <c r="Y2606" t="s">
        <v>37</v>
      </c>
      <c r="Z2606" t="s">
        <v>38</v>
      </c>
      <c r="AA2606" t="s">
        <v>9720</v>
      </c>
      <c r="AB2606" t="s">
        <v>9721</v>
      </c>
    </row>
    <row r="2607" spans="1:28" x14ac:dyDescent="0.3">
      <c r="A2607" t="s">
        <v>9722</v>
      </c>
      <c r="B2607" t="s">
        <v>2233</v>
      </c>
      <c r="C2607">
        <v>22</v>
      </c>
      <c r="D2607" t="s">
        <v>133</v>
      </c>
      <c r="E2607" t="s">
        <v>54</v>
      </c>
      <c r="F2607" t="s">
        <v>55</v>
      </c>
      <c r="G2607" t="s">
        <v>4600</v>
      </c>
      <c r="H2607" t="s">
        <v>35</v>
      </c>
      <c r="I2607" t="s">
        <v>36</v>
      </c>
      <c r="J2607">
        <v>26</v>
      </c>
      <c r="K2607">
        <v>22</v>
      </c>
      <c r="L2607">
        <f t="shared" si="120"/>
        <v>4</v>
      </c>
      <c r="M2607">
        <v>10</v>
      </c>
      <c r="N2607">
        <v>58906</v>
      </c>
      <c r="O2607" s="1">
        <f t="shared" si="121"/>
        <v>2265.6153846153848</v>
      </c>
      <c r="P2607" s="1">
        <f t="shared" si="122"/>
        <v>49843.538461538468</v>
      </c>
      <c r="Q2607" s="1">
        <f>Table1[[#This Row],[Earned Basic Salary]]*20%</f>
        <v>9968.7076923076947</v>
      </c>
      <c r="R2607" s="1">
        <f>Table1[[#This Row],[Earned Basic Salary]]*10%</f>
        <v>4984.3538461538474</v>
      </c>
      <c r="S2607" s="1">
        <f>Table1[[#This Row],[Earned Basic Salary]]*12%</f>
        <v>5981.2246153846163</v>
      </c>
      <c r="T2607" s="1">
        <f>200</f>
        <v>200</v>
      </c>
      <c r="U2607" s="1">
        <f>Table1[[#This Row],[PF]]+Table1[[#This Row],[Professional Tax]]</f>
        <v>6181.2246153846163</v>
      </c>
      <c r="V2607" s="1">
        <f>Table1[[#This Row],[Overtime Hours]]*200</f>
        <v>2000</v>
      </c>
      <c r="W2607" s="1">
        <f>Table1[[#This Row],[Earned Basic Salary]]+Table1[[#This Row],[HRA]]+Table1[[#This Row],[DA]]+Table1[[#This Row],[Overtime Pay]]</f>
        <v>66796.600000000006</v>
      </c>
      <c r="X2607" s="1">
        <f>Table1[[#This Row],[Gross Salary]]-Table1[[#This Row],[Total Deduction]]</f>
        <v>60615.375384615392</v>
      </c>
      <c r="Y2607" t="s">
        <v>37</v>
      </c>
      <c r="Z2607" t="s">
        <v>95</v>
      </c>
      <c r="AA2607" t="s">
        <v>9723</v>
      </c>
      <c r="AB2607" t="s">
        <v>9724</v>
      </c>
    </row>
    <row r="2608" spans="1:28" x14ac:dyDescent="0.3">
      <c r="A2608" t="s">
        <v>9725</v>
      </c>
      <c r="B2608" t="s">
        <v>334</v>
      </c>
      <c r="C2608">
        <v>35</v>
      </c>
      <c r="D2608" t="s">
        <v>31</v>
      </c>
      <c r="E2608" t="s">
        <v>121</v>
      </c>
      <c r="F2608" t="s">
        <v>63</v>
      </c>
      <c r="G2608" t="s">
        <v>6317</v>
      </c>
      <c r="H2608" t="s">
        <v>35</v>
      </c>
      <c r="I2608" t="s">
        <v>36</v>
      </c>
      <c r="J2608">
        <v>26</v>
      </c>
      <c r="K2608">
        <v>21</v>
      </c>
      <c r="L2608">
        <f t="shared" si="120"/>
        <v>5</v>
      </c>
      <c r="M2608">
        <v>13</v>
      </c>
      <c r="N2608">
        <v>33868</v>
      </c>
      <c r="O2608" s="1">
        <f t="shared" si="121"/>
        <v>1302.6153846153845</v>
      </c>
      <c r="P2608" s="1">
        <f t="shared" si="122"/>
        <v>27354.923076923074</v>
      </c>
      <c r="Q2608" s="1">
        <f>Table1[[#This Row],[Earned Basic Salary]]*20%</f>
        <v>5470.9846153846156</v>
      </c>
      <c r="R2608" s="1">
        <f>Table1[[#This Row],[Earned Basic Salary]]*10%</f>
        <v>2735.4923076923078</v>
      </c>
      <c r="S2608" s="1">
        <f>Table1[[#This Row],[Earned Basic Salary]]*12%</f>
        <v>3282.5907692307687</v>
      </c>
      <c r="T2608" s="1">
        <f>200</f>
        <v>200</v>
      </c>
      <c r="U2608" s="1">
        <f>Table1[[#This Row],[PF]]+Table1[[#This Row],[Professional Tax]]</f>
        <v>3482.5907692307687</v>
      </c>
      <c r="V2608" s="1">
        <f>Table1[[#This Row],[Overtime Hours]]*200</f>
        <v>2600</v>
      </c>
      <c r="W2608" s="1">
        <f>Table1[[#This Row],[Earned Basic Salary]]+Table1[[#This Row],[HRA]]+Table1[[#This Row],[DA]]+Table1[[#This Row],[Overtime Pay]]</f>
        <v>38161.4</v>
      </c>
      <c r="X2608" s="1">
        <f>Table1[[#This Row],[Gross Salary]]-Table1[[#This Row],[Total Deduction]]</f>
        <v>34678.809230769235</v>
      </c>
      <c r="Y2608" t="s">
        <v>37</v>
      </c>
      <c r="Z2608" t="s">
        <v>38</v>
      </c>
      <c r="AA2608" t="s">
        <v>9726</v>
      </c>
      <c r="AB2608" t="s">
        <v>9727</v>
      </c>
    </row>
    <row r="2609" spans="1:28" x14ac:dyDescent="0.3">
      <c r="A2609" t="s">
        <v>9728</v>
      </c>
      <c r="B2609" t="s">
        <v>1805</v>
      </c>
      <c r="C2609">
        <v>42</v>
      </c>
      <c r="D2609" t="s">
        <v>44</v>
      </c>
      <c r="E2609" t="s">
        <v>45</v>
      </c>
      <c r="F2609" t="s">
        <v>63</v>
      </c>
      <c r="G2609" t="s">
        <v>3871</v>
      </c>
      <c r="H2609" t="s">
        <v>35</v>
      </c>
      <c r="I2609" t="s">
        <v>36</v>
      </c>
      <c r="J2609">
        <v>26</v>
      </c>
      <c r="K2609">
        <v>25</v>
      </c>
      <c r="L2609">
        <f t="shared" si="120"/>
        <v>1</v>
      </c>
      <c r="M2609">
        <v>16</v>
      </c>
      <c r="N2609">
        <v>62749</v>
      </c>
      <c r="O2609" s="1">
        <f t="shared" si="121"/>
        <v>2413.4230769230771</v>
      </c>
      <c r="P2609" s="1">
        <f t="shared" si="122"/>
        <v>60335.576923076929</v>
      </c>
      <c r="Q2609" s="1">
        <f>Table1[[#This Row],[Earned Basic Salary]]*20%</f>
        <v>12067.115384615387</v>
      </c>
      <c r="R2609" s="1">
        <f>Table1[[#This Row],[Earned Basic Salary]]*10%</f>
        <v>6033.5576923076933</v>
      </c>
      <c r="S2609" s="1">
        <f>Table1[[#This Row],[Earned Basic Salary]]*12%</f>
        <v>7240.2692307692314</v>
      </c>
      <c r="T2609" s="1">
        <f>200</f>
        <v>200</v>
      </c>
      <c r="U2609" s="1">
        <f>Table1[[#This Row],[PF]]+Table1[[#This Row],[Professional Tax]]</f>
        <v>7440.2692307692314</v>
      </c>
      <c r="V2609" s="1">
        <f>Table1[[#This Row],[Overtime Hours]]*200</f>
        <v>3200</v>
      </c>
      <c r="W2609" s="1">
        <f>Table1[[#This Row],[Earned Basic Salary]]+Table1[[#This Row],[HRA]]+Table1[[#This Row],[DA]]+Table1[[#This Row],[Overtime Pay]]</f>
        <v>81636.25</v>
      </c>
      <c r="X2609" s="1">
        <f>Table1[[#This Row],[Gross Salary]]-Table1[[#This Row],[Total Deduction]]</f>
        <v>74195.980769230766</v>
      </c>
      <c r="Y2609" t="s">
        <v>37</v>
      </c>
      <c r="Z2609" t="s">
        <v>48</v>
      </c>
      <c r="AA2609" t="s">
        <v>9729</v>
      </c>
      <c r="AB2609" t="s">
        <v>9730</v>
      </c>
    </row>
    <row r="2610" spans="1:28" x14ac:dyDescent="0.3">
      <c r="A2610" t="s">
        <v>9731</v>
      </c>
      <c r="B2610" t="s">
        <v>549</v>
      </c>
      <c r="C2610">
        <v>55</v>
      </c>
      <c r="D2610" t="s">
        <v>44</v>
      </c>
      <c r="E2610" t="s">
        <v>54</v>
      </c>
      <c r="F2610" t="s">
        <v>83</v>
      </c>
      <c r="G2610" t="s">
        <v>9732</v>
      </c>
      <c r="H2610" t="s">
        <v>35</v>
      </c>
      <c r="I2610" t="s">
        <v>36</v>
      </c>
      <c r="J2610">
        <v>26</v>
      </c>
      <c r="K2610">
        <v>22</v>
      </c>
      <c r="L2610">
        <f t="shared" si="120"/>
        <v>4</v>
      </c>
      <c r="M2610">
        <v>1</v>
      </c>
      <c r="N2610">
        <v>72073</v>
      </c>
      <c r="O2610" s="1">
        <f t="shared" si="121"/>
        <v>2772.0384615384614</v>
      </c>
      <c r="P2610" s="1">
        <f t="shared" si="122"/>
        <v>60984.846153846149</v>
      </c>
      <c r="Q2610" s="1">
        <f>Table1[[#This Row],[Earned Basic Salary]]*20%</f>
        <v>12196.969230769231</v>
      </c>
      <c r="R2610" s="1">
        <f>Table1[[#This Row],[Earned Basic Salary]]*10%</f>
        <v>6098.4846153846156</v>
      </c>
      <c r="S2610" s="1">
        <f>Table1[[#This Row],[Earned Basic Salary]]*12%</f>
        <v>7318.1815384615375</v>
      </c>
      <c r="T2610" s="1">
        <f>200</f>
        <v>200</v>
      </c>
      <c r="U2610" s="1">
        <f>Table1[[#This Row],[PF]]+Table1[[#This Row],[Professional Tax]]</f>
        <v>7518.1815384615375</v>
      </c>
      <c r="V2610" s="1">
        <f>Table1[[#This Row],[Overtime Hours]]*200</f>
        <v>200</v>
      </c>
      <c r="W2610" s="1">
        <f>Table1[[#This Row],[Earned Basic Salary]]+Table1[[#This Row],[HRA]]+Table1[[#This Row],[DA]]+Table1[[#This Row],[Overtime Pay]]</f>
        <v>79480.3</v>
      </c>
      <c r="X2610" s="1">
        <f>Table1[[#This Row],[Gross Salary]]-Table1[[#This Row],[Total Deduction]]</f>
        <v>71962.11846153847</v>
      </c>
      <c r="Y2610" t="s">
        <v>37</v>
      </c>
      <c r="Z2610" t="s">
        <v>38</v>
      </c>
      <c r="AA2610" t="s">
        <v>9733</v>
      </c>
      <c r="AB2610" t="s">
        <v>9734</v>
      </c>
    </row>
    <row r="2611" spans="1:28" x14ac:dyDescent="0.3">
      <c r="A2611" t="s">
        <v>9735</v>
      </c>
      <c r="B2611" t="s">
        <v>1579</v>
      </c>
      <c r="C2611">
        <v>31</v>
      </c>
      <c r="D2611" t="s">
        <v>133</v>
      </c>
      <c r="E2611" t="s">
        <v>121</v>
      </c>
      <c r="F2611" t="s">
        <v>89</v>
      </c>
      <c r="G2611" t="s">
        <v>9736</v>
      </c>
      <c r="H2611" t="s">
        <v>35</v>
      </c>
      <c r="I2611" t="s">
        <v>36</v>
      </c>
      <c r="J2611">
        <v>26</v>
      </c>
      <c r="K2611">
        <v>23</v>
      </c>
      <c r="L2611">
        <f t="shared" si="120"/>
        <v>3</v>
      </c>
      <c r="M2611">
        <v>3</v>
      </c>
      <c r="N2611">
        <v>46687</v>
      </c>
      <c r="O2611" s="1">
        <f t="shared" si="121"/>
        <v>1795.6538461538462</v>
      </c>
      <c r="P2611" s="1">
        <f t="shared" si="122"/>
        <v>41300.038461538461</v>
      </c>
      <c r="Q2611" s="1">
        <f>Table1[[#This Row],[Earned Basic Salary]]*20%</f>
        <v>8260.0076923076922</v>
      </c>
      <c r="R2611" s="1">
        <f>Table1[[#This Row],[Earned Basic Salary]]*10%</f>
        <v>4130.0038461538461</v>
      </c>
      <c r="S2611" s="1">
        <f>Table1[[#This Row],[Earned Basic Salary]]*12%</f>
        <v>4956.0046153846151</v>
      </c>
      <c r="T2611" s="1">
        <f>200</f>
        <v>200</v>
      </c>
      <c r="U2611" s="1">
        <f>Table1[[#This Row],[PF]]+Table1[[#This Row],[Professional Tax]]</f>
        <v>5156.0046153846151</v>
      </c>
      <c r="V2611" s="1">
        <f>Table1[[#This Row],[Overtime Hours]]*200</f>
        <v>600</v>
      </c>
      <c r="W2611" s="1">
        <f>Table1[[#This Row],[Earned Basic Salary]]+Table1[[#This Row],[HRA]]+Table1[[#This Row],[DA]]+Table1[[#This Row],[Overtime Pay]]</f>
        <v>54290.05</v>
      </c>
      <c r="X2611" s="1">
        <f>Table1[[#This Row],[Gross Salary]]-Table1[[#This Row],[Total Deduction]]</f>
        <v>49134.045384615391</v>
      </c>
      <c r="Y2611" t="s">
        <v>37</v>
      </c>
      <c r="Z2611" t="s">
        <v>48</v>
      </c>
      <c r="AA2611" t="s">
        <v>9737</v>
      </c>
      <c r="AB2611" t="s">
        <v>9738</v>
      </c>
    </row>
    <row r="2612" spans="1:28" x14ac:dyDescent="0.3">
      <c r="A2612" t="s">
        <v>9739</v>
      </c>
      <c r="B2612" t="s">
        <v>406</v>
      </c>
      <c r="C2612">
        <v>29</v>
      </c>
      <c r="D2612" t="s">
        <v>127</v>
      </c>
      <c r="E2612" t="s">
        <v>54</v>
      </c>
      <c r="F2612" t="s">
        <v>63</v>
      </c>
      <c r="G2612" t="s">
        <v>9740</v>
      </c>
      <c r="H2612" t="s">
        <v>35</v>
      </c>
      <c r="I2612" t="s">
        <v>36</v>
      </c>
      <c r="J2612">
        <v>26</v>
      </c>
      <c r="K2612">
        <v>26</v>
      </c>
      <c r="L2612">
        <f t="shared" si="120"/>
        <v>0</v>
      </c>
      <c r="M2612">
        <v>18</v>
      </c>
      <c r="N2612">
        <v>29936</v>
      </c>
      <c r="O2612" s="1">
        <f t="shared" si="121"/>
        <v>1151.3846153846155</v>
      </c>
      <c r="P2612" s="1">
        <f t="shared" si="122"/>
        <v>29936.000000000004</v>
      </c>
      <c r="Q2612" s="1">
        <f>Table1[[#This Row],[Earned Basic Salary]]*20%</f>
        <v>5987.2000000000007</v>
      </c>
      <c r="R2612" s="1">
        <f>Table1[[#This Row],[Earned Basic Salary]]*10%</f>
        <v>2993.6000000000004</v>
      </c>
      <c r="S2612" s="1">
        <f>Table1[[#This Row],[Earned Basic Salary]]*12%</f>
        <v>3592.32</v>
      </c>
      <c r="T2612" s="1">
        <f>200</f>
        <v>200</v>
      </c>
      <c r="U2612" s="1">
        <f>Table1[[#This Row],[PF]]+Table1[[#This Row],[Professional Tax]]</f>
        <v>3792.32</v>
      </c>
      <c r="V2612" s="1">
        <f>Table1[[#This Row],[Overtime Hours]]*200</f>
        <v>3600</v>
      </c>
      <c r="W2612" s="1">
        <f>Table1[[#This Row],[Earned Basic Salary]]+Table1[[#This Row],[HRA]]+Table1[[#This Row],[DA]]+Table1[[#This Row],[Overtime Pay]]</f>
        <v>42516.800000000003</v>
      </c>
      <c r="X2612" s="1">
        <f>Table1[[#This Row],[Gross Salary]]-Table1[[#This Row],[Total Deduction]]</f>
        <v>38724.480000000003</v>
      </c>
      <c r="Y2612" t="s">
        <v>37</v>
      </c>
      <c r="Z2612" t="s">
        <v>38</v>
      </c>
      <c r="AA2612" t="s">
        <v>9741</v>
      </c>
      <c r="AB2612" t="s">
        <v>9742</v>
      </c>
    </row>
    <row r="2613" spans="1:28" x14ac:dyDescent="0.3">
      <c r="A2613" t="s">
        <v>9743</v>
      </c>
      <c r="B2613" t="s">
        <v>448</v>
      </c>
      <c r="C2613">
        <v>28</v>
      </c>
      <c r="D2613" t="s">
        <v>75</v>
      </c>
      <c r="E2613" t="s">
        <v>32</v>
      </c>
      <c r="F2613" t="s">
        <v>33</v>
      </c>
      <c r="G2613" t="s">
        <v>4756</v>
      </c>
      <c r="H2613" t="s">
        <v>35</v>
      </c>
      <c r="I2613" t="s">
        <v>36</v>
      </c>
      <c r="J2613">
        <v>26</v>
      </c>
      <c r="K2613">
        <v>23</v>
      </c>
      <c r="L2613">
        <f t="shared" si="120"/>
        <v>3</v>
      </c>
      <c r="M2613">
        <v>4</v>
      </c>
      <c r="N2613">
        <v>59519</v>
      </c>
      <c r="O2613" s="1">
        <f t="shared" si="121"/>
        <v>2289.1923076923076</v>
      </c>
      <c r="P2613" s="1">
        <f t="shared" si="122"/>
        <v>52651.423076923078</v>
      </c>
      <c r="Q2613" s="1">
        <f>Table1[[#This Row],[Earned Basic Salary]]*20%</f>
        <v>10530.284615384617</v>
      </c>
      <c r="R2613" s="1">
        <f>Table1[[#This Row],[Earned Basic Salary]]*10%</f>
        <v>5265.1423076923083</v>
      </c>
      <c r="S2613" s="1">
        <f>Table1[[#This Row],[Earned Basic Salary]]*12%</f>
        <v>6318.1707692307691</v>
      </c>
      <c r="T2613" s="1">
        <f>200</f>
        <v>200</v>
      </c>
      <c r="U2613" s="1">
        <f>Table1[[#This Row],[PF]]+Table1[[#This Row],[Professional Tax]]</f>
        <v>6518.1707692307691</v>
      </c>
      <c r="V2613" s="1">
        <f>Table1[[#This Row],[Overtime Hours]]*200</f>
        <v>800</v>
      </c>
      <c r="W2613" s="1">
        <f>Table1[[#This Row],[Earned Basic Salary]]+Table1[[#This Row],[HRA]]+Table1[[#This Row],[DA]]+Table1[[#This Row],[Overtime Pay]]</f>
        <v>69246.850000000006</v>
      </c>
      <c r="X2613" s="1">
        <f>Table1[[#This Row],[Gross Salary]]-Table1[[#This Row],[Total Deduction]]</f>
        <v>62728.679230769238</v>
      </c>
      <c r="Y2613" t="s">
        <v>37</v>
      </c>
      <c r="Z2613" t="s">
        <v>48</v>
      </c>
      <c r="AA2613" t="s">
        <v>9744</v>
      </c>
      <c r="AB2613" t="s">
        <v>9745</v>
      </c>
    </row>
    <row r="2614" spans="1:28" x14ac:dyDescent="0.3">
      <c r="A2614" t="s">
        <v>9746</v>
      </c>
      <c r="B2614" t="s">
        <v>387</v>
      </c>
      <c r="C2614">
        <v>25</v>
      </c>
      <c r="D2614" t="s">
        <v>75</v>
      </c>
      <c r="E2614" t="s">
        <v>45</v>
      </c>
      <c r="F2614" t="s">
        <v>63</v>
      </c>
      <c r="G2614" t="s">
        <v>8402</v>
      </c>
      <c r="H2614" t="s">
        <v>35</v>
      </c>
      <c r="I2614" t="s">
        <v>36</v>
      </c>
      <c r="J2614">
        <v>26</v>
      </c>
      <c r="K2614">
        <v>24</v>
      </c>
      <c r="L2614">
        <f t="shared" si="120"/>
        <v>2</v>
      </c>
      <c r="M2614">
        <v>16</v>
      </c>
      <c r="N2614">
        <v>21719</v>
      </c>
      <c r="O2614" s="1">
        <f t="shared" si="121"/>
        <v>835.34615384615381</v>
      </c>
      <c r="P2614" s="1">
        <f t="shared" si="122"/>
        <v>20048.307692307691</v>
      </c>
      <c r="Q2614" s="1">
        <f>Table1[[#This Row],[Earned Basic Salary]]*20%</f>
        <v>4009.6615384615384</v>
      </c>
      <c r="R2614" s="1">
        <f>Table1[[#This Row],[Earned Basic Salary]]*10%</f>
        <v>2004.8307692307692</v>
      </c>
      <c r="S2614" s="1">
        <f>Table1[[#This Row],[Earned Basic Salary]]*12%</f>
        <v>2405.7969230769227</v>
      </c>
      <c r="T2614" s="1">
        <f>200</f>
        <v>200</v>
      </c>
      <c r="U2614" s="1">
        <f>Table1[[#This Row],[PF]]+Table1[[#This Row],[Professional Tax]]</f>
        <v>2605.7969230769227</v>
      </c>
      <c r="V2614" s="1">
        <f>Table1[[#This Row],[Overtime Hours]]*200</f>
        <v>3200</v>
      </c>
      <c r="W2614" s="1">
        <f>Table1[[#This Row],[Earned Basic Salary]]+Table1[[#This Row],[HRA]]+Table1[[#This Row],[DA]]+Table1[[#This Row],[Overtime Pay]]</f>
        <v>29262.799999999999</v>
      </c>
      <c r="X2614" s="1">
        <f>Table1[[#This Row],[Gross Salary]]-Table1[[#This Row],[Total Deduction]]</f>
        <v>26657.003076923076</v>
      </c>
      <c r="Y2614" t="s">
        <v>37</v>
      </c>
      <c r="Z2614" t="s">
        <v>106</v>
      </c>
      <c r="AA2614" t="s">
        <v>9747</v>
      </c>
      <c r="AB2614" t="s">
        <v>9748</v>
      </c>
    </row>
    <row r="2615" spans="1:28" x14ac:dyDescent="0.3">
      <c r="A2615" t="s">
        <v>9749</v>
      </c>
      <c r="B2615" t="s">
        <v>997</v>
      </c>
      <c r="C2615">
        <v>53</v>
      </c>
      <c r="D2615" t="s">
        <v>61</v>
      </c>
      <c r="E2615" t="s">
        <v>32</v>
      </c>
      <c r="F2615" t="s">
        <v>69</v>
      </c>
      <c r="G2615" t="s">
        <v>9750</v>
      </c>
      <c r="H2615" t="s">
        <v>35</v>
      </c>
      <c r="I2615" t="s">
        <v>36</v>
      </c>
      <c r="J2615">
        <v>26</v>
      </c>
      <c r="K2615">
        <v>22</v>
      </c>
      <c r="L2615">
        <f t="shared" si="120"/>
        <v>4</v>
      </c>
      <c r="M2615">
        <v>9</v>
      </c>
      <c r="N2615">
        <v>31965</v>
      </c>
      <c r="O2615" s="1">
        <f t="shared" si="121"/>
        <v>1229.4230769230769</v>
      </c>
      <c r="P2615" s="1">
        <f t="shared" si="122"/>
        <v>27047.307692307691</v>
      </c>
      <c r="Q2615" s="1">
        <f>Table1[[#This Row],[Earned Basic Salary]]*20%</f>
        <v>5409.461538461539</v>
      </c>
      <c r="R2615" s="1">
        <f>Table1[[#This Row],[Earned Basic Salary]]*10%</f>
        <v>2704.7307692307695</v>
      </c>
      <c r="S2615" s="1">
        <f>Table1[[#This Row],[Earned Basic Salary]]*12%</f>
        <v>3245.6769230769228</v>
      </c>
      <c r="T2615" s="1">
        <f>200</f>
        <v>200</v>
      </c>
      <c r="U2615" s="1">
        <f>Table1[[#This Row],[PF]]+Table1[[#This Row],[Professional Tax]]</f>
        <v>3445.6769230769228</v>
      </c>
      <c r="V2615" s="1">
        <f>Table1[[#This Row],[Overtime Hours]]*200</f>
        <v>1800</v>
      </c>
      <c r="W2615" s="1">
        <f>Table1[[#This Row],[Earned Basic Salary]]+Table1[[#This Row],[HRA]]+Table1[[#This Row],[DA]]+Table1[[#This Row],[Overtime Pay]]</f>
        <v>36961.5</v>
      </c>
      <c r="X2615" s="1">
        <f>Table1[[#This Row],[Gross Salary]]-Table1[[#This Row],[Total Deduction]]</f>
        <v>33515.823076923079</v>
      </c>
      <c r="Y2615" t="s">
        <v>37</v>
      </c>
      <c r="Z2615" t="s">
        <v>95</v>
      </c>
      <c r="AA2615" t="s">
        <v>9751</v>
      </c>
      <c r="AB2615" t="s">
        <v>9752</v>
      </c>
    </row>
    <row r="2616" spans="1:28" x14ac:dyDescent="0.3">
      <c r="A2616" t="s">
        <v>9753</v>
      </c>
      <c r="B2616" t="s">
        <v>183</v>
      </c>
      <c r="C2616">
        <v>55</v>
      </c>
      <c r="D2616" t="s">
        <v>31</v>
      </c>
      <c r="E2616" t="s">
        <v>54</v>
      </c>
      <c r="F2616" t="s">
        <v>83</v>
      </c>
      <c r="G2616" t="s">
        <v>4057</v>
      </c>
      <c r="H2616" t="s">
        <v>35</v>
      </c>
      <c r="I2616" t="s">
        <v>36</v>
      </c>
      <c r="J2616">
        <v>26</v>
      </c>
      <c r="K2616">
        <v>24</v>
      </c>
      <c r="L2616">
        <f t="shared" si="120"/>
        <v>2</v>
      </c>
      <c r="M2616">
        <v>10</v>
      </c>
      <c r="N2616">
        <v>19012</v>
      </c>
      <c r="O2616" s="1">
        <f t="shared" si="121"/>
        <v>731.23076923076928</v>
      </c>
      <c r="P2616" s="1">
        <f t="shared" si="122"/>
        <v>17549.538461538461</v>
      </c>
      <c r="Q2616" s="1">
        <f>Table1[[#This Row],[Earned Basic Salary]]*20%</f>
        <v>3509.9076923076923</v>
      </c>
      <c r="R2616" s="1">
        <f>Table1[[#This Row],[Earned Basic Salary]]*10%</f>
        <v>1754.9538461538461</v>
      </c>
      <c r="S2616" s="1">
        <f>Table1[[#This Row],[Earned Basic Salary]]*12%</f>
        <v>2105.9446153846152</v>
      </c>
      <c r="T2616" s="1">
        <f>200</f>
        <v>200</v>
      </c>
      <c r="U2616" s="1">
        <f>Table1[[#This Row],[PF]]+Table1[[#This Row],[Professional Tax]]</f>
        <v>2305.9446153846152</v>
      </c>
      <c r="V2616" s="1">
        <f>Table1[[#This Row],[Overtime Hours]]*200</f>
        <v>2000</v>
      </c>
      <c r="W2616" s="1">
        <f>Table1[[#This Row],[Earned Basic Salary]]+Table1[[#This Row],[HRA]]+Table1[[#This Row],[DA]]+Table1[[#This Row],[Overtime Pay]]</f>
        <v>24814.400000000001</v>
      </c>
      <c r="X2616" s="1">
        <f>Table1[[#This Row],[Gross Salary]]-Table1[[#This Row],[Total Deduction]]</f>
        <v>22508.455384615387</v>
      </c>
      <c r="Y2616" t="s">
        <v>37</v>
      </c>
      <c r="Z2616" t="s">
        <v>95</v>
      </c>
      <c r="AA2616" t="s">
        <v>9754</v>
      </c>
      <c r="AB2616" t="s">
        <v>9755</v>
      </c>
    </row>
    <row r="2617" spans="1:28" x14ac:dyDescent="0.3">
      <c r="A2617" t="s">
        <v>9756</v>
      </c>
      <c r="B2617" t="s">
        <v>495</v>
      </c>
      <c r="C2617">
        <v>49</v>
      </c>
      <c r="D2617" t="s">
        <v>127</v>
      </c>
      <c r="E2617" t="s">
        <v>121</v>
      </c>
      <c r="F2617" t="s">
        <v>46</v>
      </c>
      <c r="G2617" t="s">
        <v>742</v>
      </c>
      <c r="H2617" t="s">
        <v>35</v>
      </c>
      <c r="I2617" t="s">
        <v>36</v>
      </c>
      <c r="J2617">
        <v>26</v>
      </c>
      <c r="K2617">
        <v>23</v>
      </c>
      <c r="L2617">
        <f t="shared" si="120"/>
        <v>3</v>
      </c>
      <c r="M2617">
        <v>10</v>
      </c>
      <c r="N2617">
        <v>62014</v>
      </c>
      <c r="O2617" s="1">
        <f t="shared" si="121"/>
        <v>2385.1538461538462</v>
      </c>
      <c r="P2617" s="1">
        <f t="shared" si="122"/>
        <v>54858.538461538461</v>
      </c>
      <c r="Q2617" s="1">
        <f>Table1[[#This Row],[Earned Basic Salary]]*20%</f>
        <v>10971.707692307693</v>
      </c>
      <c r="R2617" s="1">
        <f>Table1[[#This Row],[Earned Basic Salary]]*10%</f>
        <v>5485.8538461538465</v>
      </c>
      <c r="S2617" s="1">
        <f>Table1[[#This Row],[Earned Basic Salary]]*12%</f>
        <v>6583.0246153846147</v>
      </c>
      <c r="T2617" s="1">
        <f>200</f>
        <v>200</v>
      </c>
      <c r="U2617" s="1">
        <f>Table1[[#This Row],[PF]]+Table1[[#This Row],[Professional Tax]]</f>
        <v>6783.0246153846147</v>
      </c>
      <c r="V2617" s="1">
        <f>Table1[[#This Row],[Overtime Hours]]*200</f>
        <v>2000</v>
      </c>
      <c r="W2617" s="1">
        <f>Table1[[#This Row],[Earned Basic Salary]]+Table1[[#This Row],[HRA]]+Table1[[#This Row],[DA]]+Table1[[#This Row],[Overtime Pay]]</f>
        <v>73316.099999999991</v>
      </c>
      <c r="X2617" s="1">
        <f>Table1[[#This Row],[Gross Salary]]-Table1[[#This Row],[Total Deduction]]</f>
        <v>66533.075384615382</v>
      </c>
      <c r="Y2617" t="s">
        <v>37</v>
      </c>
      <c r="Z2617" t="s">
        <v>106</v>
      </c>
      <c r="AA2617" t="s">
        <v>9757</v>
      </c>
      <c r="AB2617" t="s">
        <v>9758</v>
      </c>
    </row>
    <row r="2618" spans="1:28" x14ac:dyDescent="0.3">
      <c r="A2618" t="s">
        <v>9759</v>
      </c>
      <c r="B2618" t="s">
        <v>517</v>
      </c>
      <c r="C2618">
        <v>28</v>
      </c>
      <c r="D2618" t="s">
        <v>133</v>
      </c>
      <c r="E2618" t="s">
        <v>82</v>
      </c>
      <c r="F2618" t="s">
        <v>33</v>
      </c>
      <c r="G2618" t="s">
        <v>9324</v>
      </c>
      <c r="H2618" t="s">
        <v>35</v>
      </c>
      <c r="I2618" t="s">
        <v>36</v>
      </c>
      <c r="J2618">
        <v>26</v>
      </c>
      <c r="K2618">
        <v>22</v>
      </c>
      <c r="L2618">
        <f t="shared" si="120"/>
        <v>4</v>
      </c>
      <c r="M2618">
        <v>15</v>
      </c>
      <c r="N2618">
        <v>73242</v>
      </c>
      <c r="O2618" s="1">
        <f t="shared" si="121"/>
        <v>2817</v>
      </c>
      <c r="P2618" s="1">
        <f t="shared" si="122"/>
        <v>61974</v>
      </c>
      <c r="Q2618" s="1">
        <f>Table1[[#This Row],[Earned Basic Salary]]*20%</f>
        <v>12394.800000000001</v>
      </c>
      <c r="R2618" s="1">
        <f>Table1[[#This Row],[Earned Basic Salary]]*10%</f>
        <v>6197.4000000000005</v>
      </c>
      <c r="S2618" s="1">
        <f>Table1[[#This Row],[Earned Basic Salary]]*12%</f>
        <v>7436.88</v>
      </c>
      <c r="T2618" s="1">
        <f>200</f>
        <v>200</v>
      </c>
      <c r="U2618" s="1">
        <f>Table1[[#This Row],[PF]]+Table1[[#This Row],[Professional Tax]]</f>
        <v>7636.88</v>
      </c>
      <c r="V2618" s="1">
        <f>Table1[[#This Row],[Overtime Hours]]*200</f>
        <v>3000</v>
      </c>
      <c r="W2618" s="1">
        <f>Table1[[#This Row],[Earned Basic Salary]]+Table1[[#This Row],[HRA]]+Table1[[#This Row],[DA]]+Table1[[#This Row],[Overtime Pay]]</f>
        <v>83566.2</v>
      </c>
      <c r="X2618" s="1">
        <f>Table1[[#This Row],[Gross Salary]]-Table1[[#This Row],[Total Deduction]]</f>
        <v>75929.319999999992</v>
      </c>
      <c r="Y2618" t="s">
        <v>37</v>
      </c>
      <c r="Z2618" t="s">
        <v>38</v>
      </c>
      <c r="AA2618" t="s">
        <v>9760</v>
      </c>
      <c r="AB2618" t="s">
        <v>9761</v>
      </c>
    </row>
    <row r="2619" spans="1:28" x14ac:dyDescent="0.3">
      <c r="A2619" t="s">
        <v>9762</v>
      </c>
      <c r="B2619" t="s">
        <v>1135</v>
      </c>
      <c r="C2619">
        <v>32</v>
      </c>
      <c r="D2619" t="s">
        <v>133</v>
      </c>
      <c r="E2619" t="s">
        <v>54</v>
      </c>
      <c r="F2619" t="s">
        <v>33</v>
      </c>
      <c r="G2619" t="s">
        <v>9072</v>
      </c>
      <c r="H2619" t="s">
        <v>35</v>
      </c>
      <c r="I2619" t="s">
        <v>36</v>
      </c>
      <c r="J2619">
        <v>26</v>
      </c>
      <c r="K2619">
        <v>22</v>
      </c>
      <c r="L2619">
        <f t="shared" si="120"/>
        <v>4</v>
      </c>
      <c r="M2619">
        <v>9</v>
      </c>
      <c r="N2619">
        <v>69642</v>
      </c>
      <c r="O2619" s="1">
        <f t="shared" si="121"/>
        <v>2678.5384615384614</v>
      </c>
      <c r="P2619" s="1">
        <f t="shared" si="122"/>
        <v>58927.846153846149</v>
      </c>
      <c r="Q2619" s="1">
        <f>Table1[[#This Row],[Earned Basic Salary]]*20%</f>
        <v>11785.56923076923</v>
      </c>
      <c r="R2619" s="1">
        <f>Table1[[#This Row],[Earned Basic Salary]]*10%</f>
        <v>5892.7846153846149</v>
      </c>
      <c r="S2619" s="1">
        <f>Table1[[#This Row],[Earned Basic Salary]]*12%</f>
        <v>7071.3415384615373</v>
      </c>
      <c r="T2619" s="1">
        <f>200</f>
        <v>200</v>
      </c>
      <c r="U2619" s="1">
        <f>Table1[[#This Row],[PF]]+Table1[[#This Row],[Professional Tax]]</f>
        <v>7271.3415384615373</v>
      </c>
      <c r="V2619" s="1">
        <f>Table1[[#This Row],[Overtime Hours]]*200</f>
        <v>1800</v>
      </c>
      <c r="W2619" s="1">
        <f>Table1[[#This Row],[Earned Basic Salary]]+Table1[[#This Row],[HRA]]+Table1[[#This Row],[DA]]+Table1[[#This Row],[Overtime Pay]]</f>
        <v>78406.2</v>
      </c>
      <c r="X2619" s="1">
        <f>Table1[[#This Row],[Gross Salary]]-Table1[[#This Row],[Total Deduction]]</f>
        <v>71134.858461538461</v>
      </c>
      <c r="Y2619" t="s">
        <v>37</v>
      </c>
      <c r="Z2619" t="s">
        <v>38</v>
      </c>
      <c r="AA2619" t="s">
        <v>9763</v>
      </c>
      <c r="AB2619" t="s">
        <v>9764</v>
      </c>
    </row>
    <row r="2620" spans="1:28" x14ac:dyDescent="0.3">
      <c r="A2620" t="s">
        <v>9765</v>
      </c>
      <c r="B2620" t="s">
        <v>193</v>
      </c>
      <c r="C2620">
        <v>37</v>
      </c>
      <c r="D2620" t="s">
        <v>75</v>
      </c>
      <c r="E2620" t="s">
        <v>32</v>
      </c>
      <c r="F2620" t="s">
        <v>63</v>
      </c>
      <c r="G2620" t="s">
        <v>491</v>
      </c>
      <c r="H2620" t="s">
        <v>35</v>
      </c>
      <c r="I2620" t="s">
        <v>36</v>
      </c>
      <c r="J2620">
        <v>26</v>
      </c>
      <c r="K2620">
        <v>25</v>
      </c>
      <c r="L2620">
        <f t="shared" si="120"/>
        <v>1</v>
      </c>
      <c r="M2620">
        <v>19</v>
      </c>
      <c r="N2620">
        <v>44348</v>
      </c>
      <c r="O2620" s="1">
        <f t="shared" si="121"/>
        <v>1705.6923076923076</v>
      </c>
      <c r="P2620" s="1">
        <f t="shared" si="122"/>
        <v>42642.307692307688</v>
      </c>
      <c r="Q2620" s="1">
        <f>Table1[[#This Row],[Earned Basic Salary]]*20%</f>
        <v>8528.4615384615372</v>
      </c>
      <c r="R2620" s="1">
        <f>Table1[[#This Row],[Earned Basic Salary]]*10%</f>
        <v>4264.2307692307686</v>
      </c>
      <c r="S2620" s="1">
        <f>Table1[[#This Row],[Earned Basic Salary]]*12%</f>
        <v>5117.076923076922</v>
      </c>
      <c r="T2620" s="1">
        <f>200</f>
        <v>200</v>
      </c>
      <c r="U2620" s="1">
        <f>Table1[[#This Row],[PF]]+Table1[[#This Row],[Professional Tax]]</f>
        <v>5317.076923076922</v>
      </c>
      <c r="V2620" s="1">
        <f>Table1[[#This Row],[Overtime Hours]]*200</f>
        <v>3800</v>
      </c>
      <c r="W2620" s="1">
        <f>Table1[[#This Row],[Earned Basic Salary]]+Table1[[#This Row],[HRA]]+Table1[[#This Row],[DA]]+Table1[[#This Row],[Overtime Pay]]</f>
        <v>59234.999999999993</v>
      </c>
      <c r="X2620" s="1">
        <f>Table1[[#This Row],[Gross Salary]]-Table1[[#This Row],[Total Deduction]]</f>
        <v>53917.923076923071</v>
      </c>
      <c r="Y2620" t="s">
        <v>37</v>
      </c>
      <c r="Z2620" t="s">
        <v>95</v>
      </c>
      <c r="AA2620" t="s">
        <v>9766</v>
      </c>
      <c r="AB2620" t="s">
        <v>9767</v>
      </c>
    </row>
    <row r="2621" spans="1:28" x14ac:dyDescent="0.3">
      <c r="A2621" t="s">
        <v>9768</v>
      </c>
      <c r="B2621" t="s">
        <v>339</v>
      </c>
      <c r="C2621">
        <v>53</v>
      </c>
      <c r="D2621" t="s">
        <v>31</v>
      </c>
      <c r="E2621" t="s">
        <v>45</v>
      </c>
      <c r="F2621" t="s">
        <v>63</v>
      </c>
      <c r="G2621" t="s">
        <v>5162</v>
      </c>
      <c r="H2621" t="s">
        <v>35</v>
      </c>
      <c r="I2621" t="s">
        <v>36</v>
      </c>
      <c r="J2621">
        <v>26</v>
      </c>
      <c r="K2621">
        <v>21</v>
      </c>
      <c r="L2621">
        <f t="shared" si="120"/>
        <v>5</v>
      </c>
      <c r="M2621">
        <v>6</v>
      </c>
      <c r="N2621">
        <v>77207</v>
      </c>
      <c r="O2621" s="1">
        <f t="shared" si="121"/>
        <v>2969.5</v>
      </c>
      <c r="P2621" s="1">
        <f t="shared" si="122"/>
        <v>62359.5</v>
      </c>
      <c r="Q2621" s="1">
        <f>Table1[[#This Row],[Earned Basic Salary]]*20%</f>
        <v>12471.900000000001</v>
      </c>
      <c r="R2621" s="1">
        <f>Table1[[#This Row],[Earned Basic Salary]]*10%</f>
        <v>6235.9500000000007</v>
      </c>
      <c r="S2621" s="1">
        <f>Table1[[#This Row],[Earned Basic Salary]]*12%</f>
        <v>7483.1399999999994</v>
      </c>
      <c r="T2621" s="1">
        <f>200</f>
        <v>200</v>
      </c>
      <c r="U2621" s="1">
        <f>Table1[[#This Row],[PF]]+Table1[[#This Row],[Professional Tax]]</f>
        <v>7683.1399999999994</v>
      </c>
      <c r="V2621" s="1">
        <f>Table1[[#This Row],[Overtime Hours]]*200</f>
        <v>1200</v>
      </c>
      <c r="W2621" s="1">
        <f>Table1[[#This Row],[Earned Basic Salary]]+Table1[[#This Row],[HRA]]+Table1[[#This Row],[DA]]+Table1[[#This Row],[Overtime Pay]]</f>
        <v>82267.349999999991</v>
      </c>
      <c r="X2621" s="1">
        <f>Table1[[#This Row],[Gross Salary]]-Table1[[#This Row],[Total Deduction]]</f>
        <v>74584.209999999992</v>
      </c>
      <c r="Y2621" t="s">
        <v>37</v>
      </c>
      <c r="Z2621" t="s">
        <v>106</v>
      </c>
      <c r="AA2621" t="s">
        <v>9769</v>
      </c>
      <c r="AB2621" t="s">
        <v>9770</v>
      </c>
    </row>
    <row r="2622" spans="1:28" x14ac:dyDescent="0.3">
      <c r="A2622" t="s">
        <v>9771</v>
      </c>
      <c r="B2622" t="s">
        <v>919</v>
      </c>
      <c r="C2622">
        <v>38</v>
      </c>
      <c r="D2622" t="s">
        <v>53</v>
      </c>
      <c r="E2622" t="s">
        <v>32</v>
      </c>
      <c r="F2622" t="s">
        <v>46</v>
      </c>
      <c r="G2622" t="s">
        <v>1333</v>
      </c>
      <c r="H2622" t="s">
        <v>35</v>
      </c>
      <c r="I2622" t="s">
        <v>36</v>
      </c>
      <c r="J2622">
        <v>26</v>
      </c>
      <c r="K2622">
        <v>23</v>
      </c>
      <c r="L2622">
        <f t="shared" si="120"/>
        <v>3</v>
      </c>
      <c r="M2622">
        <v>0</v>
      </c>
      <c r="N2622">
        <v>39018</v>
      </c>
      <c r="O2622" s="1">
        <f t="shared" si="121"/>
        <v>1500.6923076923076</v>
      </c>
      <c r="P2622" s="1">
        <f t="shared" si="122"/>
        <v>34515.923076923078</v>
      </c>
      <c r="Q2622" s="1">
        <f>Table1[[#This Row],[Earned Basic Salary]]*20%</f>
        <v>6903.1846153846163</v>
      </c>
      <c r="R2622" s="1">
        <f>Table1[[#This Row],[Earned Basic Salary]]*10%</f>
        <v>3451.5923076923082</v>
      </c>
      <c r="S2622" s="1">
        <f>Table1[[#This Row],[Earned Basic Salary]]*12%</f>
        <v>4141.9107692307689</v>
      </c>
      <c r="T2622" s="1">
        <f>200</f>
        <v>200</v>
      </c>
      <c r="U2622" s="1">
        <f>Table1[[#This Row],[PF]]+Table1[[#This Row],[Professional Tax]]</f>
        <v>4341.9107692307689</v>
      </c>
      <c r="V2622" s="1">
        <f>Table1[[#This Row],[Overtime Hours]]*200</f>
        <v>0</v>
      </c>
      <c r="W2622" s="1">
        <f>Table1[[#This Row],[Earned Basic Salary]]+Table1[[#This Row],[HRA]]+Table1[[#This Row],[DA]]+Table1[[#This Row],[Overtime Pay]]</f>
        <v>44870.7</v>
      </c>
      <c r="X2622" s="1">
        <f>Table1[[#This Row],[Gross Salary]]-Table1[[#This Row],[Total Deduction]]</f>
        <v>40528.789230769231</v>
      </c>
      <c r="Y2622" t="s">
        <v>37</v>
      </c>
      <c r="Z2622" t="s">
        <v>106</v>
      </c>
      <c r="AA2622" t="s">
        <v>9772</v>
      </c>
      <c r="AB2622" t="s">
        <v>9773</v>
      </c>
    </row>
    <row r="2623" spans="1:28" x14ac:dyDescent="0.3">
      <c r="A2623" t="s">
        <v>9774</v>
      </c>
      <c r="B2623" t="s">
        <v>1349</v>
      </c>
      <c r="C2623">
        <v>21</v>
      </c>
      <c r="D2623" t="s">
        <v>53</v>
      </c>
      <c r="E2623" t="s">
        <v>45</v>
      </c>
      <c r="F2623" t="s">
        <v>33</v>
      </c>
      <c r="G2623" t="s">
        <v>7563</v>
      </c>
      <c r="H2623" t="s">
        <v>35</v>
      </c>
      <c r="I2623" t="s">
        <v>36</v>
      </c>
      <c r="J2623">
        <v>26</v>
      </c>
      <c r="K2623">
        <v>26</v>
      </c>
      <c r="L2623">
        <f t="shared" si="120"/>
        <v>0</v>
      </c>
      <c r="M2623">
        <v>13</v>
      </c>
      <c r="N2623">
        <v>28338</v>
      </c>
      <c r="O2623" s="1">
        <f t="shared" si="121"/>
        <v>1089.9230769230769</v>
      </c>
      <c r="P2623" s="1">
        <f t="shared" si="122"/>
        <v>28338</v>
      </c>
      <c r="Q2623" s="1">
        <f>Table1[[#This Row],[Earned Basic Salary]]*20%</f>
        <v>5667.6</v>
      </c>
      <c r="R2623" s="1">
        <f>Table1[[#This Row],[Earned Basic Salary]]*10%</f>
        <v>2833.8</v>
      </c>
      <c r="S2623" s="1">
        <f>Table1[[#This Row],[Earned Basic Salary]]*12%</f>
        <v>3400.56</v>
      </c>
      <c r="T2623" s="1">
        <f>200</f>
        <v>200</v>
      </c>
      <c r="U2623" s="1">
        <f>Table1[[#This Row],[PF]]+Table1[[#This Row],[Professional Tax]]</f>
        <v>3600.56</v>
      </c>
      <c r="V2623" s="1">
        <f>Table1[[#This Row],[Overtime Hours]]*200</f>
        <v>2600</v>
      </c>
      <c r="W2623" s="1">
        <f>Table1[[#This Row],[Earned Basic Salary]]+Table1[[#This Row],[HRA]]+Table1[[#This Row],[DA]]+Table1[[#This Row],[Overtime Pay]]</f>
        <v>39439.4</v>
      </c>
      <c r="X2623" s="1">
        <f>Table1[[#This Row],[Gross Salary]]-Table1[[#This Row],[Total Deduction]]</f>
        <v>35838.840000000004</v>
      </c>
      <c r="Y2623" t="s">
        <v>37</v>
      </c>
      <c r="Z2623" t="s">
        <v>106</v>
      </c>
      <c r="AA2623" t="s">
        <v>9775</v>
      </c>
      <c r="AB2623" t="s">
        <v>9776</v>
      </c>
    </row>
    <row r="2624" spans="1:28" x14ac:dyDescent="0.3">
      <c r="A2624" t="s">
        <v>9777</v>
      </c>
      <c r="B2624" t="s">
        <v>1233</v>
      </c>
      <c r="C2624">
        <v>37</v>
      </c>
      <c r="D2624" t="s">
        <v>75</v>
      </c>
      <c r="E2624" t="s">
        <v>62</v>
      </c>
      <c r="F2624" t="s">
        <v>33</v>
      </c>
      <c r="G2624" t="s">
        <v>2642</v>
      </c>
      <c r="H2624" t="s">
        <v>35</v>
      </c>
      <c r="I2624" t="s">
        <v>36</v>
      </c>
      <c r="J2624">
        <v>26</v>
      </c>
      <c r="K2624">
        <v>24</v>
      </c>
      <c r="L2624">
        <f t="shared" si="120"/>
        <v>2</v>
      </c>
      <c r="M2624">
        <v>10</v>
      </c>
      <c r="N2624">
        <v>61164</v>
      </c>
      <c r="O2624" s="1">
        <f t="shared" si="121"/>
        <v>2352.4615384615386</v>
      </c>
      <c r="P2624" s="1">
        <f t="shared" si="122"/>
        <v>56459.076923076922</v>
      </c>
      <c r="Q2624" s="1">
        <f>Table1[[#This Row],[Earned Basic Salary]]*20%</f>
        <v>11291.815384615385</v>
      </c>
      <c r="R2624" s="1">
        <f>Table1[[#This Row],[Earned Basic Salary]]*10%</f>
        <v>5645.9076923076927</v>
      </c>
      <c r="S2624" s="1">
        <f>Table1[[#This Row],[Earned Basic Salary]]*12%</f>
        <v>6775.0892307692302</v>
      </c>
      <c r="T2624" s="1">
        <f>200</f>
        <v>200</v>
      </c>
      <c r="U2624" s="1">
        <f>Table1[[#This Row],[PF]]+Table1[[#This Row],[Professional Tax]]</f>
        <v>6975.0892307692302</v>
      </c>
      <c r="V2624" s="1">
        <f>Table1[[#This Row],[Overtime Hours]]*200</f>
        <v>2000</v>
      </c>
      <c r="W2624" s="1">
        <f>Table1[[#This Row],[Earned Basic Salary]]+Table1[[#This Row],[HRA]]+Table1[[#This Row],[DA]]+Table1[[#This Row],[Overtime Pay]]</f>
        <v>75396.800000000003</v>
      </c>
      <c r="X2624" s="1">
        <f>Table1[[#This Row],[Gross Salary]]-Table1[[#This Row],[Total Deduction]]</f>
        <v>68421.710769230776</v>
      </c>
      <c r="Y2624" t="s">
        <v>37</v>
      </c>
      <c r="Z2624" t="s">
        <v>106</v>
      </c>
      <c r="AA2624" t="s">
        <v>9778</v>
      </c>
      <c r="AB2624" t="s">
        <v>9779</v>
      </c>
    </row>
    <row r="2625" spans="1:28" x14ac:dyDescent="0.3">
      <c r="A2625" t="s">
        <v>9780</v>
      </c>
      <c r="B2625" t="s">
        <v>579</v>
      </c>
      <c r="C2625">
        <v>48</v>
      </c>
      <c r="D2625" t="s">
        <v>75</v>
      </c>
      <c r="E2625" t="s">
        <v>45</v>
      </c>
      <c r="F2625" t="s">
        <v>83</v>
      </c>
      <c r="G2625" t="s">
        <v>9781</v>
      </c>
      <c r="H2625" t="s">
        <v>35</v>
      </c>
      <c r="I2625" t="s">
        <v>36</v>
      </c>
      <c r="J2625">
        <v>26</v>
      </c>
      <c r="K2625">
        <v>24</v>
      </c>
      <c r="L2625">
        <f t="shared" si="120"/>
        <v>2</v>
      </c>
      <c r="M2625">
        <v>7</v>
      </c>
      <c r="N2625">
        <v>22480</v>
      </c>
      <c r="O2625" s="1">
        <f t="shared" si="121"/>
        <v>864.61538461538464</v>
      </c>
      <c r="P2625" s="1">
        <f t="shared" si="122"/>
        <v>20750.76923076923</v>
      </c>
      <c r="Q2625" s="1">
        <f>Table1[[#This Row],[Earned Basic Salary]]*20%</f>
        <v>4150.1538461538466</v>
      </c>
      <c r="R2625" s="1">
        <f>Table1[[#This Row],[Earned Basic Salary]]*10%</f>
        <v>2075.0769230769233</v>
      </c>
      <c r="S2625" s="1">
        <f>Table1[[#This Row],[Earned Basic Salary]]*12%</f>
        <v>2490.0923076923077</v>
      </c>
      <c r="T2625" s="1">
        <f>200</f>
        <v>200</v>
      </c>
      <c r="U2625" s="1">
        <f>Table1[[#This Row],[PF]]+Table1[[#This Row],[Professional Tax]]</f>
        <v>2690.0923076923077</v>
      </c>
      <c r="V2625" s="1">
        <f>Table1[[#This Row],[Overtime Hours]]*200</f>
        <v>1400</v>
      </c>
      <c r="W2625" s="1">
        <f>Table1[[#This Row],[Earned Basic Salary]]+Table1[[#This Row],[HRA]]+Table1[[#This Row],[DA]]+Table1[[#This Row],[Overtime Pay]]</f>
        <v>28376</v>
      </c>
      <c r="X2625" s="1">
        <f>Table1[[#This Row],[Gross Salary]]-Table1[[#This Row],[Total Deduction]]</f>
        <v>25685.907692307694</v>
      </c>
      <c r="Y2625" t="s">
        <v>37</v>
      </c>
      <c r="Z2625" t="s">
        <v>106</v>
      </c>
      <c r="AA2625" t="s">
        <v>9782</v>
      </c>
      <c r="AB2625" t="s">
        <v>9783</v>
      </c>
    </row>
    <row r="2626" spans="1:28" x14ac:dyDescent="0.3">
      <c r="A2626" t="s">
        <v>9784</v>
      </c>
      <c r="B2626" t="s">
        <v>153</v>
      </c>
      <c r="C2626">
        <v>25</v>
      </c>
      <c r="D2626" t="s">
        <v>127</v>
      </c>
      <c r="E2626" t="s">
        <v>82</v>
      </c>
      <c r="F2626" t="s">
        <v>46</v>
      </c>
      <c r="G2626" t="s">
        <v>9785</v>
      </c>
      <c r="H2626" t="s">
        <v>35</v>
      </c>
      <c r="I2626" t="s">
        <v>36</v>
      </c>
      <c r="J2626">
        <v>26</v>
      </c>
      <c r="K2626">
        <v>25</v>
      </c>
      <c r="L2626">
        <f t="shared" si="120"/>
        <v>1</v>
      </c>
      <c r="M2626">
        <v>2</v>
      </c>
      <c r="N2626">
        <v>21482</v>
      </c>
      <c r="O2626" s="1">
        <f t="shared" si="121"/>
        <v>826.23076923076928</v>
      </c>
      <c r="P2626" s="1">
        <f t="shared" si="122"/>
        <v>20655.76923076923</v>
      </c>
      <c r="Q2626" s="1">
        <f>Table1[[#This Row],[Earned Basic Salary]]*20%</f>
        <v>4131.1538461538466</v>
      </c>
      <c r="R2626" s="1">
        <f>Table1[[#This Row],[Earned Basic Salary]]*10%</f>
        <v>2065.5769230769233</v>
      </c>
      <c r="S2626" s="1">
        <f>Table1[[#This Row],[Earned Basic Salary]]*12%</f>
        <v>2478.6923076923076</v>
      </c>
      <c r="T2626" s="1">
        <f>200</f>
        <v>200</v>
      </c>
      <c r="U2626" s="1">
        <f>Table1[[#This Row],[PF]]+Table1[[#This Row],[Professional Tax]]</f>
        <v>2678.6923076923076</v>
      </c>
      <c r="V2626" s="1">
        <f>Table1[[#This Row],[Overtime Hours]]*200</f>
        <v>400</v>
      </c>
      <c r="W2626" s="1">
        <f>Table1[[#This Row],[Earned Basic Salary]]+Table1[[#This Row],[HRA]]+Table1[[#This Row],[DA]]+Table1[[#This Row],[Overtime Pay]]</f>
        <v>27252.5</v>
      </c>
      <c r="X2626" s="1">
        <f>Table1[[#This Row],[Gross Salary]]-Table1[[#This Row],[Total Deduction]]</f>
        <v>24573.807692307691</v>
      </c>
      <c r="Y2626" t="s">
        <v>37</v>
      </c>
      <c r="Z2626" t="s">
        <v>106</v>
      </c>
      <c r="AA2626" t="s">
        <v>9786</v>
      </c>
      <c r="AB2626" t="s">
        <v>9787</v>
      </c>
    </row>
    <row r="2627" spans="1:28" x14ac:dyDescent="0.3">
      <c r="A2627" t="s">
        <v>9788</v>
      </c>
      <c r="B2627" t="s">
        <v>245</v>
      </c>
      <c r="C2627">
        <v>31</v>
      </c>
      <c r="D2627" t="s">
        <v>127</v>
      </c>
      <c r="E2627" t="s">
        <v>45</v>
      </c>
      <c r="F2627" t="s">
        <v>33</v>
      </c>
      <c r="G2627" t="s">
        <v>2603</v>
      </c>
      <c r="H2627" t="s">
        <v>35</v>
      </c>
      <c r="I2627" t="s">
        <v>36</v>
      </c>
      <c r="J2627">
        <v>26</v>
      </c>
      <c r="K2627">
        <v>22</v>
      </c>
      <c r="L2627">
        <f t="shared" ref="L2627:L2690" si="123">J2627-K2627</f>
        <v>4</v>
      </c>
      <c r="M2627">
        <v>17</v>
      </c>
      <c r="N2627">
        <v>64716</v>
      </c>
      <c r="O2627" s="1">
        <f t="shared" ref="O2627:O2690" si="124">N2627/J2627</f>
        <v>2489.0769230769229</v>
      </c>
      <c r="P2627" s="1">
        <f t="shared" ref="P2627:P2690" si="125">O2627*K2627</f>
        <v>54759.692307692305</v>
      </c>
      <c r="Q2627" s="1">
        <f>Table1[[#This Row],[Earned Basic Salary]]*20%</f>
        <v>10951.938461538462</v>
      </c>
      <c r="R2627" s="1">
        <f>Table1[[#This Row],[Earned Basic Salary]]*10%</f>
        <v>5475.9692307692312</v>
      </c>
      <c r="S2627" s="1">
        <f>Table1[[#This Row],[Earned Basic Salary]]*12%</f>
        <v>6571.163076923076</v>
      </c>
      <c r="T2627" s="1">
        <f>200</f>
        <v>200</v>
      </c>
      <c r="U2627" s="1">
        <f>Table1[[#This Row],[PF]]+Table1[[#This Row],[Professional Tax]]</f>
        <v>6771.163076923076</v>
      </c>
      <c r="V2627" s="1">
        <f>Table1[[#This Row],[Overtime Hours]]*200</f>
        <v>3400</v>
      </c>
      <c r="W2627" s="1">
        <f>Table1[[#This Row],[Earned Basic Salary]]+Table1[[#This Row],[HRA]]+Table1[[#This Row],[DA]]+Table1[[#This Row],[Overtime Pay]]</f>
        <v>74587.600000000006</v>
      </c>
      <c r="X2627" s="1">
        <f>Table1[[#This Row],[Gross Salary]]-Table1[[#This Row],[Total Deduction]]</f>
        <v>67816.436923076923</v>
      </c>
      <c r="Y2627" t="s">
        <v>37</v>
      </c>
      <c r="Z2627" t="s">
        <v>95</v>
      </c>
      <c r="AA2627" t="s">
        <v>9789</v>
      </c>
      <c r="AB2627" t="s">
        <v>9790</v>
      </c>
    </row>
    <row r="2628" spans="1:28" x14ac:dyDescent="0.3">
      <c r="A2628" t="s">
        <v>9791</v>
      </c>
      <c r="B2628" t="s">
        <v>797</v>
      </c>
      <c r="C2628">
        <v>49</v>
      </c>
      <c r="D2628" t="s">
        <v>75</v>
      </c>
      <c r="E2628" t="s">
        <v>54</v>
      </c>
      <c r="F2628" t="s">
        <v>63</v>
      </c>
      <c r="G2628" t="s">
        <v>8044</v>
      </c>
      <c r="H2628" t="s">
        <v>35</v>
      </c>
      <c r="I2628" t="s">
        <v>36</v>
      </c>
      <c r="J2628">
        <v>26</v>
      </c>
      <c r="K2628">
        <v>25</v>
      </c>
      <c r="L2628">
        <f t="shared" si="123"/>
        <v>1</v>
      </c>
      <c r="M2628">
        <v>6</v>
      </c>
      <c r="N2628">
        <v>79277</v>
      </c>
      <c r="O2628" s="1">
        <f t="shared" si="124"/>
        <v>3049.1153846153848</v>
      </c>
      <c r="P2628" s="1">
        <f t="shared" si="125"/>
        <v>76227.884615384624</v>
      </c>
      <c r="Q2628" s="1">
        <f>Table1[[#This Row],[Earned Basic Salary]]*20%</f>
        <v>15245.576923076926</v>
      </c>
      <c r="R2628" s="1">
        <f>Table1[[#This Row],[Earned Basic Salary]]*10%</f>
        <v>7622.7884615384628</v>
      </c>
      <c r="S2628" s="1">
        <f>Table1[[#This Row],[Earned Basic Salary]]*12%</f>
        <v>9147.3461538461543</v>
      </c>
      <c r="T2628" s="1">
        <f>200</f>
        <v>200</v>
      </c>
      <c r="U2628" s="1">
        <f>Table1[[#This Row],[PF]]+Table1[[#This Row],[Professional Tax]]</f>
        <v>9347.3461538461543</v>
      </c>
      <c r="V2628" s="1">
        <f>Table1[[#This Row],[Overtime Hours]]*200</f>
        <v>1200</v>
      </c>
      <c r="W2628" s="1">
        <f>Table1[[#This Row],[Earned Basic Salary]]+Table1[[#This Row],[HRA]]+Table1[[#This Row],[DA]]+Table1[[#This Row],[Overtime Pay]]</f>
        <v>100296.25000000001</v>
      </c>
      <c r="X2628" s="1">
        <f>Table1[[#This Row],[Gross Salary]]-Table1[[#This Row],[Total Deduction]]</f>
        <v>90948.903846153858</v>
      </c>
      <c r="Y2628" t="s">
        <v>37</v>
      </c>
      <c r="Z2628" t="s">
        <v>95</v>
      </c>
      <c r="AA2628" t="s">
        <v>9792</v>
      </c>
      <c r="AB2628" t="s">
        <v>9793</v>
      </c>
    </row>
    <row r="2629" spans="1:28" x14ac:dyDescent="0.3">
      <c r="A2629" t="s">
        <v>9794</v>
      </c>
      <c r="B2629" t="s">
        <v>2638</v>
      </c>
      <c r="C2629">
        <v>28</v>
      </c>
      <c r="D2629" t="s">
        <v>133</v>
      </c>
      <c r="E2629" t="s">
        <v>121</v>
      </c>
      <c r="F2629" t="s">
        <v>69</v>
      </c>
      <c r="G2629" t="s">
        <v>9795</v>
      </c>
      <c r="H2629" t="s">
        <v>35</v>
      </c>
      <c r="I2629" t="s">
        <v>36</v>
      </c>
      <c r="J2629">
        <v>26</v>
      </c>
      <c r="K2629">
        <v>21</v>
      </c>
      <c r="L2629">
        <f t="shared" si="123"/>
        <v>5</v>
      </c>
      <c r="M2629">
        <v>9</v>
      </c>
      <c r="N2629">
        <v>65548</v>
      </c>
      <c r="O2629" s="1">
        <f t="shared" si="124"/>
        <v>2521.0769230769229</v>
      </c>
      <c r="P2629" s="1">
        <f t="shared" si="125"/>
        <v>52942.615384615383</v>
      </c>
      <c r="Q2629" s="1">
        <f>Table1[[#This Row],[Earned Basic Salary]]*20%</f>
        <v>10588.523076923077</v>
      </c>
      <c r="R2629" s="1">
        <f>Table1[[#This Row],[Earned Basic Salary]]*10%</f>
        <v>5294.2615384615383</v>
      </c>
      <c r="S2629" s="1">
        <f>Table1[[#This Row],[Earned Basic Salary]]*12%</f>
        <v>6353.1138461538458</v>
      </c>
      <c r="T2629" s="1">
        <f>200</f>
        <v>200</v>
      </c>
      <c r="U2629" s="1">
        <f>Table1[[#This Row],[PF]]+Table1[[#This Row],[Professional Tax]]</f>
        <v>6553.1138461538458</v>
      </c>
      <c r="V2629" s="1">
        <f>Table1[[#This Row],[Overtime Hours]]*200</f>
        <v>1800</v>
      </c>
      <c r="W2629" s="1">
        <f>Table1[[#This Row],[Earned Basic Salary]]+Table1[[#This Row],[HRA]]+Table1[[#This Row],[DA]]+Table1[[#This Row],[Overtime Pay]]</f>
        <v>70625.399999999994</v>
      </c>
      <c r="X2629" s="1">
        <f>Table1[[#This Row],[Gross Salary]]-Table1[[#This Row],[Total Deduction]]</f>
        <v>64072.286153846151</v>
      </c>
      <c r="Y2629" t="s">
        <v>37</v>
      </c>
      <c r="Z2629" t="s">
        <v>106</v>
      </c>
      <c r="AA2629" t="s">
        <v>9796</v>
      </c>
      <c r="AB2629" t="s">
        <v>9797</v>
      </c>
    </row>
    <row r="2630" spans="1:28" x14ac:dyDescent="0.3">
      <c r="A2630" t="s">
        <v>9798</v>
      </c>
      <c r="B2630" t="s">
        <v>1832</v>
      </c>
      <c r="C2630">
        <v>35</v>
      </c>
      <c r="D2630" t="s">
        <v>31</v>
      </c>
      <c r="E2630" t="s">
        <v>82</v>
      </c>
      <c r="F2630" t="s">
        <v>69</v>
      </c>
      <c r="G2630" t="s">
        <v>5279</v>
      </c>
      <c r="H2630" t="s">
        <v>35</v>
      </c>
      <c r="I2630" t="s">
        <v>36</v>
      </c>
      <c r="J2630">
        <v>26</v>
      </c>
      <c r="K2630">
        <v>24</v>
      </c>
      <c r="L2630">
        <f t="shared" si="123"/>
        <v>2</v>
      </c>
      <c r="M2630">
        <v>20</v>
      </c>
      <c r="N2630">
        <v>65687</v>
      </c>
      <c r="O2630" s="1">
        <f t="shared" si="124"/>
        <v>2526.4230769230771</v>
      </c>
      <c r="P2630" s="1">
        <f t="shared" si="125"/>
        <v>60634.153846153851</v>
      </c>
      <c r="Q2630" s="1">
        <f>Table1[[#This Row],[Earned Basic Salary]]*20%</f>
        <v>12126.830769230772</v>
      </c>
      <c r="R2630" s="1">
        <f>Table1[[#This Row],[Earned Basic Salary]]*10%</f>
        <v>6063.4153846153858</v>
      </c>
      <c r="S2630" s="1">
        <f>Table1[[#This Row],[Earned Basic Salary]]*12%</f>
        <v>7276.0984615384623</v>
      </c>
      <c r="T2630" s="1">
        <f>200</f>
        <v>200</v>
      </c>
      <c r="U2630" s="1">
        <f>Table1[[#This Row],[PF]]+Table1[[#This Row],[Professional Tax]]</f>
        <v>7476.0984615384623</v>
      </c>
      <c r="V2630" s="1">
        <f>Table1[[#This Row],[Overtime Hours]]*200</f>
        <v>4000</v>
      </c>
      <c r="W2630" s="1">
        <f>Table1[[#This Row],[Earned Basic Salary]]+Table1[[#This Row],[HRA]]+Table1[[#This Row],[DA]]+Table1[[#This Row],[Overtime Pay]]</f>
        <v>82824.400000000023</v>
      </c>
      <c r="X2630" s="1">
        <f>Table1[[#This Row],[Gross Salary]]-Table1[[#This Row],[Total Deduction]]</f>
        <v>75348.301538461557</v>
      </c>
      <c r="Y2630" t="s">
        <v>37</v>
      </c>
      <c r="Z2630" t="s">
        <v>38</v>
      </c>
      <c r="AA2630" t="s">
        <v>9799</v>
      </c>
      <c r="AB2630" t="s">
        <v>9800</v>
      </c>
    </row>
    <row r="2631" spans="1:28" x14ac:dyDescent="0.3">
      <c r="A2631" t="s">
        <v>9801</v>
      </c>
      <c r="B2631" t="s">
        <v>344</v>
      </c>
      <c r="C2631">
        <v>32</v>
      </c>
      <c r="D2631" t="s">
        <v>31</v>
      </c>
      <c r="E2631" t="s">
        <v>32</v>
      </c>
      <c r="F2631" t="s">
        <v>55</v>
      </c>
      <c r="G2631" t="s">
        <v>2866</v>
      </c>
      <c r="H2631" t="s">
        <v>35</v>
      </c>
      <c r="I2631" t="s">
        <v>36</v>
      </c>
      <c r="J2631">
        <v>26</v>
      </c>
      <c r="K2631">
        <v>21</v>
      </c>
      <c r="L2631">
        <f t="shared" si="123"/>
        <v>5</v>
      </c>
      <c r="M2631">
        <v>4</v>
      </c>
      <c r="N2631">
        <v>41724</v>
      </c>
      <c r="O2631" s="1">
        <f t="shared" si="124"/>
        <v>1604.7692307692307</v>
      </c>
      <c r="P2631" s="1">
        <f t="shared" si="125"/>
        <v>33700.153846153844</v>
      </c>
      <c r="Q2631" s="1">
        <f>Table1[[#This Row],[Earned Basic Salary]]*20%</f>
        <v>6740.0307692307688</v>
      </c>
      <c r="R2631" s="1">
        <f>Table1[[#This Row],[Earned Basic Salary]]*10%</f>
        <v>3370.0153846153844</v>
      </c>
      <c r="S2631" s="1">
        <f>Table1[[#This Row],[Earned Basic Salary]]*12%</f>
        <v>4044.018461538461</v>
      </c>
      <c r="T2631" s="1">
        <f>200</f>
        <v>200</v>
      </c>
      <c r="U2631" s="1">
        <f>Table1[[#This Row],[PF]]+Table1[[#This Row],[Professional Tax]]</f>
        <v>4244.0184615384605</v>
      </c>
      <c r="V2631" s="1">
        <f>Table1[[#This Row],[Overtime Hours]]*200</f>
        <v>800</v>
      </c>
      <c r="W2631" s="1">
        <f>Table1[[#This Row],[Earned Basic Salary]]+Table1[[#This Row],[HRA]]+Table1[[#This Row],[DA]]+Table1[[#This Row],[Overtime Pay]]</f>
        <v>44610.2</v>
      </c>
      <c r="X2631" s="1">
        <f>Table1[[#This Row],[Gross Salary]]-Table1[[#This Row],[Total Deduction]]</f>
        <v>40366.181538461533</v>
      </c>
      <c r="Y2631" t="s">
        <v>37</v>
      </c>
      <c r="Z2631" t="s">
        <v>95</v>
      </c>
      <c r="AA2631" t="s">
        <v>9802</v>
      </c>
      <c r="AB2631" t="s">
        <v>9803</v>
      </c>
    </row>
    <row r="2632" spans="1:28" x14ac:dyDescent="0.3">
      <c r="A2632" t="s">
        <v>9804</v>
      </c>
      <c r="B2632" t="s">
        <v>126</v>
      </c>
      <c r="C2632">
        <v>52</v>
      </c>
      <c r="D2632" t="s">
        <v>127</v>
      </c>
      <c r="E2632" t="s">
        <v>82</v>
      </c>
      <c r="F2632" t="s">
        <v>89</v>
      </c>
      <c r="G2632" t="s">
        <v>6652</v>
      </c>
      <c r="H2632" t="s">
        <v>35</v>
      </c>
      <c r="I2632" t="s">
        <v>36</v>
      </c>
      <c r="J2632">
        <v>26</v>
      </c>
      <c r="K2632">
        <v>24</v>
      </c>
      <c r="L2632">
        <f t="shared" si="123"/>
        <v>2</v>
      </c>
      <c r="M2632">
        <v>20</v>
      </c>
      <c r="N2632">
        <v>76814</v>
      </c>
      <c r="O2632" s="1">
        <f t="shared" si="124"/>
        <v>2954.3846153846152</v>
      </c>
      <c r="P2632" s="1">
        <f t="shared" si="125"/>
        <v>70905.230769230766</v>
      </c>
      <c r="Q2632" s="1">
        <f>Table1[[#This Row],[Earned Basic Salary]]*20%</f>
        <v>14181.046153846153</v>
      </c>
      <c r="R2632" s="1">
        <f>Table1[[#This Row],[Earned Basic Salary]]*10%</f>
        <v>7090.5230769230766</v>
      </c>
      <c r="S2632" s="1">
        <f>Table1[[#This Row],[Earned Basic Salary]]*12%</f>
        <v>8508.6276923076912</v>
      </c>
      <c r="T2632" s="1">
        <f>200</f>
        <v>200</v>
      </c>
      <c r="U2632" s="1">
        <f>Table1[[#This Row],[PF]]+Table1[[#This Row],[Professional Tax]]</f>
        <v>8708.6276923076912</v>
      </c>
      <c r="V2632" s="1">
        <f>Table1[[#This Row],[Overtime Hours]]*200</f>
        <v>4000</v>
      </c>
      <c r="W2632" s="1">
        <f>Table1[[#This Row],[Earned Basic Salary]]+Table1[[#This Row],[HRA]]+Table1[[#This Row],[DA]]+Table1[[#This Row],[Overtime Pay]]</f>
        <v>96176.799999999988</v>
      </c>
      <c r="X2632" s="1">
        <f>Table1[[#This Row],[Gross Salary]]-Table1[[#This Row],[Total Deduction]]</f>
        <v>87468.172307692294</v>
      </c>
      <c r="Y2632" t="s">
        <v>37</v>
      </c>
      <c r="Z2632" t="s">
        <v>38</v>
      </c>
      <c r="AA2632" t="s">
        <v>9805</v>
      </c>
      <c r="AB2632" t="s">
        <v>9806</v>
      </c>
    </row>
    <row r="2633" spans="1:28" x14ac:dyDescent="0.3">
      <c r="A2633" t="s">
        <v>9807</v>
      </c>
      <c r="B2633" t="s">
        <v>997</v>
      </c>
      <c r="C2633">
        <v>54</v>
      </c>
      <c r="D2633" t="s">
        <v>31</v>
      </c>
      <c r="E2633" t="s">
        <v>121</v>
      </c>
      <c r="F2633" t="s">
        <v>83</v>
      </c>
      <c r="G2633" t="s">
        <v>2094</v>
      </c>
      <c r="H2633" t="s">
        <v>35</v>
      </c>
      <c r="I2633" t="s">
        <v>36</v>
      </c>
      <c r="J2633">
        <v>26</v>
      </c>
      <c r="K2633">
        <v>25</v>
      </c>
      <c r="L2633">
        <f t="shared" si="123"/>
        <v>1</v>
      </c>
      <c r="M2633">
        <v>17</v>
      </c>
      <c r="N2633">
        <v>77932</v>
      </c>
      <c r="O2633" s="1">
        <f t="shared" si="124"/>
        <v>2997.3846153846152</v>
      </c>
      <c r="P2633" s="1">
        <f t="shared" si="125"/>
        <v>74934.615384615376</v>
      </c>
      <c r="Q2633" s="1">
        <f>Table1[[#This Row],[Earned Basic Salary]]*20%</f>
        <v>14986.923076923076</v>
      </c>
      <c r="R2633" s="1">
        <f>Table1[[#This Row],[Earned Basic Salary]]*10%</f>
        <v>7493.4615384615381</v>
      </c>
      <c r="S2633" s="1">
        <f>Table1[[#This Row],[Earned Basic Salary]]*12%</f>
        <v>8992.1538461538439</v>
      </c>
      <c r="T2633" s="1">
        <f>200</f>
        <v>200</v>
      </c>
      <c r="U2633" s="1">
        <f>Table1[[#This Row],[PF]]+Table1[[#This Row],[Professional Tax]]</f>
        <v>9192.1538461538439</v>
      </c>
      <c r="V2633" s="1">
        <f>Table1[[#This Row],[Overtime Hours]]*200</f>
        <v>3400</v>
      </c>
      <c r="W2633" s="1">
        <f>Table1[[#This Row],[Earned Basic Salary]]+Table1[[#This Row],[HRA]]+Table1[[#This Row],[DA]]+Table1[[#This Row],[Overtime Pay]]</f>
        <v>100814.99999999999</v>
      </c>
      <c r="X2633" s="1">
        <f>Table1[[#This Row],[Gross Salary]]-Table1[[#This Row],[Total Deduction]]</f>
        <v>91622.846153846142</v>
      </c>
      <c r="Y2633" t="s">
        <v>37</v>
      </c>
      <c r="Z2633" t="s">
        <v>38</v>
      </c>
      <c r="AA2633" t="s">
        <v>9808</v>
      </c>
      <c r="AB2633" t="s">
        <v>9809</v>
      </c>
    </row>
    <row r="2634" spans="1:28" x14ac:dyDescent="0.3">
      <c r="A2634" t="s">
        <v>9810</v>
      </c>
      <c r="B2634" t="s">
        <v>1639</v>
      </c>
      <c r="C2634">
        <v>35</v>
      </c>
      <c r="D2634" t="s">
        <v>81</v>
      </c>
      <c r="E2634" t="s">
        <v>32</v>
      </c>
      <c r="F2634" t="s">
        <v>83</v>
      </c>
      <c r="G2634" t="s">
        <v>9811</v>
      </c>
      <c r="H2634" t="s">
        <v>35</v>
      </c>
      <c r="I2634" t="s">
        <v>36</v>
      </c>
      <c r="J2634">
        <v>26</v>
      </c>
      <c r="K2634">
        <v>25</v>
      </c>
      <c r="L2634">
        <f t="shared" si="123"/>
        <v>1</v>
      </c>
      <c r="M2634">
        <v>17</v>
      </c>
      <c r="N2634">
        <v>59964</v>
      </c>
      <c r="O2634" s="1">
        <f t="shared" si="124"/>
        <v>2306.3076923076924</v>
      </c>
      <c r="P2634" s="1">
        <f t="shared" si="125"/>
        <v>57657.692307692312</v>
      </c>
      <c r="Q2634" s="1">
        <f>Table1[[#This Row],[Earned Basic Salary]]*20%</f>
        <v>11531.538461538463</v>
      </c>
      <c r="R2634" s="1">
        <f>Table1[[#This Row],[Earned Basic Salary]]*10%</f>
        <v>5765.7692307692314</v>
      </c>
      <c r="S2634" s="1">
        <f>Table1[[#This Row],[Earned Basic Salary]]*12%</f>
        <v>6918.9230769230771</v>
      </c>
      <c r="T2634" s="1">
        <f>200</f>
        <v>200</v>
      </c>
      <c r="U2634" s="1">
        <f>Table1[[#This Row],[PF]]+Table1[[#This Row],[Professional Tax]]</f>
        <v>7118.9230769230771</v>
      </c>
      <c r="V2634" s="1">
        <f>Table1[[#This Row],[Overtime Hours]]*200</f>
        <v>3400</v>
      </c>
      <c r="W2634" s="1">
        <f>Table1[[#This Row],[Earned Basic Salary]]+Table1[[#This Row],[HRA]]+Table1[[#This Row],[DA]]+Table1[[#This Row],[Overtime Pay]]</f>
        <v>78355.000000000015</v>
      </c>
      <c r="X2634" s="1">
        <f>Table1[[#This Row],[Gross Salary]]-Table1[[#This Row],[Total Deduction]]</f>
        <v>71236.076923076937</v>
      </c>
      <c r="Y2634" t="s">
        <v>37</v>
      </c>
      <c r="Z2634" t="s">
        <v>106</v>
      </c>
      <c r="AA2634" t="s">
        <v>9812</v>
      </c>
      <c r="AB2634" t="s">
        <v>9813</v>
      </c>
    </row>
    <row r="2635" spans="1:28" x14ac:dyDescent="0.3">
      <c r="A2635" t="s">
        <v>9814</v>
      </c>
      <c r="B2635" t="s">
        <v>1805</v>
      </c>
      <c r="C2635">
        <v>54</v>
      </c>
      <c r="D2635" t="s">
        <v>75</v>
      </c>
      <c r="E2635" t="s">
        <v>32</v>
      </c>
      <c r="F2635" t="s">
        <v>63</v>
      </c>
      <c r="G2635" t="s">
        <v>266</v>
      </c>
      <c r="H2635" t="s">
        <v>35</v>
      </c>
      <c r="I2635" t="s">
        <v>36</v>
      </c>
      <c r="J2635">
        <v>26</v>
      </c>
      <c r="K2635">
        <v>23</v>
      </c>
      <c r="L2635">
        <f t="shared" si="123"/>
        <v>3</v>
      </c>
      <c r="M2635">
        <v>1</v>
      </c>
      <c r="N2635">
        <v>27600</v>
      </c>
      <c r="O2635" s="1">
        <f t="shared" si="124"/>
        <v>1061.5384615384614</v>
      </c>
      <c r="P2635" s="1">
        <f t="shared" si="125"/>
        <v>24415.384615384613</v>
      </c>
      <c r="Q2635" s="1">
        <f>Table1[[#This Row],[Earned Basic Salary]]*20%</f>
        <v>4883.0769230769229</v>
      </c>
      <c r="R2635" s="1">
        <f>Table1[[#This Row],[Earned Basic Salary]]*10%</f>
        <v>2441.5384615384614</v>
      </c>
      <c r="S2635" s="1">
        <f>Table1[[#This Row],[Earned Basic Salary]]*12%</f>
        <v>2929.8461538461534</v>
      </c>
      <c r="T2635" s="1">
        <f>200</f>
        <v>200</v>
      </c>
      <c r="U2635" s="1">
        <f>Table1[[#This Row],[PF]]+Table1[[#This Row],[Professional Tax]]</f>
        <v>3129.8461538461534</v>
      </c>
      <c r="V2635" s="1">
        <f>Table1[[#This Row],[Overtime Hours]]*200</f>
        <v>200</v>
      </c>
      <c r="W2635" s="1">
        <f>Table1[[#This Row],[Earned Basic Salary]]+Table1[[#This Row],[HRA]]+Table1[[#This Row],[DA]]+Table1[[#This Row],[Overtime Pay]]</f>
        <v>31939.999999999996</v>
      </c>
      <c r="X2635" s="1">
        <f>Table1[[#This Row],[Gross Salary]]-Table1[[#This Row],[Total Deduction]]</f>
        <v>28810.153846153844</v>
      </c>
      <c r="Y2635" t="s">
        <v>37</v>
      </c>
      <c r="Z2635" t="s">
        <v>95</v>
      </c>
      <c r="AA2635" t="s">
        <v>9815</v>
      </c>
      <c r="AB2635" t="s">
        <v>9816</v>
      </c>
    </row>
    <row r="2636" spans="1:28" x14ac:dyDescent="0.3">
      <c r="A2636" t="s">
        <v>9817</v>
      </c>
      <c r="B2636" t="s">
        <v>1805</v>
      </c>
      <c r="C2636">
        <v>55</v>
      </c>
      <c r="D2636" t="s">
        <v>61</v>
      </c>
      <c r="E2636" t="s">
        <v>82</v>
      </c>
      <c r="F2636" t="s">
        <v>33</v>
      </c>
      <c r="G2636" t="s">
        <v>7824</v>
      </c>
      <c r="H2636" t="s">
        <v>35</v>
      </c>
      <c r="I2636" t="s">
        <v>36</v>
      </c>
      <c r="J2636">
        <v>26</v>
      </c>
      <c r="K2636">
        <v>22</v>
      </c>
      <c r="L2636">
        <f t="shared" si="123"/>
        <v>4</v>
      </c>
      <c r="M2636">
        <v>9</v>
      </c>
      <c r="N2636">
        <v>76979</v>
      </c>
      <c r="O2636" s="1">
        <f t="shared" si="124"/>
        <v>2960.7307692307691</v>
      </c>
      <c r="P2636" s="1">
        <f t="shared" si="125"/>
        <v>65136.076923076922</v>
      </c>
      <c r="Q2636" s="1">
        <f>Table1[[#This Row],[Earned Basic Salary]]*20%</f>
        <v>13027.215384615385</v>
      </c>
      <c r="R2636" s="1">
        <f>Table1[[#This Row],[Earned Basic Salary]]*10%</f>
        <v>6513.6076923076926</v>
      </c>
      <c r="S2636" s="1">
        <f>Table1[[#This Row],[Earned Basic Salary]]*12%</f>
        <v>7816.32923076923</v>
      </c>
      <c r="T2636" s="1">
        <f>200</f>
        <v>200</v>
      </c>
      <c r="U2636" s="1">
        <f>Table1[[#This Row],[PF]]+Table1[[#This Row],[Professional Tax]]</f>
        <v>8016.32923076923</v>
      </c>
      <c r="V2636" s="1">
        <f>Table1[[#This Row],[Overtime Hours]]*200</f>
        <v>1800</v>
      </c>
      <c r="W2636" s="1">
        <f>Table1[[#This Row],[Earned Basic Salary]]+Table1[[#This Row],[HRA]]+Table1[[#This Row],[DA]]+Table1[[#This Row],[Overtime Pay]]</f>
        <v>86476.9</v>
      </c>
      <c r="X2636" s="1">
        <f>Table1[[#This Row],[Gross Salary]]-Table1[[#This Row],[Total Deduction]]</f>
        <v>78460.570769230762</v>
      </c>
      <c r="Y2636" t="s">
        <v>37</v>
      </c>
      <c r="Z2636" t="s">
        <v>95</v>
      </c>
      <c r="AA2636" t="s">
        <v>9818</v>
      </c>
      <c r="AB2636" t="s">
        <v>9819</v>
      </c>
    </row>
    <row r="2637" spans="1:28" x14ac:dyDescent="0.3">
      <c r="A2637" t="s">
        <v>9820</v>
      </c>
      <c r="B2637" t="s">
        <v>461</v>
      </c>
      <c r="C2637">
        <v>52</v>
      </c>
      <c r="D2637" t="s">
        <v>31</v>
      </c>
      <c r="E2637" t="s">
        <v>54</v>
      </c>
      <c r="F2637" t="s">
        <v>55</v>
      </c>
      <c r="G2637" t="s">
        <v>9821</v>
      </c>
      <c r="H2637" t="s">
        <v>35</v>
      </c>
      <c r="I2637" t="s">
        <v>36</v>
      </c>
      <c r="J2637">
        <v>26</v>
      </c>
      <c r="K2637">
        <v>24</v>
      </c>
      <c r="L2637">
        <f t="shared" si="123"/>
        <v>2</v>
      </c>
      <c r="M2637">
        <v>3</v>
      </c>
      <c r="N2637">
        <v>32884</v>
      </c>
      <c r="O2637" s="1">
        <f t="shared" si="124"/>
        <v>1264.7692307692307</v>
      </c>
      <c r="P2637" s="1">
        <f t="shared" si="125"/>
        <v>30354.461538461539</v>
      </c>
      <c r="Q2637" s="1">
        <f>Table1[[#This Row],[Earned Basic Salary]]*20%</f>
        <v>6070.8923076923083</v>
      </c>
      <c r="R2637" s="1">
        <f>Table1[[#This Row],[Earned Basic Salary]]*10%</f>
        <v>3035.4461538461542</v>
      </c>
      <c r="S2637" s="1">
        <f>Table1[[#This Row],[Earned Basic Salary]]*12%</f>
        <v>3642.5353846153844</v>
      </c>
      <c r="T2637" s="1">
        <f>200</f>
        <v>200</v>
      </c>
      <c r="U2637" s="1">
        <f>Table1[[#This Row],[PF]]+Table1[[#This Row],[Professional Tax]]</f>
        <v>3842.5353846153844</v>
      </c>
      <c r="V2637" s="1">
        <f>Table1[[#This Row],[Overtime Hours]]*200</f>
        <v>600</v>
      </c>
      <c r="W2637" s="1">
        <f>Table1[[#This Row],[Earned Basic Salary]]+Table1[[#This Row],[HRA]]+Table1[[#This Row],[DA]]+Table1[[#This Row],[Overtime Pay]]</f>
        <v>40060.800000000003</v>
      </c>
      <c r="X2637" s="1">
        <f>Table1[[#This Row],[Gross Salary]]-Table1[[#This Row],[Total Deduction]]</f>
        <v>36218.264615384622</v>
      </c>
      <c r="Y2637" t="s">
        <v>37</v>
      </c>
      <c r="Z2637" t="s">
        <v>48</v>
      </c>
      <c r="AA2637" t="s">
        <v>9822</v>
      </c>
      <c r="AB2637" t="s">
        <v>9823</v>
      </c>
    </row>
    <row r="2638" spans="1:28" x14ac:dyDescent="0.3">
      <c r="A2638" t="s">
        <v>9824</v>
      </c>
      <c r="B2638" t="s">
        <v>443</v>
      </c>
      <c r="C2638">
        <v>30</v>
      </c>
      <c r="D2638" t="s">
        <v>31</v>
      </c>
      <c r="E2638" t="s">
        <v>54</v>
      </c>
      <c r="F2638" t="s">
        <v>69</v>
      </c>
      <c r="G2638" t="s">
        <v>5647</v>
      </c>
      <c r="H2638" t="s">
        <v>35</v>
      </c>
      <c r="I2638" t="s">
        <v>36</v>
      </c>
      <c r="J2638">
        <v>26</v>
      </c>
      <c r="K2638">
        <v>23</v>
      </c>
      <c r="L2638">
        <f t="shared" si="123"/>
        <v>3</v>
      </c>
      <c r="M2638">
        <v>4</v>
      </c>
      <c r="N2638">
        <v>29323</v>
      </c>
      <c r="O2638" s="1">
        <f t="shared" si="124"/>
        <v>1127.8076923076924</v>
      </c>
      <c r="P2638" s="1">
        <f t="shared" si="125"/>
        <v>25939.576923076926</v>
      </c>
      <c r="Q2638" s="1">
        <f>Table1[[#This Row],[Earned Basic Salary]]*20%</f>
        <v>5187.9153846153858</v>
      </c>
      <c r="R2638" s="1">
        <f>Table1[[#This Row],[Earned Basic Salary]]*10%</f>
        <v>2593.9576923076929</v>
      </c>
      <c r="S2638" s="1">
        <f>Table1[[#This Row],[Earned Basic Salary]]*12%</f>
        <v>3112.749230769231</v>
      </c>
      <c r="T2638" s="1">
        <f>200</f>
        <v>200</v>
      </c>
      <c r="U2638" s="1">
        <f>Table1[[#This Row],[PF]]+Table1[[#This Row],[Professional Tax]]</f>
        <v>3312.749230769231</v>
      </c>
      <c r="V2638" s="1">
        <f>Table1[[#This Row],[Overtime Hours]]*200</f>
        <v>800</v>
      </c>
      <c r="W2638" s="1">
        <f>Table1[[#This Row],[Earned Basic Salary]]+Table1[[#This Row],[HRA]]+Table1[[#This Row],[DA]]+Table1[[#This Row],[Overtime Pay]]</f>
        <v>34521.450000000004</v>
      </c>
      <c r="X2638" s="1">
        <f>Table1[[#This Row],[Gross Salary]]-Table1[[#This Row],[Total Deduction]]</f>
        <v>31208.700769230774</v>
      </c>
      <c r="Y2638" t="s">
        <v>37</v>
      </c>
      <c r="Z2638" t="s">
        <v>106</v>
      </c>
      <c r="AA2638" t="s">
        <v>9825</v>
      </c>
      <c r="AB2638" t="s">
        <v>9826</v>
      </c>
    </row>
    <row r="2639" spans="1:28" x14ac:dyDescent="0.3">
      <c r="A2639" t="s">
        <v>9827</v>
      </c>
      <c r="B2639" t="s">
        <v>1349</v>
      </c>
      <c r="C2639">
        <v>25</v>
      </c>
      <c r="D2639" t="s">
        <v>44</v>
      </c>
      <c r="E2639" t="s">
        <v>32</v>
      </c>
      <c r="F2639" t="s">
        <v>46</v>
      </c>
      <c r="G2639" t="s">
        <v>4855</v>
      </c>
      <c r="H2639" t="s">
        <v>35</v>
      </c>
      <c r="I2639" t="s">
        <v>36</v>
      </c>
      <c r="J2639">
        <v>26</v>
      </c>
      <c r="K2639">
        <v>24</v>
      </c>
      <c r="L2639">
        <f t="shared" si="123"/>
        <v>2</v>
      </c>
      <c r="M2639">
        <v>18</v>
      </c>
      <c r="N2639">
        <v>51100</v>
      </c>
      <c r="O2639" s="1">
        <f t="shared" si="124"/>
        <v>1965.3846153846155</v>
      </c>
      <c r="P2639" s="1">
        <f t="shared" si="125"/>
        <v>47169.230769230773</v>
      </c>
      <c r="Q2639" s="1">
        <f>Table1[[#This Row],[Earned Basic Salary]]*20%</f>
        <v>9433.8461538461543</v>
      </c>
      <c r="R2639" s="1">
        <f>Table1[[#This Row],[Earned Basic Salary]]*10%</f>
        <v>4716.9230769230771</v>
      </c>
      <c r="S2639" s="1">
        <f>Table1[[#This Row],[Earned Basic Salary]]*12%</f>
        <v>5660.3076923076924</v>
      </c>
      <c r="T2639" s="1">
        <f>200</f>
        <v>200</v>
      </c>
      <c r="U2639" s="1">
        <f>Table1[[#This Row],[PF]]+Table1[[#This Row],[Professional Tax]]</f>
        <v>5860.3076923076924</v>
      </c>
      <c r="V2639" s="1">
        <f>Table1[[#This Row],[Overtime Hours]]*200</f>
        <v>3600</v>
      </c>
      <c r="W2639" s="1">
        <f>Table1[[#This Row],[Earned Basic Salary]]+Table1[[#This Row],[HRA]]+Table1[[#This Row],[DA]]+Table1[[#This Row],[Overtime Pay]]</f>
        <v>64920.000000000007</v>
      </c>
      <c r="X2639" s="1">
        <f>Table1[[#This Row],[Gross Salary]]-Table1[[#This Row],[Total Deduction]]</f>
        <v>59059.692307692312</v>
      </c>
      <c r="Y2639" t="s">
        <v>37</v>
      </c>
      <c r="Z2639" t="s">
        <v>48</v>
      </c>
      <c r="AA2639" t="s">
        <v>9828</v>
      </c>
      <c r="AB2639" t="s">
        <v>9829</v>
      </c>
    </row>
    <row r="2640" spans="1:28" x14ac:dyDescent="0.3">
      <c r="A2640" t="s">
        <v>9830</v>
      </c>
      <c r="B2640" t="s">
        <v>584</v>
      </c>
      <c r="C2640">
        <v>35</v>
      </c>
      <c r="D2640" t="s">
        <v>61</v>
      </c>
      <c r="E2640" t="s">
        <v>45</v>
      </c>
      <c r="F2640" t="s">
        <v>63</v>
      </c>
      <c r="G2640" t="s">
        <v>9831</v>
      </c>
      <c r="H2640" t="s">
        <v>35</v>
      </c>
      <c r="I2640" t="s">
        <v>36</v>
      </c>
      <c r="J2640">
        <v>26</v>
      </c>
      <c r="K2640">
        <v>21</v>
      </c>
      <c r="L2640">
        <f t="shared" si="123"/>
        <v>5</v>
      </c>
      <c r="M2640">
        <v>15</v>
      </c>
      <c r="N2640">
        <v>21723</v>
      </c>
      <c r="O2640" s="1">
        <f t="shared" si="124"/>
        <v>835.5</v>
      </c>
      <c r="P2640" s="1">
        <f t="shared" si="125"/>
        <v>17545.5</v>
      </c>
      <c r="Q2640" s="1">
        <f>Table1[[#This Row],[Earned Basic Salary]]*20%</f>
        <v>3509.1000000000004</v>
      </c>
      <c r="R2640" s="1">
        <f>Table1[[#This Row],[Earned Basic Salary]]*10%</f>
        <v>1754.5500000000002</v>
      </c>
      <c r="S2640" s="1">
        <f>Table1[[#This Row],[Earned Basic Salary]]*12%</f>
        <v>2105.46</v>
      </c>
      <c r="T2640" s="1">
        <f>200</f>
        <v>200</v>
      </c>
      <c r="U2640" s="1">
        <f>Table1[[#This Row],[PF]]+Table1[[#This Row],[Professional Tax]]</f>
        <v>2305.46</v>
      </c>
      <c r="V2640" s="1">
        <f>Table1[[#This Row],[Overtime Hours]]*200</f>
        <v>3000</v>
      </c>
      <c r="W2640" s="1">
        <f>Table1[[#This Row],[Earned Basic Salary]]+Table1[[#This Row],[HRA]]+Table1[[#This Row],[DA]]+Table1[[#This Row],[Overtime Pay]]</f>
        <v>25809.149999999998</v>
      </c>
      <c r="X2640" s="1">
        <f>Table1[[#This Row],[Gross Salary]]-Table1[[#This Row],[Total Deduction]]</f>
        <v>23503.69</v>
      </c>
      <c r="Y2640" t="s">
        <v>37</v>
      </c>
      <c r="Z2640" t="s">
        <v>48</v>
      </c>
      <c r="AA2640" t="s">
        <v>9832</v>
      </c>
      <c r="AB2640" t="s">
        <v>9833</v>
      </c>
    </row>
    <row r="2641" spans="1:28" x14ac:dyDescent="0.3">
      <c r="A2641" t="s">
        <v>9834</v>
      </c>
      <c r="B2641" t="s">
        <v>280</v>
      </c>
      <c r="C2641">
        <v>29</v>
      </c>
      <c r="D2641" t="s">
        <v>31</v>
      </c>
      <c r="E2641" t="s">
        <v>82</v>
      </c>
      <c r="F2641" t="s">
        <v>46</v>
      </c>
      <c r="G2641" t="s">
        <v>9034</v>
      </c>
      <c r="H2641" t="s">
        <v>35</v>
      </c>
      <c r="I2641" t="s">
        <v>36</v>
      </c>
      <c r="J2641">
        <v>26</v>
      </c>
      <c r="K2641">
        <v>23</v>
      </c>
      <c r="L2641">
        <f t="shared" si="123"/>
        <v>3</v>
      </c>
      <c r="M2641">
        <v>13</v>
      </c>
      <c r="N2641">
        <v>67228</v>
      </c>
      <c r="O2641" s="1">
        <f t="shared" si="124"/>
        <v>2585.6923076923076</v>
      </c>
      <c r="P2641" s="1">
        <f t="shared" si="125"/>
        <v>59470.923076923078</v>
      </c>
      <c r="Q2641" s="1">
        <f>Table1[[#This Row],[Earned Basic Salary]]*20%</f>
        <v>11894.184615384616</v>
      </c>
      <c r="R2641" s="1">
        <f>Table1[[#This Row],[Earned Basic Salary]]*10%</f>
        <v>5947.0923076923082</v>
      </c>
      <c r="S2641" s="1">
        <f>Table1[[#This Row],[Earned Basic Salary]]*12%</f>
        <v>7136.5107692307693</v>
      </c>
      <c r="T2641" s="1">
        <f>200</f>
        <v>200</v>
      </c>
      <c r="U2641" s="1">
        <f>Table1[[#This Row],[PF]]+Table1[[#This Row],[Professional Tax]]</f>
        <v>7336.5107692307693</v>
      </c>
      <c r="V2641" s="1">
        <f>Table1[[#This Row],[Overtime Hours]]*200</f>
        <v>2600</v>
      </c>
      <c r="W2641" s="1">
        <f>Table1[[#This Row],[Earned Basic Salary]]+Table1[[#This Row],[HRA]]+Table1[[#This Row],[DA]]+Table1[[#This Row],[Overtime Pay]]</f>
        <v>79912.2</v>
      </c>
      <c r="X2641" s="1">
        <f>Table1[[#This Row],[Gross Salary]]-Table1[[#This Row],[Total Deduction]]</f>
        <v>72575.689230769232</v>
      </c>
      <c r="Y2641" t="s">
        <v>37</v>
      </c>
      <c r="Z2641" t="s">
        <v>95</v>
      </c>
      <c r="AA2641" t="s">
        <v>9835</v>
      </c>
      <c r="AB2641" t="s">
        <v>9836</v>
      </c>
    </row>
    <row r="2642" spans="1:28" x14ac:dyDescent="0.3">
      <c r="A2642" t="s">
        <v>9837</v>
      </c>
      <c r="B2642" t="s">
        <v>2638</v>
      </c>
      <c r="C2642">
        <v>29</v>
      </c>
      <c r="D2642" t="s">
        <v>31</v>
      </c>
      <c r="E2642" t="s">
        <v>32</v>
      </c>
      <c r="F2642" t="s">
        <v>55</v>
      </c>
      <c r="G2642" t="s">
        <v>5373</v>
      </c>
      <c r="H2642" t="s">
        <v>35</v>
      </c>
      <c r="I2642" t="s">
        <v>36</v>
      </c>
      <c r="J2642">
        <v>26</v>
      </c>
      <c r="K2642">
        <v>26</v>
      </c>
      <c r="L2642">
        <f t="shared" si="123"/>
        <v>0</v>
      </c>
      <c r="M2642">
        <v>14</v>
      </c>
      <c r="N2642">
        <v>74891</v>
      </c>
      <c r="O2642" s="1">
        <f t="shared" si="124"/>
        <v>2880.4230769230771</v>
      </c>
      <c r="P2642" s="1">
        <f t="shared" si="125"/>
        <v>74891</v>
      </c>
      <c r="Q2642" s="1">
        <f>Table1[[#This Row],[Earned Basic Salary]]*20%</f>
        <v>14978.2</v>
      </c>
      <c r="R2642" s="1">
        <f>Table1[[#This Row],[Earned Basic Salary]]*10%</f>
        <v>7489.1</v>
      </c>
      <c r="S2642" s="1">
        <f>Table1[[#This Row],[Earned Basic Salary]]*12%</f>
        <v>8986.92</v>
      </c>
      <c r="T2642" s="1">
        <f>200</f>
        <v>200</v>
      </c>
      <c r="U2642" s="1">
        <f>Table1[[#This Row],[PF]]+Table1[[#This Row],[Professional Tax]]</f>
        <v>9186.92</v>
      </c>
      <c r="V2642" s="1">
        <f>Table1[[#This Row],[Overtime Hours]]*200</f>
        <v>2800</v>
      </c>
      <c r="W2642" s="1">
        <f>Table1[[#This Row],[Earned Basic Salary]]+Table1[[#This Row],[HRA]]+Table1[[#This Row],[DA]]+Table1[[#This Row],[Overtime Pay]]</f>
        <v>100158.3</v>
      </c>
      <c r="X2642" s="1">
        <f>Table1[[#This Row],[Gross Salary]]-Table1[[#This Row],[Total Deduction]]</f>
        <v>90971.38</v>
      </c>
      <c r="Y2642" t="s">
        <v>37</v>
      </c>
      <c r="Z2642" t="s">
        <v>106</v>
      </c>
      <c r="AA2642" t="s">
        <v>9838</v>
      </c>
      <c r="AB2642" t="s">
        <v>9839</v>
      </c>
    </row>
    <row r="2643" spans="1:28" x14ac:dyDescent="0.3">
      <c r="A2643" t="s">
        <v>9840</v>
      </c>
      <c r="B2643" t="s">
        <v>536</v>
      </c>
      <c r="C2643">
        <v>24</v>
      </c>
      <c r="D2643" t="s">
        <v>61</v>
      </c>
      <c r="E2643" t="s">
        <v>32</v>
      </c>
      <c r="F2643" t="s">
        <v>55</v>
      </c>
      <c r="G2643" t="s">
        <v>2815</v>
      </c>
      <c r="H2643" t="s">
        <v>35</v>
      </c>
      <c r="I2643" t="s">
        <v>36</v>
      </c>
      <c r="J2643">
        <v>26</v>
      </c>
      <c r="K2643">
        <v>26</v>
      </c>
      <c r="L2643">
        <f t="shared" si="123"/>
        <v>0</v>
      </c>
      <c r="M2643">
        <v>14</v>
      </c>
      <c r="N2643">
        <v>79411</v>
      </c>
      <c r="O2643" s="1">
        <f t="shared" si="124"/>
        <v>3054.2692307692309</v>
      </c>
      <c r="P2643" s="1">
        <f t="shared" si="125"/>
        <v>79411</v>
      </c>
      <c r="Q2643" s="1">
        <f>Table1[[#This Row],[Earned Basic Salary]]*20%</f>
        <v>15882.2</v>
      </c>
      <c r="R2643" s="1">
        <f>Table1[[#This Row],[Earned Basic Salary]]*10%</f>
        <v>7941.1</v>
      </c>
      <c r="S2643" s="1">
        <f>Table1[[#This Row],[Earned Basic Salary]]*12%</f>
        <v>9529.32</v>
      </c>
      <c r="T2643" s="1">
        <f>200</f>
        <v>200</v>
      </c>
      <c r="U2643" s="1">
        <f>Table1[[#This Row],[PF]]+Table1[[#This Row],[Professional Tax]]</f>
        <v>9729.32</v>
      </c>
      <c r="V2643" s="1">
        <f>Table1[[#This Row],[Overtime Hours]]*200</f>
        <v>2800</v>
      </c>
      <c r="W2643" s="1">
        <f>Table1[[#This Row],[Earned Basic Salary]]+Table1[[#This Row],[HRA]]+Table1[[#This Row],[DA]]+Table1[[#This Row],[Overtime Pay]]</f>
        <v>106034.3</v>
      </c>
      <c r="X2643" s="1">
        <f>Table1[[#This Row],[Gross Salary]]-Table1[[#This Row],[Total Deduction]]</f>
        <v>96304.98000000001</v>
      </c>
      <c r="Y2643" t="s">
        <v>37</v>
      </c>
      <c r="Z2643" t="s">
        <v>48</v>
      </c>
      <c r="AA2643" t="s">
        <v>9841</v>
      </c>
      <c r="AB2643" t="s">
        <v>9842</v>
      </c>
    </row>
    <row r="2644" spans="1:28" x14ac:dyDescent="0.3">
      <c r="A2644" t="s">
        <v>9843</v>
      </c>
      <c r="B2644" t="s">
        <v>2079</v>
      </c>
      <c r="C2644">
        <v>35</v>
      </c>
      <c r="D2644" t="s">
        <v>61</v>
      </c>
      <c r="E2644" t="s">
        <v>32</v>
      </c>
      <c r="F2644" t="s">
        <v>69</v>
      </c>
      <c r="G2644" t="s">
        <v>4955</v>
      </c>
      <c r="H2644" t="s">
        <v>35</v>
      </c>
      <c r="I2644" t="s">
        <v>36</v>
      </c>
      <c r="J2644">
        <v>26</v>
      </c>
      <c r="K2644">
        <v>21</v>
      </c>
      <c r="L2644">
        <f t="shared" si="123"/>
        <v>5</v>
      </c>
      <c r="M2644">
        <v>15</v>
      </c>
      <c r="N2644">
        <v>27777</v>
      </c>
      <c r="O2644" s="1">
        <f t="shared" si="124"/>
        <v>1068.3461538461538</v>
      </c>
      <c r="P2644" s="1">
        <f t="shared" si="125"/>
        <v>22435.26923076923</v>
      </c>
      <c r="Q2644" s="1">
        <f>Table1[[#This Row],[Earned Basic Salary]]*20%</f>
        <v>4487.0538461538463</v>
      </c>
      <c r="R2644" s="1">
        <f>Table1[[#This Row],[Earned Basic Salary]]*10%</f>
        <v>2243.5269230769231</v>
      </c>
      <c r="S2644" s="1">
        <f>Table1[[#This Row],[Earned Basic Salary]]*12%</f>
        <v>2692.2323076923076</v>
      </c>
      <c r="T2644" s="1">
        <f>200</f>
        <v>200</v>
      </c>
      <c r="U2644" s="1">
        <f>Table1[[#This Row],[PF]]+Table1[[#This Row],[Professional Tax]]</f>
        <v>2892.2323076923076</v>
      </c>
      <c r="V2644" s="1">
        <f>Table1[[#This Row],[Overtime Hours]]*200</f>
        <v>3000</v>
      </c>
      <c r="W2644" s="1">
        <f>Table1[[#This Row],[Earned Basic Salary]]+Table1[[#This Row],[HRA]]+Table1[[#This Row],[DA]]+Table1[[#This Row],[Overtime Pay]]</f>
        <v>32165.85</v>
      </c>
      <c r="X2644" s="1">
        <f>Table1[[#This Row],[Gross Salary]]-Table1[[#This Row],[Total Deduction]]</f>
        <v>29273.617692307693</v>
      </c>
      <c r="Y2644" t="s">
        <v>37</v>
      </c>
      <c r="Z2644" t="s">
        <v>38</v>
      </c>
      <c r="AA2644" t="s">
        <v>9844</v>
      </c>
      <c r="AB2644" t="s">
        <v>9845</v>
      </c>
    </row>
    <row r="2645" spans="1:28" x14ac:dyDescent="0.3">
      <c r="A2645" t="s">
        <v>9846</v>
      </c>
      <c r="B2645" t="s">
        <v>835</v>
      </c>
      <c r="C2645">
        <v>29</v>
      </c>
      <c r="D2645" t="s">
        <v>31</v>
      </c>
      <c r="E2645" t="s">
        <v>82</v>
      </c>
      <c r="F2645" t="s">
        <v>63</v>
      </c>
      <c r="G2645" t="s">
        <v>2430</v>
      </c>
      <c r="H2645" t="s">
        <v>35</v>
      </c>
      <c r="I2645" t="s">
        <v>36</v>
      </c>
      <c r="J2645">
        <v>26</v>
      </c>
      <c r="K2645">
        <v>26</v>
      </c>
      <c r="L2645">
        <f t="shared" si="123"/>
        <v>0</v>
      </c>
      <c r="M2645">
        <v>20</v>
      </c>
      <c r="N2645">
        <v>68087</v>
      </c>
      <c r="O2645" s="1">
        <f t="shared" si="124"/>
        <v>2618.7307692307691</v>
      </c>
      <c r="P2645" s="1">
        <f t="shared" si="125"/>
        <v>68087</v>
      </c>
      <c r="Q2645" s="1">
        <f>Table1[[#This Row],[Earned Basic Salary]]*20%</f>
        <v>13617.400000000001</v>
      </c>
      <c r="R2645" s="1">
        <f>Table1[[#This Row],[Earned Basic Salary]]*10%</f>
        <v>6808.7000000000007</v>
      </c>
      <c r="S2645" s="1">
        <f>Table1[[#This Row],[Earned Basic Salary]]*12%</f>
        <v>8170.44</v>
      </c>
      <c r="T2645" s="1">
        <f>200</f>
        <v>200</v>
      </c>
      <c r="U2645" s="1">
        <f>Table1[[#This Row],[PF]]+Table1[[#This Row],[Professional Tax]]</f>
        <v>8370.4399999999987</v>
      </c>
      <c r="V2645" s="1">
        <f>Table1[[#This Row],[Overtime Hours]]*200</f>
        <v>4000</v>
      </c>
      <c r="W2645" s="1">
        <f>Table1[[#This Row],[Earned Basic Salary]]+Table1[[#This Row],[HRA]]+Table1[[#This Row],[DA]]+Table1[[#This Row],[Overtime Pay]]</f>
        <v>92513.099999999991</v>
      </c>
      <c r="X2645" s="1">
        <f>Table1[[#This Row],[Gross Salary]]-Table1[[#This Row],[Total Deduction]]</f>
        <v>84142.659999999989</v>
      </c>
      <c r="Y2645" t="s">
        <v>37</v>
      </c>
      <c r="Z2645" t="s">
        <v>48</v>
      </c>
      <c r="AA2645" t="s">
        <v>9847</v>
      </c>
      <c r="AB2645" t="s">
        <v>9848</v>
      </c>
    </row>
    <row r="2646" spans="1:28" x14ac:dyDescent="0.3">
      <c r="A2646" t="s">
        <v>9849</v>
      </c>
      <c r="B2646" t="s">
        <v>3089</v>
      </c>
      <c r="C2646">
        <v>32</v>
      </c>
      <c r="D2646" t="s">
        <v>44</v>
      </c>
      <c r="E2646" t="s">
        <v>54</v>
      </c>
      <c r="F2646" t="s">
        <v>69</v>
      </c>
      <c r="G2646" t="s">
        <v>9850</v>
      </c>
      <c r="H2646" t="s">
        <v>35</v>
      </c>
      <c r="I2646" t="s">
        <v>36</v>
      </c>
      <c r="J2646">
        <v>26</v>
      </c>
      <c r="K2646">
        <v>23</v>
      </c>
      <c r="L2646">
        <f t="shared" si="123"/>
        <v>3</v>
      </c>
      <c r="M2646">
        <v>3</v>
      </c>
      <c r="N2646">
        <v>66568</v>
      </c>
      <c r="O2646" s="1">
        <f t="shared" si="124"/>
        <v>2560.3076923076924</v>
      </c>
      <c r="P2646" s="1">
        <f t="shared" si="125"/>
        <v>58887.076923076922</v>
      </c>
      <c r="Q2646" s="1">
        <f>Table1[[#This Row],[Earned Basic Salary]]*20%</f>
        <v>11777.415384615386</v>
      </c>
      <c r="R2646" s="1">
        <f>Table1[[#This Row],[Earned Basic Salary]]*10%</f>
        <v>5888.7076923076929</v>
      </c>
      <c r="S2646" s="1">
        <f>Table1[[#This Row],[Earned Basic Salary]]*12%</f>
        <v>7066.4492307692308</v>
      </c>
      <c r="T2646" s="1">
        <f>200</f>
        <v>200</v>
      </c>
      <c r="U2646" s="1">
        <f>Table1[[#This Row],[PF]]+Table1[[#This Row],[Professional Tax]]</f>
        <v>7266.4492307692308</v>
      </c>
      <c r="V2646" s="1">
        <f>Table1[[#This Row],[Overtime Hours]]*200</f>
        <v>600</v>
      </c>
      <c r="W2646" s="1">
        <f>Table1[[#This Row],[Earned Basic Salary]]+Table1[[#This Row],[HRA]]+Table1[[#This Row],[DA]]+Table1[[#This Row],[Overtime Pay]]</f>
        <v>77153.2</v>
      </c>
      <c r="X2646" s="1">
        <f>Table1[[#This Row],[Gross Salary]]-Table1[[#This Row],[Total Deduction]]</f>
        <v>69886.75076923077</v>
      </c>
      <c r="Y2646" t="s">
        <v>37</v>
      </c>
      <c r="Z2646" t="s">
        <v>38</v>
      </c>
      <c r="AA2646" t="s">
        <v>9851</v>
      </c>
      <c r="AB2646" t="s">
        <v>9852</v>
      </c>
    </row>
    <row r="2647" spans="1:28" x14ac:dyDescent="0.3">
      <c r="A2647" t="s">
        <v>9853</v>
      </c>
      <c r="B2647" t="s">
        <v>651</v>
      </c>
      <c r="C2647">
        <v>30</v>
      </c>
      <c r="D2647" t="s">
        <v>53</v>
      </c>
      <c r="E2647" t="s">
        <v>121</v>
      </c>
      <c r="F2647" t="s">
        <v>63</v>
      </c>
      <c r="G2647" t="s">
        <v>1163</v>
      </c>
      <c r="H2647" t="s">
        <v>35</v>
      </c>
      <c r="I2647" t="s">
        <v>36</v>
      </c>
      <c r="J2647">
        <v>26</v>
      </c>
      <c r="K2647">
        <v>26</v>
      </c>
      <c r="L2647">
        <f t="shared" si="123"/>
        <v>0</v>
      </c>
      <c r="M2647">
        <v>4</v>
      </c>
      <c r="N2647">
        <v>71261</v>
      </c>
      <c r="O2647" s="1">
        <f t="shared" si="124"/>
        <v>2740.8076923076924</v>
      </c>
      <c r="P2647" s="1">
        <f t="shared" si="125"/>
        <v>71261</v>
      </c>
      <c r="Q2647" s="1">
        <f>Table1[[#This Row],[Earned Basic Salary]]*20%</f>
        <v>14252.2</v>
      </c>
      <c r="R2647" s="1">
        <f>Table1[[#This Row],[Earned Basic Salary]]*10%</f>
        <v>7126.1</v>
      </c>
      <c r="S2647" s="1">
        <f>Table1[[#This Row],[Earned Basic Salary]]*12%</f>
        <v>8551.32</v>
      </c>
      <c r="T2647" s="1">
        <f>200</f>
        <v>200</v>
      </c>
      <c r="U2647" s="1">
        <f>Table1[[#This Row],[PF]]+Table1[[#This Row],[Professional Tax]]</f>
        <v>8751.32</v>
      </c>
      <c r="V2647" s="1">
        <f>Table1[[#This Row],[Overtime Hours]]*200</f>
        <v>800</v>
      </c>
      <c r="W2647" s="1">
        <f>Table1[[#This Row],[Earned Basic Salary]]+Table1[[#This Row],[HRA]]+Table1[[#This Row],[DA]]+Table1[[#This Row],[Overtime Pay]]</f>
        <v>93439.3</v>
      </c>
      <c r="X2647" s="1">
        <f>Table1[[#This Row],[Gross Salary]]-Table1[[#This Row],[Total Deduction]]</f>
        <v>84687.98000000001</v>
      </c>
      <c r="Y2647" t="s">
        <v>37</v>
      </c>
      <c r="Z2647" t="s">
        <v>106</v>
      </c>
      <c r="AA2647" t="s">
        <v>9854</v>
      </c>
      <c r="AB2647" t="s">
        <v>9855</v>
      </c>
    </row>
    <row r="2648" spans="1:28" x14ac:dyDescent="0.3">
      <c r="A2648" t="s">
        <v>9856</v>
      </c>
      <c r="B2648" t="s">
        <v>173</v>
      </c>
      <c r="C2648">
        <v>28</v>
      </c>
      <c r="D2648" t="s">
        <v>61</v>
      </c>
      <c r="E2648" t="s">
        <v>82</v>
      </c>
      <c r="F2648" t="s">
        <v>63</v>
      </c>
      <c r="G2648" t="s">
        <v>4937</v>
      </c>
      <c r="H2648" t="s">
        <v>35</v>
      </c>
      <c r="I2648" t="s">
        <v>36</v>
      </c>
      <c r="J2648">
        <v>26</v>
      </c>
      <c r="K2648">
        <v>24</v>
      </c>
      <c r="L2648">
        <f t="shared" si="123"/>
        <v>2</v>
      </c>
      <c r="M2648">
        <v>17</v>
      </c>
      <c r="N2648">
        <v>56631</v>
      </c>
      <c r="O2648" s="1">
        <f t="shared" si="124"/>
        <v>2178.1153846153848</v>
      </c>
      <c r="P2648" s="1">
        <f t="shared" si="125"/>
        <v>52274.769230769234</v>
      </c>
      <c r="Q2648" s="1">
        <f>Table1[[#This Row],[Earned Basic Salary]]*20%</f>
        <v>10454.953846153847</v>
      </c>
      <c r="R2648" s="1">
        <f>Table1[[#This Row],[Earned Basic Salary]]*10%</f>
        <v>5227.4769230769234</v>
      </c>
      <c r="S2648" s="1">
        <f>Table1[[#This Row],[Earned Basic Salary]]*12%</f>
        <v>6272.9723076923083</v>
      </c>
      <c r="T2648" s="1">
        <f>200</f>
        <v>200</v>
      </c>
      <c r="U2648" s="1">
        <f>Table1[[#This Row],[PF]]+Table1[[#This Row],[Professional Tax]]</f>
        <v>6472.9723076923083</v>
      </c>
      <c r="V2648" s="1">
        <f>Table1[[#This Row],[Overtime Hours]]*200</f>
        <v>3400</v>
      </c>
      <c r="W2648" s="1">
        <f>Table1[[#This Row],[Earned Basic Salary]]+Table1[[#This Row],[HRA]]+Table1[[#This Row],[DA]]+Table1[[#This Row],[Overtime Pay]]</f>
        <v>71357.200000000012</v>
      </c>
      <c r="X2648" s="1">
        <f>Table1[[#This Row],[Gross Salary]]-Table1[[#This Row],[Total Deduction]]</f>
        <v>64884.227692307701</v>
      </c>
      <c r="Y2648" t="s">
        <v>37</v>
      </c>
      <c r="Z2648" t="s">
        <v>38</v>
      </c>
      <c r="AA2648" t="s">
        <v>9857</v>
      </c>
      <c r="AB2648" t="s">
        <v>9858</v>
      </c>
    </row>
    <row r="2649" spans="1:28" x14ac:dyDescent="0.3">
      <c r="A2649" t="s">
        <v>9859</v>
      </c>
      <c r="B2649" t="s">
        <v>120</v>
      </c>
      <c r="C2649">
        <v>27</v>
      </c>
      <c r="D2649" t="s">
        <v>81</v>
      </c>
      <c r="E2649" t="s">
        <v>54</v>
      </c>
      <c r="F2649" t="s">
        <v>69</v>
      </c>
      <c r="G2649" t="s">
        <v>886</v>
      </c>
      <c r="H2649" t="s">
        <v>35</v>
      </c>
      <c r="I2649" t="s">
        <v>36</v>
      </c>
      <c r="J2649">
        <v>26</v>
      </c>
      <c r="K2649">
        <v>25</v>
      </c>
      <c r="L2649">
        <f t="shared" si="123"/>
        <v>1</v>
      </c>
      <c r="M2649">
        <v>17</v>
      </c>
      <c r="N2649">
        <v>56844</v>
      </c>
      <c r="O2649" s="1">
        <f t="shared" si="124"/>
        <v>2186.3076923076924</v>
      </c>
      <c r="P2649" s="1">
        <f t="shared" si="125"/>
        <v>54657.692307692312</v>
      </c>
      <c r="Q2649" s="1">
        <f>Table1[[#This Row],[Earned Basic Salary]]*20%</f>
        <v>10931.538461538463</v>
      </c>
      <c r="R2649" s="1">
        <f>Table1[[#This Row],[Earned Basic Salary]]*10%</f>
        <v>5465.7692307692314</v>
      </c>
      <c r="S2649" s="1">
        <f>Table1[[#This Row],[Earned Basic Salary]]*12%</f>
        <v>6558.9230769230771</v>
      </c>
      <c r="T2649" s="1">
        <f>200</f>
        <v>200</v>
      </c>
      <c r="U2649" s="1">
        <f>Table1[[#This Row],[PF]]+Table1[[#This Row],[Professional Tax]]</f>
        <v>6758.9230769230771</v>
      </c>
      <c r="V2649" s="1">
        <f>Table1[[#This Row],[Overtime Hours]]*200</f>
        <v>3400</v>
      </c>
      <c r="W2649" s="1">
        <f>Table1[[#This Row],[Earned Basic Salary]]+Table1[[#This Row],[HRA]]+Table1[[#This Row],[DA]]+Table1[[#This Row],[Overtime Pay]]</f>
        <v>74455.000000000015</v>
      </c>
      <c r="X2649" s="1">
        <f>Table1[[#This Row],[Gross Salary]]-Table1[[#This Row],[Total Deduction]]</f>
        <v>67696.076923076937</v>
      </c>
      <c r="Y2649" t="s">
        <v>37</v>
      </c>
      <c r="Z2649" t="s">
        <v>38</v>
      </c>
      <c r="AA2649" t="s">
        <v>9860</v>
      </c>
      <c r="AB2649" t="s">
        <v>9861</v>
      </c>
    </row>
    <row r="2650" spans="1:28" x14ac:dyDescent="0.3">
      <c r="A2650" t="s">
        <v>9862</v>
      </c>
      <c r="B2650" t="s">
        <v>415</v>
      </c>
      <c r="C2650">
        <v>45</v>
      </c>
      <c r="D2650" t="s">
        <v>133</v>
      </c>
      <c r="E2650" t="s">
        <v>45</v>
      </c>
      <c r="F2650" t="s">
        <v>83</v>
      </c>
      <c r="G2650" t="s">
        <v>7314</v>
      </c>
      <c r="H2650" t="s">
        <v>35</v>
      </c>
      <c r="I2650" t="s">
        <v>36</v>
      </c>
      <c r="J2650">
        <v>26</v>
      </c>
      <c r="K2650">
        <v>23</v>
      </c>
      <c r="L2650">
        <f t="shared" si="123"/>
        <v>3</v>
      </c>
      <c r="M2650">
        <v>6</v>
      </c>
      <c r="N2650">
        <v>60434</v>
      </c>
      <c r="O2650" s="1">
        <f t="shared" si="124"/>
        <v>2324.3846153846152</v>
      </c>
      <c r="P2650" s="1">
        <f t="shared" si="125"/>
        <v>53460.846153846149</v>
      </c>
      <c r="Q2650" s="1">
        <f>Table1[[#This Row],[Earned Basic Salary]]*20%</f>
        <v>10692.16923076923</v>
      </c>
      <c r="R2650" s="1">
        <f>Table1[[#This Row],[Earned Basic Salary]]*10%</f>
        <v>5346.0846153846151</v>
      </c>
      <c r="S2650" s="1">
        <f>Table1[[#This Row],[Earned Basic Salary]]*12%</f>
        <v>6415.3015384615373</v>
      </c>
      <c r="T2650" s="1">
        <f>200</f>
        <v>200</v>
      </c>
      <c r="U2650" s="1">
        <f>Table1[[#This Row],[PF]]+Table1[[#This Row],[Professional Tax]]</f>
        <v>6615.3015384615373</v>
      </c>
      <c r="V2650" s="1">
        <f>Table1[[#This Row],[Overtime Hours]]*200</f>
        <v>1200</v>
      </c>
      <c r="W2650" s="1">
        <f>Table1[[#This Row],[Earned Basic Salary]]+Table1[[#This Row],[HRA]]+Table1[[#This Row],[DA]]+Table1[[#This Row],[Overtime Pay]]</f>
        <v>70699.099999999991</v>
      </c>
      <c r="X2650" s="1">
        <f>Table1[[#This Row],[Gross Salary]]-Table1[[#This Row],[Total Deduction]]</f>
        <v>64083.798461538456</v>
      </c>
      <c r="Y2650" t="s">
        <v>37</v>
      </c>
      <c r="Z2650" t="s">
        <v>48</v>
      </c>
      <c r="AA2650" t="s">
        <v>9863</v>
      </c>
      <c r="AB2650" t="s">
        <v>9864</v>
      </c>
    </row>
    <row r="2651" spans="1:28" x14ac:dyDescent="0.3">
      <c r="A2651" t="s">
        <v>9865</v>
      </c>
      <c r="B2651" t="s">
        <v>788</v>
      </c>
      <c r="C2651">
        <v>30</v>
      </c>
      <c r="D2651" t="s">
        <v>53</v>
      </c>
      <c r="E2651" t="s">
        <v>82</v>
      </c>
      <c r="F2651" t="s">
        <v>69</v>
      </c>
      <c r="G2651" t="s">
        <v>7617</v>
      </c>
      <c r="H2651" t="s">
        <v>35</v>
      </c>
      <c r="I2651" t="s">
        <v>36</v>
      </c>
      <c r="J2651">
        <v>26</v>
      </c>
      <c r="K2651">
        <v>24</v>
      </c>
      <c r="L2651">
        <f t="shared" si="123"/>
        <v>2</v>
      </c>
      <c r="M2651">
        <v>14</v>
      </c>
      <c r="N2651">
        <v>53458</v>
      </c>
      <c r="O2651" s="1">
        <f t="shared" si="124"/>
        <v>2056.0769230769229</v>
      </c>
      <c r="P2651" s="1">
        <f t="shared" si="125"/>
        <v>49345.846153846149</v>
      </c>
      <c r="Q2651" s="1">
        <f>Table1[[#This Row],[Earned Basic Salary]]*20%</f>
        <v>9869.1692307692301</v>
      </c>
      <c r="R2651" s="1">
        <f>Table1[[#This Row],[Earned Basic Salary]]*10%</f>
        <v>4934.5846153846151</v>
      </c>
      <c r="S2651" s="1">
        <f>Table1[[#This Row],[Earned Basic Salary]]*12%</f>
        <v>5921.5015384615381</v>
      </c>
      <c r="T2651" s="1">
        <f>200</f>
        <v>200</v>
      </c>
      <c r="U2651" s="1">
        <f>Table1[[#This Row],[PF]]+Table1[[#This Row],[Professional Tax]]</f>
        <v>6121.5015384615381</v>
      </c>
      <c r="V2651" s="1">
        <f>Table1[[#This Row],[Overtime Hours]]*200</f>
        <v>2800</v>
      </c>
      <c r="W2651" s="1">
        <f>Table1[[#This Row],[Earned Basic Salary]]+Table1[[#This Row],[HRA]]+Table1[[#This Row],[DA]]+Table1[[#This Row],[Overtime Pay]]</f>
        <v>66949.599999999991</v>
      </c>
      <c r="X2651" s="1">
        <f>Table1[[#This Row],[Gross Salary]]-Table1[[#This Row],[Total Deduction]]</f>
        <v>60828.098461538451</v>
      </c>
      <c r="Y2651" t="s">
        <v>37</v>
      </c>
      <c r="Z2651" t="s">
        <v>106</v>
      </c>
      <c r="AA2651" t="s">
        <v>9866</v>
      </c>
      <c r="AB2651" t="s">
        <v>9867</v>
      </c>
    </row>
    <row r="2652" spans="1:28" x14ac:dyDescent="0.3">
      <c r="A2652" t="s">
        <v>9868</v>
      </c>
      <c r="B2652" t="s">
        <v>1452</v>
      </c>
      <c r="C2652">
        <v>37</v>
      </c>
      <c r="D2652" t="s">
        <v>81</v>
      </c>
      <c r="E2652" t="s">
        <v>32</v>
      </c>
      <c r="F2652" t="s">
        <v>55</v>
      </c>
      <c r="G2652" t="s">
        <v>7048</v>
      </c>
      <c r="H2652" t="s">
        <v>35</v>
      </c>
      <c r="I2652" t="s">
        <v>36</v>
      </c>
      <c r="J2652">
        <v>26</v>
      </c>
      <c r="K2652">
        <v>24</v>
      </c>
      <c r="L2652">
        <f t="shared" si="123"/>
        <v>2</v>
      </c>
      <c r="M2652">
        <v>6</v>
      </c>
      <c r="N2652">
        <v>72754</v>
      </c>
      <c r="O2652" s="1">
        <f t="shared" si="124"/>
        <v>2798.2307692307691</v>
      </c>
      <c r="P2652" s="1">
        <f t="shared" si="125"/>
        <v>67157.538461538454</v>
      </c>
      <c r="Q2652" s="1">
        <f>Table1[[#This Row],[Earned Basic Salary]]*20%</f>
        <v>13431.507692307692</v>
      </c>
      <c r="R2652" s="1">
        <f>Table1[[#This Row],[Earned Basic Salary]]*10%</f>
        <v>6715.7538461538461</v>
      </c>
      <c r="S2652" s="1">
        <f>Table1[[#This Row],[Earned Basic Salary]]*12%</f>
        <v>8058.9046153846139</v>
      </c>
      <c r="T2652" s="1">
        <f>200</f>
        <v>200</v>
      </c>
      <c r="U2652" s="1">
        <f>Table1[[#This Row],[PF]]+Table1[[#This Row],[Professional Tax]]</f>
        <v>8258.9046153846139</v>
      </c>
      <c r="V2652" s="1">
        <f>Table1[[#This Row],[Overtime Hours]]*200</f>
        <v>1200</v>
      </c>
      <c r="W2652" s="1">
        <f>Table1[[#This Row],[Earned Basic Salary]]+Table1[[#This Row],[HRA]]+Table1[[#This Row],[DA]]+Table1[[#This Row],[Overtime Pay]]</f>
        <v>88504.799999999988</v>
      </c>
      <c r="X2652" s="1">
        <f>Table1[[#This Row],[Gross Salary]]-Table1[[#This Row],[Total Deduction]]</f>
        <v>80245.895384615374</v>
      </c>
      <c r="Y2652" t="s">
        <v>37</v>
      </c>
      <c r="Z2652" t="s">
        <v>48</v>
      </c>
      <c r="AA2652" t="s">
        <v>9869</v>
      </c>
      <c r="AB2652" t="s">
        <v>9870</v>
      </c>
    </row>
    <row r="2653" spans="1:28" x14ac:dyDescent="0.3">
      <c r="A2653" t="s">
        <v>9871</v>
      </c>
      <c r="B2653" t="s">
        <v>1610</v>
      </c>
      <c r="C2653">
        <v>25</v>
      </c>
      <c r="D2653" t="s">
        <v>127</v>
      </c>
      <c r="E2653" t="s">
        <v>54</v>
      </c>
      <c r="F2653" t="s">
        <v>55</v>
      </c>
      <c r="G2653" t="s">
        <v>9872</v>
      </c>
      <c r="H2653" t="s">
        <v>35</v>
      </c>
      <c r="I2653" t="s">
        <v>36</v>
      </c>
      <c r="J2653">
        <v>26</v>
      </c>
      <c r="K2653">
        <v>23</v>
      </c>
      <c r="L2653">
        <f t="shared" si="123"/>
        <v>3</v>
      </c>
      <c r="M2653">
        <v>16</v>
      </c>
      <c r="N2653">
        <v>25439</v>
      </c>
      <c r="O2653" s="1">
        <f t="shared" si="124"/>
        <v>978.42307692307691</v>
      </c>
      <c r="P2653" s="1">
        <f t="shared" si="125"/>
        <v>22503.73076923077</v>
      </c>
      <c r="Q2653" s="1">
        <f>Table1[[#This Row],[Earned Basic Salary]]*20%</f>
        <v>4500.7461538461539</v>
      </c>
      <c r="R2653" s="1">
        <f>Table1[[#This Row],[Earned Basic Salary]]*10%</f>
        <v>2250.373076923077</v>
      </c>
      <c r="S2653" s="1">
        <f>Table1[[#This Row],[Earned Basic Salary]]*12%</f>
        <v>2700.4476923076923</v>
      </c>
      <c r="T2653" s="1">
        <f>200</f>
        <v>200</v>
      </c>
      <c r="U2653" s="1">
        <f>Table1[[#This Row],[PF]]+Table1[[#This Row],[Professional Tax]]</f>
        <v>2900.4476923076923</v>
      </c>
      <c r="V2653" s="1">
        <f>Table1[[#This Row],[Overtime Hours]]*200</f>
        <v>3200</v>
      </c>
      <c r="W2653" s="1">
        <f>Table1[[#This Row],[Earned Basic Salary]]+Table1[[#This Row],[HRA]]+Table1[[#This Row],[DA]]+Table1[[#This Row],[Overtime Pay]]</f>
        <v>32454.85</v>
      </c>
      <c r="X2653" s="1">
        <f>Table1[[#This Row],[Gross Salary]]-Table1[[#This Row],[Total Deduction]]</f>
        <v>29554.402307692308</v>
      </c>
      <c r="Y2653" t="s">
        <v>37</v>
      </c>
      <c r="Z2653" t="s">
        <v>48</v>
      </c>
      <c r="AA2653" t="s">
        <v>9873</v>
      </c>
      <c r="AB2653" t="s">
        <v>9874</v>
      </c>
    </row>
    <row r="2654" spans="1:28" x14ac:dyDescent="0.3">
      <c r="A2654" t="s">
        <v>9875</v>
      </c>
      <c r="B2654" t="s">
        <v>941</v>
      </c>
      <c r="C2654">
        <v>25</v>
      </c>
      <c r="D2654" t="s">
        <v>81</v>
      </c>
      <c r="E2654" t="s">
        <v>54</v>
      </c>
      <c r="F2654" t="s">
        <v>69</v>
      </c>
      <c r="G2654" t="s">
        <v>9876</v>
      </c>
      <c r="H2654" t="s">
        <v>35</v>
      </c>
      <c r="I2654" t="s">
        <v>36</v>
      </c>
      <c r="J2654">
        <v>26</v>
      </c>
      <c r="K2654">
        <v>24</v>
      </c>
      <c r="L2654">
        <f t="shared" si="123"/>
        <v>2</v>
      </c>
      <c r="M2654">
        <v>13</v>
      </c>
      <c r="N2654">
        <v>62572</v>
      </c>
      <c r="O2654" s="1">
        <f t="shared" si="124"/>
        <v>2406.6153846153848</v>
      </c>
      <c r="P2654" s="1">
        <f t="shared" si="125"/>
        <v>57758.769230769234</v>
      </c>
      <c r="Q2654" s="1">
        <f>Table1[[#This Row],[Earned Basic Salary]]*20%</f>
        <v>11551.753846153848</v>
      </c>
      <c r="R2654" s="1">
        <f>Table1[[#This Row],[Earned Basic Salary]]*10%</f>
        <v>5775.876923076924</v>
      </c>
      <c r="S2654" s="1">
        <f>Table1[[#This Row],[Earned Basic Salary]]*12%</f>
        <v>6931.0523076923082</v>
      </c>
      <c r="T2654" s="1">
        <f>200</f>
        <v>200</v>
      </c>
      <c r="U2654" s="1">
        <f>Table1[[#This Row],[PF]]+Table1[[#This Row],[Professional Tax]]</f>
        <v>7131.0523076923082</v>
      </c>
      <c r="V2654" s="1">
        <f>Table1[[#This Row],[Overtime Hours]]*200</f>
        <v>2600</v>
      </c>
      <c r="W2654" s="1">
        <f>Table1[[#This Row],[Earned Basic Salary]]+Table1[[#This Row],[HRA]]+Table1[[#This Row],[DA]]+Table1[[#This Row],[Overtime Pay]]</f>
        <v>77686.400000000009</v>
      </c>
      <c r="X2654" s="1">
        <f>Table1[[#This Row],[Gross Salary]]-Table1[[#This Row],[Total Deduction]]</f>
        <v>70555.347692307696</v>
      </c>
      <c r="Y2654" t="s">
        <v>37</v>
      </c>
      <c r="Z2654" t="s">
        <v>38</v>
      </c>
      <c r="AA2654" t="s">
        <v>9877</v>
      </c>
      <c r="AB2654" t="s">
        <v>9878</v>
      </c>
    </row>
    <row r="2655" spans="1:28" x14ac:dyDescent="0.3">
      <c r="A2655" t="s">
        <v>9879</v>
      </c>
      <c r="B2655" t="s">
        <v>2028</v>
      </c>
      <c r="C2655">
        <v>45</v>
      </c>
      <c r="D2655" t="s">
        <v>75</v>
      </c>
      <c r="E2655" t="s">
        <v>54</v>
      </c>
      <c r="F2655" t="s">
        <v>33</v>
      </c>
      <c r="G2655" t="s">
        <v>9880</v>
      </c>
      <c r="H2655" t="s">
        <v>35</v>
      </c>
      <c r="I2655" t="s">
        <v>36</v>
      </c>
      <c r="J2655">
        <v>26</v>
      </c>
      <c r="K2655">
        <v>24</v>
      </c>
      <c r="L2655">
        <f t="shared" si="123"/>
        <v>2</v>
      </c>
      <c r="M2655">
        <v>15</v>
      </c>
      <c r="N2655">
        <v>38932</v>
      </c>
      <c r="O2655" s="1">
        <f t="shared" si="124"/>
        <v>1497.3846153846155</v>
      </c>
      <c r="P2655" s="1">
        <f t="shared" si="125"/>
        <v>35937.230769230773</v>
      </c>
      <c r="Q2655" s="1">
        <f>Table1[[#This Row],[Earned Basic Salary]]*20%</f>
        <v>7187.4461538461546</v>
      </c>
      <c r="R2655" s="1">
        <f>Table1[[#This Row],[Earned Basic Salary]]*10%</f>
        <v>3593.7230769230773</v>
      </c>
      <c r="S2655" s="1">
        <f>Table1[[#This Row],[Earned Basic Salary]]*12%</f>
        <v>4312.4676923076922</v>
      </c>
      <c r="T2655" s="1">
        <f>200</f>
        <v>200</v>
      </c>
      <c r="U2655" s="1">
        <f>Table1[[#This Row],[PF]]+Table1[[#This Row],[Professional Tax]]</f>
        <v>4512.4676923076922</v>
      </c>
      <c r="V2655" s="1">
        <f>Table1[[#This Row],[Overtime Hours]]*200</f>
        <v>3000</v>
      </c>
      <c r="W2655" s="1">
        <f>Table1[[#This Row],[Earned Basic Salary]]+Table1[[#This Row],[HRA]]+Table1[[#This Row],[DA]]+Table1[[#This Row],[Overtime Pay]]</f>
        <v>49718.400000000009</v>
      </c>
      <c r="X2655" s="1">
        <f>Table1[[#This Row],[Gross Salary]]-Table1[[#This Row],[Total Deduction]]</f>
        <v>45205.932307692317</v>
      </c>
      <c r="Y2655" t="s">
        <v>37</v>
      </c>
      <c r="Z2655" t="s">
        <v>38</v>
      </c>
      <c r="AA2655" t="s">
        <v>9881</v>
      </c>
      <c r="AB2655" t="s">
        <v>9882</v>
      </c>
    </row>
    <row r="2656" spans="1:28" x14ac:dyDescent="0.3">
      <c r="A2656" t="s">
        <v>9883</v>
      </c>
      <c r="B2656" t="s">
        <v>490</v>
      </c>
      <c r="C2656">
        <v>41</v>
      </c>
      <c r="D2656" t="s">
        <v>31</v>
      </c>
      <c r="E2656" t="s">
        <v>62</v>
      </c>
      <c r="F2656" t="s">
        <v>33</v>
      </c>
      <c r="G2656" t="s">
        <v>9373</v>
      </c>
      <c r="H2656" t="s">
        <v>35</v>
      </c>
      <c r="I2656" t="s">
        <v>36</v>
      </c>
      <c r="J2656">
        <v>26</v>
      </c>
      <c r="K2656">
        <v>24</v>
      </c>
      <c r="L2656">
        <f t="shared" si="123"/>
        <v>2</v>
      </c>
      <c r="M2656">
        <v>18</v>
      </c>
      <c r="N2656">
        <v>22355</v>
      </c>
      <c r="O2656" s="1">
        <f t="shared" si="124"/>
        <v>859.80769230769226</v>
      </c>
      <c r="P2656" s="1">
        <f t="shared" si="125"/>
        <v>20635.384615384613</v>
      </c>
      <c r="Q2656" s="1">
        <f>Table1[[#This Row],[Earned Basic Salary]]*20%</f>
        <v>4127.0769230769229</v>
      </c>
      <c r="R2656" s="1">
        <f>Table1[[#This Row],[Earned Basic Salary]]*10%</f>
        <v>2063.5384615384614</v>
      </c>
      <c r="S2656" s="1">
        <f>Table1[[#This Row],[Earned Basic Salary]]*12%</f>
        <v>2476.2461538461534</v>
      </c>
      <c r="T2656" s="1">
        <f>200</f>
        <v>200</v>
      </c>
      <c r="U2656" s="1">
        <f>Table1[[#This Row],[PF]]+Table1[[#This Row],[Professional Tax]]</f>
        <v>2676.2461538461534</v>
      </c>
      <c r="V2656" s="1">
        <f>Table1[[#This Row],[Overtime Hours]]*200</f>
        <v>3600</v>
      </c>
      <c r="W2656" s="1">
        <f>Table1[[#This Row],[Earned Basic Salary]]+Table1[[#This Row],[HRA]]+Table1[[#This Row],[DA]]+Table1[[#This Row],[Overtime Pay]]</f>
        <v>30425.999999999996</v>
      </c>
      <c r="X2656" s="1">
        <f>Table1[[#This Row],[Gross Salary]]-Table1[[#This Row],[Total Deduction]]</f>
        <v>27749.753846153842</v>
      </c>
      <c r="Y2656" t="s">
        <v>37</v>
      </c>
      <c r="Z2656" t="s">
        <v>38</v>
      </c>
      <c r="AA2656" t="s">
        <v>9884</v>
      </c>
      <c r="AB2656" t="s">
        <v>9885</v>
      </c>
    </row>
    <row r="2657" spans="1:28" x14ac:dyDescent="0.3">
      <c r="A2657" t="s">
        <v>9886</v>
      </c>
      <c r="B2657" t="s">
        <v>522</v>
      </c>
      <c r="C2657">
        <v>45</v>
      </c>
      <c r="D2657" t="s">
        <v>31</v>
      </c>
      <c r="E2657" t="s">
        <v>45</v>
      </c>
      <c r="F2657" t="s">
        <v>83</v>
      </c>
      <c r="G2657" t="s">
        <v>9887</v>
      </c>
      <c r="H2657" t="s">
        <v>35</v>
      </c>
      <c r="I2657" t="s">
        <v>36</v>
      </c>
      <c r="J2657">
        <v>26</v>
      </c>
      <c r="K2657">
        <v>22</v>
      </c>
      <c r="L2657">
        <f t="shared" si="123"/>
        <v>4</v>
      </c>
      <c r="M2657">
        <v>11</v>
      </c>
      <c r="N2657">
        <v>77493</v>
      </c>
      <c r="O2657" s="1">
        <f t="shared" si="124"/>
        <v>2980.5</v>
      </c>
      <c r="P2657" s="1">
        <f t="shared" si="125"/>
        <v>65571</v>
      </c>
      <c r="Q2657" s="1">
        <f>Table1[[#This Row],[Earned Basic Salary]]*20%</f>
        <v>13114.2</v>
      </c>
      <c r="R2657" s="1">
        <f>Table1[[#This Row],[Earned Basic Salary]]*10%</f>
        <v>6557.1</v>
      </c>
      <c r="S2657" s="1">
        <f>Table1[[#This Row],[Earned Basic Salary]]*12%</f>
        <v>7868.5199999999995</v>
      </c>
      <c r="T2657" s="1">
        <f>200</f>
        <v>200</v>
      </c>
      <c r="U2657" s="1">
        <f>Table1[[#This Row],[PF]]+Table1[[#This Row],[Professional Tax]]</f>
        <v>8068.5199999999995</v>
      </c>
      <c r="V2657" s="1">
        <f>Table1[[#This Row],[Overtime Hours]]*200</f>
        <v>2200</v>
      </c>
      <c r="W2657" s="1">
        <f>Table1[[#This Row],[Earned Basic Salary]]+Table1[[#This Row],[HRA]]+Table1[[#This Row],[DA]]+Table1[[#This Row],[Overtime Pay]]</f>
        <v>87442.3</v>
      </c>
      <c r="X2657" s="1">
        <f>Table1[[#This Row],[Gross Salary]]-Table1[[#This Row],[Total Deduction]]</f>
        <v>79373.78</v>
      </c>
      <c r="Y2657" t="s">
        <v>37</v>
      </c>
      <c r="Z2657" t="s">
        <v>48</v>
      </c>
      <c r="AA2657" t="s">
        <v>9888</v>
      </c>
      <c r="AB2657" t="s">
        <v>9889</v>
      </c>
    </row>
    <row r="2658" spans="1:28" x14ac:dyDescent="0.3">
      <c r="A2658" t="s">
        <v>9890</v>
      </c>
      <c r="B2658" t="s">
        <v>324</v>
      </c>
      <c r="C2658">
        <v>50</v>
      </c>
      <c r="D2658" t="s">
        <v>61</v>
      </c>
      <c r="E2658" t="s">
        <v>62</v>
      </c>
      <c r="F2658" t="s">
        <v>63</v>
      </c>
      <c r="G2658" t="s">
        <v>9891</v>
      </c>
      <c r="H2658" t="s">
        <v>35</v>
      </c>
      <c r="I2658" t="s">
        <v>36</v>
      </c>
      <c r="J2658">
        <v>26</v>
      </c>
      <c r="K2658">
        <v>24</v>
      </c>
      <c r="L2658">
        <f t="shared" si="123"/>
        <v>2</v>
      </c>
      <c r="M2658">
        <v>15</v>
      </c>
      <c r="N2658">
        <v>37514</v>
      </c>
      <c r="O2658" s="1">
        <f t="shared" si="124"/>
        <v>1442.8461538461538</v>
      </c>
      <c r="P2658" s="1">
        <f t="shared" si="125"/>
        <v>34628.307692307688</v>
      </c>
      <c r="Q2658" s="1">
        <f>Table1[[#This Row],[Earned Basic Salary]]*20%</f>
        <v>6925.6615384615379</v>
      </c>
      <c r="R2658" s="1">
        <f>Table1[[#This Row],[Earned Basic Salary]]*10%</f>
        <v>3462.830769230769</v>
      </c>
      <c r="S2658" s="1">
        <f>Table1[[#This Row],[Earned Basic Salary]]*12%</f>
        <v>4155.3969230769226</v>
      </c>
      <c r="T2658" s="1">
        <f>200</f>
        <v>200</v>
      </c>
      <c r="U2658" s="1">
        <f>Table1[[#This Row],[PF]]+Table1[[#This Row],[Professional Tax]]</f>
        <v>4355.3969230769226</v>
      </c>
      <c r="V2658" s="1">
        <f>Table1[[#This Row],[Overtime Hours]]*200</f>
        <v>3000</v>
      </c>
      <c r="W2658" s="1">
        <f>Table1[[#This Row],[Earned Basic Salary]]+Table1[[#This Row],[HRA]]+Table1[[#This Row],[DA]]+Table1[[#This Row],[Overtime Pay]]</f>
        <v>48016.799999999996</v>
      </c>
      <c r="X2658" s="1">
        <f>Table1[[#This Row],[Gross Salary]]-Table1[[#This Row],[Total Deduction]]</f>
        <v>43661.403076923074</v>
      </c>
      <c r="Y2658" t="s">
        <v>37</v>
      </c>
      <c r="Z2658" t="s">
        <v>106</v>
      </c>
      <c r="AA2658" t="s">
        <v>9892</v>
      </c>
      <c r="AB2658" t="s">
        <v>9893</v>
      </c>
    </row>
    <row r="2659" spans="1:28" x14ac:dyDescent="0.3">
      <c r="A2659" t="s">
        <v>9894</v>
      </c>
      <c r="B2659" t="s">
        <v>612</v>
      </c>
      <c r="C2659">
        <v>40</v>
      </c>
      <c r="D2659" t="s">
        <v>61</v>
      </c>
      <c r="E2659" t="s">
        <v>62</v>
      </c>
      <c r="F2659" t="s">
        <v>55</v>
      </c>
      <c r="G2659" t="s">
        <v>7606</v>
      </c>
      <c r="H2659" t="s">
        <v>35</v>
      </c>
      <c r="I2659" t="s">
        <v>36</v>
      </c>
      <c r="J2659">
        <v>26</v>
      </c>
      <c r="K2659">
        <v>25</v>
      </c>
      <c r="L2659">
        <f t="shared" si="123"/>
        <v>1</v>
      </c>
      <c r="M2659">
        <v>13</v>
      </c>
      <c r="N2659">
        <v>79853</v>
      </c>
      <c r="O2659" s="1">
        <f t="shared" si="124"/>
        <v>3071.2692307692309</v>
      </c>
      <c r="P2659" s="1">
        <f t="shared" si="125"/>
        <v>76781.73076923078</v>
      </c>
      <c r="Q2659" s="1">
        <f>Table1[[#This Row],[Earned Basic Salary]]*20%</f>
        <v>15356.346153846156</v>
      </c>
      <c r="R2659" s="1">
        <f>Table1[[#This Row],[Earned Basic Salary]]*10%</f>
        <v>7678.173076923078</v>
      </c>
      <c r="S2659" s="1">
        <f>Table1[[#This Row],[Earned Basic Salary]]*12%</f>
        <v>9213.8076923076933</v>
      </c>
      <c r="T2659" s="1">
        <f>200</f>
        <v>200</v>
      </c>
      <c r="U2659" s="1">
        <f>Table1[[#This Row],[PF]]+Table1[[#This Row],[Professional Tax]]</f>
        <v>9413.8076923076933</v>
      </c>
      <c r="V2659" s="1">
        <f>Table1[[#This Row],[Overtime Hours]]*200</f>
        <v>2600</v>
      </c>
      <c r="W2659" s="1">
        <f>Table1[[#This Row],[Earned Basic Salary]]+Table1[[#This Row],[HRA]]+Table1[[#This Row],[DA]]+Table1[[#This Row],[Overtime Pay]]</f>
        <v>102416.25000000001</v>
      </c>
      <c r="X2659" s="1">
        <f>Table1[[#This Row],[Gross Salary]]-Table1[[#This Row],[Total Deduction]]</f>
        <v>93002.442307692327</v>
      </c>
      <c r="Y2659" t="s">
        <v>37</v>
      </c>
      <c r="Z2659" t="s">
        <v>106</v>
      </c>
      <c r="AA2659" t="s">
        <v>9895</v>
      </c>
      <c r="AB2659" t="s">
        <v>9896</v>
      </c>
    </row>
    <row r="2660" spans="1:28" x14ac:dyDescent="0.3">
      <c r="A2660" t="s">
        <v>9897</v>
      </c>
      <c r="B2660" t="s">
        <v>265</v>
      </c>
      <c r="C2660">
        <v>32</v>
      </c>
      <c r="D2660" t="s">
        <v>31</v>
      </c>
      <c r="E2660" t="s">
        <v>32</v>
      </c>
      <c r="F2660" t="s">
        <v>33</v>
      </c>
      <c r="G2660" t="s">
        <v>4848</v>
      </c>
      <c r="H2660" t="s">
        <v>35</v>
      </c>
      <c r="I2660" t="s">
        <v>36</v>
      </c>
      <c r="J2660">
        <v>26</v>
      </c>
      <c r="K2660">
        <v>24</v>
      </c>
      <c r="L2660">
        <f t="shared" si="123"/>
        <v>2</v>
      </c>
      <c r="M2660">
        <v>7</v>
      </c>
      <c r="N2660">
        <v>77757</v>
      </c>
      <c r="O2660" s="1">
        <f t="shared" si="124"/>
        <v>2990.6538461538462</v>
      </c>
      <c r="P2660" s="1">
        <f t="shared" si="125"/>
        <v>71775.692307692312</v>
      </c>
      <c r="Q2660" s="1">
        <f>Table1[[#This Row],[Earned Basic Salary]]*20%</f>
        <v>14355.138461538463</v>
      </c>
      <c r="R2660" s="1">
        <f>Table1[[#This Row],[Earned Basic Salary]]*10%</f>
        <v>7177.5692307692316</v>
      </c>
      <c r="S2660" s="1">
        <f>Table1[[#This Row],[Earned Basic Salary]]*12%</f>
        <v>8613.0830769230779</v>
      </c>
      <c r="T2660" s="1">
        <f>200</f>
        <v>200</v>
      </c>
      <c r="U2660" s="1">
        <f>Table1[[#This Row],[PF]]+Table1[[#This Row],[Professional Tax]]</f>
        <v>8813.0830769230779</v>
      </c>
      <c r="V2660" s="1">
        <f>Table1[[#This Row],[Overtime Hours]]*200</f>
        <v>1400</v>
      </c>
      <c r="W2660" s="1">
        <f>Table1[[#This Row],[Earned Basic Salary]]+Table1[[#This Row],[HRA]]+Table1[[#This Row],[DA]]+Table1[[#This Row],[Overtime Pay]]</f>
        <v>94708.400000000009</v>
      </c>
      <c r="X2660" s="1">
        <f>Table1[[#This Row],[Gross Salary]]-Table1[[#This Row],[Total Deduction]]</f>
        <v>85895.316923076927</v>
      </c>
      <c r="Y2660" t="s">
        <v>37</v>
      </c>
      <c r="Z2660" t="s">
        <v>106</v>
      </c>
      <c r="AA2660" t="s">
        <v>9898</v>
      </c>
      <c r="AB2660" t="s">
        <v>9899</v>
      </c>
    </row>
    <row r="2661" spans="1:28" x14ac:dyDescent="0.3">
      <c r="A2661" t="s">
        <v>9900</v>
      </c>
      <c r="B2661" t="s">
        <v>683</v>
      </c>
      <c r="C2661">
        <v>26</v>
      </c>
      <c r="D2661" t="s">
        <v>31</v>
      </c>
      <c r="E2661" t="s">
        <v>82</v>
      </c>
      <c r="F2661" t="s">
        <v>33</v>
      </c>
      <c r="G2661" t="s">
        <v>9901</v>
      </c>
      <c r="H2661" t="s">
        <v>35</v>
      </c>
      <c r="I2661" t="s">
        <v>36</v>
      </c>
      <c r="J2661">
        <v>26</v>
      </c>
      <c r="K2661">
        <v>23</v>
      </c>
      <c r="L2661">
        <f t="shared" si="123"/>
        <v>3</v>
      </c>
      <c r="M2661">
        <v>0</v>
      </c>
      <c r="N2661">
        <v>71532</v>
      </c>
      <c r="O2661" s="1">
        <f t="shared" si="124"/>
        <v>2751.2307692307691</v>
      </c>
      <c r="P2661" s="1">
        <f t="shared" si="125"/>
        <v>63278.307692307688</v>
      </c>
      <c r="Q2661" s="1">
        <f>Table1[[#This Row],[Earned Basic Salary]]*20%</f>
        <v>12655.661538461538</v>
      </c>
      <c r="R2661" s="1">
        <f>Table1[[#This Row],[Earned Basic Salary]]*10%</f>
        <v>6327.830769230769</v>
      </c>
      <c r="S2661" s="1">
        <f>Table1[[#This Row],[Earned Basic Salary]]*12%</f>
        <v>7593.3969230769226</v>
      </c>
      <c r="T2661" s="1">
        <f>200</f>
        <v>200</v>
      </c>
      <c r="U2661" s="1">
        <f>Table1[[#This Row],[PF]]+Table1[[#This Row],[Professional Tax]]</f>
        <v>7793.3969230769226</v>
      </c>
      <c r="V2661" s="1">
        <f>Table1[[#This Row],[Overtime Hours]]*200</f>
        <v>0</v>
      </c>
      <c r="W2661" s="1">
        <f>Table1[[#This Row],[Earned Basic Salary]]+Table1[[#This Row],[HRA]]+Table1[[#This Row],[DA]]+Table1[[#This Row],[Overtime Pay]]</f>
        <v>82261.8</v>
      </c>
      <c r="X2661" s="1">
        <f>Table1[[#This Row],[Gross Salary]]-Table1[[#This Row],[Total Deduction]]</f>
        <v>74468.403076923074</v>
      </c>
      <c r="Y2661" t="s">
        <v>37</v>
      </c>
      <c r="Z2661" t="s">
        <v>38</v>
      </c>
      <c r="AA2661" t="s">
        <v>9902</v>
      </c>
      <c r="AB2661" t="s">
        <v>9903</v>
      </c>
    </row>
    <row r="2662" spans="1:28" x14ac:dyDescent="0.3">
      <c r="A2662" t="s">
        <v>9904</v>
      </c>
      <c r="B2662" t="s">
        <v>2705</v>
      </c>
      <c r="C2662">
        <v>50</v>
      </c>
      <c r="D2662" t="s">
        <v>75</v>
      </c>
      <c r="E2662" t="s">
        <v>82</v>
      </c>
      <c r="F2662" t="s">
        <v>33</v>
      </c>
      <c r="G2662" t="s">
        <v>9641</v>
      </c>
      <c r="H2662" t="s">
        <v>35</v>
      </c>
      <c r="I2662" t="s">
        <v>36</v>
      </c>
      <c r="J2662">
        <v>26</v>
      </c>
      <c r="K2662">
        <v>25</v>
      </c>
      <c r="L2662">
        <f t="shared" si="123"/>
        <v>1</v>
      </c>
      <c r="M2662">
        <v>14</v>
      </c>
      <c r="N2662">
        <v>64094</v>
      </c>
      <c r="O2662" s="1">
        <f t="shared" si="124"/>
        <v>2465.1538461538462</v>
      </c>
      <c r="P2662" s="1">
        <f t="shared" si="125"/>
        <v>61628.846153846156</v>
      </c>
      <c r="Q2662" s="1">
        <f>Table1[[#This Row],[Earned Basic Salary]]*20%</f>
        <v>12325.769230769232</v>
      </c>
      <c r="R2662" s="1">
        <f>Table1[[#This Row],[Earned Basic Salary]]*10%</f>
        <v>6162.8846153846162</v>
      </c>
      <c r="S2662" s="1">
        <f>Table1[[#This Row],[Earned Basic Salary]]*12%</f>
        <v>7395.4615384615381</v>
      </c>
      <c r="T2662" s="1">
        <f>200</f>
        <v>200</v>
      </c>
      <c r="U2662" s="1">
        <f>Table1[[#This Row],[PF]]+Table1[[#This Row],[Professional Tax]]</f>
        <v>7595.4615384615381</v>
      </c>
      <c r="V2662" s="1">
        <f>Table1[[#This Row],[Overtime Hours]]*200</f>
        <v>2800</v>
      </c>
      <c r="W2662" s="1">
        <f>Table1[[#This Row],[Earned Basic Salary]]+Table1[[#This Row],[HRA]]+Table1[[#This Row],[DA]]+Table1[[#This Row],[Overtime Pay]]</f>
        <v>82917.5</v>
      </c>
      <c r="X2662" s="1">
        <f>Table1[[#This Row],[Gross Salary]]-Table1[[#This Row],[Total Deduction]]</f>
        <v>75322.038461538468</v>
      </c>
      <c r="Y2662" t="s">
        <v>37</v>
      </c>
      <c r="Z2662" t="s">
        <v>48</v>
      </c>
      <c r="AA2662" t="s">
        <v>9905</v>
      </c>
      <c r="AB2662" t="s">
        <v>9906</v>
      </c>
    </row>
    <row r="2663" spans="1:28" x14ac:dyDescent="0.3">
      <c r="A2663" t="s">
        <v>9907</v>
      </c>
      <c r="B2663" t="s">
        <v>2300</v>
      </c>
      <c r="C2663">
        <v>21</v>
      </c>
      <c r="D2663" t="s">
        <v>53</v>
      </c>
      <c r="E2663" t="s">
        <v>32</v>
      </c>
      <c r="F2663" t="s">
        <v>46</v>
      </c>
      <c r="G2663" t="s">
        <v>7234</v>
      </c>
      <c r="H2663" t="s">
        <v>35</v>
      </c>
      <c r="I2663" t="s">
        <v>36</v>
      </c>
      <c r="J2663">
        <v>26</v>
      </c>
      <c r="K2663">
        <v>25</v>
      </c>
      <c r="L2663">
        <f t="shared" si="123"/>
        <v>1</v>
      </c>
      <c r="M2663">
        <v>9</v>
      </c>
      <c r="N2663">
        <v>25916</v>
      </c>
      <c r="O2663" s="1">
        <f t="shared" si="124"/>
        <v>996.76923076923072</v>
      </c>
      <c r="P2663" s="1">
        <f t="shared" si="125"/>
        <v>24919.23076923077</v>
      </c>
      <c r="Q2663" s="1">
        <f>Table1[[#This Row],[Earned Basic Salary]]*20%</f>
        <v>4983.8461538461543</v>
      </c>
      <c r="R2663" s="1">
        <f>Table1[[#This Row],[Earned Basic Salary]]*10%</f>
        <v>2491.9230769230771</v>
      </c>
      <c r="S2663" s="1">
        <f>Table1[[#This Row],[Earned Basic Salary]]*12%</f>
        <v>2990.3076923076924</v>
      </c>
      <c r="T2663" s="1">
        <f>200</f>
        <v>200</v>
      </c>
      <c r="U2663" s="1">
        <f>Table1[[#This Row],[PF]]+Table1[[#This Row],[Professional Tax]]</f>
        <v>3190.3076923076924</v>
      </c>
      <c r="V2663" s="1">
        <f>Table1[[#This Row],[Overtime Hours]]*200</f>
        <v>1800</v>
      </c>
      <c r="W2663" s="1">
        <f>Table1[[#This Row],[Earned Basic Salary]]+Table1[[#This Row],[HRA]]+Table1[[#This Row],[DA]]+Table1[[#This Row],[Overtime Pay]]</f>
        <v>34195</v>
      </c>
      <c r="X2663" s="1">
        <f>Table1[[#This Row],[Gross Salary]]-Table1[[#This Row],[Total Deduction]]</f>
        <v>31004.692307692309</v>
      </c>
      <c r="Y2663" t="s">
        <v>37</v>
      </c>
      <c r="Z2663" t="s">
        <v>38</v>
      </c>
      <c r="AA2663" t="s">
        <v>9908</v>
      </c>
      <c r="AB2663" t="s">
        <v>9909</v>
      </c>
    </row>
    <row r="2664" spans="1:28" x14ac:dyDescent="0.3">
      <c r="A2664" t="s">
        <v>9910</v>
      </c>
      <c r="B2664" t="s">
        <v>163</v>
      </c>
      <c r="C2664">
        <v>30</v>
      </c>
      <c r="D2664" t="s">
        <v>53</v>
      </c>
      <c r="E2664" t="s">
        <v>45</v>
      </c>
      <c r="F2664" t="s">
        <v>63</v>
      </c>
      <c r="G2664" t="s">
        <v>301</v>
      </c>
      <c r="H2664" t="s">
        <v>35</v>
      </c>
      <c r="I2664" t="s">
        <v>36</v>
      </c>
      <c r="J2664">
        <v>26</v>
      </c>
      <c r="K2664">
        <v>24</v>
      </c>
      <c r="L2664">
        <f t="shared" si="123"/>
        <v>2</v>
      </c>
      <c r="M2664">
        <v>0</v>
      </c>
      <c r="N2664">
        <v>52825</v>
      </c>
      <c r="O2664" s="1">
        <f t="shared" si="124"/>
        <v>2031.7307692307693</v>
      </c>
      <c r="P2664" s="1">
        <f t="shared" si="125"/>
        <v>48761.538461538461</v>
      </c>
      <c r="Q2664" s="1">
        <f>Table1[[#This Row],[Earned Basic Salary]]*20%</f>
        <v>9752.3076923076933</v>
      </c>
      <c r="R2664" s="1">
        <f>Table1[[#This Row],[Earned Basic Salary]]*10%</f>
        <v>4876.1538461538466</v>
      </c>
      <c r="S2664" s="1">
        <f>Table1[[#This Row],[Earned Basic Salary]]*12%</f>
        <v>5851.3846153846152</v>
      </c>
      <c r="T2664" s="1">
        <f>200</f>
        <v>200</v>
      </c>
      <c r="U2664" s="1">
        <f>Table1[[#This Row],[PF]]+Table1[[#This Row],[Professional Tax]]</f>
        <v>6051.3846153846152</v>
      </c>
      <c r="V2664" s="1">
        <f>Table1[[#This Row],[Overtime Hours]]*200</f>
        <v>0</v>
      </c>
      <c r="W2664" s="1">
        <f>Table1[[#This Row],[Earned Basic Salary]]+Table1[[#This Row],[HRA]]+Table1[[#This Row],[DA]]+Table1[[#This Row],[Overtime Pay]]</f>
        <v>63390</v>
      </c>
      <c r="X2664" s="1">
        <f>Table1[[#This Row],[Gross Salary]]-Table1[[#This Row],[Total Deduction]]</f>
        <v>57338.615384615383</v>
      </c>
      <c r="Y2664" t="s">
        <v>37</v>
      </c>
      <c r="Z2664" t="s">
        <v>48</v>
      </c>
      <c r="AA2664" t="s">
        <v>9911</v>
      </c>
      <c r="AB2664" t="s">
        <v>9912</v>
      </c>
    </row>
    <row r="2665" spans="1:28" x14ac:dyDescent="0.3">
      <c r="A2665" t="s">
        <v>9913</v>
      </c>
      <c r="B2665" t="s">
        <v>42</v>
      </c>
      <c r="C2665">
        <v>23</v>
      </c>
      <c r="D2665" t="s">
        <v>44</v>
      </c>
      <c r="E2665" t="s">
        <v>121</v>
      </c>
      <c r="F2665" t="s">
        <v>33</v>
      </c>
      <c r="G2665" t="s">
        <v>9914</v>
      </c>
      <c r="H2665" t="s">
        <v>35</v>
      </c>
      <c r="I2665" t="s">
        <v>36</v>
      </c>
      <c r="J2665">
        <v>26</v>
      </c>
      <c r="K2665">
        <v>24</v>
      </c>
      <c r="L2665">
        <f t="shared" si="123"/>
        <v>2</v>
      </c>
      <c r="M2665">
        <v>10</v>
      </c>
      <c r="N2665">
        <v>37661</v>
      </c>
      <c r="O2665" s="1">
        <f t="shared" si="124"/>
        <v>1448.5</v>
      </c>
      <c r="P2665" s="1">
        <f t="shared" si="125"/>
        <v>34764</v>
      </c>
      <c r="Q2665" s="1">
        <f>Table1[[#This Row],[Earned Basic Salary]]*20%</f>
        <v>6952.8</v>
      </c>
      <c r="R2665" s="1">
        <f>Table1[[#This Row],[Earned Basic Salary]]*10%</f>
        <v>3476.4</v>
      </c>
      <c r="S2665" s="1">
        <f>Table1[[#This Row],[Earned Basic Salary]]*12%</f>
        <v>4171.68</v>
      </c>
      <c r="T2665" s="1">
        <f>200</f>
        <v>200</v>
      </c>
      <c r="U2665" s="1">
        <f>Table1[[#This Row],[PF]]+Table1[[#This Row],[Professional Tax]]</f>
        <v>4371.68</v>
      </c>
      <c r="V2665" s="1">
        <f>Table1[[#This Row],[Overtime Hours]]*200</f>
        <v>2000</v>
      </c>
      <c r="W2665" s="1">
        <f>Table1[[#This Row],[Earned Basic Salary]]+Table1[[#This Row],[HRA]]+Table1[[#This Row],[DA]]+Table1[[#This Row],[Overtime Pay]]</f>
        <v>47193.200000000004</v>
      </c>
      <c r="X2665" s="1">
        <f>Table1[[#This Row],[Gross Salary]]-Table1[[#This Row],[Total Deduction]]</f>
        <v>42821.520000000004</v>
      </c>
      <c r="Y2665" t="s">
        <v>37</v>
      </c>
      <c r="Z2665" t="s">
        <v>95</v>
      </c>
      <c r="AA2665" t="s">
        <v>9915</v>
      </c>
      <c r="AB2665" t="s">
        <v>9916</v>
      </c>
    </row>
    <row r="2666" spans="1:28" x14ac:dyDescent="0.3">
      <c r="A2666" t="s">
        <v>9917</v>
      </c>
      <c r="B2666" t="s">
        <v>1547</v>
      </c>
      <c r="C2666">
        <v>53</v>
      </c>
      <c r="D2666" t="s">
        <v>31</v>
      </c>
      <c r="E2666" t="s">
        <v>62</v>
      </c>
      <c r="F2666" t="s">
        <v>55</v>
      </c>
      <c r="G2666" t="s">
        <v>9918</v>
      </c>
      <c r="H2666" t="s">
        <v>35</v>
      </c>
      <c r="I2666" t="s">
        <v>36</v>
      </c>
      <c r="J2666">
        <v>26</v>
      </c>
      <c r="K2666">
        <v>26</v>
      </c>
      <c r="L2666">
        <f t="shared" si="123"/>
        <v>0</v>
      </c>
      <c r="M2666">
        <v>12</v>
      </c>
      <c r="N2666">
        <v>48765</v>
      </c>
      <c r="O2666" s="1">
        <f t="shared" si="124"/>
        <v>1875.5769230769231</v>
      </c>
      <c r="P2666" s="1">
        <f t="shared" si="125"/>
        <v>48765</v>
      </c>
      <c r="Q2666" s="1">
        <f>Table1[[#This Row],[Earned Basic Salary]]*20%</f>
        <v>9753</v>
      </c>
      <c r="R2666" s="1">
        <f>Table1[[#This Row],[Earned Basic Salary]]*10%</f>
        <v>4876.5</v>
      </c>
      <c r="S2666" s="1">
        <f>Table1[[#This Row],[Earned Basic Salary]]*12%</f>
        <v>5851.8</v>
      </c>
      <c r="T2666" s="1">
        <f>200</f>
        <v>200</v>
      </c>
      <c r="U2666" s="1">
        <f>Table1[[#This Row],[PF]]+Table1[[#This Row],[Professional Tax]]</f>
        <v>6051.8</v>
      </c>
      <c r="V2666" s="1">
        <f>Table1[[#This Row],[Overtime Hours]]*200</f>
        <v>2400</v>
      </c>
      <c r="W2666" s="1">
        <f>Table1[[#This Row],[Earned Basic Salary]]+Table1[[#This Row],[HRA]]+Table1[[#This Row],[DA]]+Table1[[#This Row],[Overtime Pay]]</f>
        <v>65794.5</v>
      </c>
      <c r="X2666" s="1">
        <f>Table1[[#This Row],[Gross Salary]]-Table1[[#This Row],[Total Deduction]]</f>
        <v>59742.7</v>
      </c>
      <c r="Y2666" t="s">
        <v>37</v>
      </c>
      <c r="Z2666" t="s">
        <v>95</v>
      </c>
      <c r="AA2666" t="s">
        <v>9919</v>
      </c>
      <c r="AB2666" t="s">
        <v>9920</v>
      </c>
    </row>
    <row r="2667" spans="1:28" x14ac:dyDescent="0.3">
      <c r="A2667" t="s">
        <v>9921</v>
      </c>
      <c r="B2667" t="s">
        <v>88</v>
      </c>
      <c r="C2667">
        <v>44</v>
      </c>
      <c r="D2667" t="s">
        <v>44</v>
      </c>
      <c r="E2667" t="s">
        <v>62</v>
      </c>
      <c r="F2667" t="s">
        <v>69</v>
      </c>
      <c r="G2667" t="s">
        <v>3895</v>
      </c>
      <c r="H2667" t="s">
        <v>35</v>
      </c>
      <c r="I2667" t="s">
        <v>36</v>
      </c>
      <c r="J2667">
        <v>26</v>
      </c>
      <c r="K2667">
        <v>23</v>
      </c>
      <c r="L2667">
        <f t="shared" si="123"/>
        <v>3</v>
      </c>
      <c r="M2667">
        <v>4</v>
      </c>
      <c r="N2667">
        <v>37547</v>
      </c>
      <c r="O2667" s="1">
        <f t="shared" si="124"/>
        <v>1444.1153846153845</v>
      </c>
      <c r="P2667" s="1">
        <f t="shared" si="125"/>
        <v>33214.653846153844</v>
      </c>
      <c r="Q2667" s="1">
        <f>Table1[[#This Row],[Earned Basic Salary]]*20%</f>
        <v>6642.9307692307693</v>
      </c>
      <c r="R2667" s="1">
        <f>Table1[[#This Row],[Earned Basic Salary]]*10%</f>
        <v>3321.4653846153847</v>
      </c>
      <c r="S2667" s="1">
        <f>Table1[[#This Row],[Earned Basic Salary]]*12%</f>
        <v>3985.7584615384612</v>
      </c>
      <c r="T2667" s="1">
        <f>200</f>
        <v>200</v>
      </c>
      <c r="U2667" s="1">
        <f>Table1[[#This Row],[PF]]+Table1[[#This Row],[Professional Tax]]</f>
        <v>4185.7584615384612</v>
      </c>
      <c r="V2667" s="1">
        <f>Table1[[#This Row],[Overtime Hours]]*200</f>
        <v>800</v>
      </c>
      <c r="W2667" s="1">
        <f>Table1[[#This Row],[Earned Basic Salary]]+Table1[[#This Row],[HRA]]+Table1[[#This Row],[DA]]+Table1[[#This Row],[Overtime Pay]]</f>
        <v>43979.049999999996</v>
      </c>
      <c r="X2667" s="1">
        <f>Table1[[#This Row],[Gross Salary]]-Table1[[#This Row],[Total Deduction]]</f>
        <v>39793.291538461533</v>
      </c>
      <c r="Y2667" t="s">
        <v>37</v>
      </c>
      <c r="Z2667" t="s">
        <v>48</v>
      </c>
      <c r="AA2667" t="s">
        <v>9922</v>
      </c>
      <c r="AB2667" t="s">
        <v>9923</v>
      </c>
    </row>
    <row r="2668" spans="1:28" x14ac:dyDescent="0.3">
      <c r="A2668" t="s">
        <v>9924</v>
      </c>
      <c r="B2668" t="s">
        <v>997</v>
      </c>
      <c r="C2668">
        <v>22</v>
      </c>
      <c r="D2668" t="s">
        <v>53</v>
      </c>
      <c r="E2668" t="s">
        <v>54</v>
      </c>
      <c r="F2668" t="s">
        <v>33</v>
      </c>
      <c r="G2668" t="s">
        <v>4557</v>
      </c>
      <c r="H2668" t="s">
        <v>35</v>
      </c>
      <c r="I2668" t="s">
        <v>36</v>
      </c>
      <c r="J2668">
        <v>26</v>
      </c>
      <c r="K2668">
        <v>22</v>
      </c>
      <c r="L2668">
        <f t="shared" si="123"/>
        <v>4</v>
      </c>
      <c r="M2668">
        <v>3</v>
      </c>
      <c r="N2668">
        <v>19692</v>
      </c>
      <c r="O2668" s="1">
        <f t="shared" si="124"/>
        <v>757.38461538461536</v>
      </c>
      <c r="P2668" s="1">
        <f t="shared" si="125"/>
        <v>16662.461538461539</v>
      </c>
      <c r="Q2668" s="1">
        <f>Table1[[#This Row],[Earned Basic Salary]]*20%</f>
        <v>3332.4923076923078</v>
      </c>
      <c r="R2668" s="1">
        <f>Table1[[#This Row],[Earned Basic Salary]]*10%</f>
        <v>1666.2461538461539</v>
      </c>
      <c r="S2668" s="1">
        <f>Table1[[#This Row],[Earned Basic Salary]]*12%</f>
        <v>1999.4953846153846</v>
      </c>
      <c r="T2668" s="1">
        <f>200</f>
        <v>200</v>
      </c>
      <c r="U2668" s="1">
        <f>Table1[[#This Row],[PF]]+Table1[[#This Row],[Professional Tax]]</f>
        <v>2199.4953846153849</v>
      </c>
      <c r="V2668" s="1">
        <f>Table1[[#This Row],[Overtime Hours]]*200</f>
        <v>600</v>
      </c>
      <c r="W2668" s="1">
        <f>Table1[[#This Row],[Earned Basic Salary]]+Table1[[#This Row],[HRA]]+Table1[[#This Row],[DA]]+Table1[[#This Row],[Overtime Pay]]</f>
        <v>22261.200000000001</v>
      </c>
      <c r="X2668" s="1">
        <f>Table1[[#This Row],[Gross Salary]]-Table1[[#This Row],[Total Deduction]]</f>
        <v>20061.704615384617</v>
      </c>
      <c r="Y2668" t="s">
        <v>37</v>
      </c>
      <c r="Z2668" t="s">
        <v>48</v>
      </c>
      <c r="AA2668" t="s">
        <v>9925</v>
      </c>
      <c r="AB2668" t="s">
        <v>9926</v>
      </c>
    </row>
    <row r="2669" spans="1:28" x14ac:dyDescent="0.3">
      <c r="A2669" t="s">
        <v>9927</v>
      </c>
      <c r="B2669" t="s">
        <v>844</v>
      </c>
      <c r="C2669">
        <v>21</v>
      </c>
      <c r="D2669" t="s">
        <v>31</v>
      </c>
      <c r="E2669" t="s">
        <v>45</v>
      </c>
      <c r="F2669" t="s">
        <v>89</v>
      </c>
      <c r="G2669" t="s">
        <v>6216</v>
      </c>
      <c r="H2669" t="s">
        <v>35</v>
      </c>
      <c r="I2669" t="s">
        <v>36</v>
      </c>
      <c r="J2669">
        <v>26</v>
      </c>
      <c r="K2669">
        <v>23</v>
      </c>
      <c r="L2669">
        <f t="shared" si="123"/>
        <v>3</v>
      </c>
      <c r="M2669">
        <v>17</v>
      </c>
      <c r="N2669">
        <v>49340</v>
      </c>
      <c r="O2669" s="1">
        <f t="shared" si="124"/>
        <v>1897.6923076923076</v>
      </c>
      <c r="P2669" s="1">
        <f t="shared" si="125"/>
        <v>43646.923076923078</v>
      </c>
      <c r="Q2669" s="1">
        <f>Table1[[#This Row],[Earned Basic Salary]]*20%</f>
        <v>8729.3846153846152</v>
      </c>
      <c r="R2669" s="1">
        <f>Table1[[#This Row],[Earned Basic Salary]]*10%</f>
        <v>4364.6923076923076</v>
      </c>
      <c r="S2669" s="1">
        <f>Table1[[#This Row],[Earned Basic Salary]]*12%</f>
        <v>5237.6307692307691</v>
      </c>
      <c r="T2669" s="1">
        <f>200</f>
        <v>200</v>
      </c>
      <c r="U2669" s="1">
        <f>Table1[[#This Row],[PF]]+Table1[[#This Row],[Professional Tax]]</f>
        <v>5437.6307692307691</v>
      </c>
      <c r="V2669" s="1">
        <f>Table1[[#This Row],[Overtime Hours]]*200</f>
        <v>3400</v>
      </c>
      <c r="W2669" s="1">
        <f>Table1[[#This Row],[Earned Basic Salary]]+Table1[[#This Row],[HRA]]+Table1[[#This Row],[DA]]+Table1[[#This Row],[Overtime Pay]]</f>
        <v>60141</v>
      </c>
      <c r="X2669" s="1">
        <f>Table1[[#This Row],[Gross Salary]]-Table1[[#This Row],[Total Deduction]]</f>
        <v>54703.369230769233</v>
      </c>
      <c r="Y2669" t="s">
        <v>37</v>
      </c>
      <c r="Z2669" t="s">
        <v>95</v>
      </c>
      <c r="AA2669" t="s">
        <v>9928</v>
      </c>
      <c r="AB2669" t="s">
        <v>9929</v>
      </c>
    </row>
    <row r="2670" spans="1:28" x14ac:dyDescent="0.3">
      <c r="A2670" t="s">
        <v>9930</v>
      </c>
      <c r="B2670" t="s">
        <v>178</v>
      </c>
      <c r="C2670">
        <v>25</v>
      </c>
      <c r="D2670" t="s">
        <v>53</v>
      </c>
      <c r="E2670" t="s">
        <v>82</v>
      </c>
      <c r="F2670" t="s">
        <v>55</v>
      </c>
      <c r="G2670" t="s">
        <v>34</v>
      </c>
      <c r="H2670" t="s">
        <v>35</v>
      </c>
      <c r="I2670" t="s">
        <v>36</v>
      </c>
      <c r="J2670">
        <v>26</v>
      </c>
      <c r="K2670">
        <v>23</v>
      </c>
      <c r="L2670">
        <f t="shared" si="123"/>
        <v>3</v>
      </c>
      <c r="M2670">
        <v>6</v>
      </c>
      <c r="N2670">
        <v>58541</v>
      </c>
      <c r="O2670" s="1">
        <f t="shared" si="124"/>
        <v>2251.5769230769229</v>
      </c>
      <c r="P2670" s="1">
        <f t="shared" si="125"/>
        <v>51786.269230769227</v>
      </c>
      <c r="Q2670" s="1">
        <f>Table1[[#This Row],[Earned Basic Salary]]*20%</f>
        <v>10357.253846153846</v>
      </c>
      <c r="R2670" s="1">
        <f>Table1[[#This Row],[Earned Basic Salary]]*10%</f>
        <v>5178.626923076923</v>
      </c>
      <c r="S2670" s="1">
        <f>Table1[[#This Row],[Earned Basic Salary]]*12%</f>
        <v>6214.3523076923066</v>
      </c>
      <c r="T2670" s="1">
        <f>200</f>
        <v>200</v>
      </c>
      <c r="U2670" s="1">
        <f>Table1[[#This Row],[PF]]+Table1[[#This Row],[Professional Tax]]</f>
        <v>6414.3523076923066</v>
      </c>
      <c r="V2670" s="1">
        <f>Table1[[#This Row],[Overtime Hours]]*200</f>
        <v>1200</v>
      </c>
      <c r="W2670" s="1">
        <f>Table1[[#This Row],[Earned Basic Salary]]+Table1[[#This Row],[HRA]]+Table1[[#This Row],[DA]]+Table1[[#This Row],[Overtime Pay]]</f>
        <v>68522.149999999994</v>
      </c>
      <c r="X2670" s="1">
        <f>Table1[[#This Row],[Gross Salary]]-Table1[[#This Row],[Total Deduction]]</f>
        <v>62107.797692307686</v>
      </c>
      <c r="Y2670" t="s">
        <v>37</v>
      </c>
      <c r="Z2670" t="s">
        <v>48</v>
      </c>
      <c r="AA2670" t="s">
        <v>9931</v>
      </c>
      <c r="AB2670" t="s">
        <v>9932</v>
      </c>
    </row>
    <row r="2671" spans="1:28" x14ac:dyDescent="0.3">
      <c r="A2671" t="s">
        <v>9933</v>
      </c>
      <c r="B2671" t="s">
        <v>919</v>
      </c>
      <c r="C2671">
        <v>35</v>
      </c>
      <c r="D2671" t="s">
        <v>127</v>
      </c>
      <c r="E2671" t="s">
        <v>121</v>
      </c>
      <c r="F2671" t="s">
        <v>33</v>
      </c>
      <c r="G2671" t="s">
        <v>9934</v>
      </c>
      <c r="H2671" t="s">
        <v>35</v>
      </c>
      <c r="I2671" t="s">
        <v>36</v>
      </c>
      <c r="J2671">
        <v>26</v>
      </c>
      <c r="K2671">
        <v>24</v>
      </c>
      <c r="L2671">
        <f t="shared" si="123"/>
        <v>2</v>
      </c>
      <c r="M2671">
        <v>16</v>
      </c>
      <c r="N2671">
        <v>77529</v>
      </c>
      <c r="O2671" s="1">
        <f t="shared" si="124"/>
        <v>2981.8846153846152</v>
      </c>
      <c r="P2671" s="1">
        <f t="shared" si="125"/>
        <v>71565.230769230766</v>
      </c>
      <c r="Q2671" s="1">
        <f>Table1[[#This Row],[Earned Basic Salary]]*20%</f>
        <v>14313.046153846153</v>
      </c>
      <c r="R2671" s="1">
        <f>Table1[[#This Row],[Earned Basic Salary]]*10%</f>
        <v>7156.5230769230766</v>
      </c>
      <c r="S2671" s="1">
        <f>Table1[[#This Row],[Earned Basic Salary]]*12%</f>
        <v>8587.8276923076919</v>
      </c>
      <c r="T2671" s="1">
        <f>200</f>
        <v>200</v>
      </c>
      <c r="U2671" s="1">
        <f>Table1[[#This Row],[PF]]+Table1[[#This Row],[Professional Tax]]</f>
        <v>8787.8276923076919</v>
      </c>
      <c r="V2671" s="1">
        <f>Table1[[#This Row],[Overtime Hours]]*200</f>
        <v>3200</v>
      </c>
      <c r="W2671" s="1">
        <f>Table1[[#This Row],[Earned Basic Salary]]+Table1[[#This Row],[HRA]]+Table1[[#This Row],[DA]]+Table1[[#This Row],[Overtime Pay]]</f>
        <v>96234.799999999988</v>
      </c>
      <c r="X2671" s="1">
        <f>Table1[[#This Row],[Gross Salary]]-Table1[[#This Row],[Total Deduction]]</f>
        <v>87446.972307692296</v>
      </c>
      <c r="Y2671" t="s">
        <v>37</v>
      </c>
      <c r="Z2671" t="s">
        <v>38</v>
      </c>
      <c r="AA2671" t="s">
        <v>9935</v>
      </c>
      <c r="AB2671" t="s">
        <v>9936</v>
      </c>
    </row>
    <row r="2672" spans="1:28" x14ac:dyDescent="0.3">
      <c r="A2672" t="s">
        <v>9937</v>
      </c>
      <c r="B2672" t="s">
        <v>2705</v>
      </c>
      <c r="C2672">
        <v>49</v>
      </c>
      <c r="D2672" t="s">
        <v>44</v>
      </c>
      <c r="E2672" t="s">
        <v>121</v>
      </c>
      <c r="F2672" t="s">
        <v>46</v>
      </c>
      <c r="G2672" t="s">
        <v>1810</v>
      </c>
      <c r="H2672" t="s">
        <v>35</v>
      </c>
      <c r="I2672" t="s">
        <v>36</v>
      </c>
      <c r="J2672">
        <v>26</v>
      </c>
      <c r="K2672">
        <v>25</v>
      </c>
      <c r="L2672">
        <f t="shared" si="123"/>
        <v>1</v>
      </c>
      <c r="M2672">
        <v>19</v>
      </c>
      <c r="N2672">
        <v>39271</v>
      </c>
      <c r="O2672" s="1">
        <f t="shared" si="124"/>
        <v>1510.4230769230769</v>
      </c>
      <c r="P2672" s="1">
        <f t="shared" si="125"/>
        <v>37760.576923076922</v>
      </c>
      <c r="Q2672" s="1">
        <f>Table1[[#This Row],[Earned Basic Salary]]*20%</f>
        <v>7552.1153846153848</v>
      </c>
      <c r="R2672" s="1">
        <f>Table1[[#This Row],[Earned Basic Salary]]*10%</f>
        <v>3776.0576923076924</v>
      </c>
      <c r="S2672" s="1">
        <f>Table1[[#This Row],[Earned Basic Salary]]*12%</f>
        <v>4531.2692307692305</v>
      </c>
      <c r="T2672" s="1">
        <f>200</f>
        <v>200</v>
      </c>
      <c r="U2672" s="1">
        <f>Table1[[#This Row],[PF]]+Table1[[#This Row],[Professional Tax]]</f>
        <v>4731.2692307692305</v>
      </c>
      <c r="V2672" s="1">
        <f>Table1[[#This Row],[Overtime Hours]]*200</f>
        <v>3800</v>
      </c>
      <c r="W2672" s="1">
        <f>Table1[[#This Row],[Earned Basic Salary]]+Table1[[#This Row],[HRA]]+Table1[[#This Row],[DA]]+Table1[[#This Row],[Overtime Pay]]</f>
        <v>52888.75</v>
      </c>
      <c r="X2672" s="1">
        <f>Table1[[#This Row],[Gross Salary]]-Table1[[#This Row],[Total Deduction]]</f>
        <v>48157.480769230766</v>
      </c>
      <c r="Y2672" t="s">
        <v>37</v>
      </c>
      <c r="Z2672" t="s">
        <v>38</v>
      </c>
      <c r="AA2672" t="s">
        <v>9938</v>
      </c>
      <c r="AB2672" t="s">
        <v>9939</v>
      </c>
    </row>
    <row r="2673" spans="1:28" x14ac:dyDescent="0.3">
      <c r="A2673" t="s">
        <v>9940</v>
      </c>
      <c r="B2673" t="s">
        <v>1452</v>
      </c>
      <c r="C2673">
        <v>31</v>
      </c>
      <c r="D2673" t="s">
        <v>53</v>
      </c>
      <c r="E2673" t="s">
        <v>45</v>
      </c>
      <c r="F2673" t="s">
        <v>83</v>
      </c>
      <c r="G2673" t="s">
        <v>8549</v>
      </c>
      <c r="H2673" t="s">
        <v>35</v>
      </c>
      <c r="I2673" t="s">
        <v>36</v>
      </c>
      <c r="J2673">
        <v>26</v>
      </c>
      <c r="K2673">
        <v>25</v>
      </c>
      <c r="L2673">
        <f t="shared" si="123"/>
        <v>1</v>
      </c>
      <c r="M2673">
        <v>1</v>
      </c>
      <c r="N2673">
        <v>60564</v>
      </c>
      <c r="O2673" s="1">
        <f t="shared" si="124"/>
        <v>2329.3846153846152</v>
      </c>
      <c r="P2673" s="1">
        <f t="shared" si="125"/>
        <v>58234.615384615383</v>
      </c>
      <c r="Q2673" s="1">
        <f>Table1[[#This Row],[Earned Basic Salary]]*20%</f>
        <v>11646.923076923078</v>
      </c>
      <c r="R2673" s="1">
        <f>Table1[[#This Row],[Earned Basic Salary]]*10%</f>
        <v>5823.461538461539</v>
      </c>
      <c r="S2673" s="1">
        <f>Table1[[#This Row],[Earned Basic Salary]]*12%</f>
        <v>6988.1538461538457</v>
      </c>
      <c r="T2673" s="1">
        <f>200</f>
        <v>200</v>
      </c>
      <c r="U2673" s="1">
        <f>Table1[[#This Row],[PF]]+Table1[[#This Row],[Professional Tax]]</f>
        <v>7188.1538461538457</v>
      </c>
      <c r="V2673" s="1">
        <f>Table1[[#This Row],[Overtime Hours]]*200</f>
        <v>200</v>
      </c>
      <c r="W2673" s="1">
        <f>Table1[[#This Row],[Earned Basic Salary]]+Table1[[#This Row],[HRA]]+Table1[[#This Row],[DA]]+Table1[[#This Row],[Overtime Pay]]</f>
        <v>75905</v>
      </c>
      <c r="X2673" s="1">
        <f>Table1[[#This Row],[Gross Salary]]-Table1[[#This Row],[Total Deduction]]</f>
        <v>68716.846153846156</v>
      </c>
      <c r="Y2673" t="s">
        <v>37</v>
      </c>
      <c r="Z2673" t="s">
        <v>38</v>
      </c>
      <c r="AA2673" t="s">
        <v>9941</v>
      </c>
      <c r="AB2673" t="s">
        <v>9942</v>
      </c>
    </row>
    <row r="2674" spans="1:28" x14ac:dyDescent="0.3">
      <c r="A2674" t="s">
        <v>9943</v>
      </c>
      <c r="B2674" t="s">
        <v>1313</v>
      </c>
      <c r="C2674">
        <v>25</v>
      </c>
      <c r="D2674" t="s">
        <v>81</v>
      </c>
      <c r="E2674" t="s">
        <v>121</v>
      </c>
      <c r="F2674" t="s">
        <v>89</v>
      </c>
      <c r="G2674" t="s">
        <v>3128</v>
      </c>
      <c r="H2674" t="s">
        <v>35</v>
      </c>
      <c r="I2674" t="s">
        <v>36</v>
      </c>
      <c r="J2674">
        <v>26</v>
      </c>
      <c r="K2674">
        <v>23</v>
      </c>
      <c r="L2674">
        <f t="shared" si="123"/>
        <v>3</v>
      </c>
      <c r="M2674">
        <v>19</v>
      </c>
      <c r="N2674">
        <v>61340</v>
      </c>
      <c r="O2674" s="1">
        <f t="shared" si="124"/>
        <v>2359.2307692307691</v>
      </c>
      <c r="P2674" s="1">
        <f t="shared" si="125"/>
        <v>54262.307692307688</v>
      </c>
      <c r="Q2674" s="1">
        <f>Table1[[#This Row],[Earned Basic Salary]]*20%</f>
        <v>10852.461538461539</v>
      </c>
      <c r="R2674" s="1">
        <f>Table1[[#This Row],[Earned Basic Salary]]*10%</f>
        <v>5426.2307692307695</v>
      </c>
      <c r="S2674" s="1">
        <f>Table1[[#This Row],[Earned Basic Salary]]*12%</f>
        <v>6511.4769230769225</v>
      </c>
      <c r="T2674" s="1">
        <f>200</f>
        <v>200</v>
      </c>
      <c r="U2674" s="1">
        <f>Table1[[#This Row],[PF]]+Table1[[#This Row],[Professional Tax]]</f>
        <v>6711.4769230769225</v>
      </c>
      <c r="V2674" s="1">
        <f>Table1[[#This Row],[Overtime Hours]]*200</f>
        <v>3800</v>
      </c>
      <c r="W2674" s="1">
        <f>Table1[[#This Row],[Earned Basic Salary]]+Table1[[#This Row],[HRA]]+Table1[[#This Row],[DA]]+Table1[[#This Row],[Overtime Pay]]</f>
        <v>74341</v>
      </c>
      <c r="X2674" s="1">
        <f>Table1[[#This Row],[Gross Salary]]-Table1[[#This Row],[Total Deduction]]</f>
        <v>67629.523076923084</v>
      </c>
      <c r="Y2674" t="s">
        <v>37</v>
      </c>
      <c r="Z2674" t="s">
        <v>48</v>
      </c>
      <c r="AA2674" t="s">
        <v>9944</v>
      </c>
      <c r="AB2674" t="s">
        <v>9945</v>
      </c>
    </row>
    <row r="2675" spans="1:28" x14ac:dyDescent="0.3">
      <c r="A2675" t="s">
        <v>9946</v>
      </c>
      <c r="B2675" t="s">
        <v>1639</v>
      </c>
      <c r="C2675">
        <v>43</v>
      </c>
      <c r="D2675" t="s">
        <v>53</v>
      </c>
      <c r="E2675" t="s">
        <v>62</v>
      </c>
      <c r="F2675" t="s">
        <v>63</v>
      </c>
      <c r="G2675" t="s">
        <v>9947</v>
      </c>
      <c r="H2675" t="s">
        <v>35</v>
      </c>
      <c r="I2675" t="s">
        <v>36</v>
      </c>
      <c r="J2675">
        <v>26</v>
      </c>
      <c r="K2675">
        <v>23</v>
      </c>
      <c r="L2675">
        <f t="shared" si="123"/>
        <v>3</v>
      </c>
      <c r="M2675">
        <v>15</v>
      </c>
      <c r="N2675">
        <v>73772</v>
      </c>
      <c r="O2675" s="1">
        <f t="shared" si="124"/>
        <v>2837.3846153846152</v>
      </c>
      <c r="P2675" s="1">
        <f t="shared" si="125"/>
        <v>65259.846153846149</v>
      </c>
      <c r="Q2675" s="1">
        <f>Table1[[#This Row],[Earned Basic Salary]]*20%</f>
        <v>13051.969230769231</v>
      </c>
      <c r="R2675" s="1">
        <f>Table1[[#This Row],[Earned Basic Salary]]*10%</f>
        <v>6525.9846153846156</v>
      </c>
      <c r="S2675" s="1">
        <f>Table1[[#This Row],[Earned Basic Salary]]*12%</f>
        <v>7831.1815384615375</v>
      </c>
      <c r="T2675" s="1">
        <f>200</f>
        <v>200</v>
      </c>
      <c r="U2675" s="1">
        <f>Table1[[#This Row],[PF]]+Table1[[#This Row],[Professional Tax]]</f>
        <v>8031.1815384615375</v>
      </c>
      <c r="V2675" s="1">
        <f>Table1[[#This Row],[Overtime Hours]]*200</f>
        <v>3000</v>
      </c>
      <c r="W2675" s="1">
        <f>Table1[[#This Row],[Earned Basic Salary]]+Table1[[#This Row],[HRA]]+Table1[[#This Row],[DA]]+Table1[[#This Row],[Overtime Pay]]</f>
        <v>87837.8</v>
      </c>
      <c r="X2675" s="1">
        <f>Table1[[#This Row],[Gross Salary]]-Table1[[#This Row],[Total Deduction]]</f>
        <v>79806.61846153847</v>
      </c>
      <c r="Y2675" t="s">
        <v>37</v>
      </c>
      <c r="Z2675" t="s">
        <v>106</v>
      </c>
      <c r="AA2675" t="s">
        <v>9948</v>
      </c>
      <c r="AB2675" t="s">
        <v>9949</v>
      </c>
    </row>
    <row r="2676" spans="1:28" x14ac:dyDescent="0.3">
      <c r="A2676" t="s">
        <v>9950</v>
      </c>
      <c r="B2676" t="s">
        <v>344</v>
      </c>
      <c r="C2676">
        <v>24</v>
      </c>
      <c r="D2676" t="s">
        <v>81</v>
      </c>
      <c r="E2676" t="s">
        <v>121</v>
      </c>
      <c r="F2676" t="s">
        <v>46</v>
      </c>
      <c r="G2676" t="s">
        <v>6746</v>
      </c>
      <c r="H2676" t="s">
        <v>35</v>
      </c>
      <c r="I2676" t="s">
        <v>36</v>
      </c>
      <c r="J2676">
        <v>26</v>
      </c>
      <c r="K2676">
        <v>23</v>
      </c>
      <c r="L2676">
        <f t="shared" si="123"/>
        <v>3</v>
      </c>
      <c r="M2676">
        <v>11</v>
      </c>
      <c r="N2676">
        <v>28280</v>
      </c>
      <c r="O2676" s="1">
        <f t="shared" si="124"/>
        <v>1087.6923076923076</v>
      </c>
      <c r="P2676" s="1">
        <f t="shared" si="125"/>
        <v>25016.923076923074</v>
      </c>
      <c r="Q2676" s="1">
        <f>Table1[[#This Row],[Earned Basic Salary]]*20%</f>
        <v>5003.3846153846152</v>
      </c>
      <c r="R2676" s="1">
        <f>Table1[[#This Row],[Earned Basic Salary]]*10%</f>
        <v>2501.6923076923076</v>
      </c>
      <c r="S2676" s="1">
        <f>Table1[[#This Row],[Earned Basic Salary]]*12%</f>
        <v>3002.0307692307688</v>
      </c>
      <c r="T2676" s="1">
        <f>200</f>
        <v>200</v>
      </c>
      <c r="U2676" s="1">
        <f>Table1[[#This Row],[PF]]+Table1[[#This Row],[Professional Tax]]</f>
        <v>3202.0307692307688</v>
      </c>
      <c r="V2676" s="1">
        <f>Table1[[#This Row],[Overtime Hours]]*200</f>
        <v>2200</v>
      </c>
      <c r="W2676" s="1">
        <f>Table1[[#This Row],[Earned Basic Salary]]+Table1[[#This Row],[HRA]]+Table1[[#This Row],[DA]]+Table1[[#This Row],[Overtime Pay]]</f>
        <v>34722</v>
      </c>
      <c r="X2676" s="1">
        <f>Table1[[#This Row],[Gross Salary]]-Table1[[#This Row],[Total Deduction]]</f>
        <v>31519.969230769231</v>
      </c>
      <c r="Y2676" t="s">
        <v>37</v>
      </c>
      <c r="Z2676" t="s">
        <v>38</v>
      </c>
      <c r="AA2676" t="s">
        <v>9951</v>
      </c>
      <c r="AB2676" t="s">
        <v>9952</v>
      </c>
    </row>
    <row r="2677" spans="1:28" x14ac:dyDescent="0.3">
      <c r="A2677" t="s">
        <v>9953</v>
      </c>
      <c r="B2677" t="s">
        <v>607</v>
      </c>
      <c r="C2677">
        <v>33</v>
      </c>
      <c r="D2677" t="s">
        <v>31</v>
      </c>
      <c r="E2677" t="s">
        <v>82</v>
      </c>
      <c r="F2677" t="s">
        <v>69</v>
      </c>
      <c r="G2677" t="s">
        <v>1141</v>
      </c>
      <c r="H2677" t="s">
        <v>35</v>
      </c>
      <c r="I2677" t="s">
        <v>36</v>
      </c>
      <c r="J2677">
        <v>26</v>
      </c>
      <c r="K2677">
        <v>23</v>
      </c>
      <c r="L2677">
        <f t="shared" si="123"/>
        <v>3</v>
      </c>
      <c r="M2677">
        <v>10</v>
      </c>
      <c r="N2677">
        <v>57650</v>
      </c>
      <c r="O2677" s="1">
        <f t="shared" si="124"/>
        <v>2217.3076923076924</v>
      </c>
      <c r="P2677" s="1">
        <f t="shared" si="125"/>
        <v>50998.076923076922</v>
      </c>
      <c r="Q2677" s="1">
        <f>Table1[[#This Row],[Earned Basic Salary]]*20%</f>
        <v>10199.615384615385</v>
      </c>
      <c r="R2677" s="1">
        <f>Table1[[#This Row],[Earned Basic Salary]]*10%</f>
        <v>5099.8076923076924</v>
      </c>
      <c r="S2677" s="1">
        <f>Table1[[#This Row],[Earned Basic Salary]]*12%</f>
        <v>6119.7692307692305</v>
      </c>
      <c r="T2677" s="1">
        <f>200</f>
        <v>200</v>
      </c>
      <c r="U2677" s="1">
        <f>Table1[[#This Row],[PF]]+Table1[[#This Row],[Professional Tax]]</f>
        <v>6319.7692307692305</v>
      </c>
      <c r="V2677" s="1">
        <f>Table1[[#This Row],[Overtime Hours]]*200</f>
        <v>2000</v>
      </c>
      <c r="W2677" s="1">
        <f>Table1[[#This Row],[Earned Basic Salary]]+Table1[[#This Row],[HRA]]+Table1[[#This Row],[DA]]+Table1[[#This Row],[Overtime Pay]]</f>
        <v>68297.5</v>
      </c>
      <c r="X2677" s="1">
        <f>Table1[[#This Row],[Gross Salary]]-Table1[[#This Row],[Total Deduction]]</f>
        <v>61977.730769230766</v>
      </c>
      <c r="Y2677" t="s">
        <v>37</v>
      </c>
      <c r="Z2677" t="s">
        <v>95</v>
      </c>
      <c r="AA2677" t="s">
        <v>9954</v>
      </c>
      <c r="AB2677" t="s">
        <v>9955</v>
      </c>
    </row>
    <row r="2678" spans="1:28" x14ac:dyDescent="0.3">
      <c r="A2678" t="s">
        <v>9956</v>
      </c>
      <c r="B2678" t="s">
        <v>387</v>
      </c>
      <c r="C2678">
        <v>44</v>
      </c>
      <c r="D2678" t="s">
        <v>133</v>
      </c>
      <c r="E2678" t="s">
        <v>62</v>
      </c>
      <c r="F2678" t="s">
        <v>63</v>
      </c>
      <c r="G2678" t="s">
        <v>345</v>
      </c>
      <c r="H2678" t="s">
        <v>35</v>
      </c>
      <c r="I2678" t="s">
        <v>36</v>
      </c>
      <c r="J2678">
        <v>26</v>
      </c>
      <c r="K2678">
        <v>25</v>
      </c>
      <c r="L2678">
        <f t="shared" si="123"/>
        <v>1</v>
      </c>
      <c r="M2678">
        <v>12</v>
      </c>
      <c r="N2678">
        <v>18957</v>
      </c>
      <c r="O2678" s="1">
        <f t="shared" si="124"/>
        <v>729.11538461538464</v>
      </c>
      <c r="P2678" s="1">
        <f t="shared" si="125"/>
        <v>18227.884615384617</v>
      </c>
      <c r="Q2678" s="1">
        <f>Table1[[#This Row],[Earned Basic Salary]]*20%</f>
        <v>3645.5769230769238</v>
      </c>
      <c r="R2678" s="1">
        <f>Table1[[#This Row],[Earned Basic Salary]]*10%</f>
        <v>1822.7884615384619</v>
      </c>
      <c r="S2678" s="1">
        <f>Table1[[#This Row],[Earned Basic Salary]]*12%</f>
        <v>2187.3461538461538</v>
      </c>
      <c r="T2678" s="1">
        <f>200</f>
        <v>200</v>
      </c>
      <c r="U2678" s="1">
        <f>Table1[[#This Row],[PF]]+Table1[[#This Row],[Professional Tax]]</f>
        <v>2387.3461538461538</v>
      </c>
      <c r="V2678" s="1">
        <f>Table1[[#This Row],[Overtime Hours]]*200</f>
        <v>2400</v>
      </c>
      <c r="W2678" s="1">
        <f>Table1[[#This Row],[Earned Basic Salary]]+Table1[[#This Row],[HRA]]+Table1[[#This Row],[DA]]+Table1[[#This Row],[Overtime Pay]]</f>
        <v>26096.25</v>
      </c>
      <c r="X2678" s="1">
        <f>Table1[[#This Row],[Gross Salary]]-Table1[[#This Row],[Total Deduction]]</f>
        <v>23708.903846153848</v>
      </c>
      <c r="Y2678" t="s">
        <v>37</v>
      </c>
      <c r="Z2678" t="s">
        <v>48</v>
      </c>
      <c r="AA2678" t="s">
        <v>9957</v>
      </c>
      <c r="AB2678" t="s">
        <v>9958</v>
      </c>
    </row>
    <row r="2679" spans="1:28" x14ac:dyDescent="0.3">
      <c r="A2679" t="s">
        <v>9959</v>
      </c>
      <c r="B2679" t="s">
        <v>760</v>
      </c>
      <c r="C2679">
        <v>38</v>
      </c>
      <c r="D2679" t="s">
        <v>81</v>
      </c>
      <c r="E2679" t="s">
        <v>45</v>
      </c>
      <c r="F2679" t="s">
        <v>63</v>
      </c>
      <c r="G2679" t="s">
        <v>9960</v>
      </c>
      <c r="H2679" t="s">
        <v>35</v>
      </c>
      <c r="I2679" t="s">
        <v>36</v>
      </c>
      <c r="J2679">
        <v>26</v>
      </c>
      <c r="K2679">
        <v>21</v>
      </c>
      <c r="L2679">
        <f t="shared" si="123"/>
        <v>5</v>
      </c>
      <c r="M2679">
        <v>17</v>
      </c>
      <c r="N2679">
        <v>32757</v>
      </c>
      <c r="O2679" s="1">
        <f t="shared" si="124"/>
        <v>1259.8846153846155</v>
      </c>
      <c r="P2679" s="1">
        <f t="shared" si="125"/>
        <v>26457.576923076926</v>
      </c>
      <c r="Q2679" s="1">
        <f>Table1[[#This Row],[Earned Basic Salary]]*20%</f>
        <v>5291.5153846153853</v>
      </c>
      <c r="R2679" s="1">
        <f>Table1[[#This Row],[Earned Basic Salary]]*10%</f>
        <v>2645.7576923076927</v>
      </c>
      <c r="S2679" s="1">
        <f>Table1[[#This Row],[Earned Basic Salary]]*12%</f>
        <v>3174.9092307692308</v>
      </c>
      <c r="T2679" s="1">
        <f>200</f>
        <v>200</v>
      </c>
      <c r="U2679" s="1">
        <f>Table1[[#This Row],[PF]]+Table1[[#This Row],[Professional Tax]]</f>
        <v>3374.9092307692308</v>
      </c>
      <c r="V2679" s="1">
        <f>Table1[[#This Row],[Overtime Hours]]*200</f>
        <v>3400</v>
      </c>
      <c r="W2679" s="1">
        <f>Table1[[#This Row],[Earned Basic Salary]]+Table1[[#This Row],[HRA]]+Table1[[#This Row],[DA]]+Table1[[#This Row],[Overtime Pay]]</f>
        <v>37794.850000000006</v>
      </c>
      <c r="X2679" s="1">
        <f>Table1[[#This Row],[Gross Salary]]-Table1[[#This Row],[Total Deduction]]</f>
        <v>34419.940769230772</v>
      </c>
      <c r="Y2679" t="s">
        <v>37</v>
      </c>
      <c r="Z2679" t="s">
        <v>48</v>
      </c>
      <c r="AA2679" t="s">
        <v>9961</v>
      </c>
      <c r="AB2679" t="s">
        <v>9962</v>
      </c>
    </row>
    <row r="2680" spans="1:28" x14ac:dyDescent="0.3">
      <c r="A2680" t="s">
        <v>9963</v>
      </c>
      <c r="B2680" t="s">
        <v>168</v>
      </c>
      <c r="C2680">
        <v>33</v>
      </c>
      <c r="D2680" t="s">
        <v>61</v>
      </c>
      <c r="E2680" t="s">
        <v>82</v>
      </c>
      <c r="F2680" t="s">
        <v>89</v>
      </c>
      <c r="G2680" t="s">
        <v>9964</v>
      </c>
      <c r="H2680" t="s">
        <v>35</v>
      </c>
      <c r="I2680" t="s">
        <v>36</v>
      </c>
      <c r="J2680">
        <v>26</v>
      </c>
      <c r="K2680">
        <v>22</v>
      </c>
      <c r="L2680">
        <f t="shared" si="123"/>
        <v>4</v>
      </c>
      <c r="M2680">
        <v>11</v>
      </c>
      <c r="N2680">
        <v>79562</v>
      </c>
      <c r="O2680" s="1">
        <f t="shared" si="124"/>
        <v>3060.0769230769229</v>
      </c>
      <c r="P2680" s="1">
        <f t="shared" si="125"/>
        <v>67321.692307692298</v>
      </c>
      <c r="Q2680" s="1">
        <f>Table1[[#This Row],[Earned Basic Salary]]*20%</f>
        <v>13464.33846153846</v>
      </c>
      <c r="R2680" s="1">
        <f>Table1[[#This Row],[Earned Basic Salary]]*10%</f>
        <v>6732.1692307692301</v>
      </c>
      <c r="S2680" s="1">
        <f>Table1[[#This Row],[Earned Basic Salary]]*12%</f>
        <v>8078.6030769230756</v>
      </c>
      <c r="T2680" s="1">
        <f>200</f>
        <v>200</v>
      </c>
      <c r="U2680" s="1">
        <f>Table1[[#This Row],[PF]]+Table1[[#This Row],[Professional Tax]]</f>
        <v>8278.6030769230747</v>
      </c>
      <c r="V2680" s="1">
        <f>Table1[[#This Row],[Overtime Hours]]*200</f>
        <v>2200</v>
      </c>
      <c r="W2680" s="1">
        <f>Table1[[#This Row],[Earned Basic Salary]]+Table1[[#This Row],[HRA]]+Table1[[#This Row],[DA]]+Table1[[#This Row],[Overtime Pay]]</f>
        <v>89718.199999999983</v>
      </c>
      <c r="X2680" s="1">
        <f>Table1[[#This Row],[Gross Salary]]-Table1[[#This Row],[Total Deduction]]</f>
        <v>81439.596923076911</v>
      </c>
      <c r="Y2680" t="s">
        <v>37</v>
      </c>
      <c r="Z2680" t="s">
        <v>95</v>
      </c>
      <c r="AA2680" t="s">
        <v>9965</v>
      </c>
      <c r="AB2680" t="s">
        <v>9966</v>
      </c>
    </row>
    <row r="2681" spans="1:28" x14ac:dyDescent="0.3">
      <c r="A2681" t="s">
        <v>9967</v>
      </c>
      <c r="B2681" t="s">
        <v>2467</v>
      </c>
      <c r="C2681">
        <v>43</v>
      </c>
      <c r="D2681" t="s">
        <v>75</v>
      </c>
      <c r="E2681" t="s">
        <v>54</v>
      </c>
      <c r="F2681" t="s">
        <v>46</v>
      </c>
      <c r="G2681" t="s">
        <v>3593</v>
      </c>
      <c r="H2681" t="s">
        <v>35</v>
      </c>
      <c r="I2681" t="s">
        <v>36</v>
      </c>
      <c r="J2681">
        <v>26</v>
      </c>
      <c r="K2681">
        <v>25</v>
      </c>
      <c r="L2681">
        <f t="shared" si="123"/>
        <v>1</v>
      </c>
      <c r="M2681">
        <v>1</v>
      </c>
      <c r="N2681">
        <v>38920</v>
      </c>
      <c r="O2681" s="1">
        <f t="shared" si="124"/>
        <v>1496.9230769230769</v>
      </c>
      <c r="P2681" s="1">
        <f t="shared" si="125"/>
        <v>37423.076923076922</v>
      </c>
      <c r="Q2681" s="1">
        <f>Table1[[#This Row],[Earned Basic Salary]]*20%</f>
        <v>7484.6153846153848</v>
      </c>
      <c r="R2681" s="1">
        <f>Table1[[#This Row],[Earned Basic Salary]]*10%</f>
        <v>3742.3076923076924</v>
      </c>
      <c r="S2681" s="1">
        <f>Table1[[#This Row],[Earned Basic Salary]]*12%</f>
        <v>4490.7692307692305</v>
      </c>
      <c r="T2681" s="1">
        <f>200</f>
        <v>200</v>
      </c>
      <c r="U2681" s="1">
        <f>Table1[[#This Row],[PF]]+Table1[[#This Row],[Professional Tax]]</f>
        <v>4690.7692307692305</v>
      </c>
      <c r="V2681" s="1">
        <f>Table1[[#This Row],[Overtime Hours]]*200</f>
        <v>200</v>
      </c>
      <c r="W2681" s="1">
        <f>Table1[[#This Row],[Earned Basic Salary]]+Table1[[#This Row],[HRA]]+Table1[[#This Row],[DA]]+Table1[[#This Row],[Overtime Pay]]</f>
        <v>48850</v>
      </c>
      <c r="X2681" s="1">
        <f>Table1[[#This Row],[Gross Salary]]-Table1[[#This Row],[Total Deduction]]</f>
        <v>44159.230769230766</v>
      </c>
      <c r="Y2681" t="s">
        <v>37</v>
      </c>
      <c r="Z2681" t="s">
        <v>48</v>
      </c>
      <c r="AA2681" t="s">
        <v>9968</v>
      </c>
      <c r="AB2681" t="s">
        <v>9969</v>
      </c>
    </row>
    <row r="2682" spans="1:28" x14ac:dyDescent="0.3">
      <c r="A2682" t="s">
        <v>9970</v>
      </c>
      <c r="B2682" t="s">
        <v>558</v>
      </c>
      <c r="C2682">
        <v>51</v>
      </c>
      <c r="D2682" t="s">
        <v>133</v>
      </c>
      <c r="E2682" t="s">
        <v>62</v>
      </c>
      <c r="F2682" t="s">
        <v>89</v>
      </c>
      <c r="G2682" t="s">
        <v>6493</v>
      </c>
      <c r="H2682" t="s">
        <v>35</v>
      </c>
      <c r="I2682" t="s">
        <v>36</v>
      </c>
      <c r="J2682">
        <v>26</v>
      </c>
      <c r="K2682">
        <v>23</v>
      </c>
      <c r="L2682">
        <f t="shared" si="123"/>
        <v>3</v>
      </c>
      <c r="M2682">
        <v>16</v>
      </c>
      <c r="N2682">
        <v>38050</v>
      </c>
      <c r="O2682" s="1">
        <f t="shared" si="124"/>
        <v>1463.4615384615386</v>
      </c>
      <c r="P2682" s="1">
        <f t="shared" si="125"/>
        <v>33659.61538461539</v>
      </c>
      <c r="Q2682" s="1">
        <f>Table1[[#This Row],[Earned Basic Salary]]*20%</f>
        <v>6731.923076923078</v>
      </c>
      <c r="R2682" s="1">
        <f>Table1[[#This Row],[Earned Basic Salary]]*10%</f>
        <v>3365.961538461539</v>
      </c>
      <c r="S2682" s="1">
        <f>Table1[[#This Row],[Earned Basic Salary]]*12%</f>
        <v>4039.1538461538466</v>
      </c>
      <c r="T2682" s="1">
        <f>200</f>
        <v>200</v>
      </c>
      <c r="U2682" s="1">
        <f>Table1[[#This Row],[PF]]+Table1[[#This Row],[Professional Tax]]</f>
        <v>4239.1538461538466</v>
      </c>
      <c r="V2682" s="1">
        <f>Table1[[#This Row],[Overtime Hours]]*200</f>
        <v>3200</v>
      </c>
      <c r="W2682" s="1">
        <f>Table1[[#This Row],[Earned Basic Salary]]+Table1[[#This Row],[HRA]]+Table1[[#This Row],[DA]]+Table1[[#This Row],[Overtime Pay]]</f>
        <v>46957.500000000007</v>
      </c>
      <c r="X2682" s="1">
        <f>Table1[[#This Row],[Gross Salary]]-Table1[[#This Row],[Total Deduction]]</f>
        <v>42718.346153846163</v>
      </c>
      <c r="Y2682" t="s">
        <v>37</v>
      </c>
      <c r="Z2682" t="s">
        <v>106</v>
      </c>
      <c r="AA2682" t="s">
        <v>9971</v>
      </c>
      <c r="AB2682" t="s">
        <v>9972</v>
      </c>
    </row>
    <row r="2683" spans="1:28" x14ac:dyDescent="0.3">
      <c r="A2683" t="s">
        <v>9973</v>
      </c>
      <c r="B2683" t="s">
        <v>914</v>
      </c>
      <c r="C2683">
        <v>26</v>
      </c>
      <c r="D2683" t="s">
        <v>53</v>
      </c>
      <c r="E2683" t="s">
        <v>62</v>
      </c>
      <c r="F2683" t="s">
        <v>83</v>
      </c>
      <c r="G2683" t="s">
        <v>3102</v>
      </c>
      <c r="H2683" t="s">
        <v>35</v>
      </c>
      <c r="I2683" t="s">
        <v>36</v>
      </c>
      <c r="J2683">
        <v>26</v>
      </c>
      <c r="K2683">
        <v>23</v>
      </c>
      <c r="L2683">
        <f t="shared" si="123"/>
        <v>3</v>
      </c>
      <c r="M2683">
        <v>10</v>
      </c>
      <c r="N2683">
        <v>43174</v>
      </c>
      <c r="O2683" s="1">
        <f t="shared" si="124"/>
        <v>1660.5384615384614</v>
      </c>
      <c r="P2683" s="1">
        <f t="shared" si="125"/>
        <v>38192.38461538461</v>
      </c>
      <c r="Q2683" s="1">
        <f>Table1[[#This Row],[Earned Basic Salary]]*20%</f>
        <v>7638.4769230769225</v>
      </c>
      <c r="R2683" s="1">
        <f>Table1[[#This Row],[Earned Basic Salary]]*10%</f>
        <v>3819.2384615384613</v>
      </c>
      <c r="S2683" s="1">
        <f>Table1[[#This Row],[Earned Basic Salary]]*12%</f>
        <v>4583.0861538461531</v>
      </c>
      <c r="T2683" s="1">
        <f>200</f>
        <v>200</v>
      </c>
      <c r="U2683" s="1">
        <f>Table1[[#This Row],[PF]]+Table1[[#This Row],[Professional Tax]]</f>
        <v>4783.0861538461531</v>
      </c>
      <c r="V2683" s="1">
        <f>Table1[[#This Row],[Overtime Hours]]*200</f>
        <v>2000</v>
      </c>
      <c r="W2683" s="1">
        <f>Table1[[#This Row],[Earned Basic Salary]]+Table1[[#This Row],[HRA]]+Table1[[#This Row],[DA]]+Table1[[#This Row],[Overtime Pay]]</f>
        <v>51650.099999999991</v>
      </c>
      <c r="X2683" s="1">
        <f>Table1[[#This Row],[Gross Salary]]-Table1[[#This Row],[Total Deduction]]</f>
        <v>46867.013846153837</v>
      </c>
      <c r="Y2683" t="s">
        <v>37</v>
      </c>
      <c r="Z2683" t="s">
        <v>95</v>
      </c>
      <c r="AA2683" t="s">
        <v>9974</v>
      </c>
      <c r="AB2683" t="s">
        <v>9975</v>
      </c>
    </row>
    <row r="2684" spans="1:28" x14ac:dyDescent="0.3">
      <c r="A2684" t="s">
        <v>9976</v>
      </c>
      <c r="B2684" t="s">
        <v>2551</v>
      </c>
      <c r="C2684">
        <v>23</v>
      </c>
      <c r="D2684" t="s">
        <v>81</v>
      </c>
      <c r="E2684" t="s">
        <v>32</v>
      </c>
      <c r="F2684" t="s">
        <v>83</v>
      </c>
      <c r="G2684" t="s">
        <v>6347</v>
      </c>
      <c r="H2684" t="s">
        <v>35</v>
      </c>
      <c r="I2684" t="s">
        <v>36</v>
      </c>
      <c r="J2684">
        <v>26</v>
      </c>
      <c r="K2684">
        <v>25</v>
      </c>
      <c r="L2684">
        <f t="shared" si="123"/>
        <v>1</v>
      </c>
      <c r="M2684">
        <v>5</v>
      </c>
      <c r="N2684">
        <v>50168</v>
      </c>
      <c r="O2684" s="1">
        <f t="shared" si="124"/>
        <v>1929.5384615384614</v>
      </c>
      <c r="P2684" s="1">
        <f t="shared" si="125"/>
        <v>48238.461538461539</v>
      </c>
      <c r="Q2684" s="1">
        <f>Table1[[#This Row],[Earned Basic Salary]]*20%</f>
        <v>9647.6923076923085</v>
      </c>
      <c r="R2684" s="1">
        <f>Table1[[#This Row],[Earned Basic Salary]]*10%</f>
        <v>4823.8461538461543</v>
      </c>
      <c r="S2684" s="1">
        <f>Table1[[#This Row],[Earned Basic Salary]]*12%</f>
        <v>5788.6153846153848</v>
      </c>
      <c r="T2684" s="1">
        <f>200</f>
        <v>200</v>
      </c>
      <c r="U2684" s="1">
        <f>Table1[[#This Row],[PF]]+Table1[[#This Row],[Professional Tax]]</f>
        <v>5988.6153846153848</v>
      </c>
      <c r="V2684" s="1">
        <f>Table1[[#This Row],[Overtime Hours]]*200</f>
        <v>1000</v>
      </c>
      <c r="W2684" s="1">
        <f>Table1[[#This Row],[Earned Basic Salary]]+Table1[[#This Row],[HRA]]+Table1[[#This Row],[DA]]+Table1[[#This Row],[Overtime Pay]]</f>
        <v>63710</v>
      </c>
      <c r="X2684" s="1">
        <f>Table1[[#This Row],[Gross Salary]]-Table1[[#This Row],[Total Deduction]]</f>
        <v>57721.384615384617</v>
      </c>
      <c r="Y2684" t="s">
        <v>37</v>
      </c>
      <c r="Z2684" t="s">
        <v>38</v>
      </c>
      <c r="AA2684" t="s">
        <v>9977</v>
      </c>
      <c r="AB2684" t="s">
        <v>9978</v>
      </c>
    </row>
    <row r="2685" spans="1:28" x14ac:dyDescent="0.3">
      <c r="A2685" t="s">
        <v>9979</v>
      </c>
      <c r="B2685" t="s">
        <v>255</v>
      </c>
      <c r="C2685">
        <v>34</v>
      </c>
      <c r="D2685" t="s">
        <v>61</v>
      </c>
      <c r="E2685" t="s">
        <v>32</v>
      </c>
      <c r="F2685" t="s">
        <v>83</v>
      </c>
      <c r="G2685" t="s">
        <v>9980</v>
      </c>
      <c r="H2685" t="s">
        <v>35</v>
      </c>
      <c r="I2685" t="s">
        <v>36</v>
      </c>
      <c r="J2685">
        <v>26</v>
      </c>
      <c r="K2685">
        <v>23</v>
      </c>
      <c r="L2685">
        <f t="shared" si="123"/>
        <v>3</v>
      </c>
      <c r="M2685">
        <v>16</v>
      </c>
      <c r="N2685">
        <v>39748</v>
      </c>
      <c r="O2685" s="1">
        <f t="shared" si="124"/>
        <v>1528.7692307692307</v>
      </c>
      <c r="P2685" s="1">
        <f t="shared" si="125"/>
        <v>35161.692307692305</v>
      </c>
      <c r="Q2685" s="1">
        <f>Table1[[#This Row],[Earned Basic Salary]]*20%</f>
        <v>7032.3384615384612</v>
      </c>
      <c r="R2685" s="1">
        <f>Table1[[#This Row],[Earned Basic Salary]]*10%</f>
        <v>3516.1692307692306</v>
      </c>
      <c r="S2685" s="1">
        <f>Table1[[#This Row],[Earned Basic Salary]]*12%</f>
        <v>4219.4030769230767</v>
      </c>
      <c r="T2685" s="1">
        <f>200</f>
        <v>200</v>
      </c>
      <c r="U2685" s="1">
        <f>Table1[[#This Row],[PF]]+Table1[[#This Row],[Professional Tax]]</f>
        <v>4419.4030769230767</v>
      </c>
      <c r="V2685" s="1">
        <f>Table1[[#This Row],[Overtime Hours]]*200</f>
        <v>3200</v>
      </c>
      <c r="W2685" s="1">
        <f>Table1[[#This Row],[Earned Basic Salary]]+Table1[[#This Row],[HRA]]+Table1[[#This Row],[DA]]+Table1[[#This Row],[Overtime Pay]]</f>
        <v>48910.2</v>
      </c>
      <c r="X2685" s="1">
        <f>Table1[[#This Row],[Gross Salary]]-Table1[[#This Row],[Total Deduction]]</f>
        <v>44490.796923076923</v>
      </c>
      <c r="Y2685" t="s">
        <v>37</v>
      </c>
      <c r="Z2685" t="s">
        <v>95</v>
      </c>
      <c r="AA2685" t="s">
        <v>9981</v>
      </c>
      <c r="AB2685" t="s">
        <v>9982</v>
      </c>
    </row>
    <row r="2686" spans="1:28" x14ac:dyDescent="0.3">
      <c r="A2686" t="s">
        <v>9983</v>
      </c>
      <c r="B2686" t="s">
        <v>3028</v>
      </c>
      <c r="C2686">
        <v>47</v>
      </c>
      <c r="D2686" t="s">
        <v>44</v>
      </c>
      <c r="E2686" t="s">
        <v>82</v>
      </c>
      <c r="F2686" t="s">
        <v>63</v>
      </c>
      <c r="G2686" t="s">
        <v>8888</v>
      </c>
      <c r="H2686" t="s">
        <v>35</v>
      </c>
      <c r="I2686" t="s">
        <v>36</v>
      </c>
      <c r="J2686">
        <v>26</v>
      </c>
      <c r="K2686">
        <v>24</v>
      </c>
      <c r="L2686">
        <f t="shared" si="123"/>
        <v>2</v>
      </c>
      <c r="M2686">
        <v>6</v>
      </c>
      <c r="N2686">
        <v>24933</v>
      </c>
      <c r="O2686" s="1">
        <f t="shared" si="124"/>
        <v>958.96153846153845</v>
      </c>
      <c r="P2686" s="1">
        <f t="shared" si="125"/>
        <v>23015.076923076922</v>
      </c>
      <c r="Q2686" s="1">
        <f>Table1[[#This Row],[Earned Basic Salary]]*20%</f>
        <v>4603.0153846153844</v>
      </c>
      <c r="R2686" s="1">
        <f>Table1[[#This Row],[Earned Basic Salary]]*10%</f>
        <v>2301.5076923076922</v>
      </c>
      <c r="S2686" s="1">
        <f>Table1[[#This Row],[Earned Basic Salary]]*12%</f>
        <v>2761.8092307692305</v>
      </c>
      <c r="T2686" s="1">
        <f>200</f>
        <v>200</v>
      </c>
      <c r="U2686" s="1">
        <f>Table1[[#This Row],[PF]]+Table1[[#This Row],[Professional Tax]]</f>
        <v>2961.8092307692305</v>
      </c>
      <c r="V2686" s="1">
        <f>Table1[[#This Row],[Overtime Hours]]*200</f>
        <v>1200</v>
      </c>
      <c r="W2686" s="1">
        <f>Table1[[#This Row],[Earned Basic Salary]]+Table1[[#This Row],[HRA]]+Table1[[#This Row],[DA]]+Table1[[#This Row],[Overtime Pay]]</f>
        <v>31119.599999999999</v>
      </c>
      <c r="X2686" s="1">
        <f>Table1[[#This Row],[Gross Salary]]-Table1[[#This Row],[Total Deduction]]</f>
        <v>28157.790769230767</v>
      </c>
      <c r="Y2686" t="s">
        <v>37</v>
      </c>
      <c r="Z2686" t="s">
        <v>38</v>
      </c>
      <c r="AA2686" t="s">
        <v>9984</v>
      </c>
      <c r="AB2686" t="s">
        <v>9985</v>
      </c>
    </row>
    <row r="2687" spans="1:28" x14ac:dyDescent="0.3">
      <c r="A2687" t="s">
        <v>9986</v>
      </c>
      <c r="B2687" t="s">
        <v>3229</v>
      </c>
      <c r="C2687">
        <v>52</v>
      </c>
      <c r="D2687" t="s">
        <v>75</v>
      </c>
      <c r="E2687" t="s">
        <v>54</v>
      </c>
      <c r="F2687" t="s">
        <v>63</v>
      </c>
      <c r="G2687" t="s">
        <v>1806</v>
      </c>
      <c r="H2687" t="s">
        <v>35</v>
      </c>
      <c r="I2687" t="s">
        <v>36</v>
      </c>
      <c r="J2687">
        <v>26</v>
      </c>
      <c r="K2687">
        <v>24</v>
      </c>
      <c r="L2687">
        <f t="shared" si="123"/>
        <v>2</v>
      </c>
      <c r="M2687">
        <v>18</v>
      </c>
      <c r="N2687">
        <v>60519</v>
      </c>
      <c r="O2687" s="1">
        <f t="shared" si="124"/>
        <v>2327.6538461538462</v>
      </c>
      <c r="P2687" s="1">
        <f t="shared" si="125"/>
        <v>55863.692307692312</v>
      </c>
      <c r="Q2687" s="1">
        <f>Table1[[#This Row],[Earned Basic Salary]]*20%</f>
        <v>11172.738461538464</v>
      </c>
      <c r="R2687" s="1">
        <f>Table1[[#This Row],[Earned Basic Salary]]*10%</f>
        <v>5586.3692307692318</v>
      </c>
      <c r="S2687" s="1">
        <f>Table1[[#This Row],[Earned Basic Salary]]*12%</f>
        <v>6703.6430769230774</v>
      </c>
      <c r="T2687" s="1">
        <f>200</f>
        <v>200</v>
      </c>
      <c r="U2687" s="1">
        <f>Table1[[#This Row],[PF]]+Table1[[#This Row],[Professional Tax]]</f>
        <v>6903.6430769230774</v>
      </c>
      <c r="V2687" s="1">
        <f>Table1[[#This Row],[Overtime Hours]]*200</f>
        <v>3600</v>
      </c>
      <c r="W2687" s="1">
        <f>Table1[[#This Row],[Earned Basic Salary]]+Table1[[#This Row],[HRA]]+Table1[[#This Row],[DA]]+Table1[[#This Row],[Overtime Pay]]</f>
        <v>76222.8</v>
      </c>
      <c r="X2687" s="1">
        <f>Table1[[#This Row],[Gross Salary]]-Table1[[#This Row],[Total Deduction]]</f>
        <v>69319.156923076924</v>
      </c>
      <c r="Y2687" t="s">
        <v>37</v>
      </c>
      <c r="Z2687" t="s">
        <v>106</v>
      </c>
      <c r="AA2687" t="s">
        <v>9987</v>
      </c>
      <c r="AB2687" t="s">
        <v>9988</v>
      </c>
    </row>
    <row r="2688" spans="1:28" x14ac:dyDescent="0.3">
      <c r="A2688" t="s">
        <v>9989</v>
      </c>
      <c r="B2688" t="s">
        <v>60</v>
      </c>
      <c r="C2688">
        <v>42</v>
      </c>
      <c r="D2688" t="s">
        <v>75</v>
      </c>
      <c r="E2688" t="s">
        <v>82</v>
      </c>
      <c r="F2688" t="s">
        <v>33</v>
      </c>
      <c r="G2688" t="s">
        <v>5255</v>
      </c>
      <c r="H2688" t="s">
        <v>35</v>
      </c>
      <c r="I2688" t="s">
        <v>36</v>
      </c>
      <c r="J2688">
        <v>26</v>
      </c>
      <c r="K2688">
        <v>21</v>
      </c>
      <c r="L2688">
        <f t="shared" si="123"/>
        <v>5</v>
      </c>
      <c r="M2688">
        <v>17</v>
      </c>
      <c r="N2688">
        <v>24713</v>
      </c>
      <c r="O2688" s="1">
        <f t="shared" si="124"/>
        <v>950.5</v>
      </c>
      <c r="P2688" s="1">
        <f t="shared" si="125"/>
        <v>19960.5</v>
      </c>
      <c r="Q2688" s="1">
        <f>Table1[[#This Row],[Earned Basic Salary]]*20%</f>
        <v>3992.1000000000004</v>
      </c>
      <c r="R2688" s="1">
        <f>Table1[[#This Row],[Earned Basic Salary]]*10%</f>
        <v>1996.0500000000002</v>
      </c>
      <c r="S2688" s="1">
        <f>Table1[[#This Row],[Earned Basic Salary]]*12%</f>
        <v>2395.2599999999998</v>
      </c>
      <c r="T2688" s="1">
        <f>200</f>
        <v>200</v>
      </c>
      <c r="U2688" s="1">
        <f>Table1[[#This Row],[PF]]+Table1[[#This Row],[Professional Tax]]</f>
        <v>2595.2599999999998</v>
      </c>
      <c r="V2688" s="1">
        <f>Table1[[#This Row],[Overtime Hours]]*200</f>
        <v>3400</v>
      </c>
      <c r="W2688" s="1">
        <f>Table1[[#This Row],[Earned Basic Salary]]+Table1[[#This Row],[HRA]]+Table1[[#This Row],[DA]]+Table1[[#This Row],[Overtime Pay]]</f>
        <v>29348.649999999998</v>
      </c>
      <c r="X2688" s="1">
        <f>Table1[[#This Row],[Gross Salary]]-Table1[[#This Row],[Total Deduction]]</f>
        <v>26753.39</v>
      </c>
      <c r="Y2688" t="s">
        <v>37</v>
      </c>
      <c r="Z2688" t="s">
        <v>38</v>
      </c>
      <c r="AA2688" t="s">
        <v>9990</v>
      </c>
      <c r="AB2688" t="s">
        <v>9991</v>
      </c>
    </row>
    <row r="2689" spans="1:28" x14ac:dyDescent="0.3">
      <c r="A2689" t="s">
        <v>9992</v>
      </c>
      <c r="B2689" t="s">
        <v>406</v>
      </c>
      <c r="C2689">
        <v>47</v>
      </c>
      <c r="D2689" t="s">
        <v>75</v>
      </c>
      <c r="E2689" t="s">
        <v>54</v>
      </c>
      <c r="F2689" t="s">
        <v>55</v>
      </c>
      <c r="G2689" t="s">
        <v>701</v>
      </c>
      <c r="H2689" t="s">
        <v>35</v>
      </c>
      <c r="I2689" t="s">
        <v>36</v>
      </c>
      <c r="J2689">
        <v>26</v>
      </c>
      <c r="K2689">
        <v>23</v>
      </c>
      <c r="L2689">
        <f t="shared" si="123"/>
        <v>3</v>
      </c>
      <c r="M2689">
        <v>5</v>
      </c>
      <c r="N2689">
        <v>21683</v>
      </c>
      <c r="O2689" s="1">
        <f t="shared" si="124"/>
        <v>833.96153846153845</v>
      </c>
      <c r="P2689" s="1">
        <f t="shared" si="125"/>
        <v>19181.115384615383</v>
      </c>
      <c r="Q2689" s="1">
        <f>Table1[[#This Row],[Earned Basic Salary]]*20%</f>
        <v>3836.2230769230769</v>
      </c>
      <c r="R2689" s="1">
        <f>Table1[[#This Row],[Earned Basic Salary]]*10%</f>
        <v>1918.1115384615384</v>
      </c>
      <c r="S2689" s="1">
        <f>Table1[[#This Row],[Earned Basic Salary]]*12%</f>
        <v>2301.7338461538457</v>
      </c>
      <c r="T2689" s="1">
        <f>200</f>
        <v>200</v>
      </c>
      <c r="U2689" s="1">
        <f>Table1[[#This Row],[PF]]+Table1[[#This Row],[Professional Tax]]</f>
        <v>2501.7338461538457</v>
      </c>
      <c r="V2689" s="1">
        <f>Table1[[#This Row],[Overtime Hours]]*200</f>
        <v>1000</v>
      </c>
      <c r="W2689" s="1">
        <f>Table1[[#This Row],[Earned Basic Salary]]+Table1[[#This Row],[HRA]]+Table1[[#This Row],[DA]]+Table1[[#This Row],[Overtime Pay]]</f>
        <v>25935.449999999997</v>
      </c>
      <c r="X2689" s="1">
        <f>Table1[[#This Row],[Gross Salary]]-Table1[[#This Row],[Total Deduction]]</f>
        <v>23433.716153846151</v>
      </c>
      <c r="Y2689" t="s">
        <v>37</v>
      </c>
      <c r="Z2689" t="s">
        <v>38</v>
      </c>
      <c r="AA2689" t="s">
        <v>9993</v>
      </c>
      <c r="AB2689" t="s">
        <v>9994</v>
      </c>
    </row>
    <row r="2690" spans="1:28" x14ac:dyDescent="0.3">
      <c r="A2690" t="s">
        <v>9995</v>
      </c>
      <c r="B2690" t="s">
        <v>1233</v>
      </c>
      <c r="C2690">
        <v>43</v>
      </c>
      <c r="D2690" t="s">
        <v>61</v>
      </c>
      <c r="E2690" t="s">
        <v>32</v>
      </c>
      <c r="F2690" t="s">
        <v>46</v>
      </c>
      <c r="G2690" t="s">
        <v>8198</v>
      </c>
      <c r="H2690" t="s">
        <v>35</v>
      </c>
      <c r="I2690" t="s">
        <v>36</v>
      </c>
      <c r="J2690">
        <v>26</v>
      </c>
      <c r="K2690">
        <v>24</v>
      </c>
      <c r="L2690">
        <f t="shared" si="123"/>
        <v>2</v>
      </c>
      <c r="M2690">
        <v>3</v>
      </c>
      <c r="N2690">
        <v>28532</v>
      </c>
      <c r="O2690" s="1">
        <f t="shared" si="124"/>
        <v>1097.3846153846155</v>
      </c>
      <c r="P2690" s="1">
        <f t="shared" si="125"/>
        <v>26337.230769230773</v>
      </c>
      <c r="Q2690" s="1">
        <f>Table1[[#This Row],[Earned Basic Salary]]*20%</f>
        <v>5267.4461538461546</v>
      </c>
      <c r="R2690" s="1">
        <f>Table1[[#This Row],[Earned Basic Salary]]*10%</f>
        <v>2633.7230769230773</v>
      </c>
      <c r="S2690" s="1">
        <f>Table1[[#This Row],[Earned Basic Salary]]*12%</f>
        <v>3160.4676923076927</v>
      </c>
      <c r="T2690" s="1">
        <f>200</f>
        <v>200</v>
      </c>
      <c r="U2690" s="1">
        <f>Table1[[#This Row],[PF]]+Table1[[#This Row],[Professional Tax]]</f>
        <v>3360.4676923076927</v>
      </c>
      <c r="V2690" s="1">
        <f>Table1[[#This Row],[Overtime Hours]]*200</f>
        <v>600</v>
      </c>
      <c r="W2690" s="1">
        <f>Table1[[#This Row],[Earned Basic Salary]]+Table1[[#This Row],[HRA]]+Table1[[#This Row],[DA]]+Table1[[#This Row],[Overtime Pay]]</f>
        <v>34838.400000000009</v>
      </c>
      <c r="X2690" s="1">
        <f>Table1[[#This Row],[Gross Salary]]-Table1[[#This Row],[Total Deduction]]</f>
        <v>31477.932307692317</v>
      </c>
      <c r="Y2690" t="s">
        <v>37</v>
      </c>
      <c r="Z2690" t="s">
        <v>106</v>
      </c>
      <c r="AA2690" t="s">
        <v>9996</v>
      </c>
      <c r="AB2690" t="s">
        <v>9997</v>
      </c>
    </row>
    <row r="2691" spans="1:28" x14ac:dyDescent="0.3">
      <c r="A2691" t="s">
        <v>9998</v>
      </c>
      <c r="B2691" t="s">
        <v>1929</v>
      </c>
      <c r="C2691">
        <v>40</v>
      </c>
      <c r="D2691" t="s">
        <v>44</v>
      </c>
      <c r="E2691" t="s">
        <v>32</v>
      </c>
      <c r="F2691" t="s">
        <v>83</v>
      </c>
      <c r="G2691" t="s">
        <v>7342</v>
      </c>
      <c r="H2691" t="s">
        <v>35</v>
      </c>
      <c r="I2691" t="s">
        <v>36</v>
      </c>
      <c r="J2691">
        <v>26</v>
      </c>
      <c r="K2691">
        <v>24</v>
      </c>
      <c r="L2691">
        <f t="shared" ref="L2691:L2754" si="126">J2691-K2691</f>
        <v>2</v>
      </c>
      <c r="M2691">
        <v>19</v>
      </c>
      <c r="N2691">
        <v>36578</v>
      </c>
      <c r="O2691" s="1">
        <f t="shared" ref="O2691:O2754" si="127">N2691/J2691</f>
        <v>1406.8461538461538</v>
      </c>
      <c r="P2691" s="1">
        <f t="shared" ref="P2691:P2754" si="128">O2691*K2691</f>
        <v>33764.307692307688</v>
      </c>
      <c r="Q2691" s="1">
        <f>Table1[[#This Row],[Earned Basic Salary]]*20%</f>
        <v>6752.8615384615377</v>
      </c>
      <c r="R2691" s="1">
        <f>Table1[[#This Row],[Earned Basic Salary]]*10%</f>
        <v>3376.4307692307689</v>
      </c>
      <c r="S2691" s="1">
        <f>Table1[[#This Row],[Earned Basic Salary]]*12%</f>
        <v>4051.7169230769223</v>
      </c>
      <c r="T2691" s="1">
        <f>200</f>
        <v>200</v>
      </c>
      <c r="U2691" s="1">
        <f>Table1[[#This Row],[PF]]+Table1[[#This Row],[Professional Tax]]</f>
        <v>4251.7169230769223</v>
      </c>
      <c r="V2691" s="1">
        <f>Table1[[#This Row],[Overtime Hours]]*200</f>
        <v>3800</v>
      </c>
      <c r="W2691" s="1">
        <f>Table1[[#This Row],[Earned Basic Salary]]+Table1[[#This Row],[HRA]]+Table1[[#This Row],[DA]]+Table1[[#This Row],[Overtime Pay]]</f>
        <v>47693.599999999999</v>
      </c>
      <c r="X2691" s="1">
        <f>Table1[[#This Row],[Gross Salary]]-Table1[[#This Row],[Total Deduction]]</f>
        <v>43441.883076923077</v>
      </c>
      <c r="Y2691" t="s">
        <v>37</v>
      </c>
      <c r="Z2691" t="s">
        <v>48</v>
      </c>
      <c r="AA2691" t="s">
        <v>9999</v>
      </c>
      <c r="AB2691" t="s">
        <v>10000</v>
      </c>
    </row>
    <row r="2692" spans="1:28" x14ac:dyDescent="0.3">
      <c r="A2692" t="s">
        <v>10001</v>
      </c>
      <c r="B2692" t="s">
        <v>415</v>
      </c>
      <c r="C2692">
        <v>30</v>
      </c>
      <c r="D2692" t="s">
        <v>31</v>
      </c>
      <c r="E2692" t="s">
        <v>82</v>
      </c>
      <c r="F2692" t="s">
        <v>89</v>
      </c>
      <c r="G2692" t="s">
        <v>8296</v>
      </c>
      <c r="H2692" t="s">
        <v>35</v>
      </c>
      <c r="I2692" t="s">
        <v>36</v>
      </c>
      <c r="J2692">
        <v>26</v>
      </c>
      <c r="K2692">
        <v>21</v>
      </c>
      <c r="L2692">
        <f t="shared" si="126"/>
        <v>5</v>
      </c>
      <c r="M2692">
        <v>6</v>
      </c>
      <c r="N2692">
        <v>67228</v>
      </c>
      <c r="O2692" s="1">
        <f t="shared" si="127"/>
        <v>2585.6923076923076</v>
      </c>
      <c r="P2692" s="1">
        <f t="shared" si="128"/>
        <v>54299.538461538461</v>
      </c>
      <c r="Q2692" s="1">
        <f>Table1[[#This Row],[Earned Basic Salary]]*20%</f>
        <v>10859.907692307694</v>
      </c>
      <c r="R2692" s="1">
        <f>Table1[[#This Row],[Earned Basic Salary]]*10%</f>
        <v>5429.9538461538468</v>
      </c>
      <c r="S2692" s="1">
        <f>Table1[[#This Row],[Earned Basic Salary]]*12%</f>
        <v>6515.9446153846147</v>
      </c>
      <c r="T2692" s="1">
        <f>200</f>
        <v>200</v>
      </c>
      <c r="U2692" s="1">
        <f>Table1[[#This Row],[PF]]+Table1[[#This Row],[Professional Tax]]</f>
        <v>6715.9446153846147</v>
      </c>
      <c r="V2692" s="1">
        <f>Table1[[#This Row],[Overtime Hours]]*200</f>
        <v>1200</v>
      </c>
      <c r="W2692" s="1">
        <f>Table1[[#This Row],[Earned Basic Salary]]+Table1[[#This Row],[HRA]]+Table1[[#This Row],[DA]]+Table1[[#This Row],[Overtime Pay]]</f>
        <v>71789.399999999994</v>
      </c>
      <c r="X2692" s="1">
        <f>Table1[[#This Row],[Gross Salary]]-Table1[[#This Row],[Total Deduction]]</f>
        <v>65073.455384615379</v>
      </c>
      <c r="Y2692" t="s">
        <v>37</v>
      </c>
      <c r="Z2692" t="s">
        <v>38</v>
      </c>
      <c r="AA2692" t="s">
        <v>10002</v>
      </c>
      <c r="AB2692" t="s">
        <v>10003</v>
      </c>
    </row>
    <row r="2693" spans="1:28" x14ac:dyDescent="0.3">
      <c r="A2693" t="s">
        <v>10004</v>
      </c>
      <c r="B2693" t="s">
        <v>344</v>
      </c>
      <c r="C2693">
        <v>55</v>
      </c>
      <c r="D2693" t="s">
        <v>81</v>
      </c>
      <c r="E2693" t="s">
        <v>45</v>
      </c>
      <c r="F2693" t="s">
        <v>89</v>
      </c>
      <c r="G2693" t="s">
        <v>10005</v>
      </c>
      <c r="H2693" t="s">
        <v>35</v>
      </c>
      <c r="I2693" t="s">
        <v>36</v>
      </c>
      <c r="J2693">
        <v>26</v>
      </c>
      <c r="K2693">
        <v>23</v>
      </c>
      <c r="L2693">
        <f t="shared" si="126"/>
        <v>3</v>
      </c>
      <c r="M2693">
        <v>7</v>
      </c>
      <c r="N2693">
        <v>22732</v>
      </c>
      <c r="O2693" s="1">
        <f t="shared" si="127"/>
        <v>874.30769230769226</v>
      </c>
      <c r="P2693" s="1">
        <f t="shared" si="128"/>
        <v>20109.076923076922</v>
      </c>
      <c r="Q2693" s="1">
        <f>Table1[[#This Row],[Earned Basic Salary]]*20%</f>
        <v>4021.8153846153846</v>
      </c>
      <c r="R2693" s="1">
        <f>Table1[[#This Row],[Earned Basic Salary]]*10%</f>
        <v>2010.9076923076923</v>
      </c>
      <c r="S2693" s="1">
        <f>Table1[[#This Row],[Earned Basic Salary]]*12%</f>
        <v>2413.0892307692307</v>
      </c>
      <c r="T2693" s="1">
        <f>200</f>
        <v>200</v>
      </c>
      <c r="U2693" s="1">
        <f>Table1[[#This Row],[PF]]+Table1[[#This Row],[Professional Tax]]</f>
        <v>2613.0892307692307</v>
      </c>
      <c r="V2693" s="1">
        <f>Table1[[#This Row],[Overtime Hours]]*200</f>
        <v>1400</v>
      </c>
      <c r="W2693" s="1">
        <f>Table1[[#This Row],[Earned Basic Salary]]+Table1[[#This Row],[HRA]]+Table1[[#This Row],[DA]]+Table1[[#This Row],[Overtime Pay]]</f>
        <v>27541.8</v>
      </c>
      <c r="X2693" s="1">
        <f>Table1[[#This Row],[Gross Salary]]-Table1[[#This Row],[Total Deduction]]</f>
        <v>24928.710769230769</v>
      </c>
      <c r="Y2693" t="s">
        <v>37</v>
      </c>
      <c r="Z2693" t="s">
        <v>48</v>
      </c>
      <c r="AA2693" t="s">
        <v>10006</v>
      </c>
      <c r="AB2693" t="s">
        <v>10007</v>
      </c>
    </row>
    <row r="2694" spans="1:28" x14ac:dyDescent="0.3">
      <c r="A2694" t="s">
        <v>10008</v>
      </c>
      <c r="B2694" t="s">
        <v>285</v>
      </c>
      <c r="C2694">
        <v>28</v>
      </c>
      <c r="D2694" t="s">
        <v>61</v>
      </c>
      <c r="E2694" t="s">
        <v>82</v>
      </c>
      <c r="F2694" t="s">
        <v>33</v>
      </c>
      <c r="G2694" t="s">
        <v>10009</v>
      </c>
      <c r="H2694" t="s">
        <v>35</v>
      </c>
      <c r="I2694" t="s">
        <v>36</v>
      </c>
      <c r="J2694">
        <v>26</v>
      </c>
      <c r="K2694">
        <v>21</v>
      </c>
      <c r="L2694">
        <f t="shared" si="126"/>
        <v>5</v>
      </c>
      <c r="M2694">
        <v>15</v>
      </c>
      <c r="N2694">
        <v>65792</v>
      </c>
      <c r="O2694" s="1">
        <f t="shared" si="127"/>
        <v>2530.4615384615386</v>
      </c>
      <c r="P2694" s="1">
        <f t="shared" si="128"/>
        <v>53139.692307692312</v>
      </c>
      <c r="Q2694" s="1">
        <f>Table1[[#This Row],[Earned Basic Salary]]*20%</f>
        <v>10627.938461538462</v>
      </c>
      <c r="R2694" s="1">
        <f>Table1[[#This Row],[Earned Basic Salary]]*10%</f>
        <v>5313.9692307692312</v>
      </c>
      <c r="S2694" s="1">
        <f>Table1[[#This Row],[Earned Basic Salary]]*12%</f>
        <v>6376.7630769230773</v>
      </c>
      <c r="T2694" s="1">
        <f>200</f>
        <v>200</v>
      </c>
      <c r="U2694" s="1">
        <f>Table1[[#This Row],[PF]]+Table1[[#This Row],[Professional Tax]]</f>
        <v>6576.7630769230773</v>
      </c>
      <c r="V2694" s="1">
        <f>Table1[[#This Row],[Overtime Hours]]*200</f>
        <v>3000</v>
      </c>
      <c r="W2694" s="1">
        <f>Table1[[#This Row],[Earned Basic Salary]]+Table1[[#This Row],[HRA]]+Table1[[#This Row],[DA]]+Table1[[#This Row],[Overtime Pay]]</f>
        <v>72081.600000000006</v>
      </c>
      <c r="X2694" s="1">
        <f>Table1[[#This Row],[Gross Salary]]-Table1[[#This Row],[Total Deduction]]</f>
        <v>65504.836923076931</v>
      </c>
      <c r="Y2694" t="s">
        <v>37</v>
      </c>
      <c r="Z2694" t="s">
        <v>106</v>
      </c>
      <c r="AA2694" t="s">
        <v>10010</v>
      </c>
      <c r="AB2694" t="s">
        <v>10011</v>
      </c>
    </row>
    <row r="2695" spans="1:28" x14ac:dyDescent="0.3">
      <c r="A2695" t="s">
        <v>10012</v>
      </c>
      <c r="B2695" t="s">
        <v>670</v>
      </c>
      <c r="C2695">
        <v>49</v>
      </c>
      <c r="D2695" t="s">
        <v>133</v>
      </c>
      <c r="E2695" t="s">
        <v>62</v>
      </c>
      <c r="F2695" t="s">
        <v>63</v>
      </c>
      <c r="G2695" t="s">
        <v>9017</v>
      </c>
      <c r="H2695" t="s">
        <v>35</v>
      </c>
      <c r="I2695" t="s">
        <v>36</v>
      </c>
      <c r="J2695">
        <v>26</v>
      </c>
      <c r="K2695">
        <v>25</v>
      </c>
      <c r="L2695">
        <f t="shared" si="126"/>
        <v>1</v>
      </c>
      <c r="M2695">
        <v>20</v>
      </c>
      <c r="N2695">
        <v>71065</v>
      </c>
      <c r="O2695" s="1">
        <f t="shared" si="127"/>
        <v>2733.2692307692309</v>
      </c>
      <c r="P2695" s="1">
        <f t="shared" si="128"/>
        <v>68331.73076923078</v>
      </c>
      <c r="Q2695" s="1">
        <f>Table1[[#This Row],[Earned Basic Salary]]*20%</f>
        <v>13666.346153846156</v>
      </c>
      <c r="R2695" s="1">
        <f>Table1[[#This Row],[Earned Basic Salary]]*10%</f>
        <v>6833.173076923078</v>
      </c>
      <c r="S2695" s="1">
        <f>Table1[[#This Row],[Earned Basic Salary]]*12%</f>
        <v>8199.8076923076933</v>
      </c>
      <c r="T2695" s="1">
        <f>200</f>
        <v>200</v>
      </c>
      <c r="U2695" s="1">
        <f>Table1[[#This Row],[PF]]+Table1[[#This Row],[Professional Tax]]</f>
        <v>8399.8076923076933</v>
      </c>
      <c r="V2695" s="1">
        <f>Table1[[#This Row],[Overtime Hours]]*200</f>
        <v>4000</v>
      </c>
      <c r="W2695" s="1">
        <f>Table1[[#This Row],[Earned Basic Salary]]+Table1[[#This Row],[HRA]]+Table1[[#This Row],[DA]]+Table1[[#This Row],[Overtime Pay]]</f>
        <v>92831.250000000015</v>
      </c>
      <c r="X2695" s="1">
        <f>Table1[[#This Row],[Gross Salary]]-Table1[[#This Row],[Total Deduction]]</f>
        <v>84431.442307692327</v>
      </c>
      <c r="Y2695" t="s">
        <v>37</v>
      </c>
      <c r="Z2695" t="s">
        <v>48</v>
      </c>
      <c r="AA2695" t="s">
        <v>10013</v>
      </c>
      <c r="AB2695" t="s">
        <v>10014</v>
      </c>
    </row>
    <row r="2696" spans="1:28" x14ac:dyDescent="0.3">
      <c r="A2696" t="s">
        <v>10015</v>
      </c>
      <c r="B2696" t="s">
        <v>60</v>
      </c>
      <c r="C2696">
        <v>36</v>
      </c>
      <c r="D2696" t="s">
        <v>127</v>
      </c>
      <c r="E2696" t="s">
        <v>121</v>
      </c>
      <c r="F2696" t="s">
        <v>83</v>
      </c>
      <c r="G2696" t="s">
        <v>7828</v>
      </c>
      <c r="H2696" t="s">
        <v>35</v>
      </c>
      <c r="I2696" t="s">
        <v>36</v>
      </c>
      <c r="J2696">
        <v>26</v>
      </c>
      <c r="K2696">
        <v>22</v>
      </c>
      <c r="L2696">
        <f t="shared" si="126"/>
        <v>4</v>
      </c>
      <c r="M2696">
        <v>17</v>
      </c>
      <c r="N2696">
        <v>65999</v>
      </c>
      <c r="O2696" s="1">
        <f t="shared" si="127"/>
        <v>2538.4230769230771</v>
      </c>
      <c r="P2696" s="1">
        <f t="shared" si="128"/>
        <v>55845.307692307695</v>
      </c>
      <c r="Q2696" s="1">
        <f>Table1[[#This Row],[Earned Basic Salary]]*20%</f>
        <v>11169.061538461539</v>
      </c>
      <c r="R2696" s="1">
        <f>Table1[[#This Row],[Earned Basic Salary]]*10%</f>
        <v>5584.5307692307697</v>
      </c>
      <c r="S2696" s="1">
        <f>Table1[[#This Row],[Earned Basic Salary]]*12%</f>
        <v>6701.4369230769234</v>
      </c>
      <c r="T2696" s="1">
        <f>200</f>
        <v>200</v>
      </c>
      <c r="U2696" s="1">
        <f>Table1[[#This Row],[PF]]+Table1[[#This Row],[Professional Tax]]</f>
        <v>6901.4369230769234</v>
      </c>
      <c r="V2696" s="1">
        <f>Table1[[#This Row],[Overtime Hours]]*200</f>
        <v>3400</v>
      </c>
      <c r="W2696" s="1">
        <f>Table1[[#This Row],[Earned Basic Salary]]+Table1[[#This Row],[HRA]]+Table1[[#This Row],[DA]]+Table1[[#This Row],[Overtime Pay]]</f>
        <v>75998.900000000009</v>
      </c>
      <c r="X2696" s="1">
        <f>Table1[[#This Row],[Gross Salary]]-Table1[[#This Row],[Total Deduction]]</f>
        <v>69097.463076923086</v>
      </c>
      <c r="Y2696" t="s">
        <v>37</v>
      </c>
      <c r="Z2696" t="s">
        <v>106</v>
      </c>
      <c r="AA2696" t="s">
        <v>10016</v>
      </c>
      <c r="AB2696" t="s">
        <v>10017</v>
      </c>
    </row>
    <row r="2697" spans="1:28" x14ac:dyDescent="0.3">
      <c r="A2697" t="s">
        <v>10018</v>
      </c>
      <c r="B2697" t="s">
        <v>74</v>
      </c>
      <c r="C2697">
        <v>43</v>
      </c>
      <c r="D2697" t="s">
        <v>127</v>
      </c>
      <c r="E2697" t="s">
        <v>121</v>
      </c>
      <c r="F2697" t="s">
        <v>46</v>
      </c>
      <c r="G2697" t="s">
        <v>7400</v>
      </c>
      <c r="H2697" t="s">
        <v>35</v>
      </c>
      <c r="I2697" t="s">
        <v>36</v>
      </c>
      <c r="J2697">
        <v>26</v>
      </c>
      <c r="K2697">
        <v>24</v>
      </c>
      <c r="L2697">
        <f t="shared" si="126"/>
        <v>2</v>
      </c>
      <c r="M2697">
        <v>17</v>
      </c>
      <c r="N2697">
        <v>73526</v>
      </c>
      <c r="O2697" s="1">
        <f t="shared" si="127"/>
        <v>2827.9230769230771</v>
      </c>
      <c r="P2697" s="1">
        <f t="shared" si="128"/>
        <v>67870.153846153844</v>
      </c>
      <c r="Q2697" s="1">
        <f>Table1[[#This Row],[Earned Basic Salary]]*20%</f>
        <v>13574.030769230769</v>
      </c>
      <c r="R2697" s="1">
        <f>Table1[[#This Row],[Earned Basic Salary]]*10%</f>
        <v>6787.0153846153844</v>
      </c>
      <c r="S2697" s="1">
        <f>Table1[[#This Row],[Earned Basic Salary]]*12%</f>
        <v>8144.4184615384611</v>
      </c>
      <c r="T2697" s="1">
        <f>200</f>
        <v>200</v>
      </c>
      <c r="U2697" s="1">
        <f>Table1[[#This Row],[PF]]+Table1[[#This Row],[Professional Tax]]</f>
        <v>8344.418461538462</v>
      </c>
      <c r="V2697" s="1">
        <f>Table1[[#This Row],[Overtime Hours]]*200</f>
        <v>3400</v>
      </c>
      <c r="W2697" s="1">
        <f>Table1[[#This Row],[Earned Basic Salary]]+Table1[[#This Row],[HRA]]+Table1[[#This Row],[DA]]+Table1[[#This Row],[Overtime Pay]]</f>
        <v>91631.2</v>
      </c>
      <c r="X2697" s="1">
        <f>Table1[[#This Row],[Gross Salary]]-Table1[[#This Row],[Total Deduction]]</f>
        <v>83286.781538461539</v>
      </c>
      <c r="Y2697" t="s">
        <v>37</v>
      </c>
      <c r="Z2697" t="s">
        <v>95</v>
      </c>
      <c r="AA2697" t="s">
        <v>10019</v>
      </c>
      <c r="AB2697" t="s">
        <v>10020</v>
      </c>
    </row>
    <row r="2698" spans="1:28" x14ac:dyDescent="0.3">
      <c r="A2698" t="s">
        <v>10021</v>
      </c>
      <c r="B2698" t="s">
        <v>461</v>
      </c>
      <c r="C2698">
        <v>22</v>
      </c>
      <c r="D2698" t="s">
        <v>31</v>
      </c>
      <c r="E2698" t="s">
        <v>32</v>
      </c>
      <c r="F2698" t="s">
        <v>33</v>
      </c>
      <c r="G2698" t="s">
        <v>10022</v>
      </c>
      <c r="H2698" t="s">
        <v>35</v>
      </c>
      <c r="I2698" t="s">
        <v>36</v>
      </c>
      <c r="J2698">
        <v>26</v>
      </c>
      <c r="K2698">
        <v>25</v>
      </c>
      <c r="L2698">
        <f t="shared" si="126"/>
        <v>1</v>
      </c>
      <c r="M2698">
        <v>10</v>
      </c>
      <c r="N2698">
        <v>30449</v>
      </c>
      <c r="O2698" s="1">
        <f t="shared" si="127"/>
        <v>1171.1153846153845</v>
      </c>
      <c r="P2698" s="1">
        <f t="shared" si="128"/>
        <v>29277.884615384613</v>
      </c>
      <c r="Q2698" s="1">
        <f>Table1[[#This Row],[Earned Basic Salary]]*20%</f>
        <v>5855.5769230769229</v>
      </c>
      <c r="R2698" s="1">
        <f>Table1[[#This Row],[Earned Basic Salary]]*10%</f>
        <v>2927.7884615384614</v>
      </c>
      <c r="S2698" s="1">
        <f>Table1[[#This Row],[Earned Basic Salary]]*12%</f>
        <v>3513.3461538461534</v>
      </c>
      <c r="T2698" s="1">
        <f>200</f>
        <v>200</v>
      </c>
      <c r="U2698" s="1">
        <f>Table1[[#This Row],[PF]]+Table1[[#This Row],[Professional Tax]]</f>
        <v>3713.3461538461534</v>
      </c>
      <c r="V2698" s="1">
        <f>Table1[[#This Row],[Overtime Hours]]*200</f>
        <v>2000</v>
      </c>
      <c r="W2698" s="1">
        <f>Table1[[#This Row],[Earned Basic Salary]]+Table1[[#This Row],[HRA]]+Table1[[#This Row],[DA]]+Table1[[#This Row],[Overtime Pay]]</f>
        <v>40061.25</v>
      </c>
      <c r="X2698" s="1">
        <f>Table1[[#This Row],[Gross Salary]]-Table1[[#This Row],[Total Deduction]]</f>
        <v>36347.903846153844</v>
      </c>
      <c r="Y2698" t="s">
        <v>37</v>
      </c>
      <c r="Z2698" t="s">
        <v>38</v>
      </c>
      <c r="AA2698" t="s">
        <v>10023</v>
      </c>
      <c r="AB2698" t="s">
        <v>10024</v>
      </c>
    </row>
    <row r="2699" spans="1:28" x14ac:dyDescent="0.3">
      <c r="A2699" t="s">
        <v>10025</v>
      </c>
      <c r="B2699" t="s">
        <v>270</v>
      </c>
      <c r="C2699">
        <v>24</v>
      </c>
      <c r="D2699" t="s">
        <v>44</v>
      </c>
      <c r="E2699" t="s">
        <v>62</v>
      </c>
      <c r="F2699" t="s">
        <v>83</v>
      </c>
      <c r="G2699" t="s">
        <v>10026</v>
      </c>
      <c r="H2699" t="s">
        <v>35</v>
      </c>
      <c r="I2699" t="s">
        <v>36</v>
      </c>
      <c r="J2699">
        <v>26</v>
      </c>
      <c r="K2699">
        <v>23</v>
      </c>
      <c r="L2699">
        <f t="shared" si="126"/>
        <v>3</v>
      </c>
      <c r="M2699">
        <v>7</v>
      </c>
      <c r="N2699">
        <v>75544</v>
      </c>
      <c r="O2699" s="1">
        <f t="shared" si="127"/>
        <v>2905.5384615384614</v>
      </c>
      <c r="P2699" s="1">
        <f t="shared" si="128"/>
        <v>66827.38461538461</v>
      </c>
      <c r="Q2699" s="1">
        <f>Table1[[#This Row],[Earned Basic Salary]]*20%</f>
        <v>13365.476923076923</v>
      </c>
      <c r="R2699" s="1">
        <f>Table1[[#This Row],[Earned Basic Salary]]*10%</f>
        <v>6682.7384615384617</v>
      </c>
      <c r="S2699" s="1">
        <f>Table1[[#This Row],[Earned Basic Salary]]*12%</f>
        <v>8019.286153846153</v>
      </c>
      <c r="T2699" s="1">
        <f>200</f>
        <v>200</v>
      </c>
      <c r="U2699" s="1">
        <f>Table1[[#This Row],[PF]]+Table1[[#This Row],[Professional Tax]]</f>
        <v>8219.286153846153</v>
      </c>
      <c r="V2699" s="1">
        <f>Table1[[#This Row],[Overtime Hours]]*200</f>
        <v>1400</v>
      </c>
      <c r="W2699" s="1">
        <f>Table1[[#This Row],[Earned Basic Salary]]+Table1[[#This Row],[HRA]]+Table1[[#This Row],[DA]]+Table1[[#This Row],[Overtime Pay]]</f>
        <v>88275.599999999991</v>
      </c>
      <c r="X2699" s="1">
        <f>Table1[[#This Row],[Gross Salary]]-Table1[[#This Row],[Total Deduction]]</f>
        <v>80056.313846153833</v>
      </c>
      <c r="Y2699" t="s">
        <v>37</v>
      </c>
      <c r="Z2699" t="s">
        <v>106</v>
      </c>
      <c r="AA2699" t="s">
        <v>10027</v>
      </c>
      <c r="AB2699" t="s">
        <v>10028</v>
      </c>
    </row>
    <row r="2700" spans="1:28" x14ac:dyDescent="0.3">
      <c r="A2700" t="s">
        <v>10029</v>
      </c>
      <c r="B2700" t="s">
        <v>1002</v>
      </c>
      <c r="C2700">
        <v>52</v>
      </c>
      <c r="D2700" t="s">
        <v>31</v>
      </c>
      <c r="E2700" t="s">
        <v>54</v>
      </c>
      <c r="F2700" t="s">
        <v>46</v>
      </c>
      <c r="G2700" t="s">
        <v>826</v>
      </c>
      <c r="H2700" t="s">
        <v>35</v>
      </c>
      <c r="I2700" t="s">
        <v>36</v>
      </c>
      <c r="J2700">
        <v>26</v>
      </c>
      <c r="K2700">
        <v>21</v>
      </c>
      <c r="L2700">
        <f t="shared" si="126"/>
        <v>5</v>
      </c>
      <c r="M2700">
        <v>2</v>
      </c>
      <c r="N2700">
        <v>35645</v>
      </c>
      <c r="O2700" s="1">
        <f t="shared" si="127"/>
        <v>1370.9615384615386</v>
      </c>
      <c r="P2700" s="1">
        <f t="shared" si="128"/>
        <v>28790.192307692309</v>
      </c>
      <c r="Q2700" s="1">
        <f>Table1[[#This Row],[Earned Basic Salary]]*20%</f>
        <v>5758.0384615384619</v>
      </c>
      <c r="R2700" s="1">
        <f>Table1[[#This Row],[Earned Basic Salary]]*10%</f>
        <v>2879.0192307692309</v>
      </c>
      <c r="S2700" s="1">
        <f>Table1[[#This Row],[Earned Basic Salary]]*12%</f>
        <v>3454.8230769230768</v>
      </c>
      <c r="T2700" s="1">
        <f>200</f>
        <v>200</v>
      </c>
      <c r="U2700" s="1">
        <f>Table1[[#This Row],[PF]]+Table1[[#This Row],[Professional Tax]]</f>
        <v>3654.8230769230768</v>
      </c>
      <c r="V2700" s="1">
        <f>Table1[[#This Row],[Overtime Hours]]*200</f>
        <v>400</v>
      </c>
      <c r="W2700" s="1">
        <f>Table1[[#This Row],[Earned Basic Salary]]+Table1[[#This Row],[HRA]]+Table1[[#This Row],[DA]]+Table1[[#This Row],[Overtime Pay]]</f>
        <v>37827.250000000007</v>
      </c>
      <c r="X2700" s="1">
        <f>Table1[[#This Row],[Gross Salary]]-Table1[[#This Row],[Total Deduction]]</f>
        <v>34172.426923076928</v>
      </c>
      <c r="Y2700" t="s">
        <v>37</v>
      </c>
      <c r="Z2700" t="s">
        <v>106</v>
      </c>
      <c r="AA2700" t="s">
        <v>10030</v>
      </c>
      <c r="AB2700" t="s">
        <v>10031</v>
      </c>
    </row>
    <row r="2701" spans="1:28" x14ac:dyDescent="0.3">
      <c r="A2701" t="s">
        <v>10032</v>
      </c>
      <c r="B2701" t="s">
        <v>193</v>
      </c>
      <c r="C2701">
        <v>46</v>
      </c>
      <c r="D2701" t="s">
        <v>127</v>
      </c>
      <c r="E2701" t="s">
        <v>54</v>
      </c>
      <c r="F2701" t="s">
        <v>33</v>
      </c>
      <c r="G2701" t="s">
        <v>9693</v>
      </c>
      <c r="H2701" t="s">
        <v>35</v>
      </c>
      <c r="I2701" t="s">
        <v>36</v>
      </c>
      <c r="J2701">
        <v>26</v>
      </c>
      <c r="K2701">
        <v>25</v>
      </c>
      <c r="L2701">
        <f t="shared" si="126"/>
        <v>1</v>
      </c>
      <c r="M2701">
        <v>7</v>
      </c>
      <c r="N2701">
        <v>69470</v>
      </c>
      <c r="O2701" s="1">
        <f t="shared" si="127"/>
        <v>2671.9230769230771</v>
      </c>
      <c r="P2701" s="1">
        <f t="shared" si="128"/>
        <v>66798.076923076922</v>
      </c>
      <c r="Q2701" s="1">
        <f>Table1[[#This Row],[Earned Basic Salary]]*20%</f>
        <v>13359.615384615385</v>
      </c>
      <c r="R2701" s="1">
        <f>Table1[[#This Row],[Earned Basic Salary]]*10%</f>
        <v>6679.8076923076924</v>
      </c>
      <c r="S2701" s="1">
        <f>Table1[[#This Row],[Earned Basic Salary]]*12%</f>
        <v>8015.7692307692305</v>
      </c>
      <c r="T2701" s="1">
        <f>200</f>
        <v>200</v>
      </c>
      <c r="U2701" s="1">
        <f>Table1[[#This Row],[PF]]+Table1[[#This Row],[Professional Tax]]</f>
        <v>8215.7692307692305</v>
      </c>
      <c r="V2701" s="1">
        <f>Table1[[#This Row],[Overtime Hours]]*200</f>
        <v>1400</v>
      </c>
      <c r="W2701" s="1">
        <f>Table1[[#This Row],[Earned Basic Salary]]+Table1[[#This Row],[HRA]]+Table1[[#This Row],[DA]]+Table1[[#This Row],[Overtime Pay]]</f>
        <v>88237.5</v>
      </c>
      <c r="X2701" s="1">
        <f>Table1[[#This Row],[Gross Salary]]-Table1[[#This Row],[Total Deduction]]</f>
        <v>80021.730769230766</v>
      </c>
      <c r="Y2701" t="s">
        <v>37</v>
      </c>
      <c r="Z2701" t="s">
        <v>95</v>
      </c>
      <c r="AA2701" t="s">
        <v>10033</v>
      </c>
      <c r="AB2701" t="s">
        <v>10034</v>
      </c>
    </row>
    <row r="2702" spans="1:28" x14ac:dyDescent="0.3">
      <c r="A2702" t="s">
        <v>10035</v>
      </c>
      <c r="B2702" t="s">
        <v>236</v>
      </c>
      <c r="C2702">
        <v>29</v>
      </c>
      <c r="D2702" t="s">
        <v>44</v>
      </c>
      <c r="E2702" t="s">
        <v>32</v>
      </c>
      <c r="F2702" t="s">
        <v>55</v>
      </c>
      <c r="G2702" t="s">
        <v>10036</v>
      </c>
      <c r="H2702" t="s">
        <v>35</v>
      </c>
      <c r="I2702" t="s">
        <v>36</v>
      </c>
      <c r="J2702">
        <v>26</v>
      </c>
      <c r="K2702">
        <v>24</v>
      </c>
      <c r="L2702">
        <f t="shared" si="126"/>
        <v>2</v>
      </c>
      <c r="M2702">
        <v>14</v>
      </c>
      <c r="N2702">
        <v>67512</v>
      </c>
      <c r="O2702" s="1">
        <f t="shared" si="127"/>
        <v>2596.6153846153848</v>
      </c>
      <c r="P2702" s="1">
        <f t="shared" si="128"/>
        <v>62318.769230769234</v>
      </c>
      <c r="Q2702" s="1">
        <f>Table1[[#This Row],[Earned Basic Salary]]*20%</f>
        <v>12463.753846153848</v>
      </c>
      <c r="R2702" s="1">
        <f>Table1[[#This Row],[Earned Basic Salary]]*10%</f>
        <v>6231.876923076924</v>
      </c>
      <c r="S2702" s="1">
        <f>Table1[[#This Row],[Earned Basic Salary]]*12%</f>
        <v>7478.252307692308</v>
      </c>
      <c r="T2702" s="1">
        <f>200</f>
        <v>200</v>
      </c>
      <c r="U2702" s="1">
        <f>Table1[[#This Row],[PF]]+Table1[[#This Row],[Professional Tax]]</f>
        <v>7678.252307692308</v>
      </c>
      <c r="V2702" s="1">
        <f>Table1[[#This Row],[Overtime Hours]]*200</f>
        <v>2800</v>
      </c>
      <c r="W2702" s="1">
        <f>Table1[[#This Row],[Earned Basic Salary]]+Table1[[#This Row],[HRA]]+Table1[[#This Row],[DA]]+Table1[[#This Row],[Overtime Pay]]</f>
        <v>83814.400000000009</v>
      </c>
      <c r="X2702" s="1">
        <f>Table1[[#This Row],[Gross Salary]]-Table1[[#This Row],[Total Deduction]]</f>
        <v>76136.147692307699</v>
      </c>
      <c r="Y2702" t="s">
        <v>37</v>
      </c>
      <c r="Z2702" t="s">
        <v>95</v>
      </c>
      <c r="AA2702" t="s">
        <v>10037</v>
      </c>
      <c r="AB2702" t="s">
        <v>10038</v>
      </c>
    </row>
    <row r="2703" spans="1:28" x14ac:dyDescent="0.3">
      <c r="A2703" t="s">
        <v>10039</v>
      </c>
      <c r="B2703" t="s">
        <v>406</v>
      </c>
      <c r="C2703">
        <v>33</v>
      </c>
      <c r="D2703" t="s">
        <v>44</v>
      </c>
      <c r="E2703" t="s">
        <v>121</v>
      </c>
      <c r="F2703" t="s">
        <v>33</v>
      </c>
      <c r="G2703" t="s">
        <v>2772</v>
      </c>
      <c r="H2703" t="s">
        <v>35</v>
      </c>
      <c r="I2703" t="s">
        <v>36</v>
      </c>
      <c r="J2703">
        <v>26</v>
      </c>
      <c r="K2703">
        <v>23</v>
      </c>
      <c r="L2703">
        <f t="shared" si="126"/>
        <v>3</v>
      </c>
      <c r="M2703">
        <v>8</v>
      </c>
      <c r="N2703">
        <v>73536</v>
      </c>
      <c r="O2703" s="1">
        <f t="shared" si="127"/>
        <v>2828.3076923076924</v>
      </c>
      <c r="P2703" s="1">
        <f t="shared" si="128"/>
        <v>65051.076923076922</v>
      </c>
      <c r="Q2703" s="1">
        <f>Table1[[#This Row],[Earned Basic Salary]]*20%</f>
        <v>13010.215384615385</v>
      </c>
      <c r="R2703" s="1">
        <f>Table1[[#This Row],[Earned Basic Salary]]*10%</f>
        <v>6505.1076923076926</v>
      </c>
      <c r="S2703" s="1">
        <f>Table1[[#This Row],[Earned Basic Salary]]*12%</f>
        <v>7806.1292307692302</v>
      </c>
      <c r="T2703" s="1">
        <f>200</f>
        <v>200</v>
      </c>
      <c r="U2703" s="1">
        <f>Table1[[#This Row],[PF]]+Table1[[#This Row],[Professional Tax]]</f>
        <v>8006.1292307692302</v>
      </c>
      <c r="V2703" s="1">
        <f>Table1[[#This Row],[Overtime Hours]]*200</f>
        <v>1600</v>
      </c>
      <c r="W2703" s="1">
        <f>Table1[[#This Row],[Earned Basic Salary]]+Table1[[#This Row],[HRA]]+Table1[[#This Row],[DA]]+Table1[[#This Row],[Overtime Pay]]</f>
        <v>86166.399999999994</v>
      </c>
      <c r="X2703" s="1">
        <f>Table1[[#This Row],[Gross Salary]]-Table1[[#This Row],[Total Deduction]]</f>
        <v>78160.270769230759</v>
      </c>
      <c r="Y2703" t="s">
        <v>37</v>
      </c>
      <c r="Z2703" t="s">
        <v>38</v>
      </c>
      <c r="AA2703" t="s">
        <v>10040</v>
      </c>
      <c r="AB2703" t="s">
        <v>10041</v>
      </c>
    </row>
    <row r="2704" spans="1:28" x14ac:dyDescent="0.3">
      <c r="A2704" t="s">
        <v>10042</v>
      </c>
      <c r="B2704" t="s">
        <v>1547</v>
      </c>
      <c r="C2704">
        <v>52</v>
      </c>
      <c r="D2704" t="s">
        <v>44</v>
      </c>
      <c r="E2704" t="s">
        <v>32</v>
      </c>
      <c r="F2704" t="s">
        <v>69</v>
      </c>
      <c r="G2704" t="s">
        <v>10043</v>
      </c>
      <c r="H2704" t="s">
        <v>35</v>
      </c>
      <c r="I2704" t="s">
        <v>36</v>
      </c>
      <c r="J2704">
        <v>26</v>
      </c>
      <c r="K2704">
        <v>21</v>
      </c>
      <c r="L2704">
        <f t="shared" si="126"/>
        <v>5</v>
      </c>
      <c r="M2704">
        <v>17</v>
      </c>
      <c r="N2704">
        <v>33855</v>
      </c>
      <c r="O2704" s="1">
        <f t="shared" si="127"/>
        <v>1302.1153846153845</v>
      </c>
      <c r="P2704" s="1">
        <f t="shared" si="128"/>
        <v>27344.423076923074</v>
      </c>
      <c r="Q2704" s="1">
        <f>Table1[[#This Row],[Earned Basic Salary]]*20%</f>
        <v>5468.8846153846152</v>
      </c>
      <c r="R2704" s="1">
        <f>Table1[[#This Row],[Earned Basic Salary]]*10%</f>
        <v>2734.4423076923076</v>
      </c>
      <c r="S2704" s="1">
        <f>Table1[[#This Row],[Earned Basic Salary]]*12%</f>
        <v>3281.330769230769</v>
      </c>
      <c r="T2704" s="1">
        <f>200</f>
        <v>200</v>
      </c>
      <c r="U2704" s="1">
        <f>Table1[[#This Row],[PF]]+Table1[[#This Row],[Professional Tax]]</f>
        <v>3481.330769230769</v>
      </c>
      <c r="V2704" s="1">
        <f>Table1[[#This Row],[Overtime Hours]]*200</f>
        <v>3400</v>
      </c>
      <c r="W2704" s="1">
        <f>Table1[[#This Row],[Earned Basic Salary]]+Table1[[#This Row],[HRA]]+Table1[[#This Row],[DA]]+Table1[[#This Row],[Overtime Pay]]</f>
        <v>38947.749999999993</v>
      </c>
      <c r="X2704" s="1">
        <f>Table1[[#This Row],[Gross Salary]]-Table1[[#This Row],[Total Deduction]]</f>
        <v>35466.419230769221</v>
      </c>
      <c r="Y2704" t="s">
        <v>37</v>
      </c>
      <c r="Z2704" t="s">
        <v>38</v>
      </c>
      <c r="AA2704" t="s">
        <v>10044</v>
      </c>
      <c r="AB2704" t="s">
        <v>10045</v>
      </c>
    </row>
    <row r="2705" spans="1:28" x14ac:dyDescent="0.3">
      <c r="A2705" t="s">
        <v>10046</v>
      </c>
      <c r="B2705" t="s">
        <v>183</v>
      </c>
      <c r="C2705">
        <v>51</v>
      </c>
      <c r="D2705" t="s">
        <v>53</v>
      </c>
      <c r="E2705" t="s">
        <v>54</v>
      </c>
      <c r="F2705" t="s">
        <v>33</v>
      </c>
      <c r="G2705" t="s">
        <v>6244</v>
      </c>
      <c r="H2705" t="s">
        <v>35</v>
      </c>
      <c r="I2705" t="s">
        <v>36</v>
      </c>
      <c r="J2705">
        <v>26</v>
      </c>
      <c r="K2705">
        <v>26</v>
      </c>
      <c r="L2705">
        <f t="shared" si="126"/>
        <v>0</v>
      </c>
      <c r="M2705">
        <v>13</v>
      </c>
      <c r="N2705">
        <v>53824</v>
      </c>
      <c r="O2705" s="1">
        <f t="shared" si="127"/>
        <v>2070.1538461538462</v>
      </c>
      <c r="P2705" s="1">
        <f t="shared" si="128"/>
        <v>53824</v>
      </c>
      <c r="Q2705" s="1">
        <f>Table1[[#This Row],[Earned Basic Salary]]*20%</f>
        <v>10764.800000000001</v>
      </c>
      <c r="R2705" s="1">
        <f>Table1[[#This Row],[Earned Basic Salary]]*10%</f>
        <v>5382.4000000000005</v>
      </c>
      <c r="S2705" s="1">
        <f>Table1[[#This Row],[Earned Basic Salary]]*12%</f>
        <v>6458.88</v>
      </c>
      <c r="T2705" s="1">
        <f>200</f>
        <v>200</v>
      </c>
      <c r="U2705" s="1">
        <f>Table1[[#This Row],[PF]]+Table1[[#This Row],[Professional Tax]]</f>
        <v>6658.88</v>
      </c>
      <c r="V2705" s="1">
        <f>Table1[[#This Row],[Overtime Hours]]*200</f>
        <v>2600</v>
      </c>
      <c r="W2705" s="1">
        <f>Table1[[#This Row],[Earned Basic Salary]]+Table1[[#This Row],[HRA]]+Table1[[#This Row],[DA]]+Table1[[#This Row],[Overtime Pay]]</f>
        <v>72571.199999999997</v>
      </c>
      <c r="X2705" s="1">
        <f>Table1[[#This Row],[Gross Salary]]-Table1[[#This Row],[Total Deduction]]</f>
        <v>65912.319999999992</v>
      </c>
      <c r="Y2705" t="s">
        <v>37</v>
      </c>
      <c r="Z2705" t="s">
        <v>106</v>
      </c>
      <c r="AA2705" t="s">
        <v>10047</v>
      </c>
      <c r="AB2705" t="s">
        <v>10048</v>
      </c>
    </row>
    <row r="2706" spans="1:28" x14ac:dyDescent="0.3">
      <c r="A2706" t="s">
        <v>10049</v>
      </c>
      <c r="B2706" t="s">
        <v>430</v>
      </c>
      <c r="C2706">
        <v>55</v>
      </c>
      <c r="D2706" t="s">
        <v>61</v>
      </c>
      <c r="E2706" t="s">
        <v>62</v>
      </c>
      <c r="F2706" t="s">
        <v>46</v>
      </c>
      <c r="G2706" t="s">
        <v>6697</v>
      </c>
      <c r="H2706" t="s">
        <v>35</v>
      </c>
      <c r="I2706" t="s">
        <v>36</v>
      </c>
      <c r="J2706">
        <v>26</v>
      </c>
      <c r="K2706">
        <v>24</v>
      </c>
      <c r="L2706">
        <f t="shared" si="126"/>
        <v>2</v>
      </c>
      <c r="M2706">
        <v>9</v>
      </c>
      <c r="N2706">
        <v>41138</v>
      </c>
      <c r="O2706" s="1">
        <f t="shared" si="127"/>
        <v>1582.2307692307693</v>
      </c>
      <c r="P2706" s="1">
        <f t="shared" si="128"/>
        <v>37973.538461538461</v>
      </c>
      <c r="Q2706" s="1">
        <f>Table1[[#This Row],[Earned Basic Salary]]*20%</f>
        <v>7594.7076923076929</v>
      </c>
      <c r="R2706" s="1">
        <f>Table1[[#This Row],[Earned Basic Salary]]*10%</f>
        <v>3797.3538461538465</v>
      </c>
      <c r="S2706" s="1">
        <f>Table1[[#This Row],[Earned Basic Salary]]*12%</f>
        <v>4556.8246153846148</v>
      </c>
      <c r="T2706" s="1">
        <f>200</f>
        <v>200</v>
      </c>
      <c r="U2706" s="1">
        <f>Table1[[#This Row],[PF]]+Table1[[#This Row],[Professional Tax]]</f>
        <v>4756.8246153846148</v>
      </c>
      <c r="V2706" s="1">
        <f>Table1[[#This Row],[Overtime Hours]]*200</f>
        <v>1800</v>
      </c>
      <c r="W2706" s="1">
        <f>Table1[[#This Row],[Earned Basic Salary]]+Table1[[#This Row],[HRA]]+Table1[[#This Row],[DA]]+Table1[[#This Row],[Overtime Pay]]</f>
        <v>51165.599999999999</v>
      </c>
      <c r="X2706" s="1">
        <f>Table1[[#This Row],[Gross Salary]]-Table1[[#This Row],[Total Deduction]]</f>
        <v>46408.775384615386</v>
      </c>
      <c r="Y2706" t="s">
        <v>37</v>
      </c>
      <c r="Z2706" t="s">
        <v>48</v>
      </c>
      <c r="AA2706" t="s">
        <v>10050</v>
      </c>
      <c r="AB2706" t="s">
        <v>10051</v>
      </c>
    </row>
    <row r="2707" spans="1:28" x14ac:dyDescent="0.3">
      <c r="A2707" t="s">
        <v>10052</v>
      </c>
      <c r="B2707" t="s">
        <v>415</v>
      </c>
      <c r="C2707">
        <v>52</v>
      </c>
      <c r="D2707" t="s">
        <v>75</v>
      </c>
      <c r="E2707" t="s">
        <v>82</v>
      </c>
      <c r="F2707" t="s">
        <v>46</v>
      </c>
      <c r="G2707" t="s">
        <v>3469</v>
      </c>
      <c r="H2707" t="s">
        <v>35</v>
      </c>
      <c r="I2707" t="s">
        <v>36</v>
      </c>
      <c r="J2707">
        <v>26</v>
      </c>
      <c r="K2707">
        <v>24</v>
      </c>
      <c r="L2707">
        <f t="shared" si="126"/>
        <v>2</v>
      </c>
      <c r="M2707">
        <v>5</v>
      </c>
      <c r="N2707">
        <v>25115</v>
      </c>
      <c r="O2707" s="1">
        <f t="shared" si="127"/>
        <v>965.96153846153845</v>
      </c>
      <c r="P2707" s="1">
        <f t="shared" si="128"/>
        <v>23183.076923076922</v>
      </c>
      <c r="Q2707" s="1">
        <f>Table1[[#This Row],[Earned Basic Salary]]*20%</f>
        <v>4636.6153846153848</v>
      </c>
      <c r="R2707" s="1">
        <f>Table1[[#This Row],[Earned Basic Salary]]*10%</f>
        <v>2318.3076923076924</v>
      </c>
      <c r="S2707" s="1">
        <f>Table1[[#This Row],[Earned Basic Salary]]*12%</f>
        <v>2781.9692307692303</v>
      </c>
      <c r="T2707" s="1">
        <f>200</f>
        <v>200</v>
      </c>
      <c r="U2707" s="1">
        <f>Table1[[#This Row],[PF]]+Table1[[#This Row],[Professional Tax]]</f>
        <v>2981.9692307692303</v>
      </c>
      <c r="V2707" s="1">
        <f>Table1[[#This Row],[Overtime Hours]]*200</f>
        <v>1000</v>
      </c>
      <c r="W2707" s="1">
        <f>Table1[[#This Row],[Earned Basic Salary]]+Table1[[#This Row],[HRA]]+Table1[[#This Row],[DA]]+Table1[[#This Row],[Overtime Pay]]</f>
        <v>31137.999999999996</v>
      </c>
      <c r="X2707" s="1">
        <f>Table1[[#This Row],[Gross Salary]]-Table1[[#This Row],[Total Deduction]]</f>
        <v>28156.030769230765</v>
      </c>
      <c r="Y2707" t="s">
        <v>37</v>
      </c>
      <c r="Z2707" t="s">
        <v>106</v>
      </c>
      <c r="AA2707" t="s">
        <v>10053</v>
      </c>
      <c r="AB2707" t="s">
        <v>10054</v>
      </c>
    </row>
    <row r="2708" spans="1:28" x14ac:dyDescent="0.3">
      <c r="A2708" t="s">
        <v>10055</v>
      </c>
      <c r="B2708" t="s">
        <v>430</v>
      </c>
      <c r="C2708">
        <v>36</v>
      </c>
      <c r="D2708" t="s">
        <v>127</v>
      </c>
      <c r="E2708" t="s">
        <v>45</v>
      </c>
      <c r="F2708" t="s">
        <v>83</v>
      </c>
      <c r="G2708" t="s">
        <v>1738</v>
      </c>
      <c r="H2708" t="s">
        <v>35</v>
      </c>
      <c r="I2708" t="s">
        <v>36</v>
      </c>
      <c r="J2708">
        <v>26</v>
      </c>
      <c r="K2708">
        <v>24</v>
      </c>
      <c r="L2708">
        <f t="shared" si="126"/>
        <v>2</v>
      </c>
      <c r="M2708">
        <v>8</v>
      </c>
      <c r="N2708">
        <v>59718</v>
      </c>
      <c r="O2708" s="1">
        <f t="shared" si="127"/>
        <v>2296.8461538461538</v>
      </c>
      <c r="P2708" s="1">
        <f t="shared" si="128"/>
        <v>55124.307692307688</v>
      </c>
      <c r="Q2708" s="1">
        <f>Table1[[#This Row],[Earned Basic Salary]]*20%</f>
        <v>11024.861538461539</v>
      </c>
      <c r="R2708" s="1">
        <f>Table1[[#This Row],[Earned Basic Salary]]*10%</f>
        <v>5512.4307692307693</v>
      </c>
      <c r="S2708" s="1">
        <f>Table1[[#This Row],[Earned Basic Salary]]*12%</f>
        <v>6614.9169230769221</v>
      </c>
      <c r="T2708" s="1">
        <f>200</f>
        <v>200</v>
      </c>
      <c r="U2708" s="1">
        <f>Table1[[#This Row],[PF]]+Table1[[#This Row],[Professional Tax]]</f>
        <v>6814.9169230769221</v>
      </c>
      <c r="V2708" s="1">
        <f>Table1[[#This Row],[Overtime Hours]]*200</f>
        <v>1600</v>
      </c>
      <c r="W2708" s="1">
        <f>Table1[[#This Row],[Earned Basic Salary]]+Table1[[#This Row],[HRA]]+Table1[[#This Row],[DA]]+Table1[[#This Row],[Overtime Pay]]</f>
        <v>73261.599999999991</v>
      </c>
      <c r="X2708" s="1">
        <f>Table1[[#This Row],[Gross Salary]]-Table1[[#This Row],[Total Deduction]]</f>
        <v>66446.683076923073</v>
      </c>
      <c r="Y2708" t="s">
        <v>37</v>
      </c>
      <c r="Z2708" t="s">
        <v>106</v>
      </c>
      <c r="AA2708" t="s">
        <v>10056</v>
      </c>
      <c r="AB2708" t="s">
        <v>10057</v>
      </c>
    </row>
    <row r="2709" spans="1:28" x14ac:dyDescent="0.3">
      <c r="A2709" t="s">
        <v>10058</v>
      </c>
      <c r="B2709" t="s">
        <v>126</v>
      </c>
      <c r="C2709">
        <v>22</v>
      </c>
      <c r="D2709" t="s">
        <v>75</v>
      </c>
      <c r="E2709" t="s">
        <v>54</v>
      </c>
      <c r="F2709" t="s">
        <v>83</v>
      </c>
      <c r="G2709" t="s">
        <v>10059</v>
      </c>
      <c r="H2709" t="s">
        <v>35</v>
      </c>
      <c r="I2709" t="s">
        <v>36</v>
      </c>
      <c r="J2709">
        <v>26</v>
      </c>
      <c r="K2709">
        <v>25</v>
      </c>
      <c r="L2709">
        <f t="shared" si="126"/>
        <v>1</v>
      </c>
      <c r="M2709">
        <v>5</v>
      </c>
      <c r="N2709">
        <v>19698</v>
      </c>
      <c r="O2709" s="1">
        <f t="shared" si="127"/>
        <v>757.61538461538464</v>
      </c>
      <c r="P2709" s="1">
        <f t="shared" si="128"/>
        <v>18940.384615384617</v>
      </c>
      <c r="Q2709" s="1">
        <f>Table1[[#This Row],[Earned Basic Salary]]*20%</f>
        <v>3788.0769230769238</v>
      </c>
      <c r="R2709" s="1">
        <f>Table1[[#This Row],[Earned Basic Salary]]*10%</f>
        <v>1894.0384615384619</v>
      </c>
      <c r="S2709" s="1">
        <f>Table1[[#This Row],[Earned Basic Salary]]*12%</f>
        <v>2272.8461538461538</v>
      </c>
      <c r="T2709" s="1">
        <f>200</f>
        <v>200</v>
      </c>
      <c r="U2709" s="1">
        <f>Table1[[#This Row],[PF]]+Table1[[#This Row],[Professional Tax]]</f>
        <v>2472.8461538461538</v>
      </c>
      <c r="V2709" s="1">
        <f>Table1[[#This Row],[Overtime Hours]]*200</f>
        <v>1000</v>
      </c>
      <c r="W2709" s="1">
        <f>Table1[[#This Row],[Earned Basic Salary]]+Table1[[#This Row],[HRA]]+Table1[[#This Row],[DA]]+Table1[[#This Row],[Overtime Pay]]</f>
        <v>25622.5</v>
      </c>
      <c r="X2709" s="1">
        <f>Table1[[#This Row],[Gross Salary]]-Table1[[#This Row],[Total Deduction]]</f>
        <v>23149.653846153848</v>
      </c>
      <c r="Y2709" t="s">
        <v>37</v>
      </c>
      <c r="Z2709" t="s">
        <v>106</v>
      </c>
      <c r="AA2709" t="s">
        <v>10060</v>
      </c>
      <c r="AB2709" t="s">
        <v>10061</v>
      </c>
    </row>
    <row r="2710" spans="1:28" x14ac:dyDescent="0.3">
      <c r="A2710" t="s">
        <v>10062</v>
      </c>
      <c r="B2710" t="s">
        <v>607</v>
      </c>
      <c r="C2710">
        <v>41</v>
      </c>
      <c r="D2710" t="s">
        <v>133</v>
      </c>
      <c r="E2710" t="s">
        <v>82</v>
      </c>
      <c r="F2710" t="s">
        <v>33</v>
      </c>
      <c r="G2710" t="s">
        <v>10063</v>
      </c>
      <c r="H2710" t="s">
        <v>35</v>
      </c>
      <c r="I2710" t="s">
        <v>36</v>
      </c>
      <c r="J2710">
        <v>26</v>
      </c>
      <c r="K2710">
        <v>25</v>
      </c>
      <c r="L2710">
        <f t="shared" si="126"/>
        <v>1</v>
      </c>
      <c r="M2710">
        <v>15</v>
      </c>
      <c r="N2710">
        <v>74220</v>
      </c>
      <c r="O2710" s="1">
        <f t="shared" si="127"/>
        <v>2854.6153846153848</v>
      </c>
      <c r="P2710" s="1">
        <f t="shared" si="128"/>
        <v>71365.384615384624</v>
      </c>
      <c r="Q2710" s="1">
        <f>Table1[[#This Row],[Earned Basic Salary]]*20%</f>
        <v>14273.076923076926</v>
      </c>
      <c r="R2710" s="1">
        <f>Table1[[#This Row],[Earned Basic Salary]]*10%</f>
        <v>7136.5384615384628</v>
      </c>
      <c r="S2710" s="1">
        <f>Table1[[#This Row],[Earned Basic Salary]]*12%</f>
        <v>8563.8461538461543</v>
      </c>
      <c r="T2710" s="1">
        <f>200</f>
        <v>200</v>
      </c>
      <c r="U2710" s="1">
        <f>Table1[[#This Row],[PF]]+Table1[[#This Row],[Professional Tax]]</f>
        <v>8763.8461538461543</v>
      </c>
      <c r="V2710" s="1">
        <f>Table1[[#This Row],[Overtime Hours]]*200</f>
        <v>3000</v>
      </c>
      <c r="W2710" s="1">
        <f>Table1[[#This Row],[Earned Basic Salary]]+Table1[[#This Row],[HRA]]+Table1[[#This Row],[DA]]+Table1[[#This Row],[Overtime Pay]]</f>
        <v>95775.000000000015</v>
      </c>
      <c r="X2710" s="1">
        <f>Table1[[#This Row],[Gross Salary]]-Table1[[#This Row],[Total Deduction]]</f>
        <v>87011.153846153858</v>
      </c>
      <c r="Y2710" t="s">
        <v>37</v>
      </c>
      <c r="Z2710" t="s">
        <v>48</v>
      </c>
      <c r="AA2710" t="s">
        <v>10064</v>
      </c>
      <c r="AB2710" t="s">
        <v>10065</v>
      </c>
    </row>
    <row r="2711" spans="1:28" x14ac:dyDescent="0.3">
      <c r="A2711" t="s">
        <v>10066</v>
      </c>
      <c r="B2711" t="s">
        <v>305</v>
      </c>
      <c r="C2711">
        <v>51</v>
      </c>
      <c r="D2711" t="s">
        <v>53</v>
      </c>
      <c r="E2711" t="s">
        <v>82</v>
      </c>
      <c r="F2711" t="s">
        <v>46</v>
      </c>
      <c r="G2711" t="s">
        <v>10067</v>
      </c>
      <c r="H2711" t="s">
        <v>35</v>
      </c>
      <c r="I2711" t="s">
        <v>36</v>
      </c>
      <c r="J2711">
        <v>26</v>
      </c>
      <c r="K2711">
        <v>25</v>
      </c>
      <c r="L2711">
        <f t="shared" si="126"/>
        <v>1</v>
      </c>
      <c r="M2711">
        <v>16</v>
      </c>
      <c r="N2711">
        <v>21861</v>
      </c>
      <c r="O2711" s="1">
        <f t="shared" si="127"/>
        <v>840.80769230769226</v>
      </c>
      <c r="P2711" s="1">
        <f t="shared" si="128"/>
        <v>21020.192307692305</v>
      </c>
      <c r="Q2711" s="1">
        <f>Table1[[#This Row],[Earned Basic Salary]]*20%</f>
        <v>4204.038461538461</v>
      </c>
      <c r="R2711" s="1">
        <f>Table1[[#This Row],[Earned Basic Salary]]*10%</f>
        <v>2102.0192307692305</v>
      </c>
      <c r="S2711" s="1">
        <f>Table1[[#This Row],[Earned Basic Salary]]*12%</f>
        <v>2522.4230769230767</v>
      </c>
      <c r="T2711" s="1">
        <f>200</f>
        <v>200</v>
      </c>
      <c r="U2711" s="1">
        <f>Table1[[#This Row],[PF]]+Table1[[#This Row],[Professional Tax]]</f>
        <v>2722.4230769230767</v>
      </c>
      <c r="V2711" s="1">
        <f>Table1[[#This Row],[Overtime Hours]]*200</f>
        <v>3200</v>
      </c>
      <c r="W2711" s="1">
        <f>Table1[[#This Row],[Earned Basic Salary]]+Table1[[#This Row],[HRA]]+Table1[[#This Row],[DA]]+Table1[[#This Row],[Overtime Pay]]</f>
        <v>30526.249999999996</v>
      </c>
      <c r="X2711" s="1">
        <f>Table1[[#This Row],[Gross Salary]]-Table1[[#This Row],[Total Deduction]]</f>
        <v>27803.826923076918</v>
      </c>
      <c r="Y2711" t="s">
        <v>37</v>
      </c>
      <c r="Z2711" t="s">
        <v>106</v>
      </c>
      <c r="AA2711" t="s">
        <v>10068</v>
      </c>
      <c r="AB2711" t="s">
        <v>10069</v>
      </c>
    </row>
    <row r="2712" spans="1:28" x14ac:dyDescent="0.3">
      <c r="A2712" t="s">
        <v>10070</v>
      </c>
      <c r="B2712" t="s">
        <v>193</v>
      </c>
      <c r="C2712">
        <v>51</v>
      </c>
      <c r="D2712" t="s">
        <v>127</v>
      </c>
      <c r="E2712" t="s">
        <v>82</v>
      </c>
      <c r="F2712" t="s">
        <v>46</v>
      </c>
      <c r="G2712" t="s">
        <v>2909</v>
      </c>
      <c r="H2712" t="s">
        <v>35</v>
      </c>
      <c r="I2712" t="s">
        <v>36</v>
      </c>
      <c r="J2712">
        <v>26</v>
      </c>
      <c r="K2712">
        <v>24</v>
      </c>
      <c r="L2712">
        <f t="shared" si="126"/>
        <v>2</v>
      </c>
      <c r="M2712">
        <v>2</v>
      </c>
      <c r="N2712">
        <v>33722</v>
      </c>
      <c r="O2712" s="1">
        <f t="shared" si="127"/>
        <v>1297</v>
      </c>
      <c r="P2712" s="1">
        <f t="shared" si="128"/>
        <v>31128</v>
      </c>
      <c r="Q2712" s="1">
        <f>Table1[[#This Row],[Earned Basic Salary]]*20%</f>
        <v>6225.6</v>
      </c>
      <c r="R2712" s="1">
        <f>Table1[[#This Row],[Earned Basic Salary]]*10%</f>
        <v>3112.8</v>
      </c>
      <c r="S2712" s="1">
        <f>Table1[[#This Row],[Earned Basic Salary]]*12%</f>
        <v>3735.3599999999997</v>
      </c>
      <c r="T2712" s="1">
        <f>200</f>
        <v>200</v>
      </c>
      <c r="U2712" s="1">
        <f>Table1[[#This Row],[PF]]+Table1[[#This Row],[Professional Tax]]</f>
        <v>3935.3599999999997</v>
      </c>
      <c r="V2712" s="1">
        <f>Table1[[#This Row],[Overtime Hours]]*200</f>
        <v>400</v>
      </c>
      <c r="W2712" s="1">
        <f>Table1[[#This Row],[Earned Basic Salary]]+Table1[[#This Row],[HRA]]+Table1[[#This Row],[DA]]+Table1[[#This Row],[Overtime Pay]]</f>
        <v>40866.400000000001</v>
      </c>
      <c r="X2712" s="1">
        <f>Table1[[#This Row],[Gross Salary]]-Table1[[#This Row],[Total Deduction]]</f>
        <v>36931.040000000001</v>
      </c>
      <c r="Y2712" t="s">
        <v>37</v>
      </c>
      <c r="Z2712" t="s">
        <v>106</v>
      </c>
      <c r="AA2712" t="s">
        <v>10071</v>
      </c>
      <c r="AB2712" t="s">
        <v>10072</v>
      </c>
    </row>
    <row r="2713" spans="1:28" x14ac:dyDescent="0.3">
      <c r="A2713" t="s">
        <v>10073</v>
      </c>
      <c r="B2713" t="s">
        <v>783</v>
      </c>
      <c r="C2713">
        <v>29</v>
      </c>
      <c r="D2713" t="s">
        <v>61</v>
      </c>
      <c r="E2713" t="s">
        <v>32</v>
      </c>
      <c r="F2713" t="s">
        <v>33</v>
      </c>
      <c r="G2713" t="s">
        <v>6080</v>
      </c>
      <c r="H2713" t="s">
        <v>35</v>
      </c>
      <c r="I2713" t="s">
        <v>36</v>
      </c>
      <c r="J2713">
        <v>26</v>
      </c>
      <c r="K2713">
        <v>23</v>
      </c>
      <c r="L2713">
        <f t="shared" si="126"/>
        <v>3</v>
      </c>
      <c r="M2713">
        <v>19</v>
      </c>
      <c r="N2713">
        <v>62014</v>
      </c>
      <c r="O2713" s="1">
        <f t="shared" si="127"/>
        <v>2385.1538461538462</v>
      </c>
      <c r="P2713" s="1">
        <f t="shared" si="128"/>
        <v>54858.538461538461</v>
      </c>
      <c r="Q2713" s="1">
        <f>Table1[[#This Row],[Earned Basic Salary]]*20%</f>
        <v>10971.707692307693</v>
      </c>
      <c r="R2713" s="1">
        <f>Table1[[#This Row],[Earned Basic Salary]]*10%</f>
        <v>5485.8538461538465</v>
      </c>
      <c r="S2713" s="1">
        <f>Table1[[#This Row],[Earned Basic Salary]]*12%</f>
        <v>6583.0246153846147</v>
      </c>
      <c r="T2713" s="1">
        <f>200</f>
        <v>200</v>
      </c>
      <c r="U2713" s="1">
        <f>Table1[[#This Row],[PF]]+Table1[[#This Row],[Professional Tax]]</f>
        <v>6783.0246153846147</v>
      </c>
      <c r="V2713" s="1">
        <f>Table1[[#This Row],[Overtime Hours]]*200</f>
        <v>3800</v>
      </c>
      <c r="W2713" s="1">
        <f>Table1[[#This Row],[Earned Basic Salary]]+Table1[[#This Row],[HRA]]+Table1[[#This Row],[DA]]+Table1[[#This Row],[Overtime Pay]]</f>
        <v>75116.099999999991</v>
      </c>
      <c r="X2713" s="1">
        <f>Table1[[#This Row],[Gross Salary]]-Table1[[#This Row],[Total Deduction]]</f>
        <v>68333.075384615382</v>
      </c>
      <c r="Y2713" t="s">
        <v>37</v>
      </c>
      <c r="Z2713" t="s">
        <v>48</v>
      </c>
      <c r="AA2713" t="s">
        <v>10074</v>
      </c>
      <c r="AB2713" t="s">
        <v>10075</v>
      </c>
    </row>
    <row r="2714" spans="1:28" x14ac:dyDescent="0.3">
      <c r="A2714" t="s">
        <v>10076</v>
      </c>
      <c r="B2714" t="s">
        <v>919</v>
      </c>
      <c r="C2714">
        <v>41</v>
      </c>
      <c r="D2714" t="s">
        <v>127</v>
      </c>
      <c r="E2714" t="s">
        <v>45</v>
      </c>
      <c r="F2714" t="s">
        <v>69</v>
      </c>
      <c r="G2714" t="s">
        <v>3380</v>
      </c>
      <c r="H2714" t="s">
        <v>35</v>
      </c>
      <c r="I2714" t="s">
        <v>36</v>
      </c>
      <c r="J2714">
        <v>26</v>
      </c>
      <c r="K2714">
        <v>26</v>
      </c>
      <c r="L2714">
        <f t="shared" si="126"/>
        <v>0</v>
      </c>
      <c r="M2714">
        <v>13</v>
      </c>
      <c r="N2714">
        <v>37832</v>
      </c>
      <c r="O2714" s="1">
        <f t="shared" si="127"/>
        <v>1455.0769230769231</v>
      </c>
      <c r="P2714" s="1">
        <f t="shared" si="128"/>
        <v>37832</v>
      </c>
      <c r="Q2714" s="1">
        <f>Table1[[#This Row],[Earned Basic Salary]]*20%</f>
        <v>7566.4000000000005</v>
      </c>
      <c r="R2714" s="1">
        <f>Table1[[#This Row],[Earned Basic Salary]]*10%</f>
        <v>3783.2000000000003</v>
      </c>
      <c r="S2714" s="1">
        <f>Table1[[#This Row],[Earned Basic Salary]]*12%</f>
        <v>4539.84</v>
      </c>
      <c r="T2714" s="1">
        <f>200</f>
        <v>200</v>
      </c>
      <c r="U2714" s="1">
        <f>Table1[[#This Row],[PF]]+Table1[[#This Row],[Professional Tax]]</f>
        <v>4739.84</v>
      </c>
      <c r="V2714" s="1">
        <f>Table1[[#This Row],[Overtime Hours]]*200</f>
        <v>2600</v>
      </c>
      <c r="W2714" s="1">
        <f>Table1[[#This Row],[Earned Basic Salary]]+Table1[[#This Row],[HRA]]+Table1[[#This Row],[DA]]+Table1[[#This Row],[Overtime Pay]]</f>
        <v>51781.599999999999</v>
      </c>
      <c r="X2714" s="1">
        <f>Table1[[#This Row],[Gross Salary]]-Table1[[#This Row],[Total Deduction]]</f>
        <v>47041.759999999995</v>
      </c>
      <c r="Y2714" t="s">
        <v>37</v>
      </c>
      <c r="Z2714" t="s">
        <v>38</v>
      </c>
      <c r="AA2714" t="s">
        <v>10077</v>
      </c>
      <c r="AB2714" t="s">
        <v>10078</v>
      </c>
    </row>
    <row r="2715" spans="1:28" x14ac:dyDescent="0.3">
      <c r="A2715" t="s">
        <v>10079</v>
      </c>
      <c r="B2715" t="s">
        <v>188</v>
      </c>
      <c r="C2715">
        <v>41</v>
      </c>
      <c r="D2715" t="s">
        <v>127</v>
      </c>
      <c r="E2715" t="s">
        <v>32</v>
      </c>
      <c r="F2715" t="s">
        <v>83</v>
      </c>
      <c r="G2715" t="s">
        <v>10080</v>
      </c>
      <c r="H2715" t="s">
        <v>35</v>
      </c>
      <c r="I2715" t="s">
        <v>36</v>
      </c>
      <c r="J2715">
        <v>26</v>
      </c>
      <c r="K2715">
        <v>25</v>
      </c>
      <c r="L2715">
        <f t="shared" si="126"/>
        <v>1</v>
      </c>
      <c r="M2715">
        <v>14</v>
      </c>
      <c r="N2715">
        <v>42259</v>
      </c>
      <c r="O2715" s="1">
        <f t="shared" si="127"/>
        <v>1625.3461538461538</v>
      </c>
      <c r="P2715" s="1">
        <f t="shared" si="128"/>
        <v>40633.653846153844</v>
      </c>
      <c r="Q2715" s="1">
        <f>Table1[[#This Row],[Earned Basic Salary]]*20%</f>
        <v>8126.7307692307695</v>
      </c>
      <c r="R2715" s="1">
        <f>Table1[[#This Row],[Earned Basic Salary]]*10%</f>
        <v>4063.3653846153848</v>
      </c>
      <c r="S2715" s="1">
        <f>Table1[[#This Row],[Earned Basic Salary]]*12%</f>
        <v>4876.038461538461</v>
      </c>
      <c r="T2715" s="1">
        <f>200</f>
        <v>200</v>
      </c>
      <c r="U2715" s="1">
        <f>Table1[[#This Row],[PF]]+Table1[[#This Row],[Professional Tax]]</f>
        <v>5076.038461538461</v>
      </c>
      <c r="V2715" s="1">
        <f>Table1[[#This Row],[Overtime Hours]]*200</f>
        <v>2800</v>
      </c>
      <c r="W2715" s="1">
        <f>Table1[[#This Row],[Earned Basic Salary]]+Table1[[#This Row],[HRA]]+Table1[[#This Row],[DA]]+Table1[[#This Row],[Overtime Pay]]</f>
        <v>55623.749999999993</v>
      </c>
      <c r="X2715" s="1">
        <f>Table1[[#This Row],[Gross Salary]]-Table1[[#This Row],[Total Deduction]]</f>
        <v>50547.711538461532</v>
      </c>
      <c r="Y2715" t="s">
        <v>37</v>
      </c>
      <c r="Z2715" t="s">
        <v>95</v>
      </c>
      <c r="AA2715" t="s">
        <v>10081</v>
      </c>
      <c r="AB2715" t="s">
        <v>10082</v>
      </c>
    </row>
    <row r="2716" spans="1:28" x14ac:dyDescent="0.3">
      <c r="A2716" t="s">
        <v>10083</v>
      </c>
      <c r="B2716" t="s">
        <v>1149</v>
      </c>
      <c r="C2716">
        <v>27</v>
      </c>
      <c r="D2716" t="s">
        <v>127</v>
      </c>
      <c r="E2716" t="s">
        <v>45</v>
      </c>
      <c r="F2716" t="s">
        <v>89</v>
      </c>
      <c r="G2716" t="s">
        <v>10084</v>
      </c>
      <c r="H2716" t="s">
        <v>35</v>
      </c>
      <c r="I2716" t="s">
        <v>36</v>
      </c>
      <c r="J2716">
        <v>26</v>
      </c>
      <c r="K2716">
        <v>23</v>
      </c>
      <c r="L2716">
        <f t="shared" si="126"/>
        <v>3</v>
      </c>
      <c r="M2716">
        <v>7</v>
      </c>
      <c r="N2716">
        <v>18168</v>
      </c>
      <c r="O2716" s="1">
        <f t="shared" si="127"/>
        <v>698.76923076923072</v>
      </c>
      <c r="P2716" s="1">
        <f t="shared" si="128"/>
        <v>16071.692307692307</v>
      </c>
      <c r="Q2716" s="1">
        <f>Table1[[#This Row],[Earned Basic Salary]]*20%</f>
        <v>3214.3384615384616</v>
      </c>
      <c r="R2716" s="1">
        <f>Table1[[#This Row],[Earned Basic Salary]]*10%</f>
        <v>1607.1692307692308</v>
      </c>
      <c r="S2716" s="1">
        <f>Table1[[#This Row],[Earned Basic Salary]]*12%</f>
        <v>1928.6030769230767</v>
      </c>
      <c r="T2716" s="1">
        <f>200</f>
        <v>200</v>
      </c>
      <c r="U2716" s="1">
        <f>Table1[[#This Row],[PF]]+Table1[[#This Row],[Professional Tax]]</f>
        <v>2128.6030769230765</v>
      </c>
      <c r="V2716" s="1">
        <f>Table1[[#This Row],[Overtime Hours]]*200</f>
        <v>1400</v>
      </c>
      <c r="W2716" s="1">
        <f>Table1[[#This Row],[Earned Basic Salary]]+Table1[[#This Row],[HRA]]+Table1[[#This Row],[DA]]+Table1[[#This Row],[Overtime Pay]]</f>
        <v>22293.200000000001</v>
      </c>
      <c r="X2716" s="1">
        <f>Table1[[#This Row],[Gross Salary]]-Table1[[#This Row],[Total Deduction]]</f>
        <v>20164.596923076926</v>
      </c>
      <c r="Y2716" t="s">
        <v>37</v>
      </c>
      <c r="Z2716" t="s">
        <v>106</v>
      </c>
      <c r="AA2716" t="s">
        <v>10085</v>
      </c>
      <c r="AB2716" t="s">
        <v>10086</v>
      </c>
    </row>
    <row r="2717" spans="1:28" x14ac:dyDescent="0.3">
      <c r="A2717" t="s">
        <v>10087</v>
      </c>
      <c r="B2717" t="s">
        <v>236</v>
      </c>
      <c r="C2717">
        <v>35</v>
      </c>
      <c r="D2717" t="s">
        <v>81</v>
      </c>
      <c r="E2717" t="s">
        <v>62</v>
      </c>
      <c r="F2717" t="s">
        <v>33</v>
      </c>
      <c r="G2717" t="s">
        <v>7327</v>
      </c>
      <c r="H2717" t="s">
        <v>35</v>
      </c>
      <c r="I2717" t="s">
        <v>36</v>
      </c>
      <c r="J2717">
        <v>26</v>
      </c>
      <c r="K2717">
        <v>24</v>
      </c>
      <c r="L2717">
        <f t="shared" si="126"/>
        <v>2</v>
      </c>
      <c r="M2717">
        <v>19</v>
      </c>
      <c r="N2717">
        <v>34377</v>
      </c>
      <c r="O2717" s="1">
        <f t="shared" si="127"/>
        <v>1322.1923076923076</v>
      </c>
      <c r="P2717" s="1">
        <f t="shared" si="128"/>
        <v>31732.615384615383</v>
      </c>
      <c r="Q2717" s="1">
        <f>Table1[[#This Row],[Earned Basic Salary]]*20%</f>
        <v>6346.5230769230766</v>
      </c>
      <c r="R2717" s="1">
        <f>Table1[[#This Row],[Earned Basic Salary]]*10%</f>
        <v>3173.2615384615383</v>
      </c>
      <c r="S2717" s="1">
        <f>Table1[[#This Row],[Earned Basic Salary]]*12%</f>
        <v>3807.913846153846</v>
      </c>
      <c r="T2717" s="1">
        <f>200</f>
        <v>200</v>
      </c>
      <c r="U2717" s="1">
        <f>Table1[[#This Row],[PF]]+Table1[[#This Row],[Professional Tax]]</f>
        <v>4007.913846153846</v>
      </c>
      <c r="V2717" s="1">
        <f>Table1[[#This Row],[Overtime Hours]]*200</f>
        <v>3800</v>
      </c>
      <c r="W2717" s="1">
        <f>Table1[[#This Row],[Earned Basic Salary]]+Table1[[#This Row],[HRA]]+Table1[[#This Row],[DA]]+Table1[[#This Row],[Overtime Pay]]</f>
        <v>45052.399999999994</v>
      </c>
      <c r="X2717" s="1">
        <f>Table1[[#This Row],[Gross Salary]]-Table1[[#This Row],[Total Deduction]]</f>
        <v>41044.486153846148</v>
      </c>
      <c r="Y2717" t="s">
        <v>37</v>
      </c>
      <c r="Z2717" t="s">
        <v>48</v>
      </c>
      <c r="AA2717" t="s">
        <v>10088</v>
      </c>
      <c r="AB2717" t="s">
        <v>10089</v>
      </c>
    </row>
    <row r="2718" spans="1:28" x14ac:dyDescent="0.3">
      <c r="A2718" t="s">
        <v>10090</v>
      </c>
      <c r="B2718" t="s">
        <v>475</v>
      </c>
      <c r="C2718">
        <v>50</v>
      </c>
      <c r="D2718" t="s">
        <v>133</v>
      </c>
      <c r="E2718" t="s">
        <v>121</v>
      </c>
      <c r="F2718" t="s">
        <v>46</v>
      </c>
      <c r="G2718" t="s">
        <v>5887</v>
      </c>
      <c r="H2718" t="s">
        <v>35</v>
      </c>
      <c r="I2718" t="s">
        <v>36</v>
      </c>
      <c r="J2718">
        <v>26</v>
      </c>
      <c r="K2718">
        <v>24</v>
      </c>
      <c r="L2718">
        <f t="shared" si="126"/>
        <v>2</v>
      </c>
      <c r="M2718">
        <v>0</v>
      </c>
      <c r="N2718">
        <v>58118</v>
      </c>
      <c r="O2718" s="1">
        <f t="shared" si="127"/>
        <v>2235.3076923076924</v>
      </c>
      <c r="P2718" s="1">
        <f t="shared" si="128"/>
        <v>53647.384615384617</v>
      </c>
      <c r="Q2718" s="1">
        <f>Table1[[#This Row],[Earned Basic Salary]]*20%</f>
        <v>10729.476923076923</v>
      </c>
      <c r="R2718" s="1">
        <f>Table1[[#This Row],[Earned Basic Salary]]*10%</f>
        <v>5364.7384615384617</v>
      </c>
      <c r="S2718" s="1">
        <f>Table1[[#This Row],[Earned Basic Salary]]*12%</f>
        <v>6437.6861538461535</v>
      </c>
      <c r="T2718" s="1">
        <f>200</f>
        <v>200</v>
      </c>
      <c r="U2718" s="1">
        <f>Table1[[#This Row],[PF]]+Table1[[#This Row],[Professional Tax]]</f>
        <v>6637.6861538461535</v>
      </c>
      <c r="V2718" s="1">
        <f>Table1[[#This Row],[Overtime Hours]]*200</f>
        <v>0</v>
      </c>
      <c r="W2718" s="1">
        <f>Table1[[#This Row],[Earned Basic Salary]]+Table1[[#This Row],[HRA]]+Table1[[#This Row],[DA]]+Table1[[#This Row],[Overtime Pay]]</f>
        <v>69741.600000000006</v>
      </c>
      <c r="X2718" s="1">
        <f>Table1[[#This Row],[Gross Salary]]-Table1[[#This Row],[Total Deduction]]</f>
        <v>63103.913846153853</v>
      </c>
      <c r="Y2718" t="s">
        <v>37</v>
      </c>
      <c r="Z2718" t="s">
        <v>95</v>
      </c>
      <c r="AA2718" t="s">
        <v>10091</v>
      </c>
      <c r="AB2718" t="s">
        <v>10092</v>
      </c>
    </row>
    <row r="2719" spans="1:28" x14ac:dyDescent="0.3">
      <c r="A2719" t="s">
        <v>10093</v>
      </c>
      <c r="B2719" t="s">
        <v>2467</v>
      </c>
      <c r="C2719">
        <v>32</v>
      </c>
      <c r="D2719" t="s">
        <v>44</v>
      </c>
      <c r="E2719" t="s">
        <v>32</v>
      </c>
      <c r="F2719" t="s">
        <v>83</v>
      </c>
      <c r="G2719" t="s">
        <v>10094</v>
      </c>
      <c r="H2719" t="s">
        <v>35</v>
      </c>
      <c r="I2719" t="s">
        <v>36</v>
      </c>
      <c r="J2719">
        <v>26</v>
      </c>
      <c r="K2719">
        <v>25</v>
      </c>
      <c r="L2719">
        <f t="shared" si="126"/>
        <v>1</v>
      </c>
      <c r="M2719">
        <v>19</v>
      </c>
      <c r="N2719">
        <v>49079</v>
      </c>
      <c r="O2719" s="1">
        <f t="shared" si="127"/>
        <v>1887.6538461538462</v>
      </c>
      <c r="P2719" s="1">
        <f t="shared" si="128"/>
        <v>47191.346153846156</v>
      </c>
      <c r="Q2719" s="1">
        <f>Table1[[#This Row],[Earned Basic Salary]]*20%</f>
        <v>9438.2692307692323</v>
      </c>
      <c r="R2719" s="1">
        <f>Table1[[#This Row],[Earned Basic Salary]]*10%</f>
        <v>4719.1346153846162</v>
      </c>
      <c r="S2719" s="1">
        <f>Table1[[#This Row],[Earned Basic Salary]]*12%</f>
        <v>5662.9615384615381</v>
      </c>
      <c r="T2719" s="1">
        <f>200</f>
        <v>200</v>
      </c>
      <c r="U2719" s="1">
        <f>Table1[[#This Row],[PF]]+Table1[[#This Row],[Professional Tax]]</f>
        <v>5862.9615384615381</v>
      </c>
      <c r="V2719" s="1">
        <f>Table1[[#This Row],[Overtime Hours]]*200</f>
        <v>3800</v>
      </c>
      <c r="W2719" s="1">
        <f>Table1[[#This Row],[Earned Basic Salary]]+Table1[[#This Row],[HRA]]+Table1[[#This Row],[DA]]+Table1[[#This Row],[Overtime Pay]]</f>
        <v>65148.750000000007</v>
      </c>
      <c r="X2719" s="1">
        <f>Table1[[#This Row],[Gross Salary]]-Table1[[#This Row],[Total Deduction]]</f>
        <v>59285.788461538468</v>
      </c>
      <c r="Y2719" t="s">
        <v>37</v>
      </c>
      <c r="Z2719" t="s">
        <v>38</v>
      </c>
      <c r="AA2719" t="s">
        <v>10095</v>
      </c>
      <c r="AB2719" t="s">
        <v>10096</v>
      </c>
    </row>
    <row r="2720" spans="1:28" x14ac:dyDescent="0.3">
      <c r="A2720" t="s">
        <v>10097</v>
      </c>
      <c r="B2720" t="s">
        <v>1542</v>
      </c>
      <c r="C2720">
        <v>40</v>
      </c>
      <c r="D2720" t="s">
        <v>75</v>
      </c>
      <c r="E2720" t="s">
        <v>45</v>
      </c>
      <c r="F2720" t="s">
        <v>46</v>
      </c>
      <c r="G2720" t="s">
        <v>256</v>
      </c>
      <c r="H2720" t="s">
        <v>35</v>
      </c>
      <c r="I2720" t="s">
        <v>36</v>
      </c>
      <c r="J2720">
        <v>26</v>
      </c>
      <c r="K2720">
        <v>24</v>
      </c>
      <c r="L2720">
        <f t="shared" si="126"/>
        <v>2</v>
      </c>
      <c r="M2720">
        <v>19</v>
      </c>
      <c r="N2720">
        <v>52341</v>
      </c>
      <c r="O2720" s="1">
        <f t="shared" si="127"/>
        <v>2013.1153846153845</v>
      </c>
      <c r="P2720" s="1">
        <f t="shared" si="128"/>
        <v>48314.769230769227</v>
      </c>
      <c r="Q2720" s="1">
        <f>Table1[[#This Row],[Earned Basic Salary]]*20%</f>
        <v>9662.953846153845</v>
      </c>
      <c r="R2720" s="1">
        <f>Table1[[#This Row],[Earned Basic Salary]]*10%</f>
        <v>4831.4769230769225</v>
      </c>
      <c r="S2720" s="1">
        <f>Table1[[#This Row],[Earned Basic Salary]]*12%</f>
        <v>5797.7723076923066</v>
      </c>
      <c r="T2720" s="1">
        <f>200</f>
        <v>200</v>
      </c>
      <c r="U2720" s="1">
        <f>Table1[[#This Row],[PF]]+Table1[[#This Row],[Professional Tax]]</f>
        <v>5997.7723076923066</v>
      </c>
      <c r="V2720" s="1">
        <f>Table1[[#This Row],[Overtime Hours]]*200</f>
        <v>3800</v>
      </c>
      <c r="W2720" s="1">
        <f>Table1[[#This Row],[Earned Basic Salary]]+Table1[[#This Row],[HRA]]+Table1[[#This Row],[DA]]+Table1[[#This Row],[Overtime Pay]]</f>
        <v>66609.2</v>
      </c>
      <c r="X2720" s="1">
        <f>Table1[[#This Row],[Gross Salary]]-Table1[[#This Row],[Total Deduction]]</f>
        <v>60611.42769230769</v>
      </c>
      <c r="Y2720" t="s">
        <v>37</v>
      </c>
      <c r="Z2720" t="s">
        <v>106</v>
      </c>
      <c r="AA2720" t="s">
        <v>10098</v>
      </c>
      <c r="AB2720" t="s">
        <v>10099</v>
      </c>
    </row>
    <row r="2721" spans="1:28" x14ac:dyDescent="0.3">
      <c r="A2721" t="s">
        <v>10100</v>
      </c>
      <c r="B2721" t="s">
        <v>736</v>
      </c>
      <c r="C2721">
        <v>36</v>
      </c>
      <c r="D2721" t="s">
        <v>75</v>
      </c>
      <c r="E2721" t="s">
        <v>32</v>
      </c>
      <c r="F2721" t="s">
        <v>63</v>
      </c>
      <c r="G2721" t="s">
        <v>4899</v>
      </c>
      <c r="H2721" t="s">
        <v>35</v>
      </c>
      <c r="I2721" t="s">
        <v>36</v>
      </c>
      <c r="J2721">
        <v>26</v>
      </c>
      <c r="K2721">
        <v>23</v>
      </c>
      <c r="L2721">
        <f t="shared" si="126"/>
        <v>3</v>
      </c>
      <c r="M2721">
        <v>2</v>
      </c>
      <c r="N2721">
        <v>53794</v>
      </c>
      <c r="O2721" s="1">
        <f t="shared" si="127"/>
        <v>2069</v>
      </c>
      <c r="P2721" s="1">
        <f t="shared" si="128"/>
        <v>47587</v>
      </c>
      <c r="Q2721" s="1">
        <f>Table1[[#This Row],[Earned Basic Salary]]*20%</f>
        <v>9517.4</v>
      </c>
      <c r="R2721" s="1">
        <f>Table1[[#This Row],[Earned Basic Salary]]*10%</f>
        <v>4758.7</v>
      </c>
      <c r="S2721" s="1">
        <f>Table1[[#This Row],[Earned Basic Salary]]*12%</f>
        <v>5710.44</v>
      </c>
      <c r="T2721" s="1">
        <f>200</f>
        <v>200</v>
      </c>
      <c r="U2721" s="1">
        <f>Table1[[#This Row],[PF]]+Table1[[#This Row],[Professional Tax]]</f>
        <v>5910.44</v>
      </c>
      <c r="V2721" s="1">
        <f>Table1[[#This Row],[Overtime Hours]]*200</f>
        <v>400</v>
      </c>
      <c r="W2721" s="1">
        <f>Table1[[#This Row],[Earned Basic Salary]]+Table1[[#This Row],[HRA]]+Table1[[#This Row],[DA]]+Table1[[#This Row],[Overtime Pay]]</f>
        <v>62263.1</v>
      </c>
      <c r="X2721" s="1">
        <f>Table1[[#This Row],[Gross Salary]]-Table1[[#This Row],[Total Deduction]]</f>
        <v>56352.659999999996</v>
      </c>
      <c r="Y2721" t="s">
        <v>37</v>
      </c>
      <c r="Z2721" t="s">
        <v>38</v>
      </c>
      <c r="AA2721" t="s">
        <v>10101</v>
      </c>
      <c r="AB2721" t="s">
        <v>10102</v>
      </c>
    </row>
    <row r="2722" spans="1:28" x14ac:dyDescent="0.3">
      <c r="A2722" t="s">
        <v>10103</v>
      </c>
      <c r="B2722" t="s">
        <v>3317</v>
      </c>
      <c r="C2722">
        <v>24</v>
      </c>
      <c r="D2722" t="s">
        <v>81</v>
      </c>
      <c r="E2722" t="s">
        <v>62</v>
      </c>
      <c r="F2722" t="s">
        <v>69</v>
      </c>
      <c r="G2722" t="s">
        <v>10104</v>
      </c>
      <c r="H2722" t="s">
        <v>35</v>
      </c>
      <c r="I2722" t="s">
        <v>36</v>
      </c>
      <c r="J2722">
        <v>26</v>
      </c>
      <c r="K2722">
        <v>23</v>
      </c>
      <c r="L2722">
        <f t="shared" si="126"/>
        <v>3</v>
      </c>
      <c r="M2722">
        <v>8</v>
      </c>
      <c r="N2722">
        <v>31891</v>
      </c>
      <c r="O2722" s="1">
        <f t="shared" si="127"/>
        <v>1226.5769230769231</v>
      </c>
      <c r="P2722" s="1">
        <f t="shared" si="128"/>
        <v>28211.26923076923</v>
      </c>
      <c r="Q2722" s="1">
        <f>Table1[[#This Row],[Earned Basic Salary]]*20%</f>
        <v>5642.2538461538461</v>
      </c>
      <c r="R2722" s="1">
        <f>Table1[[#This Row],[Earned Basic Salary]]*10%</f>
        <v>2821.126923076923</v>
      </c>
      <c r="S2722" s="1">
        <f>Table1[[#This Row],[Earned Basic Salary]]*12%</f>
        <v>3385.3523076923075</v>
      </c>
      <c r="T2722" s="1">
        <f>200</f>
        <v>200</v>
      </c>
      <c r="U2722" s="1">
        <f>Table1[[#This Row],[PF]]+Table1[[#This Row],[Professional Tax]]</f>
        <v>3585.3523076923075</v>
      </c>
      <c r="V2722" s="1">
        <f>Table1[[#This Row],[Overtime Hours]]*200</f>
        <v>1600</v>
      </c>
      <c r="W2722" s="1">
        <f>Table1[[#This Row],[Earned Basic Salary]]+Table1[[#This Row],[HRA]]+Table1[[#This Row],[DA]]+Table1[[#This Row],[Overtime Pay]]</f>
        <v>38274.65</v>
      </c>
      <c r="X2722" s="1">
        <f>Table1[[#This Row],[Gross Salary]]-Table1[[#This Row],[Total Deduction]]</f>
        <v>34689.297692307693</v>
      </c>
      <c r="Y2722" t="s">
        <v>37</v>
      </c>
      <c r="Z2722" t="s">
        <v>106</v>
      </c>
      <c r="AA2722" t="s">
        <v>10105</v>
      </c>
      <c r="AB2722" t="s">
        <v>10106</v>
      </c>
    </row>
    <row r="2723" spans="1:28" x14ac:dyDescent="0.3">
      <c r="A2723" t="s">
        <v>10107</v>
      </c>
      <c r="B2723" t="s">
        <v>741</v>
      </c>
      <c r="C2723">
        <v>41</v>
      </c>
      <c r="D2723" t="s">
        <v>53</v>
      </c>
      <c r="E2723" t="s">
        <v>54</v>
      </c>
      <c r="F2723" t="s">
        <v>63</v>
      </c>
      <c r="G2723" t="s">
        <v>10108</v>
      </c>
      <c r="H2723" t="s">
        <v>35</v>
      </c>
      <c r="I2723" t="s">
        <v>36</v>
      </c>
      <c r="J2723">
        <v>26</v>
      </c>
      <c r="K2723">
        <v>23</v>
      </c>
      <c r="L2723">
        <f t="shared" si="126"/>
        <v>3</v>
      </c>
      <c r="M2723">
        <v>18</v>
      </c>
      <c r="N2723">
        <v>32356</v>
      </c>
      <c r="O2723" s="1">
        <f t="shared" si="127"/>
        <v>1244.4615384615386</v>
      </c>
      <c r="P2723" s="1">
        <f t="shared" si="128"/>
        <v>28622.615384615387</v>
      </c>
      <c r="Q2723" s="1">
        <f>Table1[[#This Row],[Earned Basic Salary]]*20%</f>
        <v>5724.5230769230775</v>
      </c>
      <c r="R2723" s="1">
        <f>Table1[[#This Row],[Earned Basic Salary]]*10%</f>
        <v>2862.2615384615387</v>
      </c>
      <c r="S2723" s="1">
        <f>Table1[[#This Row],[Earned Basic Salary]]*12%</f>
        <v>3434.7138461538461</v>
      </c>
      <c r="T2723" s="1">
        <f>200</f>
        <v>200</v>
      </c>
      <c r="U2723" s="1">
        <f>Table1[[#This Row],[PF]]+Table1[[#This Row],[Professional Tax]]</f>
        <v>3634.7138461538461</v>
      </c>
      <c r="V2723" s="1">
        <f>Table1[[#This Row],[Overtime Hours]]*200</f>
        <v>3600</v>
      </c>
      <c r="W2723" s="1">
        <f>Table1[[#This Row],[Earned Basic Salary]]+Table1[[#This Row],[HRA]]+Table1[[#This Row],[DA]]+Table1[[#This Row],[Overtime Pay]]</f>
        <v>40809.400000000009</v>
      </c>
      <c r="X2723" s="1">
        <f>Table1[[#This Row],[Gross Salary]]-Table1[[#This Row],[Total Deduction]]</f>
        <v>37174.68615384616</v>
      </c>
      <c r="Y2723" t="s">
        <v>37</v>
      </c>
      <c r="Z2723" t="s">
        <v>48</v>
      </c>
      <c r="AA2723" t="s">
        <v>10109</v>
      </c>
      <c r="AB2723" t="s">
        <v>10110</v>
      </c>
    </row>
    <row r="2724" spans="1:28" x14ac:dyDescent="0.3">
      <c r="A2724" t="s">
        <v>10111</v>
      </c>
      <c r="B2724" t="s">
        <v>250</v>
      </c>
      <c r="C2724">
        <v>48</v>
      </c>
      <c r="D2724" t="s">
        <v>81</v>
      </c>
      <c r="E2724" t="s">
        <v>45</v>
      </c>
      <c r="F2724" t="s">
        <v>33</v>
      </c>
      <c r="G2724" t="s">
        <v>3155</v>
      </c>
      <c r="H2724" t="s">
        <v>35</v>
      </c>
      <c r="I2724" t="s">
        <v>36</v>
      </c>
      <c r="J2724">
        <v>26</v>
      </c>
      <c r="K2724">
        <v>23</v>
      </c>
      <c r="L2724">
        <f t="shared" si="126"/>
        <v>3</v>
      </c>
      <c r="M2724">
        <v>18</v>
      </c>
      <c r="N2724">
        <v>38426</v>
      </c>
      <c r="O2724" s="1">
        <f t="shared" si="127"/>
        <v>1477.9230769230769</v>
      </c>
      <c r="P2724" s="1">
        <f t="shared" si="128"/>
        <v>33992.230769230766</v>
      </c>
      <c r="Q2724" s="1">
        <f>Table1[[#This Row],[Earned Basic Salary]]*20%</f>
        <v>6798.4461538461537</v>
      </c>
      <c r="R2724" s="1">
        <f>Table1[[#This Row],[Earned Basic Salary]]*10%</f>
        <v>3399.2230769230769</v>
      </c>
      <c r="S2724" s="1">
        <f>Table1[[#This Row],[Earned Basic Salary]]*12%</f>
        <v>4079.0676923076917</v>
      </c>
      <c r="T2724" s="1">
        <f>200</f>
        <v>200</v>
      </c>
      <c r="U2724" s="1">
        <f>Table1[[#This Row],[PF]]+Table1[[#This Row],[Professional Tax]]</f>
        <v>4279.0676923076917</v>
      </c>
      <c r="V2724" s="1">
        <f>Table1[[#This Row],[Overtime Hours]]*200</f>
        <v>3600</v>
      </c>
      <c r="W2724" s="1">
        <f>Table1[[#This Row],[Earned Basic Salary]]+Table1[[#This Row],[HRA]]+Table1[[#This Row],[DA]]+Table1[[#This Row],[Overtime Pay]]</f>
        <v>47789.899999999994</v>
      </c>
      <c r="X2724" s="1">
        <f>Table1[[#This Row],[Gross Salary]]-Table1[[#This Row],[Total Deduction]]</f>
        <v>43510.832307692304</v>
      </c>
      <c r="Y2724" t="s">
        <v>37</v>
      </c>
      <c r="Z2724" t="s">
        <v>38</v>
      </c>
      <c r="AA2724" t="s">
        <v>10112</v>
      </c>
      <c r="AB2724" t="s">
        <v>10113</v>
      </c>
    </row>
    <row r="2725" spans="1:28" x14ac:dyDescent="0.3">
      <c r="A2725" t="s">
        <v>10114</v>
      </c>
      <c r="B2725" t="s">
        <v>270</v>
      </c>
      <c r="C2725">
        <v>42</v>
      </c>
      <c r="D2725" t="s">
        <v>53</v>
      </c>
      <c r="E2725" t="s">
        <v>54</v>
      </c>
      <c r="F2725" t="s">
        <v>55</v>
      </c>
      <c r="G2725" t="s">
        <v>1107</v>
      </c>
      <c r="H2725" t="s">
        <v>35</v>
      </c>
      <c r="I2725" t="s">
        <v>36</v>
      </c>
      <c r="J2725">
        <v>26</v>
      </c>
      <c r="K2725">
        <v>23</v>
      </c>
      <c r="L2725">
        <f t="shared" si="126"/>
        <v>3</v>
      </c>
      <c r="M2725">
        <v>17</v>
      </c>
      <c r="N2725">
        <v>47642</v>
      </c>
      <c r="O2725" s="1">
        <f t="shared" si="127"/>
        <v>1832.3846153846155</v>
      </c>
      <c r="P2725" s="1">
        <f t="shared" si="128"/>
        <v>42144.846153846156</v>
      </c>
      <c r="Q2725" s="1">
        <f>Table1[[#This Row],[Earned Basic Salary]]*20%</f>
        <v>8428.9692307692312</v>
      </c>
      <c r="R2725" s="1">
        <f>Table1[[#This Row],[Earned Basic Salary]]*10%</f>
        <v>4214.4846153846156</v>
      </c>
      <c r="S2725" s="1">
        <f>Table1[[#This Row],[Earned Basic Salary]]*12%</f>
        <v>5057.3815384615382</v>
      </c>
      <c r="T2725" s="1">
        <f>200</f>
        <v>200</v>
      </c>
      <c r="U2725" s="1">
        <f>Table1[[#This Row],[PF]]+Table1[[#This Row],[Professional Tax]]</f>
        <v>5257.3815384615382</v>
      </c>
      <c r="V2725" s="1">
        <f>Table1[[#This Row],[Overtime Hours]]*200</f>
        <v>3400</v>
      </c>
      <c r="W2725" s="1">
        <f>Table1[[#This Row],[Earned Basic Salary]]+Table1[[#This Row],[HRA]]+Table1[[#This Row],[DA]]+Table1[[#This Row],[Overtime Pay]]</f>
        <v>58188.3</v>
      </c>
      <c r="X2725" s="1">
        <f>Table1[[#This Row],[Gross Salary]]-Table1[[#This Row],[Total Deduction]]</f>
        <v>52930.918461538466</v>
      </c>
      <c r="Y2725" t="s">
        <v>37</v>
      </c>
      <c r="Z2725" t="s">
        <v>38</v>
      </c>
      <c r="AA2725" t="s">
        <v>10115</v>
      </c>
      <c r="AB2725" t="s">
        <v>10116</v>
      </c>
    </row>
    <row r="2726" spans="1:28" x14ac:dyDescent="0.3">
      <c r="A2726" t="s">
        <v>10117</v>
      </c>
      <c r="B2726" t="s">
        <v>1929</v>
      </c>
      <c r="C2726">
        <v>47</v>
      </c>
      <c r="D2726" t="s">
        <v>61</v>
      </c>
      <c r="E2726" t="s">
        <v>121</v>
      </c>
      <c r="F2726" t="s">
        <v>63</v>
      </c>
      <c r="G2726" t="s">
        <v>10118</v>
      </c>
      <c r="H2726" t="s">
        <v>35</v>
      </c>
      <c r="I2726" t="s">
        <v>36</v>
      </c>
      <c r="J2726">
        <v>26</v>
      </c>
      <c r="K2726">
        <v>22</v>
      </c>
      <c r="L2726">
        <f t="shared" si="126"/>
        <v>4</v>
      </c>
      <c r="M2726">
        <v>11</v>
      </c>
      <c r="N2726">
        <v>27425</v>
      </c>
      <c r="O2726" s="1">
        <f t="shared" si="127"/>
        <v>1054.8076923076924</v>
      </c>
      <c r="P2726" s="1">
        <f t="shared" si="128"/>
        <v>23205.769230769234</v>
      </c>
      <c r="Q2726" s="1">
        <f>Table1[[#This Row],[Earned Basic Salary]]*20%</f>
        <v>4641.1538461538466</v>
      </c>
      <c r="R2726" s="1">
        <f>Table1[[#This Row],[Earned Basic Salary]]*10%</f>
        <v>2320.5769230769233</v>
      </c>
      <c r="S2726" s="1">
        <f>Table1[[#This Row],[Earned Basic Salary]]*12%</f>
        <v>2784.6923076923081</v>
      </c>
      <c r="T2726" s="1">
        <f>200</f>
        <v>200</v>
      </c>
      <c r="U2726" s="1">
        <f>Table1[[#This Row],[PF]]+Table1[[#This Row],[Professional Tax]]</f>
        <v>2984.6923076923081</v>
      </c>
      <c r="V2726" s="1">
        <f>Table1[[#This Row],[Overtime Hours]]*200</f>
        <v>2200</v>
      </c>
      <c r="W2726" s="1">
        <f>Table1[[#This Row],[Earned Basic Salary]]+Table1[[#This Row],[HRA]]+Table1[[#This Row],[DA]]+Table1[[#This Row],[Overtime Pay]]</f>
        <v>32367.500000000004</v>
      </c>
      <c r="X2726" s="1">
        <f>Table1[[#This Row],[Gross Salary]]-Table1[[#This Row],[Total Deduction]]</f>
        <v>29382.807692307695</v>
      </c>
      <c r="Y2726" t="s">
        <v>37</v>
      </c>
      <c r="Z2726" t="s">
        <v>38</v>
      </c>
      <c r="AA2726" t="s">
        <v>10119</v>
      </c>
      <c r="AB2726" t="s">
        <v>10120</v>
      </c>
    </row>
    <row r="2727" spans="1:28" x14ac:dyDescent="0.3">
      <c r="A2727" t="s">
        <v>10121</v>
      </c>
      <c r="B2727" t="s">
        <v>1868</v>
      </c>
      <c r="C2727">
        <v>29</v>
      </c>
      <c r="D2727" t="s">
        <v>133</v>
      </c>
      <c r="E2727" t="s">
        <v>62</v>
      </c>
      <c r="F2727" t="s">
        <v>83</v>
      </c>
      <c r="G2727" t="s">
        <v>5392</v>
      </c>
      <c r="H2727" t="s">
        <v>35</v>
      </c>
      <c r="I2727" t="s">
        <v>36</v>
      </c>
      <c r="J2727">
        <v>26</v>
      </c>
      <c r="K2727">
        <v>22</v>
      </c>
      <c r="L2727">
        <f t="shared" si="126"/>
        <v>4</v>
      </c>
      <c r="M2727">
        <v>4</v>
      </c>
      <c r="N2727">
        <v>77965</v>
      </c>
      <c r="O2727" s="1">
        <f t="shared" si="127"/>
        <v>2998.6538461538462</v>
      </c>
      <c r="P2727" s="1">
        <f t="shared" si="128"/>
        <v>65970.38461538461</v>
      </c>
      <c r="Q2727" s="1">
        <f>Table1[[#This Row],[Earned Basic Salary]]*20%</f>
        <v>13194.076923076922</v>
      </c>
      <c r="R2727" s="1">
        <f>Table1[[#This Row],[Earned Basic Salary]]*10%</f>
        <v>6597.038461538461</v>
      </c>
      <c r="S2727" s="1">
        <f>Table1[[#This Row],[Earned Basic Salary]]*12%</f>
        <v>7916.4461538461528</v>
      </c>
      <c r="T2727" s="1">
        <f>200</f>
        <v>200</v>
      </c>
      <c r="U2727" s="1">
        <f>Table1[[#This Row],[PF]]+Table1[[#This Row],[Professional Tax]]</f>
        <v>8116.4461538461528</v>
      </c>
      <c r="V2727" s="1">
        <f>Table1[[#This Row],[Overtime Hours]]*200</f>
        <v>800</v>
      </c>
      <c r="W2727" s="1">
        <f>Table1[[#This Row],[Earned Basic Salary]]+Table1[[#This Row],[HRA]]+Table1[[#This Row],[DA]]+Table1[[#This Row],[Overtime Pay]]</f>
        <v>86561.5</v>
      </c>
      <c r="X2727" s="1">
        <f>Table1[[#This Row],[Gross Salary]]-Table1[[#This Row],[Total Deduction]]</f>
        <v>78445.053846153853</v>
      </c>
      <c r="Y2727" t="s">
        <v>37</v>
      </c>
      <c r="Z2727" t="s">
        <v>106</v>
      </c>
      <c r="AA2727" t="s">
        <v>10122</v>
      </c>
      <c r="AB2727" t="s">
        <v>10123</v>
      </c>
    </row>
    <row r="2728" spans="1:28" x14ac:dyDescent="0.3">
      <c r="A2728" t="s">
        <v>10124</v>
      </c>
      <c r="B2728" t="s">
        <v>173</v>
      </c>
      <c r="C2728">
        <v>51</v>
      </c>
      <c r="D2728" t="s">
        <v>53</v>
      </c>
      <c r="E2728" t="s">
        <v>62</v>
      </c>
      <c r="F2728" t="s">
        <v>89</v>
      </c>
      <c r="G2728" t="s">
        <v>1131</v>
      </c>
      <c r="H2728" t="s">
        <v>35</v>
      </c>
      <c r="I2728" t="s">
        <v>36</v>
      </c>
      <c r="J2728">
        <v>26</v>
      </c>
      <c r="K2728">
        <v>23</v>
      </c>
      <c r="L2728">
        <f t="shared" si="126"/>
        <v>3</v>
      </c>
      <c r="M2728">
        <v>18</v>
      </c>
      <c r="N2728">
        <v>36500</v>
      </c>
      <c r="O2728" s="1">
        <f t="shared" si="127"/>
        <v>1403.8461538461538</v>
      </c>
      <c r="P2728" s="1">
        <f t="shared" si="128"/>
        <v>32288.461538461539</v>
      </c>
      <c r="Q2728" s="1">
        <f>Table1[[#This Row],[Earned Basic Salary]]*20%</f>
        <v>6457.6923076923085</v>
      </c>
      <c r="R2728" s="1">
        <f>Table1[[#This Row],[Earned Basic Salary]]*10%</f>
        <v>3228.8461538461543</v>
      </c>
      <c r="S2728" s="1">
        <f>Table1[[#This Row],[Earned Basic Salary]]*12%</f>
        <v>3874.6153846153848</v>
      </c>
      <c r="T2728" s="1">
        <f>200</f>
        <v>200</v>
      </c>
      <c r="U2728" s="1">
        <f>Table1[[#This Row],[PF]]+Table1[[#This Row],[Professional Tax]]</f>
        <v>4074.6153846153848</v>
      </c>
      <c r="V2728" s="1">
        <f>Table1[[#This Row],[Overtime Hours]]*200</f>
        <v>3600</v>
      </c>
      <c r="W2728" s="1">
        <f>Table1[[#This Row],[Earned Basic Salary]]+Table1[[#This Row],[HRA]]+Table1[[#This Row],[DA]]+Table1[[#This Row],[Overtime Pay]]</f>
        <v>45575</v>
      </c>
      <c r="X2728" s="1">
        <f>Table1[[#This Row],[Gross Salary]]-Table1[[#This Row],[Total Deduction]]</f>
        <v>41500.384615384617</v>
      </c>
      <c r="Y2728" t="s">
        <v>37</v>
      </c>
      <c r="Z2728" t="s">
        <v>95</v>
      </c>
      <c r="AA2728" t="s">
        <v>10125</v>
      </c>
      <c r="AB2728" t="s">
        <v>10126</v>
      </c>
    </row>
    <row r="2729" spans="1:28" x14ac:dyDescent="0.3">
      <c r="A2729" t="s">
        <v>10127</v>
      </c>
      <c r="B2729" t="s">
        <v>1162</v>
      </c>
      <c r="C2729">
        <v>48</v>
      </c>
      <c r="D2729" t="s">
        <v>127</v>
      </c>
      <c r="E2729" t="s">
        <v>82</v>
      </c>
      <c r="F2729" t="s">
        <v>46</v>
      </c>
      <c r="G2729" t="s">
        <v>9156</v>
      </c>
      <c r="H2729" t="s">
        <v>35</v>
      </c>
      <c r="I2729" t="s">
        <v>36</v>
      </c>
      <c r="J2729">
        <v>26</v>
      </c>
      <c r="K2729">
        <v>22</v>
      </c>
      <c r="L2729">
        <f t="shared" si="126"/>
        <v>4</v>
      </c>
      <c r="M2729">
        <v>4</v>
      </c>
      <c r="N2729">
        <v>69782</v>
      </c>
      <c r="O2729" s="1">
        <f t="shared" si="127"/>
        <v>2683.9230769230771</v>
      </c>
      <c r="P2729" s="1">
        <f t="shared" si="128"/>
        <v>59046.307692307695</v>
      </c>
      <c r="Q2729" s="1">
        <f>Table1[[#This Row],[Earned Basic Salary]]*20%</f>
        <v>11809.26153846154</v>
      </c>
      <c r="R2729" s="1">
        <f>Table1[[#This Row],[Earned Basic Salary]]*10%</f>
        <v>5904.6307692307701</v>
      </c>
      <c r="S2729" s="1">
        <f>Table1[[#This Row],[Earned Basic Salary]]*12%</f>
        <v>7085.5569230769233</v>
      </c>
      <c r="T2729" s="1">
        <f>200</f>
        <v>200</v>
      </c>
      <c r="U2729" s="1">
        <f>Table1[[#This Row],[PF]]+Table1[[#This Row],[Professional Tax]]</f>
        <v>7285.5569230769233</v>
      </c>
      <c r="V2729" s="1">
        <f>Table1[[#This Row],[Overtime Hours]]*200</f>
        <v>800</v>
      </c>
      <c r="W2729" s="1">
        <f>Table1[[#This Row],[Earned Basic Salary]]+Table1[[#This Row],[HRA]]+Table1[[#This Row],[DA]]+Table1[[#This Row],[Overtime Pay]]</f>
        <v>77560.200000000012</v>
      </c>
      <c r="X2729" s="1">
        <f>Table1[[#This Row],[Gross Salary]]-Table1[[#This Row],[Total Deduction]]</f>
        <v>70274.643076923094</v>
      </c>
      <c r="Y2729" t="s">
        <v>37</v>
      </c>
      <c r="Z2729" t="s">
        <v>38</v>
      </c>
      <c r="AA2729" t="s">
        <v>10128</v>
      </c>
      <c r="AB2729" t="s">
        <v>10129</v>
      </c>
    </row>
    <row r="2730" spans="1:28" x14ac:dyDescent="0.3">
      <c r="A2730" t="s">
        <v>10130</v>
      </c>
      <c r="B2730" t="s">
        <v>178</v>
      </c>
      <c r="C2730">
        <v>55</v>
      </c>
      <c r="D2730" t="s">
        <v>81</v>
      </c>
      <c r="E2730" t="s">
        <v>82</v>
      </c>
      <c r="F2730" t="s">
        <v>46</v>
      </c>
      <c r="G2730" t="s">
        <v>1461</v>
      </c>
      <c r="H2730" t="s">
        <v>35</v>
      </c>
      <c r="I2730" t="s">
        <v>36</v>
      </c>
      <c r="J2730">
        <v>26</v>
      </c>
      <c r="K2730">
        <v>23</v>
      </c>
      <c r="L2730">
        <f t="shared" si="126"/>
        <v>3</v>
      </c>
      <c r="M2730">
        <v>4</v>
      </c>
      <c r="N2730">
        <v>60330</v>
      </c>
      <c r="O2730" s="1">
        <f t="shared" si="127"/>
        <v>2320.3846153846152</v>
      </c>
      <c r="P2730" s="1">
        <f t="shared" si="128"/>
        <v>53368.846153846149</v>
      </c>
      <c r="Q2730" s="1">
        <f>Table1[[#This Row],[Earned Basic Salary]]*20%</f>
        <v>10673.76923076923</v>
      </c>
      <c r="R2730" s="1">
        <f>Table1[[#This Row],[Earned Basic Salary]]*10%</f>
        <v>5336.8846153846152</v>
      </c>
      <c r="S2730" s="1">
        <f>Table1[[#This Row],[Earned Basic Salary]]*12%</f>
        <v>6404.2615384615374</v>
      </c>
      <c r="T2730" s="1">
        <f>200</f>
        <v>200</v>
      </c>
      <c r="U2730" s="1">
        <f>Table1[[#This Row],[PF]]+Table1[[#This Row],[Professional Tax]]</f>
        <v>6604.2615384615374</v>
      </c>
      <c r="V2730" s="1">
        <f>Table1[[#This Row],[Overtime Hours]]*200</f>
        <v>800</v>
      </c>
      <c r="W2730" s="1">
        <f>Table1[[#This Row],[Earned Basic Salary]]+Table1[[#This Row],[HRA]]+Table1[[#This Row],[DA]]+Table1[[#This Row],[Overtime Pay]]</f>
        <v>70179.499999999985</v>
      </c>
      <c r="X2730" s="1">
        <f>Table1[[#This Row],[Gross Salary]]-Table1[[#This Row],[Total Deduction]]</f>
        <v>63575.238461538451</v>
      </c>
      <c r="Y2730" t="s">
        <v>37</v>
      </c>
      <c r="Z2730" t="s">
        <v>95</v>
      </c>
      <c r="AA2730" t="s">
        <v>10131</v>
      </c>
      <c r="AB2730" t="s">
        <v>10132</v>
      </c>
    </row>
    <row r="2731" spans="1:28" x14ac:dyDescent="0.3">
      <c r="A2731" t="s">
        <v>10133</v>
      </c>
      <c r="B2731" t="s">
        <v>2705</v>
      </c>
      <c r="C2731">
        <v>55</v>
      </c>
      <c r="D2731" t="s">
        <v>44</v>
      </c>
      <c r="E2731" t="s">
        <v>62</v>
      </c>
      <c r="F2731" t="s">
        <v>63</v>
      </c>
      <c r="G2731" t="s">
        <v>10134</v>
      </c>
      <c r="H2731" t="s">
        <v>35</v>
      </c>
      <c r="I2731" t="s">
        <v>36</v>
      </c>
      <c r="J2731">
        <v>26</v>
      </c>
      <c r="K2731">
        <v>23</v>
      </c>
      <c r="L2731">
        <f t="shared" si="126"/>
        <v>3</v>
      </c>
      <c r="M2731">
        <v>19</v>
      </c>
      <c r="N2731">
        <v>51127</v>
      </c>
      <c r="O2731" s="1">
        <f t="shared" si="127"/>
        <v>1966.4230769230769</v>
      </c>
      <c r="P2731" s="1">
        <f t="shared" si="128"/>
        <v>45227.730769230766</v>
      </c>
      <c r="Q2731" s="1">
        <f>Table1[[#This Row],[Earned Basic Salary]]*20%</f>
        <v>9045.5461538461532</v>
      </c>
      <c r="R2731" s="1">
        <f>Table1[[#This Row],[Earned Basic Salary]]*10%</f>
        <v>4522.7730769230766</v>
      </c>
      <c r="S2731" s="1">
        <f>Table1[[#This Row],[Earned Basic Salary]]*12%</f>
        <v>5427.3276923076919</v>
      </c>
      <c r="T2731" s="1">
        <f>200</f>
        <v>200</v>
      </c>
      <c r="U2731" s="1">
        <f>Table1[[#This Row],[PF]]+Table1[[#This Row],[Professional Tax]]</f>
        <v>5627.3276923076919</v>
      </c>
      <c r="V2731" s="1">
        <f>Table1[[#This Row],[Overtime Hours]]*200</f>
        <v>3800</v>
      </c>
      <c r="W2731" s="1">
        <f>Table1[[#This Row],[Earned Basic Salary]]+Table1[[#This Row],[HRA]]+Table1[[#This Row],[DA]]+Table1[[#This Row],[Overtime Pay]]</f>
        <v>62596.049999999996</v>
      </c>
      <c r="X2731" s="1">
        <f>Table1[[#This Row],[Gross Salary]]-Table1[[#This Row],[Total Deduction]]</f>
        <v>56968.722307692304</v>
      </c>
      <c r="Y2731" t="s">
        <v>37</v>
      </c>
      <c r="Z2731" t="s">
        <v>48</v>
      </c>
      <c r="AA2731" t="s">
        <v>10135</v>
      </c>
      <c r="AB2731" t="s">
        <v>10136</v>
      </c>
    </row>
    <row r="2732" spans="1:28" x14ac:dyDescent="0.3">
      <c r="A2732" t="s">
        <v>10137</v>
      </c>
      <c r="B2732" t="s">
        <v>415</v>
      </c>
      <c r="C2732">
        <v>49</v>
      </c>
      <c r="D2732" t="s">
        <v>75</v>
      </c>
      <c r="E2732" t="s">
        <v>45</v>
      </c>
      <c r="F2732" t="s">
        <v>55</v>
      </c>
      <c r="G2732" t="s">
        <v>1119</v>
      </c>
      <c r="H2732" t="s">
        <v>35</v>
      </c>
      <c r="I2732" t="s">
        <v>36</v>
      </c>
      <c r="J2732">
        <v>26</v>
      </c>
      <c r="K2732">
        <v>26</v>
      </c>
      <c r="L2732">
        <f t="shared" si="126"/>
        <v>0</v>
      </c>
      <c r="M2732">
        <v>9</v>
      </c>
      <c r="N2732">
        <v>77826</v>
      </c>
      <c r="O2732" s="1">
        <f t="shared" si="127"/>
        <v>2993.3076923076924</v>
      </c>
      <c r="P2732" s="1">
        <f t="shared" si="128"/>
        <v>77826</v>
      </c>
      <c r="Q2732" s="1">
        <f>Table1[[#This Row],[Earned Basic Salary]]*20%</f>
        <v>15565.2</v>
      </c>
      <c r="R2732" s="1">
        <f>Table1[[#This Row],[Earned Basic Salary]]*10%</f>
        <v>7782.6</v>
      </c>
      <c r="S2732" s="1">
        <f>Table1[[#This Row],[Earned Basic Salary]]*12%</f>
        <v>9339.119999999999</v>
      </c>
      <c r="T2732" s="1">
        <f>200</f>
        <v>200</v>
      </c>
      <c r="U2732" s="1">
        <f>Table1[[#This Row],[PF]]+Table1[[#This Row],[Professional Tax]]</f>
        <v>9539.119999999999</v>
      </c>
      <c r="V2732" s="1">
        <f>Table1[[#This Row],[Overtime Hours]]*200</f>
        <v>1800</v>
      </c>
      <c r="W2732" s="1">
        <f>Table1[[#This Row],[Earned Basic Salary]]+Table1[[#This Row],[HRA]]+Table1[[#This Row],[DA]]+Table1[[#This Row],[Overtime Pay]]</f>
        <v>102973.8</v>
      </c>
      <c r="X2732" s="1">
        <f>Table1[[#This Row],[Gross Salary]]-Table1[[#This Row],[Total Deduction]]</f>
        <v>93434.680000000008</v>
      </c>
      <c r="Y2732" t="s">
        <v>37</v>
      </c>
      <c r="Z2732" t="s">
        <v>106</v>
      </c>
      <c r="AA2732" t="s">
        <v>10138</v>
      </c>
      <c r="AB2732" t="s">
        <v>10139</v>
      </c>
    </row>
    <row r="2733" spans="1:28" x14ac:dyDescent="0.3">
      <c r="A2733" t="s">
        <v>10140</v>
      </c>
      <c r="B2733" t="s">
        <v>589</v>
      </c>
      <c r="C2733">
        <v>54</v>
      </c>
      <c r="D2733" t="s">
        <v>133</v>
      </c>
      <c r="E2733" t="s">
        <v>62</v>
      </c>
      <c r="F2733" t="s">
        <v>46</v>
      </c>
      <c r="G2733" t="s">
        <v>2909</v>
      </c>
      <c r="H2733" t="s">
        <v>35</v>
      </c>
      <c r="I2733" t="s">
        <v>36</v>
      </c>
      <c r="J2733">
        <v>26</v>
      </c>
      <c r="K2733">
        <v>22</v>
      </c>
      <c r="L2733">
        <f t="shared" si="126"/>
        <v>4</v>
      </c>
      <c r="M2733">
        <v>14</v>
      </c>
      <c r="N2733">
        <v>50598</v>
      </c>
      <c r="O2733" s="1">
        <f t="shared" si="127"/>
        <v>1946.0769230769231</v>
      </c>
      <c r="P2733" s="1">
        <f t="shared" si="128"/>
        <v>42813.692307692305</v>
      </c>
      <c r="Q2733" s="1">
        <f>Table1[[#This Row],[Earned Basic Salary]]*20%</f>
        <v>8562.7384615384617</v>
      </c>
      <c r="R2733" s="1">
        <f>Table1[[#This Row],[Earned Basic Salary]]*10%</f>
        <v>4281.3692307692309</v>
      </c>
      <c r="S2733" s="1">
        <f>Table1[[#This Row],[Earned Basic Salary]]*12%</f>
        <v>5137.6430769230765</v>
      </c>
      <c r="T2733" s="1">
        <f>200</f>
        <v>200</v>
      </c>
      <c r="U2733" s="1">
        <f>Table1[[#This Row],[PF]]+Table1[[#This Row],[Professional Tax]]</f>
        <v>5337.6430769230765</v>
      </c>
      <c r="V2733" s="1">
        <f>Table1[[#This Row],[Overtime Hours]]*200</f>
        <v>2800</v>
      </c>
      <c r="W2733" s="1">
        <f>Table1[[#This Row],[Earned Basic Salary]]+Table1[[#This Row],[HRA]]+Table1[[#This Row],[DA]]+Table1[[#This Row],[Overtime Pay]]</f>
        <v>58457.799999999996</v>
      </c>
      <c r="X2733" s="1">
        <f>Table1[[#This Row],[Gross Salary]]-Table1[[#This Row],[Total Deduction]]</f>
        <v>53120.156923076916</v>
      </c>
      <c r="Y2733" t="s">
        <v>37</v>
      </c>
      <c r="Z2733" t="s">
        <v>48</v>
      </c>
      <c r="AA2733" t="s">
        <v>10141</v>
      </c>
      <c r="AB2733" t="s">
        <v>10142</v>
      </c>
    </row>
    <row r="2734" spans="1:28" x14ac:dyDescent="0.3">
      <c r="A2734" t="s">
        <v>10143</v>
      </c>
      <c r="B2734" t="s">
        <v>1212</v>
      </c>
      <c r="C2734">
        <v>28</v>
      </c>
      <c r="D2734" t="s">
        <v>127</v>
      </c>
      <c r="E2734" t="s">
        <v>32</v>
      </c>
      <c r="F2734" t="s">
        <v>33</v>
      </c>
      <c r="G2734" t="s">
        <v>10144</v>
      </c>
      <c r="H2734" t="s">
        <v>35</v>
      </c>
      <c r="I2734" t="s">
        <v>36</v>
      </c>
      <c r="J2734">
        <v>26</v>
      </c>
      <c r="K2734">
        <v>24</v>
      </c>
      <c r="L2734">
        <f t="shared" si="126"/>
        <v>2</v>
      </c>
      <c r="M2734">
        <v>17</v>
      </c>
      <c r="N2734">
        <v>27313</v>
      </c>
      <c r="O2734" s="1">
        <f t="shared" si="127"/>
        <v>1050.5</v>
      </c>
      <c r="P2734" s="1">
        <f t="shared" si="128"/>
        <v>25212</v>
      </c>
      <c r="Q2734" s="1">
        <f>Table1[[#This Row],[Earned Basic Salary]]*20%</f>
        <v>5042.4000000000005</v>
      </c>
      <c r="R2734" s="1">
        <f>Table1[[#This Row],[Earned Basic Salary]]*10%</f>
        <v>2521.2000000000003</v>
      </c>
      <c r="S2734" s="1">
        <f>Table1[[#This Row],[Earned Basic Salary]]*12%</f>
        <v>3025.44</v>
      </c>
      <c r="T2734" s="1">
        <f>200</f>
        <v>200</v>
      </c>
      <c r="U2734" s="1">
        <f>Table1[[#This Row],[PF]]+Table1[[#This Row],[Professional Tax]]</f>
        <v>3225.44</v>
      </c>
      <c r="V2734" s="1">
        <f>Table1[[#This Row],[Overtime Hours]]*200</f>
        <v>3400</v>
      </c>
      <c r="W2734" s="1">
        <f>Table1[[#This Row],[Earned Basic Salary]]+Table1[[#This Row],[HRA]]+Table1[[#This Row],[DA]]+Table1[[#This Row],[Overtime Pay]]</f>
        <v>36175.599999999999</v>
      </c>
      <c r="X2734" s="1">
        <f>Table1[[#This Row],[Gross Salary]]-Table1[[#This Row],[Total Deduction]]</f>
        <v>32950.159999999996</v>
      </c>
      <c r="Y2734" t="s">
        <v>37</v>
      </c>
      <c r="Z2734" t="s">
        <v>106</v>
      </c>
      <c r="AA2734" t="s">
        <v>10145</v>
      </c>
      <c r="AB2734" t="s">
        <v>10146</v>
      </c>
    </row>
    <row r="2735" spans="1:28" x14ac:dyDescent="0.3">
      <c r="A2735" t="s">
        <v>10147</v>
      </c>
      <c r="B2735" t="s">
        <v>245</v>
      </c>
      <c r="C2735">
        <v>48</v>
      </c>
      <c r="D2735" t="s">
        <v>61</v>
      </c>
      <c r="E2735" t="s">
        <v>32</v>
      </c>
      <c r="F2735" t="s">
        <v>63</v>
      </c>
      <c r="G2735" t="s">
        <v>5233</v>
      </c>
      <c r="H2735" t="s">
        <v>35</v>
      </c>
      <c r="I2735" t="s">
        <v>36</v>
      </c>
      <c r="J2735">
        <v>26</v>
      </c>
      <c r="K2735">
        <v>23</v>
      </c>
      <c r="L2735">
        <f t="shared" si="126"/>
        <v>3</v>
      </c>
      <c r="M2735">
        <v>16</v>
      </c>
      <c r="N2735">
        <v>36208</v>
      </c>
      <c r="O2735" s="1">
        <f t="shared" si="127"/>
        <v>1392.6153846153845</v>
      </c>
      <c r="P2735" s="1">
        <f t="shared" si="128"/>
        <v>32030.153846153844</v>
      </c>
      <c r="Q2735" s="1">
        <f>Table1[[#This Row],[Earned Basic Salary]]*20%</f>
        <v>6406.0307692307688</v>
      </c>
      <c r="R2735" s="1">
        <f>Table1[[#This Row],[Earned Basic Salary]]*10%</f>
        <v>3203.0153846153844</v>
      </c>
      <c r="S2735" s="1">
        <f>Table1[[#This Row],[Earned Basic Salary]]*12%</f>
        <v>3843.6184615384609</v>
      </c>
      <c r="T2735" s="1">
        <f>200</f>
        <v>200</v>
      </c>
      <c r="U2735" s="1">
        <f>Table1[[#This Row],[PF]]+Table1[[#This Row],[Professional Tax]]</f>
        <v>4043.6184615384609</v>
      </c>
      <c r="V2735" s="1">
        <f>Table1[[#This Row],[Overtime Hours]]*200</f>
        <v>3200</v>
      </c>
      <c r="W2735" s="1">
        <f>Table1[[#This Row],[Earned Basic Salary]]+Table1[[#This Row],[HRA]]+Table1[[#This Row],[DA]]+Table1[[#This Row],[Overtime Pay]]</f>
        <v>44839.199999999997</v>
      </c>
      <c r="X2735" s="1">
        <f>Table1[[#This Row],[Gross Salary]]-Table1[[#This Row],[Total Deduction]]</f>
        <v>40795.581538461534</v>
      </c>
      <c r="Y2735" t="s">
        <v>37</v>
      </c>
      <c r="Z2735" t="s">
        <v>95</v>
      </c>
      <c r="AA2735" t="s">
        <v>10148</v>
      </c>
      <c r="AB2735" t="s">
        <v>10149</v>
      </c>
    </row>
    <row r="2736" spans="1:28" x14ac:dyDescent="0.3">
      <c r="A2736" t="s">
        <v>10150</v>
      </c>
      <c r="B2736" t="s">
        <v>420</v>
      </c>
      <c r="C2736">
        <v>32</v>
      </c>
      <c r="D2736" t="s">
        <v>44</v>
      </c>
      <c r="E2736" t="s">
        <v>54</v>
      </c>
      <c r="F2736" t="s">
        <v>69</v>
      </c>
      <c r="G2736" t="s">
        <v>10151</v>
      </c>
      <c r="H2736" t="s">
        <v>35</v>
      </c>
      <c r="I2736" t="s">
        <v>36</v>
      </c>
      <c r="J2736">
        <v>26</v>
      </c>
      <c r="K2736">
        <v>24</v>
      </c>
      <c r="L2736">
        <f t="shared" si="126"/>
        <v>2</v>
      </c>
      <c r="M2736">
        <v>19</v>
      </c>
      <c r="N2736">
        <v>24574</v>
      </c>
      <c r="O2736" s="1">
        <f t="shared" si="127"/>
        <v>945.15384615384619</v>
      </c>
      <c r="P2736" s="1">
        <f t="shared" si="128"/>
        <v>22683.692307692309</v>
      </c>
      <c r="Q2736" s="1">
        <f>Table1[[#This Row],[Earned Basic Salary]]*20%</f>
        <v>4536.7384615384617</v>
      </c>
      <c r="R2736" s="1">
        <f>Table1[[#This Row],[Earned Basic Salary]]*10%</f>
        <v>2268.3692307692309</v>
      </c>
      <c r="S2736" s="1">
        <f>Table1[[#This Row],[Earned Basic Salary]]*12%</f>
        <v>2722.043076923077</v>
      </c>
      <c r="T2736" s="1">
        <f>200</f>
        <v>200</v>
      </c>
      <c r="U2736" s="1">
        <f>Table1[[#This Row],[PF]]+Table1[[#This Row],[Professional Tax]]</f>
        <v>2922.043076923077</v>
      </c>
      <c r="V2736" s="1">
        <f>Table1[[#This Row],[Overtime Hours]]*200</f>
        <v>3800</v>
      </c>
      <c r="W2736" s="1">
        <f>Table1[[#This Row],[Earned Basic Salary]]+Table1[[#This Row],[HRA]]+Table1[[#This Row],[DA]]+Table1[[#This Row],[Overtime Pay]]</f>
        <v>33288.800000000003</v>
      </c>
      <c r="X2736" s="1">
        <f>Table1[[#This Row],[Gross Salary]]-Table1[[#This Row],[Total Deduction]]</f>
        <v>30366.756923076926</v>
      </c>
      <c r="Y2736" t="s">
        <v>37</v>
      </c>
      <c r="Z2736" t="s">
        <v>38</v>
      </c>
      <c r="AA2736" t="s">
        <v>10152</v>
      </c>
      <c r="AB2736" t="s">
        <v>10153</v>
      </c>
    </row>
    <row r="2737" spans="1:28" x14ac:dyDescent="0.3">
      <c r="A2737" t="s">
        <v>10154</v>
      </c>
      <c r="B2737" t="s">
        <v>99</v>
      </c>
      <c r="C2737">
        <v>24</v>
      </c>
      <c r="D2737" t="s">
        <v>44</v>
      </c>
      <c r="E2737" t="s">
        <v>62</v>
      </c>
      <c r="F2737" t="s">
        <v>63</v>
      </c>
      <c r="G2737" t="s">
        <v>10155</v>
      </c>
      <c r="H2737" t="s">
        <v>35</v>
      </c>
      <c r="I2737" t="s">
        <v>36</v>
      </c>
      <c r="J2737">
        <v>26</v>
      </c>
      <c r="K2737">
        <v>21</v>
      </c>
      <c r="L2737">
        <f t="shared" si="126"/>
        <v>5</v>
      </c>
      <c r="M2737">
        <v>8</v>
      </c>
      <c r="N2737">
        <v>28402</v>
      </c>
      <c r="O2737" s="1">
        <f t="shared" si="127"/>
        <v>1092.3846153846155</v>
      </c>
      <c r="P2737" s="1">
        <f t="shared" si="128"/>
        <v>22940.076923076926</v>
      </c>
      <c r="Q2737" s="1">
        <f>Table1[[#This Row],[Earned Basic Salary]]*20%</f>
        <v>4588.0153846153853</v>
      </c>
      <c r="R2737" s="1">
        <f>Table1[[#This Row],[Earned Basic Salary]]*10%</f>
        <v>2294.0076923076927</v>
      </c>
      <c r="S2737" s="1">
        <f>Table1[[#This Row],[Earned Basic Salary]]*12%</f>
        <v>2752.8092307692309</v>
      </c>
      <c r="T2737" s="1">
        <f>200</f>
        <v>200</v>
      </c>
      <c r="U2737" s="1">
        <f>Table1[[#This Row],[PF]]+Table1[[#This Row],[Professional Tax]]</f>
        <v>2952.8092307692309</v>
      </c>
      <c r="V2737" s="1">
        <f>Table1[[#This Row],[Overtime Hours]]*200</f>
        <v>1600</v>
      </c>
      <c r="W2737" s="1">
        <f>Table1[[#This Row],[Earned Basic Salary]]+Table1[[#This Row],[HRA]]+Table1[[#This Row],[DA]]+Table1[[#This Row],[Overtime Pay]]</f>
        <v>31422.100000000002</v>
      </c>
      <c r="X2737" s="1">
        <f>Table1[[#This Row],[Gross Salary]]-Table1[[#This Row],[Total Deduction]]</f>
        <v>28469.290769230771</v>
      </c>
      <c r="Y2737" t="s">
        <v>37</v>
      </c>
      <c r="Z2737" t="s">
        <v>106</v>
      </c>
      <c r="AA2737" t="s">
        <v>10156</v>
      </c>
      <c r="AB2737" t="s">
        <v>10157</v>
      </c>
    </row>
    <row r="2738" spans="1:28" x14ac:dyDescent="0.3">
      <c r="A2738" t="s">
        <v>10158</v>
      </c>
      <c r="B2738" t="s">
        <v>2366</v>
      </c>
      <c r="C2738">
        <v>54</v>
      </c>
      <c r="D2738" t="s">
        <v>75</v>
      </c>
      <c r="E2738" t="s">
        <v>62</v>
      </c>
      <c r="F2738" t="s">
        <v>46</v>
      </c>
      <c r="G2738" t="s">
        <v>10159</v>
      </c>
      <c r="H2738" t="s">
        <v>35</v>
      </c>
      <c r="I2738" t="s">
        <v>36</v>
      </c>
      <c r="J2738">
        <v>26</v>
      </c>
      <c r="K2738">
        <v>23</v>
      </c>
      <c r="L2738">
        <f t="shared" si="126"/>
        <v>3</v>
      </c>
      <c r="M2738">
        <v>14</v>
      </c>
      <c r="N2738">
        <v>23030</v>
      </c>
      <c r="O2738" s="1">
        <f t="shared" si="127"/>
        <v>885.76923076923072</v>
      </c>
      <c r="P2738" s="1">
        <f t="shared" si="128"/>
        <v>20372.692307692305</v>
      </c>
      <c r="Q2738" s="1">
        <f>Table1[[#This Row],[Earned Basic Salary]]*20%</f>
        <v>4074.538461538461</v>
      </c>
      <c r="R2738" s="1">
        <f>Table1[[#This Row],[Earned Basic Salary]]*10%</f>
        <v>2037.2692307692305</v>
      </c>
      <c r="S2738" s="1">
        <f>Table1[[#This Row],[Earned Basic Salary]]*12%</f>
        <v>2444.7230769230764</v>
      </c>
      <c r="T2738" s="1">
        <f>200</f>
        <v>200</v>
      </c>
      <c r="U2738" s="1">
        <f>Table1[[#This Row],[PF]]+Table1[[#This Row],[Professional Tax]]</f>
        <v>2644.7230769230764</v>
      </c>
      <c r="V2738" s="1">
        <f>Table1[[#This Row],[Overtime Hours]]*200</f>
        <v>2800</v>
      </c>
      <c r="W2738" s="1">
        <f>Table1[[#This Row],[Earned Basic Salary]]+Table1[[#This Row],[HRA]]+Table1[[#This Row],[DA]]+Table1[[#This Row],[Overtime Pay]]</f>
        <v>29284.499999999996</v>
      </c>
      <c r="X2738" s="1">
        <f>Table1[[#This Row],[Gross Salary]]-Table1[[#This Row],[Total Deduction]]</f>
        <v>26639.776923076919</v>
      </c>
      <c r="Y2738" t="s">
        <v>37</v>
      </c>
      <c r="Z2738" t="s">
        <v>106</v>
      </c>
      <c r="AA2738" t="s">
        <v>10160</v>
      </c>
      <c r="AB2738" t="s">
        <v>10161</v>
      </c>
    </row>
    <row r="2739" spans="1:28" x14ac:dyDescent="0.3">
      <c r="A2739" t="s">
        <v>10162</v>
      </c>
      <c r="B2739" t="s">
        <v>42</v>
      </c>
      <c r="C2739">
        <v>49</v>
      </c>
      <c r="D2739" t="s">
        <v>53</v>
      </c>
      <c r="E2739" t="s">
        <v>121</v>
      </c>
      <c r="F2739" t="s">
        <v>63</v>
      </c>
      <c r="G2739" t="s">
        <v>3631</v>
      </c>
      <c r="H2739" t="s">
        <v>35</v>
      </c>
      <c r="I2739" t="s">
        <v>36</v>
      </c>
      <c r="J2739">
        <v>26</v>
      </c>
      <c r="K2739">
        <v>24</v>
      </c>
      <c r="L2739">
        <f t="shared" si="126"/>
        <v>2</v>
      </c>
      <c r="M2739">
        <v>8</v>
      </c>
      <c r="N2739">
        <v>36440</v>
      </c>
      <c r="O2739" s="1">
        <f t="shared" si="127"/>
        <v>1401.5384615384614</v>
      </c>
      <c r="P2739" s="1">
        <f t="shared" si="128"/>
        <v>33636.923076923078</v>
      </c>
      <c r="Q2739" s="1">
        <f>Table1[[#This Row],[Earned Basic Salary]]*20%</f>
        <v>6727.3846153846162</v>
      </c>
      <c r="R2739" s="1">
        <f>Table1[[#This Row],[Earned Basic Salary]]*10%</f>
        <v>3363.6923076923081</v>
      </c>
      <c r="S2739" s="1">
        <f>Table1[[#This Row],[Earned Basic Salary]]*12%</f>
        <v>4036.4307692307693</v>
      </c>
      <c r="T2739" s="1">
        <f>200</f>
        <v>200</v>
      </c>
      <c r="U2739" s="1">
        <f>Table1[[#This Row],[PF]]+Table1[[#This Row],[Professional Tax]]</f>
        <v>4236.4307692307693</v>
      </c>
      <c r="V2739" s="1">
        <f>Table1[[#This Row],[Overtime Hours]]*200</f>
        <v>1600</v>
      </c>
      <c r="W2739" s="1">
        <f>Table1[[#This Row],[Earned Basic Salary]]+Table1[[#This Row],[HRA]]+Table1[[#This Row],[DA]]+Table1[[#This Row],[Overtime Pay]]</f>
        <v>45328</v>
      </c>
      <c r="X2739" s="1">
        <f>Table1[[#This Row],[Gross Salary]]-Table1[[#This Row],[Total Deduction]]</f>
        <v>41091.56923076923</v>
      </c>
      <c r="Y2739" t="s">
        <v>37</v>
      </c>
      <c r="Z2739" t="s">
        <v>95</v>
      </c>
      <c r="AA2739" t="s">
        <v>10163</v>
      </c>
      <c r="AB2739" t="s">
        <v>10164</v>
      </c>
    </row>
    <row r="2740" spans="1:28" x14ac:dyDescent="0.3">
      <c r="A2740" t="s">
        <v>10165</v>
      </c>
      <c r="B2740" t="s">
        <v>1002</v>
      </c>
      <c r="C2740">
        <v>40</v>
      </c>
      <c r="D2740" t="s">
        <v>133</v>
      </c>
      <c r="E2740" t="s">
        <v>62</v>
      </c>
      <c r="F2740" t="s">
        <v>55</v>
      </c>
      <c r="G2740" t="s">
        <v>10166</v>
      </c>
      <c r="H2740" t="s">
        <v>35</v>
      </c>
      <c r="I2740" t="s">
        <v>36</v>
      </c>
      <c r="J2740">
        <v>26</v>
      </c>
      <c r="K2740">
        <v>24</v>
      </c>
      <c r="L2740">
        <f t="shared" si="126"/>
        <v>2</v>
      </c>
      <c r="M2740">
        <v>19</v>
      </c>
      <c r="N2740">
        <v>22729</v>
      </c>
      <c r="O2740" s="1">
        <f t="shared" si="127"/>
        <v>874.19230769230774</v>
      </c>
      <c r="P2740" s="1">
        <f t="shared" si="128"/>
        <v>20980.615384615387</v>
      </c>
      <c r="Q2740" s="1">
        <f>Table1[[#This Row],[Earned Basic Salary]]*20%</f>
        <v>4196.1230769230779</v>
      </c>
      <c r="R2740" s="1">
        <f>Table1[[#This Row],[Earned Basic Salary]]*10%</f>
        <v>2098.0615384615389</v>
      </c>
      <c r="S2740" s="1">
        <f>Table1[[#This Row],[Earned Basic Salary]]*12%</f>
        <v>2517.6738461538462</v>
      </c>
      <c r="T2740" s="1">
        <f>200</f>
        <v>200</v>
      </c>
      <c r="U2740" s="1">
        <f>Table1[[#This Row],[PF]]+Table1[[#This Row],[Professional Tax]]</f>
        <v>2717.6738461538462</v>
      </c>
      <c r="V2740" s="1">
        <f>Table1[[#This Row],[Overtime Hours]]*200</f>
        <v>3800</v>
      </c>
      <c r="W2740" s="1">
        <f>Table1[[#This Row],[Earned Basic Salary]]+Table1[[#This Row],[HRA]]+Table1[[#This Row],[DA]]+Table1[[#This Row],[Overtime Pay]]</f>
        <v>31074.800000000003</v>
      </c>
      <c r="X2740" s="1">
        <f>Table1[[#This Row],[Gross Salary]]-Table1[[#This Row],[Total Deduction]]</f>
        <v>28357.126153846155</v>
      </c>
      <c r="Y2740" t="s">
        <v>37</v>
      </c>
      <c r="Z2740" t="s">
        <v>106</v>
      </c>
      <c r="AA2740" t="s">
        <v>10167</v>
      </c>
      <c r="AB2740" t="s">
        <v>10168</v>
      </c>
    </row>
    <row r="2741" spans="1:28" x14ac:dyDescent="0.3">
      <c r="A2741" t="s">
        <v>10169</v>
      </c>
      <c r="B2741" t="s">
        <v>173</v>
      </c>
      <c r="C2741">
        <v>54</v>
      </c>
      <c r="D2741" t="s">
        <v>127</v>
      </c>
      <c r="E2741" t="s">
        <v>62</v>
      </c>
      <c r="F2741" t="s">
        <v>33</v>
      </c>
      <c r="G2741" t="s">
        <v>1111</v>
      </c>
      <c r="H2741" t="s">
        <v>35</v>
      </c>
      <c r="I2741" t="s">
        <v>36</v>
      </c>
      <c r="J2741">
        <v>26</v>
      </c>
      <c r="K2741">
        <v>22</v>
      </c>
      <c r="L2741">
        <f t="shared" si="126"/>
        <v>4</v>
      </c>
      <c r="M2741">
        <v>20</v>
      </c>
      <c r="N2741">
        <v>79648</v>
      </c>
      <c r="O2741" s="1">
        <f t="shared" si="127"/>
        <v>3063.3846153846152</v>
      </c>
      <c r="P2741" s="1">
        <f t="shared" si="128"/>
        <v>67394.461538461532</v>
      </c>
      <c r="Q2741" s="1">
        <f>Table1[[#This Row],[Earned Basic Salary]]*20%</f>
        <v>13478.892307692307</v>
      </c>
      <c r="R2741" s="1">
        <f>Table1[[#This Row],[Earned Basic Salary]]*10%</f>
        <v>6739.4461538461537</v>
      </c>
      <c r="S2741" s="1">
        <f>Table1[[#This Row],[Earned Basic Salary]]*12%</f>
        <v>8087.3353846153832</v>
      </c>
      <c r="T2741" s="1">
        <f>200</f>
        <v>200</v>
      </c>
      <c r="U2741" s="1">
        <f>Table1[[#This Row],[PF]]+Table1[[#This Row],[Professional Tax]]</f>
        <v>8287.3353846153841</v>
      </c>
      <c r="V2741" s="1">
        <f>Table1[[#This Row],[Overtime Hours]]*200</f>
        <v>4000</v>
      </c>
      <c r="W2741" s="1">
        <f>Table1[[#This Row],[Earned Basic Salary]]+Table1[[#This Row],[HRA]]+Table1[[#This Row],[DA]]+Table1[[#This Row],[Overtime Pay]]</f>
        <v>91612.799999999988</v>
      </c>
      <c r="X2741" s="1">
        <f>Table1[[#This Row],[Gross Salary]]-Table1[[#This Row],[Total Deduction]]</f>
        <v>83325.464615384612</v>
      </c>
      <c r="Y2741" t="s">
        <v>37</v>
      </c>
      <c r="Z2741" t="s">
        <v>38</v>
      </c>
      <c r="AA2741" t="s">
        <v>10170</v>
      </c>
      <c r="AB2741" t="s">
        <v>10171</v>
      </c>
    </row>
    <row r="2742" spans="1:28" x14ac:dyDescent="0.3">
      <c r="A2742" t="s">
        <v>10172</v>
      </c>
      <c r="B2742" t="s">
        <v>3089</v>
      </c>
      <c r="C2742">
        <v>47</v>
      </c>
      <c r="D2742" t="s">
        <v>127</v>
      </c>
      <c r="E2742" t="s">
        <v>121</v>
      </c>
      <c r="F2742" t="s">
        <v>63</v>
      </c>
      <c r="G2742" t="s">
        <v>1925</v>
      </c>
      <c r="H2742" t="s">
        <v>35</v>
      </c>
      <c r="I2742" t="s">
        <v>36</v>
      </c>
      <c r="J2742">
        <v>26</v>
      </c>
      <c r="K2742">
        <v>23</v>
      </c>
      <c r="L2742">
        <f t="shared" si="126"/>
        <v>3</v>
      </c>
      <c r="M2742">
        <v>0</v>
      </c>
      <c r="N2742">
        <v>79407</v>
      </c>
      <c r="O2742" s="1">
        <f t="shared" si="127"/>
        <v>3054.1153846153848</v>
      </c>
      <c r="P2742" s="1">
        <f t="shared" si="128"/>
        <v>70244.653846153844</v>
      </c>
      <c r="Q2742" s="1">
        <f>Table1[[#This Row],[Earned Basic Salary]]*20%</f>
        <v>14048.93076923077</v>
      </c>
      <c r="R2742" s="1">
        <f>Table1[[#This Row],[Earned Basic Salary]]*10%</f>
        <v>7024.4653846153851</v>
      </c>
      <c r="S2742" s="1">
        <f>Table1[[#This Row],[Earned Basic Salary]]*12%</f>
        <v>8429.3584615384607</v>
      </c>
      <c r="T2742" s="1">
        <f>200</f>
        <v>200</v>
      </c>
      <c r="U2742" s="1">
        <f>Table1[[#This Row],[PF]]+Table1[[#This Row],[Professional Tax]]</f>
        <v>8629.3584615384607</v>
      </c>
      <c r="V2742" s="1">
        <f>Table1[[#This Row],[Overtime Hours]]*200</f>
        <v>0</v>
      </c>
      <c r="W2742" s="1">
        <f>Table1[[#This Row],[Earned Basic Salary]]+Table1[[#This Row],[HRA]]+Table1[[#This Row],[DA]]+Table1[[#This Row],[Overtime Pay]]</f>
        <v>91318.049999999988</v>
      </c>
      <c r="X2742" s="1">
        <f>Table1[[#This Row],[Gross Salary]]-Table1[[#This Row],[Total Deduction]]</f>
        <v>82688.691538461528</v>
      </c>
      <c r="Y2742" t="s">
        <v>37</v>
      </c>
      <c r="Z2742" t="s">
        <v>106</v>
      </c>
      <c r="AA2742" t="s">
        <v>10173</v>
      </c>
      <c r="AB2742" t="s">
        <v>10174</v>
      </c>
    </row>
    <row r="2743" spans="1:28" x14ac:dyDescent="0.3">
      <c r="A2743" t="s">
        <v>10175</v>
      </c>
      <c r="B2743" t="s">
        <v>2055</v>
      </c>
      <c r="C2743">
        <v>39</v>
      </c>
      <c r="D2743" t="s">
        <v>31</v>
      </c>
      <c r="E2743" t="s">
        <v>82</v>
      </c>
      <c r="F2743" t="s">
        <v>46</v>
      </c>
      <c r="G2743" t="s">
        <v>7492</v>
      </c>
      <c r="H2743" t="s">
        <v>35</v>
      </c>
      <c r="I2743" t="s">
        <v>36</v>
      </c>
      <c r="J2743">
        <v>26</v>
      </c>
      <c r="K2743">
        <v>24</v>
      </c>
      <c r="L2743">
        <f t="shared" si="126"/>
        <v>2</v>
      </c>
      <c r="M2743">
        <v>12</v>
      </c>
      <c r="N2743">
        <v>74215</v>
      </c>
      <c r="O2743" s="1">
        <f t="shared" si="127"/>
        <v>2854.4230769230771</v>
      </c>
      <c r="P2743" s="1">
        <f t="shared" si="128"/>
        <v>68506.153846153844</v>
      </c>
      <c r="Q2743" s="1">
        <f>Table1[[#This Row],[Earned Basic Salary]]*20%</f>
        <v>13701.23076923077</v>
      </c>
      <c r="R2743" s="1">
        <f>Table1[[#This Row],[Earned Basic Salary]]*10%</f>
        <v>6850.6153846153848</v>
      </c>
      <c r="S2743" s="1">
        <f>Table1[[#This Row],[Earned Basic Salary]]*12%</f>
        <v>8220.7384615384617</v>
      </c>
      <c r="T2743" s="1">
        <f>200</f>
        <v>200</v>
      </c>
      <c r="U2743" s="1">
        <f>Table1[[#This Row],[PF]]+Table1[[#This Row],[Professional Tax]]</f>
        <v>8420.7384615384617</v>
      </c>
      <c r="V2743" s="1">
        <f>Table1[[#This Row],[Overtime Hours]]*200</f>
        <v>2400</v>
      </c>
      <c r="W2743" s="1">
        <f>Table1[[#This Row],[Earned Basic Salary]]+Table1[[#This Row],[HRA]]+Table1[[#This Row],[DA]]+Table1[[#This Row],[Overtime Pay]]</f>
        <v>91458</v>
      </c>
      <c r="X2743" s="1">
        <f>Table1[[#This Row],[Gross Salary]]-Table1[[#This Row],[Total Deduction]]</f>
        <v>83037.261538461535</v>
      </c>
      <c r="Y2743" t="s">
        <v>37</v>
      </c>
      <c r="Z2743" t="s">
        <v>106</v>
      </c>
      <c r="AA2743" t="s">
        <v>10176</v>
      </c>
      <c r="AB2743" t="s">
        <v>10177</v>
      </c>
    </row>
    <row r="2744" spans="1:28" x14ac:dyDescent="0.3">
      <c r="A2744" t="s">
        <v>10178</v>
      </c>
      <c r="B2744" t="s">
        <v>4613</v>
      </c>
      <c r="C2744">
        <v>29</v>
      </c>
      <c r="D2744" t="s">
        <v>61</v>
      </c>
      <c r="E2744" t="s">
        <v>54</v>
      </c>
      <c r="F2744" t="s">
        <v>69</v>
      </c>
      <c r="G2744" t="s">
        <v>2277</v>
      </c>
      <c r="H2744" t="s">
        <v>35</v>
      </c>
      <c r="I2744" t="s">
        <v>36</v>
      </c>
      <c r="J2744">
        <v>26</v>
      </c>
      <c r="K2744">
        <v>23</v>
      </c>
      <c r="L2744">
        <f t="shared" si="126"/>
        <v>3</v>
      </c>
      <c r="M2744">
        <v>6</v>
      </c>
      <c r="N2744">
        <v>79787</v>
      </c>
      <c r="O2744" s="1">
        <f t="shared" si="127"/>
        <v>3068.7307692307691</v>
      </c>
      <c r="P2744" s="1">
        <f t="shared" si="128"/>
        <v>70580.807692307688</v>
      </c>
      <c r="Q2744" s="1">
        <f>Table1[[#This Row],[Earned Basic Salary]]*20%</f>
        <v>14116.161538461538</v>
      </c>
      <c r="R2744" s="1">
        <f>Table1[[#This Row],[Earned Basic Salary]]*10%</f>
        <v>7058.080769230769</v>
      </c>
      <c r="S2744" s="1">
        <f>Table1[[#This Row],[Earned Basic Salary]]*12%</f>
        <v>8469.6969230769228</v>
      </c>
      <c r="T2744" s="1">
        <f>200</f>
        <v>200</v>
      </c>
      <c r="U2744" s="1">
        <f>Table1[[#This Row],[PF]]+Table1[[#This Row],[Professional Tax]]</f>
        <v>8669.6969230769228</v>
      </c>
      <c r="V2744" s="1">
        <f>Table1[[#This Row],[Overtime Hours]]*200</f>
        <v>1200</v>
      </c>
      <c r="W2744" s="1">
        <f>Table1[[#This Row],[Earned Basic Salary]]+Table1[[#This Row],[HRA]]+Table1[[#This Row],[DA]]+Table1[[#This Row],[Overtime Pay]]</f>
        <v>92955.05</v>
      </c>
      <c r="X2744" s="1">
        <f>Table1[[#This Row],[Gross Salary]]-Table1[[#This Row],[Total Deduction]]</f>
        <v>84285.353076923086</v>
      </c>
      <c r="Y2744" t="s">
        <v>37</v>
      </c>
      <c r="Z2744" t="s">
        <v>95</v>
      </c>
      <c r="AA2744" t="s">
        <v>10179</v>
      </c>
      <c r="AB2744" t="s">
        <v>10180</v>
      </c>
    </row>
    <row r="2745" spans="1:28" x14ac:dyDescent="0.3">
      <c r="A2745" t="s">
        <v>10181</v>
      </c>
      <c r="B2745" t="s">
        <v>29</v>
      </c>
      <c r="C2745">
        <v>37</v>
      </c>
      <c r="D2745" t="s">
        <v>53</v>
      </c>
      <c r="E2745" t="s">
        <v>32</v>
      </c>
      <c r="F2745" t="s">
        <v>69</v>
      </c>
      <c r="G2745" t="s">
        <v>5903</v>
      </c>
      <c r="H2745" t="s">
        <v>35</v>
      </c>
      <c r="I2745" t="s">
        <v>36</v>
      </c>
      <c r="J2745">
        <v>26</v>
      </c>
      <c r="K2745">
        <v>24</v>
      </c>
      <c r="L2745">
        <f t="shared" si="126"/>
        <v>2</v>
      </c>
      <c r="M2745">
        <v>13</v>
      </c>
      <c r="N2745">
        <v>61911</v>
      </c>
      <c r="O2745" s="1">
        <f t="shared" si="127"/>
        <v>2381.1923076923076</v>
      </c>
      <c r="P2745" s="1">
        <f t="shared" si="128"/>
        <v>57148.615384615383</v>
      </c>
      <c r="Q2745" s="1">
        <f>Table1[[#This Row],[Earned Basic Salary]]*20%</f>
        <v>11429.723076923077</v>
      </c>
      <c r="R2745" s="1">
        <f>Table1[[#This Row],[Earned Basic Salary]]*10%</f>
        <v>5714.8615384615387</v>
      </c>
      <c r="S2745" s="1">
        <f>Table1[[#This Row],[Earned Basic Salary]]*12%</f>
        <v>6857.833846153846</v>
      </c>
      <c r="T2745" s="1">
        <f>200</f>
        <v>200</v>
      </c>
      <c r="U2745" s="1">
        <f>Table1[[#This Row],[PF]]+Table1[[#This Row],[Professional Tax]]</f>
        <v>7057.833846153846</v>
      </c>
      <c r="V2745" s="1">
        <f>Table1[[#This Row],[Overtime Hours]]*200</f>
        <v>2600</v>
      </c>
      <c r="W2745" s="1">
        <f>Table1[[#This Row],[Earned Basic Salary]]+Table1[[#This Row],[HRA]]+Table1[[#This Row],[DA]]+Table1[[#This Row],[Overtime Pay]]</f>
        <v>76893.2</v>
      </c>
      <c r="X2745" s="1">
        <f>Table1[[#This Row],[Gross Salary]]-Table1[[#This Row],[Total Deduction]]</f>
        <v>69835.366153846146</v>
      </c>
      <c r="Y2745" t="s">
        <v>37</v>
      </c>
      <c r="Z2745" t="s">
        <v>106</v>
      </c>
      <c r="AA2745" t="s">
        <v>10182</v>
      </c>
      <c r="AB2745" t="s">
        <v>10183</v>
      </c>
    </row>
    <row r="2746" spans="1:28" x14ac:dyDescent="0.3">
      <c r="A2746" t="s">
        <v>10184</v>
      </c>
      <c r="B2746" t="s">
        <v>372</v>
      </c>
      <c r="C2746">
        <v>31</v>
      </c>
      <c r="D2746" t="s">
        <v>31</v>
      </c>
      <c r="E2746" t="s">
        <v>54</v>
      </c>
      <c r="F2746" t="s">
        <v>63</v>
      </c>
      <c r="G2746" t="s">
        <v>1685</v>
      </c>
      <c r="H2746" t="s">
        <v>35</v>
      </c>
      <c r="I2746" t="s">
        <v>36</v>
      </c>
      <c r="J2746">
        <v>26</v>
      </c>
      <c r="K2746">
        <v>22</v>
      </c>
      <c r="L2746">
        <f t="shared" si="126"/>
        <v>4</v>
      </c>
      <c r="M2746">
        <v>17</v>
      </c>
      <c r="N2746">
        <v>72105</v>
      </c>
      <c r="O2746" s="1">
        <f t="shared" si="127"/>
        <v>2773.2692307692309</v>
      </c>
      <c r="P2746" s="1">
        <f t="shared" si="128"/>
        <v>61011.923076923078</v>
      </c>
      <c r="Q2746" s="1">
        <f>Table1[[#This Row],[Earned Basic Salary]]*20%</f>
        <v>12202.384615384617</v>
      </c>
      <c r="R2746" s="1">
        <f>Table1[[#This Row],[Earned Basic Salary]]*10%</f>
        <v>6101.1923076923085</v>
      </c>
      <c r="S2746" s="1">
        <f>Table1[[#This Row],[Earned Basic Salary]]*12%</f>
        <v>7321.4307692307693</v>
      </c>
      <c r="T2746" s="1">
        <f>200</f>
        <v>200</v>
      </c>
      <c r="U2746" s="1">
        <f>Table1[[#This Row],[PF]]+Table1[[#This Row],[Professional Tax]]</f>
        <v>7521.4307692307693</v>
      </c>
      <c r="V2746" s="1">
        <f>Table1[[#This Row],[Overtime Hours]]*200</f>
        <v>3400</v>
      </c>
      <c r="W2746" s="1">
        <f>Table1[[#This Row],[Earned Basic Salary]]+Table1[[#This Row],[HRA]]+Table1[[#This Row],[DA]]+Table1[[#This Row],[Overtime Pay]]</f>
        <v>82715.5</v>
      </c>
      <c r="X2746" s="1">
        <f>Table1[[#This Row],[Gross Salary]]-Table1[[#This Row],[Total Deduction]]</f>
        <v>75194.069230769237</v>
      </c>
      <c r="Y2746" t="s">
        <v>37</v>
      </c>
      <c r="Z2746" t="s">
        <v>95</v>
      </c>
      <c r="AA2746" t="s">
        <v>10185</v>
      </c>
      <c r="AB2746" t="s">
        <v>10186</v>
      </c>
    </row>
    <row r="2747" spans="1:28" x14ac:dyDescent="0.3">
      <c r="A2747" t="s">
        <v>10187</v>
      </c>
      <c r="B2747" t="s">
        <v>2375</v>
      </c>
      <c r="C2747">
        <v>22</v>
      </c>
      <c r="D2747" t="s">
        <v>81</v>
      </c>
      <c r="E2747" t="s">
        <v>82</v>
      </c>
      <c r="F2747" t="s">
        <v>89</v>
      </c>
      <c r="G2747" t="s">
        <v>10188</v>
      </c>
      <c r="H2747" t="s">
        <v>35</v>
      </c>
      <c r="I2747" t="s">
        <v>36</v>
      </c>
      <c r="J2747">
        <v>26</v>
      </c>
      <c r="K2747">
        <v>25</v>
      </c>
      <c r="L2747">
        <f t="shared" si="126"/>
        <v>1</v>
      </c>
      <c r="M2747">
        <v>16</v>
      </c>
      <c r="N2747">
        <v>75580</v>
      </c>
      <c r="O2747" s="1">
        <f t="shared" si="127"/>
        <v>2906.9230769230771</v>
      </c>
      <c r="P2747" s="1">
        <f t="shared" si="128"/>
        <v>72673.076923076922</v>
      </c>
      <c r="Q2747" s="1">
        <f>Table1[[#This Row],[Earned Basic Salary]]*20%</f>
        <v>14534.615384615385</v>
      </c>
      <c r="R2747" s="1">
        <f>Table1[[#This Row],[Earned Basic Salary]]*10%</f>
        <v>7267.3076923076924</v>
      </c>
      <c r="S2747" s="1">
        <f>Table1[[#This Row],[Earned Basic Salary]]*12%</f>
        <v>8720.7692307692305</v>
      </c>
      <c r="T2747" s="1">
        <f>200</f>
        <v>200</v>
      </c>
      <c r="U2747" s="1">
        <f>Table1[[#This Row],[PF]]+Table1[[#This Row],[Professional Tax]]</f>
        <v>8920.7692307692305</v>
      </c>
      <c r="V2747" s="1">
        <f>Table1[[#This Row],[Overtime Hours]]*200</f>
        <v>3200</v>
      </c>
      <c r="W2747" s="1">
        <f>Table1[[#This Row],[Earned Basic Salary]]+Table1[[#This Row],[HRA]]+Table1[[#This Row],[DA]]+Table1[[#This Row],[Overtime Pay]]</f>
        <v>97675</v>
      </c>
      <c r="X2747" s="1">
        <f>Table1[[#This Row],[Gross Salary]]-Table1[[#This Row],[Total Deduction]]</f>
        <v>88754.230769230766</v>
      </c>
      <c r="Y2747" t="s">
        <v>37</v>
      </c>
      <c r="Z2747" t="s">
        <v>106</v>
      </c>
      <c r="AA2747" t="s">
        <v>10189</v>
      </c>
      <c r="AB2747" t="s">
        <v>10190</v>
      </c>
    </row>
    <row r="2748" spans="1:28" x14ac:dyDescent="0.3">
      <c r="A2748" t="s">
        <v>10191</v>
      </c>
      <c r="B2748" t="s">
        <v>148</v>
      </c>
      <c r="C2748">
        <v>40</v>
      </c>
      <c r="D2748" t="s">
        <v>127</v>
      </c>
      <c r="E2748" t="s">
        <v>121</v>
      </c>
      <c r="F2748" t="s">
        <v>83</v>
      </c>
      <c r="G2748" t="s">
        <v>2005</v>
      </c>
      <c r="H2748" t="s">
        <v>35</v>
      </c>
      <c r="I2748" t="s">
        <v>36</v>
      </c>
      <c r="J2748">
        <v>26</v>
      </c>
      <c r="K2748">
        <v>23</v>
      </c>
      <c r="L2748">
        <f t="shared" si="126"/>
        <v>3</v>
      </c>
      <c r="M2748">
        <v>17</v>
      </c>
      <c r="N2748">
        <v>54113</v>
      </c>
      <c r="O2748" s="1">
        <f t="shared" si="127"/>
        <v>2081.2692307692309</v>
      </c>
      <c r="P2748" s="1">
        <f t="shared" si="128"/>
        <v>47869.192307692312</v>
      </c>
      <c r="Q2748" s="1">
        <f>Table1[[#This Row],[Earned Basic Salary]]*20%</f>
        <v>9573.8384615384621</v>
      </c>
      <c r="R2748" s="1">
        <f>Table1[[#This Row],[Earned Basic Salary]]*10%</f>
        <v>4786.919230769231</v>
      </c>
      <c r="S2748" s="1">
        <f>Table1[[#This Row],[Earned Basic Salary]]*12%</f>
        <v>5744.3030769230772</v>
      </c>
      <c r="T2748" s="1">
        <f>200</f>
        <v>200</v>
      </c>
      <c r="U2748" s="1">
        <f>Table1[[#This Row],[PF]]+Table1[[#This Row],[Professional Tax]]</f>
        <v>5944.3030769230772</v>
      </c>
      <c r="V2748" s="1">
        <f>Table1[[#This Row],[Overtime Hours]]*200</f>
        <v>3400</v>
      </c>
      <c r="W2748" s="1">
        <f>Table1[[#This Row],[Earned Basic Salary]]+Table1[[#This Row],[HRA]]+Table1[[#This Row],[DA]]+Table1[[#This Row],[Overtime Pay]]</f>
        <v>65629.950000000012</v>
      </c>
      <c r="X2748" s="1">
        <f>Table1[[#This Row],[Gross Salary]]-Table1[[#This Row],[Total Deduction]]</f>
        <v>59685.646923076936</v>
      </c>
      <c r="Y2748" t="s">
        <v>37</v>
      </c>
      <c r="Z2748" t="s">
        <v>38</v>
      </c>
      <c r="AA2748" t="s">
        <v>10192</v>
      </c>
      <c r="AB2748" t="s">
        <v>10193</v>
      </c>
    </row>
    <row r="2749" spans="1:28" x14ac:dyDescent="0.3">
      <c r="A2749" t="s">
        <v>10194</v>
      </c>
      <c r="B2749" t="s">
        <v>750</v>
      </c>
      <c r="C2749">
        <v>24</v>
      </c>
      <c r="D2749" t="s">
        <v>31</v>
      </c>
      <c r="E2749" t="s">
        <v>32</v>
      </c>
      <c r="F2749" t="s">
        <v>63</v>
      </c>
      <c r="G2749" t="s">
        <v>10195</v>
      </c>
      <c r="H2749" t="s">
        <v>35</v>
      </c>
      <c r="I2749" t="s">
        <v>36</v>
      </c>
      <c r="J2749">
        <v>26</v>
      </c>
      <c r="K2749">
        <v>21</v>
      </c>
      <c r="L2749">
        <f t="shared" si="126"/>
        <v>5</v>
      </c>
      <c r="M2749">
        <v>1</v>
      </c>
      <c r="N2749">
        <v>55691</v>
      </c>
      <c r="O2749" s="1">
        <f t="shared" si="127"/>
        <v>2141.9615384615386</v>
      </c>
      <c r="P2749" s="1">
        <f t="shared" si="128"/>
        <v>44981.192307692312</v>
      </c>
      <c r="Q2749" s="1">
        <f>Table1[[#This Row],[Earned Basic Salary]]*20%</f>
        <v>8996.2384615384635</v>
      </c>
      <c r="R2749" s="1">
        <f>Table1[[#This Row],[Earned Basic Salary]]*10%</f>
        <v>4498.1192307692318</v>
      </c>
      <c r="S2749" s="1">
        <f>Table1[[#This Row],[Earned Basic Salary]]*12%</f>
        <v>5397.7430769230768</v>
      </c>
      <c r="T2749" s="1">
        <f>200</f>
        <v>200</v>
      </c>
      <c r="U2749" s="1">
        <f>Table1[[#This Row],[PF]]+Table1[[#This Row],[Professional Tax]]</f>
        <v>5597.7430769230768</v>
      </c>
      <c r="V2749" s="1">
        <f>Table1[[#This Row],[Overtime Hours]]*200</f>
        <v>200</v>
      </c>
      <c r="W2749" s="1">
        <f>Table1[[#This Row],[Earned Basic Salary]]+Table1[[#This Row],[HRA]]+Table1[[#This Row],[DA]]+Table1[[#This Row],[Overtime Pay]]</f>
        <v>58675.55000000001</v>
      </c>
      <c r="X2749" s="1">
        <f>Table1[[#This Row],[Gross Salary]]-Table1[[#This Row],[Total Deduction]]</f>
        <v>53077.806923076932</v>
      </c>
      <c r="Y2749" t="s">
        <v>37</v>
      </c>
      <c r="Z2749" t="s">
        <v>106</v>
      </c>
      <c r="AA2749" t="s">
        <v>10196</v>
      </c>
      <c r="AB2749" t="s">
        <v>10197</v>
      </c>
    </row>
    <row r="2750" spans="1:28" x14ac:dyDescent="0.3">
      <c r="A2750" t="s">
        <v>10198</v>
      </c>
      <c r="B2750" t="s">
        <v>2055</v>
      </c>
      <c r="C2750">
        <v>38</v>
      </c>
      <c r="D2750" t="s">
        <v>127</v>
      </c>
      <c r="E2750" t="s">
        <v>121</v>
      </c>
      <c r="F2750" t="s">
        <v>69</v>
      </c>
      <c r="G2750" t="s">
        <v>10199</v>
      </c>
      <c r="H2750" t="s">
        <v>35</v>
      </c>
      <c r="I2750" t="s">
        <v>36</v>
      </c>
      <c r="J2750">
        <v>26</v>
      </c>
      <c r="K2750">
        <v>21</v>
      </c>
      <c r="L2750">
        <f t="shared" si="126"/>
        <v>5</v>
      </c>
      <c r="M2750">
        <v>18</v>
      </c>
      <c r="N2750">
        <v>52474</v>
      </c>
      <c r="O2750" s="1">
        <f t="shared" si="127"/>
        <v>2018.2307692307693</v>
      </c>
      <c r="P2750" s="1">
        <f t="shared" si="128"/>
        <v>42382.846153846156</v>
      </c>
      <c r="Q2750" s="1">
        <f>Table1[[#This Row],[Earned Basic Salary]]*20%</f>
        <v>8476.5692307692316</v>
      </c>
      <c r="R2750" s="1">
        <f>Table1[[#This Row],[Earned Basic Salary]]*10%</f>
        <v>4238.2846153846158</v>
      </c>
      <c r="S2750" s="1">
        <f>Table1[[#This Row],[Earned Basic Salary]]*12%</f>
        <v>5085.9415384615386</v>
      </c>
      <c r="T2750" s="1">
        <f>200</f>
        <v>200</v>
      </c>
      <c r="U2750" s="1">
        <f>Table1[[#This Row],[PF]]+Table1[[#This Row],[Professional Tax]]</f>
        <v>5285.9415384615386</v>
      </c>
      <c r="V2750" s="1">
        <f>Table1[[#This Row],[Overtime Hours]]*200</f>
        <v>3600</v>
      </c>
      <c r="W2750" s="1">
        <f>Table1[[#This Row],[Earned Basic Salary]]+Table1[[#This Row],[HRA]]+Table1[[#This Row],[DA]]+Table1[[#This Row],[Overtime Pay]]</f>
        <v>58697.700000000004</v>
      </c>
      <c r="X2750" s="1">
        <f>Table1[[#This Row],[Gross Salary]]-Table1[[#This Row],[Total Deduction]]</f>
        <v>53411.758461538469</v>
      </c>
      <c r="Y2750" t="s">
        <v>37</v>
      </c>
      <c r="Z2750" t="s">
        <v>38</v>
      </c>
      <c r="AA2750" t="s">
        <v>10200</v>
      </c>
      <c r="AB2750" t="s">
        <v>10201</v>
      </c>
    </row>
    <row r="2751" spans="1:28" x14ac:dyDescent="0.3">
      <c r="A2751" t="s">
        <v>10202</v>
      </c>
      <c r="B2751" t="s">
        <v>651</v>
      </c>
      <c r="C2751">
        <v>54</v>
      </c>
      <c r="D2751" t="s">
        <v>75</v>
      </c>
      <c r="E2751" t="s">
        <v>62</v>
      </c>
      <c r="F2751" t="s">
        <v>89</v>
      </c>
      <c r="G2751" t="s">
        <v>5950</v>
      </c>
      <c r="H2751" t="s">
        <v>35</v>
      </c>
      <c r="I2751" t="s">
        <v>36</v>
      </c>
      <c r="J2751">
        <v>26</v>
      </c>
      <c r="K2751">
        <v>25</v>
      </c>
      <c r="L2751">
        <f t="shared" si="126"/>
        <v>1</v>
      </c>
      <c r="M2751">
        <v>13</v>
      </c>
      <c r="N2751">
        <v>74123</v>
      </c>
      <c r="O2751" s="1">
        <f t="shared" si="127"/>
        <v>2850.8846153846152</v>
      </c>
      <c r="P2751" s="1">
        <f t="shared" si="128"/>
        <v>71272.115384615376</v>
      </c>
      <c r="Q2751" s="1">
        <f>Table1[[#This Row],[Earned Basic Salary]]*20%</f>
        <v>14254.423076923076</v>
      </c>
      <c r="R2751" s="1">
        <f>Table1[[#This Row],[Earned Basic Salary]]*10%</f>
        <v>7127.2115384615381</v>
      </c>
      <c r="S2751" s="1">
        <f>Table1[[#This Row],[Earned Basic Salary]]*12%</f>
        <v>8552.6538461538439</v>
      </c>
      <c r="T2751" s="1">
        <f>200</f>
        <v>200</v>
      </c>
      <c r="U2751" s="1">
        <f>Table1[[#This Row],[PF]]+Table1[[#This Row],[Professional Tax]]</f>
        <v>8752.6538461538439</v>
      </c>
      <c r="V2751" s="1">
        <f>Table1[[#This Row],[Overtime Hours]]*200</f>
        <v>2600</v>
      </c>
      <c r="W2751" s="1">
        <f>Table1[[#This Row],[Earned Basic Salary]]+Table1[[#This Row],[HRA]]+Table1[[#This Row],[DA]]+Table1[[#This Row],[Overtime Pay]]</f>
        <v>95253.749999999985</v>
      </c>
      <c r="X2751" s="1">
        <f>Table1[[#This Row],[Gross Salary]]-Table1[[#This Row],[Total Deduction]]</f>
        <v>86501.096153846142</v>
      </c>
      <c r="Y2751" t="s">
        <v>37</v>
      </c>
      <c r="Z2751" t="s">
        <v>48</v>
      </c>
      <c r="AA2751" t="s">
        <v>10203</v>
      </c>
      <c r="AB2751" t="s">
        <v>10204</v>
      </c>
    </row>
    <row r="2752" spans="1:28" x14ac:dyDescent="0.3">
      <c r="A2752" t="s">
        <v>10205</v>
      </c>
      <c r="B2752" t="s">
        <v>88</v>
      </c>
      <c r="C2752">
        <v>55</v>
      </c>
      <c r="D2752" t="s">
        <v>61</v>
      </c>
      <c r="E2752" t="s">
        <v>82</v>
      </c>
      <c r="F2752" t="s">
        <v>83</v>
      </c>
      <c r="G2752" t="s">
        <v>6399</v>
      </c>
      <c r="H2752" t="s">
        <v>35</v>
      </c>
      <c r="I2752" t="s">
        <v>36</v>
      </c>
      <c r="J2752">
        <v>26</v>
      </c>
      <c r="K2752">
        <v>23</v>
      </c>
      <c r="L2752">
        <f t="shared" si="126"/>
        <v>3</v>
      </c>
      <c r="M2752">
        <v>3</v>
      </c>
      <c r="N2752">
        <v>37797</v>
      </c>
      <c r="O2752" s="1">
        <f t="shared" si="127"/>
        <v>1453.7307692307693</v>
      </c>
      <c r="P2752" s="1">
        <f t="shared" si="128"/>
        <v>33435.807692307695</v>
      </c>
      <c r="Q2752" s="1">
        <f>Table1[[#This Row],[Earned Basic Salary]]*20%</f>
        <v>6687.1615384615397</v>
      </c>
      <c r="R2752" s="1">
        <f>Table1[[#This Row],[Earned Basic Salary]]*10%</f>
        <v>3343.5807692307699</v>
      </c>
      <c r="S2752" s="1">
        <f>Table1[[#This Row],[Earned Basic Salary]]*12%</f>
        <v>4012.2969230769231</v>
      </c>
      <c r="T2752" s="1">
        <f>200</f>
        <v>200</v>
      </c>
      <c r="U2752" s="1">
        <f>Table1[[#This Row],[PF]]+Table1[[#This Row],[Professional Tax]]</f>
        <v>4212.2969230769231</v>
      </c>
      <c r="V2752" s="1">
        <f>Table1[[#This Row],[Overtime Hours]]*200</f>
        <v>600</v>
      </c>
      <c r="W2752" s="1">
        <f>Table1[[#This Row],[Earned Basic Salary]]+Table1[[#This Row],[HRA]]+Table1[[#This Row],[DA]]+Table1[[#This Row],[Overtime Pay]]</f>
        <v>44066.55</v>
      </c>
      <c r="X2752" s="1">
        <f>Table1[[#This Row],[Gross Salary]]-Table1[[#This Row],[Total Deduction]]</f>
        <v>39854.25307692308</v>
      </c>
      <c r="Y2752" t="s">
        <v>37</v>
      </c>
      <c r="Z2752" t="s">
        <v>106</v>
      </c>
      <c r="AA2752" t="s">
        <v>10206</v>
      </c>
      <c r="AB2752" t="s">
        <v>10207</v>
      </c>
    </row>
    <row r="2753" spans="1:28" x14ac:dyDescent="0.3">
      <c r="A2753" t="s">
        <v>10208</v>
      </c>
      <c r="B2753" t="s">
        <v>270</v>
      </c>
      <c r="C2753">
        <v>37</v>
      </c>
      <c r="D2753" t="s">
        <v>133</v>
      </c>
      <c r="E2753" t="s">
        <v>54</v>
      </c>
      <c r="F2753" t="s">
        <v>55</v>
      </c>
      <c r="G2753" t="s">
        <v>1527</v>
      </c>
      <c r="H2753" t="s">
        <v>35</v>
      </c>
      <c r="I2753" t="s">
        <v>36</v>
      </c>
      <c r="J2753">
        <v>26</v>
      </c>
      <c r="K2753">
        <v>26</v>
      </c>
      <c r="L2753">
        <f t="shared" si="126"/>
        <v>0</v>
      </c>
      <c r="M2753">
        <v>16</v>
      </c>
      <c r="N2753">
        <v>39474</v>
      </c>
      <c r="O2753" s="1">
        <f t="shared" si="127"/>
        <v>1518.2307692307693</v>
      </c>
      <c r="P2753" s="1">
        <f t="shared" si="128"/>
        <v>39474</v>
      </c>
      <c r="Q2753" s="1">
        <f>Table1[[#This Row],[Earned Basic Salary]]*20%</f>
        <v>7894.8</v>
      </c>
      <c r="R2753" s="1">
        <f>Table1[[#This Row],[Earned Basic Salary]]*10%</f>
        <v>3947.4</v>
      </c>
      <c r="S2753" s="1">
        <f>Table1[[#This Row],[Earned Basic Salary]]*12%</f>
        <v>4736.88</v>
      </c>
      <c r="T2753" s="1">
        <f>200</f>
        <v>200</v>
      </c>
      <c r="U2753" s="1">
        <f>Table1[[#This Row],[PF]]+Table1[[#This Row],[Professional Tax]]</f>
        <v>4936.88</v>
      </c>
      <c r="V2753" s="1">
        <f>Table1[[#This Row],[Overtime Hours]]*200</f>
        <v>3200</v>
      </c>
      <c r="W2753" s="1">
        <f>Table1[[#This Row],[Earned Basic Salary]]+Table1[[#This Row],[HRA]]+Table1[[#This Row],[DA]]+Table1[[#This Row],[Overtime Pay]]</f>
        <v>54516.200000000004</v>
      </c>
      <c r="X2753" s="1">
        <f>Table1[[#This Row],[Gross Salary]]-Table1[[#This Row],[Total Deduction]]</f>
        <v>49579.320000000007</v>
      </c>
      <c r="Y2753" t="s">
        <v>37</v>
      </c>
      <c r="Z2753" t="s">
        <v>48</v>
      </c>
      <c r="AA2753" t="s">
        <v>10209</v>
      </c>
      <c r="AB2753" t="s">
        <v>10210</v>
      </c>
    </row>
    <row r="2754" spans="1:28" x14ac:dyDescent="0.3">
      <c r="A2754" t="s">
        <v>10211</v>
      </c>
      <c r="B2754" t="s">
        <v>163</v>
      </c>
      <c r="C2754">
        <v>43</v>
      </c>
      <c r="D2754" t="s">
        <v>127</v>
      </c>
      <c r="E2754" t="s">
        <v>82</v>
      </c>
      <c r="F2754" t="s">
        <v>83</v>
      </c>
      <c r="G2754" t="s">
        <v>1395</v>
      </c>
      <c r="H2754" t="s">
        <v>35</v>
      </c>
      <c r="I2754" t="s">
        <v>36</v>
      </c>
      <c r="J2754">
        <v>26</v>
      </c>
      <c r="K2754">
        <v>23</v>
      </c>
      <c r="L2754">
        <f t="shared" si="126"/>
        <v>3</v>
      </c>
      <c r="M2754">
        <v>0</v>
      </c>
      <c r="N2754">
        <v>71253</v>
      </c>
      <c r="O2754" s="1">
        <f t="shared" si="127"/>
        <v>2740.5</v>
      </c>
      <c r="P2754" s="1">
        <f t="shared" si="128"/>
        <v>63031.5</v>
      </c>
      <c r="Q2754" s="1">
        <f>Table1[[#This Row],[Earned Basic Salary]]*20%</f>
        <v>12606.300000000001</v>
      </c>
      <c r="R2754" s="1">
        <f>Table1[[#This Row],[Earned Basic Salary]]*10%</f>
        <v>6303.1500000000005</v>
      </c>
      <c r="S2754" s="1">
        <f>Table1[[#This Row],[Earned Basic Salary]]*12%</f>
        <v>7563.78</v>
      </c>
      <c r="T2754" s="1">
        <f>200</f>
        <v>200</v>
      </c>
      <c r="U2754" s="1">
        <f>Table1[[#This Row],[PF]]+Table1[[#This Row],[Professional Tax]]</f>
        <v>7763.78</v>
      </c>
      <c r="V2754" s="1">
        <f>Table1[[#This Row],[Overtime Hours]]*200</f>
        <v>0</v>
      </c>
      <c r="W2754" s="1">
        <f>Table1[[#This Row],[Earned Basic Salary]]+Table1[[#This Row],[HRA]]+Table1[[#This Row],[DA]]+Table1[[#This Row],[Overtime Pay]]</f>
        <v>81940.95</v>
      </c>
      <c r="X2754" s="1">
        <f>Table1[[#This Row],[Gross Salary]]-Table1[[#This Row],[Total Deduction]]</f>
        <v>74177.17</v>
      </c>
      <c r="Y2754" t="s">
        <v>37</v>
      </c>
      <c r="Z2754" t="s">
        <v>106</v>
      </c>
      <c r="AA2754" t="s">
        <v>10212</v>
      </c>
      <c r="AB2754" t="s">
        <v>10213</v>
      </c>
    </row>
    <row r="2755" spans="1:28" x14ac:dyDescent="0.3">
      <c r="A2755" t="s">
        <v>10214</v>
      </c>
      <c r="B2755" t="s">
        <v>1242</v>
      </c>
      <c r="C2755">
        <v>24</v>
      </c>
      <c r="D2755" t="s">
        <v>44</v>
      </c>
      <c r="E2755" t="s">
        <v>62</v>
      </c>
      <c r="F2755" t="s">
        <v>33</v>
      </c>
      <c r="G2755" t="s">
        <v>4484</v>
      </c>
      <c r="H2755" t="s">
        <v>35</v>
      </c>
      <c r="I2755" t="s">
        <v>36</v>
      </c>
      <c r="J2755">
        <v>26</v>
      </c>
      <c r="K2755">
        <v>24</v>
      </c>
      <c r="L2755">
        <f t="shared" ref="L2755:L2818" si="129">J2755-K2755</f>
        <v>2</v>
      </c>
      <c r="M2755">
        <v>10</v>
      </c>
      <c r="N2755">
        <v>75320</v>
      </c>
      <c r="O2755" s="1">
        <f t="shared" ref="O2755:O2818" si="130">N2755/J2755</f>
        <v>2896.9230769230771</v>
      </c>
      <c r="P2755" s="1">
        <f t="shared" ref="P2755:P2818" si="131">O2755*K2755</f>
        <v>69526.153846153844</v>
      </c>
      <c r="Q2755" s="1">
        <f>Table1[[#This Row],[Earned Basic Salary]]*20%</f>
        <v>13905.23076923077</v>
      </c>
      <c r="R2755" s="1">
        <f>Table1[[#This Row],[Earned Basic Salary]]*10%</f>
        <v>6952.6153846153848</v>
      </c>
      <c r="S2755" s="1">
        <f>Table1[[#This Row],[Earned Basic Salary]]*12%</f>
        <v>8343.1384615384613</v>
      </c>
      <c r="T2755" s="1">
        <f>200</f>
        <v>200</v>
      </c>
      <c r="U2755" s="1">
        <f>Table1[[#This Row],[PF]]+Table1[[#This Row],[Professional Tax]]</f>
        <v>8543.1384615384613</v>
      </c>
      <c r="V2755" s="1">
        <f>Table1[[#This Row],[Overtime Hours]]*200</f>
        <v>2000</v>
      </c>
      <c r="W2755" s="1">
        <f>Table1[[#This Row],[Earned Basic Salary]]+Table1[[#This Row],[HRA]]+Table1[[#This Row],[DA]]+Table1[[#This Row],[Overtime Pay]]</f>
        <v>92384</v>
      </c>
      <c r="X2755" s="1">
        <f>Table1[[#This Row],[Gross Salary]]-Table1[[#This Row],[Total Deduction]]</f>
        <v>83840.86153846154</v>
      </c>
      <c r="Y2755" t="s">
        <v>37</v>
      </c>
      <c r="Z2755" t="s">
        <v>38</v>
      </c>
      <c r="AA2755" t="s">
        <v>10215</v>
      </c>
      <c r="AB2755" t="s">
        <v>10216</v>
      </c>
    </row>
    <row r="2756" spans="1:28" x14ac:dyDescent="0.3">
      <c r="A2756" t="s">
        <v>10217</v>
      </c>
      <c r="B2756" t="s">
        <v>443</v>
      </c>
      <c r="C2756">
        <v>48</v>
      </c>
      <c r="D2756" t="s">
        <v>44</v>
      </c>
      <c r="E2756" t="s">
        <v>54</v>
      </c>
      <c r="F2756" t="s">
        <v>63</v>
      </c>
      <c r="G2756" t="s">
        <v>10218</v>
      </c>
      <c r="H2756" t="s">
        <v>35</v>
      </c>
      <c r="I2756" t="s">
        <v>36</v>
      </c>
      <c r="J2756">
        <v>26</v>
      </c>
      <c r="K2756">
        <v>22</v>
      </c>
      <c r="L2756">
        <f t="shared" si="129"/>
        <v>4</v>
      </c>
      <c r="M2756">
        <v>1</v>
      </c>
      <c r="N2756">
        <v>39721</v>
      </c>
      <c r="O2756" s="1">
        <f t="shared" si="130"/>
        <v>1527.7307692307693</v>
      </c>
      <c r="P2756" s="1">
        <f t="shared" si="131"/>
        <v>33610.076923076922</v>
      </c>
      <c r="Q2756" s="1">
        <f>Table1[[#This Row],[Earned Basic Salary]]*20%</f>
        <v>6722.0153846153844</v>
      </c>
      <c r="R2756" s="1">
        <f>Table1[[#This Row],[Earned Basic Salary]]*10%</f>
        <v>3361.0076923076922</v>
      </c>
      <c r="S2756" s="1">
        <f>Table1[[#This Row],[Earned Basic Salary]]*12%</f>
        <v>4033.2092307692305</v>
      </c>
      <c r="T2756" s="1">
        <f>200</f>
        <v>200</v>
      </c>
      <c r="U2756" s="1">
        <f>Table1[[#This Row],[PF]]+Table1[[#This Row],[Professional Tax]]</f>
        <v>4233.209230769231</v>
      </c>
      <c r="V2756" s="1">
        <f>Table1[[#This Row],[Overtime Hours]]*200</f>
        <v>200</v>
      </c>
      <c r="W2756" s="1">
        <f>Table1[[#This Row],[Earned Basic Salary]]+Table1[[#This Row],[HRA]]+Table1[[#This Row],[DA]]+Table1[[#This Row],[Overtime Pay]]</f>
        <v>43893.1</v>
      </c>
      <c r="X2756" s="1">
        <f>Table1[[#This Row],[Gross Salary]]-Table1[[#This Row],[Total Deduction]]</f>
        <v>39659.890769230769</v>
      </c>
      <c r="Y2756" t="s">
        <v>37</v>
      </c>
      <c r="Z2756" t="s">
        <v>38</v>
      </c>
      <c r="AA2756" t="s">
        <v>10219</v>
      </c>
      <c r="AB2756" t="s">
        <v>10220</v>
      </c>
    </row>
    <row r="2757" spans="1:28" x14ac:dyDescent="0.3">
      <c r="A2757" t="s">
        <v>10221</v>
      </c>
      <c r="B2757" t="s">
        <v>769</v>
      </c>
      <c r="C2757">
        <v>41</v>
      </c>
      <c r="D2757" t="s">
        <v>127</v>
      </c>
      <c r="E2757" t="s">
        <v>54</v>
      </c>
      <c r="F2757" t="s">
        <v>63</v>
      </c>
      <c r="G2757" t="s">
        <v>10222</v>
      </c>
      <c r="H2757" t="s">
        <v>35</v>
      </c>
      <c r="I2757" t="s">
        <v>36</v>
      </c>
      <c r="J2757">
        <v>26</v>
      </c>
      <c r="K2757">
        <v>21</v>
      </c>
      <c r="L2757">
        <f t="shared" si="129"/>
        <v>5</v>
      </c>
      <c r="M2757">
        <v>8</v>
      </c>
      <c r="N2757">
        <v>44271</v>
      </c>
      <c r="O2757" s="1">
        <f t="shared" si="130"/>
        <v>1702.7307692307693</v>
      </c>
      <c r="P2757" s="1">
        <f t="shared" si="131"/>
        <v>35757.346153846156</v>
      </c>
      <c r="Q2757" s="1">
        <f>Table1[[#This Row],[Earned Basic Salary]]*20%</f>
        <v>7151.4692307692312</v>
      </c>
      <c r="R2757" s="1">
        <f>Table1[[#This Row],[Earned Basic Salary]]*10%</f>
        <v>3575.7346153846156</v>
      </c>
      <c r="S2757" s="1">
        <f>Table1[[#This Row],[Earned Basic Salary]]*12%</f>
        <v>4290.8815384615382</v>
      </c>
      <c r="T2757" s="1">
        <f>200</f>
        <v>200</v>
      </c>
      <c r="U2757" s="1">
        <f>Table1[[#This Row],[PF]]+Table1[[#This Row],[Professional Tax]]</f>
        <v>4490.8815384615382</v>
      </c>
      <c r="V2757" s="1">
        <f>Table1[[#This Row],[Overtime Hours]]*200</f>
        <v>1600</v>
      </c>
      <c r="W2757" s="1">
        <f>Table1[[#This Row],[Earned Basic Salary]]+Table1[[#This Row],[HRA]]+Table1[[#This Row],[DA]]+Table1[[#This Row],[Overtime Pay]]</f>
        <v>48084.55</v>
      </c>
      <c r="X2757" s="1">
        <f>Table1[[#This Row],[Gross Salary]]-Table1[[#This Row],[Total Deduction]]</f>
        <v>43593.668461538466</v>
      </c>
      <c r="Y2757" t="s">
        <v>37</v>
      </c>
      <c r="Z2757" t="s">
        <v>106</v>
      </c>
      <c r="AA2757" t="s">
        <v>10223</v>
      </c>
      <c r="AB2757" t="s">
        <v>10224</v>
      </c>
    </row>
    <row r="2758" spans="1:28" x14ac:dyDescent="0.3">
      <c r="A2758" t="s">
        <v>10225</v>
      </c>
      <c r="B2758" t="s">
        <v>270</v>
      </c>
      <c r="C2758">
        <v>44</v>
      </c>
      <c r="D2758" t="s">
        <v>53</v>
      </c>
      <c r="E2758" t="s">
        <v>62</v>
      </c>
      <c r="F2758" t="s">
        <v>69</v>
      </c>
      <c r="G2758" t="s">
        <v>9750</v>
      </c>
      <c r="H2758" t="s">
        <v>35</v>
      </c>
      <c r="I2758" t="s">
        <v>36</v>
      </c>
      <c r="J2758">
        <v>26</v>
      </c>
      <c r="K2758">
        <v>23</v>
      </c>
      <c r="L2758">
        <f t="shared" si="129"/>
        <v>3</v>
      </c>
      <c r="M2758">
        <v>4</v>
      </c>
      <c r="N2758">
        <v>32827</v>
      </c>
      <c r="O2758" s="1">
        <f t="shared" si="130"/>
        <v>1262.5769230769231</v>
      </c>
      <c r="P2758" s="1">
        <f t="shared" si="131"/>
        <v>29039.26923076923</v>
      </c>
      <c r="Q2758" s="1">
        <f>Table1[[#This Row],[Earned Basic Salary]]*20%</f>
        <v>5807.8538461538465</v>
      </c>
      <c r="R2758" s="1">
        <f>Table1[[#This Row],[Earned Basic Salary]]*10%</f>
        <v>2903.9269230769232</v>
      </c>
      <c r="S2758" s="1">
        <f>Table1[[#This Row],[Earned Basic Salary]]*12%</f>
        <v>3484.7123076923076</v>
      </c>
      <c r="T2758" s="1">
        <f>200</f>
        <v>200</v>
      </c>
      <c r="U2758" s="1">
        <f>Table1[[#This Row],[PF]]+Table1[[#This Row],[Professional Tax]]</f>
        <v>3684.7123076923076</v>
      </c>
      <c r="V2758" s="1">
        <f>Table1[[#This Row],[Overtime Hours]]*200</f>
        <v>800</v>
      </c>
      <c r="W2758" s="1">
        <f>Table1[[#This Row],[Earned Basic Salary]]+Table1[[#This Row],[HRA]]+Table1[[#This Row],[DA]]+Table1[[#This Row],[Overtime Pay]]</f>
        <v>38551.049999999996</v>
      </c>
      <c r="X2758" s="1">
        <f>Table1[[#This Row],[Gross Salary]]-Table1[[#This Row],[Total Deduction]]</f>
        <v>34866.337692307687</v>
      </c>
      <c r="Y2758" t="s">
        <v>37</v>
      </c>
      <c r="Z2758" t="s">
        <v>95</v>
      </c>
      <c r="AA2758" t="s">
        <v>10226</v>
      </c>
      <c r="AB2758" t="s">
        <v>10227</v>
      </c>
    </row>
    <row r="2759" spans="1:28" x14ac:dyDescent="0.3">
      <c r="A2759" t="s">
        <v>10228</v>
      </c>
      <c r="B2759" t="s">
        <v>305</v>
      </c>
      <c r="C2759">
        <v>38</v>
      </c>
      <c r="D2759" t="s">
        <v>44</v>
      </c>
      <c r="E2759" t="s">
        <v>62</v>
      </c>
      <c r="F2759" t="s">
        <v>55</v>
      </c>
      <c r="G2759" t="s">
        <v>2387</v>
      </c>
      <c r="H2759" t="s">
        <v>35</v>
      </c>
      <c r="I2759" t="s">
        <v>36</v>
      </c>
      <c r="J2759">
        <v>26</v>
      </c>
      <c r="K2759">
        <v>24</v>
      </c>
      <c r="L2759">
        <f t="shared" si="129"/>
        <v>2</v>
      </c>
      <c r="M2759">
        <v>6</v>
      </c>
      <c r="N2759">
        <v>75530</v>
      </c>
      <c r="O2759" s="1">
        <f t="shared" si="130"/>
        <v>2905</v>
      </c>
      <c r="P2759" s="1">
        <f t="shared" si="131"/>
        <v>69720</v>
      </c>
      <c r="Q2759" s="1">
        <f>Table1[[#This Row],[Earned Basic Salary]]*20%</f>
        <v>13944</v>
      </c>
      <c r="R2759" s="1">
        <f>Table1[[#This Row],[Earned Basic Salary]]*10%</f>
        <v>6972</v>
      </c>
      <c r="S2759" s="1">
        <f>Table1[[#This Row],[Earned Basic Salary]]*12%</f>
        <v>8366.4</v>
      </c>
      <c r="T2759" s="1">
        <f>200</f>
        <v>200</v>
      </c>
      <c r="U2759" s="1">
        <f>Table1[[#This Row],[PF]]+Table1[[#This Row],[Professional Tax]]</f>
        <v>8566.4</v>
      </c>
      <c r="V2759" s="1">
        <f>Table1[[#This Row],[Overtime Hours]]*200</f>
        <v>1200</v>
      </c>
      <c r="W2759" s="1">
        <f>Table1[[#This Row],[Earned Basic Salary]]+Table1[[#This Row],[HRA]]+Table1[[#This Row],[DA]]+Table1[[#This Row],[Overtime Pay]]</f>
        <v>91836</v>
      </c>
      <c r="X2759" s="1">
        <f>Table1[[#This Row],[Gross Salary]]-Table1[[#This Row],[Total Deduction]]</f>
        <v>83269.600000000006</v>
      </c>
      <c r="Y2759" t="s">
        <v>37</v>
      </c>
      <c r="Z2759" t="s">
        <v>38</v>
      </c>
      <c r="AA2759" t="s">
        <v>10229</v>
      </c>
      <c r="AB2759" t="s">
        <v>10230</v>
      </c>
    </row>
    <row r="2760" spans="1:28" x14ac:dyDescent="0.3">
      <c r="A2760" t="s">
        <v>10231</v>
      </c>
      <c r="B2760" t="s">
        <v>1349</v>
      </c>
      <c r="C2760">
        <v>45</v>
      </c>
      <c r="D2760" t="s">
        <v>127</v>
      </c>
      <c r="E2760" t="s">
        <v>32</v>
      </c>
      <c r="F2760" t="s">
        <v>46</v>
      </c>
      <c r="G2760" t="s">
        <v>10232</v>
      </c>
      <c r="H2760" t="s">
        <v>35</v>
      </c>
      <c r="I2760" t="s">
        <v>36</v>
      </c>
      <c r="J2760">
        <v>26</v>
      </c>
      <c r="K2760">
        <v>22</v>
      </c>
      <c r="L2760">
        <f t="shared" si="129"/>
        <v>4</v>
      </c>
      <c r="M2760">
        <v>7</v>
      </c>
      <c r="N2760">
        <v>78458</v>
      </c>
      <c r="O2760" s="1">
        <f t="shared" si="130"/>
        <v>3017.6153846153848</v>
      </c>
      <c r="P2760" s="1">
        <f t="shared" si="131"/>
        <v>66387.538461538468</v>
      </c>
      <c r="Q2760" s="1">
        <f>Table1[[#This Row],[Earned Basic Salary]]*20%</f>
        <v>13277.507692307694</v>
      </c>
      <c r="R2760" s="1">
        <f>Table1[[#This Row],[Earned Basic Salary]]*10%</f>
        <v>6638.753846153847</v>
      </c>
      <c r="S2760" s="1">
        <f>Table1[[#This Row],[Earned Basic Salary]]*12%</f>
        <v>7966.504615384616</v>
      </c>
      <c r="T2760" s="1">
        <f>200</f>
        <v>200</v>
      </c>
      <c r="U2760" s="1">
        <f>Table1[[#This Row],[PF]]+Table1[[#This Row],[Professional Tax]]</f>
        <v>8166.504615384616</v>
      </c>
      <c r="V2760" s="1">
        <f>Table1[[#This Row],[Overtime Hours]]*200</f>
        <v>1400</v>
      </c>
      <c r="W2760" s="1">
        <f>Table1[[#This Row],[Earned Basic Salary]]+Table1[[#This Row],[HRA]]+Table1[[#This Row],[DA]]+Table1[[#This Row],[Overtime Pay]]</f>
        <v>87703.800000000017</v>
      </c>
      <c r="X2760" s="1">
        <f>Table1[[#This Row],[Gross Salary]]-Table1[[#This Row],[Total Deduction]]</f>
        <v>79537.295384615398</v>
      </c>
      <c r="Y2760" t="s">
        <v>37</v>
      </c>
      <c r="Z2760" t="s">
        <v>38</v>
      </c>
      <c r="AA2760" t="s">
        <v>10233</v>
      </c>
      <c r="AB2760" t="s">
        <v>10234</v>
      </c>
    </row>
    <row r="2761" spans="1:28" x14ac:dyDescent="0.3">
      <c r="A2761" t="s">
        <v>10235</v>
      </c>
      <c r="B2761" t="s">
        <v>1135</v>
      </c>
      <c r="C2761">
        <v>27</v>
      </c>
      <c r="D2761" t="s">
        <v>81</v>
      </c>
      <c r="E2761" t="s">
        <v>82</v>
      </c>
      <c r="F2761" t="s">
        <v>33</v>
      </c>
      <c r="G2761" t="s">
        <v>10236</v>
      </c>
      <c r="H2761" t="s">
        <v>35</v>
      </c>
      <c r="I2761" t="s">
        <v>36</v>
      </c>
      <c r="J2761">
        <v>26</v>
      </c>
      <c r="K2761">
        <v>24</v>
      </c>
      <c r="L2761">
        <f t="shared" si="129"/>
        <v>2</v>
      </c>
      <c r="M2761">
        <v>5</v>
      </c>
      <c r="N2761">
        <v>56877</v>
      </c>
      <c r="O2761" s="1">
        <f t="shared" si="130"/>
        <v>2187.5769230769229</v>
      </c>
      <c r="P2761" s="1">
        <f t="shared" si="131"/>
        <v>52501.846153846149</v>
      </c>
      <c r="Q2761" s="1">
        <f>Table1[[#This Row],[Earned Basic Salary]]*20%</f>
        <v>10500.369230769231</v>
      </c>
      <c r="R2761" s="1">
        <f>Table1[[#This Row],[Earned Basic Salary]]*10%</f>
        <v>5250.1846153846154</v>
      </c>
      <c r="S2761" s="1">
        <f>Table1[[#This Row],[Earned Basic Salary]]*12%</f>
        <v>6300.2215384615374</v>
      </c>
      <c r="T2761" s="1">
        <f>200</f>
        <v>200</v>
      </c>
      <c r="U2761" s="1">
        <f>Table1[[#This Row],[PF]]+Table1[[#This Row],[Professional Tax]]</f>
        <v>6500.2215384615374</v>
      </c>
      <c r="V2761" s="1">
        <f>Table1[[#This Row],[Overtime Hours]]*200</f>
        <v>1000</v>
      </c>
      <c r="W2761" s="1">
        <f>Table1[[#This Row],[Earned Basic Salary]]+Table1[[#This Row],[HRA]]+Table1[[#This Row],[DA]]+Table1[[#This Row],[Overtime Pay]]</f>
        <v>69252.399999999994</v>
      </c>
      <c r="X2761" s="1">
        <f>Table1[[#This Row],[Gross Salary]]-Table1[[#This Row],[Total Deduction]]</f>
        <v>62752.178461538453</v>
      </c>
      <c r="Y2761" t="s">
        <v>37</v>
      </c>
      <c r="Z2761" t="s">
        <v>38</v>
      </c>
      <c r="AA2761" t="s">
        <v>10237</v>
      </c>
      <c r="AB2761" t="s">
        <v>10238</v>
      </c>
    </row>
    <row r="2762" spans="1:28" x14ac:dyDescent="0.3">
      <c r="A2762" t="s">
        <v>10239</v>
      </c>
      <c r="B2762" t="s">
        <v>2324</v>
      </c>
      <c r="C2762">
        <v>37</v>
      </c>
      <c r="D2762" t="s">
        <v>53</v>
      </c>
      <c r="E2762" t="s">
        <v>54</v>
      </c>
      <c r="F2762" t="s">
        <v>69</v>
      </c>
      <c r="G2762" t="s">
        <v>8518</v>
      </c>
      <c r="H2762" t="s">
        <v>35</v>
      </c>
      <c r="I2762" t="s">
        <v>36</v>
      </c>
      <c r="J2762">
        <v>26</v>
      </c>
      <c r="K2762">
        <v>24</v>
      </c>
      <c r="L2762">
        <f t="shared" si="129"/>
        <v>2</v>
      </c>
      <c r="M2762">
        <v>8</v>
      </c>
      <c r="N2762">
        <v>40090</v>
      </c>
      <c r="O2762" s="1">
        <f t="shared" si="130"/>
        <v>1541.9230769230769</v>
      </c>
      <c r="P2762" s="1">
        <f t="shared" si="131"/>
        <v>37006.153846153844</v>
      </c>
      <c r="Q2762" s="1">
        <f>Table1[[#This Row],[Earned Basic Salary]]*20%</f>
        <v>7401.2307692307695</v>
      </c>
      <c r="R2762" s="1">
        <f>Table1[[#This Row],[Earned Basic Salary]]*10%</f>
        <v>3700.6153846153848</v>
      </c>
      <c r="S2762" s="1">
        <f>Table1[[#This Row],[Earned Basic Salary]]*12%</f>
        <v>4440.7384615384608</v>
      </c>
      <c r="T2762" s="1">
        <f>200</f>
        <v>200</v>
      </c>
      <c r="U2762" s="1">
        <f>Table1[[#This Row],[PF]]+Table1[[#This Row],[Professional Tax]]</f>
        <v>4640.7384615384608</v>
      </c>
      <c r="V2762" s="1">
        <f>Table1[[#This Row],[Overtime Hours]]*200</f>
        <v>1600</v>
      </c>
      <c r="W2762" s="1">
        <f>Table1[[#This Row],[Earned Basic Salary]]+Table1[[#This Row],[HRA]]+Table1[[#This Row],[DA]]+Table1[[#This Row],[Overtime Pay]]</f>
        <v>49707.999999999993</v>
      </c>
      <c r="X2762" s="1">
        <f>Table1[[#This Row],[Gross Salary]]-Table1[[#This Row],[Total Deduction]]</f>
        <v>45067.261538461535</v>
      </c>
      <c r="Y2762" t="s">
        <v>37</v>
      </c>
      <c r="Z2762" t="s">
        <v>48</v>
      </c>
      <c r="AA2762" t="s">
        <v>10240</v>
      </c>
      <c r="AB2762" t="s">
        <v>10241</v>
      </c>
    </row>
    <row r="2763" spans="1:28" x14ac:dyDescent="0.3">
      <c r="A2763" t="s">
        <v>10242</v>
      </c>
      <c r="B2763" t="s">
        <v>750</v>
      </c>
      <c r="C2763">
        <v>28</v>
      </c>
      <c r="D2763" t="s">
        <v>75</v>
      </c>
      <c r="E2763" t="s">
        <v>32</v>
      </c>
      <c r="F2763" t="s">
        <v>69</v>
      </c>
      <c r="G2763" t="s">
        <v>915</v>
      </c>
      <c r="H2763" t="s">
        <v>35</v>
      </c>
      <c r="I2763" t="s">
        <v>36</v>
      </c>
      <c r="J2763">
        <v>26</v>
      </c>
      <c r="K2763">
        <v>23</v>
      </c>
      <c r="L2763">
        <f t="shared" si="129"/>
        <v>3</v>
      </c>
      <c r="M2763">
        <v>6</v>
      </c>
      <c r="N2763">
        <v>27985</v>
      </c>
      <c r="O2763" s="1">
        <f t="shared" si="130"/>
        <v>1076.3461538461538</v>
      </c>
      <c r="P2763" s="1">
        <f t="shared" si="131"/>
        <v>24755.961538461539</v>
      </c>
      <c r="Q2763" s="1">
        <f>Table1[[#This Row],[Earned Basic Salary]]*20%</f>
        <v>4951.1923076923085</v>
      </c>
      <c r="R2763" s="1">
        <f>Table1[[#This Row],[Earned Basic Salary]]*10%</f>
        <v>2475.5961538461543</v>
      </c>
      <c r="S2763" s="1">
        <f>Table1[[#This Row],[Earned Basic Salary]]*12%</f>
        <v>2970.7153846153847</v>
      </c>
      <c r="T2763" s="1">
        <f>200</f>
        <v>200</v>
      </c>
      <c r="U2763" s="1">
        <f>Table1[[#This Row],[PF]]+Table1[[#This Row],[Professional Tax]]</f>
        <v>3170.7153846153847</v>
      </c>
      <c r="V2763" s="1">
        <f>Table1[[#This Row],[Overtime Hours]]*200</f>
        <v>1200</v>
      </c>
      <c r="W2763" s="1">
        <f>Table1[[#This Row],[Earned Basic Salary]]+Table1[[#This Row],[HRA]]+Table1[[#This Row],[DA]]+Table1[[#This Row],[Overtime Pay]]</f>
        <v>33382.75</v>
      </c>
      <c r="X2763" s="1">
        <f>Table1[[#This Row],[Gross Salary]]-Table1[[#This Row],[Total Deduction]]</f>
        <v>30212.034615384615</v>
      </c>
      <c r="Y2763" t="s">
        <v>37</v>
      </c>
      <c r="Z2763" t="s">
        <v>48</v>
      </c>
      <c r="AA2763" t="s">
        <v>10243</v>
      </c>
      <c r="AB2763" t="s">
        <v>10244</v>
      </c>
    </row>
    <row r="2764" spans="1:28" x14ac:dyDescent="0.3">
      <c r="A2764" t="s">
        <v>10245</v>
      </c>
      <c r="B2764" t="s">
        <v>3229</v>
      </c>
      <c r="C2764">
        <v>52</v>
      </c>
      <c r="D2764" t="s">
        <v>44</v>
      </c>
      <c r="E2764" t="s">
        <v>121</v>
      </c>
      <c r="F2764" t="s">
        <v>55</v>
      </c>
      <c r="G2764" t="s">
        <v>2020</v>
      </c>
      <c r="H2764" t="s">
        <v>35</v>
      </c>
      <c r="I2764" t="s">
        <v>36</v>
      </c>
      <c r="J2764">
        <v>26</v>
      </c>
      <c r="K2764">
        <v>24</v>
      </c>
      <c r="L2764">
        <f t="shared" si="129"/>
        <v>2</v>
      </c>
      <c r="M2764">
        <v>14</v>
      </c>
      <c r="N2764">
        <v>60502</v>
      </c>
      <c r="O2764" s="1">
        <f t="shared" si="130"/>
        <v>2327</v>
      </c>
      <c r="P2764" s="1">
        <f t="shared" si="131"/>
        <v>55848</v>
      </c>
      <c r="Q2764" s="1">
        <f>Table1[[#This Row],[Earned Basic Salary]]*20%</f>
        <v>11169.6</v>
      </c>
      <c r="R2764" s="1">
        <f>Table1[[#This Row],[Earned Basic Salary]]*10%</f>
        <v>5584.8</v>
      </c>
      <c r="S2764" s="1">
        <f>Table1[[#This Row],[Earned Basic Salary]]*12%</f>
        <v>6701.7599999999993</v>
      </c>
      <c r="T2764" s="1">
        <f>200</f>
        <v>200</v>
      </c>
      <c r="U2764" s="1">
        <f>Table1[[#This Row],[PF]]+Table1[[#This Row],[Professional Tax]]</f>
        <v>6901.7599999999993</v>
      </c>
      <c r="V2764" s="1">
        <f>Table1[[#This Row],[Overtime Hours]]*200</f>
        <v>2800</v>
      </c>
      <c r="W2764" s="1">
        <f>Table1[[#This Row],[Earned Basic Salary]]+Table1[[#This Row],[HRA]]+Table1[[#This Row],[DA]]+Table1[[#This Row],[Overtime Pay]]</f>
        <v>75402.400000000009</v>
      </c>
      <c r="X2764" s="1">
        <f>Table1[[#This Row],[Gross Salary]]-Table1[[#This Row],[Total Deduction]]</f>
        <v>68500.640000000014</v>
      </c>
      <c r="Y2764" t="s">
        <v>37</v>
      </c>
      <c r="Z2764" t="s">
        <v>106</v>
      </c>
      <c r="AA2764" t="s">
        <v>10246</v>
      </c>
      <c r="AB2764" t="s">
        <v>10247</v>
      </c>
    </row>
    <row r="2765" spans="1:28" x14ac:dyDescent="0.3">
      <c r="A2765" t="s">
        <v>10248</v>
      </c>
      <c r="B2765" t="s">
        <v>612</v>
      </c>
      <c r="C2765">
        <v>32</v>
      </c>
      <c r="D2765" t="s">
        <v>75</v>
      </c>
      <c r="E2765" t="s">
        <v>121</v>
      </c>
      <c r="F2765" t="s">
        <v>33</v>
      </c>
      <c r="G2765" t="s">
        <v>932</v>
      </c>
      <c r="H2765" t="s">
        <v>35</v>
      </c>
      <c r="I2765" t="s">
        <v>36</v>
      </c>
      <c r="J2765">
        <v>26</v>
      </c>
      <c r="K2765">
        <v>23</v>
      </c>
      <c r="L2765">
        <f t="shared" si="129"/>
        <v>3</v>
      </c>
      <c r="M2765">
        <v>17</v>
      </c>
      <c r="N2765">
        <v>41334</v>
      </c>
      <c r="O2765" s="1">
        <f t="shared" si="130"/>
        <v>1589.7692307692307</v>
      </c>
      <c r="P2765" s="1">
        <f t="shared" si="131"/>
        <v>36564.692307692305</v>
      </c>
      <c r="Q2765" s="1">
        <f>Table1[[#This Row],[Earned Basic Salary]]*20%</f>
        <v>7312.9384615384615</v>
      </c>
      <c r="R2765" s="1">
        <f>Table1[[#This Row],[Earned Basic Salary]]*10%</f>
        <v>3656.4692307692308</v>
      </c>
      <c r="S2765" s="1">
        <f>Table1[[#This Row],[Earned Basic Salary]]*12%</f>
        <v>4387.7630769230764</v>
      </c>
      <c r="T2765" s="1">
        <f>200</f>
        <v>200</v>
      </c>
      <c r="U2765" s="1">
        <f>Table1[[#This Row],[PF]]+Table1[[#This Row],[Professional Tax]]</f>
        <v>4587.7630769230764</v>
      </c>
      <c r="V2765" s="1">
        <f>Table1[[#This Row],[Overtime Hours]]*200</f>
        <v>3400</v>
      </c>
      <c r="W2765" s="1">
        <f>Table1[[#This Row],[Earned Basic Salary]]+Table1[[#This Row],[HRA]]+Table1[[#This Row],[DA]]+Table1[[#This Row],[Overtime Pay]]</f>
        <v>50934.1</v>
      </c>
      <c r="X2765" s="1">
        <f>Table1[[#This Row],[Gross Salary]]-Table1[[#This Row],[Total Deduction]]</f>
        <v>46346.336923076924</v>
      </c>
      <c r="Y2765" t="s">
        <v>37</v>
      </c>
      <c r="Z2765" t="s">
        <v>38</v>
      </c>
      <c r="AA2765" t="s">
        <v>10249</v>
      </c>
      <c r="AB2765" t="s">
        <v>10250</v>
      </c>
    </row>
    <row r="2766" spans="1:28" x14ac:dyDescent="0.3">
      <c r="A2766" t="s">
        <v>10251</v>
      </c>
      <c r="B2766" t="s">
        <v>1889</v>
      </c>
      <c r="C2766">
        <v>47</v>
      </c>
      <c r="D2766" t="s">
        <v>81</v>
      </c>
      <c r="E2766" t="s">
        <v>45</v>
      </c>
      <c r="F2766" t="s">
        <v>83</v>
      </c>
      <c r="G2766" t="s">
        <v>1119</v>
      </c>
      <c r="H2766" t="s">
        <v>35</v>
      </c>
      <c r="I2766" t="s">
        <v>36</v>
      </c>
      <c r="J2766">
        <v>26</v>
      </c>
      <c r="K2766">
        <v>23</v>
      </c>
      <c r="L2766">
        <f t="shared" si="129"/>
        <v>3</v>
      </c>
      <c r="M2766">
        <v>1</v>
      </c>
      <c r="N2766">
        <v>34221</v>
      </c>
      <c r="O2766" s="1">
        <f t="shared" si="130"/>
        <v>1316.1923076923076</v>
      </c>
      <c r="P2766" s="1">
        <f t="shared" si="131"/>
        <v>30272.423076923074</v>
      </c>
      <c r="Q2766" s="1">
        <f>Table1[[#This Row],[Earned Basic Salary]]*20%</f>
        <v>6054.4846153846156</v>
      </c>
      <c r="R2766" s="1">
        <f>Table1[[#This Row],[Earned Basic Salary]]*10%</f>
        <v>3027.2423076923078</v>
      </c>
      <c r="S2766" s="1">
        <f>Table1[[#This Row],[Earned Basic Salary]]*12%</f>
        <v>3632.6907692307686</v>
      </c>
      <c r="T2766" s="1">
        <f>200</f>
        <v>200</v>
      </c>
      <c r="U2766" s="1">
        <f>Table1[[#This Row],[PF]]+Table1[[#This Row],[Professional Tax]]</f>
        <v>3832.6907692307686</v>
      </c>
      <c r="V2766" s="1">
        <f>Table1[[#This Row],[Overtime Hours]]*200</f>
        <v>200</v>
      </c>
      <c r="W2766" s="1">
        <f>Table1[[#This Row],[Earned Basic Salary]]+Table1[[#This Row],[HRA]]+Table1[[#This Row],[DA]]+Table1[[#This Row],[Overtime Pay]]</f>
        <v>39554.15</v>
      </c>
      <c r="X2766" s="1">
        <f>Table1[[#This Row],[Gross Salary]]-Table1[[#This Row],[Total Deduction]]</f>
        <v>35721.459230769236</v>
      </c>
      <c r="Y2766" t="s">
        <v>37</v>
      </c>
      <c r="Z2766" t="s">
        <v>106</v>
      </c>
      <c r="AA2766" t="s">
        <v>10252</v>
      </c>
      <c r="AB2766" t="s">
        <v>10253</v>
      </c>
    </row>
    <row r="2767" spans="1:28" x14ac:dyDescent="0.3">
      <c r="A2767" t="s">
        <v>10254</v>
      </c>
      <c r="B2767" t="s">
        <v>367</v>
      </c>
      <c r="C2767">
        <v>54</v>
      </c>
      <c r="D2767" t="s">
        <v>127</v>
      </c>
      <c r="E2767" t="s">
        <v>121</v>
      </c>
      <c r="F2767" t="s">
        <v>69</v>
      </c>
      <c r="G2767" t="s">
        <v>910</v>
      </c>
      <c r="H2767" t="s">
        <v>35</v>
      </c>
      <c r="I2767" t="s">
        <v>36</v>
      </c>
      <c r="J2767">
        <v>26</v>
      </c>
      <c r="K2767">
        <v>24</v>
      </c>
      <c r="L2767">
        <f t="shared" si="129"/>
        <v>2</v>
      </c>
      <c r="M2767">
        <v>10</v>
      </c>
      <c r="N2767">
        <v>27166</v>
      </c>
      <c r="O2767" s="1">
        <f t="shared" si="130"/>
        <v>1044.8461538461538</v>
      </c>
      <c r="P2767" s="1">
        <f t="shared" si="131"/>
        <v>25076.307692307691</v>
      </c>
      <c r="Q2767" s="1">
        <f>Table1[[#This Row],[Earned Basic Salary]]*20%</f>
        <v>5015.2615384615383</v>
      </c>
      <c r="R2767" s="1">
        <f>Table1[[#This Row],[Earned Basic Salary]]*10%</f>
        <v>2507.6307692307691</v>
      </c>
      <c r="S2767" s="1">
        <f>Table1[[#This Row],[Earned Basic Salary]]*12%</f>
        <v>3009.1569230769228</v>
      </c>
      <c r="T2767" s="1">
        <f>200</f>
        <v>200</v>
      </c>
      <c r="U2767" s="1">
        <f>Table1[[#This Row],[PF]]+Table1[[#This Row],[Professional Tax]]</f>
        <v>3209.1569230769228</v>
      </c>
      <c r="V2767" s="1">
        <f>Table1[[#This Row],[Overtime Hours]]*200</f>
        <v>2000</v>
      </c>
      <c r="W2767" s="1">
        <f>Table1[[#This Row],[Earned Basic Salary]]+Table1[[#This Row],[HRA]]+Table1[[#This Row],[DA]]+Table1[[#This Row],[Overtime Pay]]</f>
        <v>34599.199999999997</v>
      </c>
      <c r="X2767" s="1">
        <f>Table1[[#This Row],[Gross Salary]]-Table1[[#This Row],[Total Deduction]]</f>
        <v>31390.043076923073</v>
      </c>
      <c r="Y2767" t="s">
        <v>37</v>
      </c>
      <c r="Z2767" t="s">
        <v>106</v>
      </c>
      <c r="AA2767" t="s">
        <v>10255</v>
      </c>
      <c r="AB2767" t="s">
        <v>10256</v>
      </c>
    </row>
    <row r="2768" spans="1:28" x14ac:dyDescent="0.3">
      <c r="A2768" t="s">
        <v>10257</v>
      </c>
      <c r="B2768" t="s">
        <v>4613</v>
      </c>
      <c r="C2768">
        <v>37</v>
      </c>
      <c r="D2768" t="s">
        <v>44</v>
      </c>
      <c r="E2768" t="s">
        <v>62</v>
      </c>
      <c r="F2768" t="s">
        <v>33</v>
      </c>
      <c r="G2768" t="s">
        <v>1519</v>
      </c>
      <c r="H2768" t="s">
        <v>35</v>
      </c>
      <c r="I2768" t="s">
        <v>36</v>
      </c>
      <c r="J2768">
        <v>26</v>
      </c>
      <c r="K2768">
        <v>22</v>
      </c>
      <c r="L2768">
        <f t="shared" si="129"/>
        <v>4</v>
      </c>
      <c r="M2768">
        <v>3</v>
      </c>
      <c r="N2768">
        <v>40084</v>
      </c>
      <c r="O2768" s="1">
        <f t="shared" si="130"/>
        <v>1541.6923076923076</v>
      </c>
      <c r="P2768" s="1">
        <f t="shared" si="131"/>
        <v>33917.230769230766</v>
      </c>
      <c r="Q2768" s="1">
        <f>Table1[[#This Row],[Earned Basic Salary]]*20%</f>
        <v>6783.4461538461537</v>
      </c>
      <c r="R2768" s="1">
        <f>Table1[[#This Row],[Earned Basic Salary]]*10%</f>
        <v>3391.7230769230769</v>
      </c>
      <c r="S2768" s="1">
        <f>Table1[[#This Row],[Earned Basic Salary]]*12%</f>
        <v>4070.0676923076917</v>
      </c>
      <c r="T2768" s="1">
        <f>200</f>
        <v>200</v>
      </c>
      <c r="U2768" s="1">
        <f>Table1[[#This Row],[PF]]+Table1[[#This Row],[Professional Tax]]</f>
        <v>4270.0676923076917</v>
      </c>
      <c r="V2768" s="1">
        <f>Table1[[#This Row],[Overtime Hours]]*200</f>
        <v>600</v>
      </c>
      <c r="W2768" s="1">
        <f>Table1[[#This Row],[Earned Basic Salary]]+Table1[[#This Row],[HRA]]+Table1[[#This Row],[DA]]+Table1[[#This Row],[Overtime Pay]]</f>
        <v>44692.399999999994</v>
      </c>
      <c r="X2768" s="1">
        <f>Table1[[#This Row],[Gross Salary]]-Table1[[#This Row],[Total Deduction]]</f>
        <v>40422.332307692304</v>
      </c>
      <c r="Y2768" t="s">
        <v>37</v>
      </c>
      <c r="Z2768" t="s">
        <v>106</v>
      </c>
      <c r="AA2768" t="s">
        <v>10258</v>
      </c>
      <c r="AB2768" t="s">
        <v>10259</v>
      </c>
    </row>
    <row r="2769" spans="1:28" x14ac:dyDescent="0.3">
      <c r="A2769" t="s">
        <v>10260</v>
      </c>
      <c r="B2769" t="s">
        <v>324</v>
      </c>
      <c r="C2769">
        <v>34</v>
      </c>
      <c r="D2769" t="s">
        <v>75</v>
      </c>
      <c r="E2769" t="s">
        <v>121</v>
      </c>
      <c r="F2769" t="s">
        <v>55</v>
      </c>
      <c r="G2769" t="s">
        <v>10261</v>
      </c>
      <c r="H2769" t="s">
        <v>35</v>
      </c>
      <c r="I2769" t="s">
        <v>36</v>
      </c>
      <c r="J2769">
        <v>26</v>
      </c>
      <c r="K2769">
        <v>23</v>
      </c>
      <c r="L2769">
        <f t="shared" si="129"/>
        <v>3</v>
      </c>
      <c r="M2769">
        <v>13</v>
      </c>
      <c r="N2769">
        <v>28162</v>
      </c>
      <c r="O2769" s="1">
        <f t="shared" si="130"/>
        <v>1083.1538461538462</v>
      </c>
      <c r="P2769" s="1">
        <f t="shared" si="131"/>
        <v>24912.538461538461</v>
      </c>
      <c r="Q2769" s="1">
        <f>Table1[[#This Row],[Earned Basic Salary]]*20%</f>
        <v>4982.5076923076922</v>
      </c>
      <c r="R2769" s="1">
        <f>Table1[[#This Row],[Earned Basic Salary]]*10%</f>
        <v>2491.2538461538461</v>
      </c>
      <c r="S2769" s="1">
        <f>Table1[[#This Row],[Earned Basic Salary]]*12%</f>
        <v>2989.5046153846151</v>
      </c>
      <c r="T2769" s="1">
        <f>200</f>
        <v>200</v>
      </c>
      <c r="U2769" s="1">
        <f>Table1[[#This Row],[PF]]+Table1[[#This Row],[Professional Tax]]</f>
        <v>3189.5046153846151</v>
      </c>
      <c r="V2769" s="1">
        <f>Table1[[#This Row],[Overtime Hours]]*200</f>
        <v>2600</v>
      </c>
      <c r="W2769" s="1">
        <f>Table1[[#This Row],[Earned Basic Salary]]+Table1[[#This Row],[HRA]]+Table1[[#This Row],[DA]]+Table1[[#This Row],[Overtime Pay]]</f>
        <v>34986.300000000003</v>
      </c>
      <c r="X2769" s="1">
        <f>Table1[[#This Row],[Gross Salary]]-Table1[[#This Row],[Total Deduction]]</f>
        <v>31796.795384615387</v>
      </c>
      <c r="Y2769" t="s">
        <v>37</v>
      </c>
      <c r="Z2769" t="s">
        <v>106</v>
      </c>
      <c r="AA2769" t="s">
        <v>10262</v>
      </c>
      <c r="AB2769" t="s">
        <v>10263</v>
      </c>
    </row>
    <row r="2770" spans="1:28" x14ac:dyDescent="0.3">
      <c r="A2770" t="s">
        <v>10264</v>
      </c>
      <c r="B2770" t="s">
        <v>755</v>
      </c>
      <c r="C2770">
        <v>36</v>
      </c>
      <c r="D2770" t="s">
        <v>75</v>
      </c>
      <c r="E2770" t="s">
        <v>121</v>
      </c>
      <c r="F2770" t="s">
        <v>63</v>
      </c>
      <c r="G2770" t="s">
        <v>3685</v>
      </c>
      <c r="H2770" t="s">
        <v>35</v>
      </c>
      <c r="I2770" t="s">
        <v>36</v>
      </c>
      <c r="J2770">
        <v>26</v>
      </c>
      <c r="K2770">
        <v>23</v>
      </c>
      <c r="L2770">
        <f t="shared" si="129"/>
        <v>3</v>
      </c>
      <c r="M2770">
        <v>4</v>
      </c>
      <c r="N2770">
        <v>77474</v>
      </c>
      <c r="O2770" s="1">
        <f t="shared" si="130"/>
        <v>2979.7692307692309</v>
      </c>
      <c r="P2770" s="1">
        <f t="shared" si="131"/>
        <v>68534.692307692312</v>
      </c>
      <c r="Q2770" s="1">
        <f>Table1[[#This Row],[Earned Basic Salary]]*20%</f>
        <v>13706.938461538462</v>
      </c>
      <c r="R2770" s="1">
        <f>Table1[[#This Row],[Earned Basic Salary]]*10%</f>
        <v>6853.4692307692312</v>
      </c>
      <c r="S2770" s="1">
        <f>Table1[[#This Row],[Earned Basic Salary]]*12%</f>
        <v>8224.1630769230778</v>
      </c>
      <c r="T2770" s="1">
        <f>200</f>
        <v>200</v>
      </c>
      <c r="U2770" s="1">
        <f>Table1[[#This Row],[PF]]+Table1[[#This Row],[Professional Tax]]</f>
        <v>8424.1630769230778</v>
      </c>
      <c r="V2770" s="1">
        <f>Table1[[#This Row],[Overtime Hours]]*200</f>
        <v>800</v>
      </c>
      <c r="W2770" s="1">
        <f>Table1[[#This Row],[Earned Basic Salary]]+Table1[[#This Row],[HRA]]+Table1[[#This Row],[DA]]+Table1[[#This Row],[Overtime Pay]]</f>
        <v>89895.1</v>
      </c>
      <c r="X2770" s="1">
        <f>Table1[[#This Row],[Gross Salary]]-Table1[[#This Row],[Total Deduction]]</f>
        <v>81470.936923076923</v>
      </c>
      <c r="Y2770" t="s">
        <v>37</v>
      </c>
      <c r="Z2770" t="s">
        <v>106</v>
      </c>
      <c r="AA2770" t="s">
        <v>10265</v>
      </c>
      <c r="AB2770" t="s">
        <v>10266</v>
      </c>
    </row>
    <row r="2771" spans="1:28" x14ac:dyDescent="0.3">
      <c r="A2771" t="s">
        <v>10267</v>
      </c>
      <c r="B2771" t="s">
        <v>988</v>
      </c>
      <c r="C2771">
        <v>44</v>
      </c>
      <c r="D2771" t="s">
        <v>44</v>
      </c>
      <c r="E2771" t="s">
        <v>45</v>
      </c>
      <c r="F2771" t="s">
        <v>46</v>
      </c>
      <c r="G2771" t="s">
        <v>5049</v>
      </c>
      <c r="H2771" t="s">
        <v>35</v>
      </c>
      <c r="I2771" t="s">
        <v>36</v>
      </c>
      <c r="J2771">
        <v>26</v>
      </c>
      <c r="K2771">
        <v>24</v>
      </c>
      <c r="L2771">
        <f t="shared" si="129"/>
        <v>2</v>
      </c>
      <c r="M2771">
        <v>6</v>
      </c>
      <c r="N2771">
        <v>75985</v>
      </c>
      <c r="O2771" s="1">
        <f t="shared" si="130"/>
        <v>2922.5</v>
      </c>
      <c r="P2771" s="1">
        <f t="shared" si="131"/>
        <v>70140</v>
      </c>
      <c r="Q2771" s="1">
        <f>Table1[[#This Row],[Earned Basic Salary]]*20%</f>
        <v>14028</v>
      </c>
      <c r="R2771" s="1">
        <f>Table1[[#This Row],[Earned Basic Salary]]*10%</f>
        <v>7014</v>
      </c>
      <c r="S2771" s="1">
        <f>Table1[[#This Row],[Earned Basic Salary]]*12%</f>
        <v>8416.7999999999993</v>
      </c>
      <c r="T2771" s="1">
        <f>200</f>
        <v>200</v>
      </c>
      <c r="U2771" s="1">
        <f>Table1[[#This Row],[PF]]+Table1[[#This Row],[Professional Tax]]</f>
        <v>8616.7999999999993</v>
      </c>
      <c r="V2771" s="1">
        <f>Table1[[#This Row],[Overtime Hours]]*200</f>
        <v>1200</v>
      </c>
      <c r="W2771" s="1">
        <f>Table1[[#This Row],[Earned Basic Salary]]+Table1[[#This Row],[HRA]]+Table1[[#This Row],[DA]]+Table1[[#This Row],[Overtime Pay]]</f>
        <v>92382</v>
      </c>
      <c r="X2771" s="1">
        <f>Table1[[#This Row],[Gross Salary]]-Table1[[#This Row],[Total Deduction]]</f>
        <v>83765.2</v>
      </c>
      <c r="Y2771" t="s">
        <v>37</v>
      </c>
      <c r="Z2771" t="s">
        <v>106</v>
      </c>
      <c r="AA2771" t="s">
        <v>10268</v>
      </c>
      <c r="AB2771" t="s">
        <v>10269</v>
      </c>
    </row>
    <row r="2772" spans="1:28" x14ac:dyDescent="0.3">
      <c r="A2772" t="s">
        <v>10270</v>
      </c>
      <c r="B2772" t="s">
        <v>60</v>
      </c>
      <c r="C2772">
        <v>26</v>
      </c>
      <c r="D2772" t="s">
        <v>61</v>
      </c>
      <c r="E2772" t="s">
        <v>54</v>
      </c>
      <c r="F2772" t="s">
        <v>89</v>
      </c>
      <c r="G2772" t="s">
        <v>2114</v>
      </c>
      <c r="H2772" t="s">
        <v>35</v>
      </c>
      <c r="I2772" t="s">
        <v>36</v>
      </c>
      <c r="J2772">
        <v>26</v>
      </c>
      <c r="K2772">
        <v>22</v>
      </c>
      <c r="L2772">
        <f t="shared" si="129"/>
        <v>4</v>
      </c>
      <c r="M2772">
        <v>18</v>
      </c>
      <c r="N2772">
        <v>20349</v>
      </c>
      <c r="O2772" s="1">
        <f t="shared" si="130"/>
        <v>782.65384615384619</v>
      </c>
      <c r="P2772" s="1">
        <f t="shared" si="131"/>
        <v>17218.384615384617</v>
      </c>
      <c r="Q2772" s="1">
        <f>Table1[[#This Row],[Earned Basic Salary]]*20%</f>
        <v>3443.6769230769237</v>
      </c>
      <c r="R2772" s="1">
        <f>Table1[[#This Row],[Earned Basic Salary]]*10%</f>
        <v>1721.8384615384618</v>
      </c>
      <c r="S2772" s="1">
        <f>Table1[[#This Row],[Earned Basic Salary]]*12%</f>
        <v>2066.2061538461539</v>
      </c>
      <c r="T2772" s="1">
        <f>200</f>
        <v>200</v>
      </c>
      <c r="U2772" s="1">
        <f>Table1[[#This Row],[PF]]+Table1[[#This Row],[Professional Tax]]</f>
        <v>2266.2061538461539</v>
      </c>
      <c r="V2772" s="1">
        <f>Table1[[#This Row],[Overtime Hours]]*200</f>
        <v>3600</v>
      </c>
      <c r="W2772" s="1">
        <f>Table1[[#This Row],[Earned Basic Salary]]+Table1[[#This Row],[HRA]]+Table1[[#This Row],[DA]]+Table1[[#This Row],[Overtime Pay]]</f>
        <v>25983.9</v>
      </c>
      <c r="X2772" s="1">
        <f>Table1[[#This Row],[Gross Salary]]-Table1[[#This Row],[Total Deduction]]</f>
        <v>23717.693846153848</v>
      </c>
      <c r="Y2772" t="s">
        <v>37</v>
      </c>
      <c r="Z2772" t="s">
        <v>95</v>
      </c>
      <c r="AA2772" t="s">
        <v>10271</v>
      </c>
      <c r="AB2772" t="s">
        <v>10272</v>
      </c>
    </row>
    <row r="2773" spans="1:28" x14ac:dyDescent="0.3">
      <c r="A2773" t="s">
        <v>10273</v>
      </c>
      <c r="B2773" t="s">
        <v>1852</v>
      </c>
      <c r="C2773">
        <v>53</v>
      </c>
      <c r="D2773" t="s">
        <v>31</v>
      </c>
      <c r="E2773" t="s">
        <v>32</v>
      </c>
      <c r="F2773" t="s">
        <v>33</v>
      </c>
      <c r="G2773" t="s">
        <v>1495</v>
      </c>
      <c r="H2773" t="s">
        <v>35</v>
      </c>
      <c r="I2773" t="s">
        <v>36</v>
      </c>
      <c r="J2773">
        <v>26</v>
      </c>
      <c r="K2773">
        <v>23</v>
      </c>
      <c r="L2773">
        <f t="shared" si="129"/>
        <v>3</v>
      </c>
      <c r="M2773">
        <v>4</v>
      </c>
      <c r="N2773">
        <v>19113</v>
      </c>
      <c r="O2773" s="1">
        <f t="shared" si="130"/>
        <v>735.11538461538464</v>
      </c>
      <c r="P2773" s="1">
        <f t="shared" si="131"/>
        <v>16907.653846153848</v>
      </c>
      <c r="Q2773" s="1">
        <f>Table1[[#This Row],[Earned Basic Salary]]*20%</f>
        <v>3381.5307692307697</v>
      </c>
      <c r="R2773" s="1">
        <f>Table1[[#This Row],[Earned Basic Salary]]*10%</f>
        <v>1690.7653846153848</v>
      </c>
      <c r="S2773" s="1">
        <f>Table1[[#This Row],[Earned Basic Salary]]*12%</f>
        <v>2028.9184615384615</v>
      </c>
      <c r="T2773" s="1">
        <f>200</f>
        <v>200</v>
      </c>
      <c r="U2773" s="1">
        <f>Table1[[#This Row],[PF]]+Table1[[#This Row],[Professional Tax]]</f>
        <v>2228.9184615384615</v>
      </c>
      <c r="V2773" s="1">
        <f>Table1[[#This Row],[Overtime Hours]]*200</f>
        <v>800</v>
      </c>
      <c r="W2773" s="1">
        <f>Table1[[#This Row],[Earned Basic Salary]]+Table1[[#This Row],[HRA]]+Table1[[#This Row],[DA]]+Table1[[#This Row],[Overtime Pay]]</f>
        <v>22779.95</v>
      </c>
      <c r="X2773" s="1">
        <f>Table1[[#This Row],[Gross Salary]]-Table1[[#This Row],[Total Deduction]]</f>
        <v>20551.031538461539</v>
      </c>
      <c r="Y2773" t="s">
        <v>37</v>
      </c>
      <c r="Z2773" t="s">
        <v>95</v>
      </c>
      <c r="AA2773" t="s">
        <v>10274</v>
      </c>
      <c r="AB2773" t="s">
        <v>10275</v>
      </c>
    </row>
    <row r="2774" spans="1:28" x14ac:dyDescent="0.3">
      <c r="A2774" t="s">
        <v>10276</v>
      </c>
      <c r="B2774" t="s">
        <v>584</v>
      </c>
      <c r="C2774">
        <v>25</v>
      </c>
      <c r="D2774" t="s">
        <v>133</v>
      </c>
      <c r="E2774" t="s">
        <v>32</v>
      </c>
      <c r="F2774" t="s">
        <v>55</v>
      </c>
      <c r="G2774" t="s">
        <v>9616</v>
      </c>
      <c r="H2774" t="s">
        <v>35</v>
      </c>
      <c r="I2774" t="s">
        <v>36</v>
      </c>
      <c r="J2774">
        <v>26</v>
      </c>
      <c r="K2774">
        <v>24</v>
      </c>
      <c r="L2774">
        <f t="shared" si="129"/>
        <v>2</v>
      </c>
      <c r="M2774">
        <v>19</v>
      </c>
      <c r="N2774">
        <v>71359</v>
      </c>
      <c r="O2774" s="1">
        <f t="shared" si="130"/>
        <v>2744.5769230769229</v>
      </c>
      <c r="P2774" s="1">
        <f t="shared" si="131"/>
        <v>65869.846153846156</v>
      </c>
      <c r="Q2774" s="1">
        <f>Table1[[#This Row],[Earned Basic Salary]]*20%</f>
        <v>13173.969230769231</v>
      </c>
      <c r="R2774" s="1">
        <f>Table1[[#This Row],[Earned Basic Salary]]*10%</f>
        <v>6586.9846153846156</v>
      </c>
      <c r="S2774" s="1">
        <f>Table1[[#This Row],[Earned Basic Salary]]*12%</f>
        <v>7904.3815384615382</v>
      </c>
      <c r="T2774" s="1">
        <f>200</f>
        <v>200</v>
      </c>
      <c r="U2774" s="1">
        <f>Table1[[#This Row],[PF]]+Table1[[#This Row],[Professional Tax]]</f>
        <v>8104.3815384615382</v>
      </c>
      <c r="V2774" s="1">
        <f>Table1[[#This Row],[Overtime Hours]]*200</f>
        <v>3800</v>
      </c>
      <c r="W2774" s="1">
        <f>Table1[[#This Row],[Earned Basic Salary]]+Table1[[#This Row],[HRA]]+Table1[[#This Row],[DA]]+Table1[[#This Row],[Overtime Pay]]</f>
        <v>89430.8</v>
      </c>
      <c r="X2774" s="1">
        <f>Table1[[#This Row],[Gross Salary]]-Table1[[#This Row],[Total Deduction]]</f>
        <v>81326.418461538458</v>
      </c>
      <c r="Y2774" t="s">
        <v>37</v>
      </c>
      <c r="Z2774" t="s">
        <v>95</v>
      </c>
      <c r="AA2774" t="s">
        <v>10277</v>
      </c>
      <c r="AB2774" t="s">
        <v>10278</v>
      </c>
    </row>
    <row r="2775" spans="1:28" x14ac:dyDescent="0.3">
      <c r="A2775" t="s">
        <v>10279</v>
      </c>
      <c r="B2775" t="s">
        <v>1717</v>
      </c>
      <c r="C2775">
        <v>45</v>
      </c>
      <c r="D2775" t="s">
        <v>81</v>
      </c>
      <c r="E2775" t="s">
        <v>62</v>
      </c>
      <c r="F2775" t="s">
        <v>69</v>
      </c>
      <c r="G2775" t="s">
        <v>4760</v>
      </c>
      <c r="H2775" t="s">
        <v>35</v>
      </c>
      <c r="I2775" t="s">
        <v>36</v>
      </c>
      <c r="J2775">
        <v>26</v>
      </c>
      <c r="K2775">
        <v>24</v>
      </c>
      <c r="L2775">
        <f t="shared" si="129"/>
        <v>2</v>
      </c>
      <c r="M2775">
        <v>7</v>
      </c>
      <c r="N2775">
        <v>21038</v>
      </c>
      <c r="O2775" s="1">
        <f t="shared" si="130"/>
        <v>809.15384615384619</v>
      </c>
      <c r="P2775" s="1">
        <f t="shared" si="131"/>
        <v>19419.692307692309</v>
      </c>
      <c r="Q2775" s="1">
        <f>Table1[[#This Row],[Earned Basic Salary]]*20%</f>
        <v>3883.938461538462</v>
      </c>
      <c r="R2775" s="1">
        <f>Table1[[#This Row],[Earned Basic Salary]]*10%</f>
        <v>1941.969230769231</v>
      </c>
      <c r="S2775" s="1">
        <f>Table1[[#This Row],[Earned Basic Salary]]*12%</f>
        <v>2330.3630769230767</v>
      </c>
      <c r="T2775" s="1">
        <f>200</f>
        <v>200</v>
      </c>
      <c r="U2775" s="1">
        <f>Table1[[#This Row],[PF]]+Table1[[#This Row],[Professional Tax]]</f>
        <v>2530.3630769230767</v>
      </c>
      <c r="V2775" s="1">
        <f>Table1[[#This Row],[Overtime Hours]]*200</f>
        <v>1400</v>
      </c>
      <c r="W2775" s="1">
        <f>Table1[[#This Row],[Earned Basic Salary]]+Table1[[#This Row],[HRA]]+Table1[[#This Row],[DA]]+Table1[[#This Row],[Overtime Pay]]</f>
        <v>26645.600000000002</v>
      </c>
      <c r="X2775" s="1">
        <f>Table1[[#This Row],[Gross Salary]]-Table1[[#This Row],[Total Deduction]]</f>
        <v>24115.236923076925</v>
      </c>
      <c r="Y2775" t="s">
        <v>37</v>
      </c>
      <c r="Z2775" t="s">
        <v>106</v>
      </c>
      <c r="AA2775" t="s">
        <v>10280</v>
      </c>
      <c r="AB2775" t="s">
        <v>10281</v>
      </c>
    </row>
    <row r="2776" spans="1:28" x14ac:dyDescent="0.3">
      <c r="A2776" t="s">
        <v>10282</v>
      </c>
      <c r="B2776" t="s">
        <v>52</v>
      </c>
      <c r="C2776">
        <v>45</v>
      </c>
      <c r="D2776" t="s">
        <v>44</v>
      </c>
      <c r="E2776" t="s">
        <v>54</v>
      </c>
      <c r="F2776" t="s">
        <v>83</v>
      </c>
      <c r="G2776" t="s">
        <v>1909</v>
      </c>
      <c r="H2776" t="s">
        <v>35</v>
      </c>
      <c r="I2776" t="s">
        <v>36</v>
      </c>
      <c r="J2776">
        <v>26</v>
      </c>
      <c r="K2776">
        <v>26</v>
      </c>
      <c r="L2776">
        <f t="shared" si="129"/>
        <v>0</v>
      </c>
      <c r="M2776">
        <v>20</v>
      </c>
      <c r="N2776">
        <v>18982</v>
      </c>
      <c r="O2776" s="1">
        <f t="shared" si="130"/>
        <v>730.07692307692309</v>
      </c>
      <c r="P2776" s="1">
        <f t="shared" si="131"/>
        <v>18982</v>
      </c>
      <c r="Q2776" s="1">
        <f>Table1[[#This Row],[Earned Basic Salary]]*20%</f>
        <v>3796.4</v>
      </c>
      <c r="R2776" s="1">
        <f>Table1[[#This Row],[Earned Basic Salary]]*10%</f>
        <v>1898.2</v>
      </c>
      <c r="S2776" s="1">
        <f>Table1[[#This Row],[Earned Basic Salary]]*12%</f>
        <v>2277.8399999999997</v>
      </c>
      <c r="T2776" s="1">
        <f>200</f>
        <v>200</v>
      </c>
      <c r="U2776" s="1">
        <f>Table1[[#This Row],[PF]]+Table1[[#This Row],[Professional Tax]]</f>
        <v>2477.8399999999997</v>
      </c>
      <c r="V2776" s="1">
        <f>Table1[[#This Row],[Overtime Hours]]*200</f>
        <v>4000</v>
      </c>
      <c r="W2776" s="1">
        <f>Table1[[#This Row],[Earned Basic Salary]]+Table1[[#This Row],[HRA]]+Table1[[#This Row],[DA]]+Table1[[#This Row],[Overtime Pay]]</f>
        <v>28676.600000000002</v>
      </c>
      <c r="X2776" s="1">
        <f>Table1[[#This Row],[Gross Salary]]-Table1[[#This Row],[Total Deduction]]</f>
        <v>26198.760000000002</v>
      </c>
      <c r="Y2776" t="s">
        <v>37</v>
      </c>
      <c r="Z2776" t="s">
        <v>95</v>
      </c>
      <c r="AA2776" t="s">
        <v>10283</v>
      </c>
      <c r="AB2776" t="s">
        <v>10284</v>
      </c>
    </row>
    <row r="2777" spans="1:28" x14ac:dyDescent="0.3">
      <c r="A2777" t="s">
        <v>10285</v>
      </c>
      <c r="B2777" t="s">
        <v>1021</v>
      </c>
      <c r="C2777">
        <v>21</v>
      </c>
      <c r="D2777" t="s">
        <v>81</v>
      </c>
      <c r="E2777" t="s">
        <v>45</v>
      </c>
      <c r="F2777" t="s">
        <v>63</v>
      </c>
      <c r="G2777" t="s">
        <v>10199</v>
      </c>
      <c r="H2777" t="s">
        <v>35</v>
      </c>
      <c r="I2777" t="s">
        <v>36</v>
      </c>
      <c r="J2777">
        <v>26</v>
      </c>
      <c r="K2777">
        <v>25</v>
      </c>
      <c r="L2777">
        <f t="shared" si="129"/>
        <v>1</v>
      </c>
      <c r="M2777">
        <v>19</v>
      </c>
      <c r="N2777">
        <v>37063</v>
      </c>
      <c r="O2777" s="1">
        <f t="shared" si="130"/>
        <v>1425.5</v>
      </c>
      <c r="P2777" s="1">
        <f t="shared" si="131"/>
        <v>35637.5</v>
      </c>
      <c r="Q2777" s="1">
        <f>Table1[[#This Row],[Earned Basic Salary]]*20%</f>
        <v>7127.5</v>
      </c>
      <c r="R2777" s="1">
        <f>Table1[[#This Row],[Earned Basic Salary]]*10%</f>
        <v>3563.75</v>
      </c>
      <c r="S2777" s="1">
        <f>Table1[[#This Row],[Earned Basic Salary]]*12%</f>
        <v>4276.5</v>
      </c>
      <c r="T2777" s="1">
        <f>200</f>
        <v>200</v>
      </c>
      <c r="U2777" s="1">
        <f>Table1[[#This Row],[PF]]+Table1[[#This Row],[Professional Tax]]</f>
        <v>4476.5</v>
      </c>
      <c r="V2777" s="1">
        <f>Table1[[#This Row],[Overtime Hours]]*200</f>
        <v>3800</v>
      </c>
      <c r="W2777" s="1">
        <f>Table1[[#This Row],[Earned Basic Salary]]+Table1[[#This Row],[HRA]]+Table1[[#This Row],[DA]]+Table1[[#This Row],[Overtime Pay]]</f>
        <v>50128.75</v>
      </c>
      <c r="X2777" s="1">
        <f>Table1[[#This Row],[Gross Salary]]-Table1[[#This Row],[Total Deduction]]</f>
        <v>45652.25</v>
      </c>
      <c r="Y2777" t="s">
        <v>37</v>
      </c>
      <c r="Z2777" t="s">
        <v>38</v>
      </c>
      <c r="AA2777" t="s">
        <v>10286</v>
      </c>
      <c r="AB2777" t="s">
        <v>10287</v>
      </c>
    </row>
    <row r="2778" spans="1:28" x14ac:dyDescent="0.3">
      <c r="A2778" t="s">
        <v>10288</v>
      </c>
      <c r="B2778" t="s">
        <v>2233</v>
      </c>
      <c r="C2778">
        <v>54</v>
      </c>
      <c r="D2778" t="s">
        <v>127</v>
      </c>
      <c r="E2778" t="s">
        <v>121</v>
      </c>
      <c r="F2778" t="s">
        <v>33</v>
      </c>
      <c r="G2778" t="s">
        <v>10289</v>
      </c>
      <c r="H2778" t="s">
        <v>35</v>
      </c>
      <c r="I2778" t="s">
        <v>36</v>
      </c>
      <c r="J2778">
        <v>26</v>
      </c>
      <c r="K2778">
        <v>22</v>
      </c>
      <c r="L2778">
        <f t="shared" si="129"/>
        <v>4</v>
      </c>
      <c r="M2778">
        <v>6</v>
      </c>
      <c r="N2778">
        <v>64645</v>
      </c>
      <c r="O2778" s="1">
        <f t="shared" si="130"/>
        <v>2486.3461538461538</v>
      </c>
      <c r="P2778" s="1">
        <f t="shared" si="131"/>
        <v>54699.615384615383</v>
      </c>
      <c r="Q2778" s="1">
        <f>Table1[[#This Row],[Earned Basic Salary]]*20%</f>
        <v>10939.923076923078</v>
      </c>
      <c r="R2778" s="1">
        <f>Table1[[#This Row],[Earned Basic Salary]]*10%</f>
        <v>5469.961538461539</v>
      </c>
      <c r="S2778" s="1">
        <f>Table1[[#This Row],[Earned Basic Salary]]*12%</f>
        <v>6563.9538461538459</v>
      </c>
      <c r="T2778" s="1">
        <f>200</f>
        <v>200</v>
      </c>
      <c r="U2778" s="1">
        <f>Table1[[#This Row],[PF]]+Table1[[#This Row],[Professional Tax]]</f>
        <v>6763.9538461538459</v>
      </c>
      <c r="V2778" s="1">
        <f>Table1[[#This Row],[Overtime Hours]]*200</f>
        <v>1200</v>
      </c>
      <c r="W2778" s="1">
        <f>Table1[[#This Row],[Earned Basic Salary]]+Table1[[#This Row],[HRA]]+Table1[[#This Row],[DA]]+Table1[[#This Row],[Overtime Pay]]</f>
        <v>72309.5</v>
      </c>
      <c r="X2778" s="1">
        <f>Table1[[#This Row],[Gross Salary]]-Table1[[#This Row],[Total Deduction]]</f>
        <v>65545.546153846153</v>
      </c>
      <c r="Y2778" t="s">
        <v>37</v>
      </c>
      <c r="Z2778" t="s">
        <v>95</v>
      </c>
      <c r="AA2778" t="s">
        <v>10290</v>
      </c>
      <c r="AB2778" t="s">
        <v>10291</v>
      </c>
    </row>
    <row r="2779" spans="1:28" x14ac:dyDescent="0.3">
      <c r="A2779" t="s">
        <v>10292</v>
      </c>
      <c r="B2779" t="s">
        <v>958</v>
      </c>
      <c r="C2779">
        <v>34</v>
      </c>
      <c r="D2779" t="s">
        <v>81</v>
      </c>
      <c r="E2779" t="s">
        <v>82</v>
      </c>
      <c r="F2779" t="s">
        <v>33</v>
      </c>
      <c r="G2779" t="s">
        <v>8152</v>
      </c>
      <c r="H2779" t="s">
        <v>35</v>
      </c>
      <c r="I2779" t="s">
        <v>36</v>
      </c>
      <c r="J2779">
        <v>26</v>
      </c>
      <c r="K2779">
        <v>25</v>
      </c>
      <c r="L2779">
        <f t="shared" si="129"/>
        <v>1</v>
      </c>
      <c r="M2779">
        <v>5</v>
      </c>
      <c r="N2779">
        <v>68417</v>
      </c>
      <c r="O2779" s="1">
        <f t="shared" si="130"/>
        <v>2631.4230769230771</v>
      </c>
      <c r="P2779" s="1">
        <f t="shared" si="131"/>
        <v>65785.576923076922</v>
      </c>
      <c r="Q2779" s="1">
        <f>Table1[[#This Row],[Earned Basic Salary]]*20%</f>
        <v>13157.115384615385</v>
      </c>
      <c r="R2779" s="1">
        <f>Table1[[#This Row],[Earned Basic Salary]]*10%</f>
        <v>6578.5576923076924</v>
      </c>
      <c r="S2779" s="1">
        <f>Table1[[#This Row],[Earned Basic Salary]]*12%</f>
        <v>7894.2692307692305</v>
      </c>
      <c r="T2779" s="1">
        <f>200</f>
        <v>200</v>
      </c>
      <c r="U2779" s="1">
        <f>Table1[[#This Row],[PF]]+Table1[[#This Row],[Professional Tax]]</f>
        <v>8094.2692307692305</v>
      </c>
      <c r="V2779" s="1">
        <f>Table1[[#This Row],[Overtime Hours]]*200</f>
        <v>1000</v>
      </c>
      <c r="W2779" s="1">
        <f>Table1[[#This Row],[Earned Basic Salary]]+Table1[[#This Row],[HRA]]+Table1[[#This Row],[DA]]+Table1[[#This Row],[Overtime Pay]]</f>
        <v>86521.25</v>
      </c>
      <c r="X2779" s="1">
        <f>Table1[[#This Row],[Gross Salary]]-Table1[[#This Row],[Total Deduction]]</f>
        <v>78426.980769230766</v>
      </c>
      <c r="Y2779" t="s">
        <v>37</v>
      </c>
      <c r="Z2779" t="s">
        <v>48</v>
      </c>
      <c r="AA2779" t="s">
        <v>10293</v>
      </c>
      <c r="AB2779" t="s">
        <v>10294</v>
      </c>
    </row>
    <row r="2780" spans="1:28" x14ac:dyDescent="0.3">
      <c r="A2780" t="s">
        <v>10295</v>
      </c>
      <c r="B2780" t="s">
        <v>2638</v>
      </c>
      <c r="C2780">
        <v>32</v>
      </c>
      <c r="D2780" t="s">
        <v>31</v>
      </c>
      <c r="E2780" t="s">
        <v>121</v>
      </c>
      <c r="F2780" t="s">
        <v>69</v>
      </c>
      <c r="G2780" t="s">
        <v>8622</v>
      </c>
      <c r="H2780" t="s">
        <v>35</v>
      </c>
      <c r="I2780" t="s">
        <v>36</v>
      </c>
      <c r="J2780">
        <v>26</v>
      </c>
      <c r="K2780">
        <v>23</v>
      </c>
      <c r="L2780">
        <f t="shared" si="129"/>
        <v>3</v>
      </c>
      <c r="M2780">
        <v>3</v>
      </c>
      <c r="N2780">
        <v>49787</v>
      </c>
      <c r="O2780" s="1">
        <f t="shared" si="130"/>
        <v>1914.8846153846155</v>
      </c>
      <c r="P2780" s="1">
        <f t="shared" si="131"/>
        <v>44042.346153846156</v>
      </c>
      <c r="Q2780" s="1">
        <f>Table1[[#This Row],[Earned Basic Salary]]*20%</f>
        <v>8808.4692307692312</v>
      </c>
      <c r="R2780" s="1">
        <f>Table1[[#This Row],[Earned Basic Salary]]*10%</f>
        <v>4404.2346153846156</v>
      </c>
      <c r="S2780" s="1">
        <f>Table1[[#This Row],[Earned Basic Salary]]*12%</f>
        <v>5285.0815384615389</v>
      </c>
      <c r="T2780" s="1">
        <f>200</f>
        <v>200</v>
      </c>
      <c r="U2780" s="1">
        <f>Table1[[#This Row],[PF]]+Table1[[#This Row],[Professional Tax]]</f>
        <v>5485.0815384615389</v>
      </c>
      <c r="V2780" s="1">
        <f>Table1[[#This Row],[Overtime Hours]]*200</f>
        <v>600</v>
      </c>
      <c r="W2780" s="1">
        <f>Table1[[#This Row],[Earned Basic Salary]]+Table1[[#This Row],[HRA]]+Table1[[#This Row],[DA]]+Table1[[#This Row],[Overtime Pay]]</f>
        <v>57855.05</v>
      </c>
      <c r="X2780" s="1">
        <f>Table1[[#This Row],[Gross Salary]]-Table1[[#This Row],[Total Deduction]]</f>
        <v>52369.968461538461</v>
      </c>
      <c r="Y2780" t="s">
        <v>37</v>
      </c>
      <c r="Z2780" t="s">
        <v>106</v>
      </c>
      <c r="AA2780" t="s">
        <v>10296</v>
      </c>
      <c r="AB2780" t="s">
        <v>10297</v>
      </c>
    </row>
    <row r="2781" spans="1:28" x14ac:dyDescent="0.3">
      <c r="A2781" t="s">
        <v>10298</v>
      </c>
      <c r="B2781" t="s">
        <v>700</v>
      </c>
      <c r="C2781">
        <v>50</v>
      </c>
      <c r="D2781" t="s">
        <v>61</v>
      </c>
      <c r="E2781" t="s">
        <v>62</v>
      </c>
      <c r="F2781" t="s">
        <v>83</v>
      </c>
      <c r="G2781" t="s">
        <v>10299</v>
      </c>
      <c r="H2781" t="s">
        <v>35</v>
      </c>
      <c r="I2781" t="s">
        <v>36</v>
      </c>
      <c r="J2781">
        <v>26</v>
      </c>
      <c r="K2781">
        <v>23</v>
      </c>
      <c r="L2781">
        <f t="shared" si="129"/>
        <v>3</v>
      </c>
      <c r="M2781">
        <v>0</v>
      </c>
      <c r="N2781">
        <v>42361</v>
      </c>
      <c r="O2781" s="1">
        <f t="shared" si="130"/>
        <v>1629.2692307692307</v>
      </c>
      <c r="P2781" s="1">
        <f t="shared" si="131"/>
        <v>37473.192307692305</v>
      </c>
      <c r="Q2781" s="1">
        <f>Table1[[#This Row],[Earned Basic Salary]]*20%</f>
        <v>7494.6384615384613</v>
      </c>
      <c r="R2781" s="1">
        <f>Table1[[#This Row],[Earned Basic Salary]]*10%</f>
        <v>3747.3192307692307</v>
      </c>
      <c r="S2781" s="1">
        <f>Table1[[#This Row],[Earned Basic Salary]]*12%</f>
        <v>4496.7830769230768</v>
      </c>
      <c r="T2781" s="1">
        <f>200</f>
        <v>200</v>
      </c>
      <c r="U2781" s="1">
        <f>Table1[[#This Row],[PF]]+Table1[[#This Row],[Professional Tax]]</f>
        <v>4696.7830769230768</v>
      </c>
      <c r="V2781" s="1">
        <f>Table1[[#This Row],[Overtime Hours]]*200</f>
        <v>0</v>
      </c>
      <c r="W2781" s="1">
        <f>Table1[[#This Row],[Earned Basic Salary]]+Table1[[#This Row],[HRA]]+Table1[[#This Row],[DA]]+Table1[[#This Row],[Overtime Pay]]</f>
        <v>48715.149999999994</v>
      </c>
      <c r="X2781" s="1">
        <f>Table1[[#This Row],[Gross Salary]]-Table1[[#This Row],[Total Deduction]]</f>
        <v>44018.366923076916</v>
      </c>
      <c r="Y2781" t="s">
        <v>37</v>
      </c>
      <c r="Z2781" t="s">
        <v>38</v>
      </c>
      <c r="AA2781" t="s">
        <v>10300</v>
      </c>
      <c r="AB2781" t="s">
        <v>10301</v>
      </c>
    </row>
    <row r="2782" spans="1:28" x14ac:dyDescent="0.3">
      <c r="A2782" t="s">
        <v>10302</v>
      </c>
      <c r="B2782" t="s">
        <v>741</v>
      </c>
      <c r="C2782">
        <v>35</v>
      </c>
      <c r="D2782" t="s">
        <v>133</v>
      </c>
      <c r="E2782" t="s">
        <v>121</v>
      </c>
      <c r="F2782" t="s">
        <v>89</v>
      </c>
      <c r="G2782" t="s">
        <v>301</v>
      </c>
      <c r="H2782" t="s">
        <v>35</v>
      </c>
      <c r="I2782" t="s">
        <v>36</v>
      </c>
      <c r="J2782">
        <v>26</v>
      </c>
      <c r="K2782">
        <v>23</v>
      </c>
      <c r="L2782">
        <f t="shared" si="129"/>
        <v>3</v>
      </c>
      <c r="M2782">
        <v>9</v>
      </c>
      <c r="N2782">
        <v>78026</v>
      </c>
      <c r="O2782" s="1">
        <f t="shared" si="130"/>
        <v>3001</v>
      </c>
      <c r="P2782" s="1">
        <f t="shared" si="131"/>
        <v>69023</v>
      </c>
      <c r="Q2782" s="1">
        <f>Table1[[#This Row],[Earned Basic Salary]]*20%</f>
        <v>13804.6</v>
      </c>
      <c r="R2782" s="1">
        <f>Table1[[#This Row],[Earned Basic Salary]]*10%</f>
        <v>6902.3</v>
      </c>
      <c r="S2782" s="1">
        <f>Table1[[#This Row],[Earned Basic Salary]]*12%</f>
        <v>8282.76</v>
      </c>
      <c r="T2782" s="1">
        <f>200</f>
        <v>200</v>
      </c>
      <c r="U2782" s="1">
        <f>Table1[[#This Row],[PF]]+Table1[[#This Row],[Professional Tax]]</f>
        <v>8482.76</v>
      </c>
      <c r="V2782" s="1">
        <f>Table1[[#This Row],[Overtime Hours]]*200</f>
        <v>1800</v>
      </c>
      <c r="W2782" s="1">
        <f>Table1[[#This Row],[Earned Basic Salary]]+Table1[[#This Row],[HRA]]+Table1[[#This Row],[DA]]+Table1[[#This Row],[Overtime Pay]]</f>
        <v>91529.900000000009</v>
      </c>
      <c r="X2782" s="1">
        <f>Table1[[#This Row],[Gross Salary]]-Table1[[#This Row],[Total Deduction]]</f>
        <v>83047.140000000014</v>
      </c>
      <c r="Y2782" t="s">
        <v>37</v>
      </c>
      <c r="Z2782" t="s">
        <v>95</v>
      </c>
      <c r="AA2782" t="s">
        <v>10303</v>
      </c>
      <c r="AB2782" t="s">
        <v>10304</v>
      </c>
    </row>
    <row r="2783" spans="1:28" x14ac:dyDescent="0.3">
      <c r="A2783" t="s">
        <v>10305</v>
      </c>
      <c r="B2783" t="s">
        <v>536</v>
      </c>
      <c r="C2783">
        <v>37</v>
      </c>
      <c r="D2783" t="s">
        <v>75</v>
      </c>
      <c r="E2783" t="s">
        <v>54</v>
      </c>
      <c r="F2783" t="s">
        <v>83</v>
      </c>
      <c r="G2783" t="s">
        <v>6872</v>
      </c>
      <c r="H2783" t="s">
        <v>35</v>
      </c>
      <c r="I2783" t="s">
        <v>36</v>
      </c>
      <c r="J2783">
        <v>26</v>
      </c>
      <c r="K2783">
        <v>23</v>
      </c>
      <c r="L2783">
        <f t="shared" si="129"/>
        <v>3</v>
      </c>
      <c r="M2783">
        <v>10</v>
      </c>
      <c r="N2783">
        <v>73428</v>
      </c>
      <c r="O2783" s="1">
        <f t="shared" si="130"/>
        <v>2824.1538461538462</v>
      </c>
      <c r="P2783" s="1">
        <f t="shared" si="131"/>
        <v>64955.538461538461</v>
      </c>
      <c r="Q2783" s="1">
        <f>Table1[[#This Row],[Earned Basic Salary]]*20%</f>
        <v>12991.107692307693</v>
      </c>
      <c r="R2783" s="1">
        <f>Table1[[#This Row],[Earned Basic Salary]]*10%</f>
        <v>6495.5538461538463</v>
      </c>
      <c r="S2783" s="1">
        <f>Table1[[#This Row],[Earned Basic Salary]]*12%</f>
        <v>7794.664615384615</v>
      </c>
      <c r="T2783" s="1">
        <f>200</f>
        <v>200</v>
      </c>
      <c r="U2783" s="1">
        <f>Table1[[#This Row],[PF]]+Table1[[#This Row],[Professional Tax]]</f>
        <v>7994.664615384615</v>
      </c>
      <c r="V2783" s="1">
        <f>Table1[[#This Row],[Overtime Hours]]*200</f>
        <v>2000</v>
      </c>
      <c r="W2783" s="1">
        <f>Table1[[#This Row],[Earned Basic Salary]]+Table1[[#This Row],[HRA]]+Table1[[#This Row],[DA]]+Table1[[#This Row],[Overtime Pay]]</f>
        <v>86442.200000000012</v>
      </c>
      <c r="X2783" s="1">
        <f>Table1[[#This Row],[Gross Salary]]-Table1[[#This Row],[Total Deduction]]</f>
        <v>78447.535384615403</v>
      </c>
      <c r="Y2783" t="s">
        <v>37</v>
      </c>
      <c r="Z2783" t="s">
        <v>48</v>
      </c>
      <c r="AA2783" t="s">
        <v>10306</v>
      </c>
      <c r="AB2783" t="s">
        <v>10307</v>
      </c>
    </row>
    <row r="2784" spans="1:28" x14ac:dyDescent="0.3">
      <c r="A2784" t="s">
        <v>10308</v>
      </c>
      <c r="B2784" t="s">
        <v>461</v>
      </c>
      <c r="C2784">
        <v>53</v>
      </c>
      <c r="D2784" t="s">
        <v>61</v>
      </c>
      <c r="E2784" t="s">
        <v>121</v>
      </c>
      <c r="F2784" t="s">
        <v>89</v>
      </c>
      <c r="G2784" t="s">
        <v>349</v>
      </c>
      <c r="H2784" t="s">
        <v>35</v>
      </c>
      <c r="I2784" t="s">
        <v>36</v>
      </c>
      <c r="J2784">
        <v>26</v>
      </c>
      <c r="K2784">
        <v>22</v>
      </c>
      <c r="L2784">
        <f t="shared" si="129"/>
        <v>4</v>
      </c>
      <c r="M2784">
        <v>8</v>
      </c>
      <c r="N2784">
        <v>18912</v>
      </c>
      <c r="O2784" s="1">
        <f t="shared" si="130"/>
        <v>727.38461538461536</v>
      </c>
      <c r="P2784" s="1">
        <f t="shared" si="131"/>
        <v>16002.461538461537</v>
      </c>
      <c r="Q2784" s="1">
        <f>Table1[[#This Row],[Earned Basic Salary]]*20%</f>
        <v>3200.4923076923078</v>
      </c>
      <c r="R2784" s="1">
        <f>Table1[[#This Row],[Earned Basic Salary]]*10%</f>
        <v>1600.2461538461539</v>
      </c>
      <c r="S2784" s="1">
        <f>Table1[[#This Row],[Earned Basic Salary]]*12%</f>
        <v>1920.2953846153844</v>
      </c>
      <c r="T2784" s="1">
        <f>200</f>
        <v>200</v>
      </c>
      <c r="U2784" s="1">
        <f>Table1[[#This Row],[PF]]+Table1[[#This Row],[Professional Tax]]</f>
        <v>2120.2953846153841</v>
      </c>
      <c r="V2784" s="1">
        <f>Table1[[#This Row],[Overtime Hours]]*200</f>
        <v>1600</v>
      </c>
      <c r="W2784" s="1">
        <f>Table1[[#This Row],[Earned Basic Salary]]+Table1[[#This Row],[HRA]]+Table1[[#This Row],[DA]]+Table1[[#This Row],[Overtime Pay]]</f>
        <v>22403.200000000001</v>
      </c>
      <c r="X2784" s="1">
        <f>Table1[[#This Row],[Gross Salary]]-Table1[[#This Row],[Total Deduction]]</f>
        <v>20282.904615384618</v>
      </c>
      <c r="Y2784" t="s">
        <v>37</v>
      </c>
      <c r="Z2784" t="s">
        <v>106</v>
      </c>
      <c r="AA2784" t="s">
        <v>10309</v>
      </c>
      <c r="AB2784" t="s">
        <v>10310</v>
      </c>
    </row>
    <row r="2785" spans="1:28" x14ac:dyDescent="0.3">
      <c r="A2785" t="s">
        <v>10311</v>
      </c>
      <c r="B2785" t="s">
        <v>731</v>
      </c>
      <c r="C2785">
        <v>52</v>
      </c>
      <c r="D2785" t="s">
        <v>53</v>
      </c>
      <c r="E2785" t="s">
        <v>54</v>
      </c>
      <c r="F2785" t="s">
        <v>55</v>
      </c>
      <c r="G2785" t="s">
        <v>10312</v>
      </c>
      <c r="H2785" t="s">
        <v>35</v>
      </c>
      <c r="I2785" t="s">
        <v>36</v>
      </c>
      <c r="J2785">
        <v>26</v>
      </c>
      <c r="K2785">
        <v>24</v>
      </c>
      <c r="L2785">
        <f t="shared" si="129"/>
        <v>2</v>
      </c>
      <c r="M2785">
        <v>6</v>
      </c>
      <c r="N2785">
        <v>21014</v>
      </c>
      <c r="O2785" s="1">
        <f t="shared" si="130"/>
        <v>808.23076923076928</v>
      </c>
      <c r="P2785" s="1">
        <f t="shared" si="131"/>
        <v>19397.538461538461</v>
      </c>
      <c r="Q2785" s="1">
        <f>Table1[[#This Row],[Earned Basic Salary]]*20%</f>
        <v>3879.5076923076922</v>
      </c>
      <c r="R2785" s="1">
        <f>Table1[[#This Row],[Earned Basic Salary]]*10%</f>
        <v>1939.7538461538461</v>
      </c>
      <c r="S2785" s="1">
        <f>Table1[[#This Row],[Earned Basic Salary]]*12%</f>
        <v>2327.7046153846154</v>
      </c>
      <c r="T2785" s="1">
        <f>200</f>
        <v>200</v>
      </c>
      <c r="U2785" s="1">
        <f>Table1[[#This Row],[PF]]+Table1[[#This Row],[Professional Tax]]</f>
        <v>2527.7046153846154</v>
      </c>
      <c r="V2785" s="1">
        <f>Table1[[#This Row],[Overtime Hours]]*200</f>
        <v>1200</v>
      </c>
      <c r="W2785" s="1">
        <f>Table1[[#This Row],[Earned Basic Salary]]+Table1[[#This Row],[HRA]]+Table1[[#This Row],[DA]]+Table1[[#This Row],[Overtime Pay]]</f>
        <v>26416.799999999999</v>
      </c>
      <c r="X2785" s="1">
        <f>Table1[[#This Row],[Gross Salary]]-Table1[[#This Row],[Total Deduction]]</f>
        <v>23889.095384615382</v>
      </c>
      <c r="Y2785" t="s">
        <v>37</v>
      </c>
      <c r="Z2785" t="s">
        <v>106</v>
      </c>
      <c r="AA2785" t="s">
        <v>10313</v>
      </c>
      <c r="AB2785" t="s">
        <v>10314</v>
      </c>
    </row>
    <row r="2786" spans="1:28" x14ac:dyDescent="0.3">
      <c r="A2786" t="s">
        <v>10315</v>
      </c>
      <c r="B2786" t="s">
        <v>367</v>
      </c>
      <c r="C2786">
        <v>50</v>
      </c>
      <c r="D2786" t="s">
        <v>61</v>
      </c>
      <c r="E2786" t="s">
        <v>62</v>
      </c>
      <c r="F2786" t="s">
        <v>46</v>
      </c>
      <c r="G2786" t="s">
        <v>5729</v>
      </c>
      <c r="H2786" t="s">
        <v>35</v>
      </c>
      <c r="I2786" t="s">
        <v>36</v>
      </c>
      <c r="J2786">
        <v>26</v>
      </c>
      <c r="K2786">
        <v>23</v>
      </c>
      <c r="L2786">
        <f t="shared" si="129"/>
        <v>3</v>
      </c>
      <c r="M2786">
        <v>17</v>
      </c>
      <c r="N2786">
        <v>49698</v>
      </c>
      <c r="O2786" s="1">
        <f t="shared" si="130"/>
        <v>1911.4615384615386</v>
      </c>
      <c r="P2786" s="1">
        <f t="shared" si="131"/>
        <v>43963.61538461539</v>
      </c>
      <c r="Q2786" s="1">
        <f>Table1[[#This Row],[Earned Basic Salary]]*20%</f>
        <v>8792.7230769230791</v>
      </c>
      <c r="R2786" s="1">
        <f>Table1[[#This Row],[Earned Basic Salary]]*10%</f>
        <v>4396.3615384615396</v>
      </c>
      <c r="S2786" s="1">
        <f>Table1[[#This Row],[Earned Basic Salary]]*12%</f>
        <v>5275.6338461538462</v>
      </c>
      <c r="T2786" s="1">
        <f>200</f>
        <v>200</v>
      </c>
      <c r="U2786" s="1">
        <f>Table1[[#This Row],[PF]]+Table1[[#This Row],[Professional Tax]]</f>
        <v>5475.6338461538462</v>
      </c>
      <c r="V2786" s="1">
        <f>Table1[[#This Row],[Overtime Hours]]*200</f>
        <v>3400</v>
      </c>
      <c r="W2786" s="1">
        <f>Table1[[#This Row],[Earned Basic Salary]]+Table1[[#This Row],[HRA]]+Table1[[#This Row],[DA]]+Table1[[#This Row],[Overtime Pay]]</f>
        <v>60552.700000000012</v>
      </c>
      <c r="X2786" s="1">
        <f>Table1[[#This Row],[Gross Salary]]-Table1[[#This Row],[Total Deduction]]</f>
        <v>55077.066153846165</v>
      </c>
      <c r="Y2786" t="s">
        <v>37</v>
      </c>
      <c r="Z2786" t="s">
        <v>48</v>
      </c>
      <c r="AA2786" t="s">
        <v>10316</v>
      </c>
      <c r="AB2786" t="s">
        <v>10317</v>
      </c>
    </row>
    <row r="2787" spans="1:28" x14ac:dyDescent="0.3">
      <c r="A2787" t="s">
        <v>10318</v>
      </c>
      <c r="B2787" t="s">
        <v>1547</v>
      </c>
      <c r="C2787">
        <v>43</v>
      </c>
      <c r="D2787" t="s">
        <v>31</v>
      </c>
      <c r="E2787" t="s">
        <v>45</v>
      </c>
      <c r="F2787" t="s">
        <v>63</v>
      </c>
      <c r="G2787" t="s">
        <v>2866</v>
      </c>
      <c r="H2787" t="s">
        <v>35</v>
      </c>
      <c r="I2787" t="s">
        <v>36</v>
      </c>
      <c r="J2787">
        <v>26</v>
      </c>
      <c r="K2787">
        <v>21</v>
      </c>
      <c r="L2787">
        <f t="shared" si="129"/>
        <v>5</v>
      </c>
      <c r="M2787">
        <v>15</v>
      </c>
      <c r="N2787">
        <v>20409</v>
      </c>
      <c r="O2787" s="1">
        <f t="shared" si="130"/>
        <v>784.96153846153845</v>
      </c>
      <c r="P2787" s="1">
        <f t="shared" si="131"/>
        <v>16484.192307692309</v>
      </c>
      <c r="Q2787" s="1">
        <f>Table1[[#This Row],[Earned Basic Salary]]*20%</f>
        <v>3296.8384615384621</v>
      </c>
      <c r="R2787" s="1">
        <f>Table1[[#This Row],[Earned Basic Salary]]*10%</f>
        <v>1648.419230769231</v>
      </c>
      <c r="S2787" s="1">
        <f>Table1[[#This Row],[Earned Basic Salary]]*12%</f>
        <v>1978.103076923077</v>
      </c>
      <c r="T2787" s="1">
        <f>200</f>
        <v>200</v>
      </c>
      <c r="U2787" s="1">
        <f>Table1[[#This Row],[PF]]+Table1[[#This Row],[Professional Tax]]</f>
        <v>2178.103076923077</v>
      </c>
      <c r="V2787" s="1">
        <f>Table1[[#This Row],[Overtime Hours]]*200</f>
        <v>3000</v>
      </c>
      <c r="W2787" s="1">
        <f>Table1[[#This Row],[Earned Basic Salary]]+Table1[[#This Row],[HRA]]+Table1[[#This Row],[DA]]+Table1[[#This Row],[Overtime Pay]]</f>
        <v>24429.45</v>
      </c>
      <c r="X2787" s="1">
        <f>Table1[[#This Row],[Gross Salary]]-Table1[[#This Row],[Total Deduction]]</f>
        <v>22251.346923076922</v>
      </c>
      <c r="Y2787" t="s">
        <v>37</v>
      </c>
      <c r="Z2787" t="s">
        <v>106</v>
      </c>
      <c r="AA2787" t="s">
        <v>10319</v>
      </c>
      <c r="AB2787" t="s">
        <v>10320</v>
      </c>
    </row>
    <row r="2788" spans="1:28" x14ac:dyDescent="0.3">
      <c r="A2788" t="s">
        <v>10321</v>
      </c>
      <c r="B2788" t="s">
        <v>589</v>
      </c>
      <c r="C2788">
        <v>54</v>
      </c>
      <c r="D2788" t="s">
        <v>133</v>
      </c>
      <c r="E2788" t="s">
        <v>62</v>
      </c>
      <c r="F2788" t="s">
        <v>46</v>
      </c>
      <c r="G2788" t="s">
        <v>5392</v>
      </c>
      <c r="H2788" t="s">
        <v>35</v>
      </c>
      <c r="I2788" t="s">
        <v>36</v>
      </c>
      <c r="J2788">
        <v>26</v>
      </c>
      <c r="K2788">
        <v>25</v>
      </c>
      <c r="L2788">
        <f t="shared" si="129"/>
        <v>1</v>
      </c>
      <c r="M2788">
        <v>2</v>
      </c>
      <c r="N2788">
        <v>65340</v>
      </c>
      <c r="O2788" s="1">
        <f t="shared" si="130"/>
        <v>2513.0769230769229</v>
      </c>
      <c r="P2788" s="1">
        <f t="shared" si="131"/>
        <v>62826.923076923071</v>
      </c>
      <c r="Q2788" s="1">
        <f>Table1[[#This Row],[Earned Basic Salary]]*20%</f>
        <v>12565.384615384615</v>
      </c>
      <c r="R2788" s="1">
        <f>Table1[[#This Row],[Earned Basic Salary]]*10%</f>
        <v>6282.6923076923076</v>
      </c>
      <c r="S2788" s="1">
        <f>Table1[[#This Row],[Earned Basic Salary]]*12%</f>
        <v>7539.2307692307686</v>
      </c>
      <c r="T2788" s="1">
        <f>200</f>
        <v>200</v>
      </c>
      <c r="U2788" s="1">
        <f>Table1[[#This Row],[PF]]+Table1[[#This Row],[Professional Tax]]</f>
        <v>7739.2307692307686</v>
      </c>
      <c r="V2788" s="1">
        <f>Table1[[#This Row],[Overtime Hours]]*200</f>
        <v>400</v>
      </c>
      <c r="W2788" s="1">
        <f>Table1[[#This Row],[Earned Basic Salary]]+Table1[[#This Row],[HRA]]+Table1[[#This Row],[DA]]+Table1[[#This Row],[Overtime Pay]]</f>
        <v>82075</v>
      </c>
      <c r="X2788" s="1">
        <f>Table1[[#This Row],[Gross Salary]]-Table1[[#This Row],[Total Deduction]]</f>
        <v>74335.769230769234</v>
      </c>
      <c r="Y2788" t="s">
        <v>37</v>
      </c>
      <c r="Z2788" t="s">
        <v>38</v>
      </c>
      <c r="AA2788" t="s">
        <v>10322</v>
      </c>
      <c r="AB2788" t="s">
        <v>10323</v>
      </c>
    </row>
    <row r="2789" spans="1:28" x14ac:dyDescent="0.3">
      <c r="A2789" t="s">
        <v>10324</v>
      </c>
      <c r="B2789" t="s">
        <v>29</v>
      </c>
      <c r="C2789">
        <v>34</v>
      </c>
      <c r="D2789" t="s">
        <v>53</v>
      </c>
      <c r="E2789" t="s">
        <v>82</v>
      </c>
      <c r="F2789" t="s">
        <v>33</v>
      </c>
      <c r="G2789" t="s">
        <v>10325</v>
      </c>
      <c r="H2789" t="s">
        <v>35</v>
      </c>
      <c r="I2789" t="s">
        <v>36</v>
      </c>
      <c r="J2789">
        <v>26</v>
      </c>
      <c r="K2789">
        <v>24</v>
      </c>
      <c r="L2789">
        <f t="shared" si="129"/>
        <v>2</v>
      </c>
      <c r="M2789">
        <v>11</v>
      </c>
      <c r="N2789">
        <v>35371</v>
      </c>
      <c r="O2789" s="1">
        <f t="shared" si="130"/>
        <v>1360.4230769230769</v>
      </c>
      <c r="P2789" s="1">
        <f t="shared" si="131"/>
        <v>32650.153846153844</v>
      </c>
      <c r="Q2789" s="1">
        <f>Table1[[#This Row],[Earned Basic Salary]]*20%</f>
        <v>6530.0307692307688</v>
      </c>
      <c r="R2789" s="1">
        <f>Table1[[#This Row],[Earned Basic Salary]]*10%</f>
        <v>3265.0153846153844</v>
      </c>
      <c r="S2789" s="1">
        <f>Table1[[#This Row],[Earned Basic Salary]]*12%</f>
        <v>3918.018461538461</v>
      </c>
      <c r="T2789" s="1">
        <f>200</f>
        <v>200</v>
      </c>
      <c r="U2789" s="1">
        <f>Table1[[#This Row],[PF]]+Table1[[#This Row],[Professional Tax]]</f>
        <v>4118.0184615384605</v>
      </c>
      <c r="V2789" s="1">
        <f>Table1[[#This Row],[Overtime Hours]]*200</f>
        <v>2200</v>
      </c>
      <c r="W2789" s="1">
        <f>Table1[[#This Row],[Earned Basic Salary]]+Table1[[#This Row],[HRA]]+Table1[[#This Row],[DA]]+Table1[[#This Row],[Overtime Pay]]</f>
        <v>44645.2</v>
      </c>
      <c r="X2789" s="1">
        <f>Table1[[#This Row],[Gross Salary]]-Table1[[#This Row],[Total Deduction]]</f>
        <v>40527.181538461533</v>
      </c>
      <c r="Y2789" t="s">
        <v>37</v>
      </c>
      <c r="Z2789" t="s">
        <v>95</v>
      </c>
      <c r="AA2789" t="s">
        <v>10326</v>
      </c>
      <c r="AB2789" t="s">
        <v>10327</v>
      </c>
    </row>
    <row r="2790" spans="1:28" x14ac:dyDescent="0.3">
      <c r="A2790" t="s">
        <v>10328</v>
      </c>
      <c r="B2790" t="s">
        <v>193</v>
      </c>
      <c r="C2790">
        <v>41</v>
      </c>
      <c r="D2790" t="s">
        <v>127</v>
      </c>
      <c r="E2790" t="s">
        <v>54</v>
      </c>
      <c r="F2790" t="s">
        <v>63</v>
      </c>
      <c r="G2790" t="s">
        <v>6465</v>
      </c>
      <c r="H2790" t="s">
        <v>35</v>
      </c>
      <c r="I2790" t="s">
        <v>36</v>
      </c>
      <c r="J2790">
        <v>26</v>
      </c>
      <c r="K2790">
        <v>21</v>
      </c>
      <c r="L2790">
        <f t="shared" si="129"/>
        <v>5</v>
      </c>
      <c r="M2790">
        <v>4</v>
      </c>
      <c r="N2790">
        <v>23732</v>
      </c>
      <c r="O2790" s="1">
        <f t="shared" si="130"/>
        <v>912.76923076923072</v>
      </c>
      <c r="P2790" s="1">
        <f t="shared" si="131"/>
        <v>19168.153846153844</v>
      </c>
      <c r="Q2790" s="1">
        <f>Table1[[#This Row],[Earned Basic Salary]]*20%</f>
        <v>3833.6307692307691</v>
      </c>
      <c r="R2790" s="1">
        <f>Table1[[#This Row],[Earned Basic Salary]]*10%</f>
        <v>1916.8153846153846</v>
      </c>
      <c r="S2790" s="1">
        <f>Table1[[#This Row],[Earned Basic Salary]]*12%</f>
        <v>2300.1784615384613</v>
      </c>
      <c r="T2790" s="1">
        <f>200</f>
        <v>200</v>
      </c>
      <c r="U2790" s="1">
        <f>Table1[[#This Row],[PF]]+Table1[[#This Row],[Professional Tax]]</f>
        <v>2500.1784615384613</v>
      </c>
      <c r="V2790" s="1">
        <f>Table1[[#This Row],[Overtime Hours]]*200</f>
        <v>800</v>
      </c>
      <c r="W2790" s="1">
        <f>Table1[[#This Row],[Earned Basic Salary]]+Table1[[#This Row],[HRA]]+Table1[[#This Row],[DA]]+Table1[[#This Row],[Overtime Pay]]</f>
        <v>25718.599999999995</v>
      </c>
      <c r="X2790" s="1">
        <f>Table1[[#This Row],[Gross Salary]]-Table1[[#This Row],[Total Deduction]]</f>
        <v>23218.421538461535</v>
      </c>
      <c r="Y2790" t="s">
        <v>37</v>
      </c>
      <c r="Z2790" t="s">
        <v>106</v>
      </c>
      <c r="AA2790" t="s">
        <v>10329</v>
      </c>
      <c r="AB2790" t="s">
        <v>10330</v>
      </c>
    </row>
    <row r="2791" spans="1:28" x14ac:dyDescent="0.3">
      <c r="A2791" t="s">
        <v>10331</v>
      </c>
      <c r="B2791" t="s">
        <v>1880</v>
      </c>
      <c r="C2791">
        <v>46</v>
      </c>
      <c r="D2791" t="s">
        <v>133</v>
      </c>
      <c r="E2791" t="s">
        <v>121</v>
      </c>
      <c r="F2791" t="s">
        <v>63</v>
      </c>
      <c r="G2791" t="s">
        <v>10332</v>
      </c>
      <c r="H2791" t="s">
        <v>35</v>
      </c>
      <c r="I2791" t="s">
        <v>36</v>
      </c>
      <c r="J2791">
        <v>26</v>
      </c>
      <c r="K2791">
        <v>24</v>
      </c>
      <c r="L2791">
        <f t="shared" si="129"/>
        <v>2</v>
      </c>
      <c r="M2791">
        <v>20</v>
      </c>
      <c r="N2791">
        <v>26109</v>
      </c>
      <c r="O2791" s="1">
        <f t="shared" si="130"/>
        <v>1004.1923076923077</v>
      </c>
      <c r="P2791" s="1">
        <f t="shared" si="131"/>
        <v>24100.615384615387</v>
      </c>
      <c r="Q2791" s="1">
        <f>Table1[[#This Row],[Earned Basic Salary]]*20%</f>
        <v>4820.1230769230779</v>
      </c>
      <c r="R2791" s="1">
        <f>Table1[[#This Row],[Earned Basic Salary]]*10%</f>
        <v>2410.0615384615389</v>
      </c>
      <c r="S2791" s="1">
        <f>Table1[[#This Row],[Earned Basic Salary]]*12%</f>
        <v>2892.0738461538463</v>
      </c>
      <c r="T2791" s="1">
        <f>200</f>
        <v>200</v>
      </c>
      <c r="U2791" s="1">
        <f>Table1[[#This Row],[PF]]+Table1[[#This Row],[Professional Tax]]</f>
        <v>3092.0738461538463</v>
      </c>
      <c r="V2791" s="1">
        <f>Table1[[#This Row],[Overtime Hours]]*200</f>
        <v>4000</v>
      </c>
      <c r="W2791" s="1">
        <f>Table1[[#This Row],[Earned Basic Salary]]+Table1[[#This Row],[HRA]]+Table1[[#This Row],[DA]]+Table1[[#This Row],[Overtime Pay]]</f>
        <v>35330.800000000003</v>
      </c>
      <c r="X2791" s="1">
        <f>Table1[[#This Row],[Gross Salary]]-Table1[[#This Row],[Total Deduction]]</f>
        <v>32238.726153846157</v>
      </c>
      <c r="Y2791" t="s">
        <v>37</v>
      </c>
      <c r="Z2791" t="s">
        <v>48</v>
      </c>
      <c r="AA2791" t="s">
        <v>10333</v>
      </c>
      <c r="AB2791" t="s">
        <v>10334</v>
      </c>
    </row>
    <row r="2792" spans="1:28" x14ac:dyDescent="0.3">
      <c r="A2792" t="s">
        <v>10335</v>
      </c>
      <c r="B2792" t="s">
        <v>2705</v>
      </c>
      <c r="C2792">
        <v>36</v>
      </c>
      <c r="D2792" t="s">
        <v>81</v>
      </c>
      <c r="E2792" t="s">
        <v>82</v>
      </c>
      <c r="F2792" t="s">
        <v>63</v>
      </c>
      <c r="G2792" t="s">
        <v>10336</v>
      </c>
      <c r="H2792" t="s">
        <v>35</v>
      </c>
      <c r="I2792" t="s">
        <v>36</v>
      </c>
      <c r="J2792">
        <v>26</v>
      </c>
      <c r="K2792">
        <v>25</v>
      </c>
      <c r="L2792">
        <f t="shared" si="129"/>
        <v>1</v>
      </c>
      <c r="M2792">
        <v>2</v>
      </c>
      <c r="N2792">
        <v>48248</v>
      </c>
      <c r="O2792" s="1">
        <f t="shared" si="130"/>
        <v>1855.6923076923076</v>
      </c>
      <c r="P2792" s="1">
        <f t="shared" si="131"/>
        <v>46392.307692307688</v>
      </c>
      <c r="Q2792" s="1">
        <f>Table1[[#This Row],[Earned Basic Salary]]*20%</f>
        <v>9278.4615384615372</v>
      </c>
      <c r="R2792" s="1">
        <f>Table1[[#This Row],[Earned Basic Salary]]*10%</f>
        <v>4639.2307692307686</v>
      </c>
      <c r="S2792" s="1">
        <f>Table1[[#This Row],[Earned Basic Salary]]*12%</f>
        <v>5567.076923076922</v>
      </c>
      <c r="T2792" s="1">
        <f>200</f>
        <v>200</v>
      </c>
      <c r="U2792" s="1">
        <f>Table1[[#This Row],[PF]]+Table1[[#This Row],[Professional Tax]]</f>
        <v>5767.076923076922</v>
      </c>
      <c r="V2792" s="1">
        <f>Table1[[#This Row],[Overtime Hours]]*200</f>
        <v>400</v>
      </c>
      <c r="W2792" s="1">
        <f>Table1[[#This Row],[Earned Basic Salary]]+Table1[[#This Row],[HRA]]+Table1[[#This Row],[DA]]+Table1[[#This Row],[Overtime Pay]]</f>
        <v>60709.999999999993</v>
      </c>
      <c r="X2792" s="1">
        <f>Table1[[#This Row],[Gross Salary]]-Table1[[#This Row],[Total Deduction]]</f>
        <v>54942.923076923071</v>
      </c>
      <c r="Y2792" t="s">
        <v>37</v>
      </c>
      <c r="Z2792" t="s">
        <v>38</v>
      </c>
      <c r="AA2792" t="s">
        <v>10337</v>
      </c>
      <c r="AB2792" t="s">
        <v>10338</v>
      </c>
    </row>
    <row r="2793" spans="1:28" x14ac:dyDescent="0.3">
      <c r="A2793" t="s">
        <v>10339</v>
      </c>
      <c r="B2793" t="s">
        <v>1880</v>
      </c>
      <c r="C2793">
        <v>23</v>
      </c>
      <c r="D2793" t="s">
        <v>31</v>
      </c>
      <c r="E2793" t="s">
        <v>45</v>
      </c>
      <c r="F2793" t="s">
        <v>83</v>
      </c>
      <c r="G2793" t="s">
        <v>3572</v>
      </c>
      <c r="H2793" t="s">
        <v>35</v>
      </c>
      <c r="I2793" t="s">
        <v>36</v>
      </c>
      <c r="J2793">
        <v>26</v>
      </c>
      <c r="K2793">
        <v>24</v>
      </c>
      <c r="L2793">
        <f t="shared" si="129"/>
        <v>2</v>
      </c>
      <c r="M2793">
        <v>18</v>
      </c>
      <c r="N2793">
        <v>20398</v>
      </c>
      <c r="O2793" s="1">
        <f t="shared" si="130"/>
        <v>784.53846153846155</v>
      </c>
      <c r="P2793" s="1">
        <f t="shared" si="131"/>
        <v>18828.923076923078</v>
      </c>
      <c r="Q2793" s="1">
        <f>Table1[[#This Row],[Earned Basic Salary]]*20%</f>
        <v>3765.7846153846158</v>
      </c>
      <c r="R2793" s="1">
        <f>Table1[[#This Row],[Earned Basic Salary]]*10%</f>
        <v>1882.8923076923079</v>
      </c>
      <c r="S2793" s="1">
        <f>Table1[[#This Row],[Earned Basic Salary]]*12%</f>
        <v>2259.4707692307693</v>
      </c>
      <c r="T2793" s="1">
        <f>200</f>
        <v>200</v>
      </c>
      <c r="U2793" s="1">
        <f>Table1[[#This Row],[PF]]+Table1[[#This Row],[Professional Tax]]</f>
        <v>2459.4707692307693</v>
      </c>
      <c r="V2793" s="1">
        <f>Table1[[#This Row],[Overtime Hours]]*200</f>
        <v>3600</v>
      </c>
      <c r="W2793" s="1">
        <f>Table1[[#This Row],[Earned Basic Salary]]+Table1[[#This Row],[HRA]]+Table1[[#This Row],[DA]]+Table1[[#This Row],[Overtime Pay]]</f>
        <v>28077.600000000002</v>
      </c>
      <c r="X2793" s="1">
        <f>Table1[[#This Row],[Gross Salary]]-Table1[[#This Row],[Total Deduction]]</f>
        <v>25618.129230769235</v>
      </c>
      <c r="Y2793" t="s">
        <v>37</v>
      </c>
      <c r="Z2793" t="s">
        <v>38</v>
      </c>
      <c r="AA2793" t="s">
        <v>10340</v>
      </c>
      <c r="AB2793" t="s">
        <v>10341</v>
      </c>
    </row>
    <row r="2794" spans="1:28" x14ac:dyDescent="0.3">
      <c r="A2794" t="s">
        <v>10342</v>
      </c>
      <c r="B2794" t="s">
        <v>1162</v>
      </c>
      <c r="C2794">
        <v>47</v>
      </c>
      <c r="D2794" t="s">
        <v>127</v>
      </c>
      <c r="E2794" t="s">
        <v>54</v>
      </c>
      <c r="F2794" t="s">
        <v>46</v>
      </c>
      <c r="G2794" t="s">
        <v>7742</v>
      </c>
      <c r="H2794" t="s">
        <v>35</v>
      </c>
      <c r="I2794" t="s">
        <v>36</v>
      </c>
      <c r="J2794">
        <v>26</v>
      </c>
      <c r="K2794">
        <v>24</v>
      </c>
      <c r="L2794">
        <f t="shared" si="129"/>
        <v>2</v>
      </c>
      <c r="M2794">
        <v>9</v>
      </c>
      <c r="N2794">
        <v>57155</v>
      </c>
      <c r="O2794" s="1">
        <f t="shared" si="130"/>
        <v>2198.2692307692309</v>
      </c>
      <c r="P2794" s="1">
        <f t="shared" si="131"/>
        <v>52758.461538461546</v>
      </c>
      <c r="Q2794" s="1">
        <f>Table1[[#This Row],[Earned Basic Salary]]*20%</f>
        <v>10551.69230769231</v>
      </c>
      <c r="R2794" s="1">
        <f>Table1[[#This Row],[Earned Basic Salary]]*10%</f>
        <v>5275.8461538461552</v>
      </c>
      <c r="S2794" s="1">
        <f>Table1[[#This Row],[Earned Basic Salary]]*12%</f>
        <v>6331.0153846153853</v>
      </c>
      <c r="T2794" s="1">
        <f>200</f>
        <v>200</v>
      </c>
      <c r="U2794" s="1">
        <f>Table1[[#This Row],[PF]]+Table1[[#This Row],[Professional Tax]]</f>
        <v>6531.0153846153853</v>
      </c>
      <c r="V2794" s="1">
        <f>Table1[[#This Row],[Overtime Hours]]*200</f>
        <v>1800</v>
      </c>
      <c r="W2794" s="1">
        <f>Table1[[#This Row],[Earned Basic Salary]]+Table1[[#This Row],[HRA]]+Table1[[#This Row],[DA]]+Table1[[#This Row],[Overtime Pay]]</f>
        <v>70386.000000000015</v>
      </c>
      <c r="X2794" s="1">
        <f>Table1[[#This Row],[Gross Salary]]-Table1[[#This Row],[Total Deduction]]</f>
        <v>63854.98461538463</v>
      </c>
      <c r="Y2794" t="s">
        <v>37</v>
      </c>
      <c r="Z2794" t="s">
        <v>106</v>
      </c>
      <c r="AA2794" t="s">
        <v>10343</v>
      </c>
      <c r="AB2794" t="s">
        <v>10344</v>
      </c>
    </row>
    <row r="2795" spans="1:28" x14ac:dyDescent="0.3">
      <c r="A2795" t="s">
        <v>10345</v>
      </c>
      <c r="B2795" t="s">
        <v>1002</v>
      </c>
      <c r="C2795">
        <v>53</v>
      </c>
      <c r="D2795" t="s">
        <v>53</v>
      </c>
      <c r="E2795" t="s">
        <v>62</v>
      </c>
      <c r="F2795" t="s">
        <v>89</v>
      </c>
      <c r="G2795" t="s">
        <v>1627</v>
      </c>
      <c r="H2795" t="s">
        <v>35</v>
      </c>
      <c r="I2795" t="s">
        <v>36</v>
      </c>
      <c r="J2795">
        <v>26</v>
      </c>
      <c r="K2795">
        <v>24</v>
      </c>
      <c r="L2795">
        <f t="shared" si="129"/>
        <v>2</v>
      </c>
      <c r="M2795">
        <v>1</v>
      </c>
      <c r="N2795">
        <v>51874</v>
      </c>
      <c r="O2795" s="1">
        <f t="shared" si="130"/>
        <v>1995.1538461538462</v>
      </c>
      <c r="P2795" s="1">
        <f t="shared" si="131"/>
        <v>47883.692307692312</v>
      </c>
      <c r="Q2795" s="1">
        <f>Table1[[#This Row],[Earned Basic Salary]]*20%</f>
        <v>9576.7384615384635</v>
      </c>
      <c r="R2795" s="1">
        <f>Table1[[#This Row],[Earned Basic Salary]]*10%</f>
        <v>4788.3692307692318</v>
      </c>
      <c r="S2795" s="1">
        <f>Table1[[#This Row],[Earned Basic Salary]]*12%</f>
        <v>5746.043076923077</v>
      </c>
      <c r="T2795" s="1">
        <f>200</f>
        <v>200</v>
      </c>
      <c r="U2795" s="1">
        <f>Table1[[#This Row],[PF]]+Table1[[#This Row],[Professional Tax]]</f>
        <v>5946.043076923077</v>
      </c>
      <c r="V2795" s="1">
        <f>Table1[[#This Row],[Overtime Hours]]*200</f>
        <v>200</v>
      </c>
      <c r="W2795" s="1">
        <f>Table1[[#This Row],[Earned Basic Salary]]+Table1[[#This Row],[HRA]]+Table1[[#This Row],[DA]]+Table1[[#This Row],[Overtime Pay]]</f>
        <v>62448.80000000001</v>
      </c>
      <c r="X2795" s="1">
        <f>Table1[[#This Row],[Gross Salary]]-Table1[[#This Row],[Total Deduction]]</f>
        <v>56502.75692307693</v>
      </c>
      <c r="Y2795" t="s">
        <v>37</v>
      </c>
      <c r="Z2795" t="s">
        <v>48</v>
      </c>
      <c r="AA2795" t="s">
        <v>10346</v>
      </c>
      <c r="AB2795" t="s">
        <v>10347</v>
      </c>
    </row>
    <row r="2796" spans="1:28" x14ac:dyDescent="0.3">
      <c r="A2796" t="s">
        <v>10348</v>
      </c>
      <c r="B2796" t="s">
        <v>656</v>
      </c>
      <c r="C2796">
        <v>22</v>
      </c>
      <c r="D2796" t="s">
        <v>133</v>
      </c>
      <c r="E2796" t="s">
        <v>45</v>
      </c>
      <c r="F2796" t="s">
        <v>89</v>
      </c>
      <c r="G2796" t="s">
        <v>789</v>
      </c>
      <c r="H2796" t="s">
        <v>35</v>
      </c>
      <c r="I2796" t="s">
        <v>36</v>
      </c>
      <c r="J2796">
        <v>26</v>
      </c>
      <c r="K2796">
        <v>24</v>
      </c>
      <c r="L2796">
        <f t="shared" si="129"/>
        <v>2</v>
      </c>
      <c r="M2796">
        <v>15</v>
      </c>
      <c r="N2796">
        <v>41359</v>
      </c>
      <c r="O2796" s="1">
        <f t="shared" si="130"/>
        <v>1590.7307692307693</v>
      </c>
      <c r="P2796" s="1">
        <f t="shared" si="131"/>
        <v>38177.538461538461</v>
      </c>
      <c r="Q2796" s="1">
        <f>Table1[[#This Row],[Earned Basic Salary]]*20%</f>
        <v>7635.5076923076922</v>
      </c>
      <c r="R2796" s="1">
        <f>Table1[[#This Row],[Earned Basic Salary]]*10%</f>
        <v>3817.7538461538461</v>
      </c>
      <c r="S2796" s="1">
        <f>Table1[[#This Row],[Earned Basic Salary]]*12%</f>
        <v>4581.3046153846153</v>
      </c>
      <c r="T2796" s="1">
        <f>200</f>
        <v>200</v>
      </c>
      <c r="U2796" s="1">
        <f>Table1[[#This Row],[PF]]+Table1[[#This Row],[Professional Tax]]</f>
        <v>4781.3046153846153</v>
      </c>
      <c r="V2796" s="1">
        <f>Table1[[#This Row],[Overtime Hours]]*200</f>
        <v>3000</v>
      </c>
      <c r="W2796" s="1">
        <f>Table1[[#This Row],[Earned Basic Salary]]+Table1[[#This Row],[HRA]]+Table1[[#This Row],[DA]]+Table1[[#This Row],[Overtime Pay]]</f>
        <v>52630.8</v>
      </c>
      <c r="X2796" s="1">
        <f>Table1[[#This Row],[Gross Salary]]-Table1[[#This Row],[Total Deduction]]</f>
        <v>47849.495384615388</v>
      </c>
      <c r="Y2796" t="s">
        <v>37</v>
      </c>
      <c r="Z2796" t="s">
        <v>95</v>
      </c>
      <c r="AA2796" t="s">
        <v>10349</v>
      </c>
      <c r="AB2796" t="s">
        <v>10350</v>
      </c>
    </row>
    <row r="2797" spans="1:28" x14ac:dyDescent="0.3">
      <c r="A2797" t="s">
        <v>10351</v>
      </c>
      <c r="B2797" t="s">
        <v>2257</v>
      </c>
      <c r="C2797">
        <v>27</v>
      </c>
      <c r="D2797" t="s">
        <v>44</v>
      </c>
      <c r="E2797" t="s">
        <v>62</v>
      </c>
      <c r="F2797" t="s">
        <v>69</v>
      </c>
      <c r="G2797" t="s">
        <v>10352</v>
      </c>
      <c r="H2797" t="s">
        <v>35</v>
      </c>
      <c r="I2797" t="s">
        <v>36</v>
      </c>
      <c r="J2797">
        <v>26</v>
      </c>
      <c r="K2797">
        <v>23</v>
      </c>
      <c r="L2797">
        <f t="shared" si="129"/>
        <v>3</v>
      </c>
      <c r="M2797">
        <v>6</v>
      </c>
      <c r="N2797">
        <v>29054</v>
      </c>
      <c r="O2797" s="1">
        <f t="shared" si="130"/>
        <v>1117.4615384615386</v>
      </c>
      <c r="P2797" s="1">
        <f t="shared" si="131"/>
        <v>25701.615384615387</v>
      </c>
      <c r="Q2797" s="1">
        <f>Table1[[#This Row],[Earned Basic Salary]]*20%</f>
        <v>5140.3230769230777</v>
      </c>
      <c r="R2797" s="1">
        <f>Table1[[#This Row],[Earned Basic Salary]]*10%</f>
        <v>2570.1615384615388</v>
      </c>
      <c r="S2797" s="1">
        <f>Table1[[#This Row],[Earned Basic Salary]]*12%</f>
        <v>3084.1938461538462</v>
      </c>
      <c r="T2797" s="1">
        <f>200</f>
        <v>200</v>
      </c>
      <c r="U2797" s="1">
        <f>Table1[[#This Row],[PF]]+Table1[[#This Row],[Professional Tax]]</f>
        <v>3284.1938461538462</v>
      </c>
      <c r="V2797" s="1">
        <f>Table1[[#This Row],[Overtime Hours]]*200</f>
        <v>1200</v>
      </c>
      <c r="W2797" s="1">
        <f>Table1[[#This Row],[Earned Basic Salary]]+Table1[[#This Row],[HRA]]+Table1[[#This Row],[DA]]+Table1[[#This Row],[Overtime Pay]]</f>
        <v>34612.1</v>
      </c>
      <c r="X2797" s="1">
        <f>Table1[[#This Row],[Gross Salary]]-Table1[[#This Row],[Total Deduction]]</f>
        <v>31327.906153846154</v>
      </c>
      <c r="Y2797" t="s">
        <v>37</v>
      </c>
      <c r="Z2797" t="s">
        <v>48</v>
      </c>
      <c r="AA2797" t="s">
        <v>10353</v>
      </c>
      <c r="AB2797" t="s">
        <v>10354</v>
      </c>
    </row>
    <row r="2798" spans="1:28" x14ac:dyDescent="0.3">
      <c r="A2798" t="s">
        <v>10355</v>
      </c>
      <c r="B2798" t="s">
        <v>522</v>
      </c>
      <c r="C2798">
        <v>35</v>
      </c>
      <c r="D2798" t="s">
        <v>81</v>
      </c>
      <c r="E2798" t="s">
        <v>45</v>
      </c>
      <c r="F2798" t="s">
        <v>55</v>
      </c>
      <c r="G2798" t="s">
        <v>10356</v>
      </c>
      <c r="H2798" t="s">
        <v>35</v>
      </c>
      <c r="I2798" t="s">
        <v>36</v>
      </c>
      <c r="J2798">
        <v>26</v>
      </c>
      <c r="K2798">
        <v>22</v>
      </c>
      <c r="L2798">
        <f t="shared" si="129"/>
        <v>4</v>
      </c>
      <c r="M2798">
        <v>18</v>
      </c>
      <c r="N2798">
        <v>42373</v>
      </c>
      <c r="O2798" s="1">
        <f t="shared" si="130"/>
        <v>1629.7307692307693</v>
      </c>
      <c r="P2798" s="1">
        <f t="shared" si="131"/>
        <v>35854.076923076922</v>
      </c>
      <c r="Q2798" s="1">
        <f>Table1[[#This Row],[Earned Basic Salary]]*20%</f>
        <v>7170.8153846153846</v>
      </c>
      <c r="R2798" s="1">
        <f>Table1[[#This Row],[Earned Basic Salary]]*10%</f>
        <v>3585.4076923076923</v>
      </c>
      <c r="S2798" s="1">
        <f>Table1[[#This Row],[Earned Basic Salary]]*12%</f>
        <v>4302.4892307692307</v>
      </c>
      <c r="T2798" s="1">
        <f>200</f>
        <v>200</v>
      </c>
      <c r="U2798" s="1">
        <f>Table1[[#This Row],[PF]]+Table1[[#This Row],[Professional Tax]]</f>
        <v>4502.4892307692307</v>
      </c>
      <c r="V2798" s="1">
        <f>Table1[[#This Row],[Overtime Hours]]*200</f>
        <v>3600</v>
      </c>
      <c r="W2798" s="1">
        <f>Table1[[#This Row],[Earned Basic Salary]]+Table1[[#This Row],[HRA]]+Table1[[#This Row],[DA]]+Table1[[#This Row],[Overtime Pay]]</f>
        <v>50210.3</v>
      </c>
      <c r="X2798" s="1">
        <f>Table1[[#This Row],[Gross Salary]]-Table1[[#This Row],[Total Deduction]]</f>
        <v>45707.810769230775</v>
      </c>
      <c r="Y2798" t="s">
        <v>37</v>
      </c>
      <c r="Z2798" t="s">
        <v>106</v>
      </c>
      <c r="AA2798" t="s">
        <v>10357</v>
      </c>
      <c r="AB2798" t="s">
        <v>10358</v>
      </c>
    </row>
    <row r="2799" spans="1:28" x14ac:dyDescent="0.3">
      <c r="A2799" t="s">
        <v>10359</v>
      </c>
      <c r="B2799" t="s">
        <v>353</v>
      </c>
      <c r="C2799">
        <v>35</v>
      </c>
      <c r="D2799" t="s">
        <v>61</v>
      </c>
      <c r="E2799" t="s">
        <v>45</v>
      </c>
      <c r="F2799" t="s">
        <v>83</v>
      </c>
      <c r="G2799" t="s">
        <v>10360</v>
      </c>
      <c r="H2799" t="s">
        <v>35</v>
      </c>
      <c r="I2799" t="s">
        <v>36</v>
      </c>
      <c r="J2799">
        <v>26</v>
      </c>
      <c r="K2799">
        <v>23</v>
      </c>
      <c r="L2799">
        <f t="shared" si="129"/>
        <v>3</v>
      </c>
      <c r="M2799">
        <v>11</v>
      </c>
      <c r="N2799">
        <v>62598</v>
      </c>
      <c r="O2799" s="1">
        <f t="shared" si="130"/>
        <v>2407.6153846153848</v>
      </c>
      <c r="P2799" s="1">
        <f t="shared" si="131"/>
        <v>55375.153846153851</v>
      </c>
      <c r="Q2799" s="1">
        <f>Table1[[#This Row],[Earned Basic Salary]]*20%</f>
        <v>11075.030769230771</v>
      </c>
      <c r="R2799" s="1">
        <f>Table1[[#This Row],[Earned Basic Salary]]*10%</f>
        <v>5537.5153846153853</v>
      </c>
      <c r="S2799" s="1">
        <f>Table1[[#This Row],[Earned Basic Salary]]*12%</f>
        <v>6645.0184615384615</v>
      </c>
      <c r="T2799" s="1">
        <f>200</f>
        <v>200</v>
      </c>
      <c r="U2799" s="1">
        <f>Table1[[#This Row],[PF]]+Table1[[#This Row],[Professional Tax]]</f>
        <v>6845.0184615384615</v>
      </c>
      <c r="V2799" s="1">
        <f>Table1[[#This Row],[Overtime Hours]]*200</f>
        <v>2200</v>
      </c>
      <c r="W2799" s="1">
        <f>Table1[[#This Row],[Earned Basic Salary]]+Table1[[#This Row],[HRA]]+Table1[[#This Row],[DA]]+Table1[[#This Row],[Overtime Pay]]</f>
        <v>74187.700000000012</v>
      </c>
      <c r="X2799" s="1">
        <f>Table1[[#This Row],[Gross Salary]]-Table1[[#This Row],[Total Deduction]]</f>
        <v>67342.681538461547</v>
      </c>
      <c r="Y2799" t="s">
        <v>37</v>
      </c>
      <c r="Z2799" t="s">
        <v>106</v>
      </c>
      <c r="AA2799" t="s">
        <v>10361</v>
      </c>
      <c r="AB2799" t="s">
        <v>10362</v>
      </c>
    </row>
    <row r="2800" spans="1:28" x14ac:dyDescent="0.3">
      <c r="A2800" t="s">
        <v>10363</v>
      </c>
      <c r="B2800" t="s">
        <v>549</v>
      </c>
      <c r="C2800">
        <v>39</v>
      </c>
      <c r="D2800" t="s">
        <v>127</v>
      </c>
      <c r="E2800" t="s">
        <v>54</v>
      </c>
      <c r="F2800" t="s">
        <v>46</v>
      </c>
      <c r="G2800" t="s">
        <v>10364</v>
      </c>
      <c r="H2800" t="s">
        <v>35</v>
      </c>
      <c r="I2800" t="s">
        <v>36</v>
      </c>
      <c r="J2800">
        <v>26</v>
      </c>
      <c r="K2800">
        <v>26</v>
      </c>
      <c r="L2800">
        <f t="shared" si="129"/>
        <v>0</v>
      </c>
      <c r="M2800">
        <v>0</v>
      </c>
      <c r="N2800">
        <v>62381</v>
      </c>
      <c r="O2800" s="1">
        <f t="shared" si="130"/>
        <v>2399.2692307692309</v>
      </c>
      <c r="P2800" s="1">
        <f t="shared" si="131"/>
        <v>62381.000000000007</v>
      </c>
      <c r="Q2800" s="1">
        <f>Table1[[#This Row],[Earned Basic Salary]]*20%</f>
        <v>12476.200000000003</v>
      </c>
      <c r="R2800" s="1">
        <f>Table1[[#This Row],[Earned Basic Salary]]*10%</f>
        <v>6238.1000000000013</v>
      </c>
      <c r="S2800" s="1">
        <f>Table1[[#This Row],[Earned Basic Salary]]*12%</f>
        <v>7485.72</v>
      </c>
      <c r="T2800" s="1">
        <f>200</f>
        <v>200</v>
      </c>
      <c r="U2800" s="1">
        <f>Table1[[#This Row],[PF]]+Table1[[#This Row],[Professional Tax]]</f>
        <v>7685.72</v>
      </c>
      <c r="V2800" s="1">
        <f>Table1[[#This Row],[Overtime Hours]]*200</f>
        <v>0</v>
      </c>
      <c r="W2800" s="1">
        <f>Table1[[#This Row],[Earned Basic Salary]]+Table1[[#This Row],[HRA]]+Table1[[#This Row],[DA]]+Table1[[#This Row],[Overtime Pay]]</f>
        <v>81095.300000000017</v>
      </c>
      <c r="X2800" s="1">
        <f>Table1[[#This Row],[Gross Salary]]-Table1[[#This Row],[Total Deduction]]</f>
        <v>73409.580000000016</v>
      </c>
      <c r="Y2800" t="s">
        <v>37</v>
      </c>
      <c r="Z2800" t="s">
        <v>95</v>
      </c>
      <c r="AA2800" t="s">
        <v>10365</v>
      </c>
      <c r="AB2800" t="s">
        <v>10366</v>
      </c>
    </row>
    <row r="2801" spans="1:28" x14ac:dyDescent="0.3">
      <c r="A2801" t="s">
        <v>10367</v>
      </c>
      <c r="B2801" t="s">
        <v>1366</v>
      </c>
      <c r="C2801">
        <v>32</v>
      </c>
      <c r="D2801" t="s">
        <v>81</v>
      </c>
      <c r="E2801" t="s">
        <v>121</v>
      </c>
      <c r="F2801" t="s">
        <v>46</v>
      </c>
      <c r="G2801" t="s">
        <v>6974</v>
      </c>
      <c r="H2801" t="s">
        <v>35</v>
      </c>
      <c r="I2801" t="s">
        <v>36</v>
      </c>
      <c r="J2801">
        <v>26</v>
      </c>
      <c r="K2801">
        <v>24</v>
      </c>
      <c r="L2801">
        <f t="shared" si="129"/>
        <v>2</v>
      </c>
      <c r="M2801">
        <v>6</v>
      </c>
      <c r="N2801">
        <v>79351</v>
      </c>
      <c r="O2801" s="1">
        <f t="shared" si="130"/>
        <v>3051.9615384615386</v>
      </c>
      <c r="P2801" s="1">
        <f t="shared" si="131"/>
        <v>73247.076923076922</v>
      </c>
      <c r="Q2801" s="1">
        <f>Table1[[#This Row],[Earned Basic Salary]]*20%</f>
        <v>14649.415384615386</v>
      </c>
      <c r="R2801" s="1">
        <f>Table1[[#This Row],[Earned Basic Salary]]*10%</f>
        <v>7324.7076923076929</v>
      </c>
      <c r="S2801" s="1">
        <f>Table1[[#This Row],[Earned Basic Salary]]*12%</f>
        <v>8789.6492307692297</v>
      </c>
      <c r="T2801" s="1">
        <f>200</f>
        <v>200</v>
      </c>
      <c r="U2801" s="1">
        <f>Table1[[#This Row],[PF]]+Table1[[#This Row],[Professional Tax]]</f>
        <v>8989.6492307692297</v>
      </c>
      <c r="V2801" s="1">
        <f>Table1[[#This Row],[Overtime Hours]]*200</f>
        <v>1200</v>
      </c>
      <c r="W2801" s="1">
        <f>Table1[[#This Row],[Earned Basic Salary]]+Table1[[#This Row],[HRA]]+Table1[[#This Row],[DA]]+Table1[[#This Row],[Overtime Pay]]</f>
        <v>96421.2</v>
      </c>
      <c r="X2801" s="1">
        <f>Table1[[#This Row],[Gross Salary]]-Table1[[#This Row],[Total Deduction]]</f>
        <v>87431.550769230773</v>
      </c>
      <c r="Y2801" t="s">
        <v>37</v>
      </c>
      <c r="Z2801" t="s">
        <v>48</v>
      </c>
      <c r="AA2801" t="s">
        <v>10368</v>
      </c>
      <c r="AB2801" t="s">
        <v>10369</v>
      </c>
    </row>
    <row r="2802" spans="1:28" x14ac:dyDescent="0.3">
      <c r="A2802" t="s">
        <v>10370</v>
      </c>
      <c r="B2802" t="s">
        <v>1610</v>
      </c>
      <c r="C2802">
        <v>36</v>
      </c>
      <c r="D2802" t="s">
        <v>133</v>
      </c>
      <c r="E2802" t="s">
        <v>32</v>
      </c>
      <c r="F2802" t="s">
        <v>46</v>
      </c>
      <c r="G2802" t="s">
        <v>2449</v>
      </c>
      <c r="H2802" t="s">
        <v>35</v>
      </c>
      <c r="I2802" t="s">
        <v>36</v>
      </c>
      <c r="J2802">
        <v>26</v>
      </c>
      <c r="K2802">
        <v>24</v>
      </c>
      <c r="L2802">
        <f t="shared" si="129"/>
        <v>2</v>
      </c>
      <c r="M2802">
        <v>15</v>
      </c>
      <c r="N2802">
        <v>31283</v>
      </c>
      <c r="O2802" s="1">
        <f t="shared" si="130"/>
        <v>1203.1923076923076</v>
      </c>
      <c r="P2802" s="1">
        <f t="shared" si="131"/>
        <v>28876.615384615383</v>
      </c>
      <c r="Q2802" s="1">
        <f>Table1[[#This Row],[Earned Basic Salary]]*20%</f>
        <v>5775.3230769230768</v>
      </c>
      <c r="R2802" s="1">
        <f>Table1[[#This Row],[Earned Basic Salary]]*10%</f>
        <v>2887.6615384615384</v>
      </c>
      <c r="S2802" s="1">
        <f>Table1[[#This Row],[Earned Basic Salary]]*12%</f>
        <v>3465.1938461538457</v>
      </c>
      <c r="T2802" s="1">
        <f>200</f>
        <v>200</v>
      </c>
      <c r="U2802" s="1">
        <f>Table1[[#This Row],[PF]]+Table1[[#This Row],[Professional Tax]]</f>
        <v>3665.1938461538457</v>
      </c>
      <c r="V2802" s="1">
        <f>Table1[[#This Row],[Overtime Hours]]*200</f>
        <v>3000</v>
      </c>
      <c r="W2802" s="1">
        <f>Table1[[#This Row],[Earned Basic Salary]]+Table1[[#This Row],[HRA]]+Table1[[#This Row],[DA]]+Table1[[#This Row],[Overtime Pay]]</f>
        <v>40539.599999999999</v>
      </c>
      <c r="X2802" s="1">
        <f>Table1[[#This Row],[Gross Salary]]-Table1[[#This Row],[Total Deduction]]</f>
        <v>36874.406153846154</v>
      </c>
      <c r="Y2802" t="s">
        <v>37</v>
      </c>
      <c r="Z2802" t="s">
        <v>38</v>
      </c>
      <c r="AA2802" t="s">
        <v>10371</v>
      </c>
      <c r="AB2802" t="s">
        <v>10372</v>
      </c>
    </row>
    <row r="2803" spans="1:28" x14ac:dyDescent="0.3">
      <c r="A2803" t="s">
        <v>10373</v>
      </c>
      <c r="B2803" t="s">
        <v>126</v>
      </c>
      <c r="C2803">
        <v>48</v>
      </c>
      <c r="D2803" t="s">
        <v>44</v>
      </c>
      <c r="E2803" t="s">
        <v>54</v>
      </c>
      <c r="F2803" t="s">
        <v>33</v>
      </c>
      <c r="G2803" t="s">
        <v>5405</v>
      </c>
      <c r="H2803" t="s">
        <v>35</v>
      </c>
      <c r="I2803" t="s">
        <v>36</v>
      </c>
      <c r="J2803">
        <v>26</v>
      </c>
      <c r="K2803">
        <v>25</v>
      </c>
      <c r="L2803">
        <f t="shared" si="129"/>
        <v>1</v>
      </c>
      <c r="M2803">
        <v>3</v>
      </c>
      <c r="N2803">
        <v>40220</v>
      </c>
      <c r="O2803" s="1">
        <f t="shared" si="130"/>
        <v>1546.9230769230769</v>
      </c>
      <c r="P2803" s="1">
        <f t="shared" si="131"/>
        <v>38673.076923076922</v>
      </c>
      <c r="Q2803" s="1">
        <f>Table1[[#This Row],[Earned Basic Salary]]*20%</f>
        <v>7734.6153846153848</v>
      </c>
      <c r="R2803" s="1">
        <f>Table1[[#This Row],[Earned Basic Salary]]*10%</f>
        <v>3867.3076923076924</v>
      </c>
      <c r="S2803" s="1">
        <f>Table1[[#This Row],[Earned Basic Salary]]*12%</f>
        <v>4640.7692307692305</v>
      </c>
      <c r="T2803" s="1">
        <f>200</f>
        <v>200</v>
      </c>
      <c r="U2803" s="1">
        <f>Table1[[#This Row],[PF]]+Table1[[#This Row],[Professional Tax]]</f>
        <v>4840.7692307692305</v>
      </c>
      <c r="V2803" s="1">
        <f>Table1[[#This Row],[Overtime Hours]]*200</f>
        <v>600</v>
      </c>
      <c r="W2803" s="1">
        <f>Table1[[#This Row],[Earned Basic Salary]]+Table1[[#This Row],[HRA]]+Table1[[#This Row],[DA]]+Table1[[#This Row],[Overtime Pay]]</f>
        <v>50875</v>
      </c>
      <c r="X2803" s="1">
        <f>Table1[[#This Row],[Gross Salary]]-Table1[[#This Row],[Total Deduction]]</f>
        <v>46034.230769230766</v>
      </c>
      <c r="Y2803" t="s">
        <v>37</v>
      </c>
      <c r="Z2803" t="s">
        <v>48</v>
      </c>
      <c r="AA2803" t="s">
        <v>10374</v>
      </c>
      <c r="AB2803" t="s">
        <v>10375</v>
      </c>
    </row>
    <row r="2804" spans="1:28" x14ac:dyDescent="0.3">
      <c r="A2804" t="s">
        <v>10376</v>
      </c>
      <c r="B2804" t="s">
        <v>132</v>
      </c>
      <c r="C2804">
        <v>53</v>
      </c>
      <c r="D2804" t="s">
        <v>31</v>
      </c>
      <c r="E2804" t="s">
        <v>32</v>
      </c>
      <c r="F2804" t="s">
        <v>89</v>
      </c>
      <c r="G2804" t="s">
        <v>1204</v>
      </c>
      <c r="H2804" t="s">
        <v>35</v>
      </c>
      <c r="I2804" t="s">
        <v>36</v>
      </c>
      <c r="J2804">
        <v>26</v>
      </c>
      <c r="K2804">
        <v>22</v>
      </c>
      <c r="L2804">
        <f t="shared" si="129"/>
        <v>4</v>
      </c>
      <c r="M2804">
        <v>15</v>
      </c>
      <c r="N2804">
        <v>57398</v>
      </c>
      <c r="O2804" s="1">
        <f t="shared" si="130"/>
        <v>2207.6153846153848</v>
      </c>
      <c r="P2804" s="1">
        <f t="shared" si="131"/>
        <v>48567.538461538468</v>
      </c>
      <c r="Q2804" s="1">
        <f>Table1[[#This Row],[Earned Basic Salary]]*20%</f>
        <v>9713.507692307694</v>
      </c>
      <c r="R2804" s="1">
        <f>Table1[[#This Row],[Earned Basic Salary]]*10%</f>
        <v>4856.753846153847</v>
      </c>
      <c r="S2804" s="1">
        <f>Table1[[#This Row],[Earned Basic Salary]]*12%</f>
        <v>5828.1046153846164</v>
      </c>
      <c r="T2804" s="1">
        <f>200</f>
        <v>200</v>
      </c>
      <c r="U2804" s="1">
        <f>Table1[[#This Row],[PF]]+Table1[[#This Row],[Professional Tax]]</f>
        <v>6028.1046153846164</v>
      </c>
      <c r="V2804" s="1">
        <f>Table1[[#This Row],[Overtime Hours]]*200</f>
        <v>3000</v>
      </c>
      <c r="W2804" s="1">
        <f>Table1[[#This Row],[Earned Basic Salary]]+Table1[[#This Row],[HRA]]+Table1[[#This Row],[DA]]+Table1[[#This Row],[Overtime Pay]]</f>
        <v>66137.800000000017</v>
      </c>
      <c r="X2804" s="1">
        <f>Table1[[#This Row],[Gross Salary]]-Table1[[#This Row],[Total Deduction]]</f>
        <v>60109.695384615399</v>
      </c>
      <c r="Y2804" t="s">
        <v>37</v>
      </c>
      <c r="Z2804" t="s">
        <v>48</v>
      </c>
      <c r="AA2804" t="s">
        <v>10377</v>
      </c>
      <c r="AB2804" t="s">
        <v>10378</v>
      </c>
    </row>
    <row r="2805" spans="1:28" x14ac:dyDescent="0.3">
      <c r="A2805" t="s">
        <v>10379</v>
      </c>
      <c r="B2805" t="s">
        <v>2551</v>
      </c>
      <c r="C2805">
        <v>50</v>
      </c>
      <c r="D2805" t="s">
        <v>31</v>
      </c>
      <c r="E2805" t="s">
        <v>121</v>
      </c>
      <c r="F2805" t="s">
        <v>69</v>
      </c>
      <c r="G2805" t="s">
        <v>10380</v>
      </c>
      <c r="H2805" t="s">
        <v>35</v>
      </c>
      <c r="I2805" t="s">
        <v>36</v>
      </c>
      <c r="J2805">
        <v>26</v>
      </c>
      <c r="K2805">
        <v>23</v>
      </c>
      <c r="L2805">
        <f t="shared" si="129"/>
        <v>3</v>
      </c>
      <c r="M2805">
        <v>8</v>
      </c>
      <c r="N2805">
        <v>21919</v>
      </c>
      <c r="O2805" s="1">
        <f t="shared" si="130"/>
        <v>843.03846153846155</v>
      </c>
      <c r="P2805" s="1">
        <f t="shared" si="131"/>
        <v>19389.884615384617</v>
      </c>
      <c r="Q2805" s="1">
        <f>Table1[[#This Row],[Earned Basic Salary]]*20%</f>
        <v>3877.9769230769234</v>
      </c>
      <c r="R2805" s="1">
        <f>Table1[[#This Row],[Earned Basic Salary]]*10%</f>
        <v>1938.9884615384617</v>
      </c>
      <c r="S2805" s="1">
        <f>Table1[[#This Row],[Earned Basic Salary]]*12%</f>
        <v>2326.7861538461539</v>
      </c>
      <c r="T2805" s="1">
        <f>200</f>
        <v>200</v>
      </c>
      <c r="U2805" s="1">
        <f>Table1[[#This Row],[PF]]+Table1[[#This Row],[Professional Tax]]</f>
        <v>2526.7861538461539</v>
      </c>
      <c r="V2805" s="1">
        <f>Table1[[#This Row],[Overtime Hours]]*200</f>
        <v>1600</v>
      </c>
      <c r="W2805" s="1">
        <f>Table1[[#This Row],[Earned Basic Salary]]+Table1[[#This Row],[HRA]]+Table1[[#This Row],[DA]]+Table1[[#This Row],[Overtime Pay]]</f>
        <v>26806.850000000002</v>
      </c>
      <c r="X2805" s="1">
        <f>Table1[[#This Row],[Gross Salary]]-Table1[[#This Row],[Total Deduction]]</f>
        <v>24280.063846153847</v>
      </c>
      <c r="Y2805" t="s">
        <v>37</v>
      </c>
      <c r="Z2805" t="s">
        <v>95</v>
      </c>
      <c r="AA2805" t="s">
        <v>10381</v>
      </c>
      <c r="AB2805" t="s">
        <v>10382</v>
      </c>
    </row>
    <row r="2806" spans="1:28" x14ac:dyDescent="0.3">
      <c r="A2806" t="s">
        <v>10383</v>
      </c>
      <c r="B2806" t="s">
        <v>566</v>
      </c>
      <c r="C2806">
        <v>41</v>
      </c>
      <c r="D2806" t="s">
        <v>75</v>
      </c>
      <c r="E2806" t="s">
        <v>62</v>
      </c>
      <c r="F2806" t="s">
        <v>83</v>
      </c>
      <c r="G2806" t="s">
        <v>316</v>
      </c>
      <c r="H2806" t="s">
        <v>35</v>
      </c>
      <c r="I2806" t="s">
        <v>36</v>
      </c>
      <c r="J2806">
        <v>26</v>
      </c>
      <c r="K2806">
        <v>22</v>
      </c>
      <c r="L2806">
        <f t="shared" si="129"/>
        <v>4</v>
      </c>
      <c r="M2806">
        <v>1</v>
      </c>
      <c r="N2806">
        <v>69258</v>
      </c>
      <c r="O2806" s="1">
        <f t="shared" si="130"/>
        <v>2663.7692307692309</v>
      </c>
      <c r="P2806" s="1">
        <f t="shared" si="131"/>
        <v>58602.923076923078</v>
      </c>
      <c r="Q2806" s="1">
        <f>Table1[[#This Row],[Earned Basic Salary]]*20%</f>
        <v>11720.584615384616</v>
      </c>
      <c r="R2806" s="1">
        <f>Table1[[#This Row],[Earned Basic Salary]]*10%</f>
        <v>5860.292307692308</v>
      </c>
      <c r="S2806" s="1">
        <f>Table1[[#This Row],[Earned Basic Salary]]*12%</f>
        <v>7032.3507692307694</v>
      </c>
      <c r="T2806" s="1">
        <f>200</f>
        <v>200</v>
      </c>
      <c r="U2806" s="1">
        <f>Table1[[#This Row],[PF]]+Table1[[#This Row],[Professional Tax]]</f>
        <v>7232.3507692307694</v>
      </c>
      <c r="V2806" s="1">
        <f>Table1[[#This Row],[Overtime Hours]]*200</f>
        <v>200</v>
      </c>
      <c r="W2806" s="1">
        <f>Table1[[#This Row],[Earned Basic Salary]]+Table1[[#This Row],[HRA]]+Table1[[#This Row],[DA]]+Table1[[#This Row],[Overtime Pay]]</f>
        <v>76383.8</v>
      </c>
      <c r="X2806" s="1">
        <f>Table1[[#This Row],[Gross Salary]]-Table1[[#This Row],[Total Deduction]]</f>
        <v>69151.449230769227</v>
      </c>
      <c r="Y2806" t="s">
        <v>37</v>
      </c>
      <c r="Z2806" t="s">
        <v>48</v>
      </c>
      <c r="AA2806" t="s">
        <v>10384</v>
      </c>
      <c r="AB2806" t="s">
        <v>10385</v>
      </c>
    </row>
    <row r="2807" spans="1:28" x14ac:dyDescent="0.3">
      <c r="A2807" t="s">
        <v>10386</v>
      </c>
      <c r="B2807" t="s">
        <v>1868</v>
      </c>
      <c r="C2807">
        <v>30</v>
      </c>
      <c r="D2807" t="s">
        <v>44</v>
      </c>
      <c r="E2807" t="s">
        <v>62</v>
      </c>
      <c r="F2807" t="s">
        <v>89</v>
      </c>
      <c r="G2807" t="s">
        <v>4822</v>
      </c>
      <c r="H2807" t="s">
        <v>35</v>
      </c>
      <c r="I2807" t="s">
        <v>36</v>
      </c>
      <c r="J2807">
        <v>26</v>
      </c>
      <c r="K2807">
        <v>22</v>
      </c>
      <c r="L2807">
        <f t="shared" si="129"/>
        <v>4</v>
      </c>
      <c r="M2807">
        <v>8</v>
      </c>
      <c r="N2807">
        <v>77858</v>
      </c>
      <c r="O2807" s="1">
        <f t="shared" si="130"/>
        <v>2994.5384615384614</v>
      </c>
      <c r="P2807" s="1">
        <f t="shared" si="131"/>
        <v>65879.846153846156</v>
      </c>
      <c r="Q2807" s="1">
        <f>Table1[[#This Row],[Earned Basic Salary]]*20%</f>
        <v>13175.969230769231</v>
      </c>
      <c r="R2807" s="1">
        <f>Table1[[#This Row],[Earned Basic Salary]]*10%</f>
        <v>6587.9846153846156</v>
      </c>
      <c r="S2807" s="1">
        <f>Table1[[#This Row],[Earned Basic Salary]]*12%</f>
        <v>7905.581538461538</v>
      </c>
      <c r="T2807" s="1">
        <f>200</f>
        <v>200</v>
      </c>
      <c r="U2807" s="1">
        <f>Table1[[#This Row],[PF]]+Table1[[#This Row],[Professional Tax]]</f>
        <v>8105.581538461538</v>
      </c>
      <c r="V2807" s="1">
        <f>Table1[[#This Row],[Overtime Hours]]*200</f>
        <v>1600</v>
      </c>
      <c r="W2807" s="1">
        <f>Table1[[#This Row],[Earned Basic Salary]]+Table1[[#This Row],[HRA]]+Table1[[#This Row],[DA]]+Table1[[#This Row],[Overtime Pay]]</f>
        <v>87243.8</v>
      </c>
      <c r="X2807" s="1">
        <f>Table1[[#This Row],[Gross Salary]]-Table1[[#This Row],[Total Deduction]]</f>
        <v>79138.218461538461</v>
      </c>
      <c r="Y2807" t="s">
        <v>37</v>
      </c>
      <c r="Z2807" t="s">
        <v>95</v>
      </c>
      <c r="AA2807" t="s">
        <v>10387</v>
      </c>
      <c r="AB2807" t="s">
        <v>10388</v>
      </c>
    </row>
    <row r="2808" spans="1:28" x14ac:dyDescent="0.3">
      <c r="A2808" t="s">
        <v>10389</v>
      </c>
      <c r="B2808" t="s">
        <v>2375</v>
      </c>
      <c r="C2808">
        <v>37</v>
      </c>
      <c r="D2808" t="s">
        <v>44</v>
      </c>
      <c r="E2808" t="s">
        <v>82</v>
      </c>
      <c r="F2808" t="s">
        <v>83</v>
      </c>
      <c r="G2808" t="s">
        <v>6518</v>
      </c>
      <c r="H2808" t="s">
        <v>35</v>
      </c>
      <c r="I2808" t="s">
        <v>36</v>
      </c>
      <c r="J2808">
        <v>26</v>
      </c>
      <c r="K2808">
        <v>24</v>
      </c>
      <c r="L2808">
        <f t="shared" si="129"/>
        <v>2</v>
      </c>
      <c r="M2808">
        <v>8</v>
      </c>
      <c r="N2808">
        <v>45859</v>
      </c>
      <c r="O2808" s="1">
        <f t="shared" si="130"/>
        <v>1763.8076923076924</v>
      </c>
      <c r="P2808" s="1">
        <f t="shared" si="131"/>
        <v>42331.384615384617</v>
      </c>
      <c r="Q2808" s="1">
        <f>Table1[[#This Row],[Earned Basic Salary]]*20%</f>
        <v>8466.2769230769245</v>
      </c>
      <c r="R2808" s="1">
        <f>Table1[[#This Row],[Earned Basic Salary]]*10%</f>
        <v>4233.1384615384623</v>
      </c>
      <c r="S2808" s="1">
        <f>Table1[[#This Row],[Earned Basic Salary]]*12%</f>
        <v>5079.7661538461534</v>
      </c>
      <c r="T2808" s="1">
        <f>200</f>
        <v>200</v>
      </c>
      <c r="U2808" s="1">
        <f>Table1[[#This Row],[PF]]+Table1[[#This Row],[Professional Tax]]</f>
        <v>5279.7661538461534</v>
      </c>
      <c r="V2808" s="1">
        <f>Table1[[#This Row],[Overtime Hours]]*200</f>
        <v>1600</v>
      </c>
      <c r="W2808" s="1">
        <f>Table1[[#This Row],[Earned Basic Salary]]+Table1[[#This Row],[HRA]]+Table1[[#This Row],[DA]]+Table1[[#This Row],[Overtime Pay]]</f>
        <v>56630.8</v>
      </c>
      <c r="X2808" s="1">
        <f>Table1[[#This Row],[Gross Salary]]-Table1[[#This Row],[Total Deduction]]</f>
        <v>51351.033846153849</v>
      </c>
      <c r="Y2808" t="s">
        <v>37</v>
      </c>
      <c r="Z2808" t="s">
        <v>48</v>
      </c>
      <c r="AA2808" t="s">
        <v>10390</v>
      </c>
      <c r="AB2808" t="s">
        <v>10391</v>
      </c>
    </row>
    <row r="2809" spans="1:28" x14ac:dyDescent="0.3">
      <c r="A2809" t="s">
        <v>10392</v>
      </c>
      <c r="B2809" t="s">
        <v>148</v>
      </c>
      <c r="C2809">
        <v>22</v>
      </c>
      <c r="D2809" t="s">
        <v>133</v>
      </c>
      <c r="E2809" t="s">
        <v>45</v>
      </c>
      <c r="F2809" t="s">
        <v>83</v>
      </c>
      <c r="G2809" t="s">
        <v>6648</v>
      </c>
      <c r="H2809" t="s">
        <v>35</v>
      </c>
      <c r="I2809" t="s">
        <v>36</v>
      </c>
      <c r="J2809">
        <v>26</v>
      </c>
      <c r="K2809">
        <v>22</v>
      </c>
      <c r="L2809">
        <f t="shared" si="129"/>
        <v>4</v>
      </c>
      <c r="M2809">
        <v>20</v>
      </c>
      <c r="N2809">
        <v>22661</v>
      </c>
      <c r="O2809" s="1">
        <f t="shared" si="130"/>
        <v>871.57692307692309</v>
      </c>
      <c r="P2809" s="1">
        <f t="shared" si="131"/>
        <v>19174.692307692309</v>
      </c>
      <c r="Q2809" s="1">
        <f>Table1[[#This Row],[Earned Basic Salary]]*20%</f>
        <v>3834.938461538462</v>
      </c>
      <c r="R2809" s="1">
        <f>Table1[[#This Row],[Earned Basic Salary]]*10%</f>
        <v>1917.469230769231</v>
      </c>
      <c r="S2809" s="1">
        <f>Table1[[#This Row],[Earned Basic Salary]]*12%</f>
        <v>2300.9630769230771</v>
      </c>
      <c r="T2809" s="1">
        <f>200</f>
        <v>200</v>
      </c>
      <c r="U2809" s="1">
        <f>Table1[[#This Row],[PF]]+Table1[[#This Row],[Professional Tax]]</f>
        <v>2500.9630769230771</v>
      </c>
      <c r="V2809" s="1">
        <f>Table1[[#This Row],[Overtime Hours]]*200</f>
        <v>4000</v>
      </c>
      <c r="W2809" s="1">
        <f>Table1[[#This Row],[Earned Basic Salary]]+Table1[[#This Row],[HRA]]+Table1[[#This Row],[DA]]+Table1[[#This Row],[Overtime Pay]]</f>
        <v>28927.100000000002</v>
      </c>
      <c r="X2809" s="1">
        <f>Table1[[#This Row],[Gross Salary]]-Table1[[#This Row],[Total Deduction]]</f>
        <v>26426.136923076927</v>
      </c>
      <c r="Y2809" t="s">
        <v>37</v>
      </c>
      <c r="Z2809" t="s">
        <v>95</v>
      </c>
      <c r="AA2809" t="s">
        <v>10393</v>
      </c>
      <c r="AB2809" t="s">
        <v>10394</v>
      </c>
    </row>
    <row r="2810" spans="1:28" x14ac:dyDescent="0.3">
      <c r="A2810" t="s">
        <v>10395</v>
      </c>
      <c r="B2810" t="s">
        <v>607</v>
      </c>
      <c r="C2810">
        <v>55</v>
      </c>
      <c r="D2810" t="s">
        <v>81</v>
      </c>
      <c r="E2810" t="s">
        <v>45</v>
      </c>
      <c r="F2810" t="s">
        <v>89</v>
      </c>
      <c r="G2810" t="s">
        <v>4214</v>
      </c>
      <c r="H2810" t="s">
        <v>35</v>
      </c>
      <c r="I2810" t="s">
        <v>36</v>
      </c>
      <c r="J2810">
        <v>26</v>
      </c>
      <c r="K2810">
        <v>24</v>
      </c>
      <c r="L2810">
        <f t="shared" si="129"/>
        <v>2</v>
      </c>
      <c r="M2810">
        <v>18</v>
      </c>
      <c r="N2810">
        <v>76613</v>
      </c>
      <c r="O2810" s="1">
        <f t="shared" si="130"/>
        <v>2946.6538461538462</v>
      </c>
      <c r="P2810" s="1">
        <f t="shared" si="131"/>
        <v>70719.692307692312</v>
      </c>
      <c r="Q2810" s="1">
        <f>Table1[[#This Row],[Earned Basic Salary]]*20%</f>
        <v>14143.938461538462</v>
      </c>
      <c r="R2810" s="1">
        <f>Table1[[#This Row],[Earned Basic Salary]]*10%</f>
        <v>7071.9692307692312</v>
      </c>
      <c r="S2810" s="1">
        <f>Table1[[#This Row],[Earned Basic Salary]]*12%</f>
        <v>8486.3630769230767</v>
      </c>
      <c r="T2810" s="1">
        <f>200</f>
        <v>200</v>
      </c>
      <c r="U2810" s="1">
        <f>Table1[[#This Row],[PF]]+Table1[[#This Row],[Professional Tax]]</f>
        <v>8686.3630769230767</v>
      </c>
      <c r="V2810" s="1">
        <f>Table1[[#This Row],[Overtime Hours]]*200</f>
        <v>3600</v>
      </c>
      <c r="W2810" s="1">
        <f>Table1[[#This Row],[Earned Basic Salary]]+Table1[[#This Row],[HRA]]+Table1[[#This Row],[DA]]+Table1[[#This Row],[Overtime Pay]]</f>
        <v>95535.6</v>
      </c>
      <c r="X2810" s="1">
        <f>Table1[[#This Row],[Gross Salary]]-Table1[[#This Row],[Total Deduction]]</f>
        <v>86849.236923076925</v>
      </c>
      <c r="Y2810" t="s">
        <v>37</v>
      </c>
      <c r="Z2810" t="s">
        <v>38</v>
      </c>
      <c r="AA2810" t="s">
        <v>10396</v>
      </c>
      <c r="AB2810" t="s">
        <v>10397</v>
      </c>
    </row>
    <row r="2811" spans="1:28" x14ac:dyDescent="0.3">
      <c r="A2811" t="s">
        <v>10398</v>
      </c>
      <c r="B2811" t="s">
        <v>549</v>
      </c>
      <c r="C2811">
        <v>39</v>
      </c>
      <c r="D2811" t="s">
        <v>31</v>
      </c>
      <c r="E2811" t="s">
        <v>54</v>
      </c>
      <c r="F2811" t="s">
        <v>83</v>
      </c>
      <c r="G2811" t="s">
        <v>10399</v>
      </c>
      <c r="H2811" t="s">
        <v>35</v>
      </c>
      <c r="I2811" t="s">
        <v>36</v>
      </c>
      <c r="J2811">
        <v>26</v>
      </c>
      <c r="K2811">
        <v>26</v>
      </c>
      <c r="L2811">
        <f t="shared" si="129"/>
        <v>0</v>
      </c>
      <c r="M2811">
        <v>6</v>
      </c>
      <c r="N2811">
        <v>25768</v>
      </c>
      <c r="O2811" s="1">
        <f t="shared" si="130"/>
        <v>991.07692307692309</v>
      </c>
      <c r="P2811" s="1">
        <f t="shared" si="131"/>
        <v>25768</v>
      </c>
      <c r="Q2811" s="1">
        <f>Table1[[#This Row],[Earned Basic Salary]]*20%</f>
        <v>5153.6000000000004</v>
      </c>
      <c r="R2811" s="1">
        <f>Table1[[#This Row],[Earned Basic Salary]]*10%</f>
        <v>2576.8000000000002</v>
      </c>
      <c r="S2811" s="1">
        <f>Table1[[#This Row],[Earned Basic Salary]]*12%</f>
        <v>3092.16</v>
      </c>
      <c r="T2811" s="1">
        <f>200</f>
        <v>200</v>
      </c>
      <c r="U2811" s="1">
        <f>Table1[[#This Row],[PF]]+Table1[[#This Row],[Professional Tax]]</f>
        <v>3292.16</v>
      </c>
      <c r="V2811" s="1">
        <f>Table1[[#This Row],[Overtime Hours]]*200</f>
        <v>1200</v>
      </c>
      <c r="W2811" s="1">
        <f>Table1[[#This Row],[Earned Basic Salary]]+Table1[[#This Row],[HRA]]+Table1[[#This Row],[DA]]+Table1[[#This Row],[Overtime Pay]]</f>
        <v>34698.400000000001</v>
      </c>
      <c r="X2811" s="1">
        <f>Table1[[#This Row],[Gross Salary]]-Table1[[#This Row],[Total Deduction]]</f>
        <v>31406.240000000002</v>
      </c>
      <c r="Y2811" t="s">
        <v>37</v>
      </c>
      <c r="Z2811" t="s">
        <v>95</v>
      </c>
      <c r="AA2811" t="s">
        <v>10400</v>
      </c>
      <c r="AB2811" t="s">
        <v>10401</v>
      </c>
    </row>
    <row r="2812" spans="1:28" x14ac:dyDescent="0.3">
      <c r="A2812" t="s">
        <v>10402</v>
      </c>
      <c r="B2812" t="s">
        <v>1135</v>
      </c>
      <c r="C2812">
        <v>41</v>
      </c>
      <c r="D2812" t="s">
        <v>75</v>
      </c>
      <c r="E2812" t="s">
        <v>32</v>
      </c>
      <c r="F2812" t="s">
        <v>33</v>
      </c>
      <c r="G2812" t="s">
        <v>6493</v>
      </c>
      <c r="H2812" t="s">
        <v>35</v>
      </c>
      <c r="I2812" t="s">
        <v>36</v>
      </c>
      <c r="J2812">
        <v>26</v>
      </c>
      <c r="K2812">
        <v>24</v>
      </c>
      <c r="L2812">
        <f t="shared" si="129"/>
        <v>2</v>
      </c>
      <c r="M2812">
        <v>17</v>
      </c>
      <c r="N2812">
        <v>74737</v>
      </c>
      <c r="O2812" s="1">
        <f t="shared" si="130"/>
        <v>2874.5</v>
      </c>
      <c r="P2812" s="1">
        <f t="shared" si="131"/>
        <v>68988</v>
      </c>
      <c r="Q2812" s="1">
        <f>Table1[[#This Row],[Earned Basic Salary]]*20%</f>
        <v>13797.6</v>
      </c>
      <c r="R2812" s="1">
        <f>Table1[[#This Row],[Earned Basic Salary]]*10%</f>
        <v>6898.8</v>
      </c>
      <c r="S2812" s="1">
        <f>Table1[[#This Row],[Earned Basic Salary]]*12%</f>
        <v>8278.56</v>
      </c>
      <c r="T2812" s="1">
        <f>200</f>
        <v>200</v>
      </c>
      <c r="U2812" s="1">
        <f>Table1[[#This Row],[PF]]+Table1[[#This Row],[Professional Tax]]</f>
        <v>8478.56</v>
      </c>
      <c r="V2812" s="1">
        <f>Table1[[#This Row],[Overtime Hours]]*200</f>
        <v>3400</v>
      </c>
      <c r="W2812" s="1">
        <f>Table1[[#This Row],[Earned Basic Salary]]+Table1[[#This Row],[HRA]]+Table1[[#This Row],[DA]]+Table1[[#This Row],[Overtime Pay]]</f>
        <v>93084.400000000009</v>
      </c>
      <c r="X2812" s="1">
        <f>Table1[[#This Row],[Gross Salary]]-Table1[[#This Row],[Total Deduction]]</f>
        <v>84605.840000000011</v>
      </c>
      <c r="Y2812" t="s">
        <v>37</v>
      </c>
      <c r="Z2812" t="s">
        <v>48</v>
      </c>
      <c r="AA2812" t="s">
        <v>10403</v>
      </c>
      <c r="AB2812" t="s">
        <v>10404</v>
      </c>
    </row>
    <row r="2813" spans="1:28" x14ac:dyDescent="0.3">
      <c r="A2813" t="s">
        <v>10405</v>
      </c>
      <c r="B2813" t="s">
        <v>1349</v>
      </c>
      <c r="C2813">
        <v>21</v>
      </c>
      <c r="D2813" t="s">
        <v>133</v>
      </c>
      <c r="E2813" t="s">
        <v>45</v>
      </c>
      <c r="F2813" t="s">
        <v>63</v>
      </c>
      <c r="G2813" t="s">
        <v>10406</v>
      </c>
      <c r="H2813" t="s">
        <v>35</v>
      </c>
      <c r="I2813" t="s">
        <v>36</v>
      </c>
      <c r="J2813">
        <v>26</v>
      </c>
      <c r="K2813">
        <v>24</v>
      </c>
      <c r="L2813">
        <f t="shared" si="129"/>
        <v>2</v>
      </c>
      <c r="M2813">
        <v>18</v>
      </c>
      <c r="N2813">
        <v>50310</v>
      </c>
      <c r="O2813" s="1">
        <f t="shared" si="130"/>
        <v>1935</v>
      </c>
      <c r="P2813" s="1">
        <f t="shared" si="131"/>
        <v>46440</v>
      </c>
      <c r="Q2813" s="1">
        <f>Table1[[#This Row],[Earned Basic Salary]]*20%</f>
        <v>9288</v>
      </c>
      <c r="R2813" s="1">
        <f>Table1[[#This Row],[Earned Basic Salary]]*10%</f>
        <v>4644</v>
      </c>
      <c r="S2813" s="1">
        <f>Table1[[#This Row],[Earned Basic Salary]]*12%</f>
        <v>5572.8</v>
      </c>
      <c r="T2813" s="1">
        <f>200</f>
        <v>200</v>
      </c>
      <c r="U2813" s="1">
        <f>Table1[[#This Row],[PF]]+Table1[[#This Row],[Professional Tax]]</f>
        <v>5772.8</v>
      </c>
      <c r="V2813" s="1">
        <f>Table1[[#This Row],[Overtime Hours]]*200</f>
        <v>3600</v>
      </c>
      <c r="W2813" s="1">
        <f>Table1[[#This Row],[Earned Basic Salary]]+Table1[[#This Row],[HRA]]+Table1[[#This Row],[DA]]+Table1[[#This Row],[Overtime Pay]]</f>
        <v>63972</v>
      </c>
      <c r="X2813" s="1">
        <f>Table1[[#This Row],[Gross Salary]]-Table1[[#This Row],[Total Deduction]]</f>
        <v>58199.199999999997</v>
      </c>
      <c r="Y2813" t="s">
        <v>37</v>
      </c>
      <c r="Z2813" t="s">
        <v>106</v>
      </c>
      <c r="AA2813" t="s">
        <v>10407</v>
      </c>
      <c r="AB2813" t="s">
        <v>10408</v>
      </c>
    </row>
    <row r="2814" spans="1:28" x14ac:dyDescent="0.3">
      <c r="A2814" t="s">
        <v>10409</v>
      </c>
      <c r="B2814" t="s">
        <v>29</v>
      </c>
      <c r="C2814">
        <v>52</v>
      </c>
      <c r="D2814" t="s">
        <v>127</v>
      </c>
      <c r="E2814" t="s">
        <v>62</v>
      </c>
      <c r="F2814" t="s">
        <v>55</v>
      </c>
      <c r="G2814" t="s">
        <v>10144</v>
      </c>
      <c r="H2814" t="s">
        <v>35</v>
      </c>
      <c r="I2814" t="s">
        <v>36</v>
      </c>
      <c r="J2814">
        <v>26</v>
      </c>
      <c r="K2814">
        <v>22</v>
      </c>
      <c r="L2814">
        <f t="shared" si="129"/>
        <v>4</v>
      </c>
      <c r="M2814">
        <v>9</v>
      </c>
      <c r="N2814">
        <v>51085</v>
      </c>
      <c r="O2814" s="1">
        <f t="shared" si="130"/>
        <v>1964.8076923076924</v>
      </c>
      <c r="P2814" s="1">
        <f t="shared" si="131"/>
        <v>43225.769230769234</v>
      </c>
      <c r="Q2814" s="1">
        <f>Table1[[#This Row],[Earned Basic Salary]]*20%</f>
        <v>8645.1538461538476</v>
      </c>
      <c r="R2814" s="1">
        <f>Table1[[#This Row],[Earned Basic Salary]]*10%</f>
        <v>4322.5769230769238</v>
      </c>
      <c r="S2814" s="1">
        <f>Table1[[#This Row],[Earned Basic Salary]]*12%</f>
        <v>5187.0923076923082</v>
      </c>
      <c r="T2814" s="1">
        <f>200</f>
        <v>200</v>
      </c>
      <c r="U2814" s="1">
        <f>Table1[[#This Row],[PF]]+Table1[[#This Row],[Professional Tax]]</f>
        <v>5387.0923076923082</v>
      </c>
      <c r="V2814" s="1">
        <f>Table1[[#This Row],[Overtime Hours]]*200</f>
        <v>1800</v>
      </c>
      <c r="W2814" s="1">
        <f>Table1[[#This Row],[Earned Basic Salary]]+Table1[[#This Row],[HRA]]+Table1[[#This Row],[DA]]+Table1[[#This Row],[Overtime Pay]]</f>
        <v>57993.5</v>
      </c>
      <c r="X2814" s="1">
        <f>Table1[[#This Row],[Gross Salary]]-Table1[[#This Row],[Total Deduction]]</f>
        <v>52606.407692307694</v>
      </c>
      <c r="Y2814" t="s">
        <v>37</v>
      </c>
      <c r="Z2814" t="s">
        <v>106</v>
      </c>
      <c r="AA2814" t="s">
        <v>10410</v>
      </c>
      <c r="AB2814" t="s">
        <v>10411</v>
      </c>
    </row>
    <row r="2815" spans="1:28" x14ac:dyDescent="0.3">
      <c r="A2815" t="s">
        <v>10412</v>
      </c>
      <c r="B2815" t="s">
        <v>736</v>
      </c>
      <c r="C2815">
        <v>33</v>
      </c>
      <c r="D2815" t="s">
        <v>44</v>
      </c>
      <c r="E2815" t="s">
        <v>32</v>
      </c>
      <c r="F2815" t="s">
        <v>69</v>
      </c>
      <c r="G2815" t="s">
        <v>7963</v>
      </c>
      <c r="H2815" t="s">
        <v>35</v>
      </c>
      <c r="I2815" t="s">
        <v>36</v>
      </c>
      <c r="J2815">
        <v>26</v>
      </c>
      <c r="K2815">
        <v>22</v>
      </c>
      <c r="L2815">
        <f t="shared" si="129"/>
        <v>4</v>
      </c>
      <c r="M2815">
        <v>17</v>
      </c>
      <c r="N2815">
        <v>70080</v>
      </c>
      <c r="O2815" s="1">
        <f t="shared" si="130"/>
        <v>2695.3846153846152</v>
      </c>
      <c r="P2815" s="1">
        <f t="shared" si="131"/>
        <v>59298.461538461532</v>
      </c>
      <c r="Q2815" s="1">
        <f>Table1[[#This Row],[Earned Basic Salary]]*20%</f>
        <v>11859.692307692307</v>
      </c>
      <c r="R2815" s="1">
        <f>Table1[[#This Row],[Earned Basic Salary]]*10%</f>
        <v>5929.8461538461534</v>
      </c>
      <c r="S2815" s="1">
        <f>Table1[[#This Row],[Earned Basic Salary]]*12%</f>
        <v>7115.8153846153837</v>
      </c>
      <c r="T2815" s="1">
        <f>200</f>
        <v>200</v>
      </c>
      <c r="U2815" s="1">
        <f>Table1[[#This Row],[PF]]+Table1[[#This Row],[Professional Tax]]</f>
        <v>7315.8153846153837</v>
      </c>
      <c r="V2815" s="1">
        <f>Table1[[#This Row],[Overtime Hours]]*200</f>
        <v>3400</v>
      </c>
      <c r="W2815" s="1">
        <f>Table1[[#This Row],[Earned Basic Salary]]+Table1[[#This Row],[HRA]]+Table1[[#This Row],[DA]]+Table1[[#This Row],[Overtime Pay]]</f>
        <v>80488</v>
      </c>
      <c r="X2815" s="1">
        <f>Table1[[#This Row],[Gross Salary]]-Table1[[#This Row],[Total Deduction]]</f>
        <v>73172.184615384613</v>
      </c>
      <c r="Y2815" t="s">
        <v>37</v>
      </c>
      <c r="Z2815" t="s">
        <v>48</v>
      </c>
      <c r="AA2815" t="s">
        <v>10413</v>
      </c>
      <c r="AB2815" t="s">
        <v>10414</v>
      </c>
    </row>
    <row r="2816" spans="1:28" x14ac:dyDescent="0.3">
      <c r="A2816" t="s">
        <v>10415</v>
      </c>
      <c r="B2816" t="s">
        <v>490</v>
      </c>
      <c r="C2816">
        <v>45</v>
      </c>
      <c r="D2816" t="s">
        <v>81</v>
      </c>
      <c r="E2816" t="s">
        <v>32</v>
      </c>
      <c r="F2816" t="s">
        <v>63</v>
      </c>
      <c r="G2816" t="s">
        <v>402</v>
      </c>
      <c r="H2816" t="s">
        <v>35</v>
      </c>
      <c r="I2816" t="s">
        <v>36</v>
      </c>
      <c r="J2816">
        <v>26</v>
      </c>
      <c r="K2816">
        <v>24</v>
      </c>
      <c r="L2816">
        <f t="shared" si="129"/>
        <v>2</v>
      </c>
      <c r="M2816">
        <v>17</v>
      </c>
      <c r="N2816">
        <v>72772</v>
      </c>
      <c r="O2816" s="1">
        <f t="shared" si="130"/>
        <v>2798.9230769230771</v>
      </c>
      <c r="P2816" s="1">
        <f t="shared" si="131"/>
        <v>67174.153846153844</v>
      </c>
      <c r="Q2816" s="1">
        <f>Table1[[#This Row],[Earned Basic Salary]]*20%</f>
        <v>13434.83076923077</v>
      </c>
      <c r="R2816" s="1">
        <f>Table1[[#This Row],[Earned Basic Salary]]*10%</f>
        <v>6717.4153846153849</v>
      </c>
      <c r="S2816" s="1">
        <f>Table1[[#This Row],[Earned Basic Salary]]*12%</f>
        <v>8060.8984615384607</v>
      </c>
      <c r="T2816" s="1">
        <f>200</f>
        <v>200</v>
      </c>
      <c r="U2816" s="1">
        <f>Table1[[#This Row],[PF]]+Table1[[#This Row],[Professional Tax]]</f>
        <v>8260.8984615384616</v>
      </c>
      <c r="V2816" s="1">
        <f>Table1[[#This Row],[Overtime Hours]]*200</f>
        <v>3400</v>
      </c>
      <c r="W2816" s="1">
        <f>Table1[[#This Row],[Earned Basic Salary]]+Table1[[#This Row],[HRA]]+Table1[[#This Row],[DA]]+Table1[[#This Row],[Overtime Pay]]</f>
        <v>90726.399999999994</v>
      </c>
      <c r="X2816" s="1">
        <f>Table1[[#This Row],[Gross Salary]]-Table1[[#This Row],[Total Deduction]]</f>
        <v>82465.50153846154</v>
      </c>
      <c r="Y2816" t="s">
        <v>37</v>
      </c>
      <c r="Z2816" t="s">
        <v>106</v>
      </c>
      <c r="AA2816" t="s">
        <v>10416</v>
      </c>
      <c r="AB2816" t="s">
        <v>10417</v>
      </c>
    </row>
    <row r="2817" spans="1:28" x14ac:dyDescent="0.3">
      <c r="A2817" t="s">
        <v>10418</v>
      </c>
      <c r="B2817" t="s">
        <v>830</v>
      </c>
      <c r="C2817">
        <v>21</v>
      </c>
      <c r="D2817" t="s">
        <v>127</v>
      </c>
      <c r="E2817" t="s">
        <v>45</v>
      </c>
      <c r="F2817" t="s">
        <v>83</v>
      </c>
      <c r="G2817" t="s">
        <v>5907</v>
      </c>
      <c r="H2817" t="s">
        <v>35</v>
      </c>
      <c r="I2817" t="s">
        <v>36</v>
      </c>
      <c r="J2817">
        <v>26</v>
      </c>
      <c r="K2817">
        <v>24</v>
      </c>
      <c r="L2817">
        <f t="shared" si="129"/>
        <v>2</v>
      </c>
      <c r="M2817">
        <v>19</v>
      </c>
      <c r="N2817">
        <v>63233</v>
      </c>
      <c r="O2817" s="1">
        <f t="shared" si="130"/>
        <v>2432.0384615384614</v>
      </c>
      <c r="P2817" s="1">
        <f t="shared" si="131"/>
        <v>58368.923076923078</v>
      </c>
      <c r="Q2817" s="1">
        <f>Table1[[#This Row],[Earned Basic Salary]]*20%</f>
        <v>11673.784615384617</v>
      </c>
      <c r="R2817" s="1">
        <f>Table1[[#This Row],[Earned Basic Salary]]*10%</f>
        <v>5836.8923076923083</v>
      </c>
      <c r="S2817" s="1">
        <f>Table1[[#This Row],[Earned Basic Salary]]*12%</f>
        <v>7004.2707692307695</v>
      </c>
      <c r="T2817" s="1">
        <f>200</f>
        <v>200</v>
      </c>
      <c r="U2817" s="1">
        <f>Table1[[#This Row],[PF]]+Table1[[#This Row],[Professional Tax]]</f>
        <v>7204.2707692307695</v>
      </c>
      <c r="V2817" s="1">
        <f>Table1[[#This Row],[Overtime Hours]]*200</f>
        <v>3800</v>
      </c>
      <c r="W2817" s="1">
        <f>Table1[[#This Row],[Earned Basic Salary]]+Table1[[#This Row],[HRA]]+Table1[[#This Row],[DA]]+Table1[[#This Row],[Overtime Pay]]</f>
        <v>79679.600000000006</v>
      </c>
      <c r="X2817" s="1">
        <f>Table1[[#This Row],[Gross Salary]]-Table1[[#This Row],[Total Deduction]]</f>
        <v>72475.329230769232</v>
      </c>
      <c r="Y2817" t="s">
        <v>37</v>
      </c>
      <c r="Z2817" t="s">
        <v>48</v>
      </c>
      <c r="AA2817" t="s">
        <v>10419</v>
      </c>
      <c r="AB2817" t="s">
        <v>10420</v>
      </c>
    </row>
    <row r="2818" spans="1:28" x14ac:dyDescent="0.3">
      <c r="A2818" t="s">
        <v>10421</v>
      </c>
      <c r="B2818" t="s">
        <v>2257</v>
      </c>
      <c r="C2818">
        <v>35</v>
      </c>
      <c r="D2818" t="s">
        <v>81</v>
      </c>
      <c r="E2818" t="s">
        <v>62</v>
      </c>
      <c r="F2818" t="s">
        <v>33</v>
      </c>
      <c r="G2818" t="s">
        <v>10422</v>
      </c>
      <c r="H2818" t="s">
        <v>35</v>
      </c>
      <c r="I2818" t="s">
        <v>36</v>
      </c>
      <c r="J2818">
        <v>26</v>
      </c>
      <c r="K2818">
        <v>23</v>
      </c>
      <c r="L2818">
        <f t="shared" si="129"/>
        <v>3</v>
      </c>
      <c r="M2818">
        <v>7</v>
      </c>
      <c r="N2818">
        <v>62199</v>
      </c>
      <c r="O2818" s="1">
        <f t="shared" si="130"/>
        <v>2392.2692307692309</v>
      </c>
      <c r="P2818" s="1">
        <f t="shared" si="131"/>
        <v>55022.192307692312</v>
      </c>
      <c r="Q2818" s="1">
        <f>Table1[[#This Row],[Earned Basic Salary]]*20%</f>
        <v>11004.438461538462</v>
      </c>
      <c r="R2818" s="1">
        <f>Table1[[#This Row],[Earned Basic Salary]]*10%</f>
        <v>5502.2192307692312</v>
      </c>
      <c r="S2818" s="1">
        <f>Table1[[#This Row],[Earned Basic Salary]]*12%</f>
        <v>6602.6630769230769</v>
      </c>
      <c r="T2818" s="1">
        <f>200</f>
        <v>200</v>
      </c>
      <c r="U2818" s="1">
        <f>Table1[[#This Row],[PF]]+Table1[[#This Row],[Professional Tax]]</f>
        <v>6802.6630769230769</v>
      </c>
      <c r="V2818" s="1">
        <f>Table1[[#This Row],[Overtime Hours]]*200</f>
        <v>1400</v>
      </c>
      <c r="W2818" s="1">
        <f>Table1[[#This Row],[Earned Basic Salary]]+Table1[[#This Row],[HRA]]+Table1[[#This Row],[DA]]+Table1[[#This Row],[Overtime Pay]]</f>
        <v>72928.850000000006</v>
      </c>
      <c r="X2818" s="1">
        <f>Table1[[#This Row],[Gross Salary]]-Table1[[#This Row],[Total Deduction]]</f>
        <v>66126.186923076923</v>
      </c>
      <c r="Y2818" t="s">
        <v>37</v>
      </c>
      <c r="Z2818" t="s">
        <v>38</v>
      </c>
      <c r="AA2818" t="s">
        <v>10423</v>
      </c>
      <c r="AB2818" t="s">
        <v>10424</v>
      </c>
    </row>
    <row r="2819" spans="1:28" x14ac:dyDescent="0.3">
      <c r="A2819" t="s">
        <v>10425</v>
      </c>
      <c r="B2819" t="s">
        <v>774</v>
      </c>
      <c r="C2819">
        <v>49</v>
      </c>
      <c r="D2819" t="s">
        <v>133</v>
      </c>
      <c r="E2819" t="s">
        <v>82</v>
      </c>
      <c r="F2819" t="s">
        <v>55</v>
      </c>
      <c r="G2819" t="s">
        <v>10426</v>
      </c>
      <c r="H2819" t="s">
        <v>35</v>
      </c>
      <c r="I2819" t="s">
        <v>36</v>
      </c>
      <c r="J2819">
        <v>26</v>
      </c>
      <c r="K2819">
        <v>23</v>
      </c>
      <c r="L2819">
        <f t="shared" ref="L2819:L2882" si="132">J2819-K2819</f>
        <v>3</v>
      </c>
      <c r="M2819">
        <v>8</v>
      </c>
      <c r="N2819">
        <v>55018</v>
      </c>
      <c r="O2819" s="1">
        <f t="shared" ref="O2819:O2882" si="133">N2819/J2819</f>
        <v>2116.0769230769229</v>
      </c>
      <c r="P2819" s="1">
        <f t="shared" ref="P2819:P2882" si="134">O2819*K2819</f>
        <v>48669.769230769227</v>
      </c>
      <c r="Q2819" s="1">
        <f>Table1[[#This Row],[Earned Basic Salary]]*20%</f>
        <v>9733.953846153845</v>
      </c>
      <c r="R2819" s="1">
        <f>Table1[[#This Row],[Earned Basic Salary]]*10%</f>
        <v>4866.9769230769225</v>
      </c>
      <c r="S2819" s="1">
        <f>Table1[[#This Row],[Earned Basic Salary]]*12%</f>
        <v>5840.372307692307</v>
      </c>
      <c r="T2819" s="1">
        <f>200</f>
        <v>200</v>
      </c>
      <c r="U2819" s="1">
        <f>Table1[[#This Row],[PF]]+Table1[[#This Row],[Professional Tax]]</f>
        <v>6040.372307692307</v>
      </c>
      <c r="V2819" s="1">
        <f>Table1[[#This Row],[Overtime Hours]]*200</f>
        <v>1600</v>
      </c>
      <c r="W2819" s="1">
        <f>Table1[[#This Row],[Earned Basic Salary]]+Table1[[#This Row],[HRA]]+Table1[[#This Row],[DA]]+Table1[[#This Row],[Overtime Pay]]</f>
        <v>64870.7</v>
      </c>
      <c r="X2819" s="1">
        <f>Table1[[#This Row],[Gross Salary]]-Table1[[#This Row],[Total Deduction]]</f>
        <v>58830.327692307692</v>
      </c>
      <c r="Y2819" t="s">
        <v>37</v>
      </c>
      <c r="Z2819" t="s">
        <v>95</v>
      </c>
      <c r="AA2819" t="s">
        <v>10427</v>
      </c>
      <c r="AB2819" t="s">
        <v>10428</v>
      </c>
    </row>
    <row r="2820" spans="1:28" x14ac:dyDescent="0.3">
      <c r="A2820" t="s">
        <v>10429</v>
      </c>
      <c r="B2820" t="s">
        <v>788</v>
      </c>
      <c r="C2820">
        <v>45</v>
      </c>
      <c r="D2820" t="s">
        <v>133</v>
      </c>
      <c r="E2820" t="s">
        <v>54</v>
      </c>
      <c r="F2820" t="s">
        <v>63</v>
      </c>
      <c r="G2820" t="s">
        <v>10430</v>
      </c>
      <c r="H2820" t="s">
        <v>35</v>
      </c>
      <c r="I2820" t="s">
        <v>36</v>
      </c>
      <c r="J2820">
        <v>26</v>
      </c>
      <c r="K2820">
        <v>22</v>
      </c>
      <c r="L2820">
        <f t="shared" si="132"/>
        <v>4</v>
      </c>
      <c r="M2820">
        <v>14</v>
      </c>
      <c r="N2820">
        <v>78464</v>
      </c>
      <c r="O2820" s="1">
        <f t="shared" si="133"/>
        <v>3017.8461538461538</v>
      </c>
      <c r="P2820" s="1">
        <f t="shared" si="134"/>
        <v>66392.61538461539</v>
      </c>
      <c r="Q2820" s="1">
        <f>Table1[[#This Row],[Earned Basic Salary]]*20%</f>
        <v>13278.523076923078</v>
      </c>
      <c r="R2820" s="1">
        <f>Table1[[#This Row],[Earned Basic Salary]]*10%</f>
        <v>6639.2615384615392</v>
      </c>
      <c r="S2820" s="1">
        <f>Table1[[#This Row],[Earned Basic Salary]]*12%</f>
        <v>7967.1138461538467</v>
      </c>
      <c r="T2820" s="1">
        <f>200</f>
        <v>200</v>
      </c>
      <c r="U2820" s="1">
        <f>Table1[[#This Row],[PF]]+Table1[[#This Row],[Professional Tax]]</f>
        <v>8167.1138461538467</v>
      </c>
      <c r="V2820" s="1">
        <f>Table1[[#This Row],[Overtime Hours]]*200</f>
        <v>2800</v>
      </c>
      <c r="W2820" s="1">
        <f>Table1[[#This Row],[Earned Basic Salary]]+Table1[[#This Row],[HRA]]+Table1[[#This Row],[DA]]+Table1[[#This Row],[Overtime Pay]]</f>
        <v>89110.400000000009</v>
      </c>
      <c r="X2820" s="1">
        <f>Table1[[#This Row],[Gross Salary]]-Table1[[#This Row],[Total Deduction]]</f>
        <v>80943.286153846158</v>
      </c>
      <c r="Y2820" t="s">
        <v>37</v>
      </c>
      <c r="Z2820" t="s">
        <v>38</v>
      </c>
      <c r="AA2820" t="s">
        <v>10431</v>
      </c>
      <c r="AB2820" t="s">
        <v>10432</v>
      </c>
    </row>
    <row r="2821" spans="1:28" x14ac:dyDescent="0.3">
      <c r="A2821" t="s">
        <v>10433</v>
      </c>
      <c r="B2821" t="s">
        <v>425</v>
      </c>
      <c r="C2821">
        <v>48</v>
      </c>
      <c r="D2821" t="s">
        <v>31</v>
      </c>
      <c r="E2821" t="s">
        <v>82</v>
      </c>
      <c r="F2821" t="s">
        <v>89</v>
      </c>
      <c r="G2821" t="s">
        <v>865</v>
      </c>
      <c r="H2821" t="s">
        <v>35</v>
      </c>
      <c r="I2821" t="s">
        <v>36</v>
      </c>
      <c r="J2821">
        <v>26</v>
      </c>
      <c r="K2821">
        <v>22</v>
      </c>
      <c r="L2821">
        <f t="shared" si="132"/>
        <v>4</v>
      </c>
      <c r="M2821">
        <v>19</v>
      </c>
      <c r="N2821">
        <v>70234</v>
      </c>
      <c r="O2821" s="1">
        <f t="shared" si="133"/>
        <v>2701.3076923076924</v>
      </c>
      <c r="P2821" s="1">
        <f t="shared" si="134"/>
        <v>59428.769230769234</v>
      </c>
      <c r="Q2821" s="1">
        <f>Table1[[#This Row],[Earned Basic Salary]]*20%</f>
        <v>11885.753846153848</v>
      </c>
      <c r="R2821" s="1">
        <f>Table1[[#This Row],[Earned Basic Salary]]*10%</f>
        <v>5942.876923076924</v>
      </c>
      <c r="S2821" s="1">
        <f>Table1[[#This Row],[Earned Basic Salary]]*12%</f>
        <v>7131.4523076923078</v>
      </c>
      <c r="T2821" s="1">
        <f>200</f>
        <v>200</v>
      </c>
      <c r="U2821" s="1">
        <f>Table1[[#This Row],[PF]]+Table1[[#This Row],[Professional Tax]]</f>
        <v>7331.4523076923078</v>
      </c>
      <c r="V2821" s="1">
        <f>Table1[[#This Row],[Overtime Hours]]*200</f>
        <v>3800</v>
      </c>
      <c r="W2821" s="1">
        <f>Table1[[#This Row],[Earned Basic Salary]]+Table1[[#This Row],[HRA]]+Table1[[#This Row],[DA]]+Table1[[#This Row],[Overtime Pay]]</f>
        <v>81057.400000000009</v>
      </c>
      <c r="X2821" s="1">
        <f>Table1[[#This Row],[Gross Salary]]-Table1[[#This Row],[Total Deduction]]</f>
        <v>73725.947692307702</v>
      </c>
      <c r="Y2821" t="s">
        <v>37</v>
      </c>
      <c r="Z2821" t="s">
        <v>38</v>
      </c>
      <c r="AA2821" t="s">
        <v>10434</v>
      </c>
      <c r="AB2821" t="s">
        <v>10435</v>
      </c>
    </row>
    <row r="2822" spans="1:28" x14ac:dyDescent="0.3">
      <c r="A2822" t="s">
        <v>10436</v>
      </c>
      <c r="B2822" t="s">
        <v>221</v>
      </c>
      <c r="C2822">
        <v>31</v>
      </c>
      <c r="D2822" t="s">
        <v>81</v>
      </c>
      <c r="E2822" t="s">
        <v>82</v>
      </c>
      <c r="F2822" t="s">
        <v>83</v>
      </c>
      <c r="G2822" t="s">
        <v>10437</v>
      </c>
      <c r="H2822" t="s">
        <v>35</v>
      </c>
      <c r="I2822" t="s">
        <v>36</v>
      </c>
      <c r="J2822">
        <v>26</v>
      </c>
      <c r="K2822">
        <v>24</v>
      </c>
      <c r="L2822">
        <f t="shared" si="132"/>
        <v>2</v>
      </c>
      <c r="M2822">
        <v>14</v>
      </c>
      <c r="N2822">
        <v>73342</v>
      </c>
      <c r="O2822" s="1">
        <f t="shared" si="133"/>
        <v>2820.8461538461538</v>
      </c>
      <c r="P2822" s="1">
        <f t="shared" si="134"/>
        <v>67700.307692307688</v>
      </c>
      <c r="Q2822" s="1">
        <f>Table1[[#This Row],[Earned Basic Salary]]*20%</f>
        <v>13540.061538461538</v>
      </c>
      <c r="R2822" s="1">
        <f>Table1[[#This Row],[Earned Basic Salary]]*10%</f>
        <v>6770.0307692307688</v>
      </c>
      <c r="S2822" s="1">
        <f>Table1[[#This Row],[Earned Basic Salary]]*12%</f>
        <v>8124.036923076922</v>
      </c>
      <c r="T2822" s="1">
        <f>200</f>
        <v>200</v>
      </c>
      <c r="U2822" s="1">
        <f>Table1[[#This Row],[PF]]+Table1[[#This Row],[Professional Tax]]</f>
        <v>8324.0369230769211</v>
      </c>
      <c r="V2822" s="1">
        <f>Table1[[#This Row],[Overtime Hours]]*200</f>
        <v>2800</v>
      </c>
      <c r="W2822" s="1">
        <f>Table1[[#This Row],[Earned Basic Salary]]+Table1[[#This Row],[HRA]]+Table1[[#This Row],[DA]]+Table1[[#This Row],[Overtime Pay]]</f>
        <v>90810.4</v>
      </c>
      <c r="X2822" s="1">
        <f>Table1[[#This Row],[Gross Salary]]-Table1[[#This Row],[Total Deduction]]</f>
        <v>82486.363076923066</v>
      </c>
      <c r="Y2822" t="s">
        <v>37</v>
      </c>
      <c r="Z2822" t="s">
        <v>95</v>
      </c>
      <c r="AA2822" t="s">
        <v>10438</v>
      </c>
      <c r="AB2822" t="s">
        <v>10439</v>
      </c>
    </row>
    <row r="2823" spans="1:28" x14ac:dyDescent="0.3">
      <c r="A2823" t="s">
        <v>10440</v>
      </c>
      <c r="B2823" t="s">
        <v>1805</v>
      </c>
      <c r="C2823">
        <v>40</v>
      </c>
      <c r="D2823" t="s">
        <v>127</v>
      </c>
      <c r="E2823" t="s">
        <v>54</v>
      </c>
      <c r="F2823" t="s">
        <v>63</v>
      </c>
      <c r="G2823" t="s">
        <v>1652</v>
      </c>
      <c r="H2823" t="s">
        <v>35</v>
      </c>
      <c r="I2823" t="s">
        <v>36</v>
      </c>
      <c r="J2823">
        <v>26</v>
      </c>
      <c r="K2823">
        <v>22</v>
      </c>
      <c r="L2823">
        <f t="shared" si="132"/>
        <v>4</v>
      </c>
      <c r="M2823">
        <v>18</v>
      </c>
      <c r="N2823">
        <v>57942</v>
      </c>
      <c r="O2823" s="1">
        <f t="shared" si="133"/>
        <v>2228.5384615384614</v>
      </c>
      <c r="P2823" s="1">
        <f t="shared" si="134"/>
        <v>49027.846153846149</v>
      </c>
      <c r="Q2823" s="1">
        <f>Table1[[#This Row],[Earned Basic Salary]]*20%</f>
        <v>9805.5692307692298</v>
      </c>
      <c r="R2823" s="1">
        <f>Table1[[#This Row],[Earned Basic Salary]]*10%</f>
        <v>4902.7846153846149</v>
      </c>
      <c r="S2823" s="1">
        <f>Table1[[#This Row],[Earned Basic Salary]]*12%</f>
        <v>5883.3415384615373</v>
      </c>
      <c r="T2823" s="1">
        <f>200</f>
        <v>200</v>
      </c>
      <c r="U2823" s="1">
        <f>Table1[[#This Row],[PF]]+Table1[[#This Row],[Professional Tax]]</f>
        <v>6083.3415384615373</v>
      </c>
      <c r="V2823" s="1">
        <f>Table1[[#This Row],[Overtime Hours]]*200</f>
        <v>3600</v>
      </c>
      <c r="W2823" s="1">
        <f>Table1[[#This Row],[Earned Basic Salary]]+Table1[[#This Row],[HRA]]+Table1[[#This Row],[DA]]+Table1[[#This Row],[Overtime Pay]]</f>
        <v>67336.2</v>
      </c>
      <c r="X2823" s="1">
        <f>Table1[[#This Row],[Gross Salary]]-Table1[[#This Row],[Total Deduction]]</f>
        <v>61252.858461538461</v>
      </c>
      <c r="Y2823" t="s">
        <v>37</v>
      </c>
      <c r="Z2823" t="s">
        <v>95</v>
      </c>
      <c r="AA2823" t="s">
        <v>10441</v>
      </c>
      <c r="AB2823" t="s">
        <v>10442</v>
      </c>
    </row>
    <row r="2824" spans="1:28" x14ac:dyDescent="0.3">
      <c r="A2824" t="s">
        <v>10443</v>
      </c>
      <c r="B2824" t="s">
        <v>788</v>
      </c>
      <c r="C2824">
        <v>29</v>
      </c>
      <c r="D2824" t="s">
        <v>31</v>
      </c>
      <c r="E2824" t="s">
        <v>121</v>
      </c>
      <c r="F2824" t="s">
        <v>63</v>
      </c>
      <c r="G2824" t="s">
        <v>10444</v>
      </c>
      <c r="H2824" t="s">
        <v>35</v>
      </c>
      <c r="I2824" t="s">
        <v>36</v>
      </c>
      <c r="J2824">
        <v>26</v>
      </c>
      <c r="K2824">
        <v>23</v>
      </c>
      <c r="L2824">
        <f t="shared" si="132"/>
        <v>3</v>
      </c>
      <c r="M2824">
        <v>20</v>
      </c>
      <c r="N2824">
        <v>52096</v>
      </c>
      <c r="O2824" s="1">
        <f t="shared" si="133"/>
        <v>2003.6923076923076</v>
      </c>
      <c r="P2824" s="1">
        <f t="shared" si="134"/>
        <v>46084.923076923078</v>
      </c>
      <c r="Q2824" s="1">
        <f>Table1[[#This Row],[Earned Basic Salary]]*20%</f>
        <v>9216.9846153846156</v>
      </c>
      <c r="R2824" s="1">
        <f>Table1[[#This Row],[Earned Basic Salary]]*10%</f>
        <v>4608.4923076923078</v>
      </c>
      <c r="S2824" s="1">
        <f>Table1[[#This Row],[Earned Basic Salary]]*12%</f>
        <v>5530.1907692307695</v>
      </c>
      <c r="T2824" s="1">
        <f>200</f>
        <v>200</v>
      </c>
      <c r="U2824" s="1">
        <f>Table1[[#This Row],[PF]]+Table1[[#This Row],[Professional Tax]]</f>
        <v>5730.1907692307695</v>
      </c>
      <c r="V2824" s="1">
        <f>Table1[[#This Row],[Overtime Hours]]*200</f>
        <v>4000</v>
      </c>
      <c r="W2824" s="1">
        <f>Table1[[#This Row],[Earned Basic Salary]]+Table1[[#This Row],[HRA]]+Table1[[#This Row],[DA]]+Table1[[#This Row],[Overtime Pay]]</f>
        <v>63910.400000000001</v>
      </c>
      <c r="X2824" s="1">
        <f>Table1[[#This Row],[Gross Salary]]-Table1[[#This Row],[Total Deduction]]</f>
        <v>58180.209230769229</v>
      </c>
      <c r="Y2824" t="s">
        <v>37</v>
      </c>
      <c r="Z2824" t="s">
        <v>106</v>
      </c>
      <c r="AA2824" t="s">
        <v>10445</v>
      </c>
      <c r="AB2824" t="s">
        <v>10446</v>
      </c>
    </row>
    <row r="2825" spans="1:28" x14ac:dyDescent="0.3">
      <c r="A2825" t="s">
        <v>10447</v>
      </c>
      <c r="B2825" t="s">
        <v>99</v>
      </c>
      <c r="C2825">
        <v>45</v>
      </c>
      <c r="D2825" t="s">
        <v>31</v>
      </c>
      <c r="E2825" t="s">
        <v>32</v>
      </c>
      <c r="F2825" t="s">
        <v>46</v>
      </c>
      <c r="G2825" t="s">
        <v>4708</v>
      </c>
      <c r="H2825" t="s">
        <v>35</v>
      </c>
      <c r="I2825" t="s">
        <v>36</v>
      </c>
      <c r="J2825">
        <v>26</v>
      </c>
      <c r="K2825">
        <v>23</v>
      </c>
      <c r="L2825">
        <f t="shared" si="132"/>
        <v>3</v>
      </c>
      <c r="M2825">
        <v>3</v>
      </c>
      <c r="N2825">
        <v>53115</v>
      </c>
      <c r="O2825" s="1">
        <f t="shared" si="133"/>
        <v>2042.8846153846155</v>
      </c>
      <c r="P2825" s="1">
        <f t="shared" si="134"/>
        <v>46986.346153846156</v>
      </c>
      <c r="Q2825" s="1">
        <f>Table1[[#This Row],[Earned Basic Salary]]*20%</f>
        <v>9397.2692307692323</v>
      </c>
      <c r="R2825" s="1">
        <f>Table1[[#This Row],[Earned Basic Salary]]*10%</f>
        <v>4698.6346153846162</v>
      </c>
      <c r="S2825" s="1">
        <f>Table1[[#This Row],[Earned Basic Salary]]*12%</f>
        <v>5638.3615384615387</v>
      </c>
      <c r="T2825" s="1">
        <f>200</f>
        <v>200</v>
      </c>
      <c r="U2825" s="1">
        <f>Table1[[#This Row],[PF]]+Table1[[#This Row],[Professional Tax]]</f>
        <v>5838.3615384615387</v>
      </c>
      <c r="V2825" s="1">
        <f>Table1[[#This Row],[Overtime Hours]]*200</f>
        <v>600</v>
      </c>
      <c r="W2825" s="1">
        <f>Table1[[#This Row],[Earned Basic Salary]]+Table1[[#This Row],[HRA]]+Table1[[#This Row],[DA]]+Table1[[#This Row],[Overtime Pay]]</f>
        <v>61682.250000000007</v>
      </c>
      <c r="X2825" s="1">
        <f>Table1[[#This Row],[Gross Salary]]-Table1[[#This Row],[Total Deduction]]</f>
        <v>55843.888461538467</v>
      </c>
      <c r="Y2825" t="s">
        <v>37</v>
      </c>
      <c r="Z2825" t="s">
        <v>48</v>
      </c>
      <c r="AA2825" t="s">
        <v>10448</v>
      </c>
      <c r="AB2825" t="s">
        <v>10449</v>
      </c>
    </row>
    <row r="2826" spans="1:28" x14ac:dyDescent="0.3">
      <c r="A2826" t="s">
        <v>10450</v>
      </c>
      <c r="B2826" t="s">
        <v>2238</v>
      </c>
      <c r="C2826">
        <v>49</v>
      </c>
      <c r="D2826" t="s">
        <v>81</v>
      </c>
      <c r="E2826" t="s">
        <v>121</v>
      </c>
      <c r="F2826" t="s">
        <v>55</v>
      </c>
      <c r="G2826" t="s">
        <v>10451</v>
      </c>
      <c r="H2826" t="s">
        <v>35</v>
      </c>
      <c r="I2826" t="s">
        <v>36</v>
      </c>
      <c r="J2826">
        <v>26</v>
      </c>
      <c r="K2826">
        <v>23</v>
      </c>
      <c r="L2826">
        <f t="shared" si="132"/>
        <v>3</v>
      </c>
      <c r="M2826">
        <v>18</v>
      </c>
      <c r="N2826">
        <v>25552</v>
      </c>
      <c r="O2826" s="1">
        <f t="shared" si="133"/>
        <v>982.76923076923072</v>
      </c>
      <c r="P2826" s="1">
        <f t="shared" si="134"/>
        <v>22603.692307692305</v>
      </c>
      <c r="Q2826" s="1">
        <f>Table1[[#This Row],[Earned Basic Salary]]*20%</f>
        <v>4520.7384615384608</v>
      </c>
      <c r="R2826" s="1">
        <f>Table1[[#This Row],[Earned Basic Salary]]*10%</f>
        <v>2260.3692307692304</v>
      </c>
      <c r="S2826" s="1">
        <f>Table1[[#This Row],[Earned Basic Salary]]*12%</f>
        <v>2712.4430769230767</v>
      </c>
      <c r="T2826" s="1">
        <f>200</f>
        <v>200</v>
      </c>
      <c r="U2826" s="1">
        <f>Table1[[#This Row],[PF]]+Table1[[#This Row],[Professional Tax]]</f>
        <v>2912.4430769230767</v>
      </c>
      <c r="V2826" s="1">
        <f>Table1[[#This Row],[Overtime Hours]]*200</f>
        <v>3600</v>
      </c>
      <c r="W2826" s="1">
        <f>Table1[[#This Row],[Earned Basic Salary]]+Table1[[#This Row],[HRA]]+Table1[[#This Row],[DA]]+Table1[[#This Row],[Overtime Pay]]</f>
        <v>32984.799999999996</v>
      </c>
      <c r="X2826" s="1">
        <f>Table1[[#This Row],[Gross Salary]]-Table1[[#This Row],[Total Deduction]]</f>
        <v>30072.356923076921</v>
      </c>
      <c r="Y2826" t="s">
        <v>37</v>
      </c>
      <c r="Z2826" t="s">
        <v>95</v>
      </c>
      <c r="AA2826" t="s">
        <v>10452</v>
      </c>
      <c r="AB2826" t="s">
        <v>10453</v>
      </c>
    </row>
    <row r="2827" spans="1:28" x14ac:dyDescent="0.3">
      <c r="A2827" t="s">
        <v>10454</v>
      </c>
      <c r="B2827" t="s">
        <v>392</v>
      </c>
      <c r="C2827">
        <v>37</v>
      </c>
      <c r="D2827" t="s">
        <v>31</v>
      </c>
      <c r="E2827" t="s">
        <v>62</v>
      </c>
      <c r="F2827" t="s">
        <v>89</v>
      </c>
      <c r="G2827" t="s">
        <v>10455</v>
      </c>
      <c r="H2827" t="s">
        <v>35</v>
      </c>
      <c r="I2827" t="s">
        <v>36</v>
      </c>
      <c r="J2827">
        <v>26</v>
      </c>
      <c r="K2827">
        <v>23</v>
      </c>
      <c r="L2827">
        <f t="shared" si="132"/>
        <v>3</v>
      </c>
      <c r="M2827">
        <v>19</v>
      </c>
      <c r="N2827">
        <v>71551</v>
      </c>
      <c r="O2827" s="1">
        <f t="shared" si="133"/>
        <v>2751.9615384615386</v>
      </c>
      <c r="P2827" s="1">
        <f t="shared" si="134"/>
        <v>63295.11538461539</v>
      </c>
      <c r="Q2827" s="1">
        <f>Table1[[#This Row],[Earned Basic Salary]]*20%</f>
        <v>12659.023076923078</v>
      </c>
      <c r="R2827" s="1">
        <f>Table1[[#This Row],[Earned Basic Salary]]*10%</f>
        <v>6329.5115384615392</v>
      </c>
      <c r="S2827" s="1">
        <f>Table1[[#This Row],[Earned Basic Salary]]*12%</f>
        <v>7595.4138461538469</v>
      </c>
      <c r="T2827" s="1">
        <f>200</f>
        <v>200</v>
      </c>
      <c r="U2827" s="1">
        <f>Table1[[#This Row],[PF]]+Table1[[#This Row],[Professional Tax]]</f>
        <v>7795.4138461538469</v>
      </c>
      <c r="V2827" s="1">
        <f>Table1[[#This Row],[Overtime Hours]]*200</f>
        <v>3800</v>
      </c>
      <c r="W2827" s="1">
        <f>Table1[[#This Row],[Earned Basic Salary]]+Table1[[#This Row],[HRA]]+Table1[[#This Row],[DA]]+Table1[[#This Row],[Overtime Pay]]</f>
        <v>86083.650000000009</v>
      </c>
      <c r="X2827" s="1">
        <f>Table1[[#This Row],[Gross Salary]]-Table1[[#This Row],[Total Deduction]]</f>
        <v>78288.236153846156</v>
      </c>
      <c r="Y2827" t="s">
        <v>37</v>
      </c>
      <c r="Z2827" t="s">
        <v>38</v>
      </c>
      <c r="AA2827" t="s">
        <v>10456</v>
      </c>
      <c r="AB2827" t="s">
        <v>10457</v>
      </c>
    </row>
    <row r="2828" spans="1:28" x14ac:dyDescent="0.3">
      <c r="A2828" t="s">
        <v>10458</v>
      </c>
      <c r="B2828" t="s">
        <v>1233</v>
      </c>
      <c r="C2828">
        <v>38</v>
      </c>
      <c r="D2828" t="s">
        <v>44</v>
      </c>
      <c r="E2828" t="s">
        <v>54</v>
      </c>
      <c r="F2828" t="s">
        <v>63</v>
      </c>
      <c r="G2828" t="s">
        <v>9176</v>
      </c>
      <c r="H2828" t="s">
        <v>35</v>
      </c>
      <c r="I2828" t="s">
        <v>36</v>
      </c>
      <c r="J2828">
        <v>26</v>
      </c>
      <c r="K2828">
        <v>24</v>
      </c>
      <c r="L2828">
        <f t="shared" si="132"/>
        <v>2</v>
      </c>
      <c r="M2828">
        <v>7</v>
      </c>
      <c r="N2828">
        <v>30811</v>
      </c>
      <c r="O2828" s="1">
        <f t="shared" si="133"/>
        <v>1185.0384615384614</v>
      </c>
      <c r="P2828" s="1">
        <f t="shared" si="134"/>
        <v>28440.923076923074</v>
      </c>
      <c r="Q2828" s="1">
        <f>Table1[[#This Row],[Earned Basic Salary]]*20%</f>
        <v>5688.1846153846154</v>
      </c>
      <c r="R2828" s="1">
        <f>Table1[[#This Row],[Earned Basic Salary]]*10%</f>
        <v>2844.0923076923077</v>
      </c>
      <c r="S2828" s="1">
        <f>Table1[[#This Row],[Earned Basic Salary]]*12%</f>
        <v>3412.9107692307689</v>
      </c>
      <c r="T2828" s="1">
        <f>200</f>
        <v>200</v>
      </c>
      <c r="U2828" s="1">
        <f>Table1[[#This Row],[PF]]+Table1[[#This Row],[Professional Tax]]</f>
        <v>3612.9107692307689</v>
      </c>
      <c r="V2828" s="1">
        <f>Table1[[#This Row],[Overtime Hours]]*200</f>
        <v>1400</v>
      </c>
      <c r="W2828" s="1">
        <f>Table1[[#This Row],[Earned Basic Salary]]+Table1[[#This Row],[HRA]]+Table1[[#This Row],[DA]]+Table1[[#This Row],[Overtime Pay]]</f>
        <v>38373.199999999997</v>
      </c>
      <c r="X2828" s="1">
        <f>Table1[[#This Row],[Gross Salary]]-Table1[[#This Row],[Total Deduction]]</f>
        <v>34760.289230769231</v>
      </c>
      <c r="Y2828" t="s">
        <v>37</v>
      </c>
      <c r="Z2828" t="s">
        <v>38</v>
      </c>
      <c r="AA2828" t="s">
        <v>10459</v>
      </c>
      <c r="AB2828" t="s">
        <v>10460</v>
      </c>
    </row>
    <row r="2829" spans="1:28" x14ac:dyDescent="0.3">
      <c r="A2829" t="s">
        <v>10461</v>
      </c>
      <c r="B2829" t="s">
        <v>295</v>
      </c>
      <c r="C2829">
        <v>51</v>
      </c>
      <c r="D2829" t="s">
        <v>44</v>
      </c>
      <c r="E2829" t="s">
        <v>54</v>
      </c>
      <c r="F2829" t="s">
        <v>46</v>
      </c>
      <c r="G2829" t="s">
        <v>10462</v>
      </c>
      <c r="H2829" t="s">
        <v>35</v>
      </c>
      <c r="I2829" t="s">
        <v>36</v>
      </c>
      <c r="J2829">
        <v>26</v>
      </c>
      <c r="K2829">
        <v>26</v>
      </c>
      <c r="L2829">
        <f t="shared" si="132"/>
        <v>0</v>
      </c>
      <c r="M2829">
        <v>19</v>
      </c>
      <c r="N2829">
        <v>54277</v>
      </c>
      <c r="O2829" s="1">
        <f t="shared" si="133"/>
        <v>2087.5769230769229</v>
      </c>
      <c r="P2829" s="1">
        <f t="shared" si="134"/>
        <v>54276.999999999993</v>
      </c>
      <c r="Q2829" s="1">
        <f>Table1[[#This Row],[Earned Basic Salary]]*20%</f>
        <v>10855.4</v>
      </c>
      <c r="R2829" s="1">
        <f>Table1[[#This Row],[Earned Basic Salary]]*10%</f>
        <v>5427.7</v>
      </c>
      <c r="S2829" s="1">
        <f>Table1[[#This Row],[Earned Basic Salary]]*12%</f>
        <v>6513.2399999999989</v>
      </c>
      <c r="T2829" s="1">
        <f>200</f>
        <v>200</v>
      </c>
      <c r="U2829" s="1">
        <f>Table1[[#This Row],[PF]]+Table1[[#This Row],[Professional Tax]]</f>
        <v>6713.2399999999989</v>
      </c>
      <c r="V2829" s="1">
        <f>Table1[[#This Row],[Overtime Hours]]*200</f>
        <v>3800</v>
      </c>
      <c r="W2829" s="1">
        <f>Table1[[#This Row],[Earned Basic Salary]]+Table1[[#This Row],[HRA]]+Table1[[#This Row],[DA]]+Table1[[#This Row],[Overtime Pay]]</f>
        <v>74360.099999999991</v>
      </c>
      <c r="X2829" s="1">
        <f>Table1[[#This Row],[Gross Salary]]-Table1[[#This Row],[Total Deduction]]</f>
        <v>67646.859999999986</v>
      </c>
      <c r="Y2829" t="s">
        <v>37</v>
      </c>
      <c r="Z2829" t="s">
        <v>106</v>
      </c>
      <c r="AA2829" t="s">
        <v>10463</v>
      </c>
      <c r="AB2829" t="s">
        <v>10464</v>
      </c>
    </row>
    <row r="2830" spans="1:28" x14ac:dyDescent="0.3">
      <c r="A2830" t="s">
        <v>10465</v>
      </c>
      <c r="B2830" t="s">
        <v>173</v>
      </c>
      <c r="C2830">
        <v>46</v>
      </c>
      <c r="D2830" t="s">
        <v>133</v>
      </c>
      <c r="E2830" t="s">
        <v>54</v>
      </c>
      <c r="F2830" t="s">
        <v>46</v>
      </c>
      <c r="G2830" t="s">
        <v>8044</v>
      </c>
      <c r="H2830" t="s">
        <v>35</v>
      </c>
      <c r="I2830" t="s">
        <v>36</v>
      </c>
      <c r="J2830">
        <v>26</v>
      </c>
      <c r="K2830">
        <v>22</v>
      </c>
      <c r="L2830">
        <f t="shared" si="132"/>
        <v>4</v>
      </c>
      <c r="M2830">
        <v>19</v>
      </c>
      <c r="N2830">
        <v>36592</v>
      </c>
      <c r="O2830" s="1">
        <f t="shared" si="133"/>
        <v>1407.3846153846155</v>
      </c>
      <c r="P2830" s="1">
        <f t="shared" si="134"/>
        <v>30962.461538461539</v>
      </c>
      <c r="Q2830" s="1">
        <f>Table1[[#This Row],[Earned Basic Salary]]*20%</f>
        <v>6192.4923076923078</v>
      </c>
      <c r="R2830" s="1">
        <f>Table1[[#This Row],[Earned Basic Salary]]*10%</f>
        <v>3096.2461538461539</v>
      </c>
      <c r="S2830" s="1">
        <f>Table1[[#This Row],[Earned Basic Salary]]*12%</f>
        <v>3715.4953846153844</v>
      </c>
      <c r="T2830" s="1">
        <f>200</f>
        <v>200</v>
      </c>
      <c r="U2830" s="1">
        <f>Table1[[#This Row],[PF]]+Table1[[#This Row],[Professional Tax]]</f>
        <v>3915.4953846153844</v>
      </c>
      <c r="V2830" s="1">
        <f>Table1[[#This Row],[Overtime Hours]]*200</f>
        <v>3800</v>
      </c>
      <c r="W2830" s="1">
        <f>Table1[[#This Row],[Earned Basic Salary]]+Table1[[#This Row],[HRA]]+Table1[[#This Row],[DA]]+Table1[[#This Row],[Overtime Pay]]</f>
        <v>44051.199999999997</v>
      </c>
      <c r="X2830" s="1">
        <f>Table1[[#This Row],[Gross Salary]]-Table1[[#This Row],[Total Deduction]]</f>
        <v>40135.704615384609</v>
      </c>
      <c r="Y2830" t="s">
        <v>37</v>
      </c>
      <c r="Z2830" t="s">
        <v>48</v>
      </c>
      <c r="AA2830" t="s">
        <v>10466</v>
      </c>
      <c r="AB2830" t="s">
        <v>10467</v>
      </c>
    </row>
    <row r="2831" spans="1:28" x14ac:dyDescent="0.3">
      <c r="A2831" t="s">
        <v>10468</v>
      </c>
      <c r="B2831" t="s">
        <v>637</v>
      </c>
      <c r="C2831">
        <v>32</v>
      </c>
      <c r="D2831" t="s">
        <v>81</v>
      </c>
      <c r="E2831" t="s">
        <v>32</v>
      </c>
      <c r="F2831" t="s">
        <v>89</v>
      </c>
      <c r="G2831" t="s">
        <v>10469</v>
      </c>
      <c r="H2831" t="s">
        <v>35</v>
      </c>
      <c r="I2831" t="s">
        <v>36</v>
      </c>
      <c r="J2831">
        <v>26</v>
      </c>
      <c r="K2831">
        <v>25</v>
      </c>
      <c r="L2831">
        <f t="shared" si="132"/>
        <v>1</v>
      </c>
      <c r="M2831">
        <v>6</v>
      </c>
      <c r="N2831">
        <v>79781</v>
      </c>
      <c r="O2831" s="1">
        <f t="shared" si="133"/>
        <v>3068.5</v>
      </c>
      <c r="P2831" s="1">
        <f t="shared" si="134"/>
        <v>76712.5</v>
      </c>
      <c r="Q2831" s="1">
        <f>Table1[[#This Row],[Earned Basic Salary]]*20%</f>
        <v>15342.5</v>
      </c>
      <c r="R2831" s="1">
        <f>Table1[[#This Row],[Earned Basic Salary]]*10%</f>
        <v>7671.25</v>
      </c>
      <c r="S2831" s="1">
        <f>Table1[[#This Row],[Earned Basic Salary]]*12%</f>
        <v>9205.5</v>
      </c>
      <c r="T2831" s="1">
        <f>200</f>
        <v>200</v>
      </c>
      <c r="U2831" s="1">
        <f>Table1[[#This Row],[PF]]+Table1[[#This Row],[Professional Tax]]</f>
        <v>9405.5</v>
      </c>
      <c r="V2831" s="1">
        <f>Table1[[#This Row],[Overtime Hours]]*200</f>
        <v>1200</v>
      </c>
      <c r="W2831" s="1">
        <f>Table1[[#This Row],[Earned Basic Salary]]+Table1[[#This Row],[HRA]]+Table1[[#This Row],[DA]]+Table1[[#This Row],[Overtime Pay]]</f>
        <v>100926.25</v>
      </c>
      <c r="X2831" s="1">
        <f>Table1[[#This Row],[Gross Salary]]-Table1[[#This Row],[Total Deduction]]</f>
        <v>91520.75</v>
      </c>
      <c r="Y2831" t="s">
        <v>37</v>
      </c>
      <c r="Z2831" t="s">
        <v>106</v>
      </c>
      <c r="AA2831" t="s">
        <v>10470</v>
      </c>
      <c r="AB2831" t="s">
        <v>10471</v>
      </c>
    </row>
    <row r="2832" spans="1:28" x14ac:dyDescent="0.3">
      <c r="A2832" t="s">
        <v>10472</v>
      </c>
      <c r="B2832" t="s">
        <v>1439</v>
      </c>
      <c r="C2832">
        <v>29</v>
      </c>
      <c r="D2832" t="s">
        <v>75</v>
      </c>
      <c r="E2832" t="s">
        <v>82</v>
      </c>
      <c r="F2832" t="s">
        <v>63</v>
      </c>
      <c r="G2832" t="s">
        <v>5505</v>
      </c>
      <c r="H2832" t="s">
        <v>35</v>
      </c>
      <c r="I2832" t="s">
        <v>36</v>
      </c>
      <c r="J2832">
        <v>26</v>
      </c>
      <c r="K2832">
        <v>22</v>
      </c>
      <c r="L2832">
        <f t="shared" si="132"/>
        <v>4</v>
      </c>
      <c r="M2832">
        <v>7</v>
      </c>
      <c r="N2832">
        <v>32247</v>
      </c>
      <c r="O2832" s="1">
        <f t="shared" si="133"/>
        <v>1240.2692307692307</v>
      </c>
      <c r="P2832" s="1">
        <f t="shared" si="134"/>
        <v>27285.923076923074</v>
      </c>
      <c r="Q2832" s="1">
        <f>Table1[[#This Row],[Earned Basic Salary]]*20%</f>
        <v>5457.1846153846154</v>
      </c>
      <c r="R2832" s="1">
        <f>Table1[[#This Row],[Earned Basic Salary]]*10%</f>
        <v>2728.5923076923077</v>
      </c>
      <c r="S2832" s="1">
        <f>Table1[[#This Row],[Earned Basic Salary]]*12%</f>
        <v>3274.310769230769</v>
      </c>
      <c r="T2832" s="1">
        <f>200</f>
        <v>200</v>
      </c>
      <c r="U2832" s="1">
        <f>Table1[[#This Row],[PF]]+Table1[[#This Row],[Professional Tax]]</f>
        <v>3474.310769230769</v>
      </c>
      <c r="V2832" s="1">
        <f>Table1[[#This Row],[Overtime Hours]]*200</f>
        <v>1400</v>
      </c>
      <c r="W2832" s="1">
        <f>Table1[[#This Row],[Earned Basic Salary]]+Table1[[#This Row],[HRA]]+Table1[[#This Row],[DA]]+Table1[[#This Row],[Overtime Pay]]</f>
        <v>36871.699999999997</v>
      </c>
      <c r="X2832" s="1">
        <f>Table1[[#This Row],[Gross Salary]]-Table1[[#This Row],[Total Deduction]]</f>
        <v>33397.389230769229</v>
      </c>
      <c r="Y2832" t="s">
        <v>37</v>
      </c>
      <c r="Z2832" t="s">
        <v>95</v>
      </c>
      <c r="AA2832" t="s">
        <v>10473</v>
      </c>
      <c r="AB2832" t="s">
        <v>10474</v>
      </c>
    </row>
    <row r="2833" spans="1:28" x14ac:dyDescent="0.3">
      <c r="A2833" t="s">
        <v>10475</v>
      </c>
      <c r="B2833" t="s">
        <v>566</v>
      </c>
      <c r="C2833">
        <v>38</v>
      </c>
      <c r="D2833" t="s">
        <v>133</v>
      </c>
      <c r="E2833" t="s">
        <v>32</v>
      </c>
      <c r="F2833" t="s">
        <v>69</v>
      </c>
      <c r="G2833" t="s">
        <v>2993</v>
      </c>
      <c r="H2833" t="s">
        <v>35</v>
      </c>
      <c r="I2833" t="s">
        <v>36</v>
      </c>
      <c r="J2833">
        <v>26</v>
      </c>
      <c r="K2833">
        <v>22</v>
      </c>
      <c r="L2833">
        <f t="shared" si="132"/>
        <v>4</v>
      </c>
      <c r="M2833">
        <v>7</v>
      </c>
      <c r="N2833">
        <v>34991</v>
      </c>
      <c r="O2833" s="1">
        <f t="shared" si="133"/>
        <v>1345.8076923076924</v>
      </c>
      <c r="P2833" s="1">
        <f t="shared" si="134"/>
        <v>29607.769230769234</v>
      </c>
      <c r="Q2833" s="1">
        <f>Table1[[#This Row],[Earned Basic Salary]]*20%</f>
        <v>5921.5538461538472</v>
      </c>
      <c r="R2833" s="1">
        <f>Table1[[#This Row],[Earned Basic Salary]]*10%</f>
        <v>2960.7769230769236</v>
      </c>
      <c r="S2833" s="1">
        <f>Table1[[#This Row],[Earned Basic Salary]]*12%</f>
        <v>3552.9323076923079</v>
      </c>
      <c r="T2833" s="1">
        <f>200</f>
        <v>200</v>
      </c>
      <c r="U2833" s="1">
        <f>Table1[[#This Row],[PF]]+Table1[[#This Row],[Professional Tax]]</f>
        <v>3752.9323076923079</v>
      </c>
      <c r="V2833" s="1">
        <f>Table1[[#This Row],[Overtime Hours]]*200</f>
        <v>1400</v>
      </c>
      <c r="W2833" s="1">
        <f>Table1[[#This Row],[Earned Basic Salary]]+Table1[[#This Row],[HRA]]+Table1[[#This Row],[DA]]+Table1[[#This Row],[Overtime Pay]]</f>
        <v>39890.100000000006</v>
      </c>
      <c r="X2833" s="1">
        <f>Table1[[#This Row],[Gross Salary]]-Table1[[#This Row],[Total Deduction]]</f>
        <v>36137.167692307696</v>
      </c>
      <c r="Y2833" t="s">
        <v>37</v>
      </c>
      <c r="Z2833" t="s">
        <v>95</v>
      </c>
      <c r="AA2833" t="s">
        <v>10476</v>
      </c>
      <c r="AB2833" t="s">
        <v>10477</v>
      </c>
    </row>
    <row r="2834" spans="1:28" x14ac:dyDescent="0.3">
      <c r="A2834" t="s">
        <v>10478</v>
      </c>
      <c r="B2834" t="s">
        <v>589</v>
      </c>
      <c r="C2834">
        <v>54</v>
      </c>
      <c r="D2834" t="s">
        <v>53</v>
      </c>
      <c r="E2834" t="s">
        <v>45</v>
      </c>
      <c r="F2834" t="s">
        <v>69</v>
      </c>
      <c r="G2834" t="s">
        <v>6497</v>
      </c>
      <c r="H2834" t="s">
        <v>35</v>
      </c>
      <c r="I2834" t="s">
        <v>36</v>
      </c>
      <c r="J2834">
        <v>26</v>
      </c>
      <c r="K2834">
        <v>24</v>
      </c>
      <c r="L2834">
        <f t="shared" si="132"/>
        <v>2</v>
      </c>
      <c r="M2834">
        <v>9</v>
      </c>
      <c r="N2834">
        <v>66116</v>
      </c>
      <c r="O2834" s="1">
        <f t="shared" si="133"/>
        <v>2542.9230769230771</v>
      </c>
      <c r="P2834" s="1">
        <f t="shared" si="134"/>
        <v>61030.153846153851</v>
      </c>
      <c r="Q2834" s="1">
        <f>Table1[[#This Row],[Earned Basic Salary]]*20%</f>
        <v>12206.030769230771</v>
      </c>
      <c r="R2834" s="1">
        <f>Table1[[#This Row],[Earned Basic Salary]]*10%</f>
        <v>6103.0153846153853</v>
      </c>
      <c r="S2834" s="1">
        <f>Table1[[#This Row],[Earned Basic Salary]]*12%</f>
        <v>7323.6184615384618</v>
      </c>
      <c r="T2834" s="1">
        <f>200</f>
        <v>200</v>
      </c>
      <c r="U2834" s="1">
        <f>Table1[[#This Row],[PF]]+Table1[[#This Row],[Professional Tax]]</f>
        <v>7523.6184615384618</v>
      </c>
      <c r="V2834" s="1">
        <f>Table1[[#This Row],[Overtime Hours]]*200</f>
        <v>1800</v>
      </c>
      <c r="W2834" s="1">
        <f>Table1[[#This Row],[Earned Basic Salary]]+Table1[[#This Row],[HRA]]+Table1[[#This Row],[DA]]+Table1[[#This Row],[Overtime Pay]]</f>
        <v>81139.200000000012</v>
      </c>
      <c r="X2834" s="1">
        <f>Table1[[#This Row],[Gross Salary]]-Table1[[#This Row],[Total Deduction]]</f>
        <v>73615.581538461556</v>
      </c>
      <c r="Y2834" t="s">
        <v>37</v>
      </c>
      <c r="Z2834" t="s">
        <v>48</v>
      </c>
      <c r="AA2834" t="s">
        <v>10479</v>
      </c>
      <c r="AB2834" t="s">
        <v>10480</v>
      </c>
    </row>
    <row r="2835" spans="1:28" x14ac:dyDescent="0.3">
      <c r="A2835" t="s">
        <v>10481</v>
      </c>
      <c r="B2835" t="s">
        <v>1030</v>
      </c>
      <c r="C2835">
        <v>52</v>
      </c>
      <c r="D2835" t="s">
        <v>53</v>
      </c>
      <c r="E2835" t="s">
        <v>62</v>
      </c>
      <c r="F2835" t="s">
        <v>33</v>
      </c>
      <c r="G2835" t="s">
        <v>10482</v>
      </c>
      <c r="H2835" t="s">
        <v>35</v>
      </c>
      <c r="I2835" t="s">
        <v>36</v>
      </c>
      <c r="J2835">
        <v>26</v>
      </c>
      <c r="K2835">
        <v>26</v>
      </c>
      <c r="L2835">
        <f t="shared" si="132"/>
        <v>0</v>
      </c>
      <c r="M2835">
        <v>2</v>
      </c>
      <c r="N2835">
        <v>60942</v>
      </c>
      <c r="O2835" s="1">
        <f t="shared" si="133"/>
        <v>2343.9230769230771</v>
      </c>
      <c r="P2835" s="1">
        <f t="shared" si="134"/>
        <v>60942.000000000007</v>
      </c>
      <c r="Q2835" s="1">
        <f>Table1[[#This Row],[Earned Basic Salary]]*20%</f>
        <v>12188.400000000001</v>
      </c>
      <c r="R2835" s="1">
        <f>Table1[[#This Row],[Earned Basic Salary]]*10%</f>
        <v>6094.2000000000007</v>
      </c>
      <c r="S2835" s="1">
        <f>Table1[[#This Row],[Earned Basic Salary]]*12%</f>
        <v>7313.0400000000009</v>
      </c>
      <c r="T2835" s="1">
        <f>200</f>
        <v>200</v>
      </c>
      <c r="U2835" s="1">
        <f>Table1[[#This Row],[PF]]+Table1[[#This Row],[Professional Tax]]</f>
        <v>7513.0400000000009</v>
      </c>
      <c r="V2835" s="1">
        <f>Table1[[#This Row],[Overtime Hours]]*200</f>
        <v>400</v>
      </c>
      <c r="W2835" s="1">
        <f>Table1[[#This Row],[Earned Basic Salary]]+Table1[[#This Row],[HRA]]+Table1[[#This Row],[DA]]+Table1[[#This Row],[Overtime Pay]]</f>
        <v>79624.600000000006</v>
      </c>
      <c r="X2835" s="1">
        <f>Table1[[#This Row],[Gross Salary]]-Table1[[#This Row],[Total Deduction]]</f>
        <v>72111.56</v>
      </c>
      <c r="Y2835" t="s">
        <v>37</v>
      </c>
      <c r="Z2835" t="s">
        <v>38</v>
      </c>
      <c r="AA2835" t="s">
        <v>10483</v>
      </c>
      <c r="AB2835" t="s">
        <v>10484</v>
      </c>
    </row>
    <row r="2836" spans="1:28" x14ac:dyDescent="0.3">
      <c r="A2836" t="s">
        <v>10485</v>
      </c>
      <c r="B2836" t="s">
        <v>470</v>
      </c>
      <c r="C2836">
        <v>38</v>
      </c>
      <c r="D2836" t="s">
        <v>31</v>
      </c>
      <c r="E2836" t="s">
        <v>45</v>
      </c>
      <c r="F2836" t="s">
        <v>55</v>
      </c>
      <c r="G2836" t="s">
        <v>10486</v>
      </c>
      <c r="H2836" t="s">
        <v>35</v>
      </c>
      <c r="I2836" t="s">
        <v>36</v>
      </c>
      <c r="J2836">
        <v>26</v>
      </c>
      <c r="K2836">
        <v>22</v>
      </c>
      <c r="L2836">
        <f t="shared" si="132"/>
        <v>4</v>
      </c>
      <c r="M2836">
        <v>19</v>
      </c>
      <c r="N2836">
        <v>26017</v>
      </c>
      <c r="O2836" s="1">
        <f t="shared" si="133"/>
        <v>1000.6538461538462</v>
      </c>
      <c r="P2836" s="1">
        <f t="shared" si="134"/>
        <v>22014.384615384617</v>
      </c>
      <c r="Q2836" s="1">
        <f>Table1[[#This Row],[Earned Basic Salary]]*20%</f>
        <v>4402.876923076924</v>
      </c>
      <c r="R2836" s="1">
        <f>Table1[[#This Row],[Earned Basic Salary]]*10%</f>
        <v>2201.438461538462</v>
      </c>
      <c r="S2836" s="1">
        <f>Table1[[#This Row],[Earned Basic Salary]]*12%</f>
        <v>2641.7261538461539</v>
      </c>
      <c r="T2836" s="1">
        <f>200</f>
        <v>200</v>
      </c>
      <c r="U2836" s="1">
        <f>Table1[[#This Row],[PF]]+Table1[[#This Row],[Professional Tax]]</f>
        <v>2841.7261538461539</v>
      </c>
      <c r="V2836" s="1">
        <f>Table1[[#This Row],[Overtime Hours]]*200</f>
        <v>3800</v>
      </c>
      <c r="W2836" s="1">
        <f>Table1[[#This Row],[Earned Basic Salary]]+Table1[[#This Row],[HRA]]+Table1[[#This Row],[DA]]+Table1[[#This Row],[Overtime Pay]]</f>
        <v>32418.700000000004</v>
      </c>
      <c r="X2836" s="1">
        <f>Table1[[#This Row],[Gross Salary]]-Table1[[#This Row],[Total Deduction]]</f>
        <v>29576.973846153851</v>
      </c>
      <c r="Y2836" t="s">
        <v>37</v>
      </c>
      <c r="Z2836" t="s">
        <v>106</v>
      </c>
      <c r="AA2836" t="s">
        <v>10487</v>
      </c>
      <c r="AB2836" t="s">
        <v>10488</v>
      </c>
    </row>
    <row r="2837" spans="1:28" x14ac:dyDescent="0.3">
      <c r="A2837" t="s">
        <v>10489</v>
      </c>
      <c r="B2837" t="s">
        <v>919</v>
      </c>
      <c r="C2837">
        <v>23</v>
      </c>
      <c r="D2837" t="s">
        <v>31</v>
      </c>
      <c r="E2837" t="s">
        <v>32</v>
      </c>
      <c r="F2837" t="s">
        <v>89</v>
      </c>
      <c r="G2837" t="s">
        <v>116</v>
      </c>
      <c r="H2837" t="s">
        <v>35</v>
      </c>
      <c r="I2837" t="s">
        <v>36</v>
      </c>
      <c r="J2837">
        <v>26</v>
      </c>
      <c r="K2837">
        <v>22</v>
      </c>
      <c r="L2837">
        <f t="shared" si="132"/>
        <v>4</v>
      </c>
      <c r="M2837">
        <v>4</v>
      </c>
      <c r="N2837">
        <v>55703</v>
      </c>
      <c r="O2837" s="1">
        <f t="shared" si="133"/>
        <v>2142.4230769230771</v>
      </c>
      <c r="P2837" s="1">
        <f t="shared" si="134"/>
        <v>47133.307692307695</v>
      </c>
      <c r="Q2837" s="1">
        <f>Table1[[#This Row],[Earned Basic Salary]]*20%</f>
        <v>9426.6615384615397</v>
      </c>
      <c r="R2837" s="1">
        <f>Table1[[#This Row],[Earned Basic Salary]]*10%</f>
        <v>4713.3307692307699</v>
      </c>
      <c r="S2837" s="1">
        <f>Table1[[#This Row],[Earned Basic Salary]]*12%</f>
        <v>5655.9969230769229</v>
      </c>
      <c r="T2837" s="1">
        <f>200</f>
        <v>200</v>
      </c>
      <c r="U2837" s="1">
        <f>Table1[[#This Row],[PF]]+Table1[[#This Row],[Professional Tax]]</f>
        <v>5855.9969230769229</v>
      </c>
      <c r="V2837" s="1">
        <f>Table1[[#This Row],[Overtime Hours]]*200</f>
        <v>800</v>
      </c>
      <c r="W2837" s="1">
        <f>Table1[[#This Row],[Earned Basic Salary]]+Table1[[#This Row],[HRA]]+Table1[[#This Row],[DA]]+Table1[[#This Row],[Overtime Pay]]</f>
        <v>62073.3</v>
      </c>
      <c r="X2837" s="1">
        <f>Table1[[#This Row],[Gross Salary]]-Table1[[#This Row],[Total Deduction]]</f>
        <v>56217.303076923083</v>
      </c>
      <c r="Y2837" t="s">
        <v>37</v>
      </c>
      <c r="Z2837" t="s">
        <v>95</v>
      </c>
      <c r="AA2837" t="s">
        <v>10490</v>
      </c>
      <c r="AB2837" t="s">
        <v>10491</v>
      </c>
    </row>
    <row r="2838" spans="1:28" x14ac:dyDescent="0.3">
      <c r="A2838" t="s">
        <v>10492</v>
      </c>
      <c r="B2838" t="s">
        <v>1049</v>
      </c>
      <c r="C2838">
        <v>52</v>
      </c>
      <c r="D2838" t="s">
        <v>44</v>
      </c>
      <c r="E2838" t="s">
        <v>45</v>
      </c>
      <c r="F2838" t="s">
        <v>89</v>
      </c>
      <c r="G2838" t="s">
        <v>3918</v>
      </c>
      <c r="H2838" t="s">
        <v>35</v>
      </c>
      <c r="I2838" t="s">
        <v>36</v>
      </c>
      <c r="J2838">
        <v>26</v>
      </c>
      <c r="K2838">
        <v>25</v>
      </c>
      <c r="L2838">
        <f t="shared" si="132"/>
        <v>1</v>
      </c>
      <c r="M2838">
        <v>13</v>
      </c>
      <c r="N2838">
        <v>59184</v>
      </c>
      <c r="O2838" s="1">
        <f t="shared" si="133"/>
        <v>2276.3076923076924</v>
      </c>
      <c r="P2838" s="1">
        <f t="shared" si="134"/>
        <v>56907.692307692312</v>
      </c>
      <c r="Q2838" s="1">
        <f>Table1[[#This Row],[Earned Basic Salary]]*20%</f>
        <v>11381.538461538463</v>
      </c>
      <c r="R2838" s="1">
        <f>Table1[[#This Row],[Earned Basic Salary]]*10%</f>
        <v>5690.7692307692314</v>
      </c>
      <c r="S2838" s="1">
        <f>Table1[[#This Row],[Earned Basic Salary]]*12%</f>
        <v>6828.9230769230771</v>
      </c>
      <c r="T2838" s="1">
        <f>200</f>
        <v>200</v>
      </c>
      <c r="U2838" s="1">
        <f>Table1[[#This Row],[PF]]+Table1[[#This Row],[Professional Tax]]</f>
        <v>7028.9230769230771</v>
      </c>
      <c r="V2838" s="1">
        <f>Table1[[#This Row],[Overtime Hours]]*200</f>
        <v>2600</v>
      </c>
      <c r="W2838" s="1">
        <f>Table1[[#This Row],[Earned Basic Salary]]+Table1[[#This Row],[HRA]]+Table1[[#This Row],[DA]]+Table1[[#This Row],[Overtime Pay]]</f>
        <v>76580.000000000015</v>
      </c>
      <c r="X2838" s="1">
        <f>Table1[[#This Row],[Gross Salary]]-Table1[[#This Row],[Total Deduction]]</f>
        <v>69551.076923076937</v>
      </c>
      <c r="Y2838" t="s">
        <v>37</v>
      </c>
      <c r="Z2838" t="s">
        <v>48</v>
      </c>
      <c r="AA2838" t="s">
        <v>10493</v>
      </c>
      <c r="AB2838" t="s">
        <v>10494</v>
      </c>
    </row>
    <row r="2839" spans="1:28" x14ac:dyDescent="0.3">
      <c r="A2839" t="s">
        <v>10495</v>
      </c>
      <c r="B2839" t="s">
        <v>2638</v>
      </c>
      <c r="C2839">
        <v>38</v>
      </c>
      <c r="D2839" t="s">
        <v>44</v>
      </c>
      <c r="E2839" t="s">
        <v>121</v>
      </c>
      <c r="F2839" t="s">
        <v>63</v>
      </c>
      <c r="G2839" t="s">
        <v>836</v>
      </c>
      <c r="H2839" t="s">
        <v>35</v>
      </c>
      <c r="I2839" t="s">
        <v>36</v>
      </c>
      <c r="J2839">
        <v>26</v>
      </c>
      <c r="K2839">
        <v>24</v>
      </c>
      <c r="L2839">
        <f t="shared" si="132"/>
        <v>2</v>
      </c>
      <c r="M2839">
        <v>18</v>
      </c>
      <c r="N2839">
        <v>36156</v>
      </c>
      <c r="O2839" s="1">
        <f t="shared" si="133"/>
        <v>1390.6153846153845</v>
      </c>
      <c r="P2839" s="1">
        <f t="shared" si="134"/>
        <v>33374.769230769227</v>
      </c>
      <c r="Q2839" s="1">
        <f>Table1[[#This Row],[Earned Basic Salary]]*20%</f>
        <v>6674.9538461538459</v>
      </c>
      <c r="R2839" s="1">
        <f>Table1[[#This Row],[Earned Basic Salary]]*10%</f>
        <v>3337.476923076923</v>
      </c>
      <c r="S2839" s="1">
        <f>Table1[[#This Row],[Earned Basic Salary]]*12%</f>
        <v>4004.9723076923069</v>
      </c>
      <c r="T2839" s="1">
        <f>200</f>
        <v>200</v>
      </c>
      <c r="U2839" s="1">
        <f>Table1[[#This Row],[PF]]+Table1[[#This Row],[Professional Tax]]</f>
        <v>4204.9723076923074</v>
      </c>
      <c r="V2839" s="1">
        <f>Table1[[#This Row],[Overtime Hours]]*200</f>
        <v>3600</v>
      </c>
      <c r="W2839" s="1">
        <f>Table1[[#This Row],[Earned Basic Salary]]+Table1[[#This Row],[HRA]]+Table1[[#This Row],[DA]]+Table1[[#This Row],[Overtime Pay]]</f>
        <v>46987.199999999997</v>
      </c>
      <c r="X2839" s="1">
        <f>Table1[[#This Row],[Gross Salary]]-Table1[[#This Row],[Total Deduction]]</f>
        <v>42782.227692307686</v>
      </c>
      <c r="Y2839" t="s">
        <v>37</v>
      </c>
      <c r="Z2839" t="s">
        <v>106</v>
      </c>
      <c r="AA2839" t="s">
        <v>10496</v>
      </c>
      <c r="AB2839" t="s">
        <v>10497</v>
      </c>
    </row>
    <row r="2840" spans="1:28" x14ac:dyDescent="0.3">
      <c r="A2840" t="s">
        <v>10498</v>
      </c>
      <c r="B2840" t="s">
        <v>1668</v>
      </c>
      <c r="C2840">
        <v>34</v>
      </c>
      <c r="D2840" t="s">
        <v>61</v>
      </c>
      <c r="E2840" t="s">
        <v>32</v>
      </c>
      <c r="F2840" t="s">
        <v>63</v>
      </c>
      <c r="G2840" t="s">
        <v>6325</v>
      </c>
      <c r="H2840" t="s">
        <v>35</v>
      </c>
      <c r="I2840" t="s">
        <v>36</v>
      </c>
      <c r="J2840">
        <v>26</v>
      </c>
      <c r="K2840">
        <v>23</v>
      </c>
      <c r="L2840">
        <f t="shared" si="132"/>
        <v>3</v>
      </c>
      <c r="M2840">
        <v>10</v>
      </c>
      <c r="N2840">
        <v>32637</v>
      </c>
      <c r="O2840" s="1">
        <f t="shared" si="133"/>
        <v>1255.2692307692307</v>
      </c>
      <c r="P2840" s="1">
        <f t="shared" si="134"/>
        <v>28871.192307692305</v>
      </c>
      <c r="Q2840" s="1">
        <f>Table1[[#This Row],[Earned Basic Salary]]*20%</f>
        <v>5774.2384615384617</v>
      </c>
      <c r="R2840" s="1">
        <f>Table1[[#This Row],[Earned Basic Salary]]*10%</f>
        <v>2887.1192307692309</v>
      </c>
      <c r="S2840" s="1">
        <f>Table1[[#This Row],[Earned Basic Salary]]*12%</f>
        <v>3464.5430769230766</v>
      </c>
      <c r="T2840" s="1">
        <f>200</f>
        <v>200</v>
      </c>
      <c r="U2840" s="1">
        <f>Table1[[#This Row],[PF]]+Table1[[#This Row],[Professional Tax]]</f>
        <v>3664.5430769230766</v>
      </c>
      <c r="V2840" s="1">
        <f>Table1[[#This Row],[Overtime Hours]]*200</f>
        <v>2000</v>
      </c>
      <c r="W2840" s="1">
        <f>Table1[[#This Row],[Earned Basic Salary]]+Table1[[#This Row],[HRA]]+Table1[[#This Row],[DA]]+Table1[[#This Row],[Overtime Pay]]</f>
        <v>39532.549999999996</v>
      </c>
      <c r="X2840" s="1">
        <f>Table1[[#This Row],[Gross Salary]]-Table1[[#This Row],[Total Deduction]]</f>
        <v>35868.006923076922</v>
      </c>
      <c r="Y2840" t="s">
        <v>37</v>
      </c>
      <c r="Z2840" t="s">
        <v>38</v>
      </c>
      <c r="AA2840" t="s">
        <v>10499</v>
      </c>
      <c r="AB2840" t="s">
        <v>10500</v>
      </c>
    </row>
    <row r="2841" spans="1:28" x14ac:dyDescent="0.3">
      <c r="A2841" t="s">
        <v>10501</v>
      </c>
      <c r="B2841" t="s">
        <v>1030</v>
      </c>
      <c r="C2841">
        <v>27</v>
      </c>
      <c r="D2841" t="s">
        <v>44</v>
      </c>
      <c r="E2841" t="s">
        <v>54</v>
      </c>
      <c r="F2841" t="s">
        <v>63</v>
      </c>
      <c r="G2841" t="s">
        <v>7287</v>
      </c>
      <c r="H2841" t="s">
        <v>35</v>
      </c>
      <c r="I2841" t="s">
        <v>36</v>
      </c>
      <c r="J2841">
        <v>26</v>
      </c>
      <c r="K2841">
        <v>23</v>
      </c>
      <c r="L2841">
        <f t="shared" si="132"/>
        <v>3</v>
      </c>
      <c r="M2841">
        <v>5</v>
      </c>
      <c r="N2841">
        <v>62329</v>
      </c>
      <c r="O2841" s="1">
        <f t="shared" si="133"/>
        <v>2397.2692307692309</v>
      </c>
      <c r="P2841" s="1">
        <f t="shared" si="134"/>
        <v>55137.192307692312</v>
      </c>
      <c r="Q2841" s="1">
        <f>Table1[[#This Row],[Earned Basic Salary]]*20%</f>
        <v>11027.438461538462</v>
      </c>
      <c r="R2841" s="1">
        <f>Table1[[#This Row],[Earned Basic Salary]]*10%</f>
        <v>5513.7192307692312</v>
      </c>
      <c r="S2841" s="1">
        <f>Table1[[#This Row],[Earned Basic Salary]]*12%</f>
        <v>6616.4630769230771</v>
      </c>
      <c r="T2841" s="1">
        <f>200</f>
        <v>200</v>
      </c>
      <c r="U2841" s="1">
        <f>Table1[[#This Row],[PF]]+Table1[[#This Row],[Professional Tax]]</f>
        <v>6816.4630769230771</v>
      </c>
      <c r="V2841" s="1">
        <f>Table1[[#This Row],[Overtime Hours]]*200</f>
        <v>1000</v>
      </c>
      <c r="W2841" s="1">
        <f>Table1[[#This Row],[Earned Basic Salary]]+Table1[[#This Row],[HRA]]+Table1[[#This Row],[DA]]+Table1[[#This Row],[Overtime Pay]]</f>
        <v>72678.350000000006</v>
      </c>
      <c r="X2841" s="1">
        <f>Table1[[#This Row],[Gross Salary]]-Table1[[#This Row],[Total Deduction]]</f>
        <v>65861.886923076934</v>
      </c>
      <c r="Y2841" t="s">
        <v>37</v>
      </c>
      <c r="Z2841" t="s">
        <v>106</v>
      </c>
      <c r="AA2841" t="s">
        <v>10502</v>
      </c>
      <c r="AB2841" t="s">
        <v>10503</v>
      </c>
    </row>
    <row r="2842" spans="1:28" x14ac:dyDescent="0.3">
      <c r="A2842" t="s">
        <v>10504</v>
      </c>
      <c r="B2842" t="s">
        <v>104</v>
      </c>
      <c r="C2842">
        <v>43</v>
      </c>
      <c r="D2842" t="s">
        <v>61</v>
      </c>
      <c r="E2842" t="s">
        <v>32</v>
      </c>
      <c r="F2842" t="s">
        <v>63</v>
      </c>
      <c r="G2842" t="s">
        <v>10505</v>
      </c>
      <c r="H2842" t="s">
        <v>35</v>
      </c>
      <c r="I2842" t="s">
        <v>36</v>
      </c>
      <c r="J2842">
        <v>26</v>
      </c>
      <c r="K2842">
        <v>23</v>
      </c>
      <c r="L2842">
        <f t="shared" si="132"/>
        <v>3</v>
      </c>
      <c r="M2842">
        <v>1</v>
      </c>
      <c r="N2842">
        <v>24933</v>
      </c>
      <c r="O2842" s="1">
        <f t="shared" si="133"/>
        <v>958.96153846153845</v>
      </c>
      <c r="P2842" s="1">
        <f t="shared" si="134"/>
        <v>22056.115384615383</v>
      </c>
      <c r="Q2842" s="1">
        <f>Table1[[#This Row],[Earned Basic Salary]]*20%</f>
        <v>4411.2230769230764</v>
      </c>
      <c r="R2842" s="1">
        <f>Table1[[#This Row],[Earned Basic Salary]]*10%</f>
        <v>2205.6115384615382</v>
      </c>
      <c r="S2842" s="1">
        <f>Table1[[#This Row],[Earned Basic Salary]]*12%</f>
        <v>2646.7338461538457</v>
      </c>
      <c r="T2842" s="1">
        <f>200</f>
        <v>200</v>
      </c>
      <c r="U2842" s="1">
        <f>Table1[[#This Row],[PF]]+Table1[[#This Row],[Professional Tax]]</f>
        <v>2846.7338461538457</v>
      </c>
      <c r="V2842" s="1">
        <f>Table1[[#This Row],[Overtime Hours]]*200</f>
        <v>200</v>
      </c>
      <c r="W2842" s="1">
        <f>Table1[[#This Row],[Earned Basic Salary]]+Table1[[#This Row],[HRA]]+Table1[[#This Row],[DA]]+Table1[[#This Row],[Overtime Pay]]</f>
        <v>28872.949999999997</v>
      </c>
      <c r="X2842" s="1">
        <f>Table1[[#This Row],[Gross Salary]]-Table1[[#This Row],[Total Deduction]]</f>
        <v>26026.216153846151</v>
      </c>
      <c r="Y2842" t="s">
        <v>37</v>
      </c>
      <c r="Z2842" t="s">
        <v>106</v>
      </c>
      <c r="AA2842" t="s">
        <v>10506</v>
      </c>
      <c r="AB2842" t="s">
        <v>10507</v>
      </c>
    </row>
    <row r="2843" spans="1:28" x14ac:dyDescent="0.3">
      <c r="A2843" t="s">
        <v>10508</v>
      </c>
      <c r="B2843" t="s">
        <v>755</v>
      </c>
      <c r="C2843">
        <v>41</v>
      </c>
      <c r="D2843" t="s">
        <v>127</v>
      </c>
      <c r="E2843" t="s">
        <v>32</v>
      </c>
      <c r="F2843" t="s">
        <v>69</v>
      </c>
      <c r="G2843" t="s">
        <v>10509</v>
      </c>
      <c r="H2843" t="s">
        <v>35</v>
      </c>
      <c r="I2843" t="s">
        <v>36</v>
      </c>
      <c r="J2843">
        <v>26</v>
      </c>
      <c r="K2843">
        <v>23</v>
      </c>
      <c r="L2843">
        <f t="shared" si="132"/>
        <v>3</v>
      </c>
      <c r="M2843">
        <v>17</v>
      </c>
      <c r="N2843">
        <v>18286</v>
      </c>
      <c r="O2843" s="1">
        <f t="shared" si="133"/>
        <v>703.30769230769226</v>
      </c>
      <c r="P2843" s="1">
        <f t="shared" si="134"/>
        <v>16176.076923076922</v>
      </c>
      <c r="Q2843" s="1">
        <f>Table1[[#This Row],[Earned Basic Salary]]*20%</f>
        <v>3235.2153846153847</v>
      </c>
      <c r="R2843" s="1">
        <f>Table1[[#This Row],[Earned Basic Salary]]*10%</f>
        <v>1617.6076923076923</v>
      </c>
      <c r="S2843" s="1">
        <f>Table1[[#This Row],[Earned Basic Salary]]*12%</f>
        <v>1941.1292307692306</v>
      </c>
      <c r="T2843" s="1">
        <f>200</f>
        <v>200</v>
      </c>
      <c r="U2843" s="1">
        <f>Table1[[#This Row],[PF]]+Table1[[#This Row],[Professional Tax]]</f>
        <v>2141.1292307692306</v>
      </c>
      <c r="V2843" s="1">
        <f>Table1[[#This Row],[Overtime Hours]]*200</f>
        <v>3400</v>
      </c>
      <c r="W2843" s="1">
        <f>Table1[[#This Row],[Earned Basic Salary]]+Table1[[#This Row],[HRA]]+Table1[[#This Row],[DA]]+Table1[[#This Row],[Overtime Pay]]</f>
        <v>24428.899999999998</v>
      </c>
      <c r="X2843" s="1">
        <f>Table1[[#This Row],[Gross Salary]]-Table1[[#This Row],[Total Deduction]]</f>
        <v>22287.770769230767</v>
      </c>
      <c r="Y2843" t="s">
        <v>37</v>
      </c>
      <c r="Z2843" t="s">
        <v>95</v>
      </c>
      <c r="AA2843" t="s">
        <v>10510</v>
      </c>
      <c r="AB2843" t="s">
        <v>10511</v>
      </c>
    </row>
    <row r="2844" spans="1:28" x14ac:dyDescent="0.3">
      <c r="A2844" t="s">
        <v>10512</v>
      </c>
      <c r="B2844" t="s">
        <v>250</v>
      </c>
      <c r="C2844">
        <v>30</v>
      </c>
      <c r="D2844" t="s">
        <v>44</v>
      </c>
      <c r="E2844" t="s">
        <v>32</v>
      </c>
      <c r="F2844" t="s">
        <v>89</v>
      </c>
      <c r="G2844" t="s">
        <v>2662</v>
      </c>
      <c r="H2844" t="s">
        <v>35</v>
      </c>
      <c r="I2844" t="s">
        <v>36</v>
      </c>
      <c r="J2844">
        <v>26</v>
      </c>
      <c r="K2844">
        <v>24</v>
      </c>
      <c r="L2844">
        <f t="shared" si="132"/>
        <v>2</v>
      </c>
      <c r="M2844">
        <v>14</v>
      </c>
      <c r="N2844">
        <v>35675</v>
      </c>
      <c r="O2844" s="1">
        <f t="shared" si="133"/>
        <v>1372.1153846153845</v>
      </c>
      <c r="P2844" s="1">
        <f t="shared" si="134"/>
        <v>32930.769230769227</v>
      </c>
      <c r="Q2844" s="1">
        <f>Table1[[#This Row],[Earned Basic Salary]]*20%</f>
        <v>6586.1538461538457</v>
      </c>
      <c r="R2844" s="1">
        <f>Table1[[#This Row],[Earned Basic Salary]]*10%</f>
        <v>3293.0769230769229</v>
      </c>
      <c r="S2844" s="1">
        <f>Table1[[#This Row],[Earned Basic Salary]]*12%</f>
        <v>3951.6923076923072</v>
      </c>
      <c r="T2844" s="1">
        <f>200</f>
        <v>200</v>
      </c>
      <c r="U2844" s="1">
        <f>Table1[[#This Row],[PF]]+Table1[[#This Row],[Professional Tax]]</f>
        <v>4151.6923076923067</v>
      </c>
      <c r="V2844" s="1">
        <f>Table1[[#This Row],[Overtime Hours]]*200</f>
        <v>2800</v>
      </c>
      <c r="W2844" s="1">
        <f>Table1[[#This Row],[Earned Basic Salary]]+Table1[[#This Row],[HRA]]+Table1[[#This Row],[DA]]+Table1[[#This Row],[Overtime Pay]]</f>
        <v>45609.999999999993</v>
      </c>
      <c r="X2844" s="1">
        <f>Table1[[#This Row],[Gross Salary]]-Table1[[#This Row],[Total Deduction]]</f>
        <v>41458.307692307688</v>
      </c>
      <c r="Y2844" t="s">
        <v>37</v>
      </c>
      <c r="Z2844" t="s">
        <v>106</v>
      </c>
      <c r="AA2844" t="s">
        <v>10513</v>
      </c>
      <c r="AB2844" t="s">
        <v>10514</v>
      </c>
    </row>
    <row r="2845" spans="1:28" x14ac:dyDescent="0.3">
      <c r="A2845" t="s">
        <v>10515</v>
      </c>
      <c r="B2845" t="s">
        <v>1832</v>
      </c>
      <c r="C2845">
        <v>55</v>
      </c>
      <c r="D2845" t="s">
        <v>44</v>
      </c>
      <c r="E2845" t="s">
        <v>121</v>
      </c>
      <c r="F2845" t="s">
        <v>69</v>
      </c>
      <c r="G2845" t="s">
        <v>10516</v>
      </c>
      <c r="H2845" t="s">
        <v>35</v>
      </c>
      <c r="I2845" t="s">
        <v>36</v>
      </c>
      <c r="J2845">
        <v>26</v>
      </c>
      <c r="K2845">
        <v>24</v>
      </c>
      <c r="L2845">
        <f t="shared" si="132"/>
        <v>2</v>
      </c>
      <c r="M2845">
        <v>8</v>
      </c>
      <c r="N2845">
        <v>46977</v>
      </c>
      <c r="O2845" s="1">
        <f t="shared" si="133"/>
        <v>1806.8076923076924</v>
      </c>
      <c r="P2845" s="1">
        <f t="shared" si="134"/>
        <v>43363.384615384617</v>
      </c>
      <c r="Q2845" s="1">
        <f>Table1[[#This Row],[Earned Basic Salary]]*20%</f>
        <v>8672.6769230769241</v>
      </c>
      <c r="R2845" s="1">
        <f>Table1[[#This Row],[Earned Basic Salary]]*10%</f>
        <v>4336.3384615384621</v>
      </c>
      <c r="S2845" s="1">
        <f>Table1[[#This Row],[Earned Basic Salary]]*12%</f>
        <v>5203.6061538461536</v>
      </c>
      <c r="T2845" s="1">
        <f>200</f>
        <v>200</v>
      </c>
      <c r="U2845" s="1">
        <f>Table1[[#This Row],[PF]]+Table1[[#This Row],[Professional Tax]]</f>
        <v>5403.6061538461536</v>
      </c>
      <c r="V2845" s="1">
        <f>Table1[[#This Row],[Overtime Hours]]*200</f>
        <v>1600</v>
      </c>
      <c r="W2845" s="1">
        <f>Table1[[#This Row],[Earned Basic Salary]]+Table1[[#This Row],[HRA]]+Table1[[#This Row],[DA]]+Table1[[#This Row],[Overtime Pay]]</f>
        <v>57972.4</v>
      </c>
      <c r="X2845" s="1">
        <f>Table1[[#This Row],[Gross Salary]]-Table1[[#This Row],[Total Deduction]]</f>
        <v>52568.793846153851</v>
      </c>
      <c r="Y2845" t="s">
        <v>37</v>
      </c>
      <c r="Z2845" t="s">
        <v>48</v>
      </c>
      <c r="AA2845" t="s">
        <v>10517</v>
      </c>
      <c r="AB2845" t="s">
        <v>10518</v>
      </c>
    </row>
    <row r="2846" spans="1:28" x14ac:dyDescent="0.3">
      <c r="A2846" t="s">
        <v>10519</v>
      </c>
      <c r="B2846" t="s">
        <v>1668</v>
      </c>
      <c r="C2846">
        <v>44</v>
      </c>
      <c r="D2846" t="s">
        <v>44</v>
      </c>
      <c r="E2846" t="s">
        <v>45</v>
      </c>
      <c r="F2846" t="s">
        <v>55</v>
      </c>
      <c r="G2846" t="s">
        <v>4708</v>
      </c>
      <c r="H2846" t="s">
        <v>35</v>
      </c>
      <c r="I2846" t="s">
        <v>36</v>
      </c>
      <c r="J2846">
        <v>26</v>
      </c>
      <c r="K2846">
        <v>21</v>
      </c>
      <c r="L2846">
        <f t="shared" si="132"/>
        <v>5</v>
      </c>
      <c r="M2846">
        <v>9</v>
      </c>
      <c r="N2846">
        <v>28841</v>
      </c>
      <c r="O2846" s="1">
        <f t="shared" si="133"/>
        <v>1109.2692307692307</v>
      </c>
      <c r="P2846" s="1">
        <f t="shared" si="134"/>
        <v>23294.653846153844</v>
      </c>
      <c r="Q2846" s="1">
        <f>Table1[[#This Row],[Earned Basic Salary]]*20%</f>
        <v>4658.9307692307693</v>
      </c>
      <c r="R2846" s="1">
        <f>Table1[[#This Row],[Earned Basic Salary]]*10%</f>
        <v>2329.4653846153847</v>
      </c>
      <c r="S2846" s="1">
        <f>Table1[[#This Row],[Earned Basic Salary]]*12%</f>
        <v>2795.3584615384611</v>
      </c>
      <c r="T2846" s="1">
        <f>200</f>
        <v>200</v>
      </c>
      <c r="U2846" s="1">
        <f>Table1[[#This Row],[PF]]+Table1[[#This Row],[Professional Tax]]</f>
        <v>2995.3584615384611</v>
      </c>
      <c r="V2846" s="1">
        <f>Table1[[#This Row],[Overtime Hours]]*200</f>
        <v>1800</v>
      </c>
      <c r="W2846" s="1">
        <f>Table1[[#This Row],[Earned Basic Salary]]+Table1[[#This Row],[HRA]]+Table1[[#This Row],[DA]]+Table1[[#This Row],[Overtime Pay]]</f>
        <v>32083.05</v>
      </c>
      <c r="X2846" s="1">
        <f>Table1[[#This Row],[Gross Salary]]-Table1[[#This Row],[Total Deduction]]</f>
        <v>29087.691538461539</v>
      </c>
      <c r="Y2846" t="s">
        <v>37</v>
      </c>
      <c r="Z2846" t="s">
        <v>106</v>
      </c>
      <c r="AA2846" t="s">
        <v>10520</v>
      </c>
      <c r="AB2846" t="s">
        <v>10521</v>
      </c>
    </row>
    <row r="2847" spans="1:28" x14ac:dyDescent="0.3">
      <c r="A2847" t="s">
        <v>10522</v>
      </c>
      <c r="B2847" t="s">
        <v>1852</v>
      </c>
      <c r="C2847">
        <v>42</v>
      </c>
      <c r="D2847" t="s">
        <v>81</v>
      </c>
      <c r="E2847" t="s">
        <v>82</v>
      </c>
      <c r="F2847" t="s">
        <v>55</v>
      </c>
      <c r="G2847" t="s">
        <v>10523</v>
      </c>
      <c r="H2847" t="s">
        <v>35</v>
      </c>
      <c r="I2847" t="s">
        <v>36</v>
      </c>
      <c r="J2847">
        <v>26</v>
      </c>
      <c r="K2847">
        <v>23</v>
      </c>
      <c r="L2847">
        <f t="shared" si="132"/>
        <v>3</v>
      </c>
      <c r="M2847">
        <v>5</v>
      </c>
      <c r="N2847">
        <v>32008</v>
      </c>
      <c r="O2847" s="1">
        <f t="shared" si="133"/>
        <v>1231.0769230769231</v>
      </c>
      <c r="P2847" s="1">
        <f t="shared" si="134"/>
        <v>28314.76923076923</v>
      </c>
      <c r="Q2847" s="1">
        <f>Table1[[#This Row],[Earned Basic Salary]]*20%</f>
        <v>5662.9538461538468</v>
      </c>
      <c r="R2847" s="1">
        <f>Table1[[#This Row],[Earned Basic Salary]]*10%</f>
        <v>2831.4769230769234</v>
      </c>
      <c r="S2847" s="1">
        <f>Table1[[#This Row],[Earned Basic Salary]]*12%</f>
        <v>3397.7723076923075</v>
      </c>
      <c r="T2847" s="1">
        <f>200</f>
        <v>200</v>
      </c>
      <c r="U2847" s="1">
        <f>Table1[[#This Row],[PF]]+Table1[[#This Row],[Professional Tax]]</f>
        <v>3597.7723076923075</v>
      </c>
      <c r="V2847" s="1">
        <f>Table1[[#This Row],[Overtime Hours]]*200</f>
        <v>1000</v>
      </c>
      <c r="W2847" s="1">
        <f>Table1[[#This Row],[Earned Basic Salary]]+Table1[[#This Row],[HRA]]+Table1[[#This Row],[DA]]+Table1[[#This Row],[Overtime Pay]]</f>
        <v>37809.200000000004</v>
      </c>
      <c r="X2847" s="1">
        <f>Table1[[#This Row],[Gross Salary]]-Table1[[#This Row],[Total Deduction]]</f>
        <v>34211.427692307698</v>
      </c>
      <c r="Y2847" t="s">
        <v>37</v>
      </c>
      <c r="Z2847" t="s">
        <v>106</v>
      </c>
      <c r="AA2847" t="s">
        <v>10524</v>
      </c>
      <c r="AB2847" t="s">
        <v>10525</v>
      </c>
    </row>
    <row r="2848" spans="1:28" x14ac:dyDescent="0.3">
      <c r="A2848" t="s">
        <v>10526</v>
      </c>
      <c r="B2848" t="s">
        <v>68</v>
      </c>
      <c r="C2848">
        <v>49</v>
      </c>
      <c r="D2848" t="s">
        <v>44</v>
      </c>
      <c r="E2848" t="s">
        <v>82</v>
      </c>
      <c r="F2848" t="s">
        <v>83</v>
      </c>
      <c r="G2848" t="s">
        <v>2472</v>
      </c>
      <c r="H2848" t="s">
        <v>35</v>
      </c>
      <c r="I2848" t="s">
        <v>36</v>
      </c>
      <c r="J2848">
        <v>26</v>
      </c>
      <c r="K2848">
        <v>26</v>
      </c>
      <c r="L2848">
        <f t="shared" si="132"/>
        <v>0</v>
      </c>
      <c r="M2848">
        <v>10</v>
      </c>
      <c r="N2848">
        <v>73252</v>
      </c>
      <c r="O2848" s="1">
        <f t="shared" si="133"/>
        <v>2817.3846153846152</v>
      </c>
      <c r="P2848" s="1">
        <f t="shared" si="134"/>
        <v>73252</v>
      </c>
      <c r="Q2848" s="1">
        <f>Table1[[#This Row],[Earned Basic Salary]]*20%</f>
        <v>14650.400000000001</v>
      </c>
      <c r="R2848" s="1">
        <f>Table1[[#This Row],[Earned Basic Salary]]*10%</f>
        <v>7325.2000000000007</v>
      </c>
      <c r="S2848" s="1">
        <f>Table1[[#This Row],[Earned Basic Salary]]*12%</f>
        <v>8790.24</v>
      </c>
      <c r="T2848" s="1">
        <f>200</f>
        <v>200</v>
      </c>
      <c r="U2848" s="1">
        <f>Table1[[#This Row],[PF]]+Table1[[#This Row],[Professional Tax]]</f>
        <v>8990.24</v>
      </c>
      <c r="V2848" s="1">
        <f>Table1[[#This Row],[Overtime Hours]]*200</f>
        <v>2000</v>
      </c>
      <c r="W2848" s="1">
        <f>Table1[[#This Row],[Earned Basic Salary]]+Table1[[#This Row],[HRA]]+Table1[[#This Row],[DA]]+Table1[[#This Row],[Overtime Pay]]</f>
        <v>97227.599999999991</v>
      </c>
      <c r="X2848" s="1">
        <f>Table1[[#This Row],[Gross Salary]]-Table1[[#This Row],[Total Deduction]]</f>
        <v>88237.359999999986</v>
      </c>
      <c r="Y2848" t="s">
        <v>37</v>
      </c>
      <c r="Z2848" t="s">
        <v>48</v>
      </c>
      <c r="AA2848" t="s">
        <v>10527</v>
      </c>
      <c r="AB2848" t="s">
        <v>10528</v>
      </c>
    </row>
    <row r="2849" spans="1:28" x14ac:dyDescent="0.3">
      <c r="A2849" t="s">
        <v>10529</v>
      </c>
      <c r="B2849" t="s">
        <v>919</v>
      </c>
      <c r="C2849">
        <v>43</v>
      </c>
      <c r="D2849" t="s">
        <v>61</v>
      </c>
      <c r="E2849" t="s">
        <v>32</v>
      </c>
      <c r="F2849" t="s">
        <v>89</v>
      </c>
      <c r="G2849" t="s">
        <v>10530</v>
      </c>
      <c r="H2849" t="s">
        <v>35</v>
      </c>
      <c r="I2849" t="s">
        <v>36</v>
      </c>
      <c r="J2849">
        <v>26</v>
      </c>
      <c r="K2849">
        <v>23</v>
      </c>
      <c r="L2849">
        <f t="shared" si="132"/>
        <v>3</v>
      </c>
      <c r="M2849">
        <v>12</v>
      </c>
      <c r="N2849">
        <v>46724</v>
      </c>
      <c r="O2849" s="1">
        <f t="shared" si="133"/>
        <v>1797.0769230769231</v>
      </c>
      <c r="P2849" s="1">
        <f t="shared" si="134"/>
        <v>41332.769230769234</v>
      </c>
      <c r="Q2849" s="1">
        <f>Table1[[#This Row],[Earned Basic Salary]]*20%</f>
        <v>8266.5538461538472</v>
      </c>
      <c r="R2849" s="1">
        <f>Table1[[#This Row],[Earned Basic Salary]]*10%</f>
        <v>4133.2769230769236</v>
      </c>
      <c r="S2849" s="1">
        <f>Table1[[#This Row],[Earned Basic Salary]]*12%</f>
        <v>4959.9323076923083</v>
      </c>
      <c r="T2849" s="1">
        <f>200</f>
        <v>200</v>
      </c>
      <c r="U2849" s="1">
        <f>Table1[[#This Row],[PF]]+Table1[[#This Row],[Professional Tax]]</f>
        <v>5159.9323076923083</v>
      </c>
      <c r="V2849" s="1">
        <f>Table1[[#This Row],[Overtime Hours]]*200</f>
        <v>2400</v>
      </c>
      <c r="W2849" s="1">
        <f>Table1[[#This Row],[Earned Basic Salary]]+Table1[[#This Row],[HRA]]+Table1[[#This Row],[DA]]+Table1[[#This Row],[Overtime Pay]]</f>
        <v>56132.600000000006</v>
      </c>
      <c r="X2849" s="1">
        <f>Table1[[#This Row],[Gross Salary]]-Table1[[#This Row],[Total Deduction]]</f>
        <v>50972.667692307696</v>
      </c>
      <c r="Y2849" t="s">
        <v>37</v>
      </c>
      <c r="Z2849" t="s">
        <v>48</v>
      </c>
      <c r="AA2849" t="s">
        <v>10531</v>
      </c>
      <c r="AB2849" t="s">
        <v>10532</v>
      </c>
    </row>
    <row r="2850" spans="1:28" x14ac:dyDescent="0.3">
      <c r="A2850" t="s">
        <v>10533</v>
      </c>
      <c r="B2850" t="s">
        <v>2873</v>
      </c>
      <c r="C2850">
        <v>29</v>
      </c>
      <c r="D2850" t="s">
        <v>133</v>
      </c>
      <c r="E2850" t="s">
        <v>54</v>
      </c>
      <c r="F2850" t="s">
        <v>69</v>
      </c>
      <c r="G2850" t="s">
        <v>7587</v>
      </c>
      <c r="H2850" t="s">
        <v>35</v>
      </c>
      <c r="I2850" t="s">
        <v>36</v>
      </c>
      <c r="J2850">
        <v>26</v>
      </c>
      <c r="K2850">
        <v>22</v>
      </c>
      <c r="L2850">
        <f t="shared" si="132"/>
        <v>4</v>
      </c>
      <c r="M2850">
        <v>6</v>
      </c>
      <c r="N2850">
        <v>77311</v>
      </c>
      <c r="O2850" s="1">
        <f t="shared" si="133"/>
        <v>2973.5</v>
      </c>
      <c r="P2850" s="1">
        <f t="shared" si="134"/>
        <v>65417</v>
      </c>
      <c r="Q2850" s="1">
        <f>Table1[[#This Row],[Earned Basic Salary]]*20%</f>
        <v>13083.400000000001</v>
      </c>
      <c r="R2850" s="1">
        <f>Table1[[#This Row],[Earned Basic Salary]]*10%</f>
        <v>6541.7000000000007</v>
      </c>
      <c r="S2850" s="1">
        <f>Table1[[#This Row],[Earned Basic Salary]]*12%</f>
        <v>7850.04</v>
      </c>
      <c r="T2850" s="1">
        <f>200</f>
        <v>200</v>
      </c>
      <c r="U2850" s="1">
        <f>Table1[[#This Row],[PF]]+Table1[[#This Row],[Professional Tax]]</f>
        <v>8050.04</v>
      </c>
      <c r="V2850" s="1">
        <f>Table1[[#This Row],[Overtime Hours]]*200</f>
        <v>1200</v>
      </c>
      <c r="W2850" s="1">
        <f>Table1[[#This Row],[Earned Basic Salary]]+Table1[[#This Row],[HRA]]+Table1[[#This Row],[DA]]+Table1[[#This Row],[Overtime Pay]]</f>
        <v>86242.099999999991</v>
      </c>
      <c r="X2850" s="1">
        <f>Table1[[#This Row],[Gross Salary]]-Table1[[#This Row],[Total Deduction]]</f>
        <v>78192.06</v>
      </c>
      <c r="Y2850" t="s">
        <v>37</v>
      </c>
      <c r="Z2850" t="s">
        <v>95</v>
      </c>
      <c r="AA2850" t="s">
        <v>10534</v>
      </c>
      <c r="AB2850" t="s">
        <v>10535</v>
      </c>
    </row>
    <row r="2851" spans="1:28" x14ac:dyDescent="0.3">
      <c r="A2851" t="s">
        <v>10536</v>
      </c>
      <c r="B2851" t="s">
        <v>549</v>
      </c>
      <c r="C2851">
        <v>45</v>
      </c>
      <c r="D2851" t="s">
        <v>81</v>
      </c>
      <c r="E2851" t="s">
        <v>32</v>
      </c>
      <c r="F2851" t="s">
        <v>46</v>
      </c>
      <c r="G2851" t="s">
        <v>10537</v>
      </c>
      <c r="H2851" t="s">
        <v>35</v>
      </c>
      <c r="I2851" t="s">
        <v>36</v>
      </c>
      <c r="J2851">
        <v>26</v>
      </c>
      <c r="K2851">
        <v>24</v>
      </c>
      <c r="L2851">
        <f t="shared" si="132"/>
        <v>2</v>
      </c>
      <c r="M2851">
        <v>6</v>
      </c>
      <c r="N2851">
        <v>40018</v>
      </c>
      <c r="O2851" s="1">
        <f t="shared" si="133"/>
        <v>1539.1538461538462</v>
      </c>
      <c r="P2851" s="1">
        <f t="shared" si="134"/>
        <v>36939.692307692312</v>
      </c>
      <c r="Q2851" s="1">
        <f>Table1[[#This Row],[Earned Basic Salary]]*20%</f>
        <v>7387.9384615384624</v>
      </c>
      <c r="R2851" s="1">
        <f>Table1[[#This Row],[Earned Basic Salary]]*10%</f>
        <v>3693.9692307692312</v>
      </c>
      <c r="S2851" s="1">
        <f>Table1[[#This Row],[Earned Basic Salary]]*12%</f>
        <v>4432.7630769230773</v>
      </c>
      <c r="T2851" s="1">
        <f>200</f>
        <v>200</v>
      </c>
      <c r="U2851" s="1">
        <f>Table1[[#This Row],[PF]]+Table1[[#This Row],[Professional Tax]]</f>
        <v>4632.7630769230773</v>
      </c>
      <c r="V2851" s="1">
        <f>Table1[[#This Row],[Overtime Hours]]*200</f>
        <v>1200</v>
      </c>
      <c r="W2851" s="1">
        <f>Table1[[#This Row],[Earned Basic Salary]]+Table1[[#This Row],[HRA]]+Table1[[#This Row],[DA]]+Table1[[#This Row],[Overtime Pay]]</f>
        <v>49221.600000000006</v>
      </c>
      <c r="X2851" s="1">
        <f>Table1[[#This Row],[Gross Salary]]-Table1[[#This Row],[Total Deduction]]</f>
        <v>44588.836923076931</v>
      </c>
      <c r="Y2851" t="s">
        <v>37</v>
      </c>
      <c r="Z2851" t="s">
        <v>106</v>
      </c>
      <c r="AA2851" t="s">
        <v>10538</v>
      </c>
      <c r="AB2851" t="s">
        <v>10539</v>
      </c>
    </row>
    <row r="2852" spans="1:28" x14ac:dyDescent="0.3">
      <c r="A2852" t="s">
        <v>10540</v>
      </c>
      <c r="B2852" t="s">
        <v>104</v>
      </c>
      <c r="C2852">
        <v>30</v>
      </c>
      <c r="D2852" t="s">
        <v>127</v>
      </c>
      <c r="E2852" t="s">
        <v>62</v>
      </c>
      <c r="F2852" t="s">
        <v>33</v>
      </c>
      <c r="G2852" t="s">
        <v>1789</v>
      </c>
      <c r="H2852" t="s">
        <v>35</v>
      </c>
      <c r="I2852" t="s">
        <v>36</v>
      </c>
      <c r="J2852">
        <v>26</v>
      </c>
      <c r="K2852">
        <v>22</v>
      </c>
      <c r="L2852">
        <f t="shared" si="132"/>
        <v>4</v>
      </c>
      <c r="M2852">
        <v>5</v>
      </c>
      <c r="N2852">
        <v>48579</v>
      </c>
      <c r="O2852" s="1">
        <f t="shared" si="133"/>
        <v>1868.4230769230769</v>
      </c>
      <c r="P2852" s="1">
        <f t="shared" si="134"/>
        <v>41105.307692307695</v>
      </c>
      <c r="Q2852" s="1">
        <f>Table1[[#This Row],[Earned Basic Salary]]*20%</f>
        <v>8221.0615384615394</v>
      </c>
      <c r="R2852" s="1">
        <f>Table1[[#This Row],[Earned Basic Salary]]*10%</f>
        <v>4110.5307692307697</v>
      </c>
      <c r="S2852" s="1">
        <f>Table1[[#This Row],[Earned Basic Salary]]*12%</f>
        <v>4932.6369230769233</v>
      </c>
      <c r="T2852" s="1">
        <f>200</f>
        <v>200</v>
      </c>
      <c r="U2852" s="1">
        <f>Table1[[#This Row],[PF]]+Table1[[#This Row],[Professional Tax]]</f>
        <v>5132.6369230769233</v>
      </c>
      <c r="V2852" s="1">
        <f>Table1[[#This Row],[Overtime Hours]]*200</f>
        <v>1000</v>
      </c>
      <c r="W2852" s="1">
        <f>Table1[[#This Row],[Earned Basic Salary]]+Table1[[#This Row],[HRA]]+Table1[[#This Row],[DA]]+Table1[[#This Row],[Overtime Pay]]</f>
        <v>54436.9</v>
      </c>
      <c r="X2852" s="1">
        <f>Table1[[#This Row],[Gross Salary]]-Table1[[#This Row],[Total Deduction]]</f>
        <v>49304.263076923075</v>
      </c>
      <c r="Y2852" t="s">
        <v>37</v>
      </c>
      <c r="Z2852" t="s">
        <v>38</v>
      </c>
      <c r="AA2852" t="s">
        <v>10541</v>
      </c>
      <c r="AB2852" t="s">
        <v>10542</v>
      </c>
    </row>
    <row r="2853" spans="1:28" x14ac:dyDescent="0.3">
      <c r="A2853" t="s">
        <v>10543</v>
      </c>
      <c r="B2853" t="s">
        <v>2324</v>
      </c>
      <c r="C2853">
        <v>37</v>
      </c>
      <c r="D2853" t="s">
        <v>31</v>
      </c>
      <c r="E2853" t="s">
        <v>45</v>
      </c>
      <c r="F2853" t="s">
        <v>46</v>
      </c>
      <c r="G2853" t="s">
        <v>3181</v>
      </c>
      <c r="H2853" t="s">
        <v>35</v>
      </c>
      <c r="I2853" t="s">
        <v>36</v>
      </c>
      <c r="J2853">
        <v>26</v>
      </c>
      <c r="K2853">
        <v>25</v>
      </c>
      <c r="L2853">
        <f t="shared" si="132"/>
        <v>1</v>
      </c>
      <c r="M2853">
        <v>19</v>
      </c>
      <c r="N2853">
        <v>32774</v>
      </c>
      <c r="O2853" s="1">
        <f t="shared" si="133"/>
        <v>1260.5384615384614</v>
      </c>
      <c r="P2853" s="1">
        <f t="shared" si="134"/>
        <v>31513.461538461535</v>
      </c>
      <c r="Q2853" s="1">
        <f>Table1[[#This Row],[Earned Basic Salary]]*20%</f>
        <v>6302.6923076923076</v>
      </c>
      <c r="R2853" s="1">
        <f>Table1[[#This Row],[Earned Basic Salary]]*10%</f>
        <v>3151.3461538461538</v>
      </c>
      <c r="S2853" s="1">
        <f>Table1[[#This Row],[Earned Basic Salary]]*12%</f>
        <v>3781.6153846153843</v>
      </c>
      <c r="T2853" s="1">
        <f>200</f>
        <v>200</v>
      </c>
      <c r="U2853" s="1">
        <f>Table1[[#This Row],[PF]]+Table1[[#This Row],[Professional Tax]]</f>
        <v>3981.6153846153843</v>
      </c>
      <c r="V2853" s="1">
        <f>Table1[[#This Row],[Overtime Hours]]*200</f>
        <v>3800</v>
      </c>
      <c r="W2853" s="1">
        <f>Table1[[#This Row],[Earned Basic Salary]]+Table1[[#This Row],[HRA]]+Table1[[#This Row],[DA]]+Table1[[#This Row],[Overtime Pay]]</f>
        <v>44767.5</v>
      </c>
      <c r="X2853" s="1">
        <f>Table1[[#This Row],[Gross Salary]]-Table1[[#This Row],[Total Deduction]]</f>
        <v>40785.884615384617</v>
      </c>
      <c r="Y2853" t="s">
        <v>37</v>
      </c>
      <c r="Z2853" t="s">
        <v>48</v>
      </c>
      <c r="AA2853" t="s">
        <v>10544</v>
      </c>
      <c r="AB2853" t="s">
        <v>10545</v>
      </c>
    </row>
    <row r="2854" spans="1:28" x14ac:dyDescent="0.3">
      <c r="A2854" t="s">
        <v>10546</v>
      </c>
      <c r="B2854" t="s">
        <v>835</v>
      </c>
      <c r="C2854">
        <v>27</v>
      </c>
      <c r="D2854" t="s">
        <v>53</v>
      </c>
      <c r="E2854" t="s">
        <v>54</v>
      </c>
      <c r="F2854" t="s">
        <v>55</v>
      </c>
      <c r="G2854" t="s">
        <v>10516</v>
      </c>
      <c r="H2854" t="s">
        <v>35</v>
      </c>
      <c r="I2854" t="s">
        <v>36</v>
      </c>
      <c r="J2854">
        <v>26</v>
      </c>
      <c r="K2854">
        <v>22</v>
      </c>
      <c r="L2854">
        <f t="shared" si="132"/>
        <v>4</v>
      </c>
      <c r="M2854">
        <v>16</v>
      </c>
      <c r="N2854">
        <v>76371</v>
      </c>
      <c r="O2854" s="1">
        <f t="shared" si="133"/>
        <v>2937.3461538461538</v>
      </c>
      <c r="P2854" s="1">
        <f t="shared" si="134"/>
        <v>64621.615384615383</v>
      </c>
      <c r="Q2854" s="1">
        <f>Table1[[#This Row],[Earned Basic Salary]]*20%</f>
        <v>12924.323076923078</v>
      </c>
      <c r="R2854" s="1">
        <f>Table1[[#This Row],[Earned Basic Salary]]*10%</f>
        <v>6462.1615384615388</v>
      </c>
      <c r="S2854" s="1">
        <f>Table1[[#This Row],[Earned Basic Salary]]*12%</f>
        <v>7754.5938461538453</v>
      </c>
      <c r="T2854" s="1">
        <f>200</f>
        <v>200</v>
      </c>
      <c r="U2854" s="1">
        <f>Table1[[#This Row],[PF]]+Table1[[#This Row],[Professional Tax]]</f>
        <v>7954.5938461538453</v>
      </c>
      <c r="V2854" s="1">
        <f>Table1[[#This Row],[Overtime Hours]]*200</f>
        <v>3200</v>
      </c>
      <c r="W2854" s="1">
        <f>Table1[[#This Row],[Earned Basic Salary]]+Table1[[#This Row],[HRA]]+Table1[[#This Row],[DA]]+Table1[[#This Row],[Overtime Pay]]</f>
        <v>87208.1</v>
      </c>
      <c r="X2854" s="1">
        <f>Table1[[#This Row],[Gross Salary]]-Table1[[#This Row],[Total Deduction]]</f>
        <v>79253.50615384616</v>
      </c>
      <c r="Y2854" t="s">
        <v>37</v>
      </c>
      <c r="Z2854" t="s">
        <v>95</v>
      </c>
      <c r="AA2854" t="s">
        <v>10547</v>
      </c>
      <c r="AB2854" t="s">
        <v>10548</v>
      </c>
    </row>
    <row r="2855" spans="1:28" x14ac:dyDescent="0.3">
      <c r="A2855" t="s">
        <v>10549</v>
      </c>
      <c r="B2855" t="s">
        <v>120</v>
      </c>
      <c r="C2855">
        <v>24</v>
      </c>
      <c r="D2855" t="s">
        <v>44</v>
      </c>
      <c r="E2855" t="s">
        <v>45</v>
      </c>
      <c r="F2855" t="s">
        <v>46</v>
      </c>
      <c r="G2855" t="s">
        <v>10550</v>
      </c>
      <c r="H2855" t="s">
        <v>35</v>
      </c>
      <c r="I2855" t="s">
        <v>36</v>
      </c>
      <c r="J2855">
        <v>26</v>
      </c>
      <c r="K2855">
        <v>23</v>
      </c>
      <c r="L2855">
        <f t="shared" si="132"/>
        <v>3</v>
      </c>
      <c r="M2855">
        <v>10</v>
      </c>
      <c r="N2855">
        <v>27442</v>
      </c>
      <c r="O2855" s="1">
        <f t="shared" si="133"/>
        <v>1055.4615384615386</v>
      </c>
      <c r="P2855" s="1">
        <f t="shared" si="134"/>
        <v>24275.615384615387</v>
      </c>
      <c r="Q2855" s="1">
        <f>Table1[[#This Row],[Earned Basic Salary]]*20%</f>
        <v>4855.1230769230779</v>
      </c>
      <c r="R2855" s="1">
        <f>Table1[[#This Row],[Earned Basic Salary]]*10%</f>
        <v>2427.5615384615389</v>
      </c>
      <c r="S2855" s="1">
        <f>Table1[[#This Row],[Earned Basic Salary]]*12%</f>
        <v>2913.0738461538463</v>
      </c>
      <c r="T2855" s="1">
        <f>200</f>
        <v>200</v>
      </c>
      <c r="U2855" s="1">
        <f>Table1[[#This Row],[PF]]+Table1[[#This Row],[Professional Tax]]</f>
        <v>3113.0738461538463</v>
      </c>
      <c r="V2855" s="1">
        <f>Table1[[#This Row],[Overtime Hours]]*200</f>
        <v>2000</v>
      </c>
      <c r="W2855" s="1">
        <f>Table1[[#This Row],[Earned Basic Salary]]+Table1[[#This Row],[HRA]]+Table1[[#This Row],[DA]]+Table1[[#This Row],[Overtime Pay]]</f>
        <v>33558.300000000003</v>
      </c>
      <c r="X2855" s="1">
        <f>Table1[[#This Row],[Gross Salary]]-Table1[[#This Row],[Total Deduction]]</f>
        <v>30445.226153846157</v>
      </c>
      <c r="Y2855" t="s">
        <v>37</v>
      </c>
      <c r="Z2855" t="s">
        <v>48</v>
      </c>
      <c r="AA2855" t="s">
        <v>10551</v>
      </c>
      <c r="AB2855" t="s">
        <v>10552</v>
      </c>
    </row>
    <row r="2856" spans="1:28" x14ac:dyDescent="0.3">
      <c r="A2856" t="s">
        <v>10553</v>
      </c>
      <c r="B2856" t="s">
        <v>731</v>
      </c>
      <c r="C2856">
        <v>33</v>
      </c>
      <c r="D2856" t="s">
        <v>127</v>
      </c>
      <c r="E2856" t="s">
        <v>82</v>
      </c>
      <c r="F2856" t="s">
        <v>63</v>
      </c>
      <c r="G2856" t="s">
        <v>7524</v>
      </c>
      <c r="H2856" t="s">
        <v>35</v>
      </c>
      <c r="I2856" t="s">
        <v>36</v>
      </c>
      <c r="J2856">
        <v>26</v>
      </c>
      <c r="K2856">
        <v>21</v>
      </c>
      <c r="L2856">
        <f t="shared" si="132"/>
        <v>5</v>
      </c>
      <c r="M2856">
        <v>20</v>
      </c>
      <c r="N2856">
        <v>51525</v>
      </c>
      <c r="O2856" s="1">
        <f t="shared" si="133"/>
        <v>1981.7307692307693</v>
      </c>
      <c r="P2856" s="1">
        <f t="shared" si="134"/>
        <v>41616.346153846156</v>
      </c>
      <c r="Q2856" s="1">
        <f>Table1[[#This Row],[Earned Basic Salary]]*20%</f>
        <v>8323.2692307692323</v>
      </c>
      <c r="R2856" s="1">
        <f>Table1[[#This Row],[Earned Basic Salary]]*10%</f>
        <v>4161.6346153846162</v>
      </c>
      <c r="S2856" s="1">
        <f>Table1[[#This Row],[Earned Basic Salary]]*12%</f>
        <v>4993.9615384615381</v>
      </c>
      <c r="T2856" s="1">
        <f>200</f>
        <v>200</v>
      </c>
      <c r="U2856" s="1">
        <f>Table1[[#This Row],[PF]]+Table1[[#This Row],[Professional Tax]]</f>
        <v>5193.9615384615381</v>
      </c>
      <c r="V2856" s="1">
        <f>Table1[[#This Row],[Overtime Hours]]*200</f>
        <v>4000</v>
      </c>
      <c r="W2856" s="1">
        <f>Table1[[#This Row],[Earned Basic Salary]]+Table1[[#This Row],[HRA]]+Table1[[#This Row],[DA]]+Table1[[#This Row],[Overtime Pay]]</f>
        <v>58101.250000000007</v>
      </c>
      <c r="X2856" s="1">
        <f>Table1[[#This Row],[Gross Salary]]-Table1[[#This Row],[Total Deduction]]</f>
        <v>52907.288461538468</v>
      </c>
      <c r="Y2856" t="s">
        <v>37</v>
      </c>
      <c r="Z2856" t="s">
        <v>38</v>
      </c>
      <c r="AA2856" t="s">
        <v>10554</v>
      </c>
      <c r="AB2856" t="s">
        <v>10555</v>
      </c>
    </row>
    <row r="2857" spans="1:28" x14ac:dyDescent="0.3">
      <c r="A2857" t="s">
        <v>10556</v>
      </c>
      <c r="B2857" t="s">
        <v>1852</v>
      </c>
      <c r="C2857">
        <v>55</v>
      </c>
      <c r="D2857" t="s">
        <v>133</v>
      </c>
      <c r="E2857" t="s">
        <v>54</v>
      </c>
      <c r="F2857" t="s">
        <v>69</v>
      </c>
      <c r="G2857" t="s">
        <v>286</v>
      </c>
      <c r="H2857" t="s">
        <v>35</v>
      </c>
      <c r="I2857" t="s">
        <v>36</v>
      </c>
      <c r="J2857">
        <v>26</v>
      </c>
      <c r="K2857">
        <v>25</v>
      </c>
      <c r="L2857">
        <f t="shared" si="132"/>
        <v>1</v>
      </c>
      <c r="M2857">
        <v>18</v>
      </c>
      <c r="N2857">
        <v>35217</v>
      </c>
      <c r="O2857" s="1">
        <f t="shared" si="133"/>
        <v>1354.5</v>
      </c>
      <c r="P2857" s="1">
        <f t="shared" si="134"/>
        <v>33862.5</v>
      </c>
      <c r="Q2857" s="1">
        <f>Table1[[#This Row],[Earned Basic Salary]]*20%</f>
        <v>6772.5</v>
      </c>
      <c r="R2857" s="1">
        <f>Table1[[#This Row],[Earned Basic Salary]]*10%</f>
        <v>3386.25</v>
      </c>
      <c r="S2857" s="1">
        <f>Table1[[#This Row],[Earned Basic Salary]]*12%</f>
        <v>4063.5</v>
      </c>
      <c r="T2857" s="1">
        <f>200</f>
        <v>200</v>
      </c>
      <c r="U2857" s="1">
        <f>Table1[[#This Row],[PF]]+Table1[[#This Row],[Professional Tax]]</f>
        <v>4263.5</v>
      </c>
      <c r="V2857" s="1">
        <f>Table1[[#This Row],[Overtime Hours]]*200</f>
        <v>3600</v>
      </c>
      <c r="W2857" s="1">
        <f>Table1[[#This Row],[Earned Basic Salary]]+Table1[[#This Row],[HRA]]+Table1[[#This Row],[DA]]+Table1[[#This Row],[Overtime Pay]]</f>
        <v>47621.25</v>
      </c>
      <c r="X2857" s="1">
        <f>Table1[[#This Row],[Gross Salary]]-Table1[[#This Row],[Total Deduction]]</f>
        <v>43357.75</v>
      </c>
      <c r="Y2857" t="s">
        <v>37</v>
      </c>
      <c r="Z2857" t="s">
        <v>48</v>
      </c>
      <c r="AA2857" t="s">
        <v>10557</v>
      </c>
      <c r="AB2857" t="s">
        <v>10558</v>
      </c>
    </row>
    <row r="2858" spans="1:28" x14ac:dyDescent="0.3">
      <c r="A2858" t="s">
        <v>10559</v>
      </c>
      <c r="B2858" t="s">
        <v>178</v>
      </c>
      <c r="C2858">
        <v>30</v>
      </c>
      <c r="D2858" t="s">
        <v>31</v>
      </c>
      <c r="E2858" t="s">
        <v>54</v>
      </c>
      <c r="F2858" t="s">
        <v>63</v>
      </c>
      <c r="G2858" t="s">
        <v>5144</v>
      </c>
      <c r="H2858" t="s">
        <v>35</v>
      </c>
      <c r="I2858" t="s">
        <v>36</v>
      </c>
      <c r="J2858">
        <v>26</v>
      </c>
      <c r="K2858">
        <v>21</v>
      </c>
      <c r="L2858">
        <f t="shared" si="132"/>
        <v>5</v>
      </c>
      <c r="M2858">
        <v>14</v>
      </c>
      <c r="N2858">
        <v>24619</v>
      </c>
      <c r="O2858" s="1">
        <f t="shared" si="133"/>
        <v>946.88461538461536</v>
      </c>
      <c r="P2858" s="1">
        <f t="shared" si="134"/>
        <v>19884.576923076922</v>
      </c>
      <c r="Q2858" s="1">
        <f>Table1[[#This Row],[Earned Basic Salary]]*20%</f>
        <v>3976.9153846153845</v>
      </c>
      <c r="R2858" s="1">
        <f>Table1[[#This Row],[Earned Basic Salary]]*10%</f>
        <v>1988.4576923076922</v>
      </c>
      <c r="S2858" s="1">
        <f>Table1[[#This Row],[Earned Basic Salary]]*12%</f>
        <v>2386.1492307692306</v>
      </c>
      <c r="T2858" s="1">
        <f>200</f>
        <v>200</v>
      </c>
      <c r="U2858" s="1">
        <f>Table1[[#This Row],[PF]]+Table1[[#This Row],[Professional Tax]]</f>
        <v>2586.1492307692306</v>
      </c>
      <c r="V2858" s="1">
        <f>Table1[[#This Row],[Overtime Hours]]*200</f>
        <v>2800</v>
      </c>
      <c r="W2858" s="1">
        <f>Table1[[#This Row],[Earned Basic Salary]]+Table1[[#This Row],[HRA]]+Table1[[#This Row],[DA]]+Table1[[#This Row],[Overtime Pay]]</f>
        <v>28649.95</v>
      </c>
      <c r="X2858" s="1">
        <f>Table1[[#This Row],[Gross Salary]]-Table1[[#This Row],[Total Deduction]]</f>
        <v>26063.800769230769</v>
      </c>
      <c r="Y2858" t="s">
        <v>37</v>
      </c>
      <c r="Z2858" t="s">
        <v>106</v>
      </c>
      <c r="AA2858" t="s">
        <v>10560</v>
      </c>
      <c r="AB2858" t="s">
        <v>10561</v>
      </c>
    </row>
    <row r="2859" spans="1:28" x14ac:dyDescent="0.3">
      <c r="A2859" t="s">
        <v>10562</v>
      </c>
      <c r="B2859" t="s">
        <v>480</v>
      </c>
      <c r="C2859">
        <v>54</v>
      </c>
      <c r="D2859" t="s">
        <v>53</v>
      </c>
      <c r="E2859" t="s">
        <v>82</v>
      </c>
      <c r="F2859" t="s">
        <v>69</v>
      </c>
      <c r="G2859" t="s">
        <v>10563</v>
      </c>
      <c r="H2859" t="s">
        <v>35</v>
      </c>
      <c r="I2859" t="s">
        <v>36</v>
      </c>
      <c r="J2859">
        <v>26</v>
      </c>
      <c r="K2859">
        <v>24</v>
      </c>
      <c r="L2859">
        <f t="shared" si="132"/>
        <v>2</v>
      </c>
      <c r="M2859">
        <v>18</v>
      </c>
      <c r="N2859">
        <v>62806</v>
      </c>
      <c r="O2859" s="1">
        <f t="shared" si="133"/>
        <v>2415.6153846153848</v>
      </c>
      <c r="P2859" s="1">
        <f t="shared" si="134"/>
        <v>57974.769230769234</v>
      </c>
      <c r="Q2859" s="1">
        <f>Table1[[#This Row],[Earned Basic Salary]]*20%</f>
        <v>11594.953846153847</v>
      </c>
      <c r="R2859" s="1">
        <f>Table1[[#This Row],[Earned Basic Salary]]*10%</f>
        <v>5797.4769230769234</v>
      </c>
      <c r="S2859" s="1">
        <f>Table1[[#This Row],[Earned Basic Salary]]*12%</f>
        <v>6956.9723076923083</v>
      </c>
      <c r="T2859" s="1">
        <f>200</f>
        <v>200</v>
      </c>
      <c r="U2859" s="1">
        <f>Table1[[#This Row],[PF]]+Table1[[#This Row],[Professional Tax]]</f>
        <v>7156.9723076923083</v>
      </c>
      <c r="V2859" s="1">
        <f>Table1[[#This Row],[Overtime Hours]]*200</f>
        <v>3600</v>
      </c>
      <c r="W2859" s="1">
        <f>Table1[[#This Row],[Earned Basic Salary]]+Table1[[#This Row],[HRA]]+Table1[[#This Row],[DA]]+Table1[[#This Row],[Overtime Pay]]</f>
        <v>78967.200000000012</v>
      </c>
      <c r="X2859" s="1">
        <f>Table1[[#This Row],[Gross Salary]]-Table1[[#This Row],[Total Deduction]]</f>
        <v>71810.227692307701</v>
      </c>
      <c r="Y2859" t="s">
        <v>37</v>
      </c>
      <c r="Z2859" t="s">
        <v>106</v>
      </c>
      <c r="AA2859" t="s">
        <v>10564</v>
      </c>
      <c r="AB2859" t="s">
        <v>10565</v>
      </c>
    </row>
    <row r="2860" spans="1:28" x14ac:dyDescent="0.3">
      <c r="A2860" t="s">
        <v>10566</v>
      </c>
      <c r="B2860" t="s">
        <v>29</v>
      </c>
      <c r="C2860">
        <v>26</v>
      </c>
      <c r="D2860" t="s">
        <v>61</v>
      </c>
      <c r="E2860" t="s">
        <v>82</v>
      </c>
      <c r="F2860" t="s">
        <v>55</v>
      </c>
      <c r="G2860" t="s">
        <v>10567</v>
      </c>
      <c r="H2860" t="s">
        <v>35</v>
      </c>
      <c r="I2860" t="s">
        <v>36</v>
      </c>
      <c r="J2860">
        <v>26</v>
      </c>
      <c r="K2860">
        <v>23</v>
      </c>
      <c r="L2860">
        <f t="shared" si="132"/>
        <v>3</v>
      </c>
      <c r="M2860">
        <v>19</v>
      </c>
      <c r="N2860">
        <v>75436</v>
      </c>
      <c r="O2860" s="1">
        <f t="shared" si="133"/>
        <v>2901.3846153846152</v>
      </c>
      <c r="P2860" s="1">
        <f t="shared" si="134"/>
        <v>66731.846153846156</v>
      </c>
      <c r="Q2860" s="1">
        <f>Table1[[#This Row],[Earned Basic Salary]]*20%</f>
        <v>13346.369230769233</v>
      </c>
      <c r="R2860" s="1">
        <f>Table1[[#This Row],[Earned Basic Salary]]*10%</f>
        <v>6673.1846153846163</v>
      </c>
      <c r="S2860" s="1">
        <f>Table1[[#This Row],[Earned Basic Salary]]*12%</f>
        <v>8007.8215384615387</v>
      </c>
      <c r="T2860" s="1">
        <f>200</f>
        <v>200</v>
      </c>
      <c r="U2860" s="1">
        <f>Table1[[#This Row],[PF]]+Table1[[#This Row],[Professional Tax]]</f>
        <v>8207.8215384615396</v>
      </c>
      <c r="V2860" s="1">
        <f>Table1[[#This Row],[Overtime Hours]]*200</f>
        <v>3800</v>
      </c>
      <c r="W2860" s="1">
        <f>Table1[[#This Row],[Earned Basic Salary]]+Table1[[#This Row],[HRA]]+Table1[[#This Row],[DA]]+Table1[[#This Row],[Overtime Pay]]</f>
        <v>90551.4</v>
      </c>
      <c r="X2860" s="1">
        <f>Table1[[#This Row],[Gross Salary]]-Table1[[#This Row],[Total Deduction]]</f>
        <v>82343.578461538447</v>
      </c>
      <c r="Y2860" t="s">
        <v>37</v>
      </c>
      <c r="Z2860" t="s">
        <v>95</v>
      </c>
      <c r="AA2860" t="s">
        <v>10568</v>
      </c>
      <c r="AB2860" t="s">
        <v>10569</v>
      </c>
    </row>
    <row r="2861" spans="1:28" x14ac:dyDescent="0.3">
      <c r="A2861" t="s">
        <v>10570</v>
      </c>
      <c r="B2861" t="s">
        <v>183</v>
      </c>
      <c r="C2861">
        <v>39</v>
      </c>
      <c r="D2861" t="s">
        <v>81</v>
      </c>
      <c r="E2861" t="s">
        <v>62</v>
      </c>
      <c r="F2861" t="s">
        <v>63</v>
      </c>
      <c r="G2861" t="s">
        <v>47</v>
      </c>
      <c r="H2861" t="s">
        <v>35</v>
      </c>
      <c r="I2861" t="s">
        <v>36</v>
      </c>
      <c r="J2861">
        <v>26</v>
      </c>
      <c r="K2861">
        <v>23</v>
      </c>
      <c r="L2861">
        <f t="shared" si="132"/>
        <v>3</v>
      </c>
      <c r="M2861">
        <v>15</v>
      </c>
      <c r="N2861">
        <v>31409</v>
      </c>
      <c r="O2861" s="1">
        <f t="shared" si="133"/>
        <v>1208.0384615384614</v>
      </c>
      <c r="P2861" s="1">
        <f t="shared" si="134"/>
        <v>27784.884615384613</v>
      </c>
      <c r="Q2861" s="1">
        <f>Table1[[#This Row],[Earned Basic Salary]]*20%</f>
        <v>5556.9769230769234</v>
      </c>
      <c r="R2861" s="1">
        <f>Table1[[#This Row],[Earned Basic Salary]]*10%</f>
        <v>2778.4884615384617</v>
      </c>
      <c r="S2861" s="1">
        <f>Table1[[#This Row],[Earned Basic Salary]]*12%</f>
        <v>3334.1861538461535</v>
      </c>
      <c r="T2861" s="1">
        <f>200</f>
        <v>200</v>
      </c>
      <c r="U2861" s="1">
        <f>Table1[[#This Row],[PF]]+Table1[[#This Row],[Professional Tax]]</f>
        <v>3534.1861538461535</v>
      </c>
      <c r="V2861" s="1">
        <f>Table1[[#This Row],[Overtime Hours]]*200</f>
        <v>3000</v>
      </c>
      <c r="W2861" s="1">
        <f>Table1[[#This Row],[Earned Basic Salary]]+Table1[[#This Row],[HRA]]+Table1[[#This Row],[DA]]+Table1[[#This Row],[Overtime Pay]]</f>
        <v>39120.350000000006</v>
      </c>
      <c r="X2861" s="1">
        <f>Table1[[#This Row],[Gross Salary]]-Table1[[#This Row],[Total Deduction]]</f>
        <v>35586.163846153853</v>
      </c>
      <c r="Y2861" t="s">
        <v>37</v>
      </c>
      <c r="Z2861" t="s">
        <v>106</v>
      </c>
      <c r="AA2861" t="s">
        <v>10571</v>
      </c>
      <c r="AB2861" t="s">
        <v>10572</v>
      </c>
    </row>
    <row r="2862" spans="1:28" x14ac:dyDescent="0.3">
      <c r="A2862" t="s">
        <v>10573</v>
      </c>
      <c r="B2862" t="s">
        <v>584</v>
      </c>
      <c r="C2862">
        <v>37</v>
      </c>
      <c r="D2862" t="s">
        <v>44</v>
      </c>
      <c r="E2862" t="s">
        <v>82</v>
      </c>
      <c r="F2862" t="s">
        <v>63</v>
      </c>
      <c r="G2862" t="s">
        <v>111</v>
      </c>
      <c r="H2862" t="s">
        <v>35</v>
      </c>
      <c r="I2862" t="s">
        <v>36</v>
      </c>
      <c r="J2862">
        <v>26</v>
      </c>
      <c r="K2862">
        <v>24</v>
      </c>
      <c r="L2862">
        <f t="shared" si="132"/>
        <v>2</v>
      </c>
      <c r="M2862">
        <v>15</v>
      </c>
      <c r="N2862">
        <v>23151</v>
      </c>
      <c r="O2862" s="1">
        <f t="shared" si="133"/>
        <v>890.42307692307691</v>
      </c>
      <c r="P2862" s="1">
        <f t="shared" si="134"/>
        <v>21370.153846153844</v>
      </c>
      <c r="Q2862" s="1">
        <f>Table1[[#This Row],[Earned Basic Salary]]*20%</f>
        <v>4274.0307692307688</v>
      </c>
      <c r="R2862" s="1">
        <f>Table1[[#This Row],[Earned Basic Salary]]*10%</f>
        <v>2137.0153846153844</v>
      </c>
      <c r="S2862" s="1">
        <f>Table1[[#This Row],[Earned Basic Salary]]*12%</f>
        <v>2564.4184615384611</v>
      </c>
      <c r="T2862" s="1">
        <f>200</f>
        <v>200</v>
      </c>
      <c r="U2862" s="1">
        <f>Table1[[#This Row],[PF]]+Table1[[#This Row],[Professional Tax]]</f>
        <v>2764.4184615384611</v>
      </c>
      <c r="V2862" s="1">
        <f>Table1[[#This Row],[Overtime Hours]]*200</f>
        <v>3000</v>
      </c>
      <c r="W2862" s="1">
        <f>Table1[[#This Row],[Earned Basic Salary]]+Table1[[#This Row],[HRA]]+Table1[[#This Row],[DA]]+Table1[[#This Row],[Overtime Pay]]</f>
        <v>30781.199999999997</v>
      </c>
      <c r="X2862" s="1">
        <f>Table1[[#This Row],[Gross Salary]]-Table1[[#This Row],[Total Deduction]]</f>
        <v>28016.781538461535</v>
      </c>
      <c r="Y2862" t="s">
        <v>37</v>
      </c>
      <c r="Z2862" t="s">
        <v>95</v>
      </c>
      <c r="AA2862" t="s">
        <v>10574</v>
      </c>
      <c r="AB2862" t="s">
        <v>10575</v>
      </c>
    </row>
    <row r="2863" spans="1:28" x14ac:dyDescent="0.3">
      <c r="A2863" t="s">
        <v>10576</v>
      </c>
      <c r="B2863" t="s">
        <v>2257</v>
      </c>
      <c r="C2863">
        <v>48</v>
      </c>
      <c r="D2863" t="s">
        <v>61</v>
      </c>
      <c r="E2863" t="s">
        <v>45</v>
      </c>
      <c r="F2863" t="s">
        <v>83</v>
      </c>
      <c r="G2863" t="s">
        <v>10577</v>
      </c>
      <c r="H2863" t="s">
        <v>35</v>
      </c>
      <c r="I2863" t="s">
        <v>36</v>
      </c>
      <c r="J2863">
        <v>26</v>
      </c>
      <c r="K2863">
        <v>26</v>
      </c>
      <c r="L2863">
        <f t="shared" si="132"/>
        <v>0</v>
      </c>
      <c r="M2863">
        <v>16</v>
      </c>
      <c r="N2863">
        <v>32442</v>
      </c>
      <c r="O2863" s="1">
        <f t="shared" si="133"/>
        <v>1247.7692307692307</v>
      </c>
      <c r="P2863" s="1">
        <f t="shared" si="134"/>
        <v>32442</v>
      </c>
      <c r="Q2863" s="1">
        <f>Table1[[#This Row],[Earned Basic Salary]]*20%</f>
        <v>6488.4000000000005</v>
      </c>
      <c r="R2863" s="1">
        <f>Table1[[#This Row],[Earned Basic Salary]]*10%</f>
        <v>3244.2000000000003</v>
      </c>
      <c r="S2863" s="1">
        <f>Table1[[#This Row],[Earned Basic Salary]]*12%</f>
        <v>3893.04</v>
      </c>
      <c r="T2863" s="1">
        <f>200</f>
        <v>200</v>
      </c>
      <c r="U2863" s="1">
        <f>Table1[[#This Row],[PF]]+Table1[[#This Row],[Professional Tax]]</f>
        <v>4093.04</v>
      </c>
      <c r="V2863" s="1">
        <f>Table1[[#This Row],[Overtime Hours]]*200</f>
        <v>3200</v>
      </c>
      <c r="W2863" s="1">
        <f>Table1[[#This Row],[Earned Basic Salary]]+Table1[[#This Row],[HRA]]+Table1[[#This Row],[DA]]+Table1[[#This Row],[Overtime Pay]]</f>
        <v>45374.6</v>
      </c>
      <c r="X2863" s="1">
        <f>Table1[[#This Row],[Gross Salary]]-Table1[[#This Row],[Total Deduction]]</f>
        <v>41281.56</v>
      </c>
      <c r="Y2863" t="s">
        <v>37</v>
      </c>
      <c r="Z2863" t="s">
        <v>95</v>
      </c>
      <c r="AA2863" t="s">
        <v>10578</v>
      </c>
      <c r="AB2863" t="s">
        <v>10579</v>
      </c>
    </row>
    <row r="2864" spans="1:28" x14ac:dyDescent="0.3">
      <c r="A2864" t="s">
        <v>10580</v>
      </c>
      <c r="B2864" t="s">
        <v>1313</v>
      </c>
      <c r="C2864">
        <v>36</v>
      </c>
      <c r="D2864" t="s">
        <v>127</v>
      </c>
      <c r="E2864" t="s">
        <v>54</v>
      </c>
      <c r="F2864" t="s">
        <v>69</v>
      </c>
      <c r="G2864" t="s">
        <v>5259</v>
      </c>
      <c r="H2864" t="s">
        <v>35</v>
      </c>
      <c r="I2864" t="s">
        <v>36</v>
      </c>
      <c r="J2864">
        <v>26</v>
      </c>
      <c r="K2864">
        <v>25</v>
      </c>
      <c r="L2864">
        <f t="shared" si="132"/>
        <v>1</v>
      </c>
      <c r="M2864">
        <v>14</v>
      </c>
      <c r="N2864">
        <v>71605</v>
      </c>
      <c r="O2864" s="1">
        <f t="shared" si="133"/>
        <v>2754.0384615384614</v>
      </c>
      <c r="P2864" s="1">
        <f t="shared" si="134"/>
        <v>68850.961538461532</v>
      </c>
      <c r="Q2864" s="1">
        <f>Table1[[#This Row],[Earned Basic Salary]]*20%</f>
        <v>13770.192307692307</v>
      </c>
      <c r="R2864" s="1">
        <f>Table1[[#This Row],[Earned Basic Salary]]*10%</f>
        <v>6885.0961538461534</v>
      </c>
      <c r="S2864" s="1">
        <f>Table1[[#This Row],[Earned Basic Salary]]*12%</f>
        <v>8262.1153846153829</v>
      </c>
      <c r="T2864" s="1">
        <f>200</f>
        <v>200</v>
      </c>
      <c r="U2864" s="1">
        <f>Table1[[#This Row],[PF]]+Table1[[#This Row],[Professional Tax]]</f>
        <v>8462.1153846153829</v>
      </c>
      <c r="V2864" s="1">
        <f>Table1[[#This Row],[Overtime Hours]]*200</f>
        <v>2800</v>
      </c>
      <c r="W2864" s="1">
        <f>Table1[[#This Row],[Earned Basic Salary]]+Table1[[#This Row],[HRA]]+Table1[[#This Row],[DA]]+Table1[[#This Row],[Overtime Pay]]</f>
        <v>92306.25</v>
      </c>
      <c r="X2864" s="1">
        <f>Table1[[#This Row],[Gross Salary]]-Table1[[#This Row],[Total Deduction]]</f>
        <v>83844.134615384624</v>
      </c>
      <c r="Y2864" t="s">
        <v>37</v>
      </c>
      <c r="Z2864" t="s">
        <v>106</v>
      </c>
      <c r="AA2864" t="s">
        <v>10581</v>
      </c>
      <c r="AB2864" t="s">
        <v>10582</v>
      </c>
    </row>
    <row r="2865" spans="1:28" x14ac:dyDescent="0.3">
      <c r="A2865" t="s">
        <v>10583</v>
      </c>
      <c r="B2865" t="s">
        <v>212</v>
      </c>
      <c r="C2865">
        <v>53</v>
      </c>
      <c r="D2865" t="s">
        <v>75</v>
      </c>
      <c r="E2865" t="s">
        <v>62</v>
      </c>
      <c r="F2865" t="s">
        <v>33</v>
      </c>
      <c r="G2865" t="s">
        <v>1282</v>
      </c>
      <c r="H2865" t="s">
        <v>35</v>
      </c>
      <c r="I2865" t="s">
        <v>36</v>
      </c>
      <c r="J2865">
        <v>26</v>
      </c>
      <c r="K2865">
        <v>22</v>
      </c>
      <c r="L2865">
        <f t="shared" si="132"/>
        <v>4</v>
      </c>
      <c r="M2865">
        <v>17</v>
      </c>
      <c r="N2865">
        <v>58695</v>
      </c>
      <c r="O2865" s="1">
        <f t="shared" si="133"/>
        <v>2257.5</v>
      </c>
      <c r="P2865" s="1">
        <f t="shared" si="134"/>
        <v>49665</v>
      </c>
      <c r="Q2865" s="1">
        <f>Table1[[#This Row],[Earned Basic Salary]]*20%</f>
        <v>9933</v>
      </c>
      <c r="R2865" s="1">
        <f>Table1[[#This Row],[Earned Basic Salary]]*10%</f>
        <v>4966.5</v>
      </c>
      <c r="S2865" s="1">
        <f>Table1[[#This Row],[Earned Basic Salary]]*12%</f>
        <v>5959.8</v>
      </c>
      <c r="T2865" s="1">
        <f>200</f>
        <v>200</v>
      </c>
      <c r="U2865" s="1">
        <f>Table1[[#This Row],[PF]]+Table1[[#This Row],[Professional Tax]]</f>
        <v>6159.8</v>
      </c>
      <c r="V2865" s="1">
        <f>Table1[[#This Row],[Overtime Hours]]*200</f>
        <v>3400</v>
      </c>
      <c r="W2865" s="1">
        <f>Table1[[#This Row],[Earned Basic Salary]]+Table1[[#This Row],[HRA]]+Table1[[#This Row],[DA]]+Table1[[#This Row],[Overtime Pay]]</f>
        <v>67964.5</v>
      </c>
      <c r="X2865" s="1">
        <f>Table1[[#This Row],[Gross Salary]]-Table1[[#This Row],[Total Deduction]]</f>
        <v>61804.7</v>
      </c>
      <c r="Y2865" t="s">
        <v>37</v>
      </c>
      <c r="Z2865" t="s">
        <v>48</v>
      </c>
      <c r="AA2865" t="s">
        <v>10584</v>
      </c>
      <c r="AB2865" t="s">
        <v>10585</v>
      </c>
    </row>
    <row r="2866" spans="1:28" x14ac:dyDescent="0.3">
      <c r="A2866" t="s">
        <v>10586</v>
      </c>
      <c r="B2866" t="s">
        <v>265</v>
      </c>
      <c r="C2866">
        <v>37</v>
      </c>
      <c r="D2866" t="s">
        <v>53</v>
      </c>
      <c r="E2866" t="s">
        <v>32</v>
      </c>
      <c r="F2866" t="s">
        <v>33</v>
      </c>
      <c r="G2866" t="s">
        <v>10587</v>
      </c>
      <c r="H2866" t="s">
        <v>35</v>
      </c>
      <c r="I2866" t="s">
        <v>36</v>
      </c>
      <c r="J2866">
        <v>26</v>
      </c>
      <c r="K2866">
        <v>24</v>
      </c>
      <c r="L2866">
        <f t="shared" si="132"/>
        <v>2</v>
      </c>
      <c r="M2866">
        <v>12</v>
      </c>
      <c r="N2866">
        <v>47964</v>
      </c>
      <c r="O2866" s="1">
        <f t="shared" si="133"/>
        <v>1844.7692307692307</v>
      </c>
      <c r="P2866" s="1">
        <f t="shared" si="134"/>
        <v>44274.461538461539</v>
      </c>
      <c r="Q2866" s="1">
        <f>Table1[[#This Row],[Earned Basic Salary]]*20%</f>
        <v>8854.8923076923074</v>
      </c>
      <c r="R2866" s="1">
        <f>Table1[[#This Row],[Earned Basic Salary]]*10%</f>
        <v>4427.4461538461537</v>
      </c>
      <c r="S2866" s="1">
        <f>Table1[[#This Row],[Earned Basic Salary]]*12%</f>
        <v>5312.9353846153845</v>
      </c>
      <c r="T2866" s="1">
        <f>200</f>
        <v>200</v>
      </c>
      <c r="U2866" s="1">
        <f>Table1[[#This Row],[PF]]+Table1[[#This Row],[Professional Tax]]</f>
        <v>5512.9353846153845</v>
      </c>
      <c r="V2866" s="1">
        <f>Table1[[#This Row],[Overtime Hours]]*200</f>
        <v>2400</v>
      </c>
      <c r="W2866" s="1">
        <f>Table1[[#This Row],[Earned Basic Salary]]+Table1[[#This Row],[HRA]]+Table1[[#This Row],[DA]]+Table1[[#This Row],[Overtime Pay]]</f>
        <v>59956.800000000003</v>
      </c>
      <c r="X2866" s="1">
        <f>Table1[[#This Row],[Gross Salary]]-Table1[[#This Row],[Total Deduction]]</f>
        <v>54443.86461538462</v>
      </c>
      <c r="Y2866" t="s">
        <v>37</v>
      </c>
      <c r="Z2866" t="s">
        <v>106</v>
      </c>
      <c r="AA2866" t="s">
        <v>10588</v>
      </c>
      <c r="AB2866" t="s">
        <v>10589</v>
      </c>
    </row>
    <row r="2867" spans="1:28" x14ac:dyDescent="0.3">
      <c r="A2867" t="s">
        <v>10590</v>
      </c>
      <c r="B2867" t="s">
        <v>1140</v>
      </c>
      <c r="C2867">
        <v>53</v>
      </c>
      <c r="D2867" t="s">
        <v>75</v>
      </c>
      <c r="E2867" t="s">
        <v>62</v>
      </c>
      <c r="F2867" t="s">
        <v>33</v>
      </c>
      <c r="G2867" t="s">
        <v>6216</v>
      </c>
      <c r="H2867" t="s">
        <v>35</v>
      </c>
      <c r="I2867" t="s">
        <v>36</v>
      </c>
      <c r="J2867">
        <v>26</v>
      </c>
      <c r="K2867">
        <v>24</v>
      </c>
      <c r="L2867">
        <f t="shared" si="132"/>
        <v>2</v>
      </c>
      <c r="M2867">
        <v>8</v>
      </c>
      <c r="N2867">
        <v>52914</v>
      </c>
      <c r="O2867" s="1">
        <f t="shared" si="133"/>
        <v>2035.1538461538462</v>
      </c>
      <c r="P2867" s="1">
        <f t="shared" si="134"/>
        <v>48843.692307692312</v>
      </c>
      <c r="Q2867" s="1">
        <f>Table1[[#This Row],[Earned Basic Salary]]*20%</f>
        <v>9768.7384615384635</v>
      </c>
      <c r="R2867" s="1">
        <f>Table1[[#This Row],[Earned Basic Salary]]*10%</f>
        <v>4884.3692307692318</v>
      </c>
      <c r="S2867" s="1">
        <f>Table1[[#This Row],[Earned Basic Salary]]*12%</f>
        <v>5861.2430769230768</v>
      </c>
      <c r="T2867" s="1">
        <f>200</f>
        <v>200</v>
      </c>
      <c r="U2867" s="1">
        <f>Table1[[#This Row],[PF]]+Table1[[#This Row],[Professional Tax]]</f>
        <v>6061.2430769230768</v>
      </c>
      <c r="V2867" s="1">
        <f>Table1[[#This Row],[Overtime Hours]]*200</f>
        <v>1600</v>
      </c>
      <c r="W2867" s="1">
        <f>Table1[[#This Row],[Earned Basic Salary]]+Table1[[#This Row],[HRA]]+Table1[[#This Row],[DA]]+Table1[[#This Row],[Overtime Pay]]</f>
        <v>65096.80000000001</v>
      </c>
      <c r="X2867" s="1">
        <f>Table1[[#This Row],[Gross Salary]]-Table1[[#This Row],[Total Deduction]]</f>
        <v>59035.556923076932</v>
      </c>
      <c r="Y2867" t="s">
        <v>37</v>
      </c>
      <c r="Z2867" t="s">
        <v>48</v>
      </c>
      <c r="AA2867" t="s">
        <v>10591</v>
      </c>
      <c r="AB2867" t="s">
        <v>10592</v>
      </c>
    </row>
    <row r="2868" spans="1:28" x14ac:dyDescent="0.3">
      <c r="A2868" t="s">
        <v>10593</v>
      </c>
      <c r="B2868" t="s">
        <v>512</v>
      </c>
      <c r="C2868">
        <v>52</v>
      </c>
      <c r="D2868" t="s">
        <v>44</v>
      </c>
      <c r="E2868" t="s">
        <v>32</v>
      </c>
      <c r="F2868" t="s">
        <v>89</v>
      </c>
      <c r="G2868" t="s">
        <v>3001</v>
      </c>
      <c r="H2868" t="s">
        <v>35</v>
      </c>
      <c r="I2868" t="s">
        <v>36</v>
      </c>
      <c r="J2868">
        <v>26</v>
      </c>
      <c r="K2868">
        <v>25</v>
      </c>
      <c r="L2868">
        <f t="shared" si="132"/>
        <v>1</v>
      </c>
      <c r="M2868">
        <v>15</v>
      </c>
      <c r="N2868">
        <v>79375</v>
      </c>
      <c r="O2868" s="1">
        <f t="shared" si="133"/>
        <v>3052.8846153846152</v>
      </c>
      <c r="P2868" s="1">
        <f t="shared" si="134"/>
        <v>76322.115384615376</v>
      </c>
      <c r="Q2868" s="1">
        <f>Table1[[#This Row],[Earned Basic Salary]]*20%</f>
        <v>15264.423076923076</v>
      </c>
      <c r="R2868" s="1">
        <f>Table1[[#This Row],[Earned Basic Salary]]*10%</f>
        <v>7632.2115384615381</v>
      </c>
      <c r="S2868" s="1">
        <f>Table1[[#This Row],[Earned Basic Salary]]*12%</f>
        <v>9158.6538461538439</v>
      </c>
      <c r="T2868" s="1">
        <f>200</f>
        <v>200</v>
      </c>
      <c r="U2868" s="1">
        <f>Table1[[#This Row],[PF]]+Table1[[#This Row],[Professional Tax]]</f>
        <v>9358.6538461538439</v>
      </c>
      <c r="V2868" s="1">
        <f>Table1[[#This Row],[Overtime Hours]]*200</f>
        <v>3000</v>
      </c>
      <c r="W2868" s="1">
        <f>Table1[[#This Row],[Earned Basic Salary]]+Table1[[#This Row],[HRA]]+Table1[[#This Row],[DA]]+Table1[[#This Row],[Overtime Pay]]</f>
        <v>102218.74999999999</v>
      </c>
      <c r="X2868" s="1">
        <f>Table1[[#This Row],[Gross Salary]]-Table1[[#This Row],[Total Deduction]]</f>
        <v>92860.096153846142</v>
      </c>
      <c r="Y2868" t="s">
        <v>37</v>
      </c>
      <c r="Z2868" t="s">
        <v>48</v>
      </c>
      <c r="AA2868" t="s">
        <v>10594</v>
      </c>
      <c r="AB2868" t="s">
        <v>10595</v>
      </c>
    </row>
    <row r="2869" spans="1:28" x14ac:dyDescent="0.3">
      <c r="A2869" t="s">
        <v>10596</v>
      </c>
      <c r="B2869" t="s">
        <v>2238</v>
      </c>
      <c r="C2869">
        <v>43</v>
      </c>
      <c r="D2869" t="s">
        <v>133</v>
      </c>
      <c r="E2869" t="s">
        <v>45</v>
      </c>
      <c r="F2869" t="s">
        <v>83</v>
      </c>
      <c r="G2869" t="s">
        <v>9017</v>
      </c>
      <c r="H2869" t="s">
        <v>35</v>
      </c>
      <c r="I2869" t="s">
        <v>36</v>
      </c>
      <c r="J2869">
        <v>26</v>
      </c>
      <c r="K2869">
        <v>21</v>
      </c>
      <c r="L2869">
        <f t="shared" si="132"/>
        <v>5</v>
      </c>
      <c r="M2869">
        <v>18</v>
      </c>
      <c r="N2869">
        <v>43236</v>
      </c>
      <c r="O2869" s="1">
        <f t="shared" si="133"/>
        <v>1662.9230769230769</v>
      </c>
      <c r="P2869" s="1">
        <f t="shared" si="134"/>
        <v>34921.384615384617</v>
      </c>
      <c r="Q2869" s="1">
        <f>Table1[[#This Row],[Earned Basic Salary]]*20%</f>
        <v>6984.2769230769236</v>
      </c>
      <c r="R2869" s="1">
        <f>Table1[[#This Row],[Earned Basic Salary]]*10%</f>
        <v>3492.1384615384618</v>
      </c>
      <c r="S2869" s="1">
        <f>Table1[[#This Row],[Earned Basic Salary]]*12%</f>
        <v>4190.5661538461536</v>
      </c>
      <c r="T2869" s="1">
        <f>200</f>
        <v>200</v>
      </c>
      <c r="U2869" s="1">
        <f>Table1[[#This Row],[PF]]+Table1[[#This Row],[Professional Tax]]</f>
        <v>4390.5661538461536</v>
      </c>
      <c r="V2869" s="1">
        <f>Table1[[#This Row],[Overtime Hours]]*200</f>
        <v>3600</v>
      </c>
      <c r="W2869" s="1">
        <f>Table1[[#This Row],[Earned Basic Salary]]+Table1[[#This Row],[HRA]]+Table1[[#This Row],[DA]]+Table1[[#This Row],[Overtime Pay]]</f>
        <v>48997.8</v>
      </c>
      <c r="X2869" s="1">
        <f>Table1[[#This Row],[Gross Salary]]-Table1[[#This Row],[Total Deduction]]</f>
        <v>44607.233846153846</v>
      </c>
      <c r="Y2869" t="s">
        <v>37</v>
      </c>
      <c r="Z2869" t="s">
        <v>48</v>
      </c>
      <c r="AA2869" t="s">
        <v>10597</v>
      </c>
      <c r="AB2869" t="s">
        <v>10598</v>
      </c>
    </row>
    <row r="2870" spans="1:28" x14ac:dyDescent="0.3">
      <c r="A2870" t="s">
        <v>10599</v>
      </c>
      <c r="B2870" t="s">
        <v>1021</v>
      </c>
      <c r="C2870">
        <v>31</v>
      </c>
      <c r="D2870" t="s">
        <v>61</v>
      </c>
      <c r="E2870" t="s">
        <v>32</v>
      </c>
      <c r="F2870" t="s">
        <v>89</v>
      </c>
      <c r="G2870" t="s">
        <v>4748</v>
      </c>
      <c r="H2870" t="s">
        <v>35</v>
      </c>
      <c r="I2870" t="s">
        <v>36</v>
      </c>
      <c r="J2870">
        <v>26</v>
      </c>
      <c r="K2870">
        <v>26</v>
      </c>
      <c r="L2870">
        <f t="shared" si="132"/>
        <v>0</v>
      </c>
      <c r="M2870">
        <v>3</v>
      </c>
      <c r="N2870">
        <v>20214</v>
      </c>
      <c r="O2870" s="1">
        <f t="shared" si="133"/>
        <v>777.46153846153845</v>
      </c>
      <c r="P2870" s="1">
        <f t="shared" si="134"/>
        <v>20214</v>
      </c>
      <c r="Q2870" s="1">
        <f>Table1[[#This Row],[Earned Basic Salary]]*20%</f>
        <v>4042.8</v>
      </c>
      <c r="R2870" s="1">
        <f>Table1[[#This Row],[Earned Basic Salary]]*10%</f>
        <v>2021.4</v>
      </c>
      <c r="S2870" s="1">
        <f>Table1[[#This Row],[Earned Basic Salary]]*12%</f>
        <v>2425.6799999999998</v>
      </c>
      <c r="T2870" s="1">
        <f>200</f>
        <v>200</v>
      </c>
      <c r="U2870" s="1">
        <f>Table1[[#This Row],[PF]]+Table1[[#This Row],[Professional Tax]]</f>
        <v>2625.68</v>
      </c>
      <c r="V2870" s="1">
        <f>Table1[[#This Row],[Overtime Hours]]*200</f>
        <v>600</v>
      </c>
      <c r="W2870" s="1">
        <f>Table1[[#This Row],[Earned Basic Salary]]+Table1[[#This Row],[HRA]]+Table1[[#This Row],[DA]]+Table1[[#This Row],[Overtime Pay]]</f>
        <v>26878.2</v>
      </c>
      <c r="X2870" s="1">
        <f>Table1[[#This Row],[Gross Salary]]-Table1[[#This Row],[Total Deduction]]</f>
        <v>24252.52</v>
      </c>
      <c r="Y2870" t="s">
        <v>37</v>
      </c>
      <c r="Z2870" t="s">
        <v>48</v>
      </c>
      <c r="AA2870" t="s">
        <v>10600</v>
      </c>
      <c r="AB2870" t="s">
        <v>10601</v>
      </c>
    </row>
    <row r="2871" spans="1:28" x14ac:dyDescent="0.3">
      <c r="A2871" t="s">
        <v>10602</v>
      </c>
      <c r="B2871" t="s">
        <v>2366</v>
      </c>
      <c r="C2871">
        <v>29</v>
      </c>
      <c r="D2871" t="s">
        <v>61</v>
      </c>
      <c r="E2871" t="s">
        <v>121</v>
      </c>
      <c r="F2871" t="s">
        <v>83</v>
      </c>
      <c r="G2871" t="s">
        <v>10222</v>
      </c>
      <c r="H2871" t="s">
        <v>35</v>
      </c>
      <c r="I2871" t="s">
        <v>36</v>
      </c>
      <c r="J2871">
        <v>26</v>
      </c>
      <c r="K2871">
        <v>22</v>
      </c>
      <c r="L2871">
        <f t="shared" si="132"/>
        <v>4</v>
      </c>
      <c r="M2871">
        <v>1</v>
      </c>
      <c r="N2871">
        <v>57213</v>
      </c>
      <c r="O2871" s="1">
        <f t="shared" si="133"/>
        <v>2200.5</v>
      </c>
      <c r="P2871" s="1">
        <f t="shared" si="134"/>
        <v>48411</v>
      </c>
      <c r="Q2871" s="1">
        <f>Table1[[#This Row],[Earned Basic Salary]]*20%</f>
        <v>9682.2000000000007</v>
      </c>
      <c r="R2871" s="1">
        <f>Table1[[#This Row],[Earned Basic Salary]]*10%</f>
        <v>4841.1000000000004</v>
      </c>
      <c r="S2871" s="1">
        <f>Table1[[#This Row],[Earned Basic Salary]]*12%</f>
        <v>5809.32</v>
      </c>
      <c r="T2871" s="1">
        <f>200</f>
        <v>200</v>
      </c>
      <c r="U2871" s="1">
        <f>Table1[[#This Row],[PF]]+Table1[[#This Row],[Professional Tax]]</f>
        <v>6009.32</v>
      </c>
      <c r="V2871" s="1">
        <f>Table1[[#This Row],[Overtime Hours]]*200</f>
        <v>200</v>
      </c>
      <c r="W2871" s="1">
        <f>Table1[[#This Row],[Earned Basic Salary]]+Table1[[#This Row],[HRA]]+Table1[[#This Row],[DA]]+Table1[[#This Row],[Overtime Pay]]</f>
        <v>63134.299999999996</v>
      </c>
      <c r="X2871" s="1">
        <f>Table1[[#This Row],[Gross Salary]]-Table1[[#This Row],[Total Deduction]]</f>
        <v>57124.979999999996</v>
      </c>
      <c r="Y2871" t="s">
        <v>37</v>
      </c>
      <c r="Z2871" t="s">
        <v>95</v>
      </c>
      <c r="AA2871" t="s">
        <v>10603</v>
      </c>
      <c r="AB2871" t="s">
        <v>10604</v>
      </c>
    </row>
    <row r="2872" spans="1:28" x14ac:dyDescent="0.3">
      <c r="A2872" t="s">
        <v>10605</v>
      </c>
      <c r="B2872" t="s">
        <v>1610</v>
      </c>
      <c r="C2872">
        <v>50</v>
      </c>
      <c r="D2872" t="s">
        <v>44</v>
      </c>
      <c r="E2872" t="s">
        <v>54</v>
      </c>
      <c r="F2872" t="s">
        <v>69</v>
      </c>
      <c r="G2872" t="s">
        <v>10606</v>
      </c>
      <c r="H2872" t="s">
        <v>35</v>
      </c>
      <c r="I2872" t="s">
        <v>36</v>
      </c>
      <c r="J2872">
        <v>26</v>
      </c>
      <c r="K2872">
        <v>25</v>
      </c>
      <c r="L2872">
        <f t="shared" si="132"/>
        <v>1</v>
      </c>
      <c r="M2872">
        <v>4</v>
      </c>
      <c r="N2872">
        <v>53010</v>
      </c>
      <c r="O2872" s="1">
        <f t="shared" si="133"/>
        <v>2038.8461538461538</v>
      </c>
      <c r="P2872" s="1">
        <f t="shared" si="134"/>
        <v>50971.153846153844</v>
      </c>
      <c r="Q2872" s="1">
        <f>Table1[[#This Row],[Earned Basic Salary]]*20%</f>
        <v>10194.23076923077</v>
      </c>
      <c r="R2872" s="1">
        <f>Table1[[#This Row],[Earned Basic Salary]]*10%</f>
        <v>5097.1153846153848</v>
      </c>
      <c r="S2872" s="1">
        <f>Table1[[#This Row],[Earned Basic Salary]]*12%</f>
        <v>6116.538461538461</v>
      </c>
      <c r="T2872" s="1">
        <f>200</f>
        <v>200</v>
      </c>
      <c r="U2872" s="1">
        <f>Table1[[#This Row],[PF]]+Table1[[#This Row],[Professional Tax]]</f>
        <v>6316.538461538461</v>
      </c>
      <c r="V2872" s="1">
        <f>Table1[[#This Row],[Overtime Hours]]*200</f>
        <v>800</v>
      </c>
      <c r="W2872" s="1">
        <f>Table1[[#This Row],[Earned Basic Salary]]+Table1[[#This Row],[HRA]]+Table1[[#This Row],[DA]]+Table1[[#This Row],[Overtime Pay]]</f>
        <v>67062.5</v>
      </c>
      <c r="X2872" s="1">
        <f>Table1[[#This Row],[Gross Salary]]-Table1[[#This Row],[Total Deduction]]</f>
        <v>60745.961538461539</v>
      </c>
      <c r="Y2872" t="s">
        <v>37</v>
      </c>
      <c r="Z2872" t="s">
        <v>38</v>
      </c>
      <c r="AA2872" t="s">
        <v>10607</v>
      </c>
      <c r="AB2872" t="s">
        <v>10608</v>
      </c>
    </row>
    <row r="2873" spans="1:28" x14ac:dyDescent="0.3">
      <c r="A2873" t="s">
        <v>10609</v>
      </c>
      <c r="B2873" t="s">
        <v>1040</v>
      </c>
      <c r="C2873">
        <v>24</v>
      </c>
      <c r="D2873" t="s">
        <v>127</v>
      </c>
      <c r="E2873" t="s">
        <v>54</v>
      </c>
      <c r="F2873" t="s">
        <v>83</v>
      </c>
      <c r="G2873" t="s">
        <v>1045</v>
      </c>
      <c r="H2873" t="s">
        <v>35</v>
      </c>
      <c r="I2873" t="s">
        <v>36</v>
      </c>
      <c r="J2873">
        <v>26</v>
      </c>
      <c r="K2873">
        <v>25</v>
      </c>
      <c r="L2873">
        <f t="shared" si="132"/>
        <v>1</v>
      </c>
      <c r="M2873">
        <v>18</v>
      </c>
      <c r="N2873">
        <v>19302</v>
      </c>
      <c r="O2873" s="1">
        <f t="shared" si="133"/>
        <v>742.38461538461536</v>
      </c>
      <c r="P2873" s="1">
        <f t="shared" si="134"/>
        <v>18559.615384615383</v>
      </c>
      <c r="Q2873" s="1">
        <f>Table1[[#This Row],[Earned Basic Salary]]*20%</f>
        <v>3711.9230769230767</v>
      </c>
      <c r="R2873" s="1">
        <f>Table1[[#This Row],[Earned Basic Salary]]*10%</f>
        <v>1855.9615384615383</v>
      </c>
      <c r="S2873" s="1">
        <f>Table1[[#This Row],[Earned Basic Salary]]*12%</f>
        <v>2227.1538461538457</v>
      </c>
      <c r="T2873" s="1">
        <f>200</f>
        <v>200</v>
      </c>
      <c r="U2873" s="1">
        <f>Table1[[#This Row],[PF]]+Table1[[#This Row],[Professional Tax]]</f>
        <v>2427.1538461538457</v>
      </c>
      <c r="V2873" s="1">
        <f>Table1[[#This Row],[Overtime Hours]]*200</f>
        <v>3600</v>
      </c>
      <c r="W2873" s="1">
        <f>Table1[[#This Row],[Earned Basic Salary]]+Table1[[#This Row],[HRA]]+Table1[[#This Row],[DA]]+Table1[[#This Row],[Overtime Pay]]</f>
        <v>27727.5</v>
      </c>
      <c r="X2873" s="1">
        <f>Table1[[#This Row],[Gross Salary]]-Table1[[#This Row],[Total Deduction]]</f>
        <v>25300.346153846156</v>
      </c>
      <c r="Y2873" t="s">
        <v>37</v>
      </c>
      <c r="Z2873" t="s">
        <v>106</v>
      </c>
      <c r="AA2873" t="s">
        <v>10610</v>
      </c>
      <c r="AB2873" t="s">
        <v>10611</v>
      </c>
    </row>
    <row r="2874" spans="1:28" x14ac:dyDescent="0.3">
      <c r="A2874" t="s">
        <v>10612</v>
      </c>
      <c r="B2874" t="s">
        <v>517</v>
      </c>
      <c r="C2874">
        <v>54</v>
      </c>
      <c r="D2874" t="s">
        <v>61</v>
      </c>
      <c r="E2874" t="s">
        <v>82</v>
      </c>
      <c r="F2874" t="s">
        <v>46</v>
      </c>
      <c r="G2874" t="s">
        <v>4379</v>
      </c>
      <c r="H2874" t="s">
        <v>35</v>
      </c>
      <c r="I2874" t="s">
        <v>36</v>
      </c>
      <c r="J2874">
        <v>26</v>
      </c>
      <c r="K2874">
        <v>25</v>
      </c>
      <c r="L2874">
        <f t="shared" si="132"/>
        <v>1</v>
      </c>
      <c r="M2874">
        <v>5</v>
      </c>
      <c r="N2874">
        <v>35277</v>
      </c>
      <c r="O2874" s="1">
        <f t="shared" si="133"/>
        <v>1356.8076923076924</v>
      </c>
      <c r="P2874" s="1">
        <f t="shared" si="134"/>
        <v>33920.192307692312</v>
      </c>
      <c r="Q2874" s="1">
        <f>Table1[[#This Row],[Earned Basic Salary]]*20%</f>
        <v>6784.0384615384628</v>
      </c>
      <c r="R2874" s="1">
        <f>Table1[[#This Row],[Earned Basic Salary]]*10%</f>
        <v>3392.0192307692314</v>
      </c>
      <c r="S2874" s="1">
        <f>Table1[[#This Row],[Earned Basic Salary]]*12%</f>
        <v>4070.4230769230771</v>
      </c>
      <c r="T2874" s="1">
        <f>200</f>
        <v>200</v>
      </c>
      <c r="U2874" s="1">
        <f>Table1[[#This Row],[PF]]+Table1[[#This Row],[Professional Tax]]</f>
        <v>4270.4230769230771</v>
      </c>
      <c r="V2874" s="1">
        <f>Table1[[#This Row],[Overtime Hours]]*200</f>
        <v>1000</v>
      </c>
      <c r="W2874" s="1">
        <f>Table1[[#This Row],[Earned Basic Salary]]+Table1[[#This Row],[HRA]]+Table1[[#This Row],[DA]]+Table1[[#This Row],[Overtime Pay]]</f>
        <v>45096.250000000007</v>
      </c>
      <c r="X2874" s="1">
        <f>Table1[[#This Row],[Gross Salary]]-Table1[[#This Row],[Total Deduction]]</f>
        <v>40825.826923076929</v>
      </c>
      <c r="Y2874" t="s">
        <v>37</v>
      </c>
      <c r="Z2874" t="s">
        <v>48</v>
      </c>
      <c r="AA2874" t="s">
        <v>10613</v>
      </c>
      <c r="AB2874" t="s">
        <v>10614</v>
      </c>
    </row>
    <row r="2875" spans="1:28" x14ac:dyDescent="0.3">
      <c r="A2875" t="s">
        <v>10615</v>
      </c>
      <c r="B2875" t="s">
        <v>2467</v>
      </c>
      <c r="C2875">
        <v>55</v>
      </c>
      <c r="D2875" t="s">
        <v>61</v>
      </c>
      <c r="E2875" t="s">
        <v>82</v>
      </c>
      <c r="F2875" t="s">
        <v>63</v>
      </c>
      <c r="G2875" t="s">
        <v>4367</v>
      </c>
      <c r="H2875" t="s">
        <v>35</v>
      </c>
      <c r="I2875" t="s">
        <v>36</v>
      </c>
      <c r="J2875">
        <v>26</v>
      </c>
      <c r="K2875">
        <v>23</v>
      </c>
      <c r="L2875">
        <f t="shared" si="132"/>
        <v>3</v>
      </c>
      <c r="M2875">
        <v>15</v>
      </c>
      <c r="N2875">
        <v>35944</v>
      </c>
      <c r="O2875" s="1">
        <f t="shared" si="133"/>
        <v>1382.4615384615386</v>
      </c>
      <c r="P2875" s="1">
        <f t="shared" si="134"/>
        <v>31796.615384615387</v>
      </c>
      <c r="Q2875" s="1">
        <f>Table1[[#This Row],[Earned Basic Salary]]*20%</f>
        <v>6359.3230769230777</v>
      </c>
      <c r="R2875" s="1">
        <f>Table1[[#This Row],[Earned Basic Salary]]*10%</f>
        <v>3179.6615384615388</v>
      </c>
      <c r="S2875" s="1">
        <f>Table1[[#This Row],[Earned Basic Salary]]*12%</f>
        <v>3815.5938461538462</v>
      </c>
      <c r="T2875" s="1">
        <f>200</f>
        <v>200</v>
      </c>
      <c r="U2875" s="1">
        <f>Table1[[#This Row],[PF]]+Table1[[#This Row],[Professional Tax]]</f>
        <v>4015.5938461538462</v>
      </c>
      <c r="V2875" s="1">
        <f>Table1[[#This Row],[Overtime Hours]]*200</f>
        <v>3000</v>
      </c>
      <c r="W2875" s="1">
        <f>Table1[[#This Row],[Earned Basic Salary]]+Table1[[#This Row],[HRA]]+Table1[[#This Row],[DA]]+Table1[[#This Row],[Overtime Pay]]</f>
        <v>44335.6</v>
      </c>
      <c r="X2875" s="1">
        <f>Table1[[#This Row],[Gross Salary]]-Table1[[#This Row],[Total Deduction]]</f>
        <v>40320.006153846152</v>
      </c>
      <c r="Y2875" t="s">
        <v>37</v>
      </c>
      <c r="Z2875" t="s">
        <v>48</v>
      </c>
      <c r="AA2875" t="s">
        <v>10616</v>
      </c>
      <c r="AB2875" t="s">
        <v>10617</v>
      </c>
    </row>
    <row r="2876" spans="1:28" x14ac:dyDescent="0.3">
      <c r="A2876" t="s">
        <v>10618</v>
      </c>
      <c r="B2876" t="s">
        <v>132</v>
      </c>
      <c r="C2876">
        <v>36</v>
      </c>
      <c r="D2876" t="s">
        <v>44</v>
      </c>
      <c r="E2876" t="s">
        <v>32</v>
      </c>
      <c r="F2876" t="s">
        <v>83</v>
      </c>
      <c r="G2876" t="s">
        <v>3318</v>
      </c>
      <c r="H2876" t="s">
        <v>35</v>
      </c>
      <c r="I2876" t="s">
        <v>36</v>
      </c>
      <c r="J2876">
        <v>26</v>
      </c>
      <c r="K2876">
        <v>23</v>
      </c>
      <c r="L2876">
        <f t="shared" si="132"/>
        <v>3</v>
      </c>
      <c r="M2876">
        <v>20</v>
      </c>
      <c r="N2876">
        <v>76102</v>
      </c>
      <c r="O2876" s="1">
        <f t="shared" si="133"/>
        <v>2927</v>
      </c>
      <c r="P2876" s="1">
        <f t="shared" si="134"/>
        <v>67321</v>
      </c>
      <c r="Q2876" s="1">
        <f>Table1[[#This Row],[Earned Basic Salary]]*20%</f>
        <v>13464.2</v>
      </c>
      <c r="R2876" s="1">
        <f>Table1[[#This Row],[Earned Basic Salary]]*10%</f>
        <v>6732.1</v>
      </c>
      <c r="S2876" s="1">
        <f>Table1[[#This Row],[Earned Basic Salary]]*12%</f>
        <v>8078.5199999999995</v>
      </c>
      <c r="T2876" s="1">
        <f>200</f>
        <v>200</v>
      </c>
      <c r="U2876" s="1">
        <f>Table1[[#This Row],[PF]]+Table1[[#This Row],[Professional Tax]]</f>
        <v>8278.52</v>
      </c>
      <c r="V2876" s="1">
        <f>Table1[[#This Row],[Overtime Hours]]*200</f>
        <v>4000</v>
      </c>
      <c r="W2876" s="1">
        <f>Table1[[#This Row],[Earned Basic Salary]]+Table1[[#This Row],[HRA]]+Table1[[#This Row],[DA]]+Table1[[#This Row],[Overtime Pay]]</f>
        <v>91517.3</v>
      </c>
      <c r="X2876" s="1">
        <f>Table1[[#This Row],[Gross Salary]]-Table1[[#This Row],[Total Deduction]]</f>
        <v>83238.78</v>
      </c>
      <c r="Y2876" t="s">
        <v>37</v>
      </c>
      <c r="Z2876" t="s">
        <v>106</v>
      </c>
      <c r="AA2876" t="s">
        <v>10619</v>
      </c>
      <c r="AB2876" t="s">
        <v>10620</v>
      </c>
    </row>
    <row r="2877" spans="1:28" x14ac:dyDescent="0.3">
      <c r="A2877" t="s">
        <v>10621</v>
      </c>
      <c r="B2877" t="s">
        <v>285</v>
      </c>
      <c r="C2877">
        <v>46</v>
      </c>
      <c r="D2877" t="s">
        <v>61</v>
      </c>
      <c r="E2877" t="s">
        <v>82</v>
      </c>
      <c r="F2877" t="s">
        <v>55</v>
      </c>
      <c r="G2877" t="s">
        <v>567</v>
      </c>
      <c r="H2877" t="s">
        <v>35</v>
      </c>
      <c r="I2877" t="s">
        <v>36</v>
      </c>
      <c r="J2877">
        <v>26</v>
      </c>
      <c r="K2877">
        <v>25</v>
      </c>
      <c r="L2877">
        <f t="shared" si="132"/>
        <v>1</v>
      </c>
      <c r="M2877">
        <v>11</v>
      </c>
      <c r="N2877">
        <v>31056</v>
      </c>
      <c r="O2877" s="1">
        <f t="shared" si="133"/>
        <v>1194.4615384615386</v>
      </c>
      <c r="P2877" s="1">
        <f t="shared" si="134"/>
        <v>29861.538461538465</v>
      </c>
      <c r="Q2877" s="1">
        <f>Table1[[#This Row],[Earned Basic Salary]]*20%</f>
        <v>5972.3076923076933</v>
      </c>
      <c r="R2877" s="1">
        <f>Table1[[#This Row],[Earned Basic Salary]]*10%</f>
        <v>2986.1538461538466</v>
      </c>
      <c r="S2877" s="1">
        <f>Table1[[#This Row],[Earned Basic Salary]]*12%</f>
        <v>3583.3846153846157</v>
      </c>
      <c r="T2877" s="1">
        <f>200</f>
        <v>200</v>
      </c>
      <c r="U2877" s="1">
        <f>Table1[[#This Row],[PF]]+Table1[[#This Row],[Professional Tax]]</f>
        <v>3783.3846153846157</v>
      </c>
      <c r="V2877" s="1">
        <f>Table1[[#This Row],[Overtime Hours]]*200</f>
        <v>2200</v>
      </c>
      <c r="W2877" s="1">
        <f>Table1[[#This Row],[Earned Basic Salary]]+Table1[[#This Row],[HRA]]+Table1[[#This Row],[DA]]+Table1[[#This Row],[Overtime Pay]]</f>
        <v>41020</v>
      </c>
      <c r="X2877" s="1">
        <f>Table1[[#This Row],[Gross Salary]]-Table1[[#This Row],[Total Deduction]]</f>
        <v>37236.615384615383</v>
      </c>
      <c r="Y2877" t="s">
        <v>37</v>
      </c>
      <c r="Z2877" t="s">
        <v>95</v>
      </c>
      <c r="AA2877" t="s">
        <v>10622</v>
      </c>
      <c r="AB2877" t="s">
        <v>10623</v>
      </c>
    </row>
    <row r="2878" spans="1:28" x14ac:dyDescent="0.3">
      <c r="A2878" t="s">
        <v>10624</v>
      </c>
      <c r="B2878" t="s">
        <v>324</v>
      </c>
      <c r="C2878">
        <v>45</v>
      </c>
      <c r="D2878" t="s">
        <v>81</v>
      </c>
      <c r="E2878" t="s">
        <v>62</v>
      </c>
      <c r="F2878" t="s">
        <v>89</v>
      </c>
      <c r="G2878" t="s">
        <v>10625</v>
      </c>
      <c r="H2878" t="s">
        <v>35</v>
      </c>
      <c r="I2878" t="s">
        <v>36</v>
      </c>
      <c r="J2878">
        <v>26</v>
      </c>
      <c r="K2878">
        <v>21</v>
      </c>
      <c r="L2878">
        <f t="shared" si="132"/>
        <v>5</v>
      </c>
      <c r="M2878">
        <v>12</v>
      </c>
      <c r="N2878">
        <v>39754</v>
      </c>
      <c r="O2878" s="1">
        <f t="shared" si="133"/>
        <v>1529</v>
      </c>
      <c r="P2878" s="1">
        <f t="shared" si="134"/>
        <v>32109</v>
      </c>
      <c r="Q2878" s="1">
        <f>Table1[[#This Row],[Earned Basic Salary]]*20%</f>
        <v>6421.8</v>
      </c>
      <c r="R2878" s="1">
        <f>Table1[[#This Row],[Earned Basic Salary]]*10%</f>
        <v>3210.9</v>
      </c>
      <c r="S2878" s="1">
        <f>Table1[[#This Row],[Earned Basic Salary]]*12%</f>
        <v>3853.08</v>
      </c>
      <c r="T2878" s="1">
        <f>200</f>
        <v>200</v>
      </c>
      <c r="U2878" s="1">
        <f>Table1[[#This Row],[PF]]+Table1[[#This Row],[Professional Tax]]</f>
        <v>4053.08</v>
      </c>
      <c r="V2878" s="1">
        <f>Table1[[#This Row],[Overtime Hours]]*200</f>
        <v>2400</v>
      </c>
      <c r="W2878" s="1">
        <f>Table1[[#This Row],[Earned Basic Salary]]+Table1[[#This Row],[HRA]]+Table1[[#This Row],[DA]]+Table1[[#This Row],[Overtime Pay]]</f>
        <v>44141.700000000004</v>
      </c>
      <c r="X2878" s="1">
        <f>Table1[[#This Row],[Gross Salary]]-Table1[[#This Row],[Total Deduction]]</f>
        <v>40088.620000000003</v>
      </c>
      <c r="Y2878" t="s">
        <v>37</v>
      </c>
      <c r="Z2878" t="s">
        <v>95</v>
      </c>
      <c r="AA2878" t="s">
        <v>10626</v>
      </c>
      <c r="AB2878" t="s">
        <v>10627</v>
      </c>
    </row>
    <row r="2879" spans="1:28" x14ac:dyDescent="0.3">
      <c r="A2879" t="s">
        <v>10628</v>
      </c>
      <c r="B2879" t="s">
        <v>2238</v>
      </c>
      <c r="C2879">
        <v>33</v>
      </c>
      <c r="D2879" t="s">
        <v>75</v>
      </c>
      <c r="E2879" t="s">
        <v>121</v>
      </c>
      <c r="F2879" t="s">
        <v>33</v>
      </c>
      <c r="G2879" t="s">
        <v>2338</v>
      </c>
      <c r="H2879" t="s">
        <v>35</v>
      </c>
      <c r="I2879" t="s">
        <v>36</v>
      </c>
      <c r="J2879">
        <v>26</v>
      </c>
      <c r="K2879">
        <v>22</v>
      </c>
      <c r="L2879">
        <f t="shared" si="132"/>
        <v>4</v>
      </c>
      <c r="M2879">
        <v>13</v>
      </c>
      <c r="N2879">
        <v>54363</v>
      </c>
      <c r="O2879" s="1">
        <f t="shared" si="133"/>
        <v>2090.8846153846152</v>
      </c>
      <c r="P2879" s="1">
        <f t="shared" si="134"/>
        <v>45999.461538461532</v>
      </c>
      <c r="Q2879" s="1">
        <f>Table1[[#This Row],[Earned Basic Salary]]*20%</f>
        <v>9199.8923076923074</v>
      </c>
      <c r="R2879" s="1">
        <f>Table1[[#This Row],[Earned Basic Salary]]*10%</f>
        <v>4599.9461538461537</v>
      </c>
      <c r="S2879" s="1">
        <f>Table1[[#This Row],[Earned Basic Salary]]*12%</f>
        <v>5519.9353846153836</v>
      </c>
      <c r="T2879" s="1">
        <f>200</f>
        <v>200</v>
      </c>
      <c r="U2879" s="1">
        <f>Table1[[#This Row],[PF]]+Table1[[#This Row],[Professional Tax]]</f>
        <v>5719.9353846153836</v>
      </c>
      <c r="V2879" s="1">
        <f>Table1[[#This Row],[Overtime Hours]]*200</f>
        <v>2600</v>
      </c>
      <c r="W2879" s="1">
        <f>Table1[[#This Row],[Earned Basic Salary]]+Table1[[#This Row],[HRA]]+Table1[[#This Row],[DA]]+Table1[[#This Row],[Overtime Pay]]</f>
        <v>62399.299999999996</v>
      </c>
      <c r="X2879" s="1">
        <f>Table1[[#This Row],[Gross Salary]]-Table1[[#This Row],[Total Deduction]]</f>
        <v>56679.364615384613</v>
      </c>
      <c r="Y2879" t="s">
        <v>37</v>
      </c>
      <c r="Z2879" t="s">
        <v>48</v>
      </c>
      <c r="AA2879" t="s">
        <v>10629</v>
      </c>
      <c r="AB2879" t="s">
        <v>10630</v>
      </c>
    </row>
    <row r="2880" spans="1:28" x14ac:dyDescent="0.3">
      <c r="A2880" t="s">
        <v>10631</v>
      </c>
      <c r="B2880" t="s">
        <v>736</v>
      </c>
      <c r="C2880">
        <v>28</v>
      </c>
      <c r="D2880" t="s">
        <v>44</v>
      </c>
      <c r="E2880" t="s">
        <v>121</v>
      </c>
      <c r="F2880" t="s">
        <v>89</v>
      </c>
      <c r="G2880" t="s">
        <v>5049</v>
      </c>
      <c r="H2880" t="s">
        <v>35</v>
      </c>
      <c r="I2880" t="s">
        <v>36</v>
      </c>
      <c r="J2880">
        <v>26</v>
      </c>
      <c r="K2880">
        <v>23</v>
      </c>
      <c r="L2880">
        <f t="shared" si="132"/>
        <v>3</v>
      </c>
      <c r="M2880">
        <v>19</v>
      </c>
      <c r="N2880">
        <v>29483</v>
      </c>
      <c r="O2880" s="1">
        <f t="shared" si="133"/>
        <v>1133.9615384615386</v>
      </c>
      <c r="P2880" s="1">
        <f t="shared" si="134"/>
        <v>26081.115384615387</v>
      </c>
      <c r="Q2880" s="1">
        <f>Table1[[#This Row],[Earned Basic Salary]]*20%</f>
        <v>5216.2230769230773</v>
      </c>
      <c r="R2880" s="1">
        <f>Table1[[#This Row],[Earned Basic Salary]]*10%</f>
        <v>2608.1115384615387</v>
      </c>
      <c r="S2880" s="1">
        <f>Table1[[#This Row],[Earned Basic Salary]]*12%</f>
        <v>3129.7338461538461</v>
      </c>
      <c r="T2880" s="1">
        <f>200</f>
        <v>200</v>
      </c>
      <c r="U2880" s="1">
        <f>Table1[[#This Row],[PF]]+Table1[[#This Row],[Professional Tax]]</f>
        <v>3329.7338461538461</v>
      </c>
      <c r="V2880" s="1">
        <f>Table1[[#This Row],[Overtime Hours]]*200</f>
        <v>3800</v>
      </c>
      <c r="W2880" s="1">
        <f>Table1[[#This Row],[Earned Basic Salary]]+Table1[[#This Row],[HRA]]+Table1[[#This Row],[DA]]+Table1[[#This Row],[Overtime Pay]]</f>
        <v>37705.450000000004</v>
      </c>
      <c r="X2880" s="1">
        <f>Table1[[#This Row],[Gross Salary]]-Table1[[#This Row],[Total Deduction]]</f>
        <v>34375.716153846159</v>
      </c>
      <c r="Y2880" t="s">
        <v>37</v>
      </c>
      <c r="Z2880" t="s">
        <v>106</v>
      </c>
      <c r="AA2880" t="s">
        <v>10632</v>
      </c>
      <c r="AB2880" t="s">
        <v>10633</v>
      </c>
    </row>
    <row r="2881" spans="1:28" x14ac:dyDescent="0.3">
      <c r="A2881" t="s">
        <v>10634</v>
      </c>
      <c r="B2881" t="s">
        <v>642</v>
      </c>
      <c r="C2881">
        <v>21</v>
      </c>
      <c r="D2881" t="s">
        <v>81</v>
      </c>
      <c r="E2881" t="s">
        <v>82</v>
      </c>
      <c r="F2881" t="s">
        <v>33</v>
      </c>
      <c r="G2881" t="s">
        <v>7298</v>
      </c>
      <c r="H2881" t="s">
        <v>35</v>
      </c>
      <c r="I2881" t="s">
        <v>36</v>
      </c>
      <c r="J2881">
        <v>26</v>
      </c>
      <c r="K2881">
        <v>25</v>
      </c>
      <c r="L2881">
        <f t="shared" si="132"/>
        <v>1</v>
      </c>
      <c r="M2881">
        <v>6</v>
      </c>
      <c r="N2881">
        <v>79793</v>
      </c>
      <c r="O2881" s="1">
        <f t="shared" si="133"/>
        <v>3068.9615384615386</v>
      </c>
      <c r="P2881" s="1">
        <f t="shared" si="134"/>
        <v>76724.038461538468</v>
      </c>
      <c r="Q2881" s="1">
        <f>Table1[[#This Row],[Earned Basic Salary]]*20%</f>
        <v>15344.807692307695</v>
      </c>
      <c r="R2881" s="1">
        <f>Table1[[#This Row],[Earned Basic Salary]]*10%</f>
        <v>7672.4038461538476</v>
      </c>
      <c r="S2881" s="1">
        <f>Table1[[#This Row],[Earned Basic Salary]]*12%</f>
        <v>9206.8846153846152</v>
      </c>
      <c r="T2881" s="1">
        <f>200</f>
        <v>200</v>
      </c>
      <c r="U2881" s="1">
        <f>Table1[[#This Row],[PF]]+Table1[[#This Row],[Professional Tax]]</f>
        <v>9406.8846153846152</v>
      </c>
      <c r="V2881" s="1">
        <f>Table1[[#This Row],[Overtime Hours]]*200</f>
        <v>1200</v>
      </c>
      <c r="W2881" s="1">
        <f>Table1[[#This Row],[Earned Basic Salary]]+Table1[[#This Row],[HRA]]+Table1[[#This Row],[DA]]+Table1[[#This Row],[Overtime Pay]]</f>
        <v>100941.25</v>
      </c>
      <c r="X2881" s="1">
        <f>Table1[[#This Row],[Gross Salary]]-Table1[[#This Row],[Total Deduction]]</f>
        <v>91534.36538461539</v>
      </c>
      <c r="Y2881" t="s">
        <v>37</v>
      </c>
      <c r="Z2881" t="s">
        <v>95</v>
      </c>
      <c r="AA2881" t="s">
        <v>10635</v>
      </c>
      <c r="AB2881" t="s">
        <v>10636</v>
      </c>
    </row>
    <row r="2882" spans="1:28" x14ac:dyDescent="0.3">
      <c r="A2882" t="s">
        <v>10637</v>
      </c>
      <c r="B2882" t="s">
        <v>979</v>
      </c>
      <c r="C2882">
        <v>50</v>
      </c>
      <c r="D2882" t="s">
        <v>44</v>
      </c>
      <c r="E2882" t="s">
        <v>45</v>
      </c>
      <c r="F2882" t="s">
        <v>33</v>
      </c>
      <c r="G2882" t="s">
        <v>10638</v>
      </c>
      <c r="H2882" t="s">
        <v>35</v>
      </c>
      <c r="I2882" t="s">
        <v>36</v>
      </c>
      <c r="J2882">
        <v>26</v>
      </c>
      <c r="K2882">
        <v>23</v>
      </c>
      <c r="L2882">
        <f t="shared" si="132"/>
        <v>3</v>
      </c>
      <c r="M2882">
        <v>15</v>
      </c>
      <c r="N2882">
        <v>53835</v>
      </c>
      <c r="O2882" s="1">
        <f t="shared" si="133"/>
        <v>2070.5769230769229</v>
      </c>
      <c r="P2882" s="1">
        <f t="shared" si="134"/>
        <v>47623.269230769227</v>
      </c>
      <c r="Q2882" s="1">
        <f>Table1[[#This Row],[Earned Basic Salary]]*20%</f>
        <v>9524.6538461538457</v>
      </c>
      <c r="R2882" s="1">
        <f>Table1[[#This Row],[Earned Basic Salary]]*10%</f>
        <v>4762.3269230769229</v>
      </c>
      <c r="S2882" s="1">
        <f>Table1[[#This Row],[Earned Basic Salary]]*12%</f>
        <v>5714.7923076923071</v>
      </c>
      <c r="T2882" s="1">
        <f>200</f>
        <v>200</v>
      </c>
      <c r="U2882" s="1">
        <f>Table1[[#This Row],[PF]]+Table1[[#This Row],[Professional Tax]]</f>
        <v>5914.7923076923071</v>
      </c>
      <c r="V2882" s="1">
        <f>Table1[[#This Row],[Overtime Hours]]*200</f>
        <v>3000</v>
      </c>
      <c r="W2882" s="1">
        <f>Table1[[#This Row],[Earned Basic Salary]]+Table1[[#This Row],[HRA]]+Table1[[#This Row],[DA]]+Table1[[#This Row],[Overtime Pay]]</f>
        <v>64910.249999999993</v>
      </c>
      <c r="X2882" s="1">
        <f>Table1[[#This Row],[Gross Salary]]-Table1[[#This Row],[Total Deduction]]</f>
        <v>58995.457692307682</v>
      </c>
      <c r="Y2882" t="s">
        <v>37</v>
      </c>
      <c r="Z2882" t="s">
        <v>38</v>
      </c>
      <c r="AA2882" t="s">
        <v>10639</v>
      </c>
      <c r="AB2882" t="s">
        <v>10640</v>
      </c>
    </row>
    <row r="2883" spans="1:28" x14ac:dyDescent="0.3">
      <c r="A2883" t="s">
        <v>10641</v>
      </c>
      <c r="B2883" t="s">
        <v>675</v>
      </c>
      <c r="C2883">
        <v>25</v>
      </c>
      <c r="D2883" t="s">
        <v>75</v>
      </c>
      <c r="E2883" t="s">
        <v>32</v>
      </c>
      <c r="F2883" t="s">
        <v>33</v>
      </c>
      <c r="G2883" t="s">
        <v>4180</v>
      </c>
      <c r="H2883" t="s">
        <v>35</v>
      </c>
      <c r="I2883" t="s">
        <v>36</v>
      </c>
      <c r="J2883">
        <v>26</v>
      </c>
      <c r="K2883">
        <v>23</v>
      </c>
      <c r="L2883">
        <f t="shared" ref="L2883:L2946" si="135">J2883-K2883</f>
        <v>3</v>
      </c>
      <c r="M2883">
        <v>12</v>
      </c>
      <c r="N2883">
        <v>68472</v>
      </c>
      <c r="O2883" s="1">
        <f t="shared" ref="O2883:O2946" si="136">N2883/J2883</f>
        <v>2633.5384615384614</v>
      </c>
      <c r="P2883" s="1">
        <f t="shared" ref="P2883:P2946" si="137">O2883*K2883</f>
        <v>60571.38461538461</v>
      </c>
      <c r="Q2883" s="1">
        <f>Table1[[#This Row],[Earned Basic Salary]]*20%</f>
        <v>12114.276923076923</v>
      </c>
      <c r="R2883" s="1">
        <f>Table1[[#This Row],[Earned Basic Salary]]*10%</f>
        <v>6057.1384615384613</v>
      </c>
      <c r="S2883" s="1">
        <f>Table1[[#This Row],[Earned Basic Salary]]*12%</f>
        <v>7268.5661538461527</v>
      </c>
      <c r="T2883" s="1">
        <f>200</f>
        <v>200</v>
      </c>
      <c r="U2883" s="1">
        <f>Table1[[#This Row],[PF]]+Table1[[#This Row],[Professional Tax]]</f>
        <v>7468.5661538461527</v>
      </c>
      <c r="V2883" s="1">
        <f>Table1[[#This Row],[Overtime Hours]]*200</f>
        <v>2400</v>
      </c>
      <c r="W2883" s="1">
        <f>Table1[[#This Row],[Earned Basic Salary]]+Table1[[#This Row],[HRA]]+Table1[[#This Row],[DA]]+Table1[[#This Row],[Overtime Pay]]</f>
        <v>81142.799999999988</v>
      </c>
      <c r="X2883" s="1">
        <f>Table1[[#This Row],[Gross Salary]]-Table1[[#This Row],[Total Deduction]]</f>
        <v>73674.233846153831</v>
      </c>
      <c r="Y2883" t="s">
        <v>37</v>
      </c>
      <c r="Z2883" t="s">
        <v>38</v>
      </c>
      <c r="AA2883" t="s">
        <v>10642</v>
      </c>
      <c r="AB2883" t="s">
        <v>10643</v>
      </c>
    </row>
    <row r="2884" spans="1:28" x14ac:dyDescent="0.3">
      <c r="A2884" t="s">
        <v>10644</v>
      </c>
      <c r="B2884" t="s">
        <v>2257</v>
      </c>
      <c r="C2884">
        <v>25</v>
      </c>
      <c r="D2884" t="s">
        <v>127</v>
      </c>
      <c r="E2884" t="s">
        <v>32</v>
      </c>
      <c r="F2884" t="s">
        <v>55</v>
      </c>
      <c r="G2884" t="s">
        <v>6290</v>
      </c>
      <c r="H2884" t="s">
        <v>35</v>
      </c>
      <c r="I2884" t="s">
        <v>36</v>
      </c>
      <c r="J2884">
        <v>26</v>
      </c>
      <c r="K2884">
        <v>26</v>
      </c>
      <c r="L2884">
        <f t="shared" si="135"/>
        <v>0</v>
      </c>
      <c r="M2884">
        <v>14</v>
      </c>
      <c r="N2884">
        <v>72160</v>
      </c>
      <c r="O2884" s="1">
        <f t="shared" si="136"/>
        <v>2775.3846153846152</v>
      </c>
      <c r="P2884" s="1">
        <f t="shared" si="137"/>
        <v>72160</v>
      </c>
      <c r="Q2884" s="1">
        <f>Table1[[#This Row],[Earned Basic Salary]]*20%</f>
        <v>14432</v>
      </c>
      <c r="R2884" s="1">
        <f>Table1[[#This Row],[Earned Basic Salary]]*10%</f>
        <v>7216</v>
      </c>
      <c r="S2884" s="1">
        <f>Table1[[#This Row],[Earned Basic Salary]]*12%</f>
        <v>8659.1999999999989</v>
      </c>
      <c r="T2884" s="1">
        <f>200</f>
        <v>200</v>
      </c>
      <c r="U2884" s="1">
        <f>Table1[[#This Row],[PF]]+Table1[[#This Row],[Professional Tax]]</f>
        <v>8859.1999999999989</v>
      </c>
      <c r="V2884" s="1">
        <f>Table1[[#This Row],[Overtime Hours]]*200</f>
        <v>2800</v>
      </c>
      <c r="W2884" s="1">
        <f>Table1[[#This Row],[Earned Basic Salary]]+Table1[[#This Row],[HRA]]+Table1[[#This Row],[DA]]+Table1[[#This Row],[Overtime Pay]]</f>
        <v>96608</v>
      </c>
      <c r="X2884" s="1">
        <f>Table1[[#This Row],[Gross Salary]]-Table1[[#This Row],[Total Deduction]]</f>
        <v>87748.800000000003</v>
      </c>
      <c r="Y2884" t="s">
        <v>37</v>
      </c>
      <c r="Z2884" t="s">
        <v>95</v>
      </c>
      <c r="AA2884" t="s">
        <v>10645</v>
      </c>
      <c r="AB2884" t="s">
        <v>10646</v>
      </c>
    </row>
    <row r="2885" spans="1:28" x14ac:dyDescent="0.3">
      <c r="A2885" t="s">
        <v>10647</v>
      </c>
      <c r="B2885" t="s">
        <v>700</v>
      </c>
      <c r="C2885">
        <v>38</v>
      </c>
      <c r="D2885" t="s">
        <v>75</v>
      </c>
      <c r="E2885" t="s">
        <v>121</v>
      </c>
      <c r="F2885" t="s">
        <v>83</v>
      </c>
      <c r="G2885" t="s">
        <v>10648</v>
      </c>
      <c r="H2885" t="s">
        <v>35</v>
      </c>
      <c r="I2885" t="s">
        <v>36</v>
      </c>
      <c r="J2885">
        <v>26</v>
      </c>
      <c r="K2885">
        <v>23</v>
      </c>
      <c r="L2885">
        <f t="shared" si="135"/>
        <v>3</v>
      </c>
      <c r="M2885">
        <v>16</v>
      </c>
      <c r="N2885">
        <v>58270</v>
      </c>
      <c r="O2885" s="1">
        <f t="shared" si="136"/>
        <v>2241.1538461538462</v>
      </c>
      <c r="P2885" s="1">
        <f t="shared" si="137"/>
        <v>51546.538461538461</v>
      </c>
      <c r="Q2885" s="1">
        <f>Table1[[#This Row],[Earned Basic Salary]]*20%</f>
        <v>10309.307692307693</v>
      </c>
      <c r="R2885" s="1">
        <f>Table1[[#This Row],[Earned Basic Salary]]*10%</f>
        <v>5154.6538461538466</v>
      </c>
      <c r="S2885" s="1">
        <f>Table1[[#This Row],[Earned Basic Salary]]*12%</f>
        <v>6185.5846153846151</v>
      </c>
      <c r="T2885" s="1">
        <f>200</f>
        <v>200</v>
      </c>
      <c r="U2885" s="1">
        <f>Table1[[#This Row],[PF]]+Table1[[#This Row],[Professional Tax]]</f>
        <v>6385.5846153846151</v>
      </c>
      <c r="V2885" s="1">
        <f>Table1[[#This Row],[Overtime Hours]]*200</f>
        <v>3200</v>
      </c>
      <c r="W2885" s="1">
        <f>Table1[[#This Row],[Earned Basic Salary]]+Table1[[#This Row],[HRA]]+Table1[[#This Row],[DA]]+Table1[[#This Row],[Overtime Pay]]</f>
        <v>70210.5</v>
      </c>
      <c r="X2885" s="1">
        <f>Table1[[#This Row],[Gross Salary]]-Table1[[#This Row],[Total Deduction]]</f>
        <v>63824.915384615386</v>
      </c>
      <c r="Y2885" t="s">
        <v>37</v>
      </c>
      <c r="Z2885" t="s">
        <v>48</v>
      </c>
      <c r="AA2885" t="s">
        <v>10649</v>
      </c>
      <c r="AB2885" t="s">
        <v>10650</v>
      </c>
    </row>
    <row r="2886" spans="1:28" x14ac:dyDescent="0.3">
      <c r="A2886" t="s">
        <v>10651</v>
      </c>
      <c r="B2886" t="s">
        <v>566</v>
      </c>
      <c r="C2886">
        <v>42</v>
      </c>
      <c r="D2886" t="s">
        <v>127</v>
      </c>
      <c r="E2886" t="s">
        <v>82</v>
      </c>
      <c r="F2886" t="s">
        <v>89</v>
      </c>
      <c r="G2886" t="s">
        <v>3447</v>
      </c>
      <c r="H2886" t="s">
        <v>35</v>
      </c>
      <c r="I2886" t="s">
        <v>36</v>
      </c>
      <c r="J2886">
        <v>26</v>
      </c>
      <c r="K2886">
        <v>25</v>
      </c>
      <c r="L2886">
        <f t="shared" si="135"/>
        <v>1</v>
      </c>
      <c r="M2886">
        <v>15</v>
      </c>
      <c r="N2886">
        <v>25844</v>
      </c>
      <c r="O2886" s="1">
        <f t="shared" si="136"/>
        <v>994</v>
      </c>
      <c r="P2886" s="1">
        <f t="shared" si="137"/>
        <v>24850</v>
      </c>
      <c r="Q2886" s="1">
        <f>Table1[[#This Row],[Earned Basic Salary]]*20%</f>
        <v>4970</v>
      </c>
      <c r="R2886" s="1">
        <f>Table1[[#This Row],[Earned Basic Salary]]*10%</f>
        <v>2485</v>
      </c>
      <c r="S2886" s="1">
        <f>Table1[[#This Row],[Earned Basic Salary]]*12%</f>
        <v>2982</v>
      </c>
      <c r="T2886" s="1">
        <f>200</f>
        <v>200</v>
      </c>
      <c r="U2886" s="1">
        <f>Table1[[#This Row],[PF]]+Table1[[#This Row],[Professional Tax]]</f>
        <v>3182</v>
      </c>
      <c r="V2886" s="1">
        <f>Table1[[#This Row],[Overtime Hours]]*200</f>
        <v>3000</v>
      </c>
      <c r="W2886" s="1">
        <f>Table1[[#This Row],[Earned Basic Salary]]+Table1[[#This Row],[HRA]]+Table1[[#This Row],[DA]]+Table1[[#This Row],[Overtime Pay]]</f>
        <v>35305</v>
      </c>
      <c r="X2886" s="1">
        <f>Table1[[#This Row],[Gross Salary]]-Table1[[#This Row],[Total Deduction]]</f>
        <v>32123</v>
      </c>
      <c r="Y2886" t="s">
        <v>37</v>
      </c>
      <c r="Z2886" t="s">
        <v>106</v>
      </c>
      <c r="AA2886" t="s">
        <v>10652</v>
      </c>
      <c r="AB2886" t="s">
        <v>10653</v>
      </c>
    </row>
    <row r="2887" spans="1:28" x14ac:dyDescent="0.3">
      <c r="A2887" t="s">
        <v>10654</v>
      </c>
      <c r="B2887" t="s">
        <v>226</v>
      </c>
      <c r="C2887">
        <v>23</v>
      </c>
      <c r="D2887" t="s">
        <v>53</v>
      </c>
      <c r="E2887" t="s">
        <v>62</v>
      </c>
      <c r="F2887" t="s">
        <v>83</v>
      </c>
      <c r="G2887" t="s">
        <v>1627</v>
      </c>
      <c r="H2887" t="s">
        <v>35</v>
      </c>
      <c r="I2887" t="s">
        <v>36</v>
      </c>
      <c r="J2887">
        <v>26</v>
      </c>
      <c r="K2887">
        <v>24</v>
      </c>
      <c r="L2887">
        <f t="shared" si="135"/>
        <v>2</v>
      </c>
      <c r="M2887">
        <v>19</v>
      </c>
      <c r="N2887">
        <v>36276</v>
      </c>
      <c r="O2887" s="1">
        <f t="shared" si="136"/>
        <v>1395.2307692307693</v>
      </c>
      <c r="P2887" s="1">
        <f t="shared" si="137"/>
        <v>33485.538461538461</v>
      </c>
      <c r="Q2887" s="1">
        <f>Table1[[#This Row],[Earned Basic Salary]]*20%</f>
        <v>6697.1076923076926</v>
      </c>
      <c r="R2887" s="1">
        <f>Table1[[#This Row],[Earned Basic Salary]]*10%</f>
        <v>3348.5538461538463</v>
      </c>
      <c r="S2887" s="1">
        <f>Table1[[#This Row],[Earned Basic Salary]]*12%</f>
        <v>4018.2646153846154</v>
      </c>
      <c r="T2887" s="1">
        <f>200</f>
        <v>200</v>
      </c>
      <c r="U2887" s="1">
        <f>Table1[[#This Row],[PF]]+Table1[[#This Row],[Professional Tax]]</f>
        <v>4218.2646153846154</v>
      </c>
      <c r="V2887" s="1">
        <f>Table1[[#This Row],[Overtime Hours]]*200</f>
        <v>3800</v>
      </c>
      <c r="W2887" s="1">
        <f>Table1[[#This Row],[Earned Basic Salary]]+Table1[[#This Row],[HRA]]+Table1[[#This Row],[DA]]+Table1[[#This Row],[Overtime Pay]]</f>
        <v>47331.199999999997</v>
      </c>
      <c r="X2887" s="1">
        <f>Table1[[#This Row],[Gross Salary]]-Table1[[#This Row],[Total Deduction]]</f>
        <v>43112.935384615383</v>
      </c>
      <c r="Y2887" t="s">
        <v>37</v>
      </c>
      <c r="Z2887" t="s">
        <v>48</v>
      </c>
      <c r="AA2887" t="s">
        <v>10655</v>
      </c>
      <c r="AB2887" t="s">
        <v>10656</v>
      </c>
    </row>
    <row r="2888" spans="1:28" x14ac:dyDescent="0.3">
      <c r="A2888" t="s">
        <v>10657</v>
      </c>
      <c r="B2888" t="s">
        <v>2079</v>
      </c>
      <c r="C2888">
        <v>29</v>
      </c>
      <c r="D2888" t="s">
        <v>61</v>
      </c>
      <c r="E2888" t="s">
        <v>121</v>
      </c>
      <c r="F2888" t="s">
        <v>83</v>
      </c>
      <c r="G2888" t="s">
        <v>10658</v>
      </c>
      <c r="H2888" t="s">
        <v>35</v>
      </c>
      <c r="I2888" t="s">
        <v>36</v>
      </c>
      <c r="J2888">
        <v>26</v>
      </c>
      <c r="K2888">
        <v>22</v>
      </c>
      <c r="L2888">
        <f t="shared" si="135"/>
        <v>4</v>
      </c>
      <c r="M2888">
        <v>19</v>
      </c>
      <c r="N2888">
        <v>23445</v>
      </c>
      <c r="O2888" s="1">
        <f t="shared" si="136"/>
        <v>901.73076923076928</v>
      </c>
      <c r="P2888" s="1">
        <f t="shared" si="137"/>
        <v>19838.076923076926</v>
      </c>
      <c r="Q2888" s="1">
        <f>Table1[[#This Row],[Earned Basic Salary]]*20%</f>
        <v>3967.6153846153852</v>
      </c>
      <c r="R2888" s="1">
        <f>Table1[[#This Row],[Earned Basic Salary]]*10%</f>
        <v>1983.8076923076926</v>
      </c>
      <c r="S2888" s="1">
        <f>Table1[[#This Row],[Earned Basic Salary]]*12%</f>
        <v>2380.5692307692311</v>
      </c>
      <c r="T2888" s="1">
        <f>200</f>
        <v>200</v>
      </c>
      <c r="U2888" s="1">
        <f>Table1[[#This Row],[PF]]+Table1[[#This Row],[Professional Tax]]</f>
        <v>2580.5692307692311</v>
      </c>
      <c r="V2888" s="1">
        <f>Table1[[#This Row],[Overtime Hours]]*200</f>
        <v>3800</v>
      </c>
      <c r="W2888" s="1">
        <f>Table1[[#This Row],[Earned Basic Salary]]+Table1[[#This Row],[HRA]]+Table1[[#This Row],[DA]]+Table1[[#This Row],[Overtime Pay]]</f>
        <v>29589.500000000004</v>
      </c>
      <c r="X2888" s="1">
        <f>Table1[[#This Row],[Gross Salary]]-Table1[[#This Row],[Total Deduction]]</f>
        <v>27008.930769230774</v>
      </c>
      <c r="Y2888" t="s">
        <v>37</v>
      </c>
      <c r="Z2888" t="s">
        <v>106</v>
      </c>
      <c r="AA2888" t="s">
        <v>10659</v>
      </c>
      <c r="AB2888" t="s">
        <v>10660</v>
      </c>
    </row>
    <row r="2889" spans="1:28" x14ac:dyDescent="0.3">
      <c r="A2889" t="s">
        <v>10661</v>
      </c>
      <c r="B2889" t="s">
        <v>260</v>
      </c>
      <c r="C2889">
        <v>33</v>
      </c>
      <c r="D2889" t="s">
        <v>53</v>
      </c>
      <c r="E2889" t="s">
        <v>32</v>
      </c>
      <c r="F2889" t="s">
        <v>55</v>
      </c>
      <c r="G2889" t="s">
        <v>5697</v>
      </c>
      <c r="H2889" t="s">
        <v>35</v>
      </c>
      <c r="I2889" t="s">
        <v>36</v>
      </c>
      <c r="J2889">
        <v>26</v>
      </c>
      <c r="K2889">
        <v>23</v>
      </c>
      <c r="L2889">
        <f t="shared" si="135"/>
        <v>3</v>
      </c>
      <c r="M2889">
        <v>2</v>
      </c>
      <c r="N2889">
        <v>27276</v>
      </c>
      <c r="O2889" s="1">
        <f t="shared" si="136"/>
        <v>1049.0769230769231</v>
      </c>
      <c r="P2889" s="1">
        <f t="shared" si="137"/>
        <v>24128.76923076923</v>
      </c>
      <c r="Q2889" s="1">
        <f>Table1[[#This Row],[Earned Basic Salary]]*20%</f>
        <v>4825.7538461538461</v>
      </c>
      <c r="R2889" s="1">
        <f>Table1[[#This Row],[Earned Basic Salary]]*10%</f>
        <v>2412.876923076923</v>
      </c>
      <c r="S2889" s="1">
        <f>Table1[[#This Row],[Earned Basic Salary]]*12%</f>
        <v>2895.4523076923074</v>
      </c>
      <c r="T2889" s="1">
        <f>200</f>
        <v>200</v>
      </c>
      <c r="U2889" s="1">
        <f>Table1[[#This Row],[PF]]+Table1[[#This Row],[Professional Tax]]</f>
        <v>3095.4523076923074</v>
      </c>
      <c r="V2889" s="1">
        <f>Table1[[#This Row],[Overtime Hours]]*200</f>
        <v>400</v>
      </c>
      <c r="W2889" s="1">
        <f>Table1[[#This Row],[Earned Basic Salary]]+Table1[[#This Row],[HRA]]+Table1[[#This Row],[DA]]+Table1[[#This Row],[Overtime Pay]]</f>
        <v>31767.4</v>
      </c>
      <c r="X2889" s="1">
        <f>Table1[[#This Row],[Gross Salary]]-Table1[[#This Row],[Total Deduction]]</f>
        <v>28671.947692307695</v>
      </c>
      <c r="Y2889" t="s">
        <v>37</v>
      </c>
      <c r="Z2889" t="s">
        <v>95</v>
      </c>
      <c r="AA2889" t="s">
        <v>10662</v>
      </c>
      <c r="AB2889" t="s">
        <v>10663</v>
      </c>
    </row>
    <row r="2890" spans="1:28" x14ac:dyDescent="0.3">
      <c r="A2890" t="s">
        <v>10664</v>
      </c>
      <c r="B2890" t="s">
        <v>1656</v>
      </c>
      <c r="C2890">
        <v>40</v>
      </c>
      <c r="D2890" t="s">
        <v>53</v>
      </c>
      <c r="E2890" t="s">
        <v>54</v>
      </c>
      <c r="F2890" t="s">
        <v>69</v>
      </c>
      <c r="G2890" t="s">
        <v>6665</v>
      </c>
      <c r="H2890" t="s">
        <v>35</v>
      </c>
      <c r="I2890" t="s">
        <v>36</v>
      </c>
      <c r="J2890">
        <v>26</v>
      </c>
      <c r="K2890">
        <v>25</v>
      </c>
      <c r="L2890">
        <f t="shared" si="135"/>
        <v>1</v>
      </c>
      <c r="M2890">
        <v>10</v>
      </c>
      <c r="N2890">
        <v>27380</v>
      </c>
      <c r="O2890" s="1">
        <f t="shared" si="136"/>
        <v>1053.0769230769231</v>
      </c>
      <c r="P2890" s="1">
        <f t="shared" si="137"/>
        <v>26326.923076923078</v>
      </c>
      <c r="Q2890" s="1">
        <f>Table1[[#This Row],[Earned Basic Salary]]*20%</f>
        <v>5265.3846153846162</v>
      </c>
      <c r="R2890" s="1">
        <f>Table1[[#This Row],[Earned Basic Salary]]*10%</f>
        <v>2632.6923076923081</v>
      </c>
      <c r="S2890" s="1">
        <f>Table1[[#This Row],[Earned Basic Salary]]*12%</f>
        <v>3159.2307692307691</v>
      </c>
      <c r="T2890" s="1">
        <f>200</f>
        <v>200</v>
      </c>
      <c r="U2890" s="1">
        <f>Table1[[#This Row],[PF]]+Table1[[#This Row],[Professional Tax]]</f>
        <v>3359.2307692307691</v>
      </c>
      <c r="V2890" s="1">
        <f>Table1[[#This Row],[Overtime Hours]]*200</f>
        <v>2000</v>
      </c>
      <c r="W2890" s="1">
        <f>Table1[[#This Row],[Earned Basic Salary]]+Table1[[#This Row],[HRA]]+Table1[[#This Row],[DA]]+Table1[[#This Row],[Overtime Pay]]</f>
        <v>36225</v>
      </c>
      <c r="X2890" s="1">
        <f>Table1[[#This Row],[Gross Salary]]-Table1[[#This Row],[Total Deduction]]</f>
        <v>32865.769230769234</v>
      </c>
      <c r="Y2890" t="s">
        <v>37</v>
      </c>
      <c r="Z2890" t="s">
        <v>38</v>
      </c>
      <c r="AA2890" t="s">
        <v>10665</v>
      </c>
      <c r="AB2890" t="s">
        <v>10666</v>
      </c>
    </row>
    <row r="2891" spans="1:28" x14ac:dyDescent="0.3">
      <c r="A2891" t="s">
        <v>10667</v>
      </c>
      <c r="B2891" t="s">
        <v>522</v>
      </c>
      <c r="C2891">
        <v>44</v>
      </c>
      <c r="D2891" t="s">
        <v>31</v>
      </c>
      <c r="E2891" t="s">
        <v>32</v>
      </c>
      <c r="F2891" t="s">
        <v>33</v>
      </c>
      <c r="G2891" t="s">
        <v>10668</v>
      </c>
      <c r="H2891" t="s">
        <v>35</v>
      </c>
      <c r="I2891" t="s">
        <v>36</v>
      </c>
      <c r="J2891">
        <v>26</v>
      </c>
      <c r="K2891">
        <v>23</v>
      </c>
      <c r="L2891">
        <f t="shared" si="135"/>
        <v>3</v>
      </c>
      <c r="M2891">
        <v>11</v>
      </c>
      <c r="N2891">
        <v>66064</v>
      </c>
      <c r="O2891" s="1">
        <f t="shared" si="136"/>
        <v>2540.9230769230771</v>
      </c>
      <c r="P2891" s="1">
        <f t="shared" si="137"/>
        <v>58441.230769230773</v>
      </c>
      <c r="Q2891" s="1">
        <f>Table1[[#This Row],[Earned Basic Salary]]*20%</f>
        <v>11688.246153846156</v>
      </c>
      <c r="R2891" s="1">
        <f>Table1[[#This Row],[Earned Basic Salary]]*10%</f>
        <v>5844.1230769230779</v>
      </c>
      <c r="S2891" s="1">
        <f>Table1[[#This Row],[Earned Basic Salary]]*12%</f>
        <v>7012.9476923076927</v>
      </c>
      <c r="T2891" s="1">
        <f>200</f>
        <v>200</v>
      </c>
      <c r="U2891" s="1">
        <f>Table1[[#This Row],[PF]]+Table1[[#This Row],[Professional Tax]]</f>
        <v>7212.9476923076927</v>
      </c>
      <c r="V2891" s="1">
        <f>Table1[[#This Row],[Overtime Hours]]*200</f>
        <v>2200</v>
      </c>
      <c r="W2891" s="1">
        <f>Table1[[#This Row],[Earned Basic Salary]]+Table1[[#This Row],[HRA]]+Table1[[#This Row],[DA]]+Table1[[#This Row],[Overtime Pay]]</f>
        <v>78173.600000000006</v>
      </c>
      <c r="X2891" s="1">
        <f>Table1[[#This Row],[Gross Salary]]-Table1[[#This Row],[Total Deduction]]</f>
        <v>70960.652307692319</v>
      </c>
      <c r="Y2891" t="s">
        <v>37</v>
      </c>
      <c r="Z2891" t="s">
        <v>48</v>
      </c>
      <c r="AA2891" t="s">
        <v>10669</v>
      </c>
      <c r="AB2891" t="s">
        <v>10670</v>
      </c>
    </row>
    <row r="2892" spans="1:28" x14ac:dyDescent="0.3">
      <c r="A2892" t="s">
        <v>10671</v>
      </c>
      <c r="B2892" t="s">
        <v>443</v>
      </c>
      <c r="C2892">
        <v>43</v>
      </c>
      <c r="D2892" t="s">
        <v>61</v>
      </c>
      <c r="E2892" t="s">
        <v>32</v>
      </c>
      <c r="F2892" t="s">
        <v>46</v>
      </c>
      <c r="G2892" t="s">
        <v>621</v>
      </c>
      <c r="H2892" t="s">
        <v>35</v>
      </c>
      <c r="I2892" t="s">
        <v>36</v>
      </c>
      <c r="J2892">
        <v>26</v>
      </c>
      <c r="K2892">
        <v>25</v>
      </c>
      <c r="L2892">
        <f t="shared" si="135"/>
        <v>1</v>
      </c>
      <c r="M2892">
        <v>10</v>
      </c>
      <c r="N2892">
        <v>31813</v>
      </c>
      <c r="O2892" s="1">
        <f t="shared" si="136"/>
        <v>1223.5769230769231</v>
      </c>
      <c r="P2892" s="1">
        <f t="shared" si="137"/>
        <v>30589.423076923078</v>
      </c>
      <c r="Q2892" s="1">
        <f>Table1[[#This Row],[Earned Basic Salary]]*20%</f>
        <v>6117.8846153846162</v>
      </c>
      <c r="R2892" s="1">
        <f>Table1[[#This Row],[Earned Basic Salary]]*10%</f>
        <v>3058.9423076923081</v>
      </c>
      <c r="S2892" s="1">
        <f>Table1[[#This Row],[Earned Basic Salary]]*12%</f>
        <v>3670.7307692307691</v>
      </c>
      <c r="T2892" s="1">
        <f>200</f>
        <v>200</v>
      </c>
      <c r="U2892" s="1">
        <f>Table1[[#This Row],[PF]]+Table1[[#This Row],[Professional Tax]]</f>
        <v>3870.7307692307691</v>
      </c>
      <c r="V2892" s="1">
        <f>Table1[[#This Row],[Overtime Hours]]*200</f>
        <v>2000</v>
      </c>
      <c r="W2892" s="1">
        <f>Table1[[#This Row],[Earned Basic Salary]]+Table1[[#This Row],[HRA]]+Table1[[#This Row],[DA]]+Table1[[#This Row],[Overtime Pay]]</f>
        <v>41766.25</v>
      </c>
      <c r="X2892" s="1">
        <f>Table1[[#This Row],[Gross Salary]]-Table1[[#This Row],[Total Deduction]]</f>
        <v>37895.519230769234</v>
      </c>
      <c r="Y2892" t="s">
        <v>37</v>
      </c>
      <c r="Z2892" t="s">
        <v>95</v>
      </c>
      <c r="AA2892" t="s">
        <v>10672</v>
      </c>
      <c r="AB2892" t="s">
        <v>10673</v>
      </c>
    </row>
    <row r="2893" spans="1:28" x14ac:dyDescent="0.3">
      <c r="A2893" t="s">
        <v>10674</v>
      </c>
      <c r="B2893" t="s">
        <v>1049</v>
      </c>
      <c r="C2893">
        <v>21</v>
      </c>
      <c r="D2893" t="s">
        <v>31</v>
      </c>
      <c r="E2893" t="s">
        <v>45</v>
      </c>
      <c r="F2893" t="s">
        <v>69</v>
      </c>
      <c r="G2893" t="s">
        <v>10675</v>
      </c>
      <c r="H2893" t="s">
        <v>35</v>
      </c>
      <c r="I2893" t="s">
        <v>36</v>
      </c>
      <c r="J2893">
        <v>26</v>
      </c>
      <c r="K2893">
        <v>25</v>
      </c>
      <c r="L2893">
        <f t="shared" si="135"/>
        <v>1</v>
      </c>
      <c r="M2893">
        <v>17</v>
      </c>
      <c r="N2893">
        <v>38995</v>
      </c>
      <c r="O2893" s="1">
        <f t="shared" si="136"/>
        <v>1499.8076923076924</v>
      </c>
      <c r="P2893" s="1">
        <f t="shared" si="137"/>
        <v>37495.192307692312</v>
      </c>
      <c r="Q2893" s="1">
        <f>Table1[[#This Row],[Earned Basic Salary]]*20%</f>
        <v>7499.0384615384628</v>
      </c>
      <c r="R2893" s="1">
        <f>Table1[[#This Row],[Earned Basic Salary]]*10%</f>
        <v>3749.5192307692314</v>
      </c>
      <c r="S2893" s="1">
        <f>Table1[[#This Row],[Earned Basic Salary]]*12%</f>
        <v>4499.4230769230771</v>
      </c>
      <c r="T2893" s="1">
        <f>200</f>
        <v>200</v>
      </c>
      <c r="U2893" s="1">
        <f>Table1[[#This Row],[PF]]+Table1[[#This Row],[Professional Tax]]</f>
        <v>4699.4230769230771</v>
      </c>
      <c r="V2893" s="1">
        <f>Table1[[#This Row],[Overtime Hours]]*200</f>
        <v>3400</v>
      </c>
      <c r="W2893" s="1">
        <f>Table1[[#This Row],[Earned Basic Salary]]+Table1[[#This Row],[HRA]]+Table1[[#This Row],[DA]]+Table1[[#This Row],[Overtime Pay]]</f>
        <v>52143.750000000007</v>
      </c>
      <c r="X2893" s="1">
        <f>Table1[[#This Row],[Gross Salary]]-Table1[[#This Row],[Total Deduction]]</f>
        <v>47444.326923076929</v>
      </c>
      <c r="Y2893" t="s">
        <v>37</v>
      </c>
      <c r="Z2893" t="s">
        <v>95</v>
      </c>
      <c r="AA2893" t="s">
        <v>10676</v>
      </c>
      <c r="AB2893" t="s">
        <v>10677</v>
      </c>
    </row>
    <row r="2894" spans="1:28" x14ac:dyDescent="0.3">
      <c r="A2894" t="s">
        <v>10678</v>
      </c>
      <c r="B2894" t="s">
        <v>372</v>
      </c>
      <c r="C2894">
        <v>29</v>
      </c>
      <c r="D2894" t="s">
        <v>127</v>
      </c>
      <c r="E2894" t="s">
        <v>82</v>
      </c>
      <c r="F2894" t="s">
        <v>89</v>
      </c>
      <c r="G2894" t="s">
        <v>2829</v>
      </c>
      <c r="H2894" t="s">
        <v>35</v>
      </c>
      <c r="I2894" t="s">
        <v>36</v>
      </c>
      <c r="J2894">
        <v>26</v>
      </c>
      <c r="K2894">
        <v>25</v>
      </c>
      <c r="L2894">
        <f t="shared" si="135"/>
        <v>1</v>
      </c>
      <c r="M2894">
        <v>8</v>
      </c>
      <c r="N2894">
        <v>56220</v>
      </c>
      <c r="O2894" s="1">
        <f t="shared" si="136"/>
        <v>2162.3076923076924</v>
      </c>
      <c r="P2894" s="1">
        <f t="shared" si="137"/>
        <v>54057.692307692312</v>
      </c>
      <c r="Q2894" s="1">
        <f>Table1[[#This Row],[Earned Basic Salary]]*20%</f>
        <v>10811.538461538463</v>
      </c>
      <c r="R2894" s="1">
        <f>Table1[[#This Row],[Earned Basic Salary]]*10%</f>
        <v>5405.7692307692314</v>
      </c>
      <c r="S2894" s="1">
        <f>Table1[[#This Row],[Earned Basic Salary]]*12%</f>
        <v>6486.9230769230771</v>
      </c>
      <c r="T2894" s="1">
        <f>200</f>
        <v>200</v>
      </c>
      <c r="U2894" s="1">
        <f>Table1[[#This Row],[PF]]+Table1[[#This Row],[Professional Tax]]</f>
        <v>6686.9230769230771</v>
      </c>
      <c r="V2894" s="1">
        <f>Table1[[#This Row],[Overtime Hours]]*200</f>
        <v>1600</v>
      </c>
      <c r="W2894" s="1">
        <f>Table1[[#This Row],[Earned Basic Salary]]+Table1[[#This Row],[HRA]]+Table1[[#This Row],[DA]]+Table1[[#This Row],[Overtime Pay]]</f>
        <v>71875</v>
      </c>
      <c r="X2894" s="1">
        <f>Table1[[#This Row],[Gross Salary]]-Table1[[#This Row],[Total Deduction]]</f>
        <v>65188.076923076922</v>
      </c>
      <c r="Y2894" t="s">
        <v>37</v>
      </c>
      <c r="Z2894" t="s">
        <v>106</v>
      </c>
      <c r="AA2894" t="s">
        <v>10679</v>
      </c>
      <c r="AB2894" t="s">
        <v>10680</v>
      </c>
    </row>
    <row r="2895" spans="1:28" x14ac:dyDescent="0.3">
      <c r="A2895" t="s">
        <v>10681</v>
      </c>
      <c r="B2895" t="s">
        <v>589</v>
      </c>
      <c r="C2895">
        <v>22</v>
      </c>
      <c r="D2895" t="s">
        <v>44</v>
      </c>
      <c r="E2895" t="s">
        <v>82</v>
      </c>
      <c r="F2895" t="s">
        <v>89</v>
      </c>
      <c r="G2895" t="s">
        <v>3814</v>
      </c>
      <c r="H2895" t="s">
        <v>35</v>
      </c>
      <c r="I2895" t="s">
        <v>36</v>
      </c>
      <c r="J2895">
        <v>26</v>
      </c>
      <c r="K2895">
        <v>25</v>
      </c>
      <c r="L2895">
        <f t="shared" si="135"/>
        <v>1</v>
      </c>
      <c r="M2895">
        <v>15</v>
      </c>
      <c r="N2895">
        <v>38441</v>
      </c>
      <c r="O2895" s="1">
        <f t="shared" si="136"/>
        <v>1478.5</v>
      </c>
      <c r="P2895" s="1">
        <f t="shared" si="137"/>
        <v>36962.5</v>
      </c>
      <c r="Q2895" s="1">
        <f>Table1[[#This Row],[Earned Basic Salary]]*20%</f>
        <v>7392.5</v>
      </c>
      <c r="R2895" s="1">
        <f>Table1[[#This Row],[Earned Basic Salary]]*10%</f>
        <v>3696.25</v>
      </c>
      <c r="S2895" s="1">
        <f>Table1[[#This Row],[Earned Basic Salary]]*12%</f>
        <v>4435.5</v>
      </c>
      <c r="T2895" s="1">
        <f>200</f>
        <v>200</v>
      </c>
      <c r="U2895" s="1">
        <f>Table1[[#This Row],[PF]]+Table1[[#This Row],[Professional Tax]]</f>
        <v>4635.5</v>
      </c>
      <c r="V2895" s="1">
        <f>Table1[[#This Row],[Overtime Hours]]*200</f>
        <v>3000</v>
      </c>
      <c r="W2895" s="1">
        <f>Table1[[#This Row],[Earned Basic Salary]]+Table1[[#This Row],[HRA]]+Table1[[#This Row],[DA]]+Table1[[#This Row],[Overtime Pay]]</f>
        <v>51051.25</v>
      </c>
      <c r="X2895" s="1">
        <f>Table1[[#This Row],[Gross Salary]]-Table1[[#This Row],[Total Deduction]]</f>
        <v>46415.75</v>
      </c>
      <c r="Y2895" t="s">
        <v>37</v>
      </c>
      <c r="Z2895" t="s">
        <v>106</v>
      </c>
      <c r="AA2895" t="s">
        <v>10682</v>
      </c>
      <c r="AB2895" t="s">
        <v>10683</v>
      </c>
    </row>
    <row r="2896" spans="1:28" x14ac:dyDescent="0.3">
      <c r="A2896" t="s">
        <v>10684</v>
      </c>
      <c r="B2896" t="s">
        <v>1233</v>
      </c>
      <c r="C2896">
        <v>42</v>
      </c>
      <c r="D2896" t="s">
        <v>127</v>
      </c>
      <c r="E2896" t="s">
        <v>82</v>
      </c>
      <c r="F2896" t="s">
        <v>89</v>
      </c>
      <c r="G2896" t="s">
        <v>10685</v>
      </c>
      <c r="H2896" t="s">
        <v>35</v>
      </c>
      <c r="I2896" t="s">
        <v>36</v>
      </c>
      <c r="J2896">
        <v>26</v>
      </c>
      <c r="K2896">
        <v>24</v>
      </c>
      <c r="L2896">
        <f t="shared" si="135"/>
        <v>2</v>
      </c>
      <c r="M2896">
        <v>10</v>
      </c>
      <c r="N2896">
        <v>38513</v>
      </c>
      <c r="O2896" s="1">
        <f t="shared" si="136"/>
        <v>1481.2692307692307</v>
      </c>
      <c r="P2896" s="1">
        <f t="shared" si="137"/>
        <v>35550.461538461539</v>
      </c>
      <c r="Q2896" s="1">
        <f>Table1[[#This Row],[Earned Basic Salary]]*20%</f>
        <v>7110.0923076923082</v>
      </c>
      <c r="R2896" s="1">
        <f>Table1[[#This Row],[Earned Basic Salary]]*10%</f>
        <v>3555.0461538461541</v>
      </c>
      <c r="S2896" s="1">
        <f>Table1[[#This Row],[Earned Basic Salary]]*12%</f>
        <v>4266.0553846153844</v>
      </c>
      <c r="T2896" s="1">
        <f>200</f>
        <v>200</v>
      </c>
      <c r="U2896" s="1">
        <f>Table1[[#This Row],[PF]]+Table1[[#This Row],[Professional Tax]]</f>
        <v>4466.0553846153844</v>
      </c>
      <c r="V2896" s="1">
        <f>Table1[[#This Row],[Overtime Hours]]*200</f>
        <v>2000</v>
      </c>
      <c r="W2896" s="1">
        <f>Table1[[#This Row],[Earned Basic Salary]]+Table1[[#This Row],[HRA]]+Table1[[#This Row],[DA]]+Table1[[#This Row],[Overtime Pay]]</f>
        <v>48215.6</v>
      </c>
      <c r="X2896" s="1">
        <f>Table1[[#This Row],[Gross Salary]]-Table1[[#This Row],[Total Deduction]]</f>
        <v>43749.544615384613</v>
      </c>
      <c r="Y2896" t="s">
        <v>37</v>
      </c>
      <c r="Z2896" t="s">
        <v>95</v>
      </c>
      <c r="AA2896" t="s">
        <v>10686</v>
      </c>
      <c r="AB2896" t="s">
        <v>10687</v>
      </c>
    </row>
    <row r="2897" spans="1:28" x14ac:dyDescent="0.3">
      <c r="A2897" t="s">
        <v>10688</v>
      </c>
      <c r="B2897" t="s">
        <v>255</v>
      </c>
      <c r="C2897">
        <v>47</v>
      </c>
      <c r="D2897" t="s">
        <v>133</v>
      </c>
      <c r="E2897" t="s">
        <v>62</v>
      </c>
      <c r="F2897" t="s">
        <v>46</v>
      </c>
      <c r="G2897" t="s">
        <v>2985</v>
      </c>
      <c r="H2897" t="s">
        <v>35</v>
      </c>
      <c r="I2897" t="s">
        <v>36</v>
      </c>
      <c r="J2897">
        <v>26</v>
      </c>
      <c r="K2897">
        <v>24</v>
      </c>
      <c r="L2897">
        <f t="shared" si="135"/>
        <v>2</v>
      </c>
      <c r="M2897">
        <v>3</v>
      </c>
      <c r="N2897">
        <v>70473</v>
      </c>
      <c r="O2897" s="1">
        <f t="shared" si="136"/>
        <v>2710.5</v>
      </c>
      <c r="P2897" s="1">
        <f t="shared" si="137"/>
        <v>65052</v>
      </c>
      <c r="Q2897" s="1">
        <f>Table1[[#This Row],[Earned Basic Salary]]*20%</f>
        <v>13010.400000000001</v>
      </c>
      <c r="R2897" s="1">
        <f>Table1[[#This Row],[Earned Basic Salary]]*10%</f>
        <v>6505.2000000000007</v>
      </c>
      <c r="S2897" s="1">
        <f>Table1[[#This Row],[Earned Basic Salary]]*12%</f>
        <v>7806.24</v>
      </c>
      <c r="T2897" s="1">
        <f>200</f>
        <v>200</v>
      </c>
      <c r="U2897" s="1">
        <f>Table1[[#This Row],[PF]]+Table1[[#This Row],[Professional Tax]]</f>
        <v>8006.24</v>
      </c>
      <c r="V2897" s="1">
        <f>Table1[[#This Row],[Overtime Hours]]*200</f>
        <v>600</v>
      </c>
      <c r="W2897" s="1">
        <f>Table1[[#This Row],[Earned Basic Salary]]+Table1[[#This Row],[HRA]]+Table1[[#This Row],[DA]]+Table1[[#This Row],[Overtime Pay]]</f>
        <v>85167.599999999991</v>
      </c>
      <c r="X2897" s="1">
        <f>Table1[[#This Row],[Gross Salary]]-Table1[[#This Row],[Total Deduction]]</f>
        <v>77161.359999999986</v>
      </c>
      <c r="Y2897" t="s">
        <v>37</v>
      </c>
      <c r="Z2897" t="s">
        <v>95</v>
      </c>
      <c r="AA2897" t="s">
        <v>10689</v>
      </c>
      <c r="AB2897" t="s">
        <v>10690</v>
      </c>
    </row>
    <row r="2898" spans="1:28" x14ac:dyDescent="0.3">
      <c r="A2898" t="s">
        <v>10691</v>
      </c>
      <c r="B2898" t="s">
        <v>1946</v>
      </c>
      <c r="C2898">
        <v>38</v>
      </c>
      <c r="D2898" t="s">
        <v>133</v>
      </c>
      <c r="E2898" t="s">
        <v>62</v>
      </c>
      <c r="F2898" t="s">
        <v>33</v>
      </c>
      <c r="G2898" t="s">
        <v>7598</v>
      </c>
      <c r="H2898" t="s">
        <v>35</v>
      </c>
      <c r="I2898" t="s">
        <v>36</v>
      </c>
      <c r="J2898">
        <v>26</v>
      </c>
      <c r="K2898">
        <v>24</v>
      </c>
      <c r="L2898">
        <f t="shared" si="135"/>
        <v>2</v>
      </c>
      <c r="M2898">
        <v>3</v>
      </c>
      <c r="N2898">
        <v>69549</v>
      </c>
      <c r="O2898" s="1">
        <f t="shared" si="136"/>
        <v>2674.9615384615386</v>
      </c>
      <c r="P2898" s="1">
        <f t="shared" si="137"/>
        <v>64199.076923076922</v>
      </c>
      <c r="Q2898" s="1">
        <f>Table1[[#This Row],[Earned Basic Salary]]*20%</f>
        <v>12839.815384615385</v>
      </c>
      <c r="R2898" s="1">
        <f>Table1[[#This Row],[Earned Basic Salary]]*10%</f>
        <v>6419.9076923076927</v>
      </c>
      <c r="S2898" s="1">
        <f>Table1[[#This Row],[Earned Basic Salary]]*12%</f>
        <v>7703.8892307692304</v>
      </c>
      <c r="T2898" s="1">
        <f>200</f>
        <v>200</v>
      </c>
      <c r="U2898" s="1">
        <f>Table1[[#This Row],[PF]]+Table1[[#This Row],[Professional Tax]]</f>
        <v>7903.8892307692304</v>
      </c>
      <c r="V2898" s="1">
        <f>Table1[[#This Row],[Overtime Hours]]*200</f>
        <v>600</v>
      </c>
      <c r="W2898" s="1">
        <f>Table1[[#This Row],[Earned Basic Salary]]+Table1[[#This Row],[HRA]]+Table1[[#This Row],[DA]]+Table1[[#This Row],[Overtime Pay]]</f>
        <v>84058.8</v>
      </c>
      <c r="X2898" s="1">
        <f>Table1[[#This Row],[Gross Salary]]-Table1[[#This Row],[Total Deduction]]</f>
        <v>76154.910769230773</v>
      </c>
      <c r="Y2898" t="s">
        <v>37</v>
      </c>
      <c r="Z2898" t="s">
        <v>38</v>
      </c>
      <c r="AA2898" t="s">
        <v>10692</v>
      </c>
      <c r="AB2898" t="s">
        <v>10693</v>
      </c>
    </row>
    <row r="2899" spans="1:28" x14ac:dyDescent="0.3">
      <c r="A2899" t="s">
        <v>10694</v>
      </c>
      <c r="B2899" t="s">
        <v>2551</v>
      </c>
      <c r="C2899">
        <v>28</v>
      </c>
      <c r="D2899" t="s">
        <v>133</v>
      </c>
      <c r="E2899" t="s">
        <v>45</v>
      </c>
      <c r="F2899" t="s">
        <v>63</v>
      </c>
      <c r="G2899" t="s">
        <v>7563</v>
      </c>
      <c r="H2899" t="s">
        <v>35</v>
      </c>
      <c r="I2899" t="s">
        <v>36</v>
      </c>
      <c r="J2899">
        <v>26</v>
      </c>
      <c r="K2899">
        <v>26</v>
      </c>
      <c r="L2899">
        <f t="shared" si="135"/>
        <v>0</v>
      </c>
      <c r="M2899">
        <v>20</v>
      </c>
      <c r="N2899">
        <v>24725</v>
      </c>
      <c r="O2899" s="1">
        <f t="shared" si="136"/>
        <v>950.96153846153845</v>
      </c>
      <c r="P2899" s="1">
        <f t="shared" si="137"/>
        <v>24725</v>
      </c>
      <c r="Q2899" s="1">
        <f>Table1[[#This Row],[Earned Basic Salary]]*20%</f>
        <v>4945</v>
      </c>
      <c r="R2899" s="1">
        <f>Table1[[#This Row],[Earned Basic Salary]]*10%</f>
        <v>2472.5</v>
      </c>
      <c r="S2899" s="1">
        <f>Table1[[#This Row],[Earned Basic Salary]]*12%</f>
        <v>2967</v>
      </c>
      <c r="T2899" s="1">
        <f>200</f>
        <v>200</v>
      </c>
      <c r="U2899" s="1">
        <f>Table1[[#This Row],[PF]]+Table1[[#This Row],[Professional Tax]]</f>
        <v>3167</v>
      </c>
      <c r="V2899" s="1">
        <f>Table1[[#This Row],[Overtime Hours]]*200</f>
        <v>4000</v>
      </c>
      <c r="W2899" s="1">
        <f>Table1[[#This Row],[Earned Basic Salary]]+Table1[[#This Row],[HRA]]+Table1[[#This Row],[DA]]+Table1[[#This Row],[Overtime Pay]]</f>
        <v>36142.5</v>
      </c>
      <c r="X2899" s="1">
        <f>Table1[[#This Row],[Gross Salary]]-Table1[[#This Row],[Total Deduction]]</f>
        <v>32975.5</v>
      </c>
      <c r="Y2899" t="s">
        <v>37</v>
      </c>
      <c r="Z2899" t="s">
        <v>48</v>
      </c>
      <c r="AA2899" t="s">
        <v>10695</v>
      </c>
      <c r="AB2899" t="s">
        <v>10696</v>
      </c>
    </row>
    <row r="2900" spans="1:28" x14ac:dyDescent="0.3">
      <c r="A2900" t="s">
        <v>10697</v>
      </c>
      <c r="B2900" t="s">
        <v>797</v>
      </c>
      <c r="C2900">
        <v>24</v>
      </c>
      <c r="D2900" t="s">
        <v>127</v>
      </c>
      <c r="E2900" t="s">
        <v>32</v>
      </c>
      <c r="F2900" t="s">
        <v>55</v>
      </c>
      <c r="G2900" t="s">
        <v>4139</v>
      </c>
      <c r="H2900" t="s">
        <v>35</v>
      </c>
      <c r="I2900" t="s">
        <v>36</v>
      </c>
      <c r="J2900">
        <v>26</v>
      </c>
      <c r="K2900">
        <v>25</v>
      </c>
      <c r="L2900">
        <f t="shared" si="135"/>
        <v>1</v>
      </c>
      <c r="M2900">
        <v>20</v>
      </c>
      <c r="N2900">
        <v>70818</v>
      </c>
      <c r="O2900" s="1">
        <f t="shared" si="136"/>
        <v>2723.7692307692309</v>
      </c>
      <c r="P2900" s="1">
        <f t="shared" si="137"/>
        <v>68094.23076923078</v>
      </c>
      <c r="Q2900" s="1">
        <f>Table1[[#This Row],[Earned Basic Salary]]*20%</f>
        <v>13618.846153846156</v>
      </c>
      <c r="R2900" s="1">
        <f>Table1[[#This Row],[Earned Basic Salary]]*10%</f>
        <v>6809.423076923078</v>
      </c>
      <c r="S2900" s="1">
        <f>Table1[[#This Row],[Earned Basic Salary]]*12%</f>
        <v>8171.3076923076933</v>
      </c>
      <c r="T2900" s="1">
        <f>200</f>
        <v>200</v>
      </c>
      <c r="U2900" s="1">
        <f>Table1[[#This Row],[PF]]+Table1[[#This Row],[Professional Tax]]</f>
        <v>8371.3076923076933</v>
      </c>
      <c r="V2900" s="1">
        <f>Table1[[#This Row],[Overtime Hours]]*200</f>
        <v>4000</v>
      </c>
      <c r="W2900" s="1">
        <f>Table1[[#This Row],[Earned Basic Salary]]+Table1[[#This Row],[HRA]]+Table1[[#This Row],[DA]]+Table1[[#This Row],[Overtime Pay]]</f>
        <v>92522.500000000015</v>
      </c>
      <c r="X2900" s="1">
        <f>Table1[[#This Row],[Gross Salary]]-Table1[[#This Row],[Total Deduction]]</f>
        <v>84151.192307692327</v>
      </c>
      <c r="Y2900" t="s">
        <v>37</v>
      </c>
      <c r="Z2900" t="s">
        <v>95</v>
      </c>
      <c r="AA2900" t="s">
        <v>10698</v>
      </c>
      <c r="AB2900" t="s">
        <v>10699</v>
      </c>
    </row>
    <row r="2901" spans="1:28" x14ac:dyDescent="0.3">
      <c r="A2901" t="s">
        <v>10700</v>
      </c>
      <c r="B2901" t="s">
        <v>52</v>
      </c>
      <c r="C2901">
        <v>29</v>
      </c>
      <c r="D2901" t="s">
        <v>81</v>
      </c>
      <c r="E2901" t="s">
        <v>82</v>
      </c>
      <c r="F2901" t="s">
        <v>63</v>
      </c>
      <c r="G2901" t="s">
        <v>4214</v>
      </c>
      <c r="H2901" t="s">
        <v>35</v>
      </c>
      <c r="I2901" t="s">
        <v>36</v>
      </c>
      <c r="J2901">
        <v>26</v>
      </c>
      <c r="K2901">
        <v>23</v>
      </c>
      <c r="L2901">
        <f t="shared" si="135"/>
        <v>3</v>
      </c>
      <c r="M2901">
        <v>18</v>
      </c>
      <c r="N2901">
        <v>50713</v>
      </c>
      <c r="O2901" s="1">
        <f t="shared" si="136"/>
        <v>1950.5</v>
      </c>
      <c r="P2901" s="1">
        <f t="shared" si="137"/>
        <v>44861.5</v>
      </c>
      <c r="Q2901" s="1">
        <f>Table1[[#This Row],[Earned Basic Salary]]*20%</f>
        <v>8972.3000000000011</v>
      </c>
      <c r="R2901" s="1">
        <f>Table1[[#This Row],[Earned Basic Salary]]*10%</f>
        <v>4486.1500000000005</v>
      </c>
      <c r="S2901" s="1">
        <f>Table1[[#This Row],[Earned Basic Salary]]*12%</f>
        <v>5383.38</v>
      </c>
      <c r="T2901" s="1">
        <f>200</f>
        <v>200</v>
      </c>
      <c r="U2901" s="1">
        <f>Table1[[#This Row],[PF]]+Table1[[#This Row],[Professional Tax]]</f>
        <v>5583.38</v>
      </c>
      <c r="V2901" s="1">
        <f>Table1[[#This Row],[Overtime Hours]]*200</f>
        <v>3600</v>
      </c>
      <c r="W2901" s="1">
        <f>Table1[[#This Row],[Earned Basic Salary]]+Table1[[#This Row],[HRA]]+Table1[[#This Row],[DA]]+Table1[[#This Row],[Overtime Pay]]</f>
        <v>61919.950000000004</v>
      </c>
      <c r="X2901" s="1">
        <f>Table1[[#This Row],[Gross Salary]]-Table1[[#This Row],[Total Deduction]]</f>
        <v>56336.570000000007</v>
      </c>
      <c r="Y2901" t="s">
        <v>37</v>
      </c>
      <c r="Z2901" t="s">
        <v>106</v>
      </c>
      <c r="AA2901" t="s">
        <v>10701</v>
      </c>
      <c r="AB2901" t="s">
        <v>10702</v>
      </c>
    </row>
    <row r="2902" spans="1:28" x14ac:dyDescent="0.3">
      <c r="A2902" t="s">
        <v>10703</v>
      </c>
      <c r="B2902" t="s">
        <v>2233</v>
      </c>
      <c r="C2902">
        <v>27</v>
      </c>
      <c r="D2902" t="s">
        <v>61</v>
      </c>
      <c r="E2902" t="s">
        <v>121</v>
      </c>
      <c r="F2902" t="s">
        <v>63</v>
      </c>
      <c r="G2902" t="s">
        <v>6793</v>
      </c>
      <c r="H2902" t="s">
        <v>35</v>
      </c>
      <c r="I2902" t="s">
        <v>36</v>
      </c>
      <c r="J2902">
        <v>26</v>
      </c>
      <c r="K2902">
        <v>25</v>
      </c>
      <c r="L2902">
        <f t="shared" si="135"/>
        <v>1</v>
      </c>
      <c r="M2902">
        <v>6</v>
      </c>
      <c r="N2902">
        <v>52851</v>
      </c>
      <c r="O2902" s="1">
        <f t="shared" si="136"/>
        <v>2032.7307692307693</v>
      </c>
      <c r="P2902" s="1">
        <f t="shared" si="137"/>
        <v>50818.269230769234</v>
      </c>
      <c r="Q2902" s="1">
        <f>Table1[[#This Row],[Earned Basic Salary]]*20%</f>
        <v>10163.653846153848</v>
      </c>
      <c r="R2902" s="1">
        <f>Table1[[#This Row],[Earned Basic Salary]]*10%</f>
        <v>5081.8269230769238</v>
      </c>
      <c r="S2902" s="1">
        <f>Table1[[#This Row],[Earned Basic Salary]]*12%</f>
        <v>6098.1923076923076</v>
      </c>
      <c r="T2902" s="1">
        <f>200</f>
        <v>200</v>
      </c>
      <c r="U2902" s="1">
        <f>Table1[[#This Row],[PF]]+Table1[[#This Row],[Professional Tax]]</f>
        <v>6298.1923076923076</v>
      </c>
      <c r="V2902" s="1">
        <f>Table1[[#This Row],[Overtime Hours]]*200</f>
        <v>1200</v>
      </c>
      <c r="W2902" s="1">
        <f>Table1[[#This Row],[Earned Basic Salary]]+Table1[[#This Row],[HRA]]+Table1[[#This Row],[DA]]+Table1[[#This Row],[Overtime Pay]]</f>
        <v>67263.75</v>
      </c>
      <c r="X2902" s="1">
        <f>Table1[[#This Row],[Gross Salary]]-Table1[[#This Row],[Total Deduction]]</f>
        <v>60965.557692307695</v>
      </c>
      <c r="Y2902" t="s">
        <v>37</v>
      </c>
      <c r="Z2902" t="s">
        <v>106</v>
      </c>
      <c r="AA2902" t="s">
        <v>10704</v>
      </c>
      <c r="AB2902" t="s">
        <v>10705</v>
      </c>
    </row>
    <row r="2903" spans="1:28" x14ac:dyDescent="0.3">
      <c r="A2903" t="s">
        <v>10706</v>
      </c>
      <c r="B2903" t="s">
        <v>713</v>
      </c>
      <c r="C2903">
        <v>55</v>
      </c>
      <c r="D2903" t="s">
        <v>44</v>
      </c>
      <c r="E2903" t="s">
        <v>121</v>
      </c>
      <c r="F2903" t="s">
        <v>69</v>
      </c>
      <c r="G2903" t="s">
        <v>10707</v>
      </c>
      <c r="H2903" t="s">
        <v>35</v>
      </c>
      <c r="I2903" t="s">
        <v>36</v>
      </c>
      <c r="J2903">
        <v>26</v>
      </c>
      <c r="K2903">
        <v>22</v>
      </c>
      <c r="L2903">
        <f t="shared" si="135"/>
        <v>4</v>
      </c>
      <c r="M2903">
        <v>20</v>
      </c>
      <c r="N2903">
        <v>54045</v>
      </c>
      <c r="O2903" s="1">
        <f t="shared" si="136"/>
        <v>2078.6538461538462</v>
      </c>
      <c r="P2903" s="1">
        <f t="shared" si="137"/>
        <v>45730.384615384617</v>
      </c>
      <c r="Q2903" s="1">
        <f>Table1[[#This Row],[Earned Basic Salary]]*20%</f>
        <v>9146.0769230769238</v>
      </c>
      <c r="R2903" s="1">
        <f>Table1[[#This Row],[Earned Basic Salary]]*10%</f>
        <v>4573.0384615384619</v>
      </c>
      <c r="S2903" s="1">
        <f>Table1[[#This Row],[Earned Basic Salary]]*12%</f>
        <v>5487.6461538461535</v>
      </c>
      <c r="T2903" s="1">
        <f>200</f>
        <v>200</v>
      </c>
      <c r="U2903" s="1">
        <f>Table1[[#This Row],[PF]]+Table1[[#This Row],[Professional Tax]]</f>
        <v>5687.6461538461535</v>
      </c>
      <c r="V2903" s="1">
        <f>Table1[[#This Row],[Overtime Hours]]*200</f>
        <v>4000</v>
      </c>
      <c r="W2903" s="1">
        <f>Table1[[#This Row],[Earned Basic Salary]]+Table1[[#This Row],[HRA]]+Table1[[#This Row],[DA]]+Table1[[#This Row],[Overtime Pay]]</f>
        <v>63449.5</v>
      </c>
      <c r="X2903" s="1">
        <f>Table1[[#This Row],[Gross Salary]]-Table1[[#This Row],[Total Deduction]]</f>
        <v>57761.853846153848</v>
      </c>
      <c r="Y2903" t="s">
        <v>37</v>
      </c>
      <c r="Z2903" t="s">
        <v>38</v>
      </c>
      <c r="AA2903" t="s">
        <v>10708</v>
      </c>
      <c r="AB2903" t="s">
        <v>10709</v>
      </c>
    </row>
    <row r="2904" spans="1:28" x14ac:dyDescent="0.3">
      <c r="A2904" t="s">
        <v>10710</v>
      </c>
      <c r="B2904" t="s">
        <v>1175</v>
      </c>
      <c r="C2904">
        <v>24</v>
      </c>
      <c r="D2904" t="s">
        <v>133</v>
      </c>
      <c r="E2904" t="s">
        <v>82</v>
      </c>
      <c r="F2904" t="s">
        <v>69</v>
      </c>
      <c r="G2904" t="s">
        <v>6091</v>
      </c>
      <c r="H2904" t="s">
        <v>35</v>
      </c>
      <c r="I2904" t="s">
        <v>36</v>
      </c>
      <c r="J2904">
        <v>26</v>
      </c>
      <c r="K2904">
        <v>25</v>
      </c>
      <c r="L2904">
        <f t="shared" si="135"/>
        <v>1</v>
      </c>
      <c r="M2904">
        <v>13</v>
      </c>
      <c r="N2904">
        <v>19500</v>
      </c>
      <c r="O2904" s="1">
        <f t="shared" si="136"/>
        <v>750</v>
      </c>
      <c r="P2904" s="1">
        <f t="shared" si="137"/>
        <v>18750</v>
      </c>
      <c r="Q2904" s="1">
        <f>Table1[[#This Row],[Earned Basic Salary]]*20%</f>
        <v>3750</v>
      </c>
      <c r="R2904" s="1">
        <f>Table1[[#This Row],[Earned Basic Salary]]*10%</f>
        <v>1875</v>
      </c>
      <c r="S2904" s="1">
        <f>Table1[[#This Row],[Earned Basic Salary]]*12%</f>
        <v>2250</v>
      </c>
      <c r="T2904" s="1">
        <f>200</f>
        <v>200</v>
      </c>
      <c r="U2904" s="1">
        <f>Table1[[#This Row],[PF]]+Table1[[#This Row],[Professional Tax]]</f>
        <v>2450</v>
      </c>
      <c r="V2904" s="1">
        <f>Table1[[#This Row],[Overtime Hours]]*200</f>
        <v>2600</v>
      </c>
      <c r="W2904" s="1">
        <f>Table1[[#This Row],[Earned Basic Salary]]+Table1[[#This Row],[HRA]]+Table1[[#This Row],[DA]]+Table1[[#This Row],[Overtime Pay]]</f>
        <v>26975</v>
      </c>
      <c r="X2904" s="1">
        <f>Table1[[#This Row],[Gross Salary]]-Table1[[#This Row],[Total Deduction]]</f>
        <v>24525</v>
      </c>
      <c r="Y2904" t="s">
        <v>37</v>
      </c>
      <c r="Z2904" t="s">
        <v>48</v>
      </c>
      <c r="AA2904" t="s">
        <v>10711</v>
      </c>
      <c r="AB2904" t="s">
        <v>10712</v>
      </c>
    </row>
    <row r="2905" spans="1:28" x14ac:dyDescent="0.3">
      <c r="A2905" t="s">
        <v>10713</v>
      </c>
      <c r="B2905" t="s">
        <v>265</v>
      </c>
      <c r="C2905">
        <v>33</v>
      </c>
      <c r="D2905" t="s">
        <v>133</v>
      </c>
      <c r="E2905" t="s">
        <v>45</v>
      </c>
      <c r="F2905" t="s">
        <v>83</v>
      </c>
      <c r="G2905" t="s">
        <v>6325</v>
      </c>
      <c r="H2905" t="s">
        <v>35</v>
      </c>
      <c r="I2905" t="s">
        <v>36</v>
      </c>
      <c r="J2905">
        <v>26</v>
      </c>
      <c r="K2905">
        <v>25</v>
      </c>
      <c r="L2905">
        <f t="shared" si="135"/>
        <v>1</v>
      </c>
      <c r="M2905">
        <v>7</v>
      </c>
      <c r="N2905">
        <v>34057</v>
      </c>
      <c r="O2905" s="1">
        <f t="shared" si="136"/>
        <v>1309.8846153846155</v>
      </c>
      <c r="P2905" s="1">
        <f t="shared" si="137"/>
        <v>32747.115384615387</v>
      </c>
      <c r="Q2905" s="1">
        <f>Table1[[#This Row],[Earned Basic Salary]]*20%</f>
        <v>6549.423076923078</v>
      </c>
      <c r="R2905" s="1">
        <f>Table1[[#This Row],[Earned Basic Salary]]*10%</f>
        <v>3274.711538461539</v>
      </c>
      <c r="S2905" s="1">
        <f>Table1[[#This Row],[Earned Basic Salary]]*12%</f>
        <v>3929.6538461538462</v>
      </c>
      <c r="T2905" s="1">
        <f>200</f>
        <v>200</v>
      </c>
      <c r="U2905" s="1">
        <f>Table1[[#This Row],[PF]]+Table1[[#This Row],[Professional Tax]]</f>
        <v>4129.6538461538457</v>
      </c>
      <c r="V2905" s="1">
        <f>Table1[[#This Row],[Overtime Hours]]*200</f>
        <v>1400</v>
      </c>
      <c r="W2905" s="1">
        <f>Table1[[#This Row],[Earned Basic Salary]]+Table1[[#This Row],[HRA]]+Table1[[#This Row],[DA]]+Table1[[#This Row],[Overtime Pay]]</f>
        <v>43971.250000000007</v>
      </c>
      <c r="X2905" s="1">
        <f>Table1[[#This Row],[Gross Salary]]-Table1[[#This Row],[Total Deduction]]</f>
        <v>39841.596153846163</v>
      </c>
      <c r="Y2905" t="s">
        <v>37</v>
      </c>
      <c r="Z2905" t="s">
        <v>95</v>
      </c>
      <c r="AA2905" t="s">
        <v>10714</v>
      </c>
      <c r="AB2905" t="s">
        <v>10715</v>
      </c>
    </row>
    <row r="2906" spans="1:28" x14ac:dyDescent="0.3">
      <c r="A2906" t="s">
        <v>10716</v>
      </c>
      <c r="B2906" t="s">
        <v>1016</v>
      </c>
      <c r="C2906">
        <v>53</v>
      </c>
      <c r="D2906" t="s">
        <v>61</v>
      </c>
      <c r="E2906" t="s">
        <v>32</v>
      </c>
      <c r="F2906" t="s">
        <v>83</v>
      </c>
      <c r="G2906" t="s">
        <v>1797</v>
      </c>
      <c r="H2906" t="s">
        <v>35</v>
      </c>
      <c r="I2906" t="s">
        <v>36</v>
      </c>
      <c r="J2906">
        <v>26</v>
      </c>
      <c r="K2906">
        <v>24</v>
      </c>
      <c r="L2906">
        <f t="shared" si="135"/>
        <v>2</v>
      </c>
      <c r="M2906">
        <v>5</v>
      </c>
      <c r="N2906">
        <v>64677</v>
      </c>
      <c r="O2906" s="1">
        <f t="shared" si="136"/>
        <v>2487.5769230769229</v>
      </c>
      <c r="P2906" s="1">
        <f t="shared" si="137"/>
        <v>59701.846153846149</v>
      </c>
      <c r="Q2906" s="1">
        <f>Table1[[#This Row],[Earned Basic Salary]]*20%</f>
        <v>11940.369230769231</v>
      </c>
      <c r="R2906" s="1">
        <f>Table1[[#This Row],[Earned Basic Salary]]*10%</f>
        <v>5970.1846153846154</v>
      </c>
      <c r="S2906" s="1">
        <f>Table1[[#This Row],[Earned Basic Salary]]*12%</f>
        <v>7164.2215384615374</v>
      </c>
      <c r="T2906" s="1">
        <f>200</f>
        <v>200</v>
      </c>
      <c r="U2906" s="1">
        <f>Table1[[#This Row],[PF]]+Table1[[#This Row],[Professional Tax]]</f>
        <v>7364.2215384615374</v>
      </c>
      <c r="V2906" s="1">
        <f>Table1[[#This Row],[Overtime Hours]]*200</f>
        <v>1000</v>
      </c>
      <c r="W2906" s="1">
        <f>Table1[[#This Row],[Earned Basic Salary]]+Table1[[#This Row],[HRA]]+Table1[[#This Row],[DA]]+Table1[[#This Row],[Overtime Pay]]</f>
        <v>78612.399999999994</v>
      </c>
      <c r="X2906" s="1">
        <f>Table1[[#This Row],[Gross Salary]]-Table1[[#This Row],[Total Deduction]]</f>
        <v>71248.178461538453</v>
      </c>
      <c r="Y2906" t="s">
        <v>37</v>
      </c>
      <c r="Z2906" t="s">
        <v>95</v>
      </c>
      <c r="AA2906" t="s">
        <v>10717</v>
      </c>
      <c r="AB2906" t="s">
        <v>10718</v>
      </c>
    </row>
    <row r="2907" spans="1:28" x14ac:dyDescent="0.3">
      <c r="A2907" t="s">
        <v>10719</v>
      </c>
      <c r="B2907" t="s">
        <v>430</v>
      </c>
      <c r="C2907">
        <v>52</v>
      </c>
      <c r="D2907" t="s">
        <v>61</v>
      </c>
      <c r="E2907" t="s">
        <v>54</v>
      </c>
      <c r="F2907" t="s">
        <v>89</v>
      </c>
      <c r="G2907" t="s">
        <v>3513</v>
      </c>
      <c r="H2907" t="s">
        <v>35</v>
      </c>
      <c r="I2907" t="s">
        <v>36</v>
      </c>
      <c r="J2907">
        <v>26</v>
      </c>
      <c r="K2907">
        <v>25</v>
      </c>
      <c r="L2907">
        <f t="shared" si="135"/>
        <v>1</v>
      </c>
      <c r="M2907">
        <v>19</v>
      </c>
      <c r="N2907">
        <v>37138</v>
      </c>
      <c r="O2907" s="1">
        <f t="shared" si="136"/>
        <v>1428.3846153846155</v>
      </c>
      <c r="P2907" s="1">
        <f t="shared" si="137"/>
        <v>35709.61538461539</v>
      </c>
      <c r="Q2907" s="1">
        <f>Table1[[#This Row],[Earned Basic Salary]]*20%</f>
        <v>7141.923076923078</v>
      </c>
      <c r="R2907" s="1">
        <f>Table1[[#This Row],[Earned Basic Salary]]*10%</f>
        <v>3570.961538461539</v>
      </c>
      <c r="S2907" s="1">
        <f>Table1[[#This Row],[Earned Basic Salary]]*12%</f>
        <v>4285.1538461538466</v>
      </c>
      <c r="T2907" s="1">
        <f>200</f>
        <v>200</v>
      </c>
      <c r="U2907" s="1">
        <f>Table1[[#This Row],[PF]]+Table1[[#This Row],[Professional Tax]]</f>
        <v>4485.1538461538466</v>
      </c>
      <c r="V2907" s="1">
        <f>Table1[[#This Row],[Overtime Hours]]*200</f>
        <v>3800</v>
      </c>
      <c r="W2907" s="1">
        <f>Table1[[#This Row],[Earned Basic Salary]]+Table1[[#This Row],[HRA]]+Table1[[#This Row],[DA]]+Table1[[#This Row],[Overtime Pay]]</f>
        <v>50222.500000000007</v>
      </c>
      <c r="X2907" s="1">
        <f>Table1[[#This Row],[Gross Salary]]-Table1[[#This Row],[Total Deduction]]</f>
        <v>45737.346153846163</v>
      </c>
      <c r="Y2907" t="s">
        <v>37</v>
      </c>
      <c r="Z2907" t="s">
        <v>38</v>
      </c>
      <c r="AA2907" t="s">
        <v>10720</v>
      </c>
      <c r="AB2907" t="s">
        <v>10721</v>
      </c>
    </row>
    <row r="2908" spans="1:28" x14ac:dyDescent="0.3">
      <c r="A2908" t="s">
        <v>10722</v>
      </c>
      <c r="B2908" t="s">
        <v>300</v>
      </c>
      <c r="C2908">
        <v>29</v>
      </c>
      <c r="D2908" t="s">
        <v>127</v>
      </c>
      <c r="E2908" t="s">
        <v>121</v>
      </c>
      <c r="F2908" t="s">
        <v>63</v>
      </c>
      <c r="G2908" t="s">
        <v>3325</v>
      </c>
      <c r="H2908" t="s">
        <v>35</v>
      </c>
      <c r="I2908" t="s">
        <v>36</v>
      </c>
      <c r="J2908">
        <v>26</v>
      </c>
      <c r="K2908">
        <v>24</v>
      </c>
      <c r="L2908">
        <f t="shared" si="135"/>
        <v>2</v>
      </c>
      <c r="M2908">
        <v>2</v>
      </c>
      <c r="N2908">
        <v>27848</v>
      </c>
      <c r="O2908" s="1">
        <f t="shared" si="136"/>
        <v>1071.0769230769231</v>
      </c>
      <c r="P2908" s="1">
        <f t="shared" si="137"/>
        <v>25705.846153846156</v>
      </c>
      <c r="Q2908" s="1">
        <f>Table1[[#This Row],[Earned Basic Salary]]*20%</f>
        <v>5141.1692307692319</v>
      </c>
      <c r="R2908" s="1">
        <f>Table1[[#This Row],[Earned Basic Salary]]*10%</f>
        <v>2570.584615384616</v>
      </c>
      <c r="S2908" s="1">
        <f>Table1[[#This Row],[Earned Basic Salary]]*12%</f>
        <v>3084.7015384615388</v>
      </c>
      <c r="T2908" s="1">
        <f>200</f>
        <v>200</v>
      </c>
      <c r="U2908" s="1">
        <f>Table1[[#This Row],[PF]]+Table1[[#This Row],[Professional Tax]]</f>
        <v>3284.7015384615388</v>
      </c>
      <c r="V2908" s="1">
        <f>Table1[[#This Row],[Overtime Hours]]*200</f>
        <v>400</v>
      </c>
      <c r="W2908" s="1">
        <f>Table1[[#This Row],[Earned Basic Salary]]+Table1[[#This Row],[HRA]]+Table1[[#This Row],[DA]]+Table1[[#This Row],[Overtime Pay]]</f>
        <v>33817.600000000006</v>
      </c>
      <c r="X2908" s="1">
        <f>Table1[[#This Row],[Gross Salary]]-Table1[[#This Row],[Total Deduction]]</f>
        <v>30532.898461538469</v>
      </c>
      <c r="Y2908" t="s">
        <v>37</v>
      </c>
      <c r="Z2908" t="s">
        <v>38</v>
      </c>
      <c r="AA2908" t="s">
        <v>10723</v>
      </c>
      <c r="AB2908" t="s">
        <v>10724</v>
      </c>
    </row>
    <row r="2909" spans="1:28" x14ac:dyDescent="0.3">
      <c r="A2909" t="s">
        <v>10725</v>
      </c>
      <c r="B2909" t="s">
        <v>835</v>
      </c>
      <c r="C2909">
        <v>50</v>
      </c>
      <c r="D2909" t="s">
        <v>31</v>
      </c>
      <c r="E2909" t="s">
        <v>121</v>
      </c>
      <c r="F2909" t="s">
        <v>83</v>
      </c>
      <c r="G2909" t="s">
        <v>4776</v>
      </c>
      <c r="H2909" t="s">
        <v>35</v>
      </c>
      <c r="I2909" t="s">
        <v>36</v>
      </c>
      <c r="J2909">
        <v>26</v>
      </c>
      <c r="K2909">
        <v>23</v>
      </c>
      <c r="L2909">
        <f t="shared" si="135"/>
        <v>3</v>
      </c>
      <c r="M2909">
        <v>7</v>
      </c>
      <c r="N2909">
        <v>49500</v>
      </c>
      <c r="O2909" s="1">
        <f t="shared" si="136"/>
        <v>1903.8461538461538</v>
      </c>
      <c r="P2909" s="1">
        <f t="shared" si="137"/>
        <v>43788.461538461539</v>
      </c>
      <c r="Q2909" s="1">
        <f>Table1[[#This Row],[Earned Basic Salary]]*20%</f>
        <v>8757.6923076923085</v>
      </c>
      <c r="R2909" s="1">
        <f>Table1[[#This Row],[Earned Basic Salary]]*10%</f>
        <v>4378.8461538461543</v>
      </c>
      <c r="S2909" s="1">
        <f>Table1[[#This Row],[Earned Basic Salary]]*12%</f>
        <v>5254.6153846153848</v>
      </c>
      <c r="T2909" s="1">
        <f>200</f>
        <v>200</v>
      </c>
      <c r="U2909" s="1">
        <f>Table1[[#This Row],[PF]]+Table1[[#This Row],[Professional Tax]]</f>
        <v>5454.6153846153848</v>
      </c>
      <c r="V2909" s="1">
        <f>Table1[[#This Row],[Overtime Hours]]*200</f>
        <v>1400</v>
      </c>
      <c r="W2909" s="1">
        <f>Table1[[#This Row],[Earned Basic Salary]]+Table1[[#This Row],[HRA]]+Table1[[#This Row],[DA]]+Table1[[#This Row],[Overtime Pay]]</f>
        <v>58325</v>
      </c>
      <c r="X2909" s="1">
        <f>Table1[[#This Row],[Gross Salary]]-Table1[[#This Row],[Total Deduction]]</f>
        <v>52870.384615384617</v>
      </c>
      <c r="Y2909" t="s">
        <v>37</v>
      </c>
      <c r="Z2909" t="s">
        <v>38</v>
      </c>
      <c r="AA2909" t="s">
        <v>10726</v>
      </c>
      <c r="AB2909" t="s">
        <v>10727</v>
      </c>
    </row>
    <row r="2910" spans="1:28" x14ac:dyDescent="0.3">
      <c r="A2910" t="s">
        <v>10728</v>
      </c>
      <c r="B2910" t="s">
        <v>1425</v>
      </c>
      <c r="C2910">
        <v>41</v>
      </c>
      <c r="D2910" t="s">
        <v>133</v>
      </c>
      <c r="E2910" t="s">
        <v>62</v>
      </c>
      <c r="F2910" t="s">
        <v>46</v>
      </c>
      <c r="G2910" t="s">
        <v>10729</v>
      </c>
      <c r="H2910" t="s">
        <v>35</v>
      </c>
      <c r="I2910" t="s">
        <v>36</v>
      </c>
      <c r="J2910">
        <v>26</v>
      </c>
      <c r="K2910">
        <v>25</v>
      </c>
      <c r="L2910">
        <f t="shared" si="135"/>
        <v>1</v>
      </c>
      <c r="M2910">
        <v>3</v>
      </c>
      <c r="N2910">
        <v>29721</v>
      </c>
      <c r="O2910" s="1">
        <f t="shared" si="136"/>
        <v>1143.1153846153845</v>
      </c>
      <c r="P2910" s="1">
        <f t="shared" si="137"/>
        <v>28577.884615384613</v>
      </c>
      <c r="Q2910" s="1">
        <f>Table1[[#This Row],[Earned Basic Salary]]*20%</f>
        <v>5715.5769230769229</v>
      </c>
      <c r="R2910" s="1">
        <f>Table1[[#This Row],[Earned Basic Salary]]*10%</f>
        <v>2857.7884615384614</v>
      </c>
      <c r="S2910" s="1">
        <f>Table1[[#This Row],[Earned Basic Salary]]*12%</f>
        <v>3429.3461538461534</v>
      </c>
      <c r="T2910" s="1">
        <f>200</f>
        <v>200</v>
      </c>
      <c r="U2910" s="1">
        <f>Table1[[#This Row],[PF]]+Table1[[#This Row],[Professional Tax]]</f>
        <v>3629.3461538461534</v>
      </c>
      <c r="V2910" s="1">
        <f>Table1[[#This Row],[Overtime Hours]]*200</f>
        <v>600</v>
      </c>
      <c r="W2910" s="1">
        <f>Table1[[#This Row],[Earned Basic Salary]]+Table1[[#This Row],[HRA]]+Table1[[#This Row],[DA]]+Table1[[#This Row],[Overtime Pay]]</f>
        <v>37751.25</v>
      </c>
      <c r="X2910" s="1">
        <f>Table1[[#This Row],[Gross Salary]]-Table1[[#This Row],[Total Deduction]]</f>
        <v>34121.903846153844</v>
      </c>
      <c r="Y2910" t="s">
        <v>37</v>
      </c>
      <c r="Z2910" t="s">
        <v>106</v>
      </c>
      <c r="AA2910" t="s">
        <v>10730</v>
      </c>
      <c r="AB2910" t="s">
        <v>10731</v>
      </c>
    </row>
    <row r="2911" spans="1:28" x14ac:dyDescent="0.3">
      <c r="A2911" t="s">
        <v>10732</v>
      </c>
      <c r="B2911" t="s">
        <v>300</v>
      </c>
      <c r="C2911">
        <v>26</v>
      </c>
      <c r="D2911" t="s">
        <v>44</v>
      </c>
      <c r="E2911" t="s">
        <v>121</v>
      </c>
      <c r="F2911" t="s">
        <v>55</v>
      </c>
      <c r="G2911" t="s">
        <v>1435</v>
      </c>
      <c r="H2911" t="s">
        <v>35</v>
      </c>
      <c r="I2911" t="s">
        <v>36</v>
      </c>
      <c r="J2911">
        <v>26</v>
      </c>
      <c r="K2911">
        <v>24</v>
      </c>
      <c r="L2911">
        <f t="shared" si="135"/>
        <v>2</v>
      </c>
      <c r="M2911">
        <v>5</v>
      </c>
      <c r="N2911">
        <v>70091</v>
      </c>
      <c r="O2911" s="1">
        <f t="shared" si="136"/>
        <v>2695.8076923076924</v>
      </c>
      <c r="P2911" s="1">
        <f t="shared" si="137"/>
        <v>64699.384615384617</v>
      </c>
      <c r="Q2911" s="1">
        <f>Table1[[#This Row],[Earned Basic Salary]]*20%</f>
        <v>12939.876923076925</v>
      </c>
      <c r="R2911" s="1">
        <f>Table1[[#This Row],[Earned Basic Salary]]*10%</f>
        <v>6469.9384615384624</v>
      </c>
      <c r="S2911" s="1">
        <f>Table1[[#This Row],[Earned Basic Salary]]*12%</f>
        <v>7763.9261538461542</v>
      </c>
      <c r="T2911" s="1">
        <f>200</f>
        <v>200</v>
      </c>
      <c r="U2911" s="1">
        <f>Table1[[#This Row],[PF]]+Table1[[#This Row],[Professional Tax]]</f>
        <v>7963.9261538461542</v>
      </c>
      <c r="V2911" s="1">
        <f>Table1[[#This Row],[Overtime Hours]]*200</f>
        <v>1000</v>
      </c>
      <c r="W2911" s="1">
        <f>Table1[[#This Row],[Earned Basic Salary]]+Table1[[#This Row],[HRA]]+Table1[[#This Row],[DA]]+Table1[[#This Row],[Overtime Pay]]</f>
        <v>85109.200000000012</v>
      </c>
      <c r="X2911" s="1">
        <f>Table1[[#This Row],[Gross Salary]]-Table1[[#This Row],[Total Deduction]]</f>
        <v>77145.273846153854</v>
      </c>
      <c r="Y2911" t="s">
        <v>37</v>
      </c>
      <c r="Z2911" t="s">
        <v>48</v>
      </c>
      <c r="AA2911" t="s">
        <v>10733</v>
      </c>
      <c r="AB2911" t="s">
        <v>10734</v>
      </c>
    </row>
    <row r="2912" spans="1:28" x14ac:dyDescent="0.3">
      <c r="A2912" t="s">
        <v>10735</v>
      </c>
      <c r="B2912" t="s">
        <v>1478</v>
      </c>
      <c r="C2912">
        <v>51</v>
      </c>
      <c r="D2912" t="s">
        <v>31</v>
      </c>
      <c r="E2912" t="s">
        <v>32</v>
      </c>
      <c r="F2912" t="s">
        <v>83</v>
      </c>
      <c r="G2912" t="s">
        <v>770</v>
      </c>
      <c r="H2912" t="s">
        <v>35</v>
      </c>
      <c r="I2912" t="s">
        <v>36</v>
      </c>
      <c r="J2912">
        <v>26</v>
      </c>
      <c r="K2912">
        <v>25</v>
      </c>
      <c r="L2912">
        <f t="shared" si="135"/>
        <v>1</v>
      </c>
      <c r="M2912">
        <v>1</v>
      </c>
      <c r="N2912">
        <v>30232</v>
      </c>
      <c r="O2912" s="1">
        <f t="shared" si="136"/>
        <v>1162.7692307692307</v>
      </c>
      <c r="P2912" s="1">
        <f t="shared" si="137"/>
        <v>29069.23076923077</v>
      </c>
      <c r="Q2912" s="1">
        <f>Table1[[#This Row],[Earned Basic Salary]]*20%</f>
        <v>5813.8461538461543</v>
      </c>
      <c r="R2912" s="1">
        <f>Table1[[#This Row],[Earned Basic Salary]]*10%</f>
        <v>2906.9230769230771</v>
      </c>
      <c r="S2912" s="1">
        <f>Table1[[#This Row],[Earned Basic Salary]]*12%</f>
        <v>3488.3076923076924</v>
      </c>
      <c r="T2912" s="1">
        <f>200</f>
        <v>200</v>
      </c>
      <c r="U2912" s="1">
        <f>Table1[[#This Row],[PF]]+Table1[[#This Row],[Professional Tax]]</f>
        <v>3688.3076923076924</v>
      </c>
      <c r="V2912" s="1">
        <f>Table1[[#This Row],[Overtime Hours]]*200</f>
        <v>200</v>
      </c>
      <c r="W2912" s="1">
        <f>Table1[[#This Row],[Earned Basic Salary]]+Table1[[#This Row],[HRA]]+Table1[[#This Row],[DA]]+Table1[[#This Row],[Overtime Pay]]</f>
        <v>37990</v>
      </c>
      <c r="X2912" s="1">
        <f>Table1[[#This Row],[Gross Salary]]-Table1[[#This Row],[Total Deduction]]</f>
        <v>34301.692307692305</v>
      </c>
      <c r="Y2912" t="s">
        <v>37</v>
      </c>
      <c r="Z2912" t="s">
        <v>48</v>
      </c>
      <c r="AA2912" t="s">
        <v>10736</v>
      </c>
      <c r="AB2912" t="s">
        <v>10737</v>
      </c>
    </row>
    <row r="2913" spans="1:28" x14ac:dyDescent="0.3">
      <c r="A2913" t="s">
        <v>10738</v>
      </c>
      <c r="B2913" t="s">
        <v>270</v>
      </c>
      <c r="C2913">
        <v>37</v>
      </c>
      <c r="D2913" t="s">
        <v>31</v>
      </c>
      <c r="E2913" t="s">
        <v>32</v>
      </c>
      <c r="F2913" t="s">
        <v>55</v>
      </c>
      <c r="G2913" t="s">
        <v>3787</v>
      </c>
      <c r="H2913" t="s">
        <v>35</v>
      </c>
      <c r="I2913" t="s">
        <v>36</v>
      </c>
      <c r="J2913">
        <v>26</v>
      </c>
      <c r="K2913">
        <v>24</v>
      </c>
      <c r="L2913">
        <f t="shared" si="135"/>
        <v>2</v>
      </c>
      <c r="M2913">
        <v>15</v>
      </c>
      <c r="N2913">
        <v>71587</v>
      </c>
      <c r="O2913" s="1">
        <f t="shared" si="136"/>
        <v>2753.3461538461538</v>
      </c>
      <c r="P2913" s="1">
        <f t="shared" si="137"/>
        <v>66080.307692307688</v>
      </c>
      <c r="Q2913" s="1">
        <f>Table1[[#This Row],[Earned Basic Salary]]*20%</f>
        <v>13216.061538461538</v>
      </c>
      <c r="R2913" s="1">
        <f>Table1[[#This Row],[Earned Basic Salary]]*10%</f>
        <v>6608.0307692307688</v>
      </c>
      <c r="S2913" s="1">
        <f>Table1[[#This Row],[Earned Basic Salary]]*12%</f>
        <v>7929.6369230769224</v>
      </c>
      <c r="T2913" s="1">
        <f>200</f>
        <v>200</v>
      </c>
      <c r="U2913" s="1">
        <f>Table1[[#This Row],[PF]]+Table1[[#This Row],[Professional Tax]]</f>
        <v>8129.6369230769224</v>
      </c>
      <c r="V2913" s="1">
        <f>Table1[[#This Row],[Overtime Hours]]*200</f>
        <v>3000</v>
      </c>
      <c r="W2913" s="1">
        <f>Table1[[#This Row],[Earned Basic Salary]]+Table1[[#This Row],[HRA]]+Table1[[#This Row],[DA]]+Table1[[#This Row],[Overtime Pay]]</f>
        <v>88904.4</v>
      </c>
      <c r="X2913" s="1">
        <f>Table1[[#This Row],[Gross Salary]]-Table1[[#This Row],[Total Deduction]]</f>
        <v>80774.763076923075</v>
      </c>
      <c r="Y2913" t="s">
        <v>37</v>
      </c>
      <c r="Z2913" t="s">
        <v>95</v>
      </c>
      <c r="AA2913" t="s">
        <v>10739</v>
      </c>
      <c r="AB2913" t="s">
        <v>10740</v>
      </c>
    </row>
    <row r="2914" spans="1:28" x14ac:dyDescent="0.3">
      <c r="A2914" t="s">
        <v>10741</v>
      </c>
      <c r="B2914" t="s">
        <v>558</v>
      </c>
      <c r="C2914">
        <v>31</v>
      </c>
      <c r="D2914" t="s">
        <v>31</v>
      </c>
      <c r="E2914" t="s">
        <v>54</v>
      </c>
      <c r="F2914" t="s">
        <v>83</v>
      </c>
      <c r="G2914" t="s">
        <v>910</v>
      </c>
      <c r="H2914" t="s">
        <v>35</v>
      </c>
      <c r="I2914" t="s">
        <v>36</v>
      </c>
      <c r="J2914">
        <v>26</v>
      </c>
      <c r="K2914">
        <v>23</v>
      </c>
      <c r="L2914">
        <f t="shared" si="135"/>
        <v>3</v>
      </c>
      <c r="M2914">
        <v>8</v>
      </c>
      <c r="N2914">
        <v>69214</v>
      </c>
      <c r="O2914" s="1">
        <f t="shared" si="136"/>
        <v>2662.0769230769229</v>
      </c>
      <c r="P2914" s="1">
        <f t="shared" si="137"/>
        <v>61227.769230769227</v>
      </c>
      <c r="Q2914" s="1">
        <f>Table1[[#This Row],[Earned Basic Salary]]*20%</f>
        <v>12245.553846153845</v>
      </c>
      <c r="R2914" s="1">
        <f>Table1[[#This Row],[Earned Basic Salary]]*10%</f>
        <v>6122.7769230769227</v>
      </c>
      <c r="S2914" s="1">
        <f>Table1[[#This Row],[Earned Basic Salary]]*12%</f>
        <v>7347.332307692307</v>
      </c>
      <c r="T2914" s="1">
        <f>200</f>
        <v>200</v>
      </c>
      <c r="U2914" s="1">
        <f>Table1[[#This Row],[PF]]+Table1[[#This Row],[Professional Tax]]</f>
        <v>7547.332307692307</v>
      </c>
      <c r="V2914" s="1">
        <f>Table1[[#This Row],[Overtime Hours]]*200</f>
        <v>1600</v>
      </c>
      <c r="W2914" s="1">
        <f>Table1[[#This Row],[Earned Basic Salary]]+Table1[[#This Row],[HRA]]+Table1[[#This Row],[DA]]+Table1[[#This Row],[Overtime Pay]]</f>
        <v>81196.099999999991</v>
      </c>
      <c r="X2914" s="1">
        <f>Table1[[#This Row],[Gross Salary]]-Table1[[#This Row],[Total Deduction]]</f>
        <v>73648.76769230768</v>
      </c>
      <c r="Y2914" t="s">
        <v>37</v>
      </c>
      <c r="Z2914" t="s">
        <v>38</v>
      </c>
      <c r="AA2914" t="s">
        <v>10742</v>
      </c>
      <c r="AB2914" t="s">
        <v>10743</v>
      </c>
    </row>
    <row r="2915" spans="1:28" x14ac:dyDescent="0.3">
      <c r="A2915" t="s">
        <v>10744</v>
      </c>
      <c r="B2915" t="s">
        <v>835</v>
      </c>
      <c r="C2915">
        <v>42</v>
      </c>
      <c r="D2915" t="s">
        <v>61</v>
      </c>
      <c r="E2915" t="s">
        <v>45</v>
      </c>
      <c r="F2915" t="s">
        <v>46</v>
      </c>
      <c r="G2915" t="s">
        <v>2784</v>
      </c>
      <c r="H2915" t="s">
        <v>35</v>
      </c>
      <c r="I2915" t="s">
        <v>36</v>
      </c>
      <c r="J2915">
        <v>26</v>
      </c>
      <c r="K2915">
        <v>22</v>
      </c>
      <c r="L2915">
        <f t="shared" si="135"/>
        <v>4</v>
      </c>
      <c r="M2915">
        <v>3</v>
      </c>
      <c r="N2915">
        <v>47041</v>
      </c>
      <c r="O2915" s="1">
        <f t="shared" si="136"/>
        <v>1809.2692307692307</v>
      </c>
      <c r="P2915" s="1">
        <f t="shared" si="137"/>
        <v>39803.923076923078</v>
      </c>
      <c r="Q2915" s="1">
        <f>Table1[[#This Row],[Earned Basic Salary]]*20%</f>
        <v>7960.7846153846158</v>
      </c>
      <c r="R2915" s="1">
        <f>Table1[[#This Row],[Earned Basic Salary]]*10%</f>
        <v>3980.3923076923079</v>
      </c>
      <c r="S2915" s="1">
        <f>Table1[[#This Row],[Earned Basic Salary]]*12%</f>
        <v>4776.4707692307693</v>
      </c>
      <c r="T2915" s="1">
        <f>200</f>
        <v>200</v>
      </c>
      <c r="U2915" s="1">
        <f>Table1[[#This Row],[PF]]+Table1[[#This Row],[Professional Tax]]</f>
        <v>4976.4707692307693</v>
      </c>
      <c r="V2915" s="1">
        <f>Table1[[#This Row],[Overtime Hours]]*200</f>
        <v>600</v>
      </c>
      <c r="W2915" s="1">
        <f>Table1[[#This Row],[Earned Basic Salary]]+Table1[[#This Row],[HRA]]+Table1[[#This Row],[DA]]+Table1[[#This Row],[Overtime Pay]]</f>
        <v>52345.100000000006</v>
      </c>
      <c r="X2915" s="1">
        <f>Table1[[#This Row],[Gross Salary]]-Table1[[#This Row],[Total Deduction]]</f>
        <v>47368.629230769235</v>
      </c>
      <c r="Y2915" t="s">
        <v>37</v>
      </c>
      <c r="Z2915" t="s">
        <v>106</v>
      </c>
      <c r="AA2915" t="s">
        <v>10745</v>
      </c>
      <c r="AB2915" t="s">
        <v>10746</v>
      </c>
    </row>
    <row r="2916" spans="1:28" x14ac:dyDescent="0.3">
      <c r="A2916" t="s">
        <v>10747</v>
      </c>
      <c r="B2916" t="s">
        <v>1542</v>
      </c>
      <c r="C2916">
        <v>27</v>
      </c>
      <c r="D2916" t="s">
        <v>133</v>
      </c>
      <c r="E2916" t="s">
        <v>45</v>
      </c>
      <c r="F2916" t="s">
        <v>46</v>
      </c>
      <c r="G2916" t="s">
        <v>10748</v>
      </c>
      <c r="H2916" t="s">
        <v>35</v>
      </c>
      <c r="I2916" t="s">
        <v>36</v>
      </c>
      <c r="J2916">
        <v>26</v>
      </c>
      <c r="K2916">
        <v>24</v>
      </c>
      <c r="L2916">
        <f t="shared" si="135"/>
        <v>2</v>
      </c>
      <c r="M2916">
        <v>2</v>
      </c>
      <c r="N2916">
        <v>33479</v>
      </c>
      <c r="O2916" s="1">
        <f t="shared" si="136"/>
        <v>1287.6538461538462</v>
      </c>
      <c r="P2916" s="1">
        <f t="shared" si="137"/>
        <v>30903.692307692309</v>
      </c>
      <c r="Q2916" s="1">
        <f>Table1[[#This Row],[Earned Basic Salary]]*20%</f>
        <v>6180.7384615384617</v>
      </c>
      <c r="R2916" s="1">
        <f>Table1[[#This Row],[Earned Basic Salary]]*10%</f>
        <v>3090.3692307692309</v>
      </c>
      <c r="S2916" s="1">
        <f>Table1[[#This Row],[Earned Basic Salary]]*12%</f>
        <v>3708.4430769230767</v>
      </c>
      <c r="T2916" s="1">
        <f>200</f>
        <v>200</v>
      </c>
      <c r="U2916" s="1">
        <f>Table1[[#This Row],[PF]]+Table1[[#This Row],[Professional Tax]]</f>
        <v>3908.4430769230767</v>
      </c>
      <c r="V2916" s="1">
        <f>Table1[[#This Row],[Overtime Hours]]*200</f>
        <v>400</v>
      </c>
      <c r="W2916" s="1">
        <f>Table1[[#This Row],[Earned Basic Salary]]+Table1[[#This Row],[HRA]]+Table1[[#This Row],[DA]]+Table1[[#This Row],[Overtime Pay]]</f>
        <v>40574.800000000003</v>
      </c>
      <c r="X2916" s="1">
        <f>Table1[[#This Row],[Gross Salary]]-Table1[[#This Row],[Total Deduction]]</f>
        <v>36666.356923076928</v>
      </c>
      <c r="Y2916" t="s">
        <v>37</v>
      </c>
      <c r="Z2916" t="s">
        <v>48</v>
      </c>
      <c r="AA2916" t="s">
        <v>10749</v>
      </c>
      <c r="AB2916" t="s">
        <v>10750</v>
      </c>
    </row>
    <row r="2917" spans="1:28" x14ac:dyDescent="0.3">
      <c r="A2917" t="s">
        <v>10751</v>
      </c>
      <c r="B2917" t="s">
        <v>270</v>
      </c>
      <c r="C2917">
        <v>25</v>
      </c>
      <c r="D2917" t="s">
        <v>75</v>
      </c>
      <c r="E2917" t="s">
        <v>82</v>
      </c>
      <c r="F2917" t="s">
        <v>55</v>
      </c>
      <c r="G2917" t="s">
        <v>1297</v>
      </c>
      <c r="H2917" t="s">
        <v>35</v>
      </c>
      <c r="I2917" t="s">
        <v>36</v>
      </c>
      <c r="J2917">
        <v>26</v>
      </c>
      <c r="K2917">
        <v>23</v>
      </c>
      <c r="L2917">
        <f t="shared" si="135"/>
        <v>3</v>
      </c>
      <c r="M2917">
        <v>9</v>
      </c>
      <c r="N2917">
        <v>59438</v>
      </c>
      <c r="O2917" s="1">
        <f t="shared" si="136"/>
        <v>2286.0769230769229</v>
      </c>
      <c r="P2917" s="1">
        <f t="shared" si="137"/>
        <v>52579.769230769227</v>
      </c>
      <c r="Q2917" s="1">
        <f>Table1[[#This Row],[Earned Basic Salary]]*20%</f>
        <v>10515.953846153847</v>
      </c>
      <c r="R2917" s="1">
        <f>Table1[[#This Row],[Earned Basic Salary]]*10%</f>
        <v>5257.9769230769234</v>
      </c>
      <c r="S2917" s="1">
        <f>Table1[[#This Row],[Earned Basic Salary]]*12%</f>
        <v>6309.5723076923068</v>
      </c>
      <c r="T2917" s="1">
        <f>200</f>
        <v>200</v>
      </c>
      <c r="U2917" s="1">
        <f>Table1[[#This Row],[PF]]+Table1[[#This Row],[Professional Tax]]</f>
        <v>6509.5723076923068</v>
      </c>
      <c r="V2917" s="1">
        <f>Table1[[#This Row],[Overtime Hours]]*200</f>
        <v>1800</v>
      </c>
      <c r="W2917" s="1">
        <f>Table1[[#This Row],[Earned Basic Salary]]+Table1[[#This Row],[HRA]]+Table1[[#This Row],[DA]]+Table1[[#This Row],[Overtime Pay]]</f>
        <v>70153.7</v>
      </c>
      <c r="X2917" s="1">
        <f>Table1[[#This Row],[Gross Salary]]-Table1[[#This Row],[Total Deduction]]</f>
        <v>63644.127692307688</v>
      </c>
      <c r="Y2917" t="s">
        <v>37</v>
      </c>
      <c r="Z2917" t="s">
        <v>38</v>
      </c>
      <c r="AA2917" t="s">
        <v>10752</v>
      </c>
      <c r="AB2917" t="s">
        <v>10753</v>
      </c>
    </row>
    <row r="2918" spans="1:28" x14ac:dyDescent="0.3">
      <c r="A2918" t="s">
        <v>10754</v>
      </c>
      <c r="B2918" t="s">
        <v>941</v>
      </c>
      <c r="C2918">
        <v>47</v>
      </c>
      <c r="D2918" t="s">
        <v>53</v>
      </c>
      <c r="E2918" t="s">
        <v>121</v>
      </c>
      <c r="F2918" t="s">
        <v>69</v>
      </c>
      <c r="G2918" t="s">
        <v>7715</v>
      </c>
      <c r="H2918" t="s">
        <v>35</v>
      </c>
      <c r="I2918" t="s">
        <v>36</v>
      </c>
      <c r="J2918">
        <v>26</v>
      </c>
      <c r="K2918">
        <v>24</v>
      </c>
      <c r="L2918">
        <f t="shared" si="135"/>
        <v>2</v>
      </c>
      <c r="M2918">
        <v>13</v>
      </c>
      <c r="N2918">
        <v>29696</v>
      </c>
      <c r="O2918" s="1">
        <f t="shared" si="136"/>
        <v>1142.1538461538462</v>
      </c>
      <c r="P2918" s="1">
        <f t="shared" si="137"/>
        <v>27411.692307692309</v>
      </c>
      <c r="Q2918" s="1">
        <f>Table1[[#This Row],[Earned Basic Salary]]*20%</f>
        <v>5482.3384615384621</v>
      </c>
      <c r="R2918" s="1">
        <f>Table1[[#This Row],[Earned Basic Salary]]*10%</f>
        <v>2741.169230769231</v>
      </c>
      <c r="S2918" s="1">
        <f>Table1[[#This Row],[Earned Basic Salary]]*12%</f>
        <v>3289.4030769230767</v>
      </c>
      <c r="T2918" s="1">
        <f>200</f>
        <v>200</v>
      </c>
      <c r="U2918" s="1">
        <f>Table1[[#This Row],[PF]]+Table1[[#This Row],[Professional Tax]]</f>
        <v>3489.4030769230767</v>
      </c>
      <c r="V2918" s="1">
        <f>Table1[[#This Row],[Overtime Hours]]*200</f>
        <v>2600</v>
      </c>
      <c r="W2918" s="1">
        <f>Table1[[#This Row],[Earned Basic Salary]]+Table1[[#This Row],[HRA]]+Table1[[#This Row],[DA]]+Table1[[#This Row],[Overtime Pay]]</f>
        <v>38235.199999999997</v>
      </c>
      <c r="X2918" s="1">
        <f>Table1[[#This Row],[Gross Salary]]-Table1[[#This Row],[Total Deduction]]</f>
        <v>34745.796923076923</v>
      </c>
      <c r="Y2918" t="s">
        <v>37</v>
      </c>
      <c r="Z2918" t="s">
        <v>48</v>
      </c>
      <c r="AA2918" t="s">
        <v>10755</v>
      </c>
      <c r="AB2918" t="s">
        <v>10756</v>
      </c>
    </row>
    <row r="2919" spans="1:28" x14ac:dyDescent="0.3">
      <c r="A2919" t="s">
        <v>10757</v>
      </c>
      <c r="B2919" t="s">
        <v>425</v>
      </c>
      <c r="C2919">
        <v>23</v>
      </c>
      <c r="D2919" t="s">
        <v>44</v>
      </c>
      <c r="E2919" t="s">
        <v>82</v>
      </c>
      <c r="F2919" t="s">
        <v>46</v>
      </c>
      <c r="G2919" t="s">
        <v>10758</v>
      </c>
      <c r="H2919" t="s">
        <v>35</v>
      </c>
      <c r="I2919" t="s">
        <v>36</v>
      </c>
      <c r="J2919">
        <v>26</v>
      </c>
      <c r="K2919">
        <v>23</v>
      </c>
      <c r="L2919">
        <f t="shared" si="135"/>
        <v>3</v>
      </c>
      <c r="M2919">
        <v>16</v>
      </c>
      <c r="N2919">
        <v>76754</v>
      </c>
      <c r="O2919" s="1">
        <f t="shared" si="136"/>
        <v>2952.0769230769229</v>
      </c>
      <c r="P2919" s="1">
        <f t="shared" si="137"/>
        <v>67897.76923076922</v>
      </c>
      <c r="Q2919" s="1">
        <f>Table1[[#This Row],[Earned Basic Salary]]*20%</f>
        <v>13579.553846153845</v>
      </c>
      <c r="R2919" s="1">
        <f>Table1[[#This Row],[Earned Basic Salary]]*10%</f>
        <v>6789.7769230769227</v>
      </c>
      <c r="S2919" s="1">
        <f>Table1[[#This Row],[Earned Basic Salary]]*12%</f>
        <v>8147.7323076923058</v>
      </c>
      <c r="T2919" s="1">
        <f>200</f>
        <v>200</v>
      </c>
      <c r="U2919" s="1">
        <f>Table1[[#This Row],[PF]]+Table1[[#This Row],[Professional Tax]]</f>
        <v>8347.7323076923058</v>
      </c>
      <c r="V2919" s="1">
        <f>Table1[[#This Row],[Overtime Hours]]*200</f>
        <v>3200</v>
      </c>
      <c r="W2919" s="1">
        <f>Table1[[#This Row],[Earned Basic Salary]]+Table1[[#This Row],[HRA]]+Table1[[#This Row],[DA]]+Table1[[#This Row],[Overtime Pay]]</f>
        <v>91467.099999999977</v>
      </c>
      <c r="X2919" s="1">
        <f>Table1[[#This Row],[Gross Salary]]-Table1[[#This Row],[Total Deduction]]</f>
        <v>83119.367692307671</v>
      </c>
      <c r="Y2919" t="s">
        <v>37</v>
      </c>
      <c r="Z2919" t="s">
        <v>48</v>
      </c>
      <c r="AA2919" t="s">
        <v>10759</v>
      </c>
      <c r="AB2919" t="s">
        <v>10760</v>
      </c>
    </row>
    <row r="2920" spans="1:28" x14ac:dyDescent="0.3">
      <c r="A2920" t="s">
        <v>10761</v>
      </c>
      <c r="B2920" t="s">
        <v>406</v>
      </c>
      <c r="C2920">
        <v>48</v>
      </c>
      <c r="D2920" t="s">
        <v>75</v>
      </c>
      <c r="E2920" t="s">
        <v>121</v>
      </c>
      <c r="F2920" t="s">
        <v>33</v>
      </c>
      <c r="G2920" t="s">
        <v>2068</v>
      </c>
      <c r="H2920" t="s">
        <v>35</v>
      </c>
      <c r="I2920" t="s">
        <v>36</v>
      </c>
      <c r="J2920">
        <v>26</v>
      </c>
      <c r="K2920">
        <v>24</v>
      </c>
      <c r="L2920">
        <f t="shared" si="135"/>
        <v>2</v>
      </c>
      <c r="M2920">
        <v>20</v>
      </c>
      <c r="N2920">
        <v>78418</v>
      </c>
      <c r="O2920" s="1">
        <f t="shared" si="136"/>
        <v>3016.0769230769229</v>
      </c>
      <c r="P2920" s="1">
        <f t="shared" si="137"/>
        <v>72385.846153846156</v>
      </c>
      <c r="Q2920" s="1">
        <f>Table1[[#This Row],[Earned Basic Salary]]*20%</f>
        <v>14477.169230769232</v>
      </c>
      <c r="R2920" s="1">
        <f>Table1[[#This Row],[Earned Basic Salary]]*10%</f>
        <v>7238.584615384616</v>
      </c>
      <c r="S2920" s="1">
        <f>Table1[[#This Row],[Earned Basic Salary]]*12%</f>
        <v>8686.3015384615392</v>
      </c>
      <c r="T2920" s="1">
        <f>200</f>
        <v>200</v>
      </c>
      <c r="U2920" s="1">
        <f>Table1[[#This Row],[PF]]+Table1[[#This Row],[Professional Tax]]</f>
        <v>8886.3015384615392</v>
      </c>
      <c r="V2920" s="1">
        <f>Table1[[#This Row],[Overtime Hours]]*200</f>
        <v>4000</v>
      </c>
      <c r="W2920" s="1">
        <f>Table1[[#This Row],[Earned Basic Salary]]+Table1[[#This Row],[HRA]]+Table1[[#This Row],[DA]]+Table1[[#This Row],[Overtime Pay]]</f>
        <v>98101.6</v>
      </c>
      <c r="X2920" s="1">
        <f>Table1[[#This Row],[Gross Salary]]-Table1[[#This Row],[Total Deduction]]</f>
        <v>89215.298461538463</v>
      </c>
      <c r="Y2920" t="s">
        <v>37</v>
      </c>
      <c r="Z2920" t="s">
        <v>38</v>
      </c>
      <c r="AA2920" t="s">
        <v>10762</v>
      </c>
      <c r="AB2920" t="s">
        <v>10763</v>
      </c>
    </row>
    <row r="2921" spans="1:28" x14ac:dyDescent="0.3">
      <c r="A2921" t="s">
        <v>10764</v>
      </c>
      <c r="B2921" t="s">
        <v>52</v>
      </c>
      <c r="C2921">
        <v>46</v>
      </c>
      <c r="D2921" t="s">
        <v>53</v>
      </c>
      <c r="E2921" t="s">
        <v>32</v>
      </c>
      <c r="F2921" t="s">
        <v>63</v>
      </c>
      <c r="G2921" t="s">
        <v>2772</v>
      </c>
      <c r="H2921" t="s">
        <v>35</v>
      </c>
      <c r="I2921" t="s">
        <v>36</v>
      </c>
      <c r="J2921">
        <v>26</v>
      </c>
      <c r="K2921">
        <v>21</v>
      </c>
      <c r="L2921">
        <f t="shared" si="135"/>
        <v>5</v>
      </c>
      <c r="M2921">
        <v>7</v>
      </c>
      <c r="N2921">
        <v>44857</v>
      </c>
      <c r="O2921" s="1">
        <f t="shared" si="136"/>
        <v>1725.2692307692307</v>
      </c>
      <c r="P2921" s="1">
        <f t="shared" si="137"/>
        <v>36230.653846153844</v>
      </c>
      <c r="Q2921" s="1">
        <f>Table1[[#This Row],[Earned Basic Salary]]*20%</f>
        <v>7246.1307692307691</v>
      </c>
      <c r="R2921" s="1">
        <f>Table1[[#This Row],[Earned Basic Salary]]*10%</f>
        <v>3623.0653846153846</v>
      </c>
      <c r="S2921" s="1">
        <f>Table1[[#This Row],[Earned Basic Salary]]*12%</f>
        <v>4347.6784615384613</v>
      </c>
      <c r="T2921" s="1">
        <f>200</f>
        <v>200</v>
      </c>
      <c r="U2921" s="1">
        <f>Table1[[#This Row],[PF]]+Table1[[#This Row],[Professional Tax]]</f>
        <v>4547.6784615384613</v>
      </c>
      <c r="V2921" s="1">
        <f>Table1[[#This Row],[Overtime Hours]]*200</f>
        <v>1400</v>
      </c>
      <c r="W2921" s="1">
        <f>Table1[[#This Row],[Earned Basic Salary]]+Table1[[#This Row],[HRA]]+Table1[[#This Row],[DA]]+Table1[[#This Row],[Overtime Pay]]</f>
        <v>48499.85</v>
      </c>
      <c r="X2921" s="1">
        <f>Table1[[#This Row],[Gross Salary]]-Table1[[#This Row],[Total Deduction]]</f>
        <v>43952.171538461538</v>
      </c>
      <c r="Y2921" t="s">
        <v>37</v>
      </c>
      <c r="Z2921" t="s">
        <v>48</v>
      </c>
      <c r="AA2921" t="s">
        <v>10765</v>
      </c>
      <c r="AB2921" t="s">
        <v>10766</v>
      </c>
    </row>
    <row r="2922" spans="1:28" x14ac:dyDescent="0.3">
      <c r="A2922" t="s">
        <v>10767</v>
      </c>
      <c r="B2922" t="s">
        <v>168</v>
      </c>
      <c r="C2922">
        <v>48</v>
      </c>
      <c r="D2922" t="s">
        <v>127</v>
      </c>
      <c r="E2922" t="s">
        <v>121</v>
      </c>
      <c r="F2922" t="s">
        <v>46</v>
      </c>
      <c r="G2922" t="s">
        <v>1123</v>
      </c>
      <c r="H2922" t="s">
        <v>35</v>
      </c>
      <c r="I2922" t="s">
        <v>36</v>
      </c>
      <c r="J2922">
        <v>26</v>
      </c>
      <c r="K2922">
        <v>22</v>
      </c>
      <c r="L2922">
        <f t="shared" si="135"/>
        <v>4</v>
      </c>
      <c r="M2922">
        <v>18</v>
      </c>
      <c r="N2922">
        <v>65079</v>
      </c>
      <c r="O2922" s="1">
        <f t="shared" si="136"/>
        <v>2503.0384615384614</v>
      </c>
      <c r="P2922" s="1">
        <f t="shared" si="137"/>
        <v>55066.846153846149</v>
      </c>
      <c r="Q2922" s="1">
        <f>Table1[[#This Row],[Earned Basic Salary]]*20%</f>
        <v>11013.369230769231</v>
      </c>
      <c r="R2922" s="1">
        <f>Table1[[#This Row],[Earned Basic Salary]]*10%</f>
        <v>5506.6846153846154</v>
      </c>
      <c r="S2922" s="1">
        <f>Table1[[#This Row],[Earned Basic Salary]]*12%</f>
        <v>6608.0215384615376</v>
      </c>
      <c r="T2922" s="1">
        <f>200</f>
        <v>200</v>
      </c>
      <c r="U2922" s="1">
        <f>Table1[[#This Row],[PF]]+Table1[[#This Row],[Professional Tax]]</f>
        <v>6808.0215384615376</v>
      </c>
      <c r="V2922" s="1">
        <f>Table1[[#This Row],[Overtime Hours]]*200</f>
        <v>3600</v>
      </c>
      <c r="W2922" s="1">
        <f>Table1[[#This Row],[Earned Basic Salary]]+Table1[[#This Row],[HRA]]+Table1[[#This Row],[DA]]+Table1[[#This Row],[Overtime Pay]]</f>
        <v>75186.899999999994</v>
      </c>
      <c r="X2922" s="1">
        <f>Table1[[#This Row],[Gross Salary]]-Table1[[#This Row],[Total Deduction]]</f>
        <v>68378.87846153845</v>
      </c>
      <c r="Y2922" t="s">
        <v>37</v>
      </c>
      <c r="Z2922" t="s">
        <v>38</v>
      </c>
      <c r="AA2922" t="s">
        <v>10768</v>
      </c>
      <c r="AB2922" t="s">
        <v>10769</v>
      </c>
    </row>
    <row r="2923" spans="1:28" x14ac:dyDescent="0.3">
      <c r="A2923" t="s">
        <v>10770</v>
      </c>
      <c r="B2923" t="s">
        <v>512</v>
      </c>
      <c r="C2923">
        <v>25</v>
      </c>
      <c r="D2923" t="s">
        <v>44</v>
      </c>
      <c r="E2923" t="s">
        <v>54</v>
      </c>
      <c r="F2923" t="s">
        <v>69</v>
      </c>
      <c r="G2923" t="s">
        <v>10771</v>
      </c>
      <c r="H2923" t="s">
        <v>35</v>
      </c>
      <c r="I2923" t="s">
        <v>36</v>
      </c>
      <c r="J2923">
        <v>26</v>
      </c>
      <c r="K2923">
        <v>23</v>
      </c>
      <c r="L2923">
        <f t="shared" si="135"/>
        <v>3</v>
      </c>
      <c r="M2923">
        <v>7</v>
      </c>
      <c r="N2923">
        <v>53597</v>
      </c>
      <c r="O2923" s="1">
        <f t="shared" si="136"/>
        <v>2061.4230769230771</v>
      </c>
      <c r="P2923" s="1">
        <f t="shared" si="137"/>
        <v>47412.730769230773</v>
      </c>
      <c r="Q2923" s="1">
        <f>Table1[[#This Row],[Earned Basic Salary]]*20%</f>
        <v>9482.546153846155</v>
      </c>
      <c r="R2923" s="1">
        <f>Table1[[#This Row],[Earned Basic Salary]]*10%</f>
        <v>4741.2730769230775</v>
      </c>
      <c r="S2923" s="1">
        <f>Table1[[#This Row],[Earned Basic Salary]]*12%</f>
        <v>5689.5276923076926</v>
      </c>
      <c r="T2923" s="1">
        <f>200</f>
        <v>200</v>
      </c>
      <c r="U2923" s="1">
        <f>Table1[[#This Row],[PF]]+Table1[[#This Row],[Professional Tax]]</f>
        <v>5889.5276923076926</v>
      </c>
      <c r="V2923" s="1">
        <f>Table1[[#This Row],[Overtime Hours]]*200</f>
        <v>1400</v>
      </c>
      <c r="W2923" s="1">
        <f>Table1[[#This Row],[Earned Basic Salary]]+Table1[[#This Row],[HRA]]+Table1[[#This Row],[DA]]+Table1[[#This Row],[Overtime Pay]]</f>
        <v>63036.55</v>
      </c>
      <c r="X2923" s="1">
        <f>Table1[[#This Row],[Gross Salary]]-Table1[[#This Row],[Total Deduction]]</f>
        <v>57147.022307692314</v>
      </c>
      <c r="Y2923" t="s">
        <v>37</v>
      </c>
      <c r="Z2923" t="s">
        <v>48</v>
      </c>
      <c r="AA2923" t="s">
        <v>10772</v>
      </c>
      <c r="AB2923" t="s">
        <v>10773</v>
      </c>
    </row>
    <row r="2924" spans="1:28" x14ac:dyDescent="0.3">
      <c r="A2924" t="s">
        <v>10774</v>
      </c>
      <c r="B2924" t="s">
        <v>512</v>
      </c>
      <c r="C2924">
        <v>33</v>
      </c>
      <c r="D2924" t="s">
        <v>31</v>
      </c>
      <c r="E2924" t="s">
        <v>45</v>
      </c>
      <c r="F2924" t="s">
        <v>63</v>
      </c>
      <c r="G2924" t="s">
        <v>1730</v>
      </c>
      <c r="H2924" t="s">
        <v>35</v>
      </c>
      <c r="I2924" t="s">
        <v>36</v>
      </c>
      <c r="J2924">
        <v>26</v>
      </c>
      <c r="K2924">
        <v>23</v>
      </c>
      <c r="L2924">
        <f t="shared" si="135"/>
        <v>3</v>
      </c>
      <c r="M2924">
        <v>0</v>
      </c>
      <c r="N2924">
        <v>34724</v>
      </c>
      <c r="O2924" s="1">
        <f t="shared" si="136"/>
        <v>1335.5384615384614</v>
      </c>
      <c r="P2924" s="1">
        <f t="shared" si="137"/>
        <v>30717.384615384613</v>
      </c>
      <c r="Q2924" s="1">
        <f>Table1[[#This Row],[Earned Basic Salary]]*20%</f>
        <v>6143.4769230769234</v>
      </c>
      <c r="R2924" s="1">
        <f>Table1[[#This Row],[Earned Basic Salary]]*10%</f>
        <v>3071.7384615384617</v>
      </c>
      <c r="S2924" s="1">
        <f>Table1[[#This Row],[Earned Basic Salary]]*12%</f>
        <v>3686.0861538461536</v>
      </c>
      <c r="T2924" s="1">
        <f>200</f>
        <v>200</v>
      </c>
      <c r="U2924" s="1">
        <f>Table1[[#This Row],[PF]]+Table1[[#This Row],[Professional Tax]]</f>
        <v>3886.0861538461536</v>
      </c>
      <c r="V2924" s="1">
        <f>Table1[[#This Row],[Overtime Hours]]*200</f>
        <v>0</v>
      </c>
      <c r="W2924" s="1">
        <f>Table1[[#This Row],[Earned Basic Salary]]+Table1[[#This Row],[HRA]]+Table1[[#This Row],[DA]]+Table1[[#This Row],[Overtime Pay]]</f>
        <v>39932.600000000006</v>
      </c>
      <c r="X2924" s="1">
        <f>Table1[[#This Row],[Gross Salary]]-Table1[[#This Row],[Total Deduction]]</f>
        <v>36046.513846153852</v>
      </c>
      <c r="Y2924" t="s">
        <v>37</v>
      </c>
      <c r="Z2924" t="s">
        <v>48</v>
      </c>
      <c r="AA2924" t="s">
        <v>10775</v>
      </c>
      <c r="AB2924" t="s">
        <v>10776</v>
      </c>
    </row>
    <row r="2925" spans="1:28" x14ac:dyDescent="0.3">
      <c r="A2925" t="s">
        <v>10777</v>
      </c>
      <c r="B2925" t="s">
        <v>2873</v>
      </c>
      <c r="C2925">
        <v>44</v>
      </c>
      <c r="D2925" t="s">
        <v>61</v>
      </c>
      <c r="E2925" t="s">
        <v>54</v>
      </c>
      <c r="F2925" t="s">
        <v>83</v>
      </c>
      <c r="G2925" t="s">
        <v>144</v>
      </c>
      <c r="H2925" t="s">
        <v>35</v>
      </c>
      <c r="I2925" t="s">
        <v>36</v>
      </c>
      <c r="J2925">
        <v>26</v>
      </c>
      <c r="K2925">
        <v>25</v>
      </c>
      <c r="L2925">
        <f t="shared" si="135"/>
        <v>1</v>
      </c>
      <c r="M2925">
        <v>3</v>
      </c>
      <c r="N2925">
        <v>27350</v>
      </c>
      <c r="O2925" s="1">
        <f t="shared" si="136"/>
        <v>1051.9230769230769</v>
      </c>
      <c r="P2925" s="1">
        <f t="shared" si="137"/>
        <v>26298.076923076922</v>
      </c>
      <c r="Q2925" s="1">
        <f>Table1[[#This Row],[Earned Basic Salary]]*20%</f>
        <v>5259.6153846153848</v>
      </c>
      <c r="R2925" s="1">
        <f>Table1[[#This Row],[Earned Basic Salary]]*10%</f>
        <v>2629.8076923076924</v>
      </c>
      <c r="S2925" s="1">
        <f>Table1[[#This Row],[Earned Basic Salary]]*12%</f>
        <v>3155.7692307692305</v>
      </c>
      <c r="T2925" s="1">
        <f>200</f>
        <v>200</v>
      </c>
      <c r="U2925" s="1">
        <f>Table1[[#This Row],[PF]]+Table1[[#This Row],[Professional Tax]]</f>
        <v>3355.7692307692305</v>
      </c>
      <c r="V2925" s="1">
        <f>Table1[[#This Row],[Overtime Hours]]*200</f>
        <v>600</v>
      </c>
      <c r="W2925" s="1">
        <f>Table1[[#This Row],[Earned Basic Salary]]+Table1[[#This Row],[HRA]]+Table1[[#This Row],[DA]]+Table1[[#This Row],[Overtime Pay]]</f>
        <v>34787.5</v>
      </c>
      <c r="X2925" s="1">
        <f>Table1[[#This Row],[Gross Salary]]-Table1[[#This Row],[Total Deduction]]</f>
        <v>31431.73076923077</v>
      </c>
      <c r="Y2925" t="s">
        <v>37</v>
      </c>
      <c r="Z2925" t="s">
        <v>95</v>
      </c>
      <c r="AA2925" t="s">
        <v>10778</v>
      </c>
      <c r="AB2925" t="s">
        <v>10779</v>
      </c>
    </row>
    <row r="2926" spans="1:28" x14ac:dyDescent="0.3">
      <c r="A2926" t="s">
        <v>10780</v>
      </c>
      <c r="B2926" t="s">
        <v>2705</v>
      </c>
      <c r="C2926">
        <v>53</v>
      </c>
      <c r="D2926" t="s">
        <v>61</v>
      </c>
      <c r="E2926" t="s">
        <v>54</v>
      </c>
      <c r="F2926" t="s">
        <v>89</v>
      </c>
      <c r="G2926" t="s">
        <v>1158</v>
      </c>
      <c r="H2926" t="s">
        <v>35</v>
      </c>
      <c r="I2926" t="s">
        <v>36</v>
      </c>
      <c r="J2926">
        <v>26</v>
      </c>
      <c r="K2926">
        <v>24</v>
      </c>
      <c r="L2926">
        <f t="shared" si="135"/>
        <v>2</v>
      </c>
      <c r="M2926">
        <v>17</v>
      </c>
      <c r="N2926">
        <v>48793</v>
      </c>
      <c r="O2926" s="1">
        <f t="shared" si="136"/>
        <v>1876.6538461538462</v>
      </c>
      <c r="P2926" s="1">
        <f t="shared" si="137"/>
        <v>45039.692307692312</v>
      </c>
      <c r="Q2926" s="1">
        <f>Table1[[#This Row],[Earned Basic Salary]]*20%</f>
        <v>9007.9384615384624</v>
      </c>
      <c r="R2926" s="1">
        <f>Table1[[#This Row],[Earned Basic Salary]]*10%</f>
        <v>4503.9692307692312</v>
      </c>
      <c r="S2926" s="1">
        <f>Table1[[#This Row],[Earned Basic Salary]]*12%</f>
        <v>5404.7630769230773</v>
      </c>
      <c r="T2926" s="1">
        <f>200</f>
        <v>200</v>
      </c>
      <c r="U2926" s="1">
        <f>Table1[[#This Row],[PF]]+Table1[[#This Row],[Professional Tax]]</f>
        <v>5604.7630769230773</v>
      </c>
      <c r="V2926" s="1">
        <f>Table1[[#This Row],[Overtime Hours]]*200</f>
        <v>3400</v>
      </c>
      <c r="W2926" s="1">
        <f>Table1[[#This Row],[Earned Basic Salary]]+Table1[[#This Row],[HRA]]+Table1[[#This Row],[DA]]+Table1[[#This Row],[Overtime Pay]]</f>
        <v>61951.600000000006</v>
      </c>
      <c r="X2926" s="1">
        <f>Table1[[#This Row],[Gross Salary]]-Table1[[#This Row],[Total Deduction]]</f>
        <v>56346.836923076931</v>
      </c>
      <c r="Y2926" t="s">
        <v>37</v>
      </c>
      <c r="Z2926" t="s">
        <v>95</v>
      </c>
      <c r="AA2926" t="s">
        <v>10781</v>
      </c>
      <c r="AB2926" t="s">
        <v>10782</v>
      </c>
    </row>
    <row r="2927" spans="1:28" x14ac:dyDescent="0.3">
      <c r="A2927" t="s">
        <v>10783</v>
      </c>
      <c r="B2927" t="s">
        <v>4613</v>
      </c>
      <c r="C2927">
        <v>33</v>
      </c>
      <c r="D2927" t="s">
        <v>44</v>
      </c>
      <c r="E2927" t="s">
        <v>32</v>
      </c>
      <c r="F2927" t="s">
        <v>89</v>
      </c>
      <c r="G2927" t="s">
        <v>8174</v>
      </c>
      <c r="H2927" t="s">
        <v>35</v>
      </c>
      <c r="I2927" t="s">
        <v>36</v>
      </c>
      <c r="J2927">
        <v>26</v>
      </c>
      <c r="K2927">
        <v>23</v>
      </c>
      <c r="L2927">
        <f t="shared" si="135"/>
        <v>3</v>
      </c>
      <c r="M2927">
        <v>3</v>
      </c>
      <c r="N2927">
        <v>33932</v>
      </c>
      <c r="O2927" s="1">
        <f t="shared" si="136"/>
        <v>1305.0769230769231</v>
      </c>
      <c r="P2927" s="1">
        <f t="shared" si="137"/>
        <v>30016.76923076923</v>
      </c>
      <c r="Q2927" s="1">
        <f>Table1[[#This Row],[Earned Basic Salary]]*20%</f>
        <v>6003.3538461538465</v>
      </c>
      <c r="R2927" s="1">
        <f>Table1[[#This Row],[Earned Basic Salary]]*10%</f>
        <v>3001.6769230769232</v>
      </c>
      <c r="S2927" s="1">
        <f>Table1[[#This Row],[Earned Basic Salary]]*12%</f>
        <v>3602.0123076923073</v>
      </c>
      <c r="T2927" s="1">
        <f>200</f>
        <v>200</v>
      </c>
      <c r="U2927" s="1">
        <f>Table1[[#This Row],[PF]]+Table1[[#This Row],[Professional Tax]]</f>
        <v>3802.0123076923073</v>
      </c>
      <c r="V2927" s="1">
        <f>Table1[[#This Row],[Overtime Hours]]*200</f>
        <v>600</v>
      </c>
      <c r="W2927" s="1">
        <f>Table1[[#This Row],[Earned Basic Salary]]+Table1[[#This Row],[HRA]]+Table1[[#This Row],[DA]]+Table1[[#This Row],[Overtime Pay]]</f>
        <v>39621.799999999996</v>
      </c>
      <c r="X2927" s="1">
        <f>Table1[[#This Row],[Gross Salary]]-Table1[[#This Row],[Total Deduction]]</f>
        <v>35819.787692307691</v>
      </c>
      <c r="Y2927" t="s">
        <v>37</v>
      </c>
      <c r="Z2927" t="s">
        <v>95</v>
      </c>
      <c r="AA2927" t="s">
        <v>10784</v>
      </c>
      <c r="AB2927" t="s">
        <v>10785</v>
      </c>
    </row>
    <row r="2928" spans="1:28" x14ac:dyDescent="0.3">
      <c r="A2928" t="s">
        <v>10786</v>
      </c>
      <c r="B2928" t="s">
        <v>362</v>
      </c>
      <c r="C2928">
        <v>33</v>
      </c>
      <c r="D2928" t="s">
        <v>127</v>
      </c>
      <c r="E2928" t="s">
        <v>54</v>
      </c>
      <c r="F2928" t="s">
        <v>89</v>
      </c>
      <c r="G2928" t="s">
        <v>910</v>
      </c>
      <c r="H2928" t="s">
        <v>35</v>
      </c>
      <c r="I2928" t="s">
        <v>36</v>
      </c>
      <c r="J2928">
        <v>26</v>
      </c>
      <c r="K2928">
        <v>22</v>
      </c>
      <c r="L2928">
        <f t="shared" si="135"/>
        <v>4</v>
      </c>
      <c r="M2928">
        <v>9</v>
      </c>
      <c r="N2928">
        <v>38024</v>
      </c>
      <c r="O2928" s="1">
        <f t="shared" si="136"/>
        <v>1462.4615384615386</v>
      </c>
      <c r="P2928" s="1">
        <f t="shared" si="137"/>
        <v>32174.153846153848</v>
      </c>
      <c r="Q2928" s="1">
        <f>Table1[[#This Row],[Earned Basic Salary]]*20%</f>
        <v>6434.8307692307699</v>
      </c>
      <c r="R2928" s="1">
        <f>Table1[[#This Row],[Earned Basic Salary]]*10%</f>
        <v>3217.4153846153849</v>
      </c>
      <c r="S2928" s="1">
        <f>Table1[[#This Row],[Earned Basic Salary]]*12%</f>
        <v>3860.8984615384616</v>
      </c>
      <c r="T2928" s="1">
        <f>200</f>
        <v>200</v>
      </c>
      <c r="U2928" s="1">
        <f>Table1[[#This Row],[PF]]+Table1[[#This Row],[Professional Tax]]</f>
        <v>4060.8984615384616</v>
      </c>
      <c r="V2928" s="1">
        <f>Table1[[#This Row],[Overtime Hours]]*200</f>
        <v>1800</v>
      </c>
      <c r="W2928" s="1">
        <f>Table1[[#This Row],[Earned Basic Salary]]+Table1[[#This Row],[HRA]]+Table1[[#This Row],[DA]]+Table1[[#This Row],[Overtime Pay]]</f>
        <v>43626.400000000001</v>
      </c>
      <c r="X2928" s="1">
        <f>Table1[[#This Row],[Gross Salary]]-Table1[[#This Row],[Total Deduction]]</f>
        <v>39565.50153846154</v>
      </c>
      <c r="Y2928" t="s">
        <v>37</v>
      </c>
      <c r="Z2928" t="s">
        <v>106</v>
      </c>
      <c r="AA2928" t="s">
        <v>10787</v>
      </c>
      <c r="AB2928" t="s">
        <v>10788</v>
      </c>
    </row>
    <row r="2929" spans="1:28" x14ac:dyDescent="0.3">
      <c r="A2929" t="s">
        <v>10789</v>
      </c>
      <c r="B2929" t="s">
        <v>700</v>
      </c>
      <c r="C2929">
        <v>41</v>
      </c>
      <c r="D2929" t="s">
        <v>31</v>
      </c>
      <c r="E2929" t="s">
        <v>45</v>
      </c>
      <c r="F2929" t="s">
        <v>33</v>
      </c>
      <c r="G2929" t="s">
        <v>9713</v>
      </c>
      <c r="H2929" t="s">
        <v>35</v>
      </c>
      <c r="I2929" t="s">
        <v>36</v>
      </c>
      <c r="J2929">
        <v>26</v>
      </c>
      <c r="K2929">
        <v>24</v>
      </c>
      <c r="L2929">
        <f t="shared" si="135"/>
        <v>2</v>
      </c>
      <c r="M2929">
        <v>11</v>
      </c>
      <c r="N2929">
        <v>50905</v>
      </c>
      <c r="O2929" s="1">
        <f t="shared" si="136"/>
        <v>1957.8846153846155</v>
      </c>
      <c r="P2929" s="1">
        <f t="shared" si="137"/>
        <v>46989.230769230773</v>
      </c>
      <c r="Q2929" s="1">
        <f>Table1[[#This Row],[Earned Basic Salary]]*20%</f>
        <v>9397.8461538461543</v>
      </c>
      <c r="R2929" s="1">
        <f>Table1[[#This Row],[Earned Basic Salary]]*10%</f>
        <v>4698.9230769230771</v>
      </c>
      <c r="S2929" s="1">
        <f>Table1[[#This Row],[Earned Basic Salary]]*12%</f>
        <v>5638.7076923076929</v>
      </c>
      <c r="T2929" s="1">
        <f>200</f>
        <v>200</v>
      </c>
      <c r="U2929" s="1">
        <f>Table1[[#This Row],[PF]]+Table1[[#This Row],[Professional Tax]]</f>
        <v>5838.7076923076929</v>
      </c>
      <c r="V2929" s="1">
        <f>Table1[[#This Row],[Overtime Hours]]*200</f>
        <v>2200</v>
      </c>
      <c r="W2929" s="1">
        <f>Table1[[#This Row],[Earned Basic Salary]]+Table1[[#This Row],[HRA]]+Table1[[#This Row],[DA]]+Table1[[#This Row],[Overtime Pay]]</f>
        <v>63286.000000000007</v>
      </c>
      <c r="X2929" s="1">
        <f>Table1[[#This Row],[Gross Salary]]-Table1[[#This Row],[Total Deduction]]</f>
        <v>57447.292307692318</v>
      </c>
      <c r="Y2929" t="s">
        <v>37</v>
      </c>
      <c r="Z2929" t="s">
        <v>48</v>
      </c>
      <c r="AA2929" t="s">
        <v>10790</v>
      </c>
      <c r="AB2929" t="s">
        <v>10791</v>
      </c>
    </row>
    <row r="2930" spans="1:28" x14ac:dyDescent="0.3">
      <c r="A2930" t="s">
        <v>10792</v>
      </c>
      <c r="B2930" t="s">
        <v>461</v>
      </c>
      <c r="C2930">
        <v>24</v>
      </c>
      <c r="D2930" t="s">
        <v>61</v>
      </c>
      <c r="E2930" t="s">
        <v>32</v>
      </c>
      <c r="F2930" t="s">
        <v>69</v>
      </c>
      <c r="G2930" t="s">
        <v>10793</v>
      </c>
      <c r="H2930" t="s">
        <v>35</v>
      </c>
      <c r="I2930" t="s">
        <v>36</v>
      </c>
      <c r="J2930">
        <v>26</v>
      </c>
      <c r="K2930">
        <v>26</v>
      </c>
      <c r="L2930">
        <f t="shared" si="135"/>
        <v>0</v>
      </c>
      <c r="M2930">
        <v>14</v>
      </c>
      <c r="N2930">
        <v>69017</v>
      </c>
      <c r="O2930" s="1">
        <f t="shared" si="136"/>
        <v>2654.5</v>
      </c>
      <c r="P2930" s="1">
        <f t="shared" si="137"/>
        <v>69017</v>
      </c>
      <c r="Q2930" s="1">
        <f>Table1[[#This Row],[Earned Basic Salary]]*20%</f>
        <v>13803.400000000001</v>
      </c>
      <c r="R2930" s="1">
        <f>Table1[[#This Row],[Earned Basic Salary]]*10%</f>
        <v>6901.7000000000007</v>
      </c>
      <c r="S2930" s="1">
        <f>Table1[[#This Row],[Earned Basic Salary]]*12%</f>
        <v>8282.0399999999991</v>
      </c>
      <c r="T2930" s="1">
        <f>200</f>
        <v>200</v>
      </c>
      <c r="U2930" s="1">
        <f>Table1[[#This Row],[PF]]+Table1[[#This Row],[Professional Tax]]</f>
        <v>8482.0399999999991</v>
      </c>
      <c r="V2930" s="1">
        <f>Table1[[#This Row],[Overtime Hours]]*200</f>
        <v>2800</v>
      </c>
      <c r="W2930" s="1">
        <f>Table1[[#This Row],[Earned Basic Salary]]+Table1[[#This Row],[HRA]]+Table1[[#This Row],[DA]]+Table1[[#This Row],[Overtime Pay]]</f>
        <v>92522.099999999991</v>
      </c>
      <c r="X2930" s="1">
        <f>Table1[[#This Row],[Gross Salary]]-Table1[[#This Row],[Total Deduction]]</f>
        <v>84040.06</v>
      </c>
      <c r="Y2930" t="s">
        <v>37</v>
      </c>
      <c r="Z2930" t="s">
        <v>38</v>
      </c>
      <c r="AA2930" t="s">
        <v>10794</v>
      </c>
      <c r="AB2930" t="s">
        <v>10795</v>
      </c>
    </row>
    <row r="2931" spans="1:28" x14ac:dyDescent="0.3">
      <c r="A2931" t="s">
        <v>10796</v>
      </c>
      <c r="B2931" t="s">
        <v>1946</v>
      </c>
      <c r="C2931">
        <v>28</v>
      </c>
      <c r="D2931" t="s">
        <v>75</v>
      </c>
      <c r="E2931" t="s">
        <v>62</v>
      </c>
      <c r="F2931" t="s">
        <v>89</v>
      </c>
      <c r="G2931" t="s">
        <v>10797</v>
      </c>
      <c r="H2931" t="s">
        <v>35</v>
      </c>
      <c r="I2931" t="s">
        <v>36</v>
      </c>
      <c r="J2931">
        <v>26</v>
      </c>
      <c r="K2931">
        <v>25</v>
      </c>
      <c r="L2931">
        <f t="shared" si="135"/>
        <v>1</v>
      </c>
      <c r="M2931">
        <v>12</v>
      </c>
      <c r="N2931">
        <v>75340</v>
      </c>
      <c r="O2931" s="1">
        <f t="shared" si="136"/>
        <v>2897.6923076923076</v>
      </c>
      <c r="P2931" s="1">
        <f t="shared" si="137"/>
        <v>72442.307692307688</v>
      </c>
      <c r="Q2931" s="1">
        <f>Table1[[#This Row],[Earned Basic Salary]]*20%</f>
        <v>14488.461538461539</v>
      </c>
      <c r="R2931" s="1">
        <f>Table1[[#This Row],[Earned Basic Salary]]*10%</f>
        <v>7244.2307692307695</v>
      </c>
      <c r="S2931" s="1">
        <f>Table1[[#This Row],[Earned Basic Salary]]*12%</f>
        <v>8693.076923076922</v>
      </c>
      <c r="T2931" s="1">
        <f>200</f>
        <v>200</v>
      </c>
      <c r="U2931" s="1">
        <f>Table1[[#This Row],[PF]]+Table1[[#This Row],[Professional Tax]]</f>
        <v>8893.076923076922</v>
      </c>
      <c r="V2931" s="1">
        <f>Table1[[#This Row],[Overtime Hours]]*200</f>
        <v>2400</v>
      </c>
      <c r="W2931" s="1">
        <f>Table1[[#This Row],[Earned Basic Salary]]+Table1[[#This Row],[HRA]]+Table1[[#This Row],[DA]]+Table1[[#This Row],[Overtime Pay]]</f>
        <v>96574.999999999985</v>
      </c>
      <c r="X2931" s="1">
        <f>Table1[[#This Row],[Gross Salary]]-Table1[[#This Row],[Total Deduction]]</f>
        <v>87681.923076923063</v>
      </c>
      <c r="Y2931" t="s">
        <v>37</v>
      </c>
      <c r="Z2931" t="s">
        <v>106</v>
      </c>
      <c r="AA2931" t="s">
        <v>10798</v>
      </c>
      <c r="AB2931" t="s">
        <v>10799</v>
      </c>
    </row>
    <row r="2932" spans="1:28" x14ac:dyDescent="0.3">
      <c r="A2932" t="s">
        <v>10800</v>
      </c>
      <c r="B2932" t="s">
        <v>430</v>
      </c>
      <c r="C2932">
        <v>51</v>
      </c>
      <c r="D2932" t="s">
        <v>75</v>
      </c>
      <c r="E2932" t="s">
        <v>54</v>
      </c>
      <c r="F2932" t="s">
        <v>55</v>
      </c>
      <c r="G2932" t="s">
        <v>10801</v>
      </c>
      <c r="H2932" t="s">
        <v>35</v>
      </c>
      <c r="I2932" t="s">
        <v>36</v>
      </c>
      <c r="J2932">
        <v>26</v>
      </c>
      <c r="K2932">
        <v>23</v>
      </c>
      <c r="L2932">
        <f t="shared" si="135"/>
        <v>3</v>
      </c>
      <c r="M2932">
        <v>15</v>
      </c>
      <c r="N2932">
        <v>61138</v>
      </c>
      <c r="O2932" s="1">
        <f t="shared" si="136"/>
        <v>2351.4615384615386</v>
      </c>
      <c r="P2932" s="1">
        <f t="shared" si="137"/>
        <v>54083.61538461539</v>
      </c>
      <c r="Q2932" s="1">
        <f>Table1[[#This Row],[Earned Basic Salary]]*20%</f>
        <v>10816.723076923079</v>
      </c>
      <c r="R2932" s="1">
        <f>Table1[[#This Row],[Earned Basic Salary]]*10%</f>
        <v>5408.3615384615396</v>
      </c>
      <c r="S2932" s="1">
        <f>Table1[[#This Row],[Earned Basic Salary]]*12%</f>
        <v>6490.0338461538468</v>
      </c>
      <c r="T2932" s="1">
        <f>200</f>
        <v>200</v>
      </c>
      <c r="U2932" s="1">
        <f>Table1[[#This Row],[PF]]+Table1[[#This Row],[Professional Tax]]</f>
        <v>6690.0338461538468</v>
      </c>
      <c r="V2932" s="1">
        <f>Table1[[#This Row],[Overtime Hours]]*200</f>
        <v>3000</v>
      </c>
      <c r="W2932" s="1">
        <f>Table1[[#This Row],[Earned Basic Salary]]+Table1[[#This Row],[HRA]]+Table1[[#This Row],[DA]]+Table1[[#This Row],[Overtime Pay]]</f>
        <v>73308.700000000012</v>
      </c>
      <c r="X2932" s="1">
        <f>Table1[[#This Row],[Gross Salary]]-Table1[[#This Row],[Total Deduction]]</f>
        <v>66618.666153846163</v>
      </c>
      <c r="Y2932" t="s">
        <v>37</v>
      </c>
      <c r="Z2932" t="s">
        <v>48</v>
      </c>
      <c r="AA2932" t="s">
        <v>10802</v>
      </c>
      <c r="AB2932" t="s">
        <v>10803</v>
      </c>
    </row>
    <row r="2933" spans="1:28" x14ac:dyDescent="0.3">
      <c r="A2933" t="s">
        <v>10804</v>
      </c>
      <c r="B2933" t="s">
        <v>3317</v>
      </c>
      <c r="C2933">
        <v>51</v>
      </c>
      <c r="D2933" t="s">
        <v>133</v>
      </c>
      <c r="E2933" t="s">
        <v>82</v>
      </c>
      <c r="F2933" t="s">
        <v>63</v>
      </c>
      <c r="G2933" t="s">
        <v>7302</v>
      </c>
      <c r="H2933" t="s">
        <v>35</v>
      </c>
      <c r="I2933" t="s">
        <v>36</v>
      </c>
      <c r="J2933">
        <v>26</v>
      </c>
      <c r="K2933">
        <v>23</v>
      </c>
      <c r="L2933">
        <f t="shared" si="135"/>
        <v>3</v>
      </c>
      <c r="M2933">
        <v>1</v>
      </c>
      <c r="N2933">
        <v>76759</v>
      </c>
      <c r="O2933" s="1">
        <f t="shared" si="136"/>
        <v>2952.2692307692309</v>
      </c>
      <c r="P2933" s="1">
        <f t="shared" si="137"/>
        <v>67902.192307692312</v>
      </c>
      <c r="Q2933" s="1">
        <f>Table1[[#This Row],[Earned Basic Salary]]*20%</f>
        <v>13580.438461538462</v>
      </c>
      <c r="R2933" s="1">
        <f>Table1[[#This Row],[Earned Basic Salary]]*10%</f>
        <v>6790.2192307692312</v>
      </c>
      <c r="S2933" s="1">
        <f>Table1[[#This Row],[Earned Basic Salary]]*12%</f>
        <v>8148.2630769230773</v>
      </c>
      <c r="T2933" s="1">
        <f>200</f>
        <v>200</v>
      </c>
      <c r="U2933" s="1">
        <f>Table1[[#This Row],[PF]]+Table1[[#This Row],[Professional Tax]]</f>
        <v>8348.2630769230782</v>
      </c>
      <c r="V2933" s="1">
        <f>Table1[[#This Row],[Overtime Hours]]*200</f>
        <v>200</v>
      </c>
      <c r="W2933" s="1">
        <f>Table1[[#This Row],[Earned Basic Salary]]+Table1[[#This Row],[HRA]]+Table1[[#This Row],[DA]]+Table1[[#This Row],[Overtime Pay]]</f>
        <v>88472.85</v>
      </c>
      <c r="X2933" s="1">
        <f>Table1[[#This Row],[Gross Salary]]-Table1[[#This Row],[Total Deduction]]</f>
        <v>80124.586923076931</v>
      </c>
      <c r="Y2933" t="s">
        <v>37</v>
      </c>
      <c r="Z2933" t="s">
        <v>95</v>
      </c>
      <c r="AA2933" t="s">
        <v>10805</v>
      </c>
      <c r="AB2933" t="s">
        <v>10806</v>
      </c>
    </row>
    <row r="2934" spans="1:28" x14ac:dyDescent="0.3">
      <c r="A2934" t="s">
        <v>10807</v>
      </c>
      <c r="B2934" t="s">
        <v>74</v>
      </c>
      <c r="C2934">
        <v>51</v>
      </c>
      <c r="D2934" t="s">
        <v>133</v>
      </c>
      <c r="E2934" t="s">
        <v>32</v>
      </c>
      <c r="F2934" t="s">
        <v>33</v>
      </c>
      <c r="G2934" t="s">
        <v>5217</v>
      </c>
      <c r="H2934" t="s">
        <v>35</v>
      </c>
      <c r="I2934" t="s">
        <v>36</v>
      </c>
      <c r="J2934">
        <v>26</v>
      </c>
      <c r="K2934">
        <v>25</v>
      </c>
      <c r="L2934">
        <f t="shared" si="135"/>
        <v>1</v>
      </c>
      <c r="M2934">
        <v>13</v>
      </c>
      <c r="N2934">
        <v>18372</v>
      </c>
      <c r="O2934" s="1">
        <f t="shared" si="136"/>
        <v>706.61538461538464</v>
      </c>
      <c r="P2934" s="1">
        <f t="shared" si="137"/>
        <v>17665.384615384617</v>
      </c>
      <c r="Q2934" s="1">
        <f>Table1[[#This Row],[Earned Basic Salary]]*20%</f>
        <v>3533.0769230769238</v>
      </c>
      <c r="R2934" s="1">
        <f>Table1[[#This Row],[Earned Basic Salary]]*10%</f>
        <v>1766.5384615384619</v>
      </c>
      <c r="S2934" s="1">
        <f>Table1[[#This Row],[Earned Basic Salary]]*12%</f>
        <v>2119.8461538461538</v>
      </c>
      <c r="T2934" s="1">
        <f>200</f>
        <v>200</v>
      </c>
      <c r="U2934" s="1">
        <f>Table1[[#This Row],[PF]]+Table1[[#This Row],[Professional Tax]]</f>
        <v>2319.8461538461538</v>
      </c>
      <c r="V2934" s="1">
        <f>Table1[[#This Row],[Overtime Hours]]*200</f>
        <v>2600</v>
      </c>
      <c r="W2934" s="1">
        <f>Table1[[#This Row],[Earned Basic Salary]]+Table1[[#This Row],[HRA]]+Table1[[#This Row],[DA]]+Table1[[#This Row],[Overtime Pay]]</f>
        <v>25565</v>
      </c>
      <c r="X2934" s="1">
        <f>Table1[[#This Row],[Gross Salary]]-Table1[[#This Row],[Total Deduction]]</f>
        <v>23245.153846153848</v>
      </c>
      <c r="Y2934" t="s">
        <v>37</v>
      </c>
      <c r="Z2934" t="s">
        <v>38</v>
      </c>
      <c r="AA2934" t="s">
        <v>10808</v>
      </c>
      <c r="AB2934" t="s">
        <v>10809</v>
      </c>
    </row>
    <row r="2935" spans="1:28" x14ac:dyDescent="0.3">
      <c r="A2935" t="s">
        <v>10810</v>
      </c>
      <c r="B2935" t="s">
        <v>1547</v>
      </c>
      <c r="C2935">
        <v>22</v>
      </c>
      <c r="D2935" t="s">
        <v>75</v>
      </c>
      <c r="E2935" t="s">
        <v>32</v>
      </c>
      <c r="F2935" t="s">
        <v>63</v>
      </c>
      <c r="G2935" t="s">
        <v>7079</v>
      </c>
      <c r="H2935" t="s">
        <v>35</v>
      </c>
      <c r="I2935" t="s">
        <v>36</v>
      </c>
      <c r="J2935">
        <v>26</v>
      </c>
      <c r="K2935">
        <v>24</v>
      </c>
      <c r="L2935">
        <f t="shared" si="135"/>
        <v>2</v>
      </c>
      <c r="M2935">
        <v>20</v>
      </c>
      <c r="N2935">
        <v>71389</v>
      </c>
      <c r="O2935" s="1">
        <f t="shared" si="136"/>
        <v>2745.7307692307691</v>
      </c>
      <c r="P2935" s="1">
        <f t="shared" si="137"/>
        <v>65897.538461538454</v>
      </c>
      <c r="Q2935" s="1">
        <f>Table1[[#This Row],[Earned Basic Salary]]*20%</f>
        <v>13179.507692307692</v>
      </c>
      <c r="R2935" s="1">
        <f>Table1[[#This Row],[Earned Basic Salary]]*10%</f>
        <v>6589.7538461538461</v>
      </c>
      <c r="S2935" s="1">
        <f>Table1[[#This Row],[Earned Basic Salary]]*12%</f>
        <v>7907.704615384614</v>
      </c>
      <c r="T2935" s="1">
        <f>200</f>
        <v>200</v>
      </c>
      <c r="U2935" s="1">
        <f>Table1[[#This Row],[PF]]+Table1[[#This Row],[Professional Tax]]</f>
        <v>8107.704615384614</v>
      </c>
      <c r="V2935" s="1">
        <f>Table1[[#This Row],[Overtime Hours]]*200</f>
        <v>4000</v>
      </c>
      <c r="W2935" s="1">
        <f>Table1[[#This Row],[Earned Basic Salary]]+Table1[[#This Row],[HRA]]+Table1[[#This Row],[DA]]+Table1[[#This Row],[Overtime Pay]]</f>
        <v>89666.799999999988</v>
      </c>
      <c r="X2935" s="1">
        <f>Table1[[#This Row],[Gross Salary]]-Table1[[#This Row],[Total Deduction]]</f>
        <v>81559.095384615372</v>
      </c>
      <c r="Y2935" t="s">
        <v>37</v>
      </c>
      <c r="Z2935" t="s">
        <v>106</v>
      </c>
      <c r="AA2935" t="s">
        <v>10811</v>
      </c>
      <c r="AB2935" t="s">
        <v>10812</v>
      </c>
    </row>
    <row r="2936" spans="1:28" x14ac:dyDescent="0.3">
      <c r="A2936" t="s">
        <v>10813</v>
      </c>
      <c r="B2936" t="s">
        <v>226</v>
      </c>
      <c r="C2936">
        <v>33</v>
      </c>
      <c r="D2936" t="s">
        <v>61</v>
      </c>
      <c r="E2936" t="s">
        <v>32</v>
      </c>
      <c r="F2936" t="s">
        <v>33</v>
      </c>
      <c r="G2936" t="s">
        <v>2209</v>
      </c>
      <c r="H2936" t="s">
        <v>35</v>
      </c>
      <c r="I2936" t="s">
        <v>36</v>
      </c>
      <c r="J2936">
        <v>26</v>
      </c>
      <c r="K2936">
        <v>23</v>
      </c>
      <c r="L2936">
        <f t="shared" si="135"/>
        <v>3</v>
      </c>
      <c r="M2936">
        <v>16</v>
      </c>
      <c r="N2936">
        <v>24514</v>
      </c>
      <c r="O2936" s="1">
        <f t="shared" si="136"/>
        <v>942.84615384615381</v>
      </c>
      <c r="P2936" s="1">
        <f t="shared" si="137"/>
        <v>21685.461538461539</v>
      </c>
      <c r="Q2936" s="1">
        <f>Table1[[#This Row],[Earned Basic Salary]]*20%</f>
        <v>4337.0923076923082</v>
      </c>
      <c r="R2936" s="1">
        <f>Table1[[#This Row],[Earned Basic Salary]]*10%</f>
        <v>2168.5461538461541</v>
      </c>
      <c r="S2936" s="1">
        <f>Table1[[#This Row],[Earned Basic Salary]]*12%</f>
        <v>2602.2553846153846</v>
      </c>
      <c r="T2936" s="1">
        <f>200</f>
        <v>200</v>
      </c>
      <c r="U2936" s="1">
        <f>Table1[[#This Row],[PF]]+Table1[[#This Row],[Professional Tax]]</f>
        <v>2802.2553846153846</v>
      </c>
      <c r="V2936" s="1">
        <f>Table1[[#This Row],[Overtime Hours]]*200</f>
        <v>3200</v>
      </c>
      <c r="W2936" s="1">
        <f>Table1[[#This Row],[Earned Basic Salary]]+Table1[[#This Row],[HRA]]+Table1[[#This Row],[DA]]+Table1[[#This Row],[Overtime Pay]]</f>
        <v>31391.1</v>
      </c>
      <c r="X2936" s="1">
        <f>Table1[[#This Row],[Gross Salary]]-Table1[[#This Row],[Total Deduction]]</f>
        <v>28588.844615384613</v>
      </c>
      <c r="Y2936" t="s">
        <v>37</v>
      </c>
      <c r="Z2936" t="s">
        <v>38</v>
      </c>
      <c r="AA2936" t="s">
        <v>10814</v>
      </c>
      <c r="AB2936" t="s">
        <v>10815</v>
      </c>
    </row>
    <row r="2937" spans="1:28" x14ac:dyDescent="0.3">
      <c r="A2937" t="s">
        <v>10816</v>
      </c>
      <c r="B2937" t="s">
        <v>844</v>
      </c>
      <c r="C2937">
        <v>38</v>
      </c>
      <c r="D2937" t="s">
        <v>44</v>
      </c>
      <c r="E2937" t="s">
        <v>82</v>
      </c>
      <c r="F2937" t="s">
        <v>89</v>
      </c>
      <c r="G2937" t="s">
        <v>10817</v>
      </c>
      <c r="H2937" t="s">
        <v>35</v>
      </c>
      <c r="I2937" t="s">
        <v>36</v>
      </c>
      <c r="J2937">
        <v>26</v>
      </c>
      <c r="K2937">
        <v>24</v>
      </c>
      <c r="L2937">
        <f t="shared" si="135"/>
        <v>2</v>
      </c>
      <c r="M2937">
        <v>10</v>
      </c>
      <c r="N2937">
        <v>55398</v>
      </c>
      <c r="O2937" s="1">
        <f t="shared" si="136"/>
        <v>2130.6923076923076</v>
      </c>
      <c r="P2937" s="1">
        <f t="shared" si="137"/>
        <v>51136.615384615383</v>
      </c>
      <c r="Q2937" s="1">
        <f>Table1[[#This Row],[Earned Basic Salary]]*20%</f>
        <v>10227.323076923078</v>
      </c>
      <c r="R2937" s="1">
        <f>Table1[[#This Row],[Earned Basic Salary]]*10%</f>
        <v>5113.6615384615388</v>
      </c>
      <c r="S2937" s="1">
        <f>Table1[[#This Row],[Earned Basic Salary]]*12%</f>
        <v>6136.3938461538455</v>
      </c>
      <c r="T2937" s="1">
        <f>200</f>
        <v>200</v>
      </c>
      <c r="U2937" s="1">
        <f>Table1[[#This Row],[PF]]+Table1[[#This Row],[Professional Tax]]</f>
        <v>6336.3938461538455</v>
      </c>
      <c r="V2937" s="1">
        <f>Table1[[#This Row],[Overtime Hours]]*200</f>
        <v>2000</v>
      </c>
      <c r="W2937" s="1">
        <f>Table1[[#This Row],[Earned Basic Salary]]+Table1[[#This Row],[HRA]]+Table1[[#This Row],[DA]]+Table1[[#This Row],[Overtime Pay]]</f>
        <v>68477.600000000006</v>
      </c>
      <c r="X2937" s="1">
        <f>Table1[[#This Row],[Gross Salary]]-Table1[[#This Row],[Total Deduction]]</f>
        <v>62141.206153846157</v>
      </c>
      <c r="Y2937" t="s">
        <v>37</v>
      </c>
      <c r="Z2937" t="s">
        <v>106</v>
      </c>
      <c r="AA2937" t="s">
        <v>10818</v>
      </c>
      <c r="AB2937" t="s">
        <v>10819</v>
      </c>
    </row>
    <row r="2938" spans="1:28" x14ac:dyDescent="0.3">
      <c r="A2938" t="s">
        <v>10820</v>
      </c>
      <c r="B2938" t="s">
        <v>1468</v>
      </c>
      <c r="C2938">
        <v>27</v>
      </c>
      <c r="D2938" t="s">
        <v>61</v>
      </c>
      <c r="E2938" t="s">
        <v>32</v>
      </c>
      <c r="F2938" t="s">
        <v>69</v>
      </c>
      <c r="G2938" t="s">
        <v>7150</v>
      </c>
      <c r="H2938" t="s">
        <v>35</v>
      </c>
      <c r="I2938" t="s">
        <v>36</v>
      </c>
      <c r="J2938">
        <v>26</v>
      </c>
      <c r="K2938">
        <v>24</v>
      </c>
      <c r="L2938">
        <f t="shared" si="135"/>
        <v>2</v>
      </c>
      <c r="M2938">
        <v>8</v>
      </c>
      <c r="N2938">
        <v>41628</v>
      </c>
      <c r="O2938" s="1">
        <f t="shared" si="136"/>
        <v>1601.0769230769231</v>
      </c>
      <c r="P2938" s="1">
        <f t="shared" si="137"/>
        <v>38425.846153846156</v>
      </c>
      <c r="Q2938" s="1">
        <f>Table1[[#This Row],[Earned Basic Salary]]*20%</f>
        <v>7685.1692307692319</v>
      </c>
      <c r="R2938" s="1">
        <f>Table1[[#This Row],[Earned Basic Salary]]*10%</f>
        <v>3842.584615384616</v>
      </c>
      <c r="S2938" s="1">
        <f>Table1[[#This Row],[Earned Basic Salary]]*12%</f>
        <v>4611.1015384615384</v>
      </c>
      <c r="T2938" s="1">
        <f>200</f>
        <v>200</v>
      </c>
      <c r="U2938" s="1">
        <f>Table1[[#This Row],[PF]]+Table1[[#This Row],[Professional Tax]]</f>
        <v>4811.1015384615384</v>
      </c>
      <c r="V2938" s="1">
        <f>Table1[[#This Row],[Overtime Hours]]*200</f>
        <v>1600</v>
      </c>
      <c r="W2938" s="1">
        <f>Table1[[#This Row],[Earned Basic Salary]]+Table1[[#This Row],[HRA]]+Table1[[#This Row],[DA]]+Table1[[#This Row],[Overtime Pay]]</f>
        <v>51553.599999999999</v>
      </c>
      <c r="X2938" s="1">
        <f>Table1[[#This Row],[Gross Salary]]-Table1[[#This Row],[Total Deduction]]</f>
        <v>46742.49846153846</v>
      </c>
      <c r="Y2938" t="s">
        <v>37</v>
      </c>
      <c r="Z2938" t="s">
        <v>95</v>
      </c>
      <c r="AA2938" t="s">
        <v>10821</v>
      </c>
      <c r="AB2938" t="s">
        <v>10822</v>
      </c>
    </row>
    <row r="2939" spans="1:28" x14ac:dyDescent="0.3">
      <c r="A2939" t="s">
        <v>10823</v>
      </c>
      <c r="B2939" t="s">
        <v>250</v>
      </c>
      <c r="C2939">
        <v>53</v>
      </c>
      <c r="D2939" t="s">
        <v>53</v>
      </c>
      <c r="E2939" t="s">
        <v>45</v>
      </c>
      <c r="F2939" t="s">
        <v>63</v>
      </c>
      <c r="G2939" t="s">
        <v>5815</v>
      </c>
      <c r="H2939" t="s">
        <v>35</v>
      </c>
      <c r="I2939" t="s">
        <v>36</v>
      </c>
      <c r="J2939">
        <v>26</v>
      </c>
      <c r="K2939">
        <v>22</v>
      </c>
      <c r="L2939">
        <f t="shared" si="135"/>
        <v>4</v>
      </c>
      <c r="M2939">
        <v>8</v>
      </c>
      <c r="N2939">
        <v>37865</v>
      </c>
      <c r="O2939" s="1">
        <f t="shared" si="136"/>
        <v>1456.3461538461538</v>
      </c>
      <c r="P2939" s="1">
        <f t="shared" si="137"/>
        <v>32039.615384615383</v>
      </c>
      <c r="Q2939" s="1">
        <f>Table1[[#This Row],[Earned Basic Salary]]*20%</f>
        <v>6407.9230769230771</v>
      </c>
      <c r="R2939" s="1">
        <f>Table1[[#This Row],[Earned Basic Salary]]*10%</f>
        <v>3203.9615384615386</v>
      </c>
      <c r="S2939" s="1">
        <f>Table1[[#This Row],[Earned Basic Salary]]*12%</f>
        <v>3844.7538461538456</v>
      </c>
      <c r="T2939" s="1">
        <f>200</f>
        <v>200</v>
      </c>
      <c r="U2939" s="1">
        <f>Table1[[#This Row],[PF]]+Table1[[#This Row],[Professional Tax]]</f>
        <v>4044.7538461538456</v>
      </c>
      <c r="V2939" s="1">
        <f>Table1[[#This Row],[Overtime Hours]]*200</f>
        <v>1600</v>
      </c>
      <c r="W2939" s="1">
        <f>Table1[[#This Row],[Earned Basic Salary]]+Table1[[#This Row],[HRA]]+Table1[[#This Row],[DA]]+Table1[[#This Row],[Overtime Pay]]</f>
        <v>43251.5</v>
      </c>
      <c r="X2939" s="1">
        <f>Table1[[#This Row],[Gross Salary]]-Table1[[#This Row],[Total Deduction]]</f>
        <v>39206.746153846158</v>
      </c>
      <c r="Y2939" t="s">
        <v>37</v>
      </c>
      <c r="Z2939" t="s">
        <v>95</v>
      </c>
      <c r="AA2939" t="s">
        <v>10824</v>
      </c>
      <c r="AB2939" t="s">
        <v>10825</v>
      </c>
    </row>
    <row r="2940" spans="1:28" x14ac:dyDescent="0.3">
      <c r="A2940" t="s">
        <v>10826</v>
      </c>
      <c r="B2940" t="s">
        <v>231</v>
      </c>
      <c r="C2940">
        <v>53</v>
      </c>
      <c r="D2940" t="s">
        <v>53</v>
      </c>
      <c r="E2940" t="s">
        <v>121</v>
      </c>
      <c r="F2940" t="s">
        <v>55</v>
      </c>
      <c r="G2940" t="s">
        <v>10827</v>
      </c>
      <c r="H2940" t="s">
        <v>35</v>
      </c>
      <c r="I2940" t="s">
        <v>36</v>
      </c>
      <c r="J2940">
        <v>26</v>
      </c>
      <c r="K2940">
        <v>24</v>
      </c>
      <c r="L2940">
        <f t="shared" si="135"/>
        <v>2</v>
      </c>
      <c r="M2940">
        <v>19</v>
      </c>
      <c r="N2940">
        <v>47445</v>
      </c>
      <c r="O2940" s="1">
        <f t="shared" si="136"/>
        <v>1824.8076923076924</v>
      </c>
      <c r="P2940" s="1">
        <f t="shared" si="137"/>
        <v>43795.384615384617</v>
      </c>
      <c r="Q2940" s="1">
        <f>Table1[[#This Row],[Earned Basic Salary]]*20%</f>
        <v>8759.0769230769238</v>
      </c>
      <c r="R2940" s="1">
        <f>Table1[[#This Row],[Earned Basic Salary]]*10%</f>
        <v>4379.5384615384619</v>
      </c>
      <c r="S2940" s="1">
        <f>Table1[[#This Row],[Earned Basic Salary]]*12%</f>
        <v>5255.4461538461537</v>
      </c>
      <c r="T2940" s="1">
        <f>200</f>
        <v>200</v>
      </c>
      <c r="U2940" s="1">
        <f>Table1[[#This Row],[PF]]+Table1[[#This Row],[Professional Tax]]</f>
        <v>5455.4461538461537</v>
      </c>
      <c r="V2940" s="1">
        <f>Table1[[#This Row],[Overtime Hours]]*200</f>
        <v>3800</v>
      </c>
      <c r="W2940" s="1">
        <f>Table1[[#This Row],[Earned Basic Salary]]+Table1[[#This Row],[HRA]]+Table1[[#This Row],[DA]]+Table1[[#This Row],[Overtime Pay]]</f>
        <v>60734</v>
      </c>
      <c r="X2940" s="1">
        <f>Table1[[#This Row],[Gross Salary]]-Table1[[#This Row],[Total Deduction]]</f>
        <v>55278.553846153845</v>
      </c>
      <c r="Y2940" t="s">
        <v>37</v>
      </c>
      <c r="Z2940" t="s">
        <v>106</v>
      </c>
      <c r="AA2940" t="s">
        <v>10828</v>
      </c>
      <c r="AB2940" t="s">
        <v>10829</v>
      </c>
    </row>
    <row r="2941" spans="1:28" x14ac:dyDescent="0.3">
      <c r="A2941" t="s">
        <v>10830</v>
      </c>
      <c r="B2941" t="s">
        <v>60</v>
      </c>
      <c r="C2941">
        <v>46</v>
      </c>
      <c r="D2941" t="s">
        <v>75</v>
      </c>
      <c r="E2941" t="s">
        <v>45</v>
      </c>
      <c r="F2941" t="s">
        <v>55</v>
      </c>
      <c r="G2941" t="s">
        <v>7392</v>
      </c>
      <c r="H2941" t="s">
        <v>35</v>
      </c>
      <c r="I2941" t="s">
        <v>36</v>
      </c>
      <c r="J2941">
        <v>26</v>
      </c>
      <c r="K2941">
        <v>23</v>
      </c>
      <c r="L2941">
        <f t="shared" si="135"/>
        <v>3</v>
      </c>
      <c r="M2941">
        <v>16</v>
      </c>
      <c r="N2941">
        <v>35803</v>
      </c>
      <c r="O2941" s="1">
        <f t="shared" si="136"/>
        <v>1377.0384615384614</v>
      </c>
      <c r="P2941" s="1">
        <f t="shared" si="137"/>
        <v>31671.884615384613</v>
      </c>
      <c r="Q2941" s="1">
        <f>Table1[[#This Row],[Earned Basic Salary]]*20%</f>
        <v>6334.376923076923</v>
      </c>
      <c r="R2941" s="1">
        <f>Table1[[#This Row],[Earned Basic Salary]]*10%</f>
        <v>3167.1884615384615</v>
      </c>
      <c r="S2941" s="1">
        <f>Table1[[#This Row],[Earned Basic Salary]]*12%</f>
        <v>3800.6261538461536</v>
      </c>
      <c r="T2941" s="1">
        <f>200</f>
        <v>200</v>
      </c>
      <c r="U2941" s="1">
        <f>Table1[[#This Row],[PF]]+Table1[[#This Row],[Professional Tax]]</f>
        <v>4000.6261538461536</v>
      </c>
      <c r="V2941" s="1">
        <f>Table1[[#This Row],[Overtime Hours]]*200</f>
        <v>3200</v>
      </c>
      <c r="W2941" s="1">
        <f>Table1[[#This Row],[Earned Basic Salary]]+Table1[[#This Row],[HRA]]+Table1[[#This Row],[DA]]+Table1[[#This Row],[Overtime Pay]]</f>
        <v>44373.45</v>
      </c>
      <c r="X2941" s="1">
        <f>Table1[[#This Row],[Gross Salary]]-Table1[[#This Row],[Total Deduction]]</f>
        <v>40372.823846153842</v>
      </c>
      <c r="Y2941" t="s">
        <v>37</v>
      </c>
      <c r="Z2941" t="s">
        <v>38</v>
      </c>
      <c r="AA2941" t="s">
        <v>10831</v>
      </c>
      <c r="AB2941" t="s">
        <v>10832</v>
      </c>
    </row>
    <row r="2942" spans="1:28" x14ac:dyDescent="0.3">
      <c r="A2942" t="s">
        <v>10833</v>
      </c>
      <c r="B2942" t="s">
        <v>755</v>
      </c>
      <c r="C2942">
        <v>45</v>
      </c>
      <c r="D2942" t="s">
        <v>133</v>
      </c>
      <c r="E2942" t="s">
        <v>54</v>
      </c>
      <c r="F2942" t="s">
        <v>89</v>
      </c>
      <c r="G2942" t="s">
        <v>1781</v>
      </c>
      <c r="H2942" t="s">
        <v>35</v>
      </c>
      <c r="I2942" t="s">
        <v>36</v>
      </c>
      <c r="J2942">
        <v>26</v>
      </c>
      <c r="K2942">
        <v>24</v>
      </c>
      <c r="L2942">
        <f t="shared" si="135"/>
        <v>2</v>
      </c>
      <c r="M2942">
        <v>20</v>
      </c>
      <c r="N2942">
        <v>42522</v>
      </c>
      <c r="O2942" s="1">
        <f t="shared" si="136"/>
        <v>1635.4615384615386</v>
      </c>
      <c r="P2942" s="1">
        <f t="shared" si="137"/>
        <v>39251.076923076922</v>
      </c>
      <c r="Q2942" s="1">
        <f>Table1[[#This Row],[Earned Basic Salary]]*20%</f>
        <v>7850.2153846153851</v>
      </c>
      <c r="R2942" s="1">
        <f>Table1[[#This Row],[Earned Basic Salary]]*10%</f>
        <v>3925.1076923076926</v>
      </c>
      <c r="S2942" s="1">
        <f>Table1[[#This Row],[Earned Basic Salary]]*12%</f>
        <v>4710.1292307692302</v>
      </c>
      <c r="T2942" s="1">
        <f>200</f>
        <v>200</v>
      </c>
      <c r="U2942" s="1">
        <f>Table1[[#This Row],[PF]]+Table1[[#This Row],[Professional Tax]]</f>
        <v>4910.1292307692302</v>
      </c>
      <c r="V2942" s="1">
        <f>Table1[[#This Row],[Overtime Hours]]*200</f>
        <v>4000</v>
      </c>
      <c r="W2942" s="1">
        <f>Table1[[#This Row],[Earned Basic Salary]]+Table1[[#This Row],[HRA]]+Table1[[#This Row],[DA]]+Table1[[#This Row],[Overtime Pay]]</f>
        <v>55026.399999999994</v>
      </c>
      <c r="X2942" s="1">
        <f>Table1[[#This Row],[Gross Salary]]-Table1[[#This Row],[Total Deduction]]</f>
        <v>50116.270769230767</v>
      </c>
      <c r="Y2942" t="s">
        <v>37</v>
      </c>
      <c r="Z2942" t="s">
        <v>38</v>
      </c>
      <c r="AA2942" t="s">
        <v>10834</v>
      </c>
      <c r="AB2942" t="s">
        <v>10835</v>
      </c>
    </row>
    <row r="2943" spans="1:28" x14ac:dyDescent="0.3">
      <c r="A2943" t="s">
        <v>10836</v>
      </c>
      <c r="B2943" t="s">
        <v>713</v>
      </c>
      <c r="C2943">
        <v>28</v>
      </c>
      <c r="D2943" t="s">
        <v>127</v>
      </c>
      <c r="E2943" t="s">
        <v>62</v>
      </c>
      <c r="F2943" t="s">
        <v>33</v>
      </c>
      <c r="G2943" t="s">
        <v>10837</v>
      </c>
      <c r="H2943" t="s">
        <v>35</v>
      </c>
      <c r="I2943" t="s">
        <v>36</v>
      </c>
      <c r="J2943">
        <v>26</v>
      </c>
      <c r="K2943">
        <v>25</v>
      </c>
      <c r="L2943">
        <f t="shared" si="135"/>
        <v>1</v>
      </c>
      <c r="M2943">
        <v>20</v>
      </c>
      <c r="N2943">
        <v>54281</v>
      </c>
      <c r="O2943" s="1">
        <f t="shared" si="136"/>
        <v>2087.7307692307691</v>
      </c>
      <c r="P2943" s="1">
        <f t="shared" si="137"/>
        <v>52193.269230769227</v>
      </c>
      <c r="Q2943" s="1">
        <f>Table1[[#This Row],[Earned Basic Salary]]*20%</f>
        <v>10438.653846153846</v>
      </c>
      <c r="R2943" s="1">
        <f>Table1[[#This Row],[Earned Basic Salary]]*10%</f>
        <v>5219.3269230769229</v>
      </c>
      <c r="S2943" s="1">
        <f>Table1[[#This Row],[Earned Basic Salary]]*12%</f>
        <v>6263.1923076923067</v>
      </c>
      <c r="T2943" s="1">
        <f>200</f>
        <v>200</v>
      </c>
      <c r="U2943" s="1">
        <f>Table1[[#This Row],[PF]]+Table1[[#This Row],[Professional Tax]]</f>
        <v>6463.1923076923067</v>
      </c>
      <c r="V2943" s="1">
        <f>Table1[[#This Row],[Overtime Hours]]*200</f>
        <v>4000</v>
      </c>
      <c r="W2943" s="1">
        <f>Table1[[#This Row],[Earned Basic Salary]]+Table1[[#This Row],[HRA]]+Table1[[#This Row],[DA]]+Table1[[#This Row],[Overtime Pay]]</f>
        <v>71851.25</v>
      </c>
      <c r="X2943" s="1">
        <f>Table1[[#This Row],[Gross Salary]]-Table1[[#This Row],[Total Deduction]]</f>
        <v>65388.057692307695</v>
      </c>
      <c r="Y2943" t="s">
        <v>37</v>
      </c>
      <c r="Z2943" t="s">
        <v>38</v>
      </c>
      <c r="AA2943" t="s">
        <v>10838</v>
      </c>
      <c r="AB2943" t="s">
        <v>10839</v>
      </c>
    </row>
    <row r="2944" spans="1:28" x14ac:dyDescent="0.3">
      <c r="A2944" t="s">
        <v>10840</v>
      </c>
      <c r="B2944" t="s">
        <v>231</v>
      </c>
      <c r="C2944">
        <v>48</v>
      </c>
      <c r="D2944" t="s">
        <v>61</v>
      </c>
      <c r="E2944" t="s">
        <v>54</v>
      </c>
      <c r="F2944" t="s">
        <v>89</v>
      </c>
      <c r="G2944" t="s">
        <v>8720</v>
      </c>
      <c r="H2944" t="s">
        <v>35</v>
      </c>
      <c r="I2944" t="s">
        <v>36</v>
      </c>
      <c r="J2944">
        <v>26</v>
      </c>
      <c r="K2944">
        <v>23</v>
      </c>
      <c r="L2944">
        <f t="shared" si="135"/>
        <v>3</v>
      </c>
      <c r="M2944">
        <v>19</v>
      </c>
      <c r="N2944">
        <v>71369</v>
      </c>
      <c r="O2944" s="1">
        <f t="shared" si="136"/>
        <v>2744.9615384615386</v>
      </c>
      <c r="P2944" s="1">
        <f t="shared" si="137"/>
        <v>63134.11538461539</v>
      </c>
      <c r="Q2944" s="1">
        <f>Table1[[#This Row],[Earned Basic Salary]]*20%</f>
        <v>12626.823076923079</v>
      </c>
      <c r="R2944" s="1">
        <f>Table1[[#This Row],[Earned Basic Salary]]*10%</f>
        <v>6313.4115384615397</v>
      </c>
      <c r="S2944" s="1">
        <f>Table1[[#This Row],[Earned Basic Salary]]*12%</f>
        <v>7576.0938461538462</v>
      </c>
      <c r="T2944" s="1">
        <f>200</f>
        <v>200</v>
      </c>
      <c r="U2944" s="1">
        <f>Table1[[#This Row],[PF]]+Table1[[#This Row],[Professional Tax]]</f>
        <v>7776.0938461538462</v>
      </c>
      <c r="V2944" s="1">
        <f>Table1[[#This Row],[Overtime Hours]]*200</f>
        <v>3800</v>
      </c>
      <c r="W2944" s="1">
        <f>Table1[[#This Row],[Earned Basic Salary]]+Table1[[#This Row],[HRA]]+Table1[[#This Row],[DA]]+Table1[[#This Row],[Overtime Pay]]</f>
        <v>85874.35</v>
      </c>
      <c r="X2944" s="1">
        <f>Table1[[#This Row],[Gross Salary]]-Table1[[#This Row],[Total Deduction]]</f>
        <v>78098.25615384616</v>
      </c>
      <c r="Y2944" t="s">
        <v>37</v>
      </c>
      <c r="Z2944" t="s">
        <v>48</v>
      </c>
      <c r="AA2944" t="s">
        <v>10841</v>
      </c>
      <c r="AB2944" t="s">
        <v>10842</v>
      </c>
    </row>
    <row r="2945" spans="1:28" x14ac:dyDescent="0.3">
      <c r="A2945" t="s">
        <v>10843</v>
      </c>
      <c r="B2945" t="s">
        <v>1430</v>
      </c>
      <c r="C2945">
        <v>35</v>
      </c>
      <c r="D2945" t="s">
        <v>61</v>
      </c>
      <c r="E2945" t="s">
        <v>32</v>
      </c>
      <c r="F2945" t="s">
        <v>89</v>
      </c>
      <c r="G2945" t="s">
        <v>9208</v>
      </c>
      <c r="H2945" t="s">
        <v>35</v>
      </c>
      <c r="I2945" t="s">
        <v>36</v>
      </c>
      <c r="J2945">
        <v>26</v>
      </c>
      <c r="K2945">
        <v>25</v>
      </c>
      <c r="L2945">
        <f t="shared" si="135"/>
        <v>1</v>
      </c>
      <c r="M2945">
        <v>19</v>
      </c>
      <c r="N2945">
        <v>51694</v>
      </c>
      <c r="O2945" s="1">
        <f t="shared" si="136"/>
        <v>1988.2307692307693</v>
      </c>
      <c r="P2945" s="1">
        <f t="shared" si="137"/>
        <v>49705.769230769234</v>
      </c>
      <c r="Q2945" s="1">
        <f>Table1[[#This Row],[Earned Basic Salary]]*20%</f>
        <v>9941.1538461538476</v>
      </c>
      <c r="R2945" s="1">
        <f>Table1[[#This Row],[Earned Basic Salary]]*10%</f>
        <v>4970.5769230769238</v>
      </c>
      <c r="S2945" s="1">
        <f>Table1[[#This Row],[Earned Basic Salary]]*12%</f>
        <v>5964.6923076923076</v>
      </c>
      <c r="T2945" s="1">
        <f>200</f>
        <v>200</v>
      </c>
      <c r="U2945" s="1">
        <f>Table1[[#This Row],[PF]]+Table1[[#This Row],[Professional Tax]]</f>
        <v>6164.6923076923076</v>
      </c>
      <c r="V2945" s="1">
        <f>Table1[[#This Row],[Overtime Hours]]*200</f>
        <v>3800</v>
      </c>
      <c r="W2945" s="1">
        <f>Table1[[#This Row],[Earned Basic Salary]]+Table1[[#This Row],[HRA]]+Table1[[#This Row],[DA]]+Table1[[#This Row],[Overtime Pay]]</f>
        <v>68417.5</v>
      </c>
      <c r="X2945" s="1">
        <f>Table1[[#This Row],[Gross Salary]]-Table1[[#This Row],[Total Deduction]]</f>
        <v>62252.807692307695</v>
      </c>
      <c r="Y2945" t="s">
        <v>37</v>
      </c>
      <c r="Z2945" t="s">
        <v>48</v>
      </c>
      <c r="AA2945" t="s">
        <v>10844</v>
      </c>
      <c r="AB2945" t="s">
        <v>10845</v>
      </c>
    </row>
    <row r="2946" spans="1:28" x14ac:dyDescent="0.3">
      <c r="A2946" t="s">
        <v>10846</v>
      </c>
      <c r="B2946" t="s">
        <v>661</v>
      </c>
      <c r="C2946">
        <v>50</v>
      </c>
      <c r="D2946" t="s">
        <v>31</v>
      </c>
      <c r="E2946" t="s">
        <v>82</v>
      </c>
      <c r="F2946" t="s">
        <v>33</v>
      </c>
      <c r="G2946" t="s">
        <v>971</v>
      </c>
      <c r="H2946" t="s">
        <v>35</v>
      </c>
      <c r="I2946" t="s">
        <v>36</v>
      </c>
      <c r="J2946">
        <v>26</v>
      </c>
      <c r="K2946">
        <v>26</v>
      </c>
      <c r="L2946">
        <f t="shared" si="135"/>
        <v>0</v>
      </c>
      <c r="M2946">
        <v>16</v>
      </c>
      <c r="N2946">
        <v>32223</v>
      </c>
      <c r="O2946" s="1">
        <f t="shared" si="136"/>
        <v>1239.3461538461538</v>
      </c>
      <c r="P2946" s="1">
        <f t="shared" si="137"/>
        <v>32223</v>
      </c>
      <c r="Q2946" s="1">
        <f>Table1[[#This Row],[Earned Basic Salary]]*20%</f>
        <v>6444.6</v>
      </c>
      <c r="R2946" s="1">
        <f>Table1[[#This Row],[Earned Basic Salary]]*10%</f>
        <v>3222.3</v>
      </c>
      <c r="S2946" s="1">
        <f>Table1[[#This Row],[Earned Basic Salary]]*12%</f>
        <v>3866.7599999999998</v>
      </c>
      <c r="T2946" s="1">
        <f>200</f>
        <v>200</v>
      </c>
      <c r="U2946" s="1">
        <f>Table1[[#This Row],[PF]]+Table1[[#This Row],[Professional Tax]]</f>
        <v>4066.7599999999998</v>
      </c>
      <c r="V2946" s="1">
        <f>Table1[[#This Row],[Overtime Hours]]*200</f>
        <v>3200</v>
      </c>
      <c r="W2946" s="1">
        <f>Table1[[#This Row],[Earned Basic Salary]]+Table1[[#This Row],[HRA]]+Table1[[#This Row],[DA]]+Table1[[#This Row],[Overtime Pay]]</f>
        <v>45089.9</v>
      </c>
      <c r="X2946" s="1">
        <f>Table1[[#This Row],[Gross Salary]]-Table1[[#This Row],[Total Deduction]]</f>
        <v>41023.14</v>
      </c>
      <c r="Y2946" t="s">
        <v>37</v>
      </c>
      <c r="Z2946" t="s">
        <v>48</v>
      </c>
      <c r="AA2946" t="s">
        <v>10847</v>
      </c>
      <c r="AB2946" t="s">
        <v>10848</v>
      </c>
    </row>
    <row r="2947" spans="1:28" x14ac:dyDescent="0.3">
      <c r="A2947" t="s">
        <v>10849</v>
      </c>
      <c r="B2947" t="s">
        <v>265</v>
      </c>
      <c r="C2947">
        <v>52</v>
      </c>
      <c r="D2947" t="s">
        <v>81</v>
      </c>
      <c r="E2947" t="s">
        <v>32</v>
      </c>
      <c r="F2947" t="s">
        <v>83</v>
      </c>
      <c r="G2947" t="s">
        <v>9358</v>
      </c>
      <c r="H2947" t="s">
        <v>35</v>
      </c>
      <c r="I2947" t="s">
        <v>36</v>
      </c>
      <c r="J2947">
        <v>26</v>
      </c>
      <c r="K2947">
        <v>22</v>
      </c>
      <c r="L2947">
        <f t="shared" ref="L2947:L3010" si="138">J2947-K2947</f>
        <v>4</v>
      </c>
      <c r="M2947">
        <v>4</v>
      </c>
      <c r="N2947">
        <v>72797</v>
      </c>
      <c r="O2947" s="1">
        <f t="shared" ref="O2947:O3010" si="139">N2947/J2947</f>
        <v>2799.8846153846152</v>
      </c>
      <c r="P2947" s="1">
        <f t="shared" ref="P2947:P3010" si="140">O2947*K2947</f>
        <v>61597.461538461532</v>
      </c>
      <c r="Q2947" s="1">
        <f>Table1[[#This Row],[Earned Basic Salary]]*20%</f>
        <v>12319.492307692308</v>
      </c>
      <c r="R2947" s="1">
        <f>Table1[[#This Row],[Earned Basic Salary]]*10%</f>
        <v>6159.7461538461539</v>
      </c>
      <c r="S2947" s="1">
        <f>Table1[[#This Row],[Earned Basic Salary]]*12%</f>
        <v>7391.6953846153838</v>
      </c>
      <c r="T2947" s="1">
        <f>200</f>
        <v>200</v>
      </c>
      <c r="U2947" s="1">
        <f>Table1[[#This Row],[PF]]+Table1[[#This Row],[Professional Tax]]</f>
        <v>7591.6953846153838</v>
      </c>
      <c r="V2947" s="1">
        <f>Table1[[#This Row],[Overtime Hours]]*200</f>
        <v>800</v>
      </c>
      <c r="W2947" s="1">
        <f>Table1[[#This Row],[Earned Basic Salary]]+Table1[[#This Row],[HRA]]+Table1[[#This Row],[DA]]+Table1[[#This Row],[Overtime Pay]]</f>
        <v>80876.699999999983</v>
      </c>
      <c r="X2947" s="1">
        <f>Table1[[#This Row],[Gross Salary]]-Table1[[#This Row],[Total Deduction]]</f>
        <v>73285.004615384605</v>
      </c>
      <c r="Y2947" t="s">
        <v>37</v>
      </c>
      <c r="Z2947" t="s">
        <v>95</v>
      </c>
      <c r="AA2947" t="s">
        <v>10850</v>
      </c>
      <c r="AB2947" t="s">
        <v>10851</v>
      </c>
    </row>
    <row r="2948" spans="1:28" x14ac:dyDescent="0.3">
      <c r="A2948" t="s">
        <v>10852</v>
      </c>
      <c r="B2948" t="s">
        <v>1135</v>
      </c>
      <c r="C2948">
        <v>42</v>
      </c>
      <c r="D2948" t="s">
        <v>31</v>
      </c>
      <c r="E2948" t="s">
        <v>82</v>
      </c>
      <c r="F2948" t="s">
        <v>89</v>
      </c>
      <c r="G2948" t="s">
        <v>3963</v>
      </c>
      <c r="H2948" t="s">
        <v>35</v>
      </c>
      <c r="I2948" t="s">
        <v>36</v>
      </c>
      <c r="J2948">
        <v>26</v>
      </c>
      <c r="K2948">
        <v>26</v>
      </c>
      <c r="L2948">
        <f t="shared" si="138"/>
        <v>0</v>
      </c>
      <c r="M2948">
        <v>2</v>
      </c>
      <c r="N2948">
        <v>51612</v>
      </c>
      <c r="O2948" s="1">
        <f t="shared" si="139"/>
        <v>1985.0769230769231</v>
      </c>
      <c r="P2948" s="1">
        <f t="shared" si="140"/>
        <v>51612</v>
      </c>
      <c r="Q2948" s="1">
        <f>Table1[[#This Row],[Earned Basic Salary]]*20%</f>
        <v>10322.400000000001</v>
      </c>
      <c r="R2948" s="1">
        <f>Table1[[#This Row],[Earned Basic Salary]]*10%</f>
        <v>5161.2000000000007</v>
      </c>
      <c r="S2948" s="1">
        <f>Table1[[#This Row],[Earned Basic Salary]]*12%</f>
        <v>6193.44</v>
      </c>
      <c r="T2948" s="1">
        <f>200</f>
        <v>200</v>
      </c>
      <c r="U2948" s="1">
        <f>Table1[[#This Row],[PF]]+Table1[[#This Row],[Professional Tax]]</f>
        <v>6393.44</v>
      </c>
      <c r="V2948" s="1">
        <f>Table1[[#This Row],[Overtime Hours]]*200</f>
        <v>400</v>
      </c>
      <c r="W2948" s="1">
        <f>Table1[[#This Row],[Earned Basic Salary]]+Table1[[#This Row],[HRA]]+Table1[[#This Row],[DA]]+Table1[[#This Row],[Overtime Pay]]</f>
        <v>67495.600000000006</v>
      </c>
      <c r="X2948" s="1">
        <f>Table1[[#This Row],[Gross Salary]]-Table1[[#This Row],[Total Deduction]]</f>
        <v>61102.16</v>
      </c>
      <c r="Y2948" t="s">
        <v>37</v>
      </c>
      <c r="Z2948" t="s">
        <v>38</v>
      </c>
      <c r="AA2948" t="s">
        <v>10853</v>
      </c>
      <c r="AB2948" t="s">
        <v>10854</v>
      </c>
    </row>
    <row r="2949" spans="1:28" x14ac:dyDescent="0.3">
      <c r="A2949" t="s">
        <v>10855</v>
      </c>
      <c r="B2949" t="s">
        <v>988</v>
      </c>
      <c r="C2949">
        <v>53</v>
      </c>
      <c r="D2949" t="s">
        <v>53</v>
      </c>
      <c r="E2949" t="s">
        <v>54</v>
      </c>
      <c r="F2949" t="s">
        <v>46</v>
      </c>
      <c r="G2949" t="s">
        <v>3517</v>
      </c>
      <c r="H2949" t="s">
        <v>35</v>
      </c>
      <c r="I2949" t="s">
        <v>36</v>
      </c>
      <c r="J2949">
        <v>26</v>
      </c>
      <c r="K2949">
        <v>24</v>
      </c>
      <c r="L2949">
        <f t="shared" si="138"/>
        <v>2</v>
      </c>
      <c r="M2949">
        <v>9</v>
      </c>
      <c r="N2949">
        <v>68217</v>
      </c>
      <c r="O2949" s="1">
        <f t="shared" si="139"/>
        <v>2623.7307692307691</v>
      </c>
      <c r="P2949" s="1">
        <f t="shared" si="140"/>
        <v>62969.538461538454</v>
      </c>
      <c r="Q2949" s="1">
        <f>Table1[[#This Row],[Earned Basic Salary]]*20%</f>
        <v>12593.907692307692</v>
      </c>
      <c r="R2949" s="1">
        <f>Table1[[#This Row],[Earned Basic Salary]]*10%</f>
        <v>6296.9538461538459</v>
      </c>
      <c r="S2949" s="1">
        <f>Table1[[#This Row],[Earned Basic Salary]]*12%</f>
        <v>7556.3446153846144</v>
      </c>
      <c r="T2949" s="1">
        <f>200</f>
        <v>200</v>
      </c>
      <c r="U2949" s="1">
        <f>Table1[[#This Row],[PF]]+Table1[[#This Row],[Professional Tax]]</f>
        <v>7756.3446153846144</v>
      </c>
      <c r="V2949" s="1">
        <f>Table1[[#This Row],[Overtime Hours]]*200</f>
        <v>1800</v>
      </c>
      <c r="W2949" s="1">
        <f>Table1[[#This Row],[Earned Basic Salary]]+Table1[[#This Row],[HRA]]+Table1[[#This Row],[DA]]+Table1[[#This Row],[Overtime Pay]]</f>
        <v>83660.399999999994</v>
      </c>
      <c r="X2949" s="1">
        <f>Table1[[#This Row],[Gross Salary]]-Table1[[#This Row],[Total Deduction]]</f>
        <v>75904.055384615378</v>
      </c>
      <c r="Y2949" t="s">
        <v>37</v>
      </c>
      <c r="Z2949" t="s">
        <v>48</v>
      </c>
      <c r="AA2949" t="s">
        <v>10856</v>
      </c>
      <c r="AB2949" t="s">
        <v>10857</v>
      </c>
    </row>
    <row r="2950" spans="1:28" x14ac:dyDescent="0.3">
      <c r="A2950" t="s">
        <v>10858</v>
      </c>
      <c r="B2950" t="s">
        <v>656</v>
      </c>
      <c r="C2950">
        <v>22</v>
      </c>
      <c r="D2950" t="s">
        <v>53</v>
      </c>
      <c r="E2950" t="s">
        <v>62</v>
      </c>
      <c r="F2950" t="s">
        <v>69</v>
      </c>
      <c r="G2950" t="s">
        <v>10859</v>
      </c>
      <c r="H2950" t="s">
        <v>35</v>
      </c>
      <c r="I2950" t="s">
        <v>36</v>
      </c>
      <c r="J2950">
        <v>26</v>
      </c>
      <c r="K2950">
        <v>22</v>
      </c>
      <c r="L2950">
        <f t="shared" si="138"/>
        <v>4</v>
      </c>
      <c r="M2950">
        <v>12</v>
      </c>
      <c r="N2950">
        <v>54352</v>
      </c>
      <c r="O2950" s="1">
        <f t="shared" si="139"/>
        <v>2090.4615384615386</v>
      </c>
      <c r="P2950" s="1">
        <f t="shared" si="140"/>
        <v>45990.153846153851</v>
      </c>
      <c r="Q2950" s="1">
        <f>Table1[[#This Row],[Earned Basic Salary]]*20%</f>
        <v>9198.0307692307706</v>
      </c>
      <c r="R2950" s="1">
        <f>Table1[[#This Row],[Earned Basic Salary]]*10%</f>
        <v>4599.0153846153853</v>
      </c>
      <c r="S2950" s="1">
        <f>Table1[[#This Row],[Earned Basic Salary]]*12%</f>
        <v>5518.8184615384616</v>
      </c>
      <c r="T2950" s="1">
        <f>200</f>
        <v>200</v>
      </c>
      <c r="U2950" s="1">
        <f>Table1[[#This Row],[PF]]+Table1[[#This Row],[Professional Tax]]</f>
        <v>5718.8184615384616</v>
      </c>
      <c r="V2950" s="1">
        <f>Table1[[#This Row],[Overtime Hours]]*200</f>
        <v>2400</v>
      </c>
      <c r="W2950" s="1">
        <f>Table1[[#This Row],[Earned Basic Salary]]+Table1[[#This Row],[HRA]]+Table1[[#This Row],[DA]]+Table1[[#This Row],[Overtime Pay]]</f>
        <v>62187.200000000004</v>
      </c>
      <c r="X2950" s="1">
        <f>Table1[[#This Row],[Gross Salary]]-Table1[[#This Row],[Total Deduction]]</f>
        <v>56468.381538461545</v>
      </c>
      <c r="Y2950" t="s">
        <v>37</v>
      </c>
      <c r="Z2950" t="s">
        <v>48</v>
      </c>
      <c r="AA2950" t="s">
        <v>10860</v>
      </c>
      <c r="AB2950" t="s">
        <v>10861</v>
      </c>
    </row>
    <row r="2951" spans="1:28" x14ac:dyDescent="0.3">
      <c r="A2951" t="s">
        <v>10862</v>
      </c>
      <c r="B2951" t="s">
        <v>919</v>
      </c>
      <c r="C2951">
        <v>25</v>
      </c>
      <c r="D2951" t="s">
        <v>81</v>
      </c>
      <c r="E2951" t="s">
        <v>32</v>
      </c>
      <c r="F2951" t="s">
        <v>63</v>
      </c>
      <c r="G2951" t="s">
        <v>10863</v>
      </c>
      <c r="H2951" t="s">
        <v>35</v>
      </c>
      <c r="I2951" t="s">
        <v>36</v>
      </c>
      <c r="J2951">
        <v>26</v>
      </c>
      <c r="K2951">
        <v>25</v>
      </c>
      <c r="L2951">
        <f t="shared" si="138"/>
        <v>1</v>
      </c>
      <c r="M2951">
        <v>5</v>
      </c>
      <c r="N2951">
        <v>23112</v>
      </c>
      <c r="O2951" s="1">
        <f t="shared" si="139"/>
        <v>888.92307692307691</v>
      </c>
      <c r="P2951" s="1">
        <f t="shared" si="140"/>
        <v>22223.076923076922</v>
      </c>
      <c r="Q2951" s="1">
        <f>Table1[[#This Row],[Earned Basic Salary]]*20%</f>
        <v>4444.6153846153848</v>
      </c>
      <c r="R2951" s="1">
        <f>Table1[[#This Row],[Earned Basic Salary]]*10%</f>
        <v>2222.3076923076924</v>
      </c>
      <c r="S2951" s="1">
        <f>Table1[[#This Row],[Earned Basic Salary]]*12%</f>
        <v>2666.7692307692305</v>
      </c>
      <c r="T2951" s="1">
        <f>200</f>
        <v>200</v>
      </c>
      <c r="U2951" s="1">
        <f>Table1[[#This Row],[PF]]+Table1[[#This Row],[Professional Tax]]</f>
        <v>2866.7692307692305</v>
      </c>
      <c r="V2951" s="1">
        <f>Table1[[#This Row],[Overtime Hours]]*200</f>
        <v>1000</v>
      </c>
      <c r="W2951" s="1">
        <f>Table1[[#This Row],[Earned Basic Salary]]+Table1[[#This Row],[HRA]]+Table1[[#This Row],[DA]]+Table1[[#This Row],[Overtime Pay]]</f>
        <v>29889.999999999996</v>
      </c>
      <c r="X2951" s="1">
        <f>Table1[[#This Row],[Gross Salary]]-Table1[[#This Row],[Total Deduction]]</f>
        <v>27023.230769230766</v>
      </c>
      <c r="Y2951" t="s">
        <v>37</v>
      </c>
      <c r="Z2951" t="s">
        <v>106</v>
      </c>
      <c r="AA2951" t="s">
        <v>10864</v>
      </c>
      <c r="AB2951" t="s">
        <v>10865</v>
      </c>
    </row>
    <row r="2952" spans="1:28" x14ac:dyDescent="0.3">
      <c r="A2952" t="s">
        <v>10866</v>
      </c>
      <c r="B2952" t="s">
        <v>536</v>
      </c>
      <c r="C2952">
        <v>43</v>
      </c>
      <c r="D2952" t="s">
        <v>44</v>
      </c>
      <c r="E2952" t="s">
        <v>32</v>
      </c>
      <c r="F2952" t="s">
        <v>33</v>
      </c>
      <c r="G2952" t="s">
        <v>1925</v>
      </c>
      <c r="H2952" t="s">
        <v>35</v>
      </c>
      <c r="I2952" t="s">
        <v>36</v>
      </c>
      <c r="J2952">
        <v>26</v>
      </c>
      <c r="K2952">
        <v>23</v>
      </c>
      <c r="L2952">
        <f t="shared" si="138"/>
        <v>3</v>
      </c>
      <c r="M2952">
        <v>17</v>
      </c>
      <c r="N2952">
        <v>50061</v>
      </c>
      <c r="O2952" s="1">
        <f t="shared" si="139"/>
        <v>1925.4230769230769</v>
      </c>
      <c r="P2952" s="1">
        <f t="shared" si="140"/>
        <v>44284.730769230766</v>
      </c>
      <c r="Q2952" s="1">
        <f>Table1[[#This Row],[Earned Basic Salary]]*20%</f>
        <v>8856.9461538461528</v>
      </c>
      <c r="R2952" s="1">
        <f>Table1[[#This Row],[Earned Basic Salary]]*10%</f>
        <v>4428.4730769230764</v>
      </c>
      <c r="S2952" s="1">
        <f>Table1[[#This Row],[Earned Basic Salary]]*12%</f>
        <v>5314.1676923076921</v>
      </c>
      <c r="T2952" s="1">
        <f>200</f>
        <v>200</v>
      </c>
      <c r="U2952" s="1">
        <f>Table1[[#This Row],[PF]]+Table1[[#This Row],[Professional Tax]]</f>
        <v>5514.1676923076921</v>
      </c>
      <c r="V2952" s="1">
        <f>Table1[[#This Row],[Overtime Hours]]*200</f>
        <v>3400</v>
      </c>
      <c r="W2952" s="1">
        <f>Table1[[#This Row],[Earned Basic Salary]]+Table1[[#This Row],[HRA]]+Table1[[#This Row],[DA]]+Table1[[#This Row],[Overtime Pay]]</f>
        <v>60970.149999999994</v>
      </c>
      <c r="X2952" s="1">
        <f>Table1[[#This Row],[Gross Salary]]-Table1[[#This Row],[Total Deduction]]</f>
        <v>55455.982307692306</v>
      </c>
      <c r="Y2952" t="s">
        <v>37</v>
      </c>
      <c r="Z2952" t="s">
        <v>38</v>
      </c>
      <c r="AA2952" t="s">
        <v>10867</v>
      </c>
      <c r="AB2952" t="s">
        <v>10868</v>
      </c>
    </row>
    <row r="2953" spans="1:28" x14ac:dyDescent="0.3">
      <c r="A2953" t="s">
        <v>10869</v>
      </c>
      <c r="B2953" t="s">
        <v>1547</v>
      </c>
      <c r="C2953">
        <v>26</v>
      </c>
      <c r="D2953" t="s">
        <v>75</v>
      </c>
      <c r="E2953" t="s">
        <v>45</v>
      </c>
      <c r="F2953" t="s">
        <v>83</v>
      </c>
      <c r="G2953" t="s">
        <v>10870</v>
      </c>
      <c r="H2953" t="s">
        <v>35</v>
      </c>
      <c r="I2953" t="s">
        <v>36</v>
      </c>
      <c r="J2953">
        <v>26</v>
      </c>
      <c r="K2953">
        <v>25</v>
      </c>
      <c r="L2953">
        <f t="shared" si="138"/>
        <v>1</v>
      </c>
      <c r="M2953">
        <v>20</v>
      </c>
      <c r="N2953">
        <v>65823</v>
      </c>
      <c r="O2953" s="1">
        <f t="shared" si="139"/>
        <v>2531.6538461538462</v>
      </c>
      <c r="P2953" s="1">
        <f t="shared" si="140"/>
        <v>63291.346153846156</v>
      </c>
      <c r="Q2953" s="1">
        <f>Table1[[#This Row],[Earned Basic Salary]]*20%</f>
        <v>12658.269230769232</v>
      </c>
      <c r="R2953" s="1">
        <f>Table1[[#This Row],[Earned Basic Salary]]*10%</f>
        <v>6329.1346153846162</v>
      </c>
      <c r="S2953" s="1">
        <f>Table1[[#This Row],[Earned Basic Salary]]*12%</f>
        <v>7594.9615384615381</v>
      </c>
      <c r="T2953" s="1">
        <f>200</f>
        <v>200</v>
      </c>
      <c r="U2953" s="1">
        <f>Table1[[#This Row],[PF]]+Table1[[#This Row],[Professional Tax]]</f>
        <v>7794.9615384615381</v>
      </c>
      <c r="V2953" s="1">
        <f>Table1[[#This Row],[Overtime Hours]]*200</f>
        <v>4000</v>
      </c>
      <c r="W2953" s="1">
        <f>Table1[[#This Row],[Earned Basic Salary]]+Table1[[#This Row],[HRA]]+Table1[[#This Row],[DA]]+Table1[[#This Row],[Overtime Pay]]</f>
        <v>86278.75</v>
      </c>
      <c r="X2953" s="1">
        <f>Table1[[#This Row],[Gross Salary]]-Table1[[#This Row],[Total Deduction]]</f>
        <v>78483.788461538468</v>
      </c>
      <c r="Y2953" t="s">
        <v>37</v>
      </c>
      <c r="Z2953" t="s">
        <v>106</v>
      </c>
      <c r="AA2953" t="s">
        <v>10871</v>
      </c>
      <c r="AB2953" t="s">
        <v>10872</v>
      </c>
    </row>
    <row r="2954" spans="1:28" x14ac:dyDescent="0.3">
      <c r="A2954" t="s">
        <v>10873</v>
      </c>
      <c r="B2954" t="s">
        <v>1162</v>
      </c>
      <c r="C2954">
        <v>51</v>
      </c>
      <c r="D2954" t="s">
        <v>31</v>
      </c>
      <c r="E2954" t="s">
        <v>45</v>
      </c>
      <c r="F2954" t="s">
        <v>69</v>
      </c>
      <c r="G2954" t="s">
        <v>3356</v>
      </c>
      <c r="H2954" t="s">
        <v>35</v>
      </c>
      <c r="I2954" t="s">
        <v>36</v>
      </c>
      <c r="J2954">
        <v>26</v>
      </c>
      <c r="K2954">
        <v>24</v>
      </c>
      <c r="L2954">
        <f t="shared" si="138"/>
        <v>2</v>
      </c>
      <c r="M2954">
        <v>12</v>
      </c>
      <c r="N2954">
        <v>36466</v>
      </c>
      <c r="O2954" s="1">
        <f t="shared" si="139"/>
        <v>1402.5384615384614</v>
      </c>
      <c r="P2954" s="1">
        <f t="shared" si="140"/>
        <v>33660.923076923078</v>
      </c>
      <c r="Q2954" s="1">
        <f>Table1[[#This Row],[Earned Basic Salary]]*20%</f>
        <v>6732.1846153846163</v>
      </c>
      <c r="R2954" s="1">
        <f>Table1[[#This Row],[Earned Basic Salary]]*10%</f>
        <v>3366.0923076923082</v>
      </c>
      <c r="S2954" s="1">
        <f>Table1[[#This Row],[Earned Basic Salary]]*12%</f>
        <v>4039.3107692307694</v>
      </c>
      <c r="T2954" s="1">
        <f>200</f>
        <v>200</v>
      </c>
      <c r="U2954" s="1">
        <f>Table1[[#This Row],[PF]]+Table1[[#This Row],[Professional Tax]]</f>
        <v>4239.3107692307694</v>
      </c>
      <c r="V2954" s="1">
        <f>Table1[[#This Row],[Overtime Hours]]*200</f>
        <v>2400</v>
      </c>
      <c r="W2954" s="1">
        <f>Table1[[#This Row],[Earned Basic Salary]]+Table1[[#This Row],[HRA]]+Table1[[#This Row],[DA]]+Table1[[#This Row],[Overtime Pay]]</f>
        <v>46159.199999999997</v>
      </c>
      <c r="X2954" s="1">
        <f>Table1[[#This Row],[Gross Salary]]-Table1[[#This Row],[Total Deduction]]</f>
        <v>41919.889230769229</v>
      </c>
      <c r="Y2954" t="s">
        <v>37</v>
      </c>
      <c r="Z2954" t="s">
        <v>95</v>
      </c>
      <c r="AA2954" t="s">
        <v>10874</v>
      </c>
      <c r="AB2954" t="s">
        <v>10875</v>
      </c>
    </row>
    <row r="2955" spans="1:28" x14ac:dyDescent="0.3">
      <c r="A2955" t="s">
        <v>10876</v>
      </c>
      <c r="B2955" t="s">
        <v>68</v>
      </c>
      <c r="C2955">
        <v>43</v>
      </c>
      <c r="D2955" t="s">
        <v>61</v>
      </c>
      <c r="E2955" t="s">
        <v>45</v>
      </c>
      <c r="F2955" t="s">
        <v>63</v>
      </c>
      <c r="G2955" t="s">
        <v>4421</v>
      </c>
      <c r="H2955" t="s">
        <v>35</v>
      </c>
      <c r="I2955" t="s">
        <v>36</v>
      </c>
      <c r="J2955">
        <v>26</v>
      </c>
      <c r="K2955">
        <v>24</v>
      </c>
      <c r="L2955">
        <f t="shared" si="138"/>
        <v>2</v>
      </c>
      <c r="M2955">
        <v>7</v>
      </c>
      <c r="N2955">
        <v>34894</v>
      </c>
      <c r="O2955" s="1">
        <f t="shared" si="139"/>
        <v>1342.0769230769231</v>
      </c>
      <c r="P2955" s="1">
        <f t="shared" si="140"/>
        <v>32209.846153846156</v>
      </c>
      <c r="Q2955" s="1">
        <f>Table1[[#This Row],[Earned Basic Salary]]*20%</f>
        <v>6441.9692307692312</v>
      </c>
      <c r="R2955" s="1">
        <f>Table1[[#This Row],[Earned Basic Salary]]*10%</f>
        <v>3220.9846153846156</v>
      </c>
      <c r="S2955" s="1">
        <f>Table1[[#This Row],[Earned Basic Salary]]*12%</f>
        <v>3865.1815384615384</v>
      </c>
      <c r="T2955" s="1">
        <f>200</f>
        <v>200</v>
      </c>
      <c r="U2955" s="1">
        <f>Table1[[#This Row],[PF]]+Table1[[#This Row],[Professional Tax]]</f>
        <v>4065.1815384615384</v>
      </c>
      <c r="V2955" s="1">
        <f>Table1[[#This Row],[Overtime Hours]]*200</f>
        <v>1400</v>
      </c>
      <c r="W2955" s="1">
        <f>Table1[[#This Row],[Earned Basic Salary]]+Table1[[#This Row],[HRA]]+Table1[[#This Row],[DA]]+Table1[[#This Row],[Overtime Pay]]</f>
        <v>43272.800000000003</v>
      </c>
      <c r="X2955" s="1">
        <f>Table1[[#This Row],[Gross Salary]]-Table1[[#This Row],[Total Deduction]]</f>
        <v>39207.618461538463</v>
      </c>
      <c r="Y2955" t="s">
        <v>37</v>
      </c>
      <c r="Z2955" t="s">
        <v>106</v>
      </c>
      <c r="AA2955" t="s">
        <v>10877</v>
      </c>
      <c r="AB2955" t="s">
        <v>10878</v>
      </c>
    </row>
    <row r="2956" spans="1:28" x14ac:dyDescent="0.3">
      <c r="A2956" t="s">
        <v>10879</v>
      </c>
      <c r="B2956" t="s">
        <v>1016</v>
      </c>
      <c r="C2956">
        <v>32</v>
      </c>
      <c r="D2956" t="s">
        <v>61</v>
      </c>
      <c r="E2956" t="s">
        <v>45</v>
      </c>
      <c r="F2956" t="s">
        <v>46</v>
      </c>
      <c r="G2956" t="s">
        <v>10880</v>
      </c>
      <c r="H2956" t="s">
        <v>35</v>
      </c>
      <c r="I2956" t="s">
        <v>36</v>
      </c>
      <c r="J2956">
        <v>26</v>
      </c>
      <c r="K2956">
        <v>24</v>
      </c>
      <c r="L2956">
        <f t="shared" si="138"/>
        <v>2</v>
      </c>
      <c r="M2956">
        <v>15</v>
      </c>
      <c r="N2956">
        <v>70528</v>
      </c>
      <c r="O2956" s="1">
        <f t="shared" si="139"/>
        <v>2712.6153846153848</v>
      </c>
      <c r="P2956" s="1">
        <f t="shared" si="140"/>
        <v>65102.769230769234</v>
      </c>
      <c r="Q2956" s="1">
        <f>Table1[[#This Row],[Earned Basic Salary]]*20%</f>
        <v>13020.553846153847</v>
      </c>
      <c r="R2956" s="1">
        <f>Table1[[#This Row],[Earned Basic Salary]]*10%</f>
        <v>6510.2769230769236</v>
      </c>
      <c r="S2956" s="1">
        <f>Table1[[#This Row],[Earned Basic Salary]]*12%</f>
        <v>7812.3323076923079</v>
      </c>
      <c r="T2956" s="1">
        <f>200</f>
        <v>200</v>
      </c>
      <c r="U2956" s="1">
        <f>Table1[[#This Row],[PF]]+Table1[[#This Row],[Professional Tax]]</f>
        <v>8012.3323076923079</v>
      </c>
      <c r="V2956" s="1">
        <f>Table1[[#This Row],[Overtime Hours]]*200</f>
        <v>3000</v>
      </c>
      <c r="W2956" s="1">
        <f>Table1[[#This Row],[Earned Basic Salary]]+Table1[[#This Row],[HRA]]+Table1[[#This Row],[DA]]+Table1[[#This Row],[Overtime Pay]]</f>
        <v>87633.600000000006</v>
      </c>
      <c r="X2956" s="1">
        <f>Table1[[#This Row],[Gross Salary]]-Table1[[#This Row],[Total Deduction]]</f>
        <v>79621.267692307694</v>
      </c>
      <c r="Y2956" t="s">
        <v>37</v>
      </c>
      <c r="Z2956" t="s">
        <v>48</v>
      </c>
      <c r="AA2956" t="s">
        <v>10881</v>
      </c>
      <c r="AB2956" t="s">
        <v>10882</v>
      </c>
    </row>
    <row r="2957" spans="1:28" x14ac:dyDescent="0.3">
      <c r="A2957" t="s">
        <v>10883</v>
      </c>
      <c r="B2957" t="s">
        <v>207</v>
      </c>
      <c r="C2957">
        <v>43</v>
      </c>
      <c r="D2957" t="s">
        <v>44</v>
      </c>
      <c r="E2957" t="s">
        <v>54</v>
      </c>
      <c r="F2957" t="s">
        <v>89</v>
      </c>
      <c r="G2957" t="s">
        <v>1648</v>
      </c>
      <c r="H2957" t="s">
        <v>35</v>
      </c>
      <c r="I2957" t="s">
        <v>36</v>
      </c>
      <c r="J2957">
        <v>26</v>
      </c>
      <c r="K2957">
        <v>24</v>
      </c>
      <c r="L2957">
        <f t="shared" si="138"/>
        <v>2</v>
      </c>
      <c r="M2957">
        <v>7</v>
      </c>
      <c r="N2957">
        <v>69496</v>
      </c>
      <c r="O2957" s="1">
        <f t="shared" si="139"/>
        <v>2672.9230769230771</v>
      </c>
      <c r="P2957" s="1">
        <f t="shared" si="140"/>
        <v>64150.153846153851</v>
      </c>
      <c r="Q2957" s="1">
        <f>Table1[[#This Row],[Earned Basic Salary]]*20%</f>
        <v>12830.030769230771</v>
      </c>
      <c r="R2957" s="1">
        <f>Table1[[#This Row],[Earned Basic Salary]]*10%</f>
        <v>6415.0153846153853</v>
      </c>
      <c r="S2957" s="1">
        <f>Table1[[#This Row],[Earned Basic Salary]]*12%</f>
        <v>7698.0184615384615</v>
      </c>
      <c r="T2957" s="1">
        <f>200</f>
        <v>200</v>
      </c>
      <c r="U2957" s="1">
        <f>Table1[[#This Row],[PF]]+Table1[[#This Row],[Professional Tax]]</f>
        <v>7898.0184615384615</v>
      </c>
      <c r="V2957" s="1">
        <f>Table1[[#This Row],[Overtime Hours]]*200</f>
        <v>1400</v>
      </c>
      <c r="W2957" s="1">
        <f>Table1[[#This Row],[Earned Basic Salary]]+Table1[[#This Row],[HRA]]+Table1[[#This Row],[DA]]+Table1[[#This Row],[Overtime Pay]]</f>
        <v>84795.200000000012</v>
      </c>
      <c r="X2957" s="1">
        <f>Table1[[#This Row],[Gross Salary]]-Table1[[#This Row],[Total Deduction]]</f>
        <v>76897.181538461547</v>
      </c>
      <c r="Y2957" t="s">
        <v>37</v>
      </c>
      <c r="Z2957" t="s">
        <v>106</v>
      </c>
      <c r="AA2957" t="s">
        <v>10884</v>
      </c>
      <c r="AB2957" t="s">
        <v>10885</v>
      </c>
    </row>
    <row r="2958" spans="1:28" x14ac:dyDescent="0.3">
      <c r="A2958" t="s">
        <v>10886</v>
      </c>
      <c r="B2958" t="s">
        <v>163</v>
      </c>
      <c r="C2958">
        <v>39</v>
      </c>
      <c r="D2958" t="s">
        <v>75</v>
      </c>
      <c r="E2958" t="s">
        <v>54</v>
      </c>
      <c r="F2958" t="s">
        <v>55</v>
      </c>
      <c r="G2958" t="s">
        <v>3376</v>
      </c>
      <c r="H2958" t="s">
        <v>35</v>
      </c>
      <c r="I2958" t="s">
        <v>36</v>
      </c>
      <c r="J2958">
        <v>26</v>
      </c>
      <c r="K2958">
        <v>24</v>
      </c>
      <c r="L2958">
        <f t="shared" si="138"/>
        <v>2</v>
      </c>
      <c r="M2958">
        <v>15</v>
      </c>
      <c r="N2958">
        <v>28556</v>
      </c>
      <c r="O2958" s="1">
        <f t="shared" si="139"/>
        <v>1098.3076923076924</v>
      </c>
      <c r="P2958" s="1">
        <f t="shared" si="140"/>
        <v>26359.384615384617</v>
      </c>
      <c r="Q2958" s="1">
        <f>Table1[[#This Row],[Earned Basic Salary]]*20%</f>
        <v>5271.876923076924</v>
      </c>
      <c r="R2958" s="1">
        <f>Table1[[#This Row],[Earned Basic Salary]]*10%</f>
        <v>2635.938461538462</v>
      </c>
      <c r="S2958" s="1">
        <f>Table1[[#This Row],[Earned Basic Salary]]*12%</f>
        <v>3163.126153846154</v>
      </c>
      <c r="T2958" s="1">
        <f>200</f>
        <v>200</v>
      </c>
      <c r="U2958" s="1">
        <f>Table1[[#This Row],[PF]]+Table1[[#This Row],[Professional Tax]]</f>
        <v>3363.126153846154</v>
      </c>
      <c r="V2958" s="1">
        <f>Table1[[#This Row],[Overtime Hours]]*200</f>
        <v>3000</v>
      </c>
      <c r="W2958" s="1">
        <f>Table1[[#This Row],[Earned Basic Salary]]+Table1[[#This Row],[HRA]]+Table1[[#This Row],[DA]]+Table1[[#This Row],[Overtime Pay]]</f>
        <v>37267.200000000004</v>
      </c>
      <c r="X2958" s="1">
        <f>Table1[[#This Row],[Gross Salary]]-Table1[[#This Row],[Total Deduction]]</f>
        <v>33904.073846153849</v>
      </c>
      <c r="Y2958" t="s">
        <v>37</v>
      </c>
      <c r="Z2958" t="s">
        <v>95</v>
      </c>
      <c r="AA2958" t="s">
        <v>10887</v>
      </c>
      <c r="AB2958" t="s">
        <v>10888</v>
      </c>
    </row>
    <row r="2959" spans="1:28" x14ac:dyDescent="0.3">
      <c r="A2959" t="s">
        <v>10889</v>
      </c>
      <c r="B2959" t="s">
        <v>1040</v>
      </c>
      <c r="C2959">
        <v>45</v>
      </c>
      <c r="D2959" t="s">
        <v>75</v>
      </c>
      <c r="E2959" t="s">
        <v>45</v>
      </c>
      <c r="F2959" t="s">
        <v>63</v>
      </c>
      <c r="G2959" t="s">
        <v>4143</v>
      </c>
      <c r="H2959" t="s">
        <v>35</v>
      </c>
      <c r="I2959" t="s">
        <v>36</v>
      </c>
      <c r="J2959">
        <v>26</v>
      </c>
      <c r="K2959">
        <v>24</v>
      </c>
      <c r="L2959">
        <f t="shared" si="138"/>
        <v>2</v>
      </c>
      <c r="M2959">
        <v>1</v>
      </c>
      <c r="N2959">
        <v>64809</v>
      </c>
      <c r="O2959" s="1">
        <f t="shared" si="139"/>
        <v>2492.6538461538462</v>
      </c>
      <c r="P2959" s="1">
        <f t="shared" si="140"/>
        <v>59823.692307692312</v>
      </c>
      <c r="Q2959" s="1">
        <f>Table1[[#This Row],[Earned Basic Salary]]*20%</f>
        <v>11964.738461538464</v>
      </c>
      <c r="R2959" s="1">
        <f>Table1[[#This Row],[Earned Basic Salary]]*10%</f>
        <v>5982.3692307692318</v>
      </c>
      <c r="S2959" s="1">
        <f>Table1[[#This Row],[Earned Basic Salary]]*12%</f>
        <v>7178.8430769230772</v>
      </c>
      <c r="T2959" s="1">
        <f>200</f>
        <v>200</v>
      </c>
      <c r="U2959" s="1">
        <f>Table1[[#This Row],[PF]]+Table1[[#This Row],[Professional Tax]]</f>
        <v>7378.8430769230772</v>
      </c>
      <c r="V2959" s="1">
        <f>Table1[[#This Row],[Overtime Hours]]*200</f>
        <v>200</v>
      </c>
      <c r="W2959" s="1">
        <f>Table1[[#This Row],[Earned Basic Salary]]+Table1[[#This Row],[HRA]]+Table1[[#This Row],[DA]]+Table1[[#This Row],[Overtime Pay]]</f>
        <v>77970.8</v>
      </c>
      <c r="X2959" s="1">
        <f>Table1[[#This Row],[Gross Salary]]-Table1[[#This Row],[Total Deduction]]</f>
        <v>70591.956923076927</v>
      </c>
      <c r="Y2959" t="s">
        <v>37</v>
      </c>
      <c r="Z2959" t="s">
        <v>95</v>
      </c>
      <c r="AA2959" t="s">
        <v>10890</v>
      </c>
      <c r="AB2959" t="s">
        <v>10891</v>
      </c>
    </row>
    <row r="2960" spans="1:28" x14ac:dyDescent="0.3">
      <c r="A2960" t="s">
        <v>10892</v>
      </c>
      <c r="B2960" t="s">
        <v>1242</v>
      </c>
      <c r="C2960">
        <v>47</v>
      </c>
      <c r="D2960" t="s">
        <v>44</v>
      </c>
      <c r="E2960" t="s">
        <v>82</v>
      </c>
      <c r="F2960" t="s">
        <v>89</v>
      </c>
      <c r="G2960" t="s">
        <v>10893</v>
      </c>
      <c r="H2960" t="s">
        <v>35</v>
      </c>
      <c r="I2960" t="s">
        <v>36</v>
      </c>
      <c r="J2960">
        <v>26</v>
      </c>
      <c r="K2960">
        <v>23</v>
      </c>
      <c r="L2960">
        <f t="shared" si="138"/>
        <v>3</v>
      </c>
      <c r="M2960">
        <v>9</v>
      </c>
      <c r="N2960">
        <v>65852</v>
      </c>
      <c r="O2960" s="1">
        <f t="shared" si="139"/>
        <v>2532.7692307692309</v>
      </c>
      <c r="P2960" s="1">
        <f t="shared" si="140"/>
        <v>58253.692307692312</v>
      </c>
      <c r="Q2960" s="1">
        <f>Table1[[#This Row],[Earned Basic Salary]]*20%</f>
        <v>11650.738461538464</v>
      </c>
      <c r="R2960" s="1">
        <f>Table1[[#This Row],[Earned Basic Salary]]*10%</f>
        <v>5825.3692307692318</v>
      </c>
      <c r="S2960" s="1">
        <f>Table1[[#This Row],[Earned Basic Salary]]*12%</f>
        <v>6990.4430769230776</v>
      </c>
      <c r="T2960" s="1">
        <f>200</f>
        <v>200</v>
      </c>
      <c r="U2960" s="1">
        <f>Table1[[#This Row],[PF]]+Table1[[#This Row],[Professional Tax]]</f>
        <v>7190.4430769230776</v>
      </c>
      <c r="V2960" s="1">
        <f>Table1[[#This Row],[Overtime Hours]]*200</f>
        <v>1800</v>
      </c>
      <c r="W2960" s="1">
        <f>Table1[[#This Row],[Earned Basic Salary]]+Table1[[#This Row],[HRA]]+Table1[[#This Row],[DA]]+Table1[[#This Row],[Overtime Pay]]</f>
        <v>77529.8</v>
      </c>
      <c r="X2960" s="1">
        <f>Table1[[#This Row],[Gross Salary]]-Table1[[#This Row],[Total Deduction]]</f>
        <v>70339.356923076921</v>
      </c>
      <c r="Y2960" t="s">
        <v>37</v>
      </c>
      <c r="Z2960" t="s">
        <v>95</v>
      </c>
      <c r="AA2960" t="s">
        <v>10894</v>
      </c>
      <c r="AB2960" t="s">
        <v>10895</v>
      </c>
    </row>
    <row r="2961" spans="1:28" x14ac:dyDescent="0.3">
      <c r="A2961" t="s">
        <v>10896</v>
      </c>
      <c r="B2961" t="s">
        <v>126</v>
      </c>
      <c r="C2961">
        <v>51</v>
      </c>
      <c r="D2961" t="s">
        <v>31</v>
      </c>
      <c r="E2961" t="s">
        <v>45</v>
      </c>
      <c r="F2961" t="s">
        <v>46</v>
      </c>
      <c r="G2961" t="s">
        <v>10897</v>
      </c>
      <c r="H2961" t="s">
        <v>35</v>
      </c>
      <c r="I2961" t="s">
        <v>36</v>
      </c>
      <c r="J2961">
        <v>26</v>
      </c>
      <c r="K2961">
        <v>25</v>
      </c>
      <c r="L2961">
        <f t="shared" si="138"/>
        <v>1</v>
      </c>
      <c r="M2961">
        <v>7</v>
      </c>
      <c r="N2961">
        <v>65624</v>
      </c>
      <c r="O2961" s="1">
        <f t="shared" si="139"/>
        <v>2524</v>
      </c>
      <c r="P2961" s="1">
        <f t="shared" si="140"/>
        <v>63100</v>
      </c>
      <c r="Q2961" s="1">
        <f>Table1[[#This Row],[Earned Basic Salary]]*20%</f>
        <v>12620</v>
      </c>
      <c r="R2961" s="1">
        <f>Table1[[#This Row],[Earned Basic Salary]]*10%</f>
        <v>6310</v>
      </c>
      <c r="S2961" s="1">
        <f>Table1[[#This Row],[Earned Basic Salary]]*12%</f>
        <v>7572</v>
      </c>
      <c r="T2961" s="1">
        <f>200</f>
        <v>200</v>
      </c>
      <c r="U2961" s="1">
        <f>Table1[[#This Row],[PF]]+Table1[[#This Row],[Professional Tax]]</f>
        <v>7772</v>
      </c>
      <c r="V2961" s="1">
        <f>Table1[[#This Row],[Overtime Hours]]*200</f>
        <v>1400</v>
      </c>
      <c r="W2961" s="1">
        <f>Table1[[#This Row],[Earned Basic Salary]]+Table1[[#This Row],[HRA]]+Table1[[#This Row],[DA]]+Table1[[#This Row],[Overtime Pay]]</f>
        <v>83430</v>
      </c>
      <c r="X2961" s="1">
        <f>Table1[[#This Row],[Gross Salary]]-Table1[[#This Row],[Total Deduction]]</f>
        <v>75658</v>
      </c>
      <c r="Y2961" t="s">
        <v>37</v>
      </c>
      <c r="Z2961" t="s">
        <v>95</v>
      </c>
      <c r="AA2961" t="s">
        <v>10898</v>
      </c>
      <c r="AB2961" t="s">
        <v>10899</v>
      </c>
    </row>
    <row r="2962" spans="1:28" x14ac:dyDescent="0.3">
      <c r="A2962" t="s">
        <v>10900</v>
      </c>
      <c r="B2962" t="s">
        <v>443</v>
      </c>
      <c r="C2962">
        <v>44</v>
      </c>
      <c r="D2962" t="s">
        <v>133</v>
      </c>
      <c r="E2962" t="s">
        <v>45</v>
      </c>
      <c r="F2962" t="s">
        <v>69</v>
      </c>
      <c r="G2962" t="s">
        <v>10901</v>
      </c>
      <c r="H2962" t="s">
        <v>35</v>
      </c>
      <c r="I2962" t="s">
        <v>36</v>
      </c>
      <c r="J2962">
        <v>26</v>
      </c>
      <c r="K2962">
        <v>23</v>
      </c>
      <c r="L2962">
        <f t="shared" si="138"/>
        <v>3</v>
      </c>
      <c r="M2962">
        <v>13</v>
      </c>
      <c r="N2962">
        <v>28559</v>
      </c>
      <c r="O2962" s="1">
        <f t="shared" si="139"/>
        <v>1098.4230769230769</v>
      </c>
      <c r="P2962" s="1">
        <f t="shared" si="140"/>
        <v>25263.73076923077</v>
      </c>
      <c r="Q2962" s="1">
        <f>Table1[[#This Row],[Earned Basic Salary]]*20%</f>
        <v>5052.7461538461539</v>
      </c>
      <c r="R2962" s="1">
        <f>Table1[[#This Row],[Earned Basic Salary]]*10%</f>
        <v>2526.373076923077</v>
      </c>
      <c r="S2962" s="1">
        <f>Table1[[#This Row],[Earned Basic Salary]]*12%</f>
        <v>3031.6476923076921</v>
      </c>
      <c r="T2962" s="1">
        <f>200</f>
        <v>200</v>
      </c>
      <c r="U2962" s="1">
        <f>Table1[[#This Row],[PF]]+Table1[[#This Row],[Professional Tax]]</f>
        <v>3231.6476923076921</v>
      </c>
      <c r="V2962" s="1">
        <f>Table1[[#This Row],[Overtime Hours]]*200</f>
        <v>2600</v>
      </c>
      <c r="W2962" s="1">
        <f>Table1[[#This Row],[Earned Basic Salary]]+Table1[[#This Row],[HRA]]+Table1[[#This Row],[DA]]+Table1[[#This Row],[Overtime Pay]]</f>
        <v>35442.85</v>
      </c>
      <c r="X2962" s="1">
        <f>Table1[[#This Row],[Gross Salary]]-Table1[[#This Row],[Total Deduction]]</f>
        <v>32211.202307692307</v>
      </c>
      <c r="Y2962" t="s">
        <v>37</v>
      </c>
      <c r="Z2962" t="s">
        <v>38</v>
      </c>
      <c r="AA2962" t="s">
        <v>10902</v>
      </c>
      <c r="AB2962" t="s">
        <v>10903</v>
      </c>
    </row>
    <row r="2963" spans="1:28" x14ac:dyDescent="0.3">
      <c r="A2963" t="s">
        <v>10904</v>
      </c>
      <c r="B2963" t="s">
        <v>1242</v>
      </c>
      <c r="C2963">
        <v>47</v>
      </c>
      <c r="D2963" t="s">
        <v>81</v>
      </c>
      <c r="E2963" t="s">
        <v>82</v>
      </c>
      <c r="F2963" t="s">
        <v>69</v>
      </c>
      <c r="G2963" t="s">
        <v>1890</v>
      </c>
      <c r="H2963" t="s">
        <v>35</v>
      </c>
      <c r="I2963" t="s">
        <v>36</v>
      </c>
      <c r="J2963">
        <v>26</v>
      </c>
      <c r="K2963">
        <v>24</v>
      </c>
      <c r="L2963">
        <f t="shared" si="138"/>
        <v>2</v>
      </c>
      <c r="M2963">
        <v>19</v>
      </c>
      <c r="N2963">
        <v>27882</v>
      </c>
      <c r="O2963" s="1">
        <f t="shared" si="139"/>
        <v>1072.3846153846155</v>
      </c>
      <c r="P2963" s="1">
        <f t="shared" si="140"/>
        <v>25737.230769230773</v>
      </c>
      <c r="Q2963" s="1">
        <f>Table1[[#This Row],[Earned Basic Salary]]*20%</f>
        <v>5147.4461538461546</v>
      </c>
      <c r="R2963" s="1">
        <f>Table1[[#This Row],[Earned Basic Salary]]*10%</f>
        <v>2573.7230769230773</v>
      </c>
      <c r="S2963" s="1">
        <f>Table1[[#This Row],[Earned Basic Salary]]*12%</f>
        <v>3088.4676923076927</v>
      </c>
      <c r="T2963" s="1">
        <f>200</f>
        <v>200</v>
      </c>
      <c r="U2963" s="1">
        <f>Table1[[#This Row],[PF]]+Table1[[#This Row],[Professional Tax]]</f>
        <v>3288.4676923076927</v>
      </c>
      <c r="V2963" s="1">
        <f>Table1[[#This Row],[Overtime Hours]]*200</f>
        <v>3800</v>
      </c>
      <c r="W2963" s="1">
        <f>Table1[[#This Row],[Earned Basic Salary]]+Table1[[#This Row],[HRA]]+Table1[[#This Row],[DA]]+Table1[[#This Row],[Overtime Pay]]</f>
        <v>37258.400000000009</v>
      </c>
      <c r="X2963" s="1">
        <f>Table1[[#This Row],[Gross Salary]]-Table1[[#This Row],[Total Deduction]]</f>
        <v>33969.932307692317</v>
      </c>
      <c r="Y2963" t="s">
        <v>37</v>
      </c>
      <c r="Z2963" t="s">
        <v>106</v>
      </c>
      <c r="AA2963" t="s">
        <v>10905</v>
      </c>
      <c r="AB2963" t="s">
        <v>10906</v>
      </c>
    </row>
    <row r="2964" spans="1:28" x14ac:dyDescent="0.3">
      <c r="A2964" t="s">
        <v>10907</v>
      </c>
      <c r="B2964" t="s">
        <v>1349</v>
      </c>
      <c r="C2964">
        <v>24</v>
      </c>
      <c r="D2964" t="s">
        <v>127</v>
      </c>
      <c r="E2964" t="s">
        <v>32</v>
      </c>
      <c r="F2964" t="s">
        <v>69</v>
      </c>
      <c r="G2964" t="s">
        <v>421</v>
      </c>
      <c r="H2964" t="s">
        <v>35</v>
      </c>
      <c r="I2964" t="s">
        <v>36</v>
      </c>
      <c r="J2964">
        <v>26</v>
      </c>
      <c r="K2964">
        <v>22</v>
      </c>
      <c r="L2964">
        <f t="shared" si="138"/>
        <v>4</v>
      </c>
      <c r="M2964">
        <v>3</v>
      </c>
      <c r="N2964">
        <v>37177</v>
      </c>
      <c r="O2964" s="1">
        <f t="shared" si="139"/>
        <v>1429.8846153846155</v>
      </c>
      <c r="P2964" s="1">
        <f t="shared" si="140"/>
        <v>31457.461538461539</v>
      </c>
      <c r="Q2964" s="1">
        <f>Table1[[#This Row],[Earned Basic Salary]]*20%</f>
        <v>6291.4923076923078</v>
      </c>
      <c r="R2964" s="1">
        <f>Table1[[#This Row],[Earned Basic Salary]]*10%</f>
        <v>3145.7461538461539</v>
      </c>
      <c r="S2964" s="1">
        <f>Table1[[#This Row],[Earned Basic Salary]]*12%</f>
        <v>3774.8953846153845</v>
      </c>
      <c r="T2964" s="1">
        <f>200</f>
        <v>200</v>
      </c>
      <c r="U2964" s="1">
        <f>Table1[[#This Row],[PF]]+Table1[[#This Row],[Professional Tax]]</f>
        <v>3974.8953846153845</v>
      </c>
      <c r="V2964" s="1">
        <f>Table1[[#This Row],[Overtime Hours]]*200</f>
        <v>600</v>
      </c>
      <c r="W2964" s="1">
        <f>Table1[[#This Row],[Earned Basic Salary]]+Table1[[#This Row],[HRA]]+Table1[[#This Row],[DA]]+Table1[[#This Row],[Overtime Pay]]</f>
        <v>41494.699999999997</v>
      </c>
      <c r="X2964" s="1">
        <f>Table1[[#This Row],[Gross Salary]]-Table1[[#This Row],[Total Deduction]]</f>
        <v>37519.804615384615</v>
      </c>
      <c r="Y2964" t="s">
        <v>37</v>
      </c>
      <c r="Z2964" t="s">
        <v>106</v>
      </c>
      <c r="AA2964" t="s">
        <v>10908</v>
      </c>
      <c r="AB2964" t="s">
        <v>10909</v>
      </c>
    </row>
    <row r="2965" spans="1:28" x14ac:dyDescent="0.3">
      <c r="A2965" t="s">
        <v>10910</v>
      </c>
      <c r="B2965" t="s">
        <v>245</v>
      </c>
      <c r="C2965">
        <v>49</v>
      </c>
      <c r="D2965" t="s">
        <v>31</v>
      </c>
      <c r="E2965" t="s">
        <v>32</v>
      </c>
      <c r="F2965" t="s">
        <v>83</v>
      </c>
      <c r="G2965" t="s">
        <v>3955</v>
      </c>
      <c r="H2965" t="s">
        <v>35</v>
      </c>
      <c r="I2965" t="s">
        <v>36</v>
      </c>
      <c r="J2965">
        <v>26</v>
      </c>
      <c r="K2965">
        <v>22</v>
      </c>
      <c r="L2965">
        <f t="shared" si="138"/>
        <v>4</v>
      </c>
      <c r="M2965">
        <v>16</v>
      </c>
      <c r="N2965">
        <v>20863</v>
      </c>
      <c r="O2965" s="1">
        <f t="shared" si="139"/>
        <v>802.42307692307691</v>
      </c>
      <c r="P2965" s="1">
        <f t="shared" si="140"/>
        <v>17653.307692307691</v>
      </c>
      <c r="Q2965" s="1">
        <f>Table1[[#This Row],[Earned Basic Salary]]*20%</f>
        <v>3530.6615384615384</v>
      </c>
      <c r="R2965" s="1">
        <f>Table1[[#This Row],[Earned Basic Salary]]*10%</f>
        <v>1765.3307692307692</v>
      </c>
      <c r="S2965" s="1">
        <f>Table1[[#This Row],[Earned Basic Salary]]*12%</f>
        <v>2118.396923076923</v>
      </c>
      <c r="T2965" s="1">
        <f>200</f>
        <v>200</v>
      </c>
      <c r="U2965" s="1">
        <f>Table1[[#This Row],[PF]]+Table1[[#This Row],[Professional Tax]]</f>
        <v>2318.396923076923</v>
      </c>
      <c r="V2965" s="1">
        <f>Table1[[#This Row],[Overtime Hours]]*200</f>
        <v>3200</v>
      </c>
      <c r="W2965" s="1">
        <f>Table1[[#This Row],[Earned Basic Salary]]+Table1[[#This Row],[HRA]]+Table1[[#This Row],[DA]]+Table1[[#This Row],[Overtime Pay]]</f>
        <v>26149.3</v>
      </c>
      <c r="X2965" s="1">
        <f>Table1[[#This Row],[Gross Salary]]-Table1[[#This Row],[Total Deduction]]</f>
        <v>23830.903076923078</v>
      </c>
      <c r="Y2965" t="s">
        <v>37</v>
      </c>
      <c r="Z2965" t="s">
        <v>38</v>
      </c>
      <c r="AA2965" t="s">
        <v>10911</v>
      </c>
      <c r="AB2965" t="s">
        <v>10912</v>
      </c>
    </row>
    <row r="2966" spans="1:28" x14ac:dyDescent="0.3">
      <c r="A2966" t="s">
        <v>10913</v>
      </c>
      <c r="B2966" t="s">
        <v>1729</v>
      </c>
      <c r="C2966">
        <v>41</v>
      </c>
      <c r="D2966" t="s">
        <v>127</v>
      </c>
      <c r="E2966" t="s">
        <v>54</v>
      </c>
      <c r="F2966" t="s">
        <v>46</v>
      </c>
      <c r="G2966" t="s">
        <v>421</v>
      </c>
      <c r="H2966" t="s">
        <v>35</v>
      </c>
      <c r="I2966" t="s">
        <v>36</v>
      </c>
      <c r="J2966">
        <v>26</v>
      </c>
      <c r="K2966">
        <v>21</v>
      </c>
      <c r="L2966">
        <f t="shared" si="138"/>
        <v>5</v>
      </c>
      <c r="M2966">
        <v>19</v>
      </c>
      <c r="N2966">
        <v>31768</v>
      </c>
      <c r="O2966" s="1">
        <f t="shared" si="139"/>
        <v>1221.8461538461538</v>
      </c>
      <c r="P2966" s="1">
        <f t="shared" si="140"/>
        <v>25658.76923076923</v>
      </c>
      <c r="Q2966" s="1">
        <f>Table1[[#This Row],[Earned Basic Salary]]*20%</f>
        <v>5131.7538461538461</v>
      </c>
      <c r="R2966" s="1">
        <f>Table1[[#This Row],[Earned Basic Salary]]*10%</f>
        <v>2565.876923076923</v>
      </c>
      <c r="S2966" s="1">
        <f>Table1[[#This Row],[Earned Basic Salary]]*12%</f>
        <v>3079.0523076923077</v>
      </c>
      <c r="T2966" s="1">
        <f>200</f>
        <v>200</v>
      </c>
      <c r="U2966" s="1">
        <f>Table1[[#This Row],[PF]]+Table1[[#This Row],[Professional Tax]]</f>
        <v>3279.0523076923077</v>
      </c>
      <c r="V2966" s="1">
        <f>Table1[[#This Row],[Overtime Hours]]*200</f>
        <v>3800</v>
      </c>
      <c r="W2966" s="1">
        <f>Table1[[#This Row],[Earned Basic Salary]]+Table1[[#This Row],[HRA]]+Table1[[#This Row],[DA]]+Table1[[#This Row],[Overtime Pay]]</f>
        <v>37156.400000000001</v>
      </c>
      <c r="X2966" s="1">
        <f>Table1[[#This Row],[Gross Salary]]-Table1[[#This Row],[Total Deduction]]</f>
        <v>33877.347692307696</v>
      </c>
      <c r="Y2966" t="s">
        <v>37</v>
      </c>
      <c r="Z2966" t="s">
        <v>95</v>
      </c>
      <c r="AA2966" t="s">
        <v>10914</v>
      </c>
      <c r="AB2966" t="s">
        <v>10915</v>
      </c>
    </row>
    <row r="2967" spans="1:28" x14ac:dyDescent="0.3">
      <c r="A2967" t="s">
        <v>10916</v>
      </c>
      <c r="B2967" t="s">
        <v>1610</v>
      </c>
      <c r="C2967">
        <v>50</v>
      </c>
      <c r="D2967" t="s">
        <v>75</v>
      </c>
      <c r="E2967" t="s">
        <v>82</v>
      </c>
      <c r="F2967" t="s">
        <v>63</v>
      </c>
      <c r="G2967" t="s">
        <v>2217</v>
      </c>
      <c r="H2967" t="s">
        <v>35</v>
      </c>
      <c r="I2967" t="s">
        <v>36</v>
      </c>
      <c r="J2967">
        <v>26</v>
      </c>
      <c r="K2967">
        <v>22</v>
      </c>
      <c r="L2967">
        <f t="shared" si="138"/>
        <v>4</v>
      </c>
      <c r="M2967">
        <v>20</v>
      </c>
      <c r="N2967">
        <v>60968</v>
      </c>
      <c r="O2967" s="1">
        <f t="shared" si="139"/>
        <v>2344.9230769230771</v>
      </c>
      <c r="P2967" s="1">
        <f t="shared" si="140"/>
        <v>51588.307692307695</v>
      </c>
      <c r="Q2967" s="1">
        <f>Table1[[#This Row],[Earned Basic Salary]]*20%</f>
        <v>10317.66153846154</v>
      </c>
      <c r="R2967" s="1">
        <f>Table1[[#This Row],[Earned Basic Salary]]*10%</f>
        <v>5158.8307692307699</v>
      </c>
      <c r="S2967" s="1">
        <f>Table1[[#This Row],[Earned Basic Salary]]*12%</f>
        <v>6190.5969230769233</v>
      </c>
      <c r="T2967" s="1">
        <f>200</f>
        <v>200</v>
      </c>
      <c r="U2967" s="1">
        <f>Table1[[#This Row],[PF]]+Table1[[#This Row],[Professional Tax]]</f>
        <v>6390.5969230769233</v>
      </c>
      <c r="V2967" s="1">
        <f>Table1[[#This Row],[Overtime Hours]]*200</f>
        <v>4000</v>
      </c>
      <c r="W2967" s="1">
        <f>Table1[[#This Row],[Earned Basic Salary]]+Table1[[#This Row],[HRA]]+Table1[[#This Row],[DA]]+Table1[[#This Row],[Overtime Pay]]</f>
        <v>71064.800000000003</v>
      </c>
      <c r="X2967" s="1">
        <f>Table1[[#This Row],[Gross Salary]]-Table1[[#This Row],[Total Deduction]]</f>
        <v>64674.203076923077</v>
      </c>
      <c r="Y2967" t="s">
        <v>37</v>
      </c>
      <c r="Z2967" t="s">
        <v>48</v>
      </c>
      <c r="AA2967" t="s">
        <v>10917</v>
      </c>
      <c r="AB2967" t="s">
        <v>10918</v>
      </c>
    </row>
    <row r="2968" spans="1:28" x14ac:dyDescent="0.3">
      <c r="A2968" t="s">
        <v>10919</v>
      </c>
      <c r="B2968" t="s">
        <v>132</v>
      </c>
      <c r="C2968">
        <v>44</v>
      </c>
      <c r="D2968" t="s">
        <v>44</v>
      </c>
      <c r="E2968" t="s">
        <v>82</v>
      </c>
      <c r="F2968" t="s">
        <v>55</v>
      </c>
      <c r="G2968" t="s">
        <v>10920</v>
      </c>
      <c r="H2968" t="s">
        <v>35</v>
      </c>
      <c r="I2968" t="s">
        <v>36</v>
      </c>
      <c r="J2968">
        <v>26</v>
      </c>
      <c r="K2968">
        <v>23</v>
      </c>
      <c r="L2968">
        <f t="shared" si="138"/>
        <v>3</v>
      </c>
      <c r="M2968">
        <v>10</v>
      </c>
      <c r="N2968">
        <v>72701</v>
      </c>
      <c r="O2968" s="1">
        <f t="shared" si="139"/>
        <v>2796.1923076923076</v>
      </c>
      <c r="P2968" s="1">
        <f t="shared" si="140"/>
        <v>64312.423076923078</v>
      </c>
      <c r="Q2968" s="1">
        <f>Table1[[#This Row],[Earned Basic Salary]]*20%</f>
        <v>12862.484615384616</v>
      </c>
      <c r="R2968" s="1">
        <f>Table1[[#This Row],[Earned Basic Salary]]*10%</f>
        <v>6431.2423076923078</v>
      </c>
      <c r="S2968" s="1">
        <f>Table1[[#This Row],[Earned Basic Salary]]*12%</f>
        <v>7717.4907692307688</v>
      </c>
      <c r="T2968" s="1">
        <f>200</f>
        <v>200</v>
      </c>
      <c r="U2968" s="1">
        <f>Table1[[#This Row],[PF]]+Table1[[#This Row],[Professional Tax]]</f>
        <v>7917.4907692307688</v>
      </c>
      <c r="V2968" s="1">
        <f>Table1[[#This Row],[Overtime Hours]]*200</f>
        <v>2000</v>
      </c>
      <c r="W2968" s="1">
        <f>Table1[[#This Row],[Earned Basic Salary]]+Table1[[#This Row],[HRA]]+Table1[[#This Row],[DA]]+Table1[[#This Row],[Overtime Pay]]</f>
        <v>85606.15</v>
      </c>
      <c r="X2968" s="1">
        <f>Table1[[#This Row],[Gross Salary]]-Table1[[#This Row],[Total Deduction]]</f>
        <v>77688.659230769219</v>
      </c>
      <c r="Y2968" t="s">
        <v>37</v>
      </c>
      <c r="Z2968" t="s">
        <v>95</v>
      </c>
      <c r="AA2968" t="s">
        <v>10921</v>
      </c>
      <c r="AB2968" t="s">
        <v>10922</v>
      </c>
    </row>
    <row r="2969" spans="1:28" x14ac:dyDescent="0.3">
      <c r="A2969" t="s">
        <v>10923</v>
      </c>
      <c r="B2969" t="s">
        <v>163</v>
      </c>
      <c r="C2969">
        <v>44</v>
      </c>
      <c r="D2969" t="s">
        <v>44</v>
      </c>
      <c r="E2969" t="s">
        <v>54</v>
      </c>
      <c r="F2969" t="s">
        <v>69</v>
      </c>
      <c r="G2969" t="s">
        <v>10924</v>
      </c>
      <c r="H2969" t="s">
        <v>35</v>
      </c>
      <c r="I2969" t="s">
        <v>36</v>
      </c>
      <c r="J2969">
        <v>26</v>
      </c>
      <c r="K2969">
        <v>23</v>
      </c>
      <c r="L2969">
        <f t="shared" si="138"/>
        <v>3</v>
      </c>
      <c r="M2969">
        <v>16</v>
      </c>
      <c r="N2969">
        <v>26147</v>
      </c>
      <c r="O2969" s="1">
        <f t="shared" si="139"/>
        <v>1005.6538461538462</v>
      </c>
      <c r="P2969" s="1">
        <f t="shared" si="140"/>
        <v>23130.038461538461</v>
      </c>
      <c r="Q2969" s="1">
        <f>Table1[[#This Row],[Earned Basic Salary]]*20%</f>
        <v>4626.0076923076922</v>
      </c>
      <c r="R2969" s="1">
        <f>Table1[[#This Row],[Earned Basic Salary]]*10%</f>
        <v>2313.0038461538461</v>
      </c>
      <c r="S2969" s="1">
        <f>Table1[[#This Row],[Earned Basic Salary]]*12%</f>
        <v>2775.604615384615</v>
      </c>
      <c r="T2969" s="1">
        <f>200</f>
        <v>200</v>
      </c>
      <c r="U2969" s="1">
        <f>Table1[[#This Row],[PF]]+Table1[[#This Row],[Professional Tax]]</f>
        <v>2975.604615384615</v>
      </c>
      <c r="V2969" s="1">
        <f>Table1[[#This Row],[Overtime Hours]]*200</f>
        <v>3200</v>
      </c>
      <c r="W2969" s="1">
        <f>Table1[[#This Row],[Earned Basic Salary]]+Table1[[#This Row],[HRA]]+Table1[[#This Row],[DA]]+Table1[[#This Row],[Overtime Pay]]</f>
        <v>33269.050000000003</v>
      </c>
      <c r="X2969" s="1">
        <f>Table1[[#This Row],[Gross Salary]]-Table1[[#This Row],[Total Deduction]]</f>
        <v>30293.445384615388</v>
      </c>
      <c r="Y2969" t="s">
        <v>37</v>
      </c>
      <c r="Z2969" t="s">
        <v>95</v>
      </c>
      <c r="AA2969" t="s">
        <v>10925</v>
      </c>
      <c r="AB2969" t="s">
        <v>10926</v>
      </c>
    </row>
    <row r="2970" spans="1:28" x14ac:dyDescent="0.3">
      <c r="A2970" t="s">
        <v>10927</v>
      </c>
      <c r="B2970" t="s">
        <v>353</v>
      </c>
      <c r="C2970">
        <v>33</v>
      </c>
      <c r="D2970" t="s">
        <v>53</v>
      </c>
      <c r="E2970" t="s">
        <v>121</v>
      </c>
      <c r="F2970" t="s">
        <v>55</v>
      </c>
      <c r="G2970" t="s">
        <v>10928</v>
      </c>
      <c r="H2970" t="s">
        <v>35</v>
      </c>
      <c r="I2970" t="s">
        <v>36</v>
      </c>
      <c r="J2970">
        <v>26</v>
      </c>
      <c r="K2970">
        <v>23</v>
      </c>
      <c r="L2970">
        <f t="shared" si="138"/>
        <v>3</v>
      </c>
      <c r="M2970">
        <v>5</v>
      </c>
      <c r="N2970">
        <v>66478</v>
      </c>
      <c r="O2970" s="1">
        <f t="shared" si="139"/>
        <v>2556.8461538461538</v>
      </c>
      <c r="P2970" s="1">
        <f t="shared" si="140"/>
        <v>58807.461538461539</v>
      </c>
      <c r="Q2970" s="1">
        <f>Table1[[#This Row],[Earned Basic Salary]]*20%</f>
        <v>11761.492307692308</v>
      </c>
      <c r="R2970" s="1">
        <f>Table1[[#This Row],[Earned Basic Salary]]*10%</f>
        <v>5880.7461538461539</v>
      </c>
      <c r="S2970" s="1">
        <f>Table1[[#This Row],[Earned Basic Salary]]*12%</f>
        <v>7056.8953846153845</v>
      </c>
      <c r="T2970" s="1">
        <f>200</f>
        <v>200</v>
      </c>
      <c r="U2970" s="1">
        <f>Table1[[#This Row],[PF]]+Table1[[#This Row],[Professional Tax]]</f>
        <v>7256.8953846153845</v>
      </c>
      <c r="V2970" s="1">
        <f>Table1[[#This Row],[Overtime Hours]]*200</f>
        <v>1000</v>
      </c>
      <c r="W2970" s="1">
        <f>Table1[[#This Row],[Earned Basic Salary]]+Table1[[#This Row],[HRA]]+Table1[[#This Row],[DA]]+Table1[[#This Row],[Overtime Pay]]</f>
        <v>77449.7</v>
      </c>
      <c r="X2970" s="1">
        <f>Table1[[#This Row],[Gross Salary]]-Table1[[#This Row],[Total Deduction]]</f>
        <v>70192.804615384608</v>
      </c>
      <c r="Y2970" t="s">
        <v>37</v>
      </c>
      <c r="Z2970" t="s">
        <v>38</v>
      </c>
      <c r="AA2970" t="s">
        <v>10929</v>
      </c>
      <c r="AB2970" t="s">
        <v>10930</v>
      </c>
    </row>
    <row r="2971" spans="1:28" x14ac:dyDescent="0.3">
      <c r="A2971" t="s">
        <v>10931</v>
      </c>
      <c r="B2971" t="s">
        <v>1439</v>
      </c>
      <c r="C2971">
        <v>39</v>
      </c>
      <c r="D2971" t="s">
        <v>133</v>
      </c>
      <c r="E2971" t="s">
        <v>121</v>
      </c>
      <c r="F2971" t="s">
        <v>89</v>
      </c>
      <c r="G2971" t="s">
        <v>5988</v>
      </c>
      <c r="H2971" t="s">
        <v>35</v>
      </c>
      <c r="I2971" t="s">
        <v>36</v>
      </c>
      <c r="J2971">
        <v>26</v>
      </c>
      <c r="K2971">
        <v>23</v>
      </c>
      <c r="L2971">
        <f t="shared" si="138"/>
        <v>3</v>
      </c>
      <c r="M2971">
        <v>5</v>
      </c>
      <c r="N2971">
        <v>64199</v>
      </c>
      <c r="O2971" s="1">
        <f t="shared" si="139"/>
        <v>2469.1923076923076</v>
      </c>
      <c r="P2971" s="1">
        <f t="shared" si="140"/>
        <v>56791.423076923078</v>
      </c>
      <c r="Q2971" s="1">
        <f>Table1[[#This Row],[Earned Basic Salary]]*20%</f>
        <v>11358.284615384617</v>
      </c>
      <c r="R2971" s="1">
        <f>Table1[[#This Row],[Earned Basic Salary]]*10%</f>
        <v>5679.1423076923083</v>
      </c>
      <c r="S2971" s="1">
        <f>Table1[[#This Row],[Earned Basic Salary]]*12%</f>
        <v>6814.9707692307693</v>
      </c>
      <c r="T2971" s="1">
        <f>200</f>
        <v>200</v>
      </c>
      <c r="U2971" s="1">
        <f>Table1[[#This Row],[PF]]+Table1[[#This Row],[Professional Tax]]</f>
        <v>7014.9707692307693</v>
      </c>
      <c r="V2971" s="1">
        <f>Table1[[#This Row],[Overtime Hours]]*200</f>
        <v>1000</v>
      </c>
      <c r="W2971" s="1">
        <f>Table1[[#This Row],[Earned Basic Salary]]+Table1[[#This Row],[HRA]]+Table1[[#This Row],[DA]]+Table1[[#This Row],[Overtime Pay]]</f>
        <v>74828.850000000006</v>
      </c>
      <c r="X2971" s="1">
        <f>Table1[[#This Row],[Gross Salary]]-Table1[[#This Row],[Total Deduction]]</f>
        <v>67813.879230769235</v>
      </c>
      <c r="Y2971" t="s">
        <v>37</v>
      </c>
      <c r="Z2971" t="s">
        <v>48</v>
      </c>
      <c r="AA2971" t="s">
        <v>10932</v>
      </c>
      <c r="AB2971" t="s">
        <v>10933</v>
      </c>
    </row>
    <row r="2972" spans="1:28" x14ac:dyDescent="0.3">
      <c r="A2972" t="s">
        <v>10934</v>
      </c>
      <c r="B2972" t="s">
        <v>443</v>
      </c>
      <c r="C2972">
        <v>55</v>
      </c>
      <c r="D2972" t="s">
        <v>133</v>
      </c>
      <c r="E2972" t="s">
        <v>45</v>
      </c>
      <c r="F2972" t="s">
        <v>63</v>
      </c>
      <c r="G2972" t="s">
        <v>7163</v>
      </c>
      <c r="H2972" t="s">
        <v>35</v>
      </c>
      <c r="I2972" t="s">
        <v>36</v>
      </c>
      <c r="J2972">
        <v>26</v>
      </c>
      <c r="K2972">
        <v>22</v>
      </c>
      <c r="L2972">
        <f t="shared" si="138"/>
        <v>4</v>
      </c>
      <c r="M2972">
        <v>18</v>
      </c>
      <c r="N2972">
        <v>19163</v>
      </c>
      <c r="O2972" s="1">
        <f t="shared" si="139"/>
        <v>737.03846153846155</v>
      </c>
      <c r="P2972" s="1">
        <f t="shared" si="140"/>
        <v>16214.846153846154</v>
      </c>
      <c r="Q2972" s="1">
        <f>Table1[[#This Row],[Earned Basic Salary]]*20%</f>
        <v>3242.9692307692312</v>
      </c>
      <c r="R2972" s="1">
        <f>Table1[[#This Row],[Earned Basic Salary]]*10%</f>
        <v>1621.4846153846156</v>
      </c>
      <c r="S2972" s="1">
        <f>Table1[[#This Row],[Earned Basic Salary]]*12%</f>
        <v>1945.7815384615385</v>
      </c>
      <c r="T2972" s="1">
        <f>200</f>
        <v>200</v>
      </c>
      <c r="U2972" s="1">
        <f>Table1[[#This Row],[PF]]+Table1[[#This Row],[Professional Tax]]</f>
        <v>2145.7815384615387</v>
      </c>
      <c r="V2972" s="1">
        <f>Table1[[#This Row],[Overtime Hours]]*200</f>
        <v>3600</v>
      </c>
      <c r="W2972" s="1">
        <f>Table1[[#This Row],[Earned Basic Salary]]+Table1[[#This Row],[HRA]]+Table1[[#This Row],[DA]]+Table1[[#This Row],[Overtime Pay]]</f>
        <v>24679.300000000003</v>
      </c>
      <c r="X2972" s="1">
        <f>Table1[[#This Row],[Gross Salary]]-Table1[[#This Row],[Total Deduction]]</f>
        <v>22533.518461538464</v>
      </c>
      <c r="Y2972" t="s">
        <v>37</v>
      </c>
      <c r="Z2972" t="s">
        <v>95</v>
      </c>
      <c r="AA2972" t="s">
        <v>10935</v>
      </c>
      <c r="AB2972" t="s">
        <v>10936</v>
      </c>
    </row>
    <row r="2973" spans="1:28" x14ac:dyDescent="0.3">
      <c r="A2973" t="s">
        <v>10937</v>
      </c>
      <c r="B2973" t="s">
        <v>2238</v>
      </c>
      <c r="C2973">
        <v>45</v>
      </c>
      <c r="D2973" t="s">
        <v>53</v>
      </c>
      <c r="E2973" t="s">
        <v>62</v>
      </c>
      <c r="F2973" t="s">
        <v>63</v>
      </c>
      <c r="G2973" t="s">
        <v>10938</v>
      </c>
      <c r="H2973" t="s">
        <v>35</v>
      </c>
      <c r="I2973" t="s">
        <v>36</v>
      </c>
      <c r="J2973">
        <v>26</v>
      </c>
      <c r="K2973">
        <v>23</v>
      </c>
      <c r="L2973">
        <f t="shared" si="138"/>
        <v>3</v>
      </c>
      <c r="M2973">
        <v>13</v>
      </c>
      <c r="N2973">
        <v>36906</v>
      </c>
      <c r="O2973" s="1">
        <f t="shared" si="139"/>
        <v>1419.4615384615386</v>
      </c>
      <c r="P2973" s="1">
        <f t="shared" si="140"/>
        <v>32647.615384615387</v>
      </c>
      <c r="Q2973" s="1">
        <f>Table1[[#This Row],[Earned Basic Salary]]*20%</f>
        <v>6529.5230769230775</v>
      </c>
      <c r="R2973" s="1">
        <f>Table1[[#This Row],[Earned Basic Salary]]*10%</f>
        <v>3264.7615384615387</v>
      </c>
      <c r="S2973" s="1">
        <f>Table1[[#This Row],[Earned Basic Salary]]*12%</f>
        <v>3917.7138461538461</v>
      </c>
      <c r="T2973" s="1">
        <f>200</f>
        <v>200</v>
      </c>
      <c r="U2973" s="1">
        <f>Table1[[#This Row],[PF]]+Table1[[#This Row],[Professional Tax]]</f>
        <v>4117.7138461538461</v>
      </c>
      <c r="V2973" s="1">
        <f>Table1[[#This Row],[Overtime Hours]]*200</f>
        <v>2600</v>
      </c>
      <c r="W2973" s="1">
        <f>Table1[[#This Row],[Earned Basic Salary]]+Table1[[#This Row],[HRA]]+Table1[[#This Row],[DA]]+Table1[[#This Row],[Overtime Pay]]</f>
        <v>45041.900000000009</v>
      </c>
      <c r="X2973" s="1">
        <f>Table1[[#This Row],[Gross Salary]]-Table1[[#This Row],[Total Deduction]]</f>
        <v>40924.18615384616</v>
      </c>
      <c r="Y2973" t="s">
        <v>37</v>
      </c>
      <c r="Z2973" t="s">
        <v>48</v>
      </c>
      <c r="AA2973" t="s">
        <v>10939</v>
      </c>
      <c r="AB2973" t="s">
        <v>10940</v>
      </c>
    </row>
    <row r="2974" spans="1:28" x14ac:dyDescent="0.3">
      <c r="A2974" t="s">
        <v>10941</v>
      </c>
      <c r="B2974" t="s">
        <v>183</v>
      </c>
      <c r="C2974">
        <v>27</v>
      </c>
      <c r="D2974" t="s">
        <v>53</v>
      </c>
      <c r="E2974" t="s">
        <v>121</v>
      </c>
      <c r="F2974" t="s">
        <v>55</v>
      </c>
      <c r="G2974" t="s">
        <v>10942</v>
      </c>
      <c r="H2974" t="s">
        <v>35</v>
      </c>
      <c r="I2974" t="s">
        <v>36</v>
      </c>
      <c r="J2974">
        <v>26</v>
      </c>
      <c r="K2974">
        <v>26</v>
      </c>
      <c r="L2974">
        <f t="shared" si="138"/>
        <v>0</v>
      </c>
      <c r="M2974">
        <v>11</v>
      </c>
      <c r="N2974">
        <v>71905</v>
      </c>
      <c r="O2974" s="1">
        <f t="shared" si="139"/>
        <v>2765.5769230769229</v>
      </c>
      <c r="P2974" s="1">
        <f t="shared" si="140"/>
        <v>71905</v>
      </c>
      <c r="Q2974" s="1">
        <f>Table1[[#This Row],[Earned Basic Salary]]*20%</f>
        <v>14381</v>
      </c>
      <c r="R2974" s="1">
        <f>Table1[[#This Row],[Earned Basic Salary]]*10%</f>
        <v>7190.5</v>
      </c>
      <c r="S2974" s="1">
        <f>Table1[[#This Row],[Earned Basic Salary]]*12%</f>
        <v>8628.6</v>
      </c>
      <c r="T2974" s="1">
        <f>200</f>
        <v>200</v>
      </c>
      <c r="U2974" s="1">
        <f>Table1[[#This Row],[PF]]+Table1[[#This Row],[Professional Tax]]</f>
        <v>8828.6</v>
      </c>
      <c r="V2974" s="1">
        <f>Table1[[#This Row],[Overtime Hours]]*200</f>
        <v>2200</v>
      </c>
      <c r="W2974" s="1">
        <f>Table1[[#This Row],[Earned Basic Salary]]+Table1[[#This Row],[HRA]]+Table1[[#This Row],[DA]]+Table1[[#This Row],[Overtime Pay]]</f>
        <v>95676.5</v>
      </c>
      <c r="X2974" s="1">
        <f>Table1[[#This Row],[Gross Salary]]-Table1[[#This Row],[Total Deduction]]</f>
        <v>86847.9</v>
      </c>
      <c r="Y2974" t="s">
        <v>37</v>
      </c>
      <c r="Z2974" t="s">
        <v>48</v>
      </c>
      <c r="AA2974" t="s">
        <v>10943</v>
      </c>
      <c r="AB2974" t="s">
        <v>10944</v>
      </c>
    </row>
    <row r="2975" spans="1:28" x14ac:dyDescent="0.3">
      <c r="A2975" t="s">
        <v>10945</v>
      </c>
      <c r="B2975" t="s">
        <v>207</v>
      </c>
      <c r="C2975">
        <v>23</v>
      </c>
      <c r="D2975" t="s">
        <v>31</v>
      </c>
      <c r="E2975" t="s">
        <v>62</v>
      </c>
      <c r="F2975" t="s">
        <v>69</v>
      </c>
      <c r="G2975" t="s">
        <v>3081</v>
      </c>
      <c r="H2975" t="s">
        <v>35</v>
      </c>
      <c r="I2975" t="s">
        <v>36</v>
      </c>
      <c r="J2975">
        <v>26</v>
      </c>
      <c r="K2975">
        <v>24</v>
      </c>
      <c r="L2975">
        <f t="shared" si="138"/>
        <v>2</v>
      </c>
      <c r="M2975">
        <v>18</v>
      </c>
      <c r="N2975">
        <v>40636</v>
      </c>
      <c r="O2975" s="1">
        <f t="shared" si="139"/>
        <v>1562.9230769230769</v>
      </c>
      <c r="P2975" s="1">
        <f t="shared" si="140"/>
        <v>37510.153846153844</v>
      </c>
      <c r="Q2975" s="1">
        <f>Table1[[#This Row],[Earned Basic Salary]]*20%</f>
        <v>7502.0307692307688</v>
      </c>
      <c r="R2975" s="1">
        <f>Table1[[#This Row],[Earned Basic Salary]]*10%</f>
        <v>3751.0153846153844</v>
      </c>
      <c r="S2975" s="1">
        <f>Table1[[#This Row],[Earned Basic Salary]]*12%</f>
        <v>4501.2184615384613</v>
      </c>
      <c r="T2975" s="1">
        <f>200</f>
        <v>200</v>
      </c>
      <c r="U2975" s="1">
        <f>Table1[[#This Row],[PF]]+Table1[[#This Row],[Professional Tax]]</f>
        <v>4701.2184615384613</v>
      </c>
      <c r="V2975" s="1">
        <f>Table1[[#This Row],[Overtime Hours]]*200</f>
        <v>3600</v>
      </c>
      <c r="W2975" s="1">
        <f>Table1[[#This Row],[Earned Basic Salary]]+Table1[[#This Row],[HRA]]+Table1[[#This Row],[DA]]+Table1[[#This Row],[Overtime Pay]]</f>
        <v>52363.199999999997</v>
      </c>
      <c r="X2975" s="1">
        <f>Table1[[#This Row],[Gross Salary]]-Table1[[#This Row],[Total Deduction]]</f>
        <v>47661.981538461536</v>
      </c>
      <c r="Y2975" t="s">
        <v>37</v>
      </c>
      <c r="Z2975" t="s">
        <v>106</v>
      </c>
      <c r="AA2975" t="s">
        <v>10946</v>
      </c>
      <c r="AB2975" t="s">
        <v>10947</v>
      </c>
    </row>
    <row r="2976" spans="1:28" x14ac:dyDescent="0.3">
      <c r="A2976" t="s">
        <v>10948</v>
      </c>
      <c r="B2976" t="s">
        <v>774</v>
      </c>
      <c r="C2976">
        <v>39</v>
      </c>
      <c r="D2976" t="s">
        <v>75</v>
      </c>
      <c r="E2976" t="s">
        <v>32</v>
      </c>
      <c r="F2976" t="s">
        <v>55</v>
      </c>
      <c r="G2976" t="s">
        <v>2305</v>
      </c>
      <c r="H2976" t="s">
        <v>35</v>
      </c>
      <c r="I2976" t="s">
        <v>36</v>
      </c>
      <c r="J2976">
        <v>26</v>
      </c>
      <c r="K2976">
        <v>23</v>
      </c>
      <c r="L2976">
        <f t="shared" si="138"/>
        <v>3</v>
      </c>
      <c r="M2976">
        <v>20</v>
      </c>
      <c r="N2976">
        <v>21108</v>
      </c>
      <c r="O2976" s="1">
        <f t="shared" si="139"/>
        <v>811.84615384615381</v>
      </c>
      <c r="P2976" s="1">
        <f t="shared" si="140"/>
        <v>18672.461538461539</v>
      </c>
      <c r="Q2976" s="1">
        <f>Table1[[#This Row],[Earned Basic Salary]]*20%</f>
        <v>3734.4923076923078</v>
      </c>
      <c r="R2976" s="1">
        <f>Table1[[#This Row],[Earned Basic Salary]]*10%</f>
        <v>1867.2461538461539</v>
      </c>
      <c r="S2976" s="1">
        <f>Table1[[#This Row],[Earned Basic Salary]]*12%</f>
        <v>2240.6953846153847</v>
      </c>
      <c r="T2976" s="1">
        <f>200</f>
        <v>200</v>
      </c>
      <c r="U2976" s="1">
        <f>Table1[[#This Row],[PF]]+Table1[[#This Row],[Professional Tax]]</f>
        <v>2440.6953846153847</v>
      </c>
      <c r="V2976" s="1">
        <f>Table1[[#This Row],[Overtime Hours]]*200</f>
        <v>4000</v>
      </c>
      <c r="W2976" s="1">
        <f>Table1[[#This Row],[Earned Basic Salary]]+Table1[[#This Row],[HRA]]+Table1[[#This Row],[DA]]+Table1[[#This Row],[Overtime Pay]]</f>
        <v>28274.2</v>
      </c>
      <c r="X2976" s="1">
        <f>Table1[[#This Row],[Gross Salary]]-Table1[[#This Row],[Total Deduction]]</f>
        <v>25833.504615384616</v>
      </c>
      <c r="Y2976" t="s">
        <v>37</v>
      </c>
      <c r="Z2976" t="s">
        <v>106</v>
      </c>
      <c r="AA2976" t="s">
        <v>10949</v>
      </c>
      <c r="AB2976" t="s">
        <v>10950</v>
      </c>
    </row>
    <row r="2977" spans="1:28" x14ac:dyDescent="0.3">
      <c r="A2977" t="s">
        <v>10951</v>
      </c>
      <c r="B2977" t="s">
        <v>1072</v>
      </c>
      <c r="C2977">
        <v>35</v>
      </c>
      <c r="D2977" t="s">
        <v>127</v>
      </c>
      <c r="E2977" t="s">
        <v>32</v>
      </c>
      <c r="F2977" t="s">
        <v>46</v>
      </c>
      <c r="G2977" t="s">
        <v>2676</v>
      </c>
      <c r="H2977" t="s">
        <v>35</v>
      </c>
      <c r="I2977" t="s">
        <v>36</v>
      </c>
      <c r="J2977">
        <v>26</v>
      </c>
      <c r="K2977">
        <v>22</v>
      </c>
      <c r="L2977">
        <f t="shared" si="138"/>
        <v>4</v>
      </c>
      <c r="M2977">
        <v>3</v>
      </c>
      <c r="N2977">
        <v>23241</v>
      </c>
      <c r="O2977" s="1">
        <f t="shared" si="139"/>
        <v>893.88461538461536</v>
      </c>
      <c r="P2977" s="1">
        <f t="shared" si="140"/>
        <v>19665.461538461539</v>
      </c>
      <c r="Q2977" s="1">
        <f>Table1[[#This Row],[Earned Basic Salary]]*20%</f>
        <v>3933.0923076923082</v>
      </c>
      <c r="R2977" s="1">
        <f>Table1[[#This Row],[Earned Basic Salary]]*10%</f>
        <v>1966.5461538461541</v>
      </c>
      <c r="S2977" s="1">
        <f>Table1[[#This Row],[Earned Basic Salary]]*12%</f>
        <v>2359.8553846153845</v>
      </c>
      <c r="T2977" s="1">
        <f>200</f>
        <v>200</v>
      </c>
      <c r="U2977" s="1">
        <f>Table1[[#This Row],[PF]]+Table1[[#This Row],[Professional Tax]]</f>
        <v>2559.8553846153845</v>
      </c>
      <c r="V2977" s="1">
        <f>Table1[[#This Row],[Overtime Hours]]*200</f>
        <v>600</v>
      </c>
      <c r="W2977" s="1">
        <f>Table1[[#This Row],[Earned Basic Salary]]+Table1[[#This Row],[HRA]]+Table1[[#This Row],[DA]]+Table1[[#This Row],[Overtime Pay]]</f>
        <v>26165.1</v>
      </c>
      <c r="X2977" s="1">
        <f>Table1[[#This Row],[Gross Salary]]-Table1[[#This Row],[Total Deduction]]</f>
        <v>23605.244615384614</v>
      </c>
      <c r="Y2977" t="s">
        <v>37</v>
      </c>
      <c r="Z2977" t="s">
        <v>38</v>
      </c>
      <c r="AA2977" t="s">
        <v>10952</v>
      </c>
      <c r="AB2977" t="s">
        <v>10953</v>
      </c>
    </row>
    <row r="2978" spans="1:28" x14ac:dyDescent="0.3">
      <c r="A2978" t="s">
        <v>10954</v>
      </c>
      <c r="B2978" t="s">
        <v>143</v>
      </c>
      <c r="C2978">
        <v>46</v>
      </c>
      <c r="D2978" t="s">
        <v>127</v>
      </c>
      <c r="E2978" t="s">
        <v>45</v>
      </c>
      <c r="F2978" t="s">
        <v>69</v>
      </c>
      <c r="G2978" t="s">
        <v>2631</v>
      </c>
      <c r="H2978" t="s">
        <v>35</v>
      </c>
      <c r="I2978" t="s">
        <v>36</v>
      </c>
      <c r="J2978">
        <v>26</v>
      </c>
      <c r="K2978">
        <v>24</v>
      </c>
      <c r="L2978">
        <f t="shared" si="138"/>
        <v>2</v>
      </c>
      <c r="M2978">
        <v>13</v>
      </c>
      <c r="N2978">
        <v>34034</v>
      </c>
      <c r="O2978" s="1">
        <f t="shared" si="139"/>
        <v>1309</v>
      </c>
      <c r="P2978" s="1">
        <f t="shared" si="140"/>
        <v>31416</v>
      </c>
      <c r="Q2978" s="1">
        <f>Table1[[#This Row],[Earned Basic Salary]]*20%</f>
        <v>6283.2000000000007</v>
      </c>
      <c r="R2978" s="1">
        <f>Table1[[#This Row],[Earned Basic Salary]]*10%</f>
        <v>3141.6000000000004</v>
      </c>
      <c r="S2978" s="1">
        <f>Table1[[#This Row],[Earned Basic Salary]]*12%</f>
        <v>3769.92</v>
      </c>
      <c r="T2978" s="1">
        <f>200</f>
        <v>200</v>
      </c>
      <c r="U2978" s="1">
        <f>Table1[[#This Row],[PF]]+Table1[[#This Row],[Professional Tax]]</f>
        <v>3969.92</v>
      </c>
      <c r="V2978" s="1">
        <f>Table1[[#This Row],[Overtime Hours]]*200</f>
        <v>2600</v>
      </c>
      <c r="W2978" s="1">
        <f>Table1[[#This Row],[Earned Basic Salary]]+Table1[[#This Row],[HRA]]+Table1[[#This Row],[DA]]+Table1[[#This Row],[Overtime Pay]]</f>
        <v>43440.799999999996</v>
      </c>
      <c r="X2978" s="1">
        <f>Table1[[#This Row],[Gross Salary]]-Table1[[#This Row],[Total Deduction]]</f>
        <v>39470.879999999997</v>
      </c>
      <c r="Y2978" t="s">
        <v>37</v>
      </c>
      <c r="Z2978" t="s">
        <v>48</v>
      </c>
      <c r="AA2978" t="s">
        <v>10955</v>
      </c>
      <c r="AB2978" t="s">
        <v>10956</v>
      </c>
    </row>
    <row r="2979" spans="1:28" x14ac:dyDescent="0.3">
      <c r="A2979" t="s">
        <v>10957</v>
      </c>
      <c r="B2979" t="s">
        <v>372</v>
      </c>
      <c r="C2979">
        <v>45</v>
      </c>
      <c r="D2979" t="s">
        <v>81</v>
      </c>
      <c r="E2979" t="s">
        <v>121</v>
      </c>
      <c r="F2979" t="s">
        <v>46</v>
      </c>
      <c r="G2979" t="s">
        <v>1718</v>
      </c>
      <c r="H2979" t="s">
        <v>35</v>
      </c>
      <c r="I2979" t="s">
        <v>36</v>
      </c>
      <c r="J2979">
        <v>26</v>
      </c>
      <c r="K2979">
        <v>23</v>
      </c>
      <c r="L2979">
        <f t="shared" si="138"/>
        <v>3</v>
      </c>
      <c r="M2979">
        <v>0</v>
      </c>
      <c r="N2979">
        <v>32590</v>
      </c>
      <c r="O2979" s="1">
        <f t="shared" si="139"/>
        <v>1253.4615384615386</v>
      </c>
      <c r="P2979" s="1">
        <f t="shared" si="140"/>
        <v>28829.615384615387</v>
      </c>
      <c r="Q2979" s="1">
        <f>Table1[[#This Row],[Earned Basic Salary]]*20%</f>
        <v>5765.923076923078</v>
      </c>
      <c r="R2979" s="1">
        <f>Table1[[#This Row],[Earned Basic Salary]]*10%</f>
        <v>2882.961538461539</v>
      </c>
      <c r="S2979" s="1">
        <f>Table1[[#This Row],[Earned Basic Salary]]*12%</f>
        <v>3459.5538461538463</v>
      </c>
      <c r="T2979" s="1">
        <f>200</f>
        <v>200</v>
      </c>
      <c r="U2979" s="1">
        <f>Table1[[#This Row],[PF]]+Table1[[#This Row],[Professional Tax]]</f>
        <v>3659.5538461538463</v>
      </c>
      <c r="V2979" s="1">
        <f>Table1[[#This Row],[Overtime Hours]]*200</f>
        <v>0</v>
      </c>
      <c r="W2979" s="1">
        <f>Table1[[#This Row],[Earned Basic Salary]]+Table1[[#This Row],[HRA]]+Table1[[#This Row],[DA]]+Table1[[#This Row],[Overtime Pay]]</f>
        <v>37478.500000000007</v>
      </c>
      <c r="X2979" s="1">
        <f>Table1[[#This Row],[Gross Salary]]-Table1[[#This Row],[Total Deduction]]</f>
        <v>33818.946153846162</v>
      </c>
      <c r="Y2979" t="s">
        <v>37</v>
      </c>
      <c r="Z2979" t="s">
        <v>48</v>
      </c>
      <c r="AA2979" t="s">
        <v>10958</v>
      </c>
      <c r="AB2979" t="s">
        <v>10959</v>
      </c>
    </row>
    <row r="2980" spans="1:28" x14ac:dyDescent="0.3">
      <c r="A2980" t="s">
        <v>10960</v>
      </c>
      <c r="B2980" t="s">
        <v>741</v>
      </c>
      <c r="C2980">
        <v>35</v>
      </c>
      <c r="D2980" t="s">
        <v>53</v>
      </c>
      <c r="E2980" t="s">
        <v>45</v>
      </c>
      <c r="F2980" t="s">
        <v>55</v>
      </c>
      <c r="G2980" t="s">
        <v>4500</v>
      </c>
      <c r="H2980" t="s">
        <v>35</v>
      </c>
      <c r="I2980" t="s">
        <v>36</v>
      </c>
      <c r="J2980">
        <v>26</v>
      </c>
      <c r="K2980">
        <v>24</v>
      </c>
      <c r="L2980">
        <f t="shared" si="138"/>
        <v>2</v>
      </c>
      <c r="M2980">
        <v>19</v>
      </c>
      <c r="N2980">
        <v>23006</v>
      </c>
      <c r="O2980" s="1">
        <f t="shared" si="139"/>
        <v>884.84615384615381</v>
      </c>
      <c r="P2980" s="1">
        <f t="shared" si="140"/>
        <v>21236.307692307691</v>
      </c>
      <c r="Q2980" s="1">
        <f>Table1[[#This Row],[Earned Basic Salary]]*20%</f>
        <v>4247.2615384615383</v>
      </c>
      <c r="R2980" s="1">
        <f>Table1[[#This Row],[Earned Basic Salary]]*10%</f>
        <v>2123.6307692307691</v>
      </c>
      <c r="S2980" s="1">
        <f>Table1[[#This Row],[Earned Basic Salary]]*12%</f>
        <v>2548.3569230769231</v>
      </c>
      <c r="T2980" s="1">
        <f>200</f>
        <v>200</v>
      </c>
      <c r="U2980" s="1">
        <f>Table1[[#This Row],[PF]]+Table1[[#This Row],[Professional Tax]]</f>
        <v>2748.3569230769231</v>
      </c>
      <c r="V2980" s="1">
        <f>Table1[[#This Row],[Overtime Hours]]*200</f>
        <v>3800</v>
      </c>
      <c r="W2980" s="1">
        <f>Table1[[#This Row],[Earned Basic Salary]]+Table1[[#This Row],[HRA]]+Table1[[#This Row],[DA]]+Table1[[#This Row],[Overtime Pay]]</f>
        <v>31407.199999999997</v>
      </c>
      <c r="X2980" s="1">
        <f>Table1[[#This Row],[Gross Salary]]-Table1[[#This Row],[Total Deduction]]</f>
        <v>28658.843076923073</v>
      </c>
      <c r="Y2980" t="s">
        <v>37</v>
      </c>
      <c r="Z2980" t="s">
        <v>38</v>
      </c>
      <c r="AA2980" t="s">
        <v>10961</v>
      </c>
      <c r="AB2980" t="s">
        <v>10962</v>
      </c>
    </row>
    <row r="2981" spans="1:28" x14ac:dyDescent="0.3">
      <c r="A2981" t="s">
        <v>10963</v>
      </c>
      <c r="B2981" t="s">
        <v>425</v>
      </c>
      <c r="C2981">
        <v>23</v>
      </c>
      <c r="D2981" t="s">
        <v>75</v>
      </c>
      <c r="E2981" t="s">
        <v>62</v>
      </c>
      <c r="F2981" t="s">
        <v>46</v>
      </c>
      <c r="G2981" t="s">
        <v>7234</v>
      </c>
      <c r="H2981" t="s">
        <v>35</v>
      </c>
      <c r="I2981" t="s">
        <v>36</v>
      </c>
      <c r="J2981">
        <v>26</v>
      </c>
      <c r="K2981">
        <v>22</v>
      </c>
      <c r="L2981">
        <f t="shared" si="138"/>
        <v>4</v>
      </c>
      <c r="M2981">
        <v>16</v>
      </c>
      <c r="N2981">
        <v>33517</v>
      </c>
      <c r="O2981" s="1">
        <f t="shared" si="139"/>
        <v>1289.1153846153845</v>
      </c>
      <c r="P2981" s="1">
        <f t="shared" si="140"/>
        <v>28360.538461538461</v>
      </c>
      <c r="Q2981" s="1">
        <f>Table1[[#This Row],[Earned Basic Salary]]*20%</f>
        <v>5672.1076923076926</v>
      </c>
      <c r="R2981" s="1">
        <f>Table1[[#This Row],[Earned Basic Salary]]*10%</f>
        <v>2836.0538461538463</v>
      </c>
      <c r="S2981" s="1">
        <f>Table1[[#This Row],[Earned Basic Salary]]*12%</f>
        <v>3403.2646153846154</v>
      </c>
      <c r="T2981" s="1">
        <f>200</f>
        <v>200</v>
      </c>
      <c r="U2981" s="1">
        <f>Table1[[#This Row],[PF]]+Table1[[#This Row],[Professional Tax]]</f>
        <v>3603.2646153846154</v>
      </c>
      <c r="V2981" s="1">
        <f>Table1[[#This Row],[Overtime Hours]]*200</f>
        <v>3200</v>
      </c>
      <c r="W2981" s="1">
        <f>Table1[[#This Row],[Earned Basic Salary]]+Table1[[#This Row],[HRA]]+Table1[[#This Row],[DA]]+Table1[[#This Row],[Overtime Pay]]</f>
        <v>40068.699999999997</v>
      </c>
      <c r="X2981" s="1">
        <f>Table1[[#This Row],[Gross Salary]]-Table1[[#This Row],[Total Deduction]]</f>
        <v>36465.435384615383</v>
      </c>
      <c r="Y2981" t="s">
        <v>37</v>
      </c>
      <c r="Z2981" t="s">
        <v>48</v>
      </c>
      <c r="AA2981" t="s">
        <v>10964</v>
      </c>
      <c r="AB2981" t="s">
        <v>10965</v>
      </c>
    </row>
    <row r="2982" spans="1:28" x14ac:dyDescent="0.3">
      <c r="A2982" t="s">
        <v>10966</v>
      </c>
      <c r="B2982" t="s">
        <v>475</v>
      </c>
      <c r="C2982">
        <v>23</v>
      </c>
      <c r="D2982" t="s">
        <v>133</v>
      </c>
      <c r="E2982" t="s">
        <v>62</v>
      </c>
      <c r="F2982" t="s">
        <v>33</v>
      </c>
      <c r="G2982" t="s">
        <v>10967</v>
      </c>
      <c r="H2982" t="s">
        <v>35</v>
      </c>
      <c r="I2982" t="s">
        <v>36</v>
      </c>
      <c r="J2982">
        <v>26</v>
      </c>
      <c r="K2982">
        <v>22</v>
      </c>
      <c r="L2982">
        <f t="shared" si="138"/>
        <v>4</v>
      </c>
      <c r="M2982">
        <v>14</v>
      </c>
      <c r="N2982">
        <v>30607</v>
      </c>
      <c r="O2982" s="1">
        <f t="shared" si="139"/>
        <v>1177.1923076923076</v>
      </c>
      <c r="P2982" s="1">
        <f t="shared" si="140"/>
        <v>25898.230769230766</v>
      </c>
      <c r="Q2982" s="1">
        <f>Table1[[#This Row],[Earned Basic Salary]]*20%</f>
        <v>5179.6461538461535</v>
      </c>
      <c r="R2982" s="1">
        <f>Table1[[#This Row],[Earned Basic Salary]]*10%</f>
        <v>2589.8230769230768</v>
      </c>
      <c r="S2982" s="1">
        <f>Table1[[#This Row],[Earned Basic Salary]]*12%</f>
        <v>3107.7876923076919</v>
      </c>
      <c r="T2982" s="1">
        <f>200</f>
        <v>200</v>
      </c>
      <c r="U2982" s="1">
        <f>Table1[[#This Row],[PF]]+Table1[[#This Row],[Professional Tax]]</f>
        <v>3307.7876923076919</v>
      </c>
      <c r="V2982" s="1">
        <f>Table1[[#This Row],[Overtime Hours]]*200</f>
        <v>2800</v>
      </c>
      <c r="W2982" s="1">
        <f>Table1[[#This Row],[Earned Basic Salary]]+Table1[[#This Row],[HRA]]+Table1[[#This Row],[DA]]+Table1[[#This Row],[Overtime Pay]]</f>
        <v>36467.699999999997</v>
      </c>
      <c r="X2982" s="1">
        <f>Table1[[#This Row],[Gross Salary]]-Table1[[#This Row],[Total Deduction]]</f>
        <v>33159.912307692306</v>
      </c>
      <c r="Y2982" t="s">
        <v>37</v>
      </c>
      <c r="Z2982" t="s">
        <v>95</v>
      </c>
      <c r="AA2982" t="s">
        <v>10968</v>
      </c>
      <c r="AB2982" t="s">
        <v>10969</v>
      </c>
    </row>
    <row r="2983" spans="1:28" x14ac:dyDescent="0.3">
      <c r="A2983" t="s">
        <v>10970</v>
      </c>
      <c r="B2983" t="s">
        <v>1011</v>
      </c>
      <c r="C2983">
        <v>34</v>
      </c>
      <c r="D2983" t="s">
        <v>133</v>
      </c>
      <c r="E2983" t="s">
        <v>32</v>
      </c>
      <c r="F2983" t="s">
        <v>69</v>
      </c>
      <c r="G2983" t="s">
        <v>10971</v>
      </c>
      <c r="H2983" t="s">
        <v>35</v>
      </c>
      <c r="I2983" t="s">
        <v>36</v>
      </c>
      <c r="J2983">
        <v>26</v>
      </c>
      <c r="K2983">
        <v>24</v>
      </c>
      <c r="L2983">
        <f t="shared" si="138"/>
        <v>2</v>
      </c>
      <c r="M2983">
        <v>1</v>
      </c>
      <c r="N2983">
        <v>42269</v>
      </c>
      <c r="O2983" s="1">
        <f t="shared" si="139"/>
        <v>1625.7307692307693</v>
      </c>
      <c r="P2983" s="1">
        <f t="shared" si="140"/>
        <v>39017.538461538461</v>
      </c>
      <c r="Q2983" s="1">
        <f>Table1[[#This Row],[Earned Basic Salary]]*20%</f>
        <v>7803.5076923076922</v>
      </c>
      <c r="R2983" s="1">
        <f>Table1[[#This Row],[Earned Basic Salary]]*10%</f>
        <v>3901.7538461538461</v>
      </c>
      <c r="S2983" s="1">
        <f>Table1[[#This Row],[Earned Basic Salary]]*12%</f>
        <v>4682.1046153846155</v>
      </c>
      <c r="T2983" s="1">
        <f>200</f>
        <v>200</v>
      </c>
      <c r="U2983" s="1">
        <f>Table1[[#This Row],[PF]]+Table1[[#This Row],[Professional Tax]]</f>
        <v>4882.1046153846155</v>
      </c>
      <c r="V2983" s="1">
        <f>Table1[[#This Row],[Overtime Hours]]*200</f>
        <v>200</v>
      </c>
      <c r="W2983" s="1">
        <f>Table1[[#This Row],[Earned Basic Salary]]+Table1[[#This Row],[HRA]]+Table1[[#This Row],[DA]]+Table1[[#This Row],[Overtime Pay]]</f>
        <v>50922.8</v>
      </c>
      <c r="X2983" s="1">
        <f>Table1[[#This Row],[Gross Salary]]-Table1[[#This Row],[Total Deduction]]</f>
        <v>46040.695384615385</v>
      </c>
      <c r="Y2983" t="s">
        <v>37</v>
      </c>
      <c r="Z2983" t="s">
        <v>95</v>
      </c>
      <c r="AA2983" t="s">
        <v>10972</v>
      </c>
      <c r="AB2983" t="s">
        <v>10973</v>
      </c>
    </row>
    <row r="2984" spans="1:28" x14ac:dyDescent="0.3">
      <c r="A2984" t="s">
        <v>10974</v>
      </c>
      <c r="B2984" t="s">
        <v>2873</v>
      </c>
      <c r="C2984">
        <v>51</v>
      </c>
      <c r="D2984" t="s">
        <v>75</v>
      </c>
      <c r="E2984" t="s">
        <v>62</v>
      </c>
      <c r="F2984" t="s">
        <v>69</v>
      </c>
      <c r="G2984" t="s">
        <v>10975</v>
      </c>
      <c r="H2984" t="s">
        <v>35</v>
      </c>
      <c r="I2984" t="s">
        <v>36</v>
      </c>
      <c r="J2984">
        <v>26</v>
      </c>
      <c r="K2984">
        <v>22</v>
      </c>
      <c r="L2984">
        <f t="shared" si="138"/>
        <v>4</v>
      </c>
      <c r="M2984">
        <v>20</v>
      </c>
      <c r="N2984">
        <v>39205</v>
      </c>
      <c r="O2984" s="1">
        <f t="shared" si="139"/>
        <v>1507.8846153846155</v>
      </c>
      <c r="P2984" s="1">
        <f t="shared" si="140"/>
        <v>33173.461538461539</v>
      </c>
      <c r="Q2984" s="1">
        <f>Table1[[#This Row],[Earned Basic Salary]]*20%</f>
        <v>6634.6923076923085</v>
      </c>
      <c r="R2984" s="1">
        <f>Table1[[#This Row],[Earned Basic Salary]]*10%</f>
        <v>3317.3461538461543</v>
      </c>
      <c r="S2984" s="1">
        <f>Table1[[#This Row],[Earned Basic Salary]]*12%</f>
        <v>3980.8153846153846</v>
      </c>
      <c r="T2984" s="1">
        <f>200</f>
        <v>200</v>
      </c>
      <c r="U2984" s="1">
        <f>Table1[[#This Row],[PF]]+Table1[[#This Row],[Professional Tax]]</f>
        <v>4180.8153846153846</v>
      </c>
      <c r="V2984" s="1">
        <f>Table1[[#This Row],[Overtime Hours]]*200</f>
        <v>4000</v>
      </c>
      <c r="W2984" s="1">
        <f>Table1[[#This Row],[Earned Basic Salary]]+Table1[[#This Row],[HRA]]+Table1[[#This Row],[DA]]+Table1[[#This Row],[Overtime Pay]]</f>
        <v>47125.5</v>
      </c>
      <c r="X2984" s="1">
        <f>Table1[[#This Row],[Gross Salary]]-Table1[[#This Row],[Total Deduction]]</f>
        <v>42944.684615384613</v>
      </c>
      <c r="Y2984" t="s">
        <v>37</v>
      </c>
      <c r="Z2984" t="s">
        <v>38</v>
      </c>
      <c r="AA2984" t="s">
        <v>10976</v>
      </c>
      <c r="AB2984" t="s">
        <v>10977</v>
      </c>
    </row>
    <row r="2985" spans="1:28" x14ac:dyDescent="0.3">
      <c r="A2985" t="s">
        <v>10978</v>
      </c>
      <c r="B2985" t="s">
        <v>1473</v>
      </c>
      <c r="C2985">
        <v>45</v>
      </c>
      <c r="D2985" t="s">
        <v>61</v>
      </c>
      <c r="E2985" t="s">
        <v>62</v>
      </c>
      <c r="F2985" t="s">
        <v>46</v>
      </c>
      <c r="G2985" t="s">
        <v>10979</v>
      </c>
      <c r="H2985" t="s">
        <v>35</v>
      </c>
      <c r="I2985" t="s">
        <v>36</v>
      </c>
      <c r="J2985">
        <v>26</v>
      </c>
      <c r="K2985">
        <v>22</v>
      </c>
      <c r="L2985">
        <f t="shared" si="138"/>
        <v>4</v>
      </c>
      <c r="M2985">
        <v>16</v>
      </c>
      <c r="N2985">
        <v>58200</v>
      </c>
      <c r="O2985" s="1">
        <f t="shared" si="139"/>
        <v>2238.4615384615386</v>
      </c>
      <c r="P2985" s="1">
        <f t="shared" si="140"/>
        <v>49246.153846153851</v>
      </c>
      <c r="Q2985" s="1">
        <f>Table1[[#This Row],[Earned Basic Salary]]*20%</f>
        <v>9849.2307692307713</v>
      </c>
      <c r="R2985" s="1">
        <f>Table1[[#This Row],[Earned Basic Salary]]*10%</f>
        <v>4924.6153846153857</v>
      </c>
      <c r="S2985" s="1">
        <f>Table1[[#This Row],[Earned Basic Salary]]*12%</f>
        <v>5909.5384615384619</v>
      </c>
      <c r="T2985" s="1">
        <f>200</f>
        <v>200</v>
      </c>
      <c r="U2985" s="1">
        <f>Table1[[#This Row],[PF]]+Table1[[#This Row],[Professional Tax]]</f>
        <v>6109.5384615384619</v>
      </c>
      <c r="V2985" s="1">
        <f>Table1[[#This Row],[Overtime Hours]]*200</f>
        <v>3200</v>
      </c>
      <c r="W2985" s="1">
        <f>Table1[[#This Row],[Earned Basic Salary]]+Table1[[#This Row],[HRA]]+Table1[[#This Row],[DA]]+Table1[[#This Row],[Overtime Pay]]</f>
        <v>67220</v>
      </c>
      <c r="X2985" s="1">
        <f>Table1[[#This Row],[Gross Salary]]-Table1[[#This Row],[Total Deduction]]</f>
        <v>61110.461538461539</v>
      </c>
      <c r="Y2985" t="s">
        <v>37</v>
      </c>
      <c r="Z2985" t="s">
        <v>38</v>
      </c>
      <c r="AA2985" t="s">
        <v>10980</v>
      </c>
      <c r="AB2985" t="s">
        <v>10981</v>
      </c>
    </row>
    <row r="2986" spans="1:28" x14ac:dyDescent="0.3">
      <c r="A2986" t="s">
        <v>10982</v>
      </c>
      <c r="B2986" t="s">
        <v>163</v>
      </c>
      <c r="C2986">
        <v>50</v>
      </c>
      <c r="D2986" t="s">
        <v>75</v>
      </c>
      <c r="E2986" t="s">
        <v>32</v>
      </c>
      <c r="F2986" t="s">
        <v>89</v>
      </c>
      <c r="G2986" t="s">
        <v>8538</v>
      </c>
      <c r="H2986" t="s">
        <v>35</v>
      </c>
      <c r="I2986" t="s">
        <v>36</v>
      </c>
      <c r="J2986">
        <v>26</v>
      </c>
      <c r="K2986">
        <v>25</v>
      </c>
      <c r="L2986">
        <f t="shared" si="138"/>
        <v>1</v>
      </c>
      <c r="M2986">
        <v>19</v>
      </c>
      <c r="N2986">
        <v>36128</v>
      </c>
      <c r="O2986" s="1">
        <f t="shared" si="139"/>
        <v>1389.5384615384614</v>
      </c>
      <c r="P2986" s="1">
        <f t="shared" si="140"/>
        <v>34738.461538461539</v>
      </c>
      <c r="Q2986" s="1">
        <f>Table1[[#This Row],[Earned Basic Salary]]*20%</f>
        <v>6947.6923076923085</v>
      </c>
      <c r="R2986" s="1">
        <f>Table1[[#This Row],[Earned Basic Salary]]*10%</f>
        <v>3473.8461538461543</v>
      </c>
      <c r="S2986" s="1">
        <f>Table1[[#This Row],[Earned Basic Salary]]*12%</f>
        <v>4168.6153846153848</v>
      </c>
      <c r="T2986" s="1">
        <f>200</f>
        <v>200</v>
      </c>
      <c r="U2986" s="1">
        <f>Table1[[#This Row],[PF]]+Table1[[#This Row],[Professional Tax]]</f>
        <v>4368.6153846153848</v>
      </c>
      <c r="V2986" s="1">
        <f>Table1[[#This Row],[Overtime Hours]]*200</f>
        <v>3800</v>
      </c>
      <c r="W2986" s="1">
        <f>Table1[[#This Row],[Earned Basic Salary]]+Table1[[#This Row],[HRA]]+Table1[[#This Row],[DA]]+Table1[[#This Row],[Overtime Pay]]</f>
        <v>48960</v>
      </c>
      <c r="X2986" s="1">
        <f>Table1[[#This Row],[Gross Salary]]-Table1[[#This Row],[Total Deduction]]</f>
        <v>44591.384615384617</v>
      </c>
      <c r="Y2986" t="s">
        <v>37</v>
      </c>
      <c r="Z2986" t="s">
        <v>95</v>
      </c>
      <c r="AA2986" t="s">
        <v>10983</v>
      </c>
      <c r="AB2986" t="s">
        <v>10984</v>
      </c>
    </row>
    <row r="2987" spans="1:28" x14ac:dyDescent="0.3">
      <c r="A2987" t="s">
        <v>10985</v>
      </c>
      <c r="B2987" t="s">
        <v>126</v>
      </c>
      <c r="C2987">
        <v>38</v>
      </c>
      <c r="D2987" t="s">
        <v>53</v>
      </c>
      <c r="E2987" t="s">
        <v>121</v>
      </c>
      <c r="F2987" t="s">
        <v>89</v>
      </c>
      <c r="G2987" t="s">
        <v>684</v>
      </c>
      <c r="H2987" t="s">
        <v>35</v>
      </c>
      <c r="I2987" t="s">
        <v>36</v>
      </c>
      <c r="J2987">
        <v>26</v>
      </c>
      <c r="K2987">
        <v>24</v>
      </c>
      <c r="L2987">
        <f t="shared" si="138"/>
        <v>2</v>
      </c>
      <c r="M2987">
        <v>6</v>
      </c>
      <c r="N2987">
        <v>51929</v>
      </c>
      <c r="O2987" s="1">
        <f t="shared" si="139"/>
        <v>1997.2692307692307</v>
      </c>
      <c r="P2987" s="1">
        <f t="shared" si="140"/>
        <v>47934.461538461539</v>
      </c>
      <c r="Q2987" s="1">
        <f>Table1[[#This Row],[Earned Basic Salary]]*20%</f>
        <v>9586.8923076923074</v>
      </c>
      <c r="R2987" s="1">
        <f>Table1[[#This Row],[Earned Basic Salary]]*10%</f>
        <v>4793.4461538461537</v>
      </c>
      <c r="S2987" s="1">
        <f>Table1[[#This Row],[Earned Basic Salary]]*12%</f>
        <v>5752.1353846153843</v>
      </c>
      <c r="T2987" s="1">
        <f>200</f>
        <v>200</v>
      </c>
      <c r="U2987" s="1">
        <f>Table1[[#This Row],[PF]]+Table1[[#This Row],[Professional Tax]]</f>
        <v>5952.1353846153843</v>
      </c>
      <c r="V2987" s="1">
        <f>Table1[[#This Row],[Overtime Hours]]*200</f>
        <v>1200</v>
      </c>
      <c r="W2987" s="1">
        <f>Table1[[#This Row],[Earned Basic Salary]]+Table1[[#This Row],[HRA]]+Table1[[#This Row],[DA]]+Table1[[#This Row],[Overtime Pay]]</f>
        <v>63514.8</v>
      </c>
      <c r="X2987" s="1">
        <f>Table1[[#This Row],[Gross Salary]]-Table1[[#This Row],[Total Deduction]]</f>
        <v>57562.664615384616</v>
      </c>
      <c r="Y2987" t="s">
        <v>37</v>
      </c>
      <c r="Z2987" t="s">
        <v>48</v>
      </c>
      <c r="AA2987" t="s">
        <v>10986</v>
      </c>
      <c r="AB2987" t="s">
        <v>10987</v>
      </c>
    </row>
    <row r="2988" spans="1:28" x14ac:dyDescent="0.3">
      <c r="A2988" t="s">
        <v>10988</v>
      </c>
      <c r="B2988" t="s">
        <v>480</v>
      </c>
      <c r="C2988">
        <v>23</v>
      </c>
      <c r="D2988" t="s">
        <v>127</v>
      </c>
      <c r="E2988" t="s">
        <v>62</v>
      </c>
      <c r="F2988" t="s">
        <v>69</v>
      </c>
      <c r="G2988" t="s">
        <v>7971</v>
      </c>
      <c r="H2988" t="s">
        <v>35</v>
      </c>
      <c r="I2988" t="s">
        <v>36</v>
      </c>
      <c r="J2988">
        <v>26</v>
      </c>
      <c r="K2988">
        <v>24</v>
      </c>
      <c r="L2988">
        <f t="shared" si="138"/>
        <v>2</v>
      </c>
      <c r="M2988">
        <v>19</v>
      </c>
      <c r="N2988">
        <v>71069</v>
      </c>
      <c r="O2988" s="1">
        <f t="shared" si="139"/>
        <v>2733.4230769230771</v>
      </c>
      <c r="P2988" s="1">
        <f t="shared" si="140"/>
        <v>65602.153846153844</v>
      </c>
      <c r="Q2988" s="1">
        <f>Table1[[#This Row],[Earned Basic Salary]]*20%</f>
        <v>13120.43076923077</v>
      </c>
      <c r="R2988" s="1">
        <f>Table1[[#This Row],[Earned Basic Salary]]*10%</f>
        <v>6560.2153846153851</v>
      </c>
      <c r="S2988" s="1">
        <f>Table1[[#This Row],[Earned Basic Salary]]*12%</f>
        <v>7872.2584615384612</v>
      </c>
      <c r="T2988" s="1">
        <f>200</f>
        <v>200</v>
      </c>
      <c r="U2988" s="1">
        <f>Table1[[#This Row],[PF]]+Table1[[#This Row],[Professional Tax]]</f>
        <v>8072.2584615384612</v>
      </c>
      <c r="V2988" s="1">
        <f>Table1[[#This Row],[Overtime Hours]]*200</f>
        <v>3800</v>
      </c>
      <c r="W2988" s="1">
        <f>Table1[[#This Row],[Earned Basic Salary]]+Table1[[#This Row],[HRA]]+Table1[[#This Row],[DA]]+Table1[[#This Row],[Overtime Pay]]</f>
        <v>89082.799999999988</v>
      </c>
      <c r="X2988" s="1">
        <f>Table1[[#This Row],[Gross Salary]]-Table1[[#This Row],[Total Deduction]]</f>
        <v>81010.541538461533</v>
      </c>
      <c r="Y2988" t="s">
        <v>37</v>
      </c>
      <c r="Z2988" t="s">
        <v>38</v>
      </c>
      <c r="AA2988" t="s">
        <v>10989</v>
      </c>
      <c r="AB2988" t="s">
        <v>10990</v>
      </c>
    </row>
    <row r="2989" spans="1:28" x14ac:dyDescent="0.3">
      <c r="A2989" t="s">
        <v>10991</v>
      </c>
      <c r="B2989" t="s">
        <v>126</v>
      </c>
      <c r="C2989">
        <v>37</v>
      </c>
      <c r="D2989" t="s">
        <v>44</v>
      </c>
      <c r="E2989" t="s">
        <v>45</v>
      </c>
      <c r="F2989" t="s">
        <v>55</v>
      </c>
      <c r="G2989" t="s">
        <v>10992</v>
      </c>
      <c r="H2989" t="s">
        <v>35</v>
      </c>
      <c r="I2989" t="s">
        <v>36</v>
      </c>
      <c r="J2989">
        <v>26</v>
      </c>
      <c r="K2989">
        <v>22</v>
      </c>
      <c r="L2989">
        <f t="shared" si="138"/>
        <v>4</v>
      </c>
      <c r="M2989">
        <v>15</v>
      </c>
      <c r="N2989">
        <v>70829</v>
      </c>
      <c r="O2989" s="1">
        <f t="shared" si="139"/>
        <v>2724.1923076923076</v>
      </c>
      <c r="P2989" s="1">
        <f t="shared" si="140"/>
        <v>59932.230769230766</v>
      </c>
      <c r="Q2989" s="1">
        <f>Table1[[#This Row],[Earned Basic Salary]]*20%</f>
        <v>11986.446153846155</v>
      </c>
      <c r="R2989" s="1">
        <f>Table1[[#This Row],[Earned Basic Salary]]*10%</f>
        <v>5993.2230769230773</v>
      </c>
      <c r="S2989" s="1">
        <f>Table1[[#This Row],[Earned Basic Salary]]*12%</f>
        <v>7191.8676923076919</v>
      </c>
      <c r="T2989" s="1">
        <f>200</f>
        <v>200</v>
      </c>
      <c r="U2989" s="1">
        <f>Table1[[#This Row],[PF]]+Table1[[#This Row],[Professional Tax]]</f>
        <v>7391.8676923076919</v>
      </c>
      <c r="V2989" s="1">
        <f>Table1[[#This Row],[Overtime Hours]]*200</f>
        <v>3000</v>
      </c>
      <c r="W2989" s="1">
        <f>Table1[[#This Row],[Earned Basic Salary]]+Table1[[#This Row],[HRA]]+Table1[[#This Row],[DA]]+Table1[[#This Row],[Overtime Pay]]</f>
        <v>80911.899999999994</v>
      </c>
      <c r="X2989" s="1">
        <f>Table1[[#This Row],[Gross Salary]]-Table1[[#This Row],[Total Deduction]]</f>
        <v>73520.032307692309</v>
      </c>
      <c r="Y2989" t="s">
        <v>37</v>
      </c>
      <c r="Z2989" t="s">
        <v>95</v>
      </c>
      <c r="AA2989" t="s">
        <v>10993</v>
      </c>
      <c r="AB2989" t="s">
        <v>10994</v>
      </c>
    </row>
    <row r="2990" spans="1:28" x14ac:dyDescent="0.3">
      <c r="A2990" t="s">
        <v>10995</v>
      </c>
      <c r="B2990" t="s">
        <v>178</v>
      </c>
      <c r="C2990">
        <v>45</v>
      </c>
      <c r="D2990" t="s">
        <v>44</v>
      </c>
      <c r="E2990" t="s">
        <v>45</v>
      </c>
      <c r="F2990" t="s">
        <v>69</v>
      </c>
      <c r="G2990" t="s">
        <v>7576</v>
      </c>
      <c r="H2990" t="s">
        <v>35</v>
      </c>
      <c r="I2990" t="s">
        <v>36</v>
      </c>
      <c r="J2990">
        <v>26</v>
      </c>
      <c r="K2990">
        <v>24</v>
      </c>
      <c r="L2990">
        <f t="shared" si="138"/>
        <v>2</v>
      </c>
      <c r="M2990">
        <v>3</v>
      </c>
      <c r="N2990">
        <v>57941</v>
      </c>
      <c r="O2990" s="1">
        <f t="shared" si="139"/>
        <v>2228.5</v>
      </c>
      <c r="P2990" s="1">
        <f t="shared" si="140"/>
        <v>53484</v>
      </c>
      <c r="Q2990" s="1">
        <f>Table1[[#This Row],[Earned Basic Salary]]*20%</f>
        <v>10696.800000000001</v>
      </c>
      <c r="R2990" s="1">
        <f>Table1[[#This Row],[Earned Basic Salary]]*10%</f>
        <v>5348.4000000000005</v>
      </c>
      <c r="S2990" s="1">
        <f>Table1[[#This Row],[Earned Basic Salary]]*12%</f>
        <v>6418.08</v>
      </c>
      <c r="T2990" s="1">
        <f>200</f>
        <v>200</v>
      </c>
      <c r="U2990" s="1">
        <f>Table1[[#This Row],[PF]]+Table1[[#This Row],[Professional Tax]]</f>
        <v>6618.08</v>
      </c>
      <c r="V2990" s="1">
        <f>Table1[[#This Row],[Overtime Hours]]*200</f>
        <v>600</v>
      </c>
      <c r="W2990" s="1">
        <f>Table1[[#This Row],[Earned Basic Salary]]+Table1[[#This Row],[HRA]]+Table1[[#This Row],[DA]]+Table1[[#This Row],[Overtime Pay]]</f>
        <v>70129.2</v>
      </c>
      <c r="X2990" s="1">
        <f>Table1[[#This Row],[Gross Salary]]-Table1[[#This Row],[Total Deduction]]</f>
        <v>63511.119999999995</v>
      </c>
      <c r="Y2990" t="s">
        <v>37</v>
      </c>
      <c r="Z2990" t="s">
        <v>48</v>
      </c>
      <c r="AA2990" t="s">
        <v>10996</v>
      </c>
      <c r="AB2990" t="s">
        <v>10997</v>
      </c>
    </row>
    <row r="2991" spans="1:28" x14ac:dyDescent="0.3">
      <c r="A2991" t="s">
        <v>10998</v>
      </c>
      <c r="B2991" t="s">
        <v>1002</v>
      </c>
      <c r="C2991">
        <v>31</v>
      </c>
      <c r="D2991" t="s">
        <v>75</v>
      </c>
      <c r="E2991" t="s">
        <v>54</v>
      </c>
      <c r="F2991" t="s">
        <v>69</v>
      </c>
      <c r="G2991" t="s">
        <v>3033</v>
      </c>
      <c r="H2991" t="s">
        <v>35</v>
      </c>
      <c r="I2991" t="s">
        <v>36</v>
      </c>
      <c r="J2991">
        <v>26</v>
      </c>
      <c r="K2991">
        <v>23</v>
      </c>
      <c r="L2991">
        <f t="shared" si="138"/>
        <v>3</v>
      </c>
      <c r="M2991">
        <v>11</v>
      </c>
      <c r="N2991">
        <v>23643</v>
      </c>
      <c r="O2991" s="1">
        <f t="shared" si="139"/>
        <v>909.34615384615381</v>
      </c>
      <c r="P2991" s="1">
        <f t="shared" si="140"/>
        <v>20914.961538461539</v>
      </c>
      <c r="Q2991" s="1">
        <f>Table1[[#This Row],[Earned Basic Salary]]*20%</f>
        <v>4182.9923076923078</v>
      </c>
      <c r="R2991" s="1">
        <f>Table1[[#This Row],[Earned Basic Salary]]*10%</f>
        <v>2091.4961538461539</v>
      </c>
      <c r="S2991" s="1">
        <f>Table1[[#This Row],[Earned Basic Salary]]*12%</f>
        <v>2509.7953846153846</v>
      </c>
      <c r="T2991" s="1">
        <f>200</f>
        <v>200</v>
      </c>
      <c r="U2991" s="1">
        <f>Table1[[#This Row],[PF]]+Table1[[#This Row],[Professional Tax]]</f>
        <v>2709.7953846153846</v>
      </c>
      <c r="V2991" s="1">
        <f>Table1[[#This Row],[Overtime Hours]]*200</f>
        <v>2200</v>
      </c>
      <c r="W2991" s="1">
        <f>Table1[[#This Row],[Earned Basic Salary]]+Table1[[#This Row],[HRA]]+Table1[[#This Row],[DA]]+Table1[[#This Row],[Overtime Pay]]</f>
        <v>29389.45</v>
      </c>
      <c r="X2991" s="1">
        <f>Table1[[#This Row],[Gross Salary]]-Table1[[#This Row],[Total Deduction]]</f>
        <v>26679.654615384618</v>
      </c>
      <c r="Y2991" t="s">
        <v>37</v>
      </c>
      <c r="Z2991" t="s">
        <v>95</v>
      </c>
      <c r="AA2991" t="s">
        <v>10999</v>
      </c>
      <c r="AB2991" t="s">
        <v>11000</v>
      </c>
    </row>
    <row r="2992" spans="1:28" x14ac:dyDescent="0.3">
      <c r="A2992" t="s">
        <v>11001</v>
      </c>
      <c r="B2992" t="s">
        <v>877</v>
      </c>
      <c r="C2992">
        <v>38</v>
      </c>
      <c r="D2992" t="s">
        <v>31</v>
      </c>
      <c r="E2992" t="s">
        <v>45</v>
      </c>
      <c r="F2992" t="s">
        <v>55</v>
      </c>
      <c r="G2992" t="s">
        <v>7287</v>
      </c>
      <c r="H2992" t="s">
        <v>35</v>
      </c>
      <c r="I2992" t="s">
        <v>36</v>
      </c>
      <c r="J2992">
        <v>26</v>
      </c>
      <c r="K2992">
        <v>22</v>
      </c>
      <c r="L2992">
        <f t="shared" si="138"/>
        <v>4</v>
      </c>
      <c r="M2992">
        <v>2</v>
      </c>
      <c r="N2992">
        <v>18231</v>
      </c>
      <c r="O2992" s="1">
        <f t="shared" si="139"/>
        <v>701.19230769230774</v>
      </c>
      <c r="P2992" s="1">
        <f t="shared" si="140"/>
        <v>15426.23076923077</v>
      </c>
      <c r="Q2992" s="1">
        <f>Table1[[#This Row],[Earned Basic Salary]]*20%</f>
        <v>3085.2461538461539</v>
      </c>
      <c r="R2992" s="1">
        <f>Table1[[#This Row],[Earned Basic Salary]]*10%</f>
        <v>1542.623076923077</v>
      </c>
      <c r="S2992" s="1">
        <f>Table1[[#This Row],[Earned Basic Salary]]*12%</f>
        <v>1851.1476923076923</v>
      </c>
      <c r="T2992" s="1">
        <f>200</f>
        <v>200</v>
      </c>
      <c r="U2992" s="1">
        <f>Table1[[#This Row],[PF]]+Table1[[#This Row],[Professional Tax]]</f>
        <v>2051.1476923076925</v>
      </c>
      <c r="V2992" s="1">
        <f>Table1[[#This Row],[Overtime Hours]]*200</f>
        <v>400</v>
      </c>
      <c r="W2992" s="1">
        <f>Table1[[#This Row],[Earned Basic Salary]]+Table1[[#This Row],[HRA]]+Table1[[#This Row],[DA]]+Table1[[#This Row],[Overtime Pay]]</f>
        <v>20454.099999999999</v>
      </c>
      <c r="X2992" s="1">
        <f>Table1[[#This Row],[Gross Salary]]-Table1[[#This Row],[Total Deduction]]</f>
        <v>18402.952307692307</v>
      </c>
      <c r="Y2992" t="s">
        <v>37</v>
      </c>
      <c r="Z2992" t="s">
        <v>38</v>
      </c>
      <c r="AA2992" t="s">
        <v>11002</v>
      </c>
      <c r="AB2992" t="s">
        <v>11003</v>
      </c>
    </row>
    <row r="2993" spans="1:28" x14ac:dyDescent="0.3">
      <c r="A2993" t="s">
        <v>11004</v>
      </c>
      <c r="B2993" t="s">
        <v>997</v>
      </c>
      <c r="C2993">
        <v>36</v>
      </c>
      <c r="D2993" t="s">
        <v>81</v>
      </c>
      <c r="E2993" t="s">
        <v>62</v>
      </c>
      <c r="F2993" t="s">
        <v>69</v>
      </c>
      <c r="G2993" t="s">
        <v>11005</v>
      </c>
      <c r="H2993" t="s">
        <v>35</v>
      </c>
      <c r="I2993" t="s">
        <v>36</v>
      </c>
      <c r="J2993">
        <v>26</v>
      </c>
      <c r="K2993">
        <v>24</v>
      </c>
      <c r="L2993">
        <f t="shared" si="138"/>
        <v>2</v>
      </c>
      <c r="M2993">
        <v>19</v>
      </c>
      <c r="N2993">
        <v>51635</v>
      </c>
      <c r="O2993" s="1">
        <f t="shared" si="139"/>
        <v>1985.9615384615386</v>
      </c>
      <c r="P2993" s="1">
        <f t="shared" si="140"/>
        <v>47663.076923076922</v>
      </c>
      <c r="Q2993" s="1">
        <f>Table1[[#This Row],[Earned Basic Salary]]*20%</f>
        <v>9532.6153846153848</v>
      </c>
      <c r="R2993" s="1">
        <f>Table1[[#This Row],[Earned Basic Salary]]*10%</f>
        <v>4766.3076923076924</v>
      </c>
      <c r="S2993" s="1">
        <f>Table1[[#This Row],[Earned Basic Salary]]*12%</f>
        <v>5719.5692307692307</v>
      </c>
      <c r="T2993" s="1">
        <f>200</f>
        <v>200</v>
      </c>
      <c r="U2993" s="1">
        <f>Table1[[#This Row],[PF]]+Table1[[#This Row],[Professional Tax]]</f>
        <v>5919.5692307692307</v>
      </c>
      <c r="V2993" s="1">
        <f>Table1[[#This Row],[Overtime Hours]]*200</f>
        <v>3800</v>
      </c>
      <c r="W2993" s="1">
        <f>Table1[[#This Row],[Earned Basic Salary]]+Table1[[#This Row],[HRA]]+Table1[[#This Row],[DA]]+Table1[[#This Row],[Overtime Pay]]</f>
        <v>65762</v>
      </c>
      <c r="X2993" s="1">
        <f>Table1[[#This Row],[Gross Salary]]-Table1[[#This Row],[Total Deduction]]</f>
        <v>59842.43076923077</v>
      </c>
      <c r="Y2993" t="s">
        <v>37</v>
      </c>
      <c r="Z2993" t="s">
        <v>38</v>
      </c>
      <c r="AA2993" t="s">
        <v>11006</v>
      </c>
      <c r="AB2993" t="s">
        <v>11007</v>
      </c>
    </row>
    <row r="2994" spans="1:28" x14ac:dyDescent="0.3">
      <c r="A2994" t="s">
        <v>11008</v>
      </c>
      <c r="B2994" t="s">
        <v>1049</v>
      </c>
      <c r="C2994">
        <v>23</v>
      </c>
      <c r="D2994" t="s">
        <v>127</v>
      </c>
      <c r="E2994" t="s">
        <v>62</v>
      </c>
      <c r="F2994" t="s">
        <v>63</v>
      </c>
      <c r="G2994" t="s">
        <v>11009</v>
      </c>
      <c r="H2994" t="s">
        <v>35</v>
      </c>
      <c r="I2994" t="s">
        <v>36</v>
      </c>
      <c r="J2994">
        <v>26</v>
      </c>
      <c r="K2994">
        <v>24</v>
      </c>
      <c r="L2994">
        <f t="shared" si="138"/>
        <v>2</v>
      </c>
      <c r="M2994">
        <v>1</v>
      </c>
      <c r="N2994">
        <v>70824</v>
      </c>
      <c r="O2994" s="1">
        <f t="shared" si="139"/>
        <v>2724</v>
      </c>
      <c r="P2994" s="1">
        <f t="shared" si="140"/>
        <v>65376</v>
      </c>
      <c r="Q2994" s="1">
        <f>Table1[[#This Row],[Earned Basic Salary]]*20%</f>
        <v>13075.2</v>
      </c>
      <c r="R2994" s="1">
        <f>Table1[[#This Row],[Earned Basic Salary]]*10%</f>
        <v>6537.6</v>
      </c>
      <c r="S2994" s="1">
        <f>Table1[[#This Row],[Earned Basic Salary]]*12%</f>
        <v>7845.12</v>
      </c>
      <c r="T2994" s="1">
        <f>200</f>
        <v>200</v>
      </c>
      <c r="U2994" s="1">
        <f>Table1[[#This Row],[PF]]+Table1[[#This Row],[Professional Tax]]</f>
        <v>8045.12</v>
      </c>
      <c r="V2994" s="1">
        <f>Table1[[#This Row],[Overtime Hours]]*200</f>
        <v>200</v>
      </c>
      <c r="W2994" s="1">
        <f>Table1[[#This Row],[Earned Basic Salary]]+Table1[[#This Row],[HRA]]+Table1[[#This Row],[DA]]+Table1[[#This Row],[Overtime Pay]]</f>
        <v>85188.800000000003</v>
      </c>
      <c r="X2994" s="1">
        <f>Table1[[#This Row],[Gross Salary]]-Table1[[#This Row],[Total Deduction]]</f>
        <v>77143.680000000008</v>
      </c>
      <c r="Y2994" t="s">
        <v>37</v>
      </c>
      <c r="Z2994" t="s">
        <v>48</v>
      </c>
      <c r="AA2994" t="s">
        <v>11010</v>
      </c>
      <c r="AB2994" t="s">
        <v>11011</v>
      </c>
    </row>
    <row r="2995" spans="1:28" x14ac:dyDescent="0.3">
      <c r="A2995" t="s">
        <v>11012</v>
      </c>
      <c r="B2995" t="s">
        <v>783</v>
      </c>
      <c r="C2995">
        <v>21</v>
      </c>
      <c r="D2995" t="s">
        <v>31</v>
      </c>
      <c r="E2995" t="s">
        <v>62</v>
      </c>
      <c r="F2995" t="s">
        <v>55</v>
      </c>
      <c r="G2995" t="s">
        <v>416</v>
      </c>
      <c r="H2995" t="s">
        <v>35</v>
      </c>
      <c r="I2995" t="s">
        <v>36</v>
      </c>
      <c r="J2995">
        <v>26</v>
      </c>
      <c r="K2995">
        <v>23</v>
      </c>
      <c r="L2995">
        <f t="shared" si="138"/>
        <v>3</v>
      </c>
      <c r="M2995">
        <v>16</v>
      </c>
      <c r="N2995">
        <v>66741</v>
      </c>
      <c r="O2995" s="1">
        <f t="shared" si="139"/>
        <v>2566.9615384615386</v>
      </c>
      <c r="P2995" s="1">
        <f t="shared" si="140"/>
        <v>59040.11538461539</v>
      </c>
      <c r="Q2995" s="1">
        <f>Table1[[#This Row],[Earned Basic Salary]]*20%</f>
        <v>11808.023076923078</v>
      </c>
      <c r="R2995" s="1">
        <f>Table1[[#This Row],[Earned Basic Salary]]*10%</f>
        <v>5904.0115384615392</v>
      </c>
      <c r="S2995" s="1">
        <f>Table1[[#This Row],[Earned Basic Salary]]*12%</f>
        <v>7084.8138461538465</v>
      </c>
      <c r="T2995" s="1">
        <f>200</f>
        <v>200</v>
      </c>
      <c r="U2995" s="1">
        <f>Table1[[#This Row],[PF]]+Table1[[#This Row],[Professional Tax]]</f>
        <v>7284.8138461538465</v>
      </c>
      <c r="V2995" s="1">
        <f>Table1[[#This Row],[Overtime Hours]]*200</f>
        <v>3200</v>
      </c>
      <c r="W2995" s="1">
        <f>Table1[[#This Row],[Earned Basic Salary]]+Table1[[#This Row],[HRA]]+Table1[[#This Row],[DA]]+Table1[[#This Row],[Overtime Pay]]</f>
        <v>79952.150000000009</v>
      </c>
      <c r="X2995" s="1">
        <f>Table1[[#This Row],[Gross Salary]]-Table1[[#This Row],[Total Deduction]]</f>
        <v>72667.336153846161</v>
      </c>
      <c r="Y2995" t="s">
        <v>37</v>
      </c>
      <c r="Z2995" t="s">
        <v>48</v>
      </c>
      <c r="AA2995" t="s">
        <v>11013</v>
      </c>
      <c r="AB2995" t="s">
        <v>11014</v>
      </c>
    </row>
    <row r="2996" spans="1:28" x14ac:dyDescent="0.3">
      <c r="A2996" t="s">
        <v>11015</v>
      </c>
      <c r="B2996" t="s">
        <v>1085</v>
      </c>
      <c r="C2996">
        <v>52</v>
      </c>
      <c r="D2996" t="s">
        <v>133</v>
      </c>
      <c r="E2996" t="s">
        <v>54</v>
      </c>
      <c r="F2996" t="s">
        <v>69</v>
      </c>
      <c r="G2996" t="s">
        <v>11016</v>
      </c>
      <c r="H2996" t="s">
        <v>35</v>
      </c>
      <c r="I2996" t="s">
        <v>36</v>
      </c>
      <c r="J2996">
        <v>26</v>
      </c>
      <c r="K2996">
        <v>24</v>
      </c>
      <c r="L2996">
        <f t="shared" si="138"/>
        <v>2</v>
      </c>
      <c r="M2996">
        <v>11</v>
      </c>
      <c r="N2996">
        <v>50557</v>
      </c>
      <c r="O2996" s="1">
        <f t="shared" si="139"/>
        <v>1944.5</v>
      </c>
      <c r="P2996" s="1">
        <f t="shared" si="140"/>
        <v>46668</v>
      </c>
      <c r="Q2996" s="1">
        <f>Table1[[#This Row],[Earned Basic Salary]]*20%</f>
        <v>9333.6</v>
      </c>
      <c r="R2996" s="1">
        <f>Table1[[#This Row],[Earned Basic Salary]]*10%</f>
        <v>4666.8</v>
      </c>
      <c r="S2996" s="1">
        <f>Table1[[#This Row],[Earned Basic Salary]]*12%</f>
        <v>5600.16</v>
      </c>
      <c r="T2996" s="1">
        <f>200</f>
        <v>200</v>
      </c>
      <c r="U2996" s="1">
        <f>Table1[[#This Row],[PF]]+Table1[[#This Row],[Professional Tax]]</f>
        <v>5800.16</v>
      </c>
      <c r="V2996" s="1">
        <f>Table1[[#This Row],[Overtime Hours]]*200</f>
        <v>2200</v>
      </c>
      <c r="W2996" s="1">
        <f>Table1[[#This Row],[Earned Basic Salary]]+Table1[[#This Row],[HRA]]+Table1[[#This Row],[DA]]+Table1[[#This Row],[Overtime Pay]]</f>
        <v>62868.4</v>
      </c>
      <c r="X2996" s="1">
        <f>Table1[[#This Row],[Gross Salary]]-Table1[[#This Row],[Total Deduction]]</f>
        <v>57068.240000000005</v>
      </c>
      <c r="Y2996" t="s">
        <v>37</v>
      </c>
      <c r="Z2996" t="s">
        <v>48</v>
      </c>
      <c r="AA2996" t="s">
        <v>11017</v>
      </c>
      <c r="AB2996" t="s">
        <v>11018</v>
      </c>
    </row>
    <row r="2997" spans="1:28" x14ac:dyDescent="0.3">
      <c r="A2997" t="s">
        <v>11019</v>
      </c>
      <c r="B2997" t="s">
        <v>835</v>
      </c>
      <c r="C2997">
        <v>52</v>
      </c>
      <c r="D2997" t="s">
        <v>75</v>
      </c>
      <c r="E2997" t="s">
        <v>45</v>
      </c>
      <c r="F2997" t="s">
        <v>89</v>
      </c>
      <c r="G2997" t="s">
        <v>4592</v>
      </c>
      <c r="H2997" t="s">
        <v>35</v>
      </c>
      <c r="I2997" t="s">
        <v>36</v>
      </c>
      <c r="J2997">
        <v>26</v>
      </c>
      <c r="K2997">
        <v>24</v>
      </c>
      <c r="L2997">
        <f t="shared" si="138"/>
        <v>2</v>
      </c>
      <c r="M2997">
        <v>19</v>
      </c>
      <c r="N2997">
        <v>78594</v>
      </c>
      <c r="O2997" s="1">
        <f t="shared" si="139"/>
        <v>3022.8461538461538</v>
      </c>
      <c r="P2997" s="1">
        <f t="shared" si="140"/>
        <v>72548.307692307688</v>
      </c>
      <c r="Q2997" s="1">
        <f>Table1[[#This Row],[Earned Basic Salary]]*20%</f>
        <v>14509.661538461538</v>
      </c>
      <c r="R2997" s="1">
        <f>Table1[[#This Row],[Earned Basic Salary]]*10%</f>
        <v>7254.830769230769</v>
      </c>
      <c r="S2997" s="1">
        <f>Table1[[#This Row],[Earned Basic Salary]]*12%</f>
        <v>8705.7969230769231</v>
      </c>
      <c r="T2997" s="1">
        <f>200</f>
        <v>200</v>
      </c>
      <c r="U2997" s="1">
        <f>Table1[[#This Row],[PF]]+Table1[[#This Row],[Professional Tax]]</f>
        <v>8905.7969230769231</v>
      </c>
      <c r="V2997" s="1">
        <f>Table1[[#This Row],[Overtime Hours]]*200</f>
        <v>3800</v>
      </c>
      <c r="W2997" s="1">
        <f>Table1[[#This Row],[Earned Basic Salary]]+Table1[[#This Row],[HRA]]+Table1[[#This Row],[DA]]+Table1[[#This Row],[Overtime Pay]]</f>
        <v>98112.8</v>
      </c>
      <c r="X2997" s="1">
        <f>Table1[[#This Row],[Gross Salary]]-Table1[[#This Row],[Total Deduction]]</f>
        <v>89207.00307692308</v>
      </c>
      <c r="Y2997" t="s">
        <v>37</v>
      </c>
      <c r="Z2997" t="s">
        <v>48</v>
      </c>
      <c r="AA2997" t="s">
        <v>11020</v>
      </c>
      <c r="AB2997" t="s">
        <v>11021</v>
      </c>
    </row>
    <row r="2998" spans="1:28" x14ac:dyDescent="0.3">
      <c r="A2998" t="s">
        <v>11022</v>
      </c>
      <c r="B2998" t="s">
        <v>979</v>
      </c>
      <c r="C2998">
        <v>29</v>
      </c>
      <c r="D2998" t="s">
        <v>53</v>
      </c>
      <c r="E2998" t="s">
        <v>45</v>
      </c>
      <c r="F2998" t="s">
        <v>46</v>
      </c>
      <c r="G2998" t="s">
        <v>4319</v>
      </c>
      <c r="H2998" t="s">
        <v>35</v>
      </c>
      <c r="I2998" t="s">
        <v>36</v>
      </c>
      <c r="J2998">
        <v>26</v>
      </c>
      <c r="K2998">
        <v>24</v>
      </c>
      <c r="L2998">
        <f t="shared" si="138"/>
        <v>2</v>
      </c>
      <c r="M2998">
        <v>2</v>
      </c>
      <c r="N2998">
        <v>61240</v>
      </c>
      <c r="O2998" s="1">
        <f t="shared" si="139"/>
        <v>2355.3846153846152</v>
      </c>
      <c r="P2998" s="1">
        <f t="shared" si="140"/>
        <v>56529.230769230766</v>
      </c>
      <c r="Q2998" s="1">
        <f>Table1[[#This Row],[Earned Basic Salary]]*20%</f>
        <v>11305.846153846154</v>
      </c>
      <c r="R2998" s="1">
        <f>Table1[[#This Row],[Earned Basic Salary]]*10%</f>
        <v>5652.9230769230771</v>
      </c>
      <c r="S2998" s="1">
        <f>Table1[[#This Row],[Earned Basic Salary]]*12%</f>
        <v>6783.5076923076913</v>
      </c>
      <c r="T2998" s="1">
        <f>200</f>
        <v>200</v>
      </c>
      <c r="U2998" s="1">
        <f>Table1[[#This Row],[PF]]+Table1[[#This Row],[Professional Tax]]</f>
        <v>6983.5076923076913</v>
      </c>
      <c r="V2998" s="1">
        <f>Table1[[#This Row],[Overtime Hours]]*200</f>
        <v>400</v>
      </c>
      <c r="W2998" s="1">
        <f>Table1[[#This Row],[Earned Basic Salary]]+Table1[[#This Row],[HRA]]+Table1[[#This Row],[DA]]+Table1[[#This Row],[Overtime Pay]]</f>
        <v>73888</v>
      </c>
      <c r="X2998" s="1">
        <f>Table1[[#This Row],[Gross Salary]]-Table1[[#This Row],[Total Deduction]]</f>
        <v>66904.492307692315</v>
      </c>
      <c r="Y2998" t="s">
        <v>37</v>
      </c>
      <c r="Z2998" t="s">
        <v>48</v>
      </c>
      <c r="AA2998" t="s">
        <v>11023</v>
      </c>
      <c r="AB2998" t="s">
        <v>11024</v>
      </c>
    </row>
    <row r="2999" spans="1:28" x14ac:dyDescent="0.3">
      <c r="A2999" t="s">
        <v>11025</v>
      </c>
      <c r="B2999" t="s">
        <v>485</v>
      </c>
      <c r="C2999">
        <v>30</v>
      </c>
      <c r="D2999" t="s">
        <v>44</v>
      </c>
      <c r="E2999" t="s">
        <v>62</v>
      </c>
      <c r="F2999" t="s">
        <v>33</v>
      </c>
      <c r="G2999" t="s">
        <v>3597</v>
      </c>
      <c r="H2999" t="s">
        <v>35</v>
      </c>
      <c r="I2999" t="s">
        <v>36</v>
      </c>
      <c r="J2999">
        <v>26</v>
      </c>
      <c r="K2999">
        <v>23</v>
      </c>
      <c r="L2999">
        <f t="shared" si="138"/>
        <v>3</v>
      </c>
      <c r="M2999">
        <v>7</v>
      </c>
      <c r="N2999">
        <v>61469</v>
      </c>
      <c r="O2999" s="1">
        <f t="shared" si="139"/>
        <v>2364.1923076923076</v>
      </c>
      <c r="P2999" s="1">
        <f t="shared" si="140"/>
        <v>54376.423076923078</v>
      </c>
      <c r="Q2999" s="1">
        <f>Table1[[#This Row],[Earned Basic Salary]]*20%</f>
        <v>10875.284615384617</v>
      </c>
      <c r="R2999" s="1">
        <f>Table1[[#This Row],[Earned Basic Salary]]*10%</f>
        <v>5437.6423076923083</v>
      </c>
      <c r="S2999" s="1">
        <f>Table1[[#This Row],[Earned Basic Salary]]*12%</f>
        <v>6525.1707692307691</v>
      </c>
      <c r="T2999" s="1">
        <f>200</f>
        <v>200</v>
      </c>
      <c r="U2999" s="1">
        <f>Table1[[#This Row],[PF]]+Table1[[#This Row],[Professional Tax]]</f>
        <v>6725.1707692307691</v>
      </c>
      <c r="V2999" s="1">
        <f>Table1[[#This Row],[Overtime Hours]]*200</f>
        <v>1400</v>
      </c>
      <c r="W2999" s="1">
        <f>Table1[[#This Row],[Earned Basic Salary]]+Table1[[#This Row],[HRA]]+Table1[[#This Row],[DA]]+Table1[[#This Row],[Overtime Pay]]</f>
        <v>72089.350000000006</v>
      </c>
      <c r="X2999" s="1">
        <f>Table1[[#This Row],[Gross Salary]]-Table1[[#This Row],[Total Deduction]]</f>
        <v>65364.179230769238</v>
      </c>
      <c r="Y2999" t="s">
        <v>37</v>
      </c>
      <c r="Z2999" t="s">
        <v>48</v>
      </c>
      <c r="AA2999" t="s">
        <v>11026</v>
      </c>
      <c r="AB2999" t="s">
        <v>11027</v>
      </c>
    </row>
    <row r="3000" spans="1:28" x14ac:dyDescent="0.3">
      <c r="A3000" t="s">
        <v>11028</v>
      </c>
      <c r="B3000" t="s">
        <v>250</v>
      </c>
      <c r="C3000">
        <v>29</v>
      </c>
      <c r="D3000" t="s">
        <v>75</v>
      </c>
      <c r="E3000" t="s">
        <v>121</v>
      </c>
      <c r="F3000" t="s">
        <v>55</v>
      </c>
      <c r="G3000" t="s">
        <v>3700</v>
      </c>
      <c r="H3000" t="s">
        <v>35</v>
      </c>
      <c r="I3000" t="s">
        <v>36</v>
      </c>
      <c r="J3000">
        <v>26</v>
      </c>
      <c r="K3000">
        <v>22</v>
      </c>
      <c r="L3000">
        <f t="shared" si="138"/>
        <v>4</v>
      </c>
      <c r="M3000">
        <v>2</v>
      </c>
      <c r="N3000">
        <v>20222</v>
      </c>
      <c r="O3000" s="1">
        <f t="shared" si="139"/>
        <v>777.76923076923072</v>
      </c>
      <c r="P3000" s="1">
        <f t="shared" si="140"/>
        <v>17110.923076923074</v>
      </c>
      <c r="Q3000" s="1">
        <f>Table1[[#This Row],[Earned Basic Salary]]*20%</f>
        <v>3422.184615384615</v>
      </c>
      <c r="R3000" s="1">
        <f>Table1[[#This Row],[Earned Basic Salary]]*10%</f>
        <v>1711.0923076923075</v>
      </c>
      <c r="S3000" s="1">
        <f>Table1[[#This Row],[Earned Basic Salary]]*12%</f>
        <v>2053.310769230769</v>
      </c>
      <c r="T3000" s="1">
        <f>200</f>
        <v>200</v>
      </c>
      <c r="U3000" s="1">
        <f>Table1[[#This Row],[PF]]+Table1[[#This Row],[Professional Tax]]</f>
        <v>2253.310769230769</v>
      </c>
      <c r="V3000" s="1">
        <f>Table1[[#This Row],[Overtime Hours]]*200</f>
        <v>400</v>
      </c>
      <c r="W3000" s="1">
        <f>Table1[[#This Row],[Earned Basic Salary]]+Table1[[#This Row],[HRA]]+Table1[[#This Row],[DA]]+Table1[[#This Row],[Overtime Pay]]</f>
        <v>22644.199999999997</v>
      </c>
      <c r="X3000" s="1">
        <f>Table1[[#This Row],[Gross Salary]]-Table1[[#This Row],[Total Deduction]]</f>
        <v>20390.889230769229</v>
      </c>
      <c r="Y3000" t="s">
        <v>37</v>
      </c>
      <c r="Z3000" t="s">
        <v>106</v>
      </c>
      <c r="AA3000" t="s">
        <v>11029</v>
      </c>
      <c r="AB3000" t="s">
        <v>11030</v>
      </c>
    </row>
    <row r="3001" spans="1:28" x14ac:dyDescent="0.3">
      <c r="A3001" t="s">
        <v>11031</v>
      </c>
      <c r="B3001" t="s">
        <v>1639</v>
      </c>
      <c r="C3001">
        <v>30</v>
      </c>
      <c r="D3001" t="s">
        <v>31</v>
      </c>
      <c r="E3001" t="s">
        <v>62</v>
      </c>
      <c r="F3001" t="s">
        <v>83</v>
      </c>
      <c r="G3001" t="s">
        <v>11032</v>
      </c>
      <c r="H3001" t="s">
        <v>35</v>
      </c>
      <c r="I3001" t="s">
        <v>36</v>
      </c>
      <c r="J3001">
        <v>26</v>
      </c>
      <c r="K3001">
        <v>25</v>
      </c>
      <c r="L3001">
        <f t="shared" si="138"/>
        <v>1</v>
      </c>
      <c r="M3001">
        <v>7</v>
      </c>
      <c r="N3001">
        <v>59164</v>
      </c>
      <c r="O3001" s="1">
        <f t="shared" si="139"/>
        <v>2275.5384615384614</v>
      </c>
      <c r="P3001" s="1">
        <f t="shared" si="140"/>
        <v>56888.461538461539</v>
      </c>
      <c r="Q3001" s="1">
        <f>Table1[[#This Row],[Earned Basic Salary]]*20%</f>
        <v>11377.692307692309</v>
      </c>
      <c r="R3001" s="1">
        <f>Table1[[#This Row],[Earned Basic Salary]]*10%</f>
        <v>5688.8461538461543</v>
      </c>
      <c r="S3001" s="1">
        <f>Table1[[#This Row],[Earned Basic Salary]]*12%</f>
        <v>6826.6153846153848</v>
      </c>
      <c r="T3001" s="1">
        <f>200</f>
        <v>200</v>
      </c>
      <c r="U3001" s="1">
        <f>Table1[[#This Row],[PF]]+Table1[[#This Row],[Professional Tax]]</f>
        <v>7026.6153846153848</v>
      </c>
      <c r="V3001" s="1">
        <f>Table1[[#This Row],[Overtime Hours]]*200</f>
        <v>1400</v>
      </c>
      <c r="W3001" s="1">
        <f>Table1[[#This Row],[Earned Basic Salary]]+Table1[[#This Row],[HRA]]+Table1[[#This Row],[DA]]+Table1[[#This Row],[Overtime Pay]]</f>
        <v>75355</v>
      </c>
      <c r="X3001" s="1">
        <f>Table1[[#This Row],[Gross Salary]]-Table1[[#This Row],[Total Deduction]]</f>
        <v>68328.38461538461</v>
      </c>
      <c r="Y3001" t="s">
        <v>37</v>
      </c>
      <c r="Z3001" t="s">
        <v>95</v>
      </c>
      <c r="AA3001" t="s">
        <v>11033</v>
      </c>
      <c r="AB3001" t="s">
        <v>11034</v>
      </c>
    </row>
    <row r="3002" spans="1:28" x14ac:dyDescent="0.3">
      <c r="A3002" t="s">
        <v>11035</v>
      </c>
      <c r="B3002" t="s">
        <v>2238</v>
      </c>
      <c r="C3002">
        <v>31</v>
      </c>
      <c r="D3002" t="s">
        <v>53</v>
      </c>
      <c r="E3002" t="s">
        <v>32</v>
      </c>
      <c r="F3002" t="s">
        <v>46</v>
      </c>
      <c r="G3002" t="s">
        <v>11036</v>
      </c>
      <c r="H3002" t="s">
        <v>35</v>
      </c>
      <c r="I3002" t="s">
        <v>36</v>
      </c>
      <c r="J3002">
        <v>26</v>
      </c>
      <c r="K3002">
        <v>25</v>
      </c>
      <c r="L3002">
        <f t="shared" si="138"/>
        <v>1</v>
      </c>
      <c r="M3002">
        <v>9</v>
      </c>
      <c r="N3002">
        <v>22382</v>
      </c>
      <c r="O3002" s="1">
        <f t="shared" si="139"/>
        <v>860.84615384615381</v>
      </c>
      <c r="P3002" s="1">
        <f t="shared" si="140"/>
        <v>21521.153846153844</v>
      </c>
      <c r="Q3002" s="1">
        <f>Table1[[#This Row],[Earned Basic Salary]]*20%</f>
        <v>4304.2307692307686</v>
      </c>
      <c r="R3002" s="1">
        <f>Table1[[#This Row],[Earned Basic Salary]]*10%</f>
        <v>2152.1153846153843</v>
      </c>
      <c r="S3002" s="1">
        <f>Table1[[#This Row],[Earned Basic Salary]]*12%</f>
        <v>2582.538461538461</v>
      </c>
      <c r="T3002" s="1">
        <f>200</f>
        <v>200</v>
      </c>
      <c r="U3002" s="1">
        <f>Table1[[#This Row],[PF]]+Table1[[#This Row],[Professional Tax]]</f>
        <v>2782.538461538461</v>
      </c>
      <c r="V3002" s="1">
        <f>Table1[[#This Row],[Overtime Hours]]*200</f>
        <v>1800</v>
      </c>
      <c r="W3002" s="1">
        <f>Table1[[#This Row],[Earned Basic Salary]]+Table1[[#This Row],[HRA]]+Table1[[#This Row],[DA]]+Table1[[#This Row],[Overtime Pay]]</f>
        <v>29777.499999999996</v>
      </c>
      <c r="X3002" s="1">
        <f>Table1[[#This Row],[Gross Salary]]-Table1[[#This Row],[Total Deduction]]</f>
        <v>26994.961538461535</v>
      </c>
      <c r="Y3002" t="s">
        <v>37</v>
      </c>
      <c r="Z3002" t="s">
        <v>106</v>
      </c>
      <c r="AA3002" t="s">
        <v>11037</v>
      </c>
      <c r="AB3002" t="s">
        <v>11038</v>
      </c>
    </row>
    <row r="3003" spans="1:28" x14ac:dyDescent="0.3">
      <c r="A3003" t="s">
        <v>11039</v>
      </c>
      <c r="B3003" t="s">
        <v>153</v>
      </c>
      <c r="C3003">
        <v>50</v>
      </c>
      <c r="D3003" t="s">
        <v>133</v>
      </c>
      <c r="E3003" t="s">
        <v>82</v>
      </c>
      <c r="F3003" t="s">
        <v>46</v>
      </c>
      <c r="G3003" t="s">
        <v>11040</v>
      </c>
      <c r="H3003" t="s">
        <v>35</v>
      </c>
      <c r="I3003" t="s">
        <v>36</v>
      </c>
      <c r="J3003">
        <v>26</v>
      </c>
      <c r="K3003">
        <v>21</v>
      </c>
      <c r="L3003">
        <f t="shared" si="138"/>
        <v>5</v>
      </c>
      <c r="M3003">
        <v>5</v>
      </c>
      <c r="N3003">
        <v>66647</v>
      </c>
      <c r="O3003" s="1">
        <f t="shared" si="139"/>
        <v>2563.3461538461538</v>
      </c>
      <c r="P3003" s="1">
        <f t="shared" si="140"/>
        <v>53830.269230769227</v>
      </c>
      <c r="Q3003" s="1">
        <f>Table1[[#This Row],[Earned Basic Salary]]*20%</f>
        <v>10766.053846153845</v>
      </c>
      <c r="R3003" s="1">
        <f>Table1[[#This Row],[Earned Basic Salary]]*10%</f>
        <v>5383.0269230769227</v>
      </c>
      <c r="S3003" s="1">
        <f>Table1[[#This Row],[Earned Basic Salary]]*12%</f>
        <v>6459.6323076923072</v>
      </c>
      <c r="T3003" s="1">
        <f>200</f>
        <v>200</v>
      </c>
      <c r="U3003" s="1">
        <f>Table1[[#This Row],[PF]]+Table1[[#This Row],[Professional Tax]]</f>
        <v>6659.6323076923072</v>
      </c>
      <c r="V3003" s="1">
        <f>Table1[[#This Row],[Overtime Hours]]*200</f>
        <v>1000</v>
      </c>
      <c r="W3003" s="1">
        <f>Table1[[#This Row],[Earned Basic Salary]]+Table1[[#This Row],[HRA]]+Table1[[#This Row],[DA]]+Table1[[#This Row],[Overtime Pay]]</f>
        <v>70979.349999999991</v>
      </c>
      <c r="X3003" s="1">
        <f>Table1[[#This Row],[Gross Salary]]-Table1[[#This Row],[Total Deduction]]</f>
        <v>64319.717692307684</v>
      </c>
      <c r="Y3003" t="s">
        <v>37</v>
      </c>
      <c r="Z3003" t="s">
        <v>38</v>
      </c>
      <c r="AA3003" t="s">
        <v>11041</v>
      </c>
      <c r="AB3003" t="s">
        <v>11042</v>
      </c>
    </row>
    <row r="3004" spans="1:28" x14ac:dyDescent="0.3">
      <c r="A3004" t="s">
        <v>11043</v>
      </c>
      <c r="B3004" t="s">
        <v>353</v>
      </c>
      <c r="C3004">
        <v>22</v>
      </c>
      <c r="D3004" t="s">
        <v>81</v>
      </c>
      <c r="E3004" t="s">
        <v>62</v>
      </c>
      <c r="F3004" t="s">
        <v>33</v>
      </c>
      <c r="G3004" t="s">
        <v>11044</v>
      </c>
      <c r="H3004" t="s">
        <v>35</v>
      </c>
      <c r="I3004" t="s">
        <v>36</v>
      </c>
      <c r="J3004">
        <v>26</v>
      </c>
      <c r="K3004">
        <v>22</v>
      </c>
      <c r="L3004">
        <f t="shared" si="138"/>
        <v>4</v>
      </c>
      <c r="M3004">
        <v>8</v>
      </c>
      <c r="N3004">
        <v>44674</v>
      </c>
      <c r="O3004" s="1">
        <f t="shared" si="139"/>
        <v>1718.2307692307693</v>
      </c>
      <c r="P3004" s="1">
        <f t="shared" si="140"/>
        <v>37801.076923076922</v>
      </c>
      <c r="Q3004" s="1">
        <f>Table1[[#This Row],[Earned Basic Salary]]*20%</f>
        <v>7560.2153846153851</v>
      </c>
      <c r="R3004" s="1">
        <f>Table1[[#This Row],[Earned Basic Salary]]*10%</f>
        <v>3780.1076923076926</v>
      </c>
      <c r="S3004" s="1">
        <f>Table1[[#This Row],[Earned Basic Salary]]*12%</f>
        <v>4536.1292307692302</v>
      </c>
      <c r="T3004" s="1">
        <f>200</f>
        <v>200</v>
      </c>
      <c r="U3004" s="1">
        <f>Table1[[#This Row],[PF]]+Table1[[#This Row],[Professional Tax]]</f>
        <v>4736.1292307692302</v>
      </c>
      <c r="V3004" s="1">
        <f>Table1[[#This Row],[Overtime Hours]]*200</f>
        <v>1600</v>
      </c>
      <c r="W3004" s="1">
        <f>Table1[[#This Row],[Earned Basic Salary]]+Table1[[#This Row],[HRA]]+Table1[[#This Row],[DA]]+Table1[[#This Row],[Overtime Pay]]</f>
        <v>50741.399999999994</v>
      </c>
      <c r="X3004" s="1">
        <f>Table1[[#This Row],[Gross Salary]]-Table1[[#This Row],[Total Deduction]]</f>
        <v>46005.270769230767</v>
      </c>
      <c r="Y3004" t="s">
        <v>37</v>
      </c>
      <c r="Z3004" t="s">
        <v>48</v>
      </c>
      <c r="AA3004" t="s">
        <v>11045</v>
      </c>
      <c r="AB3004" t="s">
        <v>11046</v>
      </c>
    </row>
    <row r="3005" spans="1:28" x14ac:dyDescent="0.3">
      <c r="A3005" t="s">
        <v>11047</v>
      </c>
      <c r="B3005" t="s">
        <v>656</v>
      </c>
      <c r="C3005">
        <v>43</v>
      </c>
      <c r="D3005" t="s">
        <v>31</v>
      </c>
      <c r="E3005" t="s">
        <v>62</v>
      </c>
      <c r="F3005" t="s">
        <v>46</v>
      </c>
      <c r="G3005" t="s">
        <v>11048</v>
      </c>
      <c r="H3005" t="s">
        <v>35</v>
      </c>
      <c r="I3005" t="s">
        <v>36</v>
      </c>
      <c r="J3005">
        <v>26</v>
      </c>
      <c r="K3005">
        <v>23</v>
      </c>
      <c r="L3005">
        <f t="shared" si="138"/>
        <v>3</v>
      </c>
      <c r="M3005">
        <v>14</v>
      </c>
      <c r="N3005">
        <v>31950</v>
      </c>
      <c r="O3005" s="1">
        <f t="shared" si="139"/>
        <v>1228.8461538461538</v>
      </c>
      <c r="P3005" s="1">
        <f t="shared" si="140"/>
        <v>28263.461538461539</v>
      </c>
      <c r="Q3005" s="1">
        <f>Table1[[#This Row],[Earned Basic Salary]]*20%</f>
        <v>5652.6923076923085</v>
      </c>
      <c r="R3005" s="1">
        <f>Table1[[#This Row],[Earned Basic Salary]]*10%</f>
        <v>2826.3461538461543</v>
      </c>
      <c r="S3005" s="1">
        <f>Table1[[#This Row],[Earned Basic Salary]]*12%</f>
        <v>3391.6153846153848</v>
      </c>
      <c r="T3005" s="1">
        <f>200</f>
        <v>200</v>
      </c>
      <c r="U3005" s="1">
        <f>Table1[[#This Row],[PF]]+Table1[[#This Row],[Professional Tax]]</f>
        <v>3591.6153846153848</v>
      </c>
      <c r="V3005" s="1">
        <f>Table1[[#This Row],[Overtime Hours]]*200</f>
        <v>2800</v>
      </c>
      <c r="W3005" s="1">
        <f>Table1[[#This Row],[Earned Basic Salary]]+Table1[[#This Row],[HRA]]+Table1[[#This Row],[DA]]+Table1[[#This Row],[Overtime Pay]]</f>
        <v>39542.5</v>
      </c>
      <c r="X3005" s="1">
        <f>Table1[[#This Row],[Gross Salary]]-Table1[[#This Row],[Total Deduction]]</f>
        <v>35950.884615384617</v>
      </c>
      <c r="Y3005" t="s">
        <v>37</v>
      </c>
      <c r="Z3005" t="s">
        <v>38</v>
      </c>
      <c r="AA3005" t="s">
        <v>11049</v>
      </c>
      <c r="AB3005" t="s">
        <v>11050</v>
      </c>
    </row>
    <row r="3006" spans="1:28" x14ac:dyDescent="0.3">
      <c r="A3006" t="s">
        <v>11051</v>
      </c>
      <c r="B3006" t="s">
        <v>830</v>
      </c>
      <c r="C3006">
        <v>40</v>
      </c>
      <c r="D3006" t="s">
        <v>133</v>
      </c>
      <c r="E3006" t="s">
        <v>62</v>
      </c>
      <c r="F3006" t="s">
        <v>55</v>
      </c>
      <c r="G3006" t="s">
        <v>330</v>
      </c>
      <c r="H3006" t="s">
        <v>35</v>
      </c>
      <c r="I3006" t="s">
        <v>36</v>
      </c>
      <c r="J3006">
        <v>26</v>
      </c>
      <c r="K3006">
        <v>24</v>
      </c>
      <c r="L3006">
        <f t="shared" si="138"/>
        <v>2</v>
      </c>
      <c r="M3006">
        <v>13</v>
      </c>
      <c r="N3006">
        <v>64575</v>
      </c>
      <c r="O3006" s="1">
        <f t="shared" si="139"/>
        <v>2483.6538461538462</v>
      </c>
      <c r="P3006" s="1">
        <f t="shared" si="140"/>
        <v>59607.692307692312</v>
      </c>
      <c r="Q3006" s="1">
        <f>Table1[[#This Row],[Earned Basic Salary]]*20%</f>
        <v>11921.538461538463</v>
      </c>
      <c r="R3006" s="1">
        <f>Table1[[#This Row],[Earned Basic Salary]]*10%</f>
        <v>5960.7692307692314</v>
      </c>
      <c r="S3006" s="1">
        <f>Table1[[#This Row],[Earned Basic Salary]]*12%</f>
        <v>7152.9230769230771</v>
      </c>
      <c r="T3006" s="1">
        <f>200</f>
        <v>200</v>
      </c>
      <c r="U3006" s="1">
        <f>Table1[[#This Row],[PF]]+Table1[[#This Row],[Professional Tax]]</f>
        <v>7352.9230769230771</v>
      </c>
      <c r="V3006" s="1">
        <f>Table1[[#This Row],[Overtime Hours]]*200</f>
        <v>2600</v>
      </c>
      <c r="W3006" s="1">
        <f>Table1[[#This Row],[Earned Basic Salary]]+Table1[[#This Row],[HRA]]+Table1[[#This Row],[DA]]+Table1[[#This Row],[Overtime Pay]]</f>
        <v>80090.000000000015</v>
      </c>
      <c r="X3006" s="1">
        <f>Table1[[#This Row],[Gross Salary]]-Table1[[#This Row],[Total Deduction]]</f>
        <v>72737.076923076937</v>
      </c>
      <c r="Y3006" t="s">
        <v>37</v>
      </c>
      <c r="Z3006" t="s">
        <v>48</v>
      </c>
      <c r="AA3006" t="s">
        <v>11052</v>
      </c>
      <c r="AB3006" t="s">
        <v>11053</v>
      </c>
    </row>
    <row r="3007" spans="1:28" x14ac:dyDescent="0.3">
      <c r="A3007" t="s">
        <v>11054</v>
      </c>
      <c r="B3007" t="s">
        <v>722</v>
      </c>
      <c r="C3007">
        <v>39</v>
      </c>
      <c r="D3007" t="s">
        <v>61</v>
      </c>
      <c r="E3007" t="s">
        <v>45</v>
      </c>
      <c r="F3007" t="s">
        <v>46</v>
      </c>
      <c r="G3007" t="s">
        <v>11055</v>
      </c>
      <c r="H3007" t="s">
        <v>35</v>
      </c>
      <c r="I3007" t="s">
        <v>36</v>
      </c>
      <c r="J3007">
        <v>26</v>
      </c>
      <c r="K3007">
        <v>25</v>
      </c>
      <c r="L3007">
        <f t="shared" si="138"/>
        <v>1</v>
      </c>
      <c r="M3007">
        <v>17</v>
      </c>
      <c r="N3007">
        <v>22454</v>
      </c>
      <c r="O3007" s="1">
        <f t="shared" si="139"/>
        <v>863.61538461538464</v>
      </c>
      <c r="P3007" s="1">
        <f t="shared" si="140"/>
        <v>21590.384615384617</v>
      </c>
      <c r="Q3007" s="1">
        <f>Table1[[#This Row],[Earned Basic Salary]]*20%</f>
        <v>4318.0769230769238</v>
      </c>
      <c r="R3007" s="1">
        <f>Table1[[#This Row],[Earned Basic Salary]]*10%</f>
        <v>2159.0384615384619</v>
      </c>
      <c r="S3007" s="1">
        <f>Table1[[#This Row],[Earned Basic Salary]]*12%</f>
        <v>2590.8461538461538</v>
      </c>
      <c r="T3007" s="1">
        <f>200</f>
        <v>200</v>
      </c>
      <c r="U3007" s="1">
        <f>Table1[[#This Row],[PF]]+Table1[[#This Row],[Professional Tax]]</f>
        <v>2790.8461538461538</v>
      </c>
      <c r="V3007" s="1">
        <f>Table1[[#This Row],[Overtime Hours]]*200</f>
        <v>3400</v>
      </c>
      <c r="W3007" s="1">
        <f>Table1[[#This Row],[Earned Basic Salary]]+Table1[[#This Row],[HRA]]+Table1[[#This Row],[DA]]+Table1[[#This Row],[Overtime Pay]]</f>
        <v>31467.5</v>
      </c>
      <c r="X3007" s="1">
        <f>Table1[[#This Row],[Gross Salary]]-Table1[[#This Row],[Total Deduction]]</f>
        <v>28676.653846153848</v>
      </c>
      <c r="Y3007" t="s">
        <v>37</v>
      </c>
      <c r="Z3007" t="s">
        <v>106</v>
      </c>
      <c r="AA3007" t="s">
        <v>11056</v>
      </c>
      <c r="AB3007" t="s">
        <v>11057</v>
      </c>
    </row>
    <row r="3008" spans="1:28" x14ac:dyDescent="0.3">
      <c r="A3008" t="s">
        <v>11058</v>
      </c>
      <c r="B3008" t="s">
        <v>52</v>
      </c>
      <c r="C3008">
        <v>34</v>
      </c>
      <c r="D3008" t="s">
        <v>53</v>
      </c>
      <c r="E3008" t="s">
        <v>62</v>
      </c>
      <c r="F3008" t="s">
        <v>63</v>
      </c>
      <c r="G3008" t="s">
        <v>1474</v>
      </c>
      <c r="H3008" t="s">
        <v>35</v>
      </c>
      <c r="I3008" t="s">
        <v>36</v>
      </c>
      <c r="J3008">
        <v>26</v>
      </c>
      <c r="K3008">
        <v>24</v>
      </c>
      <c r="L3008">
        <f t="shared" si="138"/>
        <v>2</v>
      </c>
      <c r="M3008">
        <v>18</v>
      </c>
      <c r="N3008">
        <v>26398</v>
      </c>
      <c r="O3008" s="1">
        <f t="shared" si="139"/>
        <v>1015.3076923076923</v>
      </c>
      <c r="P3008" s="1">
        <f t="shared" si="140"/>
        <v>24367.384615384613</v>
      </c>
      <c r="Q3008" s="1">
        <f>Table1[[#This Row],[Earned Basic Salary]]*20%</f>
        <v>4873.4769230769225</v>
      </c>
      <c r="R3008" s="1">
        <f>Table1[[#This Row],[Earned Basic Salary]]*10%</f>
        <v>2436.7384615384613</v>
      </c>
      <c r="S3008" s="1">
        <f>Table1[[#This Row],[Earned Basic Salary]]*12%</f>
        <v>2924.0861538461536</v>
      </c>
      <c r="T3008" s="1">
        <f>200</f>
        <v>200</v>
      </c>
      <c r="U3008" s="1">
        <f>Table1[[#This Row],[PF]]+Table1[[#This Row],[Professional Tax]]</f>
        <v>3124.0861538461536</v>
      </c>
      <c r="V3008" s="1">
        <f>Table1[[#This Row],[Overtime Hours]]*200</f>
        <v>3600</v>
      </c>
      <c r="W3008" s="1">
        <f>Table1[[#This Row],[Earned Basic Salary]]+Table1[[#This Row],[HRA]]+Table1[[#This Row],[DA]]+Table1[[#This Row],[Overtime Pay]]</f>
        <v>35277.599999999999</v>
      </c>
      <c r="X3008" s="1">
        <f>Table1[[#This Row],[Gross Salary]]-Table1[[#This Row],[Total Deduction]]</f>
        <v>32153.513846153844</v>
      </c>
      <c r="Y3008" t="s">
        <v>37</v>
      </c>
      <c r="Z3008" t="s">
        <v>106</v>
      </c>
      <c r="AA3008" t="s">
        <v>11059</v>
      </c>
      <c r="AB3008" t="s">
        <v>11060</v>
      </c>
    </row>
    <row r="3009" spans="1:28" x14ac:dyDescent="0.3">
      <c r="A3009" t="s">
        <v>11061</v>
      </c>
      <c r="B3009" t="s">
        <v>1656</v>
      </c>
      <c r="C3009">
        <v>38</v>
      </c>
      <c r="D3009" t="s">
        <v>44</v>
      </c>
      <c r="E3009" t="s">
        <v>32</v>
      </c>
      <c r="F3009" t="s">
        <v>89</v>
      </c>
      <c r="G3009" t="s">
        <v>959</v>
      </c>
      <c r="H3009" t="s">
        <v>35</v>
      </c>
      <c r="I3009" t="s">
        <v>36</v>
      </c>
      <c r="J3009">
        <v>26</v>
      </c>
      <c r="K3009">
        <v>25</v>
      </c>
      <c r="L3009">
        <f t="shared" si="138"/>
        <v>1</v>
      </c>
      <c r="M3009">
        <v>16</v>
      </c>
      <c r="N3009">
        <v>71232</v>
      </c>
      <c r="O3009" s="1">
        <f t="shared" si="139"/>
        <v>2739.6923076923076</v>
      </c>
      <c r="P3009" s="1">
        <f t="shared" si="140"/>
        <v>68492.307692307688</v>
      </c>
      <c r="Q3009" s="1">
        <f>Table1[[#This Row],[Earned Basic Salary]]*20%</f>
        <v>13698.461538461539</v>
      </c>
      <c r="R3009" s="1">
        <f>Table1[[#This Row],[Earned Basic Salary]]*10%</f>
        <v>6849.2307692307695</v>
      </c>
      <c r="S3009" s="1">
        <f>Table1[[#This Row],[Earned Basic Salary]]*12%</f>
        <v>8219.076923076922</v>
      </c>
      <c r="T3009" s="1">
        <f>200</f>
        <v>200</v>
      </c>
      <c r="U3009" s="1">
        <f>Table1[[#This Row],[PF]]+Table1[[#This Row],[Professional Tax]]</f>
        <v>8419.076923076922</v>
      </c>
      <c r="V3009" s="1">
        <f>Table1[[#This Row],[Overtime Hours]]*200</f>
        <v>3200</v>
      </c>
      <c r="W3009" s="1">
        <f>Table1[[#This Row],[Earned Basic Salary]]+Table1[[#This Row],[HRA]]+Table1[[#This Row],[DA]]+Table1[[#This Row],[Overtime Pay]]</f>
        <v>92239.999999999985</v>
      </c>
      <c r="X3009" s="1">
        <f>Table1[[#This Row],[Gross Salary]]-Table1[[#This Row],[Total Deduction]]</f>
        <v>83820.923076923063</v>
      </c>
      <c r="Y3009" t="s">
        <v>37</v>
      </c>
      <c r="Z3009" t="s">
        <v>48</v>
      </c>
      <c r="AA3009" t="s">
        <v>11062</v>
      </c>
      <c r="AB3009" t="s">
        <v>11063</v>
      </c>
    </row>
    <row r="3010" spans="1:28" x14ac:dyDescent="0.3">
      <c r="A3010" t="s">
        <v>11064</v>
      </c>
      <c r="B3010" t="s">
        <v>415</v>
      </c>
      <c r="C3010">
        <v>40</v>
      </c>
      <c r="D3010" t="s">
        <v>61</v>
      </c>
      <c r="E3010" t="s">
        <v>121</v>
      </c>
      <c r="F3010" t="s">
        <v>89</v>
      </c>
      <c r="G3010" t="s">
        <v>11065</v>
      </c>
      <c r="H3010" t="s">
        <v>35</v>
      </c>
      <c r="I3010" t="s">
        <v>36</v>
      </c>
      <c r="J3010">
        <v>26</v>
      </c>
      <c r="K3010">
        <v>23</v>
      </c>
      <c r="L3010">
        <f t="shared" si="138"/>
        <v>3</v>
      </c>
      <c r="M3010">
        <v>19</v>
      </c>
      <c r="N3010">
        <v>72382</v>
      </c>
      <c r="O3010" s="1">
        <f t="shared" si="139"/>
        <v>2783.9230769230771</v>
      </c>
      <c r="P3010" s="1">
        <f t="shared" si="140"/>
        <v>64030.230769230773</v>
      </c>
      <c r="Q3010" s="1">
        <f>Table1[[#This Row],[Earned Basic Salary]]*20%</f>
        <v>12806.046153846155</v>
      </c>
      <c r="R3010" s="1">
        <f>Table1[[#This Row],[Earned Basic Salary]]*10%</f>
        <v>6403.0230769230775</v>
      </c>
      <c r="S3010" s="1">
        <f>Table1[[#This Row],[Earned Basic Salary]]*12%</f>
        <v>7683.6276923076921</v>
      </c>
      <c r="T3010" s="1">
        <f>200</f>
        <v>200</v>
      </c>
      <c r="U3010" s="1">
        <f>Table1[[#This Row],[PF]]+Table1[[#This Row],[Professional Tax]]</f>
        <v>7883.6276923076921</v>
      </c>
      <c r="V3010" s="1">
        <f>Table1[[#This Row],[Overtime Hours]]*200</f>
        <v>3800</v>
      </c>
      <c r="W3010" s="1">
        <f>Table1[[#This Row],[Earned Basic Salary]]+Table1[[#This Row],[HRA]]+Table1[[#This Row],[DA]]+Table1[[#This Row],[Overtime Pay]]</f>
        <v>87039.300000000017</v>
      </c>
      <c r="X3010" s="1">
        <f>Table1[[#This Row],[Gross Salary]]-Table1[[#This Row],[Total Deduction]]</f>
        <v>79155.672307692323</v>
      </c>
      <c r="Y3010" t="s">
        <v>37</v>
      </c>
      <c r="Z3010" t="s">
        <v>48</v>
      </c>
      <c r="AA3010" t="s">
        <v>11066</v>
      </c>
      <c r="AB3010" t="s">
        <v>11067</v>
      </c>
    </row>
    <row r="3011" spans="1:28" x14ac:dyDescent="0.3">
      <c r="A3011" t="s">
        <v>11068</v>
      </c>
      <c r="B3011" t="s">
        <v>1085</v>
      </c>
      <c r="C3011">
        <v>22</v>
      </c>
      <c r="D3011" t="s">
        <v>61</v>
      </c>
      <c r="E3011" t="s">
        <v>62</v>
      </c>
      <c r="F3011" t="s">
        <v>46</v>
      </c>
      <c r="G3011" t="s">
        <v>11069</v>
      </c>
      <c r="H3011" t="s">
        <v>35</v>
      </c>
      <c r="I3011" t="s">
        <v>36</v>
      </c>
      <c r="J3011">
        <v>26</v>
      </c>
      <c r="K3011">
        <v>24</v>
      </c>
      <c r="L3011">
        <f t="shared" ref="L3011:L3074" si="141">J3011-K3011</f>
        <v>2</v>
      </c>
      <c r="M3011">
        <v>8</v>
      </c>
      <c r="N3011">
        <v>59930</v>
      </c>
      <c r="O3011" s="1">
        <f t="shared" ref="O3011:O3074" si="142">N3011/J3011</f>
        <v>2305</v>
      </c>
      <c r="P3011" s="1">
        <f t="shared" ref="P3011:P3074" si="143">O3011*K3011</f>
        <v>55320</v>
      </c>
      <c r="Q3011" s="1">
        <f>Table1[[#This Row],[Earned Basic Salary]]*20%</f>
        <v>11064</v>
      </c>
      <c r="R3011" s="1">
        <f>Table1[[#This Row],[Earned Basic Salary]]*10%</f>
        <v>5532</v>
      </c>
      <c r="S3011" s="1">
        <f>Table1[[#This Row],[Earned Basic Salary]]*12%</f>
        <v>6638.4</v>
      </c>
      <c r="T3011" s="1">
        <f>200</f>
        <v>200</v>
      </c>
      <c r="U3011" s="1">
        <f>Table1[[#This Row],[PF]]+Table1[[#This Row],[Professional Tax]]</f>
        <v>6838.4</v>
      </c>
      <c r="V3011" s="1">
        <f>Table1[[#This Row],[Overtime Hours]]*200</f>
        <v>1600</v>
      </c>
      <c r="W3011" s="1">
        <f>Table1[[#This Row],[Earned Basic Salary]]+Table1[[#This Row],[HRA]]+Table1[[#This Row],[DA]]+Table1[[#This Row],[Overtime Pay]]</f>
        <v>73516</v>
      </c>
      <c r="X3011" s="1">
        <f>Table1[[#This Row],[Gross Salary]]-Table1[[#This Row],[Total Deduction]]</f>
        <v>66677.600000000006</v>
      </c>
      <c r="Y3011" t="s">
        <v>37</v>
      </c>
      <c r="Z3011" t="s">
        <v>38</v>
      </c>
      <c r="AA3011" t="s">
        <v>11070</v>
      </c>
      <c r="AB3011" t="s">
        <v>11071</v>
      </c>
    </row>
    <row r="3012" spans="1:28" x14ac:dyDescent="0.3">
      <c r="A3012" t="s">
        <v>11072</v>
      </c>
      <c r="B3012" t="s">
        <v>1281</v>
      </c>
      <c r="C3012">
        <v>50</v>
      </c>
      <c r="D3012" t="s">
        <v>53</v>
      </c>
      <c r="E3012" t="s">
        <v>54</v>
      </c>
      <c r="F3012" t="s">
        <v>55</v>
      </c>
      <c r="G3012" t="s">
        <v>3200</v>
      </c>
      <c r="H3012" t="s">
        <v>35</v>
      </c>
      <c r="I3012" t="s">
        <v>36</v>
      </c>
      <c r="J3012">
        <v>26</v>
      </c>
      <c r="K3012">
        <v>24</v>
      </c>
      <c r="L3012">
        <f t="shared" si="141"/>
        <v>2</v>
      </c>
      <c r="M3012">
        <v>11</v>
      </c>
      <c r="N3012">
        <v>74448</v>
      </c>
      <c r="O3012" s="1">
        <f t="shared" si="142"/>
        <v>2863.3846153846152</v>
      </c>
      <c r="P3012" s="1">
        <f t="shared" si="143"/>
        <v>68721.230769230766</v>
      </c>
      <c r="Q3012" s="1">
        <f>Table1[[#This Row],[Earned Basic Salary]]*20%</f>
        <v>13744.246153846154</v>
      </c>
      <c r="R3012" s="1">
        <f>Table1[[#This Row],[Earned Basic Salary]]*10%</f>
        <v>6872.123076923077</v>
      </c>
      <c r="S3012" s="1">
        <f>Table1[[#This Row],[Earned Basic Salary]]*12%</f>
        <v>8246.5476923076912</v>
      </c>
      <c r="T3012" s="1">
        <f>200</f>
        <v>200</v>
      </c>
      <c r="U3012" s="1">
        <f>Table1[[#This Row],[PF]]+Table1[[#This Row],[Professional Tax]]</f>
        <v>8446.5476923076912</v>
      </c>
      <c r="V3012" s="1">
        <f>Table1[[#This Row],[Overtime Hours]]*200</f>
        <v>2200</v>
      </c>
      <c r="W3012" s="1">
        <f>Table1[[#This Row],[Earned Basic Salary]]+Table1[[#This Row],[HRA]]+Table1[[#This Row],[DA]]+Table1[[#This Row],[Overtime Pay]]</f>
        <v>91537.599999999991</v>
      </c>
      <c r="X3012" s="1">
        <f>Table1[[#This Row],[Gross Salary]]-Table1[[#This Row],[Total Deduction]]</f>
        <v>83091.052307692298</v>
      </c>
      <c r="Y3012" t="s">
        <v>37</v>
      </c>
      <c r="Z3012" t="s">
        <v>106</v>
      </c>
      <c r="AA3012" t="s">
        <v>11073</v>
      </c>
      <c r="AB3012" t="s">
        <v>11074</v>
      </c>
    </row>
    <row r="3013" spans="1:28" x14ac:dyDescent="0.3">
      <c r="A3013" t="s">
        <v>11075</v>
      </c>
      <c r="B3013" t="s">
        <v>1452</v>
      </c>
      <c r="C3013">
        <v>29</v>
      </c>
      <c r="D3013" t="s">
        <v>61</v>
      </c>
      <c r="E3013" t="s">
        <v>82</v>
      </c>
      <c r="F3013" t="s">
        <v>46</v>
      </c>
      <c r="G3013" t="s">
        <v>11076</v>
      </c>
      <c r="H3013" t="s">
        <v>35</v>
      </c>
      <c r="I3013" t="s">
        <v>36</v>
      </c>
      <c r="J3013">
        <v>26</v>
      </c>
      <c r="K3013">
        <v>23</v>
      </c>
      <c r="L3013">
        <f t="shared" si="141"/>
        <v>3</v>
      </c>
      <c r="M3013">
        <v>19</v>
      </c>
      <c r="N3013">
        <v>38282</v>
      </c>
      <c r="O3013" s="1">
        <f t="shared" si="142"/>
        <v>1472.3846153846155</v>
      </c>
      <c r="P3013" s="1">
        <f t="shared" si="143"/>
        <v>33864.846153846156</v>
      </c>
      <c r="Q3013" s="1">
        <f>Table1[[#This Row],[Earned Basic Salary]]*20%</f>
        <v>6772.9692307692312</v>
      </c>
      <c r="R3013" s="1">
        <f>Table1[[#This Row],[Earned Basic Salary]]*10%</f>
        <v>3386.4846153846156</v>
      </c>
      <c r="S3013" s="1">
        <f>Table1[[#This Row],[Earned Basic Salary]]*12%</f>
        <v>4063.7815384615387</v>
      </c>
      <c r="T3013" s="1">
        <f>200</f>
        <v>200</v>
      </c>
      <c r="U3013" s="1">
        <f>Table1[[#This Row],[PF]]+Table1[[#This Row],[Professional Tax]]</f>
        <v>4263.7815384615387</v>
      </c>
      <c r="V3013" s="1">
        <f>Table1[[#This Row],[Overtime Hours]]*200</f>
        <v>3800</v>
      </c>
      <c r="W3013" s="1">
        <f>Table1[[#This Row],[Earned Basic Salary]]+Table1[[#This Row],[HRA]]+Table1[[#This Row],[DA]]+Table1[[#This Row],[Overtime Pay]]</f>
        <v>47824.3</v>
      </c>
      <c r="X3013" s="1">
        <f>Table1[[#This Row],[Gross Salary]]-Table1[[#This Row],[Total Deduction]]</f>
        <v>43560.518461538464</v>
      </c>
      <c r="Y3013" t="s">
        <v>37</v>
      </c>
      <c r="Z3013" t="s">
        <v>48</v>
      </c>
      <c r="AA3013" t="s">
        <v>11077</v>
      </c>
      <c r="AB3013" t="s">
        <v>11078</v>
      </c>
    </row>
    <row r="3014" spans="1:28" x14ac:dyDescent="0.3">
      <c r="A3014" t="s">
        <v>11079</v>
      </c>
      <c r="B3014" t="s">
        <v>579</v>
      </c>
      <c r="C3014">
        <v>30</v>
      </c>
      <c r="D3014" t="s">
        <v>31</v>
      </c>
      <c r="E3014" t="s">
        <v>121</v>
      </c>
      <c r="F3014" t="s">
        <v>69</v>
      </c>
      <c r="G3014" t="s">
        <v>2001</v>
      </c>
      <c r="H3014" t="s">
        <v>35</v>
      </c>
      <c r="I3014" t="s">
        <v>36</v>
      </c>
      <c r="J3014">
        <v>26</v>
      </c>
      <c r="K3014">
        <v>23</v>
      </c>
      <c r="L3014">
        <f t="shared" si="141"/>
        <v>3</v>
      </c>
      <c r="M3014">
        <v>2</v>
      </c>
      <c r="N3014">
        <v>41000</v>
      </c>
      <c r="O3014" s="1">
        <f t="shared" si="142"/>
        <v>1576.9230769230769</v>
      </c>
      <c r="P3014" s="1">
        <f t="shared" si="143"/>
        <v>36269.230769230766</v>
      </c>
      <c r="Q3014" s="1">
        <f>Table1[[#This Row],[Earned Basic Salary]]*20%</f>
        <v>7253.8461538461534</v>
      </c>
      <c r="R3014" s="1">
        <f>Table1[[#This Row],[Earned Basic Salary]]*10%</f>
        <v>3626.9230769230767</v>
      </c>
      <c r="S3014" s="1">
        <f>Table1[[#This Row],[Earned Basic Salary]]*12%</f>
        <v>4352.3076923076915</v>
      </c>
      <c r="T3014" s="1">
        <f>200</f>
        <v>200</v>
      </c>
      <c r="U3014" s="1">
        <f>Table1[[#This Row],[PF]]+Table1[[#This Row],[Professional Tax]]</f>
        <v>4552.3076923076915</v>
      </c>
      <c r="V3014" s="1">
        <f>Table1[[#This Row],[Overtime Hours]]*200</f>
        <v>400</v>
      </c>
      <c r="W3014" s="1">
        <f>Table1[[#This Row],[Earned Basic Salary]]+Table1[[#This Row],[HRA]]+Table1[[#This Row],[DA]]+Table1[[#This Row],[Overtime Pay]]</f>
        <v>47550</v>
      </c>
      <c r="X3014" s="1">
        <f>Table1[[#This Row],[Gross Salary]]-Table1[[#This Row],[Total Deduction]]</f>
        <v>42997.692307692312</v>
      </c>
      <c r="Y3014" t="s">
        <v>37</v>
      </c>
      <c r="Z3014" t="s">
        <v>48</v>
      </c>
      <c r="AA3014" t="s">
        <v>11080</v>
      </c>
      <c r="AB3014" t="s">
        <v>11081</v>
      </c>
    </row>
    <row r="3015" spans="1:28" x14ac:dyDescent="0.3">
      <c r="A3015" t="s">
        <v>11082</v>
      </c>
      <c r="B3015" t="s">
        <v>173</v>
      </c>
      <c r="C3015">
        <v>53</v>
      </c>
      <c r="D3015" t="s">
        <v>75</v>
      </c>
      <c r="E3015" t="s">
        <v>62</v>
      </c>
      <c r="F3015" t="s">
        <v>46</v>
      </c>
      <c r="G3015" t="s">
        <v>537</v>
      </c>
      <c r="H3015" t="s">
        <v>35</v>
      </c>
      <c r="I3015" t="s">
        <v>36</v>
      </c>
      <c r="J3015">
        <v>26</v>
      </c>
      <c r="K3015">
        <v>23</v>
      </c>
      <c r="L3015">
        <f t="shared" si="141"/>
        <v>3</v>
      </c>
      <c r="M3015">
        <v>11</v>
      </c>
      <c r="N3015">
        <v>48591</v>
      </c>
      <c r="O3015" s="1">
        <f t="shared" si="142"/>
        <v>1868.8846153846155</v>
      </c>
      <c r="P3015" s="1">
        <f t="shared" si="143"/>
        <v>42984.346153846156</v>
      </c>
      <c r="Q3015" s="1">
        <f>Table1[[#This Row],[Earned Basic Salary]]*20%</f>
        <v>8596.8692307692309</v>
      </c>
      <c r="R3015" s="1">
        <f>Table1[[#This Row],[Earned Basic Salary]]*10%</f>
        <v>4298.4346153846154</v>
      </c>
      <c r="S3015" s="1">
        <f>Table1[[#This Row],[Earned Basic Salary]]*12%</f>
        <v>5158.1215384615389</v>
      </c>
      <c r="T3015" s="1">
        <f>200</f>
        <v>200</v>
      </c>
      <c r="U3015" s="1">
        <f>Table1[[#This Row],[PF]]+Table1[[#This Row],[Professional Tax]]</f>
        <v>5358.1215384615389</v>
      </c>
      <c r="V3015" s="1">
        <f>Table1[[#This Row],[Overtime Hours]]*200</f>
        <v>2200</v>
      </c>
      <c r="W3015" s="1">
        <f>Table1[[#This Row],[Earned Basic Salary]]+Table1[[#This Row],[HRA]]+Table1[[#This Row],[DA]]+Table1[[#This Row],[Overtime Pay]]</f>
        <v>58079.65</v>
      </c>
      <c r="X3015" s="1">
        <f>Table1[[#This Row],[Gross Salary]]-Table1[[#This Row],[Total Deduction]]</f>
        <v>52721.528461538459</v>
      </c>
      <c r="Y3015" t="s">
        <v>37</v>
      </c>
      <c r="Z3015" t="s">
        <v>95</v>
      </c>
      <c r="AA3015" t="s">
        <v>11083</v>
      </c>
      <c r="AB3015" t="s">
        <v>11084</v>
      </c>
    </row>
    <row r="3016" spans="1:28" x14ac:dyDescent="0.3">
      <c r="A3016" t="s">
        <v>11085</v>
      </c>
      <c r="B3016" t="s">
        <v>919</v>
      </c>
      <c r="C3016">
        <v>31</v>
      </c>
      <c r="D3016" t="s">
        <v>127</v>
      </c>
      <c r="E3016" t="s">
        <v>54</v>
      </c>
      <c r="F3016" t="s">
        <v>89</v>
      </c>
      <c r="G3016" t="s">
        <v>6377</v>
      </c>
      <c r="H3016" t="s">
        <v>35</v>
      </c>
      <c r="I3016" t="s">
        <v>36</v>
      </c>
      <c r="J3016">
        <v>26</v>
      </c>
      <c r="K3016">
        <v>24</v>
      </c>
      <c r="L3016">
        <f t="shared" si="141"/>
        <v>2</v>
      </c>
      <c r="M3016">
        <v>20</v>
      </c>
      <c r="N3016">
        <v>66964</v>
      </c>
      <c r="O3016" s="1">
        <f t="shared" si="142"/>
        <v>2575.5384615384614</v>
      </c>
      <c r="P3016" s="1">
        <f t="shared" si="143"/>
        <v>61812.923076923078</v>
      </c>
      <c r="Q3016" s="1">
        <f>Table1[[#This Row],[Earned Basic Salary]]*20%</f>
        <v>12362.584615384616</v>
      </c>
      <c r="R3016" s="1">
        <f>Table1[[#This Row],[Earned Basic Salary]]*10%</f>
        <v>6181.292307692308</v>
      </c>
      <c r="S3016" s="1">
        <f>Table1[[#This Row],[Earned Basic Salary]]*12%</f>
        <v>7417.5507692307692</v>
      </c>
      <c r="T3016" s="1">
        <f>200</f>
        <v>200</v>
      </c>
      <c r="U3016" s="1">
        <f>Table1[[#This Row],[PF]]+Table1[[#This Row],[Professional Tax]]</f>
        <v>7617.5507692307692</v>
      </c>
      <c r="V3016" s="1">
        <f>Table1[[#This Row],[Overtime Hours]]*200</f>
        <v>4000</v>
      </c>
      <c r="W3016" s="1">
        <f>Table1[[#This Row],[Earned Basic Salary]]+Table1[[#This Row],[HRA]]+Table1[[#This Row],[DA]]+Table1[[#This Row],[Overtime Pay]]</f>
        <v>84356.800000000003</v>
      </c>
      <c r="X3016" s="1">
        <f>Table1[[#This Row],[Gross Salary]]-Table1[[#This Row],[Total Deduction]]</f>
        <v>76739.24923076923</v>
      </c>
      <c r="Y3016" t="s">
        <v>37</v>
      </c>
      <c r="Z3016" t="s">
        <v>38</v>
      </c>
      <c r="AA3016" t="s">
        <v>11086</v>
      </c>
      <c r="AB3016" t="s">
        <v>11087</v>
      </c>
    </row>
    <row r="3017" spans="1:28" x14ac:dyDescent="0.3">
      <c r="A3017" t="s">
        <v>11088</v>
      </c>
      <c r="B3017" t="s">
        <v>2467</v>
      </c>
      <c r="C3017">
        <v>37</v>
      </c>
      <c r="D3017" t="s">
        <v>81</v>
      </c>
      <c r="E3017" t="s">
        <v>32</v>
      </c>
      <c r="F3017" t="s">
        <v>63</v>
      </c>
      <c r="G3017" t="s">
        <v>11089</v>
      </c>
      <c r="H3017" t="s">
        <v>35</v>
      </c>
      <c r="I3017" t="s">
        <v>36</v>
      </c>
      <c r="J3017">
        <v>26</v>
      </c>
      <c r="K3017">
        <v>24</v>
      </c>
      <c r="L3017">
        <f t="shared" si="141"/>
        <v>2</v>
      </c>
      <c r="M3017">
        <v>13</v>
      </c>
      <c r="N3017">
        <v>30773</v>
      </c>
      <c r="O3017" s="1">
        <f t="shared" si="142"/>
        <v>1183.5769230769231</v>
      </c>
      <c r="P3017" s="1">
        <f t="shared" si="143"/>
        <v>28405.846153846156</v>
      </c>
      <c r="Q3017" s="1">
        <f>Table1[[#This Row],[Earned Basic Salary]]*20%</f>
        <v>5681.1692307692319</v>
      </c>
      <c r="R3017" s="1">
        <f>Table1[[#This Row],[Earned Basic Salary]]*10%</f>
        <v>2840.584615384616</v>
      </c>
      <c r="S3017" s="1">
        <f>Table1[[#This Row],[Earned Basic Salary]]*12%</f>
        <v>3408.7015384615388</v>
      </c>
      <c r="T3017" s="1">
        <f>200</f>
        <v>200</v>
      </c>
      <c r="U3017" s="1">
        <f>Table1[[#This Row],[PF]]+Table1[[#This Row],[Professional Tax]]</f>
        <v>3608.7015384615388</v>
      </c>
      <c r="V3017" s="1">
        <f>Table1[[#This Row],[Overtime Hours]]*200</f>
        <v>2600</v>
      </c>
      <c r="W3017" s="1">
        <f>Table1[[#This Row],[Earned Basic Salary]]+Table1[[#This Row],[HRA]]+Table1[[#This Row],[DA]]+Table1[[#This Row],[Overtime Pay]]</f>
        <v>39527.599999999999</v>
      </c>
      <c r="X3017" s="1">
        <f>Table1[[#This Row],[Gross Salary]]-Table1[[#This Row],[Total Deduction]]</f>
        <v>35918.898461538462</v>
      </c>
      <c r="Y3017" t="s">
        <v>37</v>
      </c>
      <c r="Z3017" t="s">
        <v>48</v>
      </c>
      <c r="AA3017" t="s">
        <v>11090</v>
      </c>
      <c r="AB3017" t="s">
        <v>11091</v>
      </c>
    </row>
    <row r="3018" spans="1:28" x14ac:dyDescent="0.3">
      <c r="A3018" t="s">
        <v>11092</v>
      </c>
      <c r="B3018" t="s">
        <v>387</v>
      </c>
      <c r="C3018">
        <v>21</v>
      </c>
      <c r="D3018" t="s">
        <v>81</v>
      </c>
      <c r="E3018" t="s">
        <v>121</v>
      </c>
      <c r="F3018" t="s">
        <v>46</v>
      </c>
      <c r="G3018" t="s">
        <v>5529</v>
      </c>
      <c r="H3018" t="s">
        <v>35</v>
      </c>
      <c r="I3018" t="s">
        <v>36</v>
      </c>
      <c r="J3018">
        <v>26</v>
      </c>
      <c r="K3018">
        <v>25</v>
      </c>
      <c r="L3018">
        <f t="shared" si="141"/>
        <v>1</v>
      </c>
      <c r="M3018">
        <v>13</v>
      </c>
      <c r="N3018">
        <v>40721</v>
      </c>
      <c r="O3018" s="1">
        <f t="shared" si="142"/>
        <v>1566.1923076923076</v>
      </c>
      <c r="P3018" s="1">
        <f t="shared" si="143"/>
        <v>39154.807692307688</v>
      </c>
      <c r="Q3018" s="1">
        <f>Table1[[#This Row],[Earned Basic Salary]]*20%</f>
        <v>7830.9615384615381</v>
      </c>
      <c r="R3018" s="1">
        <f>Table1[[#This Row],[Earned Basic Salary]]*10%</f>
        <v>3915.4807692307691</v>
      </c>
      <c r="S3018" s="1">
        <f>Table1[[#This Row],[Earned Basic Salary]]*12%</f>
        <v>4698.576923076922</v>
      </c>
      <c r="T3018" s="1">
        <f>200</f>
        <v>200</v>
      </c>
      <c r="U3018" s="1">
        <f>Table1[[#This Row],[PF]]+Table1[[#This Row],[Professional Tax]]</f>
        <v>4898.576923076922</v>
      </c>
      <c r="V3018" s="1">
        <f>Table1[[#This Row],[Overtime Hours]]*200</f>
        <v>2600</v>
      </c>
      <c r="W3018" s="1">
        <f>Table1[[#This Row],[Earned Basic Salary]]+Table1[[#This Row],[HRA]]+Table1[[#This Row],[DA]]+Table1[[#This Row],[Overtime Pay]]</f>
        <v>53501.249999999993</v>
      </c>
      <c r="X3018" s="1">
        <f>Table1[[#This Row],[Gross Salary]]-Table1[[#This Row],[Total Deduction]]</f>
        <v>48602.673076923071</v>
      </c>
      <c r="Y3018" t="s">
        <v>37</v>
      </c>
      <c r="Z3018" t="s">
        <v>48</v>
      </c>
      <c r="AA3018" t="s">
        <v>11093</v>
      </c>
      <c r="AB3018" t="s">
        <v>11094</v>
      </c>
    </row>
    <row r="3019" spans="1:28" x14ac:dyDescent="0.3">
      <c r="A3019" t="s">
        <v>11095</v>
      </c>
      <c r="B3019" t="s">
        <v>1946</v>
      </c>
      <c r="C3019">
        <v>24</v>
      </c>
      <c r="D3019" t="s">
        <v>81</v>
      </c>
      <c r="E3019" t="s">
        <v>121</v>
      </c>
      <c r="F3019" t="s">
        <v>83</v>
      </c>
      <c r="G3019" t="s">
        <v>11096</v>
      </c>
      <c r="H3019" t="s">
        <v>35</v>
      </c>
      <c r="I3019" t="s">
        <v>36</v>
      </c>
      <c r="J3019">
        <v>26</v>
      </c>
      <c r="K3019">
        <v>24</v>
      </c>
      <c r="L3019">
        <f t="shared" si="141"/>
        <v>2</v>
      </c>
      <c r="M3019">
        <v>10</v>
      </c>
      <c r="N3019">
        <v>32687</v>
      </c>
      <c r="O3019" s="1">
        <f t="shared" si="142"/>
        <v>1257.1923076923076</v>
      </c>
      <c r="P3019" s="1">
        <f t="shared" si="143"/>
        <v>30172.615384615383</v>
      </c>
      <c r="Q3019" s="1">
        <f>Table1[[#This Row],[Earned Basic Salary]]*20%</f>
        <v>6034.5230769230766</v>
      </c>
      <c r="R3019" s="1">
        <f>Table1[[#This Row],[Earned Basic Salary]]*10%</f>
        <v>3017.2615384615383</v>
      </c>
      <c r="S3019" s="1">
        <f>Table1[[#This Row],[Earned Basic Salary]]*12%</f>
        <v>3620.7138461538457</v>
      </c>
      <c r="T3019" s="1">
        <f>200</f>
        <v>200</v>
      </c>
      <c r="U3019" s="1">
        <f>Table1[[#This Row],[PF]]+Table1[[#This Row],[Professional Tax]]</f>
        <v>3820.7138461538457</v>
      </c>
      <c r="V3019" s="1">
        <f>Table1[[#This Row],[Overtime Hours]]*200</f>
        <v>2000</v>
      </c>
      <c r="W3019" s="1">
        <f>Table1[[#This Row],[Earned Basic Salary]]+Table1[[#This Row],[HRA]]+Table1[[#This Row],[DA]]+Table1[[#This Row],[Overtime Pay]]</f>
        <v>41224.399999999994</v>
      </c>
      <c r="X3019" s="1">
        <f>Table1[[#This Row],[Gross Salary]]-Table1[[#This Row],[Total Deduction]]</f>
        <v>37403.686153846145</v>
      </c>
      <c r="Y3019" t="s">
        <v>37</v>
      </c>
      <c r="Z3019" t="s">
        <v>38</v>
      </c>
      <c r="AA3019" t="s">
        <v>11097</v>
      </c>
      <c r="AB3019" t="s">
        <v>11098</v>
      </c>
    </row>
    <row r="3020" spans="1:28" x14ac:dyDescent="0.3">
      <c r="A3020" t="s">
        <v>11099</v>
      </c>
      <c r="B3020" t="s">
        <v>783</v>
      </c>
      <c r="C3020">
        <v>21</v>
      </c>
      <c r="D3020" t="s">
        <v>53</v>
      </c>
      <c r="E3020" t="s">
        <v>62</v>
      </c>
      <c r="F3020" t="s">
        <v>69</v>
      </c>
      <c r="G3020" t="s">
        <v>8236</v>
      </c>
      <c r="H3020" t="s">
        <v>35</v>
      </c>
      <c r="I3020" t="s">
        <v>36</v>
      </c>
      <c r="J3020">
        <v>26</v>
      </c>
      <c r="K3020">
        <v>22</v>
      </c>
      <c r="L3020">
        <f t="shared" si="141"/>
        <v>4</v>
      </c>
      <c r="M3020">
        <v>15</v>
      </c>
      <c r="N3020">
        <v>32073</v>
      </c>
      <c r="O3020" s="1">
        <f t="shared" si="142"/>
        <v>1233.5769230769231</v>
      </c>
      <c r="P3020" s="1">
        <f t="shared" si="143"/>
        <v>27138.692307692309</v>
      </c>
      <c r="Q3020" s="1">
        <f>Table1[[#This Row],[Earned Basic Salary]]*20%</f>
        <v>5427.7384615384617</v>
      </c>
      <c r="R3020" s="1">
        <f>Table1[[#This Row],[Earned Basic Salary]]*10%</f>
        <v>2713.8692307692309</v>
      </c>
      <c r="S3020" s="1">
        <f>Table1[[#This Row],[Earned Basic Salary]]*12%</f>
        <v>3256.6430769230769</v>
      </c>
      <c r="T3020" s="1">
        <f>200</f>
        <v>200</v>
      </c>
      <c r="U3020" s="1">
        <f>Table1[[#This Row],[PF]]+Table1[[#This Row],[Professional Tax]]</f>
        <v>3456.6430769230769</v>
      </c>
      <c r="V3020" s="1">
        <f>Table1[[#This Row],[Overtime Hours]]*200</f>
        <v>3000</v>
      </c>
      <c r="W3020" s="1">
        <f>Table1[[#This Row],[Earned Basic Salary]]+Table1[[#This Row],[HRA]]+Table1[[#This Row],[DA]]+Table1[[#This Row],[Overtime Pay]]</f>
        <v>38280.300000000003</v>
      </c>
      <c r="X3020" s="1">
        <f>Table1[[#This Row],[Gross Salary]]-Table1[[#This Row],[Total Deduction]]</f>
        <v>34823.656923076924</v>
      </c>
      <c r="Y3020" t="s">
        <v>37</v>
      </c>
      <c r="Z3020" t="s">
        <v>106</v>
      </c>
      <c r="AA3020" t="s">
        <v>11100</v>
      </c>
      <c r="AB3020" t="s">
        <v>11101</v>
      </c>
    </row>
    <row r="3021" spans="1:28" x14ac:dyDescent="0.3">
      <c r="A3021" t="s">
        <v>11102</v>
      </c>
      <c r="B3021" t="s">
        <v>353</v>
      </c>
      <c r="C3021">
        <v>33</v>
      </c>
      <c r="D3021" t="s">
        <v>133</v>
      </c>
      <c r="E3021" t="s">
        <v>82</v>
      </c>
      <c r="F3021" t="s">
        <v>46</v>
      </c>
      <c r="G3021" t="s">
        <v>6419</v>
      </c>
      <c r="H3021" t="s">
        <v>35</v>
      </c>
      <c r="I3021" t="s">
        <v>36</v>
      </c>
      <c r="J3021">
        <v>26</v>
      </c>
      <c r="K3021">
        <v>23</v>
      </c>
      <c r="L3021">
        <f t="shared" si="141"/>
        <v>3</v>
      </c>
      <c r="M3021">
        <v>13</v>
      </c>
      <c r="N3021">
        <v>21537</v>
      </c>
      <c r="O3021" s="1">
        <f t="shared" si="142"/>
        <v>828.34615384615381</v>
      </c>
      <c r="P3021" s="1">
        <f t="shared" si="143"/>
        <v>19051.961538461539</v>
      </c>
      <c r="Q3021" s="1">
        <f>Table1[[#This Row],[Earned Basic Salary]]*20%</f>
        <v>3810.3923076923079</v>
      </c>
      <c r="R3021" s="1">
        <f>Table1[[#This Row],[Earned Basic Salary]]*10%</f>
        <v>1905.1961538461539</v>
      </c>
      <c r="S3021" s="1">
        <f>Table1[[#This Row],[Earned Basic Salary]]*12%</f>
        <v>2286.2353846153846</v>
      </c>
      <c r="T3021" s="1">
        <f>200</f>
        <v>200</v>
      </c>
      <c r="U3021" s="1">
        <f>Table1[[#This Row],[PF]]+Table1[[#This Row],[Professional Tax]]</f>
        <v>2486.2353846153846</v>
      </c>
      <c r="V3021" s="1">
        <f>Table1[[#This Row],[Overtime Hours]]*200</f>
        <v>2600</v>
      </c>
      <c r="W3021" s="1">
        <f>Table1[[#This Row],[Earned Basic Salary]]+Table1[[#This Row],[HRA]]+Table1[[#This Row],[DA]]+Table1[[#This Row],[Overtime Pay]]</f>
        <v>27367.550000000003</v>
      </c>
      <c r="X3021" s="1">
        <f>Table1[[#This Row],[Gross Salary]]-Table1[[#This Row],[Total Deduction]]</f>
        <v>24881.314615384617</v>
      </c>
      <c r="Y3021" t="s">
        <v>37</v>
      </c>
      <c r="Z3021" t="s">
        <v>48</v>
      </c>
      <c r="AA3021" t="s">
        <v>11103</v>
      </c>
      <c r="AB3021" t="s">
        <v>11104</v>
      </c>
    </row>
    <row r="3022" spans="1:28" x14ac:dyDescent="0.3">
      <c r="A3022" t="s">
        <v>11105</v>
      </c>
      <c r="B3022" t="s">
        <v>2551</v>
      </c>
      <c r="C3022">
        <v>41</v>
      </c>
      <c r="D3022" t="s">
        <v>31</v>
      </c>
      <c r="E3022" t="s">
        <v>45</v>
      </c>
      <c r="F3022" t="s">
        <v>55</v>
      </c>
      <c r="G3022" t="s">
        <v>1685</v>
      </c>
      <c r="H3022" t="s">
        <v>35</v>
      </c>
      <c r="I3022" t="s">
        <v>36</v>
      </c>
      <c r="J3022">
        <v>26</v>
      </c>
      <c r="K3022">
        <v>22</v>
      </c>
      <c r="L3022">
        <f t="shared" si="141"/>
        <v>4</v>
      </c>
      <c r="M3022">
        <v>10</v>
      </c>
      <c r="N3022">
        <v>72377</v>
      </c>
      <c r="O3022" s="1">
        <f t="shared" si="142"/>
        <v>2783.7307692307691</v>
      </c>
      <c r="P3022" s="1">
        <f t="shared" si="143"/>
        <v>61242.076923076922</v>
      </c>
      <c r="Q3022" s="1">
        <f>Table1[[#This Row],[Earned Basic Salary]]*20%</f>
        <v>12248.415384615386</v>
      </c>
      <c r="R3022" s="1">
        <f>Table1[[#This Row],[Earned Basic Salary]]*10%</f>
        <v>6124.2076923076929</v>
      </c>
      <c r="S3022" s="1">
        <f>Table1[[#This Row],[Earned Basic Salary]]*12%</f>
        <v>7349.0492307692302</v>
      </c>
      <c r="T3022" s="1">
        <f>200</f>
        <v>200</v>
      </c>
      <c r="U3022" s="1">
        <f>Table1[[#This Row],[PF]]+Table1[[#This Row],[Professional Tax]]</f>
        <v>7549.0492307692302</v>
      </c>
      <c r="V3022" s="1">
        <f>Table1[[#This Row],[Overtime Hours]]*200</f>
        <v>2000</v>
      </c>
      <c r="W3022" s="1">
        <f>Table1[[#This Row],[Earned Basic Salary]]+Table1[[#This Row],[HRA]]+Table1[[#This Row],[DA]]+Table1[[#This Row],[Overtime Pay]]</f>
        <v>81614.7</v>
      </c>
      <c r="X3022" s="1">
        <f>Table1[[#This Row],[Gross Salary]]-Table1[[#This Row],[Total Deduction]]</f>
        <v>74065.650769230764</v>
      </c>
      <c r="Y3022" t="s">
        <v>37</v>
      </c>
      <c r="Z3022" t="s">
        <v>95</v>
      </c>
      <c r="AA3022" t="s">
        <v>11106</v>
      </c>
      <c r="AB3022" t="s">
        <v>11107</v>
      </c>
    </row>
    <row r="3023" spans="1:28" x14ac:dyDescent="0.3">
      <c r="A3023" t="s">
        <v>11108</v>
      </c>
      <c r="B3023" t="s">
        <v>1668</v>
      </c>
      <c r="C3023">
        <v>45</v>
      </c>
      <c r="D3023" t="s">
        <v>31</v>
      </c>
      <c r="E3023" t="s">
        <v>32</v>
      </c>
      <c r="F3023" t="s">
        <v>63</v>
      </c>
      <c r="G3023" t="s">
        <v>8826</v>
      </c>
      <c r="H3023" t="s">
        <v>35</v>
      </c>
      <c r="I3023" t="s">
        <v>36</v>
      </c>
      <c r="J3023">
        <v>26</v>
      </c>
      <c r="K3023">
        <v>25</v>
      </c>
      <c r="L3023">
        <f t="shared" si="141"/>
        <v>1</v>
      </c>
      <c r="M3023">
        <v>17</v>
      </c>
      <c r="N3023">
        <v>26417</v>
      </c>
      <c r="O3023" s="1">
        <f t="shared" si="142"/>
        <v>1016.0384615384615</v>
      </c>
      <c r="P3023" s="1">
        <f t="shared" si="143"/>
        <v>25400.961538461539</v>
      </c>
      <c r="Q3023" s="1">
        <f>Table1[[#This Row],[Earned Basic Salary]]*20%</f>
        <v>5080.1923076923085</v>
      </c>
      <c r="R3023" s="1">
        <f>Table1[[#This Row],[Earned Basic Salary]]*10%</f>
        <v>2540.0961538461543</v>
      </c>
      <c r="S3023" s="1">
        <f>Table1[[#This Row],[Earned Basic Salary]]*12%</f>
        <v>3048.1153846153848</v>
      </c>
      <c r="T3023" s="1">
        <f>200</f>
        <v>200</v>
      </c>
      <c r="U3023" s="1">
        <f>Table1[[#This Row],[PF]]+Table1[[#This Row],[Professional Tax]]</f>
        <v>3248.1153846153848</v>
      </c>
      <c r="V3023" s="1">
        <f>Table1[[#This Row],[Overtime Hours]]*200</f>
        <v>3400</v>
      </c>
      <c r="W3023" s="1">
        <f>Table1[[#This Row],[Earned Basic Salary]]+Table1[[#This Row],[HRA]]+Table1[[#This Row],[DA]]+Table1[[#This Row],[Overtime Pay]]</f>
        <v>36421.25</v>
      </c>
      <c r="X3023" s="1">
        <f>Table1[[#This Row],[Gross Salary]]-Table1[[#This Row],[Total Deduction]]</f>
        <v>33173.134615384617</v>
      </c>
      <c r="Y3023" t="s">
        <v>37</v>
      </c>
      <c r="Z3023" t="s">
        <v>106</v>
      </c>
      <c r="AA3023" t="s">
        <v>11109</v>
      </c>
      <c r="AB3023" t="s">
        <v>11110</v>
      </c>
    </row>
    <row r="3024" spans="1:28" x14ac:dyDescent="0.3">
      <c r="A3024" t="s">
        <v>11111</v>
      </c>
      <c r="B3024" t="s">
        <v>148</v>
      </c>
      <c r="C3024">
        <v>50</v>
      </c>
      <c r="D3024" t="s">
        <v>61</v>
      </c>
      <c r="E3024" t="s">
        <v>121</v>
      </c>
      <c r="F3024" t="s">
        <v>46</v>
      </c>
      <c r="G3024" t="s">
        <v>1261</v>
      </c>
      <c r="H3024" t="s">
        <v>35</v>
      </c>
      <c r="I3024" t="s">
        <v>36</v>
      </c>
      <c r="J3024">
        <v>26</v>
      </c>
      <c r="K3024">
        <v>24</v>
      </c>
      <c r="L3024">
        <f t="shared" si="141"/>
        <v>2</v>
      </c>
      <c r="M3024">
        <v>19</v>
      </c>
      <c r="N3024">
        <v>45127</v>
      </c>
      <c r="O3024" s="1">
        <f t="shared" si="142"/>
        <v>1735.6538461538462</v>
      </c>
      <c r="P3024" s="1">
        <f t="shared" si="143"/>
        <v>41655.692307692312</v>
      </c>
      <c r="Q3024" s="1">
        <f>Table1[[#This Row],[Earned Basic Salary]]*20%</f>
        <v>8331.1384615384632</v>
      </c>
      <c r="R3024" s="1">
        <f>Table1[[#This Row],[Earned Basic Salary]]*10%</f>
        <v>4165.5692307692316</v>
      </c>
      <c r="S3024" s="1">
        <f>Table1[[#This Row],[Earned Basic Salary]]*12%</f>
        <v>4998.6830769230774</v>
      </c>
      <c r="T3024" s="1">
        <f>200</f>
        <v>200</v>
      </c>
      <c r="U3024" s="1">
        <f>Table1[[#This Row],[PF]]+Table1[[#This Row],[Professional Tax]]</f>
        <v>5198.6830769230774</v>
      </c>
      <c r="V3024" s="1">
        <f>Table1[[#This Row],[Overtime Hours]]*200</f>
        <v>3800</v>
      </c>
      <c r="W3024" s="1">
        <f>Table1[[#This Row],[Earned Basic Salary]]+Table1[[#This Row],[HRA]]+Table1[[#This Row],[DA]]+Table1[[#This Row],[Overtime Pay]]</f>
        <v>57952.4</v>
      </c>
      <c r="X3024" s="1">
        <f>Table1[[#This Row],[Gross Salary]]-Table1[[#This Row],[Total Deduction]]</f>
        <v>52753.716923076921</v>
      </c>
      <c r="Y3024" t="s">
        <v>37</v>
      </c>
      <c r="Z3024" t="s">
        <v>38</v>
      </c>
      <c r="AA3024" t="s">
        <v>11112</v>
      </c>
      <c r="AB3024" t="s">
        <v>11113</v>
      </c>
    </row>
    <row r="3025" spans="1:28" x14ac:dyDescent="0.3">
      <c r="A3025" t="s">
        <v>11114</v>
      </c>
      <c r="B3025" t="s">
        <v>3089</v>
      </c>
      <c r="C3025">
        <v>53</v>
      </c>
      <c r="D3025" t="s">
        <v>44</v>
      </c>
      <c r="E3025" t="s">
        <v>82</v>
      </c>
      <c r="F3025" t="s">
        <v>63</v>
      </c>
      <c r="G3025" t="s">
        <v>1041</v>
      </c>
      <c r="H3025" t="s">
        <v>35</v>
      </c>
      <c r="I3025" t="s">
        <v>36</v>
      </c>
      <c r="J3025">
        <v>26</v>
      </c>
      <c r="K3025">
        <v>24</v>
      </c>
      <c r="L3025">
        <f t="shared" si="141"/>
        <v>2</v>
      </c>
      <c r="M3025">
        <v>0</v>
      </c>
      <c r="N3025">
        <v>47407</v>
      </c>
      <c r="O3025" s="1">
        <f t="shared" si="142"/>
        <v>1823.3461538461538</v>
      </c>
      <c r="P3025" s="1">
        <f t="shared" si="143"/>
        <v>43760.307692307688</v>
      </c>
      <c r="Q3025" s="1">
        <f>Table1[[#This Row],[Earned Basic Salary]]*20%</f>
        <v>8752.0615384615376</v>
      </c>
      <c r="R3025" s="1">
        <f>Table1[[#This Row],[Earned Basic Salary]]*10%</f>
        <v>4376.0307692307688</v>
      </c>
      <c r="S3025" s="1">
        <f>Table1[[#This Row],[Earned Basic Salary]]*12%</f>
        <v>5251.2369230769227</v>
      </c>
      <c r="T3025" s="1">
        <f>200</f>
        <v>200</v>
      </c>
      <c r="U3025" s="1">
        <f>Table1[[#This Row],[PF]]+Table1[[#This Row],[Professional Tax]]</f>
        <v>5451.2369230769227</v>
      </c>
      <c r="V3025" s="1">
        <f>Table1[[#This Row],[Overtime Hours]]*200</f>
        <v>0</v>
      </c>
      <c r="W3025" s="1">
        <f>Table1[[#This Row],[Earned Basic Salary]]+Table1[[#This Row],[HRA]]+Table1[[#This Row],[DA]]+Table1[[#This Row],[Overtime Pay]]</f>
        <v>56888.399999999994</v>
      </c>
      <c r="X3025" s="1">
        <f>Table1[[#This Row],[Gross Salary]]-Table1[[#This Row],[Total Deduction]]</f>
        <v>51437.163076923069</v>
      </c>
      <c r="Y3025" t="s">
        <v>37</v>
      </c>
      <c r="Z3025" t="s">
        <v>106</v>
      </c>
      <c r="AA3025" t="s">
        <v>11115</v>
      </c>
      <c r="AB3025" t="s">
        <v>11116</v>
      </c>
    </row>
    <row r="3026" spans="1:28" x14ac:dyDescent="0.3">
      <c r="A3026" t="s">
        <v>11117</v>
      </c>
      <c r="B3026" t="s">
        <v>877</v>
      </c>
      <c r="C3026">
        <v>39</v>
      </c>
      <c r="D3026" t="s">
        <v>61</v>
      </c>
      <c r="E3026" t="s">
        <v>82</v>
      </c>
      <c r="F3026" t="s">
        <v>46</v>
      </c>
      <c r="G3026" t="s">
        <v>8549</v>
      </c>
      <c r="H3026" t="s">
        <v>35</v>
      </c>
      <c r="I3026" t="s">
        <v>36</v>
      </c>
      <c r="J3026">
        <v>26</v>
      </c>
      <c r="K3026">
        <v>25</v>
      </c>
      <c r="L3026">
        <f t="shared" si="141"/>
        <v>1</v>
      </c>
      <c r="M3026">
        <v>16</v>
      </c>
      <c r="N3026">
        <v>53463</v>
      </c>
      <c r="O3026" s="1">
        <f t="shared" si="142"/>
        <v>2056.2692307692309</v>
      </c>
      <c r="P3026" s="1">
        <f t="shared" si="143"/>
        <v>51406.730769230773</v>
      </c>
      <c r="Q3026" s="1">
        <f>Table1[[#This Row],[Earned Basic Salary]]*20%</f>
        <v>10281.346153846156</v>
      </c>
      <c r="R3026" s="1">
        <f>Table1[[#This Row],[Earned Basic Salary]]*10%</f>
        <v>5140.673076923078</v>
      </c>
      <c r="S3026" s="1">
        <f>Table1[[#This Row],[Earned Basic Salary]]*12%</f>
        <v>6168.8076923076924</v>
      </c>
      <c r="T3026" s="1">
        <f>200</f>
        <v>200</v>
      </c>
      <c r="U3026" s="1">
        <f>Table1[[#This Row],[PF]]+Table1[[#This Row],[Professional Tax]]</f>
        <v>6368.8076923076924</v>
      </c>
      <c r="V3026" s="1">
        <f>Table1[[#This Row],[Overtime Hours]]*200</f>
        <v>3200</v>
      </c>
      <c r="W3026" s="1">
        <f>Table1[[#This Row],[Earned Basic Salary]]+Table1[[#This Row],[HRA]]+Table1[[#This Row],[DA]]+Table1[[#This Row],[Overtime Pay]]</f>
        <v>70028.75</v>
      </c>
      <c r="X3026" s="1">
        <f>Table1[[#This Row],[Gross Salary]]-Table1[[#This Row],[Total Deduction]]</f>
        <v>63659.942307692305</v>
      </c>
      <c r="Y3026" t="s">
        <v>37</v>
      </c>
      <c r="Z3026" t="s">
        <v>95</v>
      </c>
      <c r="AA3026" t="s">
        <v>11118</v>
      </c>
      <c r="AB3026" t="s">
        <v>11119</v>
      </c>
    </row>
    <row r="3027" spans="1:28" x14ac:dyDescent="0.3">
      <c r="A3027" t="s">
        <v>11120</v>
      </c>
      <c r="B3027" t="s">
        <v>566</v>
      </c>
      <c r="C3027">
        <v>23</v>
      </c>
      <c r="D3027" t="s">
        <v>81</v>
      </c>
      <c r="E3027" t="s">
        <v>32</v>
      </c>
      <c r="F3027" t="s">
        <v>55</v>
      </c>
      <c r="G3027" t="s">
        <v>6665</v>
      </c>
      <c r="H3027" t="s">
        <v>35</v>
      </c>
      <c r="I3027" t="s">
        <v>36</v>
      </c>
      <c r="J3027">
        <v>26</v>
      </c>
      <c r="K3027">
        <v>24</v>
      </c>
      <c r="L3027">
        <f t="shared" si="141"/>
        <v>2</v>
      </c>
      <c r="M3027">
        <v>11</v>
      </c>
      <c r="N3027">
        <v>41864</v>
      </c>
      <c r="O3027" s="1">
        <f t="shared" si="142"/>
        <v>1610.1538461538462</v>
      </c>
      <c r="P3027" s="1">
        <f t="shared" si="143"/>
        <v>38643.692307692312</v>
      </c>
      <c r="Q3027" s="1">
        <f>Table1[[#This Row],[Earned Basic Salary]]*20%</f>
        <v>7728.7384615384626</v>
      </c>
      <c r="R3027" s="1">
        <f>Table1[[#This Row],[Earned Basic Salary]]*10%</f>
        <v>3864.3692307692313</v>
      </c>
      <c r="S3027" s="1">
        <f>Table1[[#This Row],[Earned Basic Salary]]*12%</f>
        <v>4637.2430769230768</v>
      </c>
      <c r="T3027" s="1">
        <f>200</f>
        <v>200</v>
      </c>
      <c r="U3027" s="1">
        <f>Table1[[#This Row],[PF]]+Table1[[#This Row],[Professional Tax]]</f>
        <v>4837.2430769230768</v>
      </c>
      <c r="V3027" s="1">
        <f>Table1[[#This Row],[Overtime Hours]]*200</f>
        <v>2200</v>
      </c>
      <c r="W3027" s="1">
        <f>Table1[[#This Row],[Earned Basic Salary]]+Table1[[#This Row],[HRA]]+Table1[[#This Row],[DA]]+Table1[[#This Row],[Overtime Pay]]</f>
        <v>52436.80000000001</v>
      </c>
      <c r="X3027" s="1">
        <f>Table1[[#This Row],[Gross Salary]]-Table1[[#This Row],[Total Deduction]]</f>
        <v>47599.556923076932</v>
      </c>
      <c r="Y3027" t="s">
        <v>37</v>
      </c>
      <c r="Z3027" t="s">
        <v>95</v>
      </c>
      <c r="AA3027" t="s">
        <v>11121</v>
      </c>
      <c r="AB3027" t="s">
        <v>11122</v>
      </c>
    </row>
    <row r="3028" spans="1:28" x14ac:dyDescent="0.3">
      <c r="A3028" t="s">
        <v>11123</v>
      </c>
      <c r="B3028" t="s">
        <v>844</v>
      </c>
      <c r="C3028">
        <v>43</v>
      </c>
      <c r="D3028" t="s">
        <v>133</v>
      </c>
      <c r="E3028" t="s">
        <v>121</v>
      </c>
      <c r="F3028" t="s">
        <v>83</v>
      </c>
      <c r="G3028" t="s">
        <v>6797</v>
      </c>
      <c r="H3028" t="s">
        <v>35</v>
      </c>
      <c r="I3028" t="s">
        <v>36</v>
      </c>
      <c r="J3028">
        <v>26</v>
      </c>
      <c r="K3028">
        <v>22</v>
      </c>
      <c r="L3028">
        <f t="shared" si="141"/>
        <v>4</v>
      </c>
      <c r="M3028">
        <v>1</v>
      </c>
      <c r="N3028">
        <v>73361</v>
      </c>
      <c r="O3028" s="1">
        <f t="shared" si="142"/>
        <v>2821.5769230769229</v>
      </c>
      <c r="P3028" s="1">
        <f t="shared" si="143"/>
        <v>62074.692307692305</v>
      </c>
      <c r="Q3028" s="1">
        <f>Table1[[#This Row],[Earned Basic Salary]]*20%</f>
        <v>12414.938461538462</v>
      </c>
      <c r="R3028" s="1">
        <f>Table1[[#This Row],[Earned Basic Salary]]*10%</f>
        <v>6207.4692307692312</v>
      </c>
      <c r="S3028" s="1">
        <f>Table1[[#This Row],[Earned Basic Salary]]*12%</f>
        <v>7448.9630769230762</v>
      </c>
      <c r="T3028" s="1">
        <f>200</f>
        <v>200</v>
      </c>
      <c r="U3028" s="1">
        <f>Table1[[#This Row],[PF]]+Table1[[#This Row],[Professional Tax]]</f>
        <v>7648.9630769230762</v>
      </c>
      <c r="V3028" s="1">
        <f>Table1[[#This Row],[Overtime Hours]]*200</f>
        <v>200</v>
      </c>
      <c r="W3028" s="1">
        <f>Table1[[#This Row],[Earned Basic Salary]]+Table1[[#This Row],[HRA]]+Table1[[#This Row],[DA]]+Table1[[#This Row],[Overtime Pay]]</f>
        <v>80897.100000000006</v>
      </c>
      <c r="X3028" s="1">
        <f>Table1[[#This Row],[Gross Salary]]-Table1[[#This Row],[Total Deduction]]</f>
        <v>73248.136923076934</v>
      </c>
      <c r="Y3028" t="s">
        <v>37</v>
      </c>
      <c r="Z3028" t="s">
        <v>38</v>
      </c>
      <c r="AA3028" t="s">
        <v>11124</v>
      </c>
      <c r="AB3028" t="s">
        <v>11125</v>
      </c>
    </row>
    <row r="3029" spans="1:28" x14ac:dyDescent="0.3">
      <c r="A3029" t="s">
        <v>11126</v>
      </c>
      <c r="B3029" t="s">
        <v>700</v>
      </c>
      <c r="C3029">
        <v>30</v>
      </c>
      <c r="D3029" t="s">
        <v>127</v>
      </c>
      <c r="E3029" t="s">
        <v>54</v>
      </c>
      <c r="F3029" t="s">
        <v>33</v>
      </c>
      <c r="G3029" t="s">
        <v>4756</v>
      </c>
      <c r="H3029" t="s">
        <v>35</v>
      </c>
      <c r="I3029" t="s">
        <v>36</v>
      </c>
      <c r="J3029">
        <v>26</v>
      </c>
      <c r="K3029">
        <v>24</v>
      </c>
      <c r="L3029">
        <f t="shared" si="141"/>
        <v>2</v>
      </c>
      <c r="M3029">
        <v>9</v>
      </c>
      <c r="N3029">
        <v>47827</v>
      </c>
      <c r="O3029" s="1">
        <f t="shared" si="142"/>
        <v>1839.5</v>
      </c>
      <c r="P3029" s="1">
        <f t="shared" si="143"/>
        <v>44148</v>
      </c>
      <c r="Q3029" s="1">
        <f>Table1[[#This Row],[Earned Basic Salary]]*20%</f>
        <v>8829.6</v>
      </c>
      <c r="R3029" s="1">
        <f>Table1[[#This Row],[Earned Basic Salary]]*10%</f>
        <v>4414.8</v>
      </c>
      <c r="S3029" s="1">
        <f>Table1[[#This Row],[Earned Basic Salary]]*12%</f>
        <v>5297.76</v>
      </c>
      <c r="T3029" s="1">
        <f>200</f>
        <v>200</v>
      </c>
      <c r="U3029" s="1">
        <f>Table1[[#This Row],[PF]]+Table1[[#This Row],[Professional Tax]]</f>
        <v>5497.76</v>
      </c>
      <c r="V3029" s="1">
        <f>Table1[[#This Row],[Overtime Hours]]*200</f>
        <v>1800</v>
      </c>
      <c r="W3029" s="1">
        <f>Table1[[#This Row],[Earned Basic Salary]]+Table1[[#This Row],[HRA]]+Table1[[#This Row],[DA]]+Table1[[#This Row],[Overtime Pay]]</f>
        <v>59192.4</v>
      </c>
      <c r="X3029" s="1">
        <f>Table1[[#This Row],[Gross Salary]]-Table1[[#This Row],[Total Deduction]]</f>
        <v>53694.64</v>
      </c>
      <c r="Y3029" t="s">
        <v>37</v>
      </c>
      <c r="Z3029" t="s">
        <v>38</v>
      </c>
      <c r="AA3029" t="s">
        <v>11127</v>
      </c>
      <c r="AB3029" t="s">
        <v>11128</v>
      </c>
    </row>
    <row r="3030" spans="1:28" x14ac:dyDescent="0.3">
      <c r="A3030" t="s">
        <v>11129</v>
      </c>
      <c r="B3030" t="s">
        <v>1021</v>
      </c>
      <c r="C3030">
        <v>32</v>
      </c>
      <c r="D3030" t="s">
        <v>75</v>
      </c>
      <c r="E3030" t="s">
        <v>62</v>
      </c>
      <c r="F3030" t="s">
        <v>69</v>
      </c>
      <c r="G3030" t="s">
        <v>1905</v>
      </c>
      <c r="H3030" t="s">
        <v>35</v>
      </c>
      <c r="I3030" t="s">
        <v>36</v>
      </c>
      <c r="J3030">
        <v>26</v>
      </c>
      <c r="K3030">
        <v>25</v>
      </c>
      <c r="L3030">
        <f t="shared" si="141"/>
        <v>1</v>
      </c>
      <c r="M3030">
        <v>13</v>
      </c>
      <c r="N3030">
        <v>67119</v>
      </c>
      <c r="O3030" s="1">
        <f t="shared" si="142"/>
        <v>2581.5</v>
      </c>
      <c r="P3030" s="1">
        <f t="shared" si="143"/>
        <v>64537.5</v>
      </c>
      <c r="Q3030" s="1">
        <f>Table1[[#This Row],[Earned Basic Salary]]*20%</f>
        <v>12907.5</v>
      </c>
      <c r="R3030" s="1">
        <f>Table1[[#This Row],[Earned Basic Salary]]*10%</f>
        <v>6453.75</v>
      </c>
      <c r="S3030" s="1">
        <f>Table1[[#This Row],[Earned Basic Salary]]*12%</f>
        <v>7744.5</v>
      </c>
      <c r="T3030" s="1">
        <f>200</f>
        <v>200</v>
      </c>
      <c r="U3030" s="1">
        <f>Table1[[#This Row],[PF]]+Table1[[#This Row],[Professional Tax]]</f>
        <v>7944.5</v>
      </c>
      <c r="V3030" s="1">
        <f>Table1[[#This Row],[Overtime Hours]]*200</f>
        <v>2600</v>
      </c>
      <c r="W3030" s="1">
        <f>Table1[[#This Row],[Earned Basic Salary]]+Table1[[#This Row],[HRA]]+Table1[[#This Row],[DA]]+Table1[[#This Row],[Overtime Pay]]</f>
        <v>86498.75</v>
      </c>
      <c r="X3030" s="1">
        <f>Table1[[#This Row],[Gross Salary]]-Table1[[#This Row],[Total Deduction]]</f>
        <v>78554.25</v>
      </c>
      <c r="Y3030" t="s">
        <v>37</v>
      </c>
      <c r="Z3030" t="s">
        <v>106</v>
      </c>
      <c r="AA3030" t="s">
        <v>11130</v>
      </c>
      <c r="AB3030" t="s">
        <v>11131</v>
      </c>
    </row>
    <row r="3031" spans="1:28" x14ac:dyDescent="0.3">
      <c r="A3031" t="s">
        <v>11132</v>
      </c>
      <c r="B3031" t="s">
        <v>1242</v>
      </c>
      <c r="C3031">
        <v>49</v>
      </c>
      <c r="D3031" t="s">
        <v>61</v>
      </c>
      <c r="E3031" t="s">
        <v>32</v>
      </c>
      <c r="F3031" t="s">
        <v>63</v>
      </c>
      <c r="G3031" t="s">
        <v>2130</v>
      </c>
      <c r="H3031" t="s">
        <v>35</v>
      </c>
      <c r="I3031" t="s">
        <v>36</v>
      </c>
      <c r="J3031">
        <v>26</v>
      </c>
      <c r="K3031">
        <v>23</v>
      </c>
      <c r="L3031">
        <f t="shared" si="141"/>
        <v>3</v>
      </c>
      <c r="M3031">
        <v>19</v>
      </c>
      <c r="N3031">
        <v>37799</v>
      </c>
      <c r="O3031" s="1">
        <f t="shared" si="142"/>
        <v>1453.8076923076924</v>
      </c>
      <c r="P3031" s="1">
        <f t="shared" si="143"/>
        <v>33437.576923076922</v>
      </c>
      <c r="Q3031" s="1">
        <f>Table1[[#This Row],[Earned Basic Salary]]*20%</f>
        <v>6687.5153846153844</v>
      </c>
      <c r="R3031" s="1">
        <f>Table1[[#This Row],[Earned Basic Salary]]*10%</f>
        <v>3343.7576923076922</v>
      </c>
      <c r="S3031" s="1">
        <f>Table1[[#This Row],[Earned Basic Salary]]*12%</f>
        <v>4012.5092307692303</v>
      </c>
      <c r="T3031" s="1">
        <f>200</f>
        <v>200</v>
      </c>
      <c r="U3031" s="1">
        <f>Table1[[#This Row],[PF]]+Table1[[#This Row],[Professional Tax]]</f>
        <v>4212.5092307692303</v>
      </c>
      <c r="V3031" s="1">
        <f>Table1[[#This Row],[Overtime Hours]]*200</f>
        <v>3800</v>
      </c>
      <c r="W3031" s="1">
        <f>Table1[[#This Row],[Earned Basic Salary]]+Table1[[#This Row],[HRA]]+Table1[[#This Row],[DA]]+Table1[[#This Row],[Overtime Pay]]</f>
        <v>47268.85</v>
      </c>
      <c r="X3031" s="1">
        <f>Table1[[#This Row],[Gross Salary]]-Table1[[#This Row],[Total Deduction]]</f>
        <v>43056.340769230766</v>
      </c>
      <c r="Y3031" t="s">
        <v>37</v>
      </c>
      <c r="Z3031" t="s">
        <v>38</v>
      </c>
      <c r="AA3031" t="s">
        <v>11133</v>
      </c>
      <c r="AB3031" t="s">
        <v>11134</v>
      </c>
    </row>
    <row r="3032" spans="1:28" x14ac:dyDescent="0.3">
      <c r="A3032" t="s">
        <v>11135</v>
      </c>
      <c r="B3032" t="s">
        <v>231</v>
      </c>
      <c r="C3032">
        <v>42</v>
      </c>
      <c r="D3032" t="s">
        <v>53</v>
      </c>
      <c r="E3032" t="s">
        <v>45</v>
      </c>
      <c r="F3032" t="s">
        <v>89</v>
      </c>
      <c r="G3032" t="s">
        <v>11136</v>
      </c>
      <c r="H3032" t="s">
        <v>35</v>
      </c>
      <c r="I3032" t="s">
        <v>36</v>
      </c>
      <c r="J3032">
        <v>26</v>
      </c>
      <c r="K3032">
        <v>25</v>
      </c>
      <c r="L3032">
        <f t="shared" si="141"/>
        <v>1</v>
      </c>
      <c r="M3032">
        <v>16</v>
      </c>
      <c r="N3032">
        <v>72198</v>
      </c>
      <c r="O3032" s="1">
        <f t="shared" si="142"/>
        <v>2776.8461538461538</v>
      </c>
      <c r="P3032" s="1">
        <f t="shared" si="143"/>
        <v>69421.153846153844</v>
      </c>
      <c r="Q3032" s="1">
        <f>Table1[[#This Row],[Earned Basic Salary]]*20%</f>
        <v>13884.23076923077</v>
      </c>
      <c r="R3032" s="1">
        <f>Table1[[#This Row],[Earned Basic Salary]]*10%</f>
        <v>6942.1153846153848</v>
      </c>
      <c r="S3032" s="1">
        <f>Table1[[#This Row],[Earned Basic Salary]]*12%</f>
        <v>8330.538461538461</v>
      </c>
      <c r="T3032" s="1">
        <f>200</f>
        <v>200</v>
      </c>
      <c r="U3032" s="1">
        <f>Table1[[#This Row],[PF]]+Table1[[#This Row],[Professional Tax]]</f>
        <v>8530.538461538461</v>
      </c>
      <c r="V3032" s="1">
        <f>Table1[[#This Row],[Overtime Hours]]*200</f>
        <v>3200</v>
      </c>
      <c r="W3032" s="1">
        <f>Table1[[#This Row],[Earned Basic Salary]]+Table1[[#This Row],[HRA]]+Table1[[#This Row],[DA]]+Table1[[#This Row],[Overtime Pay]]</f>
        <v>93447.5</v>
      </c>
      <c r="X3032" s="1">
        <f>Table1[[#This Row],[Gross Salary]]-Table1[[#This Row],[Total Deduction]]</f>
        <v>84916.961538461532</v>
      </c>
      <c r="Y3032" t="s">
        <v>37</v>
      </c>
      <c r="Z3032" t="s">
        <v>38</v>
      </c>
      <c r="AA3032" t="s">
        <v>11137</v>
      </c>
      <c r="AB3032" t="s">
        <v>11138</v>
      </c>
    </row>
    <row r="3033" spans="1:28" x14ac:dyDescent="0.3">
      <c r="A3033" t="s">
        <v>11139</v>
      </c>
      <c r="B3033" t="s">
        <v>188</v>
      </c>
      <c r="C3033">
        <v>54</v>
      </c>
      <c r="D3033" t="s">
        <v>81</v>
      </c>
      <c r="E3033" t="s">
        <v>62</v>
      </c>
      <c r="F3033" t="s">
        <v>83</v>
      </c>
      <c r="G3033" t="s">
        <v>3428</v>
      </c>
      <c r="H3033" t="s">
        <v>35</v>
      </c>
      <c r="I3033" t="s">
        <v>36</v>
      </c>
      <c r="J3033">
        <v>26</v>
      </c>
      <c r="K3033">
        <v>25</v>
      </c>
      <c r="L3033">
        <f t="shared" si="141"/>
        <v>1</v>
      </c>
      <c r="M3033">
        <v>17</v>
      </c>
      <c r="N3033">
        <v>71357</v>
      </c>
      <c r="O3033" s="1">
        <f t="shared" si="142"/>
        <v>2744.5</v>
      </c>
      <c r="P3033" s="1">
        <f t="shared" si="143"/>
        <v>68612.5</v>
      </c>
      <c r="Q3033" s="1">
        <f>Table1[[#This Row],[Earned Basic Salary]]*20%</f>
        <v>13722.5</v>
      </c>
      <c r="R3033" s="1">
        <f>Table1[[#This Row],[Earned Basic Salary]]*10%</f>
        <v>6861.25</v>
      </c>
      <c r="S3033" s="1">
        <f>Table1[[#This Row],[Earned Basic Salary]]*12%</f>
        <v>8233.5</v>
      </c>
      <c r="T3033" s="1">
        <f>200</f>
        <v>200</v>
      </c>
      <c r="U3033" s="1">
        <f>Table1[[#This Row],[PF]]+Table1[[#This Row],[Professional Tax]]</f>
        <v>8433.5</v>
      </c>
      <c r="V3033" s="1">
        <f>Table1[[#This Row],[Overtime Hours]]*200</f>
        <v>3400</v>
      </c>
      <c r="W3033" s="1">
        <f>Table1[[#This Row],[Earned Basic Salary]]+Table1[[#This Row],[HRA]]+Table1[[#This Row],[DA]]+Table1[[#This Row],[Overtime Pay]]</f>
        <v>92596.25</v>
      </c>
      <c r="X3033" s="1">
        <f>Table1[[#This Row],[Gross Salary]]-Table1[[#This Row],[Total Deduction]]</f>
        <v>84162.75</v>
      </c>
      <c r="Y3033" t="s">
        <v>37</v>
      </c>
      <c r="Z3033" t="s">
        <v>48</v>
      </c>
      <c r="AA3033" t="s">
        <v>11140</v>
      </c>
      <c r="AB3033" t="s">
        <v>11141</v>
      </c>
    </row>
    <row r="3034" spans="1:28" x14ac:dyDescent="0.3">
      <c r="A3034" t="s">
        <v>11142</v>
      </c>
      <c r="B3034" t="s">
        <v>3317</v>
      </c>
      <c r="C3034">
        <v>32</v>
      </c>
      <c r="D3034" t="s">
        <v>61</v>
      </c>
      <c r="E3034" t="s">
        <v>82</v>
      </c>
      <c r="F3034" t="s">
        <v>89</v>
      </c>
      <c r="G3034" t="s">
        <v>959</v>
      </c>
      <c r="H3034" t="s">
        <v>35</v>
      </c>
      <c r="I3034" t="s">
        <v>36</v>
      </c>
      <c r="J3034">
        <v>26</v>
      </c>
      <c r="K3034">
        <v>23</v>
      </c>
      <c r="L3034">
        <f t="shared" si="141"/>
        <v>3</v>
      </c>
      <c r="M3034">
        <v>4</v>
      </c>
      <c r="N3034">
        <v>76226</v>
      </c>
      <c r="O3034" s="1">
        <f t="shared" si="142"/>
        <v>2931.7692307692309</v>
      </c>
      <c r="P3034" s="1">
        <f t="shared" si="143"/>
        <v>67430.692307692312</v>
      </c>
      <c r="Q3034" s="1">
        <f>Table1[[#This Row],[Earned Basic Salary]]*20%</f>
        <v>13486.138461538463</v>
      </c>
      <c r="R3034" s="1">
        <f>Table1[[#This Row],[Earned Basic Salary]]*10%</f>
        <v>6743.0692307692316</v>
      </c>
      <c r="S3034" s="1">
        <f>Table1[[#This Row],[Earned Basic Salary]]*12%</f>
        <v>8091.6830769230774</v>
      </c>
      <c r="T3034" s="1">
        <f>200</f>
        <v>200</v>
      </c>
      <c r="U3034" s="1">
        <f>Table1[[#This Row],[PF]]+Table1[[#This Row],[Professional Tax]]</f>
        <v>8291.6830769230764</v>
      </c>
      <c r="V3034" s="1">
        <f>Table1[[#This Row],[Overtime Hours]]*200</f>
        <v>800</v>
      </c>
      <c r="W3034" s="1">
        <f>Table1[[#This Row],[Earned Basic Salary]]+Table1[[#This Row],[HRA]]+Table1[[#This Row],[DA]]+Table1[[#This Row],[Overtime Pay]]</f>
        <v>88459.900000000009</v>
      </c>
      <c r="X3034" s="1">
        <f>Table1[[#This Row],[Gross Salary]]-Table1[[#This Row],[Total Deduction]]</f>
        <v>80168.216923076936</v>
      </c>
      <c r="Y3034" t="s">
        <v>37</v>
      </c>
      <c r="Z3034" t="s">
        <v>106</v>
      </c>
      <c r="AA3034" t="s">
        <v>11143</v>
      </c>
      <c r="AB3034" t="s">
        <v>11144</v>
      </c>
    </row>
    <row r="3035" spans="1:28" x14ac:dyDescent="0.3">
      <c r="A3035" t="s">
        <v>11145</v>
      </c>
      <c r="B3035" t="s">
        <v>589</v>
      </c>
      <c r="C3035">
        <v>43</v>
      </c>
      <c r="D3035" t="s">
        <v>31</v>
      </c>
      <c r="E3035" t="s">
        <v>45</v>
      </c>
      <c r="F3035" t="s">
        <v>83</v>
      </c>
      <c r="G3035" t="s">
        <v>76</v>
      </c>
      <c r="H3035" t="s">
        <v>35</v>
      </c>
      <c r="I3035" t="s">
        <v>36</v>
      </c>
      <c r="J3035">
        <v>26</v>
      </c>
      <c r="K3035">
        <v>24</v>
      </c>
      <c r="L3035">
        <f t="shared" si="141"/>
        <v>2</v>
      </c>
      <c r="M3035">
        <v>17</v>
      </c>
      <c r="N3035">
        <v>34880</v>
      </c>
      <c r="O3035" s="1">
        <f t="shared" si="142"/>
        <v>1341.5384615384614</v>
      </c>
      <c r="P3035" s="1">
        <f t="shared" si="143"/>
        <v>32196.923076923074</v>
      </c>
      <c r="Q3035" s="1">
        <f>Table1[[#This Row],[Earned Basic Salary]]*20%</f>
        <v>6439.3846153846152</v>
      </c>
      <c r="R3035" s="1">
        <f>Table1[[#This Row],[Earned Basic Salary]]*10%</f>
        <v>3219.6923076923076</v>
      </c>
      <c r="S3035" s="1">
        <f>Table1[[#This Row],[Earned Basic Salary]]*12%</f>
        <v>3863.6307692307687</v>
      </c>
      <c r="T3035" s="1">
        <f>200</f>
        <v>200</v>
      </c>
      <c r="U3035" s="1">
        <f>Table1[[#This Row],[PF]]+Table1[[#This Row],[Professional Tax]]</f>
        <v>4063.6307692307687</v>
      </c>
      <c r="V3035" s="1">
        <f>Table1[[#This Row],[Overtime Hours]]*200</f>
        <v>3400</v>
      </c>
      <c r="W3035" s="1">
        <f>Table1[[#This Row],[Earned Basic Salary]]+Table1[[#This Row],[HRA]]+Table1[[#This Row],[DA]]+Table1[[#This Row],[Overtime Pay]]</f>
        <v>45255.999999999993</v>
      </c>
      <c r="X3035" s="1">
        <f>Table1[[#This Row],[Gross Salary]]-Table1[[#This Row],[Total Deduction]]</f>
        <v>41192.369230769225</v>
      </c>
      <c r="Y3035" t="s">
        <v>37</v>
      </c>
      <c r="Z3035" t="s">
        <v>106</v>
      </c>
      <c r="AA3035" t="s">
        <v>11146</v>
      </c>
      <c r="AB3035" t="s">
        <v>11147</v>
      </c>
    </row>
    <row r="3036" spans="1:28" x14ac:dyDescent="0.3">
      <c r="A3036" t="s">
        <v>11148</v>
      </c>
      <c r="B3036" t="s">
        <v>797</v>
      </c>
      <c r="C3036">
        <v>51</v>
      </c>
      <c r="D3036" t="s">
        <v>75</v>
      </c>
      <c r="E3036" t="s">
        <v>45</v>
      </c>
      <c r="F3036" t="s">
        <v>69</v>
      </c>
      <c r="G3036" t="s">
        <v>3955</v>
      </c>
      <c r="H3036" t="s">
        <v>35</v>
      </c>
      <c r="I3036" t="s">
        <v>36</v>
      </c>
      <c r="J3036">
        <v>26</v>
      </c>
      <c r="K3036">
        <v>23</v>
      </c>
      <c r="L3036">
        <f t="shared" si="141"/>
        <v>3</v>
      </c>
      <c r="M3036">
        <v>3</v>
      </c>
      <c r="N3036">
        <v>53833</v>
      </c>
      <c r="O3036" s="1">
        <f t="shared" si="142"/>
        <v>2070.5</v>
      </c>
      <c r="P3036" s="1">
        <f t="shared" si="143"/>
        <v>47621.5</v>
      </c>
      <c r="Q3036" s="1">
        <f>Table1[[#This Row],[Earned Basic Salary]]*20%</f>
        <v>9524.3000000000011</v>
      </c>
      <c r="R3036" s="1">
        <f>Table1[[#This Row],[Earned Basic Salary]]*10%</f>
        <v>4762.1500000000005</v>
      </c>
      <c r="S3036" s="1">
        <f>Table1[[#This Row],[Earned Basic Salary]]*12%</f>
        <v>5714.58</v>
      </c>
      <c r="T3036" s="1">
        <f>200</f>
        <v>200</v>
      </c>
      <c r="U3036" s="1">
        <f>Table1[[#This Row],[PF]]+Table1[[#This Row],[Professional Tax]]</f>
        <v>5914.58</v>
      </c>
      <c r="V3036" s="1">
        <f>Table1[[#This Row],[Overtime Hours]]*200</f>
        <v>600</v>
      </c>
      <c r="W3036" s="1">
        <f>Table1[[#This Row],[Earned Basic Salary]]+Table1[[#This Row],[HRA]]+Table1[[#This Row],[DA]]+Table1[[#This Row],[Overtime Pay]]</f>
        <v>62507.950000000004</v>
      </c>
      <c r="X3036" s="1">
        <f>Table1[[#This Row],[Gross Salary]]-Table1[[#This Row],[Total Deduction]]</f>
        <v>56593.37</v>
      </c>
      <c r="Y3036" t="s">
        <v>37</v>
      </c>
      <c r="Z3036" t="s">
        <v>95</v>
      </c>
      <c r="AA3036" t="s">
        <v>11149</v>
      </c>
      <c r="AB3036" t="s">
        <v>11150</v>
      </c>
    </row>
    <row r="3037" spans="1:28" x14ac:dyDescent="0.3">
      <c r="A3037" t="s">
        <v>11151</v>
      </c>
      <c r="B3037" t="s">
        <v>1063</v>
      </c>
      <c r="C3037">
        <v>55</v>
      </c>
      <c r="D3037" t="s">
        <v>44</v>
      </c>
      <c r="E3037" t="s">
        <v>121</v>
      </c>
      <c r="F3037" t="s">
        <v>33</v>
      </c>
      <c r="G3037" t="s">
        <v>11152</v>
      </c>
      <c r="H3037" t="s">
        <v>35</v>
      </c>
      <c r="I3037" t="s">
        <v>36</v>
      </c>
      <c r="J3037">
        <v>26</v>
      </c>
      <c r="K3037">
        <v>22</v>
      </c>
      <c r="L3037">
        <f t="shared" si="141"/>
        <v>4</v>
      </c>
      <c r="M3037">
        <v>11</v>
      </c>
      <c r="N3037">
        <v>63185</v>
      </c>
      <c r="O3037" s="1">
        <f t="shared" si="142"/>
        <v>2430.1923076923076</v>
      </c>
      <c r="P3037" s="1">
        <f t="shared" si="143"/>
        <v>53464.230769230766</v>
      </c>
      <c r="Q3037" s="1">
        <f>Table1[[#This Row],[Earned Basic Salary]]*20%</f>
        <v>10692.846153846154</v>
      </c>
      <c r="R3037" s="1">
        <f>Table1[[#This Row],[Earned Basic Salary]]*10%</f>
        <v>5346.4230769230771</v>
      </c>
      <c r="S3037" s="1">
        <f>Table1[[#This Row],[Earned Basic Salary]]*12%</f>
        <v>6415.707692307692</v>
      </c>
      <c r="T3037" s="1">
        <f>200</f>
        <v>200</v>
      </c>
      <c r="U3037" s="1">
        <f>Table1[[#This Row],[PF]]+Table1[[#This Row],[Professional Tax]]</f>
        <v>6615.707692307692</v>
      </c>
      <c r="V3037" s="1">
        <f>Table1[[#This Row],[Overtime Hours]]*200</f>
        <v>2200</v>
      </c>
      <c r="W3037" s="1">
        <f>Table1[[#This Row],[Earned Basic Salary]]+Table1[[#This Row],[HRA]]+Table1[[#This Row],[DA]]+Table1[[#This Row],[Overtime Pay]]</f>
        <v>71703.5</v>
      </c>
      <c r="X3037" s="1">
        <f>Table1[[#This Row],[Gross Salary]]-Table1[[#This Row],[Total Deduction]]</f>
        <v>65087.792307692311</v>
      </c>
      <c r="Y3037" t="s">
        <v>37</v>
      </c>
      <c r="Z3037" t="s">
        <v>106</v>
      </c>
      <c r="AA3037" t="s">
        <v>11153</v>
      </c>
      <c r="AB3037" t="s">
        <v>11154</v>
      </c>
    </row>
    <row r="3038" spans="1:28" x14ac:dyDescent="0.3">
      <c r="A3038" t="s">
        <v>11155</v>
      </c>
      <c r="B3038" t="s">
        <v>661</v>
      </c>
      <c r="C3038">
        <v>52</v>
      </c>
      <c r="D3038" t="s">
        <v>133</v>
      </c>
      <c r="E3038" t="s">
        <v>32</v>
      </c>
      <c r="F3038" t="s">
        <v>89</v>
      </c>
      <c r="G3038" t="s">
        <v>128</v>
      </c>
      <c r="H3038" t="s">
        <v>35</v>
      </c>
      <c r="I3038" t="s">
        <v>36</v>
      </c>
      <c r="J3038">
        <v>26</v>
      </c>
      <c r="K3038">
        <v>23</v>
      </c>
      <c r="L3038">
        <f t="shared" si="141"/>
        <v>3</v>
      </c>
      <c r="M3038">
        <v>9</v>
      </c>
      <c r="N3038">
        <v>34973</v>
      </c>
      <c r="O3038" s="1">
        <f t="shared" si="142"/>
        <v>1345.1153846153845</v>
      </c>
      <c r="P3038" s="1">
        <f t="shared" si="143"/>
        <v>30937.653846153844</v>
      </c>
      <c r="Q3038" s="1">
        <f>Table1[[#This Row],[Earned Basic Salary]]*20%</f>
        <v>6187.5307692307688</v>
      </c>
      <c r="R3038" s="1">
        <f>Table1[[#This Row],[Earned Basic Salary]]*10%</f>
        <v>3093.7653846153844</v>
      </c>
      <c r="S3038" s="1">
        <f>Table1[[#This Row],[Earned Basic Salary]]*12%</f>
        <v>3712.518461538461</v>
      </c>
      <c r="T3038" s="1">
        <f>200</f>
        <v>200</v>
      </c>
      <c r="U3038" s="1">
        <f>Table1[[#This Row],[PF]]+Table1[[#This Row],[Professional Tax]]</f>
        <v>3912.518461538461</v>
      </c>
      <c r="V3038" s="1">
        <f>Table1[[#This Row],[Overtime Hours]]*200</f>
        <v>1800</v>
      </c>
      <c r="W3038" s="1">
        <f>Table1[[#This Row],[Earned Basic Salary]]+Table1[[#This Row],[HRA]]+Table1[[#This Row],[DA]]+Table1[[#This Row],[Overtime Pay]]</f>
        <v>42018.95</v>
      </c>
      <c r="X3038" s="1">
        <f>Table1[[#This Row],[Gross Salary]]-Table1[[#This Row],[Total Deduction]]</f>
        <v>38106.431538461533</v>
      </c>
      <c r="Y3038" t="s">
        <v>37</v>
      </c>
      <c r="Z3038" t="s">
        <v>106</v>
      </c>
      <c r="AA3038" t="s">
        <v>11156</v>
      </c>
      <c r="AB3038" t="s">
        <v>11157</v>
      </c>
    </row>
    <row r="3039" spans="1:28" x14ac:dyDescent="0.3">
      <c r="A3039" t="s">
        <v>11158</v>
      </c>
      <c r="B3039" t="s">
        <v>60</v>
      </c>
      <c r="C3039">
        <v>50</v>
      </c>
      <c r="D3039" t="s">
        <v>44</v>
      </c>
      <c r="E3039" t="s">
        <v>45</v>
      </c>
      <c r="F3039" t="s">
        <v>69</v>
      </c>
      <c r="G3039" t="s">
        <v>10827</v>
      </c>
      <c r="H3039" t="s">
        <v>35</v>
      </c>
      <c r="I3039" t="s">
        <v>36</v>
      </c>
      <c r="J3039">
        <v>26</v>
      </c>
      <c r="K3039">
        <v>23</v>
      </c>
      <c r="L3039">
        <f t="shared" si="141"/>
        <v>3</v>
      </c>
      <c r="M3039">
        <v>16</v>
      </c>
      <c r="N3039">
        <v>37863</v>
      </c>
      <c r="O3039" s="1">
        <f t="shared" si="142"/>
        <v>1456.2692307692307</v>
      </c>
      <c r="P3039" s="1">
        <f t="shared" si="143"/>
        <v>33494.192307692305</v>
      </c>
      <c r="Q3039" s="1">
        <f>Table1[[#This Row],[Earned Basic Salary]]*20%</f>
        <v>6698.8384615384612</v>
      </c>
      <c r="R3039" s="1">
        <f>Table1[[#This Row],[Earned Basic Salary]]*10%</f>
        <v>3349.4192307692306</v>
      </c>
      <c r="S3039" s="1">
        <f>Table1[[#This Row],[Earned Basic Salary]]*12%</f>
        <v>4019.3030769230763</v>
      </c>
      <c r="T3039" s="1">
        <f>200</f>
        <v>200</v>
      </c>
      <c r="U3039" s="1">
        <f>Table1[[#This Row],[PF]]+Table1[[#This Row],[Professional Tax]]</f>
        <v>4219.3030769230763</v>
      </c>
      <c r="V3039" s="1">
        <f>Table1[[#This Row],[Overtime Hours]]*200</f>
        <v>3200</v>
      </c>
      <c r="W3039" s="1">
        <f>Table1[[#This Row],[Earned Basic Salary]]+Table1[[#This Row],[HRA]]+Table1[[#This Row],[DA]]+Table1[[#This Row],[Overtime Pay]]</f>
        <v>46742.45</v>
      </c>
      <c r="X3039" s="1">
        <f>Table1[[#This Row],[Gross Salary]]-Table1[[#This Row],[Total Deduction]]</f>
        <v>42523.146923076922</v>
      </c>
      <c r="Y3039" t="s">
        <v>37</v>
      </c>
      <c r="Z3039" t="s">
        <v>95</v>
      </c>
      <c r="AA3039" t="s">
        <v>11159</v>
      </c>
      <c r="AB3039" t="s">
        <v>11160</v>
      </c>
    </row>
    <row r="3040" spans="1:28" x14ac:dyDescent="0.3">
      <c r="A3040" t="s">
        <v>11161</v>
      </c>
      <c r="B3040" t="s">
        <v>339</v>
      </c>
      <c r="C3040">
        <v>37</v>
      </c>
      <c r="D3040" t="s">
        <v>133</v>
      </c>
      <c r="E3040" t="s">
        <v>45</v>
      </c>
      <c r="F3040" t="s">
        <v>63</v>
      </c>
      <c r="G3040" t="s">
        <v>9964</v>
      </c>
      <c r="H3040" t="s">
        <v>35</v>
      </c>
      <c r="I3040" t="s">
        <v>36</v>
      </c>
      <c r="J3040">
        <v>26</v>
      </c>
      <c r="K3040">
        <v>22</v>
      </c>
      <c r="L3040">
        <f t="shared" si="141"/>
        <v>4</v>
      </c>
      <c r="M3040">
        <v>17</v>
      </c>
      <c r="N3040">
        <v>36886</v>
      </c>
      <c r="O3040" s="1">
        <f t="shared" si="142"/>
        <v>1418.6923076923076</v>
      </c>
      <c r="P3040" s="1">
        <f t="shared" si="143"/>
        <v>31211.230769230766</v>
      </c>
      <c r="Q3040" s="1">
        <f>Table1[[#This Row],[Earned Basic Salary]]*20%</f>
        <v>6242.2461538461539</v>
      </c>
      <c r="R3040" s="1">
        <f>Table1[[#This Row],[Earned Basic Salary]]*10%</f>
        <v>3121.123076923077</v>
      </c>
      <c r="S3040" s="1">
        <f>Table1[[#This Row],[Earned Basic Salary]]*12%</f>
        <v>3745.3476923076919</v>
      </c>
      <c r="T3040" s="1">
        <f>200</f>
        <v>200</v>
      </c>
      <c r="U3040" s="1">
        <f>Table1[[#This Row],[PF]]+Table1[[#This Row],[Professional Tax]]</f>
        <v>3945.3476923076919</v>
      </c>
      <c r="V3040" s="1">
        <f>Table1[[#This Row],[Overtime Hours]]*200</f>
        <v>3400</v>
      </c>
      <c r="W3040" s="1">
        <f>Table1[[#This Row],[Earned Basic Salary]]+Table1[[#This Row],[HRA]]+Table1[[#This Row],[DA]]+Table1[[#This Row],[Overtime Pay]]</f>
        <v>43974.599999999991</v>
      </c>
      <c r="X3040" s="1">
        <f>Table1[[#This Row],[Gross Salary]]-Table1[[#This Row],[Total Deduction]]</f>
        <v>40029.252307692303</v>
      </c>
      <c r="Y3040" t="s">
        <v>37</v>
      </c>
      <c r="Z3040" t="s">
        <v>106</v>
      </c>
      <c r="AA3040" t="s">
        <v>11162</v>
      </c>
      <c r="AB3040" t="s">
        <v>11163</v>
      </c>
    </row>
    <row r="3041" spans="1:28" x14ac:dyDescent="0.3">
      <c r="A3041" t="s">
        <v>11164</v>
      </c>
      <c r="B3041" t="s">
        <v>1439</v>
      </c>
      <c r="C3041">
        <v>24</v>
      </c>
      <c r="D3041" t="s">
        <v>31</v>
      </c>
      <c r="E3041" t="s">
        <v>121</v>
      </c>
      <c r="F3041" t="s">
        <v>63</v>
      </c>
      <c r="G3041" t="s">
        <v>11165</v>
      </c>
      <c r="H3041" t="s">
        <v>35</v>
      </c>
      <c r="I3041" t="s">
        <v>36</v>
      </c>
      <c r="J3041">
        <v>26</v>
      </c>
      <c r="K3041">
        <v>24</v>
      </c>
      <c r="L3041">
        <f t="shared" si="141"/>
        <v>2</v>
      </c>
      <c r="M3041">
        <v>4</v>
      </c>
      <c r="N3041">
        <v>33992</v>
      </c>
      <c r="O3041" s="1">
        <f t="shared" si="142"/>
        <v>1307.3846153846155</v>
      </c>
      <c r="P3041" s="1">
        <f t="shared" si="143"/>
        <v>31377.230769230773</v>
      </c>
      <c r="Q3041" s="1">
        <f>Table1[[#This Row],[Earned Basic Salary]]*20%</f>
        <v>6275.4461538461546</v>
      </c>
      <c r="R3041" s="1">
        <f>Table1[[#This Row],[Earned Basic Salary]]*10%</f>
        <v>3137.7230769230773</v>
      </c>
      <c r="S3041" s="1">
        <f>Table1[[#This Row],[Earned Basic Salary]]*12%</f>
        <v>3765.2676923076924</v>
      </c>
      <c r="T3041" s="1">
        <f>200</f>
        <v>200</v>
      </c>
      <c r="U3041" s="1">
        <f>Table1[[#This Row],[PF]]+Table1[[#This Row],[Professional Tax]]</f>
        <v>3965.2676923076924</v>
      </c>
      <c r="V3041" s="1">
        <f>Table1[[#This Row],[Overtime Hours]]*200</f>
        <v>800</v>
      </c>
      <c r="W3041" s="1">
        <f>Table1[[#This Row],[Earned Basic Salary]]+Table1[[#This Row],[HRA]]+Table1[[#This Row],[DA]]+Table1[[#This Row],[Overtime Pay]]</f>
        <v>41590.400000000009</v>
      </c>
      <c r="X3041" s="1">
        <f>Table1[[#This Row],[Gross Salary]]-Table1[[#This Row],[Total Deduction]]</f>
        <v>37625.132307692314</v>
      </c>
      <c r="Y3041" t="s">
        <v>37</v>
      </c>
      <c r="Z3041" t="s">
        <v>38</v>
      </c>
      <c r="AA3041" t="s">
        <v>11166</v>
      </c>
      <c r="AB3041" t="s">
        <v>11167</v>
      </c>
    </row>
    <row r="3042" spans="1:28" x14ac:dyDescent="0.3">
      <c r="A3042" t="s">
        <v>11168</v>
      </c>
      <c r="B3042" t="s">
        <v>344</v>
      </c>
      <c r="C3042">
        <v>37</v>
      </c>
      <c r="D3042" t="s">
        <v>53</v>
      </c>
      <c r="E3042" t="s">
        <v>121</v>
      </c>
      <c r="F3042" t="s">
        <v>69</v>
      </c>
      <c r="G3042" t="s">
        <v>11169</v>
      </c>
      <c r="H3042" t="s">
        <v>35</v>
      </c>
      <c r="I3042" t="s">
        <v>36</v>
      </c>
      <c r="J3042">
        <v>26</v>
      </c>
      <c r="K3042">
        <v>25</v>
      </c>
      <c r="L3042">
        <f t="shared" si="141"/>
        <v>1</v>
      </c>
      <c r="M3042">
        <v>2</v>
      </c>
      <c r="N3042">
        <v>19466</v>
      </c>
      <c r="O3042" s="1">
        <f t="shared" si="142"/>
        <v>748.69230769230774</v>
      </c>
      <c r="P3042" s="1">
        <f t="shared" si="143"/>
        <v>18717.307692307695</v>
      </c>
      <c r="Q3042" s="1">
        <f>Table1[[#This Row],[Earned Basic Salary]]*20%</f>
        <v>3743.461538461539</v>
      </c>
      <c r="R3042" s="1">
        <f>Table1[[#This Row],[Earned Basic Salary]]*10%</f>
        <v>1871.7307692307695</v>
      </c>
      <c r="S3042" s="1">
        <f>Table1[[#This Row],[Earned Basic Salary]]*12%</f>
        <v>2246.0769230769233</v>
      </c>
      <c r="T3042" s="1">
        <f>200</f>
        <v>200</v>
      </c>
      <c r="U3042" s="1">
        <f>Table1[[#This Row],[PF]]+Table1[[#This Row],[Professional Tax]]</f>
        <v>2446.0769230769233</v>
      </c>
      <c r="V3042" s="1">
        <f>Table1[[#This Row],[Overtime Hours]]*200</f>
        <v>400</v>
      </c>
      <c r="W3042" s="1">
        <f>Table1[[#This Row],[Earned Basic Salary]]+Table1[[#This Row],[HRA]]+Table1[[#This Row],[DA]]+Table1[[#This Row],[Overtime Pay]]</f>
        <v>24732.500000000004</v>
      </c>
      <c r="X3042" s="1">
        <f>Table1[[#This Row],[Gross Salary]]-Table1[[#This Row],[Total Deduction]]</f>
        <v>22286.423076923082</v>
      </c>
      <c r="Y3042" t="s">
        <v>37</v>
      </c>
      <c r="Z3042" t="s">
        <v>95</v>
      </c>
      <c r="AA3042" t="s">
        <v>11170</v>
      </c>
      <c r="AB3042" t="s">
        <v>11171</v>
      </c>
    </row>
    <row r="3043" spans="1:28" x14ac:dyDescent="0.3">
      <c r="A3043" t="s">
        <v>11172</v>
      </c>
      <c r="B3043" t="s">
        <v>919</v>
      </c>
      <c r="C3043">
        <v>32</v>
      </c>
      <c r="D3043" t="s">
        <v>61</v>
      </c>
      <c r="E3043" t="s">
        <v>121</v>
      </c>
      <c r="F3043" t="s">
        <v>83</v>
      </c>
      <c r="G3043" t="s">
        <v>5974</v>
      </c>
      <c r="H3043" t="s">
        <v>35</v>
      </c>
      <c r="I3043" t="s">
        <v>36</v>
      </c>
      <c r="J3043">
        <v>26</v>
      </c>
      <c r="K3043">
        <v>23</v>
      </c>
      <c r="L3043">
        <f t="shared" si="141"/>
        <v>3</v>
      </c>
      <c r="M3043">
        <v>1</v>
      </c>
      <c r="N3043">
        <v>55951</v>
      </c>
      <c r="O3043" s="1">
        <f t="shared" si="142"/>
        <v>2151.9615384615386</v>
      </c>
      <c r="P3043" s="1">
        <f t="shared" si="143"/>
        <v>49495.11538461539</v>
      </c>
      <c r="Q3043" s="1">
        <f>Table1[[#This Row],[Earned Basic Salary]]*20%</f>
        <v>9899.0230769230784</v>
      </c>
      <c r="R3043" s="1">
        <f>Table1[[#This Row],[Earned Basic Salary]]*10%</f>
        <v>4949.5115384615392</v>
      </c>
      <c r="S3043" s="1">
        <f>Table1[[#This Row],[Earned Basic Salary]]*12%</f>
        <v>5939.4138461538469</v>
      </c>
      <c r="T3043" s="1">
        <f>200</f>
        <v>200</v>
      </c>
      <c r="U3043" s="1">
        <f>Table1[[#This Row],[PF]]+Table1[[#This Row],[Professional Tax]]</f>
        <v>6139.4138461538469</v>
      </c>
      <c r="V3043" s="1">
        <f>Table1[[#This Row],[Overtime Hours]]*200</f>
        <v>200</v>
      </c>
      <c r="W3043" s="1">
        <f>Table1[[#This Row],[Earned Basic Salary]]+Table1[[#This Row],[HRA]]+Table1[[#This Row],[DA]]+Table1[[#This Row],[Overtime Pay]]</f>
        <v>64543.650000000009</v>
      </c>
      <c r="X3043" s="1">
        <f>Table1[[#This Row],[Gross Salary]]-Table1[[#This Row],[Total Deduction]]</f>
        <v>58404.236153846163</v>
      </c>
      <c r="Y3043" t="s">
        <v>37</v>
      </c>
      <c r="Z3043" t="s">
        <v>48</v>
      </c>
      <c r="AA3043" t="s">
        <v>11173</v>
      </c>
      <c r="AB3043" t="s">
        <v>11174</v>
      </c>
    </row>
    <row r="3044" spans="1:28" x14ac:dyDescent="0.3">
      <c r="A3044" t="s">
        <v>11175</v>
      </c>
      <c r="B3044" t="s">
        <v>651</v>
      </c>
      <c r="C3044">
        <v>37</v>
      </c>
      <c r="D3044" t="s">
        <v>61</v>
      </c>
      <c r="E3044" t="s">
        <v>54</v>
      </c>
      <c r="F3044" t="s">
        <v>46</v>
      </c>
      <c r="G3044" t="s">
        <v>1440</v>
      </c>
      <c r="H3044" t="s">
        <v>35</v>
      </c>
      <c r="I3044" t="s">
        <v>36</v>
      </c>
      <c r="J3044">
        <v>26</v>
      </c>
      <c r="K3044">
        <v>25</v>
      </c>
      <c r="L3044">
        <f t="shared" si="141"/>
        <v>1</v>
      </c>
      <c r="M3044">
        <v>15</v>
      </c>
      <c r="N3044">
        <v>66144</v>
      </c>
      <c r="O3044" s="1">
        <f t="shared" si="142"/>
        <v>2544</v>
      </c>
      <c r="P3044" s="1">
        <f t="shared" si="143"/>
        <v>63600</v>
      </c>
      <c r="Q3044" s="1">
        <f>Table1[[#This Row],[Earned Basic Salary]]*20%</f>
        <v>12720</v>
      </c>
      <c r="R3044" s="1">
        <f>Table1[[#This Row],[Earned Basic Salary]]*10%</f>
        <v>6360</v>
      </c>
      <c r="S3044" s="1">
        <f>Table1[[#This Row],[Earned Basic Salary]]*12%</f>
        <v>7632</v>
      </c>
      <c r="T3044" s="1">
        <f>200</f>
        <v>200</v>
      </c>
      <c r="U3044" s="1">
        <f>Table1[[#This Row],[PF]]+Table1[[#This Row],[Professional Tax]]</f>
        <v>7832</v>
      </c>
      <c r="V3044" s="1">
        <f>Table1[[#This Row],[Overtime Hours]]*200</f>
        <v>3000</v>
      </c>
      <c r="W3044" s="1">
        <f>Table1[[#This Row],[Earned Basic Salary]]+Table1[[#This Row],[HRA]]+Table1[[#This Row],[DA]]+Table1[[#This Row],[Overtime Pay]]</f>
        <v>85680</v>
      </c>
      <c r="X3044" s="1">
        <f>Table1[[#This Row],[Gross Salary]]-Table1[[#This Row],[Total Deduction]]</f>
        <v>77848</v>
      </c>
      <c r="Y3044" t="s">
        <v>37</v>
      </c>
      <c r="Z3044" t="s">
        <v>38</v>
      </c>
      <c r="AA3044" t="s">
        <v>11176</v>
      </c>
      <c r="AB3044" t="s">
        <v>11177</v>
      </c>
    </row>
    <row r="3045" spans="1:28" x14ac:dyDescent="0.3">
      <c r="A3045" t="s">
        <v>11178</v>
      </c>
      <c r="B3045" t="s">
        <v>1832</v>
      </c>
      <c r="C3045">
        <v>53</v>
      </c>
      <c r="D3045" t="s">
        <v>53</v>
      </c>
      <c r="E3045" t="s">
        <v>45</v>
      </c>
      <c r="F3045" t="s">
        <v>83</v>
      </c>
      <c r="G3045" t="s">
        <v>822</v>
      </c>
      <c r="H3045" t="s">
        <v>35</v>
      </c>
      <c r="I3045" t="s">
        <v>36</v>
      </c>
      <c r="J3045">
        <v>26</v>
      </c>
      <c r="K3045">
        <v>22</v>
      </c>
      <c r="L3045">
        <f t="shared" si="141"/>
        <v>4</v>
      </c>
      <c r="M3045">
        <v>7</v>
      </c>
      <c r="N3045">
        <v>27275</v>
      </c>
      <c r="O3045" s="1">
        <f t="shared" si="142"/>
        <v>1049.0384615384614</v>
      </c>
      <c r="P3045" s="1">
        <f t="shared" si="143"/>
        <v>23078.846153846152</v>
      </c>
      <c r="Q3045" s="1">
        <f>Table1[[#This Row],[Earned Basic Salary]]*20%</f>
        <v>4615.7692307692305</v>
      </c>
      <c r="R3045" s="1">
        <f>Table1[[#This Row],[Earned Basic Salary]]*10%</f>
        <v>2307.8846153846152</v>
      </c>
      <c r="S3045" s="1">
        <f>Table1[[#This Row],[Earned Basic Salary]]*12%</f>
        <v>2769.4615384615381</v>
      </c>
      <c r="T3045" s="1">
        <f>200</f>
        <v>200</v>
      </c>
      <c r="U3045" s="1">
        <f>Table1[[#This Row],[PF]]+Table1[[#This Row],[Professional Tax]]</f>
        <v>2969.4615384615381</v>
      </c>
      <c r="V3045" s="1">
        <f>Table1[[#This Row],[Overtime Hours]]*200</f>
        <v>1400</v>
      </c>
      <c r="W3045" s="1">
        <f>Table1[[#This Row],[Earned Basic Salary]]+Table1[[#This Row],[HRA]]+Table1[[#This Row],[DA]]+Table1[[#This Row],[Overtime Pay]]</f>
        <v>31402.5</v>
      </c>
      <c r="X3045" s="1">
        <f>Table1[[#This Row],[Gross Salary]]-Table1[[#This Row],[Total Deduction]]</f>
        <v>28433.038461538461</v>
      </c>
      <c r="Y3045" t="s">
        <v>37</v>
      </c>
      <c r="Z3045" t="s">
        <v>48</v>
      </c>
      <c r="AA3045" t="s">
        <v>11179</v>
      </c>
      <c r="AB3045" t="s">
        <v>11180</v>
      </c>
    </row>
    <row r="3046" spans="1:28" x14ac:dyDescent="0.3">
      <c r="A3046" t="s">
        <v>11181</v>
      </c>
      <c r="B3046" t="s">
        <v>1281</v>
      </c>
      <c r="C3046">
        <v>47</v>
      </c>
      <c r="D3046" t="s">
        <v>133</v>
      </c>
      <c r="E3046" t="s">
        <v>62</v>
      </c>
      <c r="F3046" t="s">
        <v>83</v>
      </c>
      <c r="G3046" t="s">
        <v>537</v>
      </c>
      <c r="H3046" t="s">
        <v>35</v>
      </c>
      <c r="I3046" t="s">
        <v>36</v>
      </c>
      <c r="J3046">
        <v>26</v>
      </c>
      <c r="K3046">
        <v>22</v>
      </c>
      <c r="L3046">
        <f t="shared" si="141"/>
        <v>4</v>
      </c>
      <c r="M3046">
        <v>3</v>
      </c>
      <c r="N3046">
        <v>45744</v>
      </c>
      <c r="O3046" s="1">
        <f t="shared" si="142"/>
        <v>1759.3846153846155</v>
      </c>
      <c r="P3046" s="1">
        <f t="shared" si="143"/>
        <v>38706.461538461539</v>
      </c>
      <c r="Q3046" s="1">
        <f>Table1[[#This Row],[Earned Basic Salary]]*20%</f>
        <v>7741.292307692308</v>
      </c>
      <c r="R3046" s="1">
        <f>Table1[[#This Row],[Earned Basic Salary]]*10%</f>
        <v>3870.646153846154</v>
      </c>
      <c r="S3046" s="1">
        <f>Table1[[#This Row],[Earned Basic Salary]]*12%</f>
        <v>4644.7753846153846</v>
      </c>
      <c r="T3046" s="1">
        <f>200</f>
        <v>200</v>
      </c>
      <c r="U3046" s="1">
        <f>Table1[[#This Row],[PF]]+Table1[[#This Row],[Professional Tax]]</f>
        <v>4844.7753846153846</v>
      </c>
      <c r="V3046" s="1">
        <f>Table1[[#This Row],[Overtime Hours]]*200</f>
        <v>600</v>
      </c>
      <c r="W3046" s="1">
        <f>Table1[[#This Row],[Earned Basic Salary]]+Table1[[#This Row],[HRA]]+Table1[[#This Row],[DA]]+Table1[[#This Row],[Overtime Pay]]</f>
        <v>50918.400000000001</v>
      </c>
      <c r="X3046" s="1">
        <f>Table1[[#This Row],[Gross Salary]]-Table1[[#This Row],[Total Deduction]]</f>
        <v>46073.624615384615</v>
      </c>
      <c r="Y3046" t="s">
        <v>37</v>
      </c>
      <c r="Z3046" t="s">
        <v>38</v>
      </c>
      <c r="AA3046" t="s">
        <v>11182</v>
      </c>
      <c r="AB3046" t="s">
        <v>11183</v>
      </c>
    </row>
    <row r="3047" spans="1:28" x14ac:dyDescent="0.3">
      <c r="A3047" t="s">
        <v>11184</v>
      </c>
      <c r="B3047" t="s">
        <v>1717</v>
      </c>
      <c r="C3047">
        <v>40</v>
      </c>
      <c r="D3047" t="s">
        <v>127</v>
      </c>
      <c r="E3047" t="s">
        <v>62</v>
      </c>
      <c r="F3047" t="s">
        <v>63</v>
      </c>
      <c r="G3047" t="s">
        <v>9409</v>
      </c>
      <c r="H3047" t="s">
        <v>35</v>
      </c>
      <c r="I3047" t="s">
        <v>36</v>
      </c>
      <c r="J3047">
        <v>26</v>
      </c>
      <c r="K3047">
        <v>23</v>
      </c>
      <c r="L3047">
        <f t="shared" si="141"/>
        <v>3</v>
      </c>
      <c r="M3047">
        <v>1</v>
      </c>
      <c r="N3047">
        <v>56521</v>
      </c>
      <c r="O3047" s="1">
        <f t="shared" si="142"/>
        <v>2173.8846153846152</v>
      </c>
      <c r="P3047" s="1">
        <f t="shared" si="143"/>
        <v>49999.346153846149</v>
      </c>
      <c r="Q3047" s="1">
        <f>Table1[[#This Row],[Earned Basic Salary]]*20%</f>
        <v>9999.8692307692309</v>
      </c>
      <c r="R3047" s="1">
        <f>Table1[[#This Row],[Earned Basic Salary]]*10%</f>
        <v>4999.9346153846154</v>
      </c>
      <c r="S3047" s="1">
        <f>Table1[[#This Row],[Earned Basic Salary]]*12%</f>
        <v>5999.9215384615372</v>
      </c>
      <c r="T3047" s="1">
        <f>200</f>
        <v>200</v>
      </c>
      <c r="U3047" s="1">
        <f>Table1[[#This Row],[PF]]+Table1[[#This Row],[Professional Tax]]</f>
        <v>6199.9215384615372</v>
      </c>
      <c r="V3047" s="1">
        <f>Table1[[#This Row],[Overtime Hours]]*200</f>
        <v>200</v>
      </c>
      <c r="W3047" s="1">
        <f>Table1[[#This Row],[Earned Basic Salary]]+Table1[[#This Row],[HRA]]+Table1[[#This Row],[DA]]+Table1[[#This Row],[Overtime Pay]]</f>
        <v>65199.149999999994</v>
      </c>
      <c r="X3047" s="1">
        <f>Table1[[#This Row],[Gross Salary]]-Table1[[#This Row],[Total Deduction]]</f>
        <v>58999.228461538456</v>
      </c>
      <c r="Y3047" t="s">
        <v>37</v>
      </c>
      <c r="Z3047" t="s">
        <v>48</v>
      </c>
      <c r="AA3047" t="s">
        <v>11185</v>
      </c>
      <c r="AB3047" t="s">
        <v>11186</v>
      </c>
    </row>
    <row r="3048" spans="1:28" x14ac:dyDescent="0.3">
      <c r="A3048" t="s">
        <v>11187</v>
      </c>
      <c r="B3048" t="s">
        <v>115</v>
      </c>
      <c r="C3048">
        <v>28</v>
      </c>
      <c r="D3048" t="s">
        <v>81</v>
      </c>
      <c r="E3048" t="s">
        <v>54</v>
      </c>
      <c r="F3048" t="s">
        <v>63</v>
      </c>
      <c r="G3048" t="s">
        <v>7901</v>
      </c>
      <c r="H3048" t="s">
        <v>35</v>
      </c>
      <c r="I3048" t="s">
        <v>36</v>
      </c>
      <c r="J3048">
        <v>26</v>
      </c>
      <c r="K3048">
        <v>23</v>
      </c>
      <c r="L3048">
        <f t="shared" si="141"/>
        <v>3</v>
      </c>
      <c r="M3048">
        <v>4</v>
      </c>
      <c r="N3048">
        <v>19151</v>
      </c>
      <c r="O3048" s="1">
        <f t="shared" si="142"/>
        <v>736.57692307692309</v>
      </c>
      <c r="P3048" s="1">
        <f t="shared" si="143"/>
        <v>16941.26923076923</v>
      </c>
      <c r="Q3048" s="1">
        <f>Table1[[#This Row],[Earned Basic Salary]]*20%</f>
        <v>3388.2538461538461</v>
      </c>
      <c r="R3048" s="1">
        <f>Table1[[#This Row],[Earned Basic Salary]]*10%</f>
        <v>1694.126923076923</v>
      </c>
      <c r="S3048" s="1">
        <f>Table1[[#This Row],[Earned Basic Salary]]*12%</f>
        <v>2032.9523076923076</v>
      </c>
      <c r="T3048" s="1">
        <f>200</f>
        <v>200</v>
      </c>
      <c r="U3048" s="1">
        <f>Table1[[#This Row],[PF]]+Table1[[#This Row],[Professional Tax]]</f>
        <v>2232.9523076923078</v>
      </c>
      <c r="V3048" s="1">
        <f>Table1[[#This Row],[Overtime Hours]]*200</f>
        <v>800</v>
      </c>
      <c r="W3048" s="1">
        <f>Table1[[#This Row],[Earned Basic Salary]]+Table1[[#This Row],[HRA]]+Table1[[#This Row],[DA]]+Table1[[#This Row],[Overtime Pay]]</f>
        <v>22823.65</v>
      </c>
      <c r="X3048" s="1">
        <f>Table1[[#This Row],[Gross Salary]]-Table1[[#This Row],[Total Deduction]]</f>
        <v>20590.697692307695</v>
      </c>
      <c r="Y3048" t="s">
        <v>37</v>
      </c>
      <c r="Z3048" t="s">
        <v>106</v>
      </c>
      <c r="AA3048" t="s">
        <v>11188</v>
      </c>
      <c r="AB3048" t="s">
        <v>11189</v>
      </c>
    </row>
    <row r="3049" spans="1:28" x14ac:dyDescent="0.3">
      <c r="A3049" t="s">
        <v>11190</v>
      </c>
      <c r="B3049" t="s">
        <v>88</v>
      </c>
      <c r="C3049">
        <v>31</v>
      </c>
      <c r="D3049" t="s">
        <v>31</v>
      </c>
      <c r="E3049" t="s">
        <v>62</v>
      </c>
      <c r="F3049" t="s">
        <v>46</v>
      </c>
      <c r="G3049" t="s">
        <v>5501</v>
      </c>
      <c r="H3049" t="s">
        <v>35</v>
      </c>
      <c r="I3049" t="s">
        <v>36</v>
      </c>
      <c r="J3049">
        <v>26</v>
      </c>
      <c r="K3049">
        <v>23</v>
      </c>
      <c r="L3049">
        <f t="shared" si="141"/>
        <v>3</v>
      </c>
      <c r="M3049">
        <v>7</v>
      </c>
      <c r="N3049">
        <v>22202</v>
      </c>
      <c r="O3049" s="1">
        <f t="shared" si="142"/>
        <v>853.92307692307691</v>
      </c>
      <c r="P3049" s="1">
        <f t="shared" si="143"/>
        <v>19640.23076923077</v>
      </c>
      <c r="Q3049" s="1">
        <f>Table1[[#This Row],[Earned Basic Salary]]*20%</f>
        <v>3928.0461538461541</v>
      </c>
      <c r="R3049" s="1">
        <f>Table1[[#This Row],[Earned Basic Salary]]*10%</f>
        <v>1964.023076923077</v>
      </c>
      <c r="S3049" s="1">
        <f>Table1[[#This Row],[Earned Basic Salary]]*12%</f>
        <v>2356.8276923076924</v>
      </c>
      <c r="T3049" s="1">
        <f>200</f>
        <v>200</v>
      </c>
      <c r="U3049" s="1">
        <f>Table1[[#This Row],[PF]]+Table1[[#This Row],[Professional Tax]]</f>
        <v>2556.8276923076924</v>
      </c>
      <c r="V3049" s="1">
        <f>Table1[[#This Row],[Overtime Hours]]*200</f>
        <v>1400</v>
      </c>
      <c r="W3049" s="1">
        <f>Table1[[#This Row],[Earned Basic Salary]]+Table1[[#This Row],[HRA]]+Table1[[#This Row],[DA]]+Table1[[#This Row],[Overtime Pay]]</f>
        <v>26932.3</v>
      </c>
      <c r="X3049" s="1">
        <f>Table1[[#This Row],[Gross Salary]]-Table1[[#This Row],[Total Deduction]]</f>
        <v>24375.472307692307</v>
      </c>
      <c r="Y3049" t="s">
        <v>37</v>
      </c>
      <c r="Z3049" t="s">
        <v>106</v>
      </c>
      <c r="AA3049" t="s">
        <v>11191</v>
      </c>
      <c r="AB3049" t="s">
        <v>11192</v>
      </c>
    </row>
    <row r="3050" spans="1:28" x14ac:dyDescent="0.3">
      <c r="A3050" t="s">
        <v>11193</v>
      </c>
      <c r="B3050" t="s">
        <v>377</v>
      </c>
      <c r="C3050">
        <v>22</v>
      </c>
      <c r="D3050" t="s">
        <v>127</v>
      </c>
      <c r="E3050" t="s">
        <v>121</v>
      </c>
      <c r="F3050" t="s">
        <v>89</v>
      </c>
      <c r="G3050" t="s">
        <v>11194</v>
      </c>
      <c r="H3050" t="s">
        <v>35</v>
      </c>
      <c r="I3050" t="s">
        <v>36</v>
      </c>
      <c r="J3050">
        <v>26</v>
      </c>
      <c r="K3050">
        <v>22</v>
      </c>
      <c r="L3050">
        <f t="shared" si="141"/>
        <v>4</v>
      </c>
      <c r="M3050">
        <v>14</v>
      </c>
      <c r="N3050">
        <v>29520</v>
      </c>
      <c r="O3050" s="1">
        <f t="shared" si="142"/>
        <v>1135.3846153846155</v>
      </c>
      <c r="P3050" s="1">
        <f t="shared" si="143"/>
        <v>24978.461538461539</v>
      </c>
      <c r="Q3050" s="1">
        <f>Table1[[#This Row],[Earned Basic Salary]]*20%</f>
        <v>4995.6923076923085</v>
      </c>
      <c r="R3050" s="1">
        <f>Table1[[#This Row],[Earned Basic Salary]]*10%</f>
        <v>2497.8461538461543</v>
      </c>
      <c r="S3050" s="1">
        <f>Table1[[#This Row],[Earned Basic Salary]]*12%</f>
        <v>2997.4153846153845</v>
      </c>
      <c r="T3050" s="1">
        <f>200</f>
        <v>200</v>
      </c>
      <c r="U3050" s="1">
        <f>Table1[[#This Row],[PF]]+Table1[[#This Row],[Professional Tax]]</f>
        <v>3197.4153846153845</v>
      </c>
      <c r="V3050" s="1">
        <f>Table1[[#This Row],[Overtime Hours]]*200</f>
        <v>2800</v>
      </c>
      <c r="W3050" s="1">
        <f>Table1[[#This Row],[Earned Basic Salary]]+Table1[[#This Row],[HRA]]+Table1[[#This Row],[DA]]+Table1[[#This Row],[Overtime Pay]]</f>
        <v>35272</v>
      </c>
      <c r="X3050" s="1">
        <f>Table1[[#This Row],[Gross Salary]]-Table1[[#This Row],[Total Deduction]]</f>
        <v>32074.584615384614</v>
      </c>
      <c r="Y3050" t="s">
        <v>37</v>
      </c>
      <c r="Z3050" t="s">
        <v>95</v>
      </c>
      <c r="AA3050" t="s">
        <v>11195</v>
      </c>
      <c r="AB3050" t="s">
        <v>11196</v>
      </c>
    </row>
    <row r="3051" spans="1:28" x14ac:dyDescent="0.3">
      <c r="A3051" t="s">
        <v>11197</v>
      </c>
      <c r="B3051" t="s">
        <v>339</v>
      </c>
      <c r="C3051">
        <v>44</v>
      </c>
      <c r="D3051" t="s">
        <v>81</v>
      </c>
      <c r="E3051" t="s">
        <v>32</v>
      </c>
      <c r="F3051" t="s">
        <v>69</v>
      </c>
      <c r="G3051" t="s">
        <v>11198</v>
      </c>
      <c r="H3051" t="s">
        <v>35</v>
      </c>
      <c r="I3051" t="s">
        <v>36</v>
      </c>
      <c r="J3051">
        <v>26</v>
      </c>
      <c r="K3051">
        <v>22</v>
      </c>
      <c r="L3051">
        <f t="shared" si="141"/>
        <v>4</v>
      </c>
      <c r="M3051">
        <v>19</v>
      </c>
      <c r="N3051">
        <v>29897</v>
      </c>
      <c r="O3051" s="1">
        <f t="shared" si="142"/>
        <v>1149.8846153846155</v>
      </c>
      <c r="P3051" s="1">
        <f t="shared" si="143"/>
        <v>25297.461538461539</v>
      </c>
      <c r="Q3051" s="1">
        <f>Table1[[#This Row],[Earned Basic Salary]]*20%</f>
        <v>5059.4923076923078</v>
      </c>
      <c r="R3051" s="1">
        <f>Table1[[#This Row],[Earned Basic Salary]]*10%</f>
        <v>2529.7461538461539</v>
      </c>
      <c r="S3051" s="1">
        <f>Table1[[#This Row],[Earned Basic Salary]]*12%</f>
        <v>3035.6953846153847</v>
      </c>
      <c r="T3051" s="1">
        <f>200</f>
        <v>200</v>
      </c>
      <c r="U3051" s="1">
        <f>Table1[[#This Row],[PF]]+Table1[[#This Row],[Professional Tax]]</f>
        <v>3235.6953846153847</v>
      </c>
      <c r="V3051" s="1">
        <f>Table1[[#This Row],[Overtime Hours]]*200</f>
        <v>3800</v>
      </c>
      <c r="W3051" s="1">
        <f>Table1[[#This Row],[Earned Basic Salary]]+Table1[[#This Row],[HRA]]+Table1[[#This Row],[DA]]+Table1[[#This Row],[Overtime Pay]]</f>
        <v>36686.699999999997</v>
      </c>
      <c r="X3051" s="1">
        <f>Table1[[#This Row],[Gross Salary]]-Table1[[#This Row],[Total Deduction]]</f>
        <v>33451.004615384612</v>
      </c>
      <c r="Y3051" t="s">
        <v>37</v>
      </c>
      <c r="Z3051" t="s">
        <v>106</v>
      </c>
      <c r="AA3051" t="s">
        <v>11199</v>
      </c>
      <c r="AB3051" t="s">
        <v>11200</v>
      </c>
    </row>
    <row r="3052" spans="1:28" x14ac:dyDescent="0.3">
      <c r="A3052" t="s">
        <v>11201</v>
      </c>
      <c r="B3052" t="s">
        <v>1760</v>
      </c>
      <c r="C3052">
        <v>21</v>
      </c>
      <c r="D3052" t="s">
        <v>44</v>
      </c>
      <c r="E3052" t="s">
        <v>32</v>
      </c>
      <c r="F3052" t="s">
        <v>55</v>
      </c>
      <c r="G3052" t="s">
        <v>7799</v>
      </c>
      <c r="H3052" t="s">
        <v>35</v>
      </c>
      <c r="I3052" t="s">
        <v>36</v>
      </c>
      <c r="J3052">
        <v>26</v>
      </c>
      <c r="K3052">
        <v>25</v>
      </c>
      <c r="L3052">
        <f t="shared" si="141"/>
        <v>1</v>
      </c>
      <c r="M3052">
        <v>16</v>
      </c>
      <c r="N3052">
        <v>19725</v>
      </c>
      <c r="O3052" s="1">
        <f t="shared" si="142"/>
        <v>758.65384615384619</v>
      </c>
      <c r="P3052" s="1">
        <f t="shared" si="143"/>
        <v>18966.346153846156</v>
      </c>
      <c r="Q3052" s="1">
        <f>Table1[[#This Row],[Earned Basic Salary]]*20%</f>
        <v>3793.2692307692314</v>
      </c>
      <c r="R3052" s="1">
        <f>Table1[[#This Row],[Earned Basic Salary]]*10%</f>
        <v>1896.6346153846157</v>
      </c>
      <c r="S3052" s="1">
        <f>Table1[[#This Row],[Earned Basic Salary]]*12%</f>
        <v>2275.9615384615386</v>
      </c>
      <c r="T3052" s="1">
        <f>200</f>
        <v>200</v>
      </c>
      <c r="U3052" s="1">
        <f>Table1[[#This Row],[PF]]+Table1[[#This Row],[Professional Tax]]</f>
        <v>2475.9615384615386</v>
      </c>
      <c r="V3052" s="1">
        <f>Table1[[#This Row],[Overtime Hours]]*200</f>
        <v>3200</v>
      </c>
      <c r="W3052" s="1">
        <f>Table1[[#This Row],[Earned Basic Salary]]+Table1[[#This Row],[HRA]]+Table1[[#This Row],[DA]]+Table1[[#This Row],[Overtime Pay]]</f>
        <v>27856.250000000004</v>
      </c>
      <c r="X3052" s="1">
        <f>Table1[[#This Row],[Gross Salary]]-Table1[[#This Row],[Total Deduction]]</f>
        <v>25380.288461538465</v>
      </c>
      <c r="Y3052" t="s">
        <v>37</v>
      </c>
      <c r="Z3052" t="s">
        <v>95</v>
      </c>
      <c r="AA3052" t="s">
        <v>11202</v>
      </c>
      <c r="AB3052" t="s">
        <v>11203</v>
      </c>
    </row>
    <row r="3053" spans="1:28" x14ac:dyDescent="0.3">
      <c r="A3053" t="s">
        <v>11204</v>
      </c>
      <c r="B3053" t="s">
        <v>1547</v>
      </c>
      <c r="C3053">
        <v>22</v>
      </c>
      <c r="D3053" t="s">
        <v>44</v>
      </c>
      <c r="E3053" t="s">
        <v>32</v>
      </c>
      <c r="F3053" t="s">
        <v>69</v>
      </c>
      <c r="G3053" t="s">
        <v>11152</v>
      </c>
      <c r="H3053" t="s">
        <v>35</v>
      </c>
      <c r="I3053" t="s">
        <v>36</v>
      </c>
      <c r="J3053">
        <v>26</v>
      </c>
      <c r="K3053">
        <v>23</v>
      </c>
      <c r="L3053">
        <f t="shared" si="141"/>
        <v>3</v>
      </c>
      <c r="M3053">
        <v>13</v>
      </c>
      <c r="N3053">
        <v>43934</v>
      </c>
      <c r="O3053" s="1">
        <f t="shared" si="142"/>
        <v>1689.7692307692307</v>
      </c>
      <c r="P3053" s="1">
        <f t="shared" si="143"/>
        <v>38864.692307692305</v>
      </c>
      <c r="Q3053" s="1">
        <f>Table1[[#This Row],[Earned Basic Salary]]*20%</f>
        <v>7772.9384615384615</v>
      </c>
      <c r="R3053" s="1">
        <f>Table1[[#This Row],[Earned Basic Salary]]*10%</f>
        <v>3886.4692307692308</v>
      </c>
      <c r="S3053" s="1">
        <f>Table1[[#This Row],[Earned Basic Salary]]*12%</f>
        <v>4663.7630769230764</v>
      </c>
      <c r="T3053" s="1">
        <f>200</f>
        <v>200</v>
      </c>
      <c r="U3053" s="1">
        <f>Table1[[#This Row],[PF]]+Table1[[#This Row],[Professional Tax]]</f>
        <v>4863.7630769230764</v>
      </c>
      <c r="V3053" s="1">
        <f>Table1[[#This Row],[Overtime Hours]]*200</f>
        <v>2600</v>
      </c>
      <c r="W3053" s="1">
        <f>Table1[[#This Row],[Earned Basic Salary]]+Table1[[#This Row],[HRA]]+Table1[[#This Row],[DA]]+Table1[[#This Row],[Overtime Pay]]</f>
        <v>53124.1</v>
      </c>
      <c r="X3053" s="1">
        <f>Table1[[#This Row],[Gross Salary]]-Table1[[#This Row],[Total Deduction]]</f>
        <v>48260.336923076924</v>
      </c>
      <c r="Y3053" t="s">
        <v>37</v>
      </c>
      <c r="Z3053" t="s">
        <v>48</v>
      </c>
      <c r="AA3053" t="s">
        <v>11205</v>
      </c>
      <c r="AB3053" t="s">
        <v>11206</v>
      </c>
    </row>
    <row r="3054" spans="1:28" x14ac:dyDescent="0.3">
      <c r="A3054" t="s">
        <v>11207</v>
      </c>
      <c r="B3054" t="s">
        <v>132</v>
      </c>
      <c r="C3054">
        <v>32</v>
      </c>
      <c r="D3054" t="s">
        <v>81</v>
      </c>
      <c r="E3054" t="s">
        <v>32</v>
      </c>
      <c r="F3054" t="s">
        <v>89</v>
      </c>
      <c r="G3054" t="s">
        <v>11208</v>
      </c>
      <c r="H3054" t="s">
        <v>35</v>
      </c>
      <c r="I3054" t="s">
        <v>36</v>
      </c>
      <c r="J3054">
        <v>26</v>
      </c>
      <c r="K3054">
        <v>24</v>
      </c>
      <c r="L3054">
        <f t="shared" si="141"/>
        <v>2</v>
      </c>
      <c r="M3054">
        <v>2</v>
      </c>
      <c r="N3054">
        <v>38964</v>
      </c>
      <c r="O3054" s="1">
        <f t="shared" si="142"/>
        <v>1498.6153846153845</v>
      </c>
      <c r="P3054" s="1">
        <f t="shared" si="143"/>
        <v>35966.769230769227</v>
      </c>
      <c r="Q3054" s="1">
        <f>Table1[[#This Row],[Earned Basic Salary]]*20%</f>
        <v>7193.3538461538456</v>
      </c>
      <c r="R3054" s="1">
        <f>Table1[[#This Row],[Earned Basic Salary]]*10%</f>
        <v>3596.6769230769228</v>
      </c>
      <c r="S3054" s="1">
        <f>Table1[[#This Row],[Earned Basic Salary]]*12%</f>
        <v>4316.0123076923073</v>
      </c>
      <c r="T3054" s="1">
        <f>200</f>
        <v>200</v>
      </c>
      <c r="U3054" s="1">
        <f>Table1[[#This Row],[PF]]+Table1[[#This Row],[Professional Tax]]</f>
        <v>4516.0123076923073</v>
      </c>
      <c r="V3054" s="1">
        <f>Table1[[#This Row],[Overtime Hours]]*200</f>
        <v>400</v>
      </c>
      <c r="W3054" s="1">
        <f>Table1[[#This Row],[Earned Basic Salary]]+Table1[[#This Row],[HRA]]+Table1[[#This Row],[DA]]+Table1[[#This Row],[Overtime Pay]]</f>
        <v>47156.799999999996</v>
      </c>
      <c r="X3054" s="1">
        <f>Table1[[#This Row],[Gross Salary]]-Table1[[#This Row],[Total Deduction]]</f>
        <v>42640.787692307691</v>
      </c>
      <c r="Y3054" t="s">
        <v>37</v>
      </c>
      <c r="Z3054" t="s">
        <v>106</v>
      </c>
      <c r="AA3054" t="s">
        <v>11209</v>
      </c>
      <c r="AB3054" t="s">
        <v>11210</v>
      </c>
    </row>
    <row r="3055" spans="1:28" x14ac:dyDescent="0.3">
      <c r="A3055" t="s">
        <v>11211</v>
      </c>
      <c r="B3055" t="s">
        <v>110</v>
      </c>
      <c r="C3055">
        <v>38</v>
      </c>
      <c r="D3055" t="s">
        <v>75</v>
      </c>
      <c r="E3055" t="s">
        <v>121</v>
      </c>
      <c r="F3055" t="s">
        <v>33</v>
      </c>
      <c r="G3055" t="s">
        <v>11212</v>
      </c>
      <c r="H3055" t="s">
        <v>35</v>
      </c>
      <c r="I3055" t="s">
        <v>36</v>
      </c>
      <c r="J3055">
        <v>26</v>
      </c>
      <c r="K3055">
        <v>22</v>
      </c>
      <c r="L3055">
        <f t="shared" si="141"/>
        <v>4</v>
      </c>
      <c r="M3055">
        <v>13</v>
      </c>
      <c r="N3055">
        <v>37062</v>
      </c>
      <c r="O3055" s="1">
        <f t="shared" si="142"/>
        <v>1425.4615384615386</v>
      </c>
      <c r="P3055" s="1">
        <f t="shared" si="143"/>
        <v>31360.153846153848</v>
      </c>
      <c r="Q3055" s="1">
        <f>Table1[[#This Row],[Earned Basic Salary]]*20%</f>
        <v>6272.0307692307697</v>
      </c>
      <c r="R3055" s="1">
        <f>Table1[[#This Row],[Earned Basic Salary]]*10%</f>
        <v>3136.0153846153848</v>
      </c>
      <c r="S3055" s="1">
        <f>Table1[[#This Row],[Earned Basic Salary]]*12%</f>
        <v>3763.2184615384617</v>
      </c>
      <c r="T3055" s="1">
        <f>200</f>
        <v>200</v>
      </c>
      <c r="U3055" s="1">
        <f>Table1[[#This Row],[PF]]+Table1[[#This Row],[Professional Tax]]</f>
        <v>3963.2184615384617</v>
      </c>
      <c r="V3055" s="1">
        <f>Table1[[#This Row],[Overtime Hours]]*200</f>
        <v>2600</v>
      </c>
      <c r="W3055" s="1">
        <f>Table1[[#This Row],[Earned Basic Salary]]+Table1[[#This Row],[HRA]]+Table1[[#This Row],[DA]]+Table1[[#This Row],[Overtime Pay]]</f>
        <v>43368.200000000004</v>
      </c>
      <c r="X3055" s="1">
        <f>Table1[[#This Row],[Gross Salary]]-Table1[[#This Row],[Total Deduction]]</f>
        <v>39404.981538461543</v>
      </c>
      <c r="Y3055" t="s">
        <v>37</v>
      </c>
      <c r="Z3055" t="s">
        <v>95</v>
      </c>
      <c r="AA3055" t="s">
        <v>11213</v>
      </c>
      <c r="AB3055" t="s">
        <v>11214</v>
      </c>
    </row>
    <row r="3056" spans="1:28" x14ac:dyDescent="0.3">
      <c r="A3056" t="s">
        <v>11215</v>
      </c>
      <c r="B3056" t="s">
        <v>2551</v>
      </c>
      <c r="C3056">
        <v>30</v>
      </c>
      <c r="D3056" t="s">
        <v>133</v>
      </c>
      <c r="E3056" t="s">
        <v>82</v>
      </c>
      <c r="F3056" t="s">
        <v>69</v>
      </c>
      <c r="G3056" t="s">
        <v>6076</v>
      </c>
      <c r="H3056" t="s">
        <v>35</v>
      </c>
      <c r="I3056" t="s">
        <v>36</v>
      </c>
      <c r="J3056">
        <v>26</v>
      </c>
      <c r="K3056">
        <v>24</v>
      </c>
      <c r="L3056">
        <f t="shared" si="141"/>
        <v>2</v>
      </c>
      <c r="M3056">
        <v>8</v>
      </c>
      <c r="N3056">
        <v>46824</v>
      </c>
      <c r="O3056" s="1">
        <f t="shared" si="142"/>
        <v>1800.9230769230769</v>
      </c>
      <c r="P3056" s="1">
        <f t="shared" si="143"/>
        <v>43222.153846153844</v>
      </c>
      <c r="Q3056" s="1">
        <f>Table1[[#This Row],[Earned Basic Salary]]*20%</f>
        <v>8644.4307692307684</v>
      </c>
      <c r="R3056" s="1">
        <f>Table1[[#This Row],[Earned Basic Salary]]*10%</f>
        <v>4322.2153846153842</v>
      </c>
      <c r="S3056" s="1">
        <f>Table1[[#This Row],[Earned Basic Salary]]*12%</f>
        <v>5186.6584615384609</v>
      </c>
      <c r="T3056" s="1">
        <f>200</f>
        <v>200</v>
      </c>
      <c r="U3056" s="1">
        <f>Table1[[#This Row],[PF]]+Table1[[#This Row],[Professional Tax]]</f>
        <v>5386.6584615384609</v>
      </c>
      <c r="V3056" s="1">
        <f>Table1[[#This Row],[Overtime Hours]]*200</f>
        <v>1600</v>
      </c>
      <c r="W3056" s="1">
        <f>Table1[[#This Row],[Earned Basic Salary]]+Table1[[#This Row],[HRA]]+Table1[[#This Row],[DA]]+Table1[[#This Row],[Overtime Pay]]</f>
        <v>57788.799999999996</v>
      </c>
      <c r="X3056" s="1">
        <f>Table1[[#This Row],[Gross Salary]]-Table1[[#This Row],[Total Deduction]]</f>
        <v>52402.141538461532</v>
      </c>
      <c r="Y3056" t="s">
        <v>37</v>
      </c>
      <c r="Z3056" t="s">
        <v>106</v>
      </c>
      <c r="AA3056" t="s">
        <v>11216</v>
      </c>
      <c r="AB3056" t="s">
        <v>11217</v>
      </c>
    </row>
    <row r="3057" spans="1:28" x14ac:dyDescent="0.3">
      <c r="A3057" t="s">
        <v>11218</v>
      </c>
      <c r="B3057" t="s">
        <v>661</v>
      </c>
      <c r="C3057">
        <v>25</v>
      </c>
      <c r="D3057" t="s">
        <v>53</v>
      </c>
      <c r="E3057" t="s">
        <v>32</v>
      </c>
      <c r="F3057" t="s">
        <v>33</v>
      </c>
      <c r="G3057" t="s">
        <v>6305</v>
      </c>
      <c r="H3057" t="s">
        <v>35</v>
      </c>
      <c r="I3057" t="s">
        <v>36</v>
      </c>
      <c r="J3057">
        <v>26</v>
      </c>
      <c r="K3057">
        <v>23</v>
      </c>
      <c r="L3057">
        <f t="shared" si="141"/>
        <v>3</v>
      </c>
      <c r="M3057">
        <v>8</v>
      </c>
      <c r="N3057">
        <v>64772</v>
      </c>
      <c r="O3057" s="1">
        <f t="shared" si="142"/>
        <v>2491.2307692307691</v>
      </c>
      <c r="P3057" s="1">
        <f t="shared" si="143"/>
        <v>57298.307692307688</v>
      </c>
      <c r="Q3057" s="1">
        <f>Table1[[#This Row],[Earned Basic Salary]]*20%</f>
        <v>11459.661538461538</v>
      </c>
      <c r="R3057" s="1">
        <f>Table1[[#This Row],[Earned Basic Salary]]*10%</f>
        <v>5729.830769230769</v>
      </c>
      <c r="S3057" s="1">
        <f>Table1[[#This Row],[Earned Basic Salary]]*12%</f>
        <v>6875.7969230769222</v>
      </c>
      <c r="T3057" s="1">
        <f>200</f>
        <v>200</v>
      </c>
      <c r="U3057" s="1">
        <f>Table1[[#This Row],[PF]]+Table1[[#This Row],[Professional Tax]]</f>
        <v>7075.7969230769222</v>
      </c>
      <c r="V3057" s="1">
        <f>Table1[[#This Row],[Overtime Hours]]*200</f>
        <v>1600</v>
      </c>
      <c r="W3057" s="1">
        <f>Table1[[#This Row],[Earned Basic Salary]]+Table1[[#This Row],[HRA]]+Table1[[#This Row],[DA]]+Table1[[#This Row],[Overtime Pay]]</f>
        <v>76087.8</v>
      </c>
      <c r="X3057" s="1">
        <f>Table1[[#This Row],[Gross Salary]]-Table1[[#This Row],[Total Deduction]]</f>
        <v>69012.00307692308</v>
      </c>
      <c r="Y3057" t="s">
        <v>37</v>
      </c>
      <c r="Z3057" t="s">
        <v>48</v>
      </c>
      <c r="AA3057" t="s">
        <v>11219</v>
      </c>
      <c r="AB3057" t="s">
        <v>11220</v>
      </c>
    </row>
    <row r="3058" spans="1:28" x14ac:dyDescent="0.3">
      <c r="A3058" t="s">
        <v>11221</v>
      </c>
      <c r="B3058" t="s">
        <v>1085</v>
      </c>
      <c r="C3058">
        <v>45</v>
      </c>
      <c r="D3058" t="s">
        <v>31</v>
      </c>
      <c r="E3058" t="s">
        <v>82</v>
      </c>
      <c r="F3058" t="s">
        <v>63</v>
      </c>
      <c r="G3058" t="s">
        <v>2476</v>
      </c>
      <c r="H3058" t="s">
        <v>35</v>
      </c>
      <c r="I3058" t="s">
        <v>36</v>
      </c>
      <c r="J3058">
        <v>26</v>
      </c>
      <c r="K3058">
        <v>23</v>
      </c>
      <c r="L3058">
        <f t="shared" si="141"/>
        <v>3</v>
      </c>
      <c r="M3058">
        <v>0</v>
      </c>
      <c r="N3058">
        <v>69053</v>
      </c>
      <c r="O3058" s="1">
        <f t="shared" si="142"/>
        <v>2655.8846153846152</v>
      </c>
      <c r="P3058" s="1">
        <f t="shared" si="143"/>
        <v>61085.346153846149</v>
      </c>
      <c r="Q3058" s="1">
        <f>Table1[[#This Row],[Earned Basic Salary]]*20%</f>
        <v>12217.06923076923</v>
      </c>
      <c r="R3058" s="1">
        <f>Table1[[#This Row],[Earned Basic Salary]]*10%</f>
        <v>6108.5346153846149</v>
      </c>
      <c r="S3058" s="1">
        <f>Table1[[#This Row],[Earned Basic Salary]]*12%</f>
        <v>7330.2415384615379</v>
      </c>
      <c r="T3058" s="1">
        <f>200</f>
        <v>200</v>
      </c>
      <c r="U3058" s="1">
        <f>Table1[[#This Row],[PF]]+Table1[[#This Row],[Professional Tax]]</f>
        <v>7530.2415384615379</v>
      </c>
      <c r="V3058" s="1">
        <f>Table1[[#This Row],[Overtime Hours]]*200</f>
        <v>0</v>
      </c>
      <c r="W3058" s="1">
        <f>Table1[[#This Row],[Earned Basic Salary]]+Table1[[#This Row],[HRA]]+Table1[[#This Row],[DA]]+Table1[[#This Row],[Overtime Pay]]</f>
        <v>79410.95</v>
      </c>
      <c r="X3058" s="1">
        <f>Table1[[#This Row],[Gross Salary]]-Table1[[#This Row],[Total Deduction]]</f>
        <v>71880.708461538452</v>
      </c>
      <c r="Y3058" t="s">
        <v>37</v>
      </c>
      <c r="Z3058" t="s">
        <v>106</v>
      </c>
      <c r="AA3058" t="s">
        <v>11222</v>
      </c>
      <c r="AB3058" t="s">
        <v>11223</v>
      </c>
    </row>
    <row r="3059" spans="1:28" x14ac:dyDescent="0.3">
      <c r="A3059" t="s">
        <v>11224</v>
      </c>
      <c r="B3059" t="s">
        <v>731</v>
      </c>
      <c r="C3059">
        <v>47</v>
      </c>
      <c r="D3059" t="s">
        <v>44</v>
      </c>
      <c r="E3059" t="s">
        <v>121</v>
      </c>
      <c r="F3059" t="s">
        <v>89</v>
      </c>
      <c r="G3059" t="s">
        <v>3113</v>
      </c>
      <c r="H3059" t="s">
        <v>35</v>
      </c>
      <c r="I3059" t="s">
        <v>36</v>
      </c>
      <c r="J3059">
        <v>26</v>
      </c>
      <c r="K3059">
        <v>23</v>
      </c>
      <c r="L3059">
        <f t="shared" si="141"/>
        <v>3</v>
      </c>
      <c r="M3059">
        <v>0</v>
      </c>
      <c r="N3059">
        <v>46496</v>
      </c>
      <c r="O3059" s="1">
        <f t="shared" si="142"/>
        <v>1788.3076923076924</v>
      </c>
      <c r="P3059" s="1">
        <f t="shared" si="143"/>
        <v>41131.076923076922</v>
      </c>
      <c r="Q3059" s="1">
        <f>Table1[[#This Row],[Earned Basic Salary]]*20%</f>
        <v>8226.2153846153851</v>
      </c>
      <c r="R3059" s="1">
        <f>Table1[[#This Row],[Earned Basic Salary]]*10%</f>
        <v>4113.1076923076926</v>
      </c>
      <c r="S3059" s="1">
        <f>Table1[[#This Row],[Earned Basic Salary]]*12%</f>
        <v>4935.7292307692305</v>
      </c>
      <c r="T3059" s="1">
        <f>200</f>
        <v>200</v>
      </c>
      <c r="U3059" s="1">
        <f>Table1[[#This Row],[PF]]+Table1[[#This Row],[Professional Tax]]</f>
        <v>5135.7292307692305</v>
      </c>
      <c r="V3059" s="1">
        <f>Table1[[#This Row],[Overtime Hours]]*200</f>
        <v>0</v>
      </c>
      <c r="W3059" s="1">
        <f>Table1[[#This Row],[Earned Basic Salary]]+Table1[[#This Row],[HRA]]+Table1[[#This Row],[DA]]+Table1[[#This Row],[Overtime Pay]]</f>
        <v>53470.399999999994</v>
      </c>
      <c r="X3059" s="1">
        <f>Table1[[#This Row],[Gross Salary]]-Table1[[#This Row],[Total Deduction]]</f>
        <v>48334.670769230761</v>
      </c>
      <c r="Y3059" t="s">
        <v>37</v>
      </c>
      <c r="Z3059" t="s">
        <v>95</v>
      </c>
      <c r="AA3059" t="s">
        <v>11225</v>
      </c>
      <c r="AB3059" t="s">
        <v>11226</v>
      </c>
    </row>
    <row r="3060" spans="1:28" x14ac:dyDescent="0.3">
      <c r="A3060" t="s">
        <v>11227</v>
      </c>
      <c r="B3060" t="s">
        <v>1090</v>
      </c>
      <c r="C3060">
        <v>53</v>
      </c>
      <c r="D3060" t="s">
        <v>81</v>
      </c>
      <c r="E3060" t="s">
        <v>32</v>
      </c>
      <c r="F3060" t="s">
        <v>46</v>
      </c>
      <c r="G3060" t="s">
        <v>9597</v>
      </c>
      <c r="H3060" t="s">
        <v>35</v>
      </c>
      <c r="I3060" t="s">
        <v>36</v>
      </c>
      <c r="J3060">
        <v>26</v>
      </c>
      <c r="K3060">
        <v>23</v>
      </c>
      <c r="L3060">
        <f t="shared" si="141"/>
        <v>3</v>
      </c>
      <c r="M3060">
        <v>13</v>
      </c>
      <c r="N3060">
        <v>45690</v>
      </c>
      <c r="O3060" s="1">
        <f t="shared" si="142"/>
        <v>1757.3076923076924</v>
      </c>
      <c r="P3060" s="1">
        <f t="shared" si="143"/>
        <v>40418.076923076922</v>
      </c>
      <c r="Q3060" s="1">
        <f>Table1[[#This Row],[Earned Basic Salary]]*20%</f>
        <v>8083.6153846153848</v>
      </c>
      <c r="R3060" s="1">
        <f>Table1[[#This Row],[Earned Basic Salary]]*10%</f>
        <v>4041.8076923076924</v>
      </c>
      <c r="S3060" s="1">
        <f>Table1[[#This Row],[Earned Basic Salary]]*12%</f>
        <v>4850.1692307692301</v>
      </c>
      <c r="T3060" s="1">
        <f>200</f>
        <v>200</v>
      </c>
      <c r="U3060" s="1">
        <f>Table1[[#This Row],[PF]]+Table1[[#This Row],[Professional Tax]]</f>
        <v>5050.1692307692301</v>
      </c>
      <c r="V3060" s="1">
        <f>Table1[[#This Row],[Overtime Hours]]*200</f>
        <v>2600</v>
      </c>
      <c r="W3060" s="1">
        <f>Table1[[#This Row],[Earned Basic Salary]]+Table1[[#This Row],[HRA]]+Table1[[#This Row],[DA]]+Table1[[#This Row],[Overtime Pay]]</f>
        <v>55143.5</v>
      </c>
      <c r="X3060" s="1">
        <f>Table1[[#This Row],[Gross Salary]]-Table1[[#This Row],[Total Deduction]]</f>
        <v>50093.330769230772</v>
      </c>
      <c r="Y3060" t="s">
        <v>37</v>
      </c>
      <c r="Z3060" t="s">
        <v>38</v>
      </c>
      <c r="AA3060" t="s">
        <v>11228</v>
      </c>
      <c r="AB3060" t="s">
        <v>11229</v>
      </c>
    </row>
    <row r="3061" spans="1:28" x14ac:dyDescent="0.3">
      <c r="A3061" t="s">
        <v>11230</v>
      </c>
      <c r="B3061" t="s">
        <v>415</v>
      </c>
      <c r="C3061">
        <v>24</v>
      </c>
      <c r="D3061" t="s">
        <v>44</v>
      </c>
      <c r="E3061" t="s">
        <v>62</v>
      </c>
      <c r="F3061" t="s">
        <v>89</v>
      </c>
      <c r="G3061" t="s">
        <v>8032</v>
      </c>
      <c r="H3061" t="s">
        <v>35</v>
      </c>
      <c r="I3061" t="s">
        <v>36</v>
      </c>
      <c r="J3061">
        <v>26</v>
      </c>
      <c r="K3061">
        <v>22</v>
      </c>
      <c r="L3061">
        <f t="shared" si="141"/>
        <v>4</v>
      </c>
      <c r="M3061">
        <v>3</v>
      </c>
      <c r="N3061">
        <v>65524</v>
      </c>
      <c r="O3061" s="1">
        <f t="shared" si="142"/>
        <v>2520.1538461538462</v>
      </c>
      <c r="P3061" s="1">
        <f t="shared" si="143"/>
        <v>55443.384615384617</v>
      </c>
      <c r="Q3061" s="1">
        <f>Table1[[#This Row],[Earned Basic Salary]]*20%</f>
        <v>11088.676923076924</v>
      </c>
      <c r="R3061" s="1">
        <f>Table1[[#This Row],[Earned Basic Salary]]*10%</f>
        <v>5544.3384615384621</v>
      </c>
      <c r="S3061" s="1">
        <f>Table1[[#This Row],[Earned Basic Salary]]*12%</f>
        <v>6653.2061538461539</v>
      </c>
      <c r="T3061" s="1">
        <f>200</f>
        <v>200</v>
      </c>
      <c r="U3061" s="1">
        <f>Table1[[#This Row],[PF]]+Table1[[#This Row],[Professional Tax]]</f>
        <v>6853.2061538461539</v>
      </c>
      <c r="V3061" s="1">
        <f>Table1[[#This Row],[Overtime Hours]]*200</f>
        <v>600</v>
      </c>
      <c r="W3061" s="1">
        <f>Table1[[#This Row],[Earned Basic Salary]]+Table1[[#This Row],[HRA]]+Table1[[#This Row],[DA]]+Table1[[#This Row],[Overtime Pay]]</f>
        <v>72676.399999999994</v>
      </c>
      <c r="X3061" s="1">
        <f>Table1[[#This Row],[Gross Salary]]-Table1[[#This Row],[Total Deduction]]</f>
        <v>65823.193846153838</v>
      </c>
      <c r="Y3061" t="s">
        <v>37</v>
      </c>
      <c r="Z3061" t="s">
        <v>38</v>
      </c>
      <c r="AA3061" t="s">
        <v>11231</v>
      </c>
      <c r="AB3061" t="s">
        <v>11232</v>
      </c>
    </row>
    <row r="3062" spans="1:28" x14ac:dyDescent="0.3">
      <c r="A3062" t="s">
        <v>11233</v>
      </c>
      <c r="B3062" t="s">
        <v>3089</v>
      </c>
      <c r="C3062">
        <v>21</v>
      </c>
      <c r="D3062" t="s">
        <v>53</v>
      </c>
      <c r="E3062" t="s">
        <v>32</v>
      </c>
      <c r="F3062" t="s">
        <v>55</v>
      </c>
      <c r="G3062" t="s">
        <v>11234</v>
      </c>
      <c r="H3062" t="s">
        <v>35</v>
      </c>
      <c r="I3062" t="s">
        <v>36</v>
      </c>
      <c r="J3062">
        <v>26</v>
      </c>
      <c r="K3062">
        <v>22</v>
      </c>
      <c r="L3062">
        <f t="shared" si="141"/>
        <v>4</v>
      </c>
      <c r="M3062">
        <v>12</v>
      </c>
      <c r="N3062">
        <v>24356</v>
      </c>
      <c r="O3062" s="1">
        <f t="shared" si="142"/>
        <v>936.76923076923072</v>
      </c>
      <c r="P3062" s="1">
        <f t="shared" si="143"/>
        <v>20608.923076923074</v>
      </c>
      <c r="Q3062" s="1">
        <f>Table1[[#This Row],[Earned Basic Salary]]*20%</f>
        <v>4121.7846153846149</v>
      </c>
      <c r="R3062" s="1">
        <f>Table1[[#This Row],[Earned Basic Salary]]*10%</f>
        <v>2060.8923076923074</v>
      </c>
      <c r="S3062" s="1">
        <f>Table1[[#This Row],[Earned Basic Salary]]*12%</f>
        <v>2473.0707692307687</v>
      </c>
      <c r="T3062" s="1">
        <f>200</f>
        <v>200</v>
      </c>
      <c r="U3062" s="1">
        <f>Table1[[#This Row],[PF]]+Table1[[#This Row],[Professional Tax]]</f>
        <v>2673.0707692307687</v>
      </c>
      <c r="V3062" s="1">
        <f>Table1[[#This Row],[Overtime Hours]]*200</f>
        <v>2400</v>
      </c>
      <c r="W3062" s="1">
        <f>Table1[[#This Row],[Earned Basic Salary]]+Table1[[#This Row],[HRA]]+Table1[[#This Row],[DA]]+Table1[[#This Row],[Overtime Pay]]</f>
        <v>29191.599999999999</v>
      </c>
      <c r="X3062" s="1">
        <f>Table1[[#This Row],[Gross Salary]]-Table1[[#This Row],[Total Deduction]]</f>
        <v>26518.529230769229</v>
      </c>
      <c r="Y3062" t="s">
        <v>37</v>
      </c>
      <c r="Z3062" t="s">
        <v>48</v>
      </c>
      <c r="AA3062" t="s">
        <v>11235</v>
      </c>
      <c r="AB3062" t="s">
        <v>11236</v>
      </c>
    </row>
    <row r="3063" spans="1:28" x14ac:dyDescent="0.3">
      <c r="A3063" t="s">
        <v>11237</v>
      </c>
      <c r="B3063" t="s">
        <v>1090</v>
      </c>
      <c r="C3063">
        <v>23</v>
      </c>
      <c r="D3063" t="s">
        <v>133</v>
      </c>
      <c r="E3063" t="s">
        <v>54</v>
      </c>
      <c r="F3063" t="s">
        <v>83</v>
      </c>
      <c r="G3063" t="s">
        <v>1953</v>
      </c>
      <c r="H3063" t="s">
        <v>35</v>
      </c>
      <c r="I3063" t="s">
        <v>36</v>
      </c>
      <c r="J3063">
        <v>26</v>
      </c>
      <c r="K3063">
        <v>22</v>
      </c>
      <c r="L3063">
        <f t="shared" si="141"/>
        <v>4</v>
      </c>
      <c r="M3063">
        <v>3</v>
      </c>
      <c r="N3063">
        <v>60125</v>
      </c>
      <c r="O3063" s="1">
        <f t="shared" si="142"/>
        <v>2312.5</v>
      </c>
      <c r="P3063" s="1">
        <f t="shared" si="143"/>
        <v>50875</v>
      </c>
      <c r="Q3063" s="1">
        <f>Table1[[#This Row],[Earned Basic Salary]]*20%</f>
        <v>10175</v>
      </c>
      <c r="R3063" s="1">
        <f>Table1[[#This Row],[Earned Basic Salary]]*10%</f>
        <v>5087.5</v>
      </c>
      <c r="S3063" s="1">
        <f>Table1[[#This Row],[Earned Basic Salary]]*12%</f>
        <v>6105</v>
      </c>
      <c r="T3063" s="1">
        <f>200</f>
        <v>200</v>
      </c>
      <c r="U3063" s="1">
        <f>Table1[[#This Row],[PF]]+Table1[[#This Row],[Professional Tax]]</f>
        <v>6305</v>
      </c>
      <c r="V3063" s="1">
        <f>Table1[[#This Row],[Overtime Hours]]*200</f>
        <v>600</v>
      </c>
      <c r="W3063" s="1">
        <f>Table1[[#This Row],[Earned Basic Salary]]+Table1[[#This Row],[HRA]]+Table1[[#This Row],[DA]]+Table1[[#This Row],[Overtime Pay]]</f>
        <v>66737.5</v>
      </c>
      <c r="X3063" s="1">
        <f>Table1[[#This Row],[Gross Salary]]-Table1[[#This Row],[Total Deduction]]</f>
        <v>60432.5</v>
      </c>
      <c r="Y3063" t="s">
        <v>37</v>
      </c>
      <c r="Z3063" t="s">
        <v>95</v>
      </c>
      <c r="AA3063" t="s">
        <v>11238</v>
      </c>
      <c r="AB3063" t="s">
        <v>11239</v>
      </c>
    </row>
    <row r="3064" spans="1:28" x14ac:dyDescent="0.3">
      <c r="A3064" t="s">
        <v>11240</v>
      </c>
      <c r="B3064" t="s">
        <v>143</v>
      </c>
      <c r="C3064">
        <v>36</v>
      </c>
      <c r="D3064" t="s">
        <v>75</v>
      </c>
      <c r="E3064" t="s">
        <v>62</v>
      </c>
      <c r="F3064" t="s">
        <v>55</v>
      </c>
      <c r="G3064" t="s">
        <v>11241</v>
      </c>
      <c r="H3064" t="s">
        <v>35</v>
      </c>
      <c r="I3064" t="s">
        <v>36</v>
      </c>
      <c r="J3064">
        <v>26</v>
      </c>
      <c r="K3064">
        <v>24</v>
      </c>
      <c r="L3064">
        <f t="shared" si="141"/>
        <v>2</v>
      </c>
      <c r="M3064">
        <v>9</v>
      </c>
      <c r="N3064">
        <v>43174</v>
      </c>
      <c r="O3064" s="1">
        <f t="shared" si="142"/>
        <v>1660.5384615384614</v>
      </c>
      <c r="P3064" s="1">
        <f t="shared" si="143"/>
        <v>39852.923076923078</v>
      </c>
      <c r="Q3064" s="1">
        <f>Table1[[#This Row],[Earned Basic Salary]]*20%</f>
        <v>7970.584615384616</v>
      </c>
      <c r="R3064" s="1">
        <f>Table1[[#This Row],[Earned Basic Salary]]*10%</f>
        <v>3985.292307692308</v>
      </c>
      <c r="S3064" s="1">
        <f>Table1[[#This Row],[Earned Basic Salary]]*12%</f>
        <v>4782.3507692307694</v>
      </c>
      <c r="T3064" s="1">
        <f>200</f>
        <v>200</v>
      </c>
      <c r="U3064" s="1">
        <f>Table1[[#This Row],[PF]]+Table1[[#This Row],[Professional Tax]]</f>
        <v>4982.3507692307694</v>
      </c>
      <c r="V3064" s="1">
        <f>Table1[[#This Row],[Overtime Hours]]*200</f>
        <v>1800</v>
      </c>
      <c r="W3064" s="1">
        <f>Table1[[#This Row],[Earned Basic Salary]]+Table1[[#This Row],[HRA]]+Table1[[#This Row],[DA]]+Table1[[#This Row],[Overtime Pay]]</f>
        <v>53608.800000000003</v>
      </c>
      <c r="X3064" s="1">
        <f>Table1[[#This Row],[Gross Salary]]-Table1[[#This Row],[Total Deduction]]</f>
        <v>48626.449230769234</v>
      </c>
      <c r="Y3064" t="s">
        <v>37</v>
      </c>
      <c r="Z3064" t="s">
        <v>95</v>
      </c>
      <c r="AA3064" t="s">
        <v>11242</v>
      </c>
      <c r="AB3064" t="s">
        <v>11243</v>
      </c>
    </row>
    <row r="3065" spans="1:28" x14ac:dyDescent="0.3">
      <c r="A3065" t="s">
        <v>11244</v>
      </c>
      <c r="B3065" t="s">
        <v>42</v>
      </c>
      <c r="C3065">
        <v>34</v>
      </c>
      <c r="D3065" t="s">
        <v>127</v>
      </c>
      <c r="E3065" t="s">
        <v>121</v>
      </c>
      <c r="F3065" t="s">
        <v>63</v>
      </c>
      <c r="G3065" t="s">
        <v>7044</v>
      </c>
      <c r="H3065" t="s">
        <v>35</v>
      </c>
      <c r="I3065" t="s">
        <v>36</v>
      </c>
      <c r="J3065">
        <v>26</v>
      </c>
      <c r="K3065">
        <v>23</v>
      </c>
      <c r="L3065">
        <f t="shared" si="141"/>
        <v>3</v>
      </c>
      <c r="M3065">
        <v>3</v>
      </c>
      <c r="N3065">
        <v>52186</v>
      </c>
      <c r="O3065" s="1">
        <f t="shared" si="142"/>
        <v>2007.1538461538462</v>
      </c>
      <c r="P3065" s="1">
        <f t="shared" si="143"/>
        <v>46164.538461538461</v>
      </c>
      <c r="Q3065" s="1">
        <f>Table1[[#This Row],[Earned Basic Salary]]*20%</f>
        <v>9232.9076923076918</v>
      </c>
      <c r="R3065" s="1">
        <f>Table1[[#This Row],[Earned Basic Salary]]*10%</f>
        <v>4616.4538461538459</v>
      </c>
      <c r="S3065" s="1">
        <f>Table1[[#This Row],[Earned Basic Salary]]*12%</f>
        <v>5539.7446153846149</v>
      </c>
      <c r="T3065" s="1">
        <f>200</f>
        <v>200</v>
      </c>
      <c r="U3065" s="1">
        <f>Table1[[#This Row],[PF]]+Table1[[#This Row],[Professional Tax]]</f>
        <v>5739.7446153846149</v>
      </c>
      <c r="V3065" s="1">
        <f>Table1[[#This Row],[Overtime Hours]]*200</f>
        <v>600</v>
      </c>
      <c r="W3065" s="1">
        <f>Table1[[#This Row],[Earned Basic Salary]]+Table1[[#This Row],[HRA]]+Table1[[#This Row],[DA]]+Table1[[#This Row],[Overtime Pay]]</f>
        <v>60613.9</v>
      </c>
      <c r="X3065" s="1">
        <f>Table1[[#This Row],[Gross Salary]]-Table1[[#This Row],[Total Deduction]]</f>
        <v>54874.155384615384</v>
      </c>
      <c r="Y3065" t="s">
        <v>37</v>
      </c>
      <c r="Z3065" t="s">
        <v>106</v>
      </c>
      <c r="AA3065" t="s">
        <v>11245</v>
      </c>
      <c r="AB3065" t="s">
        <v>11246</v>
      </c>
    </row>
    <row r="3066" spans="1:28" x14ac:dyDescent="0.3">
      <c r="A3066" t="s">
        <v>11247</v>
      </c>
      <c r="B3066" t="s">
        <v>2257</v>
      </c>
      <c r="C3066">
        <v>46</v>
      </c>
      <c r="D3066" t="s">
        <v>44</v>
      </c>
      <c r="E3066" t="s">
        <v>54</v>
      </c>
      <c r="F3066" t="s">
        <v>89</v>
      </c>
      <c r="G3066" t="s">
        <v>5860</v>
      </c>
      <c r="H3066" t="s">
        <v>35</v>
      </c>
      <c r="I3066" t="s">
        <v>36</v>
      </c>
      <c r="J3066">
        <v>26</v>
      </c>
      <c r="K3066">
        <v>26</v>
      </c>
      <c r="L3066">
        <f t="shared" si="141"/>
        <v>0</v>
      </c>
      <c r="M3066">
        <v>2</v>
      </c>
      <c r="N3066">
        <v>20709</v>
      </c>
      <c r="O3066" s="1">
        <f t="shared" si="142"/>
        <v>796.5</v>
      </c>
      <c r="P3066" s="1">
        <f t="shared" si="143"/>
        <v>20709</v>
      </c>
      <c r="Q3066" s="1">
        <f>Table1[[#This Row],[Earned Basic Salary]]*20%</f>
        <v>4141.8</v>
      </c>
      <c r="R3066" s="1">
        <f>Table1[[#This Row],[Earned Basic Salary]]*10%</f>
        <v>2070.9</v>
      </c>
      <c r="S3066" s="1">
        <f>Table1[[#This Row],[Earned Basic Salary]]*12%</f>
        <v>2485.08</v>
      </c>
      <c r="T3066" s="1">
        <f>200</f>
        <v>200</v>
      </c>
      <c r="U3066" s="1">
        <f>Table1[[#This Row],[PF]]+Table1[[#This Row],[Professional Tax]]</f>
        <v>2685.08</v>
      </c>
      <c r="V3066" s="1">
        <f>Table1[[#This Row],[Overtime Hours]]*200</f>
        <v>400</v>
      </c>
      <c r="W3066" s="1">
        <f>Table1[[#This Row],[Earned Basic Salary]]+Table1[[#This Row],[HRA]]+Table1[[#This Row],[DA]]+Table1[[#This Row],[Overtime Pay]]</f>
        <v>27321.7</v>
      </c>
      <c r="X3066" s="1">
        <f>Table1[[#This Row],[Gross Salary]]-Table1[[#This Row],[Total Deduction]]</f>
        <v>24636.620000000003</v>
      </c>
      <c r="Y3066" t="s">
        <v>37</v>
      </c>
      <c r="Z3066" t="s">
        <v>48</v>
      </c>
      <c r="AA3066" t="s">
        <v>11248</v>
      </c>
      <c r="AB3066" t="s">
        <v>11249</v>
      </c>
    </row>
    <row r="3067" spans="1:28" x14ac:dyDescent="0.3">
      <c r="A3067" t="s">
        <v>11250</v>
      </c>
      <c r="B3067" t="s">
        <v>110</v>
      </c>
      <c r="C3067">
        <v>32</v>
      </c>
      <c r="D3067" t="s">
        <v>81</v>
      </c>
      <c r="E3067" t="s">
        <v>121</v>
      </c>
      <c r="F3067" t="s">
        <v>33</v>
      </c>
      <c r="G3067" t="s">
        <v>11251</v>
      </c>
      <c r="H3067" t="s">
        <v>35</v>
      </c>
      <c r="I3067" t="s">
        <v>36</v>
      </c>
      <c r="J3067">
        <v>26</v>
      </c>
      <c r="K3067">
        <v>26</v>
      </c>
      <c r="L3067">
        <f t="shared" si="141"/>
        <v>0</v>
      </c>
      <c r="M3067">
        <v>16</v>
      </c>
      <c r="N3067">
        <v>44509</v>
      </c>
      <c r="O3067" s="1">
        <f t="shared" si="142"/>
        <v>1711.8846153846155</v>
      </c>
      <c r="P3067" s="1">
        <f t="shared" si="143"/>
        <v>44509</v>
      </c>
      <c r="Q3067" s="1">
        <f>Table1[[#This Row],[Earned Basic Salary]]*20%</f>
        <v>8901.8000000000011</v>
      </c>
      <c r="R3067" s="1">
        <f>Table1[[#This Row],[Earned Basic Salary]]*10%</f>
        <v>4450.9000000000005</v>
      </c>
      <c r="S3067" s="1">
        <f>Table1[[#This Row],[Earned Basic Salary]]*12%</f>
        <v>5341.08</v>
      </c>
      <c r="T3067" s="1">
        <f>200</f>
        <v>200</v>
      </c>
      <c r="U3067" s="1">
        <f>Table1[[#This Row],[PF]]+Table1[[#This Row],[Professional Tax]]</f>
        <v>5541.08</v>
      </c>
      <c r="V3067" s="1">
        <f>Table1[[#This Row],[Overtime Hours]]*200</f>
        <v>3200</v>
      </c>
      <c r="W3067" s="1">
        <f>Table1[[#This Row],[Earned Basic Salary]]+Table1[[#This Row],[HRA]]+Table1[[#This Row],[DA]]+Table1[[#This Row],[Overtime Pay]]</f>
        <v>61061.700000000004</v>
      </c>
      <c r="X3067" s="1">
        <f>Table1[[#This Row],[Gross Salary]]-Table1[[#This Row],[Total Deduction]]</f>
        <v>55520.62</v>
      </c>
      <c r="Y3067" t="s">
        <v>37</v>
      </c>
      <c r="Z3067" t="s">
        <v>95</v>
      </c>
      <c r="AA3067" t="s">
        <v>11252</v>
      </c>
      <c r="AB3067" t="s">
        <v>11253</v>
      </c>
    </row>
    <row r="3068" spans="1:28" x14ac:dyDescent="0.3">
      <c r="A3068" t="s">
        <v>11254</v>
      </c>
      <c r="B3068" t="s">
        <v>461</v>
      </c>
      <c r="C3068">
        <v>40</v>
      </c>
      <c r="D3068" t="s">
        <v>31</v>
      </c>
      <c r="E3068" t="s">
        <v>45</v>
      </c>
      <c r="F3068" t="s">
        <v>69</v>
      </c>
      <c r="G3068" t="s">
        <v>6994</v>
      </c>
      <c r="H3068" t="s">
        <v>35</v>
      </c>
      <c r="I3068" t="s">
        <v>36</v>
      </c>
      <c r="J3068">
        <v>26</v>
      </c>
      <c r="K3068">
        <v>23</v>
      </c>
      <c r="L3068">
        <f t="shared" si="141"/>
        <v>3</v>
      </c>
      <c r="M3068">
        <v>13</v>
      </c>
      <c r="N3068">
        <v>48419</v>
      </c>
      <c r="O3068" s="1">
        <f t="shared" si="142"/>
        <v>1862.2692307692307</v>
      </c>
      <c r="P3068" s="1">
        <f t="shared" si="143"/>
        <v>42832.192307692305</v>
      </c>
      <c r="Q3068" s="1">
        <f>Table1[[#This Row],[Earned Basic Salary]]*20%</f>
        <v>8566.4384615384606</v>
      </c>
      <c r="R3068" s="1">
        <f>Table1[[#This Row],[Earned Basic Salary]]*10%</f>
        <v>4283.2192307692303</v>
      </c>
      <c r="S3068" s="1">
        <f>Table1[[#This Row],[Earned Basic Salary]]*12%</f>
        <v>5139.8630769230767</v>
      </c>
      <c r="T3068" s="1">
        <f>200</f>
        <v>200</v>
      </c>
      <c r="U3068" s="1">
        <f>Table1[[#This Row],[PF]]+Table1[[#This Row],[Professional Tax]]</f>
        <v>5339.8630769230767</v>
      </c>
      <c r="V3068" s="1">
        <f>Table1[[#This Row],[Overtime Hours]]*200</f>
        <v>2600</v>
      </c>
      <c r="W3068" s="1">
        <f>Table1[[#This Row],[Earned Basic Salary]]+Table1[[#This Row],[HRA]]+Table1[[#This Row],[DA]]+Table1[[#This Row],[Overtime Pay]]</f>
        <v>58281.85</v>
      </c>
      <c r="X3068" s="1">
        <f>Table1[[#This Row],[Gross Salary]]-Table1[[#This Row],[Total Deduction]]</f>
        <v>52941.986923076925</v>
      </c>
      <c r="Y3068" t="s">
        <v>37</v>
      </c>
      <c r="Z3068" t="s">
        <v>106</v>
      </c>
      <c r="AA3068" t="s">
        <v>11255</v>
      </c>
      <c r="AB3068" t="s">
        <v>11256</v>
      </c>
    </row>
    <row r="3069" spans="1:28" x14ac:dyDescent="0.3">
      <c r="A3069" t="s">
        <v>11257</v>
      </c>
      <c r="B3069" t="s">
        <v>517</v>
      </c>
      <c r="C3069">
        <v>29</v>
      </c>
      <c r="D3069" t="s">
        <v>61</v>
      </c>
      <c r="E3069" t="s">
        <v>54</v>
      </c>
      <c r="F3069" t="s">
        <v>63</v>
      </c>
      <c r="G3069" t="s">
        <v>11258</v>
      </c>
      <c r="H3069" t="s">
        <v>35</v>
      </c>
      <c r="I3069" t="s">
        <v>36</v>
      </c>
      <c r="J3069">
        <v>26</v>
      </c>
      <c r="K3069">
        <v>22</v>
      </c>
      <c r="L3069">
        <f t="shared" si="141"/>
        <v>4</v>
      </c>
      <c r="M3069">
        <v>20</v>
      </c>
      <c r="N3069">
        <v>21623</v>
      </c>
      <c r="O3069" s="1">
        <f t="shared" si="142"/>
        <v>831.65384615384619</v>
      </c>
      <c r="P3069" s="1">
        <f t="shared" si="143"/>
        <v>18296.384615384617</v>
      </c>
      <c r="Q3069" s="1">
        <f>Table1[[#This Row],[Earned Basic Salary]]*20%</f>
        <v>3659.2769230769236</v>
      </c>
      <c r="R3069" s="1">
        <f>Table1[[#This Row],[Earned Basic Salary]]*10%</f>
        <v>1829.6384615384618</v>
      </c>
      <c r="S3069" s="1">
        <f>Table1[[#This Row],[Earned Basic Salary]]*12%</f>
        <v>2195.5661538461541</v>
      </c>
      <c r="T3069" s="1">
        <f>200</f>
        <v>200</v>
      </c>
      <c r="U3069" s="1">
        <f>Table1[[#This Row],[PF]]+Table1[[#This Row],[Professional Tax]]</f>
        <v>2395.5661538461541</v>
      </c>
      <c r="V3069" s="1">
        <f>Table1[[#This Row],[Overtime Hours]]*200</f>
        <v>4000</v>
      </c>
      <c r="W3069" s="1">
        <f>Table1[[#This Row],[Earned Basic Salary]]+Table1[[#This Row],[HRA]]+Table1[[#This Row],[DA]]+Table1[[#This Row],[Overtime Pay]]</f>
        <v>27785.300000000003</v>
      </c>
      <c r="X3069" s="1">
        <f>Table1[[#This Row],[Gross Salary]]-Table1[[#This Row],[Total Deduction]]</f>
        <v>25389.733846153849</v>
      </c>
      <c r="Y3069" t="s">
        <v>37</v>
      </c>
      <c r="Z3069" t="s">
        <v>48</v>
      </c>
      <c r="AA3069" t="s">
        <v>11259</v>
      </c>
      <c r="AB3069" t="s">
        <v>11260</v>
      </c>
    </row>
    <row r="3070" spans="1:28" x14ac:dyDescent="0.3">
      <c r="A3070" t="s">
        <v>11261</v>
      </c>
      <c r="B3070" t="s">
        <v>60</v>
      </c>
      <c r="C3070">
        <v>33</v>
      </c>
      <c r="D3070" t="s">
        <v>133</v>
      </c>
      <c r="E3070" t="s">
        <v>82</v>
      </c>
      <c r="F3070" t="s">
        <v>89</v>
      </c>
      <c r="G3070" t="s">
        <v>2792</v>
      </c>
      <c r="H3070" t="s">
        <v>35</v>
      </c>
      <c r="I3070" t="s">
        <v>36</v>
      </c>
      <c r="J3070">
        <v>26</v>
      </c>
      <c r="K3070">
        <v>22</v>
      </c>
      <c r="L3070">
        <f t="shared" si="141"/>
        <v>4</v>
      </c>
      <c r="M3070">
        <v>18</v>
      </c>
      <c r="N3070">
        <v>26525</v>
      </c>
      <c r="O3070" s="1">
        <f t="shared" si="142"/>
        <v>1020.1923076923077</v>
      </c>
      <c r="P3070" s="1">
        <f t="shared" si="143"/>
        <v>22444.23076923077</v>
      </c>
      <c r="Q3070" s="1">
        <f>Table1[[#This Row],[Earned Basic Salary]]*20%</f>
        <v>4488.8461538461543</v>
      </c>
      <c r="R3070" s="1">
        <f>Table1[[#This Row],[Earned Basic Salary]]*10%</f>
        <v>2244.4230769230771</v>
      </c>
      <c r="S3070" s="1">
        <f>Table1[[#This Row],[Earned Basic Salary]]*12%</f>
        <v>2693.3076923076924</v>
      </c>
      <c r="T3070" s="1">
        <f>200</f>
        <v>200</v>
      </c>
      <c r="U3070" s="1">
        <f>Table1[[#This Row],[PF]]+Table1[[#This Row],[Professional Tax]]</f>
        <v>2893.3076923076924</v>
      </c>
      <c r="V3070" s="1">
        <f>Table1[[#This Row],[Overtime Hours]]*200</f>
        <v>3600</v>
      </c>
      <c r="W3070" s="1">
        <f>Table1[[#This Row],[Earned Basic Salary]]+Table1[[#This Row],[HRA]]+Table1[[#This Row],[DA]]+Table1[[#This Row],[Overtime Pay]]</f>
        <v>32777.5</v>
      </c>
      <c r="X3070" s="1">
        <f>Table1[[#This Row],[Gross Salary]]-Table1[[#This Row],[Total Deduction]]</f>
        <v>29884.192307692309</v>
      </c>
      <c r="Y3070" t="s">
        <v>37</v>
      </c>
      <c r="Z3070" t="s">
        <v>38</v>
      </c>
      <c r="AA3070" t="s">
        <v>11262</v>
      </c>
      <c r="AB3070" t="s">
        <v>11263</v>
      </c>
    </row>
    <row r="3071" spans="1:28" x14ac:dyDescent="0.3">
      <c r="A3071" t="s">
        <v>11264</v>
      </c>
      <c r="B3071" t="s">
        <v>1668</v>
      </c>
      <c r="C3071">
        <v>43</v>
      </c>
      <c r="D3071" t="s">
        <v>53</v>
      </c>
      <c r="E3071" t="s">
        <v>32</v>
      </c>
      <c r="F3071" t="s">
        <v>89</v>
      </c>
      <c r="G3071" t="s">
        <v>3234</v>
      </c>
      <c r="H3071" t="s">
        <v>35</v>
      </c>
      <c r="I3071" t="s">
        <v>36</v>
      </c>
      <c r="J3071">
        <v>26</v>
      </c>
      <c r="K3071">
        <v>24</v>
      </c>
      <c r="L3071">
        <f t="shared" si="141"/>
        <v>2</v>
      </c>
      <c r="M3071">
        <v>5</v>
      </c>
      <c r="N3071">
        <v>24049</v>
      </c>
      <c r="O3071" s="1">
        <f t="shared" si="142"/>
        <v>924.96153846153845</v>
      </c>
      <c r="P3071" s="1">
        <f t="shared" si="143"/>
        <v>22199.076923076922</v>
      </c>
      <c r="Q3071" s="1">
        <f>Table1[[#This Row],[Earned Basic Salary]]*20%</f>
        <v>4439.8153846153846</v>
      </c>
      <c r="R3071" s="1">
        <f>Table1[[#This Row],[Earned Basic Salary]]*10%</f>
        <v>2219.9076923076923</v>
      </c>
      <c r="S3071" s="1">
        <f>Table1[[#This Row],[Earned Basic Salary]]*12%</f>
        <v>2663.8892307692304</v>
      </c>
      <c r="T3071" s="1">
        <f>200</f>
        <v>200</v>
      </c>
      <c r="U3071" s="1">
        <f>Table1[[#This Row],[PF]]+Table1[[#This Row],[Professional Tax]]</f>
        <v>2863.8892307692304</v>
      </c>
      <c r="V3071" s="1">
        <f>Table1[[#This Row],[Overtime Hours]]*200</f>
        <v>1000</v>
      </c>
      <c r="W3071" s="1">
        <f>Table1[[#This Row],[Earned Basic Salary]]+Table1[[#This Row],[HRA]]+Table1[[#This Row],[DA]]+Table1[[#This Row],[Overtime Pay]]</f>
        <v>29858.799999999999</v>
      </c>
      <c r="X3071" s="1">
        <f>Table1[[#This Row],[Gross Salary]]-Table1[[#This Row],[Total Deduction]]</f>
        <v>26994.91076923077</v>
      </c>
      <c r="Y3071" t="s">
        <v>37</v>
      </c>
      <c r="Z3071" t="s">
        <v>48</v>
      </c>
      <c r="AA3071" t="s">
        <v>11265</v>
      </c>
      <c r="AB3071" t="s">
        <v>11266</v>
      </c>
    </row>
    <row r="3072" spans="1:28" x14ac:dyDescent="0.3">
      <c r="A3072" t="s">
        <v>11267</v>
      </c>
      <c r="B3072" t="s">
        <v>1149</v>
      </c>
      <c r="C3072">
        <v>21</v>
      </c>
      <c r="D3072" t="s">
        <v>31</v>
      </c>
      <c r="E3072" t="s">
        <v>82</v>
      </c>
      <c r="F3072" t="s">
        <v>63</v>
      </c>
      <c r="G3072" t="s">
        <v>7052</v>
      </c>
      <c r="H3072" t="s">
        <v>35</v>
      </c>
      <c r="I3072" t="s">
        <v>36</v>
      </c>
      <c r="J3072">
        <v>26</v>
      </c>
      <c r="K3072">
        <v>25</v>
      </c>
      <c r="L3072">
        <f t="shared" si="141"/>
        <v>1</v>
      </c>
      <c r="M3072">
        <v>2</v>
      </c>
      <c r="N3072">
        <v>29973</v>
      </c>
      <c r="O3072" s="1">
        <f t="shared" si="142"/>
        <v>1152.8076923076924</v>
      </c>
      <c r="P3072" s="1">
        <f t="shared" si="143"/>
        <v>28820.192307692309</v>
      </c>
      <c r="Q3072" s="1">
        <f>Table1[[#This Row],[Earned Basic Salary]]*20%</f>
        <v>5764.0384615384619</v>
      </c>
      <c r="R3072" s="1">
        <f>Table1[[#This Row],[Earned Basic Salary]]*10%</f>
        <v>2882.0192307692309</v>
      </c>
      <c r="S3072" s="1">
        <f>Table1[[#This Row],[Earned Basic Salary]]*12%</f>
        <v>3458.4230769230767</v>
      </c>
      <c r="T3072" s="1">
        <f>200</f>
        <v>200</v>
      </c>
      <c r="U3072" s="1">
        <f>Table1[[#This Row],[PF]]+Table1[[#This Row],[Professional Tax]]</f>
        <v>3658.4230769230767</v>
      </c>
      <c r="V3072" s="1">
        <f>Table1[[#This Row],[Overtime Hours]]*200</f>
        <v>400</v>
      </c>
      <c r="W3072" s="1">
        <f>Table1[[#This Row],[Earned Basic Salary]]+Table1[[#This Row],[HRA]]+Table1[[#This Row],[DA]]+Table1[[#This Row],[Overtime Pay]]</f>
        <v>37866.250000000007</v>
      </c>
      <c r="X3072" s="1">
        <f>Table1[[#This Row],[Gross Salary]]-Table1[[#This Row],[Total Deduction]]</f>
        <v>34207.826923076929</v>
      </c>
      <c r="Y3072" t="s">
        <v>37</v>
      </c>
      <c r="Z3072" t="s">
        <v>95</v>
      </c>
      <c r="AA3072" t="s">
        <v>11268</v>
      </c>
      <c r="AB3072" t="s">
        <v>11269</v>
      </c>
    </row>
    <row r="3073" spans="1:28" x14ac:dyDescent="0.3">
      <c r="A3073" t="s">
        <v>11270</v>
      </c>
      <c r="B3073" t="s">
        <v>1929</v>
      </c>
      <c r="C3073">
        <v>32</v>
      </c>
      <c r="D3073" t="s">
        <v>133</v>
      </c>
      <c r="E3073" t="s">
        <v>62</v>
      </c>
      <c r="F3073" t="s">
        <v>33</v>
      </c>
      <c r="G3073" t="s">
        <v>10455</v>
      </c>
      <c r="H3073" t="s">
        <v>35</v>
      </c>
      <c r="I3073" t="s">
        <v>36</v>
      </c>
      <c r="J3073">
        <v>26</v>
      </c>
      <c r="K3073">
        <v>23</v>
      </c>
      <c r="L3073">
        <f t="shared" si="141"/>
        <v>3</v>
      </c>
      <c r="M3073">
        <v>12</v>
      </c>
      <c r="N3073">
        <v>48490</v>
      </c>
      <c r="O3073" s="1">
        <f t="shared" si="142"/>
        <v>1865</v>
      </c>
      <c r="P3073" s="1">
        <f t="shared" si="143"/>
        <v>42895</v>
      </c>
      <c r="Q3073" s="1">
        <f>Table1[[#This Row],[Earned Basic Salary]]*20%</f>
        <v>8579</v>
      </c>
      <c r="R3073" s="1">
        <f>Table1[[#This Row],[Earned Basic Salary]]*10%</f>
        <v>4289.5</v>
      </c>
      <c r="S3073" s="1">
        <f>Table1[[#This Row],[Earned Basic Salary]]*12%</f>
        <v>5147.3999999999996</v>
      </c>
      <c r="T3073" s="1">
        <f>200</f>
        <v>200</v>
      </c>
      <c r="U3073" s="1">
        <f>Table1[[#This Row],[PF]]+Table1[[#This Row],[Professional Tax]]</f>
        <v>5347.4</v>
      </c>
      <c r="V3073" s="1">
        <f>Table1[[#This Row],[Overtime Hours]]*200</f>
        <v>2400</v>
      </c>
      <c r="W3073" s="1">
        <f>Table1[[#This Row],[Earned Basic Salary]]+Table1[[#This Row],[HRA]]+Table1[[#This Row],[DA]]+Table1[[#This Row],[Overtime Pay]]</f>
        <v>58163.5</v>
      </c>
      <c r="X3073" s="1">
        <f>Table1[[#This Row],[Gross Salary]]-Table1[[#This Row],[Total Deduction]]</f>
        <v>52816.1</v>
      </c>
      <c r="Y3073" t="s">
        <v>37</v>
      </c>
      <c r="Z3073" t="s">
        <v>48</v>
      </c>
      <c r="AA3073" t="s">
        <v>11271</v>
      </c>
      <c r="AB3073" t="s">
        <v>11272</v>
      </c>
    </row>
    <row r="3074" spans="1:28" x14ac:dyDescent="0.3">
      <c r="A3074" t="s">
        <v>11273</v>
      </c>
      <c r="B3074" t="s">
        <v>769</v>
      </c>
      <c r="C3074">
        <v>22</v>
      </c>
      <c r="D3074" t="s">
        <v>81</v>
      </c>
      <c r="E3074" t="s">
        <v>32</v>
      </c>
      <c r="F3074" t="s">
        <v>55</v>
      </c>
      <c r="G3074" t="s">
        <v>2395</v>
      </c>
      <c r="H3074" t="s">
        <v>35</v>
      </c>
      <c r="I3074" t="s">
        <v>36</v>
      </c>
      <c r="J3074">
        <v>26</v>
      </c>
      <c r="K3074">
        <v>24</v>
      </c>
      <c r="L3074">
        <f t="shared" si="141"/>
        <v>2</v>
      </c>
      <c r="M3074">
        <v>9</v>
      </c>
      <c r="N3074">
        <v>33775</v>
      </c>
      <c r="O3074" s="1">
        <f t="shared" si="142"/>
        <v>1299.0384615384614</v>
      </c>
      <c r="P3074" s="1">
        <f t="shared" si="143"/>
        <v>31176.923076923074</v>
      </c>
      <c r="Q3074" s="1">
        <f>Table1[[#This Row],[Earned Basic Salary]]*20%</f>
        <v>6235.3846153846152</v>
      </c>
      <c r="R3074" s="1">
        <f>Table1[[#This Row],[Earned Basic Salary]]*10%</f>
        <v>3117.6923076923076</v>
      </c>
      <c r="S3074" s="1">
        <f>Table1[[#This Row],[Earned Basic Salary]]*12%</f>
        <v>3741.2307692307686</v>
      </c>
      <c r="T3074" s="1">
        <f>200</f>
        <v>200</v>
      </c>
      <c r="U3074" s="1">
        <f>Table1[[#This Row],[PF]]+Table1[[#This Row],[Professional Tax]]</f>
        <v>3941.2307692307686</v>
      </c>
      <c r="V3074" s="1">
        <f>Table1[[#This Row],[Overtime Hours]]*200</f>
        <v>1800</v>
      </c>
      <c r="W3074" s="1">
        <f>Table1[[#This Row],[Earned Basic Salary]]+Table1[[#This Row],[HRA]]+Table1[[#This Row],[DA]]+Table1[[#This Row],[Overtime Pay]]</f>
        <v>42329.999999999993</v>
      </c>
      <c r="X3074" s="1">
        <f>Table1[[#This Row],[Gross Salary]]-Table1[[#This Row],[Total Deduction]]</f>
        <v>38388.769230769227</v>
      </c>
      <c r="Y3074" t="s">
        <v>37</v>
      </c>
      <c r="Z3074" t="s">
        <v>38</v>
      </c>
      <c r="AA3074" t="s">
        <v>11274</v>
      </c>
      <c r="AB3074" t="s">
        <v>11275</v>
      </c>
    </row>
    <row r="3075" spans="1:28" x14ac:dyDescent="0.3">
      <c r="A3075" t="s">
        <v>11276</v>
      </c>
      <c r="B3075" t="s">
        <v>656</v>
      </c>
      <c r="C3075">
        <v>48</v>
      </c>
      <c r="D3075" t="s">
        <v>31</v>
      </c>
      <c r="E3075" t="s">
        <v>54</v>
      </c>
      <c r="F3075" t="s">
        <v>83</v>
      </c>
      <c r="G3075" t="s">
        <v>1200</v>
      </c>
      <c r="H3075" t="s">
        <v>35</v>
      </c>
      <c r="I3075" t="s">
        <v>36</v>
      </c>
      <c r="J3075">
        <v>26</v>
      </c>
      <c r="K3075">
        <v>25</v>
      </c>
      <c r="L3075">
        <f t="shared" ref="L3075:L3138" si="144">J3075-K3075</f>
        <v>1</v>
      </c>
      <c r="M3075">
        <v>16</v>
      </c>
      <c r="N3075">
        <v>48071</v>
      </c>
      <c r="O3075" s="1">
        <f t="shared" ref="O3075:O3138" si="145">N3075/J3075</f>
        <v>1848.8846153846155</v>
      </c>
      <c r="P3075" s="1">
        <f t="shared" ref="P3075:P3138" si="146">O3075*K3075</f>
        <v>46222.11538461539</v>
      </c>
      <c r="Q3075" s="1">
        <f>Table1[[#This Row],[Earned Basic Salary]]*20%</f>
        <v>9244.423076923078</v>
      </c>
      <c r="R3075" s="1">
        <f>Table1[[#This Row],[Earned Basic Salary]]*10%</f>
        <v>4622.211538461539</v>
      </c>
      <c r="S3075" s="1">
        <f>Table1[[#This Row],[Earned Basic Salary]]*12%</f>
        <v>5546.6538461538466</v>
      </c>
      <c r="T3075" s="1">
        <f>200</f>
        <v>200</v>
      </c>
      <c r="U3075" s="1">
        <f>Table1[[#This Row],[PF]]+Table1[[#This Row],[Professional Tax]]</f>
        <v>5746.6538461538466</v>
      </c>
      <c r="V3075" s="1">
        <f>Table1[[#This Row],[Overtime Hours]]*200</f>
        <v>3200</v>
      </c>
      <c r="W3075" s="1">
        <f>Table1[[#This Row],[Earned Basic Salary]]+Table1[[#This Row],[HRA]]+Table1[[#This Row],[DA]]+Table1[[#This Row],[Overtime Pay]]</f>
        <v>63288.750000000007</v>
      </c>
      <c r="X3075" s="1">
        <f>Table1[[#This Row],[Gross Salary]]-Table1[[#This Row],[Total Deduction]]</f>
        <v>57542.096153846163</v>
      </c>
      <c r="Y3075" t="s">
        <v>37</v>
      </c>
      <c r="Z3075" t="s">
        <v>38</v>
      </c>
      <c r="AA3075" t="s">
        <v>11277</v>
      </c>
      <c r="AB3075" t="s">
        <v>11278</v>
      </c>
    </row>
    <row r="3076" spans="1:28" x14ac:dyDescent="0.3">
      <c r="A3076" t="s">
        <v>11279</v>
      </c>
      <c r="B3076" t="s">
        <v>741</v>
      </c>
      <c r="C3076">
        <v>30</v>
      </c>
      <c r="D3076" t="s">
        <v>53</v>
      </c>
      <c r="E3076" t="s">
        <v>54</v>
      </c>
      <c r="F3076" t="s">
        <v>83</v>
      </c>
      <c r="G3076" t="s">
        <v>11280</v>
      </c>
      <c r="H3076" t="s">
        <v>35</v>
      </c>
      <c r="I3076" t="s">
        <v>36</v>
      </c>
      <c r="J3076">
        <v>26</v>
      </c>
      <c r="K3076">
        <v>24</v>
      </c>
      <c r="L3076">
        <f t="shared" si="144"/>
        <v>2</v>
      </c>
      <c r="M3076">
        <v>14</v>
      </c>
      <c r="N3076">
        <v>22282</v>
      </c>
      <c r="O3076" s="1">
        <f t="shared" si="145"/>
        <v>857</v>
      </c>
      <c r="P3076" s="1">
        <f t="shared" si="146"/>
        <v>20568</v>
      </c>
      <c r="Q3076" s="1">
        <f>Table1[[#This Row],[Earned Basic Salary]]*20%</f>
        <v>4113.6000000000004</v>
      </c>
      <c r="R3076" s="1">
        <f>Table1[[#This Row],[Earned Basic Salary]]*10%</f>
        <v>2056.8000000000002</v>
      </c>
      <c r="S3076" s="1">
        <f>Table1[[#This Row],[Earned Basic Salary]]*12%</f>
        <v>2468.16</v>
      </c>
      <c r="T3076" s="1">
        <f>200</f>
        <v>200</v>
      </c>
      <c r="U3076" s="1">
        <f>Table1[[#This Row],[PF]]+Table1[[#This Row],[Professional Tax]]</f>
        <v>2668.16</v>
      </c>
      <c r="V3076" s="1">
        <f>Table1[[#This Row],[Overtime Hours]]*200</f>
        <v>2800</v>
      </c>
      <c r="W3076" s="1">
        <f>Table1[[#This Row],[Earned Basic Salary]]+Table1[[#This Row],[HRA]]+Table1[[#This Row],[DA]]+Table1[[#This Row],[Overtime Pay]]</f>
        <v>29538.399999999998</v>
      </c>
      <c r="X3076" s="1">
        <f>Table1[[#This Row],[Gross Salary]]-Table1[[#This Row],[Total Deduction]]</f>
        <v>26870.239999999998</v>
      </c>
      <c r="Y3076" t="s">
        <v>37</v>
      </c>
      <c r="Z3076" t="s">
        <v>95</v>
      </c>
      <c r="AA3076" t="s">
        <v>11281</v>
      </c>
      <c r="AB3076" t="s">
        <v>11282</v>
      </c>
    </row>
    <row r="3077" spans="1:28" x14ac:dyDescent="0.3">
      <c r="A3077" t="s">
        <v>11283</v>
      </c>
      <c r="B3077" t="s">
        <v>589</v>
      </c>
      <c r="C3077">
        <v>38</v>
      </c>
      <c r="D3077" t="s">
        <v>44</v>
      </c>
      <c r="E3077" t="s">
        <v>45</v>
      </c>
      <c r="F3077" t="s">
        <v>89</v>
      </c>
      <c r="G3077" t="s">
        <v>11284</v>
      </c>
      <c r="H3077" t="s">
        <v>35</v>
      </c>
      <c r="I3077" t="s">
        <v>36</v>
      </c>
      <c r="J3077">
        <v>26</v>
      </c>
      <c r="K3077">
        <v>23</v>
      </c>
      <c r="L3077">
        <f t="shared" si="144"/>
        <v>3</v>
      </c>
      <c r="M3077">
        <v>1</v>
      </c>
      <c r="N3077">
        <v>78546</v>
      </c>
      <c r="O3077" s="1">
        <f t="shared" si="145"/>
        <v>3021</v>
      </c>
      <c r="P3077" s="1">
        <f t="shared" si="146"/>
        <v>69483</v>
      </c>
      <c r="Q3077" s="1">
        <f>Table1[[#This Row],[Earned Basic Salary]]*20%</f>
        <v>13896.6</v>
      </c>
      <c r="R3077" s="1">
        <f>Table1[[#This Row],[Earned Basic Salary]]*10%</f>
        <v>6948.3</v>
      </c>
      <c r="S3077" s="1">
        <f>Table1[[#This Row],[Earned Basic Salary]]*12%</f>
        <v>8337.9599999999991</v>
      </c>
      <c r="T3077" s="1">
        <f>200</f>
        <v>200</v>
      </c>
      <c r="U3077" s="1">
        <f>Table1[[#This Row],[PF]]+Table1[[#This Row],[Professional Tax]]</f>
        <v>8537.9599999999991</v>
      </c>
      <c r="V3077" s="1">
        <f>Table1[[#This Row],[Overtime Hours]]*200</f>
        <v>200</v>
      </c>
      <c r="W3077" s="1">
        <f>Table1[[#This Row],[Earned Basic Salary]]+Table1[[#This Row],[HRA]]+Table1[[#This Row],[DA]]+Table1[[#This Row],[Overtime Pay]]</f>
        <v>90527.900000000009</v>
      </c>
      <c r="X3077" s="1">
        <f>Table1[[#This Row],[Gross Salary]]-Table1[[#This Row],[Total Deduction]]</f>
        <v>81989.94</v>
      </c>
      <c r="Y3077" t="s">
        <v>37</v>
      </c>
      <c r="Z3077" t="s">
        <v>38</v>
      </c>
      <c r="AA3077" t="s">
        <v>11285</v>
      </c>
      <c r="AB3077" t="s">
        <v>11286</v>
      </c>
    </row>
    <row r="3078" spans="1:28" x14ac:dyDescent="0.3">
      <c r="A3078" t="s">
        <v>11287</v>
      </c>
      <c r="B3078" t="s">
        <v>1579</v>
      </c>
      <c r="C3078">
        <v>25</v>
      </c>
      <c r="D3078" t="s">
        <v>81</v>
      </c>
      <c r="E3078" t="s">
        <v>45</v>
      </c>
      <c r="F3078" t="s">
        <v>89</v>
      </c>
      <c r="G3078" t="s">
        <v>6543</v>
      </c>
      <c r="H3078" t="s">
        <v>35</v>
      </c>
      <c r="I3078" t="s">
        <v>36</v>
      </c>
      <c r="J3078">
        <v>26</v>
      </c>
      <c r="K3078">
        <v>23</v>
      </c>
      <c r="L3078">
        <f t="shared" si="144"/>
        <v>3</v>
      </c>
      <c r="M3078">
        <v>5</v>
      </c>
      <c r="N3078">
        <v>31554</v>
      </c>
      <c r="O3078" s="1">
        <f t="shared" si="145"/>
        <v>1213.6153846153845</v>
      </c>
      <c r="P3078" s="1">
        <f t="shared" si="146"/>
        <v>27913.153846153844</v>
      </c>
      <c r="Q3078" s="1">
        <f>Table1[[#This Row],[Earned Basic Salary]]*20%</f>
        <v>5582.6307692307691</v>
      </c>
      <c r="R3078" s="1">
        <f>Table1[[#This Row],[Earned Basic Salary]]*10%</f>
        <v>2791.3153846153846</v>
      </c>
      <c r="S3078" s="1">
        <f>Table1[[#This Row],[Earned Basic Salary]]*12%</f>
        <v>3349.5784615384609</v>
      </c>
      <c r="T3078" s="1">
        <f>200</f>
        <v>200</v>
      </c>
      <c r="U3078" s="1">
        <f>Table1[[#This Row],[PF]]+Table1[[#This Row],[Professional Tax]]</f>
        <v>3549.5784615384609</v>
      </c>
      <c r="V3078" s="1">
        <f>Table1[[#This Row],[Overtime Hours]]*200</f>
        <v>1000</v>
      </c>
      <c r="W3078" s="1">
        <f>Table1[[#This Row],[Earned Basic Salary]]+Table1[[#This Row],[HRA]]+Table1[[#This Row],[DA]]+Table1[[#This Row],[Overtime Pay]]</f>
        <v>37287.1</v>
      </c>
      <c r="X3078" s="1">
        <f>Table1[[#This Row],[Gross Salary]]-Table1[[#This Row],[Total Deduction]]</f>
        <v>33737.521538461537</v>
      </c>
      <c r="Y3078" t="s">
        <v>37</v>
      </c>
      <c r="Z3078" t="s">
        <v>48</v>
      </c>
      <c r="AA3078" t="s">
        <v>11288</v>
      </c>
      <c r="AB3078" t="s">
        <v>11289</v>
      </c>
    </row>
    <row r="3079" spans="1:28" x14ac:dyDescent="0.3">
      <c r="A3079" t="s">
        <v>11290</v>
      </c>
      <c r="B3079" t="s">
        <v>1579</v>
      </c>
      <c r="C3079">
        <v>36</v>
      </c>
      <c r="D3079" t="s">
        <v>53</v>
      </c>
      <c r="E3079" t="s">
        <v>62</v>
      </c>
      <c r="F3079" t="s">
        <v>89</v>
      </c>
      <c r="G3079" t="s">
        <v>2434</v>
      </c>
      <c r="H3079" t="s">
        <v>35</v>
      </c>
      <c r="I3079" t="s">
        <v>36</v>
      </c>
      <c r="J3079">
        <v>26</v>
      </c>
      <c r="K3079">
        <v>24</v>
      </c>
      <c r="L3079">
        <f t="shared" si="144"/>
        <v>2</v>
      </c>
      <c r="M3079">
        <v>10</v>
      </c>
      <c r="N3079">
        <v>72054</v>
      </c>
      <c r="O3079" s="1">
        <f t="shared" si="145"/>
        <v>2771.3076923076924</v>
      </c>
      <c r="P3079" s="1">
        <f t="shared" si="146"/>
        <v>66511.384615384624</v>
      </c>
      <c r="Q3079" s="1">
        <f>Table1[[#This Row],[Earned Basic Salary]]*20%</f>
        <v>13302.276923076926</v>
      </c>
      <c r="R3079" s="1">
        <f>Table1[[#This Row],[Earned Basic Salary]]*10%</f>
        <v>6651.1384615384632</v>
      </c>
      <c r="S3079" s="1">
        <f>Table1[[#This Row],[Earned Basic Salary]]*12%</f>
        <v>7981.3661538461547</v>
      </c>
      <c r="T3079" s="1">
        <f>200</f>
        <v>200</v>
      </c>
      <c r="U3079" s="1">
        <f>Table1[[#This Row],[PF]]+Table1[[#This Row],[Professional Tax]]</f>
        <v>8181.3661538461547</v>
      </c>
      <c r="V3079" s="1">
        <f>Table1[[#This Row],[Overtime Hours]]*200</f>
        <v>2000</v>
      </c>
      <c r="W3079" s="1">
        <f>Table1[[#This Row],[Earned Basic Salary]]+Table1[[#This Row],[HRA]]+Table1[[#This Row],[DA]]+Table1[[#This Row],[Overtime Pay]]</f>
        <v>88464.8</v>
      </c>
      <c r="X3079" s="1">
        <f>Table1[[#This Row],[Gross Salary]]-Table1[[#This Row],[Total Deduction]]</f>
        <v>80283.433846153843</v>
      </c>
      <c r="Y3079" t="s">
        <v>37</v>
      </c>
      <c r="Z3079" t="s">
        <v>106</v>
      </c>
      <c r="AA3079" t="s">
        <v>11291</v>
      </c>
      <c r="AB3079" t="s">
        <v>11292</v>
      </c>
    </row>
    <row r="3080" spans="1:28" x14ac:dyDescent="0.3">
      <c r="A3080" t="s">
        <v>11293</v>
      </c>
      <c r="B3080" t="s">
        <v>480</v>
      </c>
      <c r="C3080">
        <v>27</v>
      </c>
      <c r="D3080" t="s">
        <v>61</v>
      </c>
      <c r="E3080" t="s">
        <v>54</v>
      </c>
      <c r="F3080" t="s">
        <v>83</v>
      </c>
      <c r="G3080" t="s">
        <v>4307</v>
      </c>
      <c r="H3080" t="s">
        <v>35</v>
      </c>
      <c r="I3080" t="s">
        <v>36</v>
      </c>
      <c r="J3080">
        <v>26</v>
      </c>
      <c r="K3080">
        <v>23</v>
      </c>
      <c r="L3080">
        <f t="shared" si="144"/>
        <v>3</v>
      </c>
      <c r="M3080">
        <v>12</v>
      </c>
      <c r="N3080">
        <v>27823</v>
      </c>
      <c r="O3080" s="1">
        <f t="shared" si="145"/>
        <v>1070.1153846153845</v>
      </c>
      <c r="P3080" s="1">
        <f t="shared" si="146"/>
        <v>24612.653846153844</v>
      </c>
      <c r="Q3080" s="1">
        <f>Table1[[#This Row],[Earned Basic Salary]]*20%</f>
        <v>4922.5307692307688</v>
      </c>
      <c r="R3080" s="1">
        <f>Table1[[#This Row],[Earned Basic Salary]]*10%</f>
        <v>2461.2653846153844</v>
      </c>
      <c r="S3080" s="1">
        <f>Table1[[#This Row],[Earned Basic Salary]]*12%</f>
        <v>2953.518461538461</v>
      </c>
      <c r="T3080" s="1">
        <f>200</f>
        <v>200</v>
      </c>
      <c r="U3080" s="1">
        <f>Table1[[#This Row],[PF]]+Table1[[#This Row],[Professional Tax]]</f>
        <v>3153.518461538461</v>
      </c>
      <c r="V3080" s="1">
        <f>Table1[[#This Row],[Overtime Hours]]*200</f>
        <v>2400</v>
      </c>
      <c r="W3080" s="1">
        <f>Table1[[#This Row],[Earned Basic Salary]]+Table1[[#This Row],[HRA]]+Table1[[#This Row],[DA]]+Table1[[#This Row],[Overtime Pay]]</f>
        <v>34396.449999999997</v>
      </c>
      <c r="X3080" s="1">
        <f>Table1[[#This Row],[Gross Salary]]-Table1[[#This Row],[Total Deduction]]</f>
        <v>31242.931538461537</v>
      </c>
      <c r="Y3080" t="s">
        <v>37</v>
      </c>
      <c r="Z3080" t="s">
        <v>48</v>
      </c>
      <c r="AA3080" t="s">
        <v>11294</v>
      </c>
      <c r="AB3080" t="s">
        <v>11295</v>
      </c>
    </row>
    <row r="3081" spans="1:28" x14ac:dyDescent="0.3">
      <c r="A3081" t="s">
        <v>11296</v>
      </c>
      <c r="B3081" t="s">
        <v>1349</v>
      </c>
      <c r="C3081">
        <v>50</v>
      </c>
      <c r="D3081" t="s">
        <v>44</v>
      </c>
      <c r="E3081" t="s">
        <v>54</v>
      </c>
      <c r="F3081" t="s">
        <v>46</v>
      </c>
      <c r="G3081" t="s">
        <v>8174</v>
      </c>
      <c r="H3081" t="s">
        <v>35</v>
      </c>
      <c r="I3081" t="s">
        <v>36</v>
      </c>
      <c r="J3081">
        <v>26</v>
      </c>
      <c r="K3081">
        <v>22</v>
      </c>
      <c r="L3081">
        <f t="shared" si="144"/>
        <v>4</v>
      </c>
      <c r="M3081">
        <v>16</v>
      </c>
      <c r="N3081">
        <v>29966</v>
      </c>
      <c r="O3081" s="1">
        <f t="shared" si="145"/>
        <v>1152.5384615384614</v>
      </c>
      <c r="P3081" s="1">
        <f t="shared" si="146"/>
        <v>25355.846153846152</v>
      </c>
      <c r="Q3081" s="1">
        <f>Table1[[#This Row],[Earned Basic Salary]]*20%</f>
        <v>5071.169230769231</v>
      </c>
      <c r="R3081" s="1">
        <f>Table1[[#This Row],[Earned Basic Salary]]*10%</f>
        <v>2535.5846153846155</v>
      </c>
      <c r="S3081" s="1">
        <f>Table1[[#This Row],[Earned Basic Salary]]*12%</f>
        <v>3042.7015384615383</v>
      </c>
      <c r="T3081" s="1">
        <f>200</f>
        <v>200</v>
      </c>
      <c r="U3081" s="1">
        <f>Table1[[#This Row],[PF]]+Table1[[#This Row],[Professional Tax]]</f>
        <v>3242.7015384615383</v>
      </c>
      <c r="V3081" s="1">
        <f>Table1[[#This Row],[Overtime Hours]]*200</f>
        <v>3200</v>
      </c>
      <c r="W3081" s="1">
        <f>Table1[[#This Row],[Earned Basic Salary]]+Table1[[#This Row],[HRA]]+Table1[[#This Row],[DA]]+Table1[[#This Row],[Overtime Pay]]</f>
        <v>36162.6</v>
      </c>
      <c r="X3081" s="1">
        <f>Table1[[#This Row],[Gross Salary]]-Table1[[#This Row],[Total Deduction]]</f>
        <v>32919.898461538462</v>
      </c>
      <c r="Y3081" t="s">
        <v>37</v>
      </c>
      <c r="Z3081" t="s">
        <v>48</v>
      </c>
      <c r="AA3081" t="s">
        <v>11297</v>
      </c>
      <c r="AB3081" t="s">
        <v>11298</v>
      </c>
    </row>
    <row r="3082" spans="1:28" x14ac:dyDescent="0.3">
      <c r="A3082" t="s">
        <v>11299</v>
      </c>
      <c r="B3082" t="s">
        <v>1542</v>
      </c>
      <c r="C3082">
        <v>51</v>
      </c>
      <c r="D3082" t="s">
        <v>81</v>
      </c>
      <c r="E3082" t="s">
        <v>45</v>
      </c>
      <c r="F3082" t="s">
        <v>55</v>
      </c>
      <c r="G3082" t="s">
        <v>2947</v>
      </c>
      <c r="H3082" t="s">
        <v>35</v>
      </c>
      <c r="I3082" t="s">
        <v>36</v>
      </c>
      <c r="J3082">
        <v>26</v>
      </c>
      <c r="K3082">
        <v>24</v>
      </c>
      <c r="L3082">
        <f t="shared" si="144"/>
        <v>2</v>
      </c>
      <c r="M3082">
        <v>17</v>
      </c>
      <c r="N3082">
        <v>70945</v>
      </c>
      <c r="O3082" s="1">
        <f t="shared" si="145"/>
        <v>2728.6538461538462</v>
      </c>
      <c r="P3082" s="1">
        <f t="shared" si="146"/>
        <v>65487.692307692312</v>
      </c>
      <c r="Q3082" s="1">
        <f>Table1[[#This Row],[Earned Basic Salary]]*20%</f>
        <v>13097.538461538463</v>
      </c>
      <c r="R3082" s="1">
        <f>Table1[[#This Row],[Earned Basic Salary]]*10%</f>
        <v>6548.7692307692314</v>
      </c>
      <c r="S3082" s="1">
        <f>Table1[[#This Row],[Earned Basic Salary]]*12%</f>
        <v>7858.5230769230775</v>
      </c>
      <c r="T3082" s="1">
        <f>200</f>
        <v>200</v>
      </c>
      <c r="U3082" s="1">
        <f>Table1[[#This Row],[PF]]+Table1[[#This Row],[Professional Tax]]</f>
        <v>8058.5230769230775</v>
      </c>
      <c r="V3082" s="1">
        <f>Table1[[#This Row],[Overtime Hours]]*200</f>
        <v>3400</v>
      </c>
      <c r="W3082" s="1">
        <f>Table1[[#This Row],[Earned Basic Salary]]+Table1[[#This Row],[HRA]]+Table1[[#This Row],[DA]]+Table1[[#This Row],[Overtime Pay]]</f>
        <v>88534.000000000015</v>
      </c>
      <c r="X3082" s="1">
        <f>Table1[[#This Row],[Gross Salary]]-Table1[[#This Row],[Total Deduction]]</f>
        <v>80475.476923076931</v>
      </c>
      <c r="Y3082" t="s">
        <v>37</v>
      </c>
      <c r="Z3082" t="s">
        <v>48</v>
      </c>
      <c r="AA3082" t="s">
        <v>11300</v>
      </c>
      <c r="AB3082" t="s">
        <v>11301</v>
      </c>
    </row>
    <row r="3083" spans="1:28" x14ac:dyDescent="0.3">
      <c r="A3083" t="s">
        <v>11302</v>
      </c>
      <c r="B3083" t="s">
        <v>1946</v>
      </c>
      <c r="C3083">
        <v>33</v>
      </c>
      <c r="D3083" t="s">
        <v>61</v>
      </c>
      <c r="E3083" t="s">
        <v>45</v>
      </c>
      <c r="F3083" t="s">
        <v>69</v>
      </c>
      <c r="G3083" t="s">
        <v>6106</v>
      </c>
      <c r="H3083" t="s">
        <v>35</v>
      </c>
      <c r="I3083" t="s">
        <v>36</v>
      </c>
      <c r="J3083">
        <v>26</v>
      </c>
      <c r="K3083">
        <v>25</v>
      </c>
      <c r="L3083">
        <f t="shared" si="144"/>
        <v>1</v>
      </c>
      <c r="M3083">
        <v>2</v>
      </c>
      <c r="N3083">
        <v>73302</v>
      </c>
      <c r="O3083" s="1">
        <f t="shared" si="145"/>
        <v>2819.3076923076924</v>
      </c>
      <c r="P3083" s="1">
        <f t="shared" si="146"/>
        <v>70482.692307692312</v>
      </c>
      <c r="Q3083" s="1">
        <f>Table1[[#This Row],[Earned Basic Salary]]*20%</f>
        <v>14096.538461538463</v>
      </c>
      <c r="R3083" s="1">
        <f>Table1[[#This Row],[Earned Basic Salary]]*10%</f>
        <v>7048.2692307692314</v>
      </c>
      <c r="S3083" s="1">
        <f>Table1[[#This Row],[Earned Basic Salary]]*12%</f>
        <v>8457.923076923078</v>
      </c>
      <c r="T3083" s="1">
        <f>200</f>
        <v>200</v>
      </c>
      <c r="U3083" s="1">
        <f>Table1[[#This Row],[PF]]+Table1[[#This Row],[Professional Tax]]</f>
        <v>8657.923076923078</v>
      </c>
      <c r="V3083" s="1">
        <f>Table1[[#This Row],[Overtime Hours]]*200</f>
        <v>400</v>
      </c>
      <c r="W3083" s="1">
        <f>Table1[[#This Row],[Earned Basic Salary]]+Table1[[#This Row],[HRA]]+Table1[[#This Row],[DA]]+Table1[[#This Row],[Overtime Pay]]</f>
        <v>92027.500000000015</v>
      </c>
      <c r="X3083" s="1">
        <f>Table1[[#This Row],[Gross Salary]]-Table1[[#This Row],[Total Deduction]]</f>
        <v>83369.576923076937</v>
      </c>
      <c r="Y3083" t="s">
        <v>37</v>
      </c>
      <c r="Z3083" t="s">
        <v>48</v>
      </c>
      <c r="AA3083" t="s">
        <v>11303</v>
      </c>
      <c r="AB3083" t="s">
        <v>11304</v>
      </c>
    </row>
    <row r="3084" spans="1:28" x14ac:dyDescent="0.3">
      <c r="A3084" t="s">
        <v>11305</v>
      </c>
      <c r="B3084" t="s">
        <v>183</v>
      </c>
      <c r="C3084">
        <v>37</v>
      </c>
      <c r="D3084" t="s">
        <v>53</v>
      </c>
      <c r="E3084" t="s">
        <v>82</v>
      </c>
      <c r="F3084" t="s">
        <v>63</v>
      </c>
      <c r="G3084" t="s">
        <v>11306</v>
      </c>
      <c r="H3084" t="s">
        <v>35</v>
      </c>
      <c r="I3084" t="s">
        <v>36</v>
      </c>
      <c r="J3084">
        <v>26</v>
      </c>
      <c r="K3084">
        <v>23</v>
      </c>
      <c r="L3084">
        <f t="shared" si="144"/>
        <v>3</v>
      </c>
      <c r="M3084">
        <v>1</v>
      </c>
      <c r="N3084">
        <v>41158</v>
      </c>
      <c r="O3084" s="1">
        <f t="shared" si="145"/>
        <v>1583</v>
      </c>
      <c r="P3084" s="1">
        <f t="shared" si="146"/>
        <v>36409</v>
      </c>
      <c r="Q3084" s="1">
        <f>Table1[[#This Row],[Earned Basic Salary]]*20%</f>
        <v>7281.8</v>
      </c>
      <c r="R3084" s="1">
        <f>Table1[[#This Row],[Earned Basic Salary]]*10%</f>
        <v>3640.9</v>
      </c>
      <c r="S3084" s="1">
        <f>Table1[[#This Row],[Earned Basic Salary]]*12%</f>
        <v>4369.08</v>
      </c>
      <c r="T3084" s="1">
        <f>200</f>
        <v>200</v>
      </c>
      <c r="U3084" s="1">
        <f>Table1[[#This Row],[PF]]+Table1[[#This Row],[Professional Tax]]</f>
        <v>4569.08</v>
      </c>
      <c r="V3084" s="1">
        <f>Table1[[#This Row],[Overtime Hours]]*200</f>
        <v>200</v>
      </c>
      <c r="W3084" s="1">
        <f>Table1[[#This Row],[Earned Basic Salary]]+Table1[[#This Row],[HRA]]+Table1[[#This Row],[DA]]+Table1[[#This Row],[Overtime Pay]]</f>
        <v>47531.700000000004</v>
      </c>
      <c r="X3084" s="1">
        <f>Table1[[#This Row],[Gross Salary]]-Table1[[#This Row],[Total Deduction]]</f>
        <v>42962.62</v>
      </c>
      <c r="Y3084" t="s">
        <v>37</v>
      </c>
      <c r="Z3084" t="s">
        <v>106</v>
      </c>
      <c r="AA3084" t="s">
        <v>11307</v>
      </c>
      <c r="AB3084" t="s">
        <v>11308</v>
      </c>
    </row>
    <row r="3085" spans="1:28" x14ac:dyDescent="0.3">
      <c r="A3085" t="s">
        <v>11309</v>
      </c>
      <c r="B3085" t="s">
        <v>415</v>
      </c>
      <c r="C3085">
        <v>36</v>
      </c>
      <c r="D3085" t="s">
        <v>53</v>
      </c>
      <c r="E3085" t="s">
        <v>45</v>
      </c>
      <c r="F3085" t="s">
        <v>83</v>
      </c>
      <c r="G3085" t="s">
        <v>3617</v>
      </c>
      <c r="H3085" t="s">
        <v>35</v>
      </c>
      <c r="I3085" t="s">
        <v>36</v>
      </c>
      <c r="J3085">
        <v>26</v>
      </c>
      <c r="K3085">
        <v>24</v>
      </c>
      <c r="L3085">
        <f t="shared" si="144"/>
        <v>2</v>
      </c>
      <c r="M3085">
        <v>11</v>
      </c>
      <c r="N3085">
        <v>23669</v>
      </c>
      <c r="O3085" s="1">
        <f t="shared" si="145"/>
        <v>910.34615384615381</v>
      </c>
      <c r="P3085" s="1">
        <f t="shared" si="146"/>
        <v>21848.307692307691</v>
      </c>
      <c r="Q3085" s="1">
        <f>Table1[[#This Row],[Earned Basic Salary]]*20%</f>
        <v>4369.6615384615388</v>
      </c>
      <c r="R3085" s="1">
        <f>Table1[[#This Row],[Earned Basic Salary]]*10%</f>
        <v>2184.8307692307694</v>
      </c>
      <c r="S3085" s="1">
        <f>Table1[[#This Row],[Earned Basic Salary]]*12%</f>
        <v>2621.7969230769227</v>
      </c>
      <c r="T3085" s="1">
        <f>200</f>
        <v>200</v>
      </c>
      <c r="U3085" s="1">
        <f>Table1[[#This Row],[PF]]+Table1[[#This Row],[Professional Tax]]</f>
        <v>2821.7969230769227</v>
      </c>
      <c r="V3085" s="1">
        <f>Table1[[#This Row],[Overtime Hours]]*200</f>
        <v>2200</v>
      </c>
      <c r="W3085" s="1">
        <f>Table1[[#This Row],[Earned Basic Salary]]+Table1[[#This Row],[HRA]]+Table1[[#This Row],[DA]]+Table1[[#This Row],[Overtime Pay]]</f>
        <v>30602.799999999999</v>
      </c>
      <c r="X3085" s="1">
        <f>Table1[[#This Row],[Gross Salary]]-Table1[[#This Row],[Total Deduction]]</f>
        <v>27781.003076923076</v>
      </c>
      <c r="Y3085" t="s">
        <v>37</v>
      </c>
      <c r="Z3085" t="s">
        <v>38</v>
      </c>
      <c r="AA3085" t="s">
        <v>11310</v>
      </c>
      <c r="AB3085" t="s">
        <v>11311</v>
      </c>
    </row>
    <row r="3086" spans="1:28" x14ac:dyDescent="0.3">
      <c r="A3086" t="s">
        <v>11312</v>
      </c>
      <c r="B3086" t="s">
        <v>1021</v>
      </c>
      <c r="C3086">
        <v>23</v>
      </c>
      <c r="D3086" t="s">
        <v>127</v>
      </c>
      <c r="E3086" t="s">
        <v>32</v>
      </c>
      <c r="F3086" t="s">
        <v>33</v>
      </c>
      <c r="G3086" t="s">
        <v>5835</v>
      </c>
      <c r="H3086" t="s">
        <v>35</v>
      </c>
      <c r="I3086" t="s">
        <v>36</v>
      </c>
      <c r="J3086">
        <v>26</v>
      </c>
      <c r="K3086">
        <v>23</v>
      </c>
      <c r="L3086">
        <f t="shared" si="144"/>
        <v>3</v>
      </c>
      <c r="M3086">
        <v>12</v>
      </c>
      <c r="N3086">
        <v>22805</v>
      </c>
      <c r="O3086" s="1">
        <f t="shared" si="145"/>
        <v>877.11538461538464</v>
      </c>
      <c r="P3086" s="1">
        <f t="shared" si="146"/>
        <v>20173.653846153848</v>
      </c>
      <c r="Q3086" s="1">
        <f>Table1[[#This Row],[Earned Basic Salary]]*20%</f>
        <v>4034.7307692307695</v>
      </c>
      <c r="R3086" s="1">
        <f>Table1[[#This Row],[Earned Basic Salary]]*10%</f>
        <v>2017.3653846153848</v>
      </c>
      <c r="S3086" s="1">
        <f>Table1[[#This Row],[Earned Basic Salary]]*12%</f>
        <v>2420.8384615384616</v>
      </c>
      <c r="T3086" s="1">
        <f>200</f>
        <v>200</v>
      </c>
      <c r="U3086" s="1">
        <f>Table1[[#This Row],[PF]]+Table1[[#This Row],[Professional Tax]]</f>
        <v>2620.8384615384616</v>
      </c>
      <c r="V3086" s="1">
        <f>Table1[[#This Row],[Overtime Hours]]*200</f>
        <v>2400</v>
      </c>
      <c r="W3086" s="1">
        <f>Table1[[#This Row],[Earned Basic Salary]]+Table1[[#This Row],[HRA]]+Table1[[#This Row],[DA]]+Table1[[#This Row],[Overtime Pay]]</f>
        <v>28625.75</v>
      </c>
      <c r="X3086" s="1">
        <f>Table1[[#This Row],[Gross Salary]]-Table1[[#This Row],[Total Deduction]]</f>
        <v>26004.91153846154</v>
      </c>
      <c r="Y3086" t="s">
        <v>37</v>
      </c>
      <c r="Z3086" t="s">
        <v>106</v>
      </c>
      <c r="AA3086" t="s">
        <v>11313</v>
      </c>
      <c r="AB3086" t="s">
        <v>11314</v>
      </c>
    </row>
    <row r="3087" spans="1:28" x14ac:dyDescent="0.3">
      <c r="A3087" t="s">
        <v>11315</v>
      </c>
      <c r="B3087" t="s">
        <v>461</v>
      </c>
      <c r="C3087">
        <v>49</v>
      </c>
      <c r="D3087" t="s">
        <v>127</v>
      </c>
      <c r="E3087" t="s">
        <v>82</v>
      </c>
      <c r="F3087" t="s">
        <v>46</v>
      </c>
      <c r="G3087" t="s">
        <v>1515</v>
      </c>
      <c r="H3087" t="s">
        <v>35</v>
      </c>
      <c r="I3087" t="s">
        <v>36</v>
      </c>
      <c r="J3087">
        <v>26</v>
      </c>
      <c r="K3087">
        <v>22</v>
      </c>
      <c r="L3087">
        <f t="shared" si="144"/>
        <v>4</v>
      </c>
      <c r="M3087">
        <v>20</v>
      </c>
      <c r="N3087">
        <v>38930</v>
      </c>
      <c r="O3087" s="1">
        <f t="shared" si="145"/>
        <v>1497.3076923076924</v>
      </c>
      <c r="P3087" s="1">
        <f t="shared" si="146"/>
        <v>32940.769230769234</v>
      </c>
      <c r="Q3087" s="1">
        <f>Table1[[#This Row],[Earned Basic Salary]]*20%</f>
        <v>6588.1538461538476</v>
      </c>
      <c r="R3087" s="1">
        <f>Table1[[#This Row],[Earned Basic Salary]]*10%</f>
        <v>3294.0769230769238</v>
      </c>
      <c r="S3087" s="1">
        <f>Table1[[#This Row],[Earned Basic Salary]]*12%</f>
        <v>3952.8923076923079</v>
      </c>
      <c r="T3087" s="1">
        <f>200</f>
        <v>200</v>
      </c>
      <c r="U3087" s="1">
        <f>Table1[[#This Row],[PF]]+Table1[[#This Row],[Professional Tax]]</f>
        <v>4152.8923076923074</v>
      </c>
      <c r="V3087" s="1">
        <f>Table1[[#This Row],[Overtime Hours]]*200</f>
        <v>4000</v>
      </c>
      <c r="W3087" s="1">
        <f>Table1[[#This Row],[Earned Basic Salary]]+Table1[[#This Row],[HRA]]+Table1[[#This Row],[DA]]+Table1[[#This Row],[Overtime Pay]]</f>
        <v>46823</v>
      </c>
      <c r="X3087" s="1">
        <f>Table1[[#This Row],[Gross Salary]]-Table1[[#This Row],[Total Deduction]]</f>
        <v>42670.107692307691</v>
      </c>
      <c r="Y3087" t="s">
        <v>37</v>
      </c>
      <c r="Z3087" t="s">
        <v>95</v>
      </c>
      <c r="AA3087" t="s">
        <v>11316</v>
      </c>
      <c r="AB3087" t="s">
        <v>11317</v>
      </c>
    </row>
    <row r="3088" spans="1:28" x14ac:dyDescent="0.3">
      <c r="A3088" t="s">
        <v>11318</v>
      </c>
      <c r="B3088" t="s">
        <v>99</v>
      </c>
      <c r="C3088">
        <v>21</v>
      </c>
      <c r="D3088" t="s">
        <v>53</v>
      </c>
      <c r="E3088" t="s">
        <v>62</v>
      </c>
      <c r="F3088" t="s">
        <v>33</v>
      </c>
      <c r="G3088" t="s">
        <v>5661</v>
      </c>
      <c r="H3088" t="s">
        <v>35</v>
      </c>
      <c r="I3088" t="s">
        <v>36</v>
      </c>
      <c r="J3088">
        <v>26</v>
      </c>
      <c r="K3088">
        <v>24</v>
      </c>
      <c r="L3088">
        <f t="shared" si="144"/>
        <v>2</v>
      </c>
      <c r="M3088">
        <v>15</v>
      </c>
      <c r="N3088">
        <v>61335</v>
      </c>
      <c r="O3088" s="1">
        <f t="shared" si="145"/>
        <v>2359.0384615384614</v>
      </c>
      <c r="P3088" s="1">
        <f t="shared" si="146"/>
        <v>56616.923076923078</v>
      </c>
      <c r="Q3088" s="1">
        <f>Table1[[#This Row],[Earned Basic Salary]]*20%</f>
        <v>11323.384615384617</v>
      </c>
      <c r="R3088" s="1">
        <f>Table1[[#This Row],[Earned Basic Salary]]*10%</f>
        <v>5661.6923076923085</v>
      </c>
      <c r="S3088" s="1">
        <f>Table1[[#This Row],[Earned Basic Salary]]*12%</f>
        <v>6794.0307692307688</v>
      </c>
      <c r="T3088" s="1">
        <f>200</f>
        <v>200</v>
      </c>
      <c r="U3088" s="1">
        <f>Table1[[#This Row],[PF]]+Table1[[#This Row],[Professional Tax]]</f>
        <v>6994.0307692307688</v>
      </c>
      <c r="V3088" s="1">
        <f>Table1[[#This Row],[Overtime Hours]]*200</f>
        <v>3000</v>
      </c>
      <c r="W3088" s="1">
        <f>Table1[[#This Row],[Earned Basic Salary]]+Table1[[#This Row],[HRA]]+Table1[[#This Row],[DA]]+Table1[[#This Row],[Overtime Pay]]</f>
        <v>76602</v>
      </c>
      <c r="X3088" s="1">
        <f>Table1[[#This Row],[Gross Salary]]-Table1[[#This Row],[Total Deduction]]</f>
        <v>69607.969230769231</v>
      </c>
      <c r="Y3088" t="s">
        <v>37</v>
      </c>
      <c r="Z3088" t="s">
        <v>106</v>
      </c>
      <c r="AA3088" t="s">
        <v>11319</v>
      </c>
      <c r="AB3088" t="s">
        <v>11320</v>
      </c>
    </row>
    <row r="3089" spans="1:28" x14ac:dyDescent="0.3">
      <c r="A3089" t="s">
        <v>11321</v>
      </c>
      <c r="B3089" t="s">
        <v>1313</v>
      </c>
      <c r="C3089">
        <v>23</v>
      </c>
      <c r="D3089" t="s">
        <v>44</v>
      </c>
      <c r="E3089" t="s">
        <v>82</v>
      </c>
      <c r="F3089" t="s">
        <v>83</v>
      </c>
      <c r="G3089" t="s">
        <v>11322</v>
      </c>
      <c r="H3089" t="s">
        <v>35</v>
      </c>
      <c r="I3089" t="s">
        <v>36</v>
      </c>
      <c r="J3089">
        <v>26</v>
      </c>
      <c r="K3089">
        <v>25</v>
      </c>
      <c r="L3089">
        <f t="shared" si="144"/>
        <v>1</v>
      </c>
      <c r="M3089">
        <v>15</v>
      </c>
      <c r="N3089">
        <v>72612</v>
      </c>
      <c r="O3089" s="1">
        <f t="shared" si="145"/>
        <v>2792.7692307692309</v>
      </c>
      <c r="P3089" s="1">
        <f t="shared" si="146"/>
        <v>69819.23076923078</v>
      </c>
      <c r="Q3089" s="1">
        <f>Table1[[#This Row],[Earned Basic Salary]]*20%</f>
        <v>13963.846153846156</v>
      </c>
      <c r="R3089" s="1">
        <f>Table1[[#This Row],[Earned Basic Salary]]*10%</f>
        <v>6981.923076923078</v>
      </c>
      <c r="S3089" s="1">
        <f>Table1[[#This Row],[Earned Basic Salary]]*12%</f>
        <v>8378.3076923076933</v>
      </c>
      <c r="T3089" s="1">
        <f>200</f>
        <v>200</v>
      </c>
      <c r="U3089" s="1">
        <f>Table1[[#This Row],[PF]]+Table1[[#This Row],[Professional Tax]]</f>
        <v>8578.3076923076933</v>
      </c>
      <c r="V3089" s="1">
        <f>Table1[[#This Row],[Overtime Hours]]*200</f>
        <v>3000</v>
      </c>
      <c r="W3089" s="1">
        <f>Table1[[#This Row],[Earned Basic Salary]]+Table1[[#This Row],[HRA]]+Table1[[#This Row],[DA]]+Table1[[#This Row],[Overtime Pay]]</f>
        <v>93765.000000000015</v>
      </c>
      <c r="X3089" s="1">
        <f>Table1[[#This Row],[Gross Salary]]-Table1[[#This Row],[Total Deduction]]</f>
        <v>85186.692307692327</v>
      </c>
      <c r="Y3089" t="s">
        <v>37</v>
      </c>
      <c r="Z3089" t="s">
        <v>95</v>
      </c>
      <c r="AA3089" t="s">
        <v>11323</v>
      </c>
      <c r="AB3089" t="s">
        <v>11324</v>
      </c>
    </row>
    <row r="3090" spans="1:28" x14ac:dyDescent="0.3">
      <c r="A3090" t="s">
        <v>11325</v>
      </c>
      <c r="B3090" t="s">
        <v>1478</v>
      </c>
      <c r="C3090">
        <v>44</v>
      </c>
      <c r="D3090" t="s">
        <v>53</v>
      </c>
      <c r="E3090" t="s">
        <v>54</v>
      </c>
      <c r="F3090" t="s">
        <v>83</v>
      </c>
      <c r="G3090" t="s">
        <v>9555</v>
      </c>
      <c r="H3090" t="s">
        <v>35</v>
      </c>
      <c r="I3090" t="s">
        <v>36</v>
      </c>
      <c r="J3090">
        <v>26</v>
      </c>
      <c r="K3090">
        <v>25</v>
      </c>
      <c r="L3090">
        <f t="shared" si="144"/>
        <v>1</v>
      </c>
      <c r="M3090">
        <v>2</v>
      </c>
      <c r="N3090">
        <v>76608</v>
      </c>
      <c r="O3090" s="1">
        <f t="shared" si="145"/>
        <v>2946.4615384615386</v>
      </c>
      <c r="P3090" s="1">
        <f t="shared" si="146"/>
        <v>73661.538461538468</v>
      </c>
      <c r="Q3090" s="1">
        <f>Table1[[#This Row],[Earned Basic Salary]]*20%</f>
        <v>14732.307692307695</v>
      </c>
      <c r="R3090" s="1">
        <f>Table1[[#This Row],[Earned Basic Salary]]*10%</f>
        <v>7366.1538461538476</v>
      </c>
      <c r="S3090" s="1">
        <f>Table1[[#This Row],[Earned Basic Salary]]*12%</f>
        <v>8839.3846153846152</v>
      </c>
      <c r="T3090" s="1">
        <f>200</f>
        <v>200</v>
      </c>
      <c r="U3090" s="1">
        <f>Table1[[#This Row],[PF]]+Table1[[#This Row],[Professional Tax]]</f>
        <v>9039.3846153846152</v>
      </c>
      <c r="V3090" s="1">
        <f>Table1[[#This Row],[Overtime Hours]]*200</f>
        <v>400</v>
      </c>
      <c r="W3090" s="1">
        <f>Table1[[#This Row],[Earned Basic Salary]]+Table1[[#This Row],[HRA]]+Table1[[#This Row],[DA]]+Table1[[#This Row],[Overtime Pay]]</f>
        <v>96160</v>
      </c>
      <c r="X3090" s="1">
        <f>Table1[[#This Row],[Gross Salary]]-Table1[[#This Row],[Total Deduction]]</f>
        <v>87120.61538461539</v>
      </c>
      <c r="Y3090" t="s">
        <v>37</v>
      </c>
      <c r="Z3090" t="s">
        <v>95</v>
      </c>
      <c r="AA3090" t="s">
        <v>11326</v>
      </c>
      <c r="AB3090" t="s">
        <v>11327</v>
      </c>
    </row>
    <row r="3091" spans="1:28" x14ac:dyDescent="0.3">
      <c r="A3091" t="s">
        <v>11328</v>
      </c>
      <c r="B3091" t="s">
        <v>783</v>
      </c>
      <c r="C3091">
        <v>32</v>
      </c>
      <c r="D3091" t="s">
        <v>53</v>
      </c>
      <c r="E3091" t="s">
        <v>45</v>
      </c>
      <c r="F3091" t="s">
        <v>83</v>
      </c>
      <c r="G3091" t="s">
        <v>6885</v>
      </c>
      <c r="H3091" t="s">
        <v>35</v>
      </c>
      <c r="I3091" t="s">
        <v>36</v>
      </c>
      <c r="J3091">
        <v>26</v>
      </c>
      <c r="K3091">
        <v>23</v>
      </c>
      <c r="L3091">
        <f t="shared" si="144"/>
        <v>3</v>
      </c>
      <c r="M3091">
        <v>4</v>
      </c>
      <c r="N3091">
        <v>40864</v>
      </c>
      <c r="O3091" s="1">
        <f t="shared" si="145"/>
        <v>1571.6923076923076</v>
      </c>
      <c r="P3091" s="1">
        <f t="shared" si="146"/>
        <v>36148.923076923078</v>
      </c>
      <c r="Q3091" s="1">
        <f>Table1[[#This Row],[Earned Basic Salary]]*20%</f>
        <v>7229.7846153846158</v>
      </c>
      <c r="R3091" s="1">
        <f>Table1[[#This Row],[Earned Basic Salary]]*10%</f>
        <v>3614.8923076923079</v>
      </c>
      <c r="S3091" s="1">
        <f>Table1[[#This Row],[Earned Basic Salary]]*12%</f>
        <v>4337.8707692307689</v>
      </c>
      <c r="T3091" s="1">
        <f>200</f>
        <v>200</v>
      </c>
      <c r="U3091" s="1">
        <f>Table1[[#This Row],[PF]]+Table1[[#This Row],[Professional Tax]]</f>
        <v>4537.8707692307689</v>
      </c>
      <c r="V3091" s="1">
        <f>Table1[[#This Row],[Overtime Hours]]*200</f>
        <v>800</v>
      </c>
      <c r="W3091" s="1">
        <f>Table1[[#This Row],[Earned Basic Salary]]+Table1[[#This Row],[HRA]]+Table1[[#This Row],[DA]]+Table1[[#This Row],[Overtime Pay]]</f>
        <v>47793.600000000006</v>
      </c>
      <c r="X3091" s="1">
        <f>Table1[[#This Row],[Gross Salary]]-Table1[[#This Row],[Total Deduction]]</f>
        <v>43255.729230769241</v>
      </c>
      <c r="Y3091" t="s">
        <v>37</v>
      </c>
      <c r="Z3091" t="s">
        <v>95</v>
      </c>
      <c r="AA3091" t="s">
        <v>11329</v>
      </c>
      <c r="AB3091" t="s">
        <v>11330</v>
      </c>
    </row>
    <row r="3092" spans="1:28" x14ac:dyDescent="0.3">
      <c r="A3092" t="s">
        <v>11331</v>
      </c>
      <c r="B3092" t="s">
        <v>329</v>
      </c>
      <c r="C3092">
        <v>31</v>
      </c>
      <c r="D3092" t="s">
        <v>53</v>
      </c>
      <c r="E3092" t="s">
        <v>45</v>
      </c>
      <c r="F3092" t="s">
        <v>69</v>
      </c>
      <c r="G3092" t="s">
        <v>11332</v>
      </c>
      <c r="H3092" t="s">
        <v>35</v>
      </c>
      <c r="I3092" t="s">
        <v>36</v>
      </c>
      <c r="J3092">
        <v>26</v>
      </c>
      <c r="K3092">
        <v>25</v>
      </c>
      <c r="L3092">
        <f t="shared" si="144"/>
        <v>1</v>
      </c>
      <c r="M3092">
        <v>19</v>
      </c>
      <c r="N3092">
        <v>45640</v>
      </c>
      <c r="O3092" s="1">
        <f t="shared" si="145"/>
        <v>1755.3846153846155</v>
      </c>
      <c r="P3092" s="1">
        <f t="shared" si="146"/>
        <v>43884.61538461539</v>
      </c>
      <c r="Q3092" s="1">
        <f>Table1[[#This Row],[Earned Basic Salary]]*20%</f>
        <v>8776.923076923078</v>
      </c>
      <c r="R3092" s="1">
        <f>Table1[[#This Row],[Earned Basic Salary]]*10%</f>
        <v>4388.461538461539</v>
      </c>
      <c r="S3092" s="1">
        <f>Table1[[#This Row],[Earned Basic Salary]]*12%</f>
        <v>5266.1538461538466</v>
      </c>
      <c r="T3092" s="1">
        <f>200</f>
        <v>200</v>
      </c>
      <c r="U3092" s="1">
        <f>Table1[[#This Row],[PF]]+Table1[[#This Row],[Professional Tax]]</f>
        <v>5466.1538461538466</v>
      </c>
      <c r="V3092" s="1">
        <f>Table1[[#This Row],[Overtime Hours]]*200</f>
        <v>3800</v>
      </c>
      <c r="W3092" s="1">
        <f>Table1[[#This Row],[Earned Basic Salary]]+Table1[[#This Row],[HRA]]+Table1[[#This Row],[DA]]+Table1[[#This Row],[Overtime Pay]]</f>
        <v>60850.000000000007</v>
      </c>
      <c r="X3092" s="1">
        <f>Table1[[#This Row],[Gross Salary]]-Table1[[#This Row],[Total Deduction]]</f>
        <v>55383.846153846163</v>
      </c>
      <c r="Y3092" t="s">
        <v>37</v>
      </c>
      <c r="Z3092" t="s">
        <v>95</v>
      </c>
      <c r="AA3092" t="s">
        <v>11333</v>
      </c>
      <c r="AB3092" t="s">
        <v>11334</v>
      </c>
    </row>
    <row r="3093" spans="1:28" x14ac:dyDescent="0.3">
      <c r="A3093" t="s">
        <v>11335</v>
      </c>
      <c r="B3093" t="s">
        <v>3317</v>
      </c>
      <c r="C3093">
        <v>33</v>
      </c>
      <c r="D3093" t="s">
        <v>53</v>
      </c>
      <c r="E3093" t="s">
        <v>121</v>
      </c>
      <c r="F3093" t="s">
        <v>55</v>
      </c>
      <c r="G3093" t="s">
        <v>5259</v>
      </c>
      <c r="H3093" t="s">
        <v>35</v>
      </c>
      <c r="I3093" t="s">
        <v>36</v>
      </c>
      <c r="J3093">
        <v>26</v>
      </c>
      <c r="K3093">
        <v>23</v>
      </c>
      <c r="L3093">
        <f t="shared" si="144"/>
        <v>3</v>
      </c>
      <c r="M3093">
        <v>17</v>
      </c>
      <c r="N3093">
        <v>42587</v>
      </c>
      <c r="O3093" s="1">
        <f t="shared" si="145"/>
        <v>1637.9615384615386</v>
      </c>
      <c r="P3093" s="1">
        <f t="shared" si="146"/>
        <v>37673.11538461539</v>
      </c>
      <c r="Q3093" s="1">
        <f>Table1[[#This Row],[Earned Basic Salary]]*20%</f>
        <v>7534.6230769230788</v>
      </c>
      <c r="R3093" s="1">
        <f>Table1[[#This Row],[Earned Basic Salary]]*10%</f>
        <v>3767.3115384615394</v>
      </c>
      <c r="S3093" s="1">
        <f>Table1[[#This Row],[Earned Basic Salary]]*12%</f>
        <v>4520.7738461538465</v>
      </c>
      <c r="T3093" s="1">
        <f>200</f>
        <v>200</v>
      </c>
      <c r="U3093" s="1">
        <f>Table1[[#This Row],[PF]]+Table1[[#This Row],[Professional Tax]]</f>
        <v>4720.7738461538465</v>
      </c>
      <c r="V3093" s="1">
        <f>Table1[[#This Row],[Overtime Hours]]*200</f>
        <v>3400</v>
      </c>
      <c r="W3093" s="1">
        <f>Table1[[#This Row],[Earned Basic Salary]]+Table1[[#This Row],[HRA]]+Table1[[#This Row],[DA]]+Table1[[#This Row],[Overtime Pay]]</f>
        <v>52375.05</v>
      </c>
      <c r="X3093" s="1">
        <f>Table1[[#This Row],[Gross Salary]]-Table1[[#This Row],[Total Deduction]]</f>
        <v>47654.276153846156</v>
      </c>
      <c r="Y3093" t="s">
        <v>37</v>
      </c>
      <c r="Z3093" t="s">
        <v>48</v>
      </c>
      <c r="AA3093" t="s">
        <v>11336</v>
      </c>
      <c r="AB3093" t="s">
        <v>11337</v>
      </c>
    </row>
    <row r="3094" spans="1:28" x14ac:dyDescent="0.3">
      <c r="A3094" t="s">
        <v>11338</v>
      </c>
      <c r="B3094" t="s">
        <v>202</v>
      </c>
      <c r="C3094">
        <v>43</v>
      </c>
      <c r="D3094" t="s">
        <v>61</v>
      </c>
      <c r="E3094" t="s">
        <v>82</v>
      </c>
      <c r="F3094" t="s">
        <v>33</v>
      </c>
      <c r="G3094" t="s">
        <v>11339</v>
      </c>
      <c r="H3094" t="s">
        <v>35</v>
      </c>
      <c r="I3094" t="s">
        <v>36</v>
      </c>
      <c r="J3094">
        <v>26</v>
      </c>
      <c r="K3094">
        <v>21</v>
      </c>
      <c r="L3094">
        <f t="shared" si="144"/>
        <v>5</v>
      </c>
      <c r="M3094">
        <v>1</v>
      </c>
      <c r="N3094">
        <v>67322</v>
      </c>
      <c r="O3094" s="1">
        <f t="shared" si="145"/>
        <v>2589.3076923076924</v>
      </c>
      <c r="P3094" s="1">
        <f t="shared" si="146"/>
        <v>54375.461538461539</v>
      </c>
      <c r="Q3094" s="1">
        <f>Table1[[#This Row],[Earned Basic Salary]]*20%</f>
        <v>10875.092307692308</v>
      </c>
      <c r="R3094" s="1">
        <f>Table1[[#This Row],[Earned Basic Salary]]*10%</f>
        <v>5437.5461538461541</v>
      </c>
      <c r="S3094" s="1">
        <f>Table1[[#This Row],[Earned Basic Salary]]*12%</f>
        <v>6525.0553846153844</v>
      </c>
      <c r="T3094" s="1">
        <f>200</f>
        <v>200</v>
      </c>
      <c r="U3094" s="1">
        <f>Table1[[#This Row],[PF]]+Table1[[#This Row],[Professional Tax]]</f>
        <v>6725.0553846153844</v>
      </c>
      <c r="V3094" s="1">
        <f>Table1[[#This Row],[Overtime Hours]]*200</f>
        <v>200</v>
      </c>
      <c r="W3094" s="1">
        <f>Table1[[#This Row],[Earned Basic Salary]]+Table1[[#This Row],[HRA]]+Table1[[#This Row],[DA]]+Table1[[#This Row],[Overtime Pay]]</f>
        <v>70888.100000000006</v>
      </c>
      <c r="X3094" s="1">
        <f>Table1[[#This Row],[Gross Salary]]-Table1[[#This Row],[Total Deduction]]</f>
        <v>64163.044615384621</v>
      </c>
      <c r="Y3094" t="s">
        <v>37</v>
      </c>
      <c r="Z3094" t="s">
        <v>106</v>
      </c>
      <c r="AA3094" t="s">
        <v>11340</v>
      </c>
      <c r="AB3094" t="s">
        <v>11341</v>
      </c>
    </row>
    <row r="3095" spans="1:28" x14ac:dyDescent="0.3">
      <c r="A3095" t="s">
        <v>11342</v>
      </c>
      <c r="B3095" t="s">
        <v>260</v>
      </c>
      <c r="C3095">
        <v>26</v>
      </c>
      <c r="D3095" t="s">
        <v>61</v>
      </c>
      <c r="E3095" t="s">
        <v>82</v>
      </c>
      <c r="F3095" t="s">
        <v>33</v>
      </c>
      <c r="G3095" t="s">
        <v>11343</v>
      </c>
      <c r="H3095" t="s">
        <v>35</v>
      </c>
      <c r="I3095" t="s">
        <v>36</v>
      </c>
      <c r="J3095">
        <v>26</v>
      </c>
      <c r="K3095">
        <v>23</v>
      </c>
      <c r="L3095">
        <f t="shared" si="144"/>
        <v>3</v>
      </c>
      <c r="M3095">
        <v>5</v>
      </c>
      <c r="N3095">
        <v>67256</v>
      </c>
      <c r="O3095" s="1">
        <f t="shared" si="145"/>
        <v>2586.7692307692309</v>
      </c>
      <c r="P3095" s="1">
        <f t="shared" si="146"/>
        <v>59495.692307692312</v>
      </c>
      <c r="Q3095" s="1">
        <f>Table1[[#This Row],[Earned Basic Salary]]*20%</f>
        <v>11899.138461538463</v>
      </c>
      <c r="R3095" s="1">
        <f>Table1[[#This Row],[Earned Basic Salary]]*10%</f>
        <v>5949.5692307692316</v>
      </c>
      <c r="S3095" s="1">
        <f>Table1[[#This Row],[Earned Basic Salary]]*12%</f>
        <v>7139.4830769230775</v>
      </c>
      <c r="T3095" s="1">
        <f>200</f>
        <v>200</v>
      </c>
      <c r="U3095" s="1">
        <f>Table1[[#This Row],[PF]]+Table1[[#This Row],[Professional Tax]]</f>
        <v>7339.4830769230775</v>
      </c>
      <c r="V3095" s="1">
        <f>Table1[[#This Row],[Overtime Hours]]*200</f>
        <v>1000</v>
      </c>
      <c r="W3095" s="1">
        <f>Table1[[#This Row],[Earned Basic Salary]]+Table1[[#This Row],[HRA]]+Table1[[#This Row],[DA]]+Table1[[#This Row],[Overtime Pay]]</f>
        <v>78344.400000000009</v>
      </c>
      <c r="X3095" s="1">
        <f>Table1[[#This Row],[Gross Salary]]-Table1[[#This Row],[Total Deduction]]</f>
        <v>71004.916923076933</v>
      </c>
      <c r="Y3095" t="s">
        <v>37</v>
      </c>
      <c r="Z3095" t="s">
        <v>95</v>
      </c>
      <c r="AA3095" t="s">
        <v>11344</v>
      </c>
      <c r="AB3095" t="s">
        <v>11345</v>
      </c>
    </row>
    <row r="3096" spans="1:28" x14ac:dyDescent="0.3">
      <c r="A3096" t="s">
        <v>11346</v>
      </c>
      <c r="B3096" t="s">
        <v>700</v>
      </c>
      <c r="C3096">
        <v>54</v>
      </c>
      <c r="D3096" t="s">
        <v>133</v>
      </c>
      <c r="E3096" t="s">
        <v>82</v>
      </c>
      <c r="F3096" t="s">
        <v>33</v>
      </c>
      <c r="G3096" t="s">
        <v>2603</v>
      </c>
      <c r="H3096" t="s">
        <v>35</v>
      </c>
      <c r="I3096" t="s">
        <v>36</v>
      </c>
      <c r="J3096">
        <v>26</v>
      </c>
      <c r="K3096">
        <v>25</v>
      </c>
      <c r="L3096">
        <f t="shared" si="144"/>
        <v>1</v>
      </c>
      <c r="M3096">
        <v>1</v>
      </c>
      <c r="N3096">
        <v>42854</v>
      </c>
      <c r="O3096" s="1">
        <f t="shared" si="145"/>
        <v>1648.2307692307693</v>
      </c>
      <c r="P3096" s="1">
        <f t="shared" si="146"/>
        <v>41205.769230769234</v>
      </c>
      <c r="Q3096" s="1">
        <f>Table1[[#This Row],[Earned Basic Salary]]*20%</f>
        <v>8241.1538461538476</v>
      </c>
      <c r="R3096" s="1">
        <f>Table1[[#This Row],[Earned Basic Salary]]*10%</f>
        <v>4120.5769230769238</v>
      </c>
      <c r="S3096" s="1">
        <f>Table1[[#This Row],[Earned Basic Salary]]*12%</f>
        <v>4944.6923076923076</v>
      </c>
      <c r="T3096" s="1">
        <f>200</f>
        <v>200</v>
      </c>
      <c r="U3096" s="1">
        <f>Table1[[#This Row],[PF]]+Table1[[#This Row],[Professional Tax]]</f>
        <v>5144.6923076923076</v>
      </c>
      <c r="V3096" s="1">
        <f>Table1[[#This Row],[Overtime Hours]]*200</f>
        <v>200</v>
      </c>
      <c r="W3096" s="1">
        <f>Table1[[#This Row],[Earned Basic Salary]]+Table1[[#This Row],[HRA]]+Table1[[#This Row],[DA]]+Table1[[#This Row],[Overtime Pay]]</f>
        <v>53767.5</v>
      </c>
      <c r="X3096" s="1">
        <f>Table1[[#This Row],[Gross Salary]]-Table1[[#This Row],[Total Deduction]]</f>
        <v>48622.807692307695</v>
      </c>
      <c r="Y3096" t="s">
        <v>37</v>
      </c>
      <c r="Z3096" t="s">
        <v>48</v>
      </c>
      <c r="AA3096" t="s">
        <v>11347</v>
      </c>
      <c r="AB3096" t="s">
        <v>11348</v>
      </c>
    </row>
    <row r="3097" spans="1:28" x14ac:dyDescent="0.3">
      <c r="A3097" t="s">
        <v>11349</v>
      </c>
      <c r="B3097" t="s">
        <v>74</v>
      </c>
      <c r="C3097">
        <v>28</v>
      </c>
      <c r="D3097" t="s">
        <v>127</v>
      </c>
      <c r="E3097" t="s">
        <v>62</v>
      </c>
      <c r="F3097" t="s">
        <v>46</v>
      </c>
      <c r="G3097" t="s">
        <v>1844</v>
      </c>
      <c r="H3097" t="s">
        <v>35</v>
      </c>
      <c r="I3097" t="s">
        <v>36</v>
      </c>
      <c r="J3097">
        <v>26</v>
      </c>
      <c r="K3097">
        <v>23</v>
      </c>
      <c r="L3097">
        <f t="shared" si="144"/>
        <v>3</v>
      </c>
      <c r="M3097">
        <v>19</v>
      </c>
      <c r="N3097">
        <v>45200</v>
      </c>
      <c r="O3097" s="1">
        <f t="shared" si="145"/>
        <v>1738.4615384615386</v>
      </c>
      <c r="P3097" s="1">
        <f t="shared" si="146"/>
        <v>39984.61538461539</v>
      </c>
      <c r="Q3097" s="1">
        <f>Table1[[#This Row],[Earned Basic Salary]]*20%</f>
        <v>7996.923076923078</v>
      </c>
      <c r="R3097" s="1">
        <f>Table1[[#This Row],[Earned Basic Salary]]*10%</f>
        <v>3998.461538461539</v>
      </c>
      <c r="S3097" s="1">
        <f>Table1[[#This Row],[Earned Basic Salary]]*12%</f>
        <v>4798.1538461538466</v>
      </c>
      <c r="T3097" s="1">
        <f>200</f>
        <v>200</v>
      </c>
      <c r="U3097" s="1">
        <f>Table1[[#This Row],[PF]]+Table1[[#This Row],[Professional Tax]]</f>
        <v>4998.1538461538466</v>
      </c>
      <c r="V3097" s="1">
        <f>Table1[[#This Row],[Overtime Hours]]*200</f>
        <v>3800</v>
      </c>
      <c r="W3097" s="1">
        <f>Table1[[#This Row],[Earned Basic Salary]]+Table1[[#This Row],[HRA]]+Table1[[#This Row],[DA]]+Table1[[#This Row],[Overtime Pay]]</f>
        <v>55780.000000000007</v>
      </c>
      <c r="X3097" s="1">
        <f>Table1[[#This Row],[Gross Salary]]-Table1[[#This Row],[Total Deduction]]</f>
        <v>50781.846153846163</v>
      </c>
      <c r="Y3097" t="s">
        <v>37</v>
      </c>
      <c r="Z3097" t="s">
        <v>95</v>
      </c>
      <c r="AA3097" t="s">
        <v>11350</v>
      </c>
      <c r="AB3097" t="s">
        <v>11351</v>
      </c>
    </row>
    <row r="3098" spans="1:28" x14ac:dyDescent="0.3">
      <c r="A3098" t="s">
        <v>11352</v>
      </c>
      <c r="B3098" t="s">
        <v>1668</v>
      </c>
      <c r="C3098">
        <v>33</v>
      </c>
      <c r="D3098" t="s">
        <v>31</v>
      </c>
      <c r="E3098" t="s">
        <v>82</v>
      </c>
      <c r="F3098" t="s">
        <v>55</v>
      </c>
      <c r="G3098" t="s">
        <v>2897</v>
      </c>
      <c r="H3098" t="s">
        <v>35</v>
      </c>
      <c r="I3098" t="s">
        <v>36</v>
      </c>
      <c r="J3098">
        <v>26</v>
      </c>
      <c r="K3098">
        <v>24</v>
      </c>
      <c r="L3098">
        <f t="shared" si="144"/>
        <v>2</v>
      </c>
      <c r="M3098">
        <v>13</v>
      </c>
      <c r="N3098">
        <v>31410</v>
      </c>
      <c r="O3098" s="1">
        <f t="shared" si="145"/>
        <v>1208.0769230769231</v>
      </c>
      <c r="P3098" s="1">
        <f t="shared" si="146"/>
        <v>28993.846153846156</v>
      </c>
      <c r="Q3098" s="1">
        <f>Table1[[#This Row],[Earned Basic Salary]]*20%</f>
        <v>5798.7692307692314</v>
      </c>
      <c r="R3098" s="1">
        <f>Table1[[#This Row],[Earned Basic Salary]]*10%</f>
        <v>2899.3846153846157</v>
      </c>
      <c r="S3098" s="1">
        <f>Table1[[#This Row],[Earned Basic Salary]]*12%</f>
        <v>3479.2615384615387</v>
      </c>
      <c r="T3098" s="1">
        <f>200</f>
        <v>200</v>
      </c>
      <c r="U3098" s="1">
        <f>Table1[[#This Row],[PF]]+Table1[[#This Row],[Professional Tax]]</f>
        <v>3679.2615384615387</v>
      </c>
      <c r="V3098" s="1">
        <f>Table1[[#This Row],[Overtime Hours]]*200</f>
        <v>2600</v>
      </c>
      <c r="W3098" s="1">
        <f>Table1[[#This Row],[Earned Basic Salary]]+Table1[[#This Row],[HRA]]+Table1[[#This Row],[DA]]+Table1[[#This Row],[Overtime Pay]]</f>
        <v>40292.000000000007</v>
      </c>
      <c r="X3098" s="1">
        <f>Table1[[#This Row],[Gross Salary]]-Table1[[#This Row],[Total Deduction]]</f>
        <v>36612.738461538465</v>
      </c>
      <c r="Y3098" t="s">
        <v>37</v>
      </c>
      <c r="Z3098" t="s">
        <v>106</v>
      </c>
      <c r="AA3098" t="s">
        <v>11353</v>
      </c>
      <c r="AB3098" t="s">
        <v>11354</v>
      </c>
    </row>
    <row r="3099" spans="1:28" x14ac:dyDescent="0.3">
      <c r="A3099" t="s">
        <v>11355</v>
      </c>
      <c r="B3099" t="s">
        <v>1030</v>
      </c>
      <c r="C3099">
        <v>39</v>
      </c>
      <c r="D3099" t="s">
        <v>127</v>
      </c>
      <c r="E3099" t="s">
        <v>62</v>
      </c>
      <c r="F3099" t="s">
        <v>83</v>
      </c>
      <c r="G3099" t="s">
        <v>11356</v>
      </c>
      <c r="H3099" t="s">
        <v>35</v>
      </c>
      <c r="I3099" t="s">
        <v>36</v>
      </c>
      <c r="J3099">
        <v>26</v>
      </c>
      <c r="K3099">
        <v>23</v>
      </c>
      <c r="L3099">
        <f t="shared" si="144"/>
        <v>3</v>
      </c>
      <c r="M3099">
        <v>5</v>
      </c>
      <c r="N3099">
        <v>68260</v>
      </c>
      <c r="O3099" s="1">
        <f t="shared" si="145"/>
        <v>2625.3846153846152</v>
      </c>
      <c r="P3099" s="1">
        <f t="shared" si="146"/>
        <v>60383.846153846149</v>
      </c>
      <c r="Q3099" s="1">
        <f>Table1[[#This Row],[Earned Basic Salary]]*20%</f>
        <v>12076.76923076923</v>
      </c>
      <c r="R3099" s="1">
        <f>Table1[[#This Row],[Earned Basic Salary]]*10%</f>
        <v>6038.3846153846152</v>
      </c>
      <c r="S3099" s="1">
        <f>Table1[[#This Row],[Earned Basic Salary]]*12%</f>
        <v>7246.0615384615376</v>
      </c>
      <c r="T3099" s="1">
        <f>200</f>
        <v>200</v>
      </c>
      <c r="U3099" s="1">
        <f>Table1[[#This Row],[PF]]+Table1[[#This Row],[Professional Tax]]</f>
        <v>7446.0615384615376</v>
      </c>
      <c r="V3099" s="1">
        <f>Table1[[#This Row],[Overtime Hours]]*200</f>
        <v>1000</v>
      </c>
      <c r="W3099" s="1">
        <f>Table1[[#This Row],[Earned Basic Salary]]+Table1[[#This Row],[HRA]]+Table1[[#This Row],[DA]]+Table1[[#This Row],[Overtime Pay]]</f>
        <v>79498.999999999985</v>
      </c>
      <c r="X3099" s="1">
        <f>Table1[[#This Row],[Gross Salary]]-Table1[[#This Row],[Total Deduction]]</f>
        <v>72052.938461538448</v>
      </c>
      <c r="Y3099" t="s">
        <v>37</v>
      </c>
      <c r="Z3099" t="s">
        <v>106</v>
      </c>
      <c r="AA3099" t="s">
        <v>11357</v>
      </c>
      <c r="AB3099" t="s">
        <v>11358</v>
      </c>
    </row>
    <row r="3100" spans="1:28" x14ac:dyDescent="0.3">
      <c r="A3100" t="s">
        <v>11359</v>
      </c>
      <c r="B3100" t="s">
        <v>115</v>
      </c>
      <c r="C3100">
        <v>21</v>
      </c>
      <c r="D3100" t="s">
        <v>133</v>
      </c>
      <c r="E3100" t="s">
        <v>62</v>
      </c>
      <c r="F3100" t="s">
        <v>83</v>
      </c>
      <c r="G3100" t="s">
        <v>11241</v>
      </c>
      <c r="H3100" t="s">
        <v>35</v>
      </c>
      <c r="I3100" t="s">
        <v>36</v>
      </c>
      <c r="J3100">
        <v>26</v>
      </c>
      <c r="K3100">
        <v>25</v>
      </c>
      <c r="L3100">
        <f t="shared" si="144"/>
        <v>1</v>
      </c>
      <c r="M3100">
        <v>1</v>
      </c>
      <c r="N3100">
        <v>48387</v>
      </c>
      <c r="O3100" s="1">
        <f t="shared" si="145"/>
        <v>1861.0384615384614</v>
      </c>
      <c r="P3100" s="1">
        <f t="shared" si="146"/>
        <v>46525.961538461539</v>
      </c>
      <c r="Q3100" s="1">
        <f>Table1[[#This Row],[Earned Basic Salary]]*20%</f>
        <v>9305.1923076923085</v>
      </c>
      <c r="R3100" s="1">
        <f>Table1[[#This Row],[Earned Basic Salary]]*10%</f>
        <v>4652.5961538461543</v>
      </c>
      <c r="S3100" s="1">
        <f>Table1[[#This Row],[Earned Basic Salary]]*12%</f>
        <v>5583.1153846153848</v>
      </c>
      <c r="T3100" s="1">
        <f>200</f>
        <v>200</v>
      </c>
      <c r="U3100" s="1">
        <f>Table1[[#This Row],[PF]]+Table1[[#This Row],[Professional Tax]]</f>
        <v>5783.1153846153848</v>
      </c>
      <c r="V3100" s="1">
        <f>Table1[[#This Row],[Overtime Hours]]*200</f>
        <v>200</v>
      </c>
      <c r="W3100" s="1">
        <f>Table1[[#This Row],[Earned Basic Salary]]+Table1[[#This Row],[HRA]]+Table1[[#This Row],[DA]]+Table1[[#This Row],[Overtime Pay]]</f>
        <v>60683.75</v>
      </c>
      <c r="X3100" s="1">
        <f>Table1[[#This Row],[Gross Salary]]-Table1[[#This Row],[Total Deduction]]</f>
        <v>54900.634615384617</v>
      </c>
      <c r="Y3100" t="s">
        <v>37</v>
      </c>
      <c r="Z3100" t="s">
        <v>95</v>
      </c>
      <c r="AA3100" t="s">
        <v>11360</v>
      </c>
      <c r="AB3100" t="s">
        <v>11361</v>
      </c>
    </row>
    <row r="3101" spans="1:28" x14ac:dyDescent="0.3">
      <c r="A3101" t="s">
        <v>11362</v>
      </c>
      <c r="B3101" t="s">
        <v>74</v>
      </c>
      <c r="C3101">
        <v>53</v>
      </c>
      <c r="D3101" t="s">
        <v>127</v>
      </c>
      <c r="E3101" t="s">
        <v>45</v>
      </c>
      <c r="F3101" t="s">
        <v>83</v>
      </c>
      <c r="G3101" t="s">
        <v>5255</v>
      </c>
      <c r="H3101" t="s">
        <v>35</v>
      </c>
      <c r="I3101" t="s">
        <v>36</v>
      </c>
      <c r="J3101">
        <v>26</v>
      </c>
      <c r="K3101">
        <v>24</v>
      </c>
      <c r="L3101">
        <f t="shared" si="144"/>
        <v>2</v>
      </c>
      <c r="M3101">
        <v>17</v>
      </c>
      <c r="N3101">
        <v>69427</v>
      </c>
      <c r="O3101" s="1">
        <f t="shared" si="145"/>
        <v>2670.2692307692309</v>
      </c>
      <c r="P3101" s="1">
        <f t="shared" si="146"/>
        <v>64086.461538461546</v>
      </c>
      <c r="Q3101" s="1">
        <f>Table1[[#This Row],[Earned Basic Salary]]*20%</f>
        <v>12817.292307692311</v>
      </c>
      <c r="R3101" s="1">
        <f>Table1[[#This Row],[Earned Basic Salary]]*10%</f>
        <v>6408.6461538461554</v>
      </c>
      <c r="S3101" s="1">
        <f>Table1[[#This Row],[Earned Basic Salary]]*12%</f>
        <v>7690.375384615385</v>
      </c>
      <c r="T3101" s="1">
        <f>200</f>
        <v>200</v>
      </c>
      <c r="U3101" s="1">
        <f>Table1[[#This Row],[PF]]+Table1[[#This Row],[Professional Tax]]</f>
        <v>7890.375384615385</v>
      </c>
      <c r="V3101" s="1">
        <f>Table1[[#This Row],[Overtime Hours]]*200</f>
        <v>3400</v>
      </c>
      <c r="W3101" s="1">
        <f>Table1[[#This Row],[Earned Basic Salary]]+Table1[[#This Row],[HRA]]+Table1[[#This Row],[DA]]+Table1[[#This Row],[Overtime Pay]]</f>
        <v>86712.400000000009</v>
      </c>
      <c r="X3101" s="1">
        <f>Table1[[#This Row],[Gross Salary]]-Table1[[#This Row],[Total Deduction]]</f>
        <v>78822.024615384624</v>
      </c>
      <c r="Y3101" t="s">
        <v>37</v>
      </c>
      <c r="Z3101" t="s">
        <v>48</v>
      </c>
      <c r="AA3101" t="s">
        <v>11363</v>
      </c>
      <c r="AB3101" t="s">
        <v>11364</v>
      </c>
    </row>
    <row r="3102" spans="1:28" x14ac:dyDescent="0.3">
      <c r="A3102" t="s">
        <v>11365</v>
      </c>
      <c r="B3102" t="s">
        <v>115</v>
      </c>
      <c r="C3102">
        <v>33</v>
      </c>
      <c r="D3102" t="s">
        <v>81</v>
      </c>
      <c r="E3102" t="s">
        <v>32</v>
      </c>
      <c r="F3102" t="s">
        <v>33</v>
      </c>
      <c r="G3102" t="s">
        <v>6619</v>
      </c>
      <c r="H3102" t="s">
        <v>35</v>
      </c>
      <c r="I3102" t="s">
        <v>36</v>
      </c>
      <c r="J3102">
        <v>26</v>
      </c>
      <c r="K3102">
        <v>23</v>
      </c>
      <c r="L3102">
        <f t="shared" si="144"/>
        <v>3</v>
      </c>
      <c r="M3102">
        <v>19</v>
      </c>
      <c r="N3102">
        <v>29537</v>
      </c>
      <c r="O3102" s="1">
        <f t="shared" si="145"/>
        <v>1136.0384615384614</v>
      </c>
      <c r="P3102" s="1">
        <f t="shared" si="146"/>
        <v>26128.884615384613</v>
      </c>
      <c r="Q3102" s="1">
        <f>Table1[[#This Row],[Earned Basic Salary]]*20%</f>
        <v>5225.7769230769227</v>
      </c>
      <c r="R3102" s="1">
        <f>Table1[[#This Row],[Earned Basic Salary]]*10%</f>
        <v>2612.8884615384613</v>
      </c>
      <c r="S3102" s="1">
        <f>Table1[[#This Row],[Earned Basic Salary]]*12%</f>
        <v>3135.4661538461537</v>
      </c>
      <c r="T3102" s="1">
        <f>200</f>
        <v>200</v>
      </c>
      <c r="U3102" s="1">
        <f>Table1[[#This Row],[PF]]+Table1[[#This Row],[Professional Tax]]</f>
        <v>3335.4661538461537</v>
      </c>
      <c r="V3102" s="1">
        <f>Table1[[#This Row],[Overtime Hours]]*200</f>
        <v>3800</v>
      </c>
      <c r="W3102" s="1">
        <f>Table1[[#This Row],[Earned Basic Salary]]+Table1[[#This Row],[HRA]]+Table1[[#This Row],[DA]]+Table1[[#This Row],[Overtime Pay]]</f>
        <v>37767.549999999996</v>
      </c>
      <c r="X3102" s="1">
        <f>Table1[[#This Row],[Gross Salary]]-Table1[[#This Row],[Total Deduction]]</f>
        <v>34432.083846153844</v>
      </c>
      <c r="Y3102" t="s">
        <v>37</v>
      </c>
      <c r="Z3102" t="s">
        <v>106</v>
      </c>
      <c r="AA3102" t="s">
        <v>11366</v>
      </c>
      <c r="AB3102" t="s">
        <v>11367</v>
      </c>
    </row>
    <row r="3103" spans="1:28" x14ac:dyDescent="0.3">
      <c r="A3103" t="s">
        <v>11368</v>
      </c>
      <c r="B3103" t="s">
        <v>713</v>
      </c>
      <c r="C3103">
        <v>54</v>
      </c>
      <c r="D3103" t="s">
        <v>31</v>
      </c>
      <c r="E3103" t="s">
        <v>121</v>
      </c>
      <c r="F3103" t="s">
        <v>89</v>
      </c>
      <c r="G3103" t="s">
        <v>1354</v>
      </c>
      <c r="H3103" t="s">
        <v>35</v>
      </c>
      <c r="I3103" t="s">
        <v>36</v>
      </c>
      <c r="J3103">
        <v>26</v>
      </c>
      <c r="K3103">
        <v>25</v>
      </c>
      <c r="L3103">
        <f t="shared" si="144"/>
        <v>1</v>
      </c>
      <c r="M3103">
        <v>20</v>
      </c>
      <c r="N3103">
        <v>57201</v>
      </c>
      <c r="O3103" s="1">
        <f t="shared" si="145"/>
        <v>2200.0384615384614</v>
      </c>
      <c r="P3103" s="1">
        <f t="shared" si="146"/>
        <v>55000.961538461539</v>
      </c>
      <c r="Q3103" s="1">
        <f>Table1[[#This Row],[Earned Basic Salary]]*20%</f>
        <v>11000.192307692309</v>
      </c>
      <c r="R3103" s="1">
        <f>Table1[[#This Row],[Earned Basic Salary]]*10%</f>
        <v>5500.0961538461543</v>
      </c>
      <c r="S3103" s="1">
        <f>Table1[[#This Row],[Earned Basic Salary]]*12%</f>
        <v>6600.1153846153848</v>
      </c>
      <c r="T3103" s="1">
        <f>200</f>
        <v>200</v>
      </c>
      <c r="U3103" s="1">
        <f>Table1[[#This Row],[PF]]+Table1[[#This Row],[Professional Tax]]</f>
        <v>6800.1153846153848</v>
      </c>
      <c r="V3103" s="1">
        <f>Table1[[#This Row],[Overtime Hours]]*200</f>
        <v>4000</v>
      </c>
      <c r="W3103" s="1">
        <f>Table1[[#This Row],[Earned Basic Salary]]+Table1[[#This Row],[HRA]]+Table1[[#This Row],[DA]]+Table1[[#This Row],[Overtime Pay]]</f>
        <v>75501.25</v>
      </c>
      <c r="X3103" s="1">
        <f>Table1[[#This Row],[Gross Salary]]-Table1[[#This Row],[Total Deduction]]</f>
        <v>68701.13461538461</v>
      </c>
      <c r="Y3103" t="s">
        <v>37</v>
      </c>
      <c r="Z3103" t="s">
        <v>48</v>
      </c>
      <c r="AA3103" t="s">
        <v>11369</v>
      </c>
      <c r="AB3103" t="s">
        <v>11370</v>
      </c>
    </row>
    <row r="3104" spans="1:28" x14ac:dyDescent="0.3">
      <c r="A3104" t="s">
        <v>11371</v>
      </c>
      <c r="B3104" t="s">
        <v>1760</v>
      </c>
      <c r="C3104">
        <v>47</v>
      </c>
      <c r="D3104" t="s">
        <v>75</v>
      </c>
      <c r="E3104" t="s">
        <v>62</v>
      </c>
      <c r="F3104" t="s">
        <v>69</v>
      </c>
      <c r="G3104" t="s">
        <v>4951</v>
      </c>
      <c r="H3104" t="s">
        <v>35</v>
      </c>
      <c r="I3104" t="s">
        <v>36</v>
      </c>
      <c r="J3104">
        <v>26</v>
      </c>
      <c r="K3104">
        <v>22</v>
      </c>
      <c r="L3104">
        <f t="shared" si="144"/>
        <v>4</v>
      </c>
      <c r="M3104">
        <v>18</v>
      </c>
      <c r="N3104">
        <v>58605</v>
      </c>
      <c r="O3104" s="1">
        <f t="shared" si="145"/>
        <v>2254.0384615384614</v>
      </c>
      <c r="P3104" s="1">
        <f t="shared" si="146"/>
        <v>49588.846153846149</v>
      </c>
      <c r="Q3104" s="1">
        <f>Table1[[#This Row],[Earned Basic Salary]]*20%</f>
        <v>9917.7692307692305</v>
      </c>
      <c r="R3104" s="1">
        <f>Table1[[#This Row],[Earned Basic Salary]]*10%</f>
        <v>4958.8846153846152</v>
      </c>
      <c r="S3104" s="1">
        <f>Table1[[#This Row],[Earned Basic Salary]]*12%</f>
        <v>5950.6615384615379</v>
      </c>
      <c r="T3104" s="1">
        <f>200</f>
        <v>200</v>
      </c>
      <c r="U3104" s="1">
        <f>Table1[[#This Row],[PF]]+Table1[[#This Row],[Professional Tax]]</f>
        <v>6150.6615384615379</v>
      </c>
      <c r="V3104" s="1">
        <f>Table1[[#This Row],[Overtime Hours]]*200</f>
        <v>3600</v>
      </c>
      <c r="W3104" s="1">
        <f>Table1[[#This Row],[Earned Basic Salary]]+Table1[[#This Row],[HRA]]+Table1[[#This Row],[DA]]+Table1[[#This Row],[Overtime Pay]]</f>
        <v>68065.5</v>
      </c>
      <c r="X3104" s="1">
        <f>Table1[[#This Row],[Gross Salary]]-Table1[[#This Row],[Total Deduction]]</f>
        <v>61914.838461538464</v>
      </c>
      <c r="Y3104" t="s">
        <v>37</v>
      </c>
      <c r="Z3104" t="s">
        <v>48</v>
      </c>
      <c r="AA3104" t="s">
        <v>11372</v>
      </c>
      <c r="AB3104" t="s">
        <v>11373</v>
      </c>
    </row>
    <row r="3105" spans="1:28" x14ac:dyDescent="0.3">
      <c r="A3105" t="s">
        <v>11374</v>
      </c>
      <c r="B3105" t="s">
        <v>522</v>
      </c>
      <c r="C3105">
        <v>39</v>
      </c>
      <c r="D3105" t="s">
        <v>53</v>
      </c>
      <c r="E3105" t="s">
        <v>62</v>
      </c>
      <c r="F3105" t="s">
        <v>69</v>
      </c>
      <c r="G3105" t="s">
        <v>5097</v>
      </c>
      <c r="H3105" t="s">
        <v>35</v>
      </c>
      <c r="I3105" t="s">
        <v>36</v>
      </c>
      <c r="J3105">
        <v>26</v>
      </c>
      <c r="K3105">
        <v>24</v>
      </c>
      <c r="L3105">
        <f t="shared" si="144"/>
        <v>2</v>
      </c>
      <c r="M3105">
        <v>5</v>
      </c>
      <c r="N3105">
        <v>28662</v>
      </c>
      <c r="O3105" s="1">
        <f t="shared" si="145"/>
        <v>1102.3846153846155</v>
      </c>
      <c r="P3105" s="1">
        <f t="shared" si="146"/>
        <v>26457.230769230773</v>
      </c>
      <c r="Q3105" s="1">
        <f>Table1[[#This Row],[Earned Basic Salary]]*20%</f>
        <v>5291.4461538461546</v>
      </c>
      <c r="R3105" s="1">
        <f>Table1[[#This Row],[Earned Basic Salary]]*10%</f>
        <v>2645.7230769230773</v>
      </c>
      <c r="S3105" s="1">
        <f>Table1[[#This Row],[Earned Basic Salary]]*12%</f>
        <v>3174.8676923076928</v>
      </c>
      <c r="T3105" s="1">
        <f>200</f>
        <v>200</v>
      </c>
      <c r="U3105" s="1">
        <f>Table1[[#This Row],[PF]]+Table1[[#This Row],[Professional Tax]]</f>
        <v>3374.8676923076928</v>
      </c>
      <c r="V3105" s="1">
        <f>Table1[[#This Row],[Overtime Hours]]*200</f>
        <v>1000</v>
      </c>
      <c r="W3105" s="1">
        <f>Table1[[#This Row],[Earned Basic Salary]]+Table1[[#This Row],[HRA]]+Table1[[#This Row],[DA]]+Table1[[#This Row],[Overtime Pay]]</f>
        <v>35394.400000000009</v>
      </c>
      <c r="X3105" s="1">
        <f>Table1[[#This Row],[Gross Salary]]-Table1[[#This Row],[Total Deduction]]</f>
        <v>32019.532307692316</v>
      </c>
      <c r="Y3105" t="s">
        <v>37</v>
      </c>
      <c r="Z3105" t="s">
        <v>106</v>
      </c>
      <c r="AA3105" t="s">
        <v>11375</v>
      </c>
      <c r="AB3105" t="s">
        <v>11376</v>
      </c>
    </row>
    <row r="3106" spans="1:28" x14ac:dyDescent="0.3">
      <c r="A3106" t="s">
        <v>11377</v>
      </c>
      <c r="B3106" t="s">
        <v>265</v>
      </c>
      <c r="C3106">
        <v>35</v>
      </c>
      <c r="D3106" t="s">
        <v>53</v>
      </c>
      <c r="E3106" t="s">
        <v>62</v>
      </c>
      <c r="F3106" t="s">
        <v>89</v>
      </c>
      <c r="G3106" t="s">
        <v>11378</v>
      </c>
      <c r="H3106" t="s">
        <v>35</v>
      </c>
      <c r="I3106" t="s">
        <v>36</v>
      </c>
      <c r="J3106">
        <v>26</v>
      </c>
      <c r="K3106">
        <v>24</v>
      </c>
      <c r="L3106">
        <f t="shared" si="144"/>
        <v>2</v>
      </c>
      <c r="M3106">
        <v>12</v>
      </c>
      <c r="N3106">
        <v>24587</v>
      </c>
      <c r="O3106" s="1">
        <f t="shared" si="145"/>
        <v>945.65384615384619</v>
      </c>
      <c r="P3106" s="1">
        <f t="shared" si="146"/>
        <v>22695.692307692309</v>
      </c>
      <c r="Q3106" s="1">
        <f>Table1[[#This Row],[Earned Basic Salary]]*20%</f>
        <v>4539.1384615384623</v>
      </c>
      <c r="R3106" s="1">
        <f>Table1[[#This Row],[Earned Basic Salary]]*10%</f>
        <v>2269.5692307692311</v>
      </c>
      <c r="S3106" s="1">
        <f>Table1[[#This Row],[Earned Basic Salary]]*12%</f>
        <v>2723.4830769230771</v>
      </c>
      <c r="T3106" s="1">
        <f>200</f>
        <v>200</v>
      </c>
      <c r="U3106" s="1">
        <f>Table1[[#This Row],[PF]]+Table1[[#This Row],[Professional Tax]]</f>
        <v>2923.4830769230771</v>
      </c>
      <c r="V3106" s="1">
        <f>Table1[[#This Row],[Overtime Hours]]*200</f>
        <v>2400</v>
      </c>
      <c r="W3106" s="1">
        <f>Table1[[#This Row],[Earned Basic Salary]]+Table1[[#This Row],[HRA]]+Table1[[#This Row],[DA]]+Table1[[#This Row],[Overtime Pay]]</f>
        <v>31904.400000000001</v>
      </c>
      <c r="X3106" s="1">
        <f>Table1[[#This Row],[Gross Salary]]-Table1[[#This Row],[Total Deduction]]</f>
        <v>28980.916923076926</v>
      </c>
      <c r="Y3106" t="s">
        <v>37</v>
      </c>
      <c r="Z3106" t="s">
        <v>48</v>
      </c>
      <c r="AA3106" t="s">
        <v>11379</v>
      </c>
      <c r="AB3106" t="s">
        <v>11380</v>
      </c>
    </row>
    <row r="3107" spans="1:28" x14ac:dyDescent="0.3">
      <c r="A3107" t="s">
        <v>11381</v>
      </c>
      <c r="B3107" t="s">
        <v>490</v>
      </c>
      <c r="C3107">
        <v>52</v>
      </c>
      <c r="D3107" t="s">
        <v>44</v>
      </c>
      <c r="E3107" t="s">
        <v>54</v>
      </c>
      <c r="F3107" t="s">
        <v>63</v>
      </c>
      <c r="G3107" t="s">
        <v>8649</v>
      </c>
      <c r="H3107" t="s">
        <v>35</v>
      </c>
      <c r="I3107" t="s">
        <v>36</v>
      </c>
      <c r="J3107">
        <v>26</v>
      </c>
      <c r="K3107">
        <v>22</v>
      </c>
      <c r="L3107">
        <f t="shared" si="144"/>
        <v>4</v>
      </c>
      <c r="M3107">
        <v>2</v>
      </c>
      <c r="N3107">
        <v>42722</v>
      </c>
      <c r="O3107" s="1">
        <f t="shared" si="145"/>
        <v>1643.1538461538462</v>
      </c>
      <c r="P3107" s="1">
        <f t="shared" si="146"/>
        <v>36149.384615384617</v>
      </c>
      <c r="Q3107" s="1">
        <f>Table1[[#This Row],[Earned Basic Salary]]*20%</f>
        <v>7229.876923076924</v>
      </c>
      <c r="R3107" s="1">
        <f>Table1[[#This Row],[Earned Basic Salary]]*10%</f>
        <v>3614.938461538462</v>
      </c>
      <c r="S3107" s="1">
        <f>Table1[[#This Row],[Earned Basic Salary]]*12%</f>
        <v>4337.9261538461542</v>
      </c>
      <c r="T3107" s="1">
        <f>200</f>
        <v>200</v>
      </c>
      <c r="U3107" s="1">
        <f>Table1[[#This Row],[PF]]+Table1[[#This Row],[Professional Tax]]</f>
        <v>4537.9261538461542</v>
      </c>
      <c r="V3107" s="1">
        <f>Table1[[#This Row],[Overtime Hours]]*200</f>
        <v>400</v>
      </c>
      <c r="W3107" s="1">
        <f>Table1[[#This Row],[Earned Basic Salary]]+Table1[[#This Row],[HRA]]+Table1[[#This Row],[DA]]+Table1[[#This Row],[Overtime Pay]]</f>
        <v>47394.200000000004</v>
      </c>
      <c r="X3107" s="1">
        <f>Table1[[#This Row],[Gross Salary]]-Table1[[#This Row],[Total Deduction]]</f>
        <v>42856.273846153854</v>
      </c>
      <c r="Y3107" t="s">
        <v>37</v>
      </c>
      <c r="Z3107" t="s">
        <v>106</v>
      </c>
      <c r="AA3107" t="s">
        <v>11382</v>
      </c>
      <c r="AB3107" t="s">
        <v>11383</v>
      </c>
    </row>
    <row r="3108" spans="1:28" x14ac:dyDescent="0.3">
      <c r="A3108" t="s">
        <v>11384</v>
      </c>
      <c r="B3108" t="s">
        <v>1639</v>
      </c>
      <c r="C3108">
        <v>35</v>
      </c>
      <c r="D3108" t="s">
        <v>31</v>
      </c>
      <c r="E3108" t="s">
        <v>54</v>
      </c>
      <c r="F3108" t="s">
        <v>33</v>
      </c>
      <c r="G3108" t="s">
        <v>11385</v>
      </c>
      <c r="H3108" t="s">
        <v>35</v>
      </c>
      <c r="I3108" t="s">
        <v>36</v>
      </c>
      <c r="J3108">
        <v>26</v>
      </c>
      <c r="K3108">
        <v>25</v>
      </c>
      <c r="L3108">
        <f t="shared" si="144"/>
        <v>1</v>
      </c>
      <c r="M3108">
        <v>13</v>
      </c>
      <c r="N3108">
        <v>56190</v>
      </c>
      <c r="O3108" s="1">
        <f t="shared" si="145"/>
        <v>2161.1538461538462</v>
      </c>
      <c r="P3108" s="1">
        <f t="shared" si="146"/>
        <v>54028.846153846156</v>
      </c>
      <c r="Q3108" s="1">
        <f>Table1[[#This Row],[Earned Basic Salary]]*20%</f>
        <v>10805.769230769232</v>
      </c>
      <c r="R3108" s="1">
        <f>Table1[[#This Row],[Earned Basic Salary]]*10%</f>
        <v>5402.8846153846162</v>
      </c>
      <c r="S3108" s="1">
        <f>Table1[[#This Row],[Earned Basic Salary]]*12%</f>
        <v>6483.4615384615381</v>
      </c>
      <c r="T3108" s="1">
        <f>200</f>
        <v>200</v>
      </c>
      <c r="U3108" s="1">
        <f>Table1[[#This Row],[PF]]+Table1[[#This Row],[Professional Tax]]</f>
        <v>6683.4615384615381</v>
      </c>
      <c r="V3108" s="1">
        <f>Table1[[#This Row],[Overtime Hours]]*200</f>
        <v>2600</v>
      </c>
      <c r="W3108" s="1">
        <f>Table1[[#This Row],[Earned Basic Salary]]+Table1[[#This Row],[HRA]]+Table1[[#This Row],[DA]]+Table1[[#This Row],[Overtime Pay]]</f>
        <v>72837.5</v>
      </c>
      <c r="X3108" s="1">
        <f>Table1[[#This Row],[Gross Salary]]-Table1[[#This Row],[Total Deduction]]</f>
        <v>66154.038461538468</v>
      </c>
      <c r="Y3108" t="s">
        <v>37</v>
      </c>
      <c r="Z3108" t="s">
        <v>38</v>
      </c>
      <c r="AA3108" t="s">
        <v>11386</v>
      </c>
      <c r="AB3108" t="s">
        <v>11387</v>
      </c>
    </row>
    <row r="3109" spans="1:28" x14ac:dyDescent="0.3">
      <c r="A3109" t="s">
        <v>11388</v>
      </c>
      <c r="B3109" t="s">
        <v>329</v>
      </c>
      <c r="C3109">
        <v>30</v>
      </c>
      <c r="D3109" t="s">
        <v>53</v>
      </c>
      <c r="E3109" t="s">
        <v>62</v>
      </c>
      <c r="F3109" t="s">
        <v>55</v>
      </c>
      <c r="G3109" t="s">
        <v>8871</v>
      </c>
      <c r="H3109" t="s">
        <v>35</v>
      </c>
      <c r="I3109" t="s">
        <v>36</v>
      </c>
      <c r="J3109">
        <v>26</v>
      </c>
      <c r="K3109">
        <v>24</v>
      </c>
      <c r="L3109">
        <f t="shared" si="144"/>
        <v>2</v>
      </c>
      <c r="M3109">
        <v>9</v>
      </c>
      <c r="N3109">
        <v>73722</v>
      </c>
      <c r="O3109" s="1">
        <f t="shared" si="145"/>
        <v>2835.4615384615386</v>
      </c>
      <c r="P3109" s="1">
        <f t="shared" si="146"/>
        <v>68051.076923076922</v>
      </c>
      <c r="Q3109" s="1">
        <f>Table1[[#This Row],[Earned Basic Salary]]*20%</f>
        <v>13610.215384615385</v>
      </c>
      <c r="R3109" s="1">
        <f>Table1[[#This Row],[Earned Basic Salary]]*10%</f>
        <v>6805.1076923076926</v>
      </c>
      <c r="S3109" s="1">
        <f>Table1[[#This Row],[Earned Basic Salary]]*12%</f>
        <v>8166.1292307692302</v>
      </c>
      <c r="T3109" s="1">
        <f>200</f>
        <v>200</v>
      </c>
      <c r="U3109" s="1">
        <f>Table1[[#This Row],[PF]]+Table1[[#This Row],[Professional Tax]]</f>
        <v>8366.1292307692311</v>
      </c>
      <c r="V3109" s="1">
        <f>Table1[[#This Row],[Overtime Hours]]*200</f>
        <v>1800</v>
      </c>
      <c r="W3109" s="1">
        <f>Table1[[#This Row],[Earned Basic Salary]]+Table1[[#This Row],[HRA]]+Table1[[#This Row],[DA]]+Table1[[#This Row],[Overtime Pay]]</f>
        <v>90266.4</v>
      </c>
      <c r="X3109" s="1">
        <f>Table1[[#This Row],[Gross Salary]]-Table1[[#This Row],[Total Deduction]]</f>
        <v>81900.270769230759</v>
      </c>
      <c r="Y3109" t="s">
        <v>37</v>
      </c>
      <c r="Z3109" t="s">
        <v>48</v>
      </c>
      <c r="AA3109" t="s">
        <v>11389</v>
      </c>
      <c r="AB3109" t="s">
        <v>11390</v>
      </c>
    </row>
    <row r="3110" spans="1:28" x14ac:dyDescent="0.3">
      <c r="A3110" t="s">
        <v>11391</v>
      </c>
      <c r="B3110" t="s">
        <v>1085</v>
      </c>
      <c r="C3110">
        <v>23</v>
      </c>
      <c r="D3110" t="s">
        <v>44</v>
      </c>
      <c r="E3110" t="s">
        <v>82</v>
      </c>
      <c r="F3110" t="s">
        <v>89</v>
      </c>
      <c r="G3110" t="s">
        <v>10992</v>
      </c>
      <c r="H3110" t="s">
        <v>35</v>
      </c>
      <c r="I3110" t="s">
        <v>36</v>
      </c>
      <c r="J3110">
        <v>26</v>
      </c>
      <c r="K3110">
        <v>25</v>
      </c>
      <c r="L3110">
        <f t="shared" si="144"/>
        <v>1</v>
      </c>
      <c r="M3110">
        <v>17</v>
      </c>
      <c r="N3110">
        <v>19607</v>
      </c>
      <c r="O3110" s="1">
        <f t="shared" si="145"/>
        <v>754.11538461538464</v>
      </c>
      <c r="P3110" s="1">
        <f t="shared" si="146"/>
        <v>18852.884615384617</v>
      </c>
      <c r="Q3110" s="1">
        <f>Table1[[#This Row],[Earned Basic Salary]]*20%</f>
        <v>3770.5769230769238</v>
      </c>
      <c r="R3110" s="1">
        <f>Table1[[#This Row],[Earned Basic Salary]]*10%</f>
        <v>1885.2884615384619</v>
      </c>
      <c r="S3110" s="1">
        <f>Table1[[#This Row],[Earned Basic Salary]]*12%</f>
        <v>2262.3461538461538</v>
      </c>
      <c r="T3110" s="1">
        <f>200</f>
        <v>200</v>
      </c>
      <c r="U3110" s="1">
        <f>Table1[[#This Row],[PF]]+Table1[[#This Row],[Professional Tax]]</f>
        <v>2462.3461538461538</v>
      </c>
      <c r="V3110" s="1">
        <f>Table1[[#This Row],[Overtime Hours]]*200</f>
        <v>3400</v>
      </c>
      <c r="W3110" s="1">
        <f>Table1[[#This Row],[Earned Basic Salary]]+Table1[[#This Row],[HRA]]+Table1[[#This Row],[DA]]+Table1[[#This Row],[Overtime Pay]]</f>
        <v>27908.75</v>
      </c>
      <c r="X3110" s="1">
        <f>Table1[[#This Row],[Gross Salary]]-Table1[[#This Row],[Total Deduction]]</f>
        <v>25446.403846153848</v>
      </c>
      <c r="Y3110" t="s">
        <v>37</v>
      </c>
      <c r="Z3110" t="s">
        <v>38</v>
      </c>
      <c r="AA3110" t="s">
        <v>11392</v>
      </c>
      <c r="AB3110" t="s">
        <v>11393</v>
      </c>
    </row>
    <row r="3111" spans="1:28" x14ac:dyDescent="0.3">
      <c r="A3111" t="s">
        <v>11394</v>
      </c>
      <c r="B3111" t="s">
        <v>207</v>
      </c>
      <c r="C3111">
        <v>31</v>
      </c>
      <c r="D3111" t="s">
        <v>53</v>
      </c>
      <c r="E3111" t="s">
        <v>45</v>
      </c>
      <c r="F3111" t="s">
        <v>83</v>
      </c>
      <c r="G3111" t="s">
        <v>11395</v>
      </c>
      <c r="H3111" t="s">
        <v>35</v>
      </c>
      <c r="I3111" t="s">
        <v>36</v>
      </c>
      <c r="J3111">
        <v>26</v>
      </c>
      <c r="K3111">
        <v>22</v>
      </c>
      <c r="L3111">
        <f t="shared" si="144"/>
        <v>4</v>
      </c>
      <c r="M3111">
        <v>19</v>
      </c>
      <c r="N3111">
        <v>23936</v>
      </c>
      <c r="O3111" s="1">
        <f t="shared" si="145"/>
        <v>920.61538461538464</v>
      </c>
      <c r="P3111" s="1">
        <f t="shared" si="146"/>
        <v>20253.538461538461</v>
      </c>
      <c r="Q3111" s="1">
        <f>Table1[[#This Row],[Earned Basic Salary]]*20%</f>
        <v>4050.7076923076925</v>
      </c>
      <c r="R3111" s="1">
        <f>Table1[[#This Row],[Earned Basic Salary]]*10%</f>
        <v>2025.3538461538462</v>
      </c>
      <c r="S3111" s="1">
        <f>Table1[[#This Row],[Earned Basic Salary]]*12%</f>
        <v>2430.4246153846152</v>
      </c>
      <c r="T3111" s="1">
        <f>200</f>
        <v>200</v>
      </c>
      <c r="U3111" s="1">
        <f>Table1[[#This Row],[PF]]+Table1[[#This Row],[Professional Tax]]</f>
        <v>2630.4246153846152</v>
      </c>
      <c r="V3111" s="1">
        <f>Table1[[#This Row],[Overtime Hours]]*200</f>
        <v>3800</v>
      </c>
      <c r="W3111" s="1">
        <f>Table1[[#This Row],[Earned Basic Salary]]+Table1[[#This Row],[HRA]]+Table1[[#This Row],[DA]]+Table1[[#This Row],[Overtime Pay]]</f>
        <v>30129.599999999999</v>
      </c>
      <c r="X3111" s="1">
        <f>Table1[[#This Row],[Gross Salary]]-Table1[[#This Row],[Total Deduction]]</f>
        <v>27499.175384615384</v>
      </c>
      <c r="Y3111" t="s">
        <v>37</v>
      </c>
      <c r="Z3111" t="s">
        <v>48</v>
      </c>
      <c r="AA3111" t="s">
        <v>11396</v>
      </c>
      <c r="AB3111" t="s">
        <v>11397</v>
      </c>
    </row>
    <row r="3112" spans="1:28" x14ac:dyDescent="0.3">
      <c r="A3112" t="s">
        <v>11398</v>
      </c>
      <c r="B3112" t="s">
        <v>490</v>
      </c>
      <c r="C3112">
        <v>54</v>
      </c>
      <c r="D3112" t="s">
        <v>44</v>
      </c>
      <c r="E3112" t="s">
        <v>54</v>
      </c>
      <c r="F3112" t="s">
        <v>46</v>
      </c>
      <c r="G3112" t="s">
        <v>11399</v>
      </c>
      <c r="H3112" t="s">
        <v>35</v>
      </c>
      <c r="I3112" t="s">
        <v>36</v>
      </c>
      <c r="J3112">
        <v>26</v>
      </c>
      <c r="K3112">
        <v>25</v>
      </c>
      <c r="L3112">
        <f t="shared" si="144"/>
        <v>1</v>
      </c>
      <c r="M3112">
        <v>2</v>
      </c>
      <c r="N3112">
        <v>64076</v>
      </c>
      <c r="O3112" s="1">
        <f t="shared" si="145"/>
        <v>2464.4615384615386</v>
      </c>
      <c r="P3112" s="1">
        <f t="shared" si="146"/>
        <v>61611.538461538461</v>
      </c>
      <c r="Q3112" s="1">
        <f>Table1[[#This Row],[Earned Basic Salary]]*20%</f>
        <v>12322.307692307693</v>
      </c>
      <c r="R3112" s="1">
        <f>Table1[[#This Row],[Earned Basic Salary]]*10%</f>
        <v>6161.1538461538466</v>
      </c>
      <c r="S3112" s="1">
        <f>Table1[[#This Row],[Earned Basic Salary]]*12%</f>
        <v>7393.3846153846152</v>
      </c>
      <c r="T3112" s="1">
        <f>200</f>
        <v>200</v>
      </c>
      <c r="U3112" s="1">
        <f>Table1[[#This Row],[PF]]+Table1[[#This Row],[Professional Tax]]</f>
        <v>7593.3846153846152</v>
      </c>
      <c r="V3112" s="1">
        <f>Table1[[#This Row],[Overtime Hours]]*200</f>
        <v>400</v>
      </c>
      <c r="W3112" s="1">
        <f>Table1[[#This Row],[Earned Basic Salary]]+Table1[[#This Row],[HRA]]+Table1[[#This Row],[DA]]+Table1[[#This Row],[Overtime Pay]]</f>
        <v>80495</v>
      </c>
      <c r="X3112" s="1">
        <f>Table1[[#This Row],[Gross Salary]]-Table1[[#This Row],[Total Deduction]]</f>
        <v>72901.61538461539</v>
      </c>
      <c r="Y3112" t="s">
        <v>37</v>
      </c>
      <c r="Z3112" t="s">
        <v>38</v>
      </c>
      <c r="AA3112" t="s">
        <v>11400</v>
      </c>
      <c r="AB3112" t="s">
        <v>11401</v>
      </c>
    </row>
    <row r="3113" spans="1:28" x14ac:dyDescent="0.3">
      <c r="A3113" t="s">
        <v>11402</v>
      </c>
      <c r="B3113" t="s">
        <v>353</v>
      </c>
      <c r="C3113">
        <v>35</v>
      </c>
      <c r="D3113" t="s">
        <v>31</v>
      </c>
      <c r="E3113" t="s">
        <v>45</v>
      </c>
      <c r="F3113" t="s">
        <v>46</v>
      </c>
      <c r="G3113" t="s">
        <v>11403</v>
      </c>
      <c r="H3113" t="s">
        <v>35</v>
      </c>
      <c r="I3113" t="s">
        <v>36</v>
      </c>
      <c r="J3113">
        <v>26</v>
      </c>
      <c r="K3113">
        <v>22</v>
      </c>
      <c r="L3113">
        <f t="shared" si="144"/>
        <v>4</v>
      </c>
      <c r="M3113">
        <v>8</v>
      </c>
      <c r="N3113">
        <v>78350</v>
      </c>
      <c r="O3113" s="1">
        <f t="shared" si="145"/>
        <v>3013.4615384615386</v>
      </c>
      <c r="P3113" s="1">
        <f t="shared" si="146"/>
        <v>66296.153846153844</v>
      </c>
      <c r="Q3113" s="1">
        <f>Table1[[#This Row],[Earned Basic Salary]]*20%</f>
        <v>13259.23076923077</v>
      </c>
      <c r="R3113" s="1">
        <f>Table1[[#This Row],[Earned Basic Salary]]*10%</f>
        <v>6629.6153846153848</v>
      </c>
      <c r="S3113" s="1">
        <f>Table1[[#This Row],[Earned Basic Salary]]*12%</f>
        <v>7955.538461538461</v>
      </c>
      <c r="T3113" s="1">
        <f>200</f>
        <v>200</v>
      </c>
      <c r="U3113" s="1">
        <f>Table1[[#This Row],[PF]]+Table1[[#This Row],[Professional Tax]]</f>
        <v>8155.538461538461</v>
      </c>
      <c r="V3113" s="1">
        <f>Table1[[#This Row],[Overtime Hours]]*200</f>
        <v>1600</v>
      </c>
      <c r="W3113" s="1">
        <f>Table1[[#This Row],[Earned Basic Salary]]+Table1[[#This Row],[HRA]]+Table1[[#This Row],[DA]]+Table1[[#This Row],[Overtime Pay]]</f>
        <v>87785</v>
      </c>
      <c r="X3113" s="1">
        <f>Table1[[#This Row],[Gross Salary]]-Table1[[#This Row],[Total Deduction]]</f>
        <v>79629.461538461532</v>
      </c>
      <c r="Y3113" t="s">
        <v>37</v>
      </c>
      <c r="Z3113" t="s">
        <v>48</v>
      </c>
      <c r="AA3113" t="s">
        <v>11404</v>
      </c>
      <c r="AB3113" t="s">
        <v>11405</v>
      </c>
    </row>
    <row r="3114" spans="1:28" x14ac:dyDescent="0.3">
      <c r="A3114" t="s">
        <v>11406</v>
      </c>
      <c r="B3114" t="s">
        <v>245</v>
      </c>
      <c r="C3114">
        <v>33</v>
      </c>
      <c r="D3114" t="s">
        <v>53</v>
      </c>
      <c r="E3114" t="s">
        <v>121</v>
      </c>
      <c r="F3114" t="s">
        <v>89</v>
      </c>
      <c r="G3114" t="s">
        <v>7711</v>
      </c>
      <c r="H3114" t="s">
        <v>35</v>
      </c>
      <c r="I3114" t="s">
        <v>36</v>
      </c>
      <c r="J3114">
        <v>26</v>
      </c>
      <c r="K3114">
        <v>24</v>
      </c>
      <c r="L3114">
        <f t="shared" si="144"/>
        <v>2</v>
      </c>
      <c r="M3114">
        <v>16</v>
      </c>
      <c r="N3114">
        <v>47957</v>
      </c>
      <c r="O3114" s="1">
        <f t="shared" si="145"/>
        <v>1844.5</v>
      </c>
      <c r="P3114" s="1">
        <f t="shared" si="146"/>
        <v>44268</v>
      </c>
      <c r="Q3114" s="1">
        <f>Table1[[#This Row],[Earned Basic Salary]]*20%</f>
        <v>8853.6</v>
      </c>
      <c r="R3114" s="1">
        <f>Table1[[#This Row],[Earned Basic Salary]]*10%</f>
        <v>4426.8</v>
      </c>
      <c r="S3114" s="1">
        <f>Table1[[#This Row],[Earned Basic Salary]]*12%</f>
        <v>5312.16</v>
      </c>
      <c r="T3114" s="1">
        <f>200</f>
        <v>200</v>
      </c>
      <c r="U3114" s="1">
        <f>Table1[[#This Row],[PF]]+Table1[[#This Row],[Professional Tax]]</f>
        <v>5512.16</v>
      </c>
      <c r="V3114" s="1">
        <f>Table1[[#This Row],[Overtime Hours]]*200</f>
        <v>3200</v>
      </c>
      <c r="W3114" s="1">
        <f>Table1[[#This Row],[Earned Basic Salary]]+Table1[[#This Row],[HRA]]+Table1[[#This Row],[DA]]+Table1[[#This Row],[Overtime Pay]]</f>
        <v>60748.4</v>
      </c>
      <c r="X3114" s="1">
        <f>Table1[[#This Row],[Gross Salary]]-Table1[[#This Row],[Total Deduction]]</f>
        <v>55236.240000000005</v>
      </c>
      <c r="Y3114" t="s">
        <v>37</v>
      </c>
      <c r="Z3114" t="s">
        <v>48</v>
      </c>
      <c r="AA3114" t="s">
        <v>11407</v>
      </c>
      <c r="AB3114" t="s">
        <v>11408</v>
      </c>
    </row>
    <row r="3115" spans="1:28" x14ac:dyDescent="0.3">
      <c r="A3115" t="s">
        <v>11409</v>
      </c>
      <c r="B3115" t="s">
        <v>1452</v>
      </c>
      <c r="C3115">
        <v>21</v>
      </c>
      <c r="D3115" t="s">
        <v>127</v>
      </c>
      <c r="E3115" t="s">
        <v>82</v>
      </c>
      <c r="F3115" t="s">
        <v>89</v>
      </c>
      <c r="G3115" t="s">
        <v>7192</v>
      </c>
      <c r="H3115" t="s">
        <v>35</v>
      </c>
      <c r="I3115" t="s">
        <v>36</v>
      </c>
      <c r="J3115">
        <v>26</v>
      </c>
      <c r="K3115">
        <v>22</v>
      </c>
      <c r="L3115">
        <f t="shared" si="144"/>
        <v>4</v>
      </c>
      <c r="M3115">
        <v>10</v>
      </c>
      <c r="N3115">
        <v>71892</v>
      </c>
      <c r="O3115" s="1">
        <f t="shared" si="145"/>
        <v>2765.0769230769229</v>
      </c>
      <c r="P3115" s="1">
        <f t="shared" si="146"/>
        <v>60831.692307692305</v>
      </c>
      <c r="Q3115" s="1">
        <f>Table1[[#This Row],[Earned Basic Salary]]*20%</f>
        <v>12166.338461538462</v>
      </c>
      <c r="R3115" s="1">
        <f>Table1[[#This Row],[Earned Basic Salary]]*10%</f>
        <v>6083.169230769231</v>
      </c>
      <c r="S3115" s="1">
        <f>Table1[[#This Row],[Earned Basic Salary]]*12%</f>
        <v>7299.8030769230763</v>
      </c>
      <c r="T3115" s="1">
        <f>200</f>
        <v>200</v>
      </c>
      <c r="U3115" s="1">
        <f>Table1[[#This Row],[PF]]+Table1[[#This Row],[Professional Tax]]</f>
        <v>7499.8030769230763</v>
      </c>
      <c r="V3115" s="1">
        <f>Table1[[#This Row],[Overtime Hours]]*200</f>
        <v>2000</v>
      </c>
      <c r="W3115" s="1">
        <f>Table1[[#This Row],[Earned Basic Salary]]+Table1[[#This Row],[HRA]]+Table1[[#This Row],[DA]]+Table1[[#This Row],[Overtime Pay]]</f>
        <v>81081.2</v>
      </c>
      <c r="X3115" s="1">
        <f>Table1[[#This Row],[Gross Salary]]-Table1[[#This Row],[Total Deduction]]</f>
        <v>73581.396923076914</v>
      </c>
      <c r="Y3115" t="s">
        <v>37</v>
      </c>
      <c r="Z3115" t="s">
        <v>38</v>
      </c>
      <c r="AA3115" t="s">
        <v>11410</v>
      </c>
      <c r="AB3115" t="s">
        <v>11411</v>
      </c>
    </row>
    <row r="3116" spans="1:28" x14ac:dyDescent="0.3">
      <c r="A3116" t="s">
        <v>11412</v>
      </c>
      <c r="B3116" t="s">
        <v>1063</v>
      </c>
      <c r="C3116">
        <v>33</v>
      </c>
      <c r="D3116" t="s">
        <v>44</v>
      </c>
      <c r="E3116" t="s">
        <v>45</v>
      </c>
      <c r="F3116" t="s">
        <v>89</v>
      </c>
      <c r="G3116" t="s">
        <v>5076</v>
      </c>
      <c r="H3116" t="s">
        <v>35</v>
      </c>
      <c r="I3116" t="s">
        <v>36</v>
      </c>
      <c r="J3116">
        <v>26</v>
      </c>
      <c r="K3116">
        <v>22</v>
      </c>
      <c r="L3116">
        <f t="shared" si="144"/>
        <v>4</v>
      </c>
      <c r="M3116">
        <v>0</v>
      </c>
      <c r="N3116">
        <v>74863</v>
      </c>
      <c r="O3116" s="1">
        <f t="shared" si="145"/>
        <v>2879.3461538461538</v>
      </c>
      <c r="P3116" s="1">
        <f t="shared" si="146"/>
        <v>63345.615384615383</v>
      </c>
      <c r="Q3116" s="1">
        <f>Table1[[#This Row],[Earned Basic Salary]]*20%</f>
        <v>12669.123076923077</v>
      </c>
      <c r="R3116" s="1">
        <f>Table1[[#This Row],[Earned Basic Salary]]*10%</f>
        <v>6334.5615384615385</v>
      </c>
      <c r="S3116" s="1">
        <f>Table1[[#This Row],[Earned Basic Salary]]*12%</f>
        <v>7601.4738461538454</v>
      </c>
      <c r="T3116" s="1">
        <f>200</f>
        <v>200</v>
      </c>
      <c r="U3116" s="1">
        <f>Table1[[#This Row],[PF]]+Table1[[#This Row],[Professional Tax]]</f>
        <v>7801.4738461538454</v>
      </c>
      <c r="V3116" s="1">
        <f>Table1[[#This Row],[Overtime Hours]]*200</f>
        <v>0</v>
      </c>
      <c r="W3116" s="1">
        <f>Table1[[#This Row],[Earned Basic Salary]]+Table1[[#This Row],[HRA]]+Table1[[#This Row],[DA]]+Table1[[#This Row],[Overtime Pay]]</f>
        <v>82349.3</v>
      </c>
      <c r="X3116" s="1">
        <f>Table1[[#This Row],[Gross Salary]]-Table1[[#This Row],[Total Deduction]]</f>
        <v>74547.826153846152</v>
      </c>
      <c r="Y3116" t="s">
        <v>37</v>
      </c>
      <c r="Z3116" t="s">
        <v>106</v>
      </c>
      <c r="AA3116" t="s">
        <v>11413</v>
      </c>
      <c r="AB3116" t="s">
        <v>11414</v>
      </c>
    </row>
    <row r="3117" spans="1:28" x14ac:dyDescent="0.3">
      <c r="A3117" t="s">
        <v>11415</v>
      </c>
      <c r="B3117" t="s">
        <v>138</v>
      </c>
      <c r="C3117">
        <v>25</v>
      </c>
      <c r="D3117" t="s">
        <v>61</v>
      </c>
      <c r="E3117" t="s">
        <v>82</v>
      </c>
      <c r="F3117" t="s">
        <v>89</v>
      </c>
      <c r="G3117" t="s">
        <v>11416</v>
      </c>
      <c r="H3117" t="s">
        <v>35</v>
      </c>
      <c r="I3117" t="s">
        <v>36</v>
      </c>
      <c r="J3117">
        <v>26</v>
      </c>
      <c r="K3117">
        <v>26</v>
      </c>
      <c r="L3117">
        <f t="shared" si="144"/>
        <v>0</v>
      </c>
      <c r="M3117">
        <v>10</v>
      </c>
      <c r="N3117">
        <v>30724</v>
      </c>
      <c r="O3117" s="1">
        <f t="shared" si="145"/>
        <v>1181.6923076923076</v>
      </c>
      <c r="P3117" s="1">
        <f t="shared" si="146"/>
        <v>30724</v>
      </c>
      <c r="Q3117" s="1">
        <f>Table1[[#This Row],[Earned Basic Salary]]*20%</f>
        <v>6144.8</v>
      </c>
      <c r="R3117" s="1">
        <f>Table1[[#This Row],[Earned Basic Salary]]*10%</f>
        <v>3072.4</v>
      </c>
      <c r="S3117" s="1">
        <f>Table1[[#This Row],[Earned Basic Salary]]*12%</f>
        <v>3686.8799999999997</v>
      </c>
      <c r="T3117" s="1">
        <f>200</f>
        <v>200</v>
      </c>
      <c r="U3117" s="1">
        <f>Table1[[#This Row],[PF]]+Table1[[#This Row],[Professional Tax]]</f>
        <v>3886.8799999999997</v>
      </c>
      <c r="V3117" s="1">
        <f>Table1[[#This Row],[Overtime Hours]]*200</f>
        <v>2000</v>
      </c>
      <c r="W3117" s="1">
        <f>Table1[[#This Row],[Earned Basic Salary]]+Table1[[#This Row],[HRA]]+Table1[[#This Row],[DA]]+Table1[[#This Row],[Overtime Pay]]</f>
        <v>41941.200000000004</v>
      </c>
      <c r="X3117" s="1">
        <f>Table1[[#This Row],[Gross Salary]]-Table1[[#This Row],[Total Deduction]]</f>
        <v>38054.320000000007</v>
      </c>
      <c r="Y3117" t="s">
        <v>37</v>
      </c>
      <c r="Z3117" t="s">
        <v>106</v>
      </c>
      <c r="AA3117" t="s">
        <v>11417</v>
      </c>
      <c r="AB3117" t="s">
        <v>11418</v>
      </c>
    </row>
    <row r="3118" spans="1:28" x14ac:dyDescent="0.3">
      <c r="A3118" t="s">
        <v>11419</v>
      </c>
      <c r="B3118" t="s">
        <v>1366</v>
      </c>
      <c r="C3118">
        <v>52</v>
      </c>
      <c r="D3118" t="s">
        <v>44</v>
      </c>
      <c r="E3118" t="s">
        <v>45</v>
      </c>
      <c r="F3118" t="s">
        <v>83</v>
      </c>
      <c r="G3118" t="s">
        <v>10430</v>
      </c>
      <c r="H3118" t="s">
        <v>35</v>
      </c>
      <c r="I3118" t="s">
        <v>36</v>
      </c>
      <c r="J3118">
        <v>26</v>
      </c>
      <c r="K3118">
        <v>25</v>
      </c>
      <c r="L3118">
        <f t="shared" si="144"/>
        <v>1</v>
      </c>
      <c r="M3118">
        <v>2</v>
      </c>
      <c r="N3118">
        <v>29257</v>
      </c>
      <c r="O3118" s="1">
        <f t="shared" si="145"/>
        <v>1125.2692307692307</v>
      </c>
      <c r="P3118" s="1">
        <f t="shared" si="146"/>
        <v>28131.73076923077</v>
      </c>
      <c r="Q3118" s="1">
        <f>Table1[[#This Row],[Earned Basic Salary]]*20%</f>
        <v>5626.3461538461543</v>
      </c>
      <c r="R3118" s="1">
        <f>Table1[[#This Row],[Earned Basic Salary]]*10%</f>
        <v>2813.1730769230771</v>
      </c>
      <c r="S3118" s="1">
        <f>Table1[[#This Row],[Earned Basic Salary]]*12%</f>
        <v>3375.8076923076924</v>
      </c>
      <c r="T3118" s="1">
        <f>200</f>
        <v>200</v>
      </c>
      <c r="U3118" s="1">
        <f>Table1[[#This Row],[PF]]+Table1[[#This Row],[Professional Tax]]</f>
        <v>3575.8076923076924</v>
      </c>
      <c r="V3118" s="1">
        <f>Table1[[#This Row],[Overtime Hours]]*200</f>
        <v>400</v>
      </c>
      <c r="W3118" s="1">
        <f>Table1[[#This Row],[Earned Basic Salary]]+Table1[[#This Row],[HRA]]+Table1[[#This Row],[DA]]+Table1[[#This Row],[Overtime Pay]]</f>
        <v>36971.25</v>
      </c>
      <c r="X3118" s="1">
        <f>Table1[[#This Row],[Gross Salary]]-Table1[[#This Row],[Total Deduction]]</f>
        <v>33395.442307692305</v>
      </c>
      <c r="Y3118" t="s">
        <v>37</v>
      </c>
      <c r="Z3118" t="s">
        <v>106</v>
      </c>
      <c r="AA3118" t="s">
        <v>11420</v>
      </c>
      <c r="AB3118" t="s">
        <v>11421</v>
      </c>
    </row>
    <row r="3119" spans="1:28" x14ac:dyDescent="0.3">
      <c r="A3119" t="s">
        <v>11422</v>
      </c>
      <c r="B3119" t="s">
        <v>362</v>
      </c>
      <c r="C3119">
        <v>42</v>
      </c>
      <c r="D3119" t="s">
        <v>75</v>
      </c>
      <c r="E3119" t="s">
        <v>54</v>
      </c>
      <c r="F3119" t="s">
        <v>33</v>
      </c>
      <c r="G3119" t="s">
        <v>11423</v>
      </c>
      <c r="H3119" t="s">
        <v>35</v>
      </c>
      <c r="I3119" t="s">
        <v>36</v>
      </c>
      <c r="J3119">
        <v>26</v>
      </c>
      <c r="K3119">
        <v>23</v>
      </c>
      <c r="L3119">
        <f t="shared" si="144"/>
        <v>3</v>
      </c>
      <c r="M3119">
        <v>1</v>
      </c>
      <c r="N3119">
        <v>54674</v>
      </c>
      <c r="O3119" s="1">
        <f t="shared" si="145"/>
        <v>2102.8461538461538</v>
      </c>
      <c r="P3119" s="1">
        <f t="shared" si="146"/>
        <v>48365.461538461539</v>
      </c>
      <c r="Q3119" s="1">
        <f>Table1[[#This Row],[Earned Basic Salary]]*20%</f>
        <v>9673.0923076923082</v>
      </c>
      <c r="R3119" s="1">
        <f>Table1[[#This Row],[Earned Basic Salary]]*10%</f>
        <v>4836.5461538461541</v>
      </c>
      <c r="S3119" s="1">
        <f>Table1[[#This Row],[Earned Basic Salary]]*12%</f>
        <v>5803.8553846153845</v>
      </c>
      <c r="T3119" s="1">
        <f>200</f>
        <v>200</v>
      </c>
      <c r="U3119" s="1">
        <f>Table1[[#This Row],[PF]]+Table1[[#This Row],[Professional Tax]]</f>
        <v>6003.8553846153845</v>
      </c>
      <c r="V3119" s="1">
        <f>Table1[[#This Row],[Overtime Hours]]*200</f>
        <v>200</v>
      </c>
      <c r="W3119" s="1">
        <f>Table1[[#This Row],[Earned Basic Salary]]+Table1[[#This Row],[HRA]]+Table1[[#This Row],[DA]]+Table1[[#This Row],[Overtime Pay]]</f>
        <v>63075.1</v>
      </c>
      <c r="X3119" s="1">
        <f>Table1[[#This Row],[Gross Salary]]-Table1[[#This Row],[Total Deduction]]</f>
        <v>57071.24461538461</v>
      </c>
      <c r="Y3119" t="s">
        <v>37</v>
      </c>
      <c r="Z3119" t="s">
        <v>95</v>
      </c>
      <c r="AA3119" t="s">
        <v>11424</v>
      </c>
      <c r="AB3119" t="s">
        <v>11425</v>
      </c>
    </row>
    <row r="3120" spans="1:28" x14ac:dyDescent="0.3">
      <c r="A3120" t="s">
        <v>11426</v>
      </c>
      <c r="B3120" t="s">
        <v>670</v>
      </c>
      <c r="C3120">
        <v>55</v>
      </c>
      <c r="D3120" t="s">
        <v>75</v>
      </c>
      <c r="E3120" t="s">
        <v>121</v>
      </c>
      <c r="F3120" t="s">
        <v>33</v>
      </c>
      <c r="G3120" t="s">
        <v>11427</v>
      </c>
      <c r="H3120" t="s">
        <v>35</v>
      </c>
      <c r="I3120" t="s">
        <v>36</v>
      </c>
      <c r="J3120">
        <v>26</v>
      </c>
      <c r="K3120">
        <v>26</v>
      </c>
      <c r="L3120">
        <f t="shared" si="144"/>
        <v>0</v>
      </c>
      <c r="M3120">
        <v>10</v>
      </c>
      <c r="N3120">
        <v>73343</v>
      </c>
      <c r="O3120" s="1">
        <f t="shared" si="145"/>
        <v>2820.8846153846152</v>
      </c>
      <c r="P3120" s="1">
        <f t="shared" si="146"/>
        <v>73343</v>
      </c>
      <c r="Q3120" s="1">
        <f>Table1[[#This Row],[Earned Basic Salary]]*20%</f>
        <v>14668.6</v>
      </c>
      <c r="R3120" s="1">
        <f>Table1[[#This Row],[Earned Basic Salary]]*10%</f>
        <v>7334.3</v>
      </c>
      <c r="S3120" s="1">
        <f>Table1[[#This Row],[Earned Basic Salary]]*12%</f>
        <v>8801.16</v>
      </c>
      <c r="T3120" s="1">
        <f>200</f>
        <v>200</v>
      </c>
      <c r="U3120" s="1">
        <f>Table1[[#This Row],[PF]]+Table1[[#This Row],[Professional Tax]]</f>
        <v>9001.16</v>
      </c>
      <c r="V3120" s="1">
        <f>Table1[[#This Row],[Overtime Hours]]*200</f>
        <v>2000</v>
      </c>
      <c r="W3120" s="1">
        <f>Table1[[#This Row],[Earned Basic Salary]]+Table1[[#This Row],[HRA]]+Table1[[#This Row],[DA]]+Table1[[#This Row],[Overtime Pay]]</f>
        <v>97345.900000000009</v>
      </c>
      <c r="X3120" s="1">
        <f>Table1[[#This Row],[Gross Salary]]-Table1[[#This Row],[Total Deduction]]</f>
        <v>88344.74</v>
      </c>
      <c r="Y3120" t="s">
        <v>37</v>
      </c>
      <c r="Z3120" t="s">
        <v>106</v>
      </c>
      <c r="AA3120" t="s">
        <v>11428</v>
      </c>
      <c r="AB3120" t="s">
        <v>11429</v>
      </c>
    </row>
    <row r="3121" spans="1:28" x14ac:dyDescent="0.3">
      <c r="A3121" t="s">
        <v>11430</v>
      </c>
      <c r="B3121" t="s">
        <v>997</v>
      </c>
      <c r="C3121">
        <v>45</v>
      </c>
      <c r="D3121" t="s">
        <v>75</v>
      </c>
      <c r="E3121" t="s">
        <v>82</v>
      </c>
      <c r="F3121" t="s">
        <v>55</v>
      </c>
      <c r="G3121" t="s">
        <v>9204</v>
      </c>
      <c r="H3121" t="s">
        <v>35</v>
      </c>
      <c r="I3121" t="s">
        <v>36</v>
      </c>
      <c r="J3121">
        <v>26</v>
      </c>
      <c r="K3121">
        <v>22</v>
      </c>
      <c r="L3121">
        <f t="shared" si="144"/>
        <v>4</v>
      </c>
      <c r="M3121">
        <v>14</v>
      </c>
      <c r="N3121">
        <v>27699</v>
      </c>
      <c r="O3121" s="1">
        <f t="shared" si="145"/>
        <v>1065.3461538461538</v>
      </c>
      <c r="P3121" s="1">
        <f t="shared" si="146"/>
        <v>23437.615384615383</v>
      </c>
      <c r="Q3121" s="1">
        <f>Table1[[#This Row],[Earned Basic Salary]]*20%</f>
        <v>4687.5230769230766</v>
      </c>
      <c r="R3121" s="1">
        <f>Table1[[#This Row],[Earned Basic Salary]]*10%</f>
        <v>2343.7615384615383</v>
      </c>
      <c r="S3121" s="1">
        <f>Table1[[#This Row],[Earned Basic Salary]]*12%</f>
        <v>2812.5138461538459</v>
      </c>
      <c r="T3121" s="1">
        <f>200</f>
        <v>200</v>
      </c>
      <c r="U3121" s="1">
        <f>Table1[[#This Row],[PF]]+Table1[[#This Row],[Professional Tax]]</f>
        <v>3012.5138461538459</v>
      </c>
      <c r="V3121" s="1">
        <f>Table1[[#This Row],[Overtime Hours]]*200</f>
        <v>2800</v>
      </c>
      <c r="W3121" s="1">
        <f>Table1[[#This Row],[Earned Basic Salary]]+Table1[[#This Row],[HRA]]+Table1[[#This Row],[DA]]+Table1[[#This Row],[Overtime Pay]]</f>
        <v>33268.899999999994</v>
      </c>
      <c r="X3121" s="1">
        <f>Table1[[#This Row],[Gross Salary]]-Table1[[#This Row],[Total Deduction]]</f>
        <v>30256.38615384615</v>
      </c>
      <c r="Y3121" t="s">
        <v>37</v>
      </c>
      <c r="Z3121" t="s">
        <v>48</v>
      </c>
      <c r="AA3121" t="s">
        <v>11431</v>
      </c>
      <c r="AB3121" t="s">
        <v>11432</v>
      </c>
    </row>
    <row r="3122" spans="1:28" x14ac:dyDescent="0.3">
      <c r="A3122" t="s">
        <v>11433</v>
      </c>
      <c r="B3122" t="s">
        <v>517</v>
      </c>
      <c r="C3122">
        <v>52</v>
      </c>
      <c r="D3122" t="s">
        <v>81</v>
      </c>
      <c r="E3122" t="s">
        <v>82</v>
      </c>
      <c r="F3122" t="s">
        <v>55</v>
      </c>
      <c r="G3122" t="s">
        <v>5340</v>
      </c>
      <c r="H3122" t="s">
        <v>35</v>
      </c>
      <c r="I3122" t="s">
        <v>36</v>
      </c>
      <c r="J3122">
        <v>26</v>
      </c>
      <c r="K3122">
        <v>25</v>
      </c>
      <c r="L3122">
        <f t="shared" si="144"/>
        <v>1</v>
      </c>
      <c r="M3122">
        <v>9</v>
      </c>
      <c r="N3122">
        <v>66599</v>
      </c>
      <c r="O3122" s="1">
        <f t="shared" si="145"/>
        <v>2561.5</v>
      </c>
      <c r="P3122" s="1">
        <f t="shared" si="146"/>
        <v>64037.5</v>
      </c>
      <c r="Q3122" s="1">
        <f>Table1[[#This Row],[Earned Basic Salary]]*20%</f>
        <v>12807.5</v>
      </c>
      <c r="R3122" s="1">
        <f>Table1[[#This Row],[Earned Basic Salary]]*10%</f>
        <v>6403.75</v>
      </c>
      <c r="S3122" s="1">
        <f>Table1[[#This Row],[Earned Basic Salary]]*12%</f>
        <v>7684.5</v>
      </c>
      <c r="T3122" s="1">
        <f>200</f>
        <v>200</v>
      </c>
      <c r="U3122" s="1">
        <f>Table1[[#This Row],[PF]]+Table1[[#This Row],[Professional Tax]]</f>
        <v>7884.5</v>
      </c>
      <c r="V3122" s="1">
        <f>Table1[[#This Row],[Overtime Hours]]*200</f>
        <v>1800</v>
      </c>
      <c r="W3122" s="1">
        <f>Table1[[#This Row],[Earned Basic Salary]]+Table1[[#This Row],[HRA]]+Table1[[#This Row],[DA]]+Table1[[#This Row],[Overtime Pay]]</f>
        <v>85048.75</v>
      </c>
      <c r="X3122" s="1">
        <f>Table1[[#This Row],[Gross Salary]]-Table1[[#This Row],[Total Deduction]]</f>
        <v>77164.25</v>
      </c>
      <c r="Y3122" t="s">
        <v>37</v>
      </c>
      <c r="Z3122" t="s">
        <v>106</v>
      </c>
      <c r="AA3122" t="s">
        <v>11434</v>
      </c>
      <c r="AB3122" t="s">
        <v>11435</v>
      </c>
    </row>
    <row r="3123" spans="1:28" x14ac:dyDescent="0.3">
      <c r="A3123" t="s">
        <v>11436</v>
      </c>
      <c r="B3123" t="s">
        <v>485</v>
      </c>
      <c r="C3123">
        <v>25</v>
      </c>
      <c r="D3123" t="s">
        <v>61</v>
      </c>
      <c r="E3123" t="s">
        <v>121</v>
      </c>
      <c r="F3123" t="s">
        <v>63</v>
      </c>
      <c r="G3123" t="s">
        <v>6347</v>
      </c>
      <c r="H3123" t="s">
        <v>35</v>
      </c>
      <c r="I3123" t="s">
        <v>36</v>
      </c>
      <c r="J3123">
        <v>26</v>
      </c>
      <c r="K3123">
        <v>24</v>
      </c>
      <c r="L3123">
        <f t="shared" si="144"/>
        <v>2</v>
      </c>
      <c r="M3123">
        <v>13</v>
      </c>
      <c r="N3123">
        <v>38702</v>
      </c>
      <c r="O3123" s="1">
        <f t="shared" si="145"/>
        <v>1488.5384615384614</v>
      </c>
      <c r="P3123" s="1">
        <f t="shared" si="146"/>
        <v>35724.923076923078</v>
      </c>
      <c r="Q3123" s="1">
        <f>Table1[[#This Row],[Earned Basic Salary]]*20%</f>
        <v>7144.9846153846156</v>
      </c>
      <c r="R3123" s="1">
        <f>Table1[[#This Row],[Earned Basic Salary]]*10%</f>
        <v>3572.4923076923078</v>
      </c>
      <c r="S3123" s="1">
        <f>Table1[[#This Row],[Earned Basic Salary]]*12%</f>
        <v>4286.9907692307688</v>
      </c>
      <c r="T3123" s="1">
        <f>200</f>
        <v>200</v>
      </c>
      <c r="U3123" s="1">
        <f>Table1[[#This Row],[PF]]+Table1[[#This Row],[Professional Tax]]</f>
        <v>4486.9907692307688</v>
      </c>
      <c r="V3123" s="1">
        <f>Table1[[#This Row],[Overtime Hours]]*200</f>
        <v>2600</v>
      </c>
      <c r="W3123" s="1">
        <f>Table1[[#This Row],[Earned Basic Salary]]+Table1[[#This Row],[HRA]]+Table1[[#This Row],[DA]]+Table1[[#This Row],[Overtime Pay]]</f>
        <v>49042.400000000001</v>
      </c>
      <c r="X3123" s="1">
        <f>Table1[[#This Row],[Gross Salary]]-Table1[[#This Row],[Total Deduction]]</f>
        <v>44555.409230769234</v>
      </c>
      <c r="Y3123" t="s">
        <v>37</v>
      </c>
      <c r="Z3123" t="s">
        <v>48</v>
      </c>
      <c r="AA3123" t="s">
        <v>11437</v>
      </c>
      <c r="AB3123" t="s">
        <v>11438</v>
      </c>
    </row>
    <row r="3124" spans="1:28" x14ac:dyDescent="0.3">
      <c r="A3124" t="s">
        <v>11439</v>
      </c>
      <c r="B3124" t="s">
        <v>2375</v>
      </c>
      <c r="C3124">
        <v>28</v>
      </c>
      <c r="D3124" t="s">
        <v>31</v>
      </c>
      <c r="E3124" t="s">
        <v>54</v>
      </c>
      <c r="F3124" t="s">
        <v>46</v>
      </c>
      <c r="G3124" t="s">
        <v>7512</v>
      </c>
      <c r="H3124" t="s">
        <v>35</v>
      </c>
      <c r="I3124" t="s">
        <v>36</v>
      </c>
      <c r="J3124">
        <v>26</v>
      </c>
      <c r="K3124">
        <v>24</v>
      </c>
      <c r="L3124">
        <f t="shared" si="144"/>
        <v>2</v>
      </c>
      <c r="M3124">
        <v>10</v>
      </c>
      <c r="N3124">
        <v>72354</v>
      </c>
      <c r="O3124" s="1">
        <f t="shared" si="145"/>
        <v>2782.8461538461538</v>
      </c>
      <c r="P3124" s="1">
        <f t="shared" si="146"/>
        <v>66788.307692307688</v>
      </c>
      <c r="Q3124" s="1">
        <f>Table1[[#This Row],[Earned Basic Salary]]*20%</f>
        <v>13357.661538461538</v>
      </c>
      <c r="R3124" s="1">
        <f>Table1[[#This Row],[Earned Basic Salary]]*10%</f>
        <v>6678.830769230769</v>
      </c>
      <c r="S3124" s="1">
        <f>Table1[[#This Row],[Earned Basic Salary]]*12%</f>
        <v>8014.5969230769224</v>
      </c>
      <c r="T3124" s="1">
        <f>200</f>
        <v>200</v>
      </c>
      <c r="U3124" s="1">
        <f>Table1[[#This Row],[PF]]+Table1[[#This Row],[Professional Tax]]</f>
        <v>8214.5969230769224</v>
      </c>
      <c r="V3124" s="1">
        <f>Table1[[#This Row],[Overtime Hours]]*200</f>
        <v>2000</v>
      </c>
      <c r="W3124" s="1">
        <f>Table1[[#This Row],[Earned Basic Salary]]+Table1[[#This Row],[HRA]]+Table1[[#This Row],[DA]]+Table1[[#This Row],[Overtime Pay]]</f>
        <v>88824.8</v>
      </c>
      <c r="X3124" s="1">
        <f>Table1[[#This Row],[Gross Salary]]-Table1[[#This Row],[Total Deduction]]</f>
        <v>80610.203076923077</v>
      </c>
      <c r="Y3124" t="s">
        <v>37</v>
      </c>
      <c r="Z3124" t="s">
        <v>106</v>
      </c>
      <c r="AA3124" t="s">
        <v>11440</v>
      </c>
      <c r="AB3124" t="s">
        <v>11441</v>
      </c>
    </row>
    <row r="3125" spans="1:28" x14ac:dyDescent="0.3">
      <c r="A3125" t="s">
        <v>11442</v>
      </c>
      <c r="B3125" t="s">
        <v>722</v>
      </c>
      <c r="C3125">
        <v>27</v>
      </c>
      <c r="D3125" t="s">
        <v>44</v>
      </c>
      <c r="E3125" t="s">
        <v>45</v>
      </c>
      <c r="F3125" t="s">
        <v>46</v>
      </c>
      <c r="G3125" t="s">
        <v>5123</v>
      </c>
      <c r="H3125" t="s">
        <v>35</v>
      </c>
      <c r="I3125" t="s">
        <v>36</v>
      </c>
      <c r="J3125">
        <v>26</v>
      </c>
      <c r="K3125">
        <v>22</v>
      </c>
      <c r="L3125">
        <f t="shared" si="144"/>
        <v>4</v>
      </c>
      <c r="M3125">
        <v>9</v>
      </c>
      <c r="N3125">
        <v>76507</v>
      </c>
      <c r="O3125" s="1">
        <f t="shared" si="145"/>
        <v>2942.5769230769229</v>
      </c>
      <c r="P3125" s="1">
        <f t="shared" si="146"/>
        <v>64736.692307692305</v>
      </c>
      <c r="Q3125" s="1">
        <f>Table1[[#This Row],[Earned Basic Salary]]*20%</f>
        <v>12947.338461538462</v>
      </c>
      <c r="R3125" s="1">
        <f>Table1[[#This Row],[Earned Basic Salary]]*10%</f>
        <v>6473.669230769231</v>
      </c>
      <c r="S3125" s="1">
        <f>Table1[[#This Row],[Earned Basic Salary]]*12%</f>
        <v>7768.4030769230767</v>
      </c>
      <c r="T3125" s="1">
        <f>200</f>
        <v>200</v>
      </c>
      <c r="U3125" s="1">
        <f>Table1[[#This Row],[PF]]+Table1[[#This Row],[Professional Tax]]</f>
        <v>7968.4030769230767</v>
      </c>
      <c r="V3125" s="1">
        <f>Table1[[#This Row],[Overtime Hours]]*200</f>
        <v>1800</v>
      </c>
      <c r="W3125" s="1">
        <f>Table1[[#This Row],[Earned Basic Salary]]+Table1[[#This Row],[HRA]]+Table1[[#This Row],[DA]]+Table1[[#This Row],[Overtime Pay]]</f>
        <v>85957.7</v>
      </c>
      <c r="X3125" s="1">
        <f>Table1[[#This Row],[Gross Salary]]-Table1[[#This Row],[Total Deduction]]</f>
        <v>77989.296923076923</v>
      </c>
      <c r="Y3125" t="s">
        <v>37</v>
      </c>
      <c r="Z3125" t="s">
        <v>48</v>
      </c>
      <c r="AA3125" t="s">
        <v>11443</v>
      </c>
      <c r="AB3125" t="s">
        <v>11444</v>
      </c>
    </row>
    <row r="3126" spans="1:28" x14ac:dyDescent="0.3">
      <c r="A3126" t="s">
        <v>11445</v>
      </c>
      <c r="B3126" t="s">
        <v>1313</v>
      </c>
      <c r="C3126">
        <v>47</v>
      </c>
      <c r="D3126" t="s">
        <v>133</v>
      </c>
      <c r="E3126" t="s">
        <v>45</v>
      </c>
      <c r="F3126" t="s">
        <v>83</v>
      </c>
      <c r="G3126" t="s">
        <v>11446</v>
      </c>
      <c r="H3126" t="s">
        <v>35</v>
      </c>
      <c r="I3126" t="s">
        <v>36</v>
      </c>
      <c r="J3126">
        <v>26</v>
      </c>
      <c r="K3126">
        <v>24</v>
      </c>
      <c r="L3126">
        <f t="shared" si="144"/>
        <v>2</v>
      </c>
      <c r="M3126">
        <v>13</v>
      </c>
      <c r="N3126">
        <v>34765</v>
      </c>
      <c r="O3126" s="1">
        <f t="shared" si="145"/>
        <v>1337.1153846153845</v>
      </c>
      <c r="P3126" s="1">
        <f t="shared" si="146"/>
        <v>32090.769230769227</v>
      </c>
      <c r="Q3126" s="1">
        <f>Table1[[#This Row],[Earned Basic Salary]]*20%</f>
        <v>6418.1538461538457</v>
      </c>
      <c r="R3126" s="1">
        <f>Table1[[#This Row],[Earned Basic Salary]]*10%</f>
        <v>3209.0769230769229</v>
      </c>
      <c r="S3126" s="1">
        <f>Table1[[#This Row],[Earned Basic Salary]]*12%</f>
        <v>3850.892307692307</v>
      </c>
      <c r="T3126" s="1">
        <f>200</f>
        <v>200</v>
      </c>
      <c r="U3126" s="1">
        <f>Table1[[#This Row],[PF]]+Table1[[#This Row],[Professional Tax]]</f>
        <v>4050.892307692307</v>
      </c>
      <c r="V3126" s="1">
        <f>Table1[[#This Row],[Overtime Hours]]*200</f>
        <v>2600</v>
      </c>
      <c r="W3126" s="1">
        <f>Table1[[#This Row],[Earned Basic Salary]]+Table1[[#This Row],[HRA]]+Table1[[#This Row],[DA]]+Table1[[#This Row],[Overtime Pay]]</f>
        <v>44317.999999999993</v>
      </c>
      <c r="X3126" s="1">
        <f>Table1[[#This Row],[Gross Salary]]-Table1[[#This Row],[Total Deduction]]</f>
        <v>40267.107692307683</v>
      </c>
      <c r="Y3126" t="s">
        <v>37</v>
      </c>
      <c r="Z3126" t="s">
        <v>38</v>
      </c>
      <c r="AA3126" t="s">
        <v>11447</v>
      </c>
      <c r="AB3126" t="s">
        <v>11448</v>
      </c>
    </row>
    <row r="3127" spans="1:28" x14ac:dyDescent="0.3">
      <c r="A3127" t="s">
        <v>11449</v>
      </c>
      <c r="B3127" t="s">
        <v>2300</v>
      </c>
      <c r="C3127">
        <v>22</v>
      </c>
      <c r="D3127" t="s">
        <v>44</v>
      </c>
      <c r="E3127" t="s">
        <v>62</v>
      </c>
      <c r="F3127" t="s">
        <v>46</v>
      </c>
      <c r="G3127" t="s">
        <v>7715</v>
      </c>
      <c r="H3127" t="s">
        <v>35</v>
      </c>
      <c r="I3127" t="s">
        <v>36</v>
      </c>
      <c r="J3127">
        <v>26</v>
      </c>
      <c r="K3127">
        <v>24</v>
      </c>
      <c r="L3127">
        <f t="shared" si="144"/>
        <v>2</v>
      </c>
      <c r="M3127">
        <v>15</v>
      </c>
      <c r="N3127">
        <v>26049</v>
      </c>
      <c r="O3127" s="1">
        <f t="shared" si="145"/>
        <v>1001.8846153846154</v>
      </c>
      <c r="P3127" s="1">
        <f t="shared" si="146"/>
        <v>24045.23076923077</v>
      </c>
      <c r="Q3127" s="1">
        <f>Table1[[#This Row],[Earned Basic Salary]]*20%</f>
        <v>4809.0461538461541</v>
      </c>
      <c r="R3127" s="1">
        <f>Table1[[#This Row],[Earned Basic Salary]]*10%</f>
        <v>2404.523076923077</v>
      </c>
      <c r="S3127" s="1">
        <f>Table1[[#This Row],[Earned Basic Salary]]*12%</f>
        <v>2885.4276923076923</v>
      </c>
      <c r="T3127" s="1">
        <f>200</f>
        <v>200</v>
      </c>
      <c r="U3127" s="1">
        <f>Table1[[#This Row],[PF]]+Table1[[#This Row],[Professional Tax]]</f>
        <v>3085.4276923076923</v>
      </c>
      <c r="V3127" s="1">
        <f>Table1[[#This Row],[Overtime Hours]]*200</f>
        <v>3000</v>
      </c>
      <c r="W3127" s="1">
        <f>Table1[[#This Row],[Earned Basic Salary]]+Table1[[#This Row],[HRA]]+Table1[[#This Row],[DA]]+Table1[[#This Row],[Overtime Pay]]</f>
        <v>34258.800000000003</v>
      </c>
      <c r="X3127" s="1">
        <f>Table1[[#This Row],[Gross Salary]]-Table1[[#This Row],[Total Deduction]]</f>
        <v>31173.372307692312</v>
      </c>
      <c r="Y3127" t="s">
        <v>37</v>
      </c>
      <c r="Z3127" t="s">
        <v>38</v>
      </c>
      <c r="AA3127" t="s">
        <v>11450</v>
      </c>
      <c r="AB3127" t="s">
        <v>11451</v>
      </c>
    </row>
    <row r="3128" spans="1:28" x14ac:dyDescent="0.3">
      <c r="A3128" t="s">
        <v>11452</v>
      </c>
      <c r="B3128" t="s">
        <v>2055</v>
      </c>
      <c r="C3128">
        <v>41</v>
      </c>
      <c r="D3128" t="s">
        <v>133</v>
      </c>
      <c r="E3128" t="s">
        <v>121</v>
      </c>
      <c r="F3128" t="s">
        <v>55</v>
      </c>
      <c r="G3128" t="s">
        <v>3487</v>
      </c>
      <c r="H3128" t="s">
        <v>35</v>
      </c>
      <c r="I3128" t="s">
        <v>36</v>
      </c>
      <c r="J3128">
        <v>26</v>
      </c>
      <c r="K3128">
        <v>21</v>
      </c>
      <c r="L3128">
        <f t="shared" si="144"/>
        <v>5</v>
      </c>
      <c r="M3128">
        <v>20</v>
      </c>
      <c r="N3128">
        <v>21576</v>
      </c>
      <c r="O3128" s="1">
        <f t="shared" si="145"/>
        <v>829.84615384615381</v>
      </c>
      <c r="P3128" s="1">
        <f t="shared" si="146"/>
        <v>17426.76923076923</v>
      </c>
      <c r="Q3128" s="1">
        <f>Table1[[#This Row],[Earned Basic Salary]]*20%</f>
        <v>3485.3538461538465</v>
      </c>
      <c r="R3128" s="1">
        <f>Table1[[#This Row],[Earned Basic Salary]]*10%</f>
        <v>1742.6769230769232</v>
      </c>
      <c r="S3128" s="1">
        <f>Table1[[#This Row],[Earned Basic Salary]]*12%</f>
        <v>2091.2123076923076</v>
      </c>
      <c r="T3128" s="1">
        <f>200</f>
        <v>200</v>
      </c>
      <c r="U3128" s="1">
        <f>Table1[[#This Row],[PF]]+Table1[[#This Row],[Professional Tax]]</f>
        <v>2291.2123076923076</v>
      </c>
      <c r="V3128" s="1">
        <f>Table1[[#This Row],[Overtime Hours]]*200</f>
        <v>4000</v>
      </c>
      <c r="W3128" s="1">
        <f>Table1[[#This Row],[Earned Basic Salary]]+Table1[[#This Row],[HRA]]+Table1[[#This Row],[DA]]+Table1[[#This Row],[Overtime Pay]]</f>
        <v>26654.799999999999</v>
      </c>
      <c r="X3128" s="1">
        <f>Table1[[#This Row],[Gross Salary]]-Table1[[#This Row],[Total Deduction]]</f>
        <v>24363.58769230769</v>
      </c>
      <c r="Y3128" t="s">
        <v>37</v>
      </c>
      <c r="Z3128" t="s">
        <v>95</v>
      </c>
      <c r="AA3128" t="s">
        <v>11453</v>
      </c>
      <c r="AB3128" t="s">
        <v>11454</v>
      </c>
    </row>
    <row r="3129" spans="1:28" x14ac:dyDescent="0.3">
      <c r="A3129" t="s">
        <v>11455</v>
      </c>
      <c r="B3129" t="s">
        <v>193</v>
      </c>
      <c r="C3129">
        <v>38</v>
      </c>
      <c r="D3129" t="s">
        <v>133</v>
      </c>
      <c r="E3129" t="s">
        <v>82</v>
      </c>
      <c r="F3129" t="s">
        <v>69</v>
      </c>
      <c r="G3129" t="s">
        <v>3971</v>
      </c>
      <c r="H3129" t="s">
        <v>35</v>
      </c>
      <c r="I3129" t="s">
        <v>36</v>
      </c>
      <c r="J3129">
        <v>26</v>
      </c>
      <c r="K3129">
        <v>22</v>
      </c>
      <c r="L3129">
        <f t="shared" si="144"/>
        <v>4</v>
      </c>
      <c r="M3129">
        <v>1</v>
      </c>
      <c r="N3129">
        <v>76276</v>
      </c>
      <c r="O3129" s="1">
        <f t="shared" si="145"/>
        <v>2933.6923076923076</v>
      </c>
      <c r="P3129" s="1">
        <f t="shared" si="146"/>
        <v>64541.230769230766</v>
      </c>
      <c r="Q3129" s="1">
        <f>Table1[[#This Row],[Earned Basic Salary]]*20%</f>
        <v>12908.246153846154</v>
      </c>
      <c r="R3129" s="1">
        <f>Table1[[#This Row],[Earned Basic Salary]]*10%</f>
        <v>6454.123076923077</v>
      </c>
      <c r="S3129" s="1">
        <f>Table1[[#This Row],[Earned Basic Salary]]*12%</f>
        <v>7744.9476923076918</v>
      </c>
      <c r="T3129" s="1">
        <f>200</f>
        <v>200</v>
      </c>
      <c r="U3129" s="1">
        <f>Table1[[#This Row],[PF]]+Table1[[#This Row],[Professional Tax]]</f>
        <v>7944.9476923076918</v>
      </c>
      <c r="V3129" s="1">
        <f>Table1[[#This Row],[Overtime Hours]]*200</f>
        <v>200</v>
      </c>
      <c r="W3129" s="1">
        <f>Table1[[#This Row],[Earned Basic Salary]]+Table1[[#This Row],[HRA]]+Table1[[#This Row],[DA]]+Table1[[#This Row],[Overtime Pay]]</f>
        <v>84103.599999999991</v>
      </c>
      <c r="X3129" s="1">
        <f>Table1[[#This Row],[Gross Salary]]-Table1[[#This Row],[Total Deduction]]</f>
        <v>76158.652307692304</v>
      </c>
      <c r="Y3129" t="s">
        <v>37</v>
      </c>
      <c r="Z3129" t="s">
        <v>106</v>
      </c>
      <c r="AA3129" t="s">
        <v>11456</v>
      </c>
      <c r="AB3129" t="s">
        <v>11457</v>
      </c>
    </row>
    <row r="3130" spans="1:28" x14ac:dyDescent="0.3">
      <c r="A3130" t="s">
        <v>11458</v>
      </c>
      <c r="B3130" t="s">
        <v>148</v>
      </c>
      <c r="C3130">
        <v>46</v>
      </c>
      <c r="D3130" t="s">
        <v>81</v>
      </c>
      <c r="E3130" t="s">
        <v>32</v>
      </c>
      <c r="F3130" t="s">
        <v>83</v>
      </c>
      <c r="G3130" t="s">
        <v>7711</v>
      </c>
      <c r="H3130" t="s">
        <v>35</v>
      </c>
      <c r="I3130" t="s">
        <v>36</v>
      </c>
      <c r="J3130">
        <v>26</v>
      </c>
      <c r="K3130">
        <v>24</v>
      </c>
      <c r="L3130">
        <f t="shared" si="144"/>
        <v>2</v>
      </c>
      <c r="M3130">
        <v>20</v>
      </c>
      <c r="N3130">
        <v>75211</v>
      </c>
      <c r="O3130" s="1">
        <f t="shared" si="145"/>
        <v>2892.7307692307691</v>
      </c>
      <c r="P3130" s="1">
        <f t="shared" si="146"/>
        <v>69425.538461538454</v>
      </c>
      <c r="Q3130" s="1">
        <f>Table1[[#This Row],[Earned Basic Salary]]*20%</f>
        <v>13885.107692307691</v>
      </c>
      <c r="R3130" s="1">
        <f>Table1[[#This Row],[Earned Basic Salary]]*10%</f>
        <v>6942.5538461538454</v>
      </c>
      <c r="S3130" s="1">
        <f>Table1[[#This Row],[Earned Basic Salary]]*12%</f>
        <v>8331.0646153846137</v>
      </c>
      <c r="T3130" s="1">
        <f>200</f>
        <v>200</v>
      </c>
      <c r="U3130" s="1">
        <f>Table1[[#This Row],[PF]]+Table1[[#This Row],[Professional Tax]]</f>
        <v>8531.0646153846137</v>
      </c>
      <c r="V3130" s="1">
        <f>Table1[[#This Row],[Overtime Hours]]*200</f>
        <v>4000</v>
      </c>
      <c r="W3130" s="1">
        <f>Table1[[#This Row],[Earned Basic Salary]]+Table1[[#This Row],[HRA]]+Table1[[#This Row],[DA]]+Table1[[#This Row],[Overtime Pay]]</f>
        <v>94253.199999999983</v>
      </c>
      <c r="X3130" s="1">
        <f>Table1[[#This Row],[Gross Salary]]-Table1[[#This Row],[Total Deduction]]</f>
        <v>85722.135384615365</v>
      </c>
      <c r="Y3130" t="s">
        <v>37</v>
      </c>
      <c r="Z3130" t="s">
        <v>106</v>
      </c>
      <c r="AA3130" t="s">
        <v>11459</v>
      </c>
      <c r="AB3130" t="s">
        <v>11460</v>
      </c>
    </row>
    <row r="3131" spans="1:28" x14ac:dyDescent="0.3">
      <c r="A3131" t="s">
        <v>11461</v>
      </c>
      <c r="B3131" t="s">
        <v>919</v>
      </c>
      <c r="C3131">
        <v>28</v>
      </c>
      <c r="D3131" t="s">
        <v>127</v>
      </c>
      <c r="E3131" t="s">
        <v>45</v>
      </c>
      <c r="F3131" t="s">
        <v>46</v>
      </c>
      <c r="G3131" t="s">
        <v>11462</v>
      </c>
      <c r="H3131" t="s">
        <v>35</v>
      </c>
      <c r="I3131" t="s">
        <v>36</v>
      </c>
      <c r="J3131">
        <v>26</v>
      </c>
      <c r="K3131">
        <v>24</v>
      </c>
      <c r="L3131">
        <f t="shared" si="144"/>
        <v>2</v>
      </c>
      <c r="M3131">
        <v>8</v>
      </c>
      <c r="N3131">
        <v>24236</v>
      </c>
      <c r="O3131" s="1">
        <f t="shared" si="145"/>
        <v>932.15384615384619</v>
      </c>
      <c r="P3131" s="1">
        <f t="shared" si="146"/>
        <v>22371.692307692309</v>
      </c>
      <c r="Q3131" s="1">
        <f>Table1[[#This Row],[Earned Basic Salary]]*20%</f>
        <v>4474.3384615384621</v>
      </c>
      <c r="R3131" s="1">
        <f>Table1[[#This Row],[Earned Basic Salary]]*10%</f>
        <v>2237.169230769231</v>
      </c>
      <c r="S3131" s="1">
        <f>Table1[[#This Row],[Earned Basic Salary]]*12%</f>
        <v>2684.603076923077</v>
      </c>
      <c r="T3131" s="1">
        <f>200</f>
        <v>200</v>
      </c>
      <c r="U3131" s="1">
        <f>Table1[[#This Row],[PF]]+Table1[[#This Row],[Professional Tax]]</f>
        <v>2884.603076923077</v>
      </c>
      <c r="V3131" s="1">
        <f>Table1[[#This Row],[Overtime Hours]]*200</f>
        <v>1600</v>
      </c>
      <c r="W3131" s="1">
        <f>Table1[[#This Row],[Earned Basic Salary]]+Table1[[#This Row],[HRA]]+Table1[[#This Row],[DA]]+Table1[[#This Row],[Overtime Pay]]</f>
        <v>30683.200000000001</v>
      </c>
      <c r="X3131" s="1">
        <f>Table1[[#This Row],[Gross Salary]]-Table1[[#This Row],[Total Deduction]]</f>
        <v>27798.596923076922</v>
      </c>
      <c r="Y3131" t="s">
        <v>37</v>
      </c>
      <c r="Z3131" t="s">
        <v>38</v>
      </c>
      <c r="AA3131" t="s">
        <v>11463</v>
      </c>
      <c r="AB3131" t="s">
        <v>11464</v>
      </c>
    </row>
    <row r="3132" spans="1:28" x14ac:dyDescent="0.3">
      <c r="A3132" t="s">
        <v>11465</v>
      </c>
      <c r="B3132" t="s">
        <v>566</v>
      </c>
      <c r="C3132">
        <v>26</v>
      </c>
      <c r="D3132" t="s">
        <v>31</v>
      </c>
      <c r="E3132" t="s">
        <v>62</v>
      </c>
      <c r="F3132" t="s">
        <v>89</v>
      </c>
      <c r="G3132" t="s">
        <v>11466</v>
      </c>
      <c r="H3132" t="s">
        <v>35</v>
      </c>
      <c r="I3132" t="s">
        <v>36</v>
      </c>
      <c r="J3132">
        <v>26</v>
      </c>
      <c r="K3132">
        <v>24</v>
      </c>
      <c r="L3132">
        <f t="shared" si="144"/>
        <v>2</v>
      </c>
      <c r="M3132">
        <v>15</v>
      </c>
      <c r="N3132">
        <v>39333</v>
      </c>
      <c r="O3132" s="1">
        <f t="shared" si="145"/>
        <v>1512.8076923076924</v>
      </c>
      <c r="P3132" s="1">
        <f t="shared" si="146"/>
        <v>36307.384615384617</v>
      </c>
      <c r="Q3132" s="1">
        <f>Table1[[#This Row],[Earned Basic Salary]]*20%</f>
        <v>7261.4769230769234</v>
      </c>
      <c r="R3132" s="1">
        <f>Table1[[#This Row],[Earned Basic Salary]]*10%</f>
        <v>3630.7384615384617</v>
      </c>
      <c r="S3132" s="1">
        <f>Table1[[#This Row],[Earned Basic Salary]]*12%</f>
        <v>4356.8861538461542</v>
      </c>
      <c r="T3132" s="1">
        <f>200</f>
        <v>200</v>
      </c>
      <c r="U3132" s="1">
        <f>Table1[[#This Row],[PF]]+Table1[[#This Row],[Professional Tax]]</f>
        <v>4556.8861538461542</v>
      </c>
      <c r="V3132" s="1">
        <f>Table1[[#This Row],[Overtime Hours]]*200</f>
        <v>3000</v>
      </c>
      <c r="W3132" s="1">
        <f>Table1[[#This Row],[Earned Basic Salary]]+Table1[[#This Row],[HRA]]+Table1[[#This Row],[DA]]+Table1[[#This Row],[Overtime Pay]]</f>
        <v>50199.600000000006</v>
      </c>
      <c r="X3132" s="1">
        <f>Table1[[#This Row],[Gross Salary]]-Table1[[#This Row],[Total Deduction]]</f>
        <v>45642.713846153849</v>
      </c>
      <c r="Y3132" t="s">
        <v>37</v>
      </c>
      <c r="Z3132" t="s">
        <v>95</v>
      </c>
      <c r="AA3132" t="s">
        <v>11467</v>
      </c>
      <c r="AB3132" t="s">
        <v>11468</v>
      </c>
    </row>
    <row r="3133" spans="1:28" x14ac:dyDescent="0.3">
      <c r="A3133" t="s">
        <v>11469</v>
      </c>
      <c r="B3133" t="s">
        <v>80</v>
      </c>
      <c r="C3133">
        <v>52</v>
      </c>
      <c r="D3133" t="s">
        <v>31</v>
      </c>
      <c r="E3133" t="s">
        <v>32</v>
      </c>
      <c r="F3133" t="s">
        <v>63</v>
      </c>
      <c r="G3133" t="s">
        <v>4937</v>
      </c>
      <c r="H3133" t="s">
        <v>35</v>
      </c>
      <c r="I3133" t="s">
        <v>36</v>
      </c>
      <c r="J3133">
        <v>26</v>
      </c>
      <c r="K3133">
        <v>23</v>
      </c>
      <c r="L3133">
        <f t="shared" si="144"/>
        <v>3</v>
      </c>
      <c r="M3133">
        <v>1</v>
      </c>
      <c r="N3133">
        <v>79469</v>
      </c>
      <c r="O3133" s="1">
        <f t="shared" si="145"/>
        <v>3056.5</v>
      </c>
      <c r="P3133" s="1">
        <f t="shared" si="146"/>
        <v>70299.5</v>
      </c>
      <c r="Q3133" s="1">
        <f>Table1[[#This Row],[Earned Basic Salary]]*20%</f>
        <v>14059.900000000001</v>
      </c>
      <c r="R3133" s="1">
        <f>Table1[[#This Row],[Earned Basic Salary]]*10%</f>
        <v>7029.9500000000007</v>
      </c>
      <c r="S3133" s="1">
        <f>Table1[[#This Row],[Earned Basic Salary]]*12%</f>
        <v>8435.94</v>
      </c>
      <c r="T3133" s="1">
        <f>200</f>
        <v>200</v>
      </c>
      <c r="U3133" s="1">
        <f>Table1[[#This Row],[PF]]+Table1[[#This Row],[Professional Tax]]</f>
        <v>8635.94</v>
      </c>
      <c r="V3133" s="1">
        <f>Table1[[#This Row],[Overtime Hours]]*200</f>
        <v>200</v>
      </c>
      <c r="W3133" s="1">
        <f>Table1[[#This Row],[Earned Basic Salary]]+Table1[[#This Row],[HRA]]+Table1[[#This Row],[DA]]+Table1[[#This Row],[Overtime Pay]]</f>
        <v>91589.349999999991</v>
      </c>
      <c r="X3133" s="1">
        <f>Table1[[#This Row],[Gross Salary]]-Table1[[#This Row],[Total Deduction]]</f>
        <v>82953.409999999989</v>
      </c>
      <c r="Y3133" t="s">
        <v>37</v>
      </c>
      <c r="Z3133" t="s">
        <v>106</v>
      </c>
      <c r="AA3133" t="s">
        <v>11470</v>
      </c>
      <c r="AB3133" t="s">
        <v>11471</v>
      </c>
    </row>
    <row r="3134" spans="1:28" x14ac:dyDescent="0.3">
      <c r="A3134" t="s">
        <v>11472</v>
      </c>
      <c r="B3134" t="s">
        <v>1175</v>
      </c>
      <c r="C3134">
        <v>52</v>
      </c>
      <c r="D3134" t="s">
        <v>44</v>
      </c>
      <c r="E3134" t="s">
        <v>54</v>
      </c>
      <c r="F3134" t="s">
        <v>69</v>
      </c>
      <c r="G3134" t="s">
        <v>11473</v>
      </c>
      <c r="H3134" t="s">
        <v>35</v>
      </c>
      <c r="I3134" t="s">
        <v>36</v>
      </c>
      <c r="J3134">
        <v>26</v>
      </c>
      <c r="K3134">
        <v>23</v>
      </c>
      <c r="L3134">
        <f t="shared" si="144"/>
        <v>3</v>
      </c>
      <c r="M3134">
        <v>14</v>
      </c>
      <c r="N3134">
        <v>60492</v>
      </c>
      <c r="O3134" s="1">
        <f t="shared" si="145"/>
        <v>2326.6153846153848</v>
      </c>
      <c r="P3134" s="1">
        <f t="shared" si="146"/>
        <v>53512.153846153851</v>
      </c>
      <c r="Q3134" s="1">
        <f>Table1[[#This Row],[Earned Basic Salary]]*20%</f>
        <v>10702.43076923077</v>
      </c>
      <c r="R3134" s="1">
        <f>Table1[[#This Row],[Earned Basic Salary]]*10%</f>
        <v>5351.2153846153851</v>
      </c>
      <c r="S3134" s="1">
        <f>Table1[[#This Row],[Earned Basic Salary]]*12%</f>
        <v>6421.458461538462</v>
      </c>
      <c r="T3134" s="1">
        <f>200</f>
        <v>200</v>
      </c>
      <c r="U3134" s="1">
        <f>Table1[[#This Row],[PF]]+Table1[[#This Row],[Professional Tax]]</f>
        <v>6621.458461538462</v>
      </c>
      <c r="V3134" s="1">
        <f>Table1[[#This Row],[Overtime Hours]]*200</f>
        <v>2800</v>
      </c>
      <c r="W3134" s="1">
        <f>Table1[[#This Row],[Earned Basic Salary]]+Table1[[#This Row],[HRA]]+Table1[[#This Row],[DA]]+Table1[[#This Row],[Overtime Pay]]</f>
        <v>72365.8</v>
      </c>
      <c r="X3134" s="1">
        <f>Table1[[#This Row],[Gross Salary]]-Table1[[#This Row],[Total Deduction]]</f>
        <v>65744.341538461536</v>
      </c>
      <c r="Y3134" t="s">
        <v>37</v>
      </c>
      <c r="Z3134" t="s">
        <v>48</v>
      </c>
      <c r="AA3134" t="s">
        <v>11474</v>
      </c>
      <c r="AB3134" t="s">
        <v>11475</v>
      </c>
    </row>
    <row r="3135" spans="1:28" x14ac:dyDescent="0.3">
      <c r="A3135" t="s">
        <v>11476</v>
      </c>
      <c r="B3135" t="s">
        <v>558</v>
      </c>
      <c r="C3135">
        <v>51</v>
      </c>
      <c r="D3135" t="s">
        <v>81</v>
      </c>
      <c r="E3135" t="s">
        <v>54</v>
      </c>
      <c r="F3135" t="s">
        <v>63</v>
      </c>
      <c r="G3135" t="s">
        <v>1217</v>
      </c>
      <c r="H3135" t="s">
        <v>35</v>
      </c>
      <c r="I3135" t="s">
        <v>36</v>
      </c>
      <c r="J3135">
        <v>26</v>
      </c>
      <c r="K3135">
        <v>24</v>
      </c>
      <c r="L3135">
        <f t="shared" si="144"/>
        <v>2</v>
      </c>
      <c r="M3135">
        <v>10</v>
      </c>
      <c r="N3135">
        <v>72800</v>
      </c>
      <c r="O3135" s="1">
        <f t="shared" si="145"/>
        <v>2800</v>
      </c>
      <c r="P3135" s="1">
        <f t="shared" si="146"/>
        <v>67200</v>
      </c>
      <c r="Q3135" s="1">
        <f>Table1[[#This Row],[Earned Basic Salary]]*20%</f>
        <v>13440</v>
      </c>
      <c r="R3135" s="1">
        <f>Table1[[#This Row],[Earned Basic Salary]]*10%</f>
        <v>6720</v>
      </c>
      <c r="S3135" s="1">
        <f>Table1[[#This Row],[Earned Basic Salary]]*12%</f>
        <v>8064</v>
      </c>
      <c r="T3135" s="1">
        <f>200</f>
        <v>200</v>
      </c>
      <c r="U3135" s="1">
        <f>Table1[[#This Row],[PF]]+Table1[[#This Row],[Professional Tax]]</f>
        <v>8264</v>
      </c>
      <c r="V3135" s="1">
        <f>Table1[[#This Row],[Overtime Hours]]*200</f>
        <v>2000</v>
      </c>
      <c r="W3135" s="1">
        <f>Table1[[#This Row],[Earned Basic Salary]]+Table1[[#This Row],[HRA]]+Table1[[#This Row],[DA]]+Table1[[#This Row],[Overtime Pay]]</f>
        <v>89360</v>
      </c>
      <c r="X3135" s="1">
        <f>Table1[[#This Row],[Gross Salary]]-Table1[[#This Row],[Total Deduction]]</f>
        <v>81096</v>
      </c>
      <c r="Y3135" t="s">
        <v>37</v>
      </c>
      <c r="Z3135" t="s">
        <v>95</v>
      </c>
      <c r="AA3135" t="s">
        <v>11477</v>
      </c>
      <c r="AB3135" t="s">
        <v>11478</v>
      </c>
    </row>
    <row r="3136" spans="1:28" x14ac:dyDescent="0.3">
      <c r="A3136" t="s">
        <v>11479</v>
      </c>
      <c r="B3136" t="s">
        <v>202</v>
      </c>
      <c r="C3136">
        <v>37</v>
      </c>
      <c r="D3136" t="s">
        <v>127</v>
      </c>
      <c r="E3136" t="s">
        <v>121</v>
      </c>
      <c r="F3136" t="s">
        <v>69</v>
      </c>
      <c r="G3136" t="s">
        <v>3372</v>
      </c>
      <c r="H3136" t="s">
        <v>35</v>
      </c>
      <c r="I3136" t="s">
        <v>36</v>
      </c>
      <c r="J3136">
        <v>26</v>
      </c>
      <c r="K3136">
        <v>23</v>
      </c>
      <c r="L3136">
        <f t="shared" si="144"/>
        <v>3</v>
      </c>
      <c r="M3136">
        <v>19</v>
      </c>
      <c r="N3136">
        <v>32052</v>
      </c>
      <c r="O3136" s="1">
        <f t="shared" si="145"/>
        <v>1232.7692307692307</v>
      </c>
      <c r="P3136" s="1">
        <f t="shared" si="146"/>
        <v>28353.692307692305</v>
      </c>
      <c r="Q3136" s="1">
        <f>Table1[[#This Row],[Earned Basic Salary]]*20%</f>
        <v>5670.7384615384617</v>
      </c>
      <c r="R3136" s="1">
        <f>Table1[[#This Row],[Earned Basic Salary]]*10%</f>
        <v>2835.3692307692309</v>
      </c>
      <c r="S3136" s="1">
        <f>Table1[[#This Row],[Earned Basic Salary]]*12%</f>
        <v>3402.4430769230767</v>
      </c>
      <c r="T3136" s="1">
        <f>200</f>
        <v>200</v>
      </c>
      <c r="U3136" s="1">
        <f>Table1[[#This Row],[PF]]+Table1[[#This Row],[Professional Tax]]</f>
        <v>3602.4430769230767</v>
      </c>
      <c r="V3136" s="1">
        <f>Table1[[#This Row],[Overtime Hours]]*200</f>
        <v>3800</v>
      </c>
      <c r="W3136" s="1">
        <f>Table1[[#This Row],[Earned Basic Salary]]+Table1[[#This Row],[HRA]]+Table1[[#This Row],[DA]]+Table1[[#This Row],[Overtime Pay]]</f>
        <v>40659.799999999996</v>
      </c>
      <c r="X3136" s="1">
        <f>Table1[[#This Row],[Gross Salary]]-Table1[[#This Row],[Total Deduction]]</f>
        <v>37057.356923076921</v>
      </c>
      <c r="Y3136" t="s">
        <v>37</v>
      </c>
      <c r="Z3136" t="s">
        <v>38</v>
      </c>
      <c r="AA3136" t="s">
        <v>11480</v>
      </c>
      <c r="AB3136" t="s">
        <v>11481</v>
      </c>
    </row>
    <row r="3137" spans="1:28" x14ac:dyDescent="0.3">
      <c r="A3137" t="s">
        <v>11482</v>
      </c>
      <c r="B3137" t="s">
        <v>656</v>
      </c>
      <c r="C3137">
        <v>32</v>
      </c>
      <c r="D3137" t="s">
        <v>133</v>
      </c>
      <c r="E3137" t="s">
        <v>32</v>
      </c>
      <c r="F3137" t="s">
        <v>89</v>
      </c>
      <c r="G3137" t="s">
        <v>1917</v>
      </c>
      <c r="H3137" t="s">
        <v>35</v>
      </c>
      <c r="I3137" t="s">
        <v>36</v>
      </c>
      <c r="J3137">
        <v>26</v>
      </c>
      <c r="K3137">
        <v>22</v>
      </c>
      <c r="L3137">
        <f t="shared" si="144"/>
        <v>4</v>
      </c>
      <c r="M3137">
        <v>11</v>
      </c>
      <c r="N3137">
        <v>46563</v>
      </c>
      <c r="O3137" s="1">
        <f t="shared" si="145"/>
        <v>1790.8846153846155</v>
      </c>
      <c r="P3137" s="1">
        <f t="shared" si="146"/>
        <v>39399.461538461539</v>
      </c>
      <c r="Q3137" s="1">
        <f>Table1[[#This Row],[Earned Basic Salary]]*20%</f>
        <v>7879.8923076923083</v>
      </c>
      <c r="R3137" s="1">
        <f>Table1[[#This Row],[Earned Basic Salary]]*10%</f>
        <v>3939.9461538461542</v>
      </c>
      <c r="S3137" s="1">
        <f>Table1[[#This Row],[Earned Basic Salary]]*12%</f>
        <v>4727.9353846153845</v>
      </c>
      <c r="T3137" s="1">
        <f>200</f>
        <v>200</v>
      </c>
      <c r="U3137" s="1">
        <f>Table1[[#This Row],[PF]]+Table1[[#This Row],[Professional Tax]]</f>
        <v>4927.9353846153845</v>
      </c>
      <c r="V3137" s="1">
        <f>Table1[[#This Row],[Overtime Hours]]*200</f>
        <v>2200</v>
      </c>
      <c r="W3137" s="1">
        <f>Table1[[#This Row],[Earned Basic Salary]]+Table1[[#This Row],[HRA]]+Table1[[#This Row],[DA]]+Table1[[#This Row],[Overtime Pay]]</f>
        <v>53419.3</v>
      </c>
      <c r="X3137" s="1">
        <f>Table1[[#This Row],[Gross Salary]]-Table1[[#This Row],[Total Deduction]]</f>
        <v>48491.36461538462</v>
      </c>
      <c r="Y3137" t="s">
        <v>37</v>
      </c>
      <c r="Z3137" t="s">
        <v>106</v>
      </c>
      <c r="AA3137" t="s">
        <v>11483</v>
      </c>
      <c r="AB3137" t="s">
        <v>11484</v>
      </c>
    </row>
    <row r="3138" spans="1:28" x14ac:dyDescent="0.3">
      <c r="A3138" t="s">
        <v>11485</v>
      </c>
      <c r="B3138" t="s">
        <v>255</v>
      </c>
      <c r="C3138">
        <v>33</v>
      </c>
      <c r="D3138" t="s">
        <v>81</v>
      </c>
      <c r="E3138" t="s">
        <v>54</v>
      </c>
      <c r="F3138" t="s">
        <v>46</v>
      </c>
      <c r="G3138" t="s">
        <v>11486</v>
      </c>
      <c r="H3138" t="s">
        <v>35</v>
      </c>
      <c r="I3138" t="s">
        <v>36</v>
      </c>
      <c r="J3138">
        <v>26</v>
      </c>
      <c r="K3138">
        <v>22</v>
      </c>
      <c r="L3138">
        <f t="shared" si="144"/>
        <v>4</v>
      </c>
      <c r="M3138">
        <v>5</v>
      </c>
      <c r="N3138">
        <v>65324</v>
      </c>
      <c r="O3138" s="1">
        <f t="shared" si="145"/>
        <v>2512.4615384615386</v>
      </c>
      <c r="P3138" s="1">
        <f t="shared" si="146"/>
        <v>55274.153846153851</v>
      </c>
      <c r="Q3138" s="1">
        <f>Table1[[#This Row],[Earned Basic Salary]]*20%</f>
        <v>11054.830769230772</v>
      </c>
      <c r="R3138" s="1">
        <f>Table1[[#This Row],[Earned Basic Salary]]*10%</f>
        <v>5527.4153846153858</v>
      </c>
      <c r="S3138" s="1">
        <f>Table1[[#This Row],[Earned Basic Salary]]*12%</f>
        <v>6632.8984615384616</v>
      </c>
      <c r="T3138" s="1">
        <f>200</f>
        <v>200</v>
      </c>
      <c r="U3138" s="1">
        <f>Table1[[#This Row],[PF]]+Table1[[#This Row],[Professional Tax]]</f>
        <v>6832.8984615384616</v>
      </c>
      <c r="V3138" s="1">
        <f>Table1[[#This Row],[Overtime Hours]]*200</f>
        <v>1000</v>
      </c>
      <c r="W3138" s="1">
        <f>Table1[[#This Row],[Earned Basic Salary]]+Table1[[#This Row],[HRA]]+Table1[[#This Row],[DA]]+Table1[[#This Row],[Overtime Pay]]</f>
        <v>72856.400000000023</v>
      </c>
      <c r="X3138" s="1">
        <f>Table1[[#This Row],[Gross Salary]]-Table1[[#This Row],[Total Deduction]]</f>
        <v>66023.501538461569</v>
      </c>
      <c r="Y3138" t="s">
        <v>37</v>
      </c>
      <c r="Z3138" t="s">
        <v>38</v>
      </c>
      <c r="AA3138" t="s">
        <v>11487</v>
      </c>
      <c r="AB3138" t="s">
        <v>11488</v>
      </c>
    </row>
    <row r="3139" spans="1:28" x14ac:dyDescent="0.3">
      <c r="A3139" t="s">
        <v>11489</v>
      </c>
      <c r="B3139" t="s">
        <v>120</v>
      </c>
      <c r="C3139">
        <v>24</v>
      </c>
      <c r="D3139" t="s">
        <v>53</v>
      </c>
      <c r="E3139" t="s">
        <v>62</v>
      </c>
      <c r="F3139" t="s">
        <v>55</v>
      </c>
      <c r="G3139" t="s">
        <v>2484</v>
      </c>
      <c r="H3139" t="s">
        <v>35</v>
      </c>
      <c r="I3139" t="s">
        <v>36</v>
      </c>
      <c r="J3139">
        <v>26</v>
      </c>
      <c r="K3139">
        <v>22</v>
      </c>
      <c r="L3139">
        <f t="shared" ref="L3139:L3202" si="147">J3139-K3139</f>
        <v>4</v>
      </c>
      <c r="M3139">
        <v>6</v>
      </c>
      <c r="N3139">
        <v>71032</v>
      </c>
      <c r="O3139" s="1">
        <f t="shared" ref="O3139:O3202" si="148">N3139/J3139</f>
        <v>2732</v>
      </c>
      <c r="P3139" s="1">
        <f t="shared" ref="P3139:P3202" si="149">O3139*K3139</f>
        <v>60104</v>
      </c>
      <c r="Q3139" s="1">
        <f>Table1[[#This Row],[Earned Basic Salary]]*20%</f>
        <v>12020.800000000001</v>
      </c>
      <c r="R3139" s="1">
        <f>Table1[[#This Row],[Earned Basic Salary]]*10%</f>
        <v>6010.4000000000005</v>
      </c>
      <c r="S3139" s="1">
        <f>Table1[[#This Row],[Earned Basic Salary]]*12%</f>
        <v>7212.48</v>
      </c>
      <c r="T3139" s="1">
        <f>200</f>
        <v>200</v>
      </c>
      <c r="U3139" s="1">
        <f>Table1[[#This Row],[PF]]+Table1[[#This Row],[Professional Tax]]</f>
        <v>7412.48</v>
      </c>
      <c r="V3139" s="1">
        <f>Table1[[#This Row],[Overtime Hours]]*200</f>
        <v>1200</v>
      </c>
      <c r="W3139" s="1">
        <f>Table1[[#This Row],[Earned Basic Salary]]+Table1[[#This Row],[HRA]]+Table1[[#This Row],[DA]]+Table1[[#This Row],[Overtime Pay]]</f>
        <v>79335.199999999997</v>
      </c>
      <c r="X3139" s="1">
        <f>Table1[[#This Row],[Gross Salary]]-Table1[[#This Row],[Total Deduction]]</f>
        <v>71922.720000000001</v>
      </c>
      <c r="Y3139" t="s">
        <v>37</v>
      </c>
      <c r="Z3139" t="s">
        <v>95</v>
      </c>
      <c r="AA3139" t="s">
        <v>11490</v>
      </c>
      <c r="AB3139" t="s">
        <v>11491</v>
      </c>
    </row>
    <row r="3140" spans="1:28" x14ac:dyDescent="0.3">
      <c r="A3140" t="s">
        <v>11492</v>
      </c>
      <c r="B3140" t="s">
        <v>188</v>
      </c>
      <c r="C3140">
        <v>31</v>
      </c>
      <c r="D3140" t="s">
        <v>133</v>
      </c>
      <c r="E3140" t="s">
        <v>45</v>
      </c>
      <c r="F3140" t="s">
        <v>83</v>
      </c>
      <c r="G3140" t="s">
        <v>11493</v>
      </c>
      <c r="H3140" t="s">
        <v>35</v>
      </c>
      <c r="I3140" t="s">
        <v>36</v>
      </c>
      <c r="J3140">
        <v>26</v>
      </c>
      <c r="K3140">
        <v>22</v>
      </c>
      <c r="L3140">
        <f t="shared" si="147"/>
        <v>4</v>
      </c>
      <c r="M3140">
        <v>14</v>
      </c>
      <c r="N3140">
        <v>77240</v>
      </c>
      <c r="O3140" s="1">
        <f t="shared" si="148"/>
        <v>2970.7692307692309</v>
      </c>
      <c r="P3140" s="1">
        <f t="shared" si="149"/>
        <v>65356.923076923078</v>
      </c>
      <c r="Q3140" s="1">
        <f>Table1[[#This Row],[Earned Basic Salary]]*20%</f>
        <v>13071.384615384617</v>
      </c>
      <c r="R3140" s="1">
        <f>Table1[[#This Row],[Earned Basic Salary]]*10%</f>
        <v>6535.6923076923085</v>
      </c>
      <c r="S3140" s="1">
        <f>Table1[[#This Row],[Earned Basic Salary]]*12%</f>
        <v>7842.830769230769</v>
      </c>
      <c r="T3140" s="1">
        <f>200</f>
        <v>200</v>
      </c>
      <c r="U3140" s="1">
        <f>Table1[[#This Row],[PF]]+Table1[[#This Row],[Professional Tax]]</f>
        <v>8042.830769230769</v>
      </c>
      <c r="V3140" s="1">
        <f>Table1[[#This Row],[Overtime Hours]]*200</f>
        <v>2800</v>
      </c>
      <c r="W3140" s="1">
        <f>Table1[[#This Row],[Earned Basic Salary]]+Table1[[#This Row],[HRA]]+Table1[[#This Row],[DA]]+Table1[[#This Row],[Overtime Pay]]</f>
        <v>87764</v>
      </c>
      <c r="X3140" s="1">
        <f>Table1[[#This Row],[Gross Salary]]-Table1[[#This Row],[Total Deduction]]</f>
        <v>79721.169230769228</v>
      </c>
      <c r="Y3140" t="s">
        <v>37</v>
      </c>
      <c r="Z3140" t="s">
        <v>48</v>
      </c>
      <c r="AA3140" t="s">
        <v>11494</v>
      </c>
      <c r="AB3140" t="s">
        <v>11495</v>
      </c>
    </row>
    <row r="3141" spans="1:28" x14ac:dyDescent="0.3">
      <c r="A3141" t="s">
        <v>11496</v>
      </c>
      <c r="B3141" t="s">
        <v>148</v>
      </c>
      <c r="C3141">
        <v>39</v>
      </c>
      <c r="D3141" t="s">
        <v>53</v>
      </c>
      <c r="E3141" t="s">
        <v>121</v>
      </c>
      <c r="F3141" t="s">
        <v>69</v>
      </c>
      <c r="G3141" t="s">
        <v>732</v>
      </c>
      <c r="H3141" t="s">
        <v>35</v>
      </c>
      <c r="I3141" t="s">
        <v>36</v>
      </c>
      <c r="J3141">
        <v>26</v>
      </c>
      <c r="K3141">
        <v>24</v>
      </c>
      <c r="L3141">
        <f t="shared" si="147"/>
        <v>2</v>
      </c>
      <c r="M3141">
        <v>5</v>
      </c>
      <c r="N3141">
        <v>75086</v>
      </c>
      <c r="O3141" s="1">
        <f t="shared" si="148"/>
        <v>2887.9230769230771</v>
      </c>
      <c r="P3141" s="1">
        <f t="shared" si="149"/>
        <v>69310.153846153844</v>
      </c>
      <c r="Q3141" s="1">
        <f>Table1[[#This Row],[Earned Basic Salary]]*20%</f>
        <v>13862.030769230769</v>
      </c>
      <c r="R3141" s="1">
        <f>Table1[[#This Row],[Earned Basic Salary]]*10%</f>
        <v>6931.0153846153844</v>
      </c>
      <c r="S3141" s="1">
        <f>Table1[[#This Row],[Earned Basic Salary]]*12%</f>
        <v>8317.2184615384613</v>
      </c>
      <c r="T3141" s="1">
        <f>200</f>
        <v>200</v>
      </c>
      <c r="U3141" s="1">
        <f>Table1[[#This Row],[PF]]+Table1[[#This Row],[Professional Tax]]</f>
        <v>8517.2184615384613</v>
      </c>
      <c r="V3141" s="1">
        <f>Table1[[#This Row],[Overtime Hours]]*200</f>
        <v>1000</v>
      </c>
      <c r="W3141" s="1">
        <f>Table1[[#This Row],[Earned Basic Salary]]+Table1[[#This Row],[HRA]]+Table1[[#This Row],[DA]]+Table1[[#This Row],[Overtime Pay]]</f>
        <v>91103.2</v>
      </c>
      <c r="X3141" s="1">
        <f>Table1[[#This Row],[Gross Salary]]-Table1[[#This Row],[Total Deduction]]</f>
        <v>82585.981538461536</v>
      </c>
      <c r="Y3141" t="s">
        <v>37</v>
      </c>
      <c r="Z3141" t="s">
        <v>95</v>
      </c>
      <c r="AA3141" t="s">
        <v>11497</v>
      </c>
      <c r="AB3141" t="s">
        <v>11498</v>
      </c>
    </row>
    <row r="3142" spans="1:28" x14ac:dyDescent="0.3">
      <c r="A3142" t="s">
        <v>11499</v>
      </c>
      <c r="B3142" t="s">
        <v>132</v>
      </c>
      <c r="C3142">
        <v>38</v>
      </c>
      <c r="D3142" t="s">
        <v>53</v>
      </c>
      <c r="E3142" t="s">
        <v>82</v>
      </c>
      <c r="F3142" t="s">
        <v>69</v>
      </c>
      <c r="G3142" t="s">
        <v>1007</v>
      </c>
      <c r="H3142" t="s">
        <v>35</v>
      </c>
      <c r="I3142" t="s">
        <v>36</v>
      </c>
      <c r="J3142">
        <v>26</v>
      </c>
      <c r="K3142">
        <v>23</v>
      </c>
      <c r="L3142">
        <f t="shared" si="147"/>
        <v>3</v>
      </c>
      <c r="M3142">
        <v>11</v>
      </c>
      <c r="N3142">
        <v>65446</v>
      </c>
      <c r="O3142" s="1">
        <f t="shared" si="148"/>
        <v>2517.1538461538462</v>
      </c>
      <c r="P3142" s="1">
        <f t="shared" si="149"/>
        <v>57894.538461538461</v>
      </c>
      <c r="Q3142" s="1">
        <f>Table1[[#This Row],[Earned Basic Salary]]*20%</f>
        <v>11578.907692307694</v>
      </c>
      <c r="R3142" s="1">
        <f>Table1[[#This Row],[Earned Basic Salary]]*10%</f>
        <v>5789.4538461538468</v>
      </c>
      <c r="S3142" s="1">
        <f>Table1[[#This Row],[Earned Basic Salary]]*12%</f>
        <v>6947.3446153846153</v>
      </c>
      <c r="T3142" s="1">
        <f>200</f>
        <v>200</v>
      </c>
      <c r="U3142" s="1">
        <f>Table1[[#This Row],[PF]]+Table1[[#This Row],[Professional Tax]]</f>
        <v>7147.3446153846153</v>
      </c>
      <c r="V3142" s="1">
        <f>Table1[[#This Row],[Overtime Hours]]*200</f>
        <v>2200</v>
      </c>
      <c r="W3142" s="1">
        <f>Table1[[#This Row],[Earned Basic Salary]]+Table1[[#This Row],[HRA]]+Table1[[#This Row],[DA]]+Table1[[#This Row],[Overtime Pay]]</f>
        <v>77462.900000000009</v>
      </c>
      <c r="X3142" s="1">
        <f>Table1[[#This Row],[Gross Salary]]-Table1[[#This Row],[Total Deduction]]</f>
        <v>70315.555384615393</v>
      </c>
      <c r="Y3142" t="s">
        <v>37</v>
      </c>
      <c r="Z3142" t="s">
        <v>48</v>
      </c>
      <c r="AA3142" t="s">
        <v>11500</v>
      </c>
      <c r="AB3142" t="s">
        <v>11501</v>
      </c>
    </row>
    <row r="3143" spans="1:28" x14ac:dyDescent="0.3">
      <c r="A3143" t="s">
        <v>11502</v>
      </c>
      <c r="B3143" t="s">
        <v>173</v>
      </c>
      <c r="C3143">
        <v>53</v>
      </c>
      <c r="D3143" t="s">
        <v>81</v>
      </c>
      <c r="E3143" t="s">
        <v>45</v>
      </c>
      <c r="F3143" t="s">
        <v>55</v>
      </c>
      <c r="G3143" t="s">
        <v>1115</v>
      </c>
      <c r="H3143" t="s">
        <v>35</v>
      </c>
      <c r="I3143" t="s">
        <v>36</v>
      </c>
      <c r="J3143">
        <v>26</v>
      </c>
      <c r="K3143">
        <v>24</v>
      </c>
      <c r="L3143">
        <f t="shared" si="147"/>
        <v>2</v>
      </c>
      <c r="M3143">
        <v>15</v>
      </c>
      <c r="N3143">
        <v>25074</v>
      </c>
      <c r="O3143" s="1">
        <f t="shared" si="148"/>
        <v>964.38461538461536</v>
      </c>
      <c r="P3143" s="1">
        <f t="shared" si="149"/>
        <v>23145.23076923077</v>
      </c>
      <c r="Q3143" s="1">
        <f>Table1[[#This Row],[Earned Basic Salary]]*20%</f>
        <v>4629.0461538461541</v>
      </c>
      <c r="R3143" s="1">
        <f>Table1[[#This Row],[Earned Basic Salary]]*10%</f>
        <v>2314.523076923077</v>
      </c>
      <c r="S3143" s="1">
        <f>Table1[[#This Row],[Earned Basic Salary]]*12%</f>
        <v>2777.4276923076923</v>
      </c>
      <c r="T3143" s="1">
        <f>200</f>
        <v>200</v>
      </c>
      <c r="U3143" s="1">
        <f>Table1[[#This Row],[PF]]+Table1[[#This Row],[Professional Tax]]</f>
        <v>2977.4276923076923</v>
      </c>
      <c r="V3143" s="1">
        <f>Table1[[#This Row],[Overtime Hours]]*200</f>
        <v>3000</v>
      </c>
      <c r="W3143" s="1">
        <f>Table1[[#This Row],[Earned Basic Salary]]+Table1[[#This Row],[HRA]]+Table1[[#This Row],[DA]]+Table1[[#This Row],[Overtime Pay]]</f>
        <v>33088.800000000003</v>
      </c>
      <c r="X3143" s="1">
        <f>Table1[[#This Row],[Gross Salary]]-Table1[[#This Row],[Total Deduction]]</f>
        <v>30111.372307692312</v>
      </c>
      <c r="Y3143" t="s">
        <v>37</v>
      </c>
      <c r="Z3143" t="s">
        <v>38</v>
      </c>
      <c r="AA3143" t="s">
        <v>11503</v>
      </c>
      <c r="AB3143" t="s">
        <v>11504</v>
      </c>
    </row>
    <row r="3144" spans="1:28" x14ac:dyDescent="0.3">
      <c r="A3144" t="s">
        <v>11505</v>
      </c>
      <c r="B3144" t="s">
        <v>163</v>
      </c>
      <c r="C3144">
        <v>44</v>
      </c>
      <c r="D3144" t="s">
        <v>61</v>
      </c>
      <c r="E3144" t="s">
        <v>121</v>
      </c>
      <c r="F3144" t="s">
        <v>69</v>
      </c>
      <c r="G3144" t="s">
        <v>11506</v>
      </c>
      <c r="H3144" t="s">
        <v>35</v>
      </c>
      <c r="I3144" t="s">
        <v>36</v>
      </c>
      <c r="J3144">
        <v>26</v>
      </c>
      <c r="K3144">
        <v>25</v>
      </c>
      <c r="L3144">
        <f t="shared" si="147"/>
        <v>1</v>
      </c>
      <c r="M3144">
        <v>3</v>
      </c>
      <c r="N3144">
        <v>64081</v>
      </c>
      <c r="O3144" s="1">
        <f t="shared" si="148"/>
        <v>2464.6538461538462</v>
      </c>
      <c r="P3144" s="1">
        <f t="shared" si="149"/>
        <v>61616.346153846156</v>
      </c>
      <c r="Q3144" s="1">
        <f>Table1[[#This Row],[Earned Basic Salary]]*20%</f>
        <v>12323.269230769232</v>
      </c>
      <c r="R3144" s="1">
        <f>Table1[[#This Row],[Earned Basic Salary]]*10%</f>
        <v>6161.6346153846162</v>
      </c>
      <c r="S3144" s="1">
        <f>Table1[[#This Row],[Earned Basic Salary]]*12%</f>
        <v>7393.9615384615381</v>
      </c>
      <c r="T3144" s="1">
        <f>200</f>
        <v>200</v>
      </c>
      <c r="U3144" s="1">
        <f>Table1[[#This Row],[PF]]+Table1[[#This Row],[Professional Tax]]</f>
        <v>7593.9615384615381</v>
      </c>
      <c r="V3144" s="1">
        <f>Table1[[#This Row],[Overtime Hours]]*200</f>
        <v>600</v>
      </c>
      <c r="W3144" s="1">
        <f>Table1[[#This Row],[Earned Basic Salary]]+Table1[[#This Row],[HRA]]+Table1[[#This Row],[DA]]+Table1[[#This Row],[Overtime Pay]]</f>
        <v>80701.25</v>
      </c>
      <c r="X3144" s="1">
        <f>Table1[[#This Row],[Gross Salary]]-Table1[[#This Row],[Total Deduction]]</f>
        <v>73107.288461538468</v>
      </c>
      <c r="Y3144" t="s">
        <v>37</v>
      </c>
      <c r="Z3144" t="s">
        <v>106</v>
      </c>
      <c r="AA3144" t="s">
        <v>11507</v>
      </c>
      <c r="AB3144" t="s">
        <v>11508</v>
      </c>
    </row>
    <row r="3145" spans="1:28" x14ac:dyDescent="0.3">
      <c r="A3145" t="s">
        <v>11509</v>
      </c>
      <c r="B3145" t="s">
        <v>2467</v>
      </c>
      <c r="C3145">
        <v>41</v>
      </c>
      <c r="D3145" t="s">
        <v>75</v>
      </c>
      <c r="E3145" t="s">
        <v>62</v>
      </c>
      <c r="F3145" t="s">
        <v>69</v>
      </c>
      <c r="G3145" t="s">
        <v>11510</v>
      </c>
      <c r="H3145" t="s">
        <v>35</v>
      </c>
      <c r="I3145" t="s">
        <v>36</v>
      </c>
      <c r="J3145">
        <v>26</v>
      </c>
      <c r="K3145">
        <v>22</v>
      </c>
      <c r="L3145">
        <f t="shared" si="147"/>
        <v>4</v>
      </c>
      <c r="M3145">
        <v>18</v>
      </c>
      <c r="N3145">
        <v>49861</v>
      </c>
      <c r="O3145" s="1">
        <f t="shared" si="148"/>
        <v>1917.7307692307693</v>
      </c>
      <c r="P3145" s="1">
        <f t="shared" si="149"/>
        <v>42190.076923076922</v>
      </c>
      <c r="Q3145" s="1">
        <f>Table1[[#This Row],[Earned Basic Salary]]*20%</f>
        <v>8438.0153846153844</v>
      </c>
      <c r="R3145" s="1">
        <f>Table1[[#This Row],[Earned Basic Salary]]*10%</f>
        <v>4219.0076923076922</v>
      </c>
      <c r="S3145" s="1">
        <f>Table1[[#This Row],[Earned Basic Salary]]*12%</f>
        <v>5062.8092307692305</v>
      </c>
      <c r="T3145" s="1">
        <f>200</f>
        <v>200</v>
      </c>
      <c r="U3145" s="1">
        <f>Table1[[#This Row],[PF]]+Table1[[#This Row],[Professional Tax]]</f>
        <v>5262.8092307692305</v>
      </c>
      <c r="V3145" s="1">
        <f>Table1[[#This Row],[Overtime Hours]]*200</f>
        <v>3600</v>
      </c>
      <c r="W3145" s="1">
        <f>Table1[[#This Row],[Earned Basic Salary]]+Table1[[#This Row],[HRA]]+Table1[[#This Row],[DA]]+Table1[[#This Row],[Overtime Pay]]</f>
        <v>58447.1</v>
      </c>
      <c r="X3145" s="1">
        <f>Table1[[#This Row],[Gross Salary]]-Table1[[#This Row],[Total Deduction]]</f>
        <v>53184.290769230771</v>
      </c>
      <c r="Y3145" t="s">
        <v>37</v>
      </c>
      <c r="Z3145" t="s">
        <v>106</v>
      </c>
      <c r="AA3145" t="s">
        <v>11511</v>
      </c>
      <c r="AB3145" t="s">
        <v>11512</v>
      </c>
    </row>
    <row r="3146" spans="1:28" x14ac:dyDescent="0.3">
      <c r="A3146" t="s">
        <v>11513</v>
      </c>
      <c r="B3146" t="s">
        <v>382</v>
      </c>
      <c r="C3146">
        <v>42</v>
      </c>
      <c r="D3146" t="s">
        <v>61</v>
      </c>
      <c r="E3146" t="s">
        <v>121</v>
      </c>
      <c r="F3146" t="s">
        <v>33</v>
      </c>
      <c r="G3146" t="s">
        <v>11514</v>
      </c>
      <c r="H3146" t="s">
        <v>35</v>
      </c>
      <c r="I3146" t="s">
        <v>36</v>
      </c>
      <c r="J3146">
        <v>26</v>
      </c>
      <c r="K3146">
        <v>26</v>
      </c>
      <c r="L3146">
        <f t="shared" si="147"/>
        <v>0</v>
      </c>
      <c r="M3146">
        <v>9</v>
      </c>
      <c r="N3146">
        <v>58384</v>
      </c>
      <c r="O3146" s="1">
        <f t="shared" si="148"/>
        <v>2245.5384615384614</v>
      </c>
      <c r="P3146" s="1">
        <f t="shared" si="149"/>
        <v>58384</v>
      </c>
      <c r="Q3146" s="1">
        <f>Table1[[#This Row],[Earned Basic Salary]]*20%</f>
        <v>11676.800000000001</v>
      </c>
      <c r="R3146" s="1">
        <f>Table1[[#This Row],[Earned Basic Salary]]*10%</f>
        <v>5838.4000000000005</v>
      </c>
      <c r="S3146" s="1">
        <f>Table1[[#This Row],[Earned Basic Salary]]*12%</f>
        <v>7006.08</v>
      </c>
      <c r="T3146" s="1">
        <f>200</f>
        <v>200</v>
      </c>
      <c r="U3146" s="1">
        <f>Table1[[#This Row],[PF]]+Table1[[#This Row],[Professional Tax]]</f>
        <v>7206.08</v>
      </c>
      <c r="V3146" s="1">
        <f>Table1[[#This Row],[Overtime Hours]]*200</f>
        <v>1800</v>
      </c>
      <c r="W3146" s="1">
        <f>Table1[[#This Row],[Earned Basic Salary]]+Table1[[#This Row],[HRA]]+Table1[[#This Row],[DA]]+Table1[[#This Row],[Overtime Pay]]</f>
        <v>77699.199999999997</v>
      </c>
      <c r="X3146" s="1">
        <f>Table1[[#This Row],[Gross Salary]]-Table1[[#This Row],[Total Deduction]]</f>
        <v>70493.119999999995</v>
      </c>
      <c r="Y3146" t="s">
        <v>37</v>
      </c>
      <c r="Z3146" t="s">
        <v>48</v>
      </c>
      <c r="AA3146" t="s">
        <v>11515</v>
      </c>
      <c r="AB3146" t="s">
        <v>11516</v>
      </c>
    </row>
    <row r="3147" spans="1:28" x14ac:dyDescent="0.3">
      <c r="A3147" t="s">
        <v>11517</v>
      </c>
      <c r="B3147" t="s">
        <v>979</v>
      </c>
      <c r="C3147">
        <v>47</v>
      </c>
      <c r="D3147" t="s">
        <v>53</v>
      </c>
      <c r="E3147" t="s">
        <v>32</v>
      </c>
      <c r="F3147" t="s">
        <v>69</v>
      </c>
      <c r="G3147" t="s">
        <v>7606</v>
      </c>
      <c r="H3147" t="s">
        <v>35</v>
      </c>
      <c r="I3147" t="s">
        <v>36</v>
      </c>
      <c r="J3147">
        <v>26</v>
      </c>
      <c r="K3147">
        <v>21</v>
      </c>
      <c r="L3147">
        <f t="shared" si="147"/>
        <v>5</v>
      </c>
      <c r="M3147">
        <v>17</v>
      </c>
      <c r="N3147">
        <v>54372</v>
      </c>
      <c r="O3147" s="1">
        <f t="shared" si="148"/>
        <v>2091.2307692307691</v>
      </c>
      <c r="P3147" s="1">
        <f t="shared" si="149"/>
        <v>43915.846153846149</v>
      </c>
      <c r="Q3147" s="1">
        <f>Table1[[#This Row],[Earned Basic Salary]]*20%</f>
        <v>8783.1692307692301</v>
      </c>
      <c r="R3147" s="1">
        <f>Table1[[#This Row],[Earned Basic Salary]]*10%</f>
        <v>4391.5846153846151</v>
      </c>
      <c r="S3147" s="1">
        <f>Table1[[#This Row],[Earned Basic Salary]]*12%</f>
        <v>5269.9015384615377</v>
      </c>
      <c r="T3147" s="1">
        <f>200</f>
        <v>200</v>
      </c>
      <c r="U3147" s="1">
        <f>Table1[[#This Row],[PF]]+Table1[[#This Row],[Professional Tax]]</f>
        <v>5469.9015384615377</v>
      </c>
      <c r="V3147" s="1">
        <f>Table1[[#This Row],[Overtime Hours]]*200</f>
        <v>3400</v>
      </c>
      <c r="W3147" s="1">
        <f>Table1[[#This Row],[Earned Basic Salary]]+Table1[[#This Row],[HRA]]+Table1[[#This Row],[DA]]+Table1[[#This Row],[Overtime Pay]]</f>
        <v>60490.599999999991</v>
      </c>
      <c r="X3147" s="1">
        <f>Table1[[#This Row],[Gross Salary]]-Table1[[#This Row],[Total Deduction]]</f>
        <v>55020.698461538457</v>
      </c>
      <c r="Y3147" t="s">
        <v>37</v>
      </c>
      <c r="Z3147" t="s">
        <v>106</v>
      </c>
      <c r="AA3147" t="s">
        <v>11518</v>
      </c>
      <c r="AB3147" t="s">
        <v>11519</v>
      </c>
    </row>
    <row r="3148" spans="1:28" x14ac:dyDescent="0.3">
      <c r="A3148" t="s">
        <v>11520</v>
      </c>
      <c r="B3148" t="s">
        <v>1439</v>
      </c>
      <c r="C3148">
        <v>26</v>
      </c>
      <c r="D3148" t="s">
        <v>127</v>
      </c>
      <c r="E3148" t="s">
        <v>32</v>
      </c>
      <c r="F3148" t="s">
        <v>63</v>
      </c>
      <c r="G3148" t="s">
        <v>920</v>
      </c>
      <c r="H3148" t="s">
        <v>35</v>
      </c>
      <c r="I3148" t="s">
        <v>36</v>
      </c>
      <c r="J3148">
        <v>26</v>
      </c>
      <c r="K3148">
        <v>23</v>
      </c>
      <c r="L3148">
        <f t="shared" si="147"/>
        <v>3</v>
      </c>
      <c r="M3148">
        <v>8</v>
      </c>
      <c r="N3148">
        <v>57167</v>
      </c>
      <c r="O3148" s="1">
        <f t="shared" si="148"/>
        <v>2198.7307692307691</v>
      </c>
      <c r="P3148" s="1">
        <f t="shared" si="149"/>
        <v>50570.807692307688</v>
      </c>
      <c r="Q3148" s="1">
        <f>Table1[[#This Row],[Earned Basic Salary]]*20%</f>
        <v>10114.161538461538</v>
      </c>
      <c r="R3148" s="1">
        <f>Table1[[#This Row],[Earned Basic Salary]]*10%</f>
        <v>5057.080769230769</v>
      </c>
      <c r="S3148" s="1">
        <f>Table1[[#This Row],[Earned Basic Salary]]*12%</f>
        <v>6068.496923076922</v>
      </c>
      <c r="T3148" s="1">
        <f>200</f>
        <v>200</v>
      </c>
      <c r="U3148" s="1">
        <f>Table1[[#This Row],[PF]]+Table1[[#This Row],[Professional Tax]]</f>
        <v>6268.496923076922</v>
      </c>
      <c r="V3148" s="1">
        <f>Table1[[#This Row],[Overtime Hours]]*200</f>
        <v>1600</v>
      </c>
      <c r="W3148" s="1">
        <f>Table1[[#This Row],[Earned Basic Salary]]+Table1[[#This Row],[HRA]]+Table1[[#This Row],[DA]]+Table1[[#This Row],[Overtime Pay]]</f>
        <v>67342.049999999988</v>
      </c>
      <c r="X3148" s="1">
        <f>Table1[[#This Row],[Gross Salary]]-Table1[[#This Row],[Total Deduction]]</f>
        <v>61073.553076923068</v>
      </c>
      <c r="Y3148" t="s">
        <v>37</v>
      </c>
      <c r="Z3148" t="s">
        <v>95</v>
      </c>
      <c r="AA3148" t="s">
        <v>11521</v>
      </c>
      <c r="AB3148" t="s">
        <v>11522</v>
      </c>
    </row>
    <row r="3149" spans="1:28" x14ac:dyDescent="0.3">
      <c r="A3149" t="s">
        <v>11523</v>
      </c>
      <c r="B3149" t="s">
        <v>236</v>
      </c>
      <c r="C3149">
        <v>45</v>
      </c>
      <c r="D3149" t="s">
        <v>81</v>
      </c>
      <c r="E3149" t="s">
        <v>121</v>
      </c>
      <c r="F3149" t="s">
        <v>46</v>
      </c>
      <c r="G3149" t="s">
        <v>882</v>
      </c>
      <c r="H3149" t="s">
        <v>35</v>
      </c>
      <c r="I3149" t="s">
        <v>36</v>
      </c>
      <c r="J3149">
        <v>26</v>
      </c>
      <c r="K3149">
        <v>25</v>
      </c>
      <c r="L3149">
        <f t="shared" si="147"/>
        <v>1</v>
      </c>
      <c r="M3149">
        <v>0</v>
      </c>
      <c r="N3149">
        <v>25074</v>
      </c>
      <c r="O3149" s="1">
        <f t="shared" si="148"/>
        <v>964.38461538461536</v>
      </c>
      <c r="P3149" s="1">
        <f t="shared" si="149"/>
        <v>24109.615384615383</v>
      </c>
      <c r="Q3149" s="1">
        <f>Table1[[#This Row],[Earned Basic Salary]]*20%</f>
        <v>4821.9230769230771</v>
      </c>
      <c r="R3149" s="1">
        <f>Table1[[#This Row],[Earned Basic Salary]]*10%</f>
        <v>2410.9615384615386</v>
      </c>
      <c r="S3149" s="1">
        <f>Table1[[#This Row],[Earned Basic Salary]]*12%</f>
        <v>2893.1538461538457</v>
      </c>
      <c r="T3149" s="1">
        <f>200</f>
        <v>200</v>
      </c>
      <c r="U3149" s="1">
        <f>Table1[[#This Row],[PF]]+Table1[[#This Row],[Professional Tax]]</f>
        <v>3093.1538461538457</v>
      </c>
      <c r="V3149" s="1">
        <f>Table1[[#This Row],[Overtime Hours]]*200</f>
        <v>0</v>
      </c>
      <c r="W3149" s="1">
        <f>Table1[[#This Row],[Earned Basic Salary]]+Table1[[#This Row],[HRA]]+Table1[[#This Row],[DA]]+Table1[[#This Row],[Overtime Pay]]</f>
        <v>31342.5</v>
      </c>
      <c r="X3149" s="1">
        <f>Table1[[#This Row],[Gross Salary]]-Table1[[#This Row],[Total Deduction]]</f>
        <v>28249.346153846156</v>
      </c>
      <c r="Y3149" t="s">
        <v>37</v>
      </c>
      <c r="Z3149" t="s">
        <v>38</v>
      </c>
      <c r="AA3149" t="s">
        <v>11524</v>
      </c>
      <c r="AB3149" t="s">
        <v>11525</v>
      </c>
    </row>
    <row r="3150" spans="1:28" x14ac:dyDescent="0.3">
      <c r="A3150" t="s">
        <v>11526</v>
      </c>
      <c r="B3150" t="s">
        <v>2055</v>
      </c>
      <c r="C3150">
        <v>41</v>
      </c>
      <c r="D3150" t="s">
        <v>75</v>
      </c>
      <c r="E3150" t="s">
        <v>121</v>
      </c>
      <c r="F3150" t="s">
        <v>89</v>
      </c>
      <c r="G3150" t="s">
        <v>11527</v>
      </c>
      <c r="H3150" t="s">
        <v>35</v>
      </c>
      <c r="I3150" t="s">
        <v>36</v>
      </c>
      <c r="J3150">
        <v>26</v>
      </c>
      <c r="K3150">
        <v>25</v>
      </c>
      <c r="L3150">
        <f t="shared" si="147"/>
        <v>1</v>
      </c>
      <c r="M3150">
        <v>19</v>
      </c>
      <c r="N3150">
        <v>59229</v>
      </c>
      <c r="O3150" s="1">
        <f t="shared" si="148"/>
        <v>2278.0384615384614</v>
      </c>
      <c r="P3150" s="1">
        <f t="shared" si="149"/>
        <v>56950.961538461539</v>
      </c>
      <c r="Q3150" s="1">
        <f>Table1[[#This Row],[Earned Basic Salary]]*20%</f>
        <v>11390.192307692309</v>
      </c>
      <c r="R3150" s="1">
        <f>Table1[[#This Row],[Earned Basic Salary]]*10%</f>
        <v>5695.0961538461543</v>
      </c>
      <c r="S3150" s="1">
        <f>Table1[[#This Row],[Earned Basic Salary]]*12%</f>
        <v>6834.1153846153848</v>
      </c>
      <c r="T3150" s="1">
        <f>200</f>
        <v>200</v>
      </c>
      <c r="U3150" s="1">
        <f>Table1[[#This Row],[PF]]+Table1[[#This Row],[Professional Tax]]</f>
        <v>7034.1153846153848</v>
      </c>
      <c r="V3150" s="1">
        <f>Table1[[#This Row],[Overtime Hours]]*200</f>
        <v>3800</v>
      </c>
      <c r="W3150" s="1">
        <f>Table1[[#This Row],[Earned Basic Salary]]+Table1[[#This Row],[HRA]]+Table1[[#This Row],[DA]]+Table1[[#This Row],[Overtime Pay]]</f>
        <v>77836.25</v>
      </c>
      <c r="X3150" s="1">
        <f>Table1[[#This Row],[Gross Salary]]-Table1[[#This Row],[Total Deduction]]</f>
        <v>70802.13461538461</v>
      </c>
      <c r="Y3150" t="s">
        <v>37</v>
      </c>
      <c r="Z3150" t="s">
        <v>38</v>
      </c>
      <c r="AA3150" t="s">
        <v>11528</v>
      </c>
      <c r="AB3150" t="s">
        <v>11529</v>
      </c>
    </row>
    <row r="3151" spans="1:28" x14ac:dyDescent="0.3">
      <c r="A3151" t="s">
        <v>11530</v>
      </c>
      <c r="B3151" t="s">
        <v>1090</v>
      </c>
      <c r="C3151">
        <v>53</v>
      </c>
      <c r="D3151" t="s">
        <v>133</v>
      </c>
      <c r="E3151" t="s">
        <v>32</v>
      </c>
      <c r="F3151" t="s">
        <v>33</v>
      </c>
      <c r="G3151" t="s">
        <v>1007</v>
      </c>
      <c r="H3151" t="s">
        <v>35</v>
      </c>
      <c r="I3151" t="s">
        <v>36</v>
      </c>
      <c r="J3151">
        <v>26</v>
      </c>
      <c r="K3151">
        <v>23</v>
      </c>
      <c r="L3151">
        <f t="shared" si="147"/>
        <v>3</v>
      </c>
      <c r="M3151">
        <v>15</v>
      </c>
      <c r="N3151">
        <v>65507</v>
      </c>
      <c r="O3151" s="1">
        <f t="shared" si="148"/>
        <v>2519.5</v>
      </c>
      <c r="P3151" s="1">
        <f t="shared" si="149"/>
        <v>57948.5</v>
      </c>
      <c r="Q3151" s="1">
        <f>Table1[[#This Row],[Earned Basic Salary]]*20%</f>
        <v>11589.7</v>
      </c>
      <c r="R3151" s="1">
        <f>Table1[[#This Row],[Earned Basic Salary]]*10%</f>
        <v>5794.85</v>
      </c>
      <c r="S3151" s="1">
        <f>Table1[[#This Row],[Earned Basic Salary]]*12%</f>
        <v>6953.82</v>
      </c>
      <c r="T3151" s="1">
        <f>200</f>
        <v>200</v>
      </c>
      <c r="U3151" s="1">
        <f>Table1[[#This Row],[PF]]+Table1[[#This Row],[Professional Tax]]</f>
        <v>7153.82</v>
      </c>
      <c r="V3151" s="1">
        <f>Table1[[#This Row],[Overtime Hours]]*200</f>
        <v>3000</v>
      </c>
      <c r="W3151" s="1">
        <f>Table1[[#This Row],[Earned Basic Salary]]+Table1[[#This Row],[HRA]]+Table1[[#This Row],[DA]]+Table1[[#This Row],[Overtime Pay]]</f>
        <v>78333.05</v>
      </c>
      <c r="X3151" s="1">
        <f>Table1[[#This Row],[Gross Salary]]-Table1[[#This Row],[Total Deduction]]</f>
        <v>71179.23000000001</v>
      </c>
      <c r="Y3151" t="s">
        <v>37</v>
      </c>
      <c r="Z3151" t="s">
        <v>106</v>
      </c>
      <c r="AA3151" t="s">
        <v>11531</v>
      </c>
      <c r="AB3151" t="s">
        <v>11532</v>
      </c>
    </row>
    <row r="3152" spans="1:28" x14ac:dyDescent="0.3">
      <c r="A3152" t="s">
        <v>11533</v>
      </c>
      <c r="B3152" t="s">
        <v>4613</v>
      </c>
      <c r="C3152">
        <v>37</v>
      </c>
      <c r="D3152" t="s">
        <v>61</v>
      </c>
      <c r="E3152" t="s">
        <v>54</v>
      </c>
      <c r="F3152" t="s">
        <v>89</v>
      </c>
      <c r="G3152" t="s">
        <v>10022</v>
      </c>
      <c r="H3152" t="s">
        <v>35</v>
      </c>
      <c r="I3152" t="s">
        <v>36</v>
      </c>
      <c r="J3152">
        <v>26</v>
      </c>
      <c r="K3152">
        <v>24</v>
      </c>
      <c r="L3152">
        <f t="shared" si="147"/>
        <v>2</v>
      </c>
      <c r="M3152">
        <v>11</v>
      </c>
      <c r="N3152">
        <v>63977</v>
      </c>
      <c r="O3152" s="1">
        <f t="shared" si="148"/>
        <v>2460.6538461538462</v>
      </c>
      <c r="P3152" s="1">
        <f t="shared" si="149"/>
        <v>59055.692307692312</v>
      </c>
      <c r="Q3152" s="1">
        <f>Table1[[#This Row],[Earned Basic Salary]]*20%</f>
        <v>11811.138461538463</v>
      </c>
      <c r="R3152" s="1">
        <f>Table1[[#This Row],[Earned Basic Salary]]*10%</f>
        <v>5905.5692307692316</v>
      </c>
      <c r="S3152" s="1">
        <f>Table1[[#This Row],[Earned Basic Salary]]*12%</f>
        <v>7086.6830769230774</v>
      </c>
      <c r="T3152" s="1">
        <f>200</f>
        <v>200</v>
      </c>
      <c r="U3152" s="1">
        <f>Table1[[#This Row],[PF]]+Table1[[#This Row],[Professional Tax]]</f>
        <v>7286.6830769230774</v>
      </c>
      <c r="V3152" s="1">
        <f>Table1[[#This Row],[Overtime Hours]]*200</f>
        <v>2200</v>
      </c>
      <c r="W3152" s="1">
        <f>Table1[[#This Row],[Earned Basic Salary]]+Table1[[#This Row],[HRA]]+Table1[[#This Row],[DA]]+Table1[[#This Row],[Overtime Pay]]</f>
        <v>78972.400000000009</v>
      </c>
      <c r="X3152" s="1">
        <f>Table1[[#This Row],[Gross Salary]]-Table1[[#This Row],[Total Deduction]]</f>
        <v>71685.716923076936</v>
      </c>
      <c r="Y3152" t="s">
        <v>37</v>
      </c>
      <c r="Z3152" t="s">
        <v>48</v>
      </c>
      <c r="AA3152" t="s">
        <v>11534</v>
      </c>
      <c r="AB3152" t="s">
        <v>11535</v>
      </c>
    </row>
    <row r="3153" spans="1:28" x14ac:dyDescent="0.3">
      <c r="A3153" t="s">
        <v>11536</v>
      </c>
      <c r="B3153" t="s">
        <v>245</v>
      </c>
      <c r="C3153">
        <v>43</v>
      </c>
      <c r="D3153" t="s">
        <v>61</v>
      </c>
      <c r="E3153" t="s">
        <v>121</v>
      </c>
      <c r="F3153" t="s">
        <v>63</v>
      </c>
      <c r="G3153" t="s">
        <v>5529</v>
      </c>
      <c r="H3153" t="s">
        <v>35</v>
      </c>
      <c r="I3153" t="s">
        <v>36</v>
      </c>
      <c r="J3153">
        <v>26</v>
      </c>
      <c r="K3153">
        <v>23</v>
      </c>
      <c r="L3153">
        <f t="shared" si="147"/>
        <v>3</v>
      </c>
      <c r="M3153">
        <v>13</v>
      </c>
      <c r="N3153">
        <v>45812</v>
      </c>
      <c r="O3153" s="1">
        <f t="shared" si="148"/>
        <v>1762</v>
      </c>
      <c r="P3153" s="1">
        <f t="shared" si="149"/>
        <v>40526</v>
      </c>
      <c r="Q3153" s="1">
        <f>Table1[[#This Row],[Earned Basic Salary]]*20%</f>
        <v>8105.2000000000007</v>
      </c>
      <c r="R3153" s="1">
        <f>Table1[[#This Row],[Earned Basic Salary]]*10%</f>
        <v>4052.6000000000004</v>
      </c>
      <c r="S3153" s="1">
        <f>Table1[[#This Row],[Earned Basic Salary]]*12%</f>
        <v>4863.12</v>
      </c>
      <c r="T3153" s="1">
        <f>200</f>
        <v>200</v>
      </c>
      <c r="U3153" s="1">
        <f>Table1[[#This Row],[PF]]+Table1[[#This Row],[Professional Tax]]</f>
        <v>5063.12</v>
      </c>
      <c r="V3153" s="1">
        <f>Table1[[#This Row],[Overtime Hours]]*200</f>
        <v>2600</v>
      </c>
      <c r="W3153" s="1">
        <f>Table1[[#This Row],[Earned Basic Salary]]+Table1[[#This Row],[HRA]]+Table1[[#This Row],[DA]]+Table1[[#This Row],[Overtime Pay]]</f>
        <v>55283.799999999996</v>
      </c>
      <c r="X3153" s="1">
        <f>Table1[[#This Row],[Gross Salary]]-Table1[[#This Row],[Total Deduction]]</f>
        <v>50220.679999999993</v>
      </c>
      <c r="Y3153" t="s">
        <v>37</v>
      </c>
      <c r="Z3153" t="s">
        <v>48</v>
      </c>
      <c r="AA3153" t="s">
        <v>11537</v>
      </c>
      <c r="AB3153" t="s">
        <v>11538</v>
      </c>
    </row>
    <row r="3154" spans="1:28" x14ac:dyDescent="0.3">
      <c r="A3154" t="s">
        <v>11539</v>
      </c>
      <c r="B3154" t="s">
        <v>461</v>
      </c>
      <c r="C3154">
        <v>45</v>
      </c>
      <c r="D3154" t="s">
        <v>53</v>
      </c>
      <c r="E3154" t="s">
        <v>82</v>
      </c>
      <c r="F3154" t="s">
        <v>46</v>
      </c>
      <c r="G3154" t="s">
        <v>4432</v>
      </c>
      <c r="H3154" t="s">
        <v>35</v>
      </c>
      <c r="I3154" t="s">
        <v>36</v>
      </c>
      <c r="J3154">
        <v>26</v>
      </c>
      <c r="K3154">
        <v>22</v>
      </c>
      <c r="L3154">
        <f t="shared" si="147"/>
        <v>4</v>
      </c>
      <c r="M3154">
        <v>8</v>
      </c>
      <c r="N3154">
        <v>53058</v>
      </c>
      <c r="O3154" s="1">
        <f t="shared" si="148"/>
        <v>2040.6923076923076</v>
      </c>
      <c r="P3154" s="1">
        <f t="shared" si="149"/>
        <v>44895.230769230766</v>
      </c>
      <c r="Q3154" s="1">
        <f>Table1[[#This Row],[Earned Basic Salary]]*20%</f>
        <v>8979.0461538461532</v>
      </c>
      <c r="R3154" s="1">
        <f>Table1[[#This Row],[Earned Basic Salary]]*10%</f>
        <v>4489.5230769230766</v>
      </c>
      <c r="S3154" s="1">
        <f>Table1[[#This Row],[Earned Basic Salary]]*12%</f>
        <v>5387.4276923076914</v>
      </c>
      <c r="T3154" s="1">
        <f>200</f>
        <v>200</v>
      </c>
      <c r="U3154" s="1">
        <f>Table1[[#This Row],[PF]]+Table1[[#This Row],[Professional Tax]]</f>
        <v>5587.4276923076914</v>
      </c>
      <c r="V3154" s="1">
        <f>Table1[[#This Row],[Overtime Hours]]*200</f>
        <v>1600</v>
      </c>
      <c r="W3154" s="1">
        <f>Table1[[#This Row],[Earned Basic Salary]]+Table1[[#This Row],[HRA]]+Table1[[#This Row],[DA]]+Table1[[#This Row],[Overtime Pay]]</f>
        <v>59963.799999999996</v>
      </c>
      <c r="X3154" s="1">
        <f>Table1[[#This Row],[Gross Salary]]-Table1[[#This Row],[Total Deduction]]</f>
        <v>54376.372307692305</v>
      </c>
      <c r="Y3154" t="s">
        <v>37</v>
      </c>
      <c r="Z3154" t="s">
        <v>95</v>
      </c>
      <c r="AA3154" t="s">
        <v>11540</v>
      </c>
      <c r="AB3154" t="s">
        <v>11541</v>
      </c>
    </row>
    <row r="3155" spans="1:28" x14ac:dyDescent="0.3">
      <c r="A3155" t="s">
        <v>11542</v>
      </c>
      <c r="B3155" t="s">
        <v>2324</v>
      </c>
      <c r="C3155">
        <v>46</v>
      </c>
      <c r="D3155" t="s">
        <v>81</v>
      </c>
      <c r="E3155" t="s">
        <v>54</v>
      </c>
      <c r="F3155" t="s">
        <v>46</v>
      </c>
      <c r="G3155" t="s">
        <v>11543</v>
      </c>
      <c r="H3155" t="s">
        <v>35</v>
      </c>
      <c r="I3155" t="s">
        <v>36</v>
      </c>
      <c r="J3155">
        <v>26</v>
      </c>
      <c r="K3155">
        <v>25</v>
      </c>
      <c r="L3155">
        <f t="shared" si="147"/>
        <v>1</v>
      </c>
      <c r="M3155">
        <v>19</v>
      </c>
      <c r="N3155">
        <v>46372</v>
      </c>
      <c r="O3155" s="1">
        <f t="shared" si="148"/>
        <v>1783.5384615384614</v>
      </c>
      <c r="P3155" s="1">
        <f t="shared" si="149"/>
        <v>44588.461538461539</v>
      </c>
      <c r="Q3155" s="1">
        <f>Table1[[#This Row],[Earned Basic Salary]]*20%</f>
        <v>8917.6923076923085</v>
      </c>
      <c r="R3155" s="1">
        <f>Table1[[#This Row],[Earned Basic Salary]]*10%</f>
        <v>4458.8461538461543</v>
      </c>
      <c r="S3155" s="1">
        <f>Table1[[#This Row],[Earned Basic Salary]]*12%</f>
        <v>5350.6153846153848</v>
      </c>
      <c r="T3155" s="1">
        <f>200</f>
        <v>200</v>
      </c>
      <c r="U3155" s="1">
        <f>Table1[[#This Row],[PF]]+Table1[[#This Row],[Professional Tax]]</f>
        <v>5550.6153846153848</v>
      </c>
      <c r="V3155" s="1">
        <f>Table1[[#This Row],[Overtime Hours]]*200</f>
        <v>3800</v>
      </c>
      <c r="W3155" s="1">
        <f>Table1[[#This Row],[Earned Basic Salary]]+Table1[[#This Row],[HRA]]+Table1[[#This Row],[DA]]+Table1[[#This Row],[Overtime Pay]]</f>
        <v>61765</v>
      </c>
      <c r="X3155" s="1">
        <f>Table1[[#This Row],[Gross Salary]]-Table1[[#This Row],[Total Deduction]]</f>
        <v>56214.384615384617</v>
      </c>
      <c r="Y3155" t="s">
        <v>37</v>
      </c>
      <c r="Z3155" t="s">
        <v>38</v>
      </c>
      <c r="AA3155" t="s">
        <v>11544</v>
      </c>
      <c r="AB3155" t="s">
        <v>11545</v>
      </c>
    </row>
    <row r="3156" spans="1:28" x14ac:dyDescent="0.3">
      <c r="A3156" t="s">
        <v>11546</v>
      </c>
      <c r="B3156" t="s">
        <v>661</v>
      </c>
      <c r="C3156">
        <v>38</v>
      </c>
      <c r="D3156" t="s">
        <v>133</v>
      </c>
      <c r="E3156" t="s">
        <v>121</v>
      </c>
      <c r="F3156" t="s">
        <v>46</v>
      </c>
      <c r="G3156" t="s">
        <v>11547</v>
      </c>
      <c r="H3156" t="s">
        <v>35</v>
      </c>
      <c r="I3156" t="s">
        <v>36</v>
      </c>
      <c r="J3156">
        <v>26</v>
      </c>
      <c r="K3156">
        <v>24</v>
      </c>
      <c r="L3156">
        <f t="shared" si="147"/>
        <v>2</v>
      </c>
      <c r="M3156">
        <v>15</v>
      </c>
      <c r="N3156">
        <v>75250</v>
      </c>
      <c r="O3156" s="1">
        <f t="shared" si="148"/>
        <v>2894.2307692307691</v>
      </c>
      <c r="P3156" s="1">
        <f t="shared" si="149"/>
        <v>69461.538461538454</v>
      </c>
      <c r="Q3156" s="1">
        <f>Table1[[#This Row],[Earned Basic Salary]]*20%</f>
        <v>13892.307692307691</v>
      </c>
      <c r="R3156" s="1">
        <f>Table1[[#This Row],[Earned Basic Salary]]*10%</f>
        <v>6946.1538461538457</v>
      </c>
      <c r="S3156" s="1">
        <f>Table1[[#This Row],[Earned Basic Salary]]*12%</f>
        <v>8335.3846153846134</v>
      </c>
      <c r="T3156" s="1">
        <f>200</f>
        <v>200</v>
      </c>
      <c r="U3156" s="1">
        <f>Table1[[#This Row],[PF]]+Table1[[#This Row],[Professional Tax]]</f>
        <v>8535.3846153846134</v>
      </c>
      <c r="V3156" s="1">
        <f>Table1[[#This Row],[Overtime Hours]]*200</f>
        <v>3000</v>
      </c>
      <c r="W3156" s="1">
        <f>Table1[[#This Row],[Earned Basic Salary]]+Table1[[#This Row],[HRA]]+Table1[[#This Row],[DA]]+Table1[[#This Row],[Overtime Pay]]</f>
        <v>93299.999999999985</v>
      </c>
      <c r="X3156" s="1">
        <f>Table1[[#This Row],[Gross Salary]]-Table1[[#This Row],[Total Deduction]]</f>
        <v>84764.615384615376</v>
      </c>
      <c r="Y3156" t="s">
        <v>37</v>
      </c>
      <c r="Z3156" t="s">
        <v>106</v>
      </c>
      <c r="AA3156" t="s">
        <v>11548</v>
      </c>
      <c r="AB3156" t="s">
        <v>11549</v>
      </c>
    </row>
    <row r="3157" spans="1:28" x14ac:dyDescent="0.3">
      <c r="A3157" t="s">
        <v>11550</v>
      </c>
      <c r="B3157" t="s">
        <v>637</v>
      </c>
      <c r="C3157">
        <v>52</v>
      </c>
      <c r="D3157" t="s">
        <v>31</v>
      </c>
      <c r="E3157" t="s">
        <v>54</v>
      </c>
      <c r="F3157" t="s">
        <v>46</v>
      </c>
      <c r="G3157" t="s">
        <v>1734</v>
      </c>
      <c r="H3157" t="s">
        <v>35</v>
      </c>
      <c r="I3157" t="s">
        <v>36</v>
      </c>
      <c r="J3157">
        <v>26</v>
      </c>
      <c r="K3157">
        <v>22</v>
      </c>
      <c r="L3157">
        <f t="shared" si="147"/>
        <v>4</v>
      </c>
      <c r="M3157">
        <v>7</v>
      </c>
      <c r="N3157">
        <v>62448</v>
      </c>
      <c r="O3157" s="1">
        <f t="shared" si="148"/>
        <v>2401.8461538461538</v>
      </c>
      <c r="P3157" s="1">
        <f t="shared" si="149"/>
        <v>52840.615384615383</v>
      </c>
      <c r="Q3157" s="1">
        <f>Table1[[#This Row],[Earned Basic Salary]]*20%</f>
        <v>10568.123076923077</v>
      </c>
      <c r="R3157" s="1">
        <f>Table1[[#This Row],[Earned Basic Salary]]*10%</f>
        <v>5284.0615384615385</v>
      </c>
      <c r="S3157" s="1">
        <f>Table1[[#This Row],[Earned Basic Salary]]*12%</f>
        <v>6340.873846153846</v>
      </c>
      <c r="T3157" s="1">
        <f>200</f>
        <v>200</v>
      </c>
      <c r="U3157" s="1">
        <f>Table1[[#This Row],[PF]]+Table1[[#This Row],[Professional Tax]]</f>
        <v>6540.873846153846</v>
      </c>
      <c r="V3157" s="1">
        <f>Table1[[#This Row],[Overtime Hours]]*200</f>
        <v>1400</v>
      </c>
      <c r="W3157" s="1">
        <f>Table1[[#This Row],[Earned Basic Salary]]+Table1[[#This Row],[HRA]]+Table1[[#This Row],[DA]]+Table1[[#This Row],[Overtime Pay]]</f>
        <v>70092.800000000003</v>
      </c>
      <c r="X3157" s="1">
        <f>Table1[[#This Row],[Gross Salary]]-Table1[[#This Row],[Total Deduction]]</f>
        <v>63551.926153846158</v>
      </c>
      <c r="Y3157" t="s">
        <v>37</v>
      </c>
      <c r="Z3157" t="s">
        <v>38</v>
      </c>
      <c r="AA3157" t="s">
        <v>11551</v>
      </c>
      <c r="AB3157" t="s">
        <v>11552</v>
      </c>
    </row>
    <row r="3158" spans="1:28" x14ac:dyDescent="0.3">
      <c r="A3158" t="s">
        <v>11553</v>
      </c>
      <c r="B3158" t="s">
        <v>1868</v>
      </c>
      <c r="C3158">
        <v>50</v>
      </c>
      <c r="D3158" t="s">
        <v>44</v>
      </c>
      <c r="E3158" t="s">
        <v>32</v>
      </c>
      <c r="F3158" t="s">
        <v>69</v>
      </c>
      <c r="G3158" t="s">
        <v>7971</v>
      </c>
      <c r="H3158" t="s">
        <v>35</v>
      </c>
      <c r="I3158" t="s">
        <v>36</v>
      </c>
      <c r="J3158">
        <v>26</v>
      </c>
      <c r="K3158">
        <v>25</v>
      </c>
      <c r="L3158">
        <f t="shared" si="147"/>
        <v>1</v>
      </c>
      <c r="M3158">
        <v>8</v>
      </c>
      <c r="N3158">
        <v>64332</v>
      </c>
      <c r="O3158" s="1">
        <f t="shared" si="148"/>
        <v>2474.3076923076924</v>
      </c>
      <c r="P3158" s="1">
        <f t="shared" si="149"/>
        <v>61857.692307692312</v>
      </c>
      <c r="Q3158" s="1">
        <f>Table1[[#This Row],[Earned Basic Salary]]*20%</f>
        <v>12371.538461538463</v>
      </c>
      <c r="R3158" s="1">
        <f>Table1[[#This Row],[Earned Basic Salary]]*10%</f>
        <v>6185.7692307692314</v>
      </c>
      <c r="S3158" s="1">
        <f>Table1[[#This Row],[Earned Basic Salary]]*12%</f>
        <v>7422.9230769230771</v>
      </c>
      <c r="T3158" s="1">
        <f>200</f>
        <v>200</v>
      </c>
      <c r="U3158" s="1">
        <f>Table1[[#This Row],[PF]]+Table1[[#This Row],[Professional Tax]]</f>
        <v>7622.9230769230771</v>
      </c>
      <c r="V3158" s="1">
        <f>Table1[[#This Row],[Overtime Hours]]*200</f>
        <v>1600</v>
      </c>
      <c r="W3158" s="1">
        <f>Table1[[#This Row],[Earned Basic Salary]]+Table1[[#This Row],[HRA]]+Table1[[#This Row],[DA]]+Table1[[#This Row],[Overtime Pay]]</f>
        <v>82015.000000000015</v>
      </c>
      <c r="X3158" s="1">
        <f>Table1[[#This Row],[Gross Salary]]-Table1[[#This Row],[Total Deduction]]</f>
        <v>74392.076923076937</v>
      </c>
      <c r="Y3158" t="s">
        <v>37</v>
      </c>
      <c r="Z3158" t="s">
        <v>106</v>
      </c>
      <c r="AA3158" t="s">
        <v>11554</v>
      </c>
      <c r="AB3158" t="s">
        <v>11555</v>
      </c>
    </row>
    <row r="3159" spans="1:28" x14ac:dyDescent="0.3">
      <c r="A3159" t="s">
        <v>11556</v>
      </c>
      <c r="B3159" t="s">
        <v>334</v>
      </c>
      <c r="C3159">
        <v>30</v>
      </c>
      <c r="D3159" t="s">
        <v>127</v>
      </c>
      <c r="E3159" t="s">
        <v>82</v>
      </c>
      <c r="F3159" t="s">
        <v>46</v>
      </c>
      <c r="G3159" t="s">
        <v>2772</v>
      </c>
      <c r="H3159" t="s">
        <v>35</v>
      </c>
      <c r="I3159" t="s">
        <v>36</v>
      </c>
      <c r="J3159">
        <v>26</v>
      </c>
      <c r="K3159">
        <v>23</v>
      </c>
      <c r="L3159">
        <f t="shared" si="147"/>
        <v>3</v>
      </c>
      <c r="M3159">
        <v>16</v>
      </c>
      <c r="N3159">
        <v>44384</v>
      </c>
      <c r="O3159" s="1">
        <f t="shared" si="148"/>
        <v>1707.0769230769231</v>
      </c>
      <c r="P3159" s="1">
        <f t="shared" si="149"/>
        <v>39262.769230769234</v>
      </c>
      <c r="Q3159" s="1">
        <f>Table1[[#This Row],[Earned Basic Salary]]*20%</f>
        <v>7852.5538461538472</v>
      </c>
      <c r="R3159" s="1">
        <f>Table1[[#This Row],[Earned Basic Salary]]*10%</f>
        <v>3926.2769230769236</v>
      </c>
      <c r="S3159" s="1">
        <f>Table1[[#This Row],[Earned Basic Salary]]*12%</f>
        <v>4711.5323076923078</v>
      </c>
      <c r="T3159" s="1">
        <f>200</f>
        <v>200</v>
      </c>
      <c r="U3159" s="1">
        <f>Table1[[#This Row],[PF]]+Table1[[#This Row],[Professional Tax]]</f>
        <v>4911.5323076923078</v>
      </c>
      <c r="V3159" s="1">
        <f>Table1[[#This Row],[Overtime Hours]]*200</f>
        <v>3200</v>
      </c>
      <c r="W3159" s="1">
        <f>Table1[[#This Row],[Earned Basic Salary]]+Table1[[#This Row],[HRA]]+Table1[[#This Row],[DA]]+Table1[[#This Row],[Overtime Pay]]</f>
        <v>54241.600000000006</v>
      </c>
      <c r="X3159" s="1">
        <f>Table1[[#This Row],[Gross Salary]]-Table1[[#This Row],[Total Deduction]]</f>
        <v>49330.067692307697</v>
      </c>
      <c r="Y3159" t="s">
        <v>37</v>
      </c>
      <c r="Z3159" t="s">
        <v>95</v>
      </c>
      <c r="AA3159" t="s">
        <v>11557</v>
      </c>
      <c r="AB3159" t="s">
        <v>11558</v>
      </c>
    </row>
    <row r="3160" spans="1:28" x14ac:dyDescent="0.3">
      <c r="A3160" t="s">
        <v>11559</v>
      </c>
      <c r="B3160" t="s">
        <v>919</v>
      </c>
      <c r="C3160">
        <v>29</v>
      </c>
      <c r="D3160" t="s">
        <v>133</v>
      </c>
      <c r="E3160" t="s">
        <v>54</v>
      </c>
      <c r="F3160" t="s">
        <v>69</v>
      </c>
      <c r="G3160" t="s">
        <v>11560</v>
      </c>
      <c r="H3160" t="s">
        <v>35</v>
      </c>
      <c r="I3160" t="s">
        <v>36</v>
      </c>
      <c r="J3160">
        <v>26</v>
      </c>
      <c r="K3160">
        <v>26</v>
      </c>
      <c r="L3160">
        <f t="shared" si="147"/>
        <v>0</v>
      </c>
      <c r="M3160">
        <v>4</v>
      </c>
      <c r="N3160">
        <v>45130</v>
      </c>
      <c r="O3160" s="1">
        <f t="shared" si="148"/>
        <v>1735.7692307692307</v>
      </c>
      <c r="P3160" s="1">
        <f t="shared" si="149"/>
        <v>45130</v>
      </c>
      <c r="Q3160" s="1">
        <f>Table1[[#This Row],[Earned Basic Salary]]*20%</f>
        <v>9026</v>
      </c>
      <c r="R3160" s="1">
        <f>Table1[[#This Row],[Earned Basic Salary]]*10%</f>
        <v>4513</v>
      </c>
      <c r="S3160" s="1">
        <f>Table1[[#This Row],[Earned Basic Salary]]*12%</f>
        <v>5415.5999999999995</v>
      </c>
      <c r="T3160" s="1">
        <f>200</f>
        <v>200</v>
      </c>
      <c r="U3160" s="1">
        <f>Table1[[#This Row],[PF]]+Table1[[#This Row],[Professional Tax]]</f>
        <v>5615.5999999999995</v>
      </c>
      <c r="V3160" s="1">
        <f>Table1[[#This Row],[Overtime Hours]]*200</f>
        <v>800</v>
      </c>
      <c r="W3160" s="1">
        <f>Table1[[#This Row],[Earned Basic Salary]]+Table1[[#This Row],[HRA]]+Table1[[#This Row],[DA]]+Table1[[#This Row],[Overtime Pay]]</f>
        <v>59469</v>
      </c>
      <c r="X3160" s="1">
        <f>Table1[[#This Row],[Gross Salary]]-Table1[[#This Row],[Total Deduction]]</f>
        <v>53853.4</v>
      </c>
      <c r="Y3160" t="s">
        <v>37</v>
      </c>
      <c r="Z3160" t="s">
        <v>38</v>
      </c>
      <c r="AA3160" t="s">
        <v>11561</v>
      </c>
      <c r="AB3160" t="s">
        <v>11562</v>
      </c>
    </row>
    <row r="3161" spans="1:28" x14ac:dyDescent="0.3">
      <c r="A3161" t="s">
        <v>11563</v>
      </c>
      <c r="B3161" t="s">
        <v>1639</v>
      </c>
      <c r="C3161">
        <v>38</v>
      </c>
      <c r="D3161" t="s">
        <v>133</v>
      </c>
      <c r="E3161" t="s">
        <v>54</v>
      </c>
      <c r="F3161" t="s">
        <v>63</v>
      </c>
      <c r="G3161" t="s">
        <v>8745</v>
      </c>
      <c r="H3161" t="s">
        <v>35</v>
      </c>
      <c r="I3161" t="s">
        <v>36</v>
      </c>
      <c r="J3161">
        <v>26</v>
      </c>
      <c r="K3161">
        <v>23</v>
      </c>
      <c r="L3161">
        <f t="shared" si="147"/>
        <v>3</v>
      </c>
      <c r="M3161">
        <v>5</v>
      </c>
      <c r="N3161">
        <v>18745</v>
      </c>
      <c r="O3161" s="1">
        <f t="shared" si="148"/>
        <v>720.96153846153845</v>
      </c>
      <c r="P3161" s="1">
        <f t="shared" si="149"/>
        <v>16582.115384615383</v>
      </c>
      <c r="Q3161" s="1">
        <f>Table1[[#This Row],[Earned Basic Salary]]*20%</f>
        <v>3316.4230769230767</v>
      </c>
      <c r="R3161" s="1">
        <f>Table1[[#This Row],[Earned Basic Salary]]*10%</f>
        <v>1658.2115384615383</v>
      </c>
      <c r="S3161" s="1">
        <f>Table1[[#This Row],[Earned Basic Salary]]*12%</f>
        <v>1989.8538461538458</v>
      </c>
      <c r="T3161" s="1">
        <f>200</f>
        <v>200</v>
      </c>
      <c r="U3161" s="1">
        <f>Table1[[#This Row],[PF]]+Table1[[#This Row],[Professional Tax]]</f>
        <v>2189.8538461538456</v>
      </c>
      <c r="V3161" s="1">
        <f>Table1[[#This Row],[Overtime Hours]]*200</f>
        <v>1000</v>
      </c>
      <c r="W3161" s="1">
        <f>Table1[[#This Row],[Earned Basic Salary]]+Table1[[#This Row],[HRA]]+Table1[[#This Row],[DA]]+Table1[[#This Row],[Overtime Pay]]</f>
        <v>22556.75</v>
      </c>
      <c r="X3161" s="1">
        <f>Table1[[#This Row],[Gross Salary]]-Table1[[#This Row],[Total Deduction]]</f>
        <v>20366.896153846155</v>
      </c>
      <c r="Y3161" t="s">
        <v>37</v>
      </c>
      <c r="Z3161" t="s">
        <v>106</v>
      </c>
      <c r="AA3161" t="s">
        <v>11564</v>
      </c>
      <c r="AB3161" t="s">
        <v>11565</v>
      </c>
    </row>
    <row r="3162" spans="1:28" x14ac:dyDescent="0.3">
      <c r="A3162" t="s">
        <v>11566</v>
      </c>
      <c r="B3162" t="s">
        <v>598</v>
      </c>
      <c r="C3162">
        <v>53</v>
      </c>
      <c r="D3162" t="s">
        <v>44</v>
      </c>
      <c r="E3162" t="s">
        <v>54</v>
      </c>
      <c r="F3162" t="s">
        <v>55</v>
      </c>
      <c r="G3162" t="s">
        <v>5170</v>
      </c>
      <c r="H3162" t="s">
        <v>35</v>
      </c>
      <c r="I3162" t="s">
        <v>36</v>
      </c>
      <c r="J3162">
        <v>26</v>
      </c>
      <c r="K3162">
        <v>24</v>
      </c>
      <c r="L3162">
        <f t="shared" si="147"/>
        <v>2</v>
      </c>
      <c r="M3162">
        <v>7</v>
      </c>
      <c r="N3162">
        <v>60747</v>
      </c>
      <c r="O3162" s="1">
        <f t="shared" si="148"/>
        <v>2336.4230769230771</v>
      </c>
      <c r="P3162" s="1">
        <f t="shared" si="149"/>
        <v>56074.153846153851</v>
      </c>
      <c r="Q3162" s="1">
        <f>Table1[[#This Row],[Earned Basic Salary]]*20%</f>
        <v>11214.830769230772</v>
      </c>
      <c r="R3162" s="1">
        <f>Table1[[#This Row],[Earned Basic Salary]]*10%</f>
        <v>5607.4153846153858</v>
      </c>
      <c r="S3162" s="1">
        <f>Table1[[#This Row],[Earned Basic Salary]]*12%</f>
        <v>6728.8984615384616</v>
      </c>
      <c r="T3162" s="1">
        <f>200</f>
        <v>200</v>
      </c>
      <c r="U3162" s="1">
        <f>Table1[[#This Row],[PF]]+Table1[[#This Row],[Professional Tax]]</f>
        <v>6928.8984615384616</v>
      </c>
      <c r="V3162" s="1">
        <f>Table1[[#This Row],[Overtime Hours]]*200</f>
        <v>1400</v>
      </c>
      <c r="W3162" s="1">
        <f>Table1[[#This Row],[Earned Basic Salary]]+Table1[[#This Row],[HRA]]+Table1[[#This Row],[DA]]+Table1[[#This Row],[Overtime Pay]]</f>
        <v>74296.400000000023</v>
      </c>
      <c r="X3162" s="1">
        <f>Table1[[#This Row],[Gross Salary]]-Table1[[#This Row],[Total Deduction]]</f>
        <v>67367.501538461569</v>
      </c>
      <c r="Y3162" t="s">
        <v>37</v>
      </c>
      <c r="Z3162" t="s">
        <v>48</v>
      </c>
      <c r="AA3162" t="s">
        <v>11567</v>
      </c>
      <c r="AB3162" t="s">
        <v>11568</v>
      </c>
    </row>
    <row r="3163" spans="1:28" x14ac:dyDescent="0.3">
      <c r="A3163" t="s">
        <v>11569</v>
      </c>
      <c r="B3163" t="s">
        <v>558</v>
      </c>
      <c r="C3163">
        <v>42</v>
      </c>
      <c r="D3163" t="s">
        <v>44</v>
      </c>
      <c r="E3163" t="s">
        <v>62</v>
      </c>
      <c r="F3163" t="s">
        <v>83</v>
      </c>
      <c r="G3163" t="s">
        <v>696</v>
      </c>
      <c r="H3163" t="s">
        <v>35</v>
      </c>
      <c r="I3163" t="s">
        <v>36</v>
      </c>
      <c r="J3163">
        <v>26</v>
      </c>
      <c r="K3163">
        <v>24</v>
      </c>
      <c r="L3163">
        <f t="shared" si="147"/>
        <v>2</v>
      </c>
      <c r="M3163">
        <v>3</v>
      </c>
      <c r="N3163">
        <v>78025</v>
      </c>
      <c r="O3163" s="1">
        <f t="shared" si="148"/>
        <v>3000.9615384615386</v>
      </c>
      <c r="P3163" s="1">
        <f t="shared" si="149"/>
        <v>72023.076923076922</v>
      </c>
      <c r="Q3163" s="1">
        <f>Table1[[#This Row],[Earned Basic Salary]]*20%</f>
        <v>14404.615384615385</v>
      </c>
      <c r="R3163" s="1">
        <f>Table1[[#This Row],[Earned Basic Salary]]*10%</f>
        <v>7202.3076923076924</v>
      </c>
      <c r="S3163" s="1">
        <f>Table1[[#This Row],[Earned Basic Salary]]*12%</f>
        <v>8642.7692307692305</v>
      </c>
      <c r="T3163" s="1">
        <f>200</f>
        <v>200</v>
      </c>
      <c r="U3163" s="1">
        <f>Table1[[#This Row],[PF]]+Table1[[#This Row],[Professional Tax]]</f>
        <v>8842.7692307692305</v>
      </c>
      <c r="V3163" s="1">
        <f>Table1[[#This Row],[Overtime Hours]]*200</f>
        <v>600</v>
      </c>
      <c r="W3163" s="1">
        <f>Table1[[#This Row],[Earned Basic Salary]]+Table1[[#This Row],[HRA]]+Table1[[#This Row],[DA]]+Table1[[#This Row],[Overtime Pay]]</f>
        <v>94230</v>
      </c>
      <c r="X3163" s="1">
        <f>Table1[[#This Row],[Gross Salary]]-Table1[[#This Row],[Total Deduction]]</f>
        <v>85387.230769230766</v>
      </c>
      <c r="Y3163" t="s">
        <v>37</v>
      </c>
      <c r="Z3163" t="s">
        <v>95</v>
      </c>
      <c r="AA3163" t="s">
        <v>11570</v>
      </c>
      <c r="AB3163" t="s">
        <v>11571</v>
      </c>
    </row>
    <row r="3164" spans="1:28" x14ac:dyDescent="0.3">
      <c r="A3164" t="s">
        <v>11572</v>
      </c>
      <c r="B3164" t="s">
        <v>382</v>
      </c>
      <c r="C3164">
        <v>24</v>
      </c>
      <c r="D3164" t="s">
        <v>44</v>
      </c>
      <c r="E3164" t="s">
        <v>32</v>
      </c>
      <c r="F3164" t="s">
        <v>46</v>
      </c>
      <c r="G3164" t="s">
        <v>7124</v>
      </c>
      <c r="H3164" t="s">
        <v>35</v>
      </c>
      <c r="I3164" t="s">
        <v>36</v>
      </c>
      <c r="J3164">
        <v>26</v>
      </c>
      <c r="K3164">
        <v>24</v>
      </c>
      <c r="L3164">
        <f t="shared" si="147"/>
        <v>2</v>
      </c>
      <c r="M3164">
        <v>15</v>
      </c>
      <c r="N3164">
        <v>71206</v>
      </c>
      <c r="O3164" s="1">
        <f t="shared" si="148"/>
        <v>2738.6923076923076</v>
      </c>
      <c r="P3164" s="1">
        <f t="shared" si="149"/>
        <v>65728.615384615376</v>
      </c>
      <c r="Q3164" s="1">
        <f>Table1[[#This Row],[Earned Basic Salary]]*20%</f>
        <v>13145.723076923075</v>
      </c>
      <c r="R3164" s="1">
        <f>Table1[[#This Row],[Earned Basic Salary]]*10%</f>
        <v>6572.8615384615377</v>
      </c>
      <c r="S3164" s="1">
        <f>Table1[[#This Row],[Earned Basic Salary]]*12%</f>
        <v>7887.4338461538446</v>
      </c>
      <c r="T3164" s="1">
        <f>200</f>
        <v>200</v>
      </c>
      <c r="U3164" s="1">
        <f>Table1[[#This Row],[PF]]+Table1[[#This Row],[Professional Tax]]</f>
        <v>8087.4338461538446</v>
      </c>
      <c r="V3164" s="1">
        <f>Table1[[#This Row],[Overtime Hours]]*200</f>
        <v>3000</v>
      </c>
      <c r="W3164" s="1">
        <f>Table1[[#This Row],[Earned Basic Salary]]+Table1[[#This Row],[HRA]]+Table1[[#This Row],[DA]]+Table1[[#This Row],[Overtime Pay]]</f>
        <v>88447.2</v>
      </c>
      <c r="X3164" s="1">
        <f>Table1[[#This Row],[Gross Salary]]-Table1[[#This Row],[Total Deduction]]</f>
        <v>80359.766153846154</v>
      </c>
      <c r="Y3164" t="s">
        <v>37</v>
      </c>
      <c r="Z3164" t="s">
        <v>48</v>
      </c>
      <c r="AA3164" t="s">
        <v>11573</v>
      </c>
      <c r="AB3164" t="s">
        <v>11574</v>
      </c>
    </row>
    <row r="3165" spans="1:28" x14ac:dyDescent="0.3">
      <c r="A3165" t="s">
        <v>11575</v>
      </c>
      <c r="B3165" t="s">
        <v>675</v>
      </c>
      <c r="C3165">
        <v>41</v>
      </c>
      <c r="D3165" t="s">
        <v>127</v>
      </c>
      <c r="E3165" t="s">
        <v>62</v>
      </c>
      <c r="F3165" t="s">
        <v>83</v>
      </c>
      <c r="G3165" t="s">
        <v>5860</v>
      </c>
      <c r="H3165" t="s">
        <v>35</v>
      </c>
      <c r="I3165" t="s">
        <v>36</v>
      </c>
      <c r="J3165">
        <v>26</v>
      </c>
      <c r="K3165">
        <v>25</v>
      </c>
      <c r="L3165">
        <f t="shared" si="147"/>
        <v>1</v>
      </c>
      <c r="M3165">
        <v>13</v>
      </c>
      <c r="N3165">
        <v>21196</v>
      </c>
      <c r="O3165" s="1">
        <f t="shared" si="148"/>
        <v>815.23076923076928</v>
      </c>
      <c r="P3165" s="1">
        <f t="shared" si="149"/>
        <v>20380.76923076923</v>
      </c>
      <c r="Q3165" s="1">
        <f>Table1[[#This Row],[Earned Basic Salary]]*20%</f>
        <v>4076.1538461538462</v>
      </c>
      <c r="R3165" s="1">
        <f>Table1[[#This Row],[Earned Basic Salary]]*10%</f>
        <v>2038.0769230769231</v>
      </c>
      <c r="S3165" s="1">
        <f>Table1[[#This Row],[Earned Basic Salary]]*12%</f>
        <v>2445.6923076923076</v>
      </c>
      <c r="T3165" s="1">
        <f>200</f>
        <v>200</v>
      </c>
      <c r="U3165" s="1">
        <f>Table1[[#This Row],[PF]]+Table1[[#This Row],[Professional Tax]]</f>
        <v>2645.6923076923076</v>
      </c>
      <c r="V3165" s="1">
        <f>Table1[[#This Row],[Overtime Hours]]*200</f>
        <v>2600</v>
      </c>
      <c r="W3165" s="1">
        <f>Table1[[#This Row],[Earned Basic Salary]]+Table1[[#This Row],[HRA]]+Table1[[#This Row],[DA]]+Table1[[#This Row],[Overtime Pay]]</f>
        <v>29095</v>
      </c>
      <c r="X3165" s="1">
        <f>Table1[[#This Row],[Gross Salary]]-Table1[[#This Row],[Total Deduction]]</f>
        <v>26449.307692307691</v>
      </c>
      <c r="Y3165" t="s">
        <v>37</v>
      </c>
      <c r="Z3165" t="s">
        <v>38</v>
      </c>
      <c r="AA3165" t="s">
        <v>11576</v>
      </c>
      <c r="AB3165" t="s">
        <v>11577</v>
      </c>
    </row>
    <row r="3166" spans="1:28" x14ac:dyDescent="0.3">
      <c r="A3166" t="s">
        <v>11578</v>
      </c>
      <c r="B3166" t="s">
        <v>936</v>
      </c>
      <c r="C3166">
        <v>51</v>
      </c>
      <c r="D3166" t="s">
        <v>75</v>
      </c>
      <c r="E3166" t="s">
        <v>54</v>
      </c>
      <c r="F3166" t="s">
        <v>83</v>
      </c>
      <c r="G3166" t="s">
        <v>9555</v>
      </c>
      <c r="H3166" t="s">
        <v>35</v>
      </c>
      <c r="I3166" t="s">
        <v>36</v>
      </c>
      <c r="J3166">
        <v>26</v>
      </c>
      <c r="K3166">
        <v>23</v>
      </c>
      <c r="L3166">
        <f t="shared" si="147"/>
        <v>3</v>
      </c>
      <c r="M3166">
        <v>2</v>
      </c>
      <c r="N3166">
        <v>79569</v>
      </c>
      <c r="O3166" s="1">
        <f t="shared" si="148"/>
        <v>3060.3461538461538</v>
      </c>
      <c r="P3166" s="1">
        <f t="shared" si="149"/>
        <v>70387.961538461532</v>
      </c>
      <c r="Q3166" s="1">
        <f>Table1[[#This Row],[Earned Basic Salary]]*20%</f>
        <v>14077.592307692306</v>
      </c>
      <c r="R3166" s="1">
        <f>Table1[[#This Row],[Earned Basic Salary]]*10%</f>
        <v>7038.7961538461532</v>
      </c>
      <c r="S3166" s="1">
        <f>Table1[[#This Row],[Earned Basic Salary]]*12%</f>
        <v>8446.5553846153834</v>
      </c>
      <c r="T3166" s="1">
        <f>200</f>
        <v>200</v>
      </c>
      <c r="U3166" s="1">
        <f>Table1[[#This Row],[PF]]+Table1[[#This Row],[Professional Tax]]</f>
        <v>8646.5553846153834</v>
      </c>
      <c r="V3166" s="1">
        <f>Table1[[#This Row],[Overtime Hours]]*200</f>
        <v>400</v>
      </c>
      <c r="W3166" s="1">
        <f>Table1[[#This Row],[Earned Basic Salary]]+Table1[[#This Row],[HRA]]+Table1[[#This Row],[DA]]+Table1[[#This Row],[Overtime Pay]]</f>
        <v>91904.349999999991</v>
      </c>
      <c r="X3166" s="1">
        <f>Table1[[#This Row],[Gross Salary]]-Table1[[#This Row],[Total Deduction]]</f>
        <v>83257.794615384613</v>
      </c>
      <c r="Y3166" t="s">
        <v>37</v>
      </c>
      <c r="Z3166" t="s">
        <v>48</v>
      </c>
      <c r="AA3166" t="s">
        <v>11579</v>
      </c>
      <c r="AB3166" t="s">
        <v>11580</v>
      </c>
    </row>
    <row r="3167" spans="1:28" x14ac:dyDescent="0.3">
      <c r="A3167" t="s">
        <v>11581</v>
      </c>
      <c r="B3167" t="s">
        <v>2638</v>
      </c>
      <c r="C3167">
        <v>21</v>
      </c>
      <c r="D3167" t="s">
        <v>31</v>
      </c>
      <c r="E3167" t="s">
        <v>45</v>
      </c>
      <c r="F3167" t="s">
        <v>63</v>
      </c>
      <c r="G3167" t="s">
        <v>8504</v>
      </c>
      <c r="H3167" t="s">
        <v>35</v>
      </c>
      <c r="I3167" t="s">
        <v>36</v>
      </c>
      <c r="J3167">
        <v>26</v>
      </c>
      <c r="K3167">
        <v>25</v>
      </c>
      <c r="L3167">
        <f t="shared" si="147"/>
        <v>1</v>
      </c>
      <c r="M3167">
        <v>9</v>
      </c>
      <c r="N3167">
        <v>19143</v>
      </c>
      <c r="O3167" s="1">
        <f t="shared" si="148"/>
        <v>736.26923076923072</v>
      </c>
      <c r="P3167" s="1">
        <f t="shared" si="149"/>
        <v>18406.73076923077</v>
      </c>
      <c r="Q3167" s="1">
        <f>Table1[[#This Row],[Earned Basic Salary]]*20%</f>
        <v>3681.3461538461543</v>
      </c>
      <c r="R3167" s="1">
        <f>Table1[[#This Row],[Earned Basic Salary]]*10%</f>
        <v>1840.6730769230771</v>
      </c>
      <c r="S3167" s="1">
        <f>Table1[[#This Row],[Earned Basic Salary]]*12%</f>
        <v>2208.8076923076924</v>
      </c>
      <c r="T3167" s="1">
        <f>200</f>
        <v>200</v>
      </c>
      <c r="U3167" s="1">
        <f>Table1[[#This Row],[PF]]+Table1[[#This Row],[Professional Tax]]</f>
        <v>2408.8076923076924</v>
      </c>
      <c r="V3167" s="1">
        <f>Table1[[#This Row],[Overtime Hours]]*200</f>
        <v>1800</v>
      </c>
      <c r="W3167" s="1">
        <f>Table1[[#This Row],[Earned Basic Salary]]+Table1[[#This Row],[HRA]]+Table1[[#This Row],[DA]]+Table1[[#This Row],[Overtime Pay]]</f>
        <v>25728.75</v>
      </c>
      <c r="X3167" s="1">
        <f>Table1[[#This Row],[Gross Salary]]-Table1[[#This Row],[Total Deduction]]</f>
        <v>23319.942307692309</v>
      </c>
      <c r="Y3167" t="s">
        <v>37</v>
      </c>
      <c r="Z3167" t="s">
        <v>106</v>
      </c>
      <c r="AA3167" t="s">
        <v>11582</v>
      </c>
      <c r="AB3167" t="s">
        <v>11583</v>
      </c>
    </row>
    <row r="3168" spans="1:28" x14ac:dyDescent="0.3">
      <c r="A3168" t="s">
        <v>11584</v>
      </c>
      <c r="B3168" t="s">
        <v>148</v>
      </c>
      <c r="C3168">
        <v>33</v>
      </c>
      <c r="D3168" t="s">
        <v>133</v>
      </c>
      <c r="E3168" t="s">
        <v>62</v>
      </c>
      <c r="F3168" t="s">
        <v>63</v>
      </c>
      <c r="G3168" t="s">
        <v>5439</v>
      </c>
      <c r="H3168" t="s">
        <v>35</v>
      </c>
      <c r="I3168" t="s">
        <v>36</v>
      </c>
      <c r="J3168">
        <v>26</v>
      </c>
      <c r="K3168">
        <v>23</v>
      </c>
      <c r="L3168">
        <f t="shared" si="147"/>
        <v>3</v>
      </c>
      <c r="M3168">
        <v>10</v>
      </c>
      <c r="N3168">
        <v>59427</v>
      </c>
      <c r="O3168" s="1">
        <f t="shared" si="148"/>
        <v>2285.6538461538462</v>
      </c>
      <c r="P3168" s="1">
        <f t="shared" si="149"/>
        <v>52570.038461538461</v>
      </c>
      <c r="Q3168" s="1">
        <f>Table1[[#This Row],[Earned Basic Salary]]*20%</f>
        <v>10514.007692307692</v>
      </c>
      <c r="R3168" s="1">
        <f>Table1[[#This Row],[Earned Basic Salary]]*10%</f>
        <v>5257.0038461538461</v>
      </c>
      <c r="S3168" s="1">
        <f>Table1[[#This Row],[Earned Basic Salary]]*12%</f>
        <v>6308.4046153846148</v>
      </c>
      <c r="T3168" s="1">
        <f>200</f>
        <v>200</v>
      </c>
      <c r="U3168" s="1">
        <f>Table1[[#This Row],[PF]]+Table1[[#This Row],[Professional Tax]]</f>
        <v>6508.4046153846148</v>
      </c>
      <c r="V3168" s="1">
        <f>Table1[[#This Row],[Overtime Hours]]*200</f>
        <v>2000</v>
      </c>
      <c r="W3168" s="1">
        <f>Table1[[#This Row],[Earned Basic Salary]]+Table1[[#This Row],[HRA]]+Table1[[#This Row],[DA]]+Table1[[#This Row],[Overtime Pay]]</f>
        <v>70341.05</v>
      </c>
      <c r="X3168" s="1">
        <f>Table1[[#This Row],[Gross Salary]]-Table1[[#This Row],[Total Deduction]]</f>
        <v>63832.645384615389</v>
      </c>
      <c r="Y3168" t="s">
        <v>37</v>
      </c>
      <c r="Z3168" t="s">
        <v>95</v>
      </c>
      <c r="AA3168" t="s">
        <v>11585</v>
      </c>
      <c r="AB3168" t="s">
        <v>11586</v>
      </c>
    </row>
    <row r="3169" spans="1:28" x14ac:dyDescent="0.3">
      <c r="A3169" t="s">
        <v>11587</v>
      </c>
      <c r="B3169" t="s">
        <v>1760</v>
      </c>
      <c r="C3169">
        <v>54</v>
      </c>
      <c r="D3169" t="s">
        <v>61</v>
      </c>
      <c r="E3169" t="s">
        <v>45</v>
      </c>
      <c r="F3169" t="s">
        <v>46</v>
      </c>
      <c r="G3169" t="s">
        <v>6672</v>
      </c>
      <c r="H3169" t="s">
        <v>35</v>
      </c>
      <c r="I3169" t="s">
        <v>36</v>
      </c>
      <c r="J3169">
        <v>26</v>
      </c>
      <c r="K3169">
        <v>25</v>
      </c>
      <c r="L3169">
        <f t="shared" si="147"/>
        <v>1</v>
      </c>
      <c r="M3169">
        <v>15</v>
      </c>
      <c r="N3169">
        <v>72424</v>
      </c>
      <c r="O3169" s="1">
        <f t="shared" si="148"/>
        <v>2785.5384615384614</v>
      </c>
      <c r="P3169" s="1">
        <f t="shared" si="149"/>
        <v>69638.461538461532</v>
      </c>
      <c r="Q3169" s="1">
        <f>Table1[[#This Row],[Earned Basic Salary]]*20%</f>
        <v>13927.692307692307</v>
      </c>
      <c r="R3169" s="1">
        <f>Table1[[#This Row],[Earned Basic Salary]]*10%</f>
        <v>6963.8461538461534</v>
      </c>
      <c r="S3169" s="1">
        <f>Table1[[#This Row],[Earned Basic Salary]]*12%</f>
        <v>8356.6153846153829</v>
      </c>
      <c r="T3169" s="1">
        <f>200</f>
        <v>200</v>
      </c>
      <c r="U3169" s="1">
        <f>Table1[[#This Row],[PF]]+Table1[[#This Row],[Professional Tax]]</f>
        <v>8556.6153846153829</v>
      </c>
      <c r="V3169" s="1">
        <f>Table1[[#This Row],[Overtime Hours]]*200</f>
        <v>3000</v>
      </c>
      <c r="W3169" s="1">
        <f>Table1[[#This Row],[Earned Basic Salary]]+Table1[[#This Row],[HRA]]+Table1[[#This Row],[DA]]+Table1[[#This Row],[Overtime Pay]]</f>
        <v>93530</v>
      </c>
      <c r="X3169" s="1">
        <f>Table1[[#This Row],[Gross Salary]]-Table1[[#This Row],[Total Deduction]]</f>
        <v>84973.384615384624</v>
      </c>
      <c r="Y3169" t="s">
        <v>37</v>
      </c>
      <c r="Z3169" t="s">
        <v>48</v>
      </c>
      <c r="AA3169" t="s">
        <v>11588</v>
      </c>
      <c r="AB3169" t="s">
        <v>11589</v>
      </c>
    </row>
    <row r="3170" spans="1:28" x14ac:dyDescent="0.3">
      <c r="A3170" t="s">
        <v>11590</v>
      </c>
      <c r="B3170" t="s">
        <v>589</v>
      </c>
      <c r="C3170">
        <v>43</v>
      </c>
      <c r="D3170" t="s">
        <v>127</v>
      </c>
      <c r="E3170" t="s">
        <v>82</v>
      </c>
      <c r="F3170" t="s">
        <v>55</v>
      </c>
      <c r="G3170" t="s">
        <v>5497</v>
      </c>
      <c r="H3170" t="s">
        <v>35</v>
      </c>
      <c r="I3170" t="s">
        <v>36</v>
      </c>
      <c r="J3170">
        <v>26</v>
      </c>
      <c r="K3170">
        <v>22</v>
      </c>
      <c r="L3170">
        <f t="shared" si="147"/>
        <v>4</v>
      </c>
      <c r="M3170">
        <v>2</v>
      </c>
      <c r="N3170">
        <v>49185</v>
      </c>
      <c r="O3170" s="1">
        <f t="shared" si="148"/>
        <v>1891.7307692307693</v>
      </c>
      <c r="P3170" s="1">
        <f t="shared" si="149"/>
        <v>41618.076923076922</v>
      </c>
      <c r="Q3170" s="1">
        <f>Table1[[#This Row],[Earned Basic Salary]]*20%</f>
        <v>8323.6153846153848</v>
      </c>
      <c r="R3170" s="1">
        <f>Table1[[#This Row],[Earned Basic Salary]]*10%</f>
        <v>4161.8076923076924</v>
      </c>
      <c r="S3170" s="1">
        <f>Table1[[#This Row],[Earned Basic Salary]]*12%</f>
        <v>4994.1692307692301</v>
      </c>
      <c r="T3170" s="1">
        <f>200</f>
        <v>200</v>
      </c>
      <c r="U3170" s="1">
        <f>Table1[[#This Row],[PF]]+Table1[[#This Row],[Professional Tax]]</f>
        <v>5194.1692307692301</v>
      </c>
      <c r="V3170" s="1">
        <f>Table1[[#This Row],[Overtime Hours]]*200</f>
        <v>400</v>
      </c>
      <c r="W3170" s="1">
        <f>Table1[[#This Row],[Earned Basic Salary]]+Table1[[#This Row],[HRA]]+Table1[[#This Row],[DA]]+Table1[[#This Row],[Overtime Pay]]</f>
        <v>54503.5</v>
      </c>
      <c r="X3170" s="1">
        <f>Table1[[#This Row],[Gross Salary]]-Table1[[#This Row],[Total Deduction]]</f>
        <v>49309.330769230772</v>
      </c>
      <c r="Y3170" t="s">
        <v>37</v>
      </c>
      <c r="Z3170" t="s">
        <v>48</v>
      </c>
      <c r="AA3170" t="s">
        <v>11591</v>
      </c>
      <c r="AB3170" t="s">
        <v>11592</v>
      </c>
    </row>
    <row r="3171" spans="1:28" x14ac:dyDescent="0.3">
      <c r="A3171" t="s">
        <v>11593</v>
      </c>
      <c r="B3171" t="s">
        <v>88</v>
      </c>
      <c r="C3171">
        <v>51</v>
      </c>
      <c r="D3171" t="s">
        <v>81</v>
      </c>
      <c r="E3171" t="s">
        <v>82</v>
      </c>
      <c r="F3171" t="s">
        <v>46</v>
      </c>
      <c r="G3171" t="s">
        <v>3731</v>
      </c>
      <c r="H3171" t="s">
        <v>35</v>
      </c>
      <c r="I3171" t="s">
        <v>36</v>
      </c>
      <c r="J3171">
        <v>26</v>
      </c>
      <c r="K3171">
        <v>26</v>
      </c>
      <c r="L3171">
        <f t="shared" si="147"/>
        <v>0</v>
      </c>
      <c r="M3171">
        <v>2</v>
      </c>
      <c r="N3171">
        <v>38063</v>
      </c>
      <c r="O3171" s="1">
        <f t="shared" si="148"/>
        <v>1463.9615384615386</v>
      </c>
      <c r="P3171" s="1">
        <f t="shared" si="149"/>
        <v>38063</v>
      </c>
      <c r="Q3171" s="1">
        <f>Table1[[#This Row],[Earned Basic Salary]]*20%</f>
        <v>7612.6</v>
      </c>
      <c r="R3171" s="1">
        <f>Table1[[#This Row],[Earned Basic Salary]]*10%</f>
        <v>3806.3</v>
      </c>
      <c r="S3171" s="1">
        <f>Table1[[#This Row],[Earned Basic Salary]]*12%</f>
        <v>4567.5599999999995</v>
      </c>
      <c r="T3171" s="1">
        <f>200</f>
        <v>200</v>
      </c>
      <c r="U3171" s="1">
        <f>Table1[[#This Row],[PF]]+Table1[[#This Row],[Professional Tax]]</f>
        <v>4767.5599999999995</v>
      </c>
      <c r="V3171" s="1">
        <f>Table1[[#This Row],[Overtime Hours]]*200</f>
        <v>400</v>
      </c>
      <c r="W3171" s="1">
        <f>Table1[[#This Row],[Earned Basic Salary]]+Table1[[#This Row],[HRA]]+Table1[[#This Row],[DA]]+Table1[[#This Row],[Overtime Pay]]</f>
        <v>49881.9</v>
      </c>
      <c r="X3171" s="1">
        <f>Table1[[#This Row],[Gross Salary]]-Table1[[#This Row],[Total Deduction]]</f>
        <v>45114.340000000004</v>
      </c>
      <c r="Y3171" t="s">
        <v>37</v>
      </c>
      <c r="Z3171" t="s">
        <v>106</v>
      </c>
      <c r="AA3171" t="s">
        <v>11594</v>
      </c>
      <c r="AB3171" t="s">
        <v>11595</v>
      </c>
    </row>
    <row r="3172" spans="1:28" x14ac:dyDescent="0.3">
      <c r="A3172" t="s">
        <v>11596</v>
      </c>
      <c r="B3172" t="s">
        <v>245</v>
      </c>
      <c r="C3172">
        <v>25</v>
      </c>
      <c r="D3172" t="s">
        <v>44</v>
      </c>
      <c r="E3172" t="s">
        <v>32</v>
      </c>
      <c r="F3172" t="s">
        <v>69</v>
      </c>
      <c r="G3172" t="s">
        <v>11597</v>
      </c>
      <c r="H3172" t="s">
        <v>35</v>
      </c>
      <c r="I3172" t="s">
        <v>36</v>
      </c>
      <c r="J3172">
        <v>26</v>
      </c>
      <c r="K3172">
        <v>21</v>
      </c>
      <c r="L3172">
        <f t="shared" si="147"/>
        <v>5</v>
      </c>
      <c r="M3172">
        <v>17</v>
      </c>
      <c r="N3172">
        <v>30761</v>
      </c>
      <c r="O3172" s="1">
        <f t="shared" si="148"/>
        <v>1183.1153846153845</v>
      </c>
      <c r="P3172" s="1">
        <f t="shared" si="149"/>
        <v>24845.423076923074</v>
      </c>
      <c r="Q3172" s="1">
        <f>Table1[[#This Row],[Earned Basic Salary]]*20%</f>
        <v>4969.0846153846151</v>
      </c>
      <c r="R3172" s="1">
        <f>Table1[[#This Row],[Earned Basic Salary]]*10%</f>
        <v>2484.5423076923075</v>
      </c>
      <c r="S3172" s="1">
        <f>Table1[[#This Row],[Earned Basic Salary]]*12%</f>
        <v>2981.4507692307689</v>
      </c>
      <c r="T3172" s="1">
        <f>200</f>
        <v>200</v>
      </c>
      <c r="U3172" s="1">
        <f>Table1[[#This Row],[PF]]+Table1[[#This Row],[Professional Tax]]</f>
        <v>3181.4507692307689</v>
      </c>
      <c r="V3172" s="1">
        <f>Table1[[#This Row],[Overtime Hours]]*200</f>
        <v>3400</v>
      </c>
      <c r="W3172" s="1">
        <f>Table1[[#This Row],[Earned Basic Salary]]+Table1[[#This Row],[HRA]]+Table1[[#This Row],[DA]]+Table1[[#This Row],[Overtime Pay]]</f>
        <v>35699.049999999996</v>
      </c>
      <c r="X3172" s="1">
        <f>Table1[[#This Row],[Gross Salary]]-Table1[[#This Row],[Total Deduction]]</f>
        <v>32517.599230769229</v>
      </c>
      <c r="Y3172" t="s">
        <v>37</v>
      </c>
      <c r="Z3172" t="s">
        <v>48</v>
      </c>
      <c r="AA3172" t="s">
        <v>11598</v>
      </c>
      <c r="AB3172" t="s">
        <v>11599</v>
      </c>
    </row>
    <row r="3173" spans="1:28" x14ac:dyDescent="0.3">
      <c r="A3173" t="s">
        <v>11600</v>
      </c>
      <c r="B3173" t="s">
        <v>490</v>
      </c>
      <c r="C3173">
        <v>51</v>
      </c>
      <c r="D3173" t="s">
        <v>133</v>
      </c>
      <c r="E3173" t="s">
        <v>62</v>
      </c>
      <c r="F3173" t="s">
        <v>55</v>
      </c>
      <c r="G3173" t="s">
        <v>11601</v>
      </c>
      <c r="H3173" t="s">
        <v>35</v>
      </c>
      <c r="I3173" t="s">
        <v>36</v>
      </c>
      <c r="J3173">
        <v>26</v>
      </c>
      <c r="K3173">
        <v>25</v>
      </c>
      <c r="L3173">
        <f t="shared" si="147"/>
        <v>1</v>
      </c>
      <c r="M3173">
        <v>0</v>
      </c>
      <c r="N3173">
        <v>45194</v>
      </c>
      <c r="O3173" s="1">
        <f t="shared" si="148"/>
        <v>1738.2307692307693</v>
      </c>
      <c r="P3173" s="1">
        <f t="shared" si="149"/>
        <v>43455.769230769234</v>
      </c>
      <c r="Q3173" s="1">
        <f>Table1[[#This Row],[Earned Basic Salary]]*20%</f>
        <v>8691.1538461538476</v>
      </c>
      <c r="R3173" s="1">
        <f>Table1[[#This Row],[Earned Basic Salary]]*10%</f>
        <v>4345.5769230769238</v>
      </c>
      <c r="S3173" s="1">
        <f>Table1[[#This Row],[Earned Basic Salary]]*12%</f>
        <v>5214.6923076923076</v>
      </c>
      <c r="T3173" s="1">
        <f>200</f>
        <v>200</v>
      </c>
      <c r="U3173" s="1">
        <f>Table1[[#This Row],[PF]]+Table1[[#This Row],[Professional Tax]]</f>
        <v>5414.6923076923076</v>
      </c>
      <c r="V3173" s="1">
        <f>Table1[[#This Row],[Overtime Hours]]*200</f>
        <v>0</v>
      </c>
      <c r="W3173" s="1">
        <f>Table1[[#This Row],[Earned Basic Salary]]+Table1[[#This Row],[HRA]]+Table1[[#This Row],[DA]]+Table1[[#This Row],[Overtime Pay]]</f>
        <v>56492.5</v>
      </c>
      <c r="X3173" s="1">
        <f>Table1[[#This Row],[Gross Salary]]-Table1[[#This Row],[Total Deduction]]</f>
        <v>51077.807692307695</v>
      </c>
      <c r="Y3173" t="s">
        <v>37</v>
      </c>
      <c r="Z3173" t="s">
        <v>38</v>
      </c>
      <c r="AA3173" t="s">
        <v>11602</v>
      </c>
      <c r="AB3173" t="s">
        <v>11603</v>
      </c>
    </row>
    <row r="3174" spans="1:28" x14ac:dyDescent="0.3">
      <c r="A3174" t="s">
        <v>11604</v>
      </c>
      <c r="B3174" t="s">
        <v>1668</v>
      </c>
      <c r="C3174">
        <v>40</v>
      </c>
      <c r="D3174" t="s">
        <v>53</v>
      </c>
      <c r="E3174" t="s">
        <v>62</v>
      </c>
      <c r="F3174" t="s">
        <v>46</v>
      </c>
      <c r="G3174" t="s">
        <v>4933</v>
      </c>
      <c r="H3174" t="s">
        <v>35</v>
      </c>
      <c r="I3174" t="s">
        <v>36</v>
      </c>
      <c r="J3174">
        <v>26</v>
      </c>
      <c r="K3174">
        <v>22</v>
      </c>
      <c r="L3174">
        <f t="shared" si="147"/>
        <v>4</v>
      </c>
      <c r="M3174">
        <v>18</v>
      </c>
      <c r="N3174">
        <v>25111</v>
      </c>
      <c r="O3174" s="1">
        <f t="shared" si="148"/>
        <v>965.80769230769226</v>
      </c>
      <c r="P3174" s="1">
        <f t="shared" si="149"/>
        <v>21247.76923076923</v>
      </c>
      <c r="Q3174" s="1">
        <f>Table1[[#This Row],[Earned Basic Salary]]*20%</f>
        <v>4249.5538461538463</v>
      </c>
      <c r="R3174" s="1">
        <f>Table1[[#This Row],[Earned Basic Salary]]*10%</f>
        <v>2124.7769230769231</v>
      </c>
      <c r="S3174" s="1">
        <f>Table1[[#This Row],[Earned Basic Salary]]*12%</f>
        <v>2549.7323076923076</v>
      </c>
      <c r="T3174" s="1">
        <f>200</f>
        <v>200</v>
      </c>
      <c r="U3174" s="1">
        <f>Table1[[#This Row],[PF]]+Table1[[#This Row],[Professional Tax]]</f>
        <v>2749.7323076923076</v>
      </c>
      <c r="V3174" s="1">
        <f>Table1[[#This Row],[Overtime Hours]]*200</f>
        <v>3600</v>
      </c>
      <c r="W3174" s="1">
        <f>Table1[[#This Row],[Earned Basic Salary]]+Table1[[#This Row],[HRA]]+Table1[[#This Row],[DA]]+Table1[[#This Row],[Overtime Pay]]</f>
        <v>31222.1</v>
      </c>
      <c r="X3174" s="1">
        <f>Table1[[#This Row],[Gross Salary]]-Table1[[#This Row],[Total Deduction]]</f>
        <v>28472.367692307693</v>
      </c>
      <c r="Y3174" t="s">
        <v>37</v>
      </c>
      <c r="Z3174" t="s">
        <v>95</v>
      </c>
      <c r="AA3174" t="s">
        <v>11605</v>
      </c>
      <c r="AB3174" t="s">
        <v>11606</v>
      </c>
    </row>
    <row r="3175" spans="1:28" x14ac:dyDescent="0.3">
      <c r="A3175" t="s">
        <v>11607</v>
      </c>
      <c r="B3175" t="s">
        <v>1072</v>
      </c>
      <c r="C3175">
        <v>43</v>
      </c>
      <c r="D3175" t="s">
        <v>127</v>
      </c>
      <c r="E3175" t="s">
        <v>54</v>
      </c>
      <c r="F3175" t="s">
        <v>63</v>
      </c>
      <c r="G3175" t="s">
        <v>6701</v>
      </c>
      <c r="H3175" t="s">
        <v>35</v>
      </c>
      <c r="I3175" t="s">
        <v>36</v>
      </c>
      <c r="J3175">
        <v>26</v>
      </c>
      <c r="K3175">
        <v>23</v>
      </c>
      <c r="L3175">
        <f t="shared" si="147"/>
        <v>3</v>
      </c>
      <c r="M3175">
        <v>5</v>
      </c>
      <c r="N3175">
        <v>79746</v>
      </c>
      <c r="O3175" s="1">
        <f t="shared" si="148"/>
        <v>3067.1538461538462</v>
      </c>
      <c r="P3175" s="1">
        <f t="shared" si="149"/>
        <v>70544.538461538468</v>
      </c>
      <c r="Q3175" s="1">
        <f>Table1[[#This Row],[Earned Basic Salary]]*20%</f>
        <v>14108.907692307694</v>
      </c>
      <c r="R3175" s="1">
        <f>Table1[[#This Row],[Earned Basic Salary]]*10%</f>
        <v>7054.4538461538468</v>
      </c>
      <c r="S3175" s="1">
        <f>Table1[[#This Row],[Earned Basic Salary]]*12%</f>
        <v>8465.3446153846162</v>
      </c>
      <c r="T3175" s="1">
        <f>200</f>
        <v>200</v>
      </c>
      <c r="U3175" s="1">
        <f>Table1[[#This Row],[PF]]+Table1[[#This Row],[Professional Tax]]</f>
        <v>8665.3446153846162</v>
      </c>
      <c r="V3175" s="1">
        <f>Table1[[#This Row],[Overtime Hours]]*200</f>
        <v>1000</v>
      </c>
      <c r="W3175" s="1">
        <f>Table1[[#This Row],[Earned Basic Salary]]+Table1[[#This Row],[HRA]]+Table1[[#This Row],[DA]]+Table1[[#This Row],[Overtime Pay]]</f>
        <v>92707.900000000009</v>
      </c>
      <c r="X3175" s="1">
        <f>Table1[[#This Row],[Gross Salary]]-Table1[[#This Row],[Total Deduction]]</f>
        <v>84042.555384615393</v>
      </c>
      <c r="Y3175" t="s">
        <v>37</v>
      </c>
      <c r="Z3175" t="s">
        <v>95</v>
      </c>
      <c r="AA3175" t="s">
        <v>11608</v>
      </c>
      <c r="AB3175" t="s">
        <v>11609</v>
      </c>
    </row>
    <row r="3176" spans="1:28" x14ac:dyDescent="0.3">
      <c r="A3176" t="s">
        <v>11610</v>
      </c>
      <c r="B3176" t="s">
        <v>425</v>
      </c>
      <c r="C3176">
        <v>31</v>
      </c>
      <c r="D3176" t="s">
        <v>53</v>
      </c>
      <c r="E3176" t="s">
        <v>45</v>
      </c>
      <c r="F3176" t="s">
        <v>69</v>
      </c>
      <c r="G3176" t="s">
        <v>11514</v>
      </c>
      <c r="H3176" t="s">
        <v>35</v>
      </c>
      <c r="I3176" t="s">
        <v>36</v>
      </c>
      <c r="J3176">
        <v>26</v>
      </c>
      <c r="K3176">
        <v>25</v>
      </c>
      <c r="L3176">
        <f t="shared" si="147"/>
        <v>1</v>
      </c>
      <c r="M3176">
        <v>5</v>
      </c>
      <c r="N3176">
        <v>56287</v>
      </c>
      <c r="O3176" s="1">
        <f t="shared" si="148"/>
        <v>2164.8846153846152</v>
      </c>
      <c r="P3176" s="1">
        <f t="shared" si="149"/>
        <v>54122.115384615383</v>
      </c>
      <c r="Q3176" s="1">
        <f>Table1[[#This Row],[Earned Basic Salary]]*20%</f>
        <v>10824.423076923078</v>
      </c>
      <c r="R3176" s="1">
        <f>Table1[[#This Row],[Earned Basic Salary]]*10%</f>
        <v>5412.211538461539</v>
      </c>
      <c r="S3176" s="1">
        <f>Table1[[#This Row],[Earned Basic Salary]]*12%</f>
        <v>6494.6538461538457</v>
      </c>
      <c r="T3176" s="1">
        <f>200</f>
        <v>200</v>
      </c>
      <c r="U3176" s="1">
        <f>Table1[[#This Row],[PF]]+Table1[[#This Row],[Professional Tax]]</f>
        <v>6694.6538461538457</v>
      </c>
      <c r="V3176" s="1">
        <f>Table1[[#This Row],[Overtime Hours]]*200</f>
        <v>1000</v>
      </c>
      <c r="W3176" s="1">
        <f>Table1[[#This Row],[Earned Basic Salary]]+Table1[[#This Row],[HRA]]+Table1[[#This Row],[DA]]+Table1[[#This Row],[Overtime Pay]]</f>
        <v>71358.75</v>
      </c>
      <c r="X3176" s="1">
        <f>Table1[[#This Row],[Gross Salary]]-Table1[[#This Row],[Total Deduction]]</f>
        <v>64664.096153846156</v>
      </c>
      <c r="Y3176" t="s">
        <v>37</v>
      </c>
      <c r="Z3176" t="s">
        <v>38</v>
      </c>
      <c r="AA3176" t="s">
        <v>11611</v>
      </c>
      <c r="AB3176" t="s">
        <v>11612</v>
      </c>
    </row>
    <row r="3177" spans="1:28" x14ac:dyDescent="0.3">
      <c r="A3177" t="s">
        <v>11613</v>
      </c>
      <c r="B3177" t="s">
        <v>461</v>
      </c>
      <c r="C3177">
        <v>40</v>
      </c>
      <c r="D3177" t="s">
        <v>127</v>
      </c>
      <c r="E3177" t="s">
        <v>62</v>
      </c>
      <c r="F3177" t="s">
        <v>69</v>
      </c>
      <c r="G3177" t="s">
        <v>11306</v>
      </c>
      <c r="H3177" t="s">
        <v>35</v>
      </c>
      <c r="I3177" t="s">
        <v>36</v>
      </c>
      <c r="J3177">
        <v>26</v>
      </c>
      <c r="K3177">
        <v>25</v>
      </c>
      <c r="L3177">
        <f t="shared" si="147"/>
        <v>1</v>
      </c>
      <c r="M3177">
        <v>4</v>
      </c>
      <c r="N3177">
        <v>37033</v>
      </c>
      <c r="O3177" s="1">
        <f t="shared" si="148"/>
        <v>1424.3461538461538</v>
      </c>
      <c r="P3177" s="1">
        <f t="shared" si="149"/>
        <v>35608.653846153844</v>
      </c>
      <c r="Q3177" s="1">
        <f>Table1[[#This Row],[Earned Basic Salary]]*20%</f>
        <v>7121.7307692307695</v>
      </c>
      <c r="R3177" s="1">
        <f>Table1[[#This Row],[Earned Basic Salary]]*10%</f>
        <v>3560.8653846153848</v>
      </c>
      <c r="S3177" s="1">
        <f>Table1[[#This Row],[Earned Basic Salary]]*12%</f>
        <v>4273.038461538461</v>
      </c>
      <c r="T3177" s="1">
        <f>200</f>
        <v>200</v>
      </c>
      <c r="U3177" s="1">
        <f>Table1[[#This Row],[PF]]+Table1[[#This Row],[Professional Tax]]</f>
        <v>4473.038461538461</v>
      </c>
      <c r="V3177" s="1">
        <f>Table1[[#This Row],[Overtime Hours]]*200</f>
        <v>800</v>
      </c>
      <c r="W3177" s="1">
        <f>Table1[[#This Row],[Earned Basic Salary]]+Table1[[#This Row],[HRA]]+Table1[[#This Row],[DA]]+Table1[[#This Row],[Overtime Pay]]</f>
        <v>47091.249999999993</v>
      </c>
      <c r="X3177" s="1">
        <f>Table1[[#This Row],[Gross Salary]]-Table1[[#This Row],[Total Deduction]]</f>
        <v>42618.211538461532</v>
      </c>
      <c r="Y3177" t="s">
        <v>37</v>
      </c>
      <c r="Z3177" t="s">
        <v>48</v>
      </c>
      <c r="AA3177" t="s">
        <v>11614</v>
      </c>
      <c r="AB3177" t="s">
        <v>11615</v>
      </c>
    </row>
    <row r="3178" spans="1:28" x14ac:dyDescent="0.3">
      <c r="A3178" t="s">
        <v>11616</v>
      </c>
      <c r="B3178" t="s">
        <v>2055</v>
      </c>
      <c r="C3178">
        <v>55</v>
      </c>
      <c r="D3178" t="s">
        <v>81</v>
      </c>
      <c r="E3178" t="s">
        <v>82</v>
      </c>
      <c r="F3178" t="s">
        <v>83</v>
      </c>
      <c r="G3178" t="s">
        <v>6601</v>
      </c>
      <c r="H3178" t="s">
        <v>35</v>
      </c>
      <c r="I3178" t="s">
        <v>36</v>
      </c>
      <c r="J3178">
        <v>26</v>
      </c>
      <c r="K3178">
        <v>24</v>
      </c>
      <c r="L3178">
        <f t="shared" si="147"/>
        <v>2</v>
      </c>
      <c r="M3178">
        <v>11</v>
      </c>
      <c r="N3178">
        <v>47848</v>
      </c>
      <c r="O3178" s="1">
        <f t="shared" si="148"/>
        <v>1840.3076923076924</v>
      </c>
      <c r="P3178" s="1">
        <f t="shared" si="149"/>
        <v>44167.384615384617</v>
      </c>
      <c r="Q3178" s="1">
        <f>Table1[[#This Row],[Earned Basic Salary]]*20%</f>
        <v>8833.4769230769234</v>
      </c>
      <c r="R3178" s="1">
        <f>Table1[[#This Row],[Earned Basic Salary]]*10%</f>
        <v>4416.7384615384617</v>
      </c>
      <c r="S3178" s="1">
        <f>Table1[[#This Row],[Earned Basic Salary]]*12%</f>
        <v>5300.086153846154</v>
      </c>
      <c r="T3178" s="1">
        <f>200</f>
        <v>200</v>
      </c>
      <c r="U3178" s="1">
        <f>Table1[[#This Row],[PF]]+Table1[[#This Row],[Professional Tax]]</f>
        <v>5500.086153846154</v>
      </c>
      <c r="V3178" s="1">
        <f>Table1[[#This Row],[Overtime Hours]]*200</f>
        <v>2200</v>
      </c>
      <c r="W3178" s="1">
        <f>Table1[[#This Row],[Earned Basic Salary]]+Table1[[#This Row],[HRA]]+Table1[[#This Row],[DA]]+Table1[[#This Row],[Overtime Pay]]</f>
        <v>59617.600000000006</v>
      </c>
      <c r="X3178" s="1">
        <f>Table1[[#This Row],[Gross Salary]]-Table1[[#This Row],[Total Deduction]]</f>
        <v>54117.513846153852</v>
      </c>
      <c r="Y3178" t="s">
        <v>37</v>
      </c>
      <c r="Z3178" t="s">
        <v>106</v>
      </c>
      <c r="AA3178" t="s">
        <v>11617</v>
      </c>
      <c r="AB3178" t="s">
        <v>11618</v>
      </c>
    </row>
    <row r="3179" spans="1:28" x14ac:dyDescent="0.3">
      <c r="A3179" t="s">
        <v>11619</v>
      </c>
      <c r="B3179" t="s">
        <v>1035</v>
      </c>
      <c r="C3179">
        <v>37</v>
      </c>
      <c r="D3179" t="s">
        <v>133</v>
      </c>
      <c r="E3179" t="s">
        <v>45</v>
      </c>
      <c r="F3179" t="s">
        <v>46</v>
      </c>
      <c r="G3179" t="s">
        <v>5536</v>
      </c>
      <c r="H3179" t="s">
        <v>35</v>
      </c>
      <c r="I3179" t="s">
        <v>36</v>
      </c>
      <c r="J3179">
        <v>26</v>
      </c>
      <c r="K3179">
        <v>23</v>
      </c>
      <c r="L3179">
        <f t="shared" si="147"/>
        <v>3</v>
      </c>
      <c r="M3179">
        <v>12</v>
      </c>
      <c r="N3179">
        <v>41222</v>
      </c>
      <c r="O3179" s="1">
        <f t="shared" si="148"/>
        <v>1585.4615384615386</v>
      </c>
      <c r="P3179" s="1">
        <f t="shared" si="149"/>
        <v>36465.61538461539</v>
      </c>
      <c r="Q3179" s="1">
        <f>Table1[[#This Row],[Earned Basic Salary]]*20%</f>
        <v>7293.1230769230788</v>
      </c>
      <c r="R3179" s="1">
        <f>Table1[[#This Row],[Earned Basic Salary]]*10%</f>
        <v>3646.5615384615394</v>
      </c>
      <c r="S3179" s="1">
        <f>Table1[[#This Row],[Earned Basic Salary]]*12%</f>
        <v>4375.8738461538469</v>
      </c>
      <c r="T3179" s="1">
        <f>200</f>
        <v>200</v>
      </c>
      <c r="U3179" s="1">
        <f>Table1[[#This Row],[PF]]+Table1[[#This Row],[Professional Tax]]</f>
        <v>4575.8738461538469</v>
      </c>
      <c r="V3179" s="1">
        <f>Table1[[#This Row],[Overtime Hours]]*200</f>
        <v>2400</v>
      </c>
      <c r="W3179" s="1">
        <f>Table1[[#This Row],[Earned Basic Salary]]+Table1[[#This Row],[HRA]]+Table1[[#This Row],[DA]]+Table1[[#This Row],[Overtime Pay]]</f>
        <v>49805.3</v>
      </c>
      <c r="X3179" s="1">
        <f>Table1[[#This Row],[Gross Salary]]-Table1[[#This Row],[Total Deduction]]</f>
        <v>45229.426153846158</v>
      </c>
      <c r="Y3179" t="s">
        <v>37</v>
      </c>
      <c r="Z3179" t="s">
        <v>106</v>
      </c>
      <c r="AA3179" t="s">
        <v>11620</v>
      </c>
      <c r="AB3179" t="s">
        <v>11621</v>
      </c>
    </row>
    <row r="3180" spans="1:28" x14ac:dyDescent="0.3">
      <c r="A3180" t="s">
        <v>11622</v>
      </c>
      <c r="B3180" t="s">
        <v>280</v>
      </c>
      <c r="C3180">
        <v>25</v>
      </c>
      <c r="D3180" t="s">
        <v>53</v>
      </c>
      <c r="E3180" t="s">
        <v>45</v>
      </c>
      <c r="F3180" t="s">
        <v>69</v>
      </c>
      <c r="G3180" t="s">
        <v>6377</v>
      </c>
      <c r="H3180" t="s">
        <v>35</v>
      </c>
      <c r="I3180" t="s">
        <v>36</v>
      </c>
      <c r="J3180">
        <v>26</v>
      </c>
      <c r="K3180">
        <v>24</v>
      </c>
      <c r="L3180">
        <f t="shared" si="147"/>
        <v>2</v>
      </c>
      <c r="M3180">
        <v>4</v>
      </c>
      <c r="N3180">
        <v>54873</v>
      </c>
      <c r="O3180" s="1">
        <f t="shared" si="148"/>
        <v>2110.5</v>
      </c>
      <c r="P3180" s="1">
        <f t="shared" si="149"/>
        <v>50652</v>
      </c>
      <c r="Q3180" s="1">
        <f>Table1[[#This Row],[Earned Basic Salary]]*20%</f>
        <v>10130.400000000001</v>
      </c>
      <c r="R3180" s="1">
        <f>Table1[[#This Row],[Earned Basic Salary]]*10%</f>
        <v>5065.2000000000007</v>
      </c>
      <c r="S3180" s="1">
        <f>Table1[[#This Row],[Earned Basic Salary]]*12%</f>
        <v>6078.24</v>
      </c>
      <c r="T3180" s="1">
        <f>200</f>
        <v>200</v>
      </c>
      <c r="U3180" s="1">
        <f>Table1[[#This Row],[PF]]+Table1[[#This Row],[Professional Tax]]</f>
        <v>6278.24</v>
      </c>
      <c r="V3180" s="1">
        <f>Table1[[#This Row],[Overtime Hours]]*200</f>
        <v>800</v>
      </c>
      <c r="W3180" s="1">
        <f>Table1[[#This Row],[Earned Basic Salary]]+Table1[[#This Row],[HRA]]+Table1[[#This Row],[DA]]+Table1[[#This Row],[Overtime Pay]]</f>
        <v>66647.600000000006</v>
      </c>
      <c r="X3180" s="1">
        <f>Table1[[#This Row],[Gross Salary]]-Table1[[#This Row],[Total Deduction]]</f>
        <v>60369.360000000008</v>
      </c>
      <c r="Y3180" t="s">
        <v>37</v>
      </c>
      <c r="Z3180" t="s">
        <v>48</v>
      </c>
      <c r="AA3180" t="s">
        <v>11623</v>
      </c>
      <c r="AB3180" t="s">
        <v>11624</v>
      </c>
    </row>
    <row r="3181" spans="1:28" x14ac:dyDescent="0.3">
      <c r="A3181" t="s">
        <v>11625</v>
      </c>
      <c r="B3181" t="s">
        <v>988</v>
      </c>
      <c r="C3181">
        <v>22</v>
      </c>
      <c r="D3181" t="s">
        <v>31</v>
      </c>
      <c r="E3181" t="s">
        <v>121</v>
      </c>
      <c r="F3181" t="s">
        <v>69</v>
      </c>
      <c r="G3181" t="s">
        <v>11626</v>
      </c>
      <c r="H3181" t="s">
        <v>35</v>
      </c>
      <c r="I3181" t="s">
        <v>36</v>
      </c>
      <c r="J3181">
        <v>26</v>
      </c>
      <c r="K3181">
        <v>23</v>
      </c>
      <c r="L3181">
        <f t="shared" si="147"/>
        <v>3</v>
      </c>
      <c r="M3181">
        <v>8</v>
      </c>
      <c r="N3181">
        <v>41037</v>
      </c>
      <c r="O3181" s="1">
        <f t="shared" si="148"/>
        <v>1578.3461538461538</v>
      </c>
      <c r="P3181" s="1">
        <f t="shared" si="149"/>
        <v>36301.961538461539</v>
      </c>
      <c r="Q3181" s="1">
        <f>Table1[[#This Row],[Earned Basic Salary]]*20%</f>
        <v>7260.3923076923083</v>
      </c>
      <c r="R3181" s="1">
        <f>Table1[[#This Row],[Earned Basic Salary]]*10%</f>
        <v>3630.1961538461542</v>
      </c>
      <c r="S3181" s="1">
        <f>Table1[[#This Row],[Earned Basic Salary]]*12%</f>
        <v>4356.2353846153846</v>
      </c>
      <c r="T3181" s="1">
        <f>200</f>
        <v>200</v>
      </c>
      <c r="U3181" s="1">
        <f>Table1[[#This Row],[PF]]+Table1[[#This Row],[Professional Tax]]</f>
        <v>4556.2353846153846</v>
      </c>
      <c r="V3181" s="1">
        <f>Table1[[#This Row],[Overtime Hours]]*200</f>
        <v>1600</v>
      </c>
      <c r="W3181" s="1">
        <f>Table1[[#This Row],[Earned Basic Salary]]+Table1[[#This Row],[HRA]]+Table1[[#This Row],[DA]]+Table1[[#This Row],[Overtime Pay]]</f>
        <v>48792.55</v>
      </c>
      <c r="X3181" s="1">
        <f>Table1[[#This Row],[Gross Salary]]-Table1[[#This Row],[Total Deduction]]</f>
        <v>44236.314615384617</v>
      </c>
      <c r="Y3181" t="s">
        <v>37</v>
      </c>
      <c r="Z3181" t="s">
        <v>106</v>
      </c>
      <c r="AA3181" t="s">
        <v>11627</v>
      </c>
      <c r="AB3181" t="s">
        <v>11628</v>
      </c>
    </row>
    <row r="3182" spans="1:28" x14ac:dyDescent="0.3">
      <c r="A3182" t="s">
        <v>11629</v>
      </c>
      <c r="B3182" t="s">
        <v>367</v>
      </c>
      <c r="C3182">
        <v>24</v>
      </c>
      <c r="D3182" t="s">
        <v>61</v>
      </c>
      <c r="E3182" t="s">
        <v>45</v>
      </c>
      <c r="F3182" t="s">
        <v>63</v>
      </c>
      <c r="G3182" t="s">
        <v>2184</v>
      </c>
      <c r="H3182" t="s">
        <v>35</v>
      </c>
      <c r="I3182" t="s">
        <v>36</v>
      </c>
      <c r="J3182">
        <v>26</v>
      </c>
      <c r="K3182">
        <v>23</v>
      </c>
      <c r="L3182">
        <f t="shared" si="147"/>
        <v>3</v>
      </c>
      <c r="M3182">
        <v>1</v>
      </c>
      <c r="N3182">
        <v>76817</v>
      </c>
      <c r="O3182" s="1">
        <f t="shared" si="148"/>
        <v>2954.5</v>
      </c>
      <c r="P3182" s="1">
        <f t="shared" si="149"/>
        <v>67953.5</v>
      </c>
      <c r="Q3182" s="1">
        <f>Table1[[#This Row],[Earned Basic Salary]]*20%</f>
        <v>13590.7</v>
      </c>
      <c r="R3182" s="1">
        <f>Table1[[#This Row],[Earned Basic Salary]]*10%</f>
        <v>6795.35</v>
      </c>
      <c r="S3182" s="1">
        <f>Table1[[#This Row],[Earned Basic Salary]]*12%</f>
        <v>8154.42</v>
      </c>
      <c r="T3182" s="1">
        <f>200</f>
        <v>200</v>
      </c>
      <c r="U3182" s="1">
        <f>Table1[[#This Row],[PF]]+Table1[[#This Row],[Professional Tax]]</f>
        <v>8354.42</v>
      </c>
      <c r="V3182" s="1">
        <f>Table1[[#This Row],[Overtime Hours]]*200</f>
        <v>200</v>
      </c>
      <c r="W3182" s="1">
        <f>Table1[[#This Row],[Earned Basic Salary]]+Table1[[#This Row],[HRA]]+Table1[[#This Row],[DA]]+Table1[[#This Row],[Overtime Pay]]</f>
        <v>88539.55</v>
      </c>
      <c r="X3182" s="1">
        <f>Table1[[#This Row],[Gross Salary]]-Table1[[#This Row],[Total Deduction]]</f>
        <v>80185.13</v>
      </c>
      <c r="Y3182" t="s">
        <v>37</v>
      </c>
      <c r="Z3182" t="s">
        <v>38</v>
      </c>
      <c r="AA3182" t="s">
        <v>11630</v>
      </c>
      <c r="AB3182" t="s">
        <v>11631</v>
      </c>
    </row>
    <row r="3183" spans="1:28" x14ac:dyDescent="0.3">
      <c r="A3183" t="s">
        <v>11632</v>
      </c>
      <c r="B3183" t="s">
        <v>1805</v>
      </c>
      <c r="C3183">
        <v>26</v>
      </c>
      <c r="D3183" t="s">
        <v>127</v>
      </c>
      <c r="E3183" t="s">
        <v>121</v>
      </c>
      <c r="F3183" t="s">
        <v>69</v>
      </c>
      <c r="G3183" t="s">
        <v>3881</v>
      </c>
      <c r="H3183" t="s">
        <v>35</v>
      </c>
      <c r="I3183" t="s">
        <v>36</v>
      </c>
      <c r="J3183">
        <v>26</v>
      </c>
      <c r="K3183">
        <v>24</v>
      </c>
      <c r="L3183">
        <f t="shared" si="147"/>
        <v>2</v>
      </c>
      <c r="M3183">
        <v>4</v>
      </c>
      <c r="N3183">
        <v>51783</v>
      </c>
      <c r="O3183" s="1">
        <f t="shared" si="148"/>
        <v>1991.6538461538462</v>
      </c>
      <c r="P3183" s="1">
        <f t="shared" si="149"/>
        <v>47799.692307692312</v>
      </c>
      <c r="Q3183" s="1">
        <f>Table1[[#This Row],[Earned Basic Salary]]*20%</f>
        <v>9559.9384615384624</v>
      </c>
      <c r="R3183" s="1">
        <f>Table1[[#This Row],[Earned Basic Salary]]*10%</f>
        <v>4779.9692307692312</v>
      </c>
      <c r="S3183" s="1">
        <f>Table1[[#This Row],[Earned Basic Salary]]*12%</f>
        <v>5735.9630769230771</v>
      </c>
      <c r="T3183" s="1">
        <f>200</f>
        <v>200</v>
      </c>
      <c r="U3183" s="1">
        <f>Table1[[#This Row],[PF]]+Table1[[#This Row],[Professional Tax]]</f>
        <v>5935.9630769230771</v>
      </c>
      <c r="V3183" s="1">
        <f>Table1[[#This Row],[Overtime Hours]]*200</f>
        <v>800</v>
      </c>
      <c r="W3183" s="1">
        <f>Table1[[#This Row],[Earned Basic Salary]]+Table1[[#This Row],[HRA]]+Table1[[#This Row],[DA]]+Table1[[#This Row],[Overtime Pay]]</f>
        <v>62939.600000000006</v>
      </c>
      <c r="X3183" s="1">
        <f>Table1[[#This Row],[Gross Salary]]-Table1[[#This Row],[Total Deduction]]</f>
        <v>57003.636923076927</v>
      </c>
      <c r="Y3183" t="s">
        <v>37</v>
      </c>
      <c r="Z3183" t="s">
        <v>95</v>
      </c>
      <c r="AA3183" t="s">
        <v>11633</v>
      </c>
      <c r="AB3183" t="s">
        <v>11634</v>
      </c>
    </row>
    <row r="3184" spans="1:28" x14ac:dyDescent="0.3">
      <c r="A3184" t="s">
        <v>11635</v>
      </c>
      <c r="B3184" t="s">
        <v>212</v>
      </c>
      <c r="C3184">
        <v>33</v>
      </c>
      <c r="D3184" t="s">
        <v>44</v>
      </c>
      <c r="E3184" t="s">
        <v>121</v>
      </c>
      <c r="F3184" t="s">
        <v>69</v>
      </c>
      <c r="G3184" t="s">
        <v>2714</v>
      </c>
      <c r="H3184" t="s">
        <v>35</v>
      </c>
      <c r="I3184" t="s">
        <v>36</v>
      </c>
      <c r="J3184">
        <v>26</v>
      </c>
      <c r="K3184">
        <v>24</v>
      </c>
      <c r="L3184">
        <f t="shared" si="147"/>
        <v>2</v>
      </c>
      <c r="M3184">
        <v>2</v>
      </c>
      <c r="N3184">
        <v>59433</v>
      </c>
      <c r="O3184" s="1">
        <f t="shared" si="148"/>
        <v>2285.8846153846152</v>
      </c>
      <c r="P3184" s="1">
        <f t="shared" si="149"/>
        <v>54861.230769230766</v>
      </c>
      <c r="Q3184" s="1">
        <f>Table1[[#This Row],[Earned Basic Salary]]*20%</f>
        <v>10972.246153846154</v>
      </c>
      <c r="R3184" s="1">
        <f>Table1[[#This Row],[Earned Basic Salary]]*10%</f>
        <v>5486.123076923077</v>
      </c>
      <c r="S3184" s="1">
        <f>Table1[[#This Row],[Earned Basic Salary]]*12%</f>
        <v>6583.3476923076914</v>
      </c>
      <c r="T3184" s="1">
        <f>200</f>
        <v>200</v>
      </c>
      <c r="U3184" s="1">
        <f>Table1[[#This Row],[PF]]+Table1[[#This Row],[Professional Tax]]</f>
        <v>6783.3476923076914</v>
      </c>
      <c r="V3184" s="1">
        <f>Table1[[#This Row],[Overtime Hours]]*200</f>
        <v>400</v>
      </c>
      <c r="W3184" s="1">
        <f>Table1[[#This Row],[Earned Basic Salary]]+Table1[[#This Row],[HRA]]+Table1[[#This Row],[DA]]+Table1[[#This Row],[Overtime Pay]]</f>
        <v>71719.599999999991</v>
      </c>
      <c r="X3184" s="1">
        <f>Table1[[#This Row],[Gross Salary]]-Table1[[#This Row],[Total Deduction]]</f>
        <v>64936.252307692303</v>
      </c>
      <c r="Y3184" t="s">
        <v>37</v>
      </c>
      <c r="Z3184" t="s">
        <v>38</v>
      </c>
      <c r="AA3184" t="s">
        <v>11636</v>
      </c>
      <c r="AB3184" t="s">
        <v>11637</v>
      </c>
    </row>
    <row r="3185" spans="1:28" x14ac:dyDescent="0.3">
      <c r="A3185" t="s">
        <v>11638</v>
      </c>
      <c r="B3185" t="s">
        <v>1175</v>
      </c>
      <c r="C3185">
        <v>52</v>
      </c>
      <c r="D3185" t="s">
        <v>44</v>
      </c>
      <c r="E3185" t="s">
        <v>45</v>
      </c>
      <c r="F3185" t="s">
        <v>55</v>
      </c>
      <c r="G3185" t="s">
        <v>6419</v>
      </c>
      <c r="H3185" t="s">
        <v>35</v>
      </c>
      <c r="I3185" t="s">
        <v>36</v>
      </c>
      <c r="J3185">
        <v>26</v>
      </c>
      <c r="K3185">
        <v>22</v>
      </c>
      <c r="L3185">
        <f t="shared" si="147"/>
        <v>4</v>
      </c>
      <c r="M3185">
        <v>15</v>
      </c>
      <c r="N3185">
        <v>58699</v>
      </c>
      <c r="O3185" s="1">
        <f t="shared" si="148"/>
        <v>2257.6538461538462</v>
      </c>
      <c r="P3185" s="1">
        <f t="shared" si="149"/>
        <v>49668.384615384617</v>
      </c>
      <c r="Q3185" s="1">
        <f>Table1[[#This Row],[Earned Basic Salary]]*20%</f>
        <v>9933.6769230769241</v>
      </c>
      <c r="R3185" s="1">
        <f>Table1[[#This Row],[Earned Basic Salary]]*10%</f>
        <v>4966.8384615384621</v>
      </c>
      <c r="S3185" s="1">
        <f>Table1[[#This Row],[Earned Basic Salary]]*12%</f>
        <v>5960.2061538461539</v>
      </c>
      <c r="T3185" s="1">
        <f>200</f>
        <v>200</v>
      </c>
      <c r="U3185" s="1">
        <f>Table1[[#This Row],[PF]]+Table1[[#This Row],[Professional Tax]]</f>
        <v>6160.2061538461539</v>
      </c>
      <c r="V3185" s="1">
        <f>Table1[[#This Row],[Overtime Hours]]*200</f>
        <v>3000</v>
      </c>
      <c r="W3185" s="1">
        <f>Table1[[#This Row],[Earned Basic Salary]]+Table1[[#This Row],[HRA]]+Table1[[#This Row],[DA]]+Table1[[#This Row],[Overtime Pay]]</f>
        <v>67568.899999999994</v>
      </c>
      <c r="X3185" s="1">
        <f>Table1[[#This Row],[Gross Salary]]-Table1[[#This Row],[Total Deduction]]</f>
        <v>61408.693846153838</v>
      </c>
      <c r="Y3185" t="s">
        <v>37</v>
      </c>
      <c r="Z3185" t="s">
        <v>106</v>
      </c>
      <c r="AA3185" t="s">
        <v>11639</v>
      </c>
      <c r="AB3185" t="s">
        <v>11640</v>
      </c>
    </row>
    <row r="3186" spans="1:28" x14ac:dyDescent="0.3">
      <c r="A3186" t="s">
        <v>11641</v>
      </c>
      <c r="B3186" t="s">
        <v>936</v>
      </c>
      <c r="C3186">
        <v>42</v>
      </c>
      <c r="D3186" t="s">
        <v>75</v>
      </c>
      <c r="E3186" t="s">
        <v>45</v>
      </c>
      <c r="F3186" t="s">
        <v>46</v>
      </c>
      <c r="G3186" t="s">
        <v>11642</v>
      </c>
      <c r="H3186" t="s">
        <v>35</v>
      </c>
      <c r="I3186" t="s">
        <v>36</v>
      </c>
      <c r="J3186">
        <v>26</v>
      </c>
      <c r="K3186">
        <v>23</v>
      </c>
      <c r="L3186">
        <f t="shared" si="147"/>
        <v>3</v>
      </c>
      <c r="M3186">
        <v>2</v>
      </c>
      <c r="N3186">
        <v>24117</v>
      </c>
      <c r="O3186" s="1">
        <f t="shared" si="148"/>
        <v>927.57692307692309</v>
      </c>
      <c r="P3186" s="1">
        <f t="shared" si="149"/>
        <v>21334.26923076923</v>
      </c>
      <c r="Q3186" s="1">
        <f>Table1[[#This Row],[Earned Basic Salary]]*20%</f>
        <v>4266.8538461538465</v>
      </c>
      <c r="R3186" s="1">
        <f>Table1[[#This Row],[Earned Basic Salary]]*10%</f>
        <v>2133.4269230769232</v>
      </c>
      <c r="S3186" s="1">
        <f>Table1[[#This Row],[Earned Basic Salary]]*12%</f>
        <v>2560.1123076923077</v>
      </c>
      <c r="T3186" s="1">
        <f>200</f>
        <v>200</v>
      </c>
      <c r="U3186" s="1">
        <f>Table1[[#This Row],[PF]]+Table1[[#This Row],[Professional Tax]]</f>
        <v>2760.1123076923077</v>
      </c>
      <c r="V3186" s="1">
        <f>Table1[[#This Row],[Overtime Hours]]*200</f>
        <v>400</v>
      </c>
      <c r="W3186" s="1">
        <f>Table1[[#This Row],[Earned Basic Salary]]+Table1[[#This Row],[HRA]]+Table1[[#This Row],[DA]]+Table1[[#This Row],[Overtime Pay]]</f>
        <v>28134.55</v>
      </c>
      <c r="X3186" s="1">
        <f>Table1[[#This Row],[Gross Salary]]-Table1[[#This Row],[Total Deduction]]</f>
        <v>25374.437692307692</v>
      </c>
      <c r="Y3186" t="s">
        <v>37</v>
      </c>
      <c r="Z3186" t="s">
        <v>106</v>
      </c>
      <c r="AA3186" t="s">
        <v>11643</v>
      </c>
      <c r="AB3186" t="s">
        <v>11644</v>
      </c>
    </row>
    <row r="3187" spans="1:28" x14ac:dyDescent="0.3">
      <c r="A3187" t="s">
        <v>11645</v>
      </c>
      <c r="B3187" t="s">
        <v>173</v>
      </c>
      <c r="C3187">
        <v>36</v>
      </c>
      <c r="D3187" t="s">
        <v>81</v>
      </c>
      <c r="E3187" t="s">
        <v>82</v>
      </c>
      <c r="F3187" t="s">
        <v>33</v>
      </c>
      <c r="G3187" t="s">
        <v>10218</v>
      </c>
      <c r="H3187" t="s">
        <v>35</v>
      </c>
      <c r="I3187" t="s">
        <v>36</v>
      </c>
      <c r="J3187">
        <v>26</v>
      </c>
      <c r="K3187">
        <v>23</v>
      </c>
      <c r="L3187">
        <f t="shared" si="147"/>
        <v>3</v>
      </c>
      <c r="M3187">
        <v>8</v>
      </c>
      <c r="N3187">
        <v>22627</v>
      </c>
      <c r="O3187" s="1">
        <f t="shared" si="148"/>
        <v>870.26923076923072</v>
      </c>
      <c r="P3187" s="1">
        <f t="shared" si="149"/>
        <v>20016.192307692305</v>
      </c>
      <c r="Q3187" s="1">
        <f>Table1[[#This Row],[Earned Basic Salary]]*20%</f>
        <v>4003.2384615384613</v>
      </c>
      <c r="R3187" s="1">
        <f>Table1[[#This Row],[Earned Basic Salary]]*10%</f>
        <v>2001.6192307692306</v>
      </c>
      <c r="S3187" s="1">
        <f>Table1[[#This Row],[Earned Basic Salary]]*12%</f>
        <v>2401.9430769230767</v>
      </c>
      <c r="T3187" s="1">
        <f>200</f>
        <v>200</v>
      </c>
      <c r="U3187" s="1">
        <f>Table1[[#This Row],[PF]]+Table1[[#This Row],[Professional Tax]]</f>
        <v>2601.9430769230767</v>
      </c>
      <c r="V3187" s="1">
        <f>Table1[[#This Row],[Overtime Hours]]*200</f>
        <v>1600</v>
      </c>
      <c r="W3187" s="1">
        <f>Table1[[#This Row],[Earned Basic Salary]]+Table1[[#This Row],[HRA]]+Table1[[#This Row],[DA]]+Table1[[#This Row],[Overtime Pay]]</f>
        <v>27621.049999999996</v>
      </c>
      <c r="X3187" s="1">
        <f>Table1[[#This Row],[Gross Salary]]-Table1[[#This Row],[Total Deduction]]</f>
        <v>25019.106923076921</v>
      </c>
      <c r="Y3187" t="s">
        <v>37</v>
      </c>
      <c r="Z3187" t="s">
        <v>48</v>
      </c>
      <c r="AA3187" t="s">
        <v>11646</v>
      </c>
      <c r="AB3187" t="s">
        <v>11647</v>
      </c>
    </row>
    <row r="3188" spans="1:28" x14ac:dyDescent="0.3">
      <c r="A3188" t="s">
        <v>11648</v>
      </c>
      <c r="B3188" t="s">
        <v>74</v>
      </c>
      <c r="C3188">
        <v>42</v>
      </c>
      <c r="D3188" t="s">
        <v>133</v>
      </c>
      <c r="E3188" t="s">
        <v>32</v>
      </c>
      <c r="F3188" t="s">
        <v>69</v>
      </c>
      <c r="G3188" t="s">
        <v>11649</v>
      </c>
      <c r="H3188" t="s">
        <v>35</v>
      </c>
      <c r="I3188" t="s">
        <v>36</v>
      </c>
      <c r="J3188">
        <v>26</v>
      </c>
      <c r="K3188">
        <v>26</v>
      </c>
      <c r="L3188">
        <f t="shared" si="147"/>
        <v>0</v>
      </c>
      <c r="M3188">
        <v>4</v>
      </c>
      <c r="N3188">
        <v>27823</v>
      </c>
      <c r="O3188" s="1">
        <f t="shared" si="148"/>
        <v>1070.1153846153845</v>
      </c>
      <c r="P3188" s="1">
        <f t="shared" si="149"/>
        <v>27822.999999999996</v>
      </c>
      <c r="Q3188" s="1">
        <f>Table1[[#This Row],[Earned Basic Salary]]*20%</f>
        <v>5564.5999999999995</v>
      </c>
      <c r="R3188" s="1">
        <f>Table1[[#This Row],[Earned Basic Salary]]*10%</f>
        <v>2782.2999999999997</v>
      </c>
      <c r="S3188" s="1">
        <f>Table1[[#This Row],[Earned Basic Salary]]*12%</f>
        <v>3338.7599999999993</v>
      </c>
      <c r="T3188" s="1">
        <f>200</f>
        <v>200</v>
      </c>
      <c r="U3188" s="1">
        <f>Table1[[#This Row],[PF]]+Table1[[#This Row],[Professional Tax]]</f>
        <v>3538.7599999999993</v>
      </c>
      <c r="V3188" s="1">
        <f>Table1[[#This Row],[Overtime Hours]]*200</f>
        <v>800</v>
      </c>
      <c r="W3188" s="1">
        <f>Table1[[#This Row],[Earned Basic Salary]]+Table1[[#This Row],[HRA]]+Table1[[#This Row],[DA]]+Table1[[#This Row],[Overtime Pay]]</f>
        <v>36969.9</v>
      </c>
      <c r="X3188" s="1">
        <f>Table1[[#This Row],[Gross Salary]]-Table1[[#This Row],[Total Deduction]]</f>
        <v>33431.14</v>
      </c>
      <c r="Y3188" t="s">
        <v>37</v>
      </c>
      <c r="Z3188" t="s">
        <v>95</v>
      </c>
      <c r="AA3188" t="s">
        <v>11650</v>
      </c>
      <c r="AB3188" t="s">
        <v>11651</v>
      </c>
    </row>
    <row r="3189" spans="1:28" x14ac:dyDescent="0.3">
      <c r="A3189" t="s">
        <v>11652</v>
      </c>
      <c r="B3189" t="s">
        <v>2028</v>
      </c>
      <c r="C3189">
        <v>42</v>
      </c>
      <c r="D3189" t="s">
        <v>31</v>
      </c>
      <c r="E3189" t="s">
        <v>82</v>
      </c>
      <c r="F3189" t="s">
        <v>33</v>
      </c>
      <c r="G3189" t="s">
        <v>11653</v>
      </c>
      <c r="H3189" t="s">
        <v>35</v>
      </c>
      <c r="I3189" t="s">
        <v>36</v>
      </c>
      <c r="J3189">
        <v>26</v>
      </c>
      <c r="K3189">
        <v>25</v>
      </c>
      <c r="L3189">
        <f t="shared" si="147"/>
        <v>1</v>
      </c>
      <c r="M3189">
        <v>2</v>
      </c>
      <c r="N3189">
        <v>78775</v>
      </c>
      <c r="O3189" s="1">
        <f t="shared" si="148"/>
        <v>3029.8076923076924</v>
      </c>
      <c r="P3189" s="1">
        <f t="shared" si="149"/>
        <v>75745.192307692312</v>
      </c>
      <c r="Q3189" s="1">
        <f>Table1[[#This Row],[Earned Basic Salary]]*20%</f>
        <v>15149.038461538463</v>
      </c>
      <c r="R3189" s="1">
        <f>Table1[[#This Row],[Earned Basic Salary]]*10%</f>
        <v>7574.5192307692314</v>
      </c>
      <c r="S3189" s="1">
        <f>Table1[[#This Row],[Earned Basic Salary]]*12%</f>
        <v>9089.4230769230762</v>
      </c>
      <c r="T3189" s="1">
        <f>200</f>
        <v>200</v>
      </c>
      <c r="U3189" s="1">
        <f>Table1[[#This Row],[PF]]+Table1[[#This Row],[Professional Tax]]</f>
        <v>9289.4230769230762</v>
      </c>
      <c r="V3189" s="1">
        <f>Table1[[#This Row],[Overtime Hours]]*200</f>
        <v>400</v>
      </c>
      <c r="W3189" s="1">
        <f>Table1[[#This Row],[Earned Basic Salary]]+Table1[[#This Row],[HRA]]+Table1[[#This Row],[DA]]+Table1[[#This Row],[Overtime Pay]]</f>
        <v>98868.750000000015</v>
      </c>
      <c r="X3189" s="1">
        <f>Table1[[#This Row],[Gross Salary]]-Table1[[#This Row],[Total Deduction]]</f>
        <v>89579.326923076937</v>
      </c>
      <c r="Y3189" t="s">
        <v>37</v>
      </c>
      <c r="Z3189" t="s">
        <v>95</v>
      </c>
      <c r="AA3189" t="s">
        <v>11654</v>
      </c>
      <c r="AB3189" t="s">
        <v>11655</v>
      </c>
    </row>
    <row r="3190" spans="1:28" x14ac:dyDescent="0.3">
      <c r="A3190" t="s">
        <v>11656</v>
      </c>
      <c r="B3190" t="s">
        <v>979</v>
      </c>
      <c r="C3190">
        <v>39</v>
      </c>
      <c r="D3190" t="s">
        <v>127</v>
      </c>
      <c r="E3190" t="s">
        <v>45</v>
      </c>
      <c r="F3190" t="s">
        <v>46</v>
      </c>
      <c r="G3190" t="s">
        <v>6851</v>
      </c>
      <c r="H3190" t="s">
        <v>35</v>
      </c>
      <c r="I3190" t="s">
        <v>36</v>
      </c>
      <c r="J3190">
        <v>26</v>
      </c>
      <c r="K3190">
        <v>22</v>
      </c>
      <c r="L3190">
        <f t="shared" si="147"/>
        <v>4</v>
      </c>
      <c r="M3190">
        <v>4</v>
      </c>
      <c r="N3190">
        <v>79620</v>
      </c>
      <c r="O3190" s="1">
        <f t="shared" si="148"/>
        <v>3062.3076923076924</v>
      </c>
      <c r="P3190" s="1">
        <f t="shared" si="149"/>
        <v>67370.769230769234</v>
      </c>
      <c r="Q3190" s="1">
        <f>Table1[[#This Row],[Earned Basic Salary]]*20%</f>
        <v>13474.153846153848</v>
      </c>
      <c r="R3190" s="1">
        <f>Table1[[#This Row],[Earned Basic Salary]]*10%</f>
        <v>6737.0769230769238</v>
      </c>
      <c r="S3190" s="1">
        <f>Table1[[#This Row],[Earned Basic Salary]]*12%</f>
        <v>8084.4923076923078</v>
      </c>
      <c r="T3190" s="1">
        <f>200</f>
        <v>200</v>
      </c>
      <c r="U3190" s="1">
        <f>Table1[[#This Row],[PF]]+Table1[[#This Row],[Professional Tax]]</f>
        <v>8284.4923076923078</v>
      </c>
      <c r="V3190" s="1">
        <f>Table1[[#This Row],[Overtime Hours]]*200</f>
        <v>800</v>
      </c>
      <c r="W3190" s="1">
        <f>Table1[[#This Row],[Earned Basic Salary]]+Table1[[#This Row],[HRA]]+Table1[[#This Row],[DA]]+Table1[[#This Row],[Overtime Pay]]</f>
        <v>88382</v>
      </c>
      <c r="X3190" s="1">
        <f>Table1[[#This Row],[Gross Salary]]-Table1[[#This Row],[Total Deduction]]</f>
        <v>80097.507692307699</v>
      </c>
      <c r="Y3190" t="s">
        <v>37</v>
      </c>
      <c r="Z3190" t="s">
        <v>95</v>
      </c>
      <c r="AA3190" t="s">
        <v>11657</v>
      </c>
      <c r="AB3190" t="s">
        <v>11658</v>
      </c>
    </row>
    <row r="3191" spans="1:28" x14ac:dyDescent="0.3">
      <c r="A3191" t="s">
        <v>11659</v>
      </c>
      <c r="B3191" t="s">
        <v>2257</v>
      </c>
      <c r="C3191">
        <v>24</v>
      </c>
      <c r="D3191" t="s">
        <v>75</v>
      </c>
      <c r="E3191" t="s">
        <v>121</v>
      </c>
      <c r="F3191" t="s">
        <v>83</v>
      </c>
      <c r="G3191" t="s">
        <v>9079</v>
      </c>
      <c r="H3191" t="s">
        <v>35</v>
      </c>
      <c r="I3191" t="s">
        <v>36</v>
      </c>
      <c r="J3191">
        <v>26</v>
      </c>
      <c r="K3191">
        <v>23</v>
      </c>
      <c r="L3191">
        <f t="shared" si="147"/>
        <v>3</v>
      </c>
      <c r="M3191">
        <v>1</v>
      </c>
      <c r="N3191">
        <v>74337</v>
      </c>
      <c r="O3191" s="1">
        <f t="shared" si="148"/>
        <v>2859.1153846153848</v>
      </c>
      <c r="P3191" s="1">
        <f t="shared" si="149"/>
        <v>65759.653846153844</v>
      </c>
      <c r="Q3191" s="1">
        <f>Table1[[#This Row],[Earned Basic Salary]]*20%</f>
        <v>13151.93076923077</v>
      </c>
      <c r="R3191" s="1">
        <f>Table1[[#This Row],[Earned Basic Salary]]*10%</f>
        <v>6575.9653846153851</v>
      </c>
      <c r="S3191" s="1">
        <f>Table1[[#This Row],[Earned Basic Salary]]*12%</f>
        <v>7891.1584615384609</v>
      </c>
      <c r="T3191" s="1">
        <f>200</f>
        <v>200</v>
      </c>
      <c r="U3191" s="1">
        <f>Table1[[#This Row],[PF]]+Table1[[#This Row],[Professional Tax]]</f>
        <v>8091.1584615384609</v>
      </c>
      <c r="V3191" s="1">
        <f>Table1[[#This Row],[Overtime Hours]]*200</f>
        <v>200</v>
      </c>
      <c r="W3191" s="1">
        <f>Table1[[#This Row],[Earned Basic Salary]]+Table1[[#This Row],[HRA]]+Table1[[#This Row],[DA]]+Table1[[#This Row],[Overtime Pay]]</f>
        <v>85687.549999999988</v>
      </c>
      <c r="X3191" s="1">
        <f>Table1[[#This Row],[Gross Salary]]-Table1[[#This Row],[Total Deduction]]</f>
        <v>77596.391538461525</v>
      </c>
      <c r="Y3191" t="s">
        <v>37</v>
      </c>
      <c r="Z3191" t="s">
        <v>106</v>
      </c>
      <c r="AA3191" t="s">
        <v>11660</v>
      </c>
      <c r="AB3191" t="s">
        <v>11661</v>
      </c>
    </row>
    <row r="3192" spans="1:28" x14ac:dyDescent="0.3">
      <c r="A3192" t="s">
        <v>11662</v>
      </c>
      <c r="B3192" t="s">
        <v>245</v>
      </c>
      <c r="C3192">
        <v>29</v>
      </c>
      <c r="D3192" t="s">
        <v>53</v>
      </c>
      <c r="E3192" t="s">
        <v>45</v>
      </c>
      <c r="F3192" t="s">
        <v>63</v>
      </c>
      <c r="G3192" t="s">
        <v>4421</v>
      </c>
      <c r="H3192" t="s">
        <v>35</v>
      </c>
      <c r="I3192" t="s">
        <v>36</v>
      </c>
      <c r="J3192">
        <v>26</v>
      </c>
      <c r="K3192">
        <v>24</v>
      </c>
      <c r="L3192">
        <f t="shared" si="147"/>
        <v>2</v>
      </c>
      <c r="M3192">
        <v>0</v>
      </c>
      <c r="N3192">
        <v>49700</v>
      </c>
      <c r="O3192" s="1">
        <f t="shared" si="148"/>
        <v>1911.5384615384614</v>
      </c>
      <c r="P3192" s="1">
        <f t="shared" si="149"/>
        <v>45876.923076923078</v>
      </c>
      <c r="Q3192" s="1">
        <f>Table1[[#This Row],[Earned Basic Salary]]*20%</f>
        <v>9175.3846153846152</v>
      </c>
      <c r="R3192" s="1">
        <f>Table1[[#This Row],[Earned Basic Salary]]*10%</f>
        <v>4587.6923076923076</v>
      </c>
      <c r="S3192" s="1">
        <f>Table1[[#This Row],[Earned Basic Salary]]*12%</f>
        <v>5505.2307692307695</v>
      </c>
      <c r="T3192" s="1">
        <f>200</f>
        <v>200</v>
      </c>
      <c r="U3192" s="1">
        <f>Table1[[#This Row],[PF]]+Table1[[#This Row],[Professional Tax]]</f>
        <v>5705.2307692307695</v>
      </c>
      <c r="V3192" s="1">
        <f>Table1[[#This Row],[Overtime Hours]]*200</f>
        <v>0</v>
      </c>
      <c r="W3192" s="1">
        <f>Table1[[#This Row],[Earned Basic Salary]]+Table1[[#This Row],[HRA]]+Table1[[#This Row],[DA]]+Table1[[#This Row],[Overtime Pay]]</f>
        <v>59640</v>
      </c>
      <c r="X3192" s="1">
        <f>Table1[[#This Row],[Gross Salary]]-Table1[[#This Row],[Total Deduction]]</f>
        <v>53934.769230769234</v>
      </c>
      <c r="Y3192" t="s">
        <v>37</v>
      </c>
      <c r="Z3192" t="s">
        <v>48</v>
      </c>
      <c r="AA3192" t="s">
        <v>11663</v>
      </c>
      <c r="AB3192" t="s">
        <v>11664</v>
      </c>
    </row>
    <row r="3193" spans="1:28" x14ac:dyDescent="0.3">
      <c r="A3193" t="s">
        <v>11665</v>
      </c>
      <c r="B3193" t="s">
        <v>80</v>
      </c>
      <c r="C3193">
        <v>31</v>
      </c>
      <c r="D3193" t="s">
        <v>44</v>
      </c>
      <c r="E3193" t="s">
        <v>62</v>
      </c>
      <c r="F3193" t="s">
        <v>55</v>
      </c>
      <c r="G3193" t="s">
        <v>1404</v>
      </c>
      <c r="H3193" t="s">
        <v>35</v>
      </c>
      <c r="I3193" t="s">
        <v>36</v>
      </c>
      <c r="J3193">
        <v>26</v>
      </c>
      <c r="K3193">
        <v>23</v>
      </c>
      <c r="L3193">
        <f t="shared" si="147"/>
        <v>3</v>
      </c>
      <c r="M3193">
        <v>11</v>
      </c>
      <c r="N3193">
        <v>40573</v>
      </c>
      <c r="O3193" s="1">
        <f t="shared" si="148"/>
        <v>1560.5</v>
      </c>
      <c r="P3193" s="1">
        <f t="shared" si="149"/>
        <v>35891.5</v>
      </c>
      <c r="Q3193" s="1">
        <f>Table1[[#This Row],[Earned Basic Salary]]*20%</f>
        <v>7178.3</v>
      </c>
      <c r="R3193" s="1">
        <f>Table1[[#This Row],[Earned Basic Salary]]*10%</f>
        <v>3589.15</v>
      </c>
      <c r="S3193" s="1">
        <f>Table1[[#This Row],[Earned Basic Salary]]*12%</f>
        <v>4306.9799999999996</v>
      </c>
      <c r="T3193" s="1">
        <f>200</f>
        <v>200</v>
      </c>
      <c r="U3193" s="1">
        <f>Table1[[#This Row],[PF]]+Table1[[#This Row],[Professional Tax]]</f>
        <v>4506.9799999999996</v>
      </c>
      <c r="V3193" s="1">
        <f>Table1[[#This Row],[Overtime Hours]]*200</f>
        <v>2200</v>
      </c>
      <c r="W3193" s="1">
        <f>Table1[[#This Row],[Earned Basic Salary]]+Table1[[#This Row],[HRA]]+Table1[[#This Row],[DA]]+Table1[[#This Row],[Overtime Pay]]</f>
        <v>48858.950000000004</v>
      </c>
      <c r="X3193" s="1">
        <f>Table1[[#This Row],[Gross Salary]]-Table1[[#This Row],[Total Deduction]]</f>
        <v>44351.97</v>
      </c>
      <c r="Y3193" t="s">
        <v>37</v>
      </c>
      <c r="Z3193" t="s">
        <v>95</v>
      </c>
      <c r="AA3193" t="s">
        <v>11666</v>
      </c>
      <c r="AB3193" t="s">
        <v>11667</v>
      </c>
    </row>
    <row r="3194" spans="1:28" x14ac:dyDescent="0.3">
      <c r="A3194" t="s">
        <v>11668</v>
      </c>
      <c r="B3194" t="s">
        <v>42</v>
      </c>
      <c r="C3194">
        <v>32</v>
      </c>
      <c r="D3194" t="s">
        <v>53</v>
      </c>
      <c r="E3194" t="s">
        <v>45</v>
      </c>
      <c r="F3194" t="s">
        <v>55</v>
      </c>
      <c r="G3194" t="s">
        <v>5154</v>
      </c>
      <c r="H3194" t="s">
        <v>35</v>
      </c>
      <c r="I3194" t="s">
        <v>36</v>
      </c>
      <c r="J3194">
        <v>26</v>
      </c>
      <c r="K3194">
        <v>23</v>
      </c>
      <c r="L3194">
        <f t="shared" si="147"/>
        <v>3</v>
      </c>
      <c r="M3194">
        <v>13</v>
      </c>
      <c r="N3194">
        <v>24101</v>
      </c>
      <c r="O3194" s="1">
        <f t="shared" si="148"/>
        <v>926.96153846153845</v>
      </c>
      <c r="P3194" s="1">
        <f t="shared" si="149"/>
        <v>21320.115384615383</v>
      </c>
      <c r="Q3194" s="1">
        <f>Table1[[#This Row],[Earned Basic Salary]]*20%</f>
        <v>4264.0230769230766</v>
      </c>
      <c r="R3194" s="1">
        <f>Table1[[#This Row],[Earned Basic Salary]]*10%</f>
        <v>2132.0115384615383</v>
      </c>
      <c r="S3194" s="1">
        <f>Table1[[#This Row],[Earned Basic Salary]]*12%</f>
        <v>2558.413846153846</v>
      </c>
      <c r="T3194" s="1">
        <f>200</f>
        <v>200</v>
      </c>
      <c r="U3194" s="1">
        <f>Table1[[#This Row],[PF]]+Table1[[#This Row],[Professional Tax]]</f>
        <v>2758.413846153846</v>
      </c>
      <c r="V3194" s="1">
        <f>Table1[[#This Row],[Overtime Hours]]*200</f>
        <v>2600</v>
      </c>
      <c r="W3194" s="1">
        <f>Table1[[#This Row],[Earned Basic Salary]]+Table1[[#This Row],[HRA]]+Table1[[#This Row],[DA]]+Table1[[#This Row],[Overtime Pay]]</f>
        <v>30316.149999999998</v>
      </c>
      <c r="X3194" s="1">
        <f>Table1[[#This Row],[Gross Salary]]-Table1[[#This Row],[Total Deduction]]</f>
        <v>27557.736153846152</v>
      </c>
      <c r="Y3194" t="s">
        <v>37</v>
      </c>
      <c r="Z3194" t="s">
        <v>48</v>
      </c>
      <c r="AA3194" t="s">
        <v>11669</v>
      </c>
      <c r="AB3194" t="s">
        <v>11670</v>
      </c>
    </row>
    <row r="3195" spans="1:28" x14ac:dyDescent="0.3">
      <c r="A3195" t="s">
        <v>11671</v>
      </c>
      <c r="B3195" t="s">
        <v>1135</v>
      </c>
      <c r="C3195">
        <v>36</v>
      </c>
      <c r="D3195" t="s">
        <v>75</v>
      </c>
      <c r="E3195" t="s">
        <v>45</v>
      </c>
      <c r="F3195" t="s">
        <v>89</v>
      </c>
      <c r="G3195" t="s">
        <v>11672</v>
      </c>
      <c r="H3195" t="s">
        <v>35</v>
      </c>
      <c r="I3195" t="s">
        <v>36</v>
      </c>
      <c r="J3195">
        <v>26</v>
      </c>
      <c r="K3195">
        <v>23</v>
      </c>
      <c r="L3195">
        <f t="shared" si="147"/>
        <v>3</v>
      </c>
      <c r="M3195">
        <v>6</v>
      </c>
      <c r="N3195">
        <v>66441</v>
      </c>
      <c r="O3195" s="1">
        <f t="shared" si="148"/>
        <v>2555.4230769230771</v>
      </c>
      <c r="P3195" s="1">
        <f t="shared" si="149"/>
        <v>58774.730769230773</v>
      </c>
      <c r="Q3195" s="1">
        <f>Table1[[#This Row],[Earned Basic Salary]]*20%</f>
        <v>11754.946153846155</v>
      </c>
      <c r="R3195" s="1">
        <f>Table1[[#This Row],[Earned Basic Salary]]*10%</f>
        <v>5877.4730769230773</v>
      </c>
      <c r="S3195" s="1">
        <f>Table1[[#This Row],[Earned Basic Salary]]*12%</f>
        <v>7052.9676923076922</v>
      </c>
      <c r="T3195" s="1">
        <f>200</f>
        <v>200</v>
      </c>
      <c r="U3195" s="1">
        <f>Table1[[#This Row],[PF]]+Table1[[#This Row],[Professional Tax]]</f>
        <v>7252.9676923076922</v>
      </c>
      <c r="V3195" s="1">
        <f>Table1[[#This Row],[Overtime Hours]]*200</f>
        <v>1200</v>
      </c>
      <c r="W3195" s="1">
        <f>Table1[[#This Row],[Earned Basic Salary]]+Table1[[#This Row],[HRA]]+Table1[[#This Row],[DA]]+Table1[[#This Row],[Overtime Pay]]</f>
        <v>77607.150000000009</v>
      </c>
      <c r="X3195" s="1">
        <f>Table1[[#This Row],[Gross Salary]]-Table1[[#This Row],[Total Deduction]]</f>
        <v>70354.182307692317</v>
      </c>
      <c r="Y3195" t="s">
        <v>37</v>
      </c>
      <c r="Z3195" t="s">
        <v>48</v>
      </c>
      <c r="AA3195" t="s">
        <v>11673</v>
      </c>
      <c r="AB3195" t="s">
        <v>11674</v>
      </c>
    </row>
    <row r="3196" spans="1:28" x14ac:dyDescent="0.3">
      <c r="A3196" t="s">
        <v>11675</v>
      </c>
      <c r="B3196" t="s">
        <v>670</v>
      </c>
      <c r="C3196">
        <v>52</v>
      </c>
      <c r="D3196" t="s">
        <v>127</v>
      </c>
      <c r="E3196" t="s">
        <v>45</v>
      </c>
      <c r="F3196" t="s">
        <v>63</v>
      </c>
      <c r="G3196" t="s">
        <v>3601</v>
      </c>
      <c r="H3196" t="s">
        <v>35</v>
      </c>
      <c r="I3196" t="s">
        <v>36</v>
      </c>
      <c r="J3196">
        <v>26</v>
      </c>
      <c r="K3196">
        <v>24</v>
      </c>
      <c r="L3196">
        <f t="shared" si="147"/>
        <v>2</v>
      </c>
      <c r="M3196">
        <v>6</v>
      </c>
      <c r="N3196">
        <v>19644</v>
      </c>
      <c r="O3196" s="1">
        <f t="shared" si="148"/>
        <v>755.53846153846155</v>
      </c>
      <c r="P3196" s="1">
        <f t="shared" si="149"/>
        <v>18132.923076923078</v>
      </c>
      <c r="Q3196" s="1">
        <f>Table1[[#This Row],[Earned Basic Salary]]*20%</f>
        <v>3626.584615384616</v>
      </c>
      <c r="R3196" s="1">
        <f>Table1[[#This Row],[Earned Basic Salary]]*10%</f>
        <v>1813.292307692308</v>
      </c>
      <c r="S3196" s="1">
        <f>Table1[[#This Row],[Earned Basic Salary]]*12%</f>
        <v>2175.9507692307693</v>
      </c>
      <c r="T3196" s="1">
        <f>200</f>
        <v>200</v>
      </c>
      <c r="U3196" s="1">
        <f>Table1[[#This Row],[PF]]+Table1[[#This Row],[Professional Tax]]</f>
        <v>2375.9507692307693</v>
      </c>
      <c r="V3196" s="1">
        <f>Table1[[#This Row],[Overtime Hours]]*200</f>
        <v>1200</v>
      </c>
      <c r="W3196" s="1">
        <f>Table1[[#This Row],[Earned Basic Salary]]+Table1[[#This Row],[HRA]]+Table1[[#This Row],[DA]]+Table1[[#This Row],[Overtime Pay]]</f>
        <v>24772.799999999999</v>
      </c>
      <c r="X3196" s="1">
        <f>Table1[[#This Row],[Gross Salary]]-Table1[[#This Row],[Total Deduction]]</f>
        <v>22396.849230769229</v>
      </c>
      <c r="Y3196" t="s">
        <v>37</v>
      </c>
      <c r="Z3196" t="s">
        <v>106</v>
      </c>
      <c r="AA3196" t="s">
        <v>11676</v>
      </c>
      <c r="AB3196" t="s">
        <v>11677</v>
      </c>
    </row>
    <row r="3197" spans="1:28" x14ac:dyDescent="0.3">
      <c r="A3197" t="s">
        <v>11678</v>
      </c>
      <c r="B3197" t="s">
        <v>1162</v>
      </c>
      <c r="C3197">
        <v>51</v>
      </c>
      <c r="D3197" t="s">
        <v>133</v>
      </c>
      <c r="E3197" t="s">
        <v>45</v>
      </c>
      <c r="F3197" t="s">
        <v>55</v>
      </c>
      <c r="G3197" t="s">
        <v>9260</v>
      </c>
      <c r="H3197" t="s">
        <v>35</v>
      </c>
      <c r="I3197" t="s">
        <v>36</v>
      </c>
      <c r="J3197">
        <v>26</v>
      </c>
      <c r="K3197">
        <v>24</v>
      </c>
      <c r="L3197">
        <f t="shared" si="147"/>
        <v>2</v>
      </c>
      <c r="M3197">
        <v>11</v>
      </c>
      <c r="N3197">
        <v>76039</v>
      </c>
      <c r="O3197" s="1">
        <f t="shared" si="148"/>
        <v>2924.5769230769229</v>
      </c>
      <c r="P3197" s="1">
        <f t="shared" si="149"/>
        <v>70189.846153846156</v>
      </c>
      <c r="Q3197" s="1">
        <f>Table1[[#This Row],[Earned Basic Salary]]*20%</f>
        <v>14037.969230769231</v>
      </c>
      <c r="R3197" s="1">
        <f>Table1[[#This Row],[Earned Basic Salary]]*10%</f>
        <v>7018.9846153846156</v>
      </c>
      <c r="S3197" s="1">
        <f>Table1[[#This Row],[Earned Basic Salary]]*12%</f>
        <v>8422.7815384615387</v>
      </c>
      <c r="T3197" s="1">
        <f>200</f>
        <v>200</v>
      </c>
      <c r="U3197" s="1">
        <f>Table1[[#This Row],[PF]]+Table1[[#This Row],[Professional Tax]]</f>
        <v>8622.7815384615387</v>
      </c>
      <c r="V3197" s="1">
        <f>Table1[[#This Row],[Overtime Hours]]*200</f>
        <v>2200</v>
      </c>
      <c r="W3197" s="1">
        <f>Table1[[#This Row],[Earned Basic Salary]]+Table1[[#This Row],[HRA]]+Table1[[#This Row],[DA]]+Table1[[#This Row],[Overtime Pay]]</f>
        <v>93446.8</v>
      </c>
      <c r="X3197" s="1">
        <f>Table1[[#This Row],[Gross Salary]]-Table1[[#This Row],[Total Deduction]]</f>
        <v>84824.018461538464</v>
      </c>
      <c r="Y3197" t="s">
        <v>37</v>
      </c>
      <c r="Z3197" t="s">
        <v>48</v>
      </c>
      <c r="AA3197" t="s">
        <v>11679</v>
      </c>
      <c r="AB3197" t="s">
        <v>11680</v>
      </c>
    </row>
    <row r="3198" spans="1:28" x14ac:dyDescent="0.3">
      <c r="A3198" t="s">
        <v>11681</v>
      </c>
      <c r="B3198" t="s">
        <v>656</v>
      </c>
      <c r="C3198">
        <v>40</v>
      </c>
      <c r="D3198" t="s">
        <v>61</v>
      </c>
      <c r="E3198" t="s">
        <v>54</v>
      </c>
      <c r="F3198" t="s">
        <v>63</v>
      </c>
      <c r="G3198" t="s">
        <v>1519</v>
      </c>
      <c r="H3198" t="s">
        <v>35</v>
      </c>
      <c r="I3198" t="s">
        <v>36</v>
      </c>
      <c r="J3198">
        <v>26</v>
      </c>
      <c r="K3198">
        <v>24</v>
      </c>
      <c r="L3198">
        <f t="shared" si="147"/>
        <v>2</v>
      </c>
      <c r="M3198">
        <v>8</v>
      </c>
      <c r="N3198">
        <v>71670</v>
      </c>
      <c r="O3198" s="1">
        <f t="shared" si="148"/>
        <v>2756.5384615384614</v>
      </c>
      <c r="P3198" s="1">
        <f t="shared" si="149"/>
        <v>66156.923076923078</v>
      </c>
      <c r="Q3198" s="1">
        <f>Table1[[#This Row],[Earned Basic Salary]]*20%</f>
        <v>13231.384615384617</v>
      </c>
      <c r="R3198" s="1">
        <f>Table1[[#This Row],[Earned Basic Salary]]*10%</f>
        <v>6615.6923076923085</v>
      </c>
      <c r="S3198" s="1">
        <f>Table1[[#This Row],[Earned Basic Salary]]*12%</f>
        <v>7938.830769230769</v>
      </c>
      <c r="T3198" s="1">
        <f>200</f>
        <v>200</v>
      </c>
      <c r="U3198" s="1">
        <f>Table1[[#This Row],[PF]]+Table1[[#This Row],[Professional Tax]]</f>
        <v>8138.830769230769</v>
      </c>
      <c r="V3198" s="1">
        <f>Table1[[#This Row],[Overtime Hours]]*200</f>
        <v>1600</v>
      </c>
      <c r="W3198" s="1">
        <f>Table1[[#This Row],[Earned Basic Salary]]+Table1[[#This Row],[HRA]]+Table1[[#This Row],[DA]]+Table1[[#This Row],[Overtime Pay]]</f>
        <v>87604</v>
      </c>
      <c r="X3198" s="1">
        <f>Table1[[#This Row],[Gross Salary]]-Table1[[#This Row],[Total Deduction]]</f>
        <v>79465.169230769228</v>
      </c>
      <c r="Y3198" t="s">
        <v>37</v>
      </c>
      <c r="Z3198" t="s">
        <v>95</v>
      </c>
      <c r="AA3198" t="s">
        <v>11682</v>
      </c>
      <c r="AB3198" t="s">
        <v>11683</v>
      </c>
    </row>
    <row r="3199" spans="1:28" x14ac:dyDescent="0.3">
      <c r="A3199" t="s">
        <v>11684</v>
      </c>
      <c r="B3199" t="s">
        <v>675</v>
      </c>
      <c r="C3199">
        <v>50</v>
      </c>
      <c r="D3199" t="s">
        <v>81</v>
      </c>
      <c r="E3199" t="s">
        <v>45</v>
      </c>
      <c r="F3199" t="s">
        <v>89</v>
      </c>
      <c r="G3199" t="s">
        <v>11685</v>
      </c>
      <c r="H3199" t="s">
        <v>35</v>
      </c>
      <c r="I3199" t="s">
        <v>36</v>
      </c>
      <c r="J3199">
        <v>26</v>
      </c>
      <c r="K3199">
        <v>24</v>
      </c>
      <c r="L3199">
        <f t="shared" si="147"/>
        <v>2</v>
      </c>
      <c r="M3199">
        <v>8</v>
      </c>
      <c r="N3199">
        <v>52953</v>
      </c>
      <c r="O3199" s="1">
        <f t="shared" si="148"/>
        <v>2036.6538461538462</v>
      </c>
      <c r="P3199" s="1">
        <f t="shared" si="149"/>
        <v>48879.692307692312</v>
      </c>
      <c r="Q3199" s="1">
        <f>Table1[[#This Row],[Earned Basic Salary]]*20%</f>
        <v>9775.9384615384624</v>
      </c>
      <c r="R3199" s="1">
        <f>Table1[[#This Row],[Earned Basic Salary]]*10%</f>
        <v>4887.9692307692312</v>
      </c>
      <c r="S3199" s="1">
        <f>Table1[[#This Row],[Earned Basic Salary]]*12%</f>
        <v>5865.5630769230775</v>
      </c>
      <c r="T3199" s="1">
        <f>200</f>
        <v>200</v>
      </c>
      <c r="U3199" s="1">
        <f>Table1[[#This Row],[PF]]+Table1[[#This Row],[Professional Tax]]</f>
        <v>6065.5630769230775</v>
      </c>
      <c r="V3199" s="1">
        <f>Table1[[#This Row],[Overtime Hours]]*200</f>
        <v>1600</v>
      </c>
      <c r="W3199" s="1">
        <f>Table1[[#This Row],[Earned Basic Salary]]+Table1[[#This Row],[HRA]]+Table1[[#This Row],[DA]]+Table1[[#This Row],[Overtime Pay]]</f>
        <v>65143.600000000006</v>
      </c>
      <c r="X3199" s="1">
        <f>Table1[[#This Row],[Gross Salary]]-Table1[[#This Row],[Total Deduction]]</f>
        <v>59078.036923076928</v>
      </c>
      <c r="Y3199" t="s">
        <v>37</v>
      </c>
      <c r="Z3199" t="s">
        <v>38</v>
      </c>
      <c r="AA3199" t="s">
        <v>11686</v>
      </c>
      <c r="AB3199" t="s">
        <v>11687</v>
      </c>
    </row>
    <row r="3200" spans="1:28" x14ac:dyDescent="0.3">
      <c r="A3200" t="s">
        <v>11688</v>
      </c>
      <c r="B3200" t="s">
        <v>2238</v>
      </c>
      <c r="C3200">
        <v>46</v>
      </c>
      <c r="D3200" t="s">
        <v>75</v>
      </c>
      <c r="E3200" t="s">
        <v>121</v>
      </c>
      <c r="F3200" t="s">
        <v>83</v>
      </c>
      <c r="G3200" t="s">
        <v>2532</v>
      </c>
      <c r="H3200" t="s">
        <v>35</v>
      </c>
      <c r="I3200" t="s">
        <v>36</v>
      </c>
      <c r="J3200">
        <v>26</v>
      </c>
      <c r="K3200">
        <v>24</v>
      </c>
      <c r="L3200">
        <f t="shared" si="147"/>
        <v>2</v>
      </c>
      <c r="M3200">
        <v>10</v>
      </c>
      <c r="N3200">
        <v>42577</v>
      </c>
      <c r="O3200" s="1">
        <f t="shared" si="148"/>
        <v>1637.5769230769231</v>
      </c>
      <c r="P3200" s="1">
        <f t="shared" si="149"/>
        <v>39301.846153846156</v>
      </c>
      <c r="Q3200" s="1">
        <f>Table1[[#This Row],[Earned Basic Salary]]*20%</f>
        <v>7860.3692307692318</v>
      </c>
      <c r="R3200" s="1">
        <f>Table1[[#This Row],[Earned Basic Salary]]*10%</f>
        <v>3930.1846153846159</v>
      </c>
      <c r="S3200" s="1">
        <f>Table1[[#This Row],[Earned Basic Salary]]*12%</f>
        <v>4716.2215384615383</v>
      </c>
      <c r="T3200" s="1">
        <f>200</f>
        <v>200</v>
      </c>
      <c r="U3200" s="1">
        <f>Table1[[#This Row],[PF]]+Table1[[#This Row],[Professional Tax]]</f>
        <v>4916.2215384615383</v>
      </c>
      <c r="V3200" s="1">
        <f>Table1[[#This Row],[Overtime Hours]]*200</f>
        <v>2000</v>
      </c>
      <c r="W3200" s="1">
        <f>Table1[[#This Row],[Earned Basic Salary]]+Table1[[#This Row],[HRA]]+Table1[[#This Row],[DA]]+Table1[[#This Row],[Overtime Pay]]</f>
        <v>53092.4</v>
      </c>
      <c r="X3200" s="1">
        <f>Table1[[#This Row],[Gross Salary]]-Table1[[#This Row],[Total Deduction]]</f>
        <v>48176.17846153846</v>
      </c>
      <c r="Y3200" t="s">
        <v>37</v>
      </c>
      <c r="Z3200" t="s">
        <v>106</v>
      </c>
      <c r="AA3200" t="s">
        <v>11689</v>
      </c>
      <c r="AB3200" t="s">
        <v>11690</v>
      </c>
    </row>
    <row r="3201" spans="1:28" x14ac:dyDescent="0.3">
      <c r="A3201" t="s">
        <v>11691</v>
      </c>
      <c r="B3201" t="s">
        <v>1579</v>
      </c>
      <c r="C3201">
        <v>30</v>
      </c>
      <c r="D3201" t="s">
        <v>81</v>
      </c>
      <c r="E3201" t="s">
        <v>62</v>
      </c>
      <c r="F3201" t="s">
        <v>83</v>
      </c>
      <c r="G3201" t="s">
        <v>2695</v>
      </c>
      <c r="H3201" t="s">
        <v>35</v>
      </c>
      <c r="I3201" t="s">
        <v>36</v>
      </c>
      <c r="J3201">
        <v>26</v>
      </c>
      <c r="K3201">
        <v>23</v>
      </c>
      <c r="L3201">
        <f t="shared" si="147"/>
        <v>3</v>
      </c>
      <c r="M3201">
        <v>12</v>
      </c>
      <c r="N3201">
        <v>39401</v>
      </c>
      <c r="O3201" s="1">
        <f t="shared" si="148"/>
        <v>1515.4230769230769</v>
      </c>
      <c r="P3201" s="1">
        <f t="shared" si="149"/>
        <v>34854.730769230766</v>
      </c>
      <c r="Q3201" s="1">
        <f>Table1[[#This Row],[Earned Basic Salary]]*20%</f>
        <v>6970.9461538461537</v>
      </c>
      <c r="R3201" s="1">
        <f>Table1[[#This Row],[Earned Basic Salary]]*10%</f>
        <v>3485.4730769230769</v>
      </c>
      <c r="S3201" s="1">
        <f>Table1[[#This Row],[Earned Basic Salary]]*12%</f>
        <v>4182.5676923076917</v>
      </c>
      <c r="T3201" s="1">
        <f>200</f>
        <v>200</v>
      </c>
      <c r="U3201" s="1">
        <f>Table1[[#This Row],[PF]]+Table1[[#This Row],[Professional Tax]]</f>
        <v>4382.5676923076917</v>
      </c>
      <c r="V3201" s="1">
        <f>Table1[[#This Row],[Overtime Hours]]*200</f>
        <v>2400</v>
      </c>
      <c r="W3201" s="1">
        <f>Table1[[#This Row],[Earned Basic Salary]]+Table1[[#This Row],[HRA]]+Table1[[#This Row],[DA]]+Table1[[#This Row],[Overtime Pay]]</f>
        <v>47711.149999999994</v>
      </c>
      <c r="X3201" s="1">
        <f>Table1[[#This Row],[Gross Salary]]-Table1[[#This Row],[Total Deduction]]</f>
        <v>43328.582307692304</v>
      </c>
      <c r="Y3201" t="s">
        <v>37</v>
      </c>
      <c r="Z3201" t="s">
        <v>48</v>
      </c>
      <c r="AA3201" t="s">
        <v>11692</v>
      </c>
      <c r="AB3201" t="s">
        <v>11693</v>
      </c>
    </row>
    <row r="3202" spans="1:28" x14ac:dyDescent="0.3">
      <c r="A3202" t="s">
        <v>11694</v>
      </c>
      <c r="B3202" t="s">
        <v>661</v>
      </c>
      <c r="C3202">
        <v>22</v>
      </c>
      <c r="D3202" t="s">
        <v>133</v>
      </c>
      <c r="E3202" t="s">
        <v>45</v>
      </c>
      <c r="F3202" t="s">
        <v>63</v>
      </c>
      <c r="G3202" t="s">
        <v>237</v>
      </c>
      <c r="H3202" t="s">
        <v>35</v>
      </c>
      <c r="I3202" t="s">
        <v>36</v>
      </c>
      <c r="J3202">
        <v>26</v>
      </c>
      <c r="K3202">
        <v>23</v>
      </c>
      <c r="L3202">
        <f t="shared" si="147"/>
        <v>3</v>
      </c>
      <c r="M3202">
        <v>9</v>
      </c>
      <c r="N3202">
        <v>77304</v>
      </c>
      <c r="O3202" s="1">
        <f t="shared" si="148"/>
        <v>2973.2307692307691</v>
      </c>
      <c r="P3202" s="1">
        <f t="shared" si="149"/>
        <v>68384.307692307688</v>
      </c>
      <c r="Q3202" s="1">
        <f>Table1[[#This Row],[Earned Basic Salary]]*20%</f>
        <v>13676.861538461539</v>
      </c>
      <c r="R3202" s="1">
        <f>Table1[[#This Row],[Earned Basic Salary]]*10%</f>
        <v>6838.4307692307693</v>
      </c>
      <c r="S3202" s="1">
        <f>Table1[[#This Row],[Earned Basic Salary]]*12%</f>
        <v>8206.1169230769228</v>
      </c>
      <c r="T3202" s="1">
        <f>200</f>
        <v>200</v>
      </c>
      <c r="U3202" s="1">
        <f>Table1[[#This Row],[PF]]+Table1[[#This Row],[Professional Tax]]</f>
        <v>8406.1169230769228</v>
      </c>
      <c r="V3202" s="1">
        <f>Table1[[#This Row],[Overtime Hours]]*200</f>
        <v>1800</v>
      </c>
      <c r="W3202" s="1">
        <f>Table1[[#This Row],[Earned Basic Salary]]+Table1[[#This Row],[HRA]]+Table1[[#This Row],[DA]]+Table1[[#This Row],[Overtime Pay]]</f>
        <v>90699.599999999991</v>
      </c>
      <c r="X3202" s="1">
        <f>Table1[[#This Row],[Gross Salary]]-Table1[[#This Row],[Total Deduction]]</f>
        <v>82293.483076923061</v>
      </c>
      <c r="Y3202" t="s">
        <v>37</v>
      </c>
      <c r="Z3202" t="s">
        <v>95</v>
      </c>
      <c r="AA3202" t="s">
        <v>11695</v>
      </c>
      <c r="AB3202" t="s">
        <v>11696</v>
      </c>
    </row>
    <row r="3203" spans="1:28" x14ac:dyDescent="0.3">
      <c r="A3203" t="s">
        <v>11697</v>
      </c>
      <c r="B3203" t="s">
        <v>1668</v>
      </c>
      <c r="C3203">
        <v>49</v>
      </c>
      <c r="D3203" t="s">
        <v>75</v>
      </c>
      <c r="E3203" t="s">
        <v>45</v>
      </c>
      <c r="F3203" t="s">
        <v>63</v>
      </c>
      <c r="G3203" t="s">
        <v>7535</v>
      </c>
      <c r="H3203" t="s">
        <v>35</v>
      </c>
      <c r="I3203" t="s">
        <v>36</v>
      </c>
      <c r="J3203">
        <v>26</v>
      </c>
      <c r="K3203">
        <v>25</v>
      </c>
      <c r="L3203">
        <f t="shared" ref="L3203:L3266" si="150">J3203-K3203</f>
        <v>1</v>
      </c>
      <c r="M3203">
        <v>15</v>
      </c>
      <c r="N3203">
        <v>68425</v>
      </c>
      <c r="O3203" s="1">
        <f t="shared" ref="O3203:O3266" si="151">N3203/J3203</f>
        <v>2631.7307692307691</v>
      </c>
      <c r="P3203" s="1">
        <f t="shared" ref="P3203:P3266" si="152">O3203*K3203</f>
        <v>65793.26923076922</v>
      </c>
      <c r="Q3203" s="1">
        <f>Table1[[#This Row],[Earned Basic Salary]]*20%</f>
        <v>13158.653846153844</v>
      </c>
      <c r="R3203" s="1">
        <f>Table1[[#This Row],[Earned Basic Salary]]*10%</f>
        <v>6579.326923076922</v>
      </c>
      <c r="S3203" s="1">
        <f>Table1[[#This Row],[Earned Basic Salary]]*12%</f>
        <v>7895.1923076923058</v>
      </c>
      <c r="T3203" s="1">
        <f>200</f>
        <v>200</v>
      </c>
      <c r="U3203" s="1">
        <f>Table1[[#This Row],[PF]]+Table1[[#This Row],[Professional Tax]]</f>
        <v>8095.1923076923058</v>
      </c>
      <c r="V3203" s="1">
        <f>Table1[[#This Row],[Overtime Hours]]*200</f>
        <v>3000</v>
      </c>
      <c r="W3203" s="1">
        <f>Table1[[#This Row],[Earned Basic Salary]]+Table1[[#This Row],[HRA]]+Table1[[#This Row],[DA]]+Table1[[#This Row],[Overtime Pay]]</f>
        <v>88531.249999999985</v>
      </c>
      <c r="X3203" s="1">
        <f>Table1[[#This Row],[Gross Salary]]-Table1[[#This Row],[Total Deduction]]</f>
        <v>80436.057692307673</v>
      </c>
      <c r="Y3203" t="s">
        <v>37</v>
      </c>
      <c r="Z3203" t="s">
        <v>106</v>
      </c>
      <c r="AA3203" t="s">
        <v>11698</v>
      </c>
      <c r="AB3203" t="s">
        <v>11699</v>
      </c>
    </row>
    <row r="3204" spans="1:28" x14ac:dyDescent="0.3">
      <c r="A3204" t="s">
        <v>11700</v>
      </c>
      <c r="B3204" t="s">
        <v>1135</v>
      </c>
      <c r="C3204">
        <v>46</v>
      </c>
      <c r="D3204" t="s">
        <v>133</v>
      </c>
      <c r="E3204" t="s">
        <v>121</v>
      </c>
      <c r="F3204" t="s">
        <v>83</v>
      </c>
      <c r="G3204" t="s">
        <v>116</v>
      </c>
      <c r="H3204" t="s">
        <v>35</v>
      </c>
      <c r="I3204" t="s">
        <v>36</v>
      </c>
      <c r="J3204">
        <v>26</v>
      </c>
      <c r="K3204">
        <v>24</v>
      </c>
      <c r="L3204">
        <f t="shared" si="150"/>
        <v>2</v>
      </c>
      <c r="M3204">
        <v>20</v>
      </c>
      <c r="N3204">
        <v>48530</v>
      </c>
      <c r="O3204" s="1">
        <f t="shared" si="151"/>
        <v>1866.5384615384614</v>
      </c>
      <c r="P3204" s="1">
        <f t="shared" si="152"/>
        <v>44796.923076923078</v>
      </c>
      <c r="Q3204" s="1">
        <f>Table1[[#This Row],[Earned Basic Salary]]*20%</f>
        <v>8959.3846153846152</v>
      </c>
      <c r="R3204" s="1">
        <f>Table1[[#This Row],[Earned Basic Salary]]*10%</f>
        <v>4479.6923076923076</v>
      </c>
      <c r="S3204" s="1">
        <f>Table1[[#This Row],[Earned Basic Salary]]*12%</f>
        <v>5375.6307692307691</v>
      </c>
      <c r="T3204" s="1">
        <f>200</f>
        <v>200</v>
      </c>
      <c r="U3204" s="1">
        <f>Table1[[#This Row],[PF]]+Table1[[#This Row],[Professional Tax]]</f>
        <v>5575.6307692307691</v>
      </c>
      <c r="V3204" s="1">
        <f>Table1[[#This Row],[Overtime Hours]]*200</f>
        <v>4000</v>
      </c>
      <c r="W3204" s="1">
        <f>Table1[[#This Row],[Earned Basic Salary]]+Table1[[#This Row],[HRA]]+Table1[[#This Row],[DA]]+Table1[[#This Row],[Overtime Pay]]</f>
        <v>62236</v>
      </c>
      <c r="X3204" s="1">
        <f>Table1[[#This Row],[Gross Salary]]-Table1[[#This Row],[Total Deduction]]</f>
        <v>56660.369230769233</v>
      </c>
      <c r="Y3204" t="s">
        <v>37</v>
      </c>
      <c r="Z3204" t="s">
        <v>95</v>
      </c>
      <c r="AA3204" t="s">
        <v>11701</v>
      </c>
      <c r="AB3204" t="s">
        <v>11702</v>
      </c>
    </row>
    <row r="3205" spans="1:28" x14ac:dyDescent="0.3">
      <c r="A3205" t="s">
        <v>11703</v>
      </c>
      <c r="B3205" t="s">
        <v>250</v>
      </c>
      <c r="C3205">
        <v>27</v>
      </c>
      <c r="D3205" t="s">
        <v>75</v>
      </c>
      <c r="E3205" t="s">
        <v>62</v>
      </c>
      <c r="F3205" t="s">
        <v>46</v>
      </c>
      <c r="G3205" t="s">
        <v>1050</v>
      </c>
      <c r="H3205" t="s">
        <v>35</v>
      </c>
      <c r="I3205" t="s">
        <v>36</v>
      </c>
      <c r="J3205">
        <v>26</v>
      </c>
      <c r="K3205">
        <v>23</v>
      </c>
      <c r="L3205">
        <f t="shared" si="150"/>
        <v>3</v>
      </c>
      <c r="M3205">
        <v>3</v>
      </c>
      <c r="N3205">
        <v>23645</v>
      </c>
      <c r="O3205" s="1">
        <f t="shared" si="151"/>
        <v>909.42307692307691</v>
      </c>
      <c r="P3205" s="1">
        <f t="shared" si="152"/>
        <v>20916.73076923077</v>
      </c>
      <c r="Q3205" s="1">
        <f>Table1[[#This Row],[Earned Basic Salary]]*20%</f>
        <v>4183.3461538461543</v>
      </c>
      <c r="R3205" s="1">
        <f>Table1[[#This Row],[Earned Basic Salary]]*10%</f>
        <v>2091.6730769230771</v>
      </c>
      <c r="S3205" s="1">
        <f>Table1[[#This Row],[Earned Basic Salary]]*12%</f>
        <v>2510.0076923076922</v>
      </c>
      <c r="T3205" s="1">
        <f>200</f>
        <v>200</v>
      </c>
      <c r="U3205" s="1">
        <f>Table1[[#This Row],[PF]]+Table1[[#This Row],[Professional Tax]]</f>
        <v>2710.0076923076922</v>
      </c>
      <c r="V3205" s="1">
        <f>Table1[[#This Row],[Overtime Hours]]*200</f>
        <v>600</v>
      </c>
      <c r="W3205" s="1">
        <f>Table1[[#This Row],[Earned Basic Salary]]+Table1[[#This Row],[HRA]]+Table1[[#This Row],[DA]]+Table1[[#This Row],[Overtime Pay]]</f>
        <v>27791.75</v>
      </c>
      <c r="X3205" s="1">
        <f>Table1[[#This Row],[Gross Salary]]-Table1[[#This Row],[Total Deduction]]</f>
        <v>25081.742307692308</v>
      </c>
      <c r="Y3205" t="s">
        <v>37</v>
      </c>
      <c r="Z3205" t="s">
        <v>95</v>
      </c>
      <c r="AA3205" t="s">
        <v>11704</v>
      </c>
      <c r="AB3205" t="s">
        <v>11705</v>
      </c>
    </row>
    <row r="3206" spans="1:28" x14ac:dyDescent="0.3">
      <c r="A3206" t="s">
        <v>11706</v>
      </c>
      <c r="B3206" t="s">
        <v>236</v>
      </c>
      <c r="C3206">
        <v>35</v>
      </c>
      <c r="D3206" t="s">
        <v>127</v>
      </c>
      <c r="E3206" t="s">
        <v>82</v>
      </c>
      <c r="F3206" t="s">
        <v>83</v>
      </c>
      <c r="G3206" t="s">
        <v>11707</v>
      </c>
      <c r="H3206" t="s">
        <v>35</v>
      </c>
      <c r="I3206" t="s">
        <v>36</v>
      </c>
      <c r="J3206">
        <v>26</v>
      </c>
      <c r="K3206">
        <v>24</v>
      </c>
      <c r="L3206">
        <f t="shared" si="150"/>
        <v>2</v>
      </c>
      <c r="M3206">
        <v>15</v>
      </c>
      <c r="N3206">
        <v>43037</v>
      </c>
      <c r="O3206" s="1">
        <f t="shared" si="151"/>
        <v>1655.2692307692307</v>
      </c>
      <c r="P3206" s="1">
        <f t="shared" si="152"/>
        <v>39726.461538461539</v>
      </c>
      <c r="Q3206" s="1">
        <f>Table1[[#This Row],[Earned Basic Salary]]*20%</f>
        <v>7945.292307692308</v>
      </c>
      <c r="R3206" s="1">
        <f>Table1[[#This Row],[Earned Basic Salary]]*10%</f>
        <v>3972.646153846154</v>
      </c>
      <c r="S3206" s="1">
        <f>Table1[[#This Row],[Earned Basic Salary]]*12%</f>
        <v>4767.1753846153842</v>
      </c>
      <c r="T3206" s="1">
        <f>200</f>
        <v>200</v>
      </c>
      <c r="U3206" s="1">
        <f>Table1[[#This Row],[PF]]+Table1[[#This Row],[Professional Tax]]</f>
        <v>4967.1753846153842</v>
      </c>
      <c r="V3206" s="1">
        <f>Table1[[#This Row],[Overtime Hours]]*200</f>
        <v>3000</v>
      </c>
      <c r="W3206" s="1">
        <f>Table1[[#This Row],[Earned Basic Salary]]+Table1[[#This Row],[HRA]]+Table1[[#This Row],[DA]]+Table1[[#This Row],[Overtime Pay]]</f>
        <v>54644.4</v>
      </c>
      <c r="X3206" s="1">
        <f>Table1[[#This Row],[Gross Salary]]-Table1[[#This Row],[Total Deduction]]</f>
        <v>49677.224615384621</v>
      </c>
      <c r="Y3206" t="s">
        <v>37</v>
      </c>
      <c r="Z3206" t="s">
        <v>48</v>
      </c>
      <c r="AA3206" t="s">
        <v>11708</v>
      </c>
      <c r="AB3206" t="s">
        <v>11709</v>
      </c>
    </row>
    <row r="3207" spans="1:28" x14ac:dyDescent="0.3">
      <c r="A3207" t="s">
        <v>11710</v>
      </c>
      <c r="B3207" t="s">
        <v>979</v>
      </c>
      <c r="C3207">
        <v>21</v>
      </c>
      <c r="D3207" t="s">
        <v>31</v>
      </c>
      <c r="E3207" t="s">
        <v>54</v>
      </c>
      <c r="F3207" t="s">
        <v>55</v>
      </c>
      <c r="G3207" t="s">
        <v>11711</v>
      </c>
      <c r="H3207" t="s">
        <v>35</v>
      </c>
      <c r="I3207" t="s">
        <v>36</v>
      </c>
      <c r="J3207">
        <v>26</v>
      </c>
      <c r="K3207">
        <v>23</v>
      </c>
      <c r="L3207">
        <f t="shared" si="150"/>
        <v>3</v>
      </c>
      <c r="M3207">
        <v>5</v>
      </c>
      <c r="N3207">
        <v>42822</v>
      </c>
      <c r="O3207" s="1">
        <f t="shared" si="151"/>
        <v>1647</v>
      </c>
      <c r="P3207" s="1">
        <f t="shared" si="152"/>
        <v>37881</v>
      </c>
      <c r="Q3207" s="1">
        <f>Table1[[#This Row],[Earned Basic Salary]]*20%</f>
        <v>7576.2000000000007</v>
      </c>
      <c r="R3207" s="1">
        <f>Table1[[#This Row],[Earned Basic Salary]]*10%</f>
        <v>3788.1000000000004</v>
      </c>
      <c r="S3207" s="1">
        <f>Table1[[#This Row],[Earned Basic Salary]]*12%</f>
        <v>4545.72</v>
      </c>
      <c r="T3207" s="1">
        <f>200</f>
        <v>200</v>
      </c>
      <c r="U3207" s="1">
        <f>Table1[[#This Row],[PF]]+Table1[[#This Row],[Professional Tax]]</f>
        <v>4745.72</v>
      </c>
      <c r="V3207" s="1">
        <f>Table1[[#This Row],[Overtime Hours]]*200</f>
        <v>1000</v>
      </c>
      <c r="W3207" s="1">
        <f>Table1[[#This Row],[Earned Basic Salary]]+Table1[[#This Row],[HRA]]+Table1[[#This Row],[DA]]+Table1[[#This Row],[Overtime Pay]]</f>
        <v>50245.299999999996</v>
      </c>
      <c r="X3207" s="1">
        <f>Table1[[#This Row],[Gross Salary]]-Table1[[#This Row],[Total Deduction]]</f>
        <v>45499.579999999994</v>
      </c>
      <c r="Y3207" t="s">
        <v>37</v>
      </c>
      <c r="Z3207" t="s">
        <v>38</v>
      </c>
      <c r="AA3207" t="s">
        <v>11712</v>
      </c>
      <c r="AB3207" t="s">
        <v>11713</v>
      </c>
    </row>
    <row r="3208" spans="1:28" x14ac:dyDescent="0.3">
      <c r="A3208" t="s">
        <v>11714</v>
      </c>
      <c r="B3208" t="s">
        <v>260</v>
      </c>
      <c r="C3208">
        <v>44</v>
      </c>
      <c r="D3208" t="s">
        <v>31</v>
      </c>
      <c r="E3208" t="s">
        <v>32</v>
      </c>
      <c r="F3208" t="s">
        <v>46</v>
      </c>
      <c r="G3208" t="s">
        <v>4292</v>
      </c>
      <c r="H3208" t="s">
        <v>35</v>
      </c>
      <c r="I3208" t="s">
        <v>36</v>
      </c>
      <c r="J3208">
        <v>26</v>
      </c>
      <c r="K3208">
        <v>23</v>
      </c>
      <c r="L3208">
        <f t="shared" si="150"/>
        <v>3</v>
      </c>
      <c r="M3208">
        <v>5</v>
      </c>
      <c r="N3208">
        <v>63822</v>
      </c>
      <c r="O3208" s="1">
        <f t="shared" si="151"/>
        <v>2454.6923076923076</v>
      </c>
      <c r="P3208" s="1">
        <f t="shared" si="152"/>
        <v>56457.923076923078</v>
      </c>
      <c r="Q3208" s="1">
        <f>Table1[[#This Row],[Earned Basic Salary]]*20%</f>
        <v>11291.584615384616</v>
      </c>
      <c r="R3208" s="1">
        <f>Table1[[#This Row],[Earned Basic Salary]]*10%</f>
        <v>5645.792307692308</v>
      </c>
      <c r="S3208" s="1">
        <f>Table1[[#This Row],[Earned Basic Salary]]*12%</f>
        <v>6774.9507692307689</v>
      </c>
      <c r="T3208" s="1">
        <f>200</f>
        <v>200</v>
      </c>
      <c r="U3208" s="1">
        <f>Table1[[#This Row],[PF]]+Table1[[#This Row],[Professional Tax]]</f>
        <v>6974.9507692307689</v>
      </c>
      <c r="V3208" s="1">
        <f>Table1[[#This Row],[Overtime Hours]]*200</f>
        <v>1000</v>
      </c>
      <c r="W3208" s="1">
        <f>Table1[[#This Row],[Earned Basic Salary]]+Table1[[#This Row],[HRA]]+Table1[[#This Row],[DA]]+Table1[[#This Row],[Overtime Pay]]</f>
        <v>74395.3</v>
      </c>
      <c r="X3208" s="1">
        <f>Table1[[#This Row],[Gross Salary]]-Table1[[#This Row],[Total Deduction]]</f>
        <v>67420.349230769236</v>
      </c>
      <c r="Y3208" t="s">
        <v>37</v>
      </c>
      <c r="Z3208" t="s">
        <v>38</v>
      </c>
      <c r="AA3208" t="s">
        <v>11715</v>
      </c>
      <c r="AB3208" t="s">
        <v>11716</v>
      </c>
    </row>
    <row r="3209" spans="1:28" x14ac:dyDescent="0.3">
      <c r="A3209" t="s">
        <v>11717</v>
      </c>
      <c r="B3209" t="s">
        <v>1135</v>
      </c>
      <c r="C3209">
        <v>45</v>
      </c>
      <c r="D3209" t="s">
        <v>53</v>
      </c>
      <c r="E3209" t="s">
        <v>32</v>
      </c>
      <c r="F3209" t="s">
        <v>63</v>
      </c>
      <c r="G3209" t="s">
        <v>11718</v>
      </c>
      <c r="H3209" t="s">
        <v>35</v>
      </c>
      <c r="I3209" t="s">
        <v>36</v>
      </c>
      <c r="J3209">
        <v>26</v>
      </c>
      <c r="K3209">
        <v>23</v>
      </c>
      <c r="L3209">
        <f t="shared" si="150"/>
        <v>3</v>
      </c>
      <c r="M3209">
        <v>4</v>
      </c>
      <c r="N3209">
        <v>71487</v>
      </c>
      <c r="O3209" s="1">
        <f t="shared" si="151"/>
        <v>2749.5</v>
      </c>
      <c r="P3209" s="1">
        <f t="shared" si="152"/>
        <v>63238.5</v>
      </c>
      <c r="Q3209" s="1">
        <f>Table1[[#This Row],[Earned Basic Salary]]*20%</f>
        <v>12647.7</v>
      </c>
      <c r="R3209" s="1">
        <f>Table1[[#This Row],[Earned Basic Salary]]*10%</f>
        <v>6323.85</v>
      </c>
      <c r="S3209" s="1">
        <f>Table1[[#This Row],[Earned Basic Salary]]*12%</f>
        <v>7588.62</v>
      </c>
      <c r="T3209" s="1">
        <f>200</f>
        <v>200</v>
      </c>
      <c r="U3209" s="1">
        <f>Table1[[#This Row],[PF]]+Table1[[#This Row],[Professional Tax]]</f>
        <v>7788.62</v>
      </c>
      <c r="V3209" s="1">
        <f>Table1[[#This Row],[Overtime Hours]]*200</f>
        <v>800</v>
      </c>
      <c r="W3209" s="1">
        <f>Table1[[#This Row],[Earned Basic Salary]]+Table1[[#This Row],[HRA]]+Table1[[#This Row],[DA]]+Table1[[#This Row],[Overtime Pay]]</f>
        <v>83010.05</v>
      </c>
      <c r="X3209" s="1">
        <f>Table1[[#This Row],[Gross Salary]]-Table1[[#This Row],[Total Deduction]]</f>
        <v>75221.430000000008</v>
      </c>
      <c r="Y3209" t="s">
        <v>37</v>
      </c>
      <c r="Z3209" t="s">
        <v>38</v>
      </c>
      <c r="AA3209" t="s">
        <v>11719</v>
      </c>
      <c r="AB3209" t="s">
        <v>11720</v>
      </c>
    </row>
    <row r="3210" spans="1:28" x14ac:dyDescent="0.3">
      <c r="A3210" t="s">
        <v>11721</v>
      </c>
      <c r="B3210" t="s">
        <v>769</v>
      </c>
      <c r="C3210">
        <v>40</v>
      </c>
      <c r="D3210" t="s">
        <v>61</v>
      </c>
      <c r="E3210" t="s">
        <v>54</v>
      </c>
      <c r="F3210" t="s">
        <v>63</v>
      </c>
      <c r="G3210" t="s">
        <v>671</v>
      </c>
      <c r="H3210" t="s">
        <v>35</v>
      </c>
      <c r="I3210" t="s">
        <v>36</v>
      </c>
      <c r="J3210">
        <v>26</v>
      </c>
      <c r="K3210">
        <v>25</v>
      </c>
      <c r="L3210">
        <f t="shared" si="150"/>
        <v>1</v>
      </c>
      <c r="M3210">
        <v>13</v>
      </c>
      <c r="N3210">
        <v>71723</v>
      </c>
      <c r="O3210" s="1">
        <f t="shared" si="151"/>
        <v>2758.5769230769229</v>
      </c>
      <c r="P3210" s="1">
        <f t="shared" si="152"/>
        <v>68964.423076923078</v>
      </c>
      <c r="Q3210" s="1">
        <f>Table1[[#This Row],[Earned Basic Salary]]*20%</f>
        <v>13792.884615384617</v>
      </c>
      <c r="R3210" s="1">
        <f>Table1[[#This Row],[Earned Basic Salary]]*10%</f>
        <v>6896.4423076923085</v>
      </c>
      <c r="S3210" s="1">
        <f>Table1[[#This Row],[Earned Basic Salary]]*12%</f>
        <v>8275.7307692307695</v>
      </c>
      <c r="T3210" s="1">
        <f>200</f>
        <v>200</v>
      </c>
      <c r="U3210" s="1">
        <f>Table1[[#This Row],[PF]]+Table1[[#This Row],[Professional Tax]]</f>
        <v>8475.7307692307695</v>
      </c>
      <c r="V3210" s="1">
        <f>Table1[[#This Row],[Overtime Hours]]*200</f>
        <v>2600</v>
      </c>
      <c r="W3210" s="1">
        <f>Table1[[#This Row],[Earned Basic Salary]]+Table1[[#This Row],[HRA]]+Table1[[#This Row],[DA]]+Table1[[#This Row],[Overtime Pay]]</f>
        <v>92253.75</v>
      </c>
      <c r="X3210" s="1">
        <f>Table1[[#This Row],[Gross Salary]]-Table1[[#This Row],[Total Deduction]]</f>
        <v>83778.019230769234</v>
      </c>
      <c r="Y3210" t="s">
        <v>37</v>
      </c>
      <c r="Z3210" t="s">
        <v>95</v>
      </c>
      <c r="AA3210" t="s">
        <v>11722</v>
      </c>
      <c r="AB3210" t="s">
        <v>11723</v>
      </c>
    </row>
    <row r="3211" spans="1:28" x14ac:dyDescent="0.3">
      <c r="A3211" t="s">
        <v>11724</v>
      </c>
      <c r="B3211" t="s">
        <v>212</v>
      </c>
      <c r="C3211">
        <v>41</v>
      </c>
      <c r="D3211" t="s">
        <v>31</v>
      </c>
      <c r="E3211" t="s">
        <v>121</v>
      </c>
      <c r="F3211" t="s">
        <v>69</v>
      </c>
      <c r="G3211" t="s">
        <v>5643</v>
      </c>
      <c r="H3211" t="s">
        <v>35</v>
      </c>
      <c r="I3211" t="s">
        <v>36</v>
      </c>
      <c r="J3211">
        <v>26</v>
      </c>
      <c r="K3211">
        <v>25</v>
      </c>
      <c r="L3211">
        <f t="shared" si="150"/>
        <v>1</v>
      </c>
      <c r="M3211">
        <v>10</v>
      </c>
      <c r="N3211">
        <v>55339</v>
      </c>
      <c r="O3211" s="1">
        <f t="shared" si="151"/>
        <v>2128.4230769230771</v>
      </c>
      <c r="P3211" s="1">
        <f t="shared" si="152"/>
        <v>53210.576923076929</v>
      </c>
      <c r="Q3211" s="1">
        <f>Table1[[#This Row],[Earned Basic Salary]]*20%</f>
        <v>10642.115384615387</v>
      </c>
      <c r="R3211" s="1">
        <f>Table1[[#This Row],[Earned Basic Salary]]*10%</f>
        <v>5321.0576923076933</v>
      </c>
      <c r="S3211" s="1">
        <f>Table1[[#This Row],[Earned Basic Salary]]*12%</f>
        <v>6385.2692307692314</v>
      </c>
      <c r="T3211" s="1">
        <f>200</f>
        <v>200</v>
      </c>
      <c r="U3211" s="1">
        <f>Table1[[#This Row],[PF]]+Table1[[#This Row],[Professional Tax]]</f>
        <v>6585.2692307692314</v>
      </c>
      <c r="V3211" s="1">
        <f>Table1[[#This Row],[Overtime Hours]]*200</f>
        <v>2000</v>
      </c>
      <c r="W3211" s="1">
        <f>Table1[[#This Row],[Earned Basic Salary]]+Table1[[#This Row],[HRA]]+Table1[[#This Row],[DA]]+Table1[[#This Row],[Overtime Pay]]</f>
        <v>71173.75</v>
      </c>
      <c r="X3211" s="1">
        <f>Table1[[#This Row],[Gross Salary]]-Table1[[#This Row],[Total Deduction]]</f>
        <v>64588.480769230766</v>
      </c>
      <c r="Y3211" t="s">
        <v>37</v>
      </c>
      <c r="Z3211" t="s">
        <v>38</v>
      </c>
      <c r="AA3211" t="s">
        <v>11725</v>
      </c>
      <c r="AB3211" t="s">
        <v>11726</v>
      </c>
    </row>
    <row r="3212" spans="1:28" x14ac:dyDescent="0.3">
      <c r="A3212" t="s">
        <v>11727</v>
      </c>
      <c r="B3212" t="s">
        <v>387</v>
      </c>
      <c r="C3212">
        <v>43</v>
      </c>
      <c r="D3212" t="s">
        <v>31</v>
      </c>
      <c r="E3212" t="s">
        <v>121</v>
      </c>
      <c r="F3212" t="s">
        <v>63</v>
      </c>
      <c r="G3212" t="s">
        <v>5362</v>
      </c>
      <c r="H3212" t="s">
        <v>35</v>
      </c>
      <c r="I3212" t="s">
        <v>36</v>
      </c>
      <c r="J3212">
        <v>26</v>
      </c>
      <c r="K3212">
        <v>25</v>
      </c>
      <c r="L3212">
        <f t="shared" si="150"/>
        <v>1</v>
      </c>
      <c r="M3212">
        <v>3</v>
      </c>
      <c r="N3212">
        <v>42574</v>
      </c>
      <c r="O3212" s="1">
        <f t="shared" si="151"/>
        <v>1637.4615384615386</v>
      </c>
      <c r="P3212" s="1">
        <f t="shared" si="152"/>
        <v>40936.538461538461</v>
      </c>
      <c r="Q3212" s="1">
        <f>Table1[[#This Row],[Earned Basic Salary]]*20%</f>
        <v>8187.3076923076924</v>
      </c>
      <c r="R3212" s="1">
        <f>Table1[[#This Row],[Earned Basic Salary]]*10%</f>
        <v>4093.6538461538462</v>
      </c>
      <c r="S3212" s="1">
        <f>Table1[[#This Row],[Earned Basic Salary]]*12%</f>
        <v>4912.3846153846152</v>
      </c>
      <c r="T3212" s="1">
        <f>200</f>
        <v>200</v>
      </c>
      <c r="U3212" s="1">
        <f>Table1[[#This Row],[PF]]+Table1[[#This Row],[Professional Tax]]</f>
        <v>5112.3846153846152</v>
      </c>
      <c r="V3212" s="1">
        <f>Table1[[#This Row],[Overtime Hours]]*200</f>
        <v>600</v>
      </c>
      <c r="W3212" s="1">
        <f>Table1[[#This Row],[Earned Basic Salary]]+Table1[[#This Row],[HRA]]+Table1[[#This Row],[DA]]+Table1[[#This Row],[Overtime Pay]]</f>
        <v>53817.5</v>
      </c>
      <c r="X3212" s="1">
        <f>Table1[[#This Row],[Gross Salary]]-Table1[[#This Row],[Total Deduction]]</f>
        <v>48705.115384615383</v>
      </c>
      <c r="Y3212" t="s">
        <v>37</v>
      </c>
      <c r="Z3212" t="s">
        <v>48</v>
      </c>
      <c r="AA3212" t="s">
        <v>11728</v>
      </c>
      <c r="AB3212" t="s">
        <v>11729</v>
      </c>
    </row>
    <row r="3213" spans="1:28" x14ac:dyDescent="0.3">
      <c r="A3213" t="s">
        <v>11730</v>
      </c>
      <c r="B3213" t="s">
        <v>295</v>
      </c>
      <c r="C3213">
        <v>29</v>
      </c>
      <c r="D3213" t="s">
        <v>133</v>
      </c>
      <c r="E3213" t="s">
        <v>32</v>
      </c>
      <c r="F3213" t="s">
        <v>63</v>
      </c>
      <c r="G3213" t="s">
        <v>11731</v>
      </c>
      <c r="H3213" t="s">
        <v>35</v>
      </c>
      <c r="I3213" t="s">
        <v>36</v>
      </c>
      <c r="J3213">
        <v>26</v>
      </c>
      <c r="K3213">
        <v>22</v>
      </c>
      <c r="L3213">
        <f t="shared" si="150"/>
        <v>4</v>
      </c>
      <c r="M3213">
        <v>20</v>
      </c>
      <c r="N3213">
        <v>63855</v>
      </c>
      <c r="O3213" s="1">
        <f t="shared" si="151"/>
        <v>2455.9615384615386</v>
      </c>
      <c r="P3213" s="1">
        <f t="shared" si="152"/>
        <v>54031.153846153851</v>
      </c>
      <c r="Q3213" s="1">
        <f>Table1[[#This Row],[Earned Basic Salary]]*20%</f>
        <v>10806.230769230771</v>
      </c>
      <c r="R3213" s="1">
        <f>Table1[[#This Row],[Earned Basic Salary]]*10%</f>
        <v>5403.1153846153857</v>
      </c>
      <c r="S3213" s="1">
        <f>Table1[[#This Row],[Earned Basic Salary]]*12%</f>
        <v>6483.7384615384617</v>
      </c>
      <c r="T3213" s="1">
        <f>200</f>
        <v>200</v>
      </c>
      <c r="U3213" s="1">
        <f>Table1[[#This Row],[PF]]+Table1[[#This Row],[Professional Tax]]</f>
        <v>6683.7384615384617</v>
      </c>
      <c r="V3213" s="1">
        <f>Table1[[#This Row],[Overtime Hours]]*200</f>
        <v>4000</v>
      </c>
      <c r="W3213" s="1">
        <f>Table1[[#This Row],[Earned Basic Salary]]+Table1[[#This Row],[HRA]]+Table1[[#This Row],[DA]]+Table1[[#This Row],[Overtime Pay]]</f>
        <v>74240.500000000015</v>
      </c>
      <c r="X3213" s="1">
        <f>Table1[[#This Row],[Gross Salary]]-Table1[[#This Row],[Total Deduction]]</f>
        <v>67556.761538461549</v>
      </c>
      <c r="Y3213" t="s">
        <v>37</v>
      </c>
      <c r="Z3213" t="s">
        <v>95</v>
      </c>
      <c r="AA3213" t="s">
        <v>11732</v>
      </c>
      <c r="AB3213" t="s">
        <v>11733</v>
      </c>
    </row>
    <row r="3214" spans="1:28" x14ac:dyDescent="0.3">
      <c r="A3214" t="s">
        <v>11734</v>
      </c>
      <c r="B3214" t="s">
        <v>430</v>
      </c>
      <c r="C3214">
        <v>51</v>
      </c>
      <c r="D3214" t="s">
        <v>75</v>
      </c>
      <c r="E3214" t="s">
        <v>54</v>
      </c>
      <c r="F3214" t="s">
        <v>46</v>
      </c>
      <c r="G3214" t="s">
        <v>6582</v>
      </c>
      <c r="H3214" t="s">
        <v>35</v>
      </c>
      <c r="I3214" t="s">
        <v>36</v>
      </c>
      <c r="J3214">
        <v>26</v>
      </c>
      <c r="K3214">
        <v>23</v>
      </c>
      <c r="L3214">
        <f t="shared" si="150"/>
        <v>3</v>
      </c>
      <c r="M3214">
        <v>7</v>
      </c>
      <c r="N3214">
        <v>23125</v>
      </c>
      <c r="O3214" s="1">
        <f t="shared" si="151"/>
        <v>889.42307692307691</v>
      </c>
      <c r="P3214" s="1">
        <f t="shared" si="152"/>
        <v>20456.73076923077</v>
      </c>
      <c r="Q3214" s="1">
        <f>Table1[[#This Row],[Earned Basic Salary]]*20%</f>
        <v>4091.3461538461543</v>
      </c>
      <c r="R3214" s="1">
        <f>Table1[[#This Row],[Earned Basic Salary]]*10%</f>
        <v>2045.6730769230771</v>
      </c>
      <c r="S3214" s="1">
        <f>Table1[[#This Row],[Earned Basic Salary]]*12%</f>
        <v>2454.8076923076924</v>
      </c>
      <c r="T3214" s="1">
        <f>200</f>
        <v>200</v>
      </c>
      <c r="U3214" s="1">
        <f>Table1[[#This Row],[PF]]+Table1[[#This Row],[Professional Tax]]</f>
        <v>2654.8076923076924</v>
      </c>
      <c r="V3214" s="1">
        <f>Table1[[#This Row],[Overtime Hours]]*200</f>
        <v>1400</v>
      </c>
      <c r="W3214" s="1">
        <f>Table1[[#This Row],[Earned Basic Salary]]+Table1[[#This Row],[HRA]]+Table1[[#This Row],[DA]]+Table1[[#This Row],[Overtime Pay]]</f>
        <v>27993.75</v>
      </c>
      <c r="X3214" s="1">
        <f>Table1[[#This Row],[Gross Salary]]-Table1[[#This Row],[Total Deduction]]</f>
        <v>25338.942307692309</v>
      </c>
      <c r="Y3214" t="s">
        <v>37</v>
      </c>
      <c r="Z3214" t="s">
        <v>95</v>
      </c>
      <c r="AA3214" t="s">
        <v>11735</v>
      </c>
      <c r="AB3214" t="s">
        <v>11736</v>
      </c>
    </row>
    <row r="3215" spans="1:28" x14ac:dyDescent="0.3">
      <c r="A3215" t="s">
        <v>11737</v>
      </c>
      <c r="B3215" t="s">
        <v>202</v>
      </c>
      <c r="C3215">
        <v>42</v>
      </c>
      <c r="D3215" t="s">
        <v>81</v>
      </c>
      <c r="E3215" t="s">
        <v>32</v>
      </c>
      <c r="F3215" t="s">
        <v>33</v>
      </c>
      <c r="G3215" t="s">
        <v>11738</v>
      </c>
      <c r="H3215" t="s">
        <v>35</v>
      </c>
      <c r="I3215" t="s">
        <v>36</v>
      </c>
      <c r="J3215">
        <v>26</v>
      </c>
      <c r="K3215">
        <v>24</v>
      </c>
      <c r="L3215">
        <f t="shared" si="150"/>
        <v>2</v>
      </c>
      <c r="M3215">
        <v>15</v>
      </c>
      <c r="N3215">
        <v>41060</v>
      </c>
      <c r="O3215" s="1">
        <f t="shared" si="151"/>
        <v>1579.2307692307693</v>
      </c>
      <c r="P3215" s="1">
        <f t="shared" si="152"/>
        <v>37901.538461538461</v>
      </c>
      <c r="Q3215" s="1">
        <f>Table1[[#This Row],[Earned Basic Salary]]*20%</f>
        <v>7580.3076923076924</v>
      </c>
      <c r="R3215" s="1">
        <f>Table1[[#This Row],[Earned Basic Salary]]*10%</f>
        <v>3790.1538461538462</v>
      </c>
      <c r="S3215" s="1">
        <f>Table1[[#This Row],[Earned Basic Salary]]*12%</f>
        <v>4548.1846153846154</v>
      </c>
      <c r="T3215" s="1">
        <f>200</f>
        <v>200</v>
      </c>
      <c r="U3215" s="1">
        <f>Table1[[#This Row],[PF]]+Table1[[#This Row],[Professional Tax]]</f>
        <v>4748.1846153846154</v>
      </c>
      <c r="V3215" s="1">
        <f>Table1[[#This Row],[Overtime Hours]]*200</f>
        <v>3000</v>
      </c>
      <c r="W3215" s="1">
        <f>Table1[[#This Row],[Earned Basic Salary]]+Table1[[#This Row],[HRA]]+Table1[[#This Row],[DA]]+Table1[[#This Row],[Overtime Pay]]</f>
        <v>52272</v>
      </c>
      <c r="X3215" s="1">
        <f>Table1[[#This Row],[Gross Salary]]-Table1[[#This Row],[Total Deduction]]</f>
        <v>47523.815384615387</v>
      </c>
      <c r="Y3215" t="s">
        <v>37</v>
      </c>
      <c r="Z3215" t="s">
        <v>48</v>
      </c>
      <c r="AA3215" t="s">
        <v>11739</v>
      </c>
      <c r="AB3215" t="s">
        <v>11740</v>
      </c>
    </row>
    <row r="3216" spans="1:28" x14ac:dyDescent="0.3">
      <c r="A3216" t="s">
        <v>11741</v>
      </c>
      <c r="B3216" t="s">
        <v>183</v>
      </c>
      <c r="C3216">
        <v>43</v>
      </c>
      <c r="D3216" t="s">
        <v>31</v>
      </c>
      <c r="E3216" t="s">
        <v>32</v>
      </c>
      <c r="F3216" t="s">
        <v>69</v>
      </c>
      <c r="G3216" t="s">
        <v>11742</v>
      </c>
      <c r="H3216" t="s">
        <v>35</v>
      </c>
      <c r="I3216" t="s">
        <v>36</v>
      </c>
      <c r="J3216">
        <v>26</v>
      </c>
      <c r="K3216">
        <v>24</v>
      </c>
      <c r="L3216">
        <f t="shared" si="150"/>
        <v>2</v>
      </c>
      <c r="M3216">
        <v>8</v>
      </c>
      <c r="N3216">
        <v>56636</v>
      </c>
      <c r="O3216" s="1">
        <f t="shared" si="151"/>
        <v>2178.3076923076924</v>
      </c>
      <c r="P3216" s="1">
        <f t="shared" si="152"/>
        <v>52279.384615384617</v>
      </c>
      <c r="Q3216" s="1">
        <f>Table1[[#This Row],[Earned Basic Salary]]*20%</f>
        <v>10455.876923076925</v>
      </c>
      <c r="R3216" s="1">
        <f>Table1[[#This Row],[Earned Basic Salary]]*10%</f>
        <v>5227.9384615384624</v>
      </c>
      <c r="S3216" s="1">
        <f>Table1[[#This Row],[Earned Basic Salary]]*12%</f>
        <v>6273.5261538461536</v>
      </c>
      <c r="T3216" s="1">
        <f>200</f>
        <v>200</v>
      </c>
      <c r="U3216" s="1">
        <f>Table1[[#This Row],[PF]]+Table1[[#This Row],[Professional Tax]]</f>
        <v>6473.5261538461536</v>
      </c>
      <c r="V3216" s="1">
        <f>Table1[[#This Row],[Overtime Hours]]*200</f>
        <v>1600</v>
      </c>
      <c r="W3216" s="1">
        <f>Table1[[#This Row],[Earned Basic Salary]]+Table1[[#This Row],[HRA]]+Table1[[#This Row],[DA]]+Table1[[#This Row],[Overtime Pay]]</f>
        <v>69563.200000000012</v>
      </c>
      <c r="X3216" s="1">
        <f>Table1[[#This Row],[Gross Salary]]-Table1[[#This Row],[Total Deduction]]</f>
        <v>63089.673846153855</v>
      </c>
      <c r="Y3216" t="s">
        <v>37</v>
      </c>
      <c r="Z3216" t="s">
        <v>38</v>
      </c>
      <c r="AA3216" t="s">
        <v>11743</v>
      </c>
      <c r="AB3216" t="s">
        <v>11744</v>
      </c>
    </row>
    <row r="3217" spans="1:28" x14ac:dyDescent="0.3">
      <c r="A3217" t="s">
        <v>11745</v>
      </c>
      <c r="B3217" t="s">
        <v>3229</v>
      </c>
      <c r="C3217">
        <v>48</v>
      </c>
      <c r="D3217" t="s">
        <v>127</v>
      </c>
      <c r="E3217" t="s">
        <v>45</v>
      </c>
      <c r="F3217" t="s">
        <v>33</v>
      </c>
      <c r="G3217" t="s">
        <v>1785</v>
      </c>
      <c r="H3217" t="s">
        <v>35</v>
      </c>
      <c r="I3217" t="s">
        <v>36</v>
      </c>
      <c r="J3217">
        <v>26</v>
      </c>
      <c r="K3217">
        <v>24</v>
      </c>
      <c r="L3217">
        <f t="shared" si="150"/>
        <v>2</v>
      </c>
      <c r="M3217">
        <v>16</v>
      </c>
      <c r="N3217">
        <v>75632</v>
      </c>
      <c r="O3217" s="1">
        <f t="shared" si="151"/>
        <v>2908.9230769230771</v>
      </c>
      <c r="P3217" s="1">
        <f t="shared" si="152"/>
        <v>69814.153846153844</v>
      </c>
      <c r="Q3217" s="1">
        <f>Table1[[#This Row],[Earned Basic Salary]]*20%</f>
        <v>13962.83076923077</v>
      </c>
      <c r="R3217" s="1">
        <f>Table1[[#This Row],[Earned Basic Salary]]*10%</f>
        <v>6981.4153846153849</v>
      </c>
      <c r="S3217" s="1">
        <f>Table1[[#This Row],[Earned Basic Salary]]*12%</f>
        <v>8377.6984615384608</v>
      </c>
      <c r="T3217" s="1">
        <f>200</f>
        <v>200</v>
      </c>
      <c r="U3217" s="1">
        <f>Table1[[#This Row],[PF]]+Table1[[#This Row],[Professional Tax]]</f>
        <v>8577.6984615384608</v>
      </c>
      <c r="V3217" s="1">
        <f>Table1[[#This Row],[Overtime Hours]]*200</f>
        <v>3200</v>
      </c>
      <c r="W3217" s="1">
        <f>Table1[[#This Row],[Earned Basic Salary]]+Table1[[#This Row],[HRA]]+Table1[[#This Row],[DA]]+Table1[[#This Row],[Overtime Pay]]</f>
        <v>93958.399999999994</v>
      </c>
      <c r="X3217" s="1">
        <f>Table1[[#This Row],[Gross Salary]]-Table1[[#This Row],[Total Deduction]]</f>
        <v>85380.701538461537</v>
      </c>
      <c r="Y3217" t="s">
        <v>37</v>
      </c>
      <c r="Z3217" t="s">
        <v>95</v>
      </c>
      <c r="AA3217" t="s">
        <v>11746</v>
      </c>
      <c r="AB3217" t="s">
        <v>11747</v>
      </c>
    </row>
    <row r="3218" spans="1:28" x14ac:dyDescent="0.3">
      <c r="A3218" t="s">
        <v>11748</v>
      </c>
      <c r="B3218" t="s">
        <v>1011</v>
      </c>
      <c r="C3218">
        <v>21</v>
      </c>
      <c r="D3218" t="s">
        <v>31</v>
      </c>
      <c r="E3218" t="s">
        <v>45</v>
      </c>
      <c r="F3218" t="s">
        <v>69</v>
      </c>
      <c r="G3218" t="s">
        <v>11749</v>
      </c>
      <c r="H3218" t="s">
        <v>35</v>
      </c>
      <c r="I3218" t="s">
        <v>36</v>
      </c>
      <c r="J3218">
        <v>26</v>
      </c>
      <c r="K3218">
        <v>22</v>
      </c>
      <c r="L3218">
        <f t="shared" si="150"/>
        <v>4</v>
      </c>
      <c r="M3218">
        <v>6</v>
      </c>
      <c r="N3218">
        <v>70265</v>
      </c>
      <c r="O3218" s="1">
        <f t="shared" si="151"/>
        <v>2702.5</v>
      </c>
      <c r="P3218" s="1">
        <f t="shared" si="152"/>
        <v>59455</v>
      </c>
      <c r="Q3218" s="1">
        <f>Table1[[#This Row],[Earned Basic Salary]]*20%</f>
        <v>11891</v>
      </c>
      <c r="R3218" s="1">
        <f>Table1[[#This Row],[Earned Basic Salary]]*10%</f>
        <v>5945.5</v>
      </c>
      <c r="S3218" s="1">
        <f>Table1[[#This Row],[Earned Basic Salary]]*12%</f>
        <v>7134.5999999999995</v>
      </c>
      <c r="T3218" s="1">
        <f>200</f>
        <v>200</v>
      </c>
      <c r="U3218" s="1">
        <f>Table1[[#This Row],[PF]]+Table1[[#This Row],[Professional Tax]]</f>
        <v>7334.5999999999995</v>
      </c>
      <c r="V3218" s="1">
        <f>Table1[[#This Row],[Overtime Hours]]*200</f>
        <v>1200</v>
      </c>
      <c r="W3218" s="1">
        <f>Table1[[#This Row],[Earned Basic Salary]]+Table1[[#This Row],[HRA]]+Table1[[#This Row],[DA]]+Table1[[#This Row],[Overtime Pay]]</f>
        <v>78491.5</v>
      </c>
      <c r="X3218" s="1">
        <f>Table1[[#This Row],[Gross Salary]]-Table1[[#This Row],[Total Deduction]]</f>
        <v>71156.899999999994</v>
      </c>
      <c r="Y3218" t="s">
        <v>37</v>
      </c>
      <c r="Z3218" t="s">
        <v>95</v>
      </c>
      <c r="AA3218" t="s">
        <v>11750</v>
      </c>
      <c r="AB3218" t="s">
        <v>11751</v>
      </c>
    </row>
    <row r="3219" spans="1:28" x14ac:dyDescent="0.3">
      <c r="A3219" t="s">
        <v>11752</v>
      </c>
      <c r="B3219" t="s">
        <v>255</v>
      </c>
      <c r="C3219">
        <v>53</v>
      </c>
      <c r="D3219" t="s">
        <v>133</v>
      </c>
      <c r="E3219" t="s">
        <v>32</v>
      </c>
      <c r="F3219" t="s">
        <v>83</v>
      </c>
      <c r="G3219" t="s">
        <v>1391</v>
      </c>
      <c r="H3219" t="s">
        <v>35</v>
      </c>
      <c r="I3219" t="s">
        <v>36</v>
      </c>
      <c r="J3219">
        <v>26</v>
      </c>
      <c r="K3219">
        <v>22</v>
      </c>
      <c r="L3219">
        <f t="shared" si="150"/>
        <v>4</v>
      </c>
      <c r="M3219">
        <v>12</v>
      </c>
      <c r="N3219">
        <v>45416</v>
      </c>
      <c r="O3219" s="1">
        <f t="shared" si="151"/>
        <v>1746.7692307692307</v>
      </c>
      <c r="P3219" s="1">
        <f t="shared" si="152"/>
        <v>38428.923076923078</v>
      </c>
      <c r="Q3219" s="1">
        <f>Table1[[#This Row],[Earned Basic Salary]]*20%</f>
        <v>7685.7846153846158</v>
      </c>
      <c r="R3219" s="1">
        <f>Table1[[#This Row],[Earned Basic Salary]]*10%</f>
        <v>3842.8923076923079</v>
      </c>
      <c r="S3219" s="1">
        <f>Table1[[#This Row],[Earned Basic Salary]]*12%</f>
        <v>4611.4707692307693</v>
      </c>
      <c r="T3219" s="1">
        <f>200</f>
        <v>200</v>
      </c>
      <c r="U3219" s="1">
        <f>Table1[[#This Row],[PF]]+Table1[[#This Row],[Professional Tax]]</f>
        <v>4811.4707692307693</v>
      </c>
      <c r="V3219" s="1">
        <f>Table1[[#This Row],[Overtime Hours]]*200</f>
        <v>2400</v>
      </c>
      <c r="W3219" s="1">
        <f>Table1[[#This Row],[Earned Basic Salary]]+Table1[[#This Row],[HRA]]+Table1[[#This Row],[DA]]+Table1[[#This Row],[Overtime Pay]]</f>
        <v>52357.600000000006</v>
      </c>
      <c r="X3219" s="1">
        <f>Table1[[#This Row],[Gross Salary]]-Table1[[#This Row],[Total Deduction]]</f>
        <v>47546.129230769235</v>
      </c>
      <c r="Y3219" t="s">
        <v>37</v>
      </c>
      <c r="Z3219" t="s">
        <v>95</v>
      </c>
      <c r="AA3219" t="s">
        <v>11753</v>
      </c>
      <c r="AB3219" t="s">
        <v>11754</v>
      </c>
    </row>
    <row r="3220" spans="1:28" x14ac:dyDescent="0.3">
      <c r="A3220" t="s">
        <v>11755</v>
      </c>
      <c r="B3220" t="s">
        <v>1889</v>
      </c>
      <c r="C3220">
        <v>27</v>
      </c>
      <c r="D3220" t="s">
        <v>127</v>
      </c>
      <c r="E3220" t="s">
        <v>62</v>
      </c>
      <c r="F3220" t="s">
        <v>69</v>
      </c>
      <c r="G3220" t="s">
        <v>1265</v>
      </c>
      <c r="H3220" t="s">
        <v>35</v>
      </c>
      <c r="I3220" t="s">
        <v>36</v>
      </c>
      <c r="J3220">
        <v>26</v>
      </c>
      <c r="K3220">
        <v>24</v>
      </c>
      <c r="L3220">
        <f t="shared" si="150"/>
        <v>2</v>
      </c>
      <c r="M3220">
        <v>4</v>
      </c>
      <c r="N3220">
        <v>30449</v>
      </c>
      <c r="O3220" s="1">
        <f t="shared" si="151"/>
        <v>1171.1153846153845</v>
      </c>
      <c r="P3220" s="1">
        <f t="shared" si="152"/>
        <v>28106.769230769227</v>
      </c>
      <c r="Q3220" s="1">
        <f>Table1[[#This Row],[Earned Basic Salary]]*20%</f>
        <v>5621.3538461538456</v>
      </c>
      <c r="R3220" s="1">
        <f>Table1[[#This Row],[Earned Basic Salary]]*10%</f>
        <v>2810.6769230769228</v>
      </c>
      <c r="S3220" s="1">
        <f>Table1[[#This Row],[Earned Basic Salary]]*12%</f>
        <v>3372.8123076923071</v>
      </c>
      <c r="T3220" s="1">
        <f>200</f>
        <v>200</v>
      </c>
      <c r="U3220" s="1">
        <f>Table1[[#This Row],[PF]]+Table1[[#This Row],[Professional Tax]]</f>
        <v>3572.8123076923071</v>
      </c>
      <c r="V3220" s="1">
        <f>Table1[[#This Row],[Overtime Hours]]*200</f>
        <v>800</v>
      </c>
      <c r="W3220" s="1">
        <f>Table1[[#This Row],[Earned Basic Salary]]+Table1[[#This Row],[HRA]]+Table1[[#This Row],[DA]]+Table1[[#This Row],[Overtime Pay]]</f>
        <v>37338.799999999996</v>
      </c>
      <c r="X3220" s="1">
        <f>Table1[[#This Row],[Gross Salary]]-Table1[[#This Row],[Total Deduction]]</f>
        <v>33765.987692307688</v>
      </c>
      <c r="Y3220" t="s">
        <v>37</v>
      </c>
      <c r="Z3220" t="s">
        <v>48</v>
      </c>
      <c r="AA3220" t="s">
        <v>11756</v>
      </c>
      <c r="AB3220" t="s">
        <v>11757</v>
      </c>
    </row>
    <row r="3221" spans="1:28" x14ac:dyDescent="0.3">
      <c r="A3221" t="s">
        <v>11758</v>
      </c>
      <c r="B3221" t="s">
        <v>2705</v>
      </c>
      <c r="C3221">
        <v>39</v>
      </c>
      <c r="D3221" t="s">
        <v>133</v>
      </c>
      <c r="E3221" t="s">
        <v>121</v>
      </c>
      <c r="F3221" t="s">
        <v>46</v>
      </c>
      <c r="G3221" t="s">
        <v>11759</v>
      </c>
      <c r="H3221" t="s">
        <v>35</v>
      </c>
      <c r="I3221" t="s">
        <v>36</v>
      </c>
      <c r="J3221">
        <v>26</v>
      </c>
      <c r="K3221">
        <v>25</v>
      </c>
      <c r="L3221">
        <f t="shared" si="150"/>
        <v>1</v>
      </c>
      <c r="M3221">
        <v>12</v>
      </c>
      <c r="N3221">
        <v>37142</v>
      </c>
      <c r="O3221" s="1">
        <f t="shared" si="151"/>
        <v>1428.5384615384614</v>
      </c>
      <c r="P3221" s="1">
        <f t="shared" si="152"/>
        <v>35713.461538461539</v>
      </c>
      <c r="Q3221" s="1">
        <f>Table1[[#This Row],[Earned Basic Salary]]*20%</f>
        <v>7142.6923076923085</v>
      </c>
      <c r="R3221" s="1">
        <f>Table1[[#This Row],[Earned Basic Salary]]*10%</f>
        <v>3571.3461538461543</v>
      </c>
      <c r="S3221" s="1">
        <f>Table1[[#This Row],[Earned Basic Salary]]*12%</f>
        <v>4285.6153846153848</v>
      </c>
      <c r="T3221" s="1">
        <f>200</f>
        <v>200</v>
      </c>
      <c r="U3221" s="1">
        <f>Table1[[#This Row],[PF]]+Table1[[#This Row],[Professional Tax]]</f>
        <v>4485.6153846153848</v>
      </c>
      <c r="V3221" s="1">
        <f>Table1[[#This Row],[Overtime Hours]]*200</f>
        <v>2400</v>
      </c>
      <c r="W3221" s="1">
        <f>Table1[[#This Row],[Earned Basic Salary]]+Table1[[#This Row],[HRA]]+Table1[[#This Row],[DA]]+Table1[[#This Row],[Overtime Pay]]</f>
        <v>48827.5</v>
      </c>
      <c r="X3221" s="1">
        <f>Table1[[#This Row],[Gross Salary]]-Table1[[#This Row],[Total Deduction]]</f>
        <v>44341.884615384617</v>
      </c>
      <c r="Y3221" t="s">
        <v>37</v>
      </c>
      <c r="Z3221" t="s">
        <v>106</v>
      </c>
      <c r="AA3221" t="s">
        <v>11760</v>
      </c>
      <c r="AB3221" t="s">
        <v>11761</v>
      </c>
    </row>
    <row r="3222" spans="1:28" x14ac:dyDescent="0.3">
      <c r="A3222" t="s">
        <v>11762</v>
      </c>
      <c r="B3222" t="s">
        <v>3089</v>
      </c>
      <c r="C3222">
        <v>27</v>
      </c>
      <c r="D3222" t="s">
        <v>127</v>
      </c>
      <c r="E3222" t="s">
        <v>54</v>
      </c>
      <c r="F3222" t="s">
        <v>55</v>
      </c>
      <c r="G3222" t="s">
        <v>8216</v>
      </c>
      <c r="H3222" t="s">
        <v>35</v>
      </c>
      <c r="I3222" t="s">
        <v>36</v>
      </c>
      <c r="J3222">
        <v>26</v>
      </c>
      <c r="K3222">
        <v>22</v>
      </c>
      <c r="L3222">
        <f t="shared" si="150"/>
        <v>4</v>
      </c>
      <c r="M3222">
        <v>4</v>
      </c>
      <c r="N3222">
        <v>46264</v>
      </c>
      <c r="O3222" s="1">
        <f t="shared" si="151"/>
        <v>1779.3846153846155</v>
      </c>
      <c r="P3222" s="1">
        <f t="shared" si="152"/>
        <v>39146.461538461539</v>
      </c>
      <c r="Q3222" s="1">
        <f>Table1[[#This Row],[Earned Basic Salary]]*20%</f>
        <v>7829.292307692308</v>
      </c>
      <c r="R3222" s="1">
        <f>Table1[[#This Row],[Earned Basic Salary]]*10%</f>
        <v>3914.646153846154</v>
      </c>
      <c r="S3222" s="1">
        <f>Table1[[#This Row],[Earned Basic Salary]]*12%</f>
        <v>4697.5753846153848</v>
      </c>
      <c r="T3222" s="1">
        <f>200</f>
        <v>200</v>
      </c>
      <c r="U3222" s="1">
        <f>Table1[[#This Row],[PF]]+Table1[[#This Row],[Professional Tax]]</f>
        <v>4897.5753846153848</v>
      </c>
      <c r="V3222" s="1">
        <f>Table1[[#This Row],[Overtime Hours]]*200</f>
        <v>800</v>
      </c>
      <c r="W3222" s="1">
        <f>Table1[[#This Row],[Earned Basic Salary]]+Table1[[#This Row],[HRA]]+Table1[[#This Row],[DA]]+Table1[[#This Row],[Overtime Pay]]</f>
        <v>51690.400000000001</v>
      </c>
      <c r="X3222" s="1">
        <f>Table1[[#This Row],[Gross Salary]]-Table1[[#This Row],[Total Deduction]]</f>
        <v>46792.824615384619</v>
      </c>
      <c r="Y3222" t="s">
        <v>37</v>
      </c>
      <c r="Z3222" t="s">
        <v>106</v>
      </c>
      <c r="AA3222" t="s">
        <v>11763</v>
      </c>
      <c r="AB3222" t="s">
        <v>11764</v>
      </c>
    </row>
    <row r="3223" spans="1:28" x14ac:dyDescent="0.3">
      <c r="A3223" t="s">
        <v>11765</v>
      </c>
      <c r="B3223" t="s">
        <v>769</v>
      </c>
      <c r="C3223">
        <v>21</v>
      </c>
      <c r="D3223" t="s">
        <v>31</v>
      </c>
      <c r="E3223" t="s">
        <v>54</v>
      </c>
      <c r="F3223" t="s">
        <v>89</v>
      </c>
      <c r="G3223" t="s">
        <v>4224</v>
      </c>
      <c r="H3223" t="s">
        <v>35</v>
      </c>
      <c r="I3223" t="s">
        <v>36</v>
      </c>
      <c r="J3223">
        <v>26</v>
      </c>
      <c r="K3223">
        <v>23</v>
      </c>
      <c r="L3223">
        <f t="shared" si="150"/>
        <v>3</v>
      </c>
      <c r="M3223">
        <v>17</v>
      </c>
      <c r="N3223">
        <v>46382</v>
      </c>
      <c r="O3223" s="1">
        <f t="shared" si="151"/>
        <v>1783.9230769230769</v>
      </c>
      <c r="P3223" s="1">
        <f t="shared" si="152"/>
        <v>41030.230769230766</v>
      </c>
      <c r="Q3223" s="1">
        <f>Table1[[#This Row],[Earned Basic Salary]]*20%</f>
        <v>8206.0461538461532</v>
      </c>
      <c r="R3223" s="1">
        <f>Table1[[#This Row],[Earned Basic Salary]]*10%</f>
        <v>4103.0230769230766</v>
      </c>
      <c r="S3223" s="1">
        <f>Table1[[#This Row],[Earned Basic Salary]]*12%</f>
        <v>4923.6276923076921</v>
      </c>
      <c r="T3223" s="1">
        <f>200</f>
        <v>200</v>
      </c>
      <c r="U3223" s="1">
        <f>Table1[[#This Row],[PF]]+Table1[[#This Row],[Professional Tax]]</f>
        <v>5123.6276923076921</v>
      </c>
      <c r="V3223" s="1">
        <f>Table1[[#This Row],[Overtime Hours]]*200</f>
        <v>3400</v>
      </c>
      <c r="W3223" s="1">
        <f>Table1[[#This Row],[Earned Basic Salary]]+Table1[[#This Row],[HRA]]+Table1[[#This Row],[DA]]+Table1[[#This Row],[Overtime Pay]]</f>
        <v>56739.299999999996</v>
      </c>
      <c r="X3223" s="1">
        <f>Table1[[#This Row],[Gross Salary]]-Table1[[#This Row],[Total Deduction]]</f>
        <v>51615.672307692301</v>
      </c>
      <c r="Y3223" t="s">
        <v>37</v>
      </c>
      <c r="Z3223" t="s">
        <v>38</v>
      </c>
      <c r="AA3223" t="s">
        <v>11766</v>
      </c>
      <c r="AB3223" t="s">
        <v>11767</v>
      </c>
    </row>
    <row r="3224" spans="1:28" x14ac:dyDescent="0.3">
      <c r="A3224" t="s">
        <v>11768</v>
      </c>
      <c r="B3224" t="s">
        <v>443</v>
      </c>
      <c r="C3224">
        <v>44</v>
      </c>
      <c r="D3224" t="s">
        <v>127</v>
      </c>
      <c r="E3224" t="s">
        <v>45</v>
      </c>
      <c r="F3224" t="s">
        <v>33</v>
      </c>
      <c r="G3224" t="s">
        <v>11769</v>
      </c>
      <c r="H3224" t="s">
        <v>35</v>
      </c>
      <c r="I3224" t="s">
        <v>36</v>
      </c>
      <c r="J3224">
        <v>26</v>
      </c>
      <c r="K3224">
        <v>26</v>
      </c>
      <c r="L3224">
        <f t="shared" si="150"/>
        <v>0</v>
      </c>
      <c r="M3224">
        <v>18</v>
      </c>
      <c r="N3224">
        <v>52143</v>
      </c>
      <c r="O3224" s="1">
        <f t="shared" si="151"/>
        <v>2005.5</v>
      </c>
      <c r="P3224" s="1">
        <f t="shared" si="152"/>
        <v>52143</v>
      </c>
      <c r="Q3224" s="1">
        <f>Table1[[#This Row],[Earned Basic Salary]]*20%</f>
        <v>10428.6</v>
      </c>
      <c r="R3224" s="1">
        <f>Table1[[#This Row],[Earned Basic Salary]]*10%</f>
        <v>5214.3</v>
      </c>
      <c r="S3224" s="1">
        <f>Table1[[#This Row],[Earned Basic Salary]]*12%</f>
        <v>6257.16</v>
      </c>
      <c r="T3224" s="1">
        <f>200</f>
        <v>200</v>
      </c>
      <c r="U3224" s="1">
        <f>Table1[[#This Row],[PF]]+Table1[[#This Row],[Professional Tax]]</f>
        <v>6457.16</v>
      </c>
      <c r="V3224" s="1">
        <f>Table1[[#This Row],[Overtime Hours]]*200</f>
        <v>3600</v>
      </c>
      <c r="W3224" s="1">
        <f>Table1[[#This Row],[Earned Basic Salary]]+Table1[[#This Row],[HRA]]+Table1[[#This Row],[DA]]+Table1[[#This Row],[Overtime Pay]]</f>
        <v>71385.899999999994</v>
      </c>
      <c r="X3224" s="1">
        <f>Table1[[#This Row],[Gross Salary]]-Table1[[#This Row],[Total Deduction]]</f>
        <v>64928.739999999991</v>
      </c>
      <c r="Y3224" t="s">
        <v>37</v>
      </c>
      <c r="Z3224" t="s">
        <v>48</v>
      </c>
      <c r="AA3224" t="s">
        <v>11770</v>
      </c>
      <c r="AB3224" t="s">
        <v>11771</v>
      </c>
    </row>
    <row r="3225" spans="1:28" x14ac:dyDescent="0.3">
      <c r="A3225" t="s">
        <v>11772</v>
      </c>
      <c r="B3225" t="s">
        <v>1832</v>
      </c>
      <c r="C3225">
        <v>48</v>
      </c>
      <c r="D3225" t="s">
        <v>81</v>
      </c>
      <c r="E3225" t="s">
        <v>32</v>
      </c>
      <c r="F3225" t="s">
        <v>89</v>
      </c>
      <c r="G3225" t="s">
        <v>8590</v>
      </c>
      <c r="H3225" t="s">
        <v>35</v>
      </c>
      <c r="I3225" t="s">
        <v>36</v>
      </c>
      <c r="J3225">
        <v>26</v>
      </c>
      <c r="K3225">
        <v>24</v>
      </c>
      <c r="L3225">
        <f t="shared" si="150"/>
        <v>2</v>
      </c>
      <c r="M3225">
        <v>19</v>
      </c>
      <c r="N3225">
        <v>60623</v>
      </c>
      <c r="O3225" s="1">
        <f t="shared" si="151"/>
        <v>2331.6538461538462</v>
      </c>
      <c r="P3225" s="1">
        <f t="shared" si="152"/>
        <v>55959.692307692312</v>
      </c>
      <c r="Q3225" s="1">
        <f>Table1[[#This Row],[Earned Basic Salary]]*20%</f>
        <v>11191.938461538462</v>
      </c>
      <c r="R3225" s="1">
        <f>Table1[[#This Row],[Earned Basic Salary]]*10%</f>
        <v>5595.9692307692312</v>
      </c>
      <c r="S3225" s="1">
        <f>Table1[[#This Row],[Earned Basic Salary]]*12%</f>
        <v>6715.1630769230769</v>
      </c>
      <c r="T3225" s="1">
        <f>200</f>
        <v>200</v>
      </c>
      <c r="U3225" s="1">
        <f>Table1[[#This Row],[PF]]+Table1[[#This Row],[Professional Tax]]</f>
        <v>6915.1630769230769</v>
      </c>
      <c r="V3225" s="1">
        <f>Table1[[#This Row],[Overtime Hours]]*200</f>
        <v>3800</v>
      </c>
      <c r="W3225" s="1">
        <f>Table1[[#This Row],[Earned Basic Salary]]+Table1[[#This Row],[HRA]]+Table1[[#This Row],[DA]]+Table1[[#This Row],[Overtime Pay]]</f>
        <v>76547.600000000006</v>
      </c>
      <c r="X3225" s="1">
        <f>Table1[[#This Row],[Gross Salary]]-Table1[[#This Row],[Total Deduction]]</f>
        <v>69632.436923076923</v>
      </c>
      <c r="Y3225" t="s">
        <v>37</v>
      </c>
      <c r="Z3225" t="s">
        <v>48</v>
      </c>
      <c r="AA3225" t="s">
        <v>11773</v>
      </c>
      <c r="AB3225" t="s">
        <v>11774</v>
      </c>
    </row>
    <row r="3226" spans="1:28" x14ac:dyDescent="0.3">
      <c r="A3226" t="s">
        <v>11775</v>
      </c>
      <c r="B3226" t="s">
        <v>430</v>
      </c>
      <c r="C3226">
        <v>29</v>
      </c>
      <c r="D3226" t="s">
        <v>61</v>
      </c>
      <c r="E3226" t="s">
        <v>32</v>
      </c>
      <c r="F3226" t="s">
        <v>69</v>
      </c>
      <c r="G3226" t="s">
        <v>11649</v>
      </c>
      <c r="H3226" t="s">
        <v>35</v>
      </c>
      <c r="I3226" t="s">
        <v>36</v>
      </c>
      <c r="J3226">
        <v>26</v>
      </c>
      <c r="K3226">
        <v>24</v>
      </c>
      <c r="L3226">
        <f t="shared" si="150"/>
        <v>2</v>
      </c>
      <c r="M3226">
        <v>17</v>
      </c>
      <c r="N3226">
        <v>20061</v>
      </c>
      <c r="O3226" s="1">
        <f t="shared" si="151"/>
        <v>771.57692307692309</v>
      </c>
      <c r="P3226" s="1">
        <f t="shared" si="152"/>
        <v>18517.846153846156</v>
      </c>
      <c r="Q3226" s="1">
        <f>Table1[[#This Row],[Earned Basic Salary]]*20%</f>
        <v>3703.5692307692316</v>
      </c>
      <c r="R3226" s="1">
        <f>Table1[[#This Row],[Earned Basic Salary]]*10%</f>
        <v>1851.7846153846158</v>
      </c>
      <c r="S3226" s="1">
        <f>Table1[[#This Row],[Earned Basic Salary]]*12%</f>
        <v>2222.1415384615389</v>
      </c>
      <c r="T3226" s="1">
        <f>200</f>
        <v>200</v>
      </c>
      <c r="U3226" s="1">
        <f>Table1[[#This Row],[PF]]+Table1[[#This Row],[Professional Tax]]</f>
        <v>2422.1415384615389</v>
      </c>
      <c r="V3226" s="1">
        <f>Table1[[#This Row],[Overtime Hours]]*200</f>
        <v>3400</v>
      </c>
      <c r="W3226" s="1">
        <f>Table1[[#This Row],[Earned Basic Salary]]+Table1[[#This Row],[HRA]]+Table1[[#This Row],[DA]]+Table1[[#This Row],[Overtime Pay]]</f>
        <v>27473.200000000001</v>
      </c>
      <c r="X3226" s="1">
        <f>Table1[[#This Row],[Gross Salary]]-Table1[[#This Row],[Total Deduction]]</f>
        <v>25051.058461538461</v>
      </c>
      <c r="Y3226" t="s">
        <v>37</v>
      </c>
      <c r="Z3226" t="s">
        <v>95</v>
      </c>
      <c r="AA3226" t="s">
        <v>11776</v>
      </c>
      <c r="AB3226" t="s">
        <v>11777</v>
      </c>
    </row>
    <row r="3227" spans="1:28" x14ac:dyDescent="0.3">
      <c r="A3227" t="s">
        <v>11778</v>
      </c>
      <c r="B3227" t="s">
        <v>1468</v>
      </c>
      <c r="C3227">
        <v>33</v>
      </c>
      <c r="D3227" t="s">
        <v>133</v>
      </c>
      <c r="E3227" t="s">
        <v>54</v>
      </c>
      <c r="F3227" t="s">
        <v>83</v>
      </c>
      <c r="G3227" t="s">
        <v>11779</v>
      </c>
      <c r="H3227" t="s">
        <v>35</v>
      </c>
      <c r="I3227" t="s">
        <v>36</v>
      </c>
      <c r="J3227">
        <v>26</v>
      </c>
      <c r="K3227">
        <v>25</v>
      </c>
      <c r="L3227">
        <f t="shared" si="150"/>
        <v>1</v>
      </c>
      <c r="M3227">
        <v>12</v>
      </c>
      <c r="N3227">
        <v>62851</v>
      </c>
      <c r="O3227" s="1">
        <f t="shared" si="151"/>
        <v>2417.3461538461538</v>
      </c>
      <c r="P3227" s="1">
        <f t="shared" si="152"/>
        <v>60433.653846153844</v>
      </c>
      <c r="Q3227" s="1">
        <f>Table1[[#This Row],[Earned Basic Salary]]*20%</f>
        <v>12086.73076923077</v>
      </c>
      <c r="R3227" s="1">
        <f>Table1[[#This Row],[Earned Basic Salary]]*10%</f>
        <v>6043.3653846153848</v>
      </c>
      <c r="S3227" s="1">
        <f>Table1[[#This Row],[Earned Basic Salary]]*12%</f>
        <v>7252.038461538461</v>
      </c>
      <c r="T3227" s="1">
        <f>200</f>
        <v>200</v>
      </c>
      <c r="U3227" s="1">
        <f>Table1[[#This Row],[PF]]+Table1[[#This Row],[Professional Tax]]</f>
        <v>7452.038461538461</v>
      </c>
      <c r="V3227" s="1">
        <f>Table1[[#This Row],[Overtime Hours]]*200</f>
        <v>2400</v>
      </c>
      <c r="W3227" s="1">
        <f>Table1[[#This Row],[Earned Basic Salary]]+Table1[[#This Row],[HRA]]+Table1[[#This Row],[DA]]+Table1[[#This Row],[Overtime Pay]]</f>
        <v>80963.75</v>
      </c>
      <c r="X3227" s="1">
        <f>Table1[[#This Row],[Gross Salary]]-Table1[[#This Row],[Total Deduction]]</f>
        <v>73511.711538461532</v>
      </c>
      <c r="Y3227" t="s">
        <v>37</v>
      </c>
      <c r="Z3227" t="s">
        <v>48</v>
      </c>
      <c r="AA3227" t="s">
        <v>11780</v>
      </c>
      <c r="AB3227" t="s">
        <v>11781</v>
      </c>
    </row>
    <row r="3228" spans="1:28" x14ac:dyDescent="0.3">
      <c r="A3228" t="s">
        <v>11782</v>
      </c>
      <c r="B3228" t="s">
        <v>1639</v>
      </c>
      <c r="C3228">
        <v>21</v>
      </c>
      <c r="D3228" t="s">
        <v>44</v>
      </c>
      <c r="E3228" t="s">
        <v>62</v>
      </c>
      <c r="F3228" t="s">
        <v>63</v>
      </c>
      <c r="G3228" t="s">
        <v>8720</v>
      </c>
      <c r="H3228" t="s">
        <v>35</v>
      </c>
      <c r="I3228" t="s">
        <v>36</v>
      </c>
      <c r="J3228">
        <v>26</v>
      </c>
      <c r="K3228">
        <v>24</v>
      </c>
      <c r="L3228">
        <f t="shared" si="150"/>
        <v>2</v>
      </c>
      <c r="M3228">
        <v>13</v>
      </c>
      <c r="N3228">
        <v>60535</v>
      </c>
      <c r="O3228" s="1">
        <f t="shared" si="151"/>
        <v>2328.2692307692309</v>
      </c>
      <c r="P3228" s="1">
        <f t="shared" si="152"/>
        <v>55878.461538461546</v>
      </c>
      <c r="Q3228" s="1">
        <f>Table1[[#This Row],[Earned Basic Salary]]*20%</f>
        <v>11175.69230769231</v>
      </c>
      <c r="R3228" s="1">
        <f>Table1[[#This Row],[Earned Basic Salary]]*10%</f>
        <v>5587.8461538461552</v>
      </c>
      <c r="S3228" s="1">
        <f>Table1[[#This Row],[Earned Basic Salary]]*12%</f>
        <v>6705.4153846153849</v>
      </c>
      <c r="T3228" s="1">
        <f>200</f>
        <v>200</v>
      </c>
      <c r="U3228" s="1">
        <f>Table1[[#This Row],[PF]]+Table1[[#This Row],[Professional Tax]]</f>
        <v>6905.4153846153849</v>
      </c>
      <c r="V3228" s="1">
        <f>Table1[[#This Row],[Overtime Hours]]*200</f>
        <v>2600</v>
      </c>
      <c r="W3228" s="1">
        <f>Table1[[#This Row],[Earned Basic Salary]]+Table1[[#This Row],[HRA]]+Table1[[#This Row],[DA]]+Table1[[#This Row],[Overtime Pay]]</f>
        <v>75242.000000000015</v>
      </c>
      <c r="X3228" s="1">
        <f>Table1[[#This Row],[Gross Salary]]-Table1[[#This Row],[Total Deduction]]</f>
        <v>68336.584615384636</v>
      </c>
      <c r="Y3228" t="s">
        <v>37</v>
      </c>
      <c r="Z3228" t="s">
        <v>106</v>
      </c>
      <c r="AA3228" t="s">
        <v>11783</v>
      </c>
      <c r="AB3228" t="s">
        <v>11784</v>
      </c>
    </row>
    <row r="3229" spans="1:28" x14ac:dyDescent="0.3">
      <c r="A3229" t="s">
        <v>11785</v>
      </c>
      <c r="B3229" t="s">
        <v>202</v>
      </c>
      <c r="C3229">
        <v>24</v>
      </c>
      <c r="D3229" t="s">
        <v>61</v>
      </c>
      <c r="E3229" t="s">
        <v>62</v>
      </c>
      <c r="F3229" t="s">
        <v>89</v>
      </c>
      <c r="G3229" t="s">
        <v>11786</v>
      </c>
      <c r="H3229" t="s">
        <v>35</v>
      </c>
      <c r="I3229" t="s">
        <v>36</v>
      </c>
      <c r="J3229">
        <v>26</v>
      </c>
      <c r="K3229">
        <v>22</v>
      </c>
      <c r="L3229">
        <f t="shared" si="150"/>
        <v>4</v>
      </c>
      <c r="M3229">
        <v>2</v>
      </c>
      <c r="N3229">
        <v>31573</v>
      </c>
      <c r="O3229" s="1">
        <f t="shared" si="151"/>
        <v>1214.3461538461538</v>
      </c>
      <c r="P3229" s="1">
        <f t="shared" si="152"/>
        <v>26715.615384615383</v>
      </c>
      <c r="Q3229" s="1">
        <f>Table1[[#This Row],[Earned Basic Salary]]*20%</f>
        <v>5343.123076923077</v>
      </c>
      <c r="R3229" s="1">
        <f>Table1[[#This Row],[Earned Basic Salary]]*10%</f>
        <v>2671.5615384615385</v>
      </c>
      <c r="S3229" s="1">
        <f>Table1[[#This Row],[Earned Basic Salary]]*12%</f>
        <v>3205.873846153846</v>
      </c>
      <c r="T3229" s="1">
        <f>200</f>
        <v>200</v>
      </c>
      <c r="U3229" s="1">
        <f>Table1[[#This Row],[PF]]+Table1[[#This Row],[Professional Tax]]</f>
        <v>3405.873846153846</v>
      </c>
      <c r="V3229" s="1">
        <f>Table1[[#This Row],[Overtime Hours]]*200</f>
        <v>400</v>
      </c>
      <c r="W3229" s="1">
        <f>Table1[[#This Row],[Earned Basic Salary]]+Table1[[#This Row],[HRA]]+Table1[[#This Row],[DA]]+Table1[[#This Row],[Overtime Pay]]</f>
        <v>35130.299999999996</v>
      </c>
      <c r="X3229" s="1">
        <f>Table1[[#This Row],[Gross Salary]]-Table1[[#This Row],[Total Deduction]]</f>
        <v>31724.426153846151</v>
      </c>
      <c r="Y3229" t="s">
        <v>37</v>
      </c>
      <c r="Z3229" t="s">
        <v>38</v>
      </c>
      <c r="AA3229" t="s">
        <v>11787</v>
      </c>
      <c r="AB3229" t="s">
        <v>11788</v>
      </c>
    </row>
    <row r="3230" spans="1:28" x14ac:dyDescent="0.3">
      <c r="A3230" t="s">
        <v>11789</v>
      </c>
      <c r="B3230" t="s">
        <v>1058</v>
      </c>
      <c r="C3230">
        <v>41</v>
      </c>
      <c r="D3230" t="s">
        <v>127</v>
      </c>
      <c r="E3230" t="s">
        <v>82</v>
      </c>
      <c r="F3230" t="s">
        <v>55</v>
      </c>
      <c r="G3230" t="s">
        <v>7835</v>
      </c>
      <c r="H3230" t="s">
        <v>35</v>
      </c>
      <c r="I3230" t="s">
        <v>36</v>
      </c>
      <c r="J3230">
        <v>26</v>
      </c>
      <c r="K3230">
        <v>22</v>
      </c>
      <c r="L3230">
        <f t="shared" si="150"/>
        <v>4</v>
      </c>
      <c r="M3230">
        <v>1</v>
      </c>
      <c r="N3230">
        <v>48424</v>
      </c>
      <c r="O3230" s="1">
        <f t="shared" si="151"/>
        <v>1862.4615384615386</v>
      </c>
      <c r="P3230" s="1">
        <f t="shared" si="152"/>
        <v>40974.153846153851</v>
      </c>
      <c r="Q3230" s="1">
        <f>Table1[[#This Row],[Earned Basic Salary]]*20%</f>
        <v>8194.8307692307699</v>
      </c>
      <c r="R3230" s="1">
        <f>Table1[[#This Row],[Earned Basic Salary]]*10%</f>
        <v>4097.4153846153849</v>
      </c>
      <c r="S3230" s="1">
        <f>Table1[[#This Row],[Earned Basic Salary]]*12%</f>
        <v>4916.8984615384616</v>
      </c>
      <c r="T3230" s="1">
        <f>200</f>
        <v>200</v>
      </c>
      <c r="U3230" s="1">
        <f>Table1[[#This Row],[PF]]+Table1[[#This Row],[Professional Tax]]</f>
        <v>5116.8984615384616</v>
      </c>
      <c r="V3230" s="1">
        <f>Table1[[#This Row],[Overtime Hours]]*200</f>
        <v>200</v>
      </c>
      <c r="W3230" s="1">
        <f>Table1[[#This Row],[Earned Basic Salary]]+Table1[[#This Row],[HRA]]+Table1[[#This Row],[DA]]+Table1[[#This Row],[Overtime Pay]]</f>
        <v>53466.400000000009</v>
      </c>
      <c r="X3230" s="1">
        <f>Table1[[#This Row],[Gross Salary]]-Table1[[#This Row],[Total Deduction]]</f>
        <v>48349.501538461547</v>
      </c>
      <c r="Y3230" t="s">
        <v>37</v>
      </c>
      <c r="Z3230" t="s">
        <v>95</v>
      </c>
      <c r="AA3230" t="s">
        <v>11790</v>
      </c>
      <c r="AB3230" t="s">
        <v>11791</v>
      </c>
    </row>
    <row r="3231" spans="1:28" x14ac:dyDescent="0.3">
      <c r="A3231" t="s">
        <v>11792</v>
      </c>
      <c r="B3231" t="s">
        <v>260</v>
      </c>
      <c r="C3231">
        <v>53</v>
      </c>
      <c r="D3231" t="s">
        <v>44</v>
      </c>
      <c r="E3231" t="s">
        <v>82</v>
      </c>
      <c r="F3231" t="s">
        <v>33</v>
      </c>
      <c r="G3231" t="s">
        <v>2893</v>
      </c>
      <c r="H3231" t="s">
        <v>35</v>
      </c>
      <c r="I3231" t="s">
        <v>36</v>
      </c>
      <c r="J3231">
        <v>26</v>
      </c>
      <c r="K3231">
        <v>21</v>
      </c>
      <c r="L3231">
        <f t="shared" si="150"/>
        <v>5</v>
      </c>
      <c r="M3231">
        <v>9</v>
      </c>
      <c r="N3231">
        <v>31117</v>
      </c>
      <c r="O3231" s="1">
        <f t="shared" si="151"/>
        <v>1196.8076923076924</v>
      </c>
      <c r="P3231" s="1">
        <f t="shared" si="152"/>
        <v>25132.961538461539</v>
      </c>
      <c r="Q3231" s="1">
        <f>Table1[[#This Row],[Earned Basic Salary]]*20%</f>
        <v>5026.5923076923082</v>
      </c>
      <c r="R3231" s="1">
        <f>Table1[[#This Row],[Earned Basic Salary]]*10%</f>
        <v>2513.2961538461541</v>
      </c>
      <c r="S3231" s="1">
        <f>Table1[[#This Row],[Earned Basic Salary]]*12%</f>
        <v>3015.9553846153844</v>
      </c>
      <c r="T3231" s="1">
        <f>200</f>
        <v>200</v>
      </c>
      <c r="U3231" s="1">
        <f>Table1[[#This Row],[PF]]+Table1[[#This Row],[Professional Tax]]</f>
        <v>3215.9553846153844</v>
      </c>
      <c r="V3231" s="1">
        <f>Table1[[#This Row],[Overtime Hours]]*200</f>
        <v>1800</v>
      </c>
      <c r="W3231" s="1">
        <f>Table1[[#This Row],[Earned Basic Salary]]+Table1[[#This Row],[HRA]]+Table1[[#This Row],[DA]]+Table1[[#This Row],[Overtime Pay]]</f>
        <v>34472.85</v>
      </c>
      <c r="X3231" s="1">
        <f>Table1[[#This Row],[Gross Salary]]-Table1[[#This Row],[Total Deduction]]</f>
        <v>31256.894615384615</v>
      </c>
      <c r="Y3231" t="s">
        <v>37</v>
      </c>
      <c r="Z3231" t="s">
        <v>106</v>
      </c>
      <c r="AA3231" t="s">
        <v>11793</v>
      </c>
      <c r="AB3231" t="s">
        <v>11794</v>
      </c>
    </row>
    <row r="3232" spans="1:28" x14ac:dyDescent="0.3">
      <c r="A3232" t="s">
        <v>11795</v>
      </c>
      <c r="B3232" t="s">
        <v>425</v>
      </c>
      <c r="C3232">
        <v>39</v>
      </c>
      <c r="D3232" t="s">
        <v>127</v>
      </c>
      <c r="E3232" t="s">
        <v>32</v>
      </c>
      <c r="F3232" t="s">
        <v>55</v>
      </c>
      <c r="G3232" t="s">
        <v>2176</v>
      </c>
      <c r="H3232" t="s">
        <v>35</v>
      </c>
      <c r="I3232" t="s">
        <v>36</v>
      </c>
      <c r="J3232">
        <v>26</v>
      </c>
      <c r="K3232">
        <v>25</v>
      </c>
      <c r="L3232">
        <f t="shared" si="150"/>
        <v>1</v>
      </c>
      <c r="M3232">
        <v>16</v>
      </c>
      <c r="N3232">
        <v>61359</v>
      </c>
      <c r="O3232" s="1">
        <f t="shared" si="151"/>
        <v>2359.9615384615386</v>
      </c>
      <c r="P3232" s="1">
        <f t="shared" si="152"/>
        <v>58999.038461538461</v>
      </c>
      <c r="Q3232" s="1">
        <f>Table1[[#This Row],[Earned Basic Salary]]*20%</f>
        <v>11799.807692307693</v>
      </c>
      <c r="R3232" s="1">
        <f>Table1[[#This Row],[Earned Basic Salary]]*10%</f>
        <v>5899.9038461538466</v>
      </c>
      <c r="S3232" s="1">
        <f>Table1[[#This Row],[Earned Basic Salary]]*12%</f>
        <v>7079.8846153846152</v>
      </c>
      <c r="T3232" s="1">
        <f>200</f>
        <v>200</v>
      </c>
      <c r="U3232" s="1">
        <f>Table1[[#This Row],[PF]]+Table1[[#This Row],[Professional Tax]]</f>
        <v>7279.8846153846152</v>
      </c>
      <c r="V3232" s="1">
        <f>Table1[[#This Row],[Overtime Hours]]*200</f>
        <v>3200</v>
      </c>
      <c r="W3232" s="1">
        <f>Table1[[#This Row],[Earned Basic Salary]]+Table1[[#This Row],[HRA]]+Table1[[#This Row],[DA]]+Table1[[#This Row],[Overtime Pay]]</f>
        <v>79898.75</v>
      </c>
      <c r="X3232" s="1">
        <f>Table1[[#This Row],[Gross Salary]]-Table1[[#This Row],[Total Deduction]]</f>
        <v>72618.86538461539</v>
      </c>
      <c r="Y3232" t="s">
        <v>37</v>
      </c>
      <c r="Z3232" t="s">
        <v>48</v>
      </c>
      <c r="AA3232" t="s">
        <v>11796</v>
      </c>
      <c r="AB3232" t="s">
        <v>11797</v>
      </c>
    </row>
    <row r="3233" spans="1:28" x14ac:dyDescent="0.3">
      <c r="A3233" t="s">
        <v>11798</v>
      </c>
      <c r="B3233" t="s">
        <v>74</v>
      </c>
      <c r="C3233">
        <v>52</v>
      </c>
      <c r="D3233" t="s">
        <v>127</v>
      </c>
      <c r="E3233" t="s">
        <v>45</v>
      </c>
      <c r="F3233" t="s">
        <v>33</v>
      </c>
      <c r="G3233" t="s">
        <v>11799</v>
      </c>
      <c r="H3233" t="s">
        <v>35</v>
      </c>
      <c r="I3233" t="s">
        <v>36</v>
      </c>
      <c r="J3233">
        <v>26</v>
      </c>
      <c r="K3233">
        <v>23</v>
      </c>
      <c r="L3233">
        <f t="shared" si="150"/>
        <v>3</v>
      </c>
      <c r="M3233">
        <v>18</v>
      </c>
      <c r="N3233">
        <v>39385</v>
      </c>
      <c r="O3233" s="1">
        <f t="shared" si="151"/>
        <v>1514.8076923076924</v>
      </c>
      <c r="P3233" s="1">
        <f t="shared" si="152"/>
        <v>34840.576923076922</v>
      </c>
      <c r="Q3233" s="1">
        <f>Table1[[#This Row],[Earned Basic Salary]]*20%</f>
        <v>6968.1153846153848</v>
      </c>
      <c r="R3233" s="1">
        <f>Table1[[#This Row],[Earned Basic Salary]]*10%</f>
        <v>3484.0576923076924</v>
      </c>
      <c r="S3233" s="1">
        <f>Table1[[#This Row],[Earned Basic Salary]]*12%</f>
        <v>4180.8692307692309</v>
      </c>
      <c r="T3233" s="1">
        <f>200</f>
        <v>200</v>
      </c>
      <c r="U3233" s="1">
        <f>Table1[[#This Row],[PF]]+Table1[[#This Row],[Professional Tax]]</f>
        <v>4380.8692307692309</v>
      </c>
      <c r="V3233" s="1">
        <f>Table1[[#This Row],[Overtime Hours]]*200</f>
        <v>3600</v>
      </c>
      <c r="W3233" s="1">
        <f>Table1[[#This Row],[Earned Basic Salary]]+Table1[[#This Row],[HRA]]+Table1[[#This Row],[DA]]+Table1[[#This Row],[Overtime Pay]]</f>
        <v>48892.75</v>
      </c>
      <c r="X3233" s="1">
        <f>Table1[[#This Row],[Gross Salary]]-Table1[[#This Row],[Total Deduction]]</f>
        <v>44511.880769230767</v>
      </c>
      <c r="Y3233" t="s">
        <v>37</v>
      </c>
      <c r="Z3233" t="s">
        <v>106</v>
      </c>
      <c r="AA3233" t="s">
        <v>11800</v>
      </c>
      <c r="AB3233" t="s">
        <v>11801</v>
      </c>
    </row>
    <row r="3234" spans="1:28" x14ac:dyDescent="0.3">
      <c r="A3234" t="s">
        <v>11802</v>
      </c>
      <c r="B3234" t="s">
        <v>99</v>
      </c>
      <c r="C3234">
        <v>25</v>
      </c>
      <c r="D3234" t="s">
        <v>31</v>
      </c>
      <c r="E3234" t="s">
        <v>54</v>
      </c>
      <c r="F3234" t="s">
        <v>55</v>
      </c>
      <c r="G3234" t="s">
        <v>2258</v>
      </c>
      <c r="H3234" t="s">
        <v>35</v>
      </c>
      <c r="I3234" t="s">
        <v>36</v>
      </c>
      <c r="J3234">
        <v>26</v>
      </c>
      <c r="K3234">
        <v>22</v>
      </c>
      <c r="L3234">
        <f t="shared" si="150"/>
        <v>4</v>
      </c>
      <c r="M3234">
        <v>10</v>
      </c>
      <c r="N3234">
        <v>58279</v>
      </c>
      <c r="O3234" s="1">
        <f t="shared" si="151"/>
        <v>2241.5</v>
      </c>
      <c r="P3234" s="1">
        <f t="shared" si="152"/>
        <v>49313</v>
      </c>
      <c r="Q3234" s="1">
        <f>Table1[[#This Row],[Earned Basic Salary]]*20%</f>
        <v>9862.6</v>
      </c>
      <c r="R3234" s="1">
        <f>Table1[[#This Row],[Earned Basic Salary]]*10%</f>
        <v>4931.3</v>
      </c>
      <c r="S3234" s="1">
        <f>Table1[[#This Row],[Earned Basic Salary]]*12%</f>
        <v>5917.5599999999995</v>
      </c>
      <c r="T3234" s="1">
        <f>200</f>
        <v>200</v>
      </c>
      <c r="U3234" s="1">
        <f>Table1[[#This Row],[PF]]+Table1[[#This Row],[Professional Tax]]</f>
        <v>6117.5599999999995</v>
      </c>
      <c r="V3234" s="1">
        <f>Table1[[#This Row],[Overtime Hours]]*200</f>
        <v>2000</v>
      </c>
      <c r="W3234" s="1">
        <f>Table1[[#This Row],[Earned Basic Salary]]+Table1[[#This Row],[HRA]]+Table1[[#This Row],[DA]]+Table1[[#This Row],[Overtime Pay]]</f>
        <v>66106.899999999994</v>
      </c>
      <c r="X3234" s="1">
        <f>Table1[[#This Row],[Gross Salary]]-Table1[[#This Row],[Total Deduction]]</f>
        <v>59989.34</v>
      </c>
      <c r="Y3234" t="s">
        <v>37</v>
      </c>
      <c r="Z3234" t="s">
        <v>48</v>
      </c>
      <c r="AA3234" t="s">
        <v>11803</v>
      </c>
      <c r="AB3234" t="s">
        <v>11804</v>
      </c>
    </row>
    <row r="3235" spans="1:28" x14ac:dyDescent="0.3">
      <c r="A3235" t="s">
        <v>11805</v>
      </c>
      <c r="B3235" t="s">
        <v>661</v>
      </c>
      <c r="C3235">
        <v>44</v>
      </c>
      <c r="D3235" t="s">
        <v>61</v>
      </c>
      <c r="E3235" t="s">
        <v>54</v>
      </c>
      <c r="F3235" t="s">
        <v>46</v>
      </c>
      <c r="G3235" t="s">
        <v>11806</v>
      </c>
      <c r="H3235" t="s">
        <v>35</v>
      </c>
      <c r="I3235" t="s">
        <v>36</v>
      </c>
      <c r="J3235">
        <v>26</v>
      </c>
      <c r="K3235">
        <v>22</v>
      </c>
      <c r="L3235">
        <f t="shared" si="150"/>
        <v>4</v>
      </c>
      <c r="M3235">
        <v>9</v>
      </c>
      <c r="N3235">
        <v>70597</v>
      </c>
      <c r="O3235" s="1">
        <f t="shared" si="151"/>
        <v>2715.2692307692309</v>
      </c>
      <c r="P3235" s="1">
        <f t="shared" si="152"/>
        <v>59735.923076923078</v>
      </c>
      <c r="Q3235" s="1">
        <f>Table1[[#This Row],[Earned Basic Salary]]*20%</f>
        <v>11947.184615384616</v>
      </c>
      <c r="R3235" s="1">
        <f>Table1[[#This Row],[Earned Basic Salary]]*10%</f>
        <v>5973.5923076923082</v>
      </c>
      <c r="S3235" s="1">
        <f>Table1[[#This Row],[Earned Basic Salary]]*12%</f>
        <v>7168.3107692307694</v>
      </c>
      <c r="T3235" s="1">
        <f>200</f>
        <v>200</v>
      </c>
      <c r="U3235" s="1">
        <f>Table1[[#This Row],[PF]]+Table1[[#This Row],[Professional Tax]]</f>
        <v>7368.3107692307694</v>
      </c>
      <c r="V3235" s="1">
        <f>Table1[[#This Row],[Overtime Hours]]*200</f>
        <v>1800</v>
      </c>
      <c r="W3235" s="1">
        <f>Table1[[#This Row],[Earned Basic Salary]]+Table1[[#This Row],[HRA]]+Table1[[#This Row],[DA]]+Table1[[#This Row],[Overtime Pay]]</f>
        <v>79456.7</v>
      </c>
      <c r="X3235" s="1">
        <f>Table1[[#This Row],[Gross Salary]]-Table1[[#This Row],[Total Deduction]]</f>
        <v>72088.389230769229</v>
      </c>
      <c r="Y3235" t="s">
        <v>37</v>
      </c>
      <c r="Z3235" t="s">
        <v>106</v>
      </c>
      <c r="AA3235" t="s">
        <v>11807</v>
      </c>
      <c r="AB3235" t="s">
        <v>11808</v>
      </c>
    </row>
    <row r="3236" spans="1:28" x14ac:dyDescent="0.3">
      <c r="A3236" t="s">
        <v>11809</v>
      </c>
      <c r="B3236" t="s">
        <v>637</v>
      </c>
      <c r="C3236">
        <v>29</v>
      </c>
      <c r="D3236" t="s">
        <v>133</v>
      </c>
      <c r="E3236" t="s">
        <v>62</v>
      </c>
      <c r="F3236" t="s">
        <v>46</v>
      </c>
      <c r="G3236" t="s">
        <v>10567</v>
      </c>
      <c r="H3236" t="s">
        <v>35</v>
      </c>
      <c r="I3236" t="s">
        <v>36</v>
      </c>
      <c r="J3236">
        <v>26</v>
      </c>
      <c r="K3236">
        <v>23</v>
      </c>
      <c r="L3236">
        <f t="shared" si="150"/>
        <v>3</v>
      </c>
      <c r="M3236">
        <v>18</v>
      </c>
      <c r="N3236">
        <v>57462</v>
      </c>
      <c r="O3236" s="1">
        <f t="shared" si="151"/>
        <v>2210.0769230769229</v>
      </c>
      <c r="P3236" s="1">
        <f t="shared" si="152"/>
        <v>50831.769230769227</v>
      </c>
      <c r="Q3236" s="1">
        <f>Table1[[#This Row],[Earned Basic Salary]]*20%</f>
        <v>10166.353846153846</v>
      </c>
      <c r="R3236" s="1">
        <f>Table1[[#This Row],[Earned Basic Salary]]*10%</f>
        <v>5083.1769230769232</v>
      </c>
      <c r="S3236" s="1">
        <f>Table1[[#This Row],[Earned Basic Salary]]*12%</f>
        <v>6099.8123076923066</v>
      </c>
      <c r="T3236" s="1">
        <f>200</f>
        <v>200</v>
      </c>
      <c r="U3236" s="1">
        <f>Table1[[#This Row],[PF]]+Table1[[#This Row],[Professional Tax]]</f>
        <v>6299.8123076923066</v>
      </c>
      <c r="V3236" s="1">
        <f>Table1[[#This Row],[Overtime Hours]]*200</f>
        <v>3600</v>
      </c>
      <c r="W3236" s="1">
        <f>Table1[[#This Row],[Earned Basic Salary]]+Table1[[#This Row],[HRA]]+Table1[[#This Row],[DA]]+Table1[[#This Row],[Overtime Pay]]</f>
        <v>69681.3</v>
      </c>
      <c r="X3236" s="1">
        <f>Table1[[#This Row],[Gross Salary]]-Table1[[#This Row],[Total Deduction]]</f>
        <v>63381.487692307695</v>
      </c>
      <c r="Y3236" t="s">
        <v>37</v>
      </c>
      <c r="Z3236" t="s">
        <v>95</v>
      </c>
      <c r="AA3236" t="s">
        <v>11810</v>
      </c>
      <c r="AB3236" t="s">
        <v>11811</v>
      </c>
    </row>
    <row r="3237" spans="1:28" x14ac:dyDescent="0.3">
      <c r="A3237" t="s">
        <v>11812</v>
      </c>
      <c r="B3237" t="s">
        <v>495</v>
      </c>
      <c r="C3237">
        <v>31</v>
      </c>
      <c r="D3237" t="s">
        <v>81</v>
      </c>
      <c r="E3237" t="s">
        <v>32</v>
      </c>
      <c r="F3237" t="s">
        <v>63</v>
      </c>
      <c r="G3237" t="s">
        <v>11813</v>
      </c>
      <c r="H3237" t="s">
        <v>35</v>
      </c>
      <c r="I3237" t="s">
        <v>36</v>
      </c>
      <c r="J3237">
        <v>26</v>
      </c>
      <c r="K3237">
        <v>24</v>
      </c>
      <c r="L3237">
        <f t="shared" si="150"/>
        <v>2</v>
      </c>
      <c r="M3237">
        <v>14</v>
      </c>
      <c r="N3237">
        <v>73700</v>
      </c>
      <c r="O3237" s="1">
        <f t="shared" si="151"/>
        <v>2834.6153846153848</v>
      </c>
      <c r="P3237" s="1">
        <f t="shared" si="152"/>
        <v>68030.769230769234</v>
      </c>
      <c r="Q3237" s="1">
        <f>Table1[[#This Row],[Earned Basic Salary]]*20%</f>
        <v>13606.153846153848</v>
      </c>
      <c r="R3237" s="1">
        <f>Table1[[#This Row],[Earned Basic Salary]]*10%</f>
        <v>6803.0769230769238</v>
      </c>
      <c r="S3237" s="1">
        <f>Table1[[#This Row],[Earned Basic Salary]]*12%</f>
        <v>8163.6923076923076</v>
      </c>
      <c r="T3237" s="1">
        <f>200</f>
        <v>200</v>
      </c>
      <c r="U3237" s="1">
        <f>Table1[[#This Row],[PF]]+Table1[[#This Row],[Professional Tax]]</f>
        <v>8363.6923076923085</v>
      </c>
      <c r="V3237" s="1">
        <f>Table1[[#This Row],[Overtime Hours]]*200</f>
        <v>2800</v>
      </c>
      <c r="W3237" s="1">
        <f>Table1[[#This Row],[Earned Basic Salary]]+Table1[[#This Row],[HRA]]+Table1[[#This Row],[DA]]+Table1[[#This Row],[Overtime Pay]]</f>
        <v>91240</v>
      </c>
      <c r="X3237" s="1">
        <f>Table1[[#This Row],[Gross Salary]]-Table1[[#This Row],[Total Deduction]]</f>
        <v>82876.307692307688</v>
      </c>
      <c r="Y3237" t="s">
        <v>37</v>
      </c>
      <c r="Z3237" t="s">
        <v>38</v>
      </c>
      <c r="AA3237" t="s">
        <v>11814</v>
      </c>
      <c r="AB3237" t="s">
        <v>11815</v>
      </c>
    </row>
    <row r="3238" spans="1:28" x14ac:dyDescent="0.3">
      <c r="A3238" t="s">
        <v>11816</v>
      </c>
      <c r="B3238" t="s">
        <v>490</v>
      </c>
      <c r="C3238">
        <v>38</v>
      </c>
      <c r="D3238" t="s">
        <v>31</v>
      </c>
      <c r="E3238" t="s">
        <v>82</v>
      </c>
      <c r="F3238" t="s">
        <v>55</v>
      </c>
      <c r="G3238" t="s">
        <v>2829</v>
      </c>
      <c r="H3238" t="s">
        <v>35</v>
      </c>
      <c r="I3238" t="s">
        <v>36</v>
      </c>
      <c r="J3238">
        <v>26</v>
      </c>
      <c r="K3238">
        <v>24</v>
      </c>
      <c r="L3238">
        <f t="shared" si="150"/>
        <v>2</v>
      </c>
      <c r="M3238">
        <v>20</v>
      </c>
      <c r="N3238">
        <v>28408</v>
      </c>
      <c r="O3238" s="1">
        <f t="shared" si="151"/>
        <v>1092.6153846153845</v>
      </c>
      <c r="P3238" s="1">
        <f t="shared" si="152"/>
        <v>26222.769230769227</v>
      </c>
      <c r="Q3238" s="1">
        <f>Table1[[#This Row],[Earned Basic Salary]]*20%</f>
        <v>5244.5538461538454</v>
      </c>
      <c r="R3238" s="1">
        <f>Table1[[#This Row],[Earned Basic Salary]]*10%</f>
        <v>2622.2769230769227</v>
      </c>
      <c r="S3238" s="1">
        <f>Table1[[#This Row],[Earned Basic Salary]]*12%</f>
        <v>3146.7323076923071</v>
      </c>
      <c r="T3238" s="1">
        <f>200</f>
        <v>200</v>
      </c>
      <c r="U3238" s="1">
        <f>Table1[[#This Row],[PF]]+Table1[[#This Row],[Professional Tax]]</f>
        <v>3346.7323076923071</v>
      </c>
      <c r="V3238" s="1">
        <f>Table1[[#This Row],[Overtime Hours]]*200</f>
        <v>4000</v>
      </c>
      <c r="W3238" s="1">
        <f>Table1[[#This Row],[Earned Basic Salary]]+Table1[[#This Row],[HRA]]+Table1[[#This Row],[DA]]+Table1[[#This Row],[Overtime Pay]]</f>
        <v>38089.599999999991</v>
      </c>
      <c r="X3238" s="1">
        <f>Table1[[#This Row],[Gross Salary]]-Table1[[#This Row],[Total Deduction]]</f>
        <v>34742.867692307686</v>
      </c>
      <c r="Y3238" t="s">
        <v>37</v>
      </c>
      <c r="Z3238" t="s">
        <v>106</v>
      </c>
      <c r="AA3238" t="s">
        <v>11817</v>
      </c>
      <c r="AB3238" t="s">
        <v>11818</v>
      </c>
    </row>
    <row r="3239" spans="1:28" x14ac:dyDescent="0.3">
      <c r="A3239" t="s">
        <v>11819</v>
      </c>
      <c r="B3239" t="s">
        <v>280</v>
      </c>
      <c r="C3239">
        <v>29</v>
      </c>
      <c r="D3239" t="s">
        <v>61</v>
      </c>
      <c r="E3239" t="s">
        <v>121</v>
      </c>
      <c r="F3239" t="s">
        <v>63</v>
      </c>
      <c r="G3239" t="s">
        <v>8664</v>
      </c>
      <c r="H3239" t="s">
        <v>35</v>
      </c>
      <c r="I3239" t="s">
        <v>36</v>
      </c>
      <c r="J3239">
        <v>26</v>
      </c>
      <c r="K3239">
        <v>22</v>
      </c>
      <c r="L3239">
        <f t="shared" si="150"/>
        <v>4</v>
      </c>
      <c r="M3239">
        <v>12</v>
      </c>
      <c r="N3239">
        <v>64443</v>
      </c>
      <c r="O3239" s="1">
        <f t="shared" si="151"/>
        <v>2478.5769230769229</v>
      </c>
      <c r="P3239" s="1">
        <f t="shared" si="152"/>
        <v>54528.692307692305</v>
      </c>
      <c r="Q3239" s="1">
        <f>Table1[[#This Row],[Earned Basic Salary]]*20%</f>
        <v>10905.738461538462</v>
      </c>
      <c r="R3239" s="1">
        <f>Table1[[#This Row],[Earned Basic Salary]]*10%</f>
        <v>5452.8692307692309</v>
      </c>
      <c r="S3239" s="1">
        <f>Table1[[#This Row],[Earned Basic Salary]]*12%</f>
        <v>6543.4430769230767</v>
      </c>
      <c r="T3239" s="1">
        <f>200</f>
        <v>200</v>
      </c>
      <c r="U3239" s="1">
        <f>Table1[[#This Row],[PF]]+Table1[[#This Row],[Professional Tax]]</f>
        <v>6743.4430769230767</v>
      </c>
      <c r="V3239" s="1">
        <f>Table1[[#This Row],[Overtime Hours]]*200</f>
        <v>2400</v>
      </c>
      <c r="W3239" s="1">
        <f>Table1[[#This Row],[Earned Basic Salary]]+Table1[[#This Row],[HRA]]+Table1[[#This Row],[DA]]+Table1[[#This Row],[Overtime Pay]]</f>
        <v>73287.299999999988</v>
      </c>
      <c r="X3239" s="1">
        <f>Table1[[#This Row],[Gross Salary]]-Table1[[#This Row],[Total Deduction]]</f>
        <v>66543.856923076906</v>
      </c>
      <c r="Y3239" t="s">
        <v>37</v>
      </c>
      <c r="Z3239" t="s">
        <v>106</v>
      </c>
      <c r="AA3239" t="s">
        <v>11820</v>
      </c>
      <c r="AB3239" t="s">
        <v>11821</v>
      </c>
    </row>
    <row r="3240" spans="1:28" x14ac:dyDescent="0.3">
      <c r="A3240" t="s">
        <v>11822</v>
      </c>
      <c r="B3240" t="s">
        <v>143</v>
      </c>
      <c r="C3240">
        <v>55</v>
      </c>
      <c r="D3240" t="s">
        <v>44</v>
      </c>
      <c r="E3240" t="s">
        <v>82</v>
      </c>
      <c r="F3240" t="s">
        <v>55</v>
      </c>
      <c r="G3240" t="s">
        <v>11823</v>
      </c>
      <c r="H3240" t="s">
        <v>35</v>
      </c>
      <c r="I3240" t="s">
        <v>36</v>
      </c>
      <c r="J3240">
        <v>26</v>
      </c>
      <c r="K3240">
        <v>23</v>
      </c>
      <c r="L3240">
        <f t="shared" si="150"/>
        <v>3</v>
      </c>
      <c r="M3240">
        <v>17</v>
      </c>
      <c r="N3240">
        <v>25010</v>
      </c>
      <c r="O3240" s="1">
        <f t="shared" si="151"/>
        <v>961.92307692307691</v>
      </c>
      <c r="P3240" s="1">
        <f t="shared" si="152"/>
        <v>22124.23076923077</v>
      </c>
      <c r="Q3240" s="1">
        <f>Table1[[#This Row],[Earned Basic Salary]]*20%</f>
        <v>4424.8461538461543</v>
      </c>
      <c r="R3240" s="1">
        <f>Table1[[#This Row],[Earned Basic Salary]]*10%</f>
        <v>2212.4230769230771</v>
      </c>
      <c r="S3240" s="1">
        <f>Table1[[#This Row],[Earned Basic Salary]]*12%</f>
        <v>2654.9076923076923</v>
      </c>
      <c r="T3240" s="1">
        <f>200</f>
        <v>200</v>
      </c>
      <c r="U3240" s="1">
        <f>Table1[[#This Row],[PF]]+Table1[[#This Row],[Professional Tax]]</f>
        <v>2854.9076923076923</v>
      </c>
      <c r="V3240" s="1">
        <f>Table1[[#This Row],[Overtime Hours]]*200</f>
        <v>3400</v>
      </c>
      <c r="W3240" s="1">
        <f>Table1[[#This Row],[Earned Basic Salary]]+Table1[[#This Row],[HRA]]+Table1[[#This Row],[DA]]+Table1[[#This Row],[Overtime Pay]]</f>
        <v>32161.5</v>
      </c>
      <c r="X3240" s="1">
        <f>Table1[[#This Row],[Gross Salary]]-Table1[[#This Row],[Total Deduction]]</f>
        <v>29306.592307692306</v>
      </c>
      <c r="Y3240" t="s">
        <v>37</v>
      </c>
      <c r="Z3240" t="s">
        <v>48</v>
      </c>
      <c r="AA3240" t="s">
        <v>11824</v>
      </c>
      <c r="AB3240" t="s">
        <v>11825</v>
      </c>
    </row>
    <row r="3241" spans="1:28" x14ac:dyDescent="0.3">
      <c r="A3241" t="s">
        <v>11826</v>
      </c>
      <c r="B3241" t="s">
        <v>1668</v>
      </c>
      <c r="C3241">
        <v>50</v>
      </c>
      <c r="D3241" t="s">
        <v>31</v>
      </c>
      <c r="E3241" t="s">
        <v>62</v>
      </c>
      <c r="F3241" t="s">
        <v>69</v>
      </c>
      <c r="G3241" t="s">
        <v>7298</v>
      </c>
      <c r="H3241" t="s">
        <v>35</v>
      </c>
      <c r="I3241" t="s">
        <v>36</v>
      </c>
      <c r="J3241">
        <v>26</v>
      </c>
      <c r="K3241">
        <v>24</v>
      </c>
      <c r="L3241">
        <f t="shared" si="150"/>
        <v>2</v>
      </c>
      <c r="M3241">
        <v>20</v>
      </c>
      <c r="N3241">
        <v>63147</v>
      </c>
      <c r="O3241" s="1">
        <f t="shared" si="151"/>
        <v>2428.7307692307691</v>
      </c>
      <c r="P3241" s="1">
        <f t="shared" si="152"/>
        <v>58289.538461538454</v>
      </c>
      <c r="Q3241" s="1">
        <f>Table1[[#This Row],[Earned Basic Salary]]*20%</f>
        <v>11657.907692307692</v>
      </c>
      <c r="R3241" s="1">
        <f>Table1[[#This Row],[Earned Basic Salary]]*10%</f>
        <v>5828.9538461538459</v>
      </c>
      <c r="S3241" s="1">
        <f>Table1[[#This Row],[Earned Basic Salary]]*12%</f>
        <v>6994.744615384614</v>
      </c>
      <c r="T3241" s="1">
        <f>200</f>
        <v>200</v>
      </c>
      <c r="U3241" s="1">
        <f>Table1[[#This Row],[PF]]+Table1[[#This Row],[Professional Tax]]</f>
        <v>7194.744615384614</v>
      </c>
      <c r="V3241" s="1">
        <f>Table1[[#This Row],[Overtime Hours]]*200</f>
        <v>4000</v>
      </c>
      <c r="W3241" s="1">
        <f>Table1[[#This Row],[Earned Basic Salary]]+Table1[[#This Row],[HRA]]+Table1[[#This Row],[DA]]+Table1[[#This Row],[Overtime Pay]]</f>
        <v>79776.399999999994</v>
      </c>
      <c r="X3241" s="1">
        <f>Table1[[#This Row],[Gross Salary]]-Table1[[#This Row],[Total Deduction]]</f>
        <v>72581.655384615384</v>
      </c>
      <c r="Y3241" t="s">
        <v>37</v>
      </c>
      <c r="Z3241" t="s">
        <v>106</v>
      </c>
      <c r="AA3241" t="s">
        <v>11827</v>
      </c>
      <c r="AB3241" t="s">
        <v>11828</v>
      </c>
    </row>
    <row r="3242" spans="1:28" x14ac:dyDescent="0.3">
      <c r="A3242" t="s">
        <v>11829</v>
      </c>
      <c r="B3242" t="s">
        <v>470</v>
      </c>
      <c r="C3242">
        <v>54</v>
      </c>
      <c r="D3242" t="s">
        <v>127</v>
      </c>
      <c r="E3242" t="s">
        <v>82</v>
      </c>
      <c r="F3242" t="s">
        <v>63</v>
      </c>
      <c r="G3242" t="s">
        <v>7845</v>
      </c>
      <c r="H3242" t="s">
        <v>35</v>
      </c>
      <c r="I3242" t="s">
        <v>36</v>
      </c>
      <c r="J3242">
        <v>26</v>
      </c>
      <c r="K3242">
        <v>26</v>
      </c>
      <c r="L3242">
        <f t="shared" si="150"/>
        <v>0</v>
      </c>
      <c r="M3242">
        <v>16</v>
      </c>
      <c r="N3242">
        <v>23349</v>
      </c>
      <c r="O3242" s="1">
        <f t="shared" si="151"/>
        <v>898.03846153846155</v>
      </c>
      <c r="P3242" s="1">
        <f t="shared" si="152"/>
        <v>23349</v>
      </c>
      <c r="Q3242" s="1">
        <f>Table1[[#This Row],[Earned Basic Salary]]*20%</f>
        <v>4669.8</v>
      </c>
      <c r="R3242" s="1">
        <f>Table1[[#This Row],[Earned Basic Salary]]*10%</f>
        <v>2334.9</v>
      </c>
      <c r="S3242" s="1">
        <f>Table1[[#This Row],[Earned Basic Salary]]*12%</f>
        <v>2801.88</v>
      </c>
      <c r="T3242" s="1">
        <f>200</f>
        <v>200</v>
      </c>
      <c r="U3242" s="1">
        <f>Table1[[#This Row],[PF]]+Table1[[#This Row],[Professional Tax]]</f>
        <v>3001.88</v>
      </c>
      <c r="V3242" s="1">
        <f>Table1[[#This Row],[Overtime Hours]]*200</f>
        <v>3200</v>
      </c>
      <c r="W3242" s="1">
        <f>Table1[[#This Row],[Earned Basic Salary]]+Table1[[#This Row],[HRA]]+Table1[[#This Row],[DA]]+Table1[[#This Row],[Overtime Pay]]</f>
        <v>33553.699999999997</v>
      </c>
      <c r="X3242" s="1">
        <f>Table1[[#This Row],[Gross Salary]]-Table1[[#This Row],[Total Deduction]]</f>
        <v>30551.819999999996</v>
      </c>
      <c r="Y3242" t="s">
        <v>37</v>
      </c>
      <c r="Z3242" t="s">
        <v>48</v>
      </c>
      <c r="AA3242" t="s">
        <v>11830</v>
      </c>
      <c r="AB3242" t="s">
        <v>11831</v>
      </c>
    </row>
    <row r="3243" spans="1:28" x14ac:dyDescent="0.3">
      <c r="A3243" t="s">
        <v>11832</v>
      </c>
      <c r="B3243" t="s">
        <v>3317</v>
      </c>
      <c r="C3243">
        <v>47</v>
      </c>
      <c r="D3243" t="s">
        <v>75</v>
      </c>
      <c r="E3243" t="s">
        <v>121</v>
      </c>
      <c r="F3243" t="s">
        <v>55</v>
      </c>
      <c r="G3243" t="s">
        <v>6015</v>
      </c>
      <c r="H3243" t="s">
        <v>35</v>
      </c>
      <c r="I3243" t="s">
        <v>36</v>
      </c>
      <c r="J3243">
        <v>26</v>
      </c>
      <c r="K3243">
        <v>22</v>
      </c>
      <c r="L3243">
        <f t="shared" si="150"/>
        <v>4</v>
      </c>
      <c r="M3243">
        <v>8</v>
      </c>
      <c r="N3243">
        <v>72368</v>
      </c>
      <c r="O3243" s="1">
        <f t="shared" si="151"/>
        <v>2783.3846153846152</v>
      </c>
      <c r="P3243" s="1">
        <f t="shared" si="152"/>
        <v>61234.461538461532</v>
      </c>
      <c r="Q3243" s="1">
        <f>Table1[[#This Row],[Earned Basic Salary]]*20%</f>
        <v>12246.892307692307</v>
      </c>
      <c r="R3243" s="1">
        <f>Table1[[#This Row],[Earned Basic Salary]]*10%</f>
        <v>6123.4461538461537</v>
      </c>
      <c r="S3243" s="1">
        <f>Table1[[#This Row],[Earned Basic Salary]]*12%</f>
        <v>7348.1353846153834</v>
      </c>
      <c r="T3243" s="1">
        <f>200</f>
        <v>200</v>
      </c>
      <c r="U3243" s="1">
        <f>Table1[[#This Row],[PF]]+Table1[[#This Row],[Professional Tax]]</f>
        <v>7548.1353846153834</v>
      </c>
      <c r="V3243" s="1">
        <f>Table1[[#This Row],[Overtime Hours]]*200</f>
        <v>1600</v>
      </c>
      <c r="W3243" s="1">
        <f>Table1[[#This Row],[Earned Basic Salary]]+Table1[[#This Row],[HRA]]+Table1[[#This Row],[DA]]+Table1[[#This Row],[Overtime Pay]]</f>
        <v>81204.799999999988</v>
      </c>
      <c r="X3243" s="1">
        <f>Table1[[#This Row],[Gross Salary]]-Table1[[#This Row],[Total Deduction]]</f>
        <v>73656.664615384609</v>
      </c>
      <c r="Y3243" t="s">
        <v>37</v>
      </c>
      <c r="Z3243" t="s">
        <v>48</v>
      </c>
      <c r="AA3243" t="s">
        <v>11833</v>
      </c>
      <c r="AB3243" t="s">
        <v>11834</v>
      </c>
    </row>
    <row r="3244" spans="1:28" x14ac:dyDescent="0.3">
      <c r="A3244" t="s">
        <v>11835</v>
      </c>
      <c r="B3244" t="s">
        <v>1852</v>
      </c>
      <c r="C3244">
        <v>42</v>
      </c>
      <c r="D3244" t="s">
        <v>61</v>
      </c>
      <c r="E3244" t="s">
        <v>121</v>
      </c>
      <c r="F3244" t="s">
        <v>55</v>
      </c>
      <c r="G3244" t="s">
        <v>6566</v>
      </c>
      <c r="H3244" t="s">
        <v>35</v>
      </c>
      <c r="I3244" t="s">
        <v>36</v>
      </c>
      <c r="J3244">
        <v>26</v>
      </c>
      <c r="K3244">
        <v>23</v>
      </c>
      <c r="L3244">
        <f t="shared" si="150"/>
        <v>3</v>
      </c>
      <c r="M3244">
        <v>17</v>
      </c>
      <c r="N3244">
        <v>45818</v>
      </c>
      <c r="O3244" s="1">
        <f t="shared" si="151"/>
        <v>1762.2307692307693</v>
      </c>
      <c r="P3244" s="1">
        <f t="shared" si="152"/>
        <v>40531.307692307695</v>
      </c>
      <c r="Q3244" s="1">
        <f>Table1[[#This Row],[Earned Basic Salary]]*20%</f>
        <v>8106.2615384615392</v>
      </c>
      <c r="R3244" s="1">
        <f>Table1[[#This Row],[Earned Basic Salary]]*10%</f>
        <v>4053.1307692307696</v>
      </c>
      <c r="S3244" s="1">
        <f>Table1[[#This Row],[Earned Basic Salary]]*12%</f>
        <v>4863.7569230769232</v>
      </c>
      <c r="T3244" s="1">
        <f>200</f>
        <v>200</v>
      </c>
      <c r="U3244" s="1">
        <f>Table1[[#This Row],[PF]]+Table1[[#This Row],[Professional Tax]]</f>
        <v>5063.7569230769232</v>
      </c>
      <c r="V3244" s="1">
        <f>Table1[[#This Row],[Overtime Hours]]*200</f>
        <v>3400</v>
      </c>
      <c r="W3244" s="1">
        <f>Table1[[#This Row],[Earned Basic Salary]]+Table1[[#This Row],[HRA]]+Table1[[#This Row],[DA]]+Table1[[#This Row],[Overtime Pay]]</f>
        <v>56090.700000000004</v>
      </c>
      <c r="X3244" s="1">
        <f>Table1[[#This Row],[Gross Salary]]-Table1[[#This Row],[Total Deduction]]</f>
        <v>51026.943076923082</v>
      </c>
      <c r="Y3244" t="s">
        <v>37</v>
      </c>
      <c r="Z3244" t="s">
        <v>106</v>
      </c>
      <c r="AA3244" t="s">
        <v>11836</v>
      </c>
      <c r="AB3244" t="s">
        <v>11837</v>
      </c>
    </row>
    <row r="3245" spans="1:28" x14ac:dyDescent="0.3">
      <c r="A3245" t="s">
        <v>11838</v>
      </c>
      <c r="B3245" t="s">
        <v>1852</v>
      </c>
      <c r="C3245">
        <v>48</v>
      </c>
      <c r="D3245" t="s">
        <v>53</v>
      </c>
      <c r="E3245" t="s">
        <v>54</v>
      </c>
      <c r="F3245" t="s">
        <v>69</v>
      </c>
      <c r="G3245" t="s">
        <v>11839</v>
      </c>
      <c r="H3245" t="s">
        <v>35</v>
      </c>
      <c r="I3245" t="s">
        <v>36</v>
      </c>
      <c r="J3245">
        <v>26</v>
      </c>
      <c r="K3245">
        <v>23</v>
      </c>
      <c r="L3245">
        <f t="shared" si="150"/>
        <v>3</v>
      </c>
      <c r="M3245">
        <v>16</v>
      </c>
      <c r="N3245">
        <v>30900</v>
      </c>
      <c r="O3245" s="1">
        <f t="shared" si="151"/>
        <v>1188.4615384615386</v>
      </c>
      <c r="P3245" s="1">
        <f t="shared" si="152"/>
        <v>27334.615384615387</v>
      </c>
      <c r="Q3245" s="1">
        <f>Table1[[#This Row],[Earned Basic Salary]]*20%</f>
        <v>5466.923076923078</v>
      </c>
      <c r="R3245" s="1">
        <f>Table1[[#This Row],[Earned Basic Salary]]*10%</f>
        <v>2733.461538461539</v>
      </c>
      <c r="S3245" s="1">
        <f>Table1[[#This Row],[Earned Basic Salary]]*12%</f>
        <v>3280.1538461538462</v>
      </c>
      <c r="T3245" s="1">
        <f>200</f>
        <v>200</v>
      </c>
      <c r="U3245" s="1">
        <f>Table1[[#This Row],[PF]]+Table1[[#This Row],[Professional Tax]]</f>
        <v>3480.1538461538462</v>
      </c>
      <c r="V3245" s="1">
        <f>Table1[[#This Row],[Overtime Hours]]*200</f>
        <v>3200</v>
      </c>
      <c r="W3245" s="1">
        <f>Table1[[#This Row],[Earned Basic Salary]]+Table1[[#This Row],[HRA]]+Table1[[#This Row],[DA]]+Table1[[#This Row],[Overtime Pay]]</f>
        <v>38735.000000000007</v>
      </c>
      <c r="X3245" s="1">
        <f>Table1[[#This Row],[Gross Salary]]-Table1[[#This Row],[Total Deduction]]</f>
        <v>35254.846153846163</v>
      </c>
      <c r="Y3245" t="s">
        <v>37</v>
      </c>
      <c r="Z3245" t="s">
        <v>38</v>
      </c>
      <c r="AA3245" t="s">
        <v>11840</v>
      </c>
      <c r="AB3245" t="s">
        <v>11841</v>
      </c>
    </row>
    <row r="3246" spans="1:28" x14ac:dyDescent="0.3">
      <c r="A3246" t="s">
        <v>11842</v>
      </c>
      <c r="B3246" t="s">
        <v>919</v>
      </c>
      <c r="C3246">
        <v>34</v>
      </c>
      <c r="D3246" t="s">
        <v>81</v>
      </c>
      <c r="E3246" t="s">
        <v>45</v>
      </c>
      <c r="F3246" t="s">
        <v>55</v>
      </c>
      <c r="G3246" t="s">
        <v>159</v>
      </c>
      <c r="H3246" t="s">
        <v>35</v>
      </c>
      <c r="I3246" t="s">
        <v>36</v>
      </c>
      <c r="J3246">
        <v>26</v>
      </c>
      <c r="K3246">
        <v>23</v>
      </c>
      <c r="L3246">
        <f t="shared" si="150"/>
        <v>3</v>
      </c>
      <c r="M3246">
        <v>9</v>
      </c>
      <c r="N3246">
        <v>64588</v>
      </c>
      <c r="O3246" s="1">
        <f t="shared" si="151"/>
        <v>2484.1538461538462</v>
      </c>
      <c r="P3246" s="1">
        <f t="shared" si="152"/>
        <v>57135.538461538461</v>
      </c>
      <c r="Q3246" s="1">
        <f>Table1[[#This Row],[Earned Basic Salary]]*20%</f>
        <v>11427.107692307693</v>
      </c>
      <c r="R3246" s="1">
        <f>Table1[[#This Row],[Earned Basic Salary]]*10%</f>
        <v>5713.5538461538463</v>
      </c>
      <c r="S3246" s="1">
        <f>Table1[[#This Row],[Earned Basic Salary]]*12%</f>
        <v>6856.2646153846154</v>
      </c>
      <c r="T3246" s="1">
        <f>200</f>
        <v>200</v>
      </c>
      <c r="U3246" s="1">
        <f>Table1[[#This Row],[PF]]+Table1[[#This Row],[Professional Tax]]</f>
        <v>7056.2646153846154</v>
      </c>
      <c r="V3246" s="1">
        <f>Table1[[#This Row],[Overtime Hours]]*200</f>
        <v>1800</v>
      </c>
      <c r="W3246" s="1">
        <f>Table1[[#This Row],[Earned Basic Salary]]+Table1[[#This Row],[HRA]]+Table1[[#This Row],[DA]]+Table1[[#This Row],[Overtime Pay]]</f>
        <v>76076.200000000012</v>
      </c>
      <c r="X3246" s="1">
        <f>Table1[[#This Row],[Gross Salary]]-Table1[[#This Row],[Total Deduction]]</f>
        <v>69019.935384615397</v>
      </c>
      <c r="Y3246" t="s">
        <v>37</v>
      </c>
      <c r="Z3246" t="s">
        <v>106</v>
      </c>
      <c r="AA3246" t="s">
        <v>11843</v>
      </c>
      <c r="AB3246" t="s">
        <v>11844</v>
      </c>
    </row>
    <row r="3247" spans="1:28" x14ac:dyDescent="0.3">
      <c r="A3247" t="s">
        <v>11845</v>
      </c>
      <c r="B3247" t="s">
        <v>755</v>
      </c>
      <c r="C3247">
        <v>45</v>
      </c>
      <c r="D3247" t="s">
        <v>75</v>
      </c>
      <c r="E3247" t="s">
        <v>82</v>
      </c>
      <c r="F3247" t="s">
        <v>89</v>
      </c>
      <c r="G3247" t="s">
        <v>11846</v>
      </c>
      <c r="H3247" t="s">
        <v>35</v>
      </c>
      <c r="I3247" t="s">
        <v>36</v>
      </c>
      <c r="J3247">
        <v>26</v>
      </c>
      <c r="K3247">
        <v>23</v>
      </c>
      <c r="L3247">
        <f t="shared" si="150"/>
        <v>3</v>
      </c>
      <c r="M3247">
        <v>1</v>
      </c>
      <c r="N3247">
        <v>74319</v>
      </c>
      <c r="O3247" s="1">
        <f t="shared" si="151"/>
        <v>2858.4230769230771</v>
      </c>
      <c r="P3247" s="1">
        <f t="shared" si="152"/>
        <v>65743.73076923078</v>
      </c>
      <c r="Q3247" s="1">
        <f>Table1[[#This Row],[Earned Basic Salary]]*20%</f>
        <v>13148.746153846158</v>
      </c>
      <c r="R3247" s="1">
        <f>Table1[[#This Row],[Earned Basic Salary]]*10%</f>
        <v>6574.3730769230788</v>
      </c>
      <c r="S3247" s="1">
        <f>Table1[[#This Row],[Earned Basic Salary]]*12%</f>
        <v>7889.2476923076938</v>
      </c>
      <c r="T3247" s="1">
        <f>200</f>
        <v>200</v>
      </c>
      <c r="U3247" s="1">
        <f>Table1[[#This Row],[PF]]+Table1[[#This Row],[Professional Tax]]</f>
        <v>8089.2476923076938</v>
      </c>
      <c r="V3247" s="1">
        <f>Table1[[#This Row],[Overtime Hours]]*200</f>
        <v>200</v>
      </c>
      <c r="W3247" s="1">
        <f>Table1[[#This Row],[Earned Basic Salary]]+Table1[[#This Row],[HRA]]+Table1[[#This Row],[DA]]+Table1[[#This Row],[Overtime Pay]]</f>
        <v>85666.85</v>
      </c>
      <c r="X3247" s="1">
        <f>Table1[[#This Row],[Gross Salary]]-Table1[[#This Row],[Total Deduction]]</f>
        <v>77577.602307692316</v>
      </c>
      <c r="Y3247" t="s">
        <v>37</v>
      </c>
      <c r="Z3247" t="s">
        <v>48</v>
      </c>
      <c r="AA3247" t="s">
        <v>11847</v>
      </c>
      <c r="AB3247" t="s">
        <v>11848</v>
      </c>
    </row>
    <row r="3248" spans="1:28" x14ac:dyDescent="0.3">
      <c r="A3248" t="s">
        <v>11849</v>
      </c>
      <c r="B3248" t="s">
        <v>329</v>
      </c>
      <c r="C3248">
        <v>43</v>
      </c>
      <c r="D3248" t="s">
        <v>61</v>
      </c>
      <c r="E3248" t="s">
        <v>62</v>
      </c>
      <c r="F3248" t="s">
        <v>69</v>
      </c>
      <c r="G3248" t="s">
        <v>11850</v>
      </c>
      <c r="H3248" t="s">
        <v>35</v>
      </c>
      <c r="I3248" t="s">
        <v>36</v>
      </c>
      <c r="J3248">
        <v>26</v>
      </c>
      <c r="K3248">
        <v>25</v>
      </c>
      <c r="L3248">
        <f t="shared" si="150"/>
        <v>1</v>
      </c>
      <c r="M3248">
        <v>9</v>
      </c>
      <c r="N3248">
        <v>56629</v>
      </c>
      <c r="O3248" s="1">
        <f t="shared" si="151"/>
        <v>2178.0384615384614</v>
      </c>
      <c r="P3248" s="1">
        <f t="shared" si="152"/>
        <v>54450.961538461539</v>
      </c>
      <c r="Q3248" s="1">
        <f>Table1[[#This Row],[Earned Basic Salary]]*20%</f>
        <v>10890.192307692309</v>
      </c>
      <c r="R3248" s="1">
        <f>Table1[[#This Row],[Earned Basic Salary]]*10%</f>
        <v>5445.0961538461543</v>
      </c>
      <c r="S3248" s="1">
        <f>Table1[[#This Row],[Earned Basic Salary]]*12%</f>
        <v>6534.1153846153848</v>
      </c>
      <c r="T3248" s="1">
        <f>200</f>
        <v>200</v>
      </c>
      <c r="U3248" s="1">
        <f>Table1[[#This Row],[PF]]+Table1[[#This Row],[Professional Tax]]</f>
        <v>6734.1153846153848</v>
      </c>
      <c r="V3248" s="1">
        <f>Table1[[#This Row],[Overtime Hours]]*200</f>
        <v>1800</v>
      </c>
      <c r="W3248" s="1">
        <f>Table1[[#This Row],[Earned Basic Salary]]+Table1[[#This Row],[HRA]]+Table1[[#This Row],[DA]]+Table1[[#This Row],[Overtime Pay]]</f>
        <v>72586.25</v>
      </c>
      <c r="X3248" s="1">
        <f>Table1[[#This Row],[Gross Salary]]-Table1[[#This Row],[Total Deduction]]</f>
        <v>65852.13461538461</v>
      </c>
      <c r="Y3248" t="s">
        <v>37</v>
      </c>
      <c r="Z3248" t="s">
        <v>38</v>
      </c>
      <c r="AA3248" t="s">
        <v>11851</v>
      </c>
      <c r="AB3248" t="s">
        <v>11852</v>
      </c>
    </row>
    <row r="3249" spans="1:28" x14ac:dyDescent="0.3">
      <c r="A3249" t="s">
        <v>11853</v>
      </c>
      <c r="B3249" t="s">
        <v>512</v>
      </c>
      <c r="C3249">
        <v>48</v>
      </c>
      <c r="D3249" t="s">
        <v>44</v>
      </c>
      <c r="E3249" t="s">
        <v>54</v>
      </c>
      <c r="F3249" t="s">
        <v>33</v>
      </c>
      <c r="G3249" t="s">
        <v>2726</v>
      </c>
      <c r="H3249" t="s">
        <v>35</v>
      </c>
      <c r="I3249" t="s">
        <v>36</v>
      </c>
      <c r="J3249">
        <v>26</v>
      </c>
      <c r="K3249">
        <v>23</v>
      </c>
      <c r="L3249">
        <f t="shared" si="150"/>
        <v>3</v>
      </c>
      <c r="M3249">
        <v>4</v>
      </c>
      <c r="N3249">
        <v>46462</v>
      </c>
      <c r="O3249" s="1">
        <f t="shared" si="151"/>
        <v>1787</v>
      </c>
      <c r="P3249" s="1">
        <f t="shared" si="152"/>
        <v>41101</v>
      </c>
      <c r="Q3249" s="1">
        <f>Table1[[#This Row],[Earned Basic Salary]]*20%</f>
        <v>8220.2000000000007</v>
      </c>
      <c r="R3249" s="1">
        <f>Table1[[#This Row],[Earned Basic Salary]]*10%</f>
        <v>4110.1000000000004</v>
      </c>
      <c r="S3249" s="1">
        <f>Table1[[#This Row],[Earned Basic Salary]]*12%</f>
        <v>4932.12</v>
      </c>
      <c r="T3249" s="1">
        <f>200</f>
        <v>200</v>
      </c>
      <c r="U3249" s="1">
        <f>Table1[[#This Row],[PF]]+Table1[[#This Row],[Professional Tax]]</f>
        <v>5132.12</v>
      </c>
      <c r="V3249" s="1">
        <f>Table1[[#This Row],[Overtime Hours]]*200</f>
        <v>800</v>
      </c>
      <c r="W3249" s="1">
        <f>Table1[[#This Row],[Earned Basic Salary]]+Table1[[#This Row],[HRA]]+Table1[[#This Row],[DA]]+Table1[[#This Row],[Overtime Pay]]</f>
        <v>54231.299999999996</v>
      </c>
      <c r="X3249" s="1">
        <f>Table1[[#This Row],[Gross Salary]]-Table1[[#This Row],[Total Deduction]]</f>
        <v>49099.179999999993</v>
      </c>
      <c r="Y3249" t="s">
        <v>37</v>
      </c>
      <c r="Z3249" t="s">
        <v>38</v>
      </c>
      <c r="AA3249" t="s">
        <v>11854</v>
      </c>
      <c r="AB3249" t="s">
        <v>11855</v>
      </c>
    </row>
    <row r="3250" spans="1:28" x14ac:dyDescent="0.3">
      <c r="A3250" t="s">
        <v>11856</v>
      </c>
      <c r="B3250" t="s">
        <v>310</v>
      </c>
      <c r="C3250">
        <v>26</v>
      </c>
      <c r="D3250" t="s">
        <v>53</v>
      </c>
      <c r="E3250" t="s">
        <v>54</v>
      </c>
      <c r="F3250" t="s">
        <v>89</v>
      </c>
      <c r="G3250" t="s">
        <v>1983</v>
      </c>
      <c r="H3250" t="s">
        <v>35</v>
      </c>
      <c r="I3250" t="s">
        <v>36</v>
      </c>
      <c r="J3250">
        <v>26</v>
      </c>
      <c r="K3250">
        <v>23</v>
      </c>
      <c r="L3250">
        <f t="shared" si="150"/>
        <v>3</v>
      </c>
      <c r="M3250">
        <v>10</v>
      </c>
      <c r="N3250">
        <v>37622</v>
      </c>
      <c r="O3250" s="1">
        <f t="shared" si="151"/>
        <v>1447</v>
      </c>
      <c r="P3250" s="1">
        <f t="shared" si="152"/>
        <v>33281</v>
      </c>
      <c r="Q3250" s="1">
        <f>Table1[[#This Row],[Earned Basic Salary]]*20%</f>
        <v>6656.2000000000007</v>
      </c>
      <c r="R3250" s="1">
        <f>Table1[[#This Row],[Earned Basic Salary]]*10%</f>
        <v>3328.1000000000004</v>
      </c>
      <c r="S3250" s="1">
        <f>Table1[[#This Row],[Earned Basic Salary]]*12%</f>
        <v>3993.72</v>
      </c>
      <c r="T3250" s="1">
        <f>200</f>
        <v>200</v>
      </c>
      <c r="U3250" s="1">
        <f>Table1[[#This Row],[PF]]+Table1[[#This Row],[Professional Tax]]</f>
        <v>4193.7199999999993</v>
      </c>
      <c r="V3250" s="1">
        <f>Table1[[#This Row],[Overtime Hours]]*200</f>
        <v>2000</v>
      </c>
      <c r="W3250" s="1">
        <f>Table1[[#This Row],[Earned Basic Salary]]+Table1[[#This Row],[HRA]]+Table1[[#This Row],[DA]]+Table1[[#This Row],[Overtime Pay]]</f>
        <v>45265.299999999996</v>
      </c>
      <c r="X3250" s="1">
        <f>Table1[[#This Row],[Gross Salary]]-Table1[[#This Row],[Total Deduction]]</f>
        <v>41071.579999999994</v>
      </c>
      <c r="Y3250" t="s">
        <v>37</v>
      </c>
      <c r="Z3250" t="s">
        <v>48</v>
      </c>
      <c r="AA3250" t="s">
        <v>11857</v>
      </c>
      <c r="AB3250" t="s">
        <v>11858</v>
      </c>
    </row>
    <row r="3251" spans="1:28" x14ac:dyDescent="0.3">
      <c r="A3251" t="s">
        <v>11859</v>
      </c>
      <c r="B3251" t="s">
        <v>1242</v>
      </c>
      <c r="C3251">
        <v>40</v>
      </c>
      <c r="D3251" t="s">
        <v>31</v>
      </c>
      <c r="E3251" t="s">
        <v>32</v>
      </c>
      <c r="F3251" t="s">
        <v>89</v>
      </c>
      <c r="G3251" t="s">
        <v>746</v>
      </c>
      <c r="H3251" t="s">
        <v>35</v>
      </c>
      <c r="I3251" t="s">
        <v>36</v>
      </c>
      <c r="J3251">
        <v>26</v>
      </c>
      <c r="K3251">
        <v>26</v>
      </c>
      <c r="L3251">
        <f t="shared" si="150"/>
        <v>0</v>
      </c>
      <c r="M3251">
        <v>9</v>
      </c>
      <c r="N3251">
        <v>34337</v>
      </c>
      <c r="O3251" s="1">
        <f t="shared" si="151"/>
        <v>1320.6538461538462</v>
      </c>
      <c r="P3251" s="1">
        <f t="shared" si="152"/>
        <v>34337</v>
      </c>
      <c r="Q3251" s="1">
        <f>Table1[[#This Row],[Earned Basic Salary]]*20%</f>
        <v>6867.4000000000005</v>
      </c>
      <c r="R3251" s="1">
        <f>Table1[[#This Row],[Earned Basic Salary]]*10%</f>
        <v>3433.7000000000003</v>
      </c>
      <c r="S3251" s="1">
        <f>Table1[[#This Row],[Earned Basic Salary]]*12%</f>
        <v>4120.4399999999996</v>
      </c>
      <c r="T3251" s="1">
        <f>200</f>
        <v>200</v>
      </c>
      <c r="U3251" s="1">
        <f>Table1[[#This Row],[PF]]+Table1[[#This Row],[Professional Tax]]</f>
        <v>4320.4399999999996</v>
      </c>
      <c r="V3251" s="1">
        <f>Table1[[#This Row],[Overtime Hours]]*200</f>
        <v>1800</v>
      </c>
      <c r="W3251" s="1">
        <f>Table1[[#This Row],[Earned Basic Salary]]+Table1[[#This Row],[HRA]]+Table1[[#This Row],[DA]]+Table1[[#This Row],[Overtime Pay]]</f>
        <v>46438.1</v>
      </c>
      <c r="X3251" s="1">
        <f>Table1[[#This Row],[Gross Salary]]-Table1[[#This Row],[Total Deduction]]</f>
        <v>42117.659999999996</v>
      </c>
      <c r="Y3251" t="s">
        <v>37</v>
      </c>
      <c r="Z3251" t="s">
        <v>95</v>
      </c>
      <c r="AA3251" t="s">
        <v>11860</v>
      </c>
      <c r="AB3251" t="s">
        <v>11861</v>
      </c>
    </row>
    <row r="3252" spans="1:28" x14ac:dyDescent="0.3">
      <c r="A3252" t="s">
        <v>11862</v>
      </c>
      <c r="B3252" t="s">
        <v>163</v>
      </c>
      <c r="C3252">
        <v>44</v>
      </c>
      <c r="D3252" t="s">
        <v>81</v>
      </c>
      <c r="E3252" t="s">
        <v>82</v>
      </c>
      <c r="F3252" t="s">
        <v>63</v>
      </c>
      <c r="G3252" t="s">
        <v>2395</v>
      </c>
      <c r="H3252" t="s">
        <v>35</v>
      </c>
      <c r="I3252" t="s">
        <v>36</v>
      </c>
      <c r="J3252">
        <v>26</v>
      </c>
      <c r="K3252">
        <v>23</v>
      </c>
      <c r="L3252">
        <f t="shared" si="150"/>
        <v>3</v>
      </c>
      <c r="M3252">
        <v>16</v>
      </c>
      <c r="N3252">
        <v>29816</v>
      </c>
      <c r="O3252" s="1">
        <f t="shared" si="151"/>
        <v>1146.7692307692307</v>
      </c>
      <c r="P3252" s="1">
        <f t="shared" si="152"/>
        <v>26375.692307692305</v>
      </c>
      <c r="Q3252" s="1">
        <f>Table1[[#This Row],[Earned Basic Salary]]*20%</f>
        <v>5275.1384615384613</v>
      </c>
      <c r="R3252" s="1">
        <f>Table1[[#This Row],[Earned Basic Salary]]*10%</f>
        <v>2637.5692307692307</v>
      </c>
      <c r="S3252" s="1">
        <f>Table1[[#This Row],[Earned Basic Salary]]*12%</f>
        <v>3165.0830769230765</v>
      </c>
      <c r="T3252" s="1">
        <f>200</f>
        <v>200</v>
      </c>
      <c r="U3252" s="1">
        <f>Table1[[#This Row],[PF]]+Table1[[#This Row],[Professional Tax]]</f>
        <v>3365.0830769230765</v>
      </c>
      <c r="V3252" s="1">
        <f>Table1[[#This Row],[Overtime Hours]]*200</f>
        <v>3200</v>
      </c>
      <c r="W3252" s="1">
        <f>Table1[[#This Row],[Earned Basic Salary]]+Table1[[#This Row],[HRA]]+Table1[[#This Row],[DA]]+Table1[[#This Row],[Overtime Pay]]</f>
        <v>37488.399999999994</v>
      </c>
      <c r="X3252" s="1">
        <f>Table1[[#This Row],[Gross Salary]]-Table1[[#This Row],[Total Deduction]]</f>
        <v>34123.31692307692</v>
      </c>
      <c r="Y3252" t="s">
        <v>37</v>
      </c>
      <c r="Z3252" t="s">
        <v>106</v>
      </c>
      <c r="AA3252" t="s">
        <v>11863</v>
      </c>
      <c r="AB3252" t="s">
        <v>11864</v>
      </c>
    </row>
    <row r="3253" spans="1:28" x14ac:dyDescent="0.3">
      <c r="A3253" t="s">
        <v>11865</v>
      </c>
      <c r="B3253" t="s">
        <v>755</v>
      </c>
      <c r="C3253">
        <v>43</v>
      </c>
      <c r="D3253" t="s">
        <v>53</v>
      </c>
      <c r="E3253" t="s">
        <v>82</v>
      </c>
      <c r="F3253" t="s">
        <v>83</v>
      </c>
      <c r="G3253" t="s">
        <v>5293</v>
      </c>
      <c r="H3253" t="s">
        <v>35</v>
      </c>
      <c r="I3253" t="s">
        <v>36</v>
      </c>
      <c r="J3253">
        <v>26</v>
      </c>
      <c r="K3253">
        <v>23</v>
      </c>
      <c r="L3253">
        <f t="shared" si="150"/>
        <v>3</v>
      </c>
      <c r="M3253">
        <v>8</v>
      </c>
      <c r="N3253">
        <v>34813</v>
      </c>
      <c r="O3253" s="1">
        <f t="shared" si="151"/>
        <v>1338.9615384615386</v>
      </c>
      <c r="P3253" s="1">
        <f t="shared" si="152"/>
        <v>30796.115384615387</v>
      </c>
      <c r="Q3253" s="1">
        <f>Table1[[#This Row],[Earned Basic Salary]]*20%</f>
        <v>6159.2230769230773</v>
      </c>
      <c r="R3253" s="1">
        <f>Table1[[#This Row],[Earned Basic Salary]]*10%</f>
        <v>3079.6115384615387</v>
      </c>
      <c r="S3253" s="1">
        <f>Table1[[#This Row],[Earned Basic Salary]]*12%</f>
        <v>3695.5338461538463</v>
      </c>
      <c r="T3253" s="1">
        <f>200</f>
        <v>200</v>
      </c>
      <c r="U3253" s="1">
        <f>Table1[[#This Row],[PF]]+Table1[[#This Row],[Professional Tax]]</f>
        <v>3895.5338461538463</v>
      </c>
      <c r="V3253" s="1">
        <f>Table1[[#This Row],[Overtime Hours]]*200</f>
        <v>1600</v>
      </c>
      <c r="W3253" s="1">
        <f>Table1[[#This Row],[Earned Basic Salary]]+Table1[[#This Row],[HRA]]+Table1[[#This Row],[DA]]+Table1[[#This Row],[Overtime Pay]]</f>
        <v>41634.950000000004</v>
      </c>
      <c r="X3253" s="1">
        <f>Table1[[#This Row],[Gross Salary]]-Table1[[#This Row],[Total Deduction]]</f>
        <v>37739.416153846156</v>
      </c>
      <c r="Y3253" t="s">
        <v>37</v>
      </c>
      <c r="Z3253" t="s">
        <v>38</v>
      </c>
      <c r="AA3253" t="s">
        <v>11866</v>
      </c>
      <c r="AB3253" t="s">
        <v>11867</v>
      </c>
    </row>
    <row r="3254" spans="1:28" x14ac:dyDescent="0.3">
      <c r="A3254" t="s">
        <v>11868</v>
      </c>
      <c r="B3254" t="s">
        <v>1880</v>
      </c>
      <c r="C3254">
        <v>42</v>
      </c>
      <c r="D3254" t="s">
        <v>44</v>
      </c>
      <c r="E3254" t="s">
        <v>121</v>
      </c>
      <c r="F3254" t="s">
        <v>63</v>
      </c>
      <c r="G3254" t="s">
        <v>5697</v>
      </c>
      <c r="H3254" t="s">
        <v>35</v>
      </c>
      <c r="I3254" t="s">
        <v>36</v>
      </c>
      <c r="J3254">
        <v>26</v>
      </c>
      <c r="K3254">
        <v>24</v>
      </c>
      <c r="L3254">
        <f t="shared" si="150"/>
        <v>2</v>
      </c>
      <c r="M3254">
        <v>11</v>
      </c>
      <c r="N3254">
        <v>44069</v>
      </c>
      <c r="O3254" s="1">
        <f t="shared" si="151"/>
        <v>1694.9615384615386</v>
      </c>
      <c r="P3254" s="1">
        <f t="shared" si="152"/>
        <v>40679.076923076922</v>
      </c>
      <c r="Q3254" s="1">
        <f>Table1[[#This Row],[Earned Basic Salary]]*20%</f>
        <v>8135.8153846153846</v>
      </c>
      <c r="R3254" s="1">
        <f>Table1[[#This Row],[Earned Basic Salary]]*10%</f>
        <v>4067.9076923076923</v>
      </c>
      <c r="S3254" s="1">
        <f>Table1[[#This Row],[Earned Basic Salary]]*12%</f>
        <v>4881.4892307692307</v>
      </c>
      <c r="T3254" s="1">
        <f>200</f>
        <v>200</v>
      </c>
      <c r="U3254" s="1">
        <f>Table1[[#This Row],[PF]]+Table1[[#This Row],[Professional Tax]]</f>
        <v>5081.4892307692307</v>
      </c>
      <c r="V3254" s="1">
        <f>Table1[[#This Row],[Overtime Hours]]*200</f>
        <v>2200</v>
      </c>
      <c r="W3254" s="1">
        <f>Table1[[#This Row],[Earned Basic Salary]]+Table1[[#This Row],[HRA]]+Table1[[#This Row],[DA]]+Table1[[#This Row],[Overtime Pay]]</f>
        <v>55082.8</v>
      </c>
      <c r="X3254" s="1">
        <f>Table1[[#This Row],[Gross Salary]]-Table1[[#This Row],[Total Deduction]]</f>
        <v>50001.310769230775</v>
      </c>
      <c r="Y3254" t="s">
        <v>37</v>
      </c>
      <c r="Z3254" t="s">
        <v>106</v>
      </c>
      <c r="AA3254" t="s">
        <v>11869</v>
      </c>
      <c r="AB3254" t="s">
        <v>11870</v>
      </c>
    </row>
    <row r="3255" spans="1:28" x14ac:dyDescent="0.3">
      <c r="A3255" t="s">
        <v>11871</v>
      </c>
      <c r="B3255" t="s">
        <v>1135</v>
      </c>
      <c r="C3255">
        <v>29</v>
      </c>
      <c r="D3255" t="s">
        <v>81</v>
      </c>
      <c r="E3255" t="s">
        <v>82</v>
      </c>
      <c r="F3255" t="s">
        <v>33</v>
      </c>
      <c r="G3255" t="s">
        <v>1229</v>
      </c>
      <c r="H3255" t="s">
        <v>35</v>
      </c>
      <c r="I3255" t="s">
        <v>36</v>
      </c>
      <c r="J3255">
        <v>26</v>
      </c>
      <c r="K3255">
        <v>22</v>
      </c>
      <c r="L3255">
        <f t="shared" si="150"/>
        <v>4</v>
      </c>
      <c r="M3255">
        <v>18</v>
      </c>
      <c r="N3255">
        <v>24019</v>
      </c>
      <c r="O3255" s="1">
        <f t="shared" si="151"/>
        <v>923.80769230769226</v>
      </c>
      <c r="P3255" s="1">
        <f t="shared" si="152"/>
        <v>20323.76923076923</v>
      </c>
      <c r="Q3255" s="1">
        <f>Table1[[#This Row],[Earned Basic Salary]]*20%</f>
        <v>4064.7538461538461</v>
      </c>
      <c r="R3255" s="1">
        <f>Table1[[#This Row],[Earned Basic Salary]]*10%</f>
        <v>2032.376923076923</v>
      </c>
      <c r="S3255" s="1">
        <f>Table1[[#This Row],[Earned Basic Salary]]*12%</f>
        <v>2438.8523076923075</v>
      </c>
      <c r="T3255" s="1">
        <f>200</f>
        <v>200</v>
      </c>
      <c r="U3255" s="1">
        <f>Table1[[#This Row],[PF]]+Table1[[#This Row],[Professional Tax]]</f>
        <v>2638.8523076923075</v>
      </c>
      <c r="V3255" s="1">
        <f>Table1[[#This Row],[Overtime Hours]]*200</f>
        <v>3600</v>
      </c>
      <c r="W3255" s="1">
        <f>Table1[[#This Row],[Earned Basic Salary]]+Table1[[#This Row],[HRA]]+Table1[[#This Row],[DA]]+Table1[[#This Row],[Overtime Pay]]</f>
        <v>30020.9</v>
      </c>
      <c r="X3255" s="1">
        <f>Table1[[#This Row],[Gross Salary]]-Table1[[#This Row],[Total Deduction]]</f>
        <v>27382.047692307693</v>
      </c>
      <c r="Y3255" t="s">
        <v>37</v>
      </c>
      <c r="Z3255" t="s">
        <v>48</v>
      </c>
      <c r="AA3255" t="s">
        <v>11872</v>
      </c>
      <c r="AB3255" t="s">
        <v>11873</v>
      </c>
    </row>
    <row r="3256" spans="1:28" x14ac:dyDescent="0.3">
      <c r="A3256" t="s">
        <v>11874</v>
      </c>
      <c r="B3256" t="s">
        <v>295</v>
      </c>
      <c r="C3256">
        <v>36</v>
      </c>
      <c r="D3256" t="s">
        <v>31</v>
      </c>
      <c r="E3256" t="s">
        <v>62</v>
      </c>
      <c r="F3256" t="s">
        <v>89</v>
      </c>
      <c r="G3256" t="s">
        <v>676</v>
      </c>
      <c r="H3256" t="s">
        <v>35</v>
      </c>
      <c r="I3256" t="s">
        <v>36</v>
      </c>
      <c r="J3256">
        <v>26</v>
      </c>
      <c r="K3256">
        <v>22</v>
      </c>
      <c r="L3256">
        <f t="shared" si="150"/>
        <v>4</v>
      </c>
      <c r="M3256">
        <v>15</v>
      </c>
      <c r="N3256">
        <v>62854</v>
      </c>
      <c r="O3256" s="1">
        <f t="shared" si="151"/>
        <v>2417.4615384615386</v>
      </c>
      <c r="P3256" s="1">
        <f t="shared" si="152"/>
        <v>53184.153846153851</v>
      </c>
      <c r="Q3256" s="1">
        <f>Table1[[#This Row],[Earned Basic Salary]]*20%</f>
        <v>10636.830769230772</v>
      </c>
      <c r="R3256" s="1">
        <f>Table1[[#This Row],[Earned Basic Salary]]*10%</f>
        <v>5318.4153846153858</v>
      </c>
      <c r="S3256" s="1">
        <f>Table1[[#This Row],[Earned Basic Salary]]*12%</f>
        <v>6382.0984615384623</v>
      </c>
      <c r="T3256" s="1">
        <f>200</f>
        <v>200</v>
      </c>
      <c r="U3256" s="1">
        <f>Table1[[#This Row],[PF]]+Table1[[#This Row],[Professional Tax]]</f>
        <v>6582.0984615384623</v>
      </c>
      <c r="V3256" s="1">
        <f>Table1[[#This Row],[Overtime Hours]]*200</f>
        <v>3000</v>
      </c>
      <c r="W3256" s="1">
        <f>Table1[[#This Row],[Earned Basic Salary]]+Table1[[#This Row],[HRA]]+Table1[[#This Row],[DA]]+Table1[[#This Row],[Overtime Pay]]</f>
        <v>72139.400000000009</v>
      </c>
      <c r="X3256" s="1">
        <f>Table1[[#This Row],[Gross Salary]]-Table1[[#This Row],[Total Deduction]]</f>
        <v>65557.301538461543</v>
      </c>
      <c r="Y3256" t="s">
        <v>37</v>
      </c>
      <c r="Z3256" t="s">
        <v>48</v>
      </c>
      <c r="AA3256" t="s">
        <v>11875</v>
      </c>
      <c r="AB3256" t="s">
        <v>11876</v>
      </c>
    </row>
    <row r="3257" spans="1:28" x14ac:dyDescent="0.3">
      <c r="A3257" t="s">
        <v>11877</v>
      </c>
      <c r="B3257" t="s">
        <v>1233</v>
      </c>
      <c r="C3257">
        <v>54</v>
      </c>
      <c r="D3257" t="s">
        <v>81</v>
      </c>
      <c r="E3257" t="s">
        <v>45</v>
      </c>
      <c r="F3257" t="s">
        <v>89</v>
      </c>
      <c r="G3257" t="s">
        <v>5823</v>
      </c>
      <c r="H3257" t="s">
        <v>35</v>
      </c>
      <c r="I3257" t="s">
        <v>36</v>
      </c>
      <c r="J3257">
        <v>26</v>
      </c>
      <c r="K3257">
        <v>25</v>
      </c>
      <c r="L3257">
        <f t="shared" si="150"/>
        <v>1</v>
      </c>
      <c r="M3257">
        <v>14</v>
      </c>
      <c r="N3257">
        <v>34580</v>
      </c>
      <c r="O3257" s="1">
        <f t="shared" si="151"/>
        <v>1330</v>
      </c>
      <c r="P3257" s="1">
        <f t="shared" si="152"/>
        <v>33250</v>
      </c>
      <c r="Q3257" s="1">
        <f>Table1[[#This Row],[Earned Basic Salary]]*20%</f>
        <v>6650</v>
      </c>
      <c r="R3257" s="1">
        <f>Table1[[#This Row],[Earned Basic Salary]]*10%</f>
        <v>3325</v>
      </c>
      <c r="S3257" s="1">
        <f>Table1[[#This Row],[Earned Basic Salary]]*12%</f>
        <v>3990</v>
      </c>
      <c r="T3257" s="1">
        <f>200</f>
        <v>200</v>
      </c>
      <c r="U3257" s="1">
        <f>Table1[[#This Row],[PF]]+Table1[[#This Row],[Professional Tax]]</f>
        <v>4190</v>
      </c>
      <c r="V3257" s="1">
        <f>Table1[[#This Row],[Overtime Hours]]*200</f>
        <v>2800</v>
      </c>
      <c r="W3257" s="1">
        <f>Table1[[#This Row],[Earned Basic Salary]]+Table1[[#This Row],[HRA]]+Table1[[#This Row],[DA]]+Table1[[#This Row],[Overtime Pay]]</f>
        <v>46025</v>
      </c>
      <c r="X3257" s="1">
        <f>Table1[[#This Row],[Gross Salary]]-Table1[[#This Row],[Total Deduction]]</f>
        <v>41835</v>
      </c>
      <c r="Y3257" t="s">
        <v>37</v>
      </c>
      <c r="Z3257" t="s">
        <v>106</v>
      </c>
      <c r="AA3257" t="s">
        <v>11878</v>
      </c>
      <c r="AB3257" t="s">
        <v>11879</v>
      </c>
    </row>
    <row r="3258" spans="1:28" x14ac:dyDescent="0.3">
      <c r="A3258" t="s">
        <v>11880</v>
      </c>
      <c r="B3258" t="s">
        <v>280</v>
      </c>
      <c r="C3258">
        <v>52</v>
      </c>
      <c r="D3258" t="s">
        <v>127</v>
      </c>
      <c r="E3258" t="s">
        <v>45</v>
      </c>
      <c r="F3258" t="s">
        <v>33</v>
      </c>
      <c r="G3258" t="s">
        <v>1261</v>
      </c>
      <c r="H3258" t="s">
        <v>35</v>
      </c>
      <c r="I3258" t="s">
        <v>36</v>
      </c>
      <c r="J3258">
        <v>26</v>
      </c>
      <c r="K3258">
        <v>24</v>
      </c>
      <c r="L3258">
        <f t="shared" si="150"/>
        <v>2</v>
      </c>
      <c r="M3258">
        <v>17</v>
      </c>
      <c r="N3258">
        <v>32055</v>
      </c>
      <c r="O3258" s="1">
        <f t="shared" si="151"/>
        <v>1232.8846153846155</v>
      </c>
      <c r="P3258" s="1">
        <f t="shared" si="152"/>
        <v>29589.230769230773</v>
      </c>
      <c r="Q3258" s="1">
        <f>Table1[[#This Row],[Earned Basic Salary]]*20%</f>
        <v>5917.8461538461552</v>
      </c>
      <c r="R3258" s="1">
        <f>Table1[[#This Row],[Earned Basic Salary]]*10%</f>
        <v>2958.9230769230776</v>
      </c>
      <c r="S3258" s="1">
        <f>Table1[[#This Row],[Earned Basic Salary]]*12%</f>
        <v>3550.7076923076925</v>
      </c>
      <c r="T3258" s="1">
        <f>200</f>
        <v>200</v>
      </c>
      <c r="U3258" s="1">
        <f>Table1[[#This Row],[PF]]+Table1[[#This Row],[Professional Tax]]</f>
        <v>3750.7076923076925</v>
      </c>
      <c r="V3258" s="1">
        <f>Table1[[#This Row],[Overtime Hours]]*200</f>
        <v>3400</v>
      </c>
      <c r="W3258" s="1">
        <f>Table1[[#This Row],[Earned Basic Salary]]+Table1[[#This Row],[HRA]]+Table1[[#This Row],[DA]]+Table1[[#This Row],[Overtime Pay]]</f>
        <v>41866.000000000007</v>
      </c>
      <c r="X3258" s="1">
        <f>Table1[[#This Row],[Gross Salary]]-Table1[[#This Row],[Total Deduction]]</f>
        <v>38115.292307692318</v>
      </c>
      <c r="Y3258" t="s">
        <v>37</v>
      </c>
      <c r="Z3258" t="s">
        <v>106</v>
      </c>
      <c r="AA3258" t="s">
        <v>11881</v>
      </c>
      <c r="AB3258" t="s">
        <v>11882</v>
      </c>
    </row>
    <row r="3259" spans="1:28" x14ac:dyDescent="0.3">
      <c r="A3259" t="s">
        <v>11883</v>
      </c>
      <c r="B3259" t="s">
        <v>741</v>
      </c>
      <c r="C3259">
        <v>26</v>
      </c>
      <c r="D3259" t="s">
        <v>127</v>
      </c>
      <c r="E3259" t="s">
        <v>62</v>
      </c>
      <c r="F3259" t="s">
        <v>33</v>
      </c>
      <c r="G3259" t="s">
        <v>701</v>
      </c>
      <c r="H3259" t="s">
        <v>35</v>
      </c>
      <c r="I3259" t="s">
        <v>36</v>
      </c>
      <c r="J3259">
        <v>26</v>
      </c>
      <c r="K3259">
        <v>23</v>
      </c>
      <c r="L3259">
        <f t="shared" si="150"/>
        <v>3</v>
      </c>
      <c r="M3259">
        <v>4</v>
      </c>
      <c r="N3259">
        <v>61611</v>
      </c>
      <c r="O3259" s="1">
        <f t="shared" si="151"/>
        <v>2369.6538461538462</v>
      </c>
      <c r="P3259" s="1">
        <f t="shared" si="152"/>
        <v>54502.038461538461</v>
      </c>
      <c r="Q3259" s="1">
        <f>Table1[[#This Row],[Earned Basic Salary]]*20%</f>
        <v>10900.407692307694</v>
      </c>
      <c r="R3259" s="1">
        <f>Table1[[#This Row],[Earned Basic Salary]]*10%</f>
        <v>5450.2038461538468</v>
      </c>
      <c r="S3259" s="1">
        <f>Table1[[#This Row],[Earned Basic Salary]]*12%</f>
        <v>6540.2446153846149</v>
      </c>
      <c r="T3259" s="1">
        <f>200</f>
        <v>200</v>
      </c>
      <c r="U3259" s="1">
        <f>Table1[[#This Row],[PF]]+Table1[[#This Row],[Professional Tax]]</f>
        <v>6740.2446153846149</v>
      </c>
      <c r="V3259" s="1">
        <f>Table1[[#This Row],[Overtime Hours]]*200</f>
        <v>800</v>
      </c>
      <c r="W3259" s="1">
        <f>Table1[[#This Row],[Earned Basic Salary]]+Table1[[#This Row],[HRA]]+Table1[[#This Row],[DA]]+Table1[[#This Row],[Overtime Pay]]</f>
        <v>71652.649999999994</v>
      </c>
      <c r="X3259" s="1">
        <f>Table1[[#This Row],[Gross Salary]]-Table1[[#This Row],[Total Deduction]]</f>
        <v>64912.405384615377</v>
      </c>
      <c r="Y3259" t="s">
        <v>37</v>
      </c>
      <c r="Z3259" t="s">
        <v>38</v>
      </c>
      <c r="AA3259" t="s">
        <v>11884</v>
      </c>
      <c r="AB3259" t="s">
        <v>11885</v>
      </c>
    </row>
    <row r="3260" spans="1:28" x14ac:dyDescent="0.3">
      <c r="A3260" t="s">
        <v>11886</v>
      </c>
      <c r="B3260" t="s">
        <v>60</v>
      </c>
      <c r="C3260">
        <v>39</v>
      </c>
      <c r="D3260" t="s">
        <v>53</v>
      </c>
      <c r="E3260" t="s">
        <v>121</v>
      </c>
      <c r="F3260" t="s">
        <v>83</v>
      </c>
      <c r="G3260" t="s">
        <v>11887</v>
      </c>
      <c r="H3260" t="s">
        <v>35</v>
      </c>
      <c r="I3260" t="s">
        <v>36</v>
      </c>
      <c r="J3260">
        <v>26</v>
      </c>
      <c r="K3260">
        <v>24</v>
      </c>
      <c r="L3260">
        <f t="shared" si="150"/>
        <v>2</v>
      </c>
      <c r="M3260">
        <v>20</v>
      </c>
      <c r="N3260">
        <v>19630</v>
      </c>
      <c r="O3260" s="1">
        <f t="shared" si="151"/>
        <v>755</v>
      </c>
      <c r="P3260" s="1">
        <f t="shared" si="152"/>
        <v>18120</v>
      </c>
      <c r="Q3260" s="1">
        <f>Table1[[#This Row],[Earned Basic Salary]]*20%</f>
        <v>3624</v>
      </c>
      <c r="R3260" s="1">
        <f>Table1[[#This Row],[Earned Basic Salary]]*10%</f>
        <v>1812</v>
      </c>
      <c r="S3260" s="1">
        <f>Table1[[#This Row],[Earned Basic Salary]]*12%</f>
        <v>2174.4</v>
      </c>
      <c r="T3260" s="1">
        <f>200</f>
        <v>200</v>
      </c>
      <c r="U3260" s="1">
        <f>Table1[[#This Row],[PF]]+Table1[[#This Row],[Professional Tax]]</f>
        <v>2374.4</v>
      </c>
      <c r="V3260" s="1">
        <f>Table1[[#This Row],[Overtime Hours]]*200</f>
        <v>4000</v>
      </c>
      <c r="W3260" s="1">
        <f>Table1[[#This Row],[Earned Basic Salary]]+Table1[[#This Row],[HRA]]+Table1[[#This Row],[DA]]+Table1[[#This Row],[Overtime Pay]]</f>
        <v>27556</v>
      </c>
      <c r="X3260" s="1">
        <f>Table1[[#This Row],[Gross Salary]]-Table1[[#This Row],[Total Deduction]]</f>
        <v>25181.599999999999</v>
      </c>
      <c r="Y3260" t="s">
        <v>37</v>
      </c>
      <c r="Z3260" t="s">
        <v>48</v>
      </c>
      <c r="AA3260" t="s">
        <v>11888</v>
      </c>
      <c r="AB3260" t="s">
        <v>11889</v>
      </c>
    </row>
    <row r="3261" spans="1:28" x14ac:dyDescent="0.3">
      <c r="A3261" t="s">
        <v>11890</v>
      </c>
      <c r="B3261" t="s">
        <v>236</v>
      </c>
      <c r="C3261">
        <v>38</v>
      </c>
      <c r="D3261" t="s">
        <v>44</v>
      </c>
      <c r="E3261" t="s">
        <v>54</v>
      </c>
      <c r="F3261" t="s">
        <v>33</v>
      </c>
      <c r="G3261" t="s">
        <v>330</v>
      </c>
      <c r="H3261" t="s">
        <v>35</v>
      </c>
      <c r="I3261" t="s">
        <v>36</v>
      </c>
      <c r="J3261">
        <v>26</v>
      </c>
      <c r="K3261">
        <v>25</v>
      </c>
      <c r="L3261">
        <f t="shared" si="150"/>
        <v>1</v>
      </c>
      <c r="M3261">
        <v>0</v>
      </c>
      <c r="N3261">
        <v>29275</v>
      </c>
      <c r="O3261" s="1">
        <f t="shared" si="151"/>
        <v>1125.9615384615386</v>
      </c>
      <c r="P3261" s="1">
        <f t="shared" si="152"/>
        <v>28149.038461538465</v>
      </c>
      <c r="Q3261" s="1">
        <f>Table1[[#This Row],[Earned Basic Salary]]*20%</f>
        <v>5629.8076923076933</v>
      </c>
      <c r="R3261" s="1">
        <f>Table1[[#This Row],[Earned Basic Salary]]*10%</f>
        <v>2814.9038461538466</v>
      </c>
      <c r="S3261" s="1">
        <f>Table1[[#This Row],[Earned Basic Salary]]*12%</f>
        <v>3377.8846153846157</v>
      </c>
      <c r="T3261" s="1">
        <f>200</f>
        <v>200</v>
      </c>
      <c r="U3261" s="1">
        <f>Table1[[#This Row],[PF]]+Table1[[#This Row],[Professional Tax]]</f>
        <v>3577.8846153846157</v>
      </c>
      <c r="V3261" s="1">
        <f>Table1[[#This Row],[Overtime Hours]]*200</f>
        <v>0</v>
      </c>
      <c r="W3261" s="1">
        <f>Table1[[#This Row],[Earned Basic Salary]]+Table1[[#This Row],[HRA]]+Table1[[#This Row],[DA]]+Table1[[#This Row],[Overtime Pay]]</f>
        <v>36593.75</v>
      </c>
      <c r="X3261" s="1">
        <f>Table1[[#This Row],[Gross Salary]]-Table1[[#This Row],[Total Deduction]]</f>
        <v>33015.865384615383</v>
      </c>
      <c r="Y3261" t="s">
        <v>37</v>
      </c>
      <c r="Z3261" t="s">
        <v>95</v>
      </c>
      <c r="AA3261" t="s">
        <v>11891</v>
      </c>
      <c r="AB3261" t="s">
        <v>11892</v>
      </c>
    </row>
    <row r="3262" spans="1:28" x14ac:dyDescent="0.3">
      <c r="A3262" t="s">
        <v>11893</v>
      </c>
      <c r="B3262" t="s">
        <v>153</v>
      </c>
      <c r="C3262">
        <v>44</v>
      </c>
      <c r="D3262" t="s">
        <v>133</v>
      </c>
      <c r="E3262" t="s">
        <v>54</v>
      </c>
      <c r="F3262" t="s">
        <v>89</v>
      </c>
      <c r="G3262" t="s">
        <v>751</v>
      </c>
      <c r="H3262" t="s">
        <v>35</v>
      </c>
      <c r="I3262" t="s">
        <v>36</v>
      </c>
      <c r="J3262">
        <v>26</v>
      </c>
      <c r="K3262">
        <v>22</v>
      </c>
      <c r="L3262">
        <f t="shared" si="150"/>
        <v>4</v>
      </c>
      <c r="M3262">
        <v>7</v>
      </c>
      <c r="N3262">
        <v>32879</v>
      </c>
      <c r="O3262" s="1">
        <f t="shared" si="151"/>
        <v>1264.5769230769231</v>
      </c>
      <c r="P3262" s="1">
        <f t="shared" si="152"/>
        <v>27820.692307692309</v>
      </c>
      <c r="Q3262" s="1">
        <f>Table1[[#This Row],[Earned Basic Salary]]*20%</f>
        <v>5564.1384615384623</v>
      </c>
      <c r="R3262" s="1">
        <f>Table1[[#This Row],[Earned Basic Salary]]*10%</f>
        <v>2782.0692307692311</v>
      </c>
      <c r="S3262" s="1">
        <f>Table1[[#This Row],[Earned Basic Salary]]*12%</f>
        <v>3338.4830769230771</v>
      </c>
      <c r="T3262" s="1">
        <f>200</f>
        <v>200</v>
      </c>
      <c r="U3262" s="1">
        <f>Table1[[#This Row],[PF]]+Table1[[#This Row],[Professional Tax]]</f>
        <v>3538.4830769230771</v>
      </c>
      <c r="V3262" s="1">
        <f>Table1[[#This Row],[Overtime Hours]]*200</f>
        <v>1400</v>
      </c>
      <c r="W3262" s="1">
        <f>Table1[[#This Row],[Earned Basic Salary]]+Table1[[#This Row],[HRA]]+Table1[[#This Row],[DA]]+Table1[[#This Row],[Overtime Pay]]</f>
        <v>37566.9</v>
      </c>
      <c r="X3262" s="1">
        <f>Table1[[#This Row],[Gross Salary]]-Table1[[#This Row],[Total Deduction]]</f>
        <v>34028.416923076926</v>
      </c>
      <c r="Y3262" t="s">
        <v>37</v>
      </c>
      <c r="Z3262" t="s">
        <v>106</v>
      </c>
      <c r="AA3262" t="s">
        <v>11894</v>
      </c>
      <c r="AB3262" t="s">
        <v>11895</v>
      </c>
    </row>
    <row r="3263" spans="1:28" x14ac:dyDescent="0.3">
      <c r="A3263" t="s">
        <v>11896</v>
      </c>
      <c r="B3263" t="s">
        <v>143</v>
      </c>
      <c r="C3263">
        <v>51</v>
      </c>
      <c r="D3263" t="s">
        <v>75</v>
      </c>
      <c r="E3263" t="s">
        <v>82</v>
      </c>
      <c r="F3263" t="s">
        <v>83</v>
      </c>
      <c r="G3263" t="s">
        <v>6340</v>
      </c>
      <c r="H3263" t="s">
        <v>35</v>
      </c>
      <c r="I3263" t="s">
        <v>36</v>
      </c>
      <c r="J3263">
        <v>26</v>
      </c>
      <c r="K3263">
        <v>24</v>
      </c>
      <c r="L3263">
        <f t="shared" si="150"/>
        <v>2</v>
      </c>
      <c r="M3263">
        <v>20</v>
      </c>
      <c r="N3263">
        <v>48682</v>
      </c>
      <c r="O3263" s="1">
        <f t="shared" si="151"/>
        <v>1872.3846153846155</v>
      </c>
      <c r="P3263" s="1">
        <f t="shared" si="152"/>
        <v>44937.230769230773</v>
      </c>
      <c r="Q3263" s="1">
        <f>Table1[[#This Row],[Earned Basic Salary]]*20%</f>
        <v>8987.4461538461546</v>
      </c>
      <c r="R3263" s="1">
        <f>Table1[[#This Row],[Earned Basic Salary]]*10%</f>
        <v>4493.7230769230773</v>
      </c>
      <c r="S3263" s="1">
        <f>Table1[[#This Row],[Earned Basic Salary]]*12%</f>
        <v>5392.4676923076922</v>
      </c>
      <c r="T3263" s="1">
        <f>200</f>
        <v>200</v>
      </c>
      <c r="U3263" s="1">
        <f>Table1[[#This Row],[PF]]+Table1[[#This Row],[Professional Tax]]</f>
        <v>5592.4676923076922</v>
      </c>
      <c r="V3263" s="1">
        <f>Table1[[#This Row],[Overtime Hours]]*200</f>
        <v>4000</v>
      </c>
      <c r="W3263" s="1">
        <f>Table1[[#This Row],[Earned Basic Salary]]+Table1[[#This Row],[HRA]]+Table1[[#This Row],[DA]]+Table1[[#This Row],[Overtime Pay]]</f>
        <v>62418.400000000009</v>
      </c>
      <c r="X3263" s="1">
        <f>Table1[[#This Row],[Gross Salary]]-Table1[[#This Row],[Total Deduction]]</f>
        <v>56825.932307692317</v>
      </c>
      <c r="Y3263" t="s">
        <v>37</v>
      </c>
      <c r="Z3263" t="s">
        <v>106</v>
      </c>
      <c r="AA3263" t="s">
        <v>11897</v>
      </c>
      <c r="AB3263" t="s">
        <v>11898</v>
      </c>
    </row>
    <row r="3264" spans="1:28" x14ac:dyDescent="0.3">
      <c r="A3264" t="s">
        <v>11899</v>
      </c>
      <c r="B3264" t="s">
        <v>74</v>
      </c>
      <c r="C3264">
        <v>55</v>
      </c>
      <c r="D3264" t="s">
        <v>31</v>
      </c>
      <c r="E3264" t="s">
        <v>121</v>
      </c>
      <c r="F3264" t="s">
        <v>46</v>
      </c>
      <c r="G3264" t="s">
        <v>11900</v>
      </c>
      <c r="H3264" t="s">
        <v>35</v>
      </c>
      <c r="I3264" t="s">
        <v>36</v>
      </c>
      <c r="J3264">
        <v>26</v>
      </c>
      <c r="K3264">
        <v>24</v>
      </c>
      <c r="L3264">
        <f t="shared" si="150"/>
        <v>2</v>
      </c>
      <c r="M3264">
        <v>2</v>
      </c>
      <c r="N3264">
        <v>41975</v>
      </c>
      <c r="O3264" s="1">
        <f t="shared" si="151"/>
        <v>1614.4230769230769</v>
      </c>
      <c r="P3264" s="1">
        <f t="shared" si="152"/>
        <v>38746.153846153844</v>
      </c>
      <c r="Q3264" s="1">
        <f>Table1[[#This Row],[Earned Basic Salary]]*20%</f>
        <v>7749.2307692307695</v>
      </c>
      <c r="R3264" s="1">
        <f>Table1[[#This Row],[Earned Basic Salary]]*10%</f>
        <v>3874.6153846153848</v>
      </c>
      <c r="S3264" s="1">
        <f>Table1[[#This Row],[Earned Basic Salary]]*12%</f>
        <v>4649.538461538461</v>
      </c>
      <c r="T3264" s="1">
        <f>200</f>
        <v>200</v>
      </c>
      <c r="U3264" s="1">
        <f>Table1[[#This Row],[PF]]+Table1[[#This Row],[Professional Tax]]</f>
        <v>4849.538461538461</v>
      </c>
      <c r="V3264" s="1">
        <f>Table1[[#This Row],[Overtime Hours]]*200</f>
        <v>400</v>
      </c>
      <c r="W3264" s="1">
        <f>Table1[[#This Row],[Earned Basic Salary]]+Table1[[#This Row],[HRA]]+Table1[[#This Row],[DA]]+Table1[[#This Row],[Overtime Pay]]</f>
        <v>50769.999999999993</v>
      </c>
      <c r="X3264" s="1">
        <f>Table1[[#This Row],[Gross Salary]]-Table1[[#This Row],[Total Deduction]]</f>
        <v>45920.461538461532</v>
      </c>
      <c r="Y3264" t="s">
        <v>37</v>
      </c>
      <c r="Z3264" t="s">
        <v>95</v>
      </c>
      <c r="AA3264" t="s">
        <v>11901</v>
      </c>
      <c r="AB3264" t="s">
        <v>11902</v>
      </c>
    </row>
    <row r="3265" spans="1:28" x14ac:dyDescent="0.3">
      <c r="A3265" t="s">
        <v>11903</v>
      </c>
      <c r="B3265" t="s">
        <v>988</v>
      </c>
      <c r="C3265">
        <v>22</v>
      </c>
      <c r="D3265" t="s">
        <v>61</v>
      </c>
      <c r="E3265" t="s">
        <v>82</v>
      </c>
      <c r="F3265" t="s">
        <v>46</v>
      </c>
      <c r="G3265" t="s">
        <v>5839</v>
      </c>
      <c r="H3265" t="s">
        <v>35</v>
      </c>
      <c r="I3265" t="s">
        <v>36</v>
      </c>
      <c r="J3265">
        <v>26</v>
      </c>
      <c r="K3265">
        <v>26</v>
      </c>
      <c r="L3265">
        <f t="shared" si="150"/>
        <v>0</v>
      </c>
      <c r="M3265">
        <v>3</v>
      </c>
      <c r="N3265">
        <v>48351</v>
      </c>
      <c r="O3265" s="1">
        <f t="shared" si="151"/>
        <v>1859.6538461538462</v>
      </c>
      <c r="P3265" s="1">
        <f t="shared" si="152"/>
        <v>48351</v>
      </c>
      <c r="Q3265" s="1">
        <f>Table1[[#This Row],[Earned Basic Salary]]*20%</f>
        <v>9670.2000000000007</v>
      </c>
      <c r="R3265" s="1">
        <f>Table1[[#This Row],[Earned Basic Salary]]*10%</f>
        <v>4835.1000000000004</v>
      </c>
      <c r="S3265" s="1">
        <f>Table1[[#This Row],[Earned Basic Salary]]*12%</f>
        <v>5802.12</v>
      </c>
      <c r="T3265" s="1">
        <f>200</f>
        <v>200</v>
      </c>
      <c r="U3265" s="1">
        <f>Table1[[#This Row],[PF]]+Table1[[#This Row],[Professional Tax]]</f>
        <v>6002.12</v>
      </c>
      <c r="V3265" s="1">
        <f>Table1[[#This Row],[Overtime Hours]]*200</f>
        <v>600</v>
      </c>
      <c r="W3265" s="1">
        <f>Table1[[#This Row],[Earned Basic Salary]]+Table1[[#This Row],[HRA]]+Table1[[#This Row],[DA]]+Table1[[#This Row],[Overtime Pay]]</f>
        <v>63456.299999999996</v>
      </c>
      <c r="X3265" s="1">
        <f>Table1[[#This Row],[Gross Salary]]-Table1[[#This Row],[Total Deduction]]</f>
        <v>57454.179999999993</v>
      </c>
      <c r="Y3265" t="s">
        <v>37</v>
      </c>
      <c r="Z3265" t="s">
        <v>106</v>
      </c>
      <c r="AA3265" t="s">
        <v>11904</v>
      </c>
      <c r="AB3265" t="s">
        <v>11905</v>
      </c>
    </row>
    <row r="3266" spans="1:28" x14ac:dyDescent="0.3">
      <c r="A3266" t="s">
        <v>11906</v>
      </c>
      <c r="B3266" t="s">
        <v>178</v>
      </c>
      <c r="C3266">
        <v>35</v>
      </c>
      <c r="D3266" t="s">
        <v>31</v>
      </c>
      <c r="E3266" t="s">
        <v>82</v>
      </c>
      <c r="F3266" t="s">
        <v>55</v>
      </c>
      <c r="G3266" t="s">
        <v>3081</v>
      </c>
      <c r="H3266" t="s">
        <v>35</v>
      </c>
      <c r="I3266" t="s">
        <v>36</v>
      </c>
      <c r="J3266">
        <v>26</v>
      </c>
      <c r="K3266">
        <v>24</v>
      </c>
      <c r="L3266">
        <f t="shared" si="150"/>
        <v>2</v>
      </c>
      <c r="M3266">
        <v>0</v>
      </c>
      <c r="N3266">
        <v>67622</v>
      </c>
      <c r="O3266" s="1">
        <f t="shared" si="151"/>
        <v>2600.8461538461538</v>
      </c>
      <c r="P3266" s="1">
        <f t="shared" si="152"/>
        <v>62420.307692307688</v>
      </c>
      <c r="Q3266" s="1">
        <f>Table1[[#This Row],[Earned Basic Salary]]*20%</f>
        <v>12484.061538461538</v>
      </c>
      <c r="R3266" s="1">
        <f>Table1[[#This Row],[Earned Basic Salary]]*10%</f>
        <v>6242.0307692307688</v>
      </c>
      <c r="S3266" s="1">
        <f>Table1[[#This Row],[Earned Basic Salary]]*12%</f>
        <v>7490.4369230769225</v>
      </c>
      <c r="T3266" s="1">
        <f>200</f>
        <v>200</v>
      </c>
      <c r="U3266" s="1">
        <f>Table1[[#This Row],[PF]]+Table1[[#This Row],[Professional Tax]]</f>
        <v>7690.4369230769225</v>
      </c>
      <c r="V3266" s="1">
        <f>Table1[[#This Row],[Overtime Hours]]*200</f>
        <v>0</v>
      </c>
      <c r="W3266" s="1">
        <f>Table1[[#This Row],[Earned Basic Salary]]+Table1[[#This Row],[HRA]]+Table1[[#This Row],[DA]]+Table1[[#This Row],[Overtime Pay]]</f>
        <v>81146.399999999994</v>
      </c>
      <c r="X3266" s="1">
        <f>Table1[[#This Row],[Gross Salary]]-Table1[[#This Row],[Total Deduction]]</f>
        <v>73455.963076923072</v>
      </c>
      <c r="Y3266" t="s">
        <v>37</v>
      </c>
      <c r="Z3266" t="s">
        <v>106</v>
      </c>
      <c r="AA3266" t="s">
        <v>11907</v>
      </c>
      <c r="AB3266" t="s">
        <v>11908</v>
      </c>
    </row>
    <row r="3267" spans="1:28" x14ac:dyDescent="0.3">
      <c r="A3267" t="s">
        <v>11909</v>
      </c>
      <c r="B3267" t="s">
        <v>290</v>
      </c>
      <c r="C3267">
        <v>34</v>
      </c>
      <c r="D3267" t="s">
        <v>127</v>
      </c>
      <c r="E3267" t="s">
        <v>62</v>
      </c>
      <c r="F3267" t="s">
        <v>63</v>
      </c>
      <c r="G3267" t="s">
        <v>10332</v>
      </c>
      <c r="H3267" t="s">
        <v>35</v>
      </c>
      <c r="I3267" t="s">
        <v>36</v>
      </c>
      <c r="J3267">
        <v>26</v>
      </c>
      <c r="K3267">
        <v>23</v>
      </c>
      <c r="L3267">
        <f t="shared" ref="L3267:L3330" si="153">J3267-K3267</f>
        <v>3</v>
      </c>
      <c r="M3267">
        <v>18</v>
      </c>
      <c r="N3267">
        <v>31681</v>
      </c>
      <c r="O3267" s="1">
        <f t="shared" ref="O3267:O3330" si="154">N3267/J3267</f>
        <v>1218.5</v>
      </c>
      <c r="P3267" s="1">
        <f t="shared" ref="P3267:P3330" si="155">O3267*K3267</f>
        <v>28025.5</v>
      </c>
      <c r="Q3267" s="1">
        <f>Table1[[#This Row],[Earned Basic Salary]]*20%</f>
        <v>5605.1</v>
      </c>
      <c r="R3267" s="1">
        <f>Table1[[#This Row],[Earned Basic Salary]]*10%</f>
        <v>2802.55</v>
      </c>
      <c r="S3267" s="1">
        <f>Table1[[#This Row],[Earned Basic Salary]]*12%</f>
        <v>3363.06</v>
      </c>
      <c r="T3267" s="1">
        <f>200</f>
        <v>200</v>
      </c>
      <c r="U3267" s="1">
        <f>Table1[[#This Row],[PF]]+Table1[[#This Row],[Professional Tax]]</f>
        <v>3563.06</v>
      </c>
      <c r="V3267" s="1">
        <f>Table1[[#This Row],[Overtime Hours]]*200</f>
        <v>3600</v>
      </c>
      <c r="W3267" s="1">
        <f>Table1[[#This Row],[Earned Basic Salary]]+Table1[[#This Row],[HRA]]+Table1[[#This Row],[DA]]+Table1[[#This Row],[Overtime Pay]]</f>
        <v>40033.15</v>
      </c>
      <c r="X3267" s="1">
        <f>Table1[[#This Row],[Gross Salary]]-Table1[[#This Row],[Total Deduction]]</f>
        <v>36470.090000000004</v>
      </c>
      <c r="Y3267" t="s">
        <v>37</v>
      </c>
      <c r="Z3267" t="s">
        <v>95</v>
      </c>
      <c r="AA3267" t="s">
        <v>11910</v>
      </c>
      <c r="AB3267" t="s">
        <v>11911</v>
      </c>
    </row>
    <row r="3268" spans="1:28" x14ac:dyDescent="0.3">
      <c r="A3268" t="s">
        <v>11912</v>
      </c>
      <c r="B3268" t="s">
        <v>138</v>
      </c>
      <c r="C3268">
        <v>34</v>
      </c>
      <c r="D3268" t="s">
        <v>81</v>
      </c>
      <c r="E3268" t="s">
        <v>62</v>
      </c>
      <c r="F3268" t="s">
        <v>55</v>
      </c>
      <c r="G3268" t="s">
        <v>2603</v>
      </c>
      <c r="H3268" t="s">
        <v>35</v>
      </c>
      <c r="I3268" t="s">
        <v>36</v>
      </c>
      <c r="J3268">
        <v>26</v>
      </c>
      <c r="K3268">
        <v>24</v>
      </c>
      <c r="L3268">
        <f t="shared" si="153"/>
        <v>2</v>
      </c>
      <c r="M3268">
        <v>1</v>
      </c>
      <c r="N3268">
        <v>35996</v>
      </c>
      <c r="O3268" s="1">
        <f t="shared" si="154"/>
        <v>1384.4615384615386</v>
      </c>
      <c r="P3268" s="1">
        <f t="shared" si="155"/>
        <v>33227.076923076922</v>
      </c>
      <c r="Q3268" s="1">
        <f>Table1[[#This Row],[Earned Basic Salary]]*20%</f>
        <v>6645.4153846153849</v>
      </c>
      <c r="R3268" s="1">
        <f>Table1[[#This Row],[Earned Basic Salary]]*10%</f>
        <v>3322.7076923076925</v>
      </c>
      <c r="S3268" s="1">
        <f>Table1[[#This Row],[Earned Basic Salary]]*12%</f>
        <v>3987.2492307692305</v>
      </c>
      <c r="T3268" s="1">
        <f>200</f>
        <v>200</v>
      </c>
      <c r="U3268" s="1">
        <f>Table1[[#This Row],[PF]]+Table1[[#This Row],[Professional Tax]]</f>
        <v>4187.2492307692301</v>
      </c>
      <c r="V3268" s="1">
        <f>Table1[[#This Row],[Overtime Hours]]*200</f>
        <v>200</v>
      </c>
      <c r="W3268" s="1">
        <f>Table1[[#This Row],[Earned Basic Salary]]+Table1[[#This Row],[HRA]]+Table1[[#This Row],[DA]]+Table1[[#This Row],[Overtime Pay]]</f>
        <v>43395.199999999997</v>
      </c>
      <c r="X3268" s="1">
        <f>Table1[[#This Row],[Gross Salary]]-Table1[[#This Row],[Total Deduction]]</f>
        <v>39207.950769230767</v>
      </c>
      <c r="Y3268" t="s">
        <v>37</v>
      </c>
      <c r="Z3268" t="s">
        <v>48</v>
      </c>
      <c r="AA3268" t="s">
        <v>11913</v>
      </c>
      <c r="AB3268" t="s">
        <v>11914</v>
      </c>
    </row>
    <row r="3269" spans="1:28" x14ac:dyDescent="0.3">
      <c r="A3269" t="s">
        <v>11915</v>
      </c>
      <c r="B3269" t="s">
        <v>29</v>
      </c>
      <c r="C3269">
        <v>55</v>
      </c>
      <c r="D3269" t="s">
        <v>127</v>
      </c>
      <c r="E3269" t="s">
        <v>62</v>
      </c>
      <c r="F3269" t="s">
        <v>55</v>
      </c>
      <c r="G3269" t="s">
        <v>3824</v>
      </c>
      <c r="H3269" t="s">
        <v>35</v>
      </c>
      <c r="I3269" t="s">
        <v>36</v>
      </c>
      <c r="J3269">
        <v>26</v>
      </c>
      <c r="K3269">
        <v>24</v>
      </c>
      <c r="L3269">
        <f t="shared" si="153"/>
        <v>2</v>
      </c>
      <c r="M3269">
        <v>18</v>
      </c>
      <c r="N3269">
        <v>24972</v>
      </c>
      <c r="O3269" s="1">
        <f t="shared" si="154"/>
        <v>960.46153846153845</v>
      </c>
      <c r="P3269" s="1">
        <f t="shared" si="155"/>
        <v>23051.076923076922</v>
      </c>
      <c r="Q3269" s="1">
        <f>Table1[[#This Row],[Earned Basic Salary]]*20%</f>
        <v>4610.2153846153842</v>
      </c>
      <c r="R3269" s="1">
        <f>Table1[[#This Row],[Earned Basic Salary]]*10%</f>
        <v>2305.1076923076921</v>
      </c>
      <c r="S3269" s="1">
        <f>Table1[[#This Row],[Earned Basic Salary]]*12%</f>
        <v>2766.1292307692306</v>
      </c>
      <c r="T3269" s="1">
        <f>200</f>
        <v>200</v>
      </c>
      <c r="U3269" s="1">
        <f>Table1[[#This Row],[PF]]+Table1[[#This Row],[Professional Tax]]</f>
        <v>2966.1292307692306</v>
      </c>
      <c r="V3269" s="1">
        <f>Table1[[#This Row],[Overtime Hours]]*200</f>
        <v>3600</v>
      </c>
      <c r="W3269" s="1">
        <f>Table1[[#This Row],[Earned Basic Salary]]+Table1[[#This Row],[HRA]]+Table1[[#This Row],[DA]]+Table1[[#This Row],[Overtime Pay]]</f>
        <v>33566.399999999994</v>
      </c>
      <c r="X3269" s="1">
        <f>Table1[[#This Row],[Gross Salary]]-Table1[[#This Row],[Total Deduction]]</f>
        <v>30600.270769230763</v>
      </c>
      <c r="Y3269" t="s">
        <v>37</v>
      </c>
      <c r="Z3269" t="s">
        <v>38</v>
      </c>
      <c r="AA3269" t="s">
        <v>11916</v>
      </c>
      <c r="AB3269" t="s">
        <v>11917</v>
      </c>
    </row>
    <row r="3270" spans="1:28" x14ac:dyDescent="0.3">
      <c r="A3270" t="s">
        <v>11918</v>
      </c>
      <c r="B3270" t="s">
        <v>300</v>
      </c>
      <c r="C3270">
        <v>50</v>
      </c>
      <c r="D3270" t="s">
        <v>133</v>
      </c>
      <c r="E3270" t="s">
        <v>54</v>
      </c>
      <c r="F3270" t="s">
        <v>55</v>
      </c>
      <c r="G3270" t="s">
        <v>1538</v>
      </c>
      <c r="H3270" t="s">
        <v>35</v>
      </c>
      <c r="I3270" t="s">
        <v>36</v>
      </c>
      <c r="J3270">
        <v>26</v>
      </c>
      <c r="K3270">
        <v>26</v>
      </c>
      <c r="L3270">
        <f t="shared" si="153"/>
        <v>0</v>
      </c>
      <c r="M3270">
        <v>16</v>
      </c>
      <c r="N3270">
        <v>48638</v>
      </c>
      <c r="O3270" s="1">
        <f t="shared" si="154"/>
        <v>1870.6923076923076</v>
      </c>
      <c r="P3270" s="1">
        <f t="shared" si="155"/>
        <v>48638</v>
      </c>
      <c r="Q3270" s="1">
        <f>Table1[[#This Row],[Earned Basic Salary]]*20%</f>
        <v>9727.6</v>
      </c>
      <c r="R3270" s="1">
        <f>Table1[[#This Row],[Earned Basic Salary]]*10%</f>
        <v>4863.8</v>
      </c>
      <c r="S3270" s="1">
        <f>Table1[[#This Row],[Earned Basic Salary]]*12%</f>
        <v>5836.5599999999995</v>
      </c>
      <c r="T3270" s="1">
        <f>200</f>
        <v>200</v>
      </c>
      <c r="U3270" s="1">
        <f>Table1[[#This Row],[PF]]+Table1[[#This Row],[Professional Tax]]</f>
        <v>6036.5599999999995</v>
      </c>
      <c r="V3270" s="1">
        <f>Table1[[#This Row],[Overtime Hours]]*200</f>
        <v>3200</v>
      </c>
      <c r="W3270" s="1">
        <f>Table1[[#This Row],[Earned Basic Salary]]+Table1[[#This Row],[HRA]]+Table1[[#This Row],[DA]]+Table1[[#This Row],[Overtime Pay]]</f>
        <v>66429.399999999994</v>
      </c>
      <c r="X3270" s="1">
        <f>Table1[[#This Row],[Gross Salary]]-Table1[[#This Row],[Total Deduction]]</f>
        <v>60392.84</v>
      </c>
      <c r="Y3270" t="s">
        <v>37</v>
      </c>
      <c r="Z3270" t="s">
        <v>38</v>
      </c>
      <c r="AA3270" t="s">
        <v>11919</v>
      </c>
      <c r="AB3270" t="s">
        <v>11920</v>
      </c>
    </row>
    <row r="3271" spans="1:28" x14ac:dyDescent="0.3">
      <c r="A3271" t="s">
        <v>11921</v>
      </c>
      <c r="B3271" t="s">
        <v>1281</v>
      </c>
      <c r="C3271">
        <v>22</v>
      </c>
      <c r="D3271" t="s">
        <v>31</v>
      </c>
      <c r="E3271" t="s">
        <v>82</v>
      </c>
      <c r="F3271" t="s">
        <v>55</v>
      </c>
      <c r="G3271" t="s">
        <v>2488</v>
      </c>
      <c r="H3271" t="s">
        <v>35</v>
      </c>
      <c r="I3271" t="s">
        <v>36</v>
      </c>
      <c r="J3271">
        <v>26</v>
      </c>
      <c r="K3271">
        <v>21</v>
      </c>
      <c r="L3271">
        <f t="shared" si="153"/>
        <v>5</v>
      </c>
      <c r="M3271">
        <v>4</v>
      </c>
      <c r="N3271">
        <v>42931</v>
      </c>
      <c r="O3271" s="1">
        <f t="shared" si="154"/>
        <v>1651.1923076923076</v>
      </c>
      <c r="P3271" s="1">
        <f t="shared" si="155"/>
        <v>34675.038461538461</v>
      </c>
      <c r="Q3271" s="1">
        <f>Table1[[#This Row],[Earned Basic Salary]]*20%</f>
        <v>6935.0076923076922</v>
      </c>
      <c r="R3271" s="1">
        <f>Table1[[#This Row],[Earned Basic Salary]]*10%</f>
        <v>3467.5038461538461</v>
      </c>
      <c r="S3271" s="1">
        <f>Table1[[#This Row],[Earned Basic Salary]]*12%</f>
        <v>4161.0046153846151</v>
      </c>
      <c r="T3271" s="1">
        <f>200</f>
        <v>200</v>
      </c>
      <c r="U3271" s="1">
        <f>Table1[[#This Row],[PF]]+Table1[[#This Row],[Professional Tax]]</f>
        <v>4361.0046153846151</v>
      </c>
      <c r="V3271" s="1">
        <f>Table1[[#This Row],[Overtime Hours]]*200</f>
        <v>800</v>
      </c>
      <c r="W3271" s="1">
        <f>Table1[[#This Row],[Earned Basic Salary]]+Table1[[#This Row],[HRA]]+Table1[[#This Row],[DA]]+Table1[[#This Row],[Overtime Pay]]</f>
        <v>45877.55</v>
      </c>
      <c r="X3271" s="1">
        <f>Table1[[#This Row],[Gross Salary]]-Table1[[#This Row],[Total Deduction]]</f>
        <v>41516.545384615391</v>
      </c>
      <c r="Y3271" t="s">
        <v>37</v>
      </c>
      <c r="Z3271" t="s">
        <v>38</v>
      </c>
      <c r="AA3271" t="s">
        <v>11922</v>
      </c>
      <c r="AB3271" t="s">
        <v>11923</v>
      </c>
    </row>
    <row r="3272" spans="1:28" x14ac:dyDescent="0.3">
      <c r="A3272" t="s">
        <v>11924</v>
      </c>
      <c r="B3272" t="s">
        <v>607</v>
      </c>
      <c r="C3272">
        <v>37</v>
      </c>
      <c r="D3272" t="s">
        <v>133</v>
      </c>
      <c r="E3272" t="s">
        <v>32</v>
      </c>
      <c r="F3272" t="s">
        <v>83</v>
      </c>
      <c r="G3272" t="s">
        <v>9880</v>
      </c>
      <c r="H3272" t="s">
        <v>35</v>
      </c>
      <c r="I3272" t="s">
        <v>36</v>
      </c>
      <c r="J3272">
        <v>26</v>
      </c>
      <c r="K3272">
        <v>25</v>
      </c>
      <c r="L3272">
        <f t="shared" si="153"/>
        <v>1</v>
      </c>
      <c r="M3272">
        <v>17</v>
      </c>
      <c r="N3272">
        <v>24871</v>
      </c>
      <c r="O3272" s="1">
        <f t="shared" si="154"/>
        <v>956.57692307692309</v>
      </c>
      <c r="P3272" s="1">
        <f t="shared" si="155"/>
        <v>23914.423076923078</v>
      </c>
      <c r="Q3272" s="1">
        <f>Table1[[#This Row],[Earned Basic Salary]]*20%</f>
        <v>4782.8846153846162</v>
      </c>
      <c r="R3272" s="1">
        <f>Table1[[#This Row],[Earned Basic Salary]]*10%</f>
        <v>2391.4423076923081</v>
      </c>
      <c r="S3272" s="1">
        <f>Table1[[#This Row],[Earned Basic Salary]]*12%</f>
        <v>2869.7307692307691</v>
      </c>
      <c r="T3272" s="1">
        <f>200</f>
        <v>200</v>
      </c>
      <c r="U3272" s="1">
        <f>Table1[[#This Row],[PF]]+Table1[[#This Row],[Professional Tax]]</f>
        <v>3069.7307692307691</v>
      </c>
      <c r="V3272" s="1">
        <f>Table1[[#This Row],[Overtime Hours]]*200</f>
        <v>3400</v>
      </c>
      <c r="W3272" s="1">
        <f>Table1[[#This Row],[Earned Basic Salary]]+Table1[[#This Row],[HRA]]+Table1[[#This Row],[DA]]+Table1[[#This Row],[Overtime Pay]]</f>
        <v>34488.75</v>
      </c>
      <c r="X3272" s="1">
        <f>Table1[[#This Row],[Gross Salary]]-Table1[[#This Row],[Total Deduction]]</f>
        <v>31419.01923076923</v>
      </c>
      <c r="Y3272" t="s">
        <v>37</v>
      </c>
      <c r="Z3272" t="s">
        <v>106</v>
      </c>
      <c r="AA3272" t="s">
        <v>11925</v>
      </c>
      <c r="AB3272" t="s">
        <v>11926</v>
      </c>
    </row>
    <row r="3273" spans="1:28" x14ac:dyDescent="0.3">
      <c r="A3273" t="s">
        <v>11927</v>
      </c>
      <c r="B3273" t="s">
        <v>110</v>
      </c>
      <c r="C3273">
        <v>45</v>
      </c>
      <c r="D3273" t="s">
        <v>81</v>
      </c>
      <c r="E3273" t="s">
        <v>32</v>
      </c>
      <c r="F3273" t="s">
        <v>89</v>
      </c>
      <c r="G3273" t="s">
        <v>701</v>
      </c>
      <c r="H3273" t="s">
        <v>35</v>
      </c>
      <c r="I3273" t="s">
        <v>36</v>
      </c>
      <c r="J3273">
        <v>26</v>
      </c>
      <c r="K3273">
        <v>22</v>
      </c>
      <c r="L3273">
        <f t="shared" si="153"/>
        <v>4</v>
      </c>
      <c r="M3273">
        <v>16</v>
      </c>
      <c r="N3273">
        <v>42018</v>
      </c>
      <c r="O3273" s="1">
        <f t="shared" si="154"/>
        <v>1616.0769230769231</v>
      </c>
      <c r="P3273" s="1">
        <f t="shared" si="155"/>
        <v>35553.692307692305</v>
      </c>
      <c r="Q3273" s="1">
        <f>Table1[[#This Row],[Earned Basic Salary]]*20%</f>
        <v>7110.7384615384617</v>
      </c>
      <c r="R3273" s="1">
        <f>Table1[[#This Row],[Earned Basic Salary]]*10%</f>
        <v>3555.3692307692309</v>
      </c>
      <c r="S3273" s="1">
        <f>Table1[[#This Row],[Earned Basic Salary]]*12%</f>
        <v>4266.4430769230767</v>
      </c>
      <c r="T3273" s="1">
        <f>200</f>
        <v>200</v>
      </c>
      <c r="U3273" s="1">
        <f>Table1[[#This Row],[PF]]+Table1[[#This Row],[Professional Tax]]</f>
        <v>4466.4430769230767</v>
      </c>
      <c r="V3273" s="1">
        <f>Table1[[#This Row],[Overtime Hours]]*200</f>
        <v>3200</v>
      </c>
      <c r="W3273" s="1">
        <f>Table1[[#This Row],[Earned Basic Salary]]+Table1[[#This Row],[HRA]]+Table1[[#This Row],[DA]]+Table1[[#This Row],[Overtime Pay]]</f>
        <v>49419.799999999996</v>
      </c>
      <c r="X3273" s="1">
        <f>Table1[[#This Row],[Gross Salary]]-Table1[[#This Row],[Total Deduction]]</f>
        <v>44953.356923076921</v>
      </c>
      <c r="Y3273" t="s">
        <v>37</v>
      </c>
      <c r="Z3273" t="s">
        <v>106</v>
      </c>
      <c r="AA3273" t="s">
        <v>11928</v>
      </c>
      <c r="AB3273" t="s">
        <v>11929</v>
      </c>
    </row>
    <row r="3274" spans="1:28" x14ac:dyDescent="0.3">
      <c r="A3274" t="s">
        <v>11930</v>
      </c>
      <c r="B3274" t="s">
        <v>2233</v>
      </c>
      <c r="C3274">
        <v>35</v>
      </c>
      <c r="D3274" t="s">
        <v>44</v>
      </c>
      <c r="E3274" t="s">
        <v>121</v>
      </c>
      <c r="F3274" t="s">
        <v>69</v>
      </c>
      <c r="G3274" t="s">
        <v>11931</v>
      </c>
      <c r="H3274" t="s">
        <v>35</v>
      </c>
      <c r="I3274" t="s">
        <v>36</v>
      </c>
      <c r="J3274">
        <v>26</v>
      </c>
      <c r="K3274">
        <v>24</v>
      </c>
      <c r="L3274">
        <f t="shared" si="153"/>
        <v>2</v>
      </c>
      <c r="M3274">
        <v>17</v>
      </c>
      <c r="N3274">
        <v>63372</v>
      </c>
      <c r="O3274" s="1">
        <f t="shared" si="154"/>
        <v>2437.3846153846152</v>
      </c>
      <c r="P3274" s="1">
        <f t="shared" si="155"/>
        <v>58497.230769230766</v>
      </c>
      <c r="Q3274" s="1">
        <f>Table1[[#This Row],[Earned Basic Salary]]*20%</f>
        <v>11699.446153846155</v>
      </c>
      <c r="R3274" s="1">
        <f>Table1[[#This Row],[Earned Basic Salary]]*10%</f>
        <v>5849.7230769230773</v>
      </c>
      <c r="S3274" s="1">
        <f>Table1[[#This Row],[Earned Basic Salary]]*12%</f>
        <v>7019.6676923076921</v>
      </c>
      <c r="T3274" s="1">
        <f>200</f>
        <v>200</v>
      </c>
      <c r="U3274" s="1">
        <f>Table1[[#This Row],[PF]]+Table1[[#This Row],[Professional Tax]]</f>
        <v>7219.6676923076921</v>
      </c>
      <c r="V3274" s="1">
        <f>Table1[[#This Row],[Overtime Hours]]*200</f>
        <v>3400</v>
      </c>
      <c r="W3274" s="1">
        <f>Table1[[#This Row],[Earned Basic Salary]]+Table1[[#This Row],[HRA]]+Table1[[#This Row],[DA]]+Table1[[#This Row],[Overtime Pay]]</f>
        <v>79446.399999999994</v>
      </c>
      <c r="X3274" s="1">
        <f>Table1[[#This Row],[Gross Salary]]-Table1[[#This Row],[Total Deduction]]</f>
        <v>72226.732307692306</v>
      </c>
      <c r="Y3274" t="s">
        <v>37</v>
      </c>
      <c r="Z3274" t="s">
        <v>106</v>
      </c>
      <c r="AA3274" t="s">
        <v>11932</v>
      </c>
      <c r="AB3274" t="s">
        <v>11933</v>
      </c>
    </row>
    <row r="3275" spans="1:28" x14ac:dyDescent="0.3">
      <c r="A3275" t="s">
        <v>11934</v>
      </c>
      <c r="B3275" t="s">
        <v>722</v>
      </c>
      <c r="C3275">
        <v>47</v>
      </c>
      <c r="D3275" t="s">
        <v>133</v>
      </c>
      <c r="E3275" t="s">
        <v>62</v>
      </c>
      <c r="F3275" t="s">
        <v>63</v>
      </c>
      <c r="G3275" t="s">
        <v>617</v>
      </c>
      <c r="H3275" t="s">
        <v>35</v>
      </c>
      <c r="I3275" t="s">
        <v>36</v>
      </c>
      <c r="J3275">
        <v>26</v>
      </c>
      <c r="K3275">
        <v>25</v>
      </c>
      <c r="L3275">
        <f t="shared" si="153"/>
        <v>1</v>
      </c>
      <c r="M3275">
        <v>17</v>
      </c>
      <c r="N3275">
        <v>46421</v>
      </c>
      <c r="O3275" s="1">
        <f t="shared" si="154"/>
        <v>1785.4230769230769</v>
      </c>
      <c r="P3275" s="1">
        <f t="shared" si="155"/>
        <v>44635.576923076922</v>
      </c>
      <c r="Q3275" s="1">
        <f>Table1[[#This Row],[Earned Basic Salary]]*20%</f>
        <v>8927.1153846153848</v>
      </c>
      <c r="R3275" s="1">
        <f>Table1[[#This Row],[Earned Basic Salary]]*10%</f>
        <v>4463.5576923076924</v>
      </c>
      <c r="S3275" s="1">
        <f>Table1[[#This Row],[Earned Basic Salary]]*12%</f>
        <v>5356.2692307692305</v>
      </c>
      <c r="T3275" s="1">
        <f>200</f>
        <v>200</v>
      </c>
      <c r="U3275" s="1">
        <f>Table1[[#This Row],[PF]]+Table1[[#This Row],[Professional Tax]]</f>
        <v>5556.2692307692305</v>
      </c>
      <c r="V3275" s="1">
        <f>Table1[[#This Row],[Overtime Hours]]*200</f>
        <v>3400</v>
      </c>
      <c r="W3275" s="1">
        <f>Table1[[#This Row],[Earned Basic Salary]]+Table1[[#This Row],[HRA]]+Table1[[#This Row],[DA]]+Table1[[#This Row],[Overtime Pay]]</f>
        <v>61426.25</v>
      </c>
      <c r="X3275" s="1">
        <f>Table1[[#This Row],[Gross Salary]]-Table1[[#This Row],[Total Deduction]]</f>
        <v>55869.980769230766</v>
      </c>
      <c r="Y3275" t="s">
        <v>37</v>
      </c>
      <c r="Z3275" t="s">
        <v>106</v>
      </c>
      <c r="AA3275" t="s">
        <v>11935</v>
      </c>
      <c r="AB3275" t="s">
        <v>11936</v>
      </c>
    </row>
    <row r="3276" spans="1:28" x14ac:dyDescent="0.3">
      <c r="A3276" t="s">
        <v>11937</v>
      </c>
      <c r="B3276" t="s">
        <v>1090</v>
      </c>
      <c r="C3276">
        <v>41</v>
      </c>
      <c r="D3276" t="s">
        <v>127</v>
      </c>
      <c r="E3276" t="s">
        <v>54</v>
      </c>
      <c r="F3276" t="s">
        <v>46</v>
      </c>
      <c r="G3276" t="s">
        <v>3967</v>
      </c>
      <c r="H3276" t="s">
        <v>35</v>
      </c>
      <c r="I3276" t="s">
        <v>36</v>
      </c>
      <c r="J3276">
        <v>26</v>
      </c>
      <c r="K3276">
        <v>24</v>
      </c>
      <c r="L3276">
        <f t="shared" si="153"/>
        <v>2</v>
      </c>
      <c r="M3276">
        <v>20</v>
      </c>
      <c r="N3276">
        <v>41205</v>
      </c>
      <c r="O3276" s="1">
        <f t="shared" si="154"/>
        <v>1584.8076923076924</v>
      </c>
      <c r="P3276" s="1">
        <f t="shared" si="155"/>
        <v>38035.384615384617</v>
      </c>
      <c r="Q3276" s="1">
        <f>Table1[[#This Row],[Earned Basic Salary]]*20%</f>
        <v>7607.0769230769238</v>
      </c>
      <c r="R3276" s="1">
        <f>Table1[[#This Row],[Earned Basic Salary]]*10%</f>
        <v>3803.5384615384619</v>
      </c>
      <c r="S3276" s="1">
        <f>Table1[[#This Row],[Earned Basic Salary]]*12%</f>
        <v>4564.2461538461539</v>
      </c>
      <c r="T3276" s="1">
        <f>200</f>
        <v>200</v>
      </c>
      <c r="U3276" s="1">
        <f>Table1[[#This Row],[PF]]+Table1[[#This Row],[Professional Tax]]</f>
        <v>4764.2461538461539</v>
      </c>
      <c r="V3276" s="1">
        <f>Table1[[#This Row],[Overtime Hours]]*200</f>
        <v>4000</v>
      </c>
      <c r="W3276" s="1">
        <f>Table1[[#This Row],[Earned Basic Salary]]+Table1[[#This Row],[HRA]]+Table1[[#This Row],[DA]]+Table1[[#This Row],[Overtime Pay]]</f>
        <v>53446</v>
      </c>
      <c r="X3276" s="1">
        <f>Table1[[#This Row],[Gross Salary]]-Table1[[#This Row],[Total Deduction]]</f>
        <v>48681.75384615385</v>
      </c>
      <c r="Y3276" t="s">
        <v>37</v>
      </c>
      <c r="Z3276" t="s">
        <v>106</v>
      </c>
      <c r="AA3276" t="s">
        <v>11938</v>
      </c>
      <c r="AB3276" t="s">
        <v>11939</v>
      </c>
    </row>
    <row r="3277" spans="1:28" x14ac:dyDescent="0.3">
      <c r="A3277" t="s">
        <v>11940</v>
      </c>
      <c r="B3277" t="s">
        <v>750</v>
      </c>
      <c r="C3277">
        <v>39</v>
      </c>
      <c r="D3277" t="s">
        <v>75</v>
      </c>
      <c r="E3277" t="s">
        <v>121</v>
      </c>
      <c r="F3277" t="s">
        <v>46</v>
      </c>
      <c r="G3277" t="s">
        <v>6793</v>
      </c>
      <c r="H3277" t="s">
        <v>35</v>
      </c>
      <c r="I3277" t="s">
        <v>36</v>
      </c>
      <c r="J3277">
        <v>26</v>
      </c>
      <c r="K3277">
        <v>25</v>
      </c>
      <c r="L3277">
        <f t="shared" si="153"/>
        <v>1</v>
      </c>
      <c r="M3277">
        <v>11</v>
      </c>
      <c r="N3277">
        <v>32147</v>
      </c>
      <c r="O3277" s="1">
        <f t="shared" si="154"/>
        <v>1236.4230769230769</v>
      </c>
      <c r="P3277" s="1">
        <f t="shared" si="155"/>
        <v>30910.576923076922</v>
      </c>
      <c r="Q3277" s="1">
        <f>Table1[[#This Row],[Earned Basic Salary]]*20%</f>
        <v>6182.1153846153848</v>
      </c>
      <c r="R3277" s="1">
        <f>Table1[[#This Row],[Earned Basic Salary]]*10%</f>
        <v>3091.0576923076924</v>
      </c>
      <c r="S3277" s="1">
        <f>Table1[[#This Row],[Earned Basic Salary]]*12%</f>
        <v>3709.2692307692305</v>
      </c>
      <c r="T3277" s="1">
        <f>200</f>
        <v>200</v>
      </c>
      <c r="U3277" s="1">
        <f>Table1[[#This Row],[PF]]+Table1[[#This Row],[Professional Tax]]</f>
        <v>3909.2692307692305</v>
      </c>
      <c r="V3277" s="1">
        <f>Table1[[#This Row],[Overtime Hours]]*200</f>
        <v>2200</v>
      </c>
      <c r="W3277" s="1">
        <f>Table1[[#This Row],[Earned Basic Salary]]+Table1[[#This Row],[HRA]]+Table1[[#This Row],[DA]]+Table1[[#This Row],[Overtime Pay]]</f>
        <v>42383.75</v>
      </c>
      <c r="X3277" s="1">
        <f>Table1[[#This Row],[Gross Salary]]-Table1[[#This Row],[Total Deduction]]</f>
        <v>38474.480769230766</v>
      </c>
      <c r="Y3277" t="s">
        <v>37</v>
      </c>
      <c r="Z3277" t="s">
        <v>48</v>
      </c>
      <c r="AA3277" t="s">
        <v>11941</v>
      </c>
      <c r="AB3277" t="s">
        <v>11942</v>
      </c>
    </row>
    <row r="3278" spans="1:28" x14ac:dyDescent="0.3">
      <c r="A3278" t="s">
        <v>11943</v>
      </c>
      <c r="B3278" t="s">
        <v>1030</v>
      </c>
      <c r="C3278">
        <v>42</v>
      </c>
      <c r="D3278" t="s">
        <v>61</v>
      </c>
      <c r="E3278" t="s">
        <v>82</v>
      </c>
      <c r="F3278" t="s">
        <v>89</v>
      </c>
      <c r="G3278" t="s">
        <v>1897</v>
      </c>
      <c r="H3278" t="s">
        <v>35</v>
      </c>
      <c r="I3278" t="s">
        <v>36</v>
      </c>
      <c r="J3278">
        <v>26</v>
      </c>
      <c r="K3278">
        <v>25</v>
      </c>
      <c r="L3278">
        <f t="shared" si="153"/>
        <v>1</v>
      </c>
      <c r="M3278">
        <v>11</v>
      </c>
      <c r="N3278">
        <v>32056</v>
      </c>
      <c r="O3278" s="1">
        <f t="shared" si="154"/>
        <v>1232.9230769230769</v>
      </c>
      <c r="P3278" s="1">
        <f t="shared" si="155"/>
        <v>30823.076923076922</v>
      </c>
      <c r="Q3278" s="1">
        <f>Table1[[#This Row],[Earned Basic Salary]]*20%</f>
        <v>6164.6153846153848</v>
      </c>
      <c r="R3278" s="1">
        <f>Table1[[#This Row],[Earned Basic Salary]]*10%</f>
        <v>3082.3076923076924</v>
      </c>
      <c r="S3278" s="1">
        <f>Table1[[#This Row],[Earned Basic Salary]]*12%</f>
        <v>3698.7692307692305</v>
      </c>
      <c r="T3278" s="1">
        <f>200</f>
        <v>200</v>
      </c>
      <c r="U3278" s="1">
        <f>Table1[[#This Row],[PF]]+Table1[[#This Row],[Professional Tax]]</f>
        <v>3898.7692307692305</v>
      </c>
      <c r="V3278" s="1">
        <f>Table1[[#This Row],[Overtime Hours]]*200</f>
        <v>2200</v>
      </c>
      <c r="W3278" s="1">
        <f>Table1[[#This Row],[Earned Basic Salary]]+Table1[[#This Row],[HRA]]+Table1[[#This Row],[DA]]+Table1[[#This Row],[Overtime Pay]]</f>
        <v>42270</v>
      </c>
      <c r="X3278" s="1">
        <f>Table1[[#This Row],[Gross Salary]]-Table1[[#This Row],[Total Deduction]]</f>
        <v>38371.230769230766</v>
      </c>
      <c r="Y3278" t="s">
        <v>37</v>
      </c>
      <c r="Z3278" t="s">
        <v>95</v>
      </c>
      <c r="AA3278" t="s">
        <v>11944</v>
      </c>
      <c r="AB3278" t="s">
        <v>11945</v>
      </c>
    </row>
    <row r="3279" spans="1:28" x14ac:dyDescent="0.3">
      <c r="A3279" t="s">
        <v>11946</v>
      </c>
      <c r="B3279" t="s">
        <v>1329</v>
      </c>
      <c r="C3279">
        <v>25</v>
      </c>
      <c r="D3279" t="s">
        <v>31</v>
      </c>
      <c r="E3279" t="s">
        <v>82</v>
      </c>
      <c r="F3279" t="s">
        <v>55</v>
      </c>
      <c r="G3279" t="s">
        <v>11284</v>
      </c>
      <c r="H3279" t="s">
        <v>35</v>
      </c>
      <c r="I3279" t="s">
        <v>36</v>
      </c>
      <c r="J3279">
        <v>26</v>
      </c>
      <c r="K3279">
        <v>25</v>
      </c>
      <c r="L3279">
        <f t="shared" si="153"/>
        <v>1</v>
      </c>
      <c r="M3279">
        <v>4</v>
      </c>
      <c r="N3279">
        <v>52393</v>
      </c>
      <c r="O3279" s="1">
        <f t="shared" si="154"/>
        <v>2015.1153846153845</v>
      </c>
      <c r="P3279" s="1">
        <f t="shared" si="155"/>
        <v>50377.88461538461</v>
      </c>
      <c r="Q3279" s="1">
        <f>Table1[[#This Row],[Earned Basic Salary]]*20%</f>
        <v>10075.576923076922</v>
      </c>
      <c r="R3279" s="1">
        <f>Table1[[#This Row],[Earned Basic Salary]]*10%</f>
        <v>5037.788461538461</v>
      </c>
      <c r="S3279" s="1">
        <f>Table1[[#This Row],[Earned Basic Salary]]*12%</f>
        <v>6045.3461538461534</v>
      </c>
      <c r="T3279" s="1">
        <f>200</f>
        <v>200</v>
      </c>
      <c r="U3279" s="1">
        <f>Table1[[#This Row],[PF]]+Table1[[#This Row],[Professional Tax]]</f>
        <v>6245.3461538461534</v>
      </c>
      <c r="V3279" s="1">
        <f>Table1[[#This Row],[Overtime Hours]]*200</f>
        <v>800</v>
      </c>
      <c r="W3279" s="1">
        <f>Table1[[#This Row],[Earned Basic Salary]]+Table1[[#This Row],[HRA]]+Table1[[#This Row],[DA]]+Table1[[#This Row],[Overtime Pay]]</f>
        <v>66291.25</v>
      </c>
      <c r="X3279" s="1">
        <f>Table1[[#This Row],[Gross Salary]]-Table1[[#This Row],[Total Deduction]]</f>
        <v>60045.903846153844</v>
      </c>
      <c r="Y3279" t="s">
        <v>37</v>
      </c>
      <c r="Z3279" t="s">
        <v>106</v>
      </c>
      <c r="AA3279" t="s">
        <v>11947</v>
      </c>
      <c r="AB3279" t="s">
        <v>11948</v>
      </c>
    </row>
    <row r="3280" spans="1:28" x14ac:dyDescent="0.3">
      <c r="A3280" t="s">
        <v>11949</v>
      </c>
      <c r="B3280" t="s">
        <v>295</v>
      </c>
      <c r="C3280">
        <v>43</v>
      </c>
      <c r="D3280" t="s">
        <v>81</v>
      </c>
      <c r="E3280" t="s">
        <v>54</v>
      </c>
      <c r="F3280" t="s">
        <v>89</v>
      </c>
      <c r="G3280" t="s">
        <v>7606</v>
      </c>
      <c r="H3280" t="s">
        <v>35</v>
      </c>
      <c r="I3280" t="s">
        <v>36</v>
      </c>
      <c r="J3280">
        <v>26</v>
      </c>
      <c r="K3280">
        <v>23</v>
      </c>
      <c r="L3280">
        <f t="shared" si="153"/>
        <v>3</v>
      </c>
      <c r="M3280">
        <v>9</v>
      </c>
      <c r="N3280">
        <v>42701</v>
      </c>
      <c r="O3280" s="1">
        <f t="shared" si="154"/>
        <v>1642.3461538461538</v>
      </c>
      <c r="P3280" s="1">
        <f t="shared" si="155"/>
        <v>37773.961538461539</v>
      </c>
      <c r="Q3280" s="1">
        <f>Table1[[#This Row],[Earned Basic Salary]]*20%</f>
        <v>7554.792307692308</v>
      </c>
      <c r="R3280" s="1">
        <f>Table1[[#This Row],[Earned Basic Salary]]*10%</f>
        <v>3777.396153846154</v>
      </c>
      <c r="S3280" s="1">
        <f>Table1[[#This Row],[Earned Basic Salary]]*12%</f>
        <v>4532.8753846153841</v>
      </c>
      <c r="T3280" s="1">
        <f>200</f>
        <v>200</v>
      </c>
      <c r="U3280" s="1">
        <f>Table1[[#This Row],[PF]]+Table1[[#This Row],[Professional Tax]]</f>
        <v>4732.8753846153841</v>
      </c>
      <c r="V3280" s="1">
        <f>Table1[[#This Row],[Overtime Hours]]*200</f>
        <v>1800</v>
      </c>
      <c r="W3280" s="1">
        <f>Table1[[#This Row],[Earned Basic Salary]]+Table1[[#This Row],[HRA]]+Table1[[#This Row],[DA]]+Table1[[#This Row],[Overtime Pay]]</f>
        <v>50906.15</v>
      </c>
      <c r="X3280" s="1">
        <f>Table1[[#This Row],[Gross Salary]]-Table1[[#This Row],[Total Deduction]]</f>
        <v>46173.274615384616</v>
      </c>
      <c r="Y3280" t="s">
        <v>37</v>
      </c>
      <c r="Z3280" t="s">
        <v>48</v>
      </c>
      <c r="AA3280" t="s">
        <v>11950</v>
      </c>
      <c r="AB3280" t="s">
        <v>11951</v>
      </c>
    </row>
    <row r="3281" spans="1:28" x14ac:dyDescent="0.3">
      <c r="A3281" t="s">
        <v>11952</v>
      </c>
      <c r="B3281" t="s">
        <v>713</v>
      </c>
      <c r="C3281">
        <v>41</v>
      </c>
      <c r="D3281" t="s">
        <v>81</v>
      </c>
      <c r="E3281" t="s">
        <v>121</v>
      </c>
      <c r="F3281" t="s">
        <v>33</v>
      </c>
      <c r="G3281" t="s">
        <v>11953</v>
      </c>
      <c r="H3281" t="s">
        <v>35</v>
      </c>
      <c r="I3281" t="s">
        <v>36</v>
      </c>
      <c r="J3281">
        <v>26</v>
      </c>
      <c r="K3281">
        <v>25</v>
      </c>
      <c r="L3281">
        <f t="shared" si="153"/>
        <v>1</v>
      </c>
      <c r="M3281">
        <v>4</v>
      </c>
      <c r="N3281">
        <v>55558</v>
      </c>
      <c r="O3281" s="1">
        <f t="shared" si="154"/>
        <v>2136.8461538461538</v>
      </c>
      <c r="P3281" s="1">
        <f t="shared" si="155"/>
        <v>53421.153846153844</v>
      </c>
      <c r="Q3281" s="1">
        <f>Table1[[#This Row],[Earned Basic Salary]]*20%</f>
        <v>10684.23076923077</v>
      </c>
      <c r="R3281" s="1">
        <f>Table1[[#This Row],[Earned Basic Salary]]*10%</f>
        <v>5342.1153846153848</v>
      </c>
      <c r="S3281" s="1">
        <f>Table1[[#This Row],[Earned Basic Salary]]*12%</f>
        <v>6410.538461538461</v>
      </c>
      <c r="T3281" s="1">
        <f>200</f>
        <v>200</v>
      </c>
      <c r="U3281" s="1">
        <f>Table1[[#This Row],[PF]]+Table1[[#This Row],[Professional Tax]]</f>
        <v>6610.538461538461</v>
      </c>
      <c r="V3281" s="1">
        <f>Table1[[#This Row],[Overtime Hours]]*200</f>
        <v>800</v>
      </c>
      <c r="W3281" s="1">
        <f>Table1[[#This Row],[Earned Basic Salary]]+Table1[[#This Row],[HRA]]+Table1[[#This Row],[DA]]+Table1[[#This Row],[Overtime Pay]]</f>
        <v>70247.5</v>
      </c>
      <c r="X3281" s="1">
        <f>Table1[[#This Row],[Gross Salary]]-Table1[[#This Row],[Total Deduction]]</f>
        <v>63636.961538461539</v>
      </c>
      <c r="Y3281" t="s">
        <v>37</v>
      </c>
      <c r="Z3281" t="s">
        <v>106</v>
      </c>
      <c r="AA3281" t="s">
        <v>11954</v>
      </c>
      <c r="AB3281" t="s">
        <v>11955</v>
      </c>
    </row>
    <row r="3282" spans="1:28" x14ac:dyDescent="0.3">
      <c r="A3282" t="s">
        <v>11956</v>
      </c>
      <c r="B3282" t="s">
        <v>1085</v>
      </c>
      <c r="C3282">
        <v>51</v>
      </c>
      <c r="D3282" t="s">
        <v>53</v>
      </c>
      <c r="E3282" t="s">
        <v>121</v>
      </c>
      <c r="F3282" t="s">
        <v>55</v>
      </c>
      <c r="G3282" t="s">
        <v>6106</v>
      </c>
      <c r="H3282" t="s">
        <v>35</v>
      </c>
      <c r="I3282" t="s">
        <v>36</v>
      </c>
      <c r="J3282">
        <v>26</v>
      </c>
      <c r="K3282">
        <v>23</v>
      </c>
      <c r="L3282">
        <f t="shared" si="153"/>
        <v>3</v>
      </c>
      <c r="M3282">
        <v>16</v>
      </c>
      <c r="N3282">
        <v>74458</v>
      </c>
      <c r="O3282" s="1">
        <f t="shared" si="154"/>
        <v>2863.7692307692309</v>
      </c>
      <c r="P3282" s="1">
        <f t="shared" si="155"/>
        <v>65866.692307692312</v>
      </c>
      <c r="Q3282" s="1">
        <f>Table1[[#This Row],[Earned Basic Salary]]*20%</f>
        <v>13173.338461538464</v>
      </c>
      <c r="R3282" s="1">
        <f>Table1[[#This Row],[Earned Basic Salary]]*10%</f>
        <v>6586.6692307692319</v>
      </c>
      <c r="S3282" s="1">
        <f>Table1[[#This Row],[Earned Basic Salary]]*12%</f>
        <v>7904.0030769230771</v>
      </c>
      <c r="T3282" s="1">
        <f>200</f>
        <v>200</v>
      </c>
      <c r="U3282" s="1">
        <f>Table1[[#This Row],[PF]]+Table1[[#This Row],[Professional Tax]]</f>
        <v>8104.0030769230771</v>
      </c>
      <c r="V3282" s="1">
        <f>Table1[[#This Row],[Overtime Hours]]*200</f>
        <v>3200</v>
      </c>
      <c r="W3282" s="1">
        <f>Table1[[#This Row],[Earned Basic Salary]]+Table1[[#This Row],[HRA]]+Table1[[#This Row],[DA]]+Table1[[#This Row],[Overtime Pay]]</f>
        <v>88826.7</v>
      </c>
      <c r="X3282" s="1">
        <f>Table1[[#This Row],[Gross Salary]]-Table1[[#This Row],[Total Deduction]]</f>
        <v>80722.696923076917</v>
      </c>
      <c r="Y3282" t="s">
        <v>37</v>
      </c>
      <c r="Z3282" t="s">
        <v>95</v>
      </c>
      <c r="AA3282" t="s">
        <v>11957</v>
      </c>
      <c r="AB3282" t="s">
        <v>11958</v>
      </c>
    </row>
    <row r="3283" spans="1:28" x14ac:dyDescent="0.3">
      <c r="A3283" t="s">
        <v>11959</v>
      </c>
      <c r="B3283" t="s">
        <v>4613</v>
      </c>
      <c r="C3283">
        <v>48</v>
      </c>
      <c r="D3283" t="s">
        <v>81</v>
      </c>
      <c r="E3283" t="s">
        <v>45</v>
      </c>
      <c r="F3283" t="s">
        <v>33</v>
      </c>
      <c r="G3283" t="s">
        <v>6309</v>
      </c>
      <c r="H3283" t="s">
        <v>35</v>
      </c>
      <c r="I3283" t="s">
        <v>36</v>
      </c>
      <c r="J3283">
        <v>26</v>
      </c>
      <c r="K3283">
        <v>26</v>
      </c>
      <c r="L3283">
        <f t="shared" si="153"/>
        <v>0</v>
      </c>
      <c r="M3283">
        <v>12</v>
      </c>
      <c r="N3283">
        <v>70477</v>
      </c>
      <c r="O3283" s="1">
        <f t="shared" si="154"/>
        <v>2710.6538461538462</v>
      </c>
      <c r="P3283" s="1">
        <f t="shared" si="155"/>
        <v>70477</v>
      </c>
      <c r="Q3283" s="1">
        <f>Table1[[#This Row],[Earned Basic Salary]]*20%</f>
        <v>14095.400000000001</v>
      </c>
      <c r="R3283" s="1">
        <f>Table1[[#This Row],[Earned Basic Salary]]*10%</f>
        <v>7047.7000000000007</v>
      </c>
      <c r="S3283" s="1">
        <f>Table1[[#This Row],[Earned Basic Salary]]*12%</f>
        <v>8457.24</v>
      </c>
      <c r="T3283" s="1">
        <f>200</f>
        <v>200</v>
      </c>
      <c r="U3283" s="1">
        <f>Table1[[#This Row],[PF]]+Table1[[#This Row],[Professional Tax]]</f>
        <v>8657.24</v>
      </c>
      <c r="V3283" s="1">
        <f>Table1[[#This Row],[Overtime Hours]]*200</f>
        <v>2400</v>
      </c>
      <c r="W3283" s="1">
        <f>Table1[[#This Row],[Earned Basic Salary]]+Table1[[#This Row],[HRA]]+Table1[[#This Row],[DA]]+Table1[[#This Row],[Overtime Pay]]</f>
        <v>94020.099999999991</v>
      </c>
      <c r="X3283" s="1">
        <f>Table1[[#This Row],[Gross Salary]]-Table1[[#This Row],[Total Deduction]]</f>
        <v>85362.859999999986</v>
      </c>
      <c r="Y3283" t="s">
        <v>37</v>
      </c>
      <c r="Z3283" t="s">
        <v>106</v>
      </c>
      <c r="AA3283" t="s">
        <v>11960</v>
      </c>
      <c r="AB3283" t="s">
        <v>11961</v>
      </c>
    </row>
    <row r="3284" spans="1:28" x14ac:dyDescent="0.3">
      <c r="A3284" t="s">
        <v>11962</v>
      </c>
      <c r="B3284" t="s">
        <v>1212</v>
      </c>
      <c r="C3284">
        <v>32</v>
      </c>
      <c r="D3284" t="s">
        <v>81</v>
      </c>
      <c r="E3284" t="s">
        <v>121</v>
      </c>
      <c r="F3284" t="s">
        <v>46</v>
      </c>
      <c r="G3284" t="s">
        <v>3810</v>
      </c>
      <c r="H3284" t="s">
        <v>35</v>
      </c>
      <c r="I3284" t="s">
        <v>36</v>
      </c>
      <c r="J3284">
        <v>26</v>
      </c>
      <c r="K3284">
        <v>25</v>
      </c>
      <c r="L3284">
        <f t="shared" si="153"/>
        <v>1</v>
      </c>
      <c r="M3284">
        <v>6</v>
      </c>
      <c r="N3284">
        <v>77931</v>
      </c>
      <c r="O3284" s="1">
        <f t="shared" si="154"/>
        <v>2997.3461538461538</v>
      </c>
      <c r="P3284" s="1">
        <f t="shared" si="155"/>
        <v>74933.653846153844</v>
      </c>
      <c r="Q3284" s="1">
        <f>Table1[[#This Row],[Earned Basic Salary]]*20%</f>
        <v>14986.73076923077</v>
      </c>
      <c r="R3284" s="1">
        <f>Table1[[#This Row],[Earned Basic Salary]]*10%</f>
        <v>7493.3653846153848</v>
      </c>
      <c r="S3284" s="1">
        <f>Table1[[#This Row],[Earned Basic Salary]]*12%</f>
        <v>8992.038461538461</v>
      </c>
      <c r="T3284" s="1">
        <f>200</f>
        <v>200</v>
      </c>
      <c r="U3284" s="1">
        <f>Table1[[#This Row],[PF]]+Table1[[#This Row],[Professional Tax]]</f>
        <v>9192.038461538461</v>
      </c>
      <c r="V3284" s="1">
        <f>Table1[[#This Row],[Overtime Hours]]*200</f>
        <v>1200</v>
      </c>
      <c r="W3284" s="1">
        <f>Table1[[#This Row],[Earned Basic Salary]]+Table1[[#This Row],[HRA]]+Table1[[#This Row],[DA]]+Table1[[#This Row],[Overtime Pay]]</f>
        <v>98613.75</v>
      </c>
      <c r="X3284" s="1">
        <f>Table1[[#This Row],[Gross Salary]]-Table1[[#This Row],[Total Deduction]]</f>
        <v>89421.711538461532</v>
      </c>
      <c r="Y3284" t="s">
        <v>37</v>
      </c>
      <c r="Z3284" t="s">
        <v>38</v>
      </c>
      <c r="AA3284" t="s">
        <v>11963</v>
      </c>
      <c r="AB3284" t="s">
        <v>11964</v>
      </c>
    </row>
    <row r="3285" spans="1:28" x14ac:dyDescent="0.3">
      <c r="A3285" t="s">
        <v>11965</v>
      </c>
      <c r="B3285" t="s">
        <v>353</v>
      </c>
      <c r="C3285">
        <v>31</v>
      </c>
      <c r="D3285" t="s">
        <v>127</v>
      </c>
      <c r="E3285" t="s">
        <v>121</v>
      </c>
      <c r="F3285" t="s">
        <v>63</v>
      </c>
      <c r="G3285" t="s">
        <v>11169</v>
      </c>
      <c r="H3285" t="s">
        <v>35</v>
      </c>
      <c r="I3285" t="s">
        <v>36</v>
      </c>
      <c r="J3285">
        <v>26</v>
      </c>
      <c r="K3285">
        <v>24</v>
      </c>
      <c r="L3285">
        <f t="shared" si="153"/>
        <v>2</v>
      </c>
      <c r="M3285">
        <v>2</v>
      </c>
      <c r="N3285">
        <v>59942</v>
      </c>
      <c r="O3285" s="1">
        <f t="shared" si="154"/>
        <v>2305.4615384615386</v>
      </c>
      <c r="P3285" s="1">
        <f t="shared" si="155"/>
        <v>55331.076923076922</v>
      </c>
      <c r="Q3285" s="1">
        <f>Table1[[#This Row],[Earned Basic Salary]]*20%</f>
        <v>11066.215384615385</v>
      </c>
      <c r="R3285" s="1">
        <f>Table1[[#This Row],[Earned Basic Salary]]*10%</f>
        <v>5533.1076923076926</v>
      </c>
      <c r="S3285" s="1">
        <f>Table1[[#This Row],[Earned Basic Salary]]*12%</f>
        <v>6639.7292307692305</v>
      </c>
      <c r="T3285" s="1">
        <f>200</f>
        <v>200</v>
      </c>
      <c r="U3285" s="1">
        <f>Table1[[#This Row],[PF]]+Table1[[#This Row],[Professional Tax]]</f>
        <v>6839.7292307692305</v>
      </c>
      <c r="V3285" s="1">
        <f>Table1[[#This Row],[Overtime Hours]]*200</f>
        <v>400</v>
      </c>
      <c r="W3285" s="1">
        <f>Table1[[#This Row],[Earned Basic Salary]]+Table1[[#This Row],[HRA]]+Table1[[#This Row],[DA]]+Table1[[#This Row],[Overtime Pay]]</f>
        <v>72330.399999999994</v>
      </c>
      <c r="X3285" s="1">
        <f>Table1[[#This Row],[Gross Salary]]-Table1[[#This Row],[Total Deduction]]</f>
        <v>65490.670769230761</v>
      </c>
      <c r="Y3285" t="s">
        <v>37</v>
      </c>
      <c r="Z3285" t="s">
        <v>95</v>
      </c>
      <c r="AA3285" t="s">
        <v>11966</v>
      </c>
      <c r="AB3285" t="s">
        <v>11967</v>
      </c>
    </row>
    <row r="3286" spans="1:28" x14ac:dyDescent="0.3">
      <c r="A3286" t="s">
        <v>11968</v>
      </c>
      <c r="B3286" t="s">
        <v>1832</v>
      </c>
      <c r="C3286">
        <v>38</v>
      </c>
      <c r="D3286" t="s">
        <v>61</v>
      </c>
      <c r="E3286" t="s">
        <v>32</v>
      </c>
      <c r="F3286" t="s">
        <v>33</v>
      </c>
      <c r="G3286" t="s">
        <v>11284</v>
      </c>
      <c r="H3286" t="s">
        <v>35</v>
      </c>
      <c r="I3286" t="s">
        <v>36</v>
      </c>
      <c r="J3286">
        <v>26</v>
      </c>
      <c r="K3286">
        <v>24</v>
      </c>
      <c r="L3286">
        <f t="shared" si="153"/>
        <v>2</v>
      </c>
      <c r="M3286">
        <v>15</v>
      </c>
      <c r="N3286">
        <v>53984</v>
      </c>
      <c r="O3286" s="1">
        <f t="shared" si="154"/>
        <v>2076.3076923076924</v>
      </c>
      <c r="P3286" s="1">
        <f t="shared" si="155"/>
        <v>49831.384615384617</v>
      </c>
      <c r="Q3286" s="1">
        <f>Table1[[#This Row],[Earned Basic Salary]]*20%</f>
        <v>9966.2769230769245</v>
      </c>
      <c r="R3286" s="1">
        <f>Table1[[#This Row],[Earned Basic Salary]]*10%</f>
        <v>4983.1384615384623</v>
      </c>
      <c r="S3286" s="1">
        <f>Table1[[#This Row],[Earned Basic Salary]]*12%</f>
        <v>5979.7661538461534</v>
      </c>
      <c r="T3286" s="1">
        <f>200</f>
        <v>200</v>
      </c>
      <c r="U3286" s="1">
        <f>Table1[[#This Row],[PF]]+Table1[[#This Row],[Professional Tax]]</f>
        <v>6179.7661538461534</v>
      </c>
      <c r="V3286" s="1">
        <f>Table1[[#This Row],[Overtime Hours]]*200</f>
        <v>3000</v>
      </c>
      <c r="W3286" s="1">
        <f>Table1[[#This Row],[Earned Basic Salary]]+Table1[[#This Row],[HRA]]+Table1[[#This Row],[DA]]+Table1[[#This Row],[Overtime Pay]]</f>
        <v>67780.800000000003</v>
      </c>
      <c r="X3286" s="1">
        <f>Table1[[#This Row],[Gross Salary]]-Table1[[#This Row],[Total Deduction]]</f>
        <v>61601.033846153849</v>
      </c>
      <c r="Y3286" t="s">
        <v>37</v>
      </c>
      <c r="Z3286" t="s">
        <v>106</v>
      </c>
      <c r="AA3286" t="s">
        <v>11969</v>
      </c>
      <c r="AB3286" t="s">
        <v>11970</v>
      </c>
    </row>
    <row r="3287" spans="1:28" x14ac:dyDescent="0.3">
      <c r="A3287" t="s">
        <v>11971</v>
      </c>
      <c r="B3287" t="s">
        <v>415</v>
      </c>
      <c r="C3287">
        <v>39</v>
      </c>
      <c r="D3287" t="s">
        <v>53</v>
      </c>
      <c r="E3287" t="s">
        <v>45</v>
      </c>
      <c r="F3287" t="s">
        <v>69</v>
      </c>
      <c r="G3287" t="s">
        <v>3871</v>
      </c>
      <c r="H3287" t="s">
        <v>35</v>
      </c>
      <c r="I3287" t="s">
        <v>36</v>
      </c>
      <c r="J3287">
        <v>26</v>
      </c>
      <c r="K3287">
        <v>22</v>
      </c>
      <c r="L3287">
        <f t="shared" si="153"/>
        <v>4</v>
      </c>
      <c r="M3287">
        <v>7</v>
      </c>
      <c r="N3287">
        <v>22606</v>
      </c>
      <c r="O3287" s="1">
        <f t="shared" si="154"/>
        <v>869.46153846153845</v>
      </c>
      <c r="P3287" s="1">
        <f t="shared" si="155"/>
        <v>19128.153846153848</v>
      </c>
      <c r="Q3287" s="1">
        <f>Table1[[#This Row],[Earned Basic Salary]]*20%</f>
        <v>3825.6307692307696</v>
      </c>
      <c r="R3287" s="1">
        <f>Table1[[#This Row],[Earned Basic Salary]]*10%</f>
        <v>1912.8153846153848</v>
      </c>
      <c r="S3287" s="1">
        <f>Table1[[#This Row],[Earned Basic Salary]]*12%</f>
        <v>2295.3784615384616</v>
      </c>
      <c r="T3287" s="1">
        <f>200</f>
        <v>200</v>
      </c>
      <c r="U3287" s="1">
        <f>Table1[[#This Row],[PF]]+Table1[[#This Row],[Professional Tax]]</f>
        <v>2495.3784615384616</v>
      </c>
      <c r="V3287" s="1">
        <f>Table1[[#This Row],[Overtime Hours]]*200</f>
        <v>1400</v>
      </c>
      <c r="W3287" s="1">
        <f>Table1[[#This Row],[Earned Basic Salary]]+Table1[[#This Row],[HRA]]+Table1[[#This Row],[DA]]+Table1[[#This Row],[Overtime Pay]]</f>
        <v>26266.600000000002</v>
      </c>
      <c r="X3287" s="1">
        <f>Table1[[#This Row],[Gross Salary]]-Table1[[#This Row],[Total Deduction]]</f>
        <v>23771.221538461541</v>
      </c>
      <c r="Y3287" t="s">
        <v>37</v>
      </c>
      <c r="Z3287" t="s">
        <v>106</v>
      </c>
      <c r="AA3287" t="s">
        <v>11972</v>
      </c>
      <c r="AB3287" t="s">
        <v>11973</v>
      </c>
    </row>
    <row r="3288" spans="1:28" x14ac:dyDescent="0.3">
      <c r="A3288" t="s">
        <v>11974</v>
      </c>
      <c r="B3288" t="s">
        <v>2055</v>
      </c>
      <c r="C3288">
        <v>39</v>
      </c>
      <c r="D3288" t="s">
        <v>31</v>
      </c>
      <c r="E3288" t="s">
        <v>45</v>
      </c>
      <c r="F3288" t="s">
        <v>46</v>
      </c>
      <c r="G3288" t="s">
        <v>2776</v>
      </c>
      <c r="H3288" t="s">
        <v>35</v>
      </c>
      <c r="I3288" t="s">
        <v>36</v>
      </c>
      <c r="J3288">
        <v>26</v>
      </c>
      <c r="K3288">
        <v>22</v>
      </c>
      <c r="L3288">
        <f t="shared" si="153"/>
        <v>4</v>
      </c>
      <c r="M3288">
        <v>8</v>
      </c>
      <c r="N3288">
        <v>67854</v>
      </c>
      <c r="O3288" s="1">
        <f t="shared" si="154"/>
        <v>2609.7692307692309</v>
      </c>
      <c r="P3288" s="1">
        <f t="shared" si="155"/>
        <v>57414.923076923078</v>
      </c>
      <c r="Q3288" s="1">
        <f>Table1[[#This Row],[Earned Basic Salary]]*20%</f>
        <v>11482.984615384616</v>
      </c>
      <c r="R3288" s="1">
        <f>Table1[[#This Row],[Earned Basic Salary]]*10%</f>
        <v>5741.4923076923078</v>
      </c>
      <c r="S3288" s="1">
        <f>Table1[[#This Row],[Earned Basic Salary]]*12%</f>
        <v>6889.790769230769</v>
      </c>
      <c r="T3288" s="1">
        <f>200</f>
        <v>200</v>
      </c>
      <c r="U3288" s="1">
        <f>Table1[[#This Row],[PF]]+Table1[[#This Row],[Professional Tax]]</f>
        <v>7089.790769230769</v>
      </c>
      <c r="V3288" s="1">
        <f>Table1[[#This Row],[Overtime Hours]]*200</f>
        <v>1600</v>
      </c>
      <c r="W3288" s="1">
        <f>Table1[[#This Row],[Earned Basic Salary]]+Table1[[#This Row],[HRA]]+Table1[[#This Row],[DA]]+Table1[[#This Row],[Overtime Pay]]</f>
        <v>76239.399999999994</v>
      </c>
      <c r="X3288" s="1">
        <f>Table1[[#This Row],[Gross Salary]]-Table1[[#This Row],[Total Deduction]]</f>
        <v>69149.609230769231</v>
      </c>
      <c r="Y3288" t="s">
        <v>37</v>
      </c>
      <c r="Z3288" t="s">
        <v>106</v>
      </c>
      <c r="AA3288" t="s">
        <v>11975</v>
      </c>
      <c r="AB3288" t="s">
        <v>11976</v>
      </c>
    </row>
    <row r="3289" spans="1:28" x14ac:dyDescent="0.3">
      <c r="A3289" t="s">
        <v>11977</v>
      </c>
      <c r="B3289" t="s">
        <v>566</v>
      </c>
      <c r="C3289">
        <v>37</v>
      </c>
      <c r="D3289" t="s">
        <v>133</v>
      </c>
      <c r="E3289" t="s">
        <v>45</v>
      </c>
      <c r="F3289" t="s">
        <v>33</v>
      </c>
      <c r="G3289" t="s">
        <v>11978</v>
      </c>
      <c r="H3289" t="s">
        <v>35</v>
      </c>
      <c r="I3289" t="s">
        <v>36</v>
      </c>
      <c r="J3289">
        <v>26</v>
      </c>
      <c r="K3289">
        <v>23</v>
      </c>
      <c r="L3289">
        <f t="shared" si="153"/>
        <v>3</v>
      </c>
      <c r="M3289">
        <v>5</v>
      </c>
      <c r="N3289">
        <v>76430</v>
      </c>
      <c r="O3289" s="1">
        <f t="shared" si="154"/>
        <v>2939.6153846153848</v>
      </c>
      <c r="P3289" s="1">
        <f t="shared" si="155"/>
        <v>67611.153846153844</v>
      </c>
      <c r="Q3289" s="1">
        <f>Table1[[#This Row],[Earned Basic Salary]]*20%</f>
        <v>13522.23076923077</v>
      </c>
      <c r="R3289" s="1">
        <f>Table1[[#This Row],[Earned Basic Salary]]*10%</f>
        <v>6761.1153846153848</v>
      </c>
      <c r="S3289" s="1">
        <f>Table1[[#This Row],[Earned Basic Salary]]*12%</f>
        <v>8113.3384615384612</v>
      </c>
      <c r="T3289" s="1">
        <f>200</f>
        <v>200</v>
      </c>
      <c r="U3289" s="1">
        <f>Table1[[#This Row],[PF]]+Table1[[#This Row],[Professional Tax]]</f>
        <v>8313.3384615384603</v>
      </c>
      <c r="V3289" s="1">
        <f>Table1[[#This Row],[Overtime Hours]]*200</f>
        <v>1000</v>
      </c>
      <c r="W3289" s="1">
        <f>Table1[[#This Row],[Earned Basic Salary]]+Table1[[#This Row],[HRA]]+Table1[[#This Row],[DA]]+Table1[[#This Row],[Overtime Pay]]</f>
        <v>88894.5</v>
      </c>
      <c r="X3289" s="1">
        <f>Table1[[#This Row],[Gross Salary]]-Table1[[#This Row],[Total Deduction]]</f>
        <v>80581.161538461543</v>
      </c>
      <c r="Y3289" t="s">
        <v>37</v>
      </c>
      <c r="Z3289" t="s">
        <v>106</v>
      </c>
      <c r="AA3289" t="s">
        <v>11979</v>
      </c>
      <c r="AB3289" t="s">
        <v>11980</v>
      </c>
    </row>
    <row r="3290" spans="1:28" x14ac:dyDescent="0.3">
      <c r="A3290" t="s">
        <v>11981</v>
      </c>
      <c r="B3290" t="s">
        <v>207</v>
      </c>
      <c r="C3290">
        <v>28</v>
      </c>
      <c r="D3290" t="s">
        <v>61</v>
      </c>
      <c r="E3290" t="s">
        <v>82</v>
      </c>
      <c r="F3290" t="s">
        <v>69</v>
      </c>
      <c r="G3290" t="s">
        <v>7097</v>
      </c>
      <c r="H3290" t="s">
        <v>35</v>
      </c>
      <c r="I3290" t="s">
        <v>36</v>
      </c>
      <c r="J3290">
        <v>26</v>
      </c>
      <c r="K3290">
        <v>22</v>
      </c>
      <c r="L3290">
        <f t="shared" si="153"/>
        <v>4</v>
      </c>
      <c r="M3290">
        <v>12</v>
      </c>
      <c r="N3290">
        <v>44358</v>
      </c>
      <c r="O3290" s="1">
        <f t="shared" si="154"/>
        <v>1706.0769230769231</v>
      </c>
      <c r="P3290" s="1">
        <f t="shared" si="155"/>
        <v>37533.692307692305</v>
      </c>
      <c r="Q3290" s="1">
        <f>Table1[[#This Row],[Earned Basic Salary]]*20%</f>
        <v>7506.7384615384617</v>
      </c>
      <c r="R3290" s="1">
        <f>Table1[[#This Row],[Earned Basic Salary]]*10%</f>
        <v>3753.3692307692309</v>
      </c>
      <c r="S3290" s="1">
        <f>Table1[[#This Row],[Earned Basic Salary]]*12%</f>
        <v>4504.0430769230761</v>
      </c>
      <c r="T3290" s="1">
        <f>200</f>
        <v>200</v>
      </c>
      <c r="U3290" s="1">
        <f>Table1[[#This Row],[PF]]+Table1[[#This Row],[Professional Tax]]</f>
        <v>4704.0430769230761</v>
      </c>
      <c r="V3290" s="1">
        <f>Table1[[#This Row],[Overtime Hours]]*200</f>
        <v>2400</v>
      </c>
      <c r="W3290" s="1">
        <f>Table1[[#This Row],[Earned Basic Salary]]+Table1[[#This Row],[HRA]]+Table1[[#This Row],[DA]]+Table1[[#This Row],[Overtime Pay]]</f>
        <v>51193.799999999996</v>
      </c>
      <c r="X3290" s="1">
        <f>Table1[[#This Row],[Gross Salary]]-Table1[[#This Row],[Total Deduction]]</f>
        <v>46489.756923076922</v>
      </c>
      <c r="Y3290" t="s">
        <v>37</v>
      </c>
      <c r="Z3290" t="s">
        <v>95</v>
      </c>
      <c r="AA3290" t="s">
        <v>11982</v>
      </c>
      <c r="AB3290" t="s">
        <v>11983</v>
      </c>
    </row>
    <row r="3291" spans="1:28" x14ac:dyDescent="0.3">
      <c r="A3291" t="s">
        <v>11984</v>
      </c>
      <c r="B3291" t="s">
        <v>2233</v>
      </c>
      <c r="C3291">
        <v>42</v>
      </c>
      <c r="D3291" t="s">
        <v>44</v>
      </c>
      <c r="E3291" t="s">
        <v>121</v>
      </c>
      <c r="F3291" t="s">
        <v>83</v>
      </c>
      <c r="G3291" t="s">
        <v>11985</v>
      </c>
      <c r="H3291" t="s">
        <v>35</v>
      </c>
      <c r="I3291" t="s">
        <v>36</v>
      </c>
      <c r="J3291">
        <v>26</v>
      </c>
      <c r="K3291">
        <v>22</v>
      </c>
      <c r="L3291">
        <f t="shared" si="153"/>
        <v>4</v>
      </c>
      <c r="M3291">
        <v>4</v>
      </c>
      <c r="N3291">
        <v>50680</v>
      </c>
      <c r="O3291" s="1">
        <f t="shared" si="154"/>
        <v>1949.2307692307693</v>
      </c>
      <c r="P3291" s="1">
        <f t="shared" si="155"/>
        <v>42883.076923076922</v>
      </c>
      <c r="Q3291" s="1">
        <f>Table1[[#This Row],[Earned Basic Salary]]*20%</f>
        <v>8576.6153846153848</v>
      </c>
      <c r="R3291" s="1">
        <f>Table1[[#This Row],[Earned Basic Salary]]*10%</f>
        <v>4288.3076923076924</v>
      </c>
      <c r="S3291" s="1">
        <f>Table1[[#This Row],[Earned Basic Salary]]*12%</f>
        <v>5145.9692307692303</v>
      </c>
      <c r="T3291" s="1">
        <f>200</f>
        <v>200</v>
      </c>
      <c r="U3291" s="1">
        <f>Table1[[#This Row],[PF]]+Table1[[#This Row],[Professional Tax]]</f>
        <v>5345.9692307692303</v>
      </c>
      <c r="V3291" s="1">
        <f>Table1[[#This Row],[Overtime Hours]]*200</f>
        <v>800</v>
      </c>
      <c r="W3291" s="1">
        <f>Table1[[#This Row],[Earned Basic Salary]]+Table1[[#This Row],[HRA]]+Table1[[#This Row],[DA]]+Table1[[#This Row],[Overtime Pay]]</f>
        <v>56548</v>
      </c>
      <c r="X3291" s="1">
        <f>Table1[[#This Row],[Gross Salary]]-Table1[[#This Row],[Total Deduction]]</f>
        <v>51202.030769230769</v>
      </c>
      <c r="Y3291" t="s">
        <v>37</v>
      </c>
      <c r="Z3291" t="s">
        <v>106</v>
      </c>
      <c r="AA3291" t="s">
        <v>11986</v>
      </c>
      <c r="AB3291" t="s">
        <v>11987</v>
      </c>
    </row>
    <row r="3292" spans="1:28" x14ac:dyDescent="0.3">
      <c r="A3292" t="s">
        <v>11988</v>
      </c>
      <c r="B3292" t="s">
        <v>367</v>
      </c>
      <c r="C3292">
        <v>47</v>
      </c>
      <c r="D3292" t="s">
        <v>31</v>
      </c>
      <c r="E3292" t="s">
        <v>45</v>
      </c>
      <c r="F3292" t="s">
        <v>46</v>
      </c>
      <c r="G3292" t="s">
        <v>11989</v>
      </c>
      <c r="H3292" t="s">
        <v>35</v>
      </c>
      <c r="I3292" t="s">
        <v>36</v>
      </c>
      <c r="J3292">
        <v>26</v>
      </c>
      <c r="K3292">
        <v>22</v>
      </c>
      <c r="L3292">
        <f t="shared" si="153"/>
        <v>4</v>
      </c>
      <c r="M3292">
        <v>19</v>
      </c>
      <c r="N3292">
        <v>53515</v>
      </c>
      <c r="O3292" s="1">
        <f t="shared" si="154"/>
        <v>2058.2692307692309</v>
      </c>
      <c r="P3292" s="1">
        <f t="shared" si="155"/>
        <v>45281.923076923078</v>
      </c>
      <c r="Q3292" s="1">
        <f>Table1[[#This Row],[Earned Basic Salary]]*20%</f>
        <v>9056.3846153846152</v>
      </c>
      <c r="R3292" s="1">
        <f>Table1[[#This Row],[Earned Basic Salary]]*10%</f>
        <v>4528.1923076923076</v>
      </c>
      <c r="S3292" s="1">
        <f>Table1[[#This Row],[Earned Basic Salary]]*12%</f>
        <v>5433.830769230769</v>
      </c>
      <c r="T3292" s="1">
        <f>200</f>
        <v>200</v>
      </c>
      <c r="U3292" s="1">
        <f>Table1[[#This Row],[PF]]+Table1[[#This Row],[Professional Tax]]</f>
        <v>5633.830769230769</v>
      </c>
      <c r="V3292" s="1">
        <f>Table1[[#This Row],[Overtime Hours]]*200</f>
        <v>3800</v>
      </c>
      <c r="W3292" s="1">
        <f>Table1[[#This Row],[Earned Basic Salary]]+Table1[[#This Row],[HRA]]+Table1[[#This Row],[DA]]+Table1[[#This Row],[Overtime Pay]]</f>
        <v>62666.5</v>
      </c>
      <c r="X3292" s="1">
        <f>Table1[[#This Row],[Gross Salary]]-Table1[[#This Row],[Total Deduction]]</f>
        <v>57032.669230769228</v>
      </c>
      <c r="Y3292" t="s">
        <v>37</v>
      </c>
      <c r="Z3292" t="s">
        <v>38</v>
      </c>
      <c r="AA3292" t="s">
        <v>11990</v>
      </c>
      <c r="AB3292" t="s">
        <v>11991</v>
      </c>
    </row>
    <row r="3293" spans="1:28" x14ac:dyDescent="0.3">
      <c r="A3293" t="s">
        <v>11992</v>
      </c>
      <c r="B3293" t="s">
        <v>3028</v>
      </c>
      <c r="C3293">
        <v>38</v>
      </c>
      <c r="D3293" t="s">
        <v>61</v>
      </c>
      <c r="E3293" t="s">
        <v>62</v>
      </c>
      <c r="F3293" t="s">
        <v>33</v>
      </c>
      <c r="G3293" t="s">
        <v>3814</v>
      </c>
      <c r="H3293" t="s">
        <v>35</v>
      </c>
      <c r="I3293" t="s">
        <v>36</v>
      </c>
      <c r="J3293">
        <v>26</v>
      </c>
      <c r="K3293">
        <v>26</v>
      </c>
      <c r="L3293">
        <f t="shared" si="153"/>
        <v>0</v>
      </c>
      <c r="M3293">
        <v>4</v>
      </c>
      <c r="N3293">
        <v>68499</v>
      </c>
      <c r="O3293" s="1">
        <f t="shared" si="154"/>
        <v>2634.5769230769229</v>
      </c>
      <c r="P3293" s="1">
        <f t="shared" si="155"/>
        <v>68499</v>
      </c>
      <c r="Q3293" s="1">
        <f>Table1[[#This Row],[Earned Basic Salary]]*20%</f>
        <v>13699.800000000001</v>
      </c>
      <c r="R3293" s="1">
        <f>Table1[[#This Row],[Earned Basic Salary]]*10%</f>
        <v>6849.9000000000005</v>
      </c>
      <c r="S3293" s="1">
        <f>Table1[[#This Row],[Earned Basic Salary]]*12%</f>
        <v>8219.8799999999992</v>
      </c>
      <c r="T3293" s="1">
        <f>200</f>
        <v>200</v>
      </c>
      <c r="U3293" s="1">
        <f>Table1[[#This Row],[PF]]+Table1[[#This Row],[Professional Tax]]</f>
        <v>8419.8799999999992</v>
      </c>
      <c r="V3293" s="1">
        <f>Table1[[#This Row],[Overtime Hours]]*200</f>
        <v>800</v>
      </c>
      <c r="W3293" s="1">
        <f>Table1[[#This Row],[Earned Basic Salary]]+Table1[[#This Row],[HRA]]+Table1[[#This Row],[DA]]+Table1[[#This Row],[Overtime Pay]]</f>
        <v>89848.7</v>
      </c>
      <c r="X3293" s="1">
        <f>Table1[[#This Row],[Gross Salary]]-Table1[[#This Row],[Total Deduction]]</f>
        <v>81428.819999999992</v>
      </c>
      <c r="Y3293" t="s">
        <v>37</v>
      </c>
      <c r="Z3293" t="s">
        <v>95</v>
      </c>
      <c r="AA3293" t="s">
        <v>11993</v>
      </c>
      <c r="AB3293" t="s">
        <v>11994</v>
      </c>
    </row>
    <row r="3294" spans="1:28" x14ac:dyDescent="0.3">
      <c r="A3294" t="s">
        <v>11995</v>
      </c>
      <c r="B3294" t="s">
        <v>387</v>
      </c>
      <c r="C3294">
        <v>23</v>
      </c>
      <c r="D3294" t="s">
        <v>127</v>
      </c>
      <c r="E3294" t="s">
        <v>82</v>
      </c>
      <c r="F3294" t="s">
        <v>46</v>
      </c>
      <c r="G3294" t="s">
        <v>2764</v>
      </c>
      <c r="H3294" t="s">
        <v>35</v>
      </c>
      <c r="I3294" t="s">
        <v>36</v>
      </c>
      <c r="J3294">
        <v>26</v>
      </c>
      <c r="K3294">
        <v>22</v>
      </c>
      <c r="L3294">
        <f t="shared" si="153"/>
        <v>4</v>
      </c>
      <c r="M3294">
        <v>16</v>
      </c>
      <c r="N3294">
        <v>67042</v>
      </c>
      <c r="O3294" s="1">
        <f t="shared" si="154"/>
        <v>2578.5384615384614</v>
      </c>
      <c r="P3294" s="1">
        <f t="shared" si="155"/>
        <v>56727.846153846149</v>
      </c>
      <c r="Q3294" s="1">
        <f>Table1[[#This Row],[Earned Basic Salary]]*20%</f>
        <v>11345.56923076923</v>
      </c>
      <c r="R3294" s="1">
        <f>Table1[[#This Row],[Earned Basic Salary]]*10%</f>
        <v>5672.7846153846149</v>
      </c>
      <c r="S3294" s="1">
        <f>Table1[[#This Row],[Earned Basic Salary]]*12%</f>
        <v>6807.3415384615373</v>
      </c>
      <c r="T3294" s="1">
        <f>200</f>
        <v>200</v>
      </c>
      <c r="U3294" s="1">
        <f>Table1[[#This Row],[PF]]+Table1[[#This Row],[Professional Tax]]</f>
        <v>7007.3415384615373</v>
      </c>
      <c r="V3294" s="1">
        <f>Table1[[#This Row],[Overtime Hours]]*200</f>
        <v>3200</v>
      </c>
      <c r="W3294" s="1">
        <f>Table1[[#This Row],[Earned Basic Salary]]+Table1[[#This Row],[HRA]]+Table1[[#This Row],[DA]]+Table1[[#This Row],[Overtime Pay]]</f>
        <v>76946.2</v>
      </c>
      <c r="X3294" s="1">
        <f>Table1[[#This Row],[Gross Salary]]-Table1[[#This Row],[Total Deduction]]</f>
        <v>69938.858461538461</v>
      </c>
      <c r="Y3294" t="s">
        <v>37</v>
      </c>
      <c r="Z3294" t="s">
        <v>48</v>
      </c>
      <c r="AA3294" t="s">
        <v>11996</v>
      </c>
      <c r="AB3294" t="s">
        <v>11997</v>
      </c>
    </row>
    <row r="3295" spans="1:28" x14ac:dyDescent="0.3">
      <c r="A3295" t="s">
        <v>11998</v>
      </c>
      <c r="B3295" t="s">
        <v>406</v>
      </c>
      <c r="C3295">
        <v>48</v>
      </c>
      <c r="D3295" t="s">
        <v>44</v>
      </c>
      <c r="E3295" t="s">
        <v>82</v>
      </c>
      <c r="F3295" t="s">
        <v>55</v>
      </c>
      <c r="G3295" t="s">
        <v>11999</v>
      </c>
      <c r="H3295" t="s">
        <v>35</v>
      </c>
      <c r="I3295" t="s">
        <v>36</v>
      </c>
      <c r="J3295">
        <v>26</v>
      </c>
      <c r="K3295">
        <v>23</v>
      </c>
      <c r="L3295">
        <f t="shared" si="153"/>
        <v>3</v>
      </c>
      <c r="M3295">
        <v>19</v>
      </c>
      <c r="N3295">
        <v>38908</v>
      </c>
      <c r="O3295" s="1">
        <f t="shared" si="154"/>
        <v>1496.4615384615386</v>
      </c>
      <c r="P3295" s="1">
        <f t="shared" si="155"/>
        <v>34418.61538461539</v>
      </c>
      <c r="Q3295" s="1">
        <f>Table1[[#This Row],[Earned Basic Salary]]*20%</f>
        <v>6883.7230769230782</v>
      </c>
      <c r="R3295" s="1">
        <f>Table1[[#This Row],[Earned Basic Salary]]*10%</f>
        <v>3441.8615384615391</v>
      </c>
      <c r="S3295" s="1">
        <f>Table1[[#This Row],[Earned Basic Salary]]*12%</f>
        <v>4130.2338461538466</v>
      </c>
      <c r="T3295" s="1">
        <f>200</f>
        <v>200</v>
      </c>
      <c r="U3295" s="1">
        <f>Table1[[#This Row],[PF]]+Table1[[#This Row],[Professional Tax]]</f>
        <v>4330.2338461538466</v>
      </c>
      <c r="V3295" s="1">
        <f>Table1[[#This Row],[Overtime Hours]]*200</f>
        <v>3800</v>
      </c>
      <c r="W3295" s="1">
        <f>Table1[[#This Row],[Earned Basic Salary]]+Table1[[#This Row],[HRA]]+Table1[[#This Row],[DA]]+Table1[[#This Row],[Overtime Pay]]</f>
        <v>48544.200000000012</v>
      </c>
      <c r="X3295" s="1">
        <f>Table1[[#This Row],[Gross Salary]]-Table1[[#This Row],[Total Deduction]]</f>
        <v>44213.966153846166</v>
      </c>
      <c r="Y3295" t="s">
        <v>37</v>
      </c>
      <c r="Z3295" t="s">
        <v>95</v>
      </c>
      <c r="AA3295" t="s">
        <v>12000</v>
      </c>
      <c r="AB3295" t="s">
        <v>12001</v>
      </c>
    </row>
    <row r="3296" spans="1:28" x14ac:dyDescent="0.3">
      <c r="A3296" t="s">
        <v>12002</v>
      </c>
      <c r="B3296" t="s">
        <v>480</v>
      </c>
      <c r="C3296">
        <v>30</v>
      </c>
      <c r="D3296" t="s">
        <v>127</v>
      </c>
      <c r="E3296" t="s">
        <v>82</v>
      </c>
      <c r="F3296" t="s">
        <v>69</v>
      </c>
      <c r="G3296" t="s">
        <v>7520</v>
      </c>
      <c r="H3296" t="s">
        <v>35</v>
      </c>
      <c r="I3296" t="s">
        <v>36</v>
      </c>
      <c r="J3296">
        <v>26</v>
      </c>
      <c r="K3296">
        <v>25</v>
      </c>
      <c r="L3296">
        <f t="shared" si="153"/>
        <v>1</v>
      </c>
      <c r="M3296">
        <v>11</v>
      </c>
      <c r="N3296">
        <v>40918</v>
      </c>
      <c r="O3296" s="1">
        <f t="shared" si="154"/>
        <v>1573.7692307692307</v>
      </c>
      <c r="P3296" s="1">
        <f t="shared" si="155"/>
        <v>39344.230769230766</v>
      </c>
      <c r="Q3296" s="1">
        <f>Table1[[#This Row],[Earned Basic Salary]]*20%</f>
        <v>7868.8461538461534</v>
      </c>
      <c r="R3296" s="1">
        <f>Table1[[#This Row],[Earned Basic Salary]]*10%</f>
        <v>3934.4230769230767</v>
      </c>
      <c r="S3296" s="1">
        <f>Table1[[#This Row],[Earned Basic Salary]]*12%</f>
        <v>4721.3076923076915</v>
      </c>
      <c r="T3296" s="1">
        <f>200</f>
        <v>200</v>
      </c>
      <c r="U3296" s="1">
        <f>Table1[[#This Row],[PF]]+Table1[[#This Row],[Professional Tax]]</f>
        <v>4921.3076923076915</v>
      </c>
      <c r="V3296" s="1">
        <f>Table1[[#This Row],[Overtime Hours]]*200</f>
        <v>2200</v>
      </c>
      <c r="W3296" s="1">
        <f>Table1[[#This Row],[Earned Basic Salary]]+Table1[[#This Row],[HRA]]+Table1[[#This Row],[DA]]+Table1[[#This Row],[Overtime Pay]]</f>
        <v>53347.5</v>
      </c>
      <c r="X3296" s="1">
        <f>Table1[[#This Row],[Gross Salary]]-Table1[[#This Row],[Total Deduction]]</f>
        <v>48426.192307692312</v>
      </c>
      <c r="Y3296" t="s">
        <v>37</v>
      </c>
      <c r="Z3296" t="s">
        <v>48</v>
      </c>
      <c r="AA3296" t="s">
        <v>12003</v>
      </c>
      <c r="AB3296" t="s">
        <v>12004</v>
      </c>
    </row>
    <row r="3297" spans="1:28" x14ac:dyDescent="0.3">
      <c r="A3297" t="s">
        <v>12005</v>
      </c>
      <c r="B3297" t="s">
        <v>700</v>
      </c>
      <c r="C3297">
        <v>32</v>
      </c>
      <c r="D3297" t="s">
        <v>127</v>
      </c>
      <c r="E3297" t="s">
        <v>45</v>
      </c>
      <c r="F3297" t="s">
        <v>33</v>
      </c>
      <c r="G3297" t="s">
        <v>12006</v>
      </c>
      <c r="H3297" t="s">
        <v>35</v>
      </c>
      <c r="I3297" t="s">
        <v>36</v>
      </c>
      <c r="J3297">
        <v>26</v>
      </c>
      <c r="K3297">
        <v>22</v>
      </c>
      <c r="L3297">
        <f t="shared" si="153"/>
        <v>4</v>
      </c>
      <c r="M3297">
        <v>2</v>
      </c>
      <c r="N3297">
        <v>50628</v>
      </c>
      <c r="O3297" s="1">
        <f t="shared" si="154"/>
        <v>1947.2307692307693</v>
      </c>
      <c r="P3297" s="1">
        <f t="shared" si="155"/>
        <v>42839.076923076922</v>
      </c>
      <c r="Q3297" s="1">
        <f>Table1[[#This Row],[Earned Basic Salary]]*20%</f>
        <v>8567.8153846153855</v>
      </c>
      <c r="R3297" s="1">
        <f>Table1[[#This Row],[Earned Basic Salary]]*10%</f>
        <v>4283.9076923076927</v>
      </c>
      <c r="S3297" s="1">
        <f>Table1[[#This Row],[Earned Basic Salary]]*12%</f>
        <v>5140.6892307692306</v>
      </c>
      <c r="T3297" s="1">
        <f>200</f>
        <v>200</v>
      </c>
      <c r="U3297" s="1">
        <f>Table1[[#This Row],[PF]]+Table1[[#This Row],[Professional Tax]]</f>
        <v>5340.6892307692306</v>
      </c>
      <c r="V3297" s="1">
        <f>Table1[[#This Row],[Overtime Hours]]*200</f>
        <v>400</v>
      </c>
      <c r="W3297" s="1">
        <f>Table1[[#This Row],[Earned Basic Salary]]+Table1[[#This Row],[HRA]]+Table1[[#This Row],[DA]]+Table1[[#This Row],[Overtime Pay]]</f>
        <v>56090.8</v>
      </c>
      <c r="X3297" s="1">
        <f>Table1[[#This Row],[Gross Salary]]-Table1[[#This Row],[Total Deduction]]</f>
        <v>50750.110769230771</v>
      </c>
      <c r="Y3297" t="s">
        <v>37</v>
      </c>
      <c r="Z3297" t="s">
        <v>95</v>
      </c>
      <c r="AA3297" t="s">
        <v>12007</v>
      </c>
      <c r="AB3297" t="s">
        <v>12008</v>
      </c>
    </row>
    <row r="3298" spans="1:28" x14ac:dyDescent="0.3">
      <c r="A3298" t="s">
        <v>12009</v>
      </c>
      <c r="B3298" t="s">
        <v>760</v>
      </c>
      <c r="C3298">
        <v>52</v>
      </c>
      <c r="D3298" t="s">
        <v>53</v>
      </c>
      <c r="E3298" t="s">
        <v>121</v>
      </c>
      <c r="F3298" t="s">
        <v>46</v>
      </c>
      <c r="G3298" t="s">
        <v>10195</v>
      </c>
      <c r="H3298" t="s">
        <v>35</v>
      </c>
      <c r="I3298" t="s">
        <v>36</v>
      </c>
      <c r="J3298">
        <v>26</v>
      </c>
      <c r="K3298">
        <v>25</v>
      </c>
      <c r="L3298">
        <f t="shared" si="153"/>
        <v>1</v>
      </c>
      <c r="M3298">
        <v>18</v>
      </c>
      <c r="N3298">
        <v>77172</v>
      </c>
      <c r="O3298" s="1">
        <f t="shared" si="154"/>
        <v>2968.1538461538462</v>
      </c>
      <c r="P3298" s="1">
        <f t="shared" si="155"/>
        <v>74203.846153846156</v>
      </c>
      <c r="Q3298" s="1">
        <f>Table1[[#This Row],[Earned Basic Salary]]*20%</f>
        <v>14840.769230769232</v>
      </c>
      <c r="R3298" s="1">
        <f>Table1[[#This Row],[Earned Basic Salary]]*10%</f>
        <v>7420.3846153846162</v>
      </c>
      <c r="S3298" s="1">
        <f>Table1[[#This Row],[Earned Basic Salary]]*12%</f>
        <v>8904.461538461539</v>
      </c>
      <c r="T3298" s="1">
        <f>200</f>
        <v>200</v>
      </c>
      <c r="U3298" s="1">
        <f>Table1[[#This Row],[PF]]+Table1[[#This Row],[Professional Tax]]</f>
        <v>9104.461538461539</v>
      </c>
      <c r="V3298" s="1">
        <f>Table1[[#This Row],[Overtime Hours]]*200</f>
        <v>3600</v>
      </c>
      <c r="W3298" s="1">
        <f>Table1[[#This Row],[Earned Basic Salary]]+Table1[[#This Row],[HRA]]+Table1[[#This Row],[DA]]+Table1[[#This Row],[Overtime Pay]]</f>
        <v>100065</v>
      </c>
      <c r="X3298" s="1">
        <f>Table1[[#This Row],[Gross Salary]]-Table1[[#This Row],[Total Deduction]]</f>
        <v>90960.538461538468</v>
      </c>
      <c r="Y3298" t="s">
        <v>37</v>
      </c>
      <c r="Z3298" t="s">
        <v>38</v>
      </c>
      <c r="AA3298" t="s">
        <v>12010</v>
      </c>
      <c r="AB3298" t="s">
        <v>12011</v>
      </c>
    </row>
    <row r="3299" spans="1:28" x14ac:dyDescent="0.3">
      <c r="A3299" t="s">
        <v>12012</v>
      </c>
      <c r="B3299" t="s">
        <v>700</v>
      </c>
      <c r="C3299">
        <v>54</v>
      </c>
      <c r="D3299" t="s">
        <v>75</v>
      </c>
      <c r="E3299" t="s">
        <v>32</v>
      </c>
      <c r="F3299" t="s">
        <v>63</v>
      </c>
      <c r="G3299" t="s">
        <v>12013</v>
      </c>
      <c r="H3299" t="s">
        <v>35</v>
      </c>
      <c r="I3299" t="s">
        <v>36</v>
      </c>
      <c r="J3299">
        <v>26</v>
      </c>
      <c r="K3299">
        <v>24</v>
      </c>
      <c r="L3299">
        <f t="shared" si="153"/>
        <v>2</v>
      </c>
      <c r="M3299">
        <v>1</v>
      </c>
      <c r="N3299">
        <v>37942</v>
      </c>
      <c r="O3299" s="1">
        <f t="shared" si="154"/>
        <v>1459.3076923076924</v>
      </c>
      <c r="P3299" s="1">
        <f t="shared" si="155"/>
        <v>35023.384615384617</v>
      </c>
      <c r="Q3299" s="1">
        <f>Table1[[#This Row],[Earned Basic Salary]]*20%</f>
        <v>7004.6769230769241</v>
      </c>
      <c r="R3299" s="1">
        <f>Table1[[#This Row],[Earned Basic Salary]]*10%</f>
        <v>3502.3384615384621</v>
      </c>
      <c r="S3299" s="1">
        <f>Table1[[#This Row],[Earned Basic Salary]]*12%</f>
        <v>4202.8061538461543</v>
      </c>
      <c r="T3299" s="1">
        <f>200</f>
        <v>200</v>
      </c>
      <c r="U3299" s="1">
        <f>Table1[[#This Row],[PF]]+Table1[[#This Row],[Professional Tax]]</f>
        <v>4402.8061538461543</v>
      </c>
      <c r="V3299" s="1">
        <f>Table1[[#This Row],[Overtime Hours]]*200</f>
        <v>200</v>
      </c>
      <c r="W3299" s="1">
        <f>Table1[[#This Row],[Earned Basic Salary]]+Table1[[#This Row],[HRA]]+Table1[[#This Row],[DA]]+Table1[[#This Row],[Overtime Pay]]</f>
        <v>45730.400000000001</v>
      </c>
      <c r="X3299" s="1">
        <f>Table1[[#This Row],[Gross Salary]]-Table1[[#This Row],[Total Deduction]]</f>
        <v>41327.593846153846</v>
      </c>
      <c r="Y3299" t="s">
        <v>37</v>
      </c>
      <c r="Z3299" t="s">
        <v>106</v>
      </c>
      <c r="AA3299" t="s">
        <v>12014</v>
      </c>
      <c r="AB3299" t="s">
        <v>12015</v>
      </c>
    </row>
    <row r="3300" spans="1:28" x14ac:dyDescent="0.3">
      <c r="A3300" t="s">
        <v>12016</v>
      </c>
      <c r="B3300" t="s">
        <v>1085</v>
      </c>
      <c r="C3300">
        <v>41</v>
      </c>
      <c r="D3300" t="s">
        <v>53</v>
      </c>
      <c r="E3300" t="s">
        <v>54</v>
      </c>
      <c r="F3300" t="s">
        <v>69</v>
      </c>
      <c r="G3300" t="s">
        <v>12017</v>
      </c>
      <c r="H3300" t="s">
        <v>35</v>
      </c>
      <c r="I3300" t="s">
        <v>36</v>
      </c>
      <c r="J3300">
        <v>26</v>
      </c>
      <c r="K3300">
        <v>23</v>
      </c>
      <c r="L3300">
        <f t="shared" si="153"/>
        <v>3</v>
      </c>
      <c r="M3300">
        <v>0</v>
      </c>
      <c r="N3300">
        <v>27253</v>
      </c>
      <c r="O3300" s="1">
        <f t="shared" si="154"/>
        <v>1048.1923076923076</v>
      </c>
      <c r="P3300" s="1">
        <f t="shared" si="155"/>
        <v>24108.423076923074</v>
      </c>
      <c r="Q3300" s="1">
        <f>Table1[[#This Row],[Earned Basic Salary]]*20%</f>
        <v>4821.6846153846154</v>
      </c>
      <c r="R3300" s="1">
        <f>Table1[[#This Row],[Earned Basic Salary]]*10%</f>
        <v>2410.8423076923077</v>
      </c>
      <c r="S3300" s="1">
        <f>Table1[[#This Row],[Earned Basic Salary]]*12%</f>
        <v>2893.0107692307688</v>
      </c>
      <c r="T3300" s="1">
        <f>200</f>
        <v>200</v>
      </c>
      <c r="U3300" s="1">
        <f>Table1[[#This Row],[PF]]+Table1[[#This Row],[Professional Tax]]</f>
        <v>3093.0107692307688</v>
      </c>
      <c r="V3300" s="1">
        <f>Table1[[#This Row],[Overtime Hours]]*200</f>
        <v>0</v>
      </c>
      <c r="W3300" s="1">
        <f>Table1[[#This Row],[Earned Basic Salary]]+Table1[[#This Row],[HRA]]+Table1[[#This Row],[DA]]+Table1[[#This Row],[Overtime Pay]]</f>
        <v>31340.949999999997</v>
      </c>
      <c r="X3300" s="1">
        <f>Table1[[#This Row],[Gross Salary]]-Table1[[#This Row],[Total Deduction]]</f>
        <v>28247.939230769229</v>
      </c>
      <c r="Y3300" t="s">
        <v>37</v>
      </c>
      <c r="Z3300" t="s">
        <v>95</v>
      </c>
      <c r="AA3300" t="s">
        <v>12018</v>
      </c>
      <c r="AB3300" t="s">
        <v>12019</v>
      </c>
    </row>
    <row r="3301" spans="1:28" x14ac:dyDescent="0.3">
      <c r="A3301" t="s">
        <v>12020</v>
      </c>
      <c r="B3301" t="s">
        <v>1329</v>
      </c>
      <c r="C3301">
        <v>21</v>
      </c>
      <c r="D3301" t="s">
        <v>75</v>
      </c>
      <c r="E3301" t="s">
        <v>54</v>
      </c>
      <c r="F3301" t="s">
        <v>33</v>
      </c>
      <c r="G3301" t="s">
        <v>5915</v>
      </c>
      <c r="H3301" t="s">
        <v>35</v>
      </c>
      <c r="I3301" t="s">
        <v>36</v>
      </c>
      <c r="J3301">
        <v>26</v>
      </c>
      <c r="K3301">
        <v>25</v>
      </c>
      <c r="L3301">
        <f t="shared" si="153"/>
        <v>1</v>
      </c>
      <c r="M3301">
        <v>17</v>
      </c>
      <c r="N3301">
        <v>39820</v>
      </c>
      <c r="O3301" s="1">
        <f t="shared" si="154"/>
        <v>1531.5384615384614</v>
      </c>
      <c r="P3301" s="1">
        <f t="shared" si="155"/>
        <v>38288.461538461539</v>
      </c>
      <c r="Q3301" s="1">
        <f>Table1[[#This Row],[Earned Basic Salary]]*20%</f>
        <v>7657.6923076923085</v>
      </c>
      <c r="R3301" s="1">
        <f>Table1[[#This Row],[Earned Basic Salary]]*10%</f>
        <v>3828.8461538461543</v>
      </c>
      <c r="S3301" s="1">
        <f>Table1[[#This Row],[Earned Basic Salary]]*12%</f>
        <v>4594.6153846153848</v>
      </c>
      <c r="T3301" s="1">
        <f>200</f>
        <v>200</v>
      </c>
      <c r="U3301" s="1">
        <f>Table1[[#This Row],[PF]]+Table1[[#This Row],[Professional Tax]]</f>
        <v>4794.6153846153848</v>
      </c>
      <c r="V3301" s="1">
        <f>Table1[[#This Row],[Overtime Hours]]*200</f>
        <v>3400</v>
      </c>
      <c r="W3301" s="1">
        <f>Table1[[#This Row],[Earned Basic Salary]]+Table1[[#This Row],[HRA]]+Table1[[#This Row],[DA]]+Table1[[#This Row],[Overtime Pay]]</f>
        <v>53175</v>
      </c>
      <c r="X3301" s="1">
        <f>Table1[[#This Row],[Gross Salary]]-Table1[[#This Row],[Total Deduction]]</f>
        <v>48380.384615384617</v>
      </c>
      <c r="Y3301" t="s">
        <v>37</v>
      </c>
      <c r="Z3301" t="s">
        <v>106</v>
      </c>
      <c r="AA3301" t="s">
        <v>12021</v>
      </c>
      <c r="AB3301" t="s">
        <v>12022</v>
      </c>
    </row>
    <row r="3302" spans="1:28" x14ac:dyDescent="0.3">
      <c r="A3302" t="s">
        <v>12023</v>
      </c>
      <c r="B3302" t="s">
        <v>1832</v>
      </c>
      <c r="C3302">
        <v>53</v>
      </c>
      <c r="D3302" t="s">
        <v>127</v>
      </c>
      <c r="E3302" t="s">
        <v>54</v>
      </c>
      <c r="F3302" t="s">
        <v>89</v>
      </c>
      <c r="G3302" t="s">
        <v>12024</v>
      </c>
      <c r="H3302" t="s">
        <v>35</v>
      </c>
      <c r="I3302" t="s">
        <v>36</v>
      </c>
      <c r="J3302">
        <v>26</v>
      </c>
      <c r="K3302">
        <v>23</v>
      </c>
      <c r="L3302">
        <f t="shared" si="153"/>
        <v>3</v>
      </c>
      <c r="M3302">
        <v>15</v>
      </c>
      <c r="N3302">
        <v>60453</v>
      </c>
      <c r="O3302" s="1">
        <f t="shared" si="154"/>
        <v>2325.1153846153848</v>
      </c>
      <c r="P3302" s="1">
        <f t="shared" si="155"/>
        <v>53477.653846153851</v>
      </c>
      <c r="Q3302" s="1">
        <f>Table1[[#This Row],[Earned Basic Salary]]*20%</f>
        <v>10695.530769230771</v>
      </c>
      <c r="R3302" s="1">
        <f>Table1[[#This Row],[Earned Basic Salary]]*10%</f>
        <v>5347.7653846153853</v>
      </c>
      <c r="S3302" s="1">
        <f>Table1[[#This Row],[Earned Basic Salary]]*12%</f>
        <v>6417.3184615384616</v>
      </c>
      <c r="T3302" s="1">
        <f>200</f>
        <v>200</v>
      </c>
      <c r="U3302" s="1">
        <f>Table1[[#This Row],[PF]]+Table1[[#This Row],[Professional Tax]]</f>
        <v>6617.3184615384616</v>
      </c>
      <c r="V3302" s="1">
        <f>Table1[[#This Row],[Overtime Hours]]*200</f>
        <v>3000</v>
      </c>
      <c r="W3302" s="1">
        <f>Table1[[#This Row],[Earned Basic Salary]]+Table1[[#This Row],[HRA]]+Table1[[#This Row],[DA]]+Table1[[#This Row],[Overtime Pay]]</f>
        <v>72520.950000000012</v>
      </c>
      <c r="X3302" s="1">
        <f>Table1[[#This Row],[Gross Salary]]-Table1[[#This Row],[Total Deduction]]</f>
        <v>65903.631538461545</v>
      </c>
      <c r="Y3302" t="s">
        <v>37</v>
      </c>
      <c r="Z3302" t="s">
        <v>38</v>
      </c>
      <c r="AA3302" t="s">
        <v>12025</v>
      </c>
      <c r="AB3302" t="s">
        <v>12026</v>
      </c>
    </row>
    <row r="3303" spans="1:28" x14ac:dyDescent="0.3">
      <c r="A3303" t="s">
        <v>12027</v>
      </c>
      <c r="B3303" t="s">
        <v>221</v>
      </c>
      <c r="C3303">
        <v>28</v>
      </c>
      <c r="D3303" t="s">
        <v>81</v>
      </c>
      <c r="E3303" t="s">
        <v>82</v>
      </c>
      <c r="F3303" t="s">
        <v>89</v>
      </c>
      <c r="G3303" t="s">
        <v>8347</v>
      </c>
      <c r="H3303" t="s">
        <v>35</v>
      </c>
      <c r="I3303" t="s">
        <v>36</v>
      </c>
      <c r="J3303">
        <v>26</v>
      </c>
      <c r="K3303">
        <v>25</v>
      </c>
      <c r="L3303">
        <f t="shared" si="153"/>
        <v>1</v>
      </c>
      <c r="M3303">
        <v>6</v>
      </c>
      <c r="N3303">
        <v>70012</v>
      </c>
      <c r="O3303" s="1">
        <f t="shared" si="154"/>
        <v>2692.7692307692309</v>
      </c>
      <c r="P3303" s="1">
        <f t="shared" si="155"/>
        <v>67319.23076923078</v>
      </c>
      <c r="Q3303" s="1">
        <f>Table1[[#This Row],[Earned Basic Salary]]*20%</f>
        <v>13463.846153846156</v>
      </c>
      <c r="R3303" s="1">
        <f>Table1[[#This Row],[Earned Basic Salary]]*10%</f>
        <v>6731.923076923078</v>
      </c>
      <c r="S3303" s="1">
        <f>Table1[[#This Row],[Earned Basic Salary]]*12%</f>
        <v>8078.3076923076933</v>
      </c>
      <c r="T3303" s="1">
        <f>200</f>
        <v>200</v>
      </c>
      <c r="U3303" s="1">
        <f>Table1[[#This Row],[PF]]+Table1[[#This Row],[Professional Tax]]</f>
        <v>8278.3076923076933</v>
      </c>
      <c r="V3303" s="1">
        <f>Table1[[#This Row],[Overtime Hours]]*200</f>
        <v>1200</v>
      </c>
      <c r="W3303" s="1">
        <f>Table1[[#This Row],[Earned Basic Salary]]+Table1[[#This Row],[HRA]]+Table1[[#This Row],[DA]]+Table1[[#This Row],[Overtime Pay]]</f>
        <v>88715.000000000015</v>
      </c>
      <c r="X3303" s="1">
        <f>Table1[[#This Row],[Gross Salary]]-Table1[[#This Row],[Total Deduction]]</f>
        <v>80436.692307692327</v>
      </c>
      <c r="Y3303" t="s">
        <v>37</v>
      </c>
      <c r="Z3303" t="s">
        <v>38</v>
      </c>
      <c r="AA3303" t="s">
        <v>12028</v>
      </c>
      <c r="AB3303" t="s">
        <v>12029</v>
      </c>
    </row>
    <row r="3304" spans="1:28" x14ac:dyDescent="0.3">
      <c r="A3304" t="s">
        <v>12030</v>
      </c>
      <c r="B3304" t="s">
        <v>353</v>
      </c>
      <c r="C3304">
        <v>51</v>
      </c>
      <c r="D3304" t="s">
        <v>75</v>
      </c>
      <c r="E3304" t="s">
        <v>121</v>
      </c>
      <c r="F3304" t="s">
        <v>83</v>
      </c>
      <c r="G3304" t="s">
        <v>8148</v>
      </c>
      <c r="H3304" t="s">
        <v>35</v>
      </c>
      <c r="I3304" t="s">
        <v>36</v>
      </c>
      <c r="J3304">
        <v>26</v>
      </c>
      <c r="K3304">
        <v>22</v>
      </c>
      <c r="L3304">
        <f t="shared" si="153"/>
        <v>4</v>
      </c>
      <c r="M3304">
        <v>20</v>
      </c>
      <c r="N3304">
        <v>19032</v>
      </c>
      <c r="O3304" s="1">
        <f t="shared" si="154"/>
        <v>732</v>
      </c>
      <c r="P3304" s="1">
        <f t="shared" si="155"/>
        <v>16104</v>
      </c>
      <c r="Q3304" s="1">
        <f>Table1[[#This Row],[Earned Basic Salary]]*20%</f>
        <v>3220.8</v>
      </c>
      <c r="R3304" s="1">
        <f>Table1[[#This Row],[Earned Basic Salary]]*10%</f>
        <v>1610.4</v>
      </c>
      <c r="S3304" s="1">
        <f>Table1[[#This Row],[Earned Basic Salary]]*12%</f>
        <v>1932.48</v>
      </c>
      <c r="T3304" s="1">
        <f>200</f>
        <v>200</v>
      </c>
      <c r="U3304" s="1">
        <f>Table1[[#This Row],[PF]]+Table1[[#This Row],[Professional Tax]]</f>
        <v>2132.48</v>
      </c>
      <c r="V3304" s="1">
        <f>Table1[[#This Row],[Overtime Hours]]*200</f>
        <v>4000</v>
      </c>
      <c r="W3304" s="1">
        <f>Table1[[#This Row],[Earned Basic Salary]]+Table1[[#This Row],[HRA]]+Table1[[#This Row],[DA]]+Table1[[#This Row],[Overtime Pay]]</f>
        <v>24935.200000000001</v>
      </c>
      <c r="X3304" s="1">
        <f>Table1[[#This Row],[Gross Salary]]-Table1[[#This Row],[Total Deduction]]</f>
        <v>22802.720000000001</v>
      </c>
      <c r="Y3304" t="s">
        <v>37</v>
      </c>
      <c r="Z3304" t="s">
        <v>95</v>
      </c>
      <c r="AA3304" t="s">
        <v>12031</v>
      </c>
      <c r="AB3304" t="s">
        <v>12032</v>
      </c>
    </row>
    <row r="3305" spans="1:28" x14ac:dyDescent="0.3">
      <c r="A3305" t="s">
        <v>12033</v>
      </c>
      <c r="B3305" t="s">
        <v>755</v>
      </c>
      <c r="C3305">
        <v>30</v>
      </c>
      <c r="D3305" t="s">
        <v>75</v>
      </c>
      <c r="E3305" t="s">
        <v>121</v>
      </c>
      <c r="F3305" t="s">
        <v>46</v>
      </c>
      <c r="G3305" t="s">
        <v>12034</v>
      </c>
      <c r="H3305" t="s">
        <v>35</v>
      </c>
      <c r="I3305" t="s">
        <v>36</v>
      </c>
      <c r="J3305">
        <v>26</v>
      </c>
      <c r="K3305">
        <v>23</v>
      </c>
      <c r="L3305">
        <f t="shared" si="153"/>
        <v>3</v>
      </c>
      <c r="M3305">
        <v>17</v>
      </c>
      <c r="N3305">
        <v>29049</v>
      </c>
      <c r="O3305" s="1">
        <f t="shared" si="154"/>
        <v>1117.2692307692307</v>
      </c>
      <c r="P3305" s="1">
        <f t="shared" si="155"/>
        <v>25697.192307692305</v>
      </c>
      <c r="Q3305" s="1">
        <f>Table1[[#This Row],[Earned Basic Salary]]*20%</f>
        <v>5139.4384615384615</v>
      </c>
      <c r="R3305" s="1">
        <f>Table1[[#This Row],[Earned Basic Salary]]*10%</f>
        <v>2569.7192307692308</v>
      </c>
      <c r="S3305" s="1">
        <f>Table1[[#This Row],[Earned Basic Salary]]*12%</f>
        <v>3083.6630769230765</v>
      </c>
      <c r="T3305" s="1">
        <f>200</f>
        <v>200</v>
      </c>
      <c r="U3305" s="1">
        <f>Table1[[#This Row],[PF]]+Table1[[#This Row],[Professional Tax]]</f>
        <v>3283.6630769230765</v>
      </c>
      <c r="V3305" s="1">
        <f>Table1[[#This Row],[Overtime Hours]]*200</f>
        <v>3400</v>
      </c>
      <c r="W3305" s="1">
        <f>Table1[[#This Row],[Earned Basic Salary]]+Table1[[#This Row],[HRA]]+Table1[[#This Row],[DA]]+Table1[[#This Row],[Overtime Pay]]</f>
        <v>36806.35</v>
      </c>
      <c r="X3305" s="1">
        <f>Table1[[#This Row],[Gross Salary]]-Table1[[#This Row],[Total Deduction]]</f>
        <v>33522.686923076923</v>
      </c>
      <c r="Y3305" t="s">
        <v>37</v>
      </c>
      <c r="Z3305" t="s">
        <v>38</v>
      </c>
      <c r="AA3305" t="s">
        <v>12035</v>
      </c>
      <c r="AB3305" t="s">
        <v>12036</v>
      </c>
    </row>
    <row r="3306" spans="1:28" x14ac:dyDescent="0.3">
      <c r="A3306" t="s">
        <v>12037</v>
      </c>
      <c r="B3306" t="s">
        <v>3229</v>
      </c>
      <c r="C3306">
        <v>40</v>
      </c>
      <c r="D3306" t="s">
        <v>81</v>
      </c>
      <c r="E3306" t="s">
        <v>82</v>
      </c>
      <c r="F3306" t="s">
        <v>69</v>
      </c>
      <c r="G3306" t="s">
        <v>3414</v>
      </c>
      <c r="H3306" t="s">
        <v>35</v>
      </c>
      <c r="I3306" t="s">
        <v>36</v>
      </c>
      <c r="J3306">
        <v>26</v>
      </c>
      <c r="K3306">
        <v>24</v>
      </c>
      <c r="L3306">
        <f t="shared" si="153"/>
        <v>2</v>
      </c>
      <c r="M3306">
        <v>0</v>
      </c>
      <c r="N3306">
        <v>45971</v>
      </c>
      <c r="O3306" s="1">
        <f t="shared" si="154"/>
        <v>1768.1153846153845</v>
      </c>
      <c r="P3306" s="1">
        <f t="shared" si="155"/>
        <v>42434.769230769227</v>
      </c>
      <c r="Q3306" s="1">
        <f>Table1[[#This Row],[Earned Basic Salary]]*20%</f>
        <v>8486.953846153845</v>
      </c>
      <c r="R3306" s="1">
        <f>Table1[[#This Row],[Earned Basic Salary]]*10%</f>
        <v>4243.4769230769225</v>
      </c>
      <c r="S3306" s="1">
        <f>Table1[[#This Row],[Earned Basic Salary]]*12%</f>
        <v>5092.1723076923072</v>
      </c>
      <c r="T3306" s="1">
        <f>200</f>
        <v>200</v>
      </c>
      <c r="U3306" s="1">
        <f>Table1[[#This Row],[PF]]+Table1[[#This Row],[Professional Tax]]</f>
        <v>5292.1723076923072</v>
      </c>
      <c r="V3306" s="1">
        <f>Table1[[#This Row],[Overtime Hours]]*200</f>
        <v>0</v>
      </c>
      <c r="W3306" s="1">
        <f>Table1[[#This Row],[Earned Basic Salary]]+Table1[[#This Row],[HRA]]+Table1[[#This Row],[DA]]+Table1[[#This Row],[Overtime Pay]]</f>
        <v>55165.2</v>
      </c>
      <c r="X3306" s="1">
        <f>Table1[[#This Row],[Gross Salary]]-Table1[[#This Row],[Total Deduction]]</f>
        <v>49873.027692307689</v>
      </c>
      <c r="Y3306" t="s">
        <v>37</v>
      </c>
      <c r="Z3306" t="s">
        <v>106</v>
      </c>
      <c r="AA3306" t="s">
        <v>12038</v>
      </c>
      <c r="AB3306" t="s">
        <v>12039</v>
      </c>
    </row>
    <row r="3307" spans="1:28" x14ac:dyDescent="0.3">
      <c r="A3307" t="s">
        <v>12040</v>
      </c>
      <c r="B3307" t="s">
        <v>2467</v>
      </c>
      <c r="C3307">
        <v>55</v>
      </c>
      <c r="D3307" t="s">
        <v>127</v>
      </c>
      <c r="E3307" t="s">
        <v>62</v>
      </c>
      <c r="F3307" t="s">
        <v>63</v>
      </c>
      <c r="G3307" t="s">
        <v>2615</v>
      </c>
      <c r="H3307" t="s">
        <v>35</v>
      </c>
      <c r="I3307" t="s">
        <v>36</v>
      </c>
      <c r="J3307">
        <v>26</v>
      </c>
      <c r="K3307">
        <v>24</v>
      </c>
      <c r="L3307">
        <f t="shared" si="153"/>
        <v>2</v>
      </c>
      <c r="M3307">
        <v>20</v>
      </c>
      <c r="N3307">
        <v>26198</v>
      </c>
      <c r="O3307" s="1">
        <f t="shared" si="154"/>
        <v>1007.6153846153846</v>
      </c>
      <c r="P3307" s="1">
        <f t="shared" si="155"/>
        <v>24182.76923076923</v>
      </c>
      <c r="Q3307" s="1">
        <f>Table1[[#This Row],[Earned Basic Salary]]*20%</f>
        <v>4836.5538461538463</v>
      </c>
      <c r="R3307" s="1">
        <f>Table1[[#This Row],[Earned Basic Salary]]*10%</f>
        <v>2418.2769230769231</v>
      </c>
      <c r="S3307" s="1">
        <f>Table1[[#This Row],[Earned Basic Salary]]*12%</f>
        <v>2901.9323076923074</v>
      </c>
      <c r="T3307" s="1">
        <f>200</f>
        <v>200</v>
      </c>
      <c r="U3307" s="1">
        <f>Table1[[#This Row],[PF]]+Table1[[#This Row],[Professional Tax]]</f>
        <v>3101.9323076923074</v>
      </c>
      <c r="V3307" s="1">
        <f>Table1[[#This Row],[Overtime Hours]]*200</f>
        <v>4000</v>
      </c>
      <c r="W3307" s="1">
        <f>Table1[[#This Row],[Earned Basic Salary]]+Table1[[#This Row],[HRA]]+Table1[[#This Row],[DA]]+Table1[[#This Row],[Overtime Pay]]</f>
        <v>35437.599999999999</v>
      </c>
      <c r="X3307" s="1">
        <f>Table1[[#This Row],[Gross Salary]]-Table1[[#This Row],[Total Deduction]]</f>
        <v>32335.667692307692</v>
      </c>
      <c r="Y3307" t="s">
        <v>37</v>
      </c>
      <c r="Z3307" t="s">
        <v>48</v>
      </c>
      <c r="AA3307" t="s">
        <v>12041</v>
      </c>
      <c r="AB3307" t="s">
        <v>12042</v>
      </c>
    </row>
    <row r="3308" spans="1:28" x14ac:dyDescent="0.3">
      <c r="A3308" t="s">
        <v>12043</v>
      </c>
      <c r="B3308" t="s">
        <v>2551</v>
      </c>
      <c r="C3308">
        <v>39</v>
      </c>
      <c r="D3308" t="s">
        <v>81</v>
      </c>
      <c r="E3308" t="s">
        <v>82</v>
      </c>
      <c r="F3308" t="s">
        <v>46</v>
      </c>
      <c r="G3308" t="s">
        <v>12044</v>
      </c>
      <c r="H3308" t="s">
        <v>35</v>
      </c>
      <c r="I3308" t="s">
        <v>36</v>
      </c>
      <c r="J3308">
        <v>26</v>
      </c>
      <c r="K3308">
        <v>24</v>
      </c>
      <c r="L3308">
        <f t="shared" si="153"/>
        <v>2</v>
      </c>
      <c r="M3308">
        <v>18</v>
      </c>
      <c r="N3308">
        <v>25422</v>
      </c>
      <c r="O3308" s="1">
        <f t="shared" si="154"/>
        <v>977.76923076923072</v>
      </c>
      <c r="P3308" s="1">
        <f t="shared" si="155"/>
        <v>23466.461538461539</v>
      </c>
      <c r="Q3308" s="1">
        <f>Table1[[#This Row],[Earned Basic Salary]]*20%</f>
        <v>4693.292307692308</v>
      </c>
      <c r="R3308" s="1">
        <f>Table1[[#This Row],[Earned Basic Salary]]*10%</f>
        <v>2346.646153846154</v>
      </c>
      <c r="S3308" s="1">
        <f>Table1[[#This Row],[Earned Basic Salary]]*12%</f>
        <v>2815.9753846153844</v>
      </c>
      <c r="T3308" s="1">
        <f>200</f>
        <v>200</v>
      </c>
      <c r="U3308" s="1">
        <f>Table1[[#This Row],[PF]]+Table1[[#This Row],[Professional Tax]]</f>
        <v>3015.9753846153844</v>
      </c>
      <c r="V3308" s="1">
        <f>Table1[[#This Row],[Overtime Hours]]*200</f>
        <v>3600</v>
      </c>
      <c r="W3308" s="1">
        <f>Table1[[#This Row],[Earned Basic Salary]]+Table1[[#This Row],[HRA]]+Table1[[#This Row],[DA]]+Table1[[#This Row],[Overtime Pay]]</f>
        <v>34106.400000000001</v>
      </c>
      <c r="X3308" s="1">
        <f>Table1[[#This Row],[Gross Salary]]-Table1[[#This Row],[Total Deduction]]</f>
        <v>31090.424615384618</v>
      </c>
      <c r="Y3308" t="s">
        <v>37</v>
      </c>
      <c r="Z3308" t="s">
        <v>38</v>
      </c>
      <c r="AA3308" t="s">
        <v>12045</v>
      </c>
      <c r="AB3308" t="s">
        <v>12046</v>
      </c>
    </row>
    <row r="3309" spans="1:28" x14ac:dyDescent="0.3">
      <c r="A3309" t="s">
        <v>12047</v>
      </c>
      <c r="B3309" t="s">
        <v>675</v>
      </c>
      <c r="C3309">
        <v>23</v>
      </c>
      <c r="D3309" t="s">
        <v>61</v>
      </c>
      <c r="E3309" t="s">
        <v>121</v>
      </c>
      <c r="F3309" t="s">
        <v>46</v>
      </c>
      <c r="G3309" t="s">
        <v>12048</v>
      </c>
      <c r="H3309" t="s">
        <v>35</v>
      </c>
      <c r="I3309" t="s">
        <v>36</v>
      </c>
      <c r="J3309">
        <v>26</v>
      </c>
      <c r="K3309">
        <v>24</v>
      </c>
      <c r="L3309">
        <f t="shared" si="153"/>
        <v>2</v>
      </c>
      <c r="M3309">
        <v>13</v>
      </c>
      <c r="N3309">
        <v>62871</v>
      </c>
      <c r="O3309" s="1">
        <f t="shared" si="154"/>
        <v>2418.1153846153848</v>
      </c>
      <c r="P3309" s="1">
        <f t="shared" si="155"/>
        <v>58034.769230769234</v>
      </c>
      <c r="Q3309" s="1">
        <f>Table1[[#This Row],[Earned Basic Salary]]*20%</f>
        <v>11606.953846153847</v>
      </c>
      <c r="R3309" s="1">
        <f>Table1[[#This Row],[Earned Basic Salary]]*10%</f>
        <v>5803.4769230769234</v>
      </c>
      <c r="S3309" s="1">
        <f>Table1[[#This Row],[Earned Basic Salary]]*12%</f>
        <v>6964.1723076923081</v>
      </c>
      <c r="T3309" s="1">
        <f>200</f>
        <v>200</v>
      </c>
      <c r="U3309" s="1">
        <f>Table1[[#This Row],[PF]]+Table1[[#This Row],[Professional Tax]]</f>
        <v>7164.1723076923081</v>
      </c>
      <c r="V3309" s="1">
        <f>Table1[[#This Row],[Overtime Hours]]*200</f>
        <v>2600</v>
      </c>
      <c r="W3309" s="1">
        <f>Table1[[#This Row],[Earned Basic Salary]]+Table1[[#This Row],[HRA]]+Table1[[#This Row],[DA]]+Table1[[#This Row],[Overtime Pay]]</f>
        <v>78045.200000000012</v>
      </c>
      <c r="X3309" s="1">
        <f>Table1[[#This Row],[Gross Salary]]-Table1[[#This Row],[Total Deduction]]</f>
        <v>70881.027692307704</v>
      </c>
      <c r="Y3309" t="s">
        <v>37</v>
      </c>
      <c r="Z3309" t="s">
        <v>48</v>
      </c>
      <c r="AA3309" t="s">
        <v>12049</v>
      </c>
      <c r="AB3309" t="s">
        <v>12050</v>
      </c>
    </row>
    <row r="3310" spans="1:28" x14ac:dyDescent="0.3">
      <c r="A3310" t="s">
        <v>12051</v>
      </c>
      <c r="B3310" t="s">
        <v>769</v>
      </c>
      <c r="C3310">
        <v>34</v>
      </c>
      <c r="D3310" t="s">
        <v>133</v>
      </c>
      <c r="E3310" t="s">
        <v>82</v>
      </c>
      <c r="F3310" t="s">
        <v>33</v>
      </c>
      <c r="G3310" t="s">
        <v>3947</v>
      </c>
      <c r="H3310" t="s">
        <v>35</v>
      </c>
      <c r="I3310" t="s">
        <v>36</v>
      </c>
      <c r="J3310">
        <v>26</v>
      </c>
      <c r="K3310">
        <v>25</v>
      </c>
      <c r="L3310">
        <f t="shared" si="153"/>
        <v>1</v>
      </c>
      <c r="M3310">
        <v>6</v>
      </c>
      <c r="N3310">
        <v>49230</v>
      </c>
      <c r="O3310" s="1">
        <f t="shared" si="154"/>
        <v>1893.4615384615386</v>
      </c>
      <c r="P3310" s="1">
        <f t="shared" si="155"/>
        <v>47336.538461538461</v>
      </c>
      <c r="Q3310" s="1">
        <f>Table1[[#This Row],[Earned Basic Salary]]*20%</f>
        <v>9467.3076923076933</v>
      </c>
      <c r="R3310" s="1">
        <f>Table1[[#This Row],[Earned Basic Salary]]*10%</f>
        <v>4733.6538461538466</v>
      </c>
      <c r="S3310" s="1">
        <f>Table1[[#This Row],[Earned Basic Salary]]*12%</f>
        <v>5680.3846153846152</v>
      </c>
      <c r="T3310" s="1">
        <f>200</f>
        <v>200</v>
      </c>
      <c r="U3310" s="1">
        <f>Table1[[#This Row],[PF]]+Table1[[#This Row],[Professional Tax]]</f>
        <v>5880.3846153846152</v>
      </c>
      <c r="V3310" s="1">
        <f>Table1[[#This Row],[Overtime Hours]]*200</f>
        <v>1200</v>
      </c>
      <c r="W3310" s="1">
        <f>Table1[[#This Row],[Earned Basic Salary]]+Table1[[#This Row],[HRA]]+Table1[[#This Row],[DA]]+Table1[[#This Row],[Overtime Pay]]</f>
        <v>62737.5</v>
      </c>
      <c r="X3310" s="1">
        <f>Table1[[#This Row],[Gross Salary]]-Table1[[#This Row],[Total Deduction]]</f>
        <v>56857.115384615383</v>
      </c>
      <c r="Y3310" t="s">
        <v>37</v>
      </c>
      <c r="Z3310" t="s">
        <v>38</v>
      </c>
      <c r="AA3310" t="s">
        <v>12052</v>
      </c>
      <c r="AB3310" t="s">
        <v>12053</v>
      </c>
    </row>
    <row r="3311" spans="1:28" x14ac:dyDescent="0.3">
      <c r="A3311" t="s">
        <v>12054</v>
      </c>
      <c r="B3311" t="s">
        <v>844</v>
      </c>
      <c r="C3311">
        <v>46</v>
      </c>
      <c r="D3311" t="s">
        <v>61</v>
      </c>
      <c r="E3311" t="s">
        <v>45</v>
      </c>
      <c r="F3311" t="s">
        <v>69</v>
      </c>
      <c r="G3311" t="s">
        <v>11799</v>
      </c>
      <c r="H3311" t="s">
        <v>35</v>
      </c>
      <c r="I3311" t="s">
        <v>36</v>
      </c>
      <c r="J3311">
        <v>26</v>
      </c>
      <c r="K3311">
        <v>23</v>
      </c>
      <c r="L3311">
        <f t="shared" si="153"/>
        <v>3</v>
      </c>
      <c r="M3311">
        <v>8</v>
      </c>
      <c r="N3311">
        <v>61826</v>
      </c>
      <c r="O3311" s="1">
        <f t="shared" si="154"/>
        <v>2377.9230769230771</v>
      </c>
      <c r="P3311" s="1">
        <f t="shared" si="155"/>
        <v>54692.230769230773</v>
      </c>
      <c r="Q3311" s="1">
        <f>Table1[[#This Row],[Earned Basic Salary]]*20%</f>
        <v>10938.446153846155</v>
      </c>
      <c r="R3311" s="1">
        <f>Table1[[#This Row],[Earned Basic Salary]]*10%</f>
        <v>5469.2230769230773</v>
      </c>
      <c r="S3311" s="1">
        <f>Table1[[#This Row],[Earned Basic Salary]]*12%</f>
        <v>6563.0676923076926</v>
      </c>
      <c r="T3311" s="1">
        <f>200</f>
        <v>200</v>
      </c>
      <c r="U3311" s="1">
        <f>Table1[[#This Row],[PF]]+Table1[[#This Row],[Professional Tax]]</f>
        <v>6763.0676923076926</v>
      </c>
      <c r="V3311" s="1">
        <f>Table1[[#This Row],[Overtime Hours]]*200</f>
        <v>1600</v>
      </c>
      <c r="W3311" s="1">
        <f>Table1[[#This Row],[Earned Basic Salary]]+Table1[[#This Row],[HRA]]+Table1[[#This Row],[DA]]+Table1[[#This Row],[Overtime Pay]]</f>
        <v>72699.900000000009</v>
      </c>
      <c r="X3311" s="1">
        <f>Table1[[#This Row],[Gross Salary]]-Table1[[#This Row],[Total Deduction]]</f>
        <v>65936.832307692312</v>
      </c>
      <c r="Y3311" t="s">
        <v>37</v>
      </c>
      <c r="Z3311" t="s">
        <v>48</v>
      </c>
      <c r="AA3311" t="s">
        <v>12055</v>
      </c>
      <c r="AB3311" t="s">
        <v>12056</v>
      </c>
    </row>
    <row r="3312" spans="1:28" x14ac:dyDescent="0.3">
      <c r="A3312" t="s">
        <v>12057</v>
      </c>
      <c r="B3312" t="s">
        <v>2705</v>
      </c>
      <c r="C3312">
        <v>50</v>
      </c>
      <c r="D3312" t="s">
        <v>127</v>
      </c>
      <c r="E3312" t="s">
        <v>62</v>
      </c>
      <c r="F3312" t="s">
        <v>89</v>
      </c>
      <c r="G3312" t="s">
        <v>12058</v>
      </c>
      <c r="H3312" t="s">
        <v>35</v>
      </c>
      <c r="I3312" t="s">
        <v>36</v>
      </c>
      <c r="J3312">
        <v>26</v>
      </c>
      <c r="K3312">
        <v>25</v>
      </c>
      <c r="L3312">
        <f t="shared" si="153"/>
        <v>1</v>
      </c>
      <c r="M3312">
        <v>7</v>
      </c>
      <c r="N3312">
        <v>41688</v>
      </c>
      <c r="O3312" s="1">
        <f t="shared" si="154"/>
        <v>1603.3846153846155</v>
      </c>
      <c r="P3312" s="1">
        <f t="shared" si="155"/>
        <v>40084.61538461539</v>
      </c>
      <c r="Q3312" s="1">
        <f>Table1[[#This Row],[Earned Basic Salary]]*20%</f>
        <v>8016.923076923078</v>
      </c>
      <c r="R3312" s="1">
        <f>Table1[[#This Row],[Earned Basic Salary]]*10%</f>
        <v>4008.461538461539</v>
      </c>
      <c r="S3312" s="1">
        <f>Table1[[#This Row],[Earned Basic Salary]]*12%</f>
        <v>4810.1538461538466</v>
      </c>
      <c r="T3312" s="1">
        <f>200</f>
        <v>200</v>
      </c>
      <c r="U3312" s="1">
        <f>Table1[[#This Row],[PF]]+Table1[[#This Row],[Professional Tax]]</f>
        <v>5010.1538461538466</v>
      </c>
      <c r="V3312" s="1">
        <f>Table1[[#This Row],[Overtime Hours]]*200</f>
        <v>1400</v>
      </c>
      <c r="W3312" s="1">
        <f>Table1[[#This Row],[Earned Basic Salary]]+Table1[[#This Row],[HRA]]+Table1[[#This Row],[DA]]+Table1[[#This Row],[Overtime Pay]]</f>
        <v>53510.000000000007</v>
      </c>
      <c r="X3312" s="1">
        <f>Table1[[#This Row],[Gross Salary]]-Table1[[#This Row],[Total Deduction]]</f>
        <v>48499.846153846163</v>
      </c>
      <c r="Y3312" t="s">
        <v>37</v>
      </c>
      <c r="Z3312" t="s">
        <v>48</v>
      </c>
      <c r="AA3312" t="s">
        <v>12059</v>
      </c>
      <c r="AB3312" t="s">
        <v>12060</v>
      </c>
    </row>
    <row r="3313" spans="1:28" x14ac:dyDescent="0.3">
      <c r="A3313" t="s">
        <v>12061</v>
      </c>
      <c r="B3313" t="s">
        <v>3317</v>
      </c>
      <c r="C3313">
        <v>42</v>
      </c>
      <c r="D3313" t="s">
        <v>127</v>
      </c>
      <c r="E3313" t="s">
        <v>32</v>
      </c>
      <c r="F3313" t="s">
        <v>33</v>
      </c>
      <c r="G3313" t="s">
        <v>378</v>
      </c>
      <c r="H3313" t="s">
        <v>35</v>
      </c>
      <c r="I3313" t="s">
        <v>36</v>
      </c>
      <c r="J3313">
        <v>26</v>
      </c>
      <c r="K3313">
        <v>25</v>
      </c>
      <c r="L3313">
        <f t="shared" si="153"/>
        <v>1</v>
      </c>
      <c r="M3313">
        <v>20</v>
      </c>
      <c r="N3313">
        <v>52288</v>
      </c>
      <c r="O3313" s="1">
        <f t="shared" si="154"/>
        <v>2011.0769230769231</v>
      </c>
      <c r="P3313" s="1">
        <f t="shared" si="155"/>
        <v>50276.923076923078</v>
      </c>
      <c r="Q3313" s="1">
        <f>Table1[[#This Row],[Earned Basic Salary]]*20%</f>
        <v>10055.384615384617</v>
      </c>
      <c r="R3313" s="1">
        <f>Table1[[#This Row],[Earned Basic Salary]]*10%</f>
        <v>5027.6923076923085</v>
      </c>
      <c r="S3313" s="1">
        <f>Table1[[#This Row],[Earned Basic Salary]]*12%</f>
        <v>6033.2307692307695</v>
      </c>
      <c r="T3313" s="1">
        <f>200</f>
        <v>200</v>
      </c>
      <c r="U3313" s="1">
        <f>Table1[[#This Row],[PF]]+Table1[[#This Row],[Professional Tax]]</f>
        <v>6233.2307692307695</v>
      </c>
      <c r="V3313" s="1">
        <f>Table1[[#This Row],[Overtime Hours]]*200</f>
        <v>4000</v>
      </c>
      <c r="W3313" s="1">
        <f>Table1[[#This Row],[Earned Basic Salary]]+Table1[[#This Row],[HRA]]+Table1[[#This Row],[DA]]+Table1[[#This Row],[Overtime Pay]]</f>
        <v>69360</v>
      </c>
      <c r="X3313" s="1">
        <f>Table1[[#This Row],[Gross Salary]]-Table1[[#This Row],[Total Deduction]]</f>
        <v>63126.769230769234</v>
      </c>
      <c r="Y3313" t="s">
        <v>37</v>
      </c>
      <c r="Z3313" t="s">
        <v>48</v>
      </c>
      <c r="AA3313" t="s">
        <v>12062</v>
      </c>
      <c r="AB3313" t="s">
        <v>12063</v>
      </c>
    </row>
    <row r="3314" spans="1:28" x14ac:dyDescent="0.3">
      <c r="A3314" t="s">
        <v>12064</v>
      </c>
      <c r="B3314" t="s">
        <v>212</v>
      </c>
      <c r="C3314">
        <v>55</v>
      </c>
      <c r="D3314" t="s">
        <v>127</v>
      </c>
      <c r="E3314" t="s">
        <v>121</v>
      </c>
      <c r="F3314" t="s">
        <v>69</v>
      </c>
      <c r="G3314" t="s">
        <v>9068</v>
      </c>
      <c r="H3314" t="s">
        <v>35</v>
      </c>
      <c r="I3314" t="s">
        <v>36</v>
      </c>
      <c r="J3314">
        <v>26</v>
      </c>
      <c r="K3314">
        <v>24</v>
      </c>
      <c r="L3314">
        <f t="shared" si="153"/>
        <v>2</v>
      </c>
      <c r="M3314">
        <v>1</v>
      </c>
      <c r="N3314">
        <v>46028</v>
      </c>
      <c r="O3314" s="1">
        <f t="shared" si="154"/>
        <v>1770.3076923076924</v>
      </c>
      <c r="P3314" s="1">
        <f t="shared" si="155"/>
        <v>42487.384615384617</v>
      </c>
      <c r="Q3314" s="1">
        <f>Table1[[#This Row],[Earned Basic Salary]]*20%</f>
        <v>8497.4769230769234</v>
      </c>
      <c r="R3314" s="1">
        <f>Table1[[#This Row],[Earned Basic Salary]]*10%</f>
        <v>4248.7384615384617</v>
      </c>
      <c r="S3314" s="1">
        <f>Table1[[#This Row],[Earned Basic Salary]]*12%</f>
        <v>5098.4861538461537</v>
      </c>
      <c r="T3314" s="1">
        <f>200</f>
        <v>200</v>
      </c>
      <c r="U3314" s="1">
        <f>Table1[[#This Row],[PF]]+Table1[[#This Row],[Professional Tax]]</f>
        <v>5298.4861538461537</v>
      </c>
      <c r="V3314" s="1">
        <f>Table1[[#This Row],[Overtime Hours]]*200</f>
        <v>200</v>
      </c>
      <c r="W3314" s="1">
        <f>Table1[[#This Row],[Earned Basic Salary]]+Table1[[#This Row],[HRA]]+Table1[[#This Row],[DA]]+Table1[[#This Row],[Overtime Pay]]</f>
        <v>55433.600000000006</v>
      </c>
      <c r="X3314" s="1">
        <f>Table1[[#This Row],[Gross Salary]]-Table1[[#This Row],[Total Deduction]]</f>
        <v>50135.11384615385</v>
      </c>
      <c r="Y3314" t="s">
        <v>37</v>
      </c>
      <c r="Z3314" t="s">
        <v>48</v>
      </c>
      <c r="AA3314" t="s">
        <v>12065</v>
      </c>
      <c r="AB3314" t="s">
        <v>12066</v>
      </c>
    </row>
    <row r="3315" spans="1:28" x14ac:dyDescent="0.3">
      <c r="A3315" t="s">
        <v>12067</v>
      </c>
      <c r="B3315" t="s">
        <v>475</v>
      </c>
      <c r="C3315">
        <v>55</v>
      </c>
      <c r="D3315" t="s">
        <v>133</v>
      </c>
      <c r="E3315" t="s">
        <v>121</v>
      </c>
      <c r="F3315" t="s">
        <v>33</v>
      </c>
      <c r="G3315" t="s">
        <v>2718</v>
      </c>
      <c r="H3315" t="s">
        <v>35</v>
      </c>
      <c r="I3315" t="s">
        <v>36</v>
      </c>
      <c r="J3315">
        <v>26</v>
      </c>
      <c r="K3315">
        <v>24</v>
      </c>
      <c r="L3315">
        <f t="shared" si="153"/>
        <v>2</v>
      </c>
      <c r="M3315">
        <v>17</v>
      </c>
      <c r="N3315">
        <v>71945</v>
      </c>
      <c r="O3315" s="1">
        <f t="shared" si="154"/>
        <v>2767.1153846153848</v>
      </c>
      <c r="P3315" s="1">
        <f t="shared" si="155"/>
        <v>66410.769230769234</v>
      </c>
      <c r="Q3315" s="1">
        <f>Table1[[#This Row],[Earned Basic Salary]]*20%</f>
        <v>13282.153846153848</v>
      </c>
      <c r="R3315" s="1">
        <f>Table1[[#This Row],[Earned Basic Salary]]*10%</f>
        <v>6641.0769230769238</v>
      </c>
      <c r="S3315" s="1">
        <f>Table1[[#This Row],[Earned Basic Salary]]*12%</f>
        <v>7969.292307692308</v>
      </c>
      <c r="T3315" s="1">
        <f>200</f>
        <v>200</v>
      </c>
      <c r="U3315" s="1">
        <f>Table1[[#This Row],[PF]]+Table1[[#This Row],[Professional Tax]]</f>
        <v>8169.292307692308</v>
      </c>
      <c r="V3315" s="1">
        <f>Table1[[#This Row],[Overtime Hours]]*200</f>
        <v>3400</v>
      </c>
      <c r="W3315" s="1">
        <f>Table1[[#This Row],[Earned Basic Salary]]+Table1[[#This Row],[HRA]]+Table1[[#This Row],[DA]]+Table1[[#This Row],[Overtime Pay]]</f>
        <v>89734</v>
      </c>
      <c r="X3315" s="1">
        <f>Table1[[#This Row],[Gross Salary]]-Table1[[#This Row],[Total Deduction]]</f>
        <v>81564.707692307697</v>
      </c>
      <c r="Y3315" t="s">
        <v>37</v>
      </c>
      <c r="Z3315" t="s">
        <v>95</v>
      </c>
      <c r="AA3315" t="s">
        <v>12068</v>
      </c>
      <c r="AB3315" t="s">
        <v>12069</v>
      </c>
    </row>
    <row r="3316" spans="1:28" x14ac:dyDescent="0.3">
      <c r="A3316" t="s">
        <v>12070</v>
      </c>
      <c r="B3316" t="s">
        <v>2257</v>
      </c>
      <c r="C3316">
        <v>51</v>
      </c>
      <c r="D3316" t="s">
        <v>75</v>
      </c>
      <c r="E3316" t="s">
        <v>32</v>
      </c>
      <c r="F3316" t="s">
        <v>69</v>
      </c>
      <c r="G3316" t="s">
        <v>3655</v>
      </c>
      <c r="H3316" t="s">
        <v>35</v>
      </c>
      <c r="I3316" t="s">
        <v>36</v>
      </c>
      <c r="J3316">
        <v>26</v>
      </c>
      <c r="K3316">
        <v>24</v>
      </c>
      <c r="L3316">
        <f t="shared" si="153"/>
        <v>2</v>
      </c>
      <c r="M3316">
        <v>8</v>
      </c>
      <c r="N3316">
        <v>41648</v>
      </c>
      <c r="O3316" s="1">
        <f t="shared" si="154"/>
        <v>1601.8461538461538</v>
      </c>
      <c r="P3316" s="1">
        <f t="shared" si="155"/>
        <v>38444.307692307688</v>
      </c>
      <c r="Q3316" s="1">
        <f>Table1[[#This Row],[Earned Basic Salary]]*20%</f>
        <v>7688.8615384615377</v>
      </c>
      <c r="R3316" s="1">
        <f>Table1[[#This Row],[Earned Basic Salary]]*10%</f>
        <v>3844.4307692307689</v>
      </c>
      <c r="S3316" s="1">
        <f>Table1[[#This Row],[Earned Basic Salary]]*12%</f>
        <v>4613.3169230769226</v>
      </c>
      <c r="T3316" s="1">
        <f>200</f>
        <v>200</v>
      </c>
      <c r="U3316" s="1">
        <f>Table1[[#This Row],[PF]]+Table1[[#This Row],[Professional Tax]]</f>
        <v>4813.3169230769226</v>
      </c>
      <c r="V3316" s="1">
        <f>Table1[[#This Row],[Overtime Hours]]*200</f>
        <v>1600</v>
      </c>
      <c r="W3316" s="1">
        <f>Table1[[#This Row],[Earned Basic Salary]]+Table1[[#This Row],[HRA]]+Table1[[#This Row],[DA]]+Table1[[#This Row],[Overtime Pay]]</f>
        <v>51577.599999999999</v>
      </c>
      <c r="X3316" s="1">
        <f>Table1[[#This Row],[Gross Salary]]-Table1[[#This Row],[Total Deduction]]</f>
        <v>46764.283076923079</v>
      </c>
      <c r="Y3316" t="s">
        <v>37</v>
      </c>
      <c r="Z3316" t="s">
        <v>106</v>
      </c>
      <c r="AA3316" t="s">
        <v>12071</v>
      </c>
      <c r="AB3316" t="s">
        <v>12072</v>
      </c>
    </row>
    <row r="3317" spans="1:28" x14ac:dyDescent="0.3">
      <c r="A3317" t="s">
        <v>12073</v>
      </c>
      <c r="B3317" t="s">
        <v>1021</v>
      </c>
      <c r="C3317">
        <v>39</v>
      </c>
      <c r="D3317" t="s">
        <v>44</v>
      </c>
      <c r="E3317" t="s">
        <v>54</v>
      </c>
      <c r="F3317" t="s">
        <v>46</v>
      </c>
      <c r="G3317" t="s">
        <v>5928</v>
      </c>
      <c r="H3317" t="s">
        <v>35</v>
      </c>
      <c r="I3317" t="s">
        <v>36</v>
      </c>
      <c r="J3317">
        <v>26</v>
      </c>
      <c r="K3317">
        <v>23</v>
      </c>
      <c r="L3317">
        <f t="shared" si="153"/>
        <v>3</v>
      </c>
      <c r="M3317">
        <v>12</v>
      </c>
      <c r="N3317">
        <v>63404</v>
      </c>
      <c r="O3317" s="1">
        <f t="shared" si="154"/>
        <v>2438.6153846153848</v>
      </c>
      <c r="P3317" s="1">
        <f t="shared" si="155"/>
        <v>56088.153846153851</v>
      </c>
      <c r="Q3317" s="1">
        <f>Table1[[#This Row],[Earned Basic Salary]]*20%</f>
        <v>11217.630769230771</v>
      </c>
      <c r="R3317" s="1">
        <f>Table1[[#This Row],[Earned Basic Salary]]*10%</f>
        <v>5608.8153846153855</v>
      </c>
      <c r="S3317" s="1">
        <f>Table1[[#This Row],[Earned Basic Salary]]*12%</f>
        <v>6730.5784615384619</v>
      </c>
      <c r="T3317" s="1">
        <f>200</f>
        <v>200</v>
      </c>
      <c r="U3317" s="1">
        <f>Table1[[#This Row],[PF]]+Table1[[#This Row],[Professional Tax]]</f>
        <v>6930.5784615384619</v>
      </c>
      <c r="V3317" s="1">
        <f>Table1[[#This Row],[Overtime Hours]]*200</f>
        <v>2400</v>
      </c>
      <c r="W3317" s="1">
        <f>Table1[[#This Row],[Earned Basic Salary]]+Table1[[#This Row],[HRA]]+Table1[[#This Row],[DA]]+Table1[[#This Row],[Overtime Pay]]</f>
        <v>75314.600000000006</v>
      </c>
      <c r="X3317" s="1">
        <f>Table1[[#This Row],[Gross Salary]]-Table1[[#This Row],[Total Deduction]]</f>
        <v>68384.021538461544</v>
      </c>
      <c r="Y3317" t="s">
        <v>37</v>
      </c>
      <c r="Z3317" t="s">
        <v>95</v>
      </c>
      <c r="AA3317" t="s">
        <v>12074</v>
      </c>
      <c r="AB3317" t="s">
        <v>12075</v>
      </c>
    </row>
    <row r="3318" spans="1:28" x14ac:dyDescent="0.3">
      <c r="A3318" t="s">
        <v>12076</v>
      </c>
      <c r="B3318" t="s">
        <v>188</v>
      </c>
      <c r="C3318">
        <v>46</v>
      </c>
      <c r="D3318" t="s">
        <v>61</v>
      </c>
      <c r="E3318" t="s">
        <v>32</v>
      </c>
      <c r="F3318" t="s">
        <v>63</v>
      </c>
      <c r="G3318" t="s">
        <v>6697</v>
      </c>
      <c r="H3318" t="s">
        <v>35</v>
      </c>
      <c r="I3318" t="s">
        <v>36</v>
      </c>
      <c r="J3318">
        <v>26</v>
      </c>
      <c r="K3318">
        <v>22</v>
      </c>
      <c r="L3318">
        <f t="shared" si="153"/>
        <v>4</v>
      </c>
      <c r="M3318">
        <v>17</v>
      </c>
      <c r="N3318">
        <v>53247</v>
      </c>
      <c r="O3318" s="1">
        <f t="shared" si="154"/>
        <v>2047.9615384615386</v>
      </c>
      <c r="P3318" s="1">
        <f t="shared" si="155"/>
        <v>45055.153846153851</v>
      </c>
      <c r="Q3318" s="1">
        <f>Table1[[#This Row],[Earned Basic Salary]]*20%</f>
        <v>9011.0307692307706</v>
      </c>
      <c r="R3318" s="1">
        <f>Table1[[#This Row],[Earned Basic Salary]]*10%</f>
        <v>4505.5153846153853</v>
      </c>
      <c r="S3318" s="1">
        <f>Table1[[#This Row],[Earned Basic Salary]]*12%</f>
        <v>5406.6184615384618</v>
      </c>
      <c r="T3318" s="1">
        <f>200</f>
        <v>200</v>
      </c>
      <c r="U3318" s="1">
        <f>Table1[[#This Row],[PF]]+Table1[[#This Row],[Professional Tax]]</f>
        <v>5606.6184615384618</v>
      </c>
      <c r="V3318" s="1">
        <f>Table1[[#This Row],[Overtime Hours]]*200</f>
        <v>3400</v>
      </c>
      <c r="W3318" s="1">
        <f>Table1[[#This Row],[Earned Basic Salary]]+Table1[[#This Row],[HRA]]+Table1[[#This Row],[DA]]+Table1[[#This Row],[Overtime Pay]]</f>
        <v>61971.700000000004</v>
      </c>
      <c r="X3318" s="1">
        <f>Table1[[#This Row],[Gross Salary]]-Table1[[#This Row],[Total Deduction]]</f>
        <v>56365.081538461542</v>
      </c>
      <c r="Y3318" t="s">
        <v>37</v>
      </c>
      <c r="Z3318" t="s">
        <v>48</v>
      </c>
      <c r="AA3318" t="s">
        <v>12077</v>
      </c>
      <c r="AB3318" t="s">
        <v>12078</v>
      </c>
    </row>
    <row r="3319" spans="1:28" x14ac:dyDescent="0.3">
      <c r="A3319" t="s">
        <v>12079</v>
      </c>
      <c r="B3319" t="s">
        <v>783</v>
      </c>
      <c r="C3319">
        <v>25</v>
      </c>
      <c r="D3319" t="s">
        <v>61</v>
      </c>
      <c r="E3319" t="s">
        <v>54</v>
      </c>
      <c r="F3319" t="s">
        <v>55</v>
      </c>
      <c r="G3319" t="s">
        <v>6885</v>
      </c>
      <c r="H3319" t="s">
        <v>35</v>
      </c>
      <c r="I3319" t="s">
        <v>36</v>
      </c>
      <c r="J3319">
        <v>26</v>
      </c>
      <c r="K3319">
        <v>23</v>
      </c>
      <c r="L3319">
        <f t="shared" si="153"/>
        <v>3</v>
      </c>
      <c r="M3319">
        <v>10</v>
      </c>
      <c r="N3319">
        <v>49771</v>
      </c>
      <c r="O3319" s="1">
        <f t="shared" si="154"/>
        <v>1914.2692307692307</v>
      </c>
      <c r="P3319" s="1">
        <f t="shared" si="155"/>
        <v>44028.192307692305</v>
      </c>
      <c r="Q3319" s="1">
        <f>Table1[[#This Row],[Earned Basic Salary]]*20%</f>
        <v>8805.6384615384613</v>
      </c>
      <c r="R3319" s="1">
        <f>Table1[[#This Row],[Earned Basic Salary]]*10%</f>
        <v>4402.8192307692307</v>
      </c>
      <c r="S3319" s="1">
        <f>Table1[[#This Row],[Earned Basic Salary]]*12%</f>
        <v>5283.3830769230763</v>
      </c>
      <c r="T3319" s="1">
        <f>200</f>
        <v>200</v>
      </c>
      <c r="U3319" s="1">
        <f>Table1[[#This Row],[PF]]+Table1[[#This Row],[Professional Tax]]</f>
        <v>5483.3830769230763</v>
      </c>
      <c r="V3319" s="1">
        <f>Table1[[#This Row],[Overtime Hours]]*200</f>
        <v>2000</v>
      </c>
      <c r="W3319" s="1">
        <f>Table1[[#This Row],[Earned Basic Salary]]+Table1[[#This Row],[HRA]]+Table1[[#This Row],[DA]]+Table1[[#This Row],[Overtime Pay]]</f>
        <v>59236.649999999994</v>
      </c>
      <c r="X3319" s="1">
        <f>Table1[[#This Row],[Gross Salary]]-Table1[[#This Row],[Total Deduction]]</f>
        <v>53753.266923076917</v>
      </c>
      <c r="Y3319" t="s">
        <v>37</v>
      </c>
      <c r="Z3319" t="s">
        <v>38</v>
      </c>
      <c r="AA3319" t="s">
        <v>12080</v>
      </c>
      <c r="AB3319" t="s">
        <v>12081</v>
      </c>
    </row>
    <row r="3320" spans="1:28" x14ac:dyDescent="0.3">
      <c r="A3320" t="s">
        <v>12082</v>
      </c>
      <c r="B3320" t="s">
        <v>2638</v>
      </c>
      <c r="C3320">
        <v>41</v>
      </c>
      <c r="D3320" t="s">
        <v>81</v>
      </c>
      <c r="E3320" t="s">
        <v>82</v>
      </c>
      <c r="F3320" t="s">
        <v>69</v>
      </c>
      <c r="G3320" t="s">
        <v>12083</v>
      </c>
      <c r="H3320" t="s">
        <v>35</v>
      </c>
      <c r="I3320" t="s">
        <v>36</v>
      </c>
      <c r="J3320">
        <v>26</v>
      </c>
      <c r="K3320">
        <v>23</v>
      </c>
      <c r="L3320">
        <f t="shared" si="153"/>
        <v>3</v>
      </c>
      <c r="M3320">
        <v>3</v>
      </c>
      <c r="N3320">
        <v>37885</v>
      </c>
      <c r="O3320" s="1">
        <f t="shared" si="154"/>
        <v>1457.1153846153845</v>
      </c>
      <c r="P3320" s="1">
        <f t="shared" si="155"/>
        <v>33513.653846153844</v>
      </c>
      <c r="Q3320" s="1">
        <f>Table1[[#This Row],[Earned Basic Salary]]*20%</f>
        <v>6702.7307692307695</v>
      </c>
      <c r="R3320" s="1">
        <f>Table1[[#This Row],[Earned Basic Salary]]*10%</f>
        <v>3351.3653846153848</v>
      </c>
      <c r="S3320" s="1">
        <f>Table1[[#This Row],[Earned Basic Salary]]*12%</f>
        <v>4021.6384615384613</v>
      </c>
      <c r="T3320" s="1">
        <f>200</f>
        <v>200</v>
      </c>
      <c r="U3320" s="1">
        <f>Table1[[#This Row],[PF]]+Table1[[#This Row],[Professional Tax]]</f>
        <v>4221.6384615384613</v>
      </c>
      <c r="V3320" s="1">
        <f>Table1[[#This Row],[Overtime Hours]]*200</f>
        <v>600</v>
      </c>
      <c r="W3320" s="1">
        <f>Table1[[#This Row],[Earned Basic Salary]]+Table1[[#This Row],[HRA]]+Table1[[#This Row],[DA]]+Table1[[#This Row],[Overtime Pay]]</f>
        <v>44167.749999999993</v>
      </c>
      <c r="X3320" s="1">
        <f>Table1[[#This Row],[Gross Salary]]-Table1[[#This Row],[Total Deduction]]</f>
        <v>39946.111538461533</v>
      </c>
      <c r="Y3320" t="s">
        <v>37</v>
      </c>
      <c r="Z3320" t="s">
        <v>95</v>
      </c>
      <c r="AA3320" t="s">
        <v>12084</v>
      </c>
      <c r="AB3320" t="s">
        <v>12085</v>
      </c>
    </row>
    <row r="3321" spans="1:28" x14ac:dyDescent="0.3">
      <c r="A3321" t="s">
        <v>12086</v>
      </c>
      <c r="B3321" t="s">
        <v>1805</v>
      </c>
      <c r="C3321">
        <v>54</v>
      </c>
      <c r="D3321" t="s">
        <v>61</v>
      </c>
      <c r="E3321" t="s">
        <v>62</v>
      </c>
      <c r="F3321" t="s">
        <v>69</v>
      </c>
      <c r="G3321" t="s">
        <v>12087</v>
      </c>
      <c r="H3321" t="s">
        <v>35</v>
      </c>
      <c r="I3321" t="s">
        <v>36</v>
      </c>
      <c r="J3321">
        <v>26</v>
      </c>
      <c r="K3321">
        <v>24</v>
      </c>
      <c r="L3321">
        <f t="shared" si="153"/>
        <v>2</v>
      </c>
      <c r="M3321">
        <v>12</v>
      </c>
      <c r="N3321">
        <v>50441</v>
      </c>
      <c r="O3321" s="1">
        <f t="shared" si="154"/>
        <v>1940.0384615384614</v>
      </c>
      <c r="P3321" s="1">
        <f t="shared" si="155"/>
        <v>46560.923076923078</v>
      </c>
      <c r="Q3321" s="1">
        <f>Table1[[#This Row],[Earned Basic Salary]]*20%</f>
        <v>9312.1846153846163</v>
      </c>
      <c r="R3321" s="1">
        <f>Table1[[#This Row],[Earned Basic Salary]]*10%</f>
        <v>4656.0923076923082</v>
      </c>
      <c r="S3321" s="1">
        <f>Table1[[#This Row],[Earned Basic Salary]]*12%</f>
        <v>5587.3107692307694</v>
      </c>
      <c r="T3321" s="1">
        <f>200</f>
        <v>200</v>
      </c>
      <c r="U3321" s="1">
        <f>Table1[[#This Row],[PF]]+Table1[[#This Row],[Professional Tax]]</f>
        <v>5787.3107692307694</v>
      </c>
      <c r="V3321" s="1">
        <f>Table1[[#This Row],[Overtime Hours]]*200</f>
        <v>2400</v>
      </c>
      <c r="W3321" s="1">
        <f>Table1[[#This Row],[Earned Basic Salary]]+Table1[[#This Row],[HRA]]+Table1[[#This Row],[DA]]+Table1[[#This Row],[Overtime Pay]]</f>
        <v>62929.2</v>
      </c>
      <c r="X3321" s="1">
        <f>Table1[[#This Row],[Gross Salary]]-Table1[[#This Row],[Total Deduction]]</f>
        <v>57141.889230769229</v>
      </c>
      <c r="Y3321" t="s">
        <v>37</v>
      </c>
      <c r="Z3321" t="s">
        <v>38</v>
      </c>
      <c r="AA3321" t="s">
        <v>12088</v>
      </c>
      <c r="AB3321" t="s">
        <v>12089</v>
      </c>
    </row>
    <row r="3322" spans="1:28" x14ac:dyDescent="0.3">
      <c r="A3322" t="s">
        <v>12090</v>
      </c>
      <c r="B3322" t="s">
        <v>60</v>
      </c>
      <c r="C3322">
        <v>37</v>
      </c>
      <c r="D3322" t="s">
        <v>133</v>
      </c>
      <c r="E3322" t="s">
        <v>54</v>
      </c>
      <c r="F3322" t="s">
        <v>69</v>
      </c>
      <c r="G3322" t="s">
        <v>8077</v>
      </c>
      <c r="H3322" t="s">
        <v>35</v>
      </c>
      <c r="I3322" t="s">
        <v>36</v>
      </c>
      <c r="J3322">
        <v>26</v>
      </c>
      <c r="K3322">
        <v>21</v>
      </c>
      <c r="L3322">
        <f t="shared" si="153"/>
        <v>5</v>
      </c>
      <c r="M3322">
        <v>7</v>
      </c>
      <c r="N3322">
        <v>33003</v>
      </c>
      <c r="O3322" s="1">
        <f t="shared" si="154"/>
        <v>1269.3461538461538</v>
      </c>
      <c r="P3322" s="1">
        <f t="shared" si="155"/>
        <v>26656.26923076923</v>
      </c>
      <c r="Q3322" s="1">
        <f>Table1[[#This Row],[Earned Basic Salary]]*20%</f>
        <v>5331.2538461538461</v>
      </c>
      <c r="R3322" s="1">
        <f>Table1[[#This Row],[Earned Basic Salary]]*10%</f>
        <v>2665.626923076923</v>
      </c>
      <c r="S3322" s="1">
        <f>Table1[[#This Row],[Earned Basic Salary]]*12%</f>
        <v>3198.7523076923076</v>
      </c>
      <c r="T3322" s="1">
        <f>200</f>
        <v>200</v>
      </c>
      <c r="U3322" s="1">
        <f>Table1[[#This Row],[PF]]+Table1[[#This Row],[Professional Tax]]</f>
        <v>3398.7523076923076</v>
      </c>
      <c r="V3322" s="1">
        <f>Table1[[#This Row],[Overtime Hours]]*200</f>
        <v>1400</v>
      </c>
      <c r="W3322" s="1">
        <f>Table1[[#This Row],[Earned Basic Salary]]+Table1[[#This Row],[HRA]]+Table1[[#This Row],[DA]]+Table1[[#This Row],[Overtime Pay]]</f>
        <v>36053.15</v>
      </c>
      <c r="X3322" s="1">
        <f>Table1[[#This Row],[Gross Salary]]-Table1[[#This Row],[Total Deduction]]</f>
        <v>32654.397692307695</v>
      </c>
      <c r="Y3322" t="s">
        <v>37</v>
      </c>
      <c r="Z3322" t="s">
        <v>38</v>
      </c>
      <c r="AA3322" t="s">
        <v>12091</v>
      </c>
      <c r="AB3322" t="s">
        <v>12092</v>
      </c>
    </row>
    <row r="3323" spans="1:28" x14ac:dyDescent="0.3">
      <c r="A3323" t="s">
        <v>12093</v>
      </c>
      <c r="B3323" t="s">
        <v>1425</v>
      </c>
      <c r="C3323">
        <v>52</v>
      </c>
      <c r="D3323" t="s">
        <v>75</v>
      </c>
      <c r="E3323" t="s">
        <v>45</v>
      </c>
      <c r="F3323" t="s">
        <v>33</v>
      </c>
      <c r="G3323" t="s">
        <v>2615</v>
      </c>
      <c r="H3323" t="s">
        <v>35</v>
      </c>
      <c r="I3323" t="s">
        <v>36</v>
      </c>
      <c r="J3323">
        <v>26</v>
      </c>
      <c r="K3323">
        <v>22</v>
      </c>
      <c r="L3323">
        <f t="shared" si="153"/>
        <v>4</v>
      </c>
      <c r="M3323">
        <v>6</v>
      </c>
      <c r="N3323">
        <v>54503</v>
      </c>
      <c r="O3323" s="1">
        <f t="shared" si="154"/>
        <v>2096.2692307692309</v>
      </c>
      <c r="P3323" s="1">
        <f t="shared" si="155"/>
        <v>46117.923076923078</v>
      </c>
      <c r="Q3323" s="1">
        <f>Table1[[#This Row],[Earned Basic Salary]]*20%</f>
        <v>9223.584615384616</v>
      </c>
      <c r="R3323" s="1">
        <f>Table1[[#This Row],[Earned Basic Salary]]*10%</f>
        <v>4611.792307692308</v>
      </c>
      <c r="S3323" s="1">
        <f>Table1[[#This Row],[Earned Basic Salary]]*12%</f>
        <v>5534.1507692307696</v>
      </c>
      <c r="T3323" s="1">
        <f>200</f>
        <v>200</v>
      </c>
      <c r="U3323" s="1">
        <f>Table1[[#This Row],[PF]]+Table1[[#This Row],[Professional Tax]]</f>
        <v>5734.1507692307696</v>
      </c>
      <c r="V3323" s="1">
        <f>Table1[[#This Row],[Overtime Hours]]*200</f>
        <v>1200</v>
      </c>
      <c r="W3323" s="1">
        <f>Table1[[#This Row],[Earned Basic Salary]]+Table1[[#This Row],[HRA]]+Table1[[#This Row],[DA]]+Table1[[#This Row],[Overtime Pay]]</f>
        <v>61153.3</v>
      </c>
      <c r="X3323" s="1">
        <f>Table1[[#This Row],[Gross Salary]]-Table1[[#This Row],[Total Deduction]]</f>
        <v>55419.149230769232</v>
      </c>
      <c r="Y3323" t="s">
        <v>37</v>
      </c>
      <c r="Z3323" t="s">
        <v>48</v>
      </c>
      <c r="AA3323" t="s">
        <v>12094</v>
      </c>
      <c r="AB3323" t="s">
        <v>12095</v>
      </c>
    </row>
    <row r="3324" spans="1:28" x14ac:dyDescent="0.3">
      <c r="A3324" t="s">
        <v>12096</v>
      </c>
      <c r="B3324" t="s">
        <v>3317</v>
      </c>
      <c r="C3324">
        <v>35</v>
      </c>
      <c r="D3324" t="s">
        <v>53</v>
      </c>
      <c r="E3324" t="s">
        <v>32</v>
      </c>
      <c r="F3324" t="s">
        <v>89</v>
      </c>
      <c r="G3324" t="s">
        <v>12097</v>
      </c>
      <c r="H3324" t="s">
        <v>35</v>
      </c>
      <c r="I3324" t="s">
        <v>36</v>
      </c>
      <c r="J3324">
        <v>26</v>
      </c>
      <c r="K3324">
        <v>24</v>
      </c>
      <c r="L3324">
        <f t="shared" si="153"/>
        <v>2</v>
      </c>
      <c r="M3324">
        <v>20</v>
      </c>
      <c r="N3324">
        <v>71177</v>
      </c>
      <c r="O3324" s="1">
        <f t="shared" si="154"/>
        <v>2737.5769230769229</v>
      </c>
      <c r="P3324" s="1">
        <f t="shared" si="155"/>
        <v>65701.846153846156</v>
      </c>
      <c r="Q3324" s="1">
        <f>Table1[[#This Row],[Earned Basic Salary]]*20%</f>
        <v>13140.369230769233</v>
      </c>
      <c r="R3324" s="1">
        <f>Table1[[#This Row],[Earned Basic Salary]]*10%</f>
        <v>6570.1846153846163</v>
      </c>
      <c r="S3324" s="1">
        <f>Table1[[#This Row],[Earned Basic Salary]]*12%</f>
        <v>7884.2215384615383</v>
      </c>
      <c r="T3324" s="1">
        <f>200</f>
        <v>200</v>
      </c>
      <c r="U3324" s="1">
        <f>Table1[[#This Row],[PF]]+Table1[[#This Row],[Professional Tax]]</f>
        <v>8084.2215384615383</v>
      </c>
      <c r="V3324" s="1">
        <f>Table1[[#This Row],[Overtime Hours]]*200</f>
        <v>4000</v>
      </c>
      <c r="W3324" s="1">
        <f>Table1[[#This Row],[Earned Basic Salary]]+Table1[[#This Row],[HRA]]+Table1[[#This Row],[DA]]+Table1[[#This Row],[Overtime Pay]]</f>
        <v>89412.4</v>
      </c>
      <c r="X3324" s="1">
        <f>Table1[[#This Row],[Gross Salary]]-Table1[[#This Row],[Total Deduction]]</f>
        <v>81328.178461538453</v>
      </c>
      <c r="Y3324" t="s">
        <v>37</v>
      </c>
      <c r="Z3324" t="s">
        <v>48</v>
      </c>
      <c r="AA3324" t="s">
        <v>12098</v>
      </c>
      <c r="AB3324" t="s">
        <v>12099</v>
      </c>
    </row>
    <row r="3325" spans="1:28" x14ac:dyDescent="0.3">
      <c r="A3325" t="s">
        <v>12100</v>
      </c>
      <c r="B3325" t="s">
        <v>656</v>
      </c>
      <c r="C3325">
        <v>53</v>
      </c>
      <c r="D3325" t="s">
        <v>127</v>
      </c>
      <c r="E3325" t="s">
        <v>82</v>
      </c>
      <c r="F3325" t="s">
        <v>46</v>
      </c>
      <c r="G3325" t="s">
        <v>1371</v>
      </c>
      <c r="H3325" t="s">
        <v>35</v>
      </c>
      <c r="I3325" t="s">
        <v>36</v>
      </c>
      <c r="J3325">
        <v>26</v>
      </c>
      <c r="K3325">
        <v>23</v>
      </c>
      <c r="L3325">
        <f t="shared" si="153"/>
        <v>3</v>
      </c>
      <c r="M3325">
        <v>8</v>
      </c>
      <c r="N3325">
        <v>53857</v>
      </c>
      <c r="O3325" s="1">
        <f t="shared" si="154"/>
        <v>2071.4230769230771</v>
      </c>
      <c r="P3325" s="1">
        <f t="shared" si="155"/>
        <v>47642.730769230773</v>
      </c>
      <c r="Q3325" s="1">
        <f>Table1[[#This Row],[Earned Basic Salary]]*20%</f>
        <v>9528.546153846155</v>
      </c>
      <c r="R3325" s="1">
        <f>Table1[[#This Row],[Earned Basic Salary]]*10%</f>
        <v>4764.2730769230775</v>
      </c>
      <c r="S3325" s="1">
        <f>Table1[[#This Row],[Earned Basic Salary]]*12%</f>
        <v>5717.127692307693</v>
      </c>
      <c r="T3325" s="1">
        <f>200</f>
        <v>200</v>
      </c>
      <c r="U3325" s="1">
        <f>Table1[[#This Row],[PF]]+Table1[[#This Row],[Professional Tax]]</f>
        <v>5917.127692307693</v>
      </c>
      <c r="V3325" s="1">
        <f>Table1[[#This Row],[Overtime Hours]]*200</f>
        <v>1600</v>
      </c>
      <c r="W3325" s="1">
        <f>Table1[[#This Row],[Earned Basic Salary]]+Table1[[#This Row],[HRA]]+Table1[[#This Row],[DA]]+Table1[[#This Row],[Overtime Pay]]</f>
        <v>63535.55</v>
      </c>
      <c r="X3325" s="1">
        <f>Table1[[#This Row],[Gross Salary]]-Table1[[#This Row],[Total Deduction]]</f>
        <v>57618.422307692308</v>
      </c>
      <c r="Y3325" t="s">
        <v>37</v>
      </c>
      <c r="Z3325" t="s">
        <v>38</v>
      </c>
      <c r="AA3325" t="s">
        <v>12101</v>
      </c>
      <c r="AB3325" t="s">
        <v>12102</v>
      </c>
    </row>
    <row r="3326" spans="1:28" x14ac:dyDescent="0.3">
      <c r="A3326" t="s">
        <v>12103</v>
      </c>
      <c r="B3326" t="s">
        <v>305</v>
      </c>
      <c r="C3326">
        <v>43</v>
      </c>
      <c r="D3326" t="s">
        <v>31</v>
      </c>
      <c r="E3326" t="s">
        <v>121</v>
      </c>
      <c r="F3326" t="s">
        <v>55</v>
      </c>
      <c r="G3326" t="s">
        <v>12104</v>
      </c>
      <c r="H3326" t="s">
        <v>35</v>
      </c>
      <c r="I3326" t="s">
        <v>36</v>
      </c>
      <c r="J3326">
        <v>26</v>
      </c>
      <c r="K3326">
        <v>22</v>
      </c>
      <c r="L3326">
        <f t="shared" si="153"/>
        <v>4</v>
      </c>
      <c r="M3326">
        <v>11</v>
      </c>
      <c r="N3326">
        <v>23327</v>
      </c>
      <c r="O3326" s="1">
        <f t="shared" si="154"/>
        <v>897.19230769230774</v>
      </c>
      <c r="P3326" s="1">
        <f t="shared" si="155"/>
        <v>19738.23076923077</v>
      </c>
      <c r="Q3326" s="1">
        <f>Table1[[#This Row],[Earned Basic Salary]]*20%</f>
        <v>3947.646153846154</v>
      </c>
      <c r="R3326" s="1">
        <f>Table1[[#This Row],[Earned Basic Salary]]*10%</f>
        <v>1973.823076923077</v>
      </c>
      <c r="S3326" s="1">
        <f>Table1[[#This Row],[Earned Basic Salary]]*12%</f>
        <v>2368.5876923076921</v>
      </c>
      <c r="T3326" s="1">
        <f>200</f>
        <v>200</v>
      </c>
      <c r="U3326" s="1">
        <f>Table1[[#This Row],[PF]]+Table1[[#This Row],[Professional Tax]]</f>
        <v>2568.5876923076921</v>
      </c>
      <c r="V3326" s="1">
        <f>Table1[[#This Row],[Overtime Hours]]*200</f>
        <v>2200</v>
      </c>
      <c r="W3326" s="1">
        <f>Table1[[#This Row],[Earned Basic Salary]]+Table1[[#This Row],[HRA]]+Table1[[#This Row],[DA]]+Table1[[#This Row],[Overtime Pay]]</f>
        <v>27859.7</v>
      </c>
      <c r="X3326" s="1">
        <f>Table1[[#This Row],[Gross Salary]]-Table1[[#This Row],[Total Deduction]]</f>
        <v>25291.11230769231</v>
      </c>
      <c r="Y3326" t="s">
        <v>37</v>
      </c>
      <c r="Z3326" t="s">
        <v>95</v>
      </c>
      <c r="AA3326" t="s">
        <v>12105</v>
      </c>
      <c r="AB3326" t="s">
        <v>12106</v>
      </c>
    </row>
    <row r="3327" spans="1:28" x14ac:dyDescent="0.3">
      <c r="A3327" t="s">
        <v>12107</v>
      </c>
      <c r="B3327" t="s">
        <v>1452</v>
      </c>
      <c r="C3327">
        <v>53</v>
      </c>
      <c r="D3327" t="s">
        <v>133</v>
      </c>
      <c r="E3327" t="s">
        <v>121</v>
      </c>
      <c r="F3327" t="s">
        <v>69</v>
      </c>
      <c r="G3327" t="s">
        <v>3193</v>
      </c>
      <c r="H3327" t="s">
        <v>35</v>
      </c>
      <c r="I3327" t="s">
        <v>36</v>
      </c>
      <c r="J3327">
        <v>26</v>
      </c>
      <c r="K3327">
        <v>24</v>
      </c>
      <c r="L3327">
        <f t="shared" si="153"/>
        <v>2</v>
      </c>
      <c r="M3327">
        <v>10</v>
      </c>
      <c r="N3327">
        <v>23996</v>
      </c>
      <c r="O3327" s="1">
        <f t="shared" si="154"/>
        <v>922.92307692307691</v>
      </c>
      <c r="P3327" s="1">
        <f t="shared" si="155"/>
        <v>22150.153846153844</v>
      </c>
      <c r="Q3327" s="1">
        <f>Table1[[#This Row],[Earned Basic Salary]]*20%</f>
        <v>4430.0307692307688</v>
      </c>
      <c r="R3327" s="1">
        <f>Table1[[#This Row],[Earned Basic Salary]]*10%</f>
        <v>2215.0153846153844</v>
      </c>
      <c r="S3327" s="1">
        <f>Table1[[#This Row],[Earned Basic Salary]]*12%</f>
        <v>2658.018461538461</v>
      </c>
      <c r="T3327" s="1">
        <f>200</f>
        <v>200</v>
      </c>
      <c r="U3327" s="1">
        <f>Table1[[#This Row],[PF]]+Table1[[#This Row],[Professional Tax]]</f>
        <v>2858.018461538461</v>
      </c>
      <c r="V3327" s="1">
        <f>Table1[[#This Row],[Overtime Hours]]*200</f>
        <v>2000</v>
      </c>
      <c r="W3327" s="1">
        <f>Table1[[#This Row],[Earned Basic Salary]]+Table1[[#This Row],[HRA]]+Table1[[#This Row],[DA]]+Table1[[#This Row],[Overtime Pay]]</f>
        <v>30795.199999999997</v>
      </c>
      <c r="X3327" s="1">
        <f>Table1[[#This Row],[Gross Salary]]-Table1[[#This Row],[Total Deduction]]</f>
        <v>27937.181538461537</v>
      </c>
      <c r="Y3327" t="s">
        <v>37</v>
      </c>
      <c r="Z3327" t="s">
        <v>95</v>
      </c>
      <c r="AA3327" t="s">
        <v>12108</v>
      </c>
      <c r="AB3327" t="s">
        <v>12109</v>
      </c>
    </row>
    <row r="3328" spans="1:28" x14ac:dyDescent="0.3">
      <c r="A3328" t="s">
        <v>12110</v>
      </c>
      <c r="B3328" t="s">
        <v>212</v>
      </c>
      <c r="C3328">
        <v>52</v>
      </c>
      <c r="D3328" t="s">
        <v>81</v>
      </c>
      <c r="E3328" t="s">
        <v>82</v>
      </c>
      <c r="F3328" t="s">
        <v>69</v>
      </c>
      <c r="G3328" t="s">
        <v>3185</v>
      </c>
      <c r="H3328" t="s">
        <v>35</v>
      </c>
      <c r="I3328" t="s">
        <v>36</v>
      </c>
      <c r="J3328">
        <v>26</v>
      </c>
      <c r="K3328">
        <v>23</v>
      </c>
      <c r="L3328">
        <f t="shared" si="153"/>
        <v>3</v>
      </c>
      <c r="M3328">
        <v>18</v>
      </c>
      <c r="N3328">
        <v>73653</v>
      </c>
      <c r="O3328" s="1">
        <f t="shared" si="154"/>
        <v>2832.8076923076924</v>
      </c>
      <c r="P3328" s="1">
        <f t="shared" si="155"/>
        <v>65154.576923076922</v>
      </c>
      <c r="Q3328" s="1">
        <f>Table1[[#This Row],[Earned Basic Salary]]*20%</f>
        <v>13030.915384615386</v>
      </c>
      <c r="R3328" s="1">
        <f>Table1[[#This Row],[Earned Basic Salary]]*10%</f>
        <v>6515.4576923076929</v>
      </c>
      <c r="S3328" s="1">
        <f>Table1[[#This Row],[Earned Basic Salary]]*12%</f>
        <v>7818.5492307692302</v>
      </c>
      <c r="T3328" s="1">
        <f>200</f>
        <v>200</v>
      </c>
      <c r="U3328" s="1">
        <f>Table1[[#This Row],[PF]]+Table1[[#This Row],[Professional Tax]]</f>
        <v>8018.5492307692302</v>
      </c>
      <c r="V3328" s="1">
        <f>Table1[[#This Row],[Overtime Hours]]*200</f>
        <v>3600</v>
      </c>
      <c r="W3328" s="1">
        <f>Table1[[#This Row],[Earned Basic Salary]]+Table1[[#This Row],[HRA]]+Table1[[#This Row],[DA]]+Table1[[#This Row],[Overtime Pay]]</f>
        <v>88300.95</v>
      </c>
      <c r="X3328" s="1">
        <f>Table1[[#This Row],[Gross Salary]]-Table1[[#This Row],[Total Deduction]]</f>
        <v>80282.400769230764</v>
      </c>
      <c r="Y3328" t="s">
        <v>37</v>
      </c>
      <c r="Z3328" t="s">
        <v>38</v>
      </c>
      <c r="AA3328" t="s">
        <v>12111</v>
      </c>
      <c r="AB3328" t="s">
        <v>12112</v>
      </c>
    </row>
    <row r="3329" spans="1:28" x14ac:dyDescent="0.3">
      <c r="A3329" t="s">
        <v>12113</v>
      </c>
      <c r="B3329" t="s">
        <v>60</v>
      </c>
      <c r="C3329">
        <v>28</v>
      </c>
      <c r="D3329" t="s">
        <v>127</v>
      </c>
      <c r="E3329" t="s">
        <v>45</v>
      </c>
      <c r="F3329" t="s">
        <v>69</v>
      </c>
      <c r="G3329" t="s">
        <v>12114</v>
      </c>
      <c r="H3329" t="s">
        <v>35</v>
      </c>
      <c r="I3329" t="s">
        <v>36</v>
      </c>
      <c r="J3329">
        <v>26</v>
      </c>
      <c r="K3329">
        <v>22</v>
      </c>
      <c r="L3329">
        <f t="shared" si="153"/>
        <v>4</v>
      </c>
      <c r="M3329">
        <v>7</v>
      </c>
      <c r="N3329">
        <v>45463</v>
      </c>
      <c r="O3329" s="1">
        <f t="shared" si="154"/>
        <v>1748.5769230769231</v>
      </c>
      <c r="P3329" s="1">
        <f t="shared" si="155"/>
        <v>38468.692307692305</v>
      </c>
      <c r="Q3329" s="1">
        <f>Table1[[#This Row],[Earned Basic Salary]]*20%</f>
        <v>7693.7384615384617</v>
      </c>
      <c r="R3329" s="1">
        <f>Table1[[#This Row],[Earned Basic Salary]]*10%</f>
        <v>3846.8692307692309</v>
      </c>
      <c r="S3329" s="1">
        <f>Table1[[#This Row],[Earned Basic Salary]]*12%</f>
        <v>4616.2430769230768</v>
      </c>
      <c r="T3329" s="1">
        <f>200</f>
        <v>200</v>
      </c>
      <c r="U3329" s="1">
        <f>Table1[[#This Row],[PF]]+Table1[[#This Row],[Professional Tax]]</f>
        <v>4816.2430769230768</v>
      </c>
      <c r="V3329" s="1">
        <f>Table1[[#This Row],[Overtime Hours]]*200</f>
        <v>1400</v>
      </c>
      <c r="W3329" s="1">
        <f>Table1[[#This Row],[Earned Basic Salary]]+Table1[[#This Row],[HRA]]+Table1[[#This Row],[DA]]+Table1[[#This Row],[Overtime Pay]]</f>
        <v>51409.299999999996</v>
      </c>
      <c r="X3329" s="1">
        <f>Table1[[#This Row],[Gross Salary]]-Table1[[#This Row],[Total Deduction]]</f>
        <v>46593.056923076918</v>
      </c>
      <c r="Y3329" t="s">
        <v>37</v>
      </c>
      <c r="Z3329" t="s">
        <v>48</v>
      </c>
      <c r="AA3329" t="s">
        <v>12115</v>
      </c>
      <c r="AB3329" t="s">
        <v>12116</v>
      </c>
    </row>
    <row r="3330" spans="1:28" x14ac:dyDescent="0.3">
      <c r="A3330" t="s">
        <v>12117</v>
      </c>
      <c r="B3330" t="s">
        <v>1329</v>
      </c>
      <c r="C3330">
        <v>38</v>
      </c>
      <c r="D3330" t="s">
        <v>75</v>
      </c>
      <c r="E3330" t="s">
        <v>62</v>
      </c>
      <c r="F3330" t="s">
        <v>63</v>
      </c>
      <c r="G3330" t="s">
        <v>4729</v>
      </c>
      <c r="H3330" t="s">
        <v>35</v>
      </c>
      <c r="I3330" t="s">
        <v>36</v>
      </c>
      <c r="J3330">
        <v>26</v>
      </c>
      <c r="K3330">
        <v>25</v>
      </c>
      <c r="L3330">
        <f t="shared" si="153"/>
        <v>1</v>
      </c>
      <c r="M3330">
        <v>9</v>
      </c>
      <c r="N3330">
        <v>27560</v>
      </c>
      <c r="O3330" s="1">
        <f t="shared" si="154"/>
        <v>1060</v>
      </c>
      <c r="P3330" s="1">
        <f t="shared" si="155"/>
        <v>26500</v>
      </c>
      <c r="Q3330" s="1">
        <f>Table1[[#This Row],[Earned Basic Salary]]*20%</f>
        <v>5300</v>
      </c>
      <c r="R3330" s="1">
        <f>Table1[[#This Row],[Earned Basic Salary]]*10%</f>
        <v>2650</v>
      </c>
      <c r="S3330" s="1">
        <f>Table1[[#This Row],[Earned Basic Salary]]*12%</f>
        <v>3180</v>
      </c>
      <c r="T3330" s="1">
        <f>200</f>
        <v>200</v>
      </c>
      <c r="U3330" s="1">
        <f>Table1[[#This Row],[PF]]+Table1[[#This Row],[Professional Tax]]</f>
        <v>3380</v>
      </c>
      <c r="V3330" s="1">
        <f>Table1[[#This Row],[Overtime Hours]]*200</f>
        <v>1800</v>
      </c>
      <c r="W3330" s="1">
        <f>Table1[[#This Row],[Earned Basic Salary]]+Table1[[#This Row],[HRA]]+Table1[[#This Row],[DA]]+Table1[[#This Row],[Overtime Pay]]</f>
        <v>36250</v>
      </c>
      <c r="X3330" s="1">
        <f>Table1[[#This Row],[Gross Salary]]-Table1[[#This Row],[Total Deduction]]</f>
        <v>32870</v>
      </c>
      <c r="Y3330" t="s">
        <v>37</v>
      </c>
      <c r="Z3330" t="s">
        <v>106</v>
      </c>
      <c r="AA3330" t="s">
        <v>12118</v>
      </c>
      <c r="AB3330" t="s">
        <v>12119</v>
      </c>
    </row>
    <row r="3331" spans="1:28" x14ac:dyDescent="0.3">
      <c r="A3331" t="s">
        <v>12120</v>
      </c>
      <c r="B3331" t="s">
        <v>132</v>
      </c>
      <c r="C3331">
        <v>24</v>
      </c>
      <c r="D3331" t="s">
        <v>133</v>
      </c>
      <c r="E3331" t="s">
        <v>121</v>
      </c>
      <c r="F3331" t="s">
        <v>69</v>
      </c>
      <c r="G3331" t="s">
        <v>1068</v>
      </c>
      <c r="H3331" t="s">
        <v>35</v>
      </c>
      <c r="I3331" t="s">
        <v>36</v>
      </c>
      <c r="J3331">
        <v>26</v>
      </c>
      <c r="K3331">
        <v>25</v>
      </c>
      <c r="L3331">
        <f t="shared" ref="L3331:L3394" si="156">J3331-K3331</f>
        <v>1</v>
      </c>
      <c r="M3331">
        <v>14</v>
      </c>
      <c r="N3331">
        <v>65487</v>
      </c>
      <c r="O3331" s="1">
        <f t="shared" ref="O3331:O3394" si="157">N3331/J3331</f>
        <v>2518.7307692307691</v>
      </c>
      <c r="P3331" s="1">
        <f t="shared" ref="P3331:P3394" si="158">O3331*K3331</f>
        <v>62968.269230769227</v>
      </c>
      <c r="Q3331" s="1">
        <f>Table1[[#This Row],[Earned Basic Salary]]*20%</f>
        <v>12593.653846153846</v>
      </c>
      <c r="R3331" s="1">
        <f>Table1[[#This Row],[Earned Basic Salary]]*10%</f>
        <v>6296.8269230769229</v>
      </c>
      <c r="S3331" s="1">
        <f>Table1[[#This Row],[Earned Basic Salary]]*12%</f>
        <v>7556.1923076923067</v>
      </c>
      <c r="T3331" s="1">
        <f>200</f>
        <v>200</v>
      </c>
      <c r="U3331" s="1">
        <f>Table1[[#This Row],[PF]]+Table1[[#This Row],[Professional Tax]]</f>
        <v>7756.1923076923067</v>
      </c>
      <c r="V3331" s="1">
        <f>Table1[[#This Row],[Overtime Hours]]*200</f>
        <v>2800</v>
      </c>
      <c r="W3331" s="1">
        <f>Table1[[#This Row],[Earned Basic Salary]]+Table1[[#This Row],[HRA]]+Table1[[#This Row],[DA]]+Table1[[#This Row],[Overtime Pay]]</f>
        <v>84658.75</v>
      </c>
      <c r="X3331" s="1">
        <f>Table1[[#This Row],[Gross Salary]]-Table1[[#This Row],[Total Deduction]]</f>
        <v>76902.557692307688</v>
      </c>
      <c r="Y3331" t="s">
        <v>37</v>
      </c>
      <c r="Z3331" t="s">
        <v>38</v>
      </c>
      <c r="AA3331" t="s">
        <v>12121</v>
      </c>
      <c r="AB3331" t="s">
        <v>12122</v>
      </c>
    </row>
    <row r="3332" spans="1:28" x14ac:dyDescent="0.3">
      <c r="A3332" t="s">
        <v>12123</v>
      </c>
      <c r="B3332" t="s">
        <v>285</v>
      </c>
      <c r="C3332">
        <v>37</v>
      </c>
      <c r="D3332" t="s">
        <v>44</v>
      </c>
      <c r="E3332" t="s">
        <v>32</v>
      </c>
      <c r="F3332" t="s">
        <v>69</v>
      </c>
      <c r="G3332" t="s">
        <v>3388</v>
      </c>
      <c r="H3332" t="s">
        <v>35</v>
      </c>
      <c r="I3332" t="s">
        <v>36</v>
      </c>
      <c r="J3332">
        <v>26</v>
      </c>
      <c r="K3332">
        <v>24</v>
      </c>
      <c r="L3332">
        <f t="shared" si="156"/>
        <v>2</v>
      </c>
      <c r="M3332">
        <v>19</v>
      </c>
      <c r="N3332">
        <v>26726</v>
      </c>
      <c r="O3332" s="1">
        <f t="shared" si="157"/>
        <v>1027.9230769230769</v>
      </c>
      <c r="P3332" s="1">
        <f t="shared" si="158"/>
        <v>24670.153846153844</v>
      </c>
      <c r="Q3332" s="1">
        <f>Table1[[#This Row],[Earned Basic Salary]]*20%</f>
        <v>4934.0307692307688</v>
      </c>
      <c r="R3332" s="1">
        <f>Table1[[#This Row],[Earned Basic Salary]]*10%</f>
        <v>2467.0153846153844</v>
      </c>
      <c r="S3332" s="1">
        <f>Table1[[#This Row],[Earned Basic Salary]]*12%</f>
        <v>2960.4184615384611</v>
      </c>
      <c r="T3332" s="1">
        <f>200</f>
        <v>200</v>
      </c>
      <c r="U3332" s="1">
        <f>Table1[[#This Row],[PF]]+Table1[[#This Row],[Professional Tax]]</f>
        <v>3160.4184615384611</v>
      </c>
      <c r="V3332" s="1">
        <f>Table1[[#This Row],[Overtime Hours]]*200</f>
        <v>3800</v>
      </c>
      <c r="W3332" s="1">
        <f>Table1[[#This Row],[Earned Basic Salary]]+Table1[[#This Row],[HRA]]+Table1[[#This Row],[DA]]+Table1[[#This Row],[Overtime Pay]]</f>
        <v>35871.199999999997</v>
      </c>
      <c r="X3332" s="1">
        <f>Table1[[#This Row],[Gross Salary]]-Table1[[#This Row],[Total Deduction]]</f>
        <v>32710.781538461535</v>
      </c>
      <c r="Y3332" t="s">
        <v>37</v>
      </c>
      <c r="Z3332" t="s">
        <v>38</v>
      </c>
      <c r="AA3332" t="s">
        <v>12124</v>
      </c>
      <c r="AB3332" t="s">
        <v>12125</v>
      </c>
    </row>
    <row r="3333" spans="1:28" x14ac:dyDescent="0.3">
      <c r="A3333" t="s">
        <v>12126</v>
      </c>
      <c r="B3333" t="s">
        <v>260</v>
      </c>
      <c r="C3333">
        <v>31</v>
      </c>
      <c r="D3333" t="s">
        <v>127</v>
      </c>
      <c r="E3333" t="s">
        <v>121</v>
      </c>
      <c r="F3333" t="s">
        <v>55</v>
      </c>
      <c r="G3333" t="s">
        <v>806</v>
      </c>
      <c r="H3333" t="s">
        <v>35</v>
      </c>
      <c r="I3333" t="s">
        <v>36</v>
      </c>
      <c r="J3333">
        <v>26</v>
      </c>
      <c r="K3333">
        <v>26</v>
      </c>
      <c r="L3333">
        <f t="shared" si="156"/>
        <v>0</v>
      </c>
      <c r="M3333">
        <v>10</v>
      </c>
      <c r="N3333">
        <v>45834</v>
      </c>
      <c r="O3333" s="1">
        <f t="shared" si="157"/>
        <v>1762.8461538461538</v>
      </c>
      <c r="P3333" s="1">
        <f t="shared" si="158"/>
        <v>45834</v>
      </c>
      <c r="Q3333" s="1">
        <f>Table1[[#This Row],[Earned Basic Salary]]*20%</f>
        <v>9166.8000000000011</v>
      </c>
      <c r="R3333" s="1">
        <f>Table1[[#This Row],[Earned Basic Salary]]*10%</f>
        <v>4583.4000000000005</v>
      </c>
      <c r="S3333" s="1">
        <f>Table1[[#This Row],[Earned Basic Salary]]*12%</f>
        <v>5500.08</v>
      </c>
      <c r="T3333" s="1">
        <f>200</f>
        <v>200</v>
      </c>
      <c r="U3333" s="1">
        <f>Table1[[#This Row],[PF]]+Table1[[#This Row],[Professional Tax]]</f>
        <v>5700.08</v>
      </c>
      <c r="V3333" s="1">
        <f>Table1[[#This Row],[Overtime Hours]]*200</f>
        <v>2000</v>
      </c>
      <c r="W3333" s="1">
        <f>Table1[[#This Row],[Earned Basic Salary]]+Table1[[#This Row],[HRA]]+Table1[[#This Row],[DA]]+Table1[[#This Row],[Overtime Pay]]</f>
        <v>61584.200000000004</v>
      </c>
      <c r="X3333" s="1">
        <f>Table1[[#This Row],[Gross Salary]]-Table1[[#This Row],[Total Deduction]]</f>
        <v>55884.12</v>
      </c>
      <c r="Y3333" t="s">
        <v>37</v>
      </c>
      <c r="Z3333" t="s">
        <v>95</v>
      </c>
      <c r="AA3333" t="s">
        <v>12127</v>
      </c>
      <c r="AB3333" t="s">
        <v>12128</v>
      </c>
    </row>
    <row r="3334" spans="1:28" x14ac:dyDescent="0.3">
      <c r="A3334" t="s">
        <v>12129</v>
      </c>
      <c r="B3334" t="s">
        <v>1729</v>
      </c>
      <c r="C3334">
        <v>41</v>
      </c>
      <c r="D3334" t="s">
        <v>81</v>
      </c>
      <c r="E3334" t="s">
        <v>32</v>
      </c>
      <c r="F3334" t="s">
        <v>89</v>
      </c>
      <c r="G3334" t="s">
        <v>1785</v>
      </c>
      <c r="H3334" t="s">
        <v>35</v>
      </c>
      <c r="I3334" t="s">
        <v>36</v>
      </c>
      <c r="J3334">
        <v>26</v>
      </c>
      <c r="K3334">
        <v>25</v>
      </c>
      <c r="L3334">
        <f t="shared" si="156"/>
        <v>1</v>
      </c>
      <c r="M3334">
        <v>8</v>
      </c>
      <c r="N3334">
        <v>61979</v>
      </c>
      <c r="O3334" s="1">
        <f t="shared" si="157"/>
        <v>2383.8076923076924</v>
      </c>
      <c r="P3334" s="1">
        <f t="shared" si="158"/>
        <v>59595.192307692312</v>
      </c>
      <c r="Q3334" s="1">
        <f>Table1[[#This Row],[Earned Basic Salary]]*20%</f>
        <v>11919.038461538463</v>
      </c>
      <c r="R3334" s="1">
        <f>Table1[[#This Row],[Earned Basic Salary]]*10%</f>
        <v>5959.5192307692314</v>
      </c>
      <c r="S3334" s="1">
        <f>Table1[[#This Row],[Earned Basic Salary]]*12%</f>
        <v>7151.4230769230771</v>
      </c>
      <c r="T3334" s="1">
        <f>200</f>
        <v>200</v>
      </c>
      <c r="U3334" s="1">
        <f>Table1[[#This Row],[PF]]+Table1[[#This Row],[Professional Tax]]</f>
        <v>7351.4230769230771</v>
      </c>
      <c r="V3334" s="1">
        <f>Table1[[#This Row],[Overtime Hours]]*200</f>
        <v>1600</v>
      </c>
      <c r="W3334" s="1">
        <f>Table1[[#This Row],[Earned Basic Salary]]+Table1[[#This Row],[HRA]]+Table1[[#This Row],[DA]]+Table1[[#This Row],[Overtime Pay]]</f>
        <v>79073.750000000015</v>
      </c>
      <c r="X3334" s="1">
        <f>Table1[[#This Row],[Gross Salary]]-Table1[[#This Row],[Total Deduction]]</f>
        <v>71722.326923076937</v>
      </c>
      <c r="Y3334" t="s">
        <v>37</v>
      </c>
      <c r="Z3334" t="s">
        <v>95</v>
      </c>
      <c r="AA3334" t="s">
        <v>12130</v>
      </c>
      <c r="AB3334" t="s">
        <v>12131</v>
      </c>
    </row>
    <row r="3335" spans="1:28" x14ac:dyDescent="0.3">
      <c r="A3335" t="s">
        <v>12132</v>
      </c>
      <c r="B3335" t="s">
        <v>448</v>
      </c>
      <c r="C3335">
        <v>46</v>
      </c>
      <c r="D3335" t="s">
        <v>127</v>
      </c>
      <c r="E3335" t="s">
        <v>121</v>
      </c>
      <c r="F3335" t="s">
        <v>89</v>
      </c>
      <c r="G3335" t="s">
        <v>6648</v>
      </c>
      <c r="H3335" t="s">
        <v>35</v>
      </c>
      <c r="I3335" t="s">
        <v>36</v>
      </c>
      <c r="J3335">
        <v>26</v>
      </c>
      <c r="K3335">
        <v>25</v>
      </c>
      <c r="L3335">
        <f t="shared" si="156"/>
        <v>1</v>
      </c>
      <c r="M3335">
        <v>13</v>
      </c>
      <c r="N3335">
        <v>68712</v>
      </c>
      <c r="O3335" s="1">
        <f t="shared" si="157"/>
        <v>2642.7692307692309</v>
      </c>
      <c r="P3335" s="1">
        <f t="shared" si="158"/>
        <v>66069.23076923078</v>
      </c>
      <c r="Q3335" s="1">
        <f>Table1[[#This Row],[Earned Basic Salary]]*20%</f>
        <v>13213.846153846156</v>
      </c>
      <c r="R3335" s="1">
        <f>Table1[[#This Row],[Earned Basic Salary]]*10%</f>
        <v>6606.923076923078</v>
      </c>
      <c r="S3335" s="1">
        <f>Table1[[#This Row],[Earned Basic Salary]]*12%</f>
        <v>7928.3076923076933</v>
      </c>
      <c r="T3335" s="1">
        <f>200</f>
        <v>200</v>
      </c>
      <c r="U3335" s="1">
        <f>Table1[[#This Row],[PF]]+Table1[[#This Row],[Professional Tax]]</f>
        <v>8128.3076923076933</v>
      </c>
      <c r="V3335" s="1">
        <f>Table1[[#This Row],[Overtime Hours]]*200</f>
        <v>2600</v>
      </c>
      <c r="W3335" s="1">
        <f>Table1[[#This Row],[Earned Basic Salary]]+Table1[[#This Row],[HRA]]+Table1[[#This Row],[DA]]+Table1[[#This Row],[Overtime Pay]]</f>
        <v>88490.000000000015</v>
      </c>
      <c r="X3335" s="1">
        <f>Table1[[#This Row],[Gross Salary]]-Table1[[#This Row],[Total Deduction]]</f>
        <v>80361.692307692327</v>
      </c>
      <c r="Y3335" t="s">
        <v>37</v>
      </c>
      <c r="Z3335" t="s">
        <v>106</v>
      </c>
      <c r="AA3335" t="s">
        <v>12133</v>
      </c>
      <c r="AB3335" t="s">
        <v>12134</v>
      </c>
    </row>
    <row r="3336" spans="1:28" x14ac:dyDescent="0.3">
      <c r="A3336" t="s">
        <v>12135</v>
      </c>
      <c r="B3336" t="s">
        <v>1049</v>
      </c>
      <c r="C3336">
        <v>26</v>
      </c>
      <c r="D3336" t="s">
        <v>53</v>
      </c>
      <c r="E3336" t="s">
        <v>62</v>
      </c>
      <c r="F3336" t="s">
        <v>46</v>
      </c>
      <c r="G3336" t="s">
        <v>3564</v>
      </c>
      <c r="H3336" t="s">
        <v>35</v>
      </c>
      <c r="I3336" t="s">
        <v>36</v>
      </c>
      <c r="J3336">
        <v>26</v>
      </c>
      <c r="K3336">
        <v>24</v>
      </c>
      <c r="L3336">
        <f t="shared" si="156"/>
        <v>2</v>
      </c>
      <c r="M3336">
        <v>18</v>
      </c>
      <c r="N3336">
        <v>73742</v>
      </c>
      <c r="O3336" s="1">
        <f t="shared" si="157"/>
        <v>2836.2307692307691</v>
      </c>
      <c r="P3336" s="1">
        <f t="shared" si="158"/>
        <v>68069.538461538454</v>
      </c>
      <c r="Q3336" s="1">
        <f>Table1[[#This Row],[Earned Basic Salary]]*20%</f>
        <v>13613.907692307692</v>
      </c>
      <c r="R3336" s="1">
        <f>Table1[[#This Row],[Earned Basic Salary]]*10%</f>
        <v>6806.9538461538459</v>
      </c>
      <c r="S3336" s="1">
        <f>Table1[[#This Row],[Earned Basic Salary]]*12%</f>
        <v>8168.3446153846144</v>
      </c>
      <c r="T3336" s="1">
        <f>200</f>
        <v>200</v>
      </c>
      <c r="U3336" s="1">
        <f>Table1[[#This Row],[PF]]+Table1[[#This Row],[Professional Tax]]</f>
        <v>8368.3446153846144</v>
      </c>
      <c r="V3336" s="1">
        <f>Table1[[#This Row],[Overtime Hours]]*200</f>
        <v>3600</v>
      </c>
      <c r="W3336" s="1">
        <f>Table1[[#This Row],[Earned Basic Salary]]+Table1[[#This Row],[HRA]]+Table1[[#This Row],[DA]]+Table1[[#This Row],[Overtime Pay]]</f>
        <v>92090.4</v>
      </c>
      <c r="X3336" s="1">
        <f>Table1[[#This Row],[Gross Salary]]-Table1[[#This Row],[Total Deduction]]</f>
        <v>83722.055384615378</v>
      </c>
      <c r="Y3336" t="s">
        <v>37</v>
      </c>
      <c r="Z3336" t="s">
        <v>95</v>
      </c>
      <c r="AA3336" t="s">
        <v>12136</v>
      </c>
      <c r="AB3336" t="s">
        <v>12137</v>
      </c>
    </row>
    <row r="3337" spans="1:28" x14ac:dyDescent="0.3">
      <c r="A3337" t="s">
        <v>12138</v>
      </c>
      <c r="B3337" t="s">
        <v>1242</v>
      </c>
      <c r="C3337">
        <v>48</v>
      </c>
      <c r="D3337" t="s">
        <v>31</v>
      </c>
      <c r="E3337" t="s">
        <v>121</v>
      </c>
      <c r="F3337" t="s">
        <v>89</v>
      </c>
      <c r="G3337" t="s">
        <v>4744</v>
      </c>
      <c r="H3337" t="s">
        <v>35</v>
      </c>
      <c r="I3337" t="s">
        <v>36</v>
      </c>
      <c r="J3337">
        <v>26</v>
      </c>
      <c r="K3337">
        <v>22</v>
      </c>
      <c r="L3337">
        <f t="shared" si="156"/>
        <v>4</v>
      </c>
      <c r="M3337">
        <v>4</v>
      </c>
      <c r="N3337">
        <v>56967</v>
      </c>
      <c r="O3337" s="1">
        <f t="shared" si="157"/>
        <v>2191.0384615384614</v>
      </c>
      <c r="P3337" s="1">
        <f t="shared" si="158"/>
        <v>48202.846153846149</v>
      </c>
      <c r="Q3337" s="1">
        <f>Table1[[#This Row],[Earned Basic Salary]]*20%</f>
        <v>9640.5692307692298</v>
      </c>
      <c r="R3337" s="1">
        <f>Table1[[#This Row],[Earned Basic Salary]]*10%</f>
        <v>4820.2846153846149</v>
      </c>
      <c r="S3337" s="1">
        <f>Table1[[#This Row],[Earned Basic Salary]]*12%</f>
        <v>5784.3415384615373</v>
      </c>
      <c r="T3337" s="1">
        <f>200</f>
        <v>200</v>
      </c>
      <c r="U3337" s="1">
        <f>Table1[[#This Row],[PF]]+Table1[[#This Row],[Professional Tax]]</f>
        <v>5984.3415384615373</v>
      </c>
      <c r="V3337" s="1">
        <f>Table1[[#This Row],[Overtime Hours]]*200</f>
        <v>800</v>
      </c>
      <c r="W3337" s="1">
        <f>Table1[[#This Row],[Earned Basic Salary]]+Table1[[#This Row],[HRA]]+Table1[[#This Row],[DA]]+Table1[[#This Row],[Overtime Pay]]</f>
        <v>63463.7</v>
      </c>
      <c r="X3337" s="1">
        <f>Table1[[#This Row],[Gross Salary]]-Table1[[#This Row],[Total Deduction]]</f>
        <v>57479.358461538461</v>
      </c>
      <c r="Y3337" t="s">
        <v>37</v>
      </c>
      <c r="Z3337" t="s">
        <v>38</v>
      </c>
      <c r="AA3337" t="s">
        <v>12139</v>
      </c>
      <c r="AB3337" t="s">
        <v>12140</v>
      </c>
    </row>
    <row r="3338" spans="1:28" x14ac:dyDescent="0.3">
      <c r="A3338" t="s">
        <v>12141</v>
      </c>
      <c r="B3338" t="s">
        <v>797</v>
      </c>
      <c r="C3338">
        <v>33</v>
      </c>
      <c r="D3338" t="s">
        <v>81</v>
      </c>
      <c r="E3338" t="s">
        <v>82</v>
      </c>
      <c r="F3338" t="s">
        <v>89</v>
      </c>
      <c r="G3338" t="s">
        <v>12142</v>
      </c>
      <c r="H3338" t="s">
        <v>35</v>
      </c>
      <c r="I3338" t="s">
        <v>36</v>
      </c>
      <c r="J3338">
        <v>26</v>
      </c>
      <c r="K3338">
        <v>22</v>
      </c>
      <c r="L3338">
        <f t="shared" si="156"/>
        <v>4</v>
      </c>
      <c r="M3338">
        <v>0</v>
      </c>
      <c r="N3338">
        <v>64230</v>
      </c>
      <c r="O3338" s="1">
        <f t="shared" si="157"/>
        <v>2470.3846153846152</v>
      </c>
      <c r="P3338" s="1">
        <f t="shared" si="158"/>
        <v>54348.461538461532</v>
      </c>
      <c r="Q3338" s="1">
        <f>Table1[[#This Row],[Earned Basic Salary]]*20%</f>
        <v>10869.692307692307</v>
      </c>
      <c r="R3338" s="1">
        <f>Table1[[#This Row],[Earned Basic Salary]]*10%</f>
        <v>5434.8461538461534</v>
      </c>
      <c r="S3338" s="1">
        <f>Table1[[#This Row],[Earned Basic Salary]]*12%</f>
        <v>6521.8153846153837</v>
      </c>
      <c r="T3338" s="1">
        <f>200</f>
        <v>200</v>
      </c>
      <c r="U3338" s="1">
        <f>Table1[[#This Row],[PF]]+Table1[[#This Row],[Professional Tax]]</f>
        <v>6721.8153846153837</v>
      </c>
      <c r="V3338" s="1">
        <f>Table1[[#This Row],[Overtime Hours]]*200</f>
        <v>0</v>
      </c>
      <c r="W3338" s="1">
        <f>Table1[[#This Row],[Earned Basic Salary]]+Table1[[#This Row],[HRA]]+Table1[[#This Row],[DA]]+Table1[[#This Row],[Overtime Pay]]</f>
        <v>70652.999999999985</v>
      </c>
      <c r="X3338" s="1">
        <f>Table1[[#This Row],[Gross Salary]]-Table1[[#This Row],[Total Deduction]]</f>
        <v>63931.184615384598</v>
      </c>
      <c r="Y3338" t="s">
        <v>37</v>
      </c>
      <c r="Z3338" t="s">
        <v>48</v>
      </c>
      <c r="AA3338" t="s">
        <v>12143</v>
      </c>
      <c r="AB3338" t="s">
        <v>12144</v>
      </c>
    </row>
    <row r="3339" spans="1:28" x14ac:dyDescent="0.3">
      <c r="A3339" t="s">
        <v>12145</v>
      </c>
      <c r="B3339" t="s">
        <v>1729</v>
      </c>
      <c r="C3339">
        <v>43</v>
      </c>
      <c r="D3339" t="s">
        <v>127</v>
      </c>
      <c r="E3339" t="s">
        <v>82</v>
      </c>
      <c r="F3339" t="s">
        <v>46</v>
      </c>
      <c r="G3339" t="s">
        <v>7178</v>
      </c>
      <c r="H3339" t="s">
        <v>35</v>
      </c>
      <c r="I3339" t="s">
        <v>36</v>
      </c>
      <c r="J3339">
        <v>26</v>
      </c>
      <c r="K3339">
        <v>25</v>
      </c>
      <c r="L3339">
        <f t="shared" si="156"/>
        <v>1</v>
      </c>
      <c r="M3339">
        <v>17</v>
      </c>
      <c r="N3339">
        <v>38106</v>
      </c>
      <c r="O3339" s="1">
        <f t="shared" si="157"/>
        <v>1465.6153846153845</v>
      </c>
      <c r="P3339" s="1">
        <f t="shared" si="158"/>
        <v>36640.38461538461</v>
      </c>
      <c r="Q3339" s="1">
        <f>Table1[[#This Row],[Earned Basic Salary]]*20%</f>
        <v>7328.076923076922</v>
      </c>
      <c r="R3339" s="1">
        <f>Table1[[#This Row],[Earned Basic Salary]]*10%</f>
        <v>3664.038461538461</v>
      </c>
      <c r="S3339" s="1">
        <f>Table1[[#This Row],[Earned Basic Salary]]*12%</f>
        <v>4396.8461538461534</v>
      </c>
      <c r="T3339" s="1">
        <f>200</f>
        <v>200</v>
      </c>
      <c r="U3339" s="1">
        <f>Table1[[#This Row],[PF]]+Table1[[#This Row],[Professional Tax]]</f>
        <v>4596.8461538461534</v>
      </c>
      <c r="V3339" s="1">
        <f>Table1[[#This Row],[Overtime Hours]]*200</f>
        <v>3400</v>
      </c>
      <c r="W3339" s="1">
        <f>Table1[[#This Row],[Earned Basic Salary]]+Table1[[#This Row],[HRA]]+Table1[[#This Row],[DA]]+Table1[[#This Row],[Overtime Pay]]</f>
        <v>51032.499999999993</v>
      </c>
      <c r="X3339" s="1">
        <f>Table1[[#This Row],[Gross Salary]]-Table1[[#This Row],[Total Deduction]]</f>
        <v>46435.653846153837</v>
      </c>
      <c r="Y3339" t="s">
        <v>37</v>
      </c>
      <c r="Z3339" t="s">
        <v>48</v>
      </c>
      <c r="AA3339" t="s">
        <v>12146</v>
      </c>
      <c r="AB3339" t="s">
        <v>12147</v>
      </c>
    </row>
    <row r="3340" spans="1:28" x14ac:dyDescent="0.3">
      <c r="A3340" t="s">
        <v>12148</v>
      </c>
      <c r="B3340" t="s">
        <v>1832</v>
      </c>
      <c r="C3340">
        <v>51</v>
      </c>
      <c r="D3340" t="s">
        <v>127</v>
      </c>
      <c r="E3340" t="s">
        <v>82</v>
      </c>
      <c r="F3340" t="s">
        <v>46</v>
      </c>
      <c r="G3340" t="s">
        <v>6858</v>
      </c>
      <c r="H3340" t="s">
        <v>35</v>
      </c>
      <c r="I3340" t="s">
        <v>36</v>
      </c>
      <c r="J3340">
        <v>26</v>
      </c>
      <c r="K3340">
        <v>23</v>
      </c>
      <c r="L3340">
        <f t="shared" si="156"/>
        <v>3</v>
      </c>
      <c r="M3340">
        <v>5</v>
      </c>
      <c r="N3340">
        <v>37565</v>
      </c>
      <c r="O3340" s="1">
        <f t="shared" si="157"/>
        <v>1444.8076923076924</v>
      </c>
      <c r="P3340" s="1">
        <f t="shared" si="158"/>
        <v>33230.576923076922</v>
      </c>
      <c r="Q3340" s="1">
        <f>Table1[[#This Row],[Earned Basic Salary]]*20%</f>
        <v>6646.1153846153848</v>
      </c>
      <c r="R3340" s="1">
        <f>Table1[[#This Row],[Earned Basic Salary]]*10%</f>
        <v>3323.0576923076924</v>
      </c>
      <c r="S3340" s="1">
        <f>Table1[[#This Row],[Earned Basic Salary]]*12%</f>
        <v>3987.6692307692306</v>
      </c>
      <c r="T3340" s="1">
        <f>200</f>
        <v>200</v>
      </c>
      <c r="U3340" s="1">
        <f>Table1[[#This Row],[PF]]+Table1[[#This Row],[Professional Tax]]</f>
        <v>4187.6692307692301</v>
      </c>
      <c r="V3340" s="1">
        <f>Table1[[#This Row],[Overtime Hours]]*200</f>
        <v>1000</v>
      </c>
      <c r="W3340" s="1">
        <f>Table1[[#This Row],[Earned Basic Salary]]+Table1[[#This Row],[HRA]]+Table1[[#This Row],[DA]]+Table1[[#This Row],[Overtime Pay]]</f>
        <v>44199.75</v>
      </c>
      <c r="X3340" s="1">
        <f>Table1[[#This Row],[Gross Salary]]-Table1[[#This Row],[Total Deduction]]</f>
        <v>40012.080769230772</v>
      </c>
      <c r="Y3340" t="s">
        <v>37</v>
      </c>
      <c r="Z3340" t="s">
        <v>38</v>
      </c>
      <c r="AA3340" t="s">
        <v>12149</v>
      </c>
      <c r="AB3340" t="s">
        <v>12150</v>
      </c>
    </row>
    <row r="3341" spans="1:28" x14ac:dyDescent="0.3">
      <c r="A3341" t="s">
        <v>12151</v>
      </c>
      <c r="B3341" t="s">
        <v>202</v>
      </c>
      <c r="C3341">
        <v>51</v>
      </c>
      <c r="D3341" t="s">
        <v>133</v>
      </c>
      <c r="E3341" t="s">
        <v>62</v>
      </c>
      <c r="F3341" t="s">
        <v>46</v>
      </c>
      <c r="G3341" t="s">
        <v>3994</v>
      </c>
      <c r="H3341" t="s">
        <v>35</v>
      </c>
      <c r="I3341" t="s">
        <v>36</v>
      </c>
      <c r="J3341">
        <v>26</v>
      </c>
      <c r="K3341">
        <v>23</v>
      </c>
      <c r="L3341">
        <f t="shared" si="156"/>
        <v>3</v>
      </c>
      <c r="M3341">
        <v>4</v>
      </c>
      <c r="N3341">
        <v>18198</v>
      </c>
      <c r="O3341" s="1">
        <f t="shared" si="157"/>
        <v>699.92307692307691</v>
      </c>
      <c r="P3341" s="1">
        <f t="shared" si="158"/>
        <v>16098.23076923077</v>
      </c>
      <c r="Q3341" s="1">
        <f>Table1[[#This Row],[Earned Basic Salary]]*20%</f>
        <v>3219.646153846154</v>
      </c>
      <c r="R3341" s="1">
        <f>Table1[[#This Row],[Earned Basic Salary]]*10%</f>
        <v>1609.823076923077</v>
      </c>
      <c r="S3341" s="1">
        <f>Table1[[#This Row],[Earned Basic Salary]]*12%</f>
        <v>1931.7876923076922</v>
      </c>
      <c r="T3341" s="1">
        <f>200</f>
        <v>200</v>
      </c>
      <c r="U3341" s="1">
        <f>Table1[[#This Row],[PF]]+Table1[[#This Row],[Professional Tax]]</f>
        <v>2131.7876923076919</v>
      </c>
      <c r="V3341" s="1">
        <f>Table1[[#This Row],[Overtime Hours]]*200</f>
        <v>800</v>
      </c>
      <c r="W3341" s="1">
        <f>Table1[[#This Row],[Earned Basic Salary]]+Table1[[#This Row],[HRA]]+Table1[[#This Row],[DA]]+Table1[[#This Row],[Overtime Pay]]</f>
        <v>21727.7</v>
      </c>
      <c r="X3341" s="1">
        <f>Table1[[#This Row],[Gross Salary]]-Table1[[#This Row],[Total Deduction]]</f>
        <v>19595.91230769231</v>
      </c>
      <c r="Y3341" t="s">
        <v>37</v>
      </c>
      <c r="Z3341" t="s">
        <v>38</v>
      </c>
      <c r="AA3341" t="s">
        <v>12152</v>
      </c>
      <c r="AB3341" t="s">
        <v>12153</v>
      </c>
    </row>
    <row r="3342" spans="1:28" x14ac:dyDescent="0.3">
      <c r="A3342" t="s">
        <v>12154</v>
      </c>
      <c r="B3342" t="s">
        <v>731</v>
      </c>
      <c r="C3342">
        <v>49</v>
      </c>
      <c r="D3342" t="s">
        <v>53</v>
      </c>
      <c r="E3342" t="s">
        <v>32</v>
      </c>
      <c r="F3342" t="s">
        <v>63</v>
      </c>
      <c r="G3342" t="s">
        <v>12155</v>
      </c>
      <c r="H3342" t="s">
        <v>35</v>
      </c>
      <c r="I3342" t="s">
        <v>36</v>
      </c>
      <c r="J3342">
        <v>26</v>
      </c>
      <c r="K3342">
        <v>24</v>
      </c>
      <c r="L3342">
        <f t="shared" si="156"/>
        <v>2</v>
      </c>
      <c r="M3342">
        <v>6</v>
      </c>
      <c r="N3342">
        <v>57126</v>
      </c>
      <c r="O3342" s="1">
        <f t="shared" si="157"/>
        <v>2197.1538461538462</v>
      </c>
      <c r="P3342" s="1">
        <f t="shared" si="158"/>
        <v>52731.692307692312</v>
      </c>
      <c r="Q3342" s="1">
        <f>Table1[[#This Row],[Earned Basic Salary]]*20%</f>
        <v>10546.338461538464</v>
      </c>
      <c r="R3342" s="1">
        <f>Table1[[#This Row],[Earned Basic Salary]]*10%</f>
        <v>5273.1692307692319</v>
      </c>
      <c r="S3342" s="1">
        <f>Table1[[#This Row],[Earned Basic Salary]]*12%</f>
        <v>6327.8030769230772</v>
      </c>
      <c r="T3342" s="1">
        <f>200</f>
        <v>200</v>
      </c>
      <c r="U3342" s="1">
        <f>Table1[[#This Row],[PF]]+Table1[[#This Row],[Professional Tax]]</f>
        <v>6527.8030769230772</v>
      </c>
      <c r="V3342" s="1">
        <f>Table1[[#This Row],[Overtime Hours]]*200</f>
        <v>1200</v>
      </c>
      <c r="W3342" s="1">
        <f>Table1[[#This Row],[Earned Basic Salary]]+Table1[[#This Row],[HRA]]+Table1[[#This Row],[DA]]+Table1[[#This Row],[Overtime Pay]]</f>
        <v>69751.200000000012</v>
      </c>
      <c r="X3342" s="1">
        <f>Table1[[#This Row],[Gross Salary]]-Table1[[#This Row],[Total Deduction]]</f>
        <v>63223.396923076936</v>
      </c>
      <c r="Y3342" t="s">
        <v>37</v>
      </c>
      <c r="Z3342" t="s">
        <v>38</v>
      </c>
      <c r="AA3342" t="s">
        <v>12156</v>
      </c>
      <c r="AB3342" t="s">
        <v>12157</v>
      </c>
    </row>
    <row r="3343" spans="1:28" x14ac:dyDescent="0.3">
      <c r="A3343" t="s">
        <v>12158</v>
      </c>
      <c r="B3343" t="s">
        <v>1610</v>
      </c>
      <c r="C3343">
        <v>22</v>
      </c>
      <c r="D3343" t="s">
        <v>61</v>
      </c>
      <c r="E3343" t="s">
        <v>82</v>
      </c>
      <c r="F3343" t="s">
        <v>63</v>
      </c>
      <c r="G3343" t="s">
        <v>12159</v>
      </c>
      <c r="H3343" t="s">
        <v>35</v>
      </c>
      <c r="I3343" t="s">
        <v>36</v>
      </c>
      <c r="J3343">
        <v>26</v>
      </c>
      <c r="K3343">
        <v>25</v>
      </c>
      <c r="L3343">
        <f t="shared" si="156"/>
        <v>1</v>
      </c>
      <c r="M3343">
        <v>19</v>
      </c>
      <c r="N3343">
        <v>70944</v>
      </c>
      <c r="O3343" s="1">
        <f t="shared" si="157"/>
        <v>2728.6153846153848</v>
      </c>
      <c r="P3343" s="1">
        <f t="shared" si="158"/>
        <v>68215.384615384624</v>
      </c>
      <c r="Q3343" s="1">
        <f>Table1[[#This Row],[Earned Basic Salary]]*20%</f>
        <v>13643.076923076926</v>
      </c>
      <c r="R3343" s="1">
        <f>Table1[[#This Row],[Earned Basic Salary]]*10%</f>
        <v>6821.5384615384628</v>
      </c>
      <c r="S3343" s="1">
        <f>Table1[[#This Row],[Earned Basic Salary]]*12%</f>
        <v>8185.8461538461543</v>
      </c>
      <c r="T3343" s="1">
        <f>200</f>
        <v>200</v>
      </c>
      <c r="U3343" s="1">
        <f>Table1[[#This Row],[PF]]+Table1[[#This Row],[Professional Tax]]</f>
        <v>8385.8461538461543</v>
      </c>
      <c r="V3343" s="1">
        <f>Table1[[#This Row],[Overtime Hours]]*200</f>
        <v>3800</v>
      </c>
      <c r="W3343" s="1">
        <f>Table1[[#This Row],[Earned Basic Salary]]+Table1[[#This Row],[HRA]]+Table1[[#This Row],[DA]]+Table1[[#This Row],[Overtime Pay]]</f>
        <v>92480.000000000015</v>
      </c>
      <c r="X3343" s="1">
        <f>Table1[[#This Row],[Gross Salary]]-Table1[[#This Row],[Total Deduction]]</f>
        <v>84094.153846153858</v>
      </c>
      <c r="Y3343" t="s">
        <v>37</v>
      </c>
      <c r="Z3343" t="s">
        <v>48</v>
      </c>
      <c r="AA3343" t="s">
        <v>12160</v>
      </c>
      <c r="AB3343" t="s">
        <v>12161</v>
      </c>
    </row>
    <row r="3344" spans="1:28" x14ac:dyDescent="0.3">
      <c r="A3344" t="s">
        <v>12162</v>
      </c>
      <c r="B3344" t="s">
        <v>377</v>
      </c>
      <c r="C3344">
        <v>37</v>
      </c>
      <c r="D3344" t="s">
        <v>127</v>
      </c>
      <c r="E3344" t="s">
        <v>45</v>
      </c>
      <c r="F3344" t="s">
        <v>63</v>
      </c>
      <c r="G3344" t="s">
        <v>2611</v>
      </c>
      <c r="H3344" t="s">
        <v>35</v>
      </c>
      <c r="I3344" t="s">
        <v>36</v>
      </c>
      <c r="J3344">
        <v>26</v>
      </c>
      <c r="K3344">
        <v>23</v>
      </c>
      <c r="L3344">
        <f t="shared" si="156"/>
        <v>3</v>
      </c>
      <c r="M3344">
        <v>17</v>
      </c>
      <c r="N3344">
        <v>64282</v>
      </c>
      <c r="O3344" s="1">
        <f t="shared" si="157"/>
        <v>2472.3846153846152</v>
      </c>
      <c r="P3344" s="1">
        <f t="shared" si="158"/>
        <v>56864.846153846149</v>
      </c>
      <c r="Q3344" s="1">
        <f>Table1[[#This Row],[Earned Basic Salary]]*20%</f>
        <v>11372.969230769231</v>
      </c>
      <c r="R3344" s="1">
        <f>Table1[[#This Row],[Earned Basic Salary]]*10%</f>
        <v>5686.4846153846156</v>
      </c>
      <c r="S3344" s="1">
        <f>Table1[[#This Row],[Earned Basic Salary]]*12%</f>
        <v>6823.7815384615378</v>
      </c>
      <c r="T3344" s="1">
        <f>200</f>
        <v>200</v>
      </c>
      <c r="U3344" s="1">
        <f>Table1[[#This Row],[PF]]+Table1[[#This Row],[Professional Tax]]</f>
        <v>7023.7815384615378</v>
      </c>
      <c r="V3344" s="1">
        <f>Table1[[#This Row],[Overtime Hours]]*200</f>
        <v>3400</v>
      </c>
      <c r="W3344" s="1">
        <f>Table1[[#This Row],[Earned Basic Salary]]+Table1[[#This Row],[HRA]]+Table1[[#This Row],[DA]]+Table1[[#This Row],[Overtime Pay]]</f>
        <v>77324.3</v>
      </c>
      <c r="X3344" s="1">
        <f>Table1[[#This Row],[Gross Salary]]-Table1[[#This Row],[Total Deduction]]</f>
        <v>70300.518461538464</v>
      </c>
      <c r="Y3344" t="s">
        <v>37</v>
      </c>
      <c r="Z3344" t="s">
        <v>48</v>
      </c>
      <c r="AA3344" t="s">
        <v>12163</v>
      </c>
      <c r="AB3344" t="s">
        <v>12164</v>
      </c>
    </row>
    <row r="3345" spans="1:28" x14ac:dyDescent="0.3">
      <c r="A3345" t="s">
        <v>12165</v>
      </c>
      <c r="B3345" t="s">
        <v>1149</v>
      </c>
      <c r="C3345">
        <v>48</v>
      </c>
      <c r="D3345" t="s">
        <v>127</v>
      </c>
      <c r="E3345" t="s">
        <v>82</v>
      </c>
      <c r="F3345" t="s">
        <v>55</v>
      </c>
      <c r="G3345" t="s">
        <v>10036</v>
      </c>
      <c r="H3345" t="s">
        <v>35</v>
      </c>
      <c r="I3345" t="s">
        <v>36</v>
      </c>
      <c r="J3345">
        <v>26</v>
      </c>
      <c r="K3345">
        <v>23</v>
      </c>
      <c r="L3345">
        <f t="shared" si="156"/>
        <v>3</v>
      </c>
      <c r="M3345">
        <v>11</v>
      </c>
      <c r="N3345">
        <v>61044</v>
      </c>
      <c r="O3345" s="1">
        <f t="shared" si="157"/>
        <v>2347.8461538461538</v>
      </c>
      <c r="P3345" s="1">
        <f t="shared" si="158"/>
        <v>54000.461538461539</v>
      </c>
      <c r="Q3345" s="1">
        <f>Table1[[#This Row],[Earned Basic Salary]]*20%</f>
        <v>10800.092307692308</v>
      </c>
      <c r="R3345" s="1">
        <f>Table1[[#This Row],[Earned Basic Salary]]*10%</f>
        <v>5400.0461538461541</v>
      </c>
      <c r="S3345" s="1">
        <f>Table1[[#This Row],[Earned Basic Salary]]*12%</f>
        <v>6480.0553846153844</v>
      </c>
      <c r="T3345" s="1">
        <f>200</f>
        <v>200</v>
      </c>
      <c r="U3345" s="1">
        <f>Table1[[#This Row],[PF]]+Table1[[#This Row],[Professional Tax]]</f>
        <v>6680.0553846153844</v>
      </c>
      <c r="V3345" s="1">
        <f>Table1[[#This Row],[Overtime Hours]]*200</f>
        <v>2200</v>
      </c>
      <c r="W3345" s="1">
        <f>Table1[[#This Row],[Earned Basic Salary]]+Table1[[#This Row],[HRA]]+Table1[[#This Row],[DA]]+Table1[[#This Row],[Overtime Pay]]</f>
        <v>72400.600000000006</v>
      </c>
      <c r="X3345" s="1">
        <f>Table1[[#This Row],[Gross Salary]]-Table1[[#This Row],[Total Deduction]]</f>
        <v>65720.544615384628</v>
      </c>
      <c r="Y3345" t="s">
        <v>37</v>
      </c>
      <c r="Z3345" t="s">
        <v>95</v>
      </c>
      <c r="AA3345" t="s">
        <v>12166</v>
      </c>
      <c r="AB3345" t="s">
        <v>12167</v>
      </c>
    </row>
    <row r="3346" spans="1:28" x14ac:dyDescent="0.3">
      <c r="A3346" t="s">
        <v>12168</v>
      </c>
      <c r="B3346" t="s">
        <v>207</v>
      </c>
      <c r="C3346">
        <v>29</v>
      </c>
      <c r="D3346" t="s">
        <v>61</v>
      </c>
      <c r="E3346" t="s">
        <v>82</v>
      </c>
      <c r="F3346" t="s">
        <v>33</v>
      </c>
      <c r="G3346" t="s">
        <v>5450</v>
      </c>
      <c r="H3346" t="s">
        <v>35</v>
      </c>
      <c r="I3346" t="s">
        <v>36</v>
      </c>
      <c r="J3346">
        <v>26</v>
      </c>
      <c r="K3346">
        <v>23</v>
      </c>
      <c r="L3346">
        <f t="shared" si="156"/>
        <v>3</v>
      </c>
      <c r="M3346">
        <v>18</v>
      </c>
      <c r="N3346">
        <v>49387</v>
      </c>
      <c r="O3346" s="1">
        <f t="shared" si="157"/>
        <v>1899.5</v>
      </c>
      <c r="P3346" s="1">
        <f t="shared" si="158"/>
        <v>43688.5</v>
      </c>
      <c r="Q3346" s="1">
        <f>Table1[[#This Row],[Earned Basic Salary]]*20%</f>
        <v>8737.7000000000007</v>
      </c>
      <c r="R3346" s="1">
        <f>Table1[[#This Row],[Earned Basic Salary]]*10%</f>
        <v>4368.8500000000004</v>
      </c>
      <c r="S3346" s="1">
        <f>Table1[[#This Row],[Earned Basic Salary]]*12%</f>
        <v>5242.62</v>
      </c>
      <c r="T3346" s="1">
        <f>200</f>
        <v>200</v>
      </c>
      <c r="U3346" s="1">
        <f>Table1[[#This Row],[PF]]+Table1[[#This Row],[Professional Tax]]</f>
        <v>5442.62</v>
      </c>
      <c r="V3346" s="1">
        <f>Table1[[#This Row],[Overtime Hours]]*200</f>
        <v>3600</v>
      </c>
      <c r="W3346" s="1">
        <f>Table1[[#This Row],[Earned Basic Salary]]+Table1[[#This Row],[HRA]]+Table1[[#This Row],[DA]]+Table1[[#This Row],[Overtime Pay]]</f>
        <v>60395.049999999996</v>
      </c>
      <c r="X3346" s="1">
        <f>Table1[[#This Row],[Gross Salary]]-Table1[[#This Row],[Total Deduction]]</f>
        <v>54952.429999999993</v>
      </c>
      <c r="Y3346" t="s">
        <v>37</v>
      </c>
      <c r="Z3346" t="s">
        <v>38</v>
      </c>
      <c r="AA3346" t="s">
        <v>12169</v>
      </c>
      <c r="AB3346" t="s">
        <v>12170</v>
      </c>
    </row>
    <row r="3347" spans="1:28" x14ac:dyDescent="0.3">
      <c r="A3347" t="s">
        <v>12171</v>
      </c>
      <c r="B3347" t="s">
        <v>979</v>
      </c>
      <c r="C3347">
        <v>42</v>
      </c>
      <c r="D3347" t="s">
        <v>44</v>
      </c>
      <c r="E3347" t="s">
        <v>62</v>
      </c>
      <c r="F3347" t="s">
        <v>69</v>
      </c>
      <c r="G3347" t="s">
        <v>5611</v>
      </c>
      <c r="H3347" t="s">
        <v>35</v>
      </c>
      <c r="I3347" t="s">
        <v>36</v>
      </c>
      <c r="J3347">
        <v>26</v>
      </c>
      <c r="K3347">
        <v>25</v>
      </c>
      <c r="L3347">
        <f t="shared" si="156"/>
        <v>1</v>
      </c>
      <c r="M3347">
        <v>3</v>
      </c>
      <c r="N3347">
        <v>32797</v>
      </c>
      <c r="O3347" s="1">
        <f t="shared" si="157"/>
        <v>1261.4230769230769</v>
      </c>
      <c r="P3347" s="1">
        <f t="shared" si="158"/>
        <v>31535.576923076922</v>
      </c>
      <c r="Q3347" s="1">
        <f>Table1[[#This Row],[Earned Basic Salary]]*20%</f>
        <v>6307.1153846153848</v>
      </c>
      <c r="R3347" s="1">
        <f>Table1[[#This Row],[Earned Basic Salary]]*10%</f>
        <v>3153.5576923076924</v>
      </c>
      <c r="S3347" s="1">
        <f>Table1[[#This Row],[Earned Basic Salary]]*12%</f>
        <v>3784.2692307692305</v>
      </c>
      <c r="T3347" s="1">
        <f>200</f>
        <v>200</v>
      </c>
      <c r="U3347" s="1">
        <f>Table1[[#This Row],[PF]]+Table1[[#This Row],[Professional Tax]]</f>
        <v>3984.2692307692305</v>
      </c>
      <c r="V3347" s="1">
        <f>Table1[[#This Row],[Overtime Hours]]*200</f>
        <v>600</v>
      </c>
      <c r="W3347" s="1">
        <f>Table1[[#This Row],[Earned Basic Salary]]+Table1[[#This Row],[HRA]]+Table1[[#This Row],[DA]]+Table1[[#This Row],[Overtime Pay]]</f>
        <v>41596.25</v>
      </c>
      <c r="X3347" s="1">
        <f>Table1[[#This Row],[Gross Salary]]-Table1[[#This Row],[Total Deduction]]</f>
        <v>37611.980769230766</v>
      </c>
      <c r="Y3347" t="s">
        <v>37</v>
      </c>
      <c r="Z3347" t="s">
        <v>38</v>
      </c>
      <c r="AA3347" t="s">
        <v>12172</v>
      </c>
      <c r="AB3347" t="s">
        <v>12173</v>
      </c>
    </row>
    <row r="3348" spans="1:28" x14ac:dyDescent="0.3">
      <c r="A3348" t="s">
        <v>12174</v>
      </c>
      <c r="B3348" t="s">
        <v>517</v>
      </c>
      <c r="C3348">
        <v>45</v>
      </c>
      <c r="D3348" t="s">
        <v>61</v>
      </c>
      <c r="E3348" t="s">
        <v>82</v>
      </c>
      <c r="F3348" t="s">
        <v>69</v>
      </c>
      <c r="G3348" t="s">
        <v>5344</v>
      </c>
      <c r="H3348" t="s">
        <v>35</v>
      </c>
      <c r="I3348" t="s">
        <v>36</v>
      </c>
      <c r="J3348">
        <v>26</v>
      </c>
      <c r="K3348">
        <v>23</v>
      </c>
      <c r="L3348">
        <f t="shared" si="156"/>
        <v>3</v>
      </c>
      <c r="M3348">
        <v>12</v>
      </c>
      <c r="N3348">
        <v>48727</v>
      </c>
      <c r="O3348" s="1">
        <f t="shared" si="157"/>
        <v>1874.1153846153845</v>
      </c>
      <c r="P3348" s="1">
        <f t="shared" si="158"/>
        <v>43104.653846153844</v>
      </c>
      <c r="Q3348" s="1">
        <f>Table1[[#This Row],[Earned Basic Salary]]*20%</f>
        <v>8620.9307692307684</v>
      </c>
      <c r="R3348" s="1">
        <f>Table1[[#This Row],[Earned Basic Salary]]*10%</f>
        <v>4310.4653846153842</v>
      </c>
      <c r="S3348" s="1">
        <f>Table1[[#This Row],[Earned Basic Salary]]*12%</f>
        <v>5172.5584615384614</v>
      </c>
      <c r="T3348" s="1">
        <f>200</f>
        <v>200</v>
      </c>
      <c r="U3348" s="1">
        <f>Table1[[#This Row],[PF]]+Table1[[#This Row],[Professional Tax]]</f>
        <v>5372.5584615384614</v>
      </c>
      <c r="V3348" s="1">
        <f>Table1[[#This Row],[Overtime Hours]]*200</f>
        <v>2400</v>
      </c>
      <c r="W3348" s="1">
        <f>Table1[[#This Row],[Earned Basic Salary]]+Table1[[#This Row],[HRA]]+Table1[[#This Row],[DA]]+Table1[[#This Row],[Overtime Pay]]</f>
        <v>58436.049999999996</v>
      </c>
      <c r="X3348" s="1">
        <f>Table1[[#This Row],[Gross Salary]]-Table1[[#This Row],[Total Deduction]]</f>
        <v>53063.491538461531</v>
      </c>
      <c r="Y3348" t="s">
        <v>37</v>
      </c>
      <c r="Z3348" t="s">
        <v>48</v>
      </c>
      <c r="AA3348" t="s">
        <v>12175</v>
      </c>
      <c r="AB3348" t="s">
        <v>12176</v>
      </c>
    </row>
    <row r="3349" spans="1:28" x14ac:dyDescent="0.3">
      <c r="A3349" t="s">
        <v>12177</v>
      </c>
      <c r="B3349" t="s">
        <v>173</v>
      </c>
      <c r="C3349">
        <v>23</v>
      </c>
      <c r="D3349" t="s">
        <v>133</v>
      </c>
      <c r="E3349" t="s">
        <v>82</v>
      </c>
      <c r="F3349" t="s">
        <v>63</v>
      </c>
      <c r="G3349" t="s">
        <v>12178</v>
      </c>
      <c r="H3349" t="s">
        <v>35</v>
      </c>
      <c r="I3349" t="s">
        <v>36</v>
      </c>
      <c r="J3349">
        <v>26</v>
      </c>
      <c r="K3349">
        <v>25</v>
      </c>
      <c r="L3349">
        <f t="shared" si="156"/>
        <v>1</v>
      </c>
      <c r="M3349">
        <v>12</v>
      </c>
      <c r="N3349">
        <v>76925</v>
      </c>
      <c r="O3349" s="1">
        <f t="shared" si="157"/>
        <v>2958.6538461538462</v>
      </c>
      <c r="P3349" s="1">
        <f t="shared" si="158"/>
        <v>73966.346153846156</v>
      </c>
      <c r="Q3349" s="1">
        <f>Table1[[#This Row],[Earned Basic Salary]]*20%</f>
        <v>14793.269230769232</v>
      </c>
      <c r="R3349" s="1">
        <f>Table1[[#This Row],[Earned Basic Salary]]*10%</f>
        <v>7396.6346153846162</v>
      </c>
      <c r="S3349" s="1">
        <f>Table1[[#This Row],[Earned Basic Salary]]*12%</f>
        <v>8875.961538461539</v>
      </c>
      <c r="T3349" s="1">
        <f>200</f>
        <v>200</v>
      </c>
      <c r="U3349" s="1">
        <f>Table1[[#This Row],[PF]]+Table1[[#This Row],[Professional Tax]]</f>
        <v>9075.961538461539</v>
      </c>
      <c r="V3349" s="1">
        <f>Table1[[#This Row],[Overtime Hours]]*200</f>
        <v>2400</v>
      </c>
      <c r="W3349" s="1">
        <f>Table1[[#This Row],[Earned Basic Salary]]+Table1[[#This Row],[HRA]]+Table1[[#This Row],[DA]]+Table1[[#This Row],[Overtime Pay]]</f>
        <v>98556.25</v>
      </c>
      <c r="X3349" s="1">
        <f>Table1[[#This Row],[Gross Salary]]-Table1[[#This Row],[Total Deduction]]</f>
        <v>89480.288461538468</v>
      </c>
      <c r="Y3349" t="s">
        <v>37</v>
      </c>
      <c r="Z3349" t="s">
        <v>95</v>
      </c>
      <c r="AA3349" t="s">
        <v>12179</v>
      </c>
      <c r="AB3349" t="s">
        <v>12180</v>
      </c>
    </row>
    <row r="3350" spans="1:28" x14ac:dyDescent="0.3">
      <c r="A3350" t="s">
        <v>12181</v>
      </c>
      <c r="B3350" t="s">
        <v>549</v>
      </c>
      <c r="C3350">
        <v>25</v>
      </c>
      <c r="D3350" t="s">
        <v>127</v>
      </c>
      <c r="E3350" t="s">
        <v>54</v>
      </c>
      <c r="F3350" t="s">
        <v>83</v>
      </c>
      <c r="G3350" t="s">
        <v>2130</v>
      </c>
      <c r="H3350" t="s">
        <v>35</v>
      </c>
      <c r="I3350" t="s">
        <v>36</v>
      </c>
      <c r="J3350">
        <v>26</v>
      </c>
      <c r="K3350">
        <v>22</v>
      </c>
      <c r="L3350">
        <f t="shared" si="156"/>
        <v>4</v>
      </c>
      <c r="M3350">
        <v>1</v>
      </c>
      <c r="N3350">
        <v>26402</v>
      </c>
      <c r="O3350" s="1">
        <f t="shared" si="157"/>
        <v>1015.4615384615385</v>
      </c>
      <c r="P3350" s="1">
        <f t="shared" si="158"/>
        <v>22340.153846153848</v>
      </c>
      <c r="Q3350" s="1">
        <f>Table1[[#This Row],[Earned Basic Salary]]*20%</f>
        <v>4468.0307692307697</v>
      </c>
      <c r="R3350" s="1">
        <f>Table1[[#This Row],[Earned Basic Salary]]*10%</f>
        <v>2234.0153846153848</v>
      </c>
      <c r="S3350" s="1">
        <f>Table1[[#This Row],[Earned Basic Salary]]*12%</f>
        <v>2680.8184615384616</v>
      </c>
      <c r="T3350" s="1">
        <f>200</f>
        <v>200</v>
      </c>
      <c r="U3350" s="1">
        <f>Table1[[#This Row],[PF]]+Table1[[#This Row],[Professional Tax]]</f>
        <v>2880.8184615384616</v>
      </c>
      <c r="V3350" s="1">
        <f>Table1[[#This Row],[Overtime Hours]]*200</f>
        <v>200</v>
      </c>
      <c r="W3350" s="1">
        <f>Table1[[#This Row],[Earned Basic Salary]]+Table1[[#This Row],[HRA]]+Table1[[#This Row],[DA]]+Table1[[#This Row],[Overtime Pay]]</f>
        <v>29242.2</v>
      </c>
      <c r="X3350" s="1">
        <f>Table1[[#This Row],[Gross Salary]]-Table1[[#This Row],[Total Deduction]]</f>
        <v>26361.381538461537</v>
      </c>
      <c r="Y3350" t="s">
        <v>37</v>
      </c>
      <c r="Z3350" t="s">
        <v>95</v>
      </c>
      <c r="AA3350" t="s">
        <v>12182</v>
      </c>
      <c r="AB3350" t="s">
        <v>12183</v>
      </c>
    </row>
    <row r="3351" spans="1:28" x14ac:dyDescent="0.3">
      <c r="A3351" t="s">
        <v>12184</v>
      </c>
      <c r="B3351" t="s">
        <v>549</v>
      </c>
      <c r="C3351">
        <v>38</v>
      </c>
      <c r="D3351" t="s">
        <v>75</v>
      </c>
      <c r="E3351" t="s">
        <v>121</v>
      </c>
      <c r="F3351" t="s">
        <v>83</v>
      </c>
      <c r="G3351" t="s">
        <v>7404</v>
      </c>
      <c r="H3351" t="s">
        <v>35</v>
      </c>
      <c r="I3351" t="s">
        <v>36</v>
      </c>
      <c r="J3351">
        <v>26</v>
      </c>
      <c r="K3351">
        <v>25</v>
      </c>
      <c r="L3351">
        <f t="shared" si="156"/>
        <v>1</v>
      </c>
      <c r="M3351">
        <v>19</v>
      </c>
      <c r="N3351">
        <v>55925</v>
      </c>
      <c r="O3351" s="1">
        <f t="shared" si="157"/>
        <v>2150.9615384615386</v>
      </c>
      <c r="P3351" s="1">
        <f t="shared" si="158"/>
        <v>53774.038461538461</v>
      </c>
      <c r="Q3351" s="1">
        <f>Table1[[#This Row],[Earned Basic Salary]]*20%</f>
        <v>10754.807692307693</v>
      </c>
      <c r="R3351" s="1">
        <f>Table1[[#This Row],[Earned Basic Salary]]*10%</f>
        <v>5377.4038461538466</v>
      </c>
      <c r="S3351" s="1">
        <f>Table1[[#This Row],[Earned Basic Salary]]*12%</f>
        <v>6452.8846153846152</v>
      </c>
      <c r="T3351" s="1">
        <f>200</f>
        <v>200</v>
      </c>
      <c r="U3351" s="1">
        <f>Table1[[#This Row],[PF]]+Table1[[#This Row],[Professional Tax]]</f>
        <v>6652.8846153846152</v>
      </c>
      <c r="V3351" s="1">
        <f>Table1[[#This Row],[Overtime Hours]]*200</f>
        <v>3800</v>
      </c>
      <c r="W3351" s="1">
        <f>Table1[[#This Row],[Earned Basic Salary]]+Table1[[#This Row],[HRA]]+Table1[[#This Row],[DA]]+Table1[[#This Row],[Overtime Pay]]</f>
        <v>73706.25</v>
      </c>
      <c r="X3351" s="1">
        <f>Table1[[#This Row],[Gross Salary]]-Table1[[#This Row],[Total Deduction]]</f>
        <v>67053.36538461539</v>
      </c>
      <c r="Y3351" t="s">
        <v>37</v>
      </c>
      <c r="Z3351" t="s">
        <v>48</v>
      </c>
      <c r="AA3351" t="s">
        <v>12185</v>
      </c>
      <c r="AB3351" t="s">
        <v>12186</v>
      </c>
    </row>
    <row r="3352" spans="1:28" x14ac:dyDescent="0.3">
      <c r="A3352" t="s">
        <v>12187</v>
      </c>
      <c r="B3352" t="s">
        <v>774</v>
      </c>
      <c r="C3352">
        <v>54</v>
      </c>
      <c r="D3352" t="s">
        <v>127</v>
      </c>
      <c r="E3352" t="s">
        <v>82</v>
      </c>
      <c r="F3352" t="s">
        <v>63</v>
      </c>
      <c r="G3352" t="s">
        <v>128</v>
      </c>
      <c r="H3352" t="s">
        <v>35</v>
      </c>
      <c r="I3352" t="s">
        <v>36</v>
      </c>
      <c r="J3352">
        <v>26</v>
      </c>
      <c r="K3352">
        <v>25</v>
      </c>
      <c r="L3352">
        <f t="shared" si="156"/>
        <v>1</v>
      </c>
      <c r="M3352">
        <v>14</v>
      </c>
      <c r="N3352">
        <v>59533</v>
      </c>
      <c r="O3352" s="1">
        <f t="shared" si="157"/>
        <v>2289.7307692307691</v>
      </c>
      <c r="P3352" s="1">
        <f t="shared" si="158"/>
        <v>57243.269230769227</v>
      </c>
      <c r="Q3352" s="1">
        <f>Table1[[#This Row],[Earned Basic Salary]]*20%</f>
        <v>11448.653846153846</v>
      </c>
      <c r="R3352" s="1">
        <f>Table1[[#This Row],[Earned Basic Salary]]*10%</f>
        <v>5724.3269230769229</v>
      </c>
      <c r="S3352" s="1">
        <f>Table1[[#This Row],[Earned Basic Salary]]*12%</f>
        <v>6869.1923076923067</v>
      </c>
      <c r="T3352" s="1">
        <f>200</f>
        <v>200</v>
      </c>
      <c r="U3352" s="1">
        <f>Table1[[#This Row],[PF]]+Table1[[#This Row],[Professional Tax]]</f>
        <v>7069.1923076923067</v>
      </c>
      <c r="V3352" s="1">
        <f>Table1[[#This Row],[Overtime Hours]]*200</f>
        <v>2800</v>
      </c>
      <c r="W3352" s="1">
        <f>Table1[[#This Row],[Earned Basic Salary]]+Table1[[#This Row],[HRA]]+Table1[[#This Row],[DA]]+Table1[[#This Row],[Overtime Pay]]</f>
        <v>77216.25</v>
      </c>
      <c r="X3352" s="1">
        <f>Table1[[#This Row],[Gross Salary]]-Table1[[#This Row],[Total Deduction]]</f>
        <v>70147.057692307688</v>
      </c>
      <c r="Y3352" t="s">
        <v>37</v>
      </c>
      <c r="Z3352" t="s">
        <v>38</v>
      </c>
      <c r="AA3352" t="s">
        <v>12188</v>
      </c>
      <c r="AB3352" t="s">
        <v>12189</v>
      </c>
    </row>
    <row r="3353" spans="1:28" x14ac:dyDescent="0.3">
      <c r="A3353" t="s">
        <v>12190</v>
      </c>
      <c r="B3353" t="s">
        <v>914</v>
      </c>
      <c r="C3353">
        <v>47</v>
      </c>
      <c r="D3353" t="s">
        <v>53</v>
      </c>
      <c r="E3353" t="s">
        <v>82</v>
      </c>
      <c r="F3353" t="s">
        <v>33</v>
      </c>
      <c r="G3353" t="s">
        <v>6340</v>
      </c>
      <c r="H3353" t="s">
        <v>35</v>
      </c>
      <c r="I3353" t="s">
        <v>36</v>
      </c>
      <c r="J3353">
        <v>26</v>
      </c>
      <c r="K3353">
        <v>23</v>
      </c>
      <c r="L3353">
        <f t="shared" si="156"/>
        <v>3</v>
      </c>
      <c r="M3353">
        <v>15</v>
      </c>
      <c r="N3353">
        <v>39059</v>
      </c>
      <c r="O3353" s="1">
        <f t="shared" si="157"/>
        <v>1502.2692307692307</v>
      </c>
      <c r="P3353" s="1">
        <f t="shared" si="158"/>
        <v>34552.192307692305</v>
      </c>
      <c r="Q3353" s="1">
        <f>Table1[[#This Row],[Earned Basic Salary]]*20%</f>
        <v>6910.4384615384615</v>
      </c>
      <c r="R3353" s="1">
        <f>Table1[[#This Row],[Earned Basic Salary]]*10%</f>
        <v>3455.2192307692308</v>
      </c>
      <c r="S3353" s="1">
        <f>Table1[[#This Row],[Earned Basic Salary]]*12%</f>
        <v>4146.2630769230764</v>
      </c>
      <c r="T3353" s="1">
        <f>200</f>
        <v>200</v>
      </c>
      <c r="U3353" s="1">
        <f>Table1[[#This Row],[PF]]+Table1[[#This Row],[Professional Tax]]</f>
        <v>4346.2630769230764</v>
      </c>
      <c r="V3353" s="1">
        <f>Table1[[#This Row],[Overtime Hours]]*200</f>
        <v>3000</v>
      </c>
      <c r="W3353" s="1">
        <f>Table1[[#This Row],[Earned Basic Salary]]+Table1[[#This Row],[HRA]]+Table1[[#This Row],[DA]]+Table1[[#This Row],[Overtime Pay]]</f>
        <v>47917.85</v>
      </c>
      <c r="X3353" s="1">
        <f>Table1[[#This Row],[Gross Salary]]-Table1[[#This Row],[Total Deduction]]</f>
        <v>43571.586923076924</v>
      </c>
      <c r="Y3353" t="s">
        <v>37</v>
      </c>
      <c r="Z3353" t="s">
        <v>48</v>
      </c>
      <c r="AA3353" t="s">
        <v>12191</v>
      </c>
      <c r="AB3353" t="s">
        <v>12192</v>
      </c>
    </row>
    <row r="3354" spans="1:28" x14ac:dyDescent="0.3">
      <c r="A3354" t="s">
        <v>12193</v>
      </c>
      <c r="B3354" t="s">
        <v>485</v>
      </c>
      <c r="C3354">
        <v>25</v>
      </c>
      <c r="D3354" t="s">
        <v>53</v>
      </c>
      <c r="E3354" t="s">
        <v>54</v>
      </c>
      <c r="F3354" t="s">
        <v>63</v>
      </c>
      <c r="G3354" t="s">
        <v>12194</v>
      </c>
      <c r="H3354" t="s">
        <v>35</v>
      </c>
      <c r="I3354" t="s">
        <v>36</v>
      </c>
      <c r="J3354">
        <v>26</v>
      </c>
      <c r="K3354">
        <v>24</v>
      </c>
      <c r="L3354">
        <f t="shared" si="156"/>
        <v>2</v>
      </c>
      <c r="M3354">
        <v>8</v>
      </c>
      <c r="N3354">
        <v>37967</v>
      </c>
      <c r="O3354" s="1">
        <f t="shared" si="157"/>
        <v>1460.2692307692307</v>
      </c>
      <c r="P3354" s="1">
        <f t="shared" si="158"/>
        <v>35046.461538461539</v>
      </c>
      <c r="Q3354" s="1">
        <f>Table1[[#This Row],[Earned Basic Salary]]*20%</f>
        <v>7009.292307692308</v>
      </c>
      <c r="R3354" s="1">
        <f>Table1[[#This Row],[Earned Basic Salary]]*10%</f>
        <v>3504.646153846154</v>
      </c>
      <c r="S3354" s="1">
        <f>Table1[[#This Row],[Earned Basic Salary]]*12%</f>
        <v>4205.5753846153848</v>
      </c>
      <c r="T3354" s="1">
        <f>200</f>
        <v>200</v>
      </c>
      <c r="U3354" s="1">
        <f>Table1[[#This Row],[PF]]+Table1[[#This Row],[Professional Tax]]</f>
        <v>4405.5753846153848</v>
      </c>
      <c r="V3354" s="1">
        <f>Table1[[#This Row],[Overtime Hours]]*200</f>
        <v>1600</v>
      </c>
      <c r="W3354" s="1">
        <f>Table1[[#This Row],[Earned Basic Salary]]+Table1[[#This Row],[HRA]]+Table1[[#This Row],[DA]]+Table1[[#This Row],[Overtime Pay]]</f>
        <v>47160.4</v>
      </c>
      <c r="X3354" s="1">
        <f>Table1[[#This Row],[Gross Salary]]-Table1[[#This Row],[Total Deduction]]</f>
        <v>42754.824615384619</v>
      </c>
      <c r="Y3354" t="s">
        <v>37</v>
      </c>
      <c r="Z3354" t="s">
        <v>95</v>
      </c>
      <c r="AA3354" t="s">
        <v>12195</v>
      </c>
      <c r="AB3354" t="s">
        <v>12196</v>
      </c>
    </row>
    <row r="3355" spans="1:28" x14ac:dyDescent="0.3">
      <c r="A3355" t="s">
        <v>12197</v>
      </c>
      <c r="B3355" t="s">
        <v>769</v>
      </c>
      <c r="C3355">
        <v>40</v>
      </c>
      <c r="D3355" t="s">
        <v>81</v>
      </c>
      <c r="E3355" t="s">
        <v>62</v>
      </c>
      <c r="F3355" t="s">
        <v>63</v>
      </c>
      <c r="G3355" t="s">
        <v>5519</v>
      </c>
      <c r="H3355" t="s">
        <v>35</v>
      </c>
      <c r="I3355" t="s">
        <v>36</v>
      </c>
      <c r="J3355">
        <v>26</v>
      </c>
      <c r="K3355">
        <v>24</v>
      </c>
      <c r="L3355">
        <f t="shared" si="156"/>
        <v>2</v>
      </c>
      <c r="M3355">
        <v>15</v>
      </c>
      <c r="N3355">
        <v>63048</v>
      </c>
      <c r="O3355" s="1">
        <f t="shared" si="157"/>
        <v>2424.9230769230771</v>
      </c>
      <c r="P3355" s="1">
        <f t="shared" si="158"/>
        <v>58198.153846153851</v>
      </c>
      <c r="Q3355" s="1">
        <f>Table1[[#This Row],[Earned Basic Salary]]*20%</f>
        <v>11639.630769230771</v>
      </c>
      <c r="R3355" s="1">
        <f>Table1[[#This Row],[Earned Basic Salary]]*10%</f>
        <v>5819.8153846153855</v>
      </c>
      <c r="S3355" s="1">
        <f>Table1[[#This Row],[Earned Basic Salary]]*12%</f>
        <v>6983.7784615384617</v>
      </c>
      <c r="T3355" s="1">
        <f>200</f>
        <v>200</v>
      </c>
      <c r="U3355" s="1">
        <f>Table1[[#This Row],[PF]]+Table1[[#This Row],[Professional Tax]]</f>
        <v>7183.7784615384617</v>
      </c>
      <c r="V3355" s="1">
        <f>Table1[[#This Row],[Overtime Hours]]*200</f>
        <v>3000</v>
      </c>
      <c r="W3355" s="1">
        <f>Table1[[#This Row],[Earned Basic Salary]]+Table1[[#This Row],[HRA]]+Table1[[#This Row],[DA]]+Table1[[#This Row],[Overtime Pay]]</f>
        <v>78657.600000000006</v>
      </c>
      <c r="X3355" s="1">
        <f>Table1[[#This Row],[Gross Salary]]-Table1[[#This Row],[Total Deduction]]</f>
        <v>71473.821538461547</v>
      </c>
      <c r="Y3355" t="s">
        <v>37</v>
      </c>
      <c r="Z3355" t="s">
        <v>48</v>
      </c>
      <c r="AA3355" t="s">
        <v>12198</v>
      </c>
      <c r="AB3355" t="s">
        <v>12199</v>
      </c>
    </row>
    <row r="3356" spans="1:28" x14ac:dyDescent="0.3">
      <c r="A3356" t="s">
        <v>12200</v>
      </c>
      <c r="B3356" t="s">
        <v>1668</v>
      </c>
      <c r="C3356">
        <v>55</v>
      </c>
      <c r="D3356" t="s">
        <v>31</v>
      </c>
      <c r="E3356" t="s">
        <v>45</v>
      </c>
      <c r="F3356" t="s">
        <v>55</v>
      </c>
      <c r="G3356" t="s">
        <v>9658</v>
      </c>
      <c r="H3356" t="s">
        <v>35</v>
      </c>
      <c r="I3356" t="s">
        <v>36</v>
      </c>
      <c r="J3356">
        <v>26</v>
      </c>
      <c r="K3356">
        <v>24</v>
      </c>
      <c r="L3356">
        <f t="shared" si="156"/>
        <v>2</v>
      </c>
      <c r="M3356">
        <v>16</v>
      </c>
      <c r="N3356">
        <v>26202</v>
      </c>
      <c r="O3356" s="1">
        <f t="shared" si="157"/>
        <v>1007.7692307692307</v>
      </c>
      <c r="P3356" s="1">
        <f t="shared" si="158"/>
        <v>24186.461538461539</v>
      </c>
      <c r="Q3356" s="1">
        <f>Table1[[#This Row],[Earned Basic Salary]]*20%</f>
        <v>4837.292307692308</v>
      </c>
      <c r="R3356" s="1">
        <f>Table1[[#This Row],[Earned Basic Salary]]*10%</f>
        <v>2418.646153846154</v>
      </c>
      <c r="S3356" s="1">
        <f>Table1[[#This Row],[Earned Basic Salary]]*12%</f>
        <v>2902.3753846153845</v>
      </c>
      <c r="T3356" s="1">
        <f>200</f>
        <v>200</v>
      </c>
      <c r="U3356" s="1">
        <f>Table1[[#This Row],[PF]]+Table1[[#This Row],[Professional Tax]]</f>
        <v>3102.3753846153845</v>
      </c>
      <c r="V3356" s="1">
        <f>Table1[[#This Row],[Overtime Hours]]*200</f>
        <v>3200</v>
      </c>
      <c r="W3356" s="1">
        <f>Table1[[#This Row],[Earned Basic Salary]]+Table1[[#This Row],[HRA]]+Table1[[#This Row],[DA]]+Table1[[#This Row],[Overtime Pay]]</f>
        <v>34642.400000000001</v>
      </c>
      <c r="X3356" s="1">
        <f>Table1[[#This Row],[Gross Salary]]-Table1[[#This Row],[Total Deduction]]</f>
        <v>31540.024615384616</v>
      </c>
      <c r="Y3356" t="s">
        <v>37</v>
      </c>
      <c r="Z3356" t="s">
        <v>106</v>
      </c>
      <c r="AA3356" t="s">
        <v>12201</v>
      </c>
      <c r="AB3356" t="s">
        <v>12202</v>
      </c>
    </row>
    <row r="3357" spans="1:28" x14ac:dyDescent="0.3">
      <c r="A3357" t="s">
        <v>12203</v>
      </c>
      <c r="B3357" t="s">
        <v>226</v>
      </c>
      <c r="C3357">
        <v>32</v>
      </c>
      <c r="D3357" t="s">
        <v>44</v>
      </c>
      <c r="E3357" t="s">
        <v>121</v>
      </c>
      <c r="F3357" t="s">
        <v>55</v>
      </c>
      <c r="G3357" t="s">
        <v>8772</v>
      </c>
      <c r="H3357" t="s">
        <v>35</v>
      </c>
      <c r="I3357" t="s">
        <v>36</v>
      </c>
      <c r="J3357">
        <v>26</v>
      </c>
      <c r="K3357">
        <v>22</v>
      </c>
      <c r="L3357">
        <f t="shared" si="156"/>
        <v>4</v>
      </c>
      <c r="M3357">
        <v>17</v>
      </c>
      <c r="N3357">
        <v>20097</v>
      </c>
      <c r="O3357" s="1">
        <f t="shared" si="157"/>
        <v>772.96153846153845</v>
      </c>
      <c r="P3357" s="1">
        <f t="shared" si="158"/>
        <v>17005.153846153848</v>
      </c>
      <c r="Q3357" s="1">
        <f>Table1[[#This Row],[Earned Basic Salary]]*20%</f>
        <v>3401.0307692307697</v>
      </c>
      <c r="R3357" s="1">
        <f>Table1[[#This Row],[Earned Basic Salary]]*10%</f>
        <v>1700.5153846153848</v>
      </c>
      <c r="S3357" s="1">
        <f>Table1[[#This Row],[Earned Basic Salary]]*12%</f>
        <v>2040.6184615384616</v>
      </c>
      <c r="T3357" s="1">
        <f>200</f>
        <v>200</v>
      </c>
      <c r="U3357" s="1">
        <f>Table1[[#This Row],[PF]]+Table1[[#This Row],[Professional Tax]]</f>
        <v>2240.6184615384618</v>
      </c>
      <c r="V3357" s="1">
        <f>Table1[[#This Row],[Overtime Hours]]*200</f>
        <v>3400</v>
      </c>
      <c r="W3357" s="1">
        <f>Table1[[#This Row],[Earned Basic Salary]]+Table1[[#This Row],[HRA]]+Table1[[#This Row],[DA]]+Table1[[#This Row],[Overtime Pay]]</f>
        <v>25506.7</v>
      </c>
      <c r="X3357" s="1">
        <f>Table1[[#This Row],[Gross Salary]]-Table1[[#This Row],[Total Deduction]]</f>
        <v>23266.081538461538</v>
      </c>
      <c r="Y3357" t="s">
        <v>37</v>
      </c>
      <c r="Z3357" t="s">
        <v>106</v>
      </c>
      <c r="AA3357" t="s">
        <v>12204</v>
      </c>
      <c r="AB3357" t="s">
        <v>12205</v>
      </c>
    </row>
    <row r="3358" spans="1:28" x14ac:dyDescent="0.3">
      <c r="A3358" t="s">
        <v>12206</v>
      </c>
      <c r="B3358" t="s">
        <v>1329</v>
      </c>
      <c r="C3358">
        <v>41</v>
      </c>
      <c r="D3358" t="s">
        <v>75</v>
      </c>
      <c r="E3358" t="s">
        <v>121</v>
      </c>
      <c r="F3358" t="s">
        <v>46</v>
      </c>
      <c r="G3358" t="s">
        <v>8032</v>
      </c>
      <c r="H3358" t="s">
        <v>35</v>
      </c>
      <c r="I3358" t="s">
        <v>36</v>
      </c>
      <c r="J3358">
        <v>26</v>
      </c>
      <c r="K3358">
        <v>25</v>
      </c>
      <c r="L3358">
        <f t="shared" si="156"/>
        <v>1</v>
      </c>
      <c r="M3358">
        <v>3</v>
      </c>
      <c r="N3358">
        <v>66587</v>
      </c>
      <c r="O3358" s="1">
        <f t="shared" si="157"/>
        <v>2561.0384615384614</v>
      </c>
      <c r="P3358" s="1">
        <f t="shared" si="158"/>
        <v>64025.961538461539</v>
      </c>
      <c r="Q3358" s="1">
        <f>Table1[[#This Row],[Earned Basic Salary]]*20%</f>
        <v>12805.192307692309</v>
      </c>
      <c r="R3358" s="1">
        <f>Table1[[#This Row],[Earned Basic Salary]]*10%</f>
        <v>6402.5961538461543</v>
      </c>
      <c r="S3358" s="1">
        <f>Table1[[#This Row],[Earned Basic Salary]]*12%</f>
        <v>7683.1153846153848</v>
      </c>
      <c r="T3358" s="1">
        <f>200</f>
        <v>200</v>
      </c>
      <c r="U3358" s="1">
        <f>Table1[[#This Row],[PF]]+Table1[[#This Row],[Professional Tax]]</f>
        <v>7883.1153846153848</v>
      </c>
      <c r="V3358" s="1">
        <f>Table1[[#This Row],[Overtime Hours]]*200</f>
        <v>600</v>
      </c>
      <c r="W3358" s="1">
        <f>Table1[[#This Row],[Earned Basic Salary]]+Table1[[#This Row],[HRA]]+Table1[[#This Row],[DA]]+Table1[[#This Row],[Overtime Pay]]</f>
        <v>83833.75</v>
      </c>
      <c r="X3358" s="1">
        <f>Table1[[#This Row],[Gross Salary]]-Table1[[#This Row],[Total Deduction]]</f>
        <v>75950.63461538461</v>
      </c>
      <c r="Y3358" t="s">
        <v>37</v>
      </c>
      <c r="Z3358" t="s">
        <v>95</v>
      </c>
      <c r="AA3358" t="s">
        <v>12207</v>
      </c>
      <c r="AB3358" t="s">
        <v>12208</v>
      </c>
    </row>
    <row r="3359" spans="1:28" x14ac:dyDescent="0.3">
      <c r="A3359" t="s">
        <v>12209</v>
      </c>
      <c r="B3359" t="s">
        <v>598</v>
      </c>
      <c r="C3359">
        <v>27</v>
      </c>
      <c r="D3359" t="s">
        <v>81</v>
      </c>
      <c r="E3359" t="s">
        <v>45</v>
      </c>
      <c r="F3359" t="s">
        <v>83</v>
      </c>
      <c r="G3359" t="s">
        <v>3586</v>
      </c>
      <c r="H3359" t="s">
        <v>35</v>
      </c>
      <c r="I3359" t="s">
        <v>36</v>
      </c>
      <c r="J3359">
        <v>26</v>
      </c>
      <c r="K3359">
        <v>23</v>
      </c>
      <c r="L3359">
        <f t="shared" si="156"/>
        <v>3</v>
      </c>
      <c r="M3359">
        <v>4</v>
      </c>
      <c r="N3359">
        <v>79752</v>
      </c>
      <c r="O3359" s="1">
        <f t="shared" si="157"/>
        <v>3067.3846153846152</v>
      </c>
      <c r="P3359" s="1">
        <f t="shared" si="158"/>
        <v>70549.846153846156</v>
      </c>
      <c r="Q3359" s="1">
        <f>Table1[[#This Row],[Earned Basic Salary]]*20%</f>
        <v>14109.969230769231</v>
      </c>
      <c r="R3359" s="1">
        <f>Table1[[#This Row],[Earned Basic Salary]]*10%</f>
        <v>7054.9846153846156</v>
      </c>
      <c r="S3359" s="1">
        <f>Table1[[#This Row],[Earned Basic Salary]]*12%</f>
        <v>8465.9815384615376</v>
      </c>
      <c r="T3359" s="1">
        <f>200</f>
        <v>200</v>
      </c>
      <c r="U3359" s="1">
        <f>Table1[[#This Row],[PF]]+Table1[[#This Row],[Professional Tax]]</f>
        <v>8665.9815384615376</v>
      </c>
      <c r="V3359" s="1">
        <f>Table1[[#This Row],[Overtime Hours]]*200</f>
        <v>800</v>
      </c>
      <c r="W3359" s="1">
        <f>Table1[[#This Row],[Earned Basic Salary]]+Table1[[#This Row],[HRA]]+Table1[[#This Row],[DA]]+Table1[[#This Row],[Overtime Pay]]</f>
        <v>92514.8</v>
      </c>
      <c r="X3359" s="1">
        <f>Table1[[#This Row],[Gross Salary]]-Table1[[#This Row],[Total Deduction]]</f>
        <v>83848.818461538467</v>
      </c>
      <c r="Y3359" t="s">
        <v>37</v>
      </c>
      <c r="Z3359" t="s">
        <v>48</v>
      </c>
      <c r="AA3359" t="s">
        <v>12210</v>
      </c>
      <c r="AB3359" t="s">
        <v>12211</v>
      </c>
    </row>
    <row r="3360" spans="1:28" x14ac:dyDescent="0.3">
      <c r="A3360" t="s">
        <v>12212</v>
      </c>
      <c r="B3360" t="s">
        <v>1574</v>
      </c>
      <c r="C3360">
        <v>47</v>
      </c>
      <c r="D3360" t="s">
        <v>61</v>
      </c>
      <c r="E3360" t="s">
        <v>62</v>
      </c>
      <c r="F3360" t="s">
        <v>63</v>
      </c>
      <c r="G3360" t="s">
        <v>1487</v>
      </c>
      <c r="H3360" t="s">
        <v>35</v>
      </c>
      <c r="I3360" t="s">
        <v>36</v>
      </c>
      <c r="J3360">
        <v>26</v>
      </c>
      <c r="K3360">
        <v>26</v>
      </c>
      <c r="L3360">
        <f t="shared" si="156"/>
        <v>0</v>
      </c>
      <c r="M3360">
        <v>2</v>
      </c>
      <c r="N3360">
        <v>78927</v>
      </c>
      <c r="O3360" s="1">
        <f t="shared" si="157"/>
        <v>3035.6538461538462</v>
      </c>
      <c r="P3360" s="1">
        <f t="shared" si="158"/>
        <v>78927</v>
      </c>
      <c r="Q3360" s="1">
        <f>Table1[[#This Row],[Earned Basic Salary]]*20%</f>
        <v>15785.400000000001</v>
      </c>
      <c r="R3360" s="1">
        <f>Table1[[#This Row],[Earned Basic Salary]]*10%</f>
        <v>7892.7000000000007</v>
      </c>
      <c r="S3360" s="1">
        <f>Table1[[#This Row],[Earned Basic Salary]]*12%</f>
        <v>9471.24</v>
      </c>
      <c r="T3360" s="1">
        <f>200</f>
        <v>200</v>
      </c>
      <c r="U3360" s="1">
        <f>Table1[[#This Row],[PF]]+Table1[[#This Row],[Professional Tax]]</f>
        <v>9671.24</v>
      </c>
      <c r="V3360" s="1">
        <f>Table1[[#This Row],[Overtime Hours]]*200</f>
        <v>400</v>
      </c>
      <c r="W3360" s="1">
        <f>Table1[[#This Row],[Earned Basic Salary]]+Table1[[#This Row],[HRA]]+Table1[[#This Row],[DA]]+Table1[[#This Row],[Overtime Pay]]</f>
        <v>103005.09999999999</v>
      </c>
      <c r="X3360" s="1">
        <f>Table1[[#This Row],[Gross Salary]]-Table1[[#This Row],[Total Deduction]]</f>
        <v>93333.859999999986</v>
      </c>
      <c r="Y3360" t="s">
        <v>37</v>
      </c>
      <c r="Z3360" t="s">
        <v>48</v>
      </c>
      <c r="AA3360" t="s">
        <v>12213</v>
      </c>
      <c r="AB3360" t="s">
        <v>12214</v>
      </c>
    </row>
    <row r="3361" spans="1:28" x14ac:dyDescent="0.3">
      <c r="A3361" t="s">
        <v>12215</v>
      </c>
      <c r="B3361" t="s">
        <v>226</v>
      </c>
      <c r="C3361">
        <v>25</v>
      </c>
      <c r="D3361" t="s">
        <v>53</v>
      </c>
      <c r="E3361" t="s">
        <v>32</v>
      </c>
      <c r="F3361" t="s">
        <v>63</v>
      </c>
      <c r="G3361" t="s">
        <v>5928</v>
      </c>
      <c r="H3361" t="s">
        <v>35</v>
      </c>
      <c r="I3361" t="s">
        <v>36</v>
      </c>
      <c r="J3361">
        <v>26</v>
      </c>
      <c r="K3361">
        <v>23</v>
      </c>
      <c r="L3361">
        <f t="shared" si="156"/>
        <v>3</v>
      </c>
      <c r="M3361">
        <v>1</v>
      </c>
      <c r="N3361">
        <v>42745</v>
      </c>
      <c r="O3361" s="1">
        <f t="shared" si="157"/>
        <v>1644.0384615384614</v>
      </c>
      <c r="P3361" s="1">
        <f t="shared" si="158"/>
        <v>37812.88461538461</v>
      </c>
      <c r="Q3361" s="1">
        <f>Table1[[#This Row],[Earned Basic Salary]]*20%</f>
        <v>7562.576923076922</v>
      </c>
      <c r="R3361" s="1">
        <f>Table1[[#This Row],[Earned Basic Salary]]*10%</f>
        <v>3781.288461538461</v>
      </c>
      <c r="S3361" s="1">
        <f>Table1[[#This Row],[Earned Basic Salary]]*12%</f>
        <v>4537.5461538461532</v>
      </c>
      <c r="T3361" s="1">
        <f>200</f>
        <v>200</v>
      </c>
      <c r="U3361" s="1">
        <f>Table1[[#This Row],[PF]]+Table1[[#This Row],[Professional Tax]]</f>
        <v>4737.5461538461532</v>
      </c>
      <c r="V3361" s="1">
        <f>Table1[[#This Row],[Overtime Hours]]*200</f>
        <v>200</v>
      </c>
      <c r="W3361" s="1">
        <f>Table1[[#This Row],[Earned Basic Salary]]+Table1[[#This Row],[HRA]]+Table1[[#This Row],[DA]]+Table1[[#This Row],[Overtime Pay]]</f>
        <v>49356.749999999993</v>
      </c>
      <c r="X3361" s="1">
        <f>Table1[[#This Row],[Gross Salary]]-Table1[[#This Row],[Total Deduction]]</f>
        <v>44619.20384615384</v>
      </c>
      <c r="Y3361" t="s">
        <v>37</v>
      </c>
      <c r="Z3361" t="s">
        <v>38</v>
      </c>
      <c r="AA3361" t="s">
        <v>12216</v>
      </c>
      <c r="AB3361" t="s">
        <v>12217</v>
      </c>
    </row>
    <row r="3362" spans="1:28" x14ac:dyDescent="0.3">
      <c r="A3362" t="s">
        <v>12218</v>
      </c>
      <c r="B3362" t="s">
        <v>1058</v>
      </c>
      <c r="C3362">
        <v>37</v>
      </c>
      <c r="D3362" t="s">
        <v>44</v>
      </c>
      <c r="E3362" t="s">
        <v>121</v>
      </c>
      <c r="F3362" t="s">
        <v>69</v>
      </c>
      <c r="G3362" t="s">
        <v>2285</v>
      </c>
      <c r="H3362" t="s">
        <v>35</v>
      </c>
      <c r="I3362" t="s">
        <v>36</v>
      </c>
      <c r="J3362">
        <v>26</v>
      </c>
      <c r="K3362">
        <v>24</v>
      </c>
      <c r="L3362">
        <f t="shared" si="156"/>
        <v>2</v>
      </c>
      <c r="M3362">
        <v>14</v>
      </c>
      <c r="N3362">
        <v>63525</v>
      </c>
      <c r="O3362" s="1">
        <f t="shared" si="157"/>
        <v>2443.2692307692309</v>
      </c>
      <c r="P3362" s="1">
        <f t="shared" si="158"/>
        <v>58638.461538461546</v>
      </c>
      <c r="Q3362" s="1">
        <f>Table1[[#This Row],[Earned Basic Salary]]*20%</f>
        <v>11727.69230769231</v>
      </c>
      <c r="R3362" s="1">
        <f>Table1[[#This Row],[Earned Basic Salary]]*10%</f>
        <v>5863.8461538461552</v>
      </c>
      <c r="S3362" s="1">
        <f>Table1[[#This Row],[Earned Basic Salary]]*12%</f>
        <v>7036.6153846153857</v>
      </c>
      <c r="T3362" s="1">
        <f>200</f>
        <v>200</v>
      </c>
      <c r="U3362" s="1">
        <f>Table1[[#This Row],[PF]]+Table1[[#This Row],[Professional Tax]]</f>
        <v>7236.6153846153857</v>
      </c>
      <c r="V3362" s="1">
        <f>Table1[[#This Row],[Overtime Hours]]*200</f>
        <v>2800</v>
      </c>
      <c r="W3362" s="1">
        <f>Table1[[#This Row],[Earned Basic Salary]]+Table1[[#This Row],[HRA]]+Table1[[#This Row],[DA]]+Table1[[#This Row],[Overtime Pay]]</f>
        <v>79030.000000000015</v>
      </c>
      <c r="X3362" s="1">
        <f>Table1[[#This Row],[Gross Salary]]-Table1[[#This Row],[Total Deduction]]</f>
        <v>71793.384615384624</v>
      </c>
      <c r="Y3362" t="s">
        <v>37</v>
      </c>
      <c r="Z3362" t="s">
        <v>48</v>
      </c>
      <c r="AA3362" t="s">
        <v>12219</v>
      </c>
      <c r="AB3362" t="s">
        <v>12220</v>
      </c>
    </row>
    <row r="3363" spans="1:28" x14ac:dyDescent="0.3">
      <c r="A3363" t="s">
        <v>12221</v>
      </c>
      <c r="B3363" t="s">
        <v>2638</v>
      </c>
      <c r="C3363">
        <v>40</v>
      </c>
      <c r="D3363" t="s">
        <v>61</v>
      </c>
      <c r="E3363" t="s">
        <v>54</v>
      </c>
      <c r="F3363" t="s">
        <v>63</v>
      </c>
      <c r="G3363" t="s">
        <v>2654</v>
      </c>
      <c r="H3363" t="s">
        <v>35</v>
      </c>
      <c r="I3363" t="s">
        <v>36</v>
      </c>
      <c r="J3363">
        <v>26</v>
      </c>
      <c r="K3363">
        <v>23</v>
      </c>
      <c r="L3363">
        <f t="shared" si="156"/>
        <v>3</v>
      </c>
      <c r="M3363">
        <v>6</v>
      </c>
      <c r="N3363">
        <v>53428</v>
      </c>
      <c r="O3363" s="1">
        <f t="shared" si="157"/>
        <v>2054.9230769230771</v>
      </c>
      <c r="P3363" s="1">
        <f t="shared" si="158"/>
        <v>47263.230769230773</v>
      </c>
      <c r="Q3363" s="1">
        <f>Table1[[#This Row],[Earned Basic Salary]]*20%</f>
        <v>9452.6461538461554</v>
      </c>
      <c r="R3363" s="1">
        <f>Table1[[#This Row],[Earned Basic Salary]]*10%</f>
        <v>4726.3230769230777</v>
      </c>
      <c r="S3363" s="1">
        <f>Table1[[#This Row],[Earned Basic Salary]]*12%</f>
        <v>5671.5876923076921</v>
      </c>
      <c r="T3363" s="1">
        <f>200</f>
        <v>200</v>
      </c>
      <c r="U3363" s="1">
        <f>Table1[[#This Row],[PF]]+Table1[[#This Row],[Professional Tax]]</f>
        <v>5871.5876923076921</v>
      </c>
      <c r="V3363" s="1">
        <f>Table1[[#This Row],[Overtime Hours]]*200</f>
        <v>1200</v>
      </c>
      <c r="W3363" s="1">
        <f>Table1[[#This Row],[Earned Basic Salary]]+Table1[[#This Row],[HRA]]+Table1[[#This Row],[DA]]+Table1[[#This Row],[Overtime Pay]]</f>
        <v>62642.200000000004</v>
      </c>
      <c r="X3363" s="1">
        <f>Table1[[#This Row],[Gross Salary]]-Table1[[#This Row],[Total Deduction]]</f>
        <v>56770.61230769231</v>
      </c>
      <c r="Y3363" t="s">
        <v>37</v>
      </c>
      <c r="Z3363" t="s">
        <v>95</v>
      </c>
      <c r="AA3363" t="s">
        <v>12222</v>
      </c>
      <c r="AB3363" t="s">
        <v>12223</v>
      </c>
    </row>
    <row r="3364" spans="1:28" x14ac:dyDescent="0.3">
      <c r="A3364" t="s">
        <v>12224</v>
      </c>
      <c r="B3364" t="s">
        <v>280</v>
      </c>
      <c r="C3364">
        <v>28</v>
      </c>
      <c r="D3364" t="s">
        <v>81</v>
      </c>
      <c r="E3364" t="s">
        <v>82</v>
      </c>
      <c r="F3364" t="s">
        <v>46</v>
      </c>
      <c r="G3364" t="s">
        <v>6570</v>
      </c>
      <c r="H3364" t="s">
        <v>35</v>
      </c>
      <c r="I3364" t="s">
        <v>36</v>
      </c>
      <c r="J3364">
        <v>26</v>
      </c>
      <c r="K3364">
        <v>24</v>
      </c>
      <c r="L3364">
        <f t="shared" si="156"/>
        <v>2</v>
      </c>
      <c r="M3364">
        <v>17</v>
      </c>
      <c r="N3364">
        <v>27995</v>
      </c>
      <c r="O3364" s="1">
        <f t="shared" si="157"/>
        <v>1076.7307692307693</v>
      </c>
      <c r="P3364" s="1">
        <f t="shared" si="158"/>
        <v>25841.538461538461</v>
      </c>
      <c r="Q3364" s="1">
        <f>Table1[[#This Row],[Earned Basic Salary]]*20%</f>
        <v>5168.3076923076924</v>
      </c>
      <c r="R3364" s="1">
        <f>Table1[[#This Row],[Earned Basic Salary]]*10%</f>
        <v>2584.1538461538462</v>
      </c>
      <c r="S3364" s="1">
        <f>Table1[[#This Row],[Earned Basic Salary]]*12%</f>
        <v>3100.9846153846152</v>
      </c>
      <c r="T3364" s="1">
        <f>200</f>
        <v>200</v>
      </c>
      <c r="U3364" s="1">
        <f>Table1[[#This Row],[PF]]+Table1[[#This Row],[Professional Tax]]</f>
        <v>3300.9846153846152</v>
      </c>
      <c r="V3364" s="1">
        <f>Table1[[#This Row],[Overtime Hours]]*200</f>
        <v>3400</v>
      </c>
      <c r="W3364" s="1">
        <f>Table1[[#This Row],[Earned Basic Salary]]+Table1[[#This Row],[HRA]]+Table1[[#This Row],[DA]]+Table1[[#This Row],[Overtime Pay]]</f>
        <v>36994</v>
      </c>
      <c r="X3364" s="1">
        <f>Table1[[#This Row],[Gross Salary]]-Table1[[#This Row],[Total Deduction]]</f>
        <v>33693.015384615384</v>
      </c>
      <c r="Y3364" t="s">
        <v>37</v>
      </c>
      <c r="Z3364" t="s">
        <v>38</v>
      </c>
      <c r="AA3364" t="s">
        <v>12225</v>
      </c>
      <c r="AB3364" t="s">
        <v>12226</v>
      </c>
    </row>
    <row r="3365" spans="1:28" x14ac:dyDescent="0.3">
      <c r="A3365" t="s">
        <v>12227</v>
      </c>
      <c r="B3365" t="s">
        <v>300</v>
      </c>
      <c r="C3365">
        <v>36</v>
      </c>
      <c r="D3365" t="s">
        <v>44</v>
      </c>
      <c r="E3365" t="s">
        <v>45</v>
      </c>
      <c r="F3365" t="s">
        <v>89</v>
      </c>
      <c r="G3365" t="s">
        <v>6746</v>
      </c>
      <c r="H3365" t="s">
        <v>35</v>
      </c>
      <c r="I3365" t="s">
        <v>36</v>
      </c>
      <c r="J3365">
        <v>26</v>
      </c>
      <c r="K3365">
        <v>24</v>
      </c>
      <c r="L3365">
        <f t="shared" si="156"/>
        <v>2</v>
      </c>
      <c r="M3365">
        <v>19</v>
      </c>
      <c r="N3365">
        <v>18425</v>
      </c>
      <c r="O3365" s="1">
        <f t="shared" si="157"/>
        <v>708.65384615384619</v>
      </c>
      <c r="P3365" s="1">
        <f t="shared" si="158"/>
        <v>17007.692307692309</v>
      </c>
      <c r="Q3365" s="1">
        <f>Table1[[#This Row],[Earned Basic Salary]]*20%</f>
        <v>3401.5384615384619</v>
      </c>
      <c r="R3365" s="1">
        <f>Table1[[#This Row],[Earned Basic Salary]]*10%</f>
        <v>1700.7692307692309</v>
      </c>
      <c r="S3365" s="1">
        <f>Table1[[#This Row],[Earned Basic Salary]]*12%</f>
        <v>2040.9230769230769</v>
      </c>
      <c r="T3365" s="1">
        <f>200</f>
        <v>200</v>
      </c>
      <c r="U3365" s="1">
        <f>Table1[[#This Row],[PF]]+Table1[[#This Row],[Professional Tax]]</f>
        <v>2240.9230769230771</v>
      </c>
      <c r="V3365" s="1">
        <f>Table1[[#This Row],[Overtime Hours]]*200</f>
        <v>3800</v>
      </c>
      <c r="W3365" s="1">
        <f>Table1[[#This Row],[Earned Basic Salary]]+Table1[[#This Row],[HRA]]+Table1[[#This Row],[DA]]+Table1[[#This Row],[Overtime Pay]]</f>
        <v>25910</v>
      </c>
      <c r="X3365" s="1">
        <f>Table1[[#This Row],[Gross Salary]]-Table1[[#This Row],[Total Deduction]]</f>
        <v>23669.076923076922</v>
      </c>
      <c r="Y3365" t="s">
        <v>37</v>
      </c>
      <c r="Z3365" t="s">
        <v>38</v>
      </c>
      <c r="AA3365" t="s">
        <v>12228</v>
      </c>
      <c r="AB3365" t="s">
        <v>12229</v>
      </c>
    </row>
    <row r="3366" spans="1:28" x14ac:dyDescent="0.3">
      <c r="A3366" t="s">
        <v>12230</v>
      </c>
      <c r="B3366" t="s">
        <v>1430</v>
      </c>
      <c r="C3366">
        <v>45</v>
      </c>
      <c r="D3366" t="s">
        <v>61</v>
      </c>
      <c r="E3366" t="s">
        <v>32</v>
      </c>
      <c r="F3366" t="s">
        <v>55</v>
      </c>
      <c r="G3366" t="s">
        <v>7563</v>
      </c>
      <c r="H3366" t="s">
        <v>35</v>
      </c>
      <c r="I3366" t="s">
        <v>36</v>
      </c>
      <c r="J3366">
        <v>26</v>
      </c>
      <c r="K3366">
        <v>22</v>
      </c>
      <c r="L3366">
        <f t="shared" si="156"/>
        <v>4</v>
      </c>
      <c r="M3366">
        <v>17</v>
      </c>
      <c r="N3366">
        <v>44922</v>
      </c>
      <c r="O3366" s="1">
        <f t="shared" si="157"/>
        <v>1727.7692307692307</v>
      </c>
      <c r="P3366" s="1">
        <f t="shared" si="158"/>
        <v>38010.923076923078</v>
      </c>
      <c r="Q3366" s="1">
        <f>Table1[[#This Row],[Earned Basic Salary]]*20%</f>
        <v>7602.1846153846163</v>
      </c>
      <c r="R3366" s="1">
        <f>Table1[[#This Row],[Earned Basic Salary]]*10%</f>
        <v>3801.0923076923082</v>
      </c>
      <c r="S3366" s="1">
        <f>Table1[[#This Row],[Earned Basic Salary]]*12%</f>
        <v>4561.3107692307694</v>
      </c>
      <c r="T3366" s="1">
        <f>200</f>
        <v>200</v>
      </c>
      <c r="U3366" s="1">
        <f>Table1[[#This Row],[PF]]+Table1[[#This Row],[Professional Tax]]</f>
        <v>4761.3107692307694</v>
      </c>
      <c r="V3366" s="1">
        <f>Table1[[#This Row],[Overtime Hours]]*200</f>
        <v>3400</v>
      </c>
      <c r="W3366" s="1">
        <f>Table1[[#This Row],[Earned Basic Salary]]+Table1[[#This Row],[HRA]]+Table1[[#This Row],[DA]]+Table1[[#This Row],[Overtime Pay]]</f>
        <v>52814.2</v>
      </c>
      <c r="X3366" s="1">
        <f>Table1[[#This Row],[Gross Salary]]-Table1[[#This Row],[Total Deduction]]</f>
        <v>48052.889230769229</v>
      </c>
      <c r="Y3366" t="s">
        <v>37</v>
      </c>
      <c r="Z3366" t="s">
        <v>106</v>
      </c>
      <c r="AA3366" t="s">
        <v>12231</v>
      </c>
      <c r="AB3366" t="s">
        <v>12232</v>
      </c>
    </row>
    <row r="3367" spans="1:28" x14ac:dyDescent="0.3">
      <c r="A3367" t="s">
        <v>12233</v>
      </c>
      <c r="B3367" t="s">
        <v>1929</v>
      </c>
      <c r="C3367">
        <v>54</v>
      </c>
      <c r="D3367" t="s">
        <v>81</v>
      </c>
      <c r="E3367" t="s">
        <v>32</v>
      </c>
      <c r="F3367" t="s">
        <v>33</v>
      </c>
      <c r="G3367" t="s">
        <v>3998</v>
      </c>
      <c r="H3367" t="s">
        <v>35</v>
      </c>
      <c r="I3367" t="s">
        <v>36</v>
      </c>
      <c r="J3367">
        <v>26</v>
      </c>
      <c r="K3367">
        <v>23</v>
      </c>
      <c r="L3367">
        <f t="shared" si="156"/>
        <v>3</v>
      </c>
      <c r="M3367">
        <v>0</v>
      </c>
      <c r="N3367">
        <v>31162</v>
      </c>
      <c r="O3367" s="1">
        <f t="shared" si="157"/>
        <v>1198.5384615384614</v>
      </c>
      <c r="P3367" s="1">
        <f t="shared" si="158"/>
        <v>27566.384615384613</v>
      </c>
      <c r="Q3367" s="1">
        <f>Table1[[#This Row],[Earned Basic Salary]]*20%</f>
        <v>5513.2769230769227</v>
      </c>
      <c r="R3367" s="1">
        <f>Table1[[#This Row],[Earned Basic Salary]]*10%</f>
        <v>2756.6384615384613</v>
      </c>
      <c r="S3367" s="1">
        <f>Table1[[#This Row],[Earned Basic Salary]]*12%</f>
        <v>3307.9661538461537</v>
      </c>
      <c r="T3367" s="1">
        <f>200</f>
        <v>200</v>
      </c>
      <c r="U3367" s="1">
        <f>Table1[[#This Row],[PF]]+Table1[[#This Row],[Professional Tax]]</f>
        <v>3507.9661538461537</v>
      </c>
      <c r="V3367" s="1">
        <f>Table1[[#This Row],[Overtime Hours]]*200</f>
        <v>0</v>
      </c>
      <c r="W3367" s="1">
        <f>Table1[[#This Row],[Earned Basic Salary]]+Table1[[#This Row],[HRA]]+Table1[[#This Row],[DA]]+Table1[[#This Row],[Overtime Pay]]</f>
        <v>35836.299999999996</v>
      </c>
      <c r="X3367" s="1">
        <f>Table1[[#This Row],[Gross Salary]]-Table1[[#This Row],[Total Deduction]]</f>
        <v>32328.333846153841</v>
      </c>
      <c r="Y3367" t="s">
        <v>37</v>
      </c>
      <c r="Z3367" t="s">
        <v>38</v>
      </c>
      <c r="AA3367" t="s">
        <v>12234</v>
      </c>
      <c r="AB3367" t="s">
        <v>12235</v>
      </c>
    </row>
    <row r="3368" spans="1:28" x14ac:dyDescent="0.3">
      <c r="A3368" t="s">
        <v>12236</v>
      </c>
      <c r="B3368" t="s">
        <v>750</v>
      </c>
      <c r="C3368">
        <v>33</v>
      </c>
      <c r="D3368" t="s">
        <v>81</v>
      </c>
      <c r="E3368" t="s">
        <v>121</v>
      </c>
      <c r="F3368" t="s">
        <v>83</v>
      </c>
      <c r="G3368" t="s">
        <v>7382</v>
      </c>
      <c r="H3368" t="s">
        <v>35</v>
      </c>
      <c r="I3368" t="s">
        <v>36</v>
      </c>
      <c r="J3368">
        <v>26</v>
      </c>
      <c r="K3368">
        <v>21</v>
      </c>
      <c r="L3368">
        <f t="shared" si="156"/>
        <v>5</v>
      </c>
      <c r="M3368">
        <v>2</v>
      </c>
      <c r="N3368">
        <v>36122</v>
      </c>
      <c r="O3368" s="1">
        <f t="shared" si="157"/>
        <v>1389.3076923076924</v>
      </c>
      <c r="P3368" s="1">
        <f t="shared" si="158"/>
        <v>29175.461538461539</v>
      </c>
      <c r="Q3368" s="1">
        <f>Table1[[#This Row],[Earned Basic Salary]]*20%</f>
        <v>5835.0923076923082</v>
      </c>
      <c r="R3368" s="1">
        <f>Table1[[#This Row],[Earned Basic Salary]]*10%</f>
        <v>2917.5461538461541</v>
      </c>
      <c r="S3368" s="1">
        <f>Table1[[#This Row],[Earned Basic Salary]]*12%</f>
        <v>3501.0553846153844</v>
      </c>
      <c r="T3368" s="1">
        <f>200</f>
        <v>200</v>
      </c>
      <c r="U3368" s="1">
        <f>Table1[[#This Row],[PF]]+Table1[[#This Row],[Professional Tax]]</f>
        <v>3701.0553846153844</v>
      </c>
      <c r="V3368" s="1">
        <f>Table1[[#This Row],[Overtime Hours]]*200</f>
        <v>400</v>
      </c>
      <c r="W3368" s="1">
        <f>Table1[[#This Row],[Earned Basic Salary]]+Table1[[#This Row],[HRA]]+Table1[[#This Row],[DA]]+Table1[[#This Row],[Overtime Pay]]</f>
        <v>38328.1</v>
      </c>
      <c r="X3368" s="1">
        <f>Table1[[#This Row],[Gross Salary]]-Table1[[#This Row],[Total Deduction]]</f>
        <v>34627.044615384613</v>
      </c>
      <c r="Y3368" t="s">
        <v>37</v>
      </c>
      <c r="Z3368" t="s">
        <v>106</v>
      </c>
      <c r="AA3368" t="s">
        <v>12237</v>
      </c>
      <c r="AB3368" t="s">
        <v>12238</v>
      </c>
    </row>
    <row r="3369" spans="1:28" x14ac:dyDescent="0.3">
      <c r="A3369" t="s">
        <v>12239</v>
      </c>
      <c r="B3369" t="s">
        <v>1639</v>
      </c>
      <c r="C3369">
        <v>54</v>
      </c>
      <c r="D3369" t="s">
        <v>44</v>
      </c>
      <c r="E3369" t="s">
        <v>45</v>
      </c>
      <c r="F3369" t="s">
        <v>63</v>
      </c>
      <c r="G3369" t="s">
        <v>12240</v>
      </c>
      <c r="H3369" t="s">
        <v>35</v>
      </c>
      <c r="I3369" t="s">
        <v>36</v>
      </c>
      <c r="J3369">
        <v>26</v>
      </c>
      <c r="K3369">
        <v>22</v>
      </c>
      <c r="L3369">
        <f t="shared" si="156"/>
        <v>4</v>
      </c>
      <c r="M3369">
        <v>20</v>
      </c>
      <c r="N3369">
        <v>48979</v>
      </c>
      <c r="O3369" s="1">
        <f t="shared" si="157"/>
        <v>1883.8076923076924</v>
      </c>
      <c r="P3369" s="1">
        <f t="shared" si="158"/>
        <v>41443.769230769234</v>
      </c>
      <c r="Q3369" s="1">
        <f>Table1[[#This Row],[Earned Basic Salary]]*20%</f>
        <v>8288.7538461538479</v>
      </c>
      <c r="R3369" s="1">
        <f>Table1[[#This Row],[Earned Basic Salary]]*10%</f>
        <v>4144.376923076924</v>
      </c>
      <c r="S3369" s="1">
        <f>Table1[[#This Row],[Earned Basic Salary]]*12%</f>
        <v>4973.252307692308</v>
      </c>
      <c r="T3369" s="1">
        <f>200</f>
        <v>200</v>
      </c>
      <c r="U3369" s="1">
        <f>Table1[[#This Row],[PF]]+Table1[[#This Row],[Professional Tax]]</f>
        <v>5173.252307692308</v>
      </c>
      <c r="V3369" s="1">
        <f>Table1[[#This Row],[Overtime Hours]]*200</f>
        <v>4000</v>
      </c>
      <c r="W3369" s="1">
        <f>Table1[[#This Row],[Earned Basic Salary]]+Table1[[#This Row],[HRA]]+Table1[[#This Row],[DA]]+Table1[[#This Row],[Overtime Pay]]</f>
        <v>57876.900000000009</v>
      </c>
      <c r="X3369" s="1">
        <f>Table1[[#This Row],[Gross Salary]]-Table1[[#This Row],[Total Deduction]]</f>
        <v>52703.647692307699</v>
      </c>
      <c r="Y3369" t="s">
        <v>37</v>
      </c>
      <c r="Z3369" t="s">
        <v>106</v>
      </c>
      <c r="AA3369" t="s">
        <v>12241</v>
      </c>
      <c r="AB3369" t="s">
        <v>12242</v>
      </c>
    </row>
    <row r="3370" spans="1:28" x14ac:dyDescent="0.3">
      <c r="A3370" t="s">
        <v>12243</v>
      </c>
      <c r="B3370" t="s">
        <v>1049</v>
      </c>
      <c r="C3370">
        <v>28</v>
      </c>
      <c r="D3370" t="s">
        <v>75</v>
      </c>
      <c r="E3370" t="s">
        <v>121</v>
      </c>
      <c r="F3370" t="s">
        <v>55</v>
      </c>
      <c r="G3370" t="s">
        <v>4383</v>
      </c>
      <c r="H3370" t="s">
        <v>35</v>
      </c>
      <c r="I3370" t="s">
        <v>36</v>
      </c>
      <c r="J3370">
        <v>26</v>
      </c>
      <c r="K3370">
        <v>25</v>
      </c>
      <c r="L3370">
        <f t="shared" si="156"/>
        <v>1</v>
      </c>
      <c r="M3370">
        <v>19</v>
      </c>
      <c r="N3370">
        <v>39979</v>
      </c>
      <c r="O3370" s="1">
        <f t="shared" si="157"/>
        <v>1537.6538461538462</v>
      </c>
      <c r="P3370" s="1">
        <f t="shared" si="158"/>
        <v>38441.346153846156</v>
      </c>
      <c r="Q3370" s="1">
        <f>Table1[[#This Row],[Earned Basic Salary]]*20%</f>
        <v>7688.2692307692314</v>
      </c>
      <c r="R3370" s="1">
        <f>Table1[[#This Row],[Earned Basic Salary]]*10%</f>
        <v>3844.1346153846157</v>
      </c>
      <c r="S3370" s="1">
        <f>Table1[[#This Row],[Earned Basic Salary]]*12%</f>
        <v>4612.9615384615381</v>
      </c>
      <c r="T3370" s="1">
        <f>200</f>
        <v>200</v>
      </c>
      <c r="U3370" s="1">
        <f>Table1[[#This Row],[PF]]+Table1[[#This Row],[Professional Tax]]</f>
        <v>4812.9615384615381</v>
      </c>
      <c r="V3370" s="1">
        <f>Table1[[#This Row],[Overtime Hours]]*200</f>
        <v>3800</v>
      </c>
      <c r="W3370" s="1">
        <f>Table1[[#This Row],[Earned Basic Salary]]+Table1[[#This Row],[HRA]]+Table1[[#This Row],[DA]]+Table1[[#This Row],[Overtime Pay]]</f>
        <v>53773.750000000007</v>
      </c>
      <c r="X3370" s="1">
        <f>Table1[[#This Row],[Gross Salary]]-Table1[[#This Row],[Total Deduction]]</f>
        <v>48960.788461538468</v>
      </c>
      <c r="Y3370" t="s">
        <v>37</v>
      </c>
      <c r="Z3370" t="s">
        <v>38</v>
      </c>
      <c r="AA3370" t="s">
        <v>12244</v>
      </c>
      <c r="AB3370" t="s">
        <v>12245</v>
      </c>
    </row>
    <row r="3371" spans="1:28" x14ac:dyDescent="0.3">
      <c r="A3371" t="s">
        <v>12246</v>
      </c>
      <c r="B3371" t="s">
        <v>339</v>
      </c>
      <c r="C3371">
        <v>21</v>
      </c>
      <c r="D3371" t="s">
        <v>31</v>
      </c>
      <c r="E3371" t="s">
        <v>45</v>
      </c>
      <c r="F3371" t="s">
        <v>33</v>
      </c>
      <c r="G3371" t="s">
        <v>5450</v>
      </c>
      <c r="H3371" t="s">
        <v>35</v>
      </c>
      <c r="I3371" t="s">
        <v>36</v>
      </c>
      <c r="J3371">
        <v>26</v>
      </c>
      <c r="K3371">
        <v>25</v>
      </c>
      <c r="L3371">
        <f t="shared" si="156"/>
        <v>1</v>
      </c>
      <c r="M3371">
        <v>5</v>
      </c>
      <c r="N3371">
        <v>39823</v>
      </c>
      <c r="O3371" s="1">
        <f t="shared" si="157"/>
        <v>1531.6538461538462</v>
      </c>
      <c r="P3371" s="1">
        <f t="shared" si="158"/>
        <v>38291.346153846156</v>
      </c>
      <c r="Q3371" s="1">
        <f>Table1[[#This Row],[Earned Basic Salary]]*20%</f>
        <v>7658.2692307692314</v>
      </c>
      <c r="R3371" s="1">
        <f>Table1[[#This Row],[Earned Basic Salary]]*10%</f>
        <v>3829.1346153846157</v>
      </c>
      <c r="S3371" s="1">
        <f>Table1[[#This Row],[Earned Basic Salary]]*12%</f>
        <v>4594.9615384615381</v>
      </c>
      <c r="T3371" s="1">
        <f>200</f>
        <v>200</v>
      </c>
      <c r="U3371" s="1">
        <f>Table1[[#This Row],[PF]]+Table1[[#This Row],[Professional Tax]]</f>
        <v>4794.9615384615381</v>
      </c>
      <c r="V3371" s="1">
        <f>Table1[[#This Row],[Overtime Hours]]*200</f>
        <v>1000</v>
      </c>
      <c r="W3371" s="1">
        <f>Table1[[#This Row],[Earned Basic Salary]]+Table1[[#This Row],[HRA]]+Table1[[#This Row],[DA]]+Table1[[#This Row],[Overtime Pay]]</f>
        <v>50778.750000000007</v>
      </c>
      <c r="X3371" s="1">
        <f>Table1[[#This Row],[Gross Salary]]-Table1[[#This Row],[Total Deduction]]</f>
        <v>45983.788461538468</v>
      </c>
      <c r="Y3371" t="s">
        <v>37</v>
      </c>
      <c r="Z3371" t="s">
        <v>38</v>
      </c>
      <c r="AA3371" t="s">
        <v>12247</v>
      </c>
      <c r="AB3371" t="s">
        <v>12248</v>
      </c>
    </row>
    <row r="3372" spans="1:28" x14ac:dyDescent="0.3">
      <c r="A3372" t="s">
        <v>12249</v>
      </c>
      <c r="B3372" t="s">
        <v>270</v>
      </c>
      <c r="C3372">
        <v>51</v>
      </c>
      <c r="D3372" t="s">
        <v>53</v>
      </c>
      <c r="E3372" t="s">
        <v>32</v>
      </c>
      <c r="F3372" t="s">
        <v>63</v>
      </c>
      <c r="G3372" t="s">
        <v>5974</v>
      </c>
      <c r="H3372" t="s">
        <v>35</v>
      </c>
      <c r="I3372" t="s">
        <v>36</v>
      </c>
      <c r="J3372">
        <v>26</v>
      </c>
      <c r="K3372">
        <v>24</v>
      </c>
      <c r="L3372">
        <f t="shared" si="156"/>
        <v>2</v>
      </c>
      <c r="M3372">
        <v>19</v>
      </c>
      <c r="N3372">
        <v>29874</v>
      </c>
      <c r="O3372" s="1">
        <f t="shared" si="157"/>
        <v>1149</v>
      </c>
      <c r="P3372" s="1">
        <f t="shared" si="158"/>
        <v>27576</v>
      </c>
      <c r="Q3372" s="1">
        <f>Table1[[#This Row],[Earned Basic Salary]]*20%</f>
        <v>5515.2000000000007</v>
      </c>
      <c r="R3372" s="1">
        <f>Table1[[#This Row],[Earned Basic Salary]]*10%</f>
        <v>2757.6000000000004</v>
      </c>
      <c r="S3372" s="1">
        <f>Table1[[#This Row],[Earned Basic Salary]]*12%</f>
        <v>3309.12</v>
      </c>
      <c r="T3372" s="1">
        <f>200</f>
        <v>200</v>
      </c>
      <c r="U3372" s="1">
        <f>Table1[[#This Row],[PF]]+Table1[[#This Row],[Professional Tax]]</f>
        <v>3509.12</v>
      </c>
      <c r="V3372" s="1">
        <f>Table1[[#This Row],[Overtime Hours]]*200</f>
        <v>3800</v>
      </c>
      <c r="W3372" s="1">
        <f>Table1[[#This Row],[Earned Basic Salary]]+Table1[[#This Row],[HRA]]+Table1[[#This Row],[DA]]+Table1[[#This Row],[Overtime Pay]]</f>
        <v>39648.799999999996</v>
      </c>
      <c r="X3372" s="1">
        <f>Table1[[#This Row],[Gross Salary]]-Table1[[#This Row],[Total Deduction]]</f>
        <v>36139.679999999993</v>
      </c>
      <c r="Y3372" t="s">
        <v>37</v>
      </c>
      <c r="Z3372" t="s">
        <v>48</v>
      </c>
      <c r="AA3372" t="s">
        <v>12250</v>
      </c>
      <c r="AB3372" t="s">
        <v>12251</v>
      </c>
    </row>
    <row r="3373" spans="1:28" x14ac:dyDescent="0.3">
      <c r="A3373" t="s">
        <v>12252</v>
      </c>
      <c r="B3373" t="s">
        <v>1929</v>
      </c>
      <c r="C3373">
        <v>43</v>
      </c>
      <c r="D3373" t="s">
        <v>53</v>
      </c>
      <c r="E3373" t="s">
        <v>54</v>
      </c>
      <c r="F3373" t="s">
        <v>46</v>
      </c>
      <c r="G3373" t="s">
        <v>1354</v>
      </c>
      <c r="H3373" t="s">
        <v>35</v>
      </c>
      <c r="I3373" t="s">
        <v>36</v>
      </c>
      <c r="J3373">
        <v>26</v>
      </c>
      <c r="K3373">
        <v>22</v>
      </c>
      <c r="L3373">
        <f t="shared" si="156"/>
        <v>4</v>
      </c>
      <c r="M3373">
        <v>6</v>
      </c>
      <c r="N3373">
        <v>39723</v>
      </c>
      <c r="O3373" s="1">
        <f t="shared" si="157"/>
        <v>1527.8076923076924</v>
      </c>
      <c r="P3373" s="1">
        <f t="shared" si="158"/>
        <v>33611.769230769234</v>
      </c>
      <c r="Q3373" s="1">
        <f>Table1[[#This Row],[Earned Basic Salary]]*20%</f>
        <v>6722.3538461538474</v>
      </c>
      <c r="R3373" s="1">
        <f>Table1[[#This Row],[Earned Basic Salary]]*10%</f>
        <v>3361.1769230769237</v>
      </c>
      <c r="S3373" s="1">
        <f>Table1[[#This Row],[Earned Basic Salary]]*12%</f>
        <v>4033.4123076923079</v>
      </c>
      <c r="T3373" s="1">
        <f>200</f>
        <v>200</v>
      </c>
      <c r="U3373" s="1">
        <f>Table1[[#This Row],[PF]]+Table1[[#This Row],[Professional Tax]]</f>
        <v>4233.4123076923079</v>
      </c>
      <c r="V3373" s="1">
        <f>Table1[[#This Row],[Overtime Hours]]*200</f>
        <v>1200</v>
      </c>
      <c r="W3373" s="1">
        <f>Table1[[#This Row],[Earned Basic Salary]]+Table1[[#This Row],[HRA]]+Table1[[#This Row],[DA]]+Table1[[#This Row],[Overtime Pay]]</f>
        <v>44895.3</v>
      </c>
      <c r="X3373" s="1">
        <f>Table1[[#This Row],[Gross Salary]]-Table1[[#This Row],[Total Deduction]]</f>
        <v>40661.887692307697</v>
      </c>
      <c r="Y3373" t="s">
        <v>37</v>
      </c>
      <c r="Z3373" t="s">
        <v>38</v>
      </c>
      <c r="AA3373" t="s">
        <v>12253</v>
      </c>
      <c r="AB3373" t="s">
        <v>12254</v>
      </c>
    </row>
    <row r="3374" spans="1:28" x14ac:dyDescent="0.3">
      <c r="A3374" t="s">
        <v>12255</v>
      </c>
      <c r="B3374" t="s">
        <v>425</v>
      </c>
      <c r="C3374">
        <v>51</v>
      </c>
      <c r="D3374" t="s">
        <v>75</v>
      </c>
      <c r="E3374" t="s">
        <v>82</v>
      </c>
      <c r="F3374" t="s">
        <v>89</v>
      </c>
      <c r="G3374" t="s">
        <v>4236</v>
      </c>
      <c r="H3374" t="s">
        <v>35</v>
      </c>
      <c r="I3374" t="s">
        <v>36</v>
      </c>
      <c r="J3374">
        <v>26</v>
      </c>
      <c r="K3374">
        <v>24</v>
      </c>
      <c r="L3374">
        <f t="shared" si="156"/>
        <v>2</v>
      </c>
      <c r="M3374">
        <v>18</v>
      </c>
      <c r="N3374">
        <v>44621</v>
      </c>
      <c r="O3374" s="1">
        <f t="shared" si="157"/>
        <v>1716.1923076923076</v>
      </c>
      <c r="P3374" s="1">
        <f t="shared" si="158"/>
        <v>41188.615384615383</v>
      </c>
      <c r="Q3374" s="1">
        <f>Table1[[#This Row],[Earned Basic Salary]]*20%</f>
        <v>8237.7230769230773</v>
      </c>
      <c r="R3374" s="1">
        <f>Table1[[#This Row],[Earned Basic Salary]]*10%</f>
        <v>4118.8615384615387</v>
      </c>
      <c r="S3374" s="1">
        <f>Table1[[#This Row],[Earned Basic Salary]]*12%</f>
        <v>4942.6338461538462</v>
      </c>
      <c r="T3374" s="1">
        <f>200</f>
        <v>200</v>
      </c>
      <c r="U3374" s="1">
        <f>Table1[[#This Row],[PF]]+Table1[[#This Row],[Professional Tax]]</f>
        <v>5142.6338461538462</v>
      </c>
      <c r="V3374" s="1">
        <f>Table1[[#This Row],[Overtime Hours]]*200</f>
        <v>3600</v>
      </c>
      <c r="W3374" s="1">
        <f>Table1[[#This Row],[Earned Basic Salary]]+Table1[[#This Row],[HRA]]+Table1[[#This Row],[DA]]+Table1[[#This Row],[Overtime Pay]]</f>
        <v>57145.2</v>
      </c>
      <c r="X3374" s="1">
        <f>Table1[[#This Row],[Gross Salary]]-Table1[[#This Row],[Total Deduction]]</f>
        <v>52002.56615384615</v>
      </c>
      <c r="Y3374" t="s">
        <v>37</v>
      </c>
      <c r="Z3374" t="s">
        <v>48</v>
      </c>
      <c r="AA3374" t="s">
        <v>12256</v>
      </c>
      <c r="AB3374" t="s">
        <v>12257</v>
      </c>
    </row>
    <row r="3375" spans="1:28" x14ac:dyDescent="0.3">
      <c r="A3375" t="s">
        <v>12258</v>
      </c>
      <c r="B3375" t="s">
        <v>661</v>
      </c>
      <c r="C3375">
        <v>54</v>
      </c>
      <c r="D3375" t="s">
        <v>53</v>
      </c>
      <c r="E3375" t="s">
        <v>45</v>
      </c>
      <c r="F3375" t="s">
        <v>63</v>
      </c>
      <c r="G3375" t="s">
        <v>11427</v>
      </c>
      <c r="H3375" t="s">
        <v>35</v>
      </c>
      <c r="I3375" t="s">
        <v>36</v>
      </c>
      <c r="J3375">
        <v>26</v>
      </c>
      <c r="K3375">
        <v>24</v>
      </c>
      <c r="L3375">
        <f t="shared" si="156"/>
        <v>2</v>
      </c>
      <c r="M3375">
        <v>2</v>
      </c>
      <c r="N3375">
        <v>50535</v>
      </c>
      <c r="O3375" s="1">
        <f t="shared" si="157"/>
        <v>1943.6538461538462</v>
      </c>
      <c r="P3375" s="1">
        <f t="shared" si="158"/>
        <v>46647.692307692312</v>
      </c>
      <c r="Q3375" s="1">
        <f>Table1[[#This Row],[Earned Basic Salary]]*20%</f>
        <v>9329.5384615384628</v>
      </c>
      <c r="R3375" s="1">
        <f>Table1[[#This Row],[Earned Basic Salary]]*10%</f>
        <v>4664.7692307692314</v>
      </c>
      <c r="S3375" s="1">
        <f>Table1[[#This Row],[Earned Basic Salary]]*12%</f>
        <v>5597.7230769230773</v>
      </c>
      <c r="T3375" s="1">
        <f>200</f>
        <v>200</v>
      </c>
      <c r="U3375" s="1">
        <f>Table1[[#This Row],[PF]]+Table1[[#This Row],[Professional Tax]]</f>
        <v>5797.7230769230773</v>
      </c>
      <c r="V3375" s="1">
        <f>Table1[[#This Row],[Overtime Hours]]*200</f>
        <v>400</v>
      </c>
      <c r="W3375" s="1">
        <f>Table1[[#This Row],[Earned Basic Salary]]+Table1[[#This Row],[HRA]]+Table1[[#This Row],[DA]]+Table1[[#This Row],[Overtime Pay]]</f>
        <v>61042.000000000007</v>
      </c>
      <c r="X3375" s="1">
        <f>Table1[[#This Row],[Gross Salary]]-Table1[[#This Row],[Total Deduction]]</f>
        <v>55244.276923076934</v>
      </c>
      <c r="Y3375" t="s">
        <v>37</v>
      </c>
      <c r="Z3375" t="s">
        <v>106</v>
      </c>
      <c r="AA3375" t="s">
        <v>12259</v>
      </c>
      <c r="AB3375" t="s">
        <v>12260</v>
      </c>
    </row>
    <row r="3376" spans="1:28" x14ac:dyDescent="0.3">
      <c r="A3376" t="s">
        <v>12261</v>
      </c>
      <c r="B3376" t="s">
        <v>670</v>
      </c>
      <c r="C3376">
        <v>39</v>
      </c>
      <c r="D3376" t="s">
        <v>31</v>
      </c>
      <c r="E3376" t="s">
        <v>62</v>
      </c>
      <c r="F3376" t="s">
        <v>33</v>
      </c>
      <c r="G3376" t="s">
        <v>8772</v>
      </c>
      <c r="H3376" t="s">
        <v>35</v>
      </c>
      <c r="I3376" t="s">
        <v>36</v>
      </c>
      <c r="J3376">
        <v>26</v>
      </c>
      <c r="K3376">
        <v>23</v>
      </c>
      <c r="L3376">
        <f t="shared" si="156"/>
        <v>3</v>
      </c>
      <c r="M3376">
        <v>19</v>
      </c>
      <c r="N3376">
        <v>53865</v>
      </c>
      <c r="O3376" s="1">
        <f t="shared" si="157"/>
        <v>2071.7307692307691</v>
      </c>
      <c r="P3376" s="1">
        <f t="shared" si="158"/>
        <v>47649.807692307688</v>
      </c>
      <c r="Q3376" s="1">
        <f>Table1[[#This Row],[Earned Basic Salary]]*20%</f>
        <v>9529.9615384615372</v>
      </c>
      <c r="R3376" s="1">
        <f>Table1[[#This Row],[Earned Basic Salary]]*10%</f>
        <v>4764.9807692307686</v>
      </c>
      <c r="S3376" s="1">
        <f>Table1[[#This Row],[Earned Basic Salary]]*12%</f>
        <v>5717.9769230769225</v>
      </c>
      <c r="T3376" s="1">
        <f>200</f>
        <v>200</v>
      </c>
      <c r="U3376" s="1">
        <f>Table1[[#This Row],[PF]]+Table1[[#This Row],[Professional Tax]]</f>
        <v>5917.9769230769225</v>
      </c>
      <c r="V3376" s="1">
        <f>Table1[[#This Row],[Overtime Hours]]*200</f>
        <v>3800</v>
      </c>
      <c r="W3376" s="1">
        <f>Table1[[#This Row],[Earned Basic Salary]]+Table1[[#This Row],[HRA]]+Table1[[#This Row],[DA]]+Table1[[#This Row],[Overtime Pay]]</f>
        <v>65744.75</v>
      </c>
      <c r="X3376" s="1">
        <f>Table1[[#This Row],[Gross Salary]]-Table1[[#This Row],[Total Deduction]]</f>
        <v>59826.773076923077</v>
      </c>
      <c r="Y3376" t="s">
        <v>37</v>
      </c>
      <c r="Z3376" t="s">
        <v>106</v>
      </c>
      <c r="AA3376" t="s">
        <v>12262</v>
      </c>
      <c r="AB3376" t="s">
        <v>12263</v>
      </c>
    </row>
    <row r="3377" spans="1:28" x14ac:dyDescent="0.3">
      <c r="A3377" t="s">
        <v>12264</v>
      </c>
      <c r="B3377" t="s">
        <v>1946</v>
      </c>
      <c r="C3377">
        <v>47</v>
      </c>
      <c r="D3377" t="s">
        <v>127</v>
      </c>
      <c r="E3377" t="s">
        <v>45</v>
      </c>
      <c r="F3377" t="s">
        <v>83</v>
      </c>
      <c r="G3377" t="s">
        <v>12265</v>
      </c>
      <c r="H3377" t="s">
        <v>35</v>
      </c>
      <c r="I3377" t="s">
        <v>36</v>
      </c>
      <c r="J3377">
        <v>26</v>
      </c>
      <c r="K3377">
        <v>23</v>
      </c>
      <c r="L3377">
        <f t="shared" si="156"/>
        <v>3</v>
      </c>
      <c r="M3377">
        <v>12</v>
      </c>
      <c r="N3377">
        <v>59612</v>
      </c>
      <c r="O3377" s="1">
        <f t="shared" si="157"/>
        <v>2292.7692307692309</v>
      </c>
      <c r="P3377" s="1">
        <f t="shared" si="158"/>
        <v>52733.692307692312</v>
      </c>
      <c r="Q3377" s="1">
        <f>Table1[[#This Row],[Earned Basic Salary]]*20%</f>
        <v>10546.738461538464</v>
      </c>
      <c r="R3377" s="1">
        <f>Table1[[#This Row],[Earned Basic Salary]]*10%</f>
        <v>5273.3692307692318</v>
      </c>
      <c r="S3377" s="1">
        <f>Table1[[#This Row],[Earned Basic Salary]]*12%</f>
        <v>6328.043076923077</v>
      </c>
      <c r="T3377" s="1">
        <f>200</f>
        <v>200</v>
      </c>
      <c r="U3377" s="1">
        <f>Table1[[#This Row],[PF]]+Table1[[#This Row],[Professional Tax]]</f>
        <v>6528.043076923077</v>
      </c>
      <c r="V3377" s="1">
        <f>Table1[[#This Row],[Overtime Hours]]*200</f>
        <v>2400</v>
      </c>
      <c r="W3377" s="1">
        <f>Table1[[#This Row],[Earned Basic Salary]]+Table1[[#This Row],[HRA]]+Table1[[#This Row],[DA]]+Table1[[#This Row],[Overtime Pay]]</f>
        <v>70953.8</v>
      </c>
      <c r="X3377" s="1">
        <f>Table1[[#This Row],[Gross Salary]]-Table1[[#This Row],[Total Deduction]]</f>
        <v>64425.75692307693</v>
      </c>
      <c r="Y3377" t="s">
        <v>37</v>
      </c>
      <c r="Z3377" t="s">
        <v>38</v>
      </c>
      <c r="AA3377" t="s">
        <v>12266</v>
      </c>
      <c r="AB3377" t="s">
        <v>12267</v>
      </c>
    </row>
    <row r="3378" spans="1:28" x14ac:dyDescent="0.3">
      <c r="A3378" t="s">
        <v>12268</v>
      </c>
      <c r="B3378" t="s">
        <v>2079</v>
      </c>
      <c r="C3378">
        <v>45</v>
      </c>
      <c r="D3378" t="s">
        <v>31</v>
      </c>
      <c r="E3378" t="s">
        <v>62</v>
      </c>
      <c r="F3378" t="s">
        <v>55</v>
      </c>
      <c r="G3378" t="s">
        <v>8826</v>
      </c>
      <c r="H3378" t="s">
        <v>35</v>
      </c>
      <c r="I3378" t="s">
        <v>36</v>
      </c>
      <c r="J3378">
        <v>26</v>
      </c>
      <c r="K3378">
        <v>24</v>
      </c>
      <c r="L3378">
        <f t="shared" si="156"/>
        <v>2</v>
      </c>
      <c r="M3378">
        <v>3</v>
      </c>
      <c r="N3378">
        <v>73375</v>
      </c>
      <c r="O3378" s="1">
        <f t="shared" si="157"/>
        <v>2822.1153846153848</v>
      </c>
      <c r="P3378" s="1">
        <f t="shared" si="158"/>
        <v>67730.769230769234</v>
      </c>
      <c r="Q3378" s="1">
        <f>Table1[[#This Row],[Earned Basic Salary]]*20%</f>
        <v>13546.153846153848</v>
      </c>
      <c r="R3378" s="1">
        <f>Table1[[#This Row],[Earned Basic Salary]]*10%</f>
        <v>6773.0769230769238</v>
      </c>
      <c r="S3378" s="1">
        <f>Table1[[#This Row],[Earned Basic Salary]]*12%</f>
        <v>8127.6923076923076</v>
      </c>
      <c r="T3378" s="1">
        <f>200</f>
        <v>200</v>
      </c>
      <c r="U3378" s="1">
        <f>Table1[[#This Row],[PF]]+Table1[[#This Row],[Professional Tax]]</f>
        <v>8327.6923076923085</v>
      </c>
      <c r="V3378" s="1">
        <f>Table1[[#This Row],[Overtime Hours]]*200</f>
        <v>600</v>
      </c>
      <c r="W3378" s="1">
        <f>Table1[[#This Row],[Earned Basic Salary]]+Table1[[#This Row],[HRA]]+Table1[[#This Row],[DA]]+Table1[[#This Row],[Overtime Pay]]</f>
        <v>88650</v>
      </c>
      <c r="X3378" s="1">
        <f>Table1[[#This Row],[Gross Salary]]-Table1[[#This Row],[Total Deduction]]</f>
        <v>80322.307692307688</v>
      </c>
      <c r="Y3378" t="s">
        <v>37</v>
      </c>
      <c r="Z3378" t="s">
        <v>48</v>
      </c>
      <c r="AA3378" t="s">
        <v>12269</v>
      </c>
      <c r="AB3378" t="s">
        <v>12270</v>
      </c>
    </row>
    <row r="3379" spans="1:28" x14ac:dyDescent="0.3">
      <c r="A3379" t="s">
        <v>12271</v>
      </c>
      <c r="B3379" t="s">
        <v>979</v>
      </c>
      <c r="C3379">
        <v>52</v>
      </c>
      <c r="D3379" t="s">
        <v>31</v>
      </c>
      <c r="E3379" t="s">
        <v>121</v>
      </c>
      <c r="F3379" t="s">
        <v>83</v>
      </c>
      <c r="G3379" t="s">
        <v>4542</v>
      </c>
      <c r="H3379" t="s">
        <v>35</v>
      </c>
      <c r="I3379" t="s">
        <v>36</v>
      </c>
      <c r="J3379">
        <v>26</v>
      </c>
      <c r="K3379">
        <v>23</v>
      </c>
      <c r="L3379">
        <f t="shared" si="156"/>
        <v>3</v>
      </c>
      <c r="M3379">
        <v>12</v>
      </c>
      <c r="N3379">
        <v>64290</v>
      </c>
      <c r="O3379" s="1">
        <f t="shared" si="157"/>
        <v>2472.6923076923076</v>
      </c>
      <c r="P3379" s="1">
        <f t="shared" si="158"/>
        <v>56871.923076923078</v>
      </c>
      <c r="Q3379" s="1">
        <f>Table1[[#This Row],[Earned Basic Salary]]*20%</f>
        <v>11374.384615384617</v>
      </c>
      <c r="R3379" s="1">
        <f>Table1[[#This Row],[Earned Basic Salary]]*10%</f>
        <v>5687.1923076923085</v>
      </c>
      <c r="S3379" s="1">
        <f>Table1[[#This Row],[Earned Basic Salary]]*12%</f>
        <v>6824.6307692307691</v>
      </c>
      <c r="T3379" s="1">
        <f>200</f>
        <v>200</v>
      </c>
      <c r="U3379" s="1">
        <f>Table1[[#This Row],[PF]]+Table1[[#This Row],[Professional Tax]]</f>
        <v>7024.6307692307691</v>
      </c>
      <c r="V3379" s="1">
        <f>Table1[[#This Row],[Overtime Hours]]*200</f>
        <v>2400</v>
      </c>
      <c r="W3379" s="1">
        <f>Table1[[#This Row],[Earned Basic Salary]]+Table1[[#This Row],[HRA]]+Table1[[#This Row],[DA]]+Table1[[#This Row],[Overtime Pay]]</f>
        <v>76333.5</v>
      </c>
      <c r="X3379" s="1">
        <f>Table1[[#This Row],[Gross Salary]]-Table1[[#This Row],[Total Deduction]]</f>
        <v>69308.869230769225</v>
      </c>
      <c r="Y3379" t="s">
        <v>37</v>
      </c>
      <c r="Z3379" t="s">
        <v>38</v>
      </c>
      <c r="AA3379" t="s">
        <v>12272</v>
      </c>
      <c r="AB3379" t="s">
        <v>12273</v>
      </c>
    </row>
    <row r="3380" spans="1:28" x14ac:dyDescent="0.3">
      <c r="A3380" t="s">
        <v>12274</v>
      </c>
      <c r="B3380" t="s">
        <v>255</v>
      </c>
      <c r="C3380">
        <v>48</v>
      </c>
      <c r="D3380" t="s">
        <v>127</v>
      </c>
      <c r="E3380" t="s">
        <v>54</v>
      </c>
      <c r="F3380" t="s">
        <v>63</v>
      </c>
      <c r="G3380" t="s">
        <v>8851</v>
      </c>
      <c r="H3380" t="s">
        <v>35</v>
      </c>
      <c r="I3380" t="s">
        <v>36</v>
      </c>
      <c r="J3380">
        <v>26</v>
      </c>
      <c r="K3380">
        <v>24</v>
      </c>
      <c r="L3380">
        <f t="shared" si="156"/>
        <v>2</v>
      </c>
      <c r="M3380">
        <v>1</v>
      </c>
      <c r="N3380">
        <v>53972</v>
      </c>
      <c r="O3380" s="1">
        <f t="shared" si="157"/>
        <v>2075.8461538461538</v>
      </c>
      <c r="P3380" s="1">
        <f t="shared" si="158"/>
        <v>49820.307692307688</v>
      </c>
      <c r="Q3380" s="1">
        <f>Table1[[#This Row],[Earned Basic Salary]]*20%</f>
        <v>9964.0615384615376</v>
      </c>
      <c r="R3380" s="1">
        <f>Table1[[#This Row],[Earned Basic Salary]]*10%</f>
        <v>4982.0307692307688</v>
      </c>
      <c r="S3380" s="1">
        <f>Table1[[#This Row],[Earned Basic Salary]]*12%</f>
        <v>5978.4369230769225</v>
      </c>
      <c r="T3380" s="1">
        <f>200</f>
        <v>200</v>
      </c>
      <c r="U3380" s="1">
        <f>Table1[[#This Row],[PF]]+Table1[[#This Row],[Professional Tax]]</f>
        <v>6178.4369230769225</v>
      </c>
      <c r="V3380" s="1">
        <f>Table1[[#This Row],[Overtime Hours]]*200</f>
        <v>200</v>
      </c>
      <c r="W3380" s="1">
        <f>Table1[[#This Row],[Earned Basic Salary]]+Table1[[#This Row],[HRA]]+Table1[[#This Row],[DA]]+Table1[[#This Row],[Overtime Pay]]</f>
        <v>64966.399999999994</v>
      </c>
      <c r="X3380" s="1">
        <f>Table1[[#This Row],[Gross Salary]]-Table1[[#This Row],[Total Deduction]]</f>
        <v>58787.963076923072</v>
      </c>
      <c r="Y3380" t="s">
        <v>37</v>
      </c>
      <c r="Z3380" t="s">
        <v>38</v>
      </c>
      <c r="AA3380" t="s">
        <v>12275</v>
      </c>
      <c r="AB3380" t="s">
        <v>12276</v>
      </c>
    </row>
    <row r="3381" spans="1:28" x14ac:dyDescent="0.3">
      <c r="A3381" t="s">
        <v>12277</v>
      </c>
      <c r="B3381" t="s">
        <v>1049</v>
      </c>
      <c r="C3381">
        <v>26</v>
      </c>
      <c r="D3381" t="s">
        <v>61</v>
      </c>
      <c r="E3381" t="s">
        <v>121</v>
      </c>
      <c r="F3381" t="s">
        <v>46</v>
      </c>
      <c r="G3381" t="s">
        <v>12278</v>
      </c>
      <c r="H3381" t="s">
        <v>35</v>
      </c>
      <c r="I3381" t="s">
        <v>36</v>
      </c>
      <c r="J3381">
        <v>26</v>
      </c>
      <c r="K3381">
        <v>24</v>
      </c>
      <c r="L3381">
        <f t="shared" si="156"/>
        <v>2</v>
      </c>
      <c r="M3381">
        <v>6</v>
      </c>
      <c r="N3381">
        <v>64685</v>
      </c>
      <c r="O3381" s="1">
        <f t="shared" si="157"/>
        <v>2487.8846153846152</v>
      </c>
      <c r="P3381" s="1">
        <f t="shared" si="158"/>
        <v>59709.230769230766</v>
      </c>
      <c r="Q3381" s="1">
        <f>Table1[[#This Row],[Earned Basic Salary]]*20%</f>
        <v>11941.846153846154</v>
      </c>
      <c r="R3381" s="1">
        <f>Table1[[#This Row],[Earned Basic Salary]]*10%</f>
        <v>5970.9230769230771</v>
      </c>
      <c r="S3381" s="1">
        <f>Table1[[#This Row],[Earned Basic Salary]]*12%</f>
        <v>7165.1076923076917</v>
      </c>
      <c r="T3381" s="1">
        <f>200</f>
        <v>200</v>
      </c>
      <c r="U3381" s="1">
        <f>Table1[[#This Row],[PF]]+Table1[[#This Row],[Professional Tax]]</f>
        <v>7365.1076923076917</v>
      </c>
      <c r="V3381" s="1">
        <f>Table1[[#This Row],[Overtime Hours]]*200</f>
        <v>1200</v>
      </c>
      <c r="W3381" s="1">
        <f>Table1[[#This Row],[Earned Basic Salary]]+Table1[[#This Row],[HRA]]+Table1[[#This Row],[DA]]+Table1[[#This Row],[Overtime Pay]]</f>
        <v>78822</v>
      </c>
      <c r="X3381" s="1">
        <f>Table1[[#This Row],[Gross Salary]]-Table1[[#This Row],[Total Deduction]]</f>
        <v>71456.892307692309</v>
      </c>
      <c r="Y3381" t="s">
        <v>37</v>
      </c>
      <c r="Z3381" t="s">
        <v>95</v>
      </c>
      <c r="AA3381" t="s">
        <v>12279</v>
      </c>
      <c r="AB3381" t="s">
        <v>12280</v>
      </c>
    </row>
    <row r="3382" spans="1:28" x14ac:dyDescent="0.3">
      <c r="A3382" t="s">
        <v>12281</v>
      </c>
      <c r="B3382" t="s">
        <v>700</v>
      </c>
      <c r="C3382">
        <v>24</v>
      </c>
      <c r="D3382" t="s">
        <v>44</v>
      </c>
      <c r="E3382" t="s">
        <v>45</v>
      </c>
      <c r="F3382" t="s">
        <v>46</v>
      </c>
      <c r="G3382" t="s">
        <v>12282</v>
      </c>
      <c r="H3382" t="s">
        <v>35</v>
      </c>
      <c r="I3382" t="s">
        <v>36</v>
      </c>
      <c r="J3382">
        <v>26</v>
      </c>
      <c r="K3382">
        <v>22</v>
      </c>
      <c r="L3382">
        <f t="shared" si="156"/>
        <v>4</v>
      </c>
      <c r="M3382">
        <v>17</v>
      </c>
      <c r="N3382">
        <v>79231</v>
      </c>
      <c r="O3382" s="1">
        <f t="shared" si="157"/>
        <v>3047.3461538461538</v>
      </c>
      <c r="P3382" s="1">
        <f t="shared" si="158"/>
        <v>67041.61538461539</v>
      </c>
      <c r="Q3382" s="1">
        <f>Table1[[#This Row],[Earned Basic Salary]]*20%</f>
        <v>13408.323076923079</v>
      </c>
      <c r="R3382" s="1">
        <f>Table1[[#This Row],[Earned Basic Salary]]*10%</f>
        <v>6704.1615384615397</v>
      </c>
      <c r="S3382" s="1">
        <f>Table1[[#This Row],[Earned Basic Salary]]*12%</f>
        <v>8044.9938461538468</v>
      </c>
      <c r="T3382" s="1">
        <f>200</f>
        <v>200</v>
      </c>
      <c r="U3382" s="1">
        <f>Table1[[#This Row],[PF]]+Table1[[#This Row],[Professional Tax]]</f>
        <v>8244.9938461538477</v>
      </c>
      <c r="V3382" s="1">
        <f>Table1[[#This Row],[Overtime Hours]]*200</f>
        <v>3400</v>
      </c>
      <c r="W3382" s="1">
        <f>Table1[[#This Row],[Earned Basic Salary]]+Table1[[#This Row],[HRA]]+Table1[[#This Row],[DA]]+Table1[[#This Row],[Overtime Pay]]</f>
        <v>90554.1</v>
      </c>
      <c r="X3382" s="1">
        <f>Table1[[#This Row],[Gross Salary]]-Table1[[#This Row],[Total Deduction]]</f>
        <v>82309.106153846165</v>
      </c>
      <c r="Y3382" t="s">
        <v>37</v>
      </c>
      <c r="Z3382" t="s">
        <v>95</v>
      </c>
      <c r="AA3382" t="s">
        <v>12283</v>
      </c>
      <c r="AB3382" t="s">
        <v>12284</v>
      </c>
    </row>
    <row r="3383" spans="1:28" x14ac:dyDescent="0.3">
      <c r="A3383" t="s">
        <v>12285</v>
      </c>
      <c r="B3383" t="s">
        <v>3229</v>
      </c>
      <c r="C3383">
        <v>33</v>
      </c>
      <c r="D3383" t="s">
        <v>61</v>
      </c>
      <c r="E3383" t="s">
        <v>54</v>
      </c>
      <c r="F3383" t="s">
        <v>55</v>
      </c>
      <c r="G3383" t="s">
        <v>3940</v>
      </c>
      <c r="H3383" t="s">
        <v>35</v>
      </c>
      <c r="I3383" t="s">
        <v>36</v>
      </c>
      <c r="J3383">
        <v>26</v>
      </c>
      <c r="K3383">
        <v>23</v>
      </c>
      <c r="L3383">
        <f t="shared" si="156"/>
        <v>3</v>
      </c>
      <c r="M3383">
        <v>11</v>
      </c>
      <c r="N3383">
        <v>66780</v>
      </c>
      <c r="O3383" s="1">
        <f t="shared" si="157"/>
        <v>2568.4615384615386</v>
      </c>
      <c r="P3383" s="1">
        <f t="shared" si="158"/>
        <v>59074.61538461539</v>
      </c>
      <c r="Q3383" s="1">
        <f>Table1[[#This Row],[Earned Basic Salary]]*20%</f>
        <v>11814.923076923078</v>
      </c>
      <c r="R3383" s="1">
        <f>Table1[[#This Row],[Earned Basic Salary]]*10%</f>
        <v>5907.461538461539</v>
      </c>
      <c r="S3383" s="1">
        <f>Table1[[#This Row],[Earned Basic Salary]]*12%</f>
        <v>7088.9538461538468</v>
      </c>
      <c r="T3383" s="1">
        <f>200</f>
        <v>200</v>
      </c>
      <c r="U3383" s="1">
        <f>Table1[[#This Row],[PF]]+Table1[[#This Row],[Professional Tax]]</f>
        <v>7288.9538461538468</v>
      </c>
      <c r="V3383" s="1">
        <f>Table1[[#This Row],[Overtime Hours]]*200</f>
        <v>2200</v>
      </c>
      <c r="W3383" s="1">
        <f>Table1[[#This Row],[Earned Basic Salary]]+Table1[[#This Row],[HRA]]+Table1[[#This Row],[DA]]+Table1[[#This Row],[Overtime Pay]]</f>
        <v>78997</v>
      </c>
      <c r="X3383" s="1">
        <f>Table1[[#This Row],[Gross Salary]]-Table1[[#This Row],[Total Deduction]]</f>
        <v>71708.046153846153</v>
      </c>
      <c r="Y3383" t="s">
        <v>37</v>
      </c>
      <c r="Z3383" t="s">
        <v>38</v>
      </c>
      <c r="AA3383" t="s">
        <v>12286</v>
      </c>
      <c r="AB3383" t="s">
        <v>12287</v>
      </c>
    </row>
    <row r="3384" spans="1:28" x14ac:dyDescent="0.3">
      <c r="A3384" t="s">
        <v>12288</v>
      </c>
      <c r="B3384" t="s">
        <v>1729</v>
      </c>
      <c r="C3384">
        <v>44</v>
      </c>
      <c r="D3384" t="s">
        <v>133</v>
      </c>
      <c r="E3384" t="s">
        <v>45</v>
      </c>
      <c r="F3384" t="s">
        <v>55</v>
      </c>
      <c r="G3384" t="s">
        <v>12289</v>
      </c>
      <c r="H3384" t="s">
        <v>35</v>
      </c>
      <c r="I3384" t="s">
        <v>36</v>
      </c>
      <c r="J3384">
        <v>26</v>
      </c>
      <c r="K3384">
        <v>25</v>
      </c>
      <c r="L3384">
        <f t="shared" si="156"/>
        <v>1</v>
      </c>
      <c r="M3384">
        <v>5</v>
      </c>
      <c r="N3384">
        <v>67057</v>
      </c>
      <c r="O3384" s="1">
        <f t="shared" si="157"/>
        <v>2579.1153846153848</v>
      </c>
      <c r="P3384" s="1">
        <f t="shared" si="158"/>
        <v>64477.884615384617</v>
      </c>
      <c r="Q3384" s="1">
        <f>Table1[[#This Row],[Earned Basic Salary]]*20%</f>
        <v>12895.576923076924</v>
      </c>
      <c r="R3384" s="1">
        <f>Table1[[#This Row],[Earned Basic Salary]]*10%</f>
        <v>6447.7884615384619</v>
      </c>
      <c r="S3384" s="1">
        <f>Table1[[#This Row],[Earned Basic Salary]]*12%</f>
        <v>7737.3461538461534</v>
      </c>
      <c r="T3384" s="1">
        <f>200</f>
        <v>200</v>
      </c>
      <c r="U3384" s="1">
        <f>Table1[[#This Row],[PF]]+Table1[[#This Row],[Professional Tax]]</f>
        <v>7937.3461538461534</v>
      </c>
      <c r="V3384" s="1">
        <f>Table1[[#This Row],[Overtime Hours]]*200</f>
        <v>1000</v>
      </c>
      <c r="W3384" s="1">
        <f>Table1[[#This Row],[Earned Basic Salary]]+Table1[[#This Row],[HRA]]+Table1[[#This Row],[DA]]+Table1[[#This Row],[Overtime Pay]]</f>
        <v>84821.250000000015</v>
      </c>
      <c r="X3384" s="1">
        <f>Table1[[#This Row],[Gross Salary]]-Table1[[#This Row],[Total Deduction]]</f>
        <v>76883.903846153858</v>
      </c>
      <c r="Y3384" t="s">
        <v>37</v>
      </c>
      <c r="Z3384" t="s">
        <v>106</v>
      </c>
      <c r="AA3384" t="s">
        <v>12290</v>
      </c>
      <c r="AB3384" t="s">
        <v>12291</v>
      </c>
    </row>
    <row r="3385" spans="1:28" x14ac:dyDescent="0.3">
      <c r="A3385" t="s">
        <v>12292</v>
      </c>
      <c r="B3385" t="s">
        <v>178</v>
      </c>
      <c r="C3385">
        <v>28</v>
      </c>
      <c r="D3385" t="s">
        <v>133</v>
      </c>
      <c r="E3385" t="s">
        <v>54</v>
      </c>
      <c r="F3385" t="s">
        <v>63</v>
      </c>
      <c r="G3385" t="s">
        <v>7185</v>
      </c>
      <c r="H3385" t="s">
        <v>35</v>
      </c>
      <c r="I3385" t="s">
        <v>36</v>
      </c>
      <c r="J3385">
        <v>26</v>
      </c>
      <c r="K3385">
        <v>24</v>
      </c>
      <c r="L3385">
        <f t="shared" si="156"/>
        <v>2</v>
      </c>
      <c r="M3385">
        <v>19</v>
      </c>
      <c r="N3385">
        <v>31373</v>
      </c>
      <c r="O3385" s="1">
        <f t="shared" si="157"/>
        <v>1206.6538461538462</v>
      </c>
      <c r="P3385" s="1">
        <f t="shared" si="158"/>
        <v>28959.692307692309</v>
      </c>
      <c r="Q3385" s="1">
        <f>Table1[[#This Row],[Earned Basic Salary]]*20%</f>
        <v>5791.9384615384624</v>
      </c>
      <c r="R3385" s="1">
        <f>Table1[[#This Row],[Earned Basic Salary]]*10%</f>
        <v>2895.9692307692312</v>
      </c>
      <c r="S3385" s="1">
        <f>Table1[[#This Row],[Earned Basic Salary]]*12%</f>
        <v>3475.1630769230769</v>
      </c>
      <c r="T3385" s="1">
        <f>200</f>
        <v>200</v>
      </c>
      <c r="U3385" s="1">
        <f>Table1[[#This Row],[PF]]+Table1[[#This Row],[Professional Tax]]</f>
        <v>3675.1630769230769</v>
      </c>
      <c r="V3385" s="1">
        <f>Table1[[#This Row],[Overtime Hours]]*200</f>
        <v>3800</v>
      </c>
      <c r="W3385" s="1">
        <f>Table1[[#This Row],[Earned Basic Salary]]+Table1[[#This Row],[HRA]]+Table1[[#This Row],[DA]]+Table1[[#This Row],[Overtime Pay]]</f>
        <v>41447.600000000006</v>
      </c>
      <c r="X3385" s="1">
        <f>Table1[[#This Row],[Gross Salary]]-Table1[[#This Row],[Total Deduction]]</f>
        <v>37772.43692307693</v>
      </c>
      <c r="Y3385" t="s">
        <v>37</v>
      </c>
      <c r="Z3385" t="s">
        <v>48</v>
      </c>
      <c r="AA3385" t="s">
        <v>12293</v>
      </c>
      <c r="AB3385" t="s">
        <v>12294</v>
      </c>
    </row>
    <row r="3386" spans="1:28" x14ac:dyDescent="0.3">
      <c r="A3386" t="s">
        <v>12295</v>
      </c>
      <c r="B3386" t="s">
        <v>2300</v>
      </c>
      <c r="C3386">
        <v>47</v>
      </c>
      <c r="D3386" t="s">
        <v>127</v>
      </c>
      <c r="E3386" t="s">
        <v>45</v>
      </c>
      <c r="F3386" t="s">
        <v>46</v>
      </c>
      <c r="G3386" t="s">
        <v>12296</v>
      </c>
      <c r="H3386" t="s">
        <v>35</v>
      </c>
      <c r="I3386" t="s">
        <v>36</v>
      </c>
      <c r="J3386">
        <v>26</v>
      </c>
      <c r="K3386">
        <v>23</v>
      </c>
      <c r="L3386">
        <f t="shared" si="156"/>
        <v>3</v>
      </c>
      <c r="M3386">
        <v>19</v>
      </c>
      <c r="N3386">
        <v>64283</v>
      </c>
      <c r="O3386" s="1">
        <f t="shared" si="157"/>
        <v>2472.4230769230771</v>
      </c>
      <c r="P3386" s="1">
        <f t="shared" si="158"/>
        <v>56865.730769230773</v>
      </c>
      <c r="Q3386" s="1">
        <f>Table1[[#This Row],[Earned Basic Salary]]*20%</f>
        <v>11373.146153846155</v>
      </c>
      <c r="R3386" s="1">
        <f>Table1[[#This Row],[Earned Basic Salary]]*10%</f>
        <v>5686.5730769230777</v>
      </c>
      <c r="S3386" s="1">
        <f>Table1[[#This Row],[Earned Basic Salary]]*12%</f>
        <v>6823.8876923076923</v>
      </c>
      <c r="T3386" s="1">
        <f>200</f>
        <v>200</v>
      </c>
      <c r="U3386" s="1">
        <f>Table1[[#This Row],[PF]]+Table1[[#This Row],[Professional Tax]]</f>
        <v>7023.8876923076923</v>
      </c>
      <c r="V3386" s="1">
        <f>Table1[[#This Row],[Overtime Hours]]*200</f>
        <v>3800</v>
      </c>
      <c r="W3386" s="1">
        <f>Table1[[#This Row],[Earned Basic Salary]]+Table1[[#This Row],[HRA]]+Table1[[#This Row],[DA]]+Table1[[#This Row],[Overtime Pay]]</f>
        <v>77725.45</v>
      </c>
      <c r="X3386" s="1">
        <f>Table1[[#This Row],[Gross Salary]]-Table1[[#This Row],[Total Deduction]]</f>
        <v>70701.562307692308</v>
      </c>
      <c r="Y3386" t="s">
        <v>37</v>
      </c>
      <c r="Z3386" t="s">
        <v>48</v>
      </c>
      <c r="AA3386" t="s">
        <v>12297</v>
      </c>
      <c r="AB3386" t="s">
        <v>12298</v>
      </c>
    </row>
    <row r="3387" spans="1:28" x14ac:dyDescent="0.3">
      <c r="A3387" t="s">
        <v>12299</v>
      </c>
      <c r="B3387" t="s">
        <v>183</v>
      </c>
      <c r="C3387">
        <v>42</v>
      </c>
      <c r="D3387" t="s">
        <v>61</v>
      </c>
      <c r="E3387" t="s">
        <v>32</v>
      </c>
      <c r="F3387" t="s">
        <v>33</v>
      </c>
      <c r="G3387" t="s">
        <v>10437</v>
      </c>
      <c r="H3387" t="s">
        <v>35</v>
      </c>
      <c r="I3387" t="s">
        <v>36</v>
      </c>
      <c r="J3387">
        <v>26</v>
      </c>
      <c r="K3387">
        <v>22</v>
      </c>
      <c r="L3387">
        <f t="shared" si="156"/>
        <v>4</v>
      </c>
      <c r="M3387">
        <v>14</v>
      </c>
      <c r="N3387">
        <v>71451</v>
      </c>
      <c r="O3387" s="1">
        <f t="shared" si="157"/>
        <v>2748.1153846153848</v>
      </c>
      <c r="P3387" s="1">
        <f t="shared" si="158"/>
        <v>60458.538461538468</v>
      </c>
      <c r="Q3387" s="1">
        <f>Table1[[#This Row],[Earned Basic Salary]]*20%</f>
        <v>12091.707692307695</v>
      </c>
      <c r="R3387" s="1">
        <f>Table1[[#This Row],[Earned Basic Salary]]*10%</f>
        <v>6045.8538461538474</v>
      </c>
      <c r="S3387" s="1">
        <f>Table1[[#This Row],[Earned Basic Salary]]*12%</f>
        <v>7255.0246153846156</v>
      </c>
      <c r="T3387" s="1">
        <f>200</f>
        <v>200</v>
      </c>
      <c r="U3387" s="1">
        <f>Table1[[#This Row],[PF]]+Table1[[#This Row],[Professional Tax]]</f>
        <v>7455.0246153846156</v>
      </c>
      <c r="V3387" s="1">
        <f>Table1[[#This Row],[Overtime Hours]]*200</f>
        <v>2800</v>
      </c>
      <c r="W3387" s="1">
        <f>Table1[[#This Row],[Earned Basic Salary]]+Table1[[#This Row],[HRA]]+Table1[[#This Row],[DA]]+Table1[[#This Row],[Overtime Pay]]</f>
        <v>81396.100000000006</v>
      </c>
      <c r="X3387" s="1">
        <f>Table1[[#This Row],[Gross Salary]]-Table1[[#This Row],[Total Deduction]]</f>
        <v>73941.075384615397</v>
      </c>
      <c r="Y3387" t="s">
        <v>37</v>
      </c>
      <c r="Z3387" t="s">
        <v>95</v>
      </c>
      <c r="AA3387" t="s">
        <v>12300</v>
      </c>
      <c r="AB3387" t="s">
        <v>12301</v>
      </c>
    </row>
    <row r="3388" spans="1:28" x14ac:dyDescent="0.3">
      <c r="A3388" t="s">
        <v>12302</v>
      </c>
      <c r="B3388" t="s">
        <v>797</v>
      </c>
      <c r="C3388">
        <v>44</v>
      </c>
      <c r="D3388" t="s">
        <v>31</v>
      </c>
      <c r="E3388" t="s">
        <v>45</v>
      </c>
      <c r="F3388" t="s">
        <v>46</v>
      </c>
      <c r="G3388" t="s">
        <v>12303</v>
      </c>
      <c r="H3388" t="s">
        <v>35</v>
      </c>
      <c r="I3388" t="s">
        <v>36</v>
      </c>
      <c r="J3388">
        <v>26</v>
      </c>
      <c r="K3388">
        <v>23</v>
      </c>
      <c r="L3388">
        <f t="shared" si="156"/>
        <v>3</v>
      </c>
      <c r="M3388">
        <v>6</v>
      </c>
      <c r="N3388">
        <v>51650</v>
      </c>
      <c r="O3388" s="1">
        <f t="shared" si="157"/>
        <v>1986.5384615384614</v>
      </c>
      <c r="P3388" s="1">
        <f t="shared" si="158"/>
        <v>45690.38461538461</v>
      </c>
      <c r="Q3388" s="1">
        <f>Table1[[#This Row],[Earned Basic Salary]]*20%</f>
        <v>9138.076923076922</v>
      </c>
      <c r="R3388" s="1">
        <f>Table1[[#This Row],[Earned Basic Salary]]*10%</f>
        <v>4569.038461538461</v>
      </c>
      <c r="S3388" s="1">
        <f>Table1[[#This Row],[Earned Basic Salary]]*12%</f>
        <v>5482.8461538461534</v>
      </c>
      <c r="T3388" s="1">
        <f>200</f>
        <v>200</v>
      </c>
      <c r="U3388" s="1">
        <f>Table1[[#This Row],[PF]]+Table1[[#This Row],[Professional Tax]]</f>
        <v>5682.8461538461534</v>
      </c>
      <c r="V3388" s="1">
        <f>Table1[[#This Row],[Overtime Hours]]*200</f>
        <v>1200</v>
      </c>
      <c r="W3388" s="1">
        <f>Table1[[#This Row],[Earned Basic Salary]]+Table1[[#This Row],[HRA]]+Table1[[#This Row],[DA]]+Table1[[#This Row],[Overtime Pay]]</f>
        <v>60597.499999999993</v>
      </c>
      <c r="X3388" s="1">
        <f>Table1[[#This Row],[Gross Salary]]-Table1[[#This Row],[Total Deduction]]</f>
        <v>54914.653846153837</v>
      </c>
      <c r="Y3388" t="s">
        <v>37</v>
      </c>
      <c r="Z3388" t="s">
        <v>48</v>
      </c>
      <c r="AA3388" t="s">
        <v>12304</v>
      </c>
      <c r="AB3388" t="s">
        <v>12305</v>
      </c>
    </row>
    <row r="3389" spans="1:28" x14ac:dyDescent="0.3">
      <c r="A3389" t="s">
        <v>12306</v>
      </c>
      <c r="B3389" t="s">
        <v>120</v>
      </c>
      <c r="C3389">
        <v>25</v>
      </c>
      <c r="D3389" t="s">
        <v>31</v>
      </c>
      <c r="E3389" t="s">
        <v>32</v>
      </c>
      <c r="F3389" t="s">
        <v>89</v>
      </c>
      <c r="G3389" t="s">
        <v>11547</v>
      </c>
      <c r="H3389" t="s">
        <v>35</v>
      </c>
      <c r="I3389" t="s">
        <v>36</v>
      </c>
      <c r="J3389">
        <v>26</v>
      </c>
      <c r="K3389">
        <v>24</v>
      </c>
      <c r="L3389">
        <f t="shared" si="156"/>
        <v>2</v>
      </c>
      <c r="M3389">
        <v>1</v>
      </c>
      <c r="N3389">
        <v>20310</v>
      </c>
      <c r="O3389" s="1">
        <f t="shared" si="157"/>
        <v>781.15384615384619</v>
      </c>
      <c r="P3389" s="1">
        <f t="shared" si="158"/>
        <v>18747.692307692309</v>
      </c>
      <c r="Q3389" s="1">
        <f>Table1[[#This Row],[Earned Basic Salary]]*20%</f>
        <v>3749.5384615384619</v>
      </c>
      <c r="R3389" s="1">
        <f>Table1[[#This Row],[Earned Basic Salary]]*10%</f>
        <v>1874.7692307692309</v>
      </c>
      <c r="S3389" s="1">
        <f>Table1[[#This Row],[Earned Basic Salary]]*12%</f>
        <v>2249.7230769230769</v>
      </c>
      <c r="T3389" s="1">
        <f>200</f>
        <v>200</v>
      </c>
      <c r="U3389" s="1">
        <f>Table1[[#This Row],[PF]]+Table1[[#This Row],[Professional Tax]]</f>
        <v>2449.7230769230769</v>
      </c>
      <c r="V3389" s="1">
        <f>Table1[[#This Row],[Overtime Hours]]*200</f>
        <v>200</v>
      </c>
      <c r="W3389" s="1">
        <f>Table1[[#This Row],[Earned Basic Salary]]+Table1[[#This Row],[HRA]]+Table1[[#This Row],[DA]]+Table1[[#This Row],[Overtime Pay]]</f>
        <v>24572</v>
      </c>
      <c r="X3389" s="1">
        <f>Table1[[#This Row],[Gross Salary]]-Table1[[#This Row],[Total Deduction]]</f>
        <v>22122.276923076923</v>
      </c>
      <c r="Y3389" t="s">
        <v>37</v>
      </c>
      <c r="Z3389" t="s">
        <v>95</v>
      </c>
      <c r="AA3389" t="s">
        <v>12307</v>
      </c>
      <c r="AB3389" t="s">
        <v>12308</v>
      </c>
    </row>
    <row r="3390" spans="1:28" x14ac:dyDescent="0.3">
      <c r="A3390" t="s">
        <v>12309</v>
      </c>
      <c r="B3390" t="s">
        <v>104</v>
      </c>
      <c r="C3390">
        <v>51</v>
      </c>
      <c r="D3390" t="s">
        <v>31</v>
      </c>
      <c r="E3390" t="s">
        <v>32</v>
      </c>
      <c r="F3390" t="s">
        <v>63</v>
      </c>
      <c r="G3390" t="s">
        <v>5870</v>
      </c>
      <c r="H3390" t="s">
        <v>35</v>
      </c>
      <c r="I3390" t="s">
        <v>36</v>
      </c>
      <c r="J3390">
        <v>26</v>
      </c>
      <c r="K3390">
        <v>23</v>
      </c>
      <c r="L3390">
        <f t="shared" si="156"/>
        <v>3</v>
      </c>
      <c r="M3390">
        <v>6</v>
      </c>
      <c r="N3390">
        <v>74303</v>
      </c>
      <c r="O3390" s="1">
        <f t="shared" si="157"/>
        <v>2857.8076923076924</v>
      </c>
      <c r="P3390" s="1">
        <f t="shared" si="158"/>
        <v>65729.576923076922</v>
      </c>
      <c r="Q3390" s="1">
        <f>Table1[[#This Row],[Earned Basic Salary]]*20%</f>
        <v>13145.915384615386</v>
      </c>
      <c r="R3390" s="1">
        <f>Table1[[#This Row],[Earned Basic Salary]]*10%</f>
        <v>6572.9576923076929</v>
      </c>
      <c r="S3390" s="1">
        <f>Table1[[#This Row],[Earned Basic Salary]]*12%</f>
        <v>7887.5492307692302</v>
      </c>
      <c r="T3390" s="1">
        <f>200</f>
        <v>200</v>
      </c>
      <c r="U3390" s="1">
        <f>Table1[[#This Row],[PF]]+Table1[[#This Row],[Professional Tax]]</f>
        <v>8087.5492307692302</v>
      </c>
      <c r="V3390" s="1">
        <f>Table1[[#This Row],[Overtime Hours]]*200</f>
        <v>1200</v>
      </c>
      <c r="W3390" s="1">
        <f>Table1[[#This Row],[Earned Basic Salary]]+Table1[[#This Row],[HRA]]+Table1[[#This Row],[DA]]+Table1[[#This Row],[Overtime Pay]]</f>
        <v>86648.45</v>
      </c>
      <c r="X3390" s="1">
        <f>Table1[[#This Row],[Gross Salary]]-Table1[[#This Row],[Total Deduction]]</f>
        <v>78560.900769230764</v>
      </c>
      <c r="Y3390" t="s">
        <v>37</v>
      </c>
      <c r="Z3390" t="s">
        <v>106</v>
      </c>
      <c r="AA3390" t="s">
        <v>12310</v>
      </c>
      <c r="AB3390" t="s">
        <v>12311</v>
      </c>
    </row>
    <row r="3391" spans="1:28" x14ac:dyDescent="0.3">
      <c r="A3391" t="s">
        <v>12312</v>
      </c>
      <c r="B3391" t="s">
        <v>1140</v>
      </c>
      <c r="C3391">
        <v>45</v>
      </c>
      <c r="D3391" t="s">
        <v>53</v>
      </c>
      <c r="E3391" t="s">
        <v>62</v>
      </c>
      <c r="F3391" t="s">
        <v>46</v>
      </c>
      <c r="G3391" t="s">
        <v>1677</v>
      </c>
      <c r="H3391" t="s">
        <v>35</v>
      </c>
      <c r="I3391" t="s">
        <v>36</v>
      </c>
      <c r="J3391">
        <v>26</v>
      </c>
      <c r="K3391">
        <v>23</v>
      </c>
      <c r="L3391">
        <f t="shared" si="156"/>
        <v>3</v>
      </c>
      <c r="M3391">
        <v>7</v>
      </c>
      <c r="N3391">
        <v>79678</v>
      </c>
      <c r="O3391" s="1">
        <f t="shared" si="157"/>
        <v>3064.5384615384614</v>
      </c>
      <c r="P3391" s="1">
        <f t="shared" si="158"/>
        <v>70484.38461538461</v>
      </c>
      <c r="Q3391" s="1">
        <f>Table1[[#This Row],[Earned Basic Salary]]*20%</f>
        <v>14096.876923076923</v>
      </c>
      <c r="R3391" s="1">
        <f>Table1[[#This Row],[Earned Basic Salary]]*10%</f>
        <v>7048.4384615384615</v>
      </c>
      <c r="S3391" s="1">
        <f>Table1[[#This Row],[Earned Basic Salary]]*12%</f>
        <v>8458.1261538461531</v>
      </c>
      <c r="T3391" s="1">
        <f>200</f>
        <v>200</v>
      </c>
      <c r="U3391" s="1">
        <f>Table1[[#This Row],[PF]]+Table1[[#This Row],[Professional Tax]]</f>
        <v>8658.1261538461531</v>
      </c>
      <c r="V3391" s="1">
        <f>Table1[[#This Row],[Overtime Hours]]*200</f>
        <v>1400</v>
      </c>
      <c r="W3391" s="1">
        <f>Table1[[#This Row],[Earned Basic Salary]]+Table1[[#This Row],[HRA]]+Table1[[#This Row],[DA]]+Table1[[#This Row],[Overtime Pay]]</f>
        <v>93029.7</v>
      </c>
      <c r="X3391" s="1">
        <f>Table1[[#This Row],[Gross Salary]]-Table1[[#This Row],[Total Deduction]]</f>
        <v>84371.573846153842</v>
      </c>
      <c r="Y3391" t="s">
        <v>37</v>
      </c>
      <c r="Z3391" t="s">
        <v>38</v>
      </c>
      <c r="AA3391" t="s">
        <v>12313</v>
      </c>
      <c r="AB3391" t="s">
        <v>12314</v>
      </c>
    </row>
    <row r="3392" spans="1:28" x14ac:dyDescent="0.3">
      <c r="A3392" t="s">
        <v>12315</v>
      </c>
      <c r="B3392" t="s">
        <v>522</v>
      </c>
      <c r="C3392">
        <v>21</v>
      </c>
      <c r="D3392" t="s">
        <v>127</v>
      </c>
      <c r="E3392" t="s">
        <v>62</v>
      </c>
      <c r="F3392" t="s">
        <v>83</v>
      </c>
      <c r="G3392" t="s">
        <v>5123</v>
      </c>
      <c r="H3392" t="s">
        <v>35</v>
      </c>
      <c r="I3392" t="s">
        <v>36</v>
      </c>
      <c r="J3392">
        <v>26</v>
      </c>
      <c r="K3392">
        <v>23</v>
      </c>
      <c r="L3392">
        <f t="shared" si="156"/>
        <v>3</v>
      </c>
      <c r="M3392">
        <v>17</v>
      </c>
      <c r="N3392">
        <v>45279</v>
      </c>
      <c r="O3392" s="1">
        <f t="shared" si="157"/>
        <v>1741.5</v>
      </c>
      <c r="P3392" s="1">
        <f t="shared" si="158"/>
        <v>40054.5</v>
      </c>
      <c r="Q3392" s="1">
        <f>Table1[[#This Row],[Earned Basic Salary]]*20%</f>
        <v>8010.9000000000005</v>
      </c>
      <c r="R3392" s="1">
        <f>Table1[[#This Row],[Earned Basic Salary]]*10%</f>
        <v>4005.4500000000003</v>
      </c>
      <c r="S3392" s="1">
        <f>Table1[[#This Row],[Earned Basic Salary]]*12%</f>
        <v>4806.54</v>
      </c>
      <c r="T3392" s="1">
        <f>200</f>
        <v>200</v>
      </c>
      <c r="U3392" s="1">
        <f>Table1[[#This Row],[PF]]+Table1[[#This Row],[Professional Tax]]</f>
        <v>5006.54</v>
      </c>
      <c r="V3392" s="1">
        <f>Table1[[#This Row],[Overtime Hours]]*200</f>
        <v>3400</v>
      </c>
      <c r="W3392" s="1">
        <f>Table1[[#This Row],[Earned Basic Salary]]+Table1[[#This Row],[HRA]]+Table1[[#This Row],[DA]]+Table1[[#This Row],[Overtime Pay]]</f>
        <v>55470.85</v>
      </c>
      <c r="X3392" s="1">
        <f>Table1[[#This Row],[Gross Salary]]-Table1[[#This Row],[Total Deduction]]</f>
        <v>50464.31</v>
      </c>
      <c r="Y3392" t="s">
        <v>37</v>
      </c>
      <c r="Z3392" t="s">
        <v>48</v>
      </c>
      <c r="AA3392" t="s">
        <v>12316</v>
      </c>
      <c r="AB3392" t="s">
        <v>12317</v>
      </c>
    </row>
    <row r="3393" spans="1:28" x14ac:dyDescent="0.3">
      <c r="A3393" t="s">
        <v>12318</v>
      </c>
      <c r="B3393" t="s">
        <v>1832</v>
      </c>
      <c r="C3393">
        <v>38</v>
      </c>
      <c r="D3393" t="s">
        <v>81</v>
      </c>
      <c r="E3393" t="s">
        <v>121</v>
      </c>
      <c r="F3393" t="s">
        <v>69</v>
      </c>
      <c r="G3393" t="s">
        <v>5827</v>
      </c>
      <c r="H3393" t="s">
        <v>35</v>
      </c>
      <c r="I3393" t="s">
        <v>36</v>
      </c>
      <c r="J3393">
        <v>26</v>
      </c>
      <c r="K3393">
        <v>24</v>
      </c>
      <c r="L3393">
        <f t="shared" si="156"/>
        <v>2</v>
      </c>
      <c r="M3393">
        <v>11</v>
      </c>
      <c r="N3393">
        <v>64431</v>
      </c>
      <c r="O3393" s="1">
        <f t="shared" si="157"/>
        <v>2478.1153846153848</v>
      </c>
      <c r="P3393" s="1">
        <f t="shared" si="158"/>
        <v>59474.769230769234</v>
      </c>
      <c r="Q3393" s="1">
        <f>Table1[[#This Row],[Earned Basic Salary]]*20%</f>
        <v>11894.953846153847</v>
      </c>
      <c r="R3393" s="1">
        <f>Table1[[#This Row],[Earned Basic Salary]]*10%</f>
        <v>5947.4769230769234</v>
      </c>
      <c r="S3393" s="1">
        <f>Table1[[#This Row],[Earned Basic Salary]]*12%</f>
        <v>7136.9723076923083</v>
      </c>
      <c r="T3393" s="1">
        <f>200</f>
        <v>200</v>
      </c>
      <c r="U3393" s="1">
        <f>Table1[[#This Row],[PF]]+Table1[[#This Row],[Professional Tax]]</f>
        <v>7336.9723076923083</v>
      </c>
      <c r="V3393" s="1">
        <f>Table1[[#This Row],[Overtime Hours]]*200</f>
        <v>2200</v>
      </c>
      <c r="W3393" s="1">
        <f>Table1[[#This Row],[Earned Basic Salary]]+Table1[[#This Row],[HRA]]+Table1[[#This Row],[DA]]+Table1[[#This Row],[Overtime Pay]]</f>
        <v>79517.200000000012</v>
      </c>
      <c r="X3393" s="1">
        <f>Table1[[#This Row],[Gross Salary]]-Table1[[#This Row],[Total Deduction]]</f>
        <v>72180.227692307701</v>
      </c>
      <c r="Y3393" t="s">
        <v>37</v>
      </c>
      <c r="Z3393" t="s">
        <v>38</v>
      </c>
      <c r="AA3393" t="s">
        <v>12319</v>
      </c>
      <c r="AB3393" t="s">
        <v>12320</v>
      </c>
    </row>
    <row r="3394" spans="1:28" x14ac:dyDescent="0.3">
      <c r="A3394" t="s">
        <v>12321</v>
      </c>
      <c r="B3394" t="s">
        <v>382</v>
      </c>
      <c r="C3394">
        <v>23</v>
      </c>
      <c r="D3394" t="s">
        <v>75</v>
      </c>
      <c r="E3394" t="s">
        <v>62</v>
      </c>
      <c r="F3394" t="s">
        <v>55</v>
      </c>
      <c r="G3394" t="s">
        <v>7992</v>
      </c>
      <c r="H3394" t="s">
        <v>35</v>
      </c>
      <c r="I3394" t="s">
        <v>36</v>
      </c>
      <c r="J3394">
        <v>26</v>
      </c>
      <c r="K3394">
        <v>26</v>
      </c>
      <c r="L3394">
        <f t="shared" si="156"/>
        <v>0</v>
      </c>
      <c r="M3394">
        <v>13</v>
      </c>
      <c r="N3394">
        <v>76474</v>
      </c>
      <c r="O3394" s="1">
        <f t="shared" si="157"/>
        <v>2941.3076923076924</v>
      </c>
      <c r="P3394" s="1">
        <f t="shared" si="158"/>
        <v>76474</v>
      </c>
      <c r="Q3394" s="1">
        <f>Table1[[#This Row],[Earned Basic Salary]]*20%</f>
        <v>15294.800000000001</v>
      </c>
      <c r="R3394" s="1">
        <f>Table1[[#This Row],[Earned Basic Salary]]*10%</f>
        <v>7647.4000000000005</v>
      </c>
      <c r="S3394" s="1">
        <f>Table1[[#This Row],[Earned Basic Salary]]*12%</f>
        <v>9176.8799999999992</v>
      </c>
      <c r="T3394" s="1">
        <f>200</f>
        <v>200</v>
      </c>
      <c r="U3394" s="1">
        <f>Table1[[#This Row],[PF]]+Table1[[#This Row],[Professional Tax]]</f>
        <v>9376.8799999999992</v>
      </c>
      <c r="V3394" s="1">
        <f>Table1[[#This Row],[Overtime Hours]]*200</f>
        <v>2600</v>
      </c>
      <c r="W3394" s="1">
        <f>Table1[[#This Row],[Earned Basic Salary]]+Table1[[#This Row],[HRA]]+Table1[[#This Row],[DA]]+Table1[[#This Row],[Overtime Pay]]</f>
        <v>102016.2</v>
      </c>
      <c r="X3394" s="1">
        <f>Table1[[#This Row],[Gross Salary]]-Table1[[#This Row],[Total Deduction]]</f>
        <v>92639.319999999992</v>
      </c>
      <c r="Y3394" t="s">
        <v>37</v>
      </c>
      <c r="Z3394" t="s">
        <v>95</v>
      </c>
      <c r="AA3394" t="s">
        <v>12322</v>
      </c>
      <c r="AB3394" t="s">
        <v>12323</v>
      </c>
    </row>
    <row r="3395" spans="1:28" x14ac:dyDescent="0.3">
      <c r="A3395" t="s">
        <v>12324</v>
      </c>
      <c r="B3395" t="s">
        <v>675</v>
      </c>
      <c r="C3395">
        <v>34</v>
      </c>
      <c r="D3395" t="s">
        <v>44</v>
      </c>
      <c r="E3395" t="s">
        <v>32</v>
      </c>
      <c r="F3395" t="s">
        <v>89</v>
      </c>
      <c r="G3395" t="s">
        <v>3549</v>
      </c>
      <c r="H3395" t="s">
        <v>35</v>
      </c>
      <c r="I3395" t="s">
        <v>36</v>
      </c>
      <c r="J3395">
        <v>26</v>
      </c>
      <c r="K3395">
        <v>25</v>
      </c>
      <c r="L3395">
        <f t="shared" ref="L3395:L3458" si="159">J3395-K3395</f>
        <v>1</v>
      </c>
      <c r="M3395">
        <v>10</v>
      </c>
      <c r="N3395">
        <v>64126</v>
      </c>
      <c r="O3395" s="1">
        <f t="shared" ref="O3395:O3458" si="160">N3395/J3395</f>
        <v>2466.3846153846152</v>
      </c>
      <c r="P3395" s="1">
        <f t="shared" ref="P3395:P3458" si="161">O3395*K3395</f>
        <v>61659.615384615383</v>
      </c>
      <c r="Q3395" s="1">
        <f>Table1[[#This Row],[Earned Basic Salary]]*20%</f>
        <v>12331.923076923078</v>
      </c>
      <c r="R3395" s="1">
        <f>Table1[[#This Row],[Earned Basic Salary]]*10%</f>
        <v>6165.961538461539</v>
      </c>
      <c r="S3395" s="1">
        <f>Table1[[#This Row],[Earned Basic Salary]]*12%</f>
        <v>7399.1538461538457</v>
      </c>
      <c r="T3395" s="1">
        <f>200</f>
        <v>200</v>
      </c>
      <c r="U3395" s="1">
        <f>Table1[[#This Row],[PF]]+Table1[[#This Row],[Professional Tax]]</f>
        <v>7599.1538461538457</v>
      </c>
      <c r="V3395" s="1">
        <f>Table1[[#This Row],[Overtime Hours]]*200</f>
        <v>2000</v>
      </c>
      <c r="W3395" s="1">
        <f>Table1[[#This Row],[Earned Basic Salary]]+Table1[[#This Row],[HRA]]+Table1[[#This Row],[DA]]+Table1[[#This Row],[Overtime Pay]]</f>
        <v>82157.5</v>
      </c>
      <c r="X3395" s="1">
        <f>Table1[[#This Row],[Gross Salary]]-Table1[[#This Row],[Total Deduction]]</f>
        <v>74558.346153846156</v>
      </c>
      <c r="Y3395" t="s">
        <v>37</v>
      </c>
      <c r="Z3395" t="s">
        <v>106</v>
      </c>
      <c r="AA3395" t="s">
        <v>12325</v>
      </c>
      <c r="AB3395" t="s">
        <v>12326</v>
      </c>
    </row>
    <row r="3396" spans="1:28" x14ac:dyDescent="0.3">
      <c r="A3396" t="s">
        <v>12327</v>
      </c>
      <c r="B3396" t="s">
        <v>661</v>
      </c>
      <c r="C3396">
        <v>39</v>
      </c>
      <c r="D3396" t="s">
        <v>31</v>
      </c>
      <c r="E3396" t="s">
        <v>45</v>
      </c>
      <c r="F3396" t="s">
        <v>55</v>
      </c>
      <c r="G3396" t="s">
        <v>5248</v>
      </c>
      <c r="H3396" t="s">
        <v>35</v>
      </c>
      <c r="I3396" t="s">
        <v>36</v>
      </c>
      <c r="J3396">
        <v>26</v>
      </c>
      <c r="K3396">
        <v>25</v>
      </c>
      <c r="L3396">
        <f t="shared" si="159"/>
        <v>1</v>
      </c>
      <c r="M3396">
        <v>1</v>
      </c>
      <c r="N3396">
        <v>24197</v>
      </c>
      <c r="O3396" s="1">
        <f t="shared" si="160"/>
        <v>930.65384615384619</v>
      </c>
      <c r="P3396" s="1">
        <f t="shared" si="161"/>
        <v>23266.346153846156</v>
      </c>
      <c r="Q3396" s="1">
        <f>Table1[[#This Row],[Earned Basic Salary]]*20%</f>
        <v>4653.2692307692314</v>
      </c>
      <c r="R3396" s="1">
        <f>Table1[[#This Row],[Earned Basic Salary]]*10%</f>
        <v>2326.6346153846157</v>
      </c>
      <c r="S3396" s="1">
        <f>Table1[[#This Row],[Earned Basic Salary]]*12%</f>
        <v>2791.9615384615386</v>
      </c>
      <c r="T3396" s="1">
        <f>200</f>
        <v>200</v>
      </c>
      <c r="U3396" s="1">
        <f>Table1[[#This Row],[PF]]+Table1[[#This Row],[Professional Tax]]</f>
        <v>2991.9615384615386</v>
      </c>
      <c r="V3396" s="1">
        <f>Table1[[#This Row],[Overtime Hours]]*200</f>
        <v>200</v>
      </c>
      <c r="W3396" s="1">
        <f>Table1[[#This Row],[Earned Basic Salary]]+Table1[[#This Row],[HRA]]+Table1[[#This Row],[DA]]+Table1[[#This Row],[Overtime Pay]]</f>
        <v>30446.250000000004</v>
      </c>
      <c r="X3396" s="1">
        <f>Table1[[#This Row],[Gross Salary]]-Table1[[#This Row],[Total Deduction]]</f>
        <v>27454.288461538465</v>
      </c>
      <c r="Y3396" t="s">
        <v>37</v>
      </c>
      <c r="Z3396" t="s">
        <v>106</v>
      </c>
      <c r="AA3396" t="s">
        <v>12328</v>
      </c>
      <c r="AB3396" t="s">
        <v>12329</v>
      </c>
    </row>
    <row r="3397" spans="1:28" x14ac:dyDescent="0.3">
      <c r="A3397" t="s">
        <v>12330</v>
      </c>
      <c r="B3397" t="s">
        <v>1610</v>
      </c>
      <c r="C3397">
        <v>38</v>
      </c>
      <c r="D3397" t="s">
        <v>127</v>
      </c>
      <c r="E3397" t="s">
        <v>121</v>
      </c>
      <c r="F3397" t="s">
        <v>63</v>
      </c>
      <c r="G3397" t="s">
        <v>5895</v>
      </c>
      <c r="H3397" t="s">
        <v>35</v>
      </c>
      <c r="I3397" t="s">
        <v>36</v>
      </c>
      <c r="J3397">
        <v>26</v>
      </c>
      <c r="K3397">
        <v>23</v>
      </c>
      <c r="L3397">
        <f t="shared" si="159"/>
        <v>3</v>
      </c>
      <c r="M3397">
        <v>13</v>
      </c>
      <c r="N3397">
        <v>22107</v>
      </c>
      <c r="O3397" s="1">
        <f t="shared" si="160"/>
        <v>850.26923076923072</v>
      </c>
      <c r="P3397" s="1">
        <f t="shared" si="161"/>
        <v>19556.192307692305</v>
      </c>
      <c r="Q3397" s="1">
        <f>Table1[[#This Row],[Earned Basic Salary]]*20%</f>
        <v>3911.2384615384613</v>
      </c>
      <c r="R3397" s="1">
        <f>Table1[[#This Row],[Earned Basic Salary]]*10%</f>
        <v>1955.6192307692306</v>
      </c>
      <c r="S3397" s="1">
        <f>Table1[[#This Row],[Earned Basic Salary]]*12%</f>
        <v>2346.7430769230764</v>
      </c>
      <c r="T3397" s="1">
        <f>200</f>
        <v>200</v>
      </c>
      <c r="U3397" s="1">
        <f>Table1[[#This Row],[PF]]+Table1[[#This Row],[Professional Tax]]</f>
        <v>2546.7430769230764</v>
      </c>
      <c r="V3397" s="1">
        <f>Table1[[#This Row],[Overtime Hours]]*200</f>
        <v>2600</v>
      </c>
      <c r="W3397" s="1">
        <f>Table1[[#This Row],[Earned Basic Salary]]+Table1[[#This Row],[HRA]]+Table1[[#This Row],[DA]]+Table1[[#This Row],[Overtime Pay]]</f>
        <v>28023.049999999996</v>
      </c>
      <c r="X3397" s="1">
        <f>Table1[[#This Row],[Gross Salary]]-Table1[[#This Row],[Total Deduction]]</f>
        <v>25476.306923076918</v>
      </c>
      <c r="Y3397" t="s">
        <v>37</v>
      </c>
      <c r="Z3397" t="s">
        <v>106</v>
      </c>
      <c r="AA3397" t="s">
        <v>12331</v>
      </c>
      <c r="AB3397" t="s">
        <v>12332</v>
      </c>
    </row>
    <row r="3398" spans="1:28" x14ac:dyDescent="0.3">
      <c r="A3398" t="s">
        <v>12333</v>
      </c>
      <c r="B3398" t="s">
        <v>941</v>
      </c>
      <c r="C3398">
        <v>33</v>
      </c>
      <c r="D3398" t="s">
        <v>75</v>
      </c>
      <c r="E3398" t="s">
        <v>32</v>
      </c>
      <c r="F3398" t="s">
        <v>55</v>
      </c>
      <c r="G3398" t="s">
        <v>4618</v>
      </c>
      <c r="H3398" t="s">
        <v>35</v>
      </c>
      <c r="I3398" t="s">
        <v>36</v>
      </c>
      <c r="J3398">
        <v>26</v>
      </c>
      <c r="K3398">
        <v>23</v>
      </c>
      <c r="L3398">
        <f t="shared" si="159"/>
        <v>3</v>
      </c>
      <c r="M3398">
        <v>7</v>
      </c>
      <c r="N3398">
        <v>68858</v>
      </c>
      <c r="O3398" s="1">
        <f t="shared" si="160"/>
        <v>2648.3846153846152</v>
      </c>
      <c r="P3398" s="1">
        <f t="shared" si="161"/>
        <v>60912.846153846149</v>
      </c>
      <c r="Q3398" s="1">
        <f>Table1[[#This Row],[Earned Basic Salary]]*20%</f>
        <v>12182.56923076923</v>
      </c>
      <c r="R3398" s="1">
        <f>Table1[[#This Row],[Earned Basic Salary]]*10%</f>
        <v>6091.2846153846149</v>
      </c>
      <c r="S3398" s="1">
        <f>Table1[[#This Row],[Earned Basic Salary]]*12%</f>
        <v>7309.541538461538</v>
      </c>
      <c r="T3398" s="1">
        <f>200</f>
        <v>200</v>
      </c>
      <c r="U3398" s="1">
        <f>Table1[[#This Row],[PF]]+Table1[[#This Row],[Professional Tax]]</f>
        <v>7509.541538461538</v>
      </c>
      <c r="V3398" s="1">
        <f>Table1[[#This Row],[Overtime Hours]]*200</f>
        <v>1400</v>
      </c>
      <c r="W3398" s="1">
        <f>Table1[[#This Row],[Earned Basic Salary]]+Table1[[#This Row],[HRA]]+Table1[[#This Row],[DA]]+Table1[[#This Row],[Overtime Pay]]</f>
        <v>80586.7</v>
      </c>
      <c r="X3398" s="1">
        <f>Table1[[#This Row],[Gross Salary]]-Table1[[#This Row],[Total Deduction]]</f>
        <v>73077.158461538464</v>
      </c>
      <c r="Y3398" t="s">
        <v>37</v>
      </c>
      <c r="Z3398" t="s">
        <v>95</v>
      </c>
      <c r="AA3398" t="s">
        <v>12334</v>
      </c>
      <c r="AB3398" t="s">
        <v>12335</v>
      </c>
    </row>
    <row r="3399" spans="1:28" x14ac:dyDescent="0.3">
      <c r="A3399" t="s">
        <v>12336</v>
      </c>
      <c r="B3399" t="s">
        <v>1040</v>
      </c>
      <c r="C3399">
        <v>47</v>
      </c>
      <c r="D3399" t="s">
        <v>44</v>
      </c>
      <c r="E3399" t="s">
        <v>54</v>
      </c>
      <c r="F3399" t="s">
        <v>46</v>
      </c>
      <c r="G3399" t="s">
        <v>8159</v>
      </c>
      <c r="H3399" t="s">
        <v>35</v>
      </c>
      <c r="I3399" t="s">
        <v>36</v>
      </c>
      <c r="J3399">
        <v>26</v>
      </c>
      <c r="K3399">
        <v>25</v>
      </c>
      <c r="L3399">
        <f t="shared" si="159"/>
        <v>1</v>
      </c>
      <c r="M3399">
        <v>14</v>
      </c>
      <c r="N3399">
        <v>41210</v>
      </c>
      <c r="O3399" s="1">
        <f t="shared" si="160"/>
        <v>1585</v>
      </c>
      <c r="P3399" s="1">
        <f t="shared" si="161"/>
        <v>39625</v>
      </c>
      <c r="Q3399" s="1">
        <f>Table1[[#This Row],[Earned Basic Salary]]*20%</f>
        <v>7925</v>
      </c>
      <c r="R3399" s="1">
        <f>Table1[[#This Row],[Earned Basic Salary]]*10%</f>
        <v>3962.5</v>
      </c>
      <c r="S3399" s="1">
        <f>Table1[[#This Row],[Earned Basic Salary]]*12%</f>
        <v>4755</v>
      </c>
      <c r="T3399" s="1">
        <f>200</f>
        <v>200</v>
      </c>
      <c r="U3399" s="1">
        <f>Table1[[#This Row],[PF]]+Table1[[#This Row],[Professional Tax]]</f>
        <v>4955</v>
      </c>
      <c r="V3399" s="1">
        <f>Table1[[#This Row],[Overtime Hours]]*200</f>
        <v>2800</v>
      </c>
      <c r="W3399" s="1">
        <f>Table1[[#This Row],[Earned Basic Salary]]+Table1[[#This Row],[HRA]]+Table1[[#This Row],[DA]]+Table1[[#This Row],[Overtime Pay]]</f>
        <v>54312.5</v>
      </c>
      <c r="X3399" s="1">
        <f>Table1[[#This Row],[Gross Salary]]-Table1[[#This Row],[Total Deduction]]</f>
        <v>49357.5</v>
      </c>
      <c r="Y3399" t="s">
        <v>37</v>
      </c>
      <c r="Z3399" t="s">
        <v>38</v>
      </c>
      <c r="AA3399" t="s">
        <v>12337</v>
      </c>
      <c r="AB3399" t="s">
        <v>12338</v>
      </c>
    </row>
    <row r="3400" spans="1:28" x14ac:dyDescent="0.3">
      <c r="A3400" t="s">
        <v>12339</v>
      </c>
      <c r="B3400" t="s">
        <v>1668</v>
      </c>
      <c r="C3400">
        <v>40</v>
      </c>
      <c r="D3400" t="s">
        <v>61</v>
      </c>
      <c r="E3400" t="s">
        <v>45</v>
      </c>
      <c r="F3400" t="s">
        <v>83</v>
      </c>
      <c r="G3400" t="s">
        <v>1325</v>
      </c>
      <c r="H3400" t="s">
        <v>35</v>
      </c>
      <c r="I3400" t="s">
        <v>36</v>
      </c>
      <c r="J3400">
        <v>26</v>
      </c>
      <c r="K3400">
        <v>22</v>
      </c>
      <c r="L3400">
        <f t="shared" si="159"/>
        <v>4</v>
      </c>
      <c r="M3400">
        <v>13</v>
      </c>
      <c r="N3400">
        <v>46619</v>
      </c>
      <c r="O3400" s="1">
        <f t="shared" si="160"/>
        <v>1793.0384615384614</v>
      </c>
      <c r="P3400" s="1">
        <f t="shared" si="161"/>
        <v>39446.846153846149</v>
      </c>
      <c r="Q3400" s="1">
        <f>Table1[[#This Row],[Earned Basic Salary]]*20%</f>
        <v>7889.3692307692299</v>
      </c>
      <c r="R3400" s="1">
        <f>Table1[[#This Row],[Earned Basic Salary]]*10%</f>
        <v>3944.684615384615</v>
      </c>
      <c r="S3400" s="1">
        <f>Table1[[#This Row],[Earned Basic Salary]]*12%</f>
        <v>4733.621538461538</v>
      </c>
      <c r="T3400" s="1">
        <f>200</f>
        <v>200</v>
      </c>
      <c r="U3400" s="1">
        <f>Table1[[#This Row],[PF]]+Table1[[#This Row],[Professional Tax]]</f>
        <v>4933.621538461538</v>
      </c>
      <c r="V3400" s="1">
        <f>Table1[[#This Row],[Overtime Hours]]*200</f>
        <v>2600</v>
      </c>
      <c r="W3400" s="1">
        <f>Table1[[#This Row],[Earned Basic Salary]]+Table1[[#This Row],[HRA]]+Table1[[#This Row],[DA]]+Table1[[#This Row],[Overtime Pay]]</f>
        <v>53880.899999999994</v>
      </c>
      <c r="X3400" s="1">
        <f>Table1[[#This Row],[Gross Salary]]-Table1[[#This Row],[Total Deduction]]</f>
        <v>48947.278461538459</v>
      </c>
      <c r="Y3400" t="s">
        <v>37</v>
      </c>
      <c r="Z3400" t="s">
        <v>48</v>
      </c>
      <c r="AA3400" t="s">
        <v>12340</v>
      </c>
      <c r="AB3400" t="s">
        <v>12341</v>
      </c>
    </row>
    <row r="3401" spans="1:28" x14ac:dyDescent="0.3">
      <c r="A3401" t="s">
        <v>12342</v>
      </c>
      <c r="B3401" t="s">
        <v>1610</v>
      </c>
      <c r="C3401">
        <v>43</v>
      </c>
      <c r="D3401" t="s">
        <v>53</v>
      </c>
      <c r="E3401" t="s">
        <v>121</v>
      </c>
      <c r="F3401" t="s">
        <v>89</v>
      </c>
      <c r="G3401" t="s">
        <v>3617</v>
      </c>
      <c r="H3401" t="s">
        <v>35</v>
      </c>
      <c r="I3401" t="s">
        <v>36</v>
      </c>
      <c r="J3401">
        <v>26</v>
      </c>
      <c r="K3401">
        <v>24</v>
      </c>
      <c r="L3401">
        <f t="shared" si="159"/>
        <v>2</v>
      </c>
      <c r="M3401">
        <v>5</v>
      </c>
      <c r="N3401">
        <v>58840</v>
      </c>
      <c r="O3401" s="1">
        <f t="shared" si="160"/>
        <v>2263.0769230769229</v>
      </c>
      <c r="P3401" s="1">
        <f t="shared" si="161"/>
        <v>54313.846153846149</v>
      </c>
      <c r="Q3401" s="1">
        <f>Table1[[#This Row],[Earned Basic Salary]]*20%</f>
        <v>10862.76923076923</v>
      </c>
      <c r="R3401" s="1">
        <f>Table1[[#This Row],[Earned Basic Salary]]*10%</f>
        <v>5431.3846153846152</v>
      </c>
      <c r="S3401" s="1">
        <f>Table1[[#This Row],[Earned Basic Salary]]*12%</f>
        <v>6517.6615384615379</v>
      </c>
      <c r="T3401" s="1">
        <f>200</f>
        <v>200</v>
      </c>
      <c r="U3401" s="1">
        <f>Table1[[#This Row],[PF]]+Table1[[#This Row],[Professional Tax]]</f>
        <v>6717.6615384615379</v>
      </c>
      <c r="V3401" s="1">
        <f>Table1[[#This Row],[Overtime Hours]]*200</f>
        <v>1000</v>
      </c>
      <c r="W3401" s="1">
        <f>Table1[[#This Row],[Earned Basic Salary]]+Table1[[#This Row],[HRA]]+Table1[[#This Row],[DA]]+Table1[[#This Row],[Overtime Pay]]</f>
        <v>71607.999999999985</v>
      </c>
      <c r="X3401" s="1">
        <f>Table1[[#This Row],[Gross Salary]]-Table1[[#This Row],[Total Deduction]]</f>
        <v>64890.338461538449</v>
      </c>
      <c r="Y3401" t="s">
        <v>37</v>
      </c>
      <c r="Z3401" t="s">
        <v>106</v>
      </c>
      <c r="AA3401" t="s">
        <v>12343</v>
      </c>
      <c r="AB3401" t="s">
        <v>12344</v>
      </c>
    </row>
    <row r="3402" spans="1:28" x14ac:dyDescent="0.3">
      <c r="A3402" t="s">
        <v>12345</v>
      </c>
      <c r="B3402" t="s">
        <v>1011</v>
      </c>
      <c r="C3402">
        <v>29</v>
      </c>
      <c r="D3402" t="s">
        <v>133</v>
      </c>
      <c r="E3402" t="s">
        <v>45</v>
      </c>
      <c r="F3402" t="s">
        <v>63</v>
      </c>
      <c r="G3402" t="s">
        <v>8212</v>
      </c>
      <c r="H3402" t="s">
        <v>35</v>
      </c>
      <c r="I3402" t="s">
        <v>36</v>
      </c>
      <c r="J3402">
        <v>26</v>
      </c>
      <c r="K3402">
        <v>24</v>
      </c>
      <c r="L3402">
        <f t="shared" si="159"/>
        <v>2</v>
      </c>
      <c r="M3402">
        <v>10</v>
      </c>
      <c r="N3402">
        <v>58904</v>
      </c>
      <c r="O3402" s="1">
        <f t="shared" si="160"/>
        <v>2265.5384615384614</v>
      </c>
      <c r="P3402" s="1">
        <f t="shared" si="161"/>
        <v>54372.923076923078</v>
      </c>
      <c r="Q3402" s="1">
        <f>Table1[[#This Row],[Earned Basic Salary]]*20%</f>
        <v>10874.584615384616</v>
      </c>
      <c r="R3402" s="1">
        <f>Table1[[#This Row],[Earned Basic Salary]]*10%</f>
        <v>5437.292307692308</v>
      </c>
      <c r="S3402" s="1">
        <f>Table1[[#This Row],[Earned Basic Salary]]*12%</f>
        <v>6524.750769230769</v>
      </c>
      <c r="T3402" s="1">
        <f>200</f>
        <v>200</v>
      </c>
      <c r="U3402" s="1">
        <f>Table1[[#This Row],[PF]]+Table1[[#This Row],[Professional Tax]]</f>
        <v>6724.750769230769</v>
      </c>
      <c r="V3402" s="1">
        <f>Table1[[#This Row],[Overtime Hours]]*200</f>
        <v>2000</v>
      </c>
      <c r="W3402" s="1">
        <f>Table1[[#This Row],[Earned Basic Salary]]+Table1[[#This Row],[HRA]]+Table1[[#This Row],[DA]]+Table1[[#This Row],[Overtime Pay]]</f>
        <v>72684.800000000003</v>
      </c>
      <c r="X3402" s="1">
        <f>Table1[[#This Row],[Gross Salary]]-Table1[[#This Row],[Total Deduction]]</f>
        <v>65960.049230769233</v>
      </c>
      <c r="Y3402" t="s">
        <v>37</v>
      </c>
      <c r="Z3402" t="s">
        <v>38</v>
      </c>
      <c r="AA3402" t="s">
        <v>12346</v>
      </c>
      <c r="AB3402" t="s">
        <v>12347</v>
      </c>
    </row>
    <row r="3403" spans="1:28" x14ac:dyDescent="0.3">
      <c r="A3403" t="s">
        <v>12348</v>
      </c>
      <c r="B3403" t="s">
        <v>1579</v>
      </c>
      <c r="C3403">
        <v>43</v>
      </c>
      <c r="D3403" t="s">
        <v>31</v>
      </c>
      <c r="E3403" t="s">
        <v>82</v>
      </c>
      <c r="F3403" t="s">
        <v>46</v>
      </c>
      <c r="G3403" t="s">
        <v>4462</v>
      </c>
      <c r="H3403" t="s">
        <v>35</v>
      </c>
      <c r="I3403" t="s">
        <v>36</v>
      </c>
      <c r="J3403">
        <v>26</v>
      </c>
      <c r="K3403">
        <v>25</v>
      </c>
      <c r="L3403">
        <f t="shared" si="159"/>
        <v>1</v>
      </c>
      <c r="M3403">
        <v>10</v>
      </c>
      <c r="N3403">
        <v>24376</v>
      </c>
      <c r="O3403" s="1">
        <f t="shared" si="160"/>
        <v>937.53846153846155</v>
      </c>
      <c r="P3403" s="1">
        <f t="shared" si="161"/>
        <v>23438.461538461539</v>
      </c>
      <c r="Q3403" s="1">
        <f>Table1[[#This Row],[Earned Basic Salary]]*20%</f>
        <v>4687.6923076923076</v>
      </c>
      <c r="R3403" s="1">
        <f>Table1[[#This Row],[Earned Basic Salary]]*10%</f>
        <v>2343.8461538461538</v>
      </c>
      <c r="S3403" s="1">
        <f>Table1[[#This Row],[Earned Basic Salary]]*12%</f>
        <v>2812.6153846153848</v>
      </c>
      <c r="T3403" s="1">
        <f>200</f>
        <v>200</v>
      </c>
      <c r="U3403" s="1">
        <f>Table1[[#This Row],[PF]]+Table1[[#This Row],[Professional Tax]]</f>
        <v>3012.6153846153848</v>
      </c>
      <c r="V3403" s="1">
        <f>Table1[[#This Row],[Overtime Hours]]*200</f>
        <v>2000</v>
      </c>
      <c r="W3403" s="1">
        <f>Table1[[#This Row],[Earned Basic Salary]]+Table1[[#This Row],[HRA]]+Table1[[#This Row],[DA]]+Table1[[#This Row],[Overtime Pay]]</f>
        <v>32470</v>
      </c>
      <c r="X3403" s="1">
        <f>Table1[[#This Row],[Gross Salary]]-Table1[[#This Row],[Total Deduction]]</f>
        <v>29457.384615384617</v>
      </c>
      <c r="Y3403" t="s">
        <v>37</v>
      </c>
      <c r="Z3403" t="s">
        <v>95</v>
      </c>
      <c r="AA3403" t="s">
        <v>12349</v>
      </c>
      <c r="AB3403" t="s">
        <v>12350</v>
      </c>
    </row>
    <row r="3404" spans="1:28" x14ac:dyDescent="0.3">
      <c r="A3404" t="s">
        <v>12351</v>
      </c>
      <c r="B3404" t="s">
        <v>1880</v>
      </c>
      <c r="C3404">
        <v>36</v>
      </c>
      <c r="D3404" t="s">
        <v>44</v>
      </c>
      <c r="E3404" t="s">
        <v>62</v>
      </c>
      <c r="F3404" t="s">
        <v>33</v>
      </c>
      <c r="G3404" t="s">
        <v>3586</v>
      </c>
      <c r="H3404" t="s">
        <v>35</v>
      </c>
      <c r="I3404" t="s">
        <v>36</v>
      </c>
      <c r="J3404">
        <v>26</v>
      </c>
      <c r="K3404">
        <v>24</v>
      </c>
      <c r="L3404">
        <f t="shared" si="159"/>
        <v>2</v>
      </c>
      <c r="M3404">
        <v>11</v>
      </c>
      <c r="N3404">
        <v>21233</v>
      </c>
      <c r="O3404" s="1">
        <f t="shared" si="160"/>
        <v>816.65384615384619</v>
      </c>
      <c r="P3404" s="1">
        <f t="shared" si="161"/>
        <v>19599.692307692309</v>
      </c>
      <c r="Q3404" s="1">
        <f>Table1[[#This Row],[Earned Basic Salary]]*20%</f>
        <v>3919.938461538462</v>
      </c>
      <c r="R3404" s="1">
        <f>Table1[[#This Row],[Earned Basic Salary]]*10%</f>
        <v>1959.969230769231</v>
      </c>
      <c r="S3404" s="1">
        <f>Table1[[#This Row],[Earned Basic Salary]]*12%</f>
        <v>2351.9630769230771</v>
      </c>
      <c r="T3404" s="1">
        <f>200</f>
        <v>200</v>
      </c>
      <c r="U3404" s="1">
        <f>Table1[[#This Row],[PF]]+Table1[[#This Row],[Professional Tax]]</f>
        <v>2551.9630769230771</v>
      </c>
      <c r="V3404" s="1">
        <f>Table1[[#This Row],[Overtime Hours]]*200</f>
        <v>2200</v>
      </c>
      <c r="W3404" s="1">
        <f>Table1[[#This Row],[Earned Basic Salary]]+Table1[[#This Row],[HRA]]+Table1[[#This Row],[DA]]+Table1[[#This Row],[Overtime Pay]]</f>
        <v>27679.600000000002</v>
      </c>
      <c r="X3404" s="1">
        <f>Table1[[#This Row],[Gross Salary]]-Table1[[#This Row],[Total Deduction]]</f>
        <v>25127.636923076927</v>
      </c>
      <c r="Y3404" t="s">
        <v>37</v>
      </c>
      <c r="Z3404" t="s">
        <v>106</v>
      </c>
      <c r="AA3404" t="s">
        <v>12352</v>
      </c>
      <c r="AB3404" t="s">
        <v>12353</v>
      </c>
    </row>
    <row r="3405" spans="1:28" x14ac:dyDescent="0.3">
      <c r="A3405" t="s">
        <v>12354</v>
      </c>
      <c r="B3405" t="s">
        <v>74</v>
      </c>
      <c r="C3405">
        <v>21</v>
      </c>
      <c r="D3405" t="s">
        <v>81</v>
      </c>
      <c r="E3405" t="s">
        <v>82</v>
      </c>
      <c r="F3405" t="s">
        <v>69</v>
      </c>
      <c r="G3405" t="s">
        <v>407</v>
      </c>
      <c r="H3405" t="s">
        <v>35</v>
      </c>
      <c r="I3405" t="s">
        <v>36</v>
      </c>
      <c r="J3405">
        <v>26</v>
      </c>
      <c r="K3405">
        <v>23</v>
      </c>
      <c r="L3405">
        <f t="shared" si="159"/>
        <v>3</v>
      </c>
      <c r="M3405">
        <v>19</v>
      </c>
      <c r="N3405">
        <v>79795</v>
      </c>
      <c r="O3405" s="1">
        <f t="shared" si="160"/>
        <v>3069.0384615384614</v>
      </c>
      <c r="P3405" s="1">
        <f t="shared" si="161"/>
        <v>70587.88461538461</v>
      </c>
      <c r="Q3405" s="1">
        <f>Table1[[#This Row],[Earned Basic Salary]]*20%</f>
        <v>14117.576923076922</v>
      </c>
      <c r="R3405" s="1">
        <f>Table1[[#This Row],[Earned Basic Salary]]*10%</f>
        <v>7058.788461538461</v>
      </c>
      <c r="S3405" s="1">
        <f>Table1[[#This Row],[Earned Basic Salary]]*12%</f>
        <v>8470.5461538461532</v>
      </c>
      <c r="T3405" s="1">
        <f>200</f>
        <v>200</v>
      </c>
      <c r="U3405" s="1">
        <f>Table1[[#This Row],[PF]]+Table1[[#This Row],[Professional Tax]]</f>
        <v>8670.5461538461532</v>
      </c>
      <c r="V3405" s="1">
        <f>Table1[[#This Row],[Overtime Hours]]*200</f>
        <v>3800</v>
      </c>
      <c r="W3405" s="1">
        <f>Table1[[#This Row],[Earned Basic Salary]]+Table1[[#This Row],[HRA]]+Table1[[#This Row],[DA]]+Table1[[#This Row],[Overtime Pay]]</f>
        <v>95564.25</v>
      </c>
      <c r="X3405" s="1">
        <f>Table1[[#This Row],[Gross Salary]]-Table1[[#This Row],[Total Deduction]]</f>
        <v>86893.703846153847</v>
      </c>
      <c r="Y3405" t="s">
        <v>37</v>
      </c>
      <c r="Z3405" t="s">
        <v>95</v>
      </c>
      <c r="AA3405" t="s">
        <v>12355</v>
      </c>
      <c r="AB3405" t="s">
        <v>12356</v>
      </c>
    </row>
    <row r="3406" spans="1:28" x14ac:dyDescent="0.3">
      <c r="A3406" t="s">
        <v>12357</v>
      </c>
      <c r="B3406" t="s">
        <v>1175</v>
      </c>
      <c r="C3406">
        <v>50</v>
      </c>
      <c r="D3406" t="s">
        <v>133</v>
      </c>
      <c r="E3406" t="s">
        <v>32</v>
      </c>
      <c r="F3406" t="s">
        <v>89</v>
      </c>
      <c r="G3406" t="s">
        <v>2607</v>
      </c>
      <c r="H3406" t="s">
        <v>35</v>
      </c>
      <c r="I3406" t="s">
        <v>36</v>
      </c>
      <c r="J3406">
        <v>26</v>
      </c>
      <c r="K3406">
        <v>25</v>
      </c>
      <c r="L3406">
        <f t="shared" si="159"/>
        <v>1</v>
      </c>
      <c r="M3406">
        <v>19</v>
      </c>
      <c r="N3406">
        <v>76505</v>
      </c>
      <c r="O3406" s="1">
        <f t="shared" si="160"/>
        <v>2942.5</v>
      </c>
      <c r="P3406" s="1">
        <f t="shared" si="161"/>
        <v>73562.5</v>
      </c>
      <c r="Q3406" s="1">
        <f>Table1[[#This Row],[Earned Basic Salary]]*20%</f>
        <v>14712.5</v>
      </c>
      <c r="R3406" s="1">
        <f>Table1[[#This Row],[Earned Basic Salary]]*10%</f>
        <v>7356.25</v>
      </c>
      <c r="S3406" s="1">
        <f>Table1[[#This Row],[Earned Basic Salary]]*12%</f>
        <v>8827.5</v>
      </c>
      <c r="T3406" s="1">
        <f>200</f>
        <v>200</v>
      </c>
      <c r="U3406" s="1">
        <f>Table1[[#This Row],[PF]]+Table1[[#This Row],[Professional Tax]]</f>
        <v>9027.5</v>
      </c>
      <c r="V3406" s="1">
        <f>Table1[[#This Row],[Overtime Hours]]*200</f>
        <v>3800</v>
      </c>
      <c r="W3406" s="1">
        <f>Table1[[#This Row],[Earned Basic Salary]]+Table1[[#This Row],[HRA]]+Table1[[#This Row],[DA]]+Table1[[#This Row],[Overtime Pay]]</f>
        <v>99431.25</v>
      </c>
      <c r="X3406" s="1">
        <f>Table1[[#This Row],[Gross Salary]]-Table1[[#This Row],[Total Deduction]]</f>
        <v>90403.75</v>
      </c>
      <c r="Y3406" t="s">
        <v>37</v>
      </c>
      <c r="Z3406" t="s">
        <v>106</v>
      </c>
      <c r="AA3406" t="s">
        <v>12358</v>
      </c>
      <c r="AB3406" t="s">
        <v>12359</v>
      </c>
    </row>
    <row r="3407" spans="1:28" x14ac:dyDescent="0.3">
      <c r="A3407" t="s">
        <v>12360</v>
      </c>
      <c r="B3407" t="s">
        <v>406</v>
      </c>
      <c r="C3407">
        <v>46</v>
      </c>
      <c r="D3407" t="s">
        <v>53</v>
      </c>
      <c r="E3407" t="s">
        <v>62</v>
      </c>
      <c r="F3407" t="s">
        <v>69</v>
      </c>
      <c r="G3407" t="s">
        <v>12361</v>
      </c>
      <c r="H3407" t="s">
        <v>35</v>
      </c>
      <c r="I3407" t="s">
        <v>36</v>
      </c>
      <c r="J3407">
        <v>26</v>
      </c>
      <c r="K3407">
        <v>24</v>
      </c>
      <c r="L3407">
        <f t="shared" si="159"/>
        <v>2</v>
      </c>
      <c r="M3407">
        <v>8</v>
      </c>
      <c r="N3407">
        <v>36374</v>
      </c>
      <c r="O3407" s="1">
        <f t="shared" si="160"/>
        <v>1399</v>
      </c>
      <c r="P3407" s="1">
        <f t="shared" si="161"/>
        <v>33576</v>
      </c>
      <c r="Q3407" s="1">
        <f>Table1[[#This Row],[Earned Basic Salary]]*20%</f>
        <v>6715.2000000000007</v>
      </c>
      <c r="R3407" s="1">
        <f>Table1[[#This Row],[Earned Basic Salary]]*10%</f>
        <v>3357.6000000000004</v>
      </c>
      <c r="S3407" s="1">
        <f>Table1[[#This Row],[Earned Basic Salary]]*12%</f>
        <v>4029.12</v>
      </c>
      <c r="T3407" s="1">
        <f>200</f>
        <v>200</v>
      </c>
      <c r="U3407" s="1">
        <f>Table1[[#This Row],[PF]]+Table1[[#This Row],[Professional Tax]]</f>
        <v>4229.12</v>
      </c>
      <c r="V3407" s="1">
        <f>Table1[[#This Row],[Overtime Hours]]*200</f>
        <v>1600</v>
      </c>
      <c r="W3407" s="1">
        <f>Table1[[#This Row],[Earned Basic Salary]]+Table1[[#This Row],[HRA]]+Table1[[#This Row],[DA]]+Table1[[#This Row],[Overtime Pay]]</f>
        <v>45248.799999999996</v>
      </c>
      <c r="X3407" s="1">
        <f>Table1[[#This Row],[Gross Salary]]-Table1[[#This Row],[Total Deduction]]</f>
        <v>41019.679999999993</v>
      </c>
      <c r="Y3407" t="s">
        <v>37</v>
      </c>
      <c r="Z3407" t="s">
        <v>106</v>
      </c>
      <c r="AA3407" t="s">
        <v>12362</v>
      </c>
      <c r="AB3407" t="s">
        <v>12363</v>
      </c>
    </row>
    <row r="3408" spans="1:28" x14ac:dyDescent="0.3">
      <c r="A3408" t="s">
        <v>12364</v>
      </c>
      <c r="B3408" t="s">
        <v>212</v>
      </c>
      <c r="C3408">
        <v>28</v>
      </c>
      <c r="D3408" t="s">
        <v>75</v>
      </c>
      <c r="E3408" t="s">
        <v>45</v>
      </c>
      <c r="F3408" t="s">
        <v>89</v>
      </c>
      <c r="G3408" t="s">
        <v>10827</v>
      </c>
      <c r="H3408" t="s">
        <v>35</v>
      </c>
      <c r="I3408" t="s">
        <v>36</v>
      </c>
      <c r="J3408">
        <v>26</v>
      </c>
      <c r="K3408">
        <v>23</v>
      </c>
      <c r="L3408">
        <f t="shared" si="159"/>
        <v>3</v>
      </c>
      <c r="M3408">
        <v>16</v>
      </c>
      <c r="N3408">
        <v>42959</v>
      </c>
      <c r="O3408" s="1">
        <f t="shared" si="160"/>
        <v>1652.2692307692307</v>
      </c>
      <c r="P3408" s="1">
        <f t="shared" si="161"/>
        <v>38002.192307692305</v>
      </c>
      <c r="Q3408" s="1">
        <f>Table1[[#This Row],[Earned Basic Salary]]*20%</f>
        <v>7600.4384615384615</v>
      </c>
      <c r="R3408" s="1">
        <f>Table1[[#This Row],[Earned Basic Salary]]*10%</f>
        <v>3800.2192307692308</v>
      </c>
      <c r="S3408" s="1">
        <f>Table1[[#This Row],[Earned Basic Salary]]*12%</f>
        <v>4560.2630769230764</v>
      </c>
      <c r="T3408" s="1">
        <f>200</f>
        <v>200</v>
      </c>
      <c r="U3408" s="1">
        <f>Table1[[#This Row],[PF]]+Table1[[#This Row],[Professional Tax]]</f>
        <v>4760.2630769230764</v>
      </c>
      <c r="V3408" s="1">
        <f>Table1[[#This Row],[Overtime Hours]]*200</f>
        <v>3200</v>
      </c>
      <c r="W3408" s="1">
        <f>Table1[[#This Row],[Earned Basic Salary]]+Table1[[#This Row],[HRA]]+Table1[[#This Row],[DA]]+Table1[[#This Row],[Overtime Pay]]</f>
        <v>52602.85</v>
      </c>
      <c r="X3408" s="1">
        <f>Table1[[#This Row],[Gross Salary]]-Table1[[#This Row],[Total Deduction]]</f>
        <v>47842.586923076924</v>
      </c>
      <c r="Y3408" t="s">
        <v>37</v>
      </c>
      <c r="Z3408" t="s">
        <v>48</v>
      </c>
      <c r="AA3408" t="s">
        <v>12365</v>
      </c>
      <c r="AB3408" t="s">
        <v>12366</v>
      </c>
    </row>
    <row r="3409" spans="1:28" x14ac:dyDescent="0.3">
      <c r="A3409" t="s">
        <v>12367</v>
      </c>
      <c r="B3409" t="s">
        <v>315</v>
      </c>
      <c r="C3409">
        <v>43</v>
      </c>
      <c r="D3409" t="s">
        <v>75</v>
      </c>
      <c r="E3409" t="s">
        <v>54</v>
      </c>
      <c r="F3409" t="s">
        <v>69</v>
      </c>
      <c r="G3409" t="s">
        <v>10870</v>
      </c>
      <c r="H3409" t="s">
        <v>35</v>
      </c>
      <c r="I3409" t="s">
        <v>36</v>
      </c>
      <c r="J3409">
        <v>26</v>
      </c>
      <c r="K3409">
        <v>23</v>
      </c>
      <c r="L3409">
        <f t="shared" si="159"/>
        <v>3</v>
      </c>
      <c r="M3409">
        <v>8</v>
      </c>
      <c r="N3409">
        <v>48129</v>
      </c>
      <c r="O3409" s="1">
        <f t="shared" si="160"/>
        <v>1851.1153846153845</v>
      </c>
      <c r="P3409" s="1">
        <f t="shared" si="161"/>
        <v>42575.653846153844</v>
      </c>
      <c r="Q3409" s="1">
        <f>Table1[[#This Row],[Earned Basic Salary]]*20%</f>
        <v>8515.1307692307691</v>
      </c>
      <c r="R3409" s="1">
        <f>Table1[[#This Row],[Earned Basic Salary]]*10%</f>
        <v>4257.5653846153846</v>
      </c>
      <c r="S3409" s="1">
        <f>Table1[[#This Row],[Earned Basic Salary]]*12%</f>
        <v>5109.0784615384609</v>
      </c>
      <c r="T3409" s="1">
        <f>200</f>
        <v>200</v>
      </c>
      <c r="U3409" s="1">
        <f>Table1[[#This Row],[PF]]+Table1[[#This Row],[Professional Tax]]</f>
        <v>5309.0784615384609</v>
      </c>
      <c r="V3409" s="1">
        <f>Table1[[#This Row],[Overtime Hours]]*200</f>
        <v>1600</v>
      </c>
      <c r="W3409" s="1">
        <f>Table1[[#This Row],[Earned Basic Salary]]+Table1[[#This Row],[HRA]]+Table1[[#This Row],[DA]]+Table1[[#This Row],[Overtime Pay]]</f>
        <v>56948.35</v>
      </c>
      <c r="X3409" s="1">
        <f>Table1[[#This Row],[Gross Salary]]-Table1[[#This Row],[Total Deduction]]</f>
        <v>51639.271538461537</v>
      </c>
      <c r="Y3409" t="s">
        <v>37</v>
      </c>
      <c r="Z3409" t="s">
        <v>38</v>
      </c>
      <c r="AA3409" t="s">
        <v>12368</v>
      </c>
      <c r="AB3409" t="s">
        <v>12369</v>
      </c>
    </row>
    <row r="3410" spans="1:28" x14ac:dyDescent="0.3">
      <c r="A3410" t="s">
        <v>12370</v>
      </c>
      <c r="B3410" t="s">
        <v>236</v>
      </c>
      <c r="C3410">
        <v>26</v>
      </c>
      <c r="D3410" t="s">
        <v>44</v>
      </c>
      <c r="E3410" t="s">
        <v>62</v>
      </c>
      <c r="F3410" t="s">
        <v>83</v>
      </c>
      <c r="G3410" t="s">
        <v>5174</v>
      </c>
      <c r="H3410" t="s">
        <v>35</v>
      </c>
      <c r="I3410" t="s">
        <v>36</v>
      </c>
      <c r="J3410">
        <v>26</v>
      </c>
      <c r="K3410">
        <v>22</v>
      </c>
      <c r="L3410">
        <f t="shared" si="159"/>
        <v>4</v>
      </c>
      <c r="M3410">
        <v>12</v>
      </c>
      <c r="N3410">
        <v>20403</v>
      </c>
      <c r="O3410" s="1">
        <f t="shared" si="160"/>
        <v>784.73076923076928</v>
      </c>
      <c r="P3410" s="1">
        <f t="shared" si="161"/>
        <v>17264.076923076926</v>
      </c>
      <c r="Q3410" s="1">
        <f>Table1[[#This Row],[Earned Basic Salary]]*20%</f>
        <v>3452.8153846153855</v>
      </c>
      <c r="R3410" s="1">
        <f>Table1[[#This Row],[Earned Basic Salary]]*10%</f>
        <v>1726.4076923076927</v>
      </c>
      <c r="S3410" s="1">
        <f>Table1[[#This Row],[Earned Basic Salary]]*12%</f>
        <v>2071.689230769231</v>
      </c>
      <c r="T3410" s="1">
        <f>200</f>
        <v>200</v>
      </c>
      <c r="U3410" s="1">
        <f>Table1[[#This Row],[PF]]+Table1[[#This Row],[Professional Tax]]</f>
        <v>2271.689230769231</v>
      </c>
      <c r="V3410" s="1">
        <f>Table1[[#This Row],[Overtime Hours]]*200</f>
        <v>2400</v>
      </c>
      <c r="W3410" s="1">
        <f>Table1[[#This Row],[Earned Basic Salary]]+Table1[[#This Row],[HRA]]+Table1[[#This Row],[DA]]+Table1[[#This Row],[Overtime Pay]]</f>
        <v>24843.300000000003</v>
      </c>
      <c r="X3410" s="1">
        <f>Table1[[#This Row],[Gross Salary]]-Table1[[#This Row],[Total Deduction]]</f>
        <v>22571.610769230771</v>
      </c>
      <c r="Y3410" t="s">
        <v>37</v>
      </c>
      <c r="Z3410" t="s">
        <v>106</v>
      </c>
      <c r="AA3410" t="s">
        <v>12371</v>
      </c>
      <c r="AB3410" t="s">
        <v>12372</v>
      </c>
    </row>
    <row r="3411" spans="1:28" x14ac:dyDescent="0.3">
      <c r="A3411" t="s">
        <v>12373</v>
      </c>
      <c r="B3411" t="s">
        <v>1063</v>
      </c>
      <c r="C3411">
        <v>31</v>
      </c>
      <c r="D3411" t="s">
        <v>133</v>
      </c>
      <c r="E3411" t="s">
        <v>54</v>
      </c>
      <c r="F3411" t="s">
        <v>63</v>
      </c>
      <c r="G3411" t="s">
        <v>9876</v>
      </c>
      <c r="H3411" t="s">
        <v>35</v>
      </c>
      <c r="I3411" t="s">
        <v>36</v>
      </c>
      <c r="J3411">
        <v>26</v>
      </c>
      <c r="K3411">
        <v>23</v>
      </c>
      <c r="L3411">
        <f t="shared" si="159"/>
        <v>3</v>
      </c>
      <c r="M3411">
        <v>12</v>
      </c>
      <c r="N3411">
        <v>54375</v>
      </c>
      <c r="O3411" s="1">
        <f t="shared" si="160"/>
        <v>2091.3461538461538</v>
      </c>
      <c r="P3411" s="1">
        <f t="shared" si="161"/>
        <v>48100.961538461539</v>
      </c>
      <c r="Q3411" s="1">
        <f>Table1[[#This Row],[Earned Basic Salary]]*20%</f>
        <v>9620.1923076923085</v>
      </c>
      <c r="R3411" s="1">
        <f>Table1[[#This Row],[Earned Basic Salary]]*10%</f>
        <v>4810.0961538461543</v>
      </c>
      <c r="S3411" s="1">
        <f>Table1[[#This Row],[Earned Basic Salary]]*12%</f>
        <v>5772.1153846153848</v>
      </c>
      <c r="T3411" s="1">
        <f>200</f>
        <v>200</v>
      </c>
      <c r="U3411" s="1">
        <f>Table1[[#This Row],[PF]]+Table1[[#This Row],[Professional Tax]]</f>
        <v>5972.1153846153848</v>
      </c>
      <c r="V3411" s="1">
        <f>Table1[[#This Row],[Overtime Hours]]*200</f>
        <v>2400</v>
      </c>
      <c r="W3411" s="1">
        <f>Table1[[#This Row],[Earned Basic Salary]]+Table1[[#This Row],[HRA]]+Table1[[#This Row],[DA]]+Table1[[#This Row],[Overtime Pay]]</f>
        <v>64931.25</v>
      </c>
      <c r="X3411" s="1">
        <f>Table1[[#This Row],[Gross Salary]]-Table1[[#This Row],[Total Deduction]]</f>
        <v>58959.134615384617</v>
      </c>
      <c r="Y3411" t="s">
        <v>37</v>
      </c>
      <c r="Z3411" t="s">
        <v>48</v>
      </c>
      <c r="AA3411" t="s">
        <v>12374</v>
      </c>
      <c r="AB3411" t="s">
        <v>12375</v>
      </c>
    </row>
    <row r="3412" spans="1:28" x14ac:dyDescent="0.3">
      <c r="A3412" t="s">
        <v>12376</v>
      </c>
      <c r="B3412" t="s">
        <v>607</v>
      </c>
      <c r="C3412">
        <v>48</v>
      </c>
      <c r="D3412" t="s">
        <v>127</v>
      </c>
      <c r="E3412" t="s">
        <v>32</v>
      </c>
      <c r="F3412" t="s">
        <v>46</v>
      </c>
      <c r="G3412" t="s">
        <v>12377</v>
      </c>
      <c r="H3412" t="s">
        <v>35</v>
      </c>
      <c r="I3412" t="s">
        <v>36</v>
      </c>
      <c r="J3412">
        <v>26</v>
      </c>
      <c r="K3412">
        <v>24</v>
      </c>
      <c r="L3412">
        <f t="shared" si="159"/>
        <v>2</v>
      </c>
      <c r="M3412">
        <v>9</v>
      </c>
      <c r="N3412">
        <v>57256</v>
      </c>
      <c r="O3412" s="1">
        <f t="shared" si="160"/>
        <v>2202.1538461538462</v>
      </c>
      <c r="P3412" s="1">
        <f t="shared" si="161"/>
        <v>52851.692307692312</v>
      </c>
      <c r="Q3412" s="1">
        <f>Table1[[#This Row],[Earned Basic Salary]]*20%</f>
        <v>10570.338461538464</v>
      </c>
      <c r="R3412" s="1">
        <f>Table1[[#This Row],[Earned Basic Salary]]*10%</f>
        <v>5285.1692307692319</v>
      </c>
      <c r="S3412" s="1">
        <f>Table1[[#This Row],[Earned Basic Salary]]*12%</f>
        <v>6342.2030769230769</v>
      </c>
      <c r="T3412" s="1">
        <f>200</f>
        <v>200</v>
      </c>
      <c r="U3412" s="1">
        <f>Table1[[#This Row],[PF]]+Table1[[#This Row],[Professional Tax]]</f>
        <v>6542.2030769230769</v>
      </c>
      <c r="V3412" s="1">
        <f>Table1[[#This Row],[Overtime Hours]]*200</f>
        <v>1800</v>
      </c>
      <c r="W3412" s="1">
        <f>Table1[[#This Row],[Earned Basic Salary]]+Table1[[#This Row],[HRA]]+Table1[[#This Row],[DA]]+Table1[[#This Row],[Overtime Pay]]</f>
        <v>70507.200000000012</v>
      </c>
      <c r="X3412" s="1">
        <f>Table1[[#This Row],[Gross Salary]]-Table1[[#This Row],[Total Deduction]]</f>
        <v>63964.996923076935</v>
      </c>
      <c r="Y3412" t="s">
        <v>37</v>
      </c>
      <c r="Z3412" t="s">
        <v>38</v>
      </c>
      <c r="AA3412" t="s">
        <v>12378</v>
      </c>
      <c r="AB3412" t="s">
        <v>12379</v>
      </c>
    </row>
    <row r="3413" spans="1:28" x14ac:dyDescent="0.3">
      <c r="A3413" t="s">
        <v>12380</v>
      </c>
      <c r="B3413" t="s">
        <v>1439</v>
      </c>
      <c r="C3413">
        <v>22</v>
      </c>
      <c r="D3413" t="s">
        <v>133</v>
      </c>
      <c r="E3413" t="s">
        <v>32</v>
      </c>
      <c r="F3413" t="s">
        <v>55</v>
      </c>
      <c r="G3413" t="s">
        <v>128</v>
      </c>
      <c r="H3413" t="s">
        <v>35</v>
      </c>
      <c r="I3413" t="s">
        <v>36</v>
      </c>
      <c r="J3413">
        <v>26</v>
      </c>
      <c r="K3413">
        <v>24</v>
      </c>
      <c r="L3413">
        <f t="shared" si="159"/>
        <v>2</v>
      </c>
      <c r="M3413">
        <v>4</v>
      </c>
      <c r="N3413">
        <v>46424</v>
      </c>
      <c r="O3413" s="1">
        <f t="shared" si="160"/>
        <v>1785.5384615384614</v>
      </c>
      <c r="P3413" s="1">
        <f t="shared" si="161"/>
        <v>42852.923076923078</v>
      </c>
      <c r="Q3413" s="1">
        <f>Table1[[#This Row],[Earned Basic Salary]]*20%</f>
        <v>8570.584615384616</v>
      </c>
      <c r="R3413" s="1">
        <f>Table1[[#This Row],[Earned Basic Salary]]*10%</f>
        <v>4285.292307692308</v>
      </c>
      <c r="S3413" s="1">
        <f>Table1[[#This Row],[Earned Basic Salary]]*12%</f>
        <v>5142.3507692307694</v>
      </c>
      <c r="T3413" s="1">
        <f>200</f>
        <v>200</v>
      </c>
      <c r="U3413" s="1">
        <f>Table1[[#This Row],[PF]]+Table1[[#This Row],[Professional Tax]]</f>
        <v>5342.3507692307694</v>
      </c>
      <c r="V3413" s="1">
        <f>Table1[[#This Row],[Overtime Hours]]*200</f>
        <v>800</v>
      </c>
      <c r="W3413" s="1">
        <f>Table1[[#This Row],[Earned Basic Salary]]+Table1[[#This Row],[HRA]]+Table1[[#This Row],[DA]]+Table1[[#This Row],[Overtime Pay]]</f>
        <v>56508.800000000003</v>
      </c>
      <c r="X3413" s="1">
        <f>Table1[[#This Row],[Gross Salary]]-Table1[[#This Row],[Total Deduction]]</f>
        <v>51166.449230769234</v>
      </c>
      <c r="Y3413" t="s">
        <v>37</v>
      </c>
      <c r="Z3413" t="s">
        <v>106</v>
      </c>
      <c r="AA3413" t="s">
        <v>12381</v>
      </c>
      <c r="AB3413" t="s">
        <v>12382</v>
      </c>
    </row>
    <row r="3414" spans="1:28" x14ac:dyDescent="0.3">
      <c r="A3414" t="s">
        <v>12383</v>
      </c>
      <c r="B3414" t="s">
        <v>1929</v>
      </c>
      <c r="C3414">
        <v>39</v>
      </c>
      <c r="D3414" t="s">
        <v>53</v>
      </c>
      <c r="E3414" t="s">
        <v>54</v>
      </c>
      <c r="F3414" t="s">
        <v>55</v>
      </c>
      <c r="G3414" t="s">
        <v>5847</v>
      </c>
      <c r="H3414" t="s">
        <v>35</v>
      </c>
      <c r="I3414" t="s">
        <v>36</v>
      </c>
      <c r="J3414">
        <v>26</v>
      </c>
      <c r="K3414">
        <v>25</v>
      </c>
      <c r="L3414">
        <f t="shared" si="159"/>
        <v>1</v>
      </c>
      <c r="M3414">
        <v>9</v>
      </c>
      <c r="N3414">
        <v>75465</v>
      </c>
      <c r="O3414" s="1">
        <f t="shared" si="160"/>
        <v>2902.5</v>
      </c>
      <c r="P3414" s="1">
        <f t="shared" si="161"/>
        <v>72562.5</v>
      </c>
      <c r="Q3414" s="1">
        <f>Table1[[#This Row],[Earned Basic Salary]]*20%</f>
        <v>14512.5</v>
      </c>
      <c r="R3414" s="1">
        <f>Table1[[#This Row],[Earned Basic Salary]]*10%</f>
        <v>7256.25</v>
      </c>
      <c r="S3414" s="1">
        <f>Table1[[#This Row],[Earned Basic Salary]]*12%</f>
        <v>8707.5</v>
      </c>
      <c r="T3414" s="1">
        <f>200</f>
        <v>200</v>
      </c>
      <c r="U3414" s="1">
        <f>Table1[[#This Row],[PF]]+Table1[[#This Row],[Professional Tax]]</f>
        <v>8907.5</v>
      </c>
      <c r="V3414" s="1">
        <f>Table1[[#This Row],[Overtime Hours]]*200</f>
        <v>1800</v>
      </c>
      <c r="W3414" s="1">
        <f>Table1[[#This Row],[Earned Basic Salary]]+Table1[[#This Row],[HRA]]+Table1[[#This Row],[DA]]+Table1[[#This Row],[Overtime Pay]]</f>
        <v>96131.25</v>
      </c>
      <c r="X3414" s="1">
        <f>Table1[[#This Row],[Gross Salary]]-Table1[[#This Row],[Total Deduction]]</f>
        <v>87223.75</v>
      </c>
      <c r="Y3414" t="s">
        <v>37</v>
      </c>
      <c r="Z3414" t="s">
        <v>95</v>
      </c>
      <c r="AA3414" t="s">
        <v>12384</v>
      </c>
      <c r="AB3414" t="s">
        <v>12385</v>
      </c>
    </row>
    <row r="3415" spans="1:28" x14ac:dyDescent="0.3">
      <c r="A3415" t="s">
        <v>12386</v>
      </c>
      <c r="B3415" t="s">
        <v>392</v>
      </c>
      <c r="C3415">
        <v>29</v>
      </c>
      <c r="D3415" t="s">
        <v>31</v>
      </c>
      <c r="E3415" t="s">
        <v>45</v>
      </c>
      <c r="F3415" t="s">
        <v>69</v>
      </c>
      <c r="G3415" t="s">
        <v>2106</v>
      </c>
      <c r="H3415" t="s">
        <v>35</v>
      </c>
      <c r="I3415" t="s">
        <v>36</v>
      </c>
      <c r="J3415">
        <v>26</v>
      </c>
      <c r="K3415">
        <v>23</v>
      </c>
      <c r="L3415">
        <f t="shared" si="159"/>
        <v>3</v>
      </c>
      <c r="M3415">
        <v>19</v>
      </c>
      <c r="N3415">
        <v>66170</v>
      </c>
      <c r="O3415" s="1">
        <f t="shared" si="160"/>
        <v>2545</v>
      </c>
      <c r="P3415" s="1">
        <f t="shared" si="161"/>
        <v>58535</v>
      </c>
      <c r="Q3415" s="1">
        <f>Table1[[#This Row],[Earned Basic Salary]]*20%</f>
        <v>11707</v>
      </c>
      <c r="R3415" s="1">
        <f>Table1[[#This Row],[Earned Basic Salary]]*10%</f>
        <v>5853.5</v>
      </c>
      <c r="S3415" s="1">
        <f>Table1[[#This Row],[Earned Basic Salary]]*12%</f>
        <v>7024.2</v>
      </c>
      <c r="T3415" s="1">
        <f>200</f>
        <v>200</v>
      </c>
      <c r="U3415" s="1">
        <f>Table1[[#This Row],[PF]]+Table1[[#This Row],[Professional Tax]]</f>
        <v>7224.2</v>
      </c>
      <c r="V3415" s="1">
        <f>Table1[[#This Row],[Overtime Hours]]*200</f>
        <v>3800</v>
      </c>
      <c r="W3415" s="1">
        <f>Table1[[#This Row],[Earned Basic Salary]]+Table1[[#This Row],[HRA]]+Table1[[#This Row],[DA]]+Table1[[#This Row],[Overtime Pay]]</f>
        <v>79895.5</v>
      </c>
      <c r="X3415" s="1">
        <f>Table1[[#This Row],[Gross Salary]]-Table1[[#This Row],[Total Deduction]]</f>
        <v>72671.3</v>
      </c>
      <c r="Y3415" t="s">
        <v>37</v>
      </c>
      <c r="Z3415" t="s">
        <v>95</v>
      </c>
      <c r="AA3415" t="s">
        <v>12387</v>
      </c>
      <c r="AB3415" t="s">
        <v>12388</v>
      </c>
    </row>
    <row r="3416" spans="1:28" x14ac:dyDescent="0.3">
      <c r="A3416" t="s">
        <v>12389</v>
      </c>
      <c r="B3416" t="s">
        <v>250</v>
      </c>
      <c r="C3416">
        <v>48</v>
      </c>
      <c r="D3416" t="s">
        <v>53</v>
      </c>
      <c r="E3416" t="s">
        <v>62</v>
      </c>
      <c r="F3416" t="s">
        <v>55</v>
      </c>
      <c r="G3416" t="s">
        <v>6279</v>
      </c>
      <c r="H3416" t="s">
        <v>35</v>
      </c>
      <c r="I3416" t="s">
        <v>36</v>
      </c>
      <c r="J3416">
        <v>26</v>
      </c>
      <c r="K3416">
        <v>21</v>
      </c>
      <c r="L3416">
        <f t="shared" si="159"/>
        <v>5</v>
      </c>
      <c r="M3416">
        <v>6</v>
      </c>
      <c r="N3416">
        <v>18278</v>
      </c>
      <c r="O3416" s="1">
        <f t="shared" si="160"/>
        <v>703</v>
      </c>
      <c r="P3416" s="1">
        <f t="shared" si="161"/>
        <v>14763</v>
      </c>
      <c r="Q3416" s="1">
        <f>Table1[[#This Row],[Earned Basic Salary]]*20%</f>
        <v>2952.6000000000004</v>
      </c>
      <c r="R3416" s="1">
        <f>Table1[[#This Row],[Earned Basic Salary]]*10%</f>
        <v>1476.3000000000002</v>
      </c>
      <c r="S3416" s="1">
        <f>Table1[[#This Row],[Earned Basic Salary]]*12%</f>
        <v>1771.56</v>
      </c>
      <c r="T3416" s="1">
        <f>200</f>
        <v>200</v>
      </c>
      <c r="U3416" s="1">
        <f>Table1[[#This Row],[PF]]+Table1[[#This Row],[Professional Tax]]</f>
        <v>1971.56</v>
      </c>
      <c r="V3416" s="1">
        <f>Table1[[#This Row],[Overtime Hours]]*200</f>
        <v>1200</v>
      </c>
      <c r="W3416" s="1">
        <f>Table1[[#This Row],[Earned Basic Salary]]+Table1[[#This Row],[HRA]]+Table1[[#This Row],[DA]]+Table1[[#This Row],[Overtime Pay]]</f>
        <v>20391.899999999998</v>
      </c>
      <c r="X3416" s="1">
        <f>Table1[[#This Row],[Gross Salary]]-Table1[[#This Row],[Total Deduction]]</f>
        <v>18420.339999999997</v>
      </c>
      <c r="Y3416" t="s">
        <v>37</v>
      </c>
      <c r="Z3416" t="s">
        <v>48</v>
      </c>
      <c r="AA3416" t="s">
        <v>12390</v>
      </c>
      <c r="AB3416" t="s">
        <v>12391</v>
      </c>
    </row>
    <row r="3417" spans="1:28" x14ac:dyDescent="0.3">
      <c r="A3417" t="s">
        <v>12392</v>
      </c>
      <c r="B3417" t="s">
        <v>88</v>
      </c>
      <c r="C3417">
        <v>46</v>
      </c>
      <c r="D3417" t="s">
        <v>133</v>
      </c>
      <c r="E3417" t="s">
        <v>54</v>
      </c>
      <c r="F3417" t="s">
        <v>46</v>
      </c>
      <c r="G3417" t="s">
        <v>9256</v>
      </c>
      <c r="H3417" t="s">
        <v>35</v>
      </c>
      <c r="I3417" t="s">
        <v>36</v>
      </c>
      <c r="J3417">
        <v>26</v>
      </c>
      <c r="K3417">
        <v>24</v>
      </c>
      <c r="L3417">
        <f t="shared" si="159"/>
        <v>2</v>
      </c>
      <c r="M3417">
        <v>1</v>
      </c>
      <c r="N3417">
        <v>45379</v>
      </c>
      <c r="O3417" s="1">
        <f t="shared" si="160"/>
        <v>1745.3461538461538</v>
      </c>
      <c r="P3417" s="1">
        <f t="shared" si="161"/>
        <v>41888.307692307688</v>
      </c>
      <c r="Q3417" s="1">
        <f>Table1[[#This Row],[Earned Basic Salary]]*20%</f>
        <v>8377.6615384615379</v>
      </c>
      <c r="R3417" s="1">
        <f>Table1[[#This Row],[Earned Basic Salary]]*10%</f>
        <v>4188.830769230769</v>
      </c>
      <c r="S3417" s="1">
        <f>Table1[[#This Row],[Earned Basic Salary]]*12%</f>
        <v>5026.5969230769224</v>
      </c>
      <c r="T3417" s="1">
        <f>200</f>
        <v>200</v>
      </c>
      <c r="U3417" s="1">
        <f>Table1[[#This Row],[PF]]+Table1[[#This Row],[Professional Tax]]</f>
        <v>5226.5969230769224</v>
      </c>
      <c r="V3417" s="1">
        <f>Table1[[#This Row],[Overtime Hours]]*200</f>
        <v>200</v>
      </c>
      <c r="W3417" s="1">
        <f>Table1[[#This Row],[Earned Basic Salary]]+Table1[[#This Row],[HRA]]+Table1[[#This Row],[DA]]+Table1[[#This Row],[Overtime Pay]]</f>
        <v>54654.799999999996</v>
      </c>
      <c r="X3417" s="1">
        <f>Table1[[#This Row],[Gross Salary]]-Table1[[#This Row],[Total Deduction]]</f>
        <v>49428.203076923077</v>
      </c>
      <c r="Y3417" t="s">
        <v>37</v>
      </c>
      <c r="Z3417" t="s">
        <v>48</v>
      </c>
      <c r="AA3417" t="s">
        <v>12393</v>
      </c>
      <c r="AB3417" t="s">
        <v>12394</v>
      </c>
    </row>
    <row r="3418" spans="1:28" x14ac:dyDescent="0.3">
      <c r="A3418" t="s">
        <v>12395</v>
      </c>
      <c r="B3418" t="s">
        <v>1430</v>
      </c>
      <c r="C3418">
        <v>29</v>
      </c>
      <c r="D3418" t="s">
        <v>53</v>
      </c>
      <c r="E3418" t="s">
        <v>82</v>
      </c>
      <c r="F3418" t="s">
        <v>69</v>
      </c>
      <c r="G3418" t="s">
        <v>12396</v>
      </c>
      <c r="H3418" t="s">
        <v>35</v>
      </c>
      <c r="I3418" t="s">
        <v>36</v>
      </c>
      <c r="J3418">
        <v>26</v>
      </c>
      <c r="K3418">
        <v>22</v>
      </c>
      <c r="L3418">
        <f t="shared" si="159"/>
        <v>4</v>
      </c>
      <c r="M3418">
        <v>19</v>
      </c>
      <c r="N3418">
        <v>68983</v>
      </c>
      <c r="O3418" s="1">
        <f t="shared" si="160"/>
        <v>2653.1923076923076</v>
      </c>
      <c r="P3418" s="1">
        <f t="shared" si="161"/>
        <v>58370.230769230766</v>
      </c>
      <c r="Q3418" s="1">
        <f>Table1[[#This Row],[Earned Basic Salary]]*20%</f>
        <v>11674.046153846153</v>
      </c>
      <c r="R3418" s="1">
        <f>Table1[[#This Row],[Earned Basic Salary]]*10%</f>
        <v>5837.0230769230766</v>
      </c>
      <c r="S3418" s="1">
        <f>Table1[[#This Row],[Earned Basic Salary]]*12%</f>
        <v>7004.4276923076914</v>
      </c>
      <c r="T3418" s="1">
        <f>200</f>
        <v>200</v>
      </c>
      <c r="U3418" s="1">
        <f>Table1[[#This Row],[PF]]+Table1[[#This Row],[Professional Tax]]</f>
        <v>7204.4276923076914</v>
      </c>
      <c r="V3418" s="1">
        <f>Table1[[#This Row],[Overtime Hours]]*200</f>
        <v>3800</v>
      </c>
      <c r="W3418" s="1">
        <f>Table1[[#This Row],[Earned Basic Salary]]+Table1[[#This Row],[HRA]]+Table1[[#This Row],[DA]]+Table1[[#This Row],[Overtime Pay]]</f>
        <v>79681.299999999988</v>
      </c>
      <c r="X3418" s="1">
        <f>Table1[[#This Row],[Gross Salary]]-Table1[[#This Row],[Total Deduction]]</f>
        <v>72476.872307692291</v>
      </c>
      <c r="Y3418" t="s">
        <v>37</v>
      </c>
      <c r="Z3418" t="s">
        <v>38</v>
      </c>
      <c r="AA3418" t="s">
        <v>12397</v>
      </c>
      <c r="AB3418" t="s">
        <v>12398</v>
      </c>
    </row>
    <row r="3419" spans="1:28" x14ac:dyDescent="0.3">
      <c r="A3419" t="s">
        <v>12399</v>
      </c>
      <c r="B3419" t="s">
        <v>392</v>
      </c>
      <c r="C3419">
        <v>34</v>
      </c>
      <c r="D3419" t="s">
        <v>127</v>
      </c>
      <c r="E3419" t="s">
        <v>32</v>
      </c>
      <c r="F3419" t="s">
        <v>63</v>
      </c>
      <c r="G3419" t="s">
        <v>6672</v>
      </c>
      <c r="H3419" t="s">
        <v>35</v>
      </c>
      <c r="I3419" t="s">
        <v>36</v>
      </c>
      <c r="J3419">
        <v>26</v>
      </c>
      <c r="K3419">
        <v>23</v>
      </c>
      <c r="L3419">
        <f t="shared" si="159"/>
        <v>3</v>
      </c>
      <c r="M3419">
        <v>8</v>
      </c>
      <c r="N3419">
        <v>65065</v>
      </c>
      <c r="O3419" s="1">
        <f t="shared" si="160"/>
        <v>2502.5</v>
      </c>
      <c r="P3419" s="1">
        <f t="shared" si="161"/>
        <v>57557.5</v>
      </c>
      <c r="Q3419" s="1">
        <f>Table1[[#This Row],[Earned Basic Salary]]*20%</f>
        <v>11511.5</v>
      </c>
      <c r="R3419" s="1">
        <f>Table1[[#This Row],[Earned Basic Salary]]*10%</f>
        <v>5755.75</v>
      </c>
      <c r="S3419" s="1">
        <f>Table1[[#This Row],[Earned Basic Salary]]*12%</f>
        <v>6906.9</v>
      </c>
      <c r="T3419" s="1">
        <f>200</f>
        <v>200</v>
      </c>
      <c r="U3419" s="1">
        <f>Table1[[#This Row],[PF]]+Table1[[#This Row],[Professional Tax]]</f>
        <v>7106.9</v>
      </c>
      <c r="V3419" s="1">
        <f>Table1[[#This Row],[Overtime Hours]]*200</f>
        <v>1600</v>
      </c>
      <c r="W3419" s="1">
        <f>Table1[[#This Row],[Earned Basic Salary]]+Table1[[#This Row],[HRA]]+Table1[[#This Row],[DA]]+Table1[[#This Row],[Overtime Pay]]</f>
        <v>76424.75</v>
      </c>
      <c r="X3419" s="1">
        <f>Table1[[#This Row],[Gross Salary]]-Table1[[#This Row],[Total Deduction]]</f>
        <v>69317.850000000006</v>
      </c>
      <c r="Y3419" t="s">
        <v>37</v>
      </c>
      <c r="Z3419" t="s">
        <v>38</v>
      </c>
      <c r="AA3419" t="s">
        <v>12400</v>
      </c>
      <c r="AB3419" t="s">
        <v>12401</v>
      </c>
    </row>
    <row r="3420" spans="1:28" x14ac:dyDescent="0.3">
      <c r="A3420" t="s">
        <v>12402</v>
      </c>
      <c r="B3420" t="s">
        <v>212</v>
      </c>
      <c r="C3420">
        <v>21</v>
      </c>
      <c r="D3420" t="s">
        <v>75</v>
      </c>
      <c r="E3420" t="s">
        <v>45</v>
      </c>
      <c r="F3420" t="s">
        <v>55</v>
      </c>
      <c r="G3420" t="s">
        <v>3914</v>
      </c>
      <c r="H3420" t="s">
        <v>35</v>
      </c>
      <c r="I3420" t="s">
        <v>36</v>
      </c>
      <c r="J3420">
        <v>26</v>
      </c>
      <c r="K3420">
        <v>23</v>
      </c>
      <c r="L3420">
        <f t="shared" si="159"/>
        <v>3</v>
      </c>
      <c r="M3420">
        <v>13</v>
      </c>
      <c r="N3420">
        <v>28790</v>
      </c>
      <c r="O3420" s="1">
        <f t="shared" si="160"/>
        <v>1107.3076923076924</v>
      </c>
      <c r="P3420" s="1">
        <f t="shared" si="161"/>
        <v>25468.076923076926</v>
      </c>
      <c r="Q3420" s="1">
        <f>Table1[[#This Row],[Earned Basic Salary]]*20%</f>
        <v>5093.6153846153857</v>
      </c>
      <c r="R3420" s="1">
        <f>Table1[[#This Row],[Earned Basic Salary]]*10%</f>
        <v>2546.8076923076928</v>
      </c>
      <c r="S3420" s="1">
        <f>Table1[[#This Row],[Earned Basic Salary]]*12%</f>
        <v>3056.169230769231</v>
      </c>
      <c r="T3420" s="1">
        <f>200</f>
        <v>200</v>
      </c>
      <c r="U3420" s="1">
        <f>Table1[[#This Row],[PF]]+Table1[[#This Row],[Professional Tax]]</f>
        <v>3256.169230769231</v>
      </c>
      <c r="V3420" s="1">
        <f>Table1[[#This Row],[Overtime Hours]]*200</f>
        <v>2600</v>
      </c>
      <c r="W3420" s="1">
        <f>Table1[[#This Row],[Earned Basic Salary]]+Table1[[#This Row],[HRA]]+Table1[[#This Row],[DA]]+Table1[[#This Row],[Overtime Pay]]</f>
        <v>35708.500000000007</v>
      </c>
      <c r="X3420" s="1">
        <f>Table1[[#This Row],[Gross Salary]]-Table1[[#This Row],[Total Deduction]]</f>
        <v>32452.330769230775</v>
      </c>
      <c r="Y3420" t="s">
        <v>37</v>
      </c>
      <c r="Z3420" t="s">
        <v>38</v>
      </c>
      <c r="AA3420" t="s">
        <v>12403</v>
      </c>
      <c r="AB3420" t="s">
        <v>12404</v>
      </c>
    </row>
    <row r="3421" spans="1:28" x14ac:dyDescent="0.3">
      <c r="A3421" t="s">
        <v>12405</v>
      </c>
      <c r="B3421" t="s">
        <v>60</v>
      </c>
      <c r="C3421">
        <v>38</v>
      </c>
      <c r="D3421" t="s">
        <v>31</v>
      </c>
      <c r="E3421" t="s">
        <v>32</v>
      </c>
      <c r="F3421" t="s">
        <v>89</v>
      </c>
      <c r="G3421" t="s">
        <v>993</v>
      </c>
      <c r="H3421" t="s">
        <v>35</v>
      </c>
      <c r="I3421" t="s">
        <v>36</v>
      </c>
      <c r="J3421">
        <v>26</v>
      </c>
      <c r="K3421">
        <v>22</v>
      </c>
      <c r="L3421">
        <f t="shared" si="159"/>
        <v>4</v>
      </c>
      <c r="M3421">
        <v>11</v>
      </c>
      <c r="N3421">
        <v>75927</v>
      </c>
      <c r="O3421" s="1">
        <f t="shared" si="160"/>
        <v>2920.2692307692309</v>
      </c>
      <c r="P3421" s="1">
        <f t="shared" si="161"/>
        <v>64245.923076923078</v>
      </c>
      <c r="Q3421" s="1">
        <f>Table1[[#This Row],[Earned Basic Salary]]*20%</f>
        <v>12849.184615384616</v>
      </c>
      <c r="R3421" s="1">
        <f>Table1[[#This Row],[Earned Basic Salary]]*10%</f>
        <v>6424.5923076923082</v>
      </c>
      <c r="S3421" s="1">
        <f>Table1[[#This Row],[Earned Basic Salary]]*12%</f>
        <v>7709.5107692307693</v>
      </c>
      <c r="T3421" s="1">
        <f>200</f>
        <v>200</v>
      </c>
      <c r="U3421" s="1">
        <f>Table1[[#This Row],[PF]]+Table1[[#This Row],[Professional Tax]]</f>
        <v>7909.5107692307693</v>
      </c>
      <c r="V3421" s="1">
        <f>Table1[[#This Row],[Overtime Hours]]*200</f>
        <v>2200</v>
      </c>
      <c r="W3421" s="1">
        <f>Table1[[#This Row],[Earned Basic Salary]]+Table1[[#This Row],[HRA]]+Table1[[#This Row],[DA]]+Table1[[#This Row],[Overtime Pay]]</f>
        <v>85719.7</v>
      </c>
      <c r="X3421" s="1">
        <f>Table1[[#This Row],[Gross Salary]]-Table1[[#This Row],[Total Deduction]]</f>
        <v>77810.189230769232</v>
      </c>
      <c r="Y3421" t="s">
        <v>37</v>
      </c>
      <c r="Z3421" t="s">
        <v>95</v>
      </c>
      <c r="AA3421" t="s">
        <v>12406</v>
      </c>
      <c r="AB3421" t="s">
        <v>12407</v>
      </c>
    </row>
    <row r="3422" spans="1:28" x14ac:dyDescent="0.3">
      <c r="A3422" t="s">
        <v>12408</v>
      </c>
      <c r="B3422" t="s">
        <v>2324</v>
      </c>
      <c r="C3422">
        <v>45</v>
      </c>
      <c r="D3422" t="s">
        <v>44</v>
      </c>
      <c r="E3422" t="s">
        <v>62</v>
      </c>
      <c r="F3422" t="s">
        <v>33</v>
      </c>
      <c r="G3422" t="s">
        <v>6619</v>
      </c>
      <c r="H3422" t="s">
        <v>35</v>
      </c>
      <c r="I3422" t="s">
        <v>36</v>
      </c>
      <c r="J3422">
        <v>26</v>
      </c>
      <c r="K3422">
        <v>24</v>
      </c>
      <c r="L3422">
        <f t="shared" si="159"/>
        <v>2</v>
      </c>
      <c r="M3422">
        <v>15</v>
      </c>
      <c r="N3422">
        <v>62343</v>
      </c>
      <c r="O3422" s="1">
        <f t="shared" si="160"/>
        <v>2397.8076923076924</v>
      </c>
      <c r="P3422" s="1">
        <f t="shared" si="161"/>
        <v>57547.384615384617</v>
      </c>
      <c r="Q3422" s="1">
        <f>Table1[[#This Row],[Earned Basic Salary]]*20%</f>
        <v>11509.476923076923</v>
      </c>
      <c r="R3422" s="1">
        <f>Table1[[#This Row],[Earned Basic Salary]]*10%</f>
        <v>5754.7384615384617</v>
      </c>
      <c r="S3422" s="1">
        <f>Table1[[#This Row],[Earned Basic Salary]]*12%</f>
        <v>6905.6861538461535</v>
      </c>
      <c r="T3422" s="1">
        <f>200</f>
        <v>200</v>
      </c>
      <c r="U3422" s="1">
        <f>Table1[[#This Row],[PF]]+Table1[[#This Row],[Professional Tax]]</f>
        <v>7105.6861538461535</v>
      </c>
      <c r="V3422" s="1">
        <f>Table1[[#This Row],[Overtime Hours]]*200</f>
        <v>3000</v>
      </c>
      <c r="W3422" s="1">
        <f>Table1[[#This Row],[Earned Basic Salary]]+Table1[[#This Row],[HRA]]+Table1[[#This Row],[DA]]+Table1[[#This Row],[Overtime Pay]]</f>
        <v>77811.600000000006</v>
      </c>
      <c r="X3422" s="1">
        <f>Table1[[#This Row],[Gross Salary]]-Table1[[#This Row],[Total Deduction]]</f>
        <v>70705.913846153853</v>
      </c>
      <c r="Y3422" t="s">
        <v>37</v>
      </c>
      <c r="Z3422" t="s">
        <v>106</v>
      </c>
      <c r="AA3422" t="s">
        <v>12409</v>
      </c>
      <c r="AB3422" t="s">
        <v>12410</v>
      </c>
    </row>
    <row r="3423" spans="1:28" x14ac:dyDescent="0.3">
      <c r="A3423" t="s">
        <v>12411</v>
      </c>
      <c r="B3423" t="s">
        <v>188</v>
      </c>
      <c r="C3423">
        <v>41</v>
      </c>
      <c r="D3423" t="s">
        <v>61</v>
      </c>
      <c r="E3423" t="s">
        <v>62</v>
      </c>
      <c r="F3423" t="s">
        <v>69</v>
      </c>
      <c r="G3423" t="s">
        <v>5501</v>
      </c>
      <c r="H3423" t="s">
        <v>35</v>
      </c>
      <c r="I3423" t="s">
        <v>36</v>
      </c>
      <c r="J3423">
        <v>26</v>
      </c>
      <c r="K3423">
        <v>24</v>
      </c>
      <c r="L3423">
        <f t="shared" si="159"/>
        <v>2</v>
      </c>
      <c r="M3423">
        <v>13</v>
      </c>
      <c r="N3423">
        <v>56202</v>
      </c>
      <c r="O3423" s="1">
        <f t="shared" si="160"/>
        <v>2161.6153846153848</v>
      </c>
      <c r="P3423" s="1">
        <f t="shared" si="161"/>
        <v>51878.769230769234</v>
      </c>
      <c r="Q3423" s="1">
        <f>Table1[[#This Row],[Earned Basic Salary]]*20%</f>
        <v>10375.753846153848</v>
      </c>
      <c r="R3423" s="1">
        <f>Table1[[#This Row],[Earned Basic Salary]]*10%</f>
        <v>5187.876923076924</v>
      </c>
      <c r="S3423" s="1">
        <f>Table1[[#This Row],[Earned Basic Salary]]*12%</f>
        <v>6225.4523076923078</v>
      </c>
      <c r="T3423" s="1">
        <f>200</f>
        <v>200</v>
      </c>
      <c r="U3423" s="1">
        <f>Table1[[#This Row],[PF]]+Table1[[#This Row],[Professional Tax]]</f>
        <v>6425.4523076923078</v>
      </c>
      <c r="V3423" s="1">
        <f>Table1[[#This Row],[Overtime Hours]]*200</f>
        <v>2600</v>
      </c>
      <c r="W3423" s="1">
        <f>Table1[[#This Row],[Earned Basic Salary]]+Table1[[#This Row],[HRA]]+Table1[[#This Row],[DA]]+Table1[[#This Row],[Overtime Pay]]</f>
        <v>70042.400000000009</v>
      </c>
      <c r="X3423" s="1">
        <f>Table1[[#This Row],[Gross Salary]]-Table1[[#This Row],[Total Deduction]]</f>
        <v>63616.947692307702</v>
      </c>
      <c r="Y3423" t="s">
        <v>37</v>
      </c>
      <c r="Z3423" t="s">
        <v>38</v>
      </c>
      <c r="AA3423" t="s">
        <v>12412</v>
      </c>
      <c r="AB3423" t="s">
        <v>12413</v>
      </c>
    </row>
    <row r="3424" spans="1:28" x14ac:dyDescent="0.3">
      <c r="A3424" t="s">
        <v>12414</v>
      </c>
      <c r="B3424" t="s">
        <v>470</v>
      </c>
      <c r="C3424">
        <v>50</v>
      </c>
      <c r="D3424" t="s">
        <v>53</v>
      </c>
      <c r="E3424" t="s">
        <v>62</v>
      </c>
      <c r="F3424" t="s">
        <v>46</v>
      </c>
      <c r="G3424" t="s">
        <v>5519</v>
      </c>
      <c r="H3424" t="s">
        <v>35</v>
      </c>
      <c r="I3424" t="s">
        <v>36</v>
      </c>
      <c r="J3424">
        <v>26</v>
      </c>
      <c r="K3424">
        <v>23</v>
      </c>
      <c r="L3424">
        <f t="shared" si="159"/>
        <v>3</v>
      </c>
      <c r="M3424">
        <v>1</v>
      </c>
      <c r="N3424">
        <v>42893</v>
      </c>
      <c r="O3424" s="1">
        <f t="shared" si="160"/>
        <v>1649.7307692307693</v>
      </c>
      <c r="P3424" s="1">
        <f t="shared" si="161"/>
        <v>37943.807692307695</v>
      </c>
      <c r="Q3424" s="1">
        <f>Table1[[#This Row],[Earned Basic Salary]]*20%</f>
        <v>7588.7615384615392</v>
      </c>
      <c r="R3424" s="1">
        <f>Table1[[#This Row],[Earned Basic Salary]]*10%</f>
        <v>3794.3807692307696</v>
      </c>
      <c r="S3424" s="1">
        <f>Table1[[#This Row],[Earned Basic Salary]]*12%</f>
        <v>4553.2569230769232</v>
      </c>
      <c r="T3424" s="1">
        <f>200</f>
        <v>200</v>
      </c>
      <c r="U3424" s="1">
        <f>Table1[[#This Row],[PF]]+Table1[[#This Row],[Professional Tax]]</f>
        <v>4753.2569230769232</v>
      </c>
      <c r="V3424" s="1">
        <f>Table1[[#This Row],[Overtime Hours]]*200</f>
        <v>200</v>
      </c>
      <c r="W3424" s="1">
        <f>Table1[[#This Row],[Earned Basic Salary]]+Table1[[#This Row],[HRA]]+Table1[[#This Row],[DA]]+Table1[[#This Row],[Overtime Pay]]</f>
        <v>49526.950000000004</v>
      </c>
      <c r="X3424" s="1">
        <f>Table1[[#This Row],[Gross Salary]]-Table1[[#This Row],[Total Deduction]]</f>
        <v>44773.693076923082</v>
      </c>
      <c r="Y3424" t="s">
        <v>37</v>
      </c>
      <c r="Z3424" t="s">
        <v>106</v>
      </c>
      <c r="AA3424" t="s">
        <v>12415</v>
      </c>
      <c r="AB3424" t="s">
        <v>12416</v>
      </c>
    </row>
    <row r="3425" spans="1:28" x14ac:dyDescent="0.3">
      <c r="A3425" t="s">
        <v>12417</v>
      </c>
      <c r="B3425" t="s">
        <v>110</v>
      </c>
      <c r="C3425">
        <v>37</v>
      </c>
      <c r="D3425" t="s">
        <v>75</v>
      </c>
      <c r="E3425" t="s">
        <v>62</v>
      </c>
      <c r="F3425" t="s">
        <v>83</v>
      </c>
      <c r="G3425" t="s">
        <v>8044</v>
      </c>
      <c r="H3425" t="s">
        <v>35</v>
      </c>
      <c r="I3425" t="s">
        <v>36</v>
      </c>
      <c r="J3425">
        <v>26</v>
      </c>
      <c r="K3425">
        <v>24</v>
      </c>
      <c r="L3425">
        <f t="shared" si="159"/>
        <v>2</v>
      </c>
      <c r="M3425">
        <v>2</v>
      </c>
      <c r="N3425">
        <v>33237</v>
      </c>
      <c r="O3425" s="1">
        <f t="shared" si="160"/>
        <v>1278.3461538461538</v>
      </c>
      <c r="P3425" s="1">
        <f t="shared" si="161"/>
        <v>30680.307692307691</v>
      </c>
      <c r="Q3425" s="1">
        <f>Table1[[#This Row],[Earned Basic Salary]]*20%</f>
        <v>6136.0615384615385</v>
      </c>
      <c r="R3425" s="1">
        <f>Table1[[#This Row],[Earned Basic Salary]]*10%</f>
        <v>3068.0307692307692</v>
      </c>
      <c r="S3425" s="1">
        <f>Table1[[#This Row],[Earned Basic Salary]]*12%</f>
        <v>3681.6369230769228</v>
      </c>
      <c r="T3425" s="1">
        <f>200</f>
        <v>200</v>
      </c>
      <c r="U3425" s="1">
        <f>Table1[[#This Row],[PF]]+Table1[[#This Row],[Professional Tax]]</f>
        <v>3881.6369230769228</v>
      </c>
      <c r="V3425" s="1">
        <f>Table1[[#This Row],[Overtime Hours]]*200</f>
        <v>400</v>
      </c>
      <c r="W3425" s="1">
        <f>Table1[[#This Row],[Earned Basic Salary]]+Table1[[#This Row],[HRA]]+Table1[[#This Row],[DA]]+Table1[[#This Row],[Overtime Pay]]</f>
        <v>40284.400000000001</v>
      </c>
      <c r="X3425" s="1">
        <f>Table1[[#This Row],[Gross Salary]]-Table1[[#This Row],[Total Deduction]]</f>
        <v>36402.763076923082</v>
      </c>
      <c r="Y3425" t="s">
        <v>37</v>
      </c>
      <c r="Z3425" t="s">
        <v>106</v>
      </c>
      <c r="AA3425" t="s">
        <v>12418</v>
      </c>
      <c r="AB3425" t="s">
        <v>12419</v>
      </c>
    </row>
    <row r="3426" spans="1:28" x14ac:dyDescent="0.3">
      <c r="A3426" t="s">
        <v>12420</v>
      </c>
      <c r="B3426" t="s">
        <v>110</v>
      </c>
      <c r="C3426">
        <v>54</v>
      </c>
      <c r="D3426" t="s">
        <v>75</v>
      </c>
      <c r="E3426" t="s">
        <v>82</v>
      </c>
      <c r="F3426" t="s">
        <v>89</v>
      </c>
      <c r="G3426" t="s">
        <v>11403</v>
      </c>
      <c r="H3426" t="s">
        <v>35</v>
      </c>
      <c r="I3426" t="s">
        <v>36</v>
      </c>
      <c r="J3426">
        <v>26</v>
      </c>
      <c r="K3426">
        <v>25</v>
      </c>
      <c r="L3426">
        <f t="shared" si="159"/>
        <v>1</v>
      </c>
      <c r="M3426">
        <v>8</v>
      </c>
      <c r="N3426">
        <v>23079</v>
      </c>
      <c r="O3426" s="1">
        <f t="shared" si="160"/>
        <v>887.65384615384619</v>
      </c>
      <c r="P3426" s="1">
        <f t="shared" si="161"/>
        <v>22191.346153846156</v>
      </c>
      <c r="Q3426" s="1">
        <f>Table1[[#This Row],[Earned Basic Salary]]*20%</f>
        <v>4438.2692307692314</v>
      </c>
      <c r="R3426" s="1">
        <f>Table1[[#This Row],[Earned Basic Salary]]*10%</f>
        <v>2219.1346153846157</v>
      </c>
      <c r="S3426" s="1">
        <f>Table1[[#This Row],[Earned Basic Salary]]*12%</f>
        <v>2662.9615384615386</v>
      </c>
      <c r="T3426" s="1">
        <f>200</f>
        <v>200</v>
      </c>
      <c r="U3426" s="1">
        <f>Table1[[#This Row],[PF]]+Table1[[#This Row],[Professional Tax]]</f>
        <v>2862.9615384615386</v>
      </c>
      <c r="V3426" s="1">
        <f>Table1[[#This Row],[Overtime Hours]]*200</f>
        <v>1600</v>
      </c>
      <c r="W3426" s="1">
        <f>Table1[[#This Row],[Earned Basic Salary]]+Table1[[#This Row],[HRA]]+Table1[[#This Row],[DA]]+Table1[[#This Row],[Overtime Pay]]</f>
        <v>30448.750000000004</v>
      </c>
      <c r="X3426" s="1">
        <f>Table1[[#This Row],[Gross Salary]]-Table1[[#This Row],[Total Deduction]]</f>
        <v>27585.788461538465</v>
      </c>
      <c r="Y3426" t="s">
        <v>37</v>
      </c>
      <c r="Z3426" t="s">
        <v>106</v>
      </c>
      <c r="AA3426" t="s">
        <v>12421</v>
      </c>
      <c r="AB3426" t="s">
        <v>12422</v>
      </c>
    </row>
    <row r="3427" spans="1:28" x14ac:dyDescent="0.3">
      <c r="A3427" t="s">
        <v>12423</v>
      </c>
      <c r="B3427" t="s">
        <v>958</v>
      </c>
      <c r="C3427">
        <v>24</v>
      </c>
      <c r="D3427" t="s">
        <v>44</v>
      </c>
      <c r="E3427" t="s">
        <v>121</v>
      </c>
      <c r="F3427" t="s">
        <v>69</v>
      </c>
      <c r="G3427" t="s">
        <v>12424</v>
      </c>
      <c r="H3427" t="s">
        <v>35</v>
      </c>
      <c r="I3427" t="s">
        <v>36</v>
      </c>
      <c r="J3427">
        <v>26</v>
      </c>
      <c r="K3427">
        <v>23</v>
      </c>
      <c r="L3427">
        <f t="shared" si="159"/>
        <v>3</v>
      </c>
      <c r="M3427">
        <v>8</v>
      </c>
      <c r="N3427">
        <v>35860</v>
      </c>
      <c r="O3427" s="1">
        <f t="shared" si="160"/>
        <v>1379.2307692307693</v>
      </c>
      <c r="P3427" s="1">
        <f t="shared" si="161"/>
        <v>31722.307692307695</v>
      </c>
      <c r="Q3427" s="1">
        <f>Table1[[#This Row],[Earned Basic Salary]]*20%</f>
        <v>6344.461538461539</v>
      </c>
      <c r="R3427" s="1">
        <f>Table1[[#This Row],[Earned Basic Salary]]*10%</f>
        <v>3172.2307692307695</v>
      </c>
      <c r="S3427" s="1">
        <f>Table1[[#This Row],[Earned Basic Salary]]*12%</f>
        <v>3806.6769230769232</v>
      </c>
      <c r="T3427" s="1">
        <f>200</f>
        <v>200</v>
      </c>
      <c r="U3427" s="1">
        <f>Table1[[#This Row],[PF]]+Table1[[#This Row],[Professional Tax]]</f>
        <v>4006.6769230769232</v>
      </c>
      <c r="V3427" s="1">
        <f>Table1[[#This Row],[Overtime Hours]]*200</f>
        <v>1600</v>
      </c>
      <c r="W3427" s="1">
        <f>Table1[[#This Row],[Earned Basic Salary]]+Table1[[#This Row],[HRA]]+Table1[[#This Row],[DA]]+Table1[[#This Row],[Overtime Pay]]</f>
        <v>42839</v>
      </c>
      <c r="X3427" s="1">
        <f>Table1[[#This Row],[Gross Salary]]-Table1[[#This Row],[Total Deduction]]</f>
        <v>38832.323076923079</v>
      </c>
      <c r="Y3427" t="s">
        <v>37</v>
      </c>
      <c r="Z3427" t="s">
        <v>106</v>
      </c>
      <c r="AA3427" t="s">
        <v>12425</v>
      </c>
      <c r="AB3427" t="s">
        <v>12426</v>
      </c>
    </row>
    <row r="3428" spans="1:28" x14ac:dyDescent="0.3">
      <c r="A3428" t="s">
        <v>12427</v>
      </c>
      <c r="B3428" t="s">
        <v>443</v>
      </c>
      <c r="C3428">
        <v>34</v>
      </c>
      <c r="D3428" t="s">
        <v>127</v>
      </c>
      <c r="E3428" t="s">
        <v>32</v>
      </c>
      <c r="F3428" t="s">
        <v>89</v>
      </c>
      <c r="G3428" t="s">
        <v>4021</v>
      </c>
      <c r="H3428" t="s">
        <v>35</v>
      </c>
      <c r="I3428" t="s">
        <v>36</v>
      </c>
      <c r="J3428">
        <v>26</v>
      </c>
      <c r="K3428">
        <v>23</v>
      </c>
      <c r="L3428">
        <f t="shared" si="159"/>
        <v>3</v>
      </c>
      <c r="M3428">
        <v>12</v>
      </c>
      <c r="N3428">
        <v>32385</v>
      </c>
      <c r="O3428" s="1">
        <f t="shared" si="160"/>
        <v>1245.5769230769231</v>
      </c>
      <c r="P3428" s="1">
        <f t="shared" si="161"/>
        <v>28648.26923076923</v>
      </c>
      <c r="Q3428" s="1">
        <f>Table1[[#This Row],[Earned Basic Salary]]*20%</f>
        <v>5729.6538461538466</v>
      </c>
      <c r="R3428" s="1">
        <f>Table1[[#This Row],[Earned Basic Salary]]*10%</f>
        <v>2864.8269230769233</v>
      </c>
      <c r="S3428" s="1">
        <f>Table1[[#This Row],[Earned Basic Salary]]*12%</f>
        <v>3437.7923076923075</v>
      </c>
      <c r="T3428" s="1">
        <f>200</f>
        <v>200</v>
      </c>
      <c r="U3428" s="1">
        <f>Table1[[#This Row],[PF]]+Table1[[#This Row],[Professional Tax]]</f>
        <v>3637.7923076923075</v>
      </c>
      <c r="V3428" s="1">
        <f>Table1[[#This Row],[Overtime Hours]]*200</f>
        <v>2400</v>
      </c>
      <c r="W3428" s="1">
        <f>Table1[[#This Row],[Earned Basic Salary]]+Table1[[#This Row],[HRA]]+Table1[[#This Row],[DA]]+Table1[[#This Row],[Overtime Pay]]</f>
        <v>39642.75</v>
      </c>
      <c r="X3428" s="1">
        <f>Table1[[#This Row],[Gross Salary]]-Table1[[#This Row],[Total Deduction]]</f>
        <v>36004.957692307689</v>
      </c>
      <c r="Y3428" t="s">
        <v>37</v>
      </c>
      <c r="Z3428" t="s">
        <v>95</v>
      </c>
      <c r="AA3428" t="s">
        <v>12428</v>
      </c>
      <c r="AB3428" t="s">
        <v>12429</v>
      </c>
    </row>
    <row r="3429" spans="1:28" x14ac:dyDescent="0.3">
      <c r="A3429" t="s">
        <v>12430</v>
      </c>
      <c r="B3429" t="s">
        <v>275</v>
      </c>
      <c r="C3429">
        <v>37</v>
      </c>
      <c r="D3429" t="s">
        <v>127</v>
      </c>
      <c r="E3429" t="s">
        <v>54</v>
      </c>
      <c r="F3429" t="s">
        <v>83</v>
      </c>
      <c r="G3429" t="s">
        <v>7876</v>
      </c>
      <c r="H3429" t="s">
        <v>35</v>
      </c>
      <c r="I3429" t="s">
        <v>36</v>
      </c>
      <c r="J3429">
        <v>26</v>
      </c>
      <c r="K3429">
        <v>23</v>
      </c>
      <c r="L3429">
        <f t="shared" si="159"/>
        <v>3</v>
      </c>
      <c r="M3429">
        <v>17</v>
      </c>
      <c r="N3429">
        <v>42579</v>
      </c>
      <c r="O3429" s="1">
        <f t="shared" si="160"/>
        <v>1637.6538461538462</v>
      </c>
      <c r="P3429" s="1">
        <f t="shared" si="161"/>
        <v>37666.038461538461</v>
      </c>
      <c r="Q3429" s="1">
        <f>Table1[[#This Row],[Earned Basic Salary]]*20%</f>
        <v>7533.2076923076929</v>
      </c>
      <c r="R3429" s="1">
        <f>Table1[[#This Row],[Earned Basic Salary]]*10%</f>
        <v>3766.6038461538465</v>
      </c>
      <c r="S3429" s="1">
        <f>Table1[[#This Row],[Earned Basic Salary]]*12%</f>
        <v>4519.9246153846152</v>
      </c>
      <c r="T3429" s="1">
        <f>200</f>
        <v>200</v>
      </c>
      <c r="U3429" s="1">
        <f>Table1[[#This Row],[PF]]+Table1[[#This Row],[Professional Tax]]</f>
        <v>4719.9246153846152</v>
      </c>
      <c r="V3429" s="1">
        <f>Table1[[#This Row],[Overtime Hours]]*200</f>
        <v>3400</v>
      </c>
      <c r="W3429" s="1">
        <f>Table1[[#This Row],[Earned Basic Salary]]+Table1[[#This Row],[HRA]]+Table1[[#This Row],[DA]]+Table1[[#This Row],[Overtime Pay]]</f>
        <v>52365.85</v>
      </c>
      <c r="X3429" s="1">
        <f>Table1[[#This Row],[Gross Salary]]-Table1[[#This Row],[Total Deduction]]</f>
        <v>47645.925384615381</v>
      </c>
      <c r="Y3429" t="s">
        <v>37</v>
      </c>
      <c r="Z3429" t="s">
        <v>38</v>
      </c>
      <c r="AA3429" t="s">
        <v>12431</v>
      </c>
      <c r="AB3429" t="s">
        <v>12432</v>
      </c>
    </row>
    <row r="3430" spans="1:28" x14ac:dyDescent="0.3">
      <c r="A3430" t="s">
        <v>12433</v>
      </c>
      <c r="B3430" t="s">
        <v>126</v>
      </c>
      <c r="C3430">
        <v>40</v>
      </c>
      <c r="D3430" t="s">
        <v>31</v>
      </c>
      <c r="E3430" t="s">
        <v>82</v>
      </c>
      <c r="F3430" t="s">
        <v>55</v>
      </c>
      <c r="G3430" t="s">
        <v>2768</v>
      </c>
      <c r="H3430" t="s">
        <v>35</v>
      </c>
      <c r="I3430" t="s">
        <v>36</v>
      </c>
      <c r="J3430">
        <v>26</v>
      </c>
      <c r="K3430">
        <v>22</v>
      </c>
      <c r="L3430">
        <f t="shared" si="159"/>
        <v>4</v>
      </c>
      <c r="M3430">
        <v>13</v>
      </c>
      <c r="N3430">
        <v>73321</v>
      </c>
      <c r="O3430" s="1">
        <f t="shared" si="160"/>
        <v>2820.0384615384614</v>
      </c>
      <c r="P3430" s="1">
        <f t="shared" si="161"/>
        <v>62040.846153846149</v>
      </c>
      <c r="Q3430" s="1">
        <f>Table1[[#This Row],[Earned Basic Salary]]*20%</f>
        <v>12408.16923076923</v>
      </c>
      <c r="R3430" s="1">
        <f>Table1[[#This Row],[Earned Basic Salary]]*10%</f>
        <v>6204.0846153846151</v>
      </c>
      <c r="S3430" s="1">
        <f>Table1[[#This Row],[Earned Basic Salary]]*12%</f>
        <v>7444.9015384615377</v>
      </c>
      <c r="T3430" s="1">
        <f>200</f>
        <v>200</v>
      </c>
      <c r="U3430" s="1">
        <f>Table1[[#This Row],[PF]]+Table1[[#This Row],[Professional Tax]]</f>
        <v>7644.9015384615377</v>
      </c>
      <c r="V3430" s="1">
        <f>Table1[[#This Row],[Overtime Hours]]*200</f>
        <v>2600</v>
      </c>
      <c r="W3430" s="1">
        <f>Table1[[#This Row],[Earned Basic Salary]]+Table1[[#This Row],[HRA]]+Table1[[#This Row],[DA]]+Table1[[#This Row],[Overtime Pay]]</f>
        <v>83253.100000000006</v>
      </c>
      <c r="X3430" s="1">
        <f>Table1[[#This Row],[Gross Salary]]-Table1[[#This Row],[Total Deduction]]</f>
        <v>75608.198461538472</v>
      </c>
      <c r="Y3430" t="s">
        <v>37</v>
      </c>
      <c r="Z3430" t="s">
        <v>106</v>
      </c>
      <c r="AA3430" t="s">
        <v>12434</v>
      </c>
      <c r="AB3430" t="s">
        <v>12435</v>
      </c>
    </row>
    <row r="3431" spans="1:28" x14ac:dyDescent="0.3">
      <c r="A3431" t="s">
        <v>12436</v>
      </c>
      <c r="B3431" t="s">
        <v>88</v>
      </c>
      <c r="C3431">
        <v>38</v>
      </c>
      <c r="D3431" t="s">
        <v>81</v>
      </c>
      <c r="E3431" t="s">
        <v>32</v>
      </c>
      <c r="F3431" t="s">
        <v>89</v>
      </c>
      <c r="G3431" t="s">
        <v>10094</v>
      </c>
      <c r="H3431" t="s">
        <v>35</v>
      </c>
      <c r="I3431" t="s">
        <v>36</v>
      </c>
      <c r="J3431">
        <v>26</v>
      </c>
      <c r="K3431">
        <v>22</v>
      </c>
      <c r="L3431">
        <f t="shared" si="159"/>
        <v>4</v>
      </c>
      <c r="M3431">
        <v>16</v>
      </c>
      <c r="N3431">
        <v>34588</v>
      </c>
      <c r="O3431" s="1">
        <f t="shared" si="160"/>
        <v>1330.3076923076924</v>
      </c>
      <c r="P3431" s="1">
        <f t="shared" si="161"/>
        <v>29266.769230769234</v>
      </c>
      <c r="Q3431" s="1">
        <f>Table1[[#This Row],[Earned Basic Salary]]*20%</f>
        <v>5853.3538461538474</v>
      </c>
      <c r="R3431" s="1">
        <f>Table1[[#This Row],[Earned Basic Salary]]*10%</f>
        <v>2926.6769230769237</v>
      </c>
      <c r="S3431" s="1">
        <f>Table1[[#This Row],[Earned Basic Salary]]*12%</f>
        <v>3512.0123076923078</v>
      </c>
      <c r="T3431" s="1">
        <f>200</f>
        <v>200</v>
      </c>
      <c r="U3431" s="1">
        <f>Table1[[#This Row],[PF]]+Table1[[#This Row],[Professional Tax]]</f>
        <v>3712.0123076923078</v>
      </c>
      <c r="V3431" s="1">
        <f>Table1[[#This Row],[Overtime Hours]]*200</f>
        <v>3200</v>
      </c>
      <c r="W3431" s="1">
        <f>Table1[[#This Row],[Earned Basic Salary]]+Table1[[#This Row],[HRA]]+Table1[[#This Row],[DA]]+Table1[[#This Row],[Overtime Pay]]</f>
        <v>41246.800000000003</v>
      </c>
      <c r="X3431" s="1">
        <f>Table1[[#This Row],[Gross Salary]]-Table1[[#This Row],[Total Deduction]]</f>
        <v>37534.787692307698</v>
      </c>
      <c r="Y3431" t="s">
        <v>37</v>
      </c>
      <c r="Z3431" t="s">
        <v>106</v>
      </c>
      <c r="AA3431" t="s">
        <v>12437</v>
      </c>
      <c r="AB3431" t="s">
        <v>12438</v>
      </c>
    </row>
    <row r="3432" spans="1:28" x14ac:dyDescent="0.3">
      <c r="A3432" t="s">
        <v>12439</v>
      </c>
      <c r="B3432" t="s">
        <v>1473</v>
      </c>
      <c r="C3432">
        <v>33</v>
      </c>
      <c r="D3432" t="s">
        <v>75</v>
      </c>
      <c r="E3432" t="s">
        <v>82</v>
      </c>
      <c r="F3432" t="s">
        <v>69</v>
      </c>
      <c r="G3432" t="s">
        <v>1435</v>
      </c>
      <c r="H3432" t="s">
        <v>35</v>
      </c>
      <c r="I3432" t="s">
        <v>36</v>
      </c>
      <c r="J3432">
        <v>26</v>
      </c>
      <c r="K3432">
        <v>22</v>
      </c>
      <c r="L3432">
        <f t="shared" si="159"/>
        <v>4</v>
      </c>
      <c r="M3432">
        <v>6</v>
      </c>
      <c r="N3432">
        <v>57355</v>
      </c>
      <c r="O3432" s="1">
        <f t="shared" si="160"/>
        <v>2205.9615384615386</v>
      </c>
      <c r="P3432" s="1">
        <f t="shared" si="161"/>
        <v>48531.153846153851</v>
      </c>
      <c r="Q3432" s="1">
        <f>Table1[[#This Row],[Earned Basic Salary]]*20%</f>
        <v>9706.2307692307713</v>
      </c>
      <c r="R3432" s="1">
        <f>Table1[[#This Row],[Earned Basic Salary]]*10%</f>
        <v>4853.1153846153857</v>
      </c>
      <c r="S3432" s="1">
        <f>Table1[[#This Row],[Earned Basic Salary]]*12%</f>
        <v>5823.7384615384617</v>
      </c>
      <c r="T3432" s="1">
        <f>200</f>
        <v>200</v>
      </c>
      <c r="U3432" s="1">
        <f>Table1[[#This Row],[PF]]+Table1[[#This Row],[Professional Tax]]</f>
        <v>6023.7384615384617</v>
      </c>
      <c r="V3432" s="1">
        <f>Table1[[#This Row],[Overtime Hours]]*200</f>
        <v>1200</v>
      </c>
      <c r="W3432" s="1">
        <f>Table1[[#This Row],[Earned Basic Salary]]+Table1[[#This Row],[HRA]]+Table1[[#This Row],[DA]]+Table1[[#This Row],[Overtime Pay]]</f>
        <v>64290.500000000007</v>
      </c>
      <c r="X3432" s="1">
        <f>Table1[[#This Row],[Gross Salary]]-Table1[[#This Row],[Total Deduction]]</f>
        <v>58266.761538461549</v>
      </c>
      <c r="Y3432" t="s">
        <v>37</v>
      </c>
      <c r="Z3432" t="s">
        <v>38</v>
      </c>
      <c r="AA3432" t="s">
        <v>12440</v>
      </c>
      <c r="AB3432" t="s">
        <v>12441</v>
      </c>
    </row>
    <row r="3433" spans="1:28" x14ac:dyDescent="0.3">
      <c r="A3433" t="s">
        <v>12442</v>
      </c>
      <c r="B3433" t="s">
        <v>29</v>
      </c>
      <c r="C3433">
        <v>25</v>
      </c>
      <c r="D3433" t="s">
        <v>53</v>
      </c>
      <c r="E3433" t="s">
        <v>62</v>
      </c>
      <c r="F3433" t="s">
        <v>46</v>
      </c>
      <c r="G3433" t="s">
        <v>12443</v>
      </c>
      <c r="H3433" t="s">
        <v>35</v>
      </c>
      <c r="I3433" t="s">
        <v>36</v>
      </c>
      <c r="J3433">
        <v>26</v>
      </c>
      <c r="K3433">
        <v>22</v>
      </c>
      <c r="L3433">
        <f t="shared" si="159"/>
        <v>4</v>
      </c>
      <c r="M3433">
        <v>8</v>
      </c>
      <c r="N3433">
        <v>27911</v>
      </c>
      <c r="O3433" s="1">
        <f t="shared" si="160"/>
        <v>1073.5</v>
      </c>
      <c r="P3433" s="1">
        <f t="shared" si="161"/>
        <v>23617</v>
      </c>
      <c r="Q3433" s="1">
        <f>Table1[[#This Row],[Earned Basic Salary]]*20%</f>
        <v>4723.4000000000005</v>
      </c>
      <c r="R3433" s="1">
        <f>Table1[[#This Row],[Earned Basic Salary]]*10%</f>
        <v>2361.7000000000003</v>
      </c>
      <c r="S3433" s="1">
        <f>Table1[[#This Row],[Earned Basic Salary]]*12%</f>
        <v>2834.04</v>
      </c>
      <c r="T3433" s="1">
        <f>200</f>
        <v>200</v>
      </c>
      <c r="U3433" s="1">
        <f>Table1[[#This Row],[PF]]+Table1[[#This Row],[Professional Tax]]</f>
        <v>3034.04</v>
      </c>
      <c r="V3433" s="1">
        <f>Table1[[#This Row],[Overtime Hours]]*200</f>
        <v>1600</v>
      </c>
      <c r="W3433" s="1">
        <f>Table1[[#This Row],[Earned Basic Salary]]+Table1[[#This Row],[HRA]]+Table1[[#This Row],[DA]]+Table1[[#This Row],[Overtime Pay]]</f>
        <v>32302.100000000002</v>
      </c>
      <c r="X3433" s="1">
        <f>Table1[[#This Row],[Gross Salary]]-Table1[[#This Row],[Total Deduction]]</f>
        <v>29268.06</v>
      </c>
      <c r="Y3433" t="s">
        <v>37</v>
      </c>
      <c r="Z3433" t="s">
        <v>38</v>
      </c>
      <c r="AA3433" t="s">
        <v>12444</v>
      </c>
      <c r="AB3433" t="s">
        <v>12445</v>
      </c>
    </row>
    <row r="3434" spans="1:28" x14ac:dyDescent="0.3">
      <c r="A3434" t="s">
        <v>12446</v>
      </c>
      <c r="B3434" t="s">
        <v>1610</v>
      </c>
      <c r="C3434">
        <v>36</v>
      </c>
      <c r="D3434" t="s">
        <v>44</v>
      </c>
      <c r="E3434" t="s">
        <v>45</v>
      </c>
      <c r="F3434" t="s">
        <v>89</v>
      </c>
      <c r="G3434" t="s">
        <v>12447</v>
      </c>
      <c r="H3434" t="s">
        <v>35</v>
      </c>
      <c r="I3434" t="s">
        <v>36</v>
      </c>
      <c r="J3434">
        <v>26</v>
      </c>
      <c r="K3434">
        <v>24</v>
      </c>
      <c r="L3434">
        <f t="shared" si="159"/>
        <v>2</v>
      </c>
      <c r="M3434">
        <v>15</v>
      </c>
      <c r="N3434">
        <v>60068</v>
      </c>
      <c r="O3434" s="1">
        <f t="shared" si="160"/>
        <v>2310.3076923076924</v>
      </c>
      <c r="P3434" s="1">
        <f t="shared" si="161"/>
        <v>55447.384615384617</v>
      </c>
      <c r="Q3434" s="1">
        <f>Table1[[#This Row],[Earned Basic Salary]]*20%</f>
        <v>11089.476923076923</v>
      </c>
      <c r="R3434" s="1">
        <f>Table1[[#This Row],[Earned Basic Salary]]*10%</f>
        <v>5544.7384615384617</v>
      </c>
      <c r="S3434" s="1">
        <f>Table1[[#This Row],[Earned Basic Salary]]*12%</f>
        <v>6653.6861538461535</v>
      </c>
      <c r="T3434" s="1">
        <f>200</f>
        <v>200</v>
      </c>
      <c r="U3434" s="1">
        <f>Table1[[#This Row],[PF]]+Table1[[#This Row],[Professional Tax]]</f>
        <v>6853.6861538461535</v>
      </c>
      <c r="V3434" s="1">
        <f>Table1[[#This Row],[Overtime Hours]]*200</f>
        <v>3000</v>
      </c>
      <c r="W3434" s="1">
        <f>Table1[[#This Row],[Earned Basic Salary]]+Table1[[#This Row],[HRA]]+Table1[[#This Row],[DA]]+Table1[[#This Row],[Overtime Pay]]</f>
        <v>75081.600000000006</v>
      </c>
      <c r="X3434" s="1">
        <f>Table1[[#This Row],[Gross Salary]]-Table1[[#This Row],[Total Deduction]]</f>
        <v>68227.913846153853</v>
      </c>
      <c r="Y3434" t="s">
        <v>37</v>
      </c>
      <c r="Z3434" t="s">
        <v>95</v>
      </c>
      <c r="AA3434" t="s">
        <v>12448</v>
      </c>
      <c r="AB3434" t="s">
        <v>12449</v>
      </c>
    </row>
    <row r="3435" spans="1:28" x14ac:dyDescent="0.3">
      <c r="A3435" t="s">
        <v>12450</v>
      </c>
      <c r="B3435" t="s">
        <v>1058</v>
      </c>
      <c r="C3435">
        <v>46</v>
      </c>
      <c r="D3435" t="s">
        <v>133</v>
      </c>
      <c r="E3435" t="s">
        <v>54</v>
      </c>
      <c r="F3435" t="s">
        <v>46</v>
      </c>
      <c r="G3435" t="s">
        <v>2234</v>
      </c>
      <c r="H3435" t="s">
        <v>35</v>
      </c>
      <c r="I3435" t="s">
        <v>36</v>
      </c>
      <c r="J3435">
        <v>26</v>
      </c>
      <c r="K3435">
        <v>24</v>
      </c>
      <c r="L3435">
        <f t="shared" si="159"/>
        <v>2</v>
      </c>
      <c r="M3435">
        <v>3</v>
      </c>
      <c r="N3435">
        <v>69744</v>
      </c>
      <c r="O3435" s="1">
        <f t="shared" si="160"/>
        <v>2682.4615384615386</v>
      </c>
      <c r="P3435" s="1">
        <f t="shared" si="161"/>
        <v>64379.076923076922</v>
      </c>
      <c r="Q3435" s="1">
        <f>Table1[[#This Row],[Earned Basic Salary]]*20%</f>
        <v>12875.815384615385</v>
      </c>
      <c r="R3435" s="1">
        <f>Table1[[#This Row],[Earned Basic Salary]]*10%</f>
        <v>6437.9076923076927</v>
      </c>
      <c r="S3435" s="1">
        <f>Table1[[#This Row],[Earned Basic Salary]]*12%</f>
        <v>7725.4892307692307</v>
      </c>
      <c r="T3435" s="1">
        <f>200</f>
        <v>200</v>
      </c>
      <c r="U3435" s="1">
        <f>Table1[[#This Row],[PF]]+Table1[[#This Row],[Professional Tax]]</f>
        <v>7925.4892307692307</v>
      </c>
      <c r="V3435" s="1">
        <f>Table1[[#This Row],[Overtime Hours]]*200</f>
        <v>600</v>
      </c>
      <c r="W3435" s="1">
        <f>Table1[[#This Row],[Earned Basic Salary]]+Table1[[#This Row],[HRA]]+Table1[[#This Row],[DA]]+Table1[[#This Row],[Overtime Pay]]</f>
        <v>84292.800000000003</v>
      </c>
      <c r="X3435" s="1">
        <f>Table1[[#This Row],[Gross Salary]]-Table1[[#This Row],[Total Deduction]]</f>
        <v>76367.310769230768</v>
      </c>
      <c r="Y3435" t="s">
        <v>37</v>
      </c>
      <c r="Z3435" t="s">
        <v>95</v>
      </c>
      <c r="AA3435" t="s">
        <v>12451</v>
      </c>
      <c r="AB3435" t="s">
        <v>12452</v>
      </c>
    </row>
    <row r="3436" spans="1:28" x14ac:dyDescent="0.3">
      <c r="A3436" t="s">
        <v>12453</v>
      </c>
      <c r="B3436" t="s">
        <v>1016</v>
      </c>
      <c r="C3436">
        <v>21</v>
      </c>
      <c r="D3436" t="s">
        <v>133</v>
      </c>
      <c r="E3436" t="s">
        <v>45</v>
      </c>
      <c r="F3436" t="s">
        <v>46</v>
      </c>
      <c r="G3436" t="s">
        <v>3045</v>
      </c>
      <c r="H3436" t="s">
        <v>35</v>
      </c>
      <c r="I3436" t="s">
        <v>36</v>
      </c>
      <c r="J3436">
        <v>26</v>
      </c>
      <c r="K3436">
        <v>24</v>
      </c>
      <c r="L3436">
        <f t="shared" si="159"/>
        <v>2</v>
      </c>
      <c r="M3436">
        <v>16</v>
      </c>
      <c r="N3436">
        <v>77416</v>
      </c>
      <c r="O3436" s="1">
        <f t="shared" si="160"/>
        <v>2977.5384615384614</v>
      </c>
      <c r="P3436" s="1">
        <f t="shared" si="161"/>
        <v>71460.923076923078</v>
      </c>
      <c r="Q3436" s="1">
        <f>Table1[[#This Row],[Earned Basic Salary]]*20%</f>
        <v>14292.184615384616</v>
      </c>
      <c r="R3436" s="1">
        <f>Table1[[#This Row],[Earned Basic Salary]]*10%</f>
        <v>7146.0923076923082</v>
      </c>
      <c r="S3436" s="1">
        <f>Table1[[#This Row],[Earned Basic Salary]]*12%</f>
        <v>8575.3107692307694</v>
      </c>
      <c r="T3436" s="1">
        <f>200</f>
        <v>200</v>
      </c>
      <c r="U3436" s="1">
        <f>Table1[[#This Row],[PF]]+Table1[[#This Row],[Professional Tax]]</f>
        <v>8775.3107692307694</v>
      </c>
      <c r="V3436" s="1">
        <f>Table1[[#This Row],[Overtime Hours]]*200</f>
        <v>3200</v>
      </c>
      <c r="W3436" s="1">
        <f>Table1[[#This Row],[Earned Basic Salary]]+Table1[[#This Row],[HRA]]+Table1[[#This Row],[DA]]+Table1[[#This Row],[Overtime Pay]]</f>
        <v>96099.199999999997</v>
      </c>
      <c r="X3436" s="1">
        <f>Table1[[#This Row],[Gross Salary]]-Table1[[#This Row],[Total Deduction]]</f>
        <v>87323.889230769229</v>
      </c>
      <c r="Y3436" t="s">
        <v>37</v>
      </c>
      <c r="Z3436" t="s">
        <v>48</v>
      </c>
      <c r="AA3436" t="s">
        <v>12454</v>
      </c>
      <c r="AB3436" t="s">
        <v>12455</v>
      </c>
    </row>
    <row r="3437" spans="1:28" x14ac:dyDescent="0.3">
      <c r="A3437" t="s">
        <v>12456</v>
      </c>
      <c r="B3437" t="s">
        <v>1002</v>
      </c>
      <c r="C3437">
        <v>33</v>
      </c>
      <c r="D3437" t="s">
        <v>44</v>
      </c>
      <c r="E3437" t="s">
        <v>62</v>
      </c>
      <c r="F3437" t="s">
        <v>46</v>
      </c>
      <c r="G3437" t="s">
        <v>8307</v>
      </c>
      <c r="H3437" t="s">
        <v>35</v>
      </c>
      <c r="I3437" t="s">
        <v>36</v>
      </c>
      <c r="J3437">
        <v>26</v>
      </c>
      <c r="K3437">
        <v>22</v>
      </c>
      <c r="L3437">
        <f t="shared" si="159"/>
        <v>4</v>
      </c>
      <c r="M3437">
        <v>8</v>
      </c>
      <c r="N3437">
        <v>56185</v>
      </c>
      <c r="O3437" s="1">
        <f t="shared" si="160"/>
        <v>2160.9615384615386</v>
      </c>
      <c r="P3437" s="1">
        <f t="shared" si="161"/>
        <v>47541.153846153851</v>
      </c>
      <c r="Q3437" s="1">
        <f>Table1[[#This Row],[Earned Basic Salary]]*20%</f>
        <v>9508.2307692307713</v>
      </c>
      <c r="R3437" s="1">
        <f>Table1[[#This Row],[Earned Basic Salary]]*10%</f>
        <v>4754.1153846153857</v>
      </c>
      <c r="S3437" s="1">
        <f>Table1[[#This Row],[Earned Basic Salary]]*12%</f>
        <v>5704.9384615384615</v>
      </c>
      <c r="T3437" s="1">
        <f>200</f>
        <v>200</v>
      </c>
      <c r="U3437" s="1">
        <f>Table1[[#This Row],[PF]]+Table1[[#This Row],[Professional Tax]]</f>
        <v>5904.9384615384615</v>
      </c>
      <c r="V3437" s="1">
        <f>Table1[[#This Row],[Overtime Hours]]*200</f>
        <v>1600</v>
      </c>
      <c r="W3437" s="1">
        <f>Table1[[#This Row],[Earned Basic Salary]]+Table1[[#This Row],[HRA]]+Table1[[#This Row],[DA]]+Table1[[#This Row],[Overtime Pay]]</f>
        <v>63403.500000000007</v>
      </c>
      <c r="X3437" s="1">
        <f>Table1[[#This Row],[Gross Salary]]-Table1[[#This Row],[Total Deduction]]</f>
        <v>57498.561538461545</v>
      </c>
      <c r="Y3437" t="s">
        <v>37</v>
      </c>
      <c r="Z3437" t="s">
        <v>95</v>
      </c>
      <c r="AA3437" t="s">
        <v>12457</v>
      </c>
      <c r="AB3437" t="s">
        <v>12458</v>
      </c>
    </row>
    <row r="3438" spans="1:28" x14ac:dyDescent="0.3">
      <c r="A3438" t="s">
        <v>12459</v>
      </c>
      <c r="B3438" t="s">
        <v>372</v>
      </c>
      <c r="C3438">
        <v>51</v>
      </c>
      <c r="D3438" t="s">
        <v>75</v>
      </c>
      <c r="E3438" t="s">
        <v>62</v>
      </c>
      <c r="F3438" t="s">
        <v>33</v>
      </c>
      <c r="G3438" t="s">
        <v>12460</v>
      </c>
      <c r="H3438" t="s">
        <v>35</v>
      </c>
      <c r="I3438" t="s">
        <v>36</v>
      </c>
      <c r="J3438">
        <v>26</v>
      </c>
      <c r="K3438">
        <v>22</v>
      </c>
      <c r="L3438">
        <f t="shared" si="159"/>
        <v>4</v>
      </c>
      <c r="M3438">
        <v>20</v>
      </c>
      <c r="N3438">
        <v>24645</v>
      </c>
      <c r="O3438" s="1">
        <f t="shared" si="160"/>
        <v>947.88461538461536</v>
      </c>
      <c r="P3438" s="1">
        <f t="shared" si="161"/>
        <v>20853.461538461539</v>
      </c>
      <c r="Q3438" s="1">
        <f>Table1[[#This Row],[Earned Basic Salary]]*20%</f>
        <v>4170.6923076923076</v>
      </c>
      <c r="R3438" s="1">
        <f>Table1[[#This Row],[Earned Basic Salary]]*10%</f>
        <v>2085.3461538461538</v>
      </c>
      <c r="S3438" s="1">
        <f>Table1[[#This Row],[Earned Basic Salary]]*12%</f>
        <v>2502.4153846153845</v>
      </c>
      <c r="T3438" s="1">
        <f>200</f>
        <v>200</v>
      </c>
      <c r="U3438" s="1">
        <f>Table1[[#This Row],[PF]]+Table1[[#This Row],[Professional Tax]]</f>
        <v>2702.4153846153845</v>
      </c>
      <c r="V3438" s="1">
        <f>Table1[[#This Row],[Overtime Hours]]*200</f>
        <v>4000</v>
      </c>
      <c r="W3438" s="1">
        <f>Table1[[#This Row],[Earned Basic Salary]]+Table1[[#This Row],[HRA]]+Table1[[#This Row],[DA]]+Table1[[#This Row],[Overtime Pay]]</f>
        <v>31109.5</v>
      </c>
      <c r="X3438" s="1">
        <f>Table1[[#This Row],[Gross Salary]]-Table1[[#This Row],[Total Deduction]]</f>
        <v>28407.084615384614</v>
      </c>
      <c r="Y3438" t="s">
        <v>37</v>
      </c>
      <c r="Z3438" t="s">
        <v>106</v>
      </c>
      <c r="AA3438" t="s">
        <v>12461</v>
      </c>
      <c r="AB3438" t="s">
        <v>12462</v>
      </c>
    </row>
    <row r="3439" spans="1:28" x14ac:dyDescent="0.3">
      <c r="A3439" t="s">
        <v>12463</v>
      </c>
      <c r="B3439" t="s">
        <v>2233</v>
      </c>
      <c r="C3439">
        <v>45</v>
      </c>
      <c r="D3439" t="s">
        <v>31</v>
      </c>
      <c r="E3439" t="s">
        <v>121</v>
      </c>
      <c r="F3439" t="s">
        <v>69</v>
      </c>
      <c r="G3439" t="s">
        <v>12464</v>
      </c>
      <c r="H3439" t="s">
        <v>35</v>
      </c>
      <c r="I3439" t="s">
        <v>36</v>
      </c>
      <c r="J3439">
        <v>26</v>
      </c>
      <c r="K3439">
        <v>25</v>
      </c>
      <c r="L3439">
        <f t="shared" si="159"/>
        <v>1</v>
      </c>
      <c r="M3439">
        <v>18</v>
      </c>
      <c r="N3439">
        <v>54577</v>
      </c>
      <c r="O3439" s="1">
        <f t="shared" si="160"/>
        <v>2099.1153846153848</v>
      </c>
      <c r="P3439" s="1">
        <f t="shared" si="161"/>
        <v>52477.884615384617</v>
      </c>
      <c r="Q3439" s="1">
        <f>Table1[[#This Row],[Earned Basic Salary]]*20%</f>
        <v>10495.576923076924</v>
      </c>
      <c r="R3439" s="1">
        <f>Table1[[#This Row],[Earned Basic Salary]]*10%</f>
        <v>5247.7884615384619</v>
      </c>
      <c r="S3439" s="1">
        <f>Table1[[#This Row],[Earned Basic Salary]]*12%</f>
        <v>6297.3461538461543</v>
      </c>
      <c r="T3439" s="1">
        <f>200</f>
        <v>200</v>
      </c>
      <c r="U3439" s="1">
        <f>Table1[[#This Row],[PF]]+Table1[[#This Row],[Professional Tax]]</f>
        <v>6497.3461538461543</v>
      </c>
      <c r="V3439" s="1">
        <f>Table1[[#This Row],[Overtime Hours]]*200</f>
        <v>3600</v>
      </c>
      <c r="W3439" s="1">
        <f>Table1[[#This Row],[Earned Basic Salary]]+Table1[[#This Row],[HRA]]+Table1[[#This Row],[DA]]+Table1[[#This Row],[Overtime Pay]]</f>
        <v>71821.25</v>
      </c>
      <c r="X3439" s="1">
        <f>Table1[[#This Row],[Gross Salary]]-Table1[[#This Row],[Total Deduction]]</f>
        <v>65323.903846153844</v>
      </c>
      <c r="Y3439" t="s">
        <v>37</v>
      </c>
      <c r="Z3439" t="s">
        <v>106</v>
      </c>
      <c r="AA3439" t="s">
        <v>12465</v>
      </c>
      <c r="AB3439" t="s">
        <v>12466</v>
      </c>
    </row>
    <row r="3440" spans="1:28" x14ac:dyDescent="0.3">
      <c r="A3440" t="s">
        <v>12467</v>
      </c>
      <c r="B3440" t="s">
        <v>305</v>
      </c>
      <c r="C3440">
        <v>46</v>
      </c>
      <c r="D3440" t="s">
        <v>61</v>
      </c>
      <c r="E3440" t="s">
        <v>62</v>
      </c>
      <c r="F3440" t="s">
        <v>83</v>
      </c>
      <c r="G3440" t="s">
        <v>12468</v>
      </c>
      <c r="H3440" t="s">
        <v>35</v>
      </c>
      <c r="I3440" t="s">
        <v>36</v>
      </c>
      <c r="J3440">
        <v>26</v>
      </c>
      <c r="K3440">
        <v>23</v>
      </c>
      <c r="L3440">
        <f t="shared" si="159"/>
        <v>3</v>
      </c>
      <c r="M3440">
        <v>8</v>
      </c>
      <c r="N3440">
        <v>52116</v>
      </c>
      <c r="O3440" s="1">
        <f t="shared" si="160"/>
        <v>2004.4615384615386</v>
      </c>
      <c r="P3440" s="1">
        <f t="shared" si="161"/>
        <v>46102.61538461539</v>
      </c>
      <c r="Q3440" s="1">
        <f>Table1[[#This Row],[Earned Basic Salary]]*20%</f>
        <v>9220.5230769230784</v>
      </c>
      <c r="R3440" s="1">
        <f>Table1[[#This Row],[Earned Basic Salary]]*10%</f>
        <v>4610.2615384615392</v>
      </c>
      <c r="S3440" s="1">
        <f>Table1[[#This Row],[Earned Basic Salary]]*12%</f>
        <v>5532.3138461538465</v>
      </c>
      <c r="T3440" s="1">
        <f>200</f>
        <v>200</v>
      </c>
      <c r="U3440" s="1">
        <f>Table1[[#This Row],[PF]]+Table1[[#This Row],[Professional Tax]]</f>
        <v>5732.3138461538465</v>
      </c>
      <c r="V3440" s="1">
        <f>Table1[[#This Row],[Overtime Hours]]*200</f>
        <v>1600</v>
      </c>
      <c r="W3440" s="1">
        <f>Table1[[#This Row],[Earned Basic Salary]]+Table1[[#This Row],[HRA]]+Table1[[#This Row],[DA]]+Table1[[#This Row],[Overtime Pay]]</f>
        <v>61533.400000000009</v>
      </c>
      <c r="X3440" s="1">
        <f>Table1[[#This Row],[Gross Salary]]-Table1[[#This Row],[Total Deduction]]</f>
        <v>55801.086153846161</v>
      </c>
      <c r="Y3440" t="s">
        <v>37</v>
      </c>
      <c r="Z3440" t="s">
        <v>95</v>
      </c>
      <c r="AA3440" t="s">
        <v>12469</v>
      </c>
      <c r="AB3440" t="s">
        <v>12470</v>
      </c>
    </row>
    <row r="3441" spans="1:28" x14ac:dyDescent="0.3">
      <c r="A3441" t="s">
        <v>12471</v>
      </c>
      <c r="B3441" t="s">
        <v>1149</v>
      </c>
      <c r="C3441">
        <v>36</v>
      </c>
      <c r="D3441" t="s">
        <v>81</v>
      </c>
      <c r="E3441" t="s">
        <v>32</v>
      </c>
      <c r="F3441" t="s">
        <v>55</v>
      </c>
      <c r="G3441" t="s">
        <v>11395</v>
      </c>
      <c r="H3441" t="s">
        <v>35</v>
      </c>
      <c r="I3441" t="s">
        <v>36</v>
      </c>
      <c r="J3441">
        <v>26</v>
      </c>
      <c r="K3441">
        <v>25</v>
      </c>
      <c r="L3441">
        <f t="shared" si="159"/>
        <v>1</v>
      </c>
      <c r="M3441">
        <v>15</v>
      </c>
      <c r="N3441">
        <v>20616</v>
      </c>
      <c r="O3441" s="1">
        <f t="shared" si="160"/>
        <v>792.92307692307691</v>
      </c>
      <c r="P3441" s="1">
        <f t="shared" si="161"/>
        <v>19823.076923076922</v>
      </c>
      <c r="Q3441" s="1">
        <f>Table1[[#This Row],[Earned Basic Salary]]*20%</f>
        <v>3964.6153846153848</v>
      </c>
      <c r="R3441" s="1">
        <f>Table1[[#This Row],[Earned Basic Salary]]*10%</f>
        <v>1982.3076923076924</v>
      </c>
      <c r="S3441" s="1">
        <f>Table1[[#This Row],[Earned Basic Salary]]*12%</f>
        <v>2378.7692307692305</v>
      </c>
      <c r="T3441" s="1">
        <f>200</f>
        <v>200</v>
      </c>
      <c r="U3441" s="1">
        <f>Table1[[#This Row],[PF]]+Table1[[#This Row],[Professional Tax]]</f>
        <v>2578.7692307692305</v>
      </c>
      <c r="V3441" s="1">
        <f>Table1[[#This Row],[Overtime Hours]]*200</f>
        <v>3000</v>
      </c>
      <c r="W3441" s="1">
        <f>Table1[[#This Row],[Earned Basic Salary]]+Table1[[#This Row],[HRA]]+Table1[[#This Row],[DA]]+Table1[[#This Row],[Overtime Pay]]</f>
        <v>28769.999999999996</v>
      </c>
      <c r="X3441" s="1">
        <f>Table1[[#This Row],[Gross Salary]]-Table1[[#This Row],[Total Deduction]]</f>
        <v>26191.230769230766</v>
      </c>
      <c r="Y3441" t="s">
        <v>37</v>
      </c>
      <c r="Z3441" t="s">
        <v>95</v>
      </c>
      <c r="AA3441" t="s">
        <v>12472</v>
      </c>
      <c r="AB3441" t="s">
        <v>12473</v>
      </c>
    </row>
    <row r="3442" spans="1:28" x14ac:dyDescent="0.3">
      <c r="A3442" t="s">
        <v>12474</v>
      </c>
      <c r="B3442" t="s">
        <v>760</v>
      </c>
      <c r="C3442">
        <v>48</v>
      </c>
      <c r="D3442" t="s">
        <v>53</v>
      </c>
      <c r="E3442" t="s">
        <v>121</v>
      </c>
      <c r="F3442" t="s">
        <v>46</v>
      </c>
      <c r="G3442" t="s">
        <v>5174</v>
      </c>
      <c r="H3442" t="s">
        <v>35</v>
      </c>
      <c r="I3442" t="s">
        <v>36</v>
      </c>
      <c r="J3442">
        <v>26</v>
      </c>
      <c r="K3442">
        <v>25</v>
      </c>
      <c r="L3442">
        <f t="shared" si="159"/>
        <v>1</v>
      </c>
      <c r="M3442">
        <v>14</v>
      </c>
      <c r="N3442">
        <v>60043</v>
      </c>
      <c r="O3442" s="1">
        <f t="shared" si="160"/>
        <v>2309.3461538461538</v>
      </c>
      <c r="P3442" s="1">
        <f t="shared" si="161"/>
        <v>57733.653846153844</v>
      </c>
      <c r="Q3442" s="1">
        <f>Table1[[#This Row],[Earned Basic Salary]]*20%</f>
        <v>11546.73076923077</v>
      </c>
      <c r="R3442" s="1">
        <f>Table1[[#This Row],[Earned Basic Salary]]*10%</f>
        <v>5773.3653846153848</v>
      </c>
      <c r="S3442" s="1">
        <f>Table1[[#This Row],[Earned Basic Salary]]*12%</f>
        <v>6928.038461538461</v>
      </c>
      <c r="T3442" s="1">
        <f>200</f>
        <v>200</v>
      </c>
      <c r="U3442" s="1">
        <f>Table1[[#This Row],[PF]]+Table1[[#This Row],[Professional Tax]]</f>
        <v>7128.038461538461</v>
      </c>
      <c r="V3442" s="1">
        <f>Table1[[#This Row],[Overtime Hours]]*200</f>
        <v>2800</v>
      </c>
      <c r="W3442" s="1">
        <f>Table1[[#This Row],[Earned Basic Salary]]+Table1[[#This Row],[HRA]]+Table1[[#This Row],[DA]]+Table1[[#This Row],[Overtime Pay]]</f>
        <v>77853.75</v>
      </c>
      <c r="X3442" s="1">
        <f>Table1[[#This Row],[Gross Salary]]-Table1[[#This Row],[Total Deduction]]</f>
        <v>70725.711538461532</v>
      </c>
      <c r="Y3442" t="s">
        <v>37</v>
      </c>
      <c r="Z3442" t="s">
        <v>106</v>
      </c>
      <c r="AA3442" t="s">
        <v>12475</v>
      </c>
      <c r="AB3442" t="s">
        <v>12476</v>
      </c>
    </row>
    <row r="3443" spans="1:28" x14ac:dyDescent="0.3">
      <c r="A3443" t="s">
        <v>12477</v>
      </c>
      <c r="B3443" t="s">
        <v>844</v>
      </c>
      <c r="C3443">
        <v>49</v>
      </c>
      <c r="D3443" t="s">
        <v>61</v>
      </c>
      <c r="E3443" t="s">
        <v>121</v>
      </c>
      <c r="F3443" t="s">
        <v>83</v>
      </c>
      <c r="G3443" t="s">
        <v>8370</v>
      </c>
      <c r="H3443" t="s">
        <v>35</v>
      </c>
      <c r="I3443" t="s">
        <v>36</v>
      </c>
      <c r="J3443">
        <v>26</v>
      </c>
      <c r="K3443">
        <v>25</v>
      </c>
      <c r="L3443">
        <f t="shared" si="159"/>
        <v>1</v>
      </c>
      <c r="M3443">
        <v>7</v>
      </c>
      <c r="N3443">
        <v>53630</v>
      </c>
      <c r="O3443" s="1">
        <f t="shared" si="160"/>
        <v>2062.6923076923076</v>
      </c>
      <c r="P3443" s="1">
        <f t="shared" si="161"/>
        <v>51567.307692307688</v>
      </c>
      <c r="Q3443" s="1">
        <f>Table1[[#This Row],[Earned Basic Salary]]*20%</f>
        <v>10313.461538461539</v>
      </c>
      <c r="R3443" s="1">
        <f>Table1[[#This Row],[Earned Basic Salary]]*10%</f>
        <v>5156.7307692307695</v>
      </c>
      <c r="S3443" s="1">
        <f>Table1[[#This Row],[Earned Basic Salary]]*12%</f>
        <v>6188.076923076922</v>
      </c>
      <c r="T3443" s="1">
        <f>200</f>
        <v>200</v>
      </c>
      <c r="U3443" s="1">
        <f>Table1[[#This Row],[PF]]+Table1[[#This Row],[Professional Tax]]</f>
        <v>6388.076923076922</v>
      </c>
      <c r="V3443" s="1">
        <f>Table1[[#This Row],[Overtime Hours]]*200</f>
        <v>1400</v>
      </c>
      <c r="W3443" s="1">
        <f>Table1[[#This Row],[Earned Basic Salary]]+Table1[[#This Row],[HRA]]+Table1[[#This Row],[DA]]+Table1[[#This Row],[Overtime Pay]]</f>
        <v>68437.5</v>
      </c>
      <c r="X3443" s="1">
        <f>Table1[[#This Row],[Gross Salary]]-Table1[[#This Row],[Total Deduction]]</f>
        <v>62049.423076923078</v>
      </c>
      <c r="Y3443" t="s">
        <v>37</v>
      </c>
      <c r="Z3443" t="s">
        <v>38</v>
      </c>
      <c r="AA3443" t="s">
        <v>12478</v>
      </c>
      <c r="AB3443" t="s">
        <v>12479</v>
      </c>
    </row>
    <row r="3444" spans="1:28" x14ac:dyDescent="0.3">
      <c r="A3444" t="s">
        <v>12480</v>
      </c>
      <c r="B3444" t="s">
        <v>221</v>
      </c>
      <c r="C3444">
        <v>33</v>
      </c>
      <c r="D3444" t="s">
        <v>61</v>
      </c>
      <c r="E3444" t="s">
        <v>45</v>
      </c>
      <c r="F3444" t="s">
        <v>55</v>
      </c>
      <c r="G3444" t="s">
        <v>2472</v>
      </c>
      <c r="H3444" t="s">
        <v>35</v>
      </c>
      <c r="I3444" t="s">
        <v>36</v>
      </c>
      <c r="J3444">
        <v>26</v>
      </c>
      <c r="K3444">
        <v>23</v>
      </c>
      <c r="L3444">
        <f t="shared" si="159"/>
        <v>3</v>
      </c>
      <c r="M3444">
        <v>17</v>
      </c>
      <c r="N3444">
        <v>37123</v>
      </c>
      <c r="O3444" s="1">
        <f t="shared" si="160"/>
        <v>1427.8076923076924</v>
      </c>
      <c r="P3444" s="1">
        <f t="shared" si="161"/>
        <v>32839.576923076922</v>
      </c>
      <c r="Q3444" s="1">
        <f>Table1[[#This Row],[Earned Basic Salary]]*20%</f>
        <v>6567.9153846153849</v>
      </c>
      <c r="R3444" s="1">
        <f>Table1[[#This Row],[Earned Basic Salary]]*10%</f>
        <v>3283.9576923076925</v>
      </c>
      <c r="S3444" s="1">
        <f>Table1[[#This Row],[Earned Basic Salary]]*12%</f>
        <v>3940.7492307692305</v>
      </c>
      <c r="T3444" s="1">
        <f>200</f>
        <v>200</v>
      </c>
      <c r="U3444" s="1">
        <f>Table1[[#This Row],[PF]]+Table1[[#This Row],[Professional Tax]]</f>
        <v>4140.7492307692301</v>
      </c>
      <c r="V3444" s="1">
        <f>Table1[[#This Row],[Overtime Hours]]*200</f>
        <v>3400</v>
      </c>
      <c r="W3444" s="1">
        <f>Table1[[#This Row],[Earned Basic Salary]]+Table1[[#This Row],[HRA]]+Table1[[#This Row],[DA]]+Table1[[#This Row],[Overtime Pay]]</f>
        <v>46091.45</v>
      </c>
      <c r="X3444" s="1">
        <f>Table1[[#This Row],[Gross Salary]]-Table1[[#This Row],[Total Deduction]]</f>
        <v>41950.700769230767</v>
      </c>
      <c r="Y3444" t="s">
        <v>37</v>
      </c>
      <c r="Z3444" t="s">
        <v>48</v>
      </c>
      <c r="AA3444" t="s">
        <v>12481</v>
      </c>
      <c r="AB3444" t="s">
        <v>12482</v>
      </c>
    </row>
    <row r="3445" spans="1:28" x14ac:dyDescent="0.3">
      <c r="A3445" t="s">
        <v>12483</v>
      </c>
      <c r="B3445" t="s">
        <v>1852</v>
      </c>
      <c r="C3445">
        <v>22</v>
      </c>
      <c r="D3445" t="s">
        <v>133</v>
      </c>
      <c r="E3445" t="s">
        <v>62</v>
      </c>
      <c r="F3445" t="s">
        <v>63</v>
      </c>
      <c r="G3445" t="s">
        <v>1657</v>
      </c>
      <c r="H3445" t="s">
        <v>35</v>
      </c>
      <c r="I3445" t="s">
        <v>36</v>
      </c>
      <c r="J3445">
        <v>26</v>
      </c>
      <c r="K3445">
        <v>22</v>
      </c>
      <c r="L3445">
        <f t="shared" si="159"/>
        <v>4</v>
      </c>
      <c r="M3445">
        <v>1</v>
      </c>
      <c r="N3445">
        <v>62532</v>
      </c>
      <c r="O3445" s="1">
        <f t="shared" si="160"/>
        <v>2405.0769230769229</v>
      </c>
      <c r="P3445" s="1">
        <f t="shared" si="161"/>
        <v>52911.692307692305</v>
      </c>
      <c r="Q3445" s="1">
        <f>Table1[[#This Row],[Earned Basic Salary]]*20%</f>
        <v>10582.338461538462</v>
      </c>
      <c r="R3445" s="1">
        <f>Table1[[#This Row],[Earned Basic Salary]]*10%</f>
        <v>5291.169230769231</v>
      </c>
      <c r="S3445" s="1">
        <f>Table1[[#This Row],[Earned Basic Salary]]*12%</f>
        <v>6349.4030769230767</v>
      </c>
      <c r="T3445" s="1">
        <f>200</f>
        <v>200</v>
      </c>
      <c r="U3445" s="1">
        <f>Table1[[#This Row],[PF]]+Table1[[#This Row],[Professional Tax]]</f>
        <v>6549.4030769230767</v>
      </c>
      <c r="V3445" s="1">
        <f>Table1[[#This Row],[Overtime Hours]]*200</f>
        <v>200</v>
      </c>
      <c r="W3445" s="1">
        <f>Table1[[#This Row],[Earned Basic Salary]]+Table1[[#This Row],[HRA]]+Table1[[#This Row],[DA]]+Table1[[#This Row],[Overtime Pay]]</f>
        <v>68985.2</v>
      </c>
      <c r="X3445" s="1">
        <f>Table1[[#This Row],[Gross Salary]]-Table1[[#This Row],[Total Deduction]]</f>
        <v>62435.796923076923</v>
      </c>
      <c r="Y3445" t="s">
        <v>37</v>
      </c>
      <c r="Z3445" t="s">
        <v>95</v>
      </c>
      <c r="AA3445" t="s">
        <v>12484</v>
      </c>
      <c r="AB3445" t="s">
        <v>12485</v>
      </c>
    </row>
    <row r="3446" spans="1:28" x14ac:dyDescent="0.3">
      <c r="A3446" t="s">
        <v>12486</v>
      </c>
      <c r="B3446" t="s">
        <v>3229</v>
      </c>
      <c r="C3446">
        <v>26</v>
      </c>
      <c r="D3446" t="s">
        <v>75</v>
      </c>
      <c r="E3446" t="s">
        <v>121</v>
      </c>
      <c r="F3446" t="s">
        <v>69</v>
      </c>
      <c r="G3446" t="s">
        <v>3572</v>
      </c>
      <c r="H3446" t="s">
        <v>35</v>
      </c>
      <c r="I3446" t="s">
        <v>36</v>
      </c>
      <c r="J3446">
        <v>26</v>
      </c>
      <c r="K3446">
        <v>23</v>
      </c>
      <c r="L3446">
        <f t="shared" si="159"/>
        <v>3</v>
      </c>
      <c r="M3446">
        <v>11</v>
      </c>
      <c r="N3446">
        <v>63596</v>
      </c>
      <c r="O3446" s="1">
        <f t="shared" si="160"/>
        <v>2446</v>
      </c>
      <c r="P3446" s="1">
        <f t="shared" si="161"/>
        <v>56258</v>
      </c>
      <c r="Q3446" s="1">
        <f>Table1[[#This Row],[Earned Basic Salary]]*20%</f>
        <v>11251.6</v>
      </c>
      <c r="R3446" s="1">
        <f>Table1[[#This Row],[Earned Basic Salary]]*10%</f>
        <v>5625.8</v>
      </c>
      <c r="S3446" s="1">
        <f>Table1[[#This Row],[Earned Basic Salary]]*12%</f>
        <v>6750.96</v>
      </c>
      <c r="T3446" s="1">
        <f>200</f>
        <v>200</v>
      </c>
      <c r="U3446" s="1">
        <f>Table1[[#This Row],[PF]]+Table1[[#This Row],[Professional Tax]]</f>
        <v>6950.96</v>
      </c>
      <c r="V3446" s="1">
        <f>Table1[[#This Row],[Overtime Hours]]*200</f>
        <v>2200</v>
      </c>
      <c r="W3446" s="1">
        <f>Table1[[#This Row],[Earned Basic Salary]]+Table1[[#This Row],[HRA]]+Table1[[#This Row],[DA]]+Table1[[#This Row],[Overtime Pay]]</f>
        <v>75335.400000000009</v>
      </c>
      <c r="X3446" s="1">
        <f>Table1[[#This Row],[Gross Salary]]-Table1[[#This Row],[Total Deduction]]</f>
        <v>68384.44</v>
      </c>
      <c r="Y3446" t="s">
        <v>37</v>
      </c>
      <c r="Z3446" t="s">
        <v>38</v>
      </c>
      <c r="AA3446" t="s">
        <v>12487</v>
      </c>
      <c r="AB3446" t="s">
        <v>12488</v>
      </c>
    </row>
    <row r="3447" spans="1:28" x14ac:dyDescent="0.3">
      <c r="A3447" t="s">
        <v>12489</v>
      </c>
      <c r="B3447" t="s">
        <v>1058</v>
      </c>
      <c r="C3447">
        <v>48</v>
      </c>
      <c r="D3447" t="s">
        <v>127</v>
      </c>
      <c r="E3447" t="s">
        <v>82</v>
      </c>
      <c r="F3447" t="s">
        <v>55</v>
      </c>
      <c r="G3447" t="s">
        <v>12490</v>
      </c>
      <c r="H3447" t="s">
        <v>35</v>
      </c>
      <c r="I3447" t="s">
        <v>36</v>
      </c>
      <c r="J3447">
        <v>26</v>
      </c>
      <c r="K3447">
        <v>24</v>
      </c>
      <c r="L3447">
        <f t="shared" si="159"/>
        <v>2</v>
      </c>
      <c r="M3447">
        <v>13</v>
      </c>
      <c r="N3447">
        <v>58091</v>
      </c>
      <c r="O3447" s="1">
        <f t="shared" si="160"/>
        <v>2234.2692307692309</v>
      </c>
      <c r="P3447" s="1">
        <f t="shared" si="161"/>
        <v>53622.461538461546</v>
      </c>
      <c r="Q3447" s="1">
        <f>Table1[[#This Row],[Earned Basic Salary]]*20%</f>
        <v>10724.49230769231</v>
      </c>
      <c r="R3447" s="1">
        <f>Table1[[#This Row],[Earned Basic Salary]]*10%</f>
        <v>5362.2461538461548</v>
      </c>
      <c r="S3447" s="1">
        <f>Table1[[#This Row],[Earned Basic Salary]]*12%</f>
        <v>6434.6953846153856</v>
      </c>
      <c r="T3447" s="1">
        <f>200</f>
        <v>200</v>
      </c>
      <c r="U3447" s="1">
        <f>Table1[[#This Row],[PF]]+Table1[[#This Row],[Professional Tax]]</f>
        <v>6634.6953846153856</v>
      </c>
      <c r="V3447" s="1">
        <f>Table1[[#This Row],[Overtime Hours]]*200</f>
        <v>2600</v>
      </c>
      <c r="W3447" s="1">
        <f>Table1[[#This Row],[Earned Basic Salary]]+Table1[[#This Row],[HRA]]+Table1[[#This Row],[DA]]+Table1[[#This Row],[Overtime Pay]]</f>
        <v>72309.200000000012</v>
      </c>
      <c r="X3447" s="1">
        <f>Table1[[#This Row],[Gross Salary]]-Table1[[#This Row],[Total Deduction]]</f>
        <v>65674.50461538462</v>
      </c>
      <c r="Y3447" t="s">
        <v>37</v>
      </c>
      <c r="Z3447" t="s">
        <v>106</v>
      </c>
      <c r="AA3447" t="s">
        <v>12491</v>
      </c>
      <c r="AB3447" t="s">
        <v>12492</v>
      </c>
    </row>
    <row r="3448" spans="1:28" x14ac:dyDescent="0.3">
      <c r="A3448" t="s">
        <v>12493</v>
      </c>
      <c r="B3448" t="s">
        <v>1149</v>
      </c>
      <c r="C3448">
        <v>33</v>
      </c>
      <c r="D3448" t="s">
        <v>133</v>
      </c>
      <c r="E3448" t="s">
        <v>121</v>
      </c>
      <c r="F3448" t="s">
        <v>33</v>
      </c>
      <c r="G3448" t="s">
        <v>12494</v>
      </c>
      <c r="H3448" t="s">
        <v>35</v>
      </c>
      <c r="I3448" t="s">
        <v>36</v>
      </c>
      <c r="J3448">
        <v>26</v>
      </c>
      <c r="K3448">
        <v>23</v>
      </c>
      <c r="L3448">
        <f t="shared" si="159"/>
        <v>3</v>
      </c>
      <c r="M3448">
        <v>16</v>
      </c>
      <c r="N3448">
        <v>78530</v>
      </c>
      <c r="O3448" s="1">
        <f t="shared" si="160"/>
        <v>3020.3846153846152</v>
      </c>
      <c r="P3448" s="1">
        <f t="shared" si="161"/>
        <v>69468.846153846156</v>
      </c>
      <c r="Q3448" s="1">
        <f>Table1[[#This Row],[Earned Basic Salary]]*20%</f>
        <v>13893.769230769232</v>
      </c>
      <c r="R3448" s="1">
        <f>Table1[[#This Row],[Earned Basic Salary]]*10%</f>
        <v>6946.8846153846162</v>
      </c>
      <c r="S3448" s="1">
        <f>Table1[[#This Row],[Earned Basic Salary]]*12%</f>
        <v>8336.2615384615383</v>
      </c>
      <c r="T3448" s="1">
        <f>200</f>
        <v>200</v>
      </c>
      <c r="U3448" s="1">
        <f>Table1[[#This Row],[PF]]+Table1[[#This Row],[Professional Tax]]</f>
        <v>8536.2615384615383</v>
      </c>
      <c r="V3448" s="1">
        <f>Table1[[#This Row],[Overtime Hours]]*200</f>
        <v>3200</v>
      </c>
      <c r="W3448" s="1">
        <f>Table1[[#This Row],[Earned Basic Salary]]+Table1[[#This Row],[HRA]]+Table1[[#This Row],[DA]]+Table1[[#This Row],[Overtime Pay]]</f>
        <v>93509.5</v>
      </c>
      <c r="X3448" s="1">
        <f>Table1[[#This Row],[Gross Salary]]-Table1[[#This Row],[Total Deduction]]</f>
        <v>84973.238461538465</v>
      </c>
      <c r="Y3448" t="s">
        <v>37</v>
      </c>
      <c r="Z3448" t="s">
        <v>106</v>
      </c>
      <c r="AA3448" t="s">
        <v>12495</v>
      </c>
      <c r="AB3448" t="s">
        <v>12496</v>
      </c>
    </row>
    <row r="3449" spans="1:28" x14ac:dyDescent="0.3">
      <c r="A3449" t="s">
        <v>12497</v>
      </c>
      <c r="B3449" t="s">
        <v>558</v>
      </c>
      <c r="C3449">
        <v>36</v>
      </c>
      <c r="D3449" t="s">
        <v>133</v>
      </c>
      <c r="E3449" t="s">
        <v>62</v>
      </c>
      <c r="F3449" t="s">
        <v>63</v>
      </c>
      <c r="G3449" t="s">
        <v>2683</v>
      </c>
      <c r="H3449" t="s">
        <v>35</v>
      </c>
      <c r="I3449" t="s">
        <v>36</v>
      </c>
      <c r="J3449">
        <v>26</v>
      </c>
      <c r="K3449">
        <v>24</v>
      </c>
      <c r="L3449">
        <f t="shared" si="159"/>
        <v>2</v>
      </c>
      <c r="M3449">
        <v>13</v>
      </c>
      <c r="N3449">
        <v>70297</v>
      </c>
      <c r="O3449" s="1">
        <f t="shared" si="160"/>
        <v>2703.7307692307691</v>
      </c>
      <c r="P3449" s="1">
        <f t="shared" si="161"/>
        <v>64889.538461538454</v>
      </c>
      <c r="Q3449" s="1">
        <f>Table1[[#This Row],[Earned Basic Salary]]*20%</f>
        <v>12977.907692307692</v>
      </c>
      <c r="R3449" s="1">
        <f>Table1[[#This Row],[Earned Basic Salary]]*10%</f>
        <v>6488.9538461538459</v>
      </c>
      <c r="S3449" s="1">
        <f>Table1[[#This Row],[Earned Basic Salary]]*12%</f>
        <v>7786.744615384614</v>
      </c>
      <c r="T3449" s="1">
        <f>200</f>
        <v>200</v>
      </c>
      <c r="U3449" s="1">
        <f>Table1[[#This Row],[PF]]+Table1[[#This Row],[Professional Tax]]</f>
        <v>7986.744615384614</v>
      </c>
      <c r="V3449" s="1">
        <f>Table1[[#This Row],[Overtime Hours]]*200</f>
        <v>2600</v>
      </c>
      <c r="W3449" s="1">
        <f>Table1[[#This Row],[Earned Basic Salary]]+Table1[[#This Row],[HRA]]+Table1[[#This Row],[DA]]+Table1[[#This Row],[Overtime Pay]]</f>
        <v>86956.4</v>
      </c>
      <c r="X3449" s="1">
        <f>Table1[[#This Row],[Gross Salary]]-Table1[[#This Row],[Total Deduction]]</f>
        <v>78969.655384615384</v>
      </c>
      <c r="Y3449" t="s">
        <v>37</v>
      </c>
      <c r="Z3449" t="s">
        <v>48</v>
      </c>
      <c r="AA3449" t="s">
        <v>12498</v>
      </c>
      <c r="AB3449" t="s">
        <v>12499</v>
      </c>
    </row>
    <row r="3450" spans="1:28" x14ac:dyDescent="0.3">
      <c r="A3450" t="s">
        <v>12500</v>
      </c>
      <c r="B3450" t="s">
        <v>675</v>
      </c>
      <c r="C3450">
        <v>42</v>
      </c>
      <c r="D3450" t="s">
        <v>53</v>
      </c>
      <c r="E3450" t="s">
        <v>62</v>
      </c>
      <c r="F3450" t="s">
        <v>46</v>
      </c>
      <c r="G3450" t="s">
        <v>3495</v>
      </c>
      <c r="H3450" t="s">
        <v>35</v>
      </c>
      <c r="I3450" t="s">
        <v>36</v>
      </c>
      <c r="J3450">
        <v>26</v>
      </c>
      <c r="K3450">
        <v>25</v>
      </c>
      <c r="L3450">
        <f t="shared" si="159"/>
        <v>1</v>
      </c>
      <c r="M3450">
        <v>18</v>
      </c>
      <c r="N3450">
        <v>18047</v>
      </c>
      <c r="O3450" s="1">
        <f t="shared" si="160"/>
        <v>694.11538461538464</v>
      </c>
      <c r="P3450" s="1">
        <f t="shared" si="161"/>
        <v>17352.884615384617</v>
      </c>
      <c r="Q3450" s="1">
        <f>Table1[[#This Row],[Earned Basic Salary]]*20%</f>
        <v>3470.5769230769238</v>
      </c>
      <c r="R3450" s="1">
        <f>Table1[[#This Row],[Earned Basic Salary]]*10%</f>
        <v>1735.2884615384619</v>
      </c>
      <c r="S3450" s="1">
        <f>Table1[[#This Row],[Earned Basic Salary]]*12%</f>
        <v>2082.3461538461538</v>
      </c>
      <c r="T3450" s="1">
        <f>200</f>
        <v>200</v>
      </c>
      <c r="U3450" s="1">
        <f>Table1[[#This Row],[PF]]+Table1[[#This Row],[Professional Tax]]</f>
        <v>2282.3461538461538</v>
      </c>
      <c r="V3450" s="1">
        <f>Table1[[#This Row],[Overtime Hours]]*200</f>
        <v>3600</v>
      </c>
      <c r="W3450" s="1">
        <f>Table1[[#This Row],[Earned Basic Salary]]+Table1[[#This Row],[HRA]]+Table1[[#This Row],[DA]]+Table1[[#This Row],[Overtime Pay]]</f>
        <v>26158.75</v>
      </c>
      <c r="X3450" s="1">
        <f>Table1[[#This Row],[Gross Salary]]-Table1[[#This Row],[Total Deduction]]</f>
        <v>23876.403846153848</v>
      </c>
      <c r="Y3450" t="s">
        <v>37</v>
      </c>
      <c r="Z3450" t="s">
        <v>48</v>
      </c>
      <c r="AA3450" t="s">
        <v>12501</v>
      </c>
      <c r="AB3450" t="s">
        <v>12502</v>
      </c>
    </row>
    <row r="3451" spans="1:28" x14ac:dyDescent="0.3">
      <c r="A3451" t="s">
        <v>12503</v>
      </c>
      <c r="B3451" t="s">
        <v>425</v>
      </c>
      <c r="C3451">
        <v>25</v>
      </c>
      <c r="D3451" t="s">
        <v>75</v>
      </c>
      <c r="E3451" t="s">
        <v>82</v>
      </c>
      <c r="F3451" t="s">
        <v>46</v>
      </c>
      <c r="G3451" t="s">
        <v>6889</v>
      </c>
      <c r="H3451" t="s">
        <v>35</v>
      </c>
      <c r="I3451" t="s">
        <v>36</v>
      </c>
      <c r="J3451">
        <v>26</v>
      </c>
      <c r="K3451">
        <v>23</v>
      </c>
      <c r="L3451">
        <f t="shared" si="159"/>
        <v>3</v>
      </c>
      <c r="M3451">
        <v>1</v>
      </c>
      <c r="N3451">
        <v>49677</v>
      </c>
      <c r="O3451" s="1">
        <f t="shared" si="160"/>
        <v>1910.6538461538462</v>
      </c>
      <c r="P3451" s="1">
        <f t="shared" si="161"/>
        <v>43945.038461538461</v>
      </c>
      <c r="Q3451" s="1">
        <f>Table1[[#This Row],[Earned Basic Salary]]*20%</f>
        <v>8789.0076923076922</v>
      </c>
      <c r="R3451" s="1">
        <f>Table1[[#This Row],[Earned Basic Salary]]*10%</f>
        <v>4394.5038461538461</v>
      </c>
      <c r="S3451" s="1">
        <f>Table1[[#This Row],[Earned Basic Salary]]*12%</f>
        <v>5273.4046153846148</v>
      </c>
      <c r="T3451" s="1">
        <f>200</f>
        <v>200</v>
      </c>
      <c r="U3451" s="1">
        <f>Table1[[#This Row],[PF]]+Table1[[#This Row],[Professional Tax]]</f>
        <v>5473.4046153846148</v>
      </c>
      <c r="V3451" s="1">
        <f>Table1[[#This Row],[Overtime Hours]]*200</f>
        <v>200</v>
      </c>
      <c r="W3451" s="1">
        <f>Table1[[#This Row],[Earned Basic Salary]]+Table1[[#This Row],[HRA]]+Table1[[#This Row],[DA]]+Table1[[#This Row],[Overtime Pay]]</f>
        <v>57328.55</v>
      </c>
      <c r="X3451" s="1">
        <f>Table1[[#This Row],[Gross Salary]]-Table1[[#This Row],[Total Deduction]]</f>
        <v>51855.145384615389</v>
      </c>
      <c r="Y3451" t="s">
        <v>37</v>
      </c>
      <c r="Z3451" t="s">
        <v>48</v>
      </c>
      <c r="AA3451" t="s">
        <v>12504</v>
      </c>
      <c r="AB3451" t="s">
        <v>12505</v>
      </c>
    </row>
    <row r="3452" spans="1:28" x14ac:dyDescent="0.3">
      <c r="A3452" t="s">
        <v>12506</v>
      </c>
      <c r="B3452" t="s">
        <v>783</v>
      </c>
      <c r="C3452">
        <v>42</v>
      </c>
      <c r="D3452" t="s">
        <v>133</v>
      </c>
      <c r="E3452" t="s">
        <v>54</v>
      </c>
      <c r="F3452" t="s">
        <v>89</v>
      </c>
      <c r="G3452" t="s">
        <v>3983</v>
      </c>
      <c r="H3452" t="s">
        <v>35</v>
      </c>
      <c r="I3452" t="s">
        <v>36</v>
      </c>
      <c r="J3452">
        <v>26</v>
      </c>
      <c r="K3452">
        <v>21</v>
      </c>
      <c r="L3452">
        <f t="shared" si="159"/>
        <v>5</v>
      </c>
      <c r="M3452">
        <v>13</v>
      </c>
      <c r="N3452">
        <v>75880</v>
      </c>
      <c r="O3452" s="1">
        <f t="shared" si="160"/>
        <v>2918.4615384615386</v>
      </c>
      <c r="P3452" s="1">
        <f t="shared" si="161"/>
        <v>61287.692307692312</v>
      </c>
      <c r="Q3452" s="1">
        <f>Table1[[#This Row],[Earned Basic Salary]]*20%</f>
        <v>12257.538461538463</v>
      </c>
      <c r="R3452" s="1">
        <f>Table1[[#This Row],[Earned Basic Salary]]*10%</f>
        <v>6128.7692307692314</v>
      </c>
      <c r="S3452" s="1">
        <f>Table1[[#This Row],[Earned Basic Salary]]*12%</f>
        <v>7354.5230769230775</v>
      </c>
      <c r="T3452" s="1">
        <f>200</f>
        <v>200</v>
      </c>
      <c r="U3452" s="1">
        <f>Table1[[#This Row],[PF]]+Table1[[#This Row],[Professional Tax]]</f>
        <v>7554.5230769230775</v>
      </c>
      <c r="V3452" s="1">
        <f>Table1[[#This Row],[Overtime Hours]]*200</f>
        <v>2600</v>
      </c>
      <c r="W3452" s="1">
        <f>Table1[[#This Row],[Earned Basic Salary]]+Table1[[#This Row],[HRA]]+Table1[[#This Row],[DA]]+Table1[[#This Row],[Overtime Pay]]</f>
        <v>82274.000000000015</v>
      </c>
      <c r="X3452" s="1">
        <f>Table1[[#This Row],[Gross Salary]]-Table1[[#This Row],[Total Deduction]]</f>
        <v>74719.476923076931</v>
      </c>
      <c r="Y3452" t="s">
        <v>37</v>
      </c>
      <c r="Z3452" t="s">
        <v>106</v>
      </c>
      <c r="AA3452" t="s">
        <v>12507</v>
      </c>
      <c r="AB3452" t="s">
        <v>12508</v>
      </c>
    </row>
    <row r="3453" spans="1:28" x14ac:dyDescent="0.3">
      <c r="A3453" t="s">
        <v>12509</v>
      </c>
      <c r="B3453" t="s">
        <v>2366</v>
      </c>
      <c r="C3453">
        <v>29</v>
      </c>
      <c r="D3453" t="s">
        <v>44</v>
      </c>
      <c r="E3453" t="s">
        <v>82</v>
      </c>
      <c r="F3453" t="s">
        <v>83</v>
      </c>
      <c r="G3453" t="s">
        <v>6697</v>
      </c>
      <c r="H3453" t="s">
        <v>35</v>
      </c>
      <c r="I3453" t="s">
        <v>36</v>
      </c>
      <c r="J3453">
        <v>26</v>
      </c>
      <c r="K3453">
        <v>25</v>
      </c>
      <c r="L3453">
        <f t="shared" si="159"/>
        <v>1</v>
      </c>
      <c r="M3453">
        <v>13</v>
      </c>
      <c r="N3453">
        <v>69273</v>
      </c>
      <c r="O3453" s="1">
        <f t="shared" si="160"/>
        <v>2664.3461538461538</v>
      </c>
      <c r="P3453" s="1">
        <f t="shared" si="161"/>
        <v>66608.653846153844</v>
      </c>
      <c r="Q3453" s="1">
        <f>Table1[[#This Row],[Earned Basic Salary]]*20%</f>
        <v>13321.73076923077</v>
      </c>
      <c r="R3453" s="1">
        <f>Table1[[#This Row],[Earned Basic Salary]]*10%</f>
        <v>6660.8653846153848</v>
      </c>
      <c r="S3453" s="1">
        <f>Table1[[#This Row],[Earned Basic Salary]]*12%</f>
        <v>7993.038461538461</v>
      </c>
      <c r="T3453" s="1">
        <f>200</f>
        <v>200</v>
      </c>
      <c r="U3453" s="1">
        <f>Table1[[#This Row],[PF]]+Table1[[#This Row],[Professional Tax]]</f>
        <v>8193.038461538461</v>
      </c>
      <c r="V3453" s="1">
        <f>Table1[[#This Row],[Overtime Hours]]*200</f>
        <v>2600</v>
      </c>
      <c r="W3453" s="1">
        <f>Table1[[#This Row],[Earned Basic Salary]]+Table1[[#This Row],[HRA]]+Table1[[#This Row],[DA]]+Table1[[#This Row],[Overtime Pay]]</f>
        <v>89191.25</v>
      </c>
      <c r="X3453" s="1">
        <f>Table1[[#This Row],[Gross Salary]]-Table1[[#This Row],[Total Deduction]]</f>
        <v>80998.211538461532</v>
      </c>
      <c r="Y3453" t="s">
        <v>37</v>
      </c>
      <c r="Z3453" t="s">
        <v>95</v>
      </c>
      <c r="AA3453" t="s">
        <v>12510</v>
      </c>
      <c r="AB3453" t="s">
        <v>12511</v>
      </c>
    </row>
    <row r="3454" spans="1:28" x14ac:dyDescent="0.3">
      <c r="A3454" t="s">
        <v>12512</v>
      </c>
      <c r="B3454" t="s">
        <v>1639</v>
      </c>
      <c r="C3454">
        <v>29</v>
      </c>
      <c r="D3454" t="s">
        <v>44</v>
      </c>
      <c r="E3454" t="s">
        <v>82</v>
      </c>
      <c r="F3454" t="s">
        <v>55</v>
      </c>
      <c r="G3454" t="s">
        <v>11427</v>
      </c>
      <c r="H3454" t="s">
        <v>35</v>
      </c>
      <c r="I3454" t="s">
        <v>36</v>
      </c>
      <c r="J3454">
        <v>26</v>
      </c>
      <c r="K3454">
        <v>24</v>
      </c>
      <c r="L3454">
        <f t="shared" si="159"/>
        <v>2</v>
      </c>
      <c r="M3454">
        <v>19</v>
      </c>
      <c r="N3454">
        <v>62965</v>
      </c>
      <c r="O3454" s="1">
        <f t="shared" si="160"/>
        <v>2421.7307692307691</v>
      </c>
      <c r="P3454" s="1">
        <f t="shared" si="161"/>
        <v>58121.538461538454</v>
      </c>
      <c r="Q3454" s="1">
        <f>Table1[[#This Row],[Earned Basic Salary]]*20%</f>
        <v>11624.307692307691</v>
      </c>
      <c r="R3454" s="1">
        <f>Table1[[#This Row],[Earned Basic Salary]]*10%</f>
        <v>5812.1538461538457</v>
      </c>
      <c r="S3454" s="1">
        <f>Table1[[#This Row],[Earned Basic Salary]]*12%</f>
        <v>6974.5846153846142</v>
      </c>
      <c r="T3454" s="1">
        <f>200</f>
        <v>200</v>
      </c>
      <c r="U3454" s="1">
        <f>Table1[[#This Row],[PF]]+Table1[[#This Row],[Professional Tax]]</f>
        <v>7174.5846153846142</v>
      </c>
      <c r="V3454" s="1">
        <f>Table1[[#This Row],[Overtime Hours]]*200</f>
        <v>3800</v>
      </c>
      <c r="W3454" s="1">
        <f>Table1[[#This Row],[Earned Basic Salary]]+Table1[[#This Row],[HRA]]+Table1[[#This Row],[DA]]+Table1[[#This Row],[Overtime Pay]]</f>
        <v>79357.999999999985</v>
      </c>
      <c r="X3454" s="1">
        <f>Table1[[#This Row],[Gross Salary]]-Table1[[#This Row],[Total Deduction]]</f>
        <v>72183.415384615364</v>
      </c>
      <c r="Y3454" t="s">
        <v>37</v>
      </c>
      <c r="Z3454" t="s">
        <v>38</v>
      </c>
      <c r="AA3454" t="s">
        <v>12513</v>
      </c>
      <c r="AB3454" t="s">
        <v>12514</v>
      </c>
    </row>
    <row r="3455" spans="1:28" x14ac:dyDescent="0.3">
      <c r="A3455" t="s">
        <v>12515</v>
      </c>
      <c r="B3455" t="s">
        <v>99</v>
      </c>
      <c r="C3455">
        <v>47</v>
      </c>
      <c r="D3455" t="s">
        <v>53</v>
      </c>
      <c r="E3455" t="s">
        <v>121</v>
      </c>
      <c r="F3455" t="s">
        <v>63</v>
      </c>
      <c r="G3455" t="s">
        <v>638</v>
      </c>
      <c r="H3455" t="s">
        <v>35</v>
      </c>
      <c r="I3455" t="s">
        <v>36</v>
      </c>
      <c r="J3455">
        <v>26</v>
      </c>
      <c r="K3455">
        <v>24</v>
      </c>
      <c r="L3455">
        <f t="shared" si="159"/>
        <v>2</v>
      </c>
      <c r="M3455">
        <v>17</v>
      </c>
      <c r="N3455">
        <v>27967</v>
      </c>
      <c r="O3455" s="1">
        <f t="shared" si="160"/>
        <v>1075.6538461538462</v>
      </c>
      <c r="P3455" s="1">
        <f t="shared" si="161"/>
        <v>25815.692307692309</v>
      </c>
      <c r="Q3455" s="1">
        <f>Table1[[#This Row],[Earned Basic Salary]]*20%</f>
        <v>5163.1384615384623</v>
      </c>
      <c r="R3455" s="1">
        <f>Table1[[#This Row],[Earned Basic Salary]]*10%</f>
        <v>2581.5692307692311</v>
      </c>
      <c r="S3455" s="1">
        <f>Table1[[#This Row],[Earned Basic Salary]]*12%</f>
        <v>3097.8830769230767</v>
      </c>
      <c r="T3455" s="1">
        <f>200</f>
        <v>200</v>
      </c>
      <c r="U3455" s="1">
        <f>Table1[[#This Row],[PF]]+Table1[[#This Row],[Professional Tax]]</f>
        <v>3297.8830769230767</v>
      </c>
      <c r="V3455" s="1">
        <f>Table1[[#This Row],[Overtime Hours]]*200</f>
        <v>3400</v>
      </c>
      <c r="W3455" s="1">
        <f>Table1[[#This Row],[Earned Basic Salary]]+Table1[[#This Row],[HRA]]+Table1[[#This Row],[DA]]+Table1[[#This Row],[Overtime Pay]]</f>
        <v>36960.400000000001</v>
      </c>
      <c r="X3455" s="1">
        <f>Table1[[#This Row],[Gross Salary]]-Table1[[#This Row],[Total Deduction]]</f>
        <v>33662.516923076924</v>
      </c>
      <c r="Y3455" t="s">
        <v>37</v>
      </c>
      <c r="Z3455" t="s">
        <v>106</v>
      </c>
      <c r="AA3455" t="s">
        <v>12516</v>
      </c>
      <c r="AB3455" t="s">
        <v>12517</v>
      </c>
    </row>
    <row r="3456" spans="1:28" x14ac:dyDescent="0.3">
      <c r="A3456" t="s">
        <v>12518</v>
      </c>
      <c r="B3456" t="s">
        <v>2055</v>
      </c>
      <c r="C3456">
        <v>48</v>
      </c>
      <c r="D3456" t="s">
        <v>44</v>
      </c>
      <c r="E3456" t="s">
        <v>54</v>
      </c>
      <c r="F3456" t="s">
        <v>33</v>
      </c>
      <c r="G3456" t="s">
        <v>10486</v>
      </c>
      <c r="H3456" t="s">
        <v>35</v>
      </c>
      <c r="I3456" t="s">
        <v>36</v>
      </c>
      <c r="J3456">
        <v>26</v>
      </c>
      <c r="K3456">
        <v>24</v>
      </c>
      <c r="L3456">
        <f t="shared" si="159"/>
        <v>2</v>
      </c>
      <c r="M3456">
        <v>3</v>
      </c>
      <c r="N3456">
        <v>29311</v>
      </c>
      <c r="O3456" s="1">
        <f t="shared" si="160"/>
        <v>1127.3461538461538</v>
      </c>
      <c r="P3456" s="1">
        <f t="shared" si="161"/>
        <v>27056.307692307691</v>
      </c>
      <c r="Q3456" s="1">
        <f>Table1[[#This Row],[Earned Basic Salary]]*20%</f>
        <v>5411.2615384615383</v>
      </c>
      <c r="R3456" s="1">
        <f>Table1[[#This Row],[Earned Basic Salary]]*10%</f>
        <v>2705.6307692307691</v>
      </c>
      <c r="S3456" s="1">
        <f>Table1[[#This Row],[Earned Basic Salary]]*12%</f>
        <v>3246.7569230769227</v>
      </c>
      <c r="T3456" s="1">
        <f>200</f>
        <v>200</v>
      </c>
      <c r="U3456" s="1">
        <f>Table1[[#This Row],[PF]]+Table1[[#This Row],[Professional Tax]]</f>
        <v>3446.7569230769227</v>
      </c>
      <c r="V3456" s="1">
        <f>Table1[[#This Row],[Overtime Hours]]*200</f>
        <v>600</v>
      </c>
      <c r="W3456" s="1">
        <f>Table1[[#This Row],[Earned Basic Salary]]+Table1[[#This Row],[HRA]]+Table1[[#This Row],[DA]]+Table1[[#This Row],[Overtime Pay]]</f>
        <v>35773.199999999997</v>
      </c>
      <c r="X3456" s="1">
        <f>Table1[[#This Row],[Gross Salary]]-Table1[[#This Row],[Total Deduction]]</f>
        <v>32326.443076923075</v>
      </c>
      <c r="Y3456" t="s">
        <v>37</v>
      </c>
      <c r="Z3456" t="s">
        <v>106</v>
      </c>
      <c r="AA3456" t="s">
        <v>12519</v>
      </c>
      <c r="AB3456" t="s">
        <v>12520</v>
      </c>
    </row>
    <row r="3457" spans="1:28" x14ac:dyDescent="0.3">
      <c r="A3457" t="s">
        <v>12521</v>
      </c>
      <c r="B3457" t="s">
        <v>377</v>
      </c>
      <c r="C3457">
        <v>43</v>
      </c>
      <c r="D3457" t="s">
        <v>133</v>
      </c>
      <c r="E3457" t="s">
        <v>32</v>
      </c>
      <c r="F3457" t="s">
        <v>69</v>
      </c>
      <c r="G3457" t="s">
        <v>286</v>
      </c>
      <c r="H3457" t="s">
        <v>35</v>
      </c>
      <c r="I3457" t="s">
        <v>36</v>
      </c>
      <c r="J3457">
        <v>26</v>
      </c>
      <c r="K3457">
        <v>23</v>
      </c>
      <c r="L3457">
        <f t="shared" si="159"/>
        <v>3</v>
      </c>
      <c r="M3457">
        <v>3</v>
      </c>
      <c r="N3457">
        <v>66136</v>
      </c>
      <c r="O3457" s="1">
        <f t="shared" si="160"/>
        <v>2543.6923076923076</v>
      </c>
      <c r="P3457" s="1">
        <f t="shared" si="161"/>
        <v>58504.923076923078</v>
      </c>
      <c r="Q3457" s="1">
        <f>Table1[[#This Row],[Earned Basic Salary]]*20%</f>
        <v>11700.984615384616</v>
      </c>
      <c r="R3457" s="1">
        <f>Table1[[#This Row],[Earned Basic Salary]]*10%</f>
        <v>5850.4923076923078</v>
      </c>
      <c r="S3457" s="1">
        <f>Table1[[#This Row],[Earned Basic Salary]]*12%</f>
        <v>7020.5907692307692</v>
      </c>
      <c r="T3457" s="1">
        <f>200</f>
        <v>200</v>
      </c>
      <c r="U3457" s="1">
        <f>Table1[[#This Row],[PF]]+Table1[[#This Row],[Professional Tax]]</f>
        <v>7220.5907692307692</v>
      </c>
      <c r="V3457" s="1">
        <f>Table1[[#This Row],[Overtime Hours]]*200</f>
        <v>600</v>
      </c>
      <c r="W3457" s="1">
        <f>Table1[[#This Row],[Earned Basic Salary]]+Table1[[#This Row],[HRA]]+Table1[[#This Row],[DA]]+Table1[[#This Row],[Overtime Pay]]</f>
        <v>76656.399999999994</v>
      </c>
      <c r="X3457" s="1">
        <f>Table1[[#This Row],[Gross Salary]]-Table1[[#This Row],[Total Deduction]]</f>
        <v>69435.809230769228</v>
      </c>
      <c r="Y3457" t="s">
        <v>37</v>
      </c>
      <c r="Z3457" t="s">
        <v>48</v>
      </c>
      <c r="AA3457" t="s">
        <v>12522</v>
      </c>
      <c r="AB3457" t="s">
        <v>12523</v>
      </c>
    </row>
    <row r="3458" spans="1:28" x14ac:dyDescent="0.3">
      <c r="A3458" t="s">
        <v>12524</v>
      </c>
      <c r="B3458" t="s">
        <v>275</v>
      </c>
      <c r="C3458">
        <v>36</v>
      </c>
      <c r="D3458" t="s">
        <v>44</v>
      </c>
      <c r="E3458" t="s">
        <v>54</v>
      </c>
      <c r="F3458" t="s">
        <v>89</v>
      </c>
      <c r="G3458" t="s">
        <v>1229</v>
      </c>
      <c r="H3458" t="s">
        <v>35</v>
      </c>
      <c r="I3458" t="s">
        <v>36</v>
      </c>
      <c r="J3458">
        <v>26</v>
      </c>
      <c r="K3458">
        <v>24</v>
      </c>
      <c r="L3458">
        <f t="shared" si="159"/>
        <v>2</v>
      </c>
      <c r="M3458">
        <v>11</v>
      </c>
      <c r="N3458">
        <v>35563</v>
      </c>
      <c r="O3458" s="1">
        <f t="shared" si="160"/>
        <v>1367.8076923076924</v>
      </c>
      <c r="P3458" s="1">
        <f t="shared" si="161"/>
        <v>32827.384615384617</v>
      </c>
      <c r="Q3458" s="1">
        <f>Table1[[#This Row],[Earned Basic Salary]]*20%</f>
        <v>6565.4769230769234</v>
      </c>
      <c r="R3458" s="1">
        <f>Table1[[#This Row],[Earned Basic Salary]]*10%</f>
        <v>3282.7384615384617</v>
      </c>
      <c r="S3458" s="1">
        <f>Table1[[#This Row],[Earned Basic Salary]]*12%</f>
        <v>3939.2861538461539</v>
      </c>
      <c r="T3458" s="1">
        <f>200</f>
        <v>200</v>
      </c>
      <c r="U3458" s="1">
        <f>Table1[[#This Row],[PF]]+Table1[[#This Row],[Professional Tax]]</f>
        <v>4139.2861538461539</v>
      </c>
      <c r="V3458" s="1">
        <f>Table1[[#This Row],[Overtime Hours]]*200</f>
        <v>2200</v>
      </c>
      <c r="W3458" s="1">
        <f>Table1[[#This Row],[Earned Basic Salary]]+Table1[[#This Row],[HRA]]+Table1[[#This Row],[DA]]+Table1[[#This Row],[Overtime Pay]]</f>
        <v>44875.600000000006</v>
      </c>
      <c r="X3458" s="1">
        <f>Table1[[#This Row],[Gross Salary]]-Table1[[#This Row],[Total Deduction]]</f>
        <v>40736.313846153855</v>
      </c>
      <c r="Y3458" t="s">
        <v>37</v>
      </c>
      <c r="Z3458" t="s">
        <v>106</v>
      </c>
      <c r="AA3458" t="s">
        <v>12525</v>
      </c>
      <c r="AB3458" t="s">
        <v>12526</v>
      </c>
    </row>
    <row r="3459" spans="1:28" x14ac:dyDescent="0.3">
      <c r="A3459" t="s">
        <v>12527</v>
      </c>
      <c r="B3459" t="s">
        <v>52</v>
      </c>
      <c r="C3459">
        <v>40</v>
      </c>
      <c r="D3459" t="s">
        <v>75</v>
      </c>
      <c r="E3459" t="s">
        <v>45</v>
      </c>
      <c r="F3459" t="s">
        <v>46</v>
      </c>
      <c r="G3459" t="s">
        <v>4760</v>
      </c>
      <c r="H3459" t="s">
        <v>35</v>
      </c>
      <c r="I3459" t="s">
        <v>36</v>
      </c>
      <c r="J3459">
        <v>26</v>
      </c>
      <c r="K3459">
        <v>22</v>
      </c>
      <c r="L3459">
        <f t="shared" ref="L3459:L3522" si="162">J3459-K3459</f>
        <v>4</v>
      </c>
      <c r="M3459">
        <v>13</v>
      </c>
      <c r="N3459">
        <v>58758</v>
      </c>
      <c r="O3459" s="1">
        <f t="shared" ref="O3459:O3522" si="163">N3459/J3459</f>
        <v>2259.9230769230771</v>
      </c>
      <c r="P3459" s="1">
        <f t="shared" ref="P3459:P3522" si="164">O3459*K3459</f>
        <v>49718.307692307695</v>
      </c>
      <c r="Q3459" s="1">
        <f>Table1[[#This Row],[Earned Basic Salary]]*20%</f>
        <v>9943.6615384615397</v>
      </c>
      <c r="R3459" s="1">
        <f>Table1[[#This Row],[Earned Basic Salary]]*10%</f>
        <v>4971.8307692307699</v>
      </c>
      <c r="S3459" s="1">
        <f>Table1[[#This Row],[Earned Basic Salary]]*12%</f>
        <v>5966.1969230769228</v>
      </c>
      <c r="T3459" s="1">
        <f>200</f>
        <v>200</v>
      </c>
      <c r="U3459" s="1">
        <f>Table1[[#This Row],[PF]]+Table1[[#This Row],[Professional Tax]]</f>
        <v>6166.1969230769228</v>
      </c>
      <c r="V3459" s="1">
        <f>Table1[[#This Row],[Overtime Hours]]*200</f>
        <v>2600</v>
      </c>
      <c r="W3459" s="1">
        <f>Table1[[#This Row],[Earned Basic Salary]]+Table1[[#This Row],[HRA]]+Table1[[#This Row],[DA]]+Table1[[#This Row],[Overtime Pay]]</f>
        <v>67233.8</v>
      </c>
      <c r="X3459" s="1">
        <f>Table1[[#This Row],[Gross Salary]]-Table1[[#This Row],[Total Deduction]]</f>
        <v>61067.603076923078</v>
      </c>
      <c r="Y3459" t="s">
        <v>37</v>
      </c>
      <c r="Z3459" t="s">
        <v>48</v>
      </c>
      <c r="AA3459" t="s">
        <v>12528</v>
      </c>
      <c r="AB3459" t="s">
        <v>12529</v>
      </c>
    </row>
    <row r="3460" spans="1:28" x14ac:dyDescent="0.3">
      <c r="A3460" t="s">
        <v>12530</v>
      </c>
      <c r="B3460" t="s">
        <v>1149</v>
      </c>
      <c r="C3460">
        <v>55</v>
      </c>
      <c r="D3460" t="s">
        <v>53</v>
      </c>
      <c r="E3460" t="s">
        <v>62</v>
      </c>
      <c r="F3460" t="s">
        <v>33</v>
      </c>
      <c r="G3460" t="s">
        <v>4224</v>
      </c>
      <c r="H3460" t="s">
        <v>35</v>
      </c>
      <c r="I3460" t="s">
        <v>36</v>
      </c>
      <c r="J3460">
        <v>26</v>
      </c>
      <c r="K3460">
        <v>24</v>
      </c>
      <c r="L3460">
        <f t="shared" si="162"/>
        <v>2</v>
      </c>
      <c r="M3460">
        <v>7</v>
      </c>
      <c r="N3460">
        <v>44087</v>
      </c>
      <c r="O3460" s="1">
        <f t="shared" si="163"/>
        <v>1695.6538461538462</v>
      </c>
      <c r="P3460" s="1">
        <f t="shared" si="164"/>
        <v>40695.692307692312</v>
      </c>
      <c r="Q3460" s="1">
        <f>Table1[[#This Row],[Earned Basic Salary]]*20%</f>
        <v>8139.1384615384632</v>
      </c>
      <c r="R3460" s="1">
        <f>Table1[[#This Row],[Earned Basic Salary]]*10%</f>
        <v>4069.5692307692316</v>
      </c>
      <c r="S3460" s="1">
        <f>Table1[[#This Row],[Earned Basic Salary]]*12%</f>
        <v>4883.4830769230775</v>
      </c>
      <c r="T3460" s="1">
        <f>200</f>
        <v>200</v>
      </c>
      <c r="U3460" s="1">
        <f>Table1[[#This Row],[PF]]+Table1[[#This Row],[Professional Tax]]</f>
        <v>5083.4830769230775</v>
      </c>
      <c r="V3460" s="1">
        <f>Table1[[#This Row],[Overtime Hours]]*200</f>
        <v>1400</v>
      </c>
      <c r="W3460" s="1">
        <f>Table1[[#This Row],[Earned Basic Salary]]+Table1[[#This Row],[HRA]]+Table1[[#This Row],[DA]]+Table1[[#This Row],[Overtime Pay]]</f>
        <v>54304.4</v>
      </c>
      <c r="X3460" s="1">
        <f>Table1[[#This Row],[Gross Salary]]-Table1[[#This Row],[Total Deduction]]</f>
        <v>49220.916923076926</v>
      </c>
      <c r="Y3460" t="s">
        <v>37</v>
      </c>
      <c r="Z3460" t="s">
        <v>106</v>
      </c>
      <c r="AA3460" t="s">
        <v>12531</v>
      </c>
      <c r="AB3460" t="s">
        <v>12532</v>
      </c>
    </row>
    <row r="3461" spans="1:28" x14ac:dyDescent="0.3">
      <c r="A3461" t="s">
        <v>12533</v>
      </c>
      <c r="B3461" t="s">
        <v>1717</v>
      </c>
      <c r="C3461">
        <v>39</v>
      </c>
      <c r="D3461" t="s">
        <v>31</v>
      </c>
      <c r="E3461" t="s">
        <v>45</v>
      </c>
      <c r="F3461" t="s">
        <v>46</v>
      </c>
      <c r="G3461" t="s">
        <v>8296</v>
      </c>
      <c r="H3461" t="s">
        <v>35</v>
      </c>
      <c r="I3461" t="s">
        <v>36</v>
      </c>
      <c r="J3461">
        <v>26</v>
      </c>
      <c r="K3461">
        <v>23</v>
      </c>
      <c r="L3461">
        <f t="shared" si="162"/>
        <v>3</v>
      </c>
      <c r="M3461">
        <v>15</v>
      </c>
      <c r="N3461">
        <v>59410</v>
      </c>
      <c r="O3461" s="1">
        <f t="shared" si="163"/>
        <v>2285</v>
      </c>
      <c r="P3461" s="1">
        <f t="shared" si="164"/>
        <v>52555</v>
      </c>
      <c r="Q3461" s="1">
        <f>Table1[[#This Row],[Earned Basic Salary]]*20%</f>
        <v>10511</v>
      </c>
      <c r="R3461" s="1">
        <f>Table1[[#This Row],[Earned Basic Salary]]*10%</f>
        <v>5255.5</v>
      </c>
      <c r="S3461" s="1">
        <f>Table1[[#This Row],[Earned Basic Salary]]*12%</f>
        <v>6306.5999999999995</v>
      </c>
      <c r="T3461" s="1">
        <f>200</f>
        <v>200</v>
      </c>
      <c r="U3461" s="1">
        <f>Table1[[#This Row],[PF]]+Table1[[#This Row],[Professional Tax]]</f>
        <v>6506.5999999999995</v>
      </c>
      <c r="V3461" s="1">
        <f>Table1[[#This Row],[Overtime Hours]]*200</f>
        <v>3000</v>
      </c>
      <c r="W3461" s="1">
        <f>Table1[[#This Row],[Earned Basic Salary]]+Table1[[#This Row],[HRA]]+Table1[[#This Row],[DA]]+Table1[[#This Row],[Overtime Pay]]</f>
        <v>71321.5</v>
      </c>
      <c r="X3461" s="1">
        <f>Table1[[#This Row],[Gross Salary]]-Table1[[#This Row],[Total Deduction]]</f>
        <v>64814.9</v>
      </c>
      <c r="Y3461" t="s">
        <v>37</v>
      </c>
      <c r="Z3461" t="s">
        <v>106</v>
      </c>
      <c r="AA3461" t="s">
        <v>12534</v>
      </c>
      <c r="AB3461" t="s">
        <v>12535</v>
      </c>
    </row>
    <row r="3462" spans="1:28" x14ac:dyDescent="0.3">
      <c r="A3462" t="s">
        <v>12536</v>
      </c>
      <c r="B3462" t="s">
        <v>988</v>
      </c>
      <c r="C3462">
        <v>43</v>
      </c>
      <c r="D3462" t="s">
        <v>81</v>
      </c>
      <c r="E3462" t="s">
        <v>32</v>
      </c>
      <c r="F3462" t="s">
        <v>55</v>
      </c>
      <c r="G3462" t="s">
        <v>8006</v>
      </c>
      <c r="H3462" t="s">
        <v>35</v>
      </c>
      <c r="I3462" t="s">
        <v>36</v>
      </c>
      <c r="J3462">
        <v>26</v>
      </c>
      <c r="K3462">
        <v>25</v>
      </c>
      <c r="L3462">
        <f t="shared" si="162"/>
        <v>1</v>
      </c>
      <c r="M3462">
        <v>4</v>
      </c>
      <c r="N3462">
        <v>38129</v>
      </c>
      <c r="O3462" s="1">
        <f t="shared" si="163"/>
        <v>1466.5</v>
      </c>
      <c r="P3462" s="1">
        <f t="shared" si="164"/>
        <v>36662.5</v>
      </c>
      <c r="Q3462" s="1">
        <f>Table1[[#This Row],[Earned Basic Salary]]*20%</f>
        <v>7332.5</v>
      </c>
      <c r="R3462" s="1">
        <f>Table1[[#This Row],[Earned Basic Salary]]*10%</f>
        <v>3666.25</v>
      </c>
      <c r="S3462" s="1">
        <f>Table1[[#This Row],[Earned Basic Salary]]*12%</f>
        <v>4399.5</v>
      </c>
      <c r="T3462" s="1">
        <f>200</f>
        <v>200</v>
      </c>
      <c r="U3462" s="1">
        <f>Table1[[#This Row],[PF]]+Table1[[#This Row],[Professional Tax]]</f>
        <v>4599.5</v>
      </c>
      <c r="V3462" s="1">
        <f>Table1[[#This Row],[Overtime Hours]]*200</f>
        <v>800</v>
      </c>
      <c r="W3462" s="1">
        <f>Table1[[#This Row],[Earned Basic Salary]]+Table1[[#This Row],[HRA]]+Table1[[#This Row],[DA]]+Table1[[#This Row],[Overtime Pay]]</f>
        <v>48461.25</v>
      </c>
      <c r="X3462" s="1">
        <f>Table1[[#This Row],[Gross Salary]]-Table1[[#This Row],[Total Deduction]]</f>
        <v>43861.75</v>
      </c>
      <c r="Y3462" t="s">
        <v>37</v>
      </c>
      <c r="Z3462" t="s">
        <v>48</v>
      </c>
      <c r="AA3462" t="s">
        <v>12537</v>
      </c>
      <c r="AB3462" t="s">
        <v>12538</v>
      </c>
    </row>
    <row r="3463" spans="1:28" x14ac:dyDescent="0.3">
      <c r="A3463" t="s">
        <v>12539</v>
      </c>
      <c r="B3463" t="s">
        <v>3028</v>
      </c>
      <c r="C3463">
        <v>42</v>
      </c>
      <c r="D3463" t="s">
        <v>44</v>
      </c>
      <c r="E3463" t="s">
        <v>45</v>
      </c>
      <c r="F3463" t="s">
        <v>63</v>
      </c>
      <c r="G3463" t="s">
        <v>4695</v>
      </c>
      <c r="H3463" t="s">
        <v>35</v>
      </c>
      <c r="I3463" t="s">
        <v>36</v>
      </c>
      <c r="J3463">
        <v>26</v>
      </c>
      <c r="K3463">
        <v>25</v>
      </c>
      <c r="L3463">
        <f t="shared" si="162"/>
        <v>1</v>
      </c>
      <c r="M3463">
        <v>10</v>
      </c>
      <c r="N3463">
        <v>33986</v>
      </c>
      <c r="O3463" s="1">
        <f t="shared" si="163"/>
        <v>1307.1538461538462</v>
      </c>
      <c r="P3463" s="1">
        <f t="shared" si="164"/>
        <v>32678.846153846156</v>
      </c>
      <c r="Q3463" s="1">
        <f>Table1[[#This Row],[Earned Basic Salary]]*20%</f>
        <v>6535.7692307692314</v>
      </c>
      <c r="R3463" s="1">
        <f>Table1[[#This Row],[Earned Basic Salary]]*10%</f>
        <v>3267.8846153846157</v>
      </c>
      <c r="S3463" s="1">
        <f>Table1[[#This Row],[Earned Basic Salary]]*12%</f>
        <v>3921.4615384615386</v>
      </c>
      <c r="T3463" s="1">
        <f>200</f>
        <v>200</v>
      </c>
      <c r="U3463" s="1">
        <f>Table1[[#This Row],[PF]]+Table1[[#This Row],[Professional Tax]]</f>
        <v>4121.461538461539</v>
      </c>
      <c r="V3463" s="1">
        <f>Table1[[#This Row],[Overtime Hours]]*200</f>
        <v>2000</v>
      </c>
      <c r="W3463" s="1">
        <f>Table1[[#This Row],[Earned Basic Salary]]+Table1[[#This Row],[HRA]]+Table1[[#This Row],[DA]]+Table1[[#This Row],[Overtime Pay]]</f>
        <v>44482.500000000007</v>
      </c>
      <c r="X3463" s="1">
        <f>Table1[[#This Row],[Gross Salary]]-Table1[[#This Row],[Total Deduction]]</f>
        <v>40361.038461538468</v>
      </c>
      <c r="Y3463" t="s">
        <v>37</v>
      </c>
      <c r="Z3463" t="s">
        <v>106</v>
      </c>
      <c r="AA3463" t="s">
        <v>12540</v>
      </c>
      <c r="AB3463" t="s">
        <v>12541</v>
      </c>
    </row>
    <row r="3464" spans="1:28" x14ac:dyDescent="0.3">
      <c r="A3464" t="s">
        <v>12542</v>
      </c>
      <c r="B3464" t="s">
        <v>517</v>
      </c>
      <c r="C3464">
        <v>25</v>
      </c>
      <c r="D3464" t="s">
        <v>133</v>
      </c>
      <c r="E3464" t="s">
        <v>82</v>
      </c>
      <c r="F3464" t="s">
        <v>89</v>
      </c>
      <c r="G3464" t="s">
        <v>12543</v>
      </c>
      <c r="H3464" t="s">
        <v>35</v>
      </c>
      <c r="I3464" t="s">
        <v>36</v>
      </c>
      <c r="J3464">
        <v>26</v>
      </c>
      <c r="K3464">
        <v>23</v>
      </c>
      <c r="L3464">
        <f t="shared" si="162"/>
        <v>3</v>
      </c>
      <c r="M3464">
        <v>1</v>
      </c>
      <c r="N3464">
        <v>53556</v>
      </c>
      <c r="O3464" s="1">
        <f t="shared" si="163"/>
        <v>2059.8461538461538</v>
      </c>
      <c r="P3464" s="1">
        <f t="shared" si="164"/>
        <v>47376.461538461539</v>
      </c>
      <c r="Q3464" s="1">
        <f>Table1[[#This Row],[Earned Basic Salary]]*20%</f>
        <v>9475.2923076923089</v>
      </c>
      <c r="R3464" s="1">
        <f>Table1[[#This Row],[Earned Basic Salary]]*10%</f>
        <v>4737.6461538461544</v>
      </c>
      <c r="S3464" s="1">
        <f>Table1[[#This Row],[Earned Basic Salary]]*12%</f>
        <v>5685.1753846153842</v>
      </c>
      <c r="T3464" s="1">
        <f>200</f>
        <v>200</v>
      </c>
      <c r="U3464" s="1">
        <f>Table1[[#This Row],[PF]]+Table1[[#This Row],[Professional Tax]]</f>
        <v>5885.1753846153842</v>
      </c>
      <c r="V3464" s="1">
        <f>Table1[[#This Row],[Overtime Hours]]*200</f>
        <v>200</v>
      </c>
      <c r="W3464" s="1">
        <f>Table1[[#This Row],[Earned Basic Salary]]+Table1[[#This Row],[HRA]]+Table1[[#This Row],[DA]]+Table1[[#This Row],[Overtime Pay]]</f>
        <v>61789.4</v>
      </c>
      <c r="X3464" s="1">
        <f>Table1[[#This Row],[Gross Salary]]-Table1[[#This Row],[Total Deduction]]</f>
        <v>55904.224615384621</v>
      </c>
      <c r="Y3464" t="s">
        <v>37</v>
      </c>
      <c r="Z3464" t="s">
        <v>38</v>
      </c>
      <c r="AA3464" t="s">
        <v>12544</v>
      </c>
      <c r="AB3464" t="s">
        <v>12545</v>
      </c>
    </row>
    <row r="3465" spans="1:28" x14ac:dyDescent="0.3">
      <c r="A3465" t="s">
        <v>12546</v>
      </c>
      <c r="B3465" t="s">
        <v>315</v>
      </c>
      <c r="C3465">
        <v>53</v>
      </c>
      <c r="D3465" t="s">
        <v>127</v>
      </c>
      <c r="E3465" t="s">
        <v>82</v>
      </c>
      <c r="F3465" t="s">
        <v>33</v>
      </c>
      <c r="G3465" t="s">
        <v>1619</v>
      </c>
      <c r="H3465" t="s">
        <v>35</v>
      </c>
      <c r="I3465" t="s">
        <v>36</v>
      </c>
      <c r="J3465">
        <v>26</v>
      </c>
      <c r="K3465">
        <v>23</v>
      </c>
      <c r="L3465">
        <f t="shared" si="162"/>
        <v>3</v>
      </c>
      <c r="M3465">
        <v>3</v>
      </c>
      <c r="N3465">
        <v>22261</v>
      </c>
      <c r="O3465" s="1">
        <f t="shared" si="163"/>
        <v>856.19230769230774</v>
      </c>
      <c r="P3465" s="1">
        <f t="shared" si="164"/>
        <v>19692.423076923078</v>
      </c>
      <c r="Q3465" s="1">
        <f>Table1[[#This Row],[Earned Basic Salary]]*20%</f>
        <v>3938.4846153846156</v>
      </c>
      <c r="R3465" s="1">
        <f>Table1[[#This Row],[Earned Basic Salary]]*10%</f>
        <v>1969.2423076923078</v>
      </c>
      <c r="S3465" s="1">
        <f>Table1[[#This Row],[Earned Basic Salary]]*12%</f>
        <v>2363.0907692307692</v>
      </c>
      <c r="T3465" s="1">
        <f>200</f>
        <v>200</v>
      </c>
      <c r="U3465" s="1">
        <f>Table1[[#This Row],[PF]]+Table1[[#This Row],[Professional Tax]]</f>
        <v>2563.0907692307692</v>
      </c>
      <c r="V3465" s="1">
        <f>Table1[[#This Row],[Overtime Hours]]*200</f>
        <v>600</v>
      </c>
      <c r="W3465" s="1">
        <f>Table1[[#This Row],[Earned Basic Salary]]+Table1[[#This Row],[HRA]]+Table1[[#This Row],[DA]]+Table1[[#This Row],[Overtime Pay]]</f>
        <v>26200.15</v>
      </c>
      <c r="X3465" s="1">
        <f>Table1[[#This Row],[Gross Salary]]-Table1[[#This Row],[Total Deduction]]</f>
        <v>23637.059230769231</v>
      </c>
      <c r="Y3465" t="s">
        <v>37</v>
      </c>
      <c r="Z3465" t="s">
        <v>38</v>
      </c>
      <c r="AA3465" t="s">
        <v>12547</v>
      </c>
      <c r="AB3465" t="s">
        <v>12548</v>
      </c>
    </row>
    <row r="3466" spans="1:28" x14ac:dyDescent="0.3">
      <c r="A3466" t="s">
        <v>12549</v>
      </c>
      <c r="B3466" t="s">
        <v>138</v>
      </c>
      <c r="C3466">
        <v>50</v>
      </c>
      <c r="D3466" t="s">
        <v>75</v>
      </c>
      <c r="E3466" t="s">
        <v>32</v>
      </c>
      <c r="F3466" t="s">
        <v>63</v>
      </c>
      <c r="G3466" t="s">
        <v>3352</v>
      </c>
      <c r="H3466" t="s">
        <v>35</v>
      </c>
      <c r="I3466" t="s">
        <v>36</v>
      </c>
      <c r="J3466">
        <v>26</v>
      </c>
      <c r="K3466">
        <v>22</v>
      </c>
      <c r="L3466">
        <f t="shared" si="162"/>
        <v>4</v>
      </c>
      <c r="M3466">
        <v>18</v>
      </c>
      <c r="N3466">
        <v>44753</v>
      </c>
      <c r="O3466" s="1">
        <f t="shared" si="163"/>
        <v>1721.2692307692307</v>
      </c>
      <c r="P3466" s="1">
        <f t="shared" si="164"/>
        <v>37867.923076923078</v>
      </c>
      <c r="Q3466" s="1">
        <f>Table1[[#This Row],[Earned Basic Salary]]*20%</f>
        <v>7573.584615384616</v>
      </c>
      <c r="R3466" s="1">
        <f>Table1[[#This Row],[Earned Basic Salary]]*10%</f>
        <v>3786.792307692308</v>
      </c>
      <c r="S3466" s="1">
        <f>Table1[[#This Row],[Earned Basic Salary]]*12%</f>
        <v>4544.1507692307696</v>
      </c>
      <c r="T3466" s="1">
        <f>200</f>
        <v>200</v>
      </c>
      <c r="U3466" s="1">
        <f>Table1[[#This Row],[PF]]+Table1[[#This Row],[Professional Tax]]</f>
        <v>4744.1507692307696</v>
      </c>
      <c r="V3466" s="1">
        <f>Table1[[#This Row],[Overtime Hours]]*200</f>
        <v>3600</v>
      </c>
      <c r="W3466" s="1">
        <f>Table1[[#This Row],[Earned Basic Salary]]+Table1[[#This Row],[HRA]]+Table1[[#This Row],[DA]]+Table1[[#This Row],[Overtime Pay]]</f>
        <v>52828.3</v>
      </c>
      <c r="X3466" s="1">
        <f>Table1[[#This Row],[Gross Salary]]-Table1[[#This Row],[Total Deduction]]</f>
        <v>48084.149230769232</v>
      </c>
      <c r="Y3466" t="s">
        <v>37</v>
      </c>
      <c r="Z3466" t="s">
        <v>48</v>
      </c>
      <c r="AA3466" t="s">
        <v>12550</v>
      </c>
      <c r="AB3466" t="s">
        <v>12551</v>
      </c>
    </row>
    <row r="3467" spans="1:28" x14ac:dyDescent="0.3">
      <c r="A3467" t="s">
        <v>12552</v>
      </c>
      <c r="B3467" t="s">
        <v>310</v>
      </c>
      <c r="C3467">
        <v>29</v>
      </c>
      <c r="D3467" t="s">
        <v>61</v>
      </c>
      <c r="E3467" t="s">
        <v>82</v>
      </c>
      <c r="F3467" t="s">
        <v>55</v>
      </c>
      <c r="G3467" t="s">
        <v>12361</v>
      </c>
      <c r="H3467" t="s">
        <v>35</v>
      </c>
      <c r="I3467" t="s">
        <v>36</v>
      </c>
      <c r="J3467">
        <v>26</v>
      </c>
      <c r="K3467">
        <v>25</v>
      </c>
      <c r="L3467">
        <f t="shared" si="162"/>
        <v>1</v>
      </c>
      <c r="M3467">
        <v>12</v>
      </c>
      <c r="N3467">
        <v>43776</v>
      </c>
      <c r="O3467" s="1">
        <f t="shared" si="163"/>
        <v>1683.6923076923076</v>
      </c>
      <c r="P3467" s="1">
        <f t="shared" si="164"/>
        <v>42092.307692307688</v>
      </c>
      <c r="Q3467" s="1">
        <f>Table1[[#This Row],[Earned Basic Salary]]*20%</f>
        <v>8418.4615384615372</v>
      </c>
      <c r="R3467" s="1">
        <f>Table1[[#This Row],[Earned Basic Salary]]*10%</f>
        <v>4209.2307692307686</v>
      </c>
      <c r="S3467" s="1">
        <f>Table1[[#This Row],[Earned Basic Salary]]*12%</f>
        <v>5051.076923076922</v>
      </c>
      <c r="T3467" s="1">
        <f>200</f>
        <v>200</v>
      </c>
      <c r="U3467" s="1">
        <f>Table1[[#This Row],[PF]]+Table1[[#This Row],[Professional Tax]]</f>
        <v>5251.076923076922</v>
      </c>
      <c r="V3467" s="1">
        <f>Table1[[#This Row],[Overtime Hours]]*200</f>
        <v>2400</v>
      </c>
      <c r="W3467" s="1">
        <f>Table1[[#This Row],[Earned Basic Salary]]+Table1[[#This Row],[HRA]]+Table1[[#This Row],[DA]]+Table1[[#This Row],[Overtime Pay]]</f>
        <v>57119.999999999993</v>
      </c>
      <c r="X3467" s="1">
        <f>Table1[[#This Row],[Gross Salary]]-Table1[[#This Row],[Total Deduction]]</f>
        <v>51868.923076923071</v>
      </c>
      <c r="Y3467" t="s">
        <v>37</v>
      </c>
      <c r="Z3467" t="s">
        <v>38</v>
      </c>
      <c r="AA3467" t="s">
        <v>12553</v>
      </c>
      <c r="AB3467" t="s">
        <v>12554</v>
      </c>
    </row>
    <row r="3468" spans="1:28" x14ac:dyDescent="0.3">
      <c r="A3468" t="s">
        <v>12555</v>
      </c>
      <c r="B3468" t="s">
        <v>250</v>
      </c>
      <c r="C3468">
        <v>32</v>
      </c>
      <c r="D3468" t="s">
        <v>133</v>
      </c>
      <c r="E3468" t="s">
        <v>45</v>
      </c>
      <c r="F3468" t="s">
        <v>33</v>
      </c>
      <c r="G3468" t="s">
        <v>12556</v>
      </c>
      <c r="H3468" t="s">
        <v>35</v>
      </c>
      <c r="I3468" t="s">
        <v>36</v>
      </c>
      <c r="J3468">
        <v>26</v>
      </c>
      <c r="K3468">
        <v>22</v>
      </c>
      <c r="L3468">
        <f t="shared" si="162"/>
        <v>4</v>
      </c>
      <c r="M3468">
        <v>13</v>
      </c>
      <c r="N3468">
        <v>26445</v>
      </c>
      <c r="O3468" s="1">
        <f t="shared" si="163"/>
        <v>1017.1153846153846</v>
      </c>
      <c r="P3468" s="1">
        <f t="shared" si="164"/>
        <v>22376.538461538461</v>
      </c>
      <c r="Q3468" s="1">
        <f>Table1[[#This Row],[Earned Basic Salary]]*20%</f>
        <v>4475.3076923076924</v>
      </c>
      <c r="R3468" s="1">
        <f>Table1[[#This Row],[Earned Basic Salary]]*10%</f>
        <v>2237.6538461538462</v>
      </c>
      <c r="S3468" s="1">
        <f>Table1[[#This Row],[Earned Basic Salary]]*12%</f>
        <v>2685.1846153846154</v>
      </c>
      <c r="T3468" s="1">
        <f>200</f>
        <v>200</v>
      </c>
      <c r="U3468" s="1">
        <f>Table1[[#This Row],[PF]]+Table1[[#This Row],[Professional Tax]]</f>
        <v>2885.1846153846154</v>
      </c>
      <c r="V3468" s="1">
        <f>Table1[[#This Row],[Overtime Hours]]*200</f>
        <v>2600</v>
      </c>
      <c r="W3468" s="1">
        <f>Table1[[#This Row],[Earned Basic Salary]]+Table1[[#This Row],[HRA]]+Table1[[#This Row],[DA]]+Table1[[#This Row],[Overtime Pay]]</f>
        <v>31689.5</v>
      </c>
      <c r="X3468" s="1">
        <f>Table1[[#This Row],[Gross Salary]]-Table1[[#This Row],[Total Deduction]]</f>
        <v>28804.315384615384</v>
      </c>
      <c r="Y3468" t="s">
        <v>37</v>
      </c>
      <c r="Z3468" t="s">
        <v>38</v>
      </c>
      <c r="AA3468" t="s">
        <v>12557</v>
      </c>
      <c r="AB3468" t="s">
        <v>12558</v>
      </c>
    </row>
    <row r="3469" spans="1:28" x14ac:dyDescent="0.3">
      <c r="A3469" t="s">
        <v>12559</v>
      </c>
      <c r="B3469" t="s">
        <v>29</v>
      </c>
      <c r="C3469">
        <v>45</v>
      </c>
      <c r="D3469" t="s">
        <v>81</v>
      </c>
      <c r="E3469" t="s">
        <v>45</v>
      </c>
      <c r="F3469" t="s">
        <v>55</v>
      </c>
      <c r="G3469" t="s">
        <v>7435</v>
      </c>
      <c r="H3469" t="s">
        <v>35</v>
      </c>
      <c r="I3469" t="s">
        <v>36</v>
      </c>
      <c r="J3469">
        <v>26</v>
      </c>
      <c r="K3469">
        <v>21</v>
      </c>
      <c r="L3469">
        <f t="shared" si="162"/>
        <v>5</v>
      </c>
      <c r="M3469">
        <v>7</v>
      </c>
      <c r="N3469">
        <v>58390</v>
      </c>
      <c r="O3469" s="1">
        <f t="shared" si="163"/>
        <v>2245.7692307692309</v>
      </c>
      <c r="P3469" s="1">
        <f t="shared" si="164"/>
        <v>47161.153846153851</v>
      </c>
      <c r="Q3469" s="1">
        <f>Table1[[#This Row],[Earned Basic Salary]]*20%</f>
        <v>9432.2307692307713</v>
      </c>
      <c r="R3469" s="1">
        <f>Table1[[#This Row],[Earned Basic Salary]]*10%</f>
        <v>4716.1153846153857</v>
      </c>
      <c r="S3469" s="1">
        <f>Table1[[#This Row],[Earned Basic Salary]]*12%</f>
        <v>5659.3384615384621</v>
      </c>
      <c r="T3469" s="1">
        <f>200</f>
        <v>200</v>
      </c>
      <c r="U3469" s="1">
        <f>Table1[[#This Row],[PF]]+Table1[[#This Row],[Professional Tax]]</f>
        <v>5859.3384615384621</v>
      </c>
      <c r="V3469" s="1">
        <f>Table1[[#This Row],[Overtime Hours]]*200</f>
        <v>1400</v>
      </c>
      <c r="W3469" s="1">
        <f>Table1[[#This Row],[Earned Basic Salary]]+Table1[[#This Row],[HRA]]+Table1[[#This Row],[DA]]+Table1[[#This Row],[Overtime Pay]]</f>
        <v>62709.500000000007</v>
      </c>
      <c r="X3469" s="1">
        <f>Table1[[#This Row],[Gross Salary]]-Table1[[#This Row],[Total Deduction]]</f>
        <v>56850.161538461543</v>
      </c>
      <c r="Y3469" t="s">
        <v>37</v>
      </c>
      <c r="Z3469" t="s">
        <v>38</v>
      </c>
      <c r="AA3469" t="s">
        <v>12560</v>
      </c>
      <c r="AB3469" t="s">
        <v>12561</v>
      </c>
    </row>
    <row r="3470" spans="1:28" x14ac:dyDescent="0.3">
      <c r="A3470" t="s">
        <v>12562</v>
      </c>
      <c r="B3470" t="s">
        <v>377</v>
      </c>
      <c r="C3470">
        <v>55</v>
      </c>
      <c r="D3470" t="s">
        <v>31</v>
      </c>
      <c r="E3470" t="s">
        <v>82</v>
      </c>
      <c r="F3470" t="s">
        <v>33</v>
      </c>
      <c r="G3470" t="s">
        <v>12563</v>
      </c>
      <c r="H3470" t="s">
        <v>35</v>
      </c>
      <c r="I3470" t="s">
        <v>36</v>
      </c>
      <c r="J3470">
        <v>26</v>
      </c>
      <c r="K3470">
        <v>23</v>
      </c>
      <c r="L3470">
        <f t="shared" si="162"/>
        <v>3</v>
      </c>
      <c r="M3470">
        <v>5</v>
      </c>
      <c r="N3470">
        <v>18372</v>
      </c>
      <c r="O3470" s="1">
        <f t="shared" si="163"/>
        <v>706.61538461538464</v>
      </c>
      <c r="P3470" s="1">
        <f t="shared" si="164"/>
        <v>16252.153846153848</v>
      </c>
      <c r="Q3470" s="1">
        <f>Table1[[#This Row],[Earned Basic Salary]]*20%</f>
        <v>3250.4307692307698</v>
      </c>
      <c r="R3470" s="1">
        <f>Table1[[#This Row],[Earned Basic Salary]]*10%</f>
        <v>1625.2153846153849</v>
      </c>
      <c r="S3470" s="1">
        <f>Table1[[#This Row],[Earned Basic Salary]]*12%</f>
        <v>1950.2584615384617</v>
      </c>
      <c r="T3470" s="1">
        <f>200</f>
        <v>200</v>
      </c>
      <c r="U3470" s="1">
        <f>Table1[[#This Row],[PF]]+Table1[[#This Row],[Professional Tax]]</f>
        <v>2150.2584615384617</v>
      </c>
      <c r="V3470" s="1">
        <f>Table1[[#This Row],[Overtime Hours]]*200</f>
        <v>1000</v>
      </c>
      <c r="W3470" s="1">
        <f>Table1[[#This Row],[Earned Basic Salary]]+Table1[[#This Row],[HRA]]+Table1[[#This Row],[DA]]+Table1[[#This Row],[Overtime Pay]]</f>
        <v>22127.800000000003</v>
      </c>
      <c r="X3470" s="1">
        <f>Table1[[#This Row],[Gross Salary]]-Table1[[#This Row],[Total Deduction]]</f>
        <v>19977.541538461541</v>
      </c>
      <c r="Y3470" t="s">
        <v>37</v>
      </c>
      <c r="Z3470" t="s">
        <v>106</v>
      </c>
      <c r="AA3470" t="s">
        <v>12564</v>
      </c>
      <c r="AB3470" t="s">
        <v>12565</v>
      </c>
    </row>
    <row r="3471" spans="1:28" x14ac:dyDescent="0.3">
      <c r="A3471" t="s">
        <v>12566</v>
      </c>
      <c r="B3471" t="s">
        <v>163</v>
      </c>
      <c r="C3471">
        <v>28</v>
      </c>
      <c r="D3471" t="s">
        <v>75</v>
      </c>
      <c r="E3471" t="s">
        <v>121</v>
      </c>
      <c r="F3471" t="s">
        <v>69</v>
      </c>
      <c r="G3471" t="s">
        <v>4090</v>
      </c>
      <c r="H3471" t="s">
        <v>35</v>
      </c>
      <c r="I3471" t="s">
        <v>36</v>
      </c>
      <c r="J3471">
        <v>26</v>
      </c>
      <c r="K3471">
        <v>24</v>
      </c>
      <c r="L3471">
        <f t="shared" si="162"/>
        <v>2</v>
      </c>
      <c r="M3471">
        <v>3</v>
      </c>
      <c r="N3471">
        <v>69818</v>
      </c>
      <c r="O3471" s="1">
        <f t="shared" si="163"/>
        <v>2685.3076923076924</v>
      </c>
      <c r="P3471" s="1">
        <f t="shared" si="164"/>
        <v>64447.384615384617</v>
      </c>
      <c r="Q3471" s="1">
        <f>Table1[[#This Row],[Earned Basic Salary]]*20%</f>
        <v>12889.476923076923</v>
      </c>
      <c r="R3471" s="1">
        <f>Table1[[#This Row],[Earned Basic Salary]]*10%</f>
        <v>6444.7384615384617</v>
      </c>
      <c r="S3471" s="1">
        <f>Table1[[#This Row],[Earned Basic Salary]]*12%</f>
        <v>7733.6861538461535</v>
      </c>
      <c r="T3471" s="1">
        <f>200</f>
        <v>200</v>
      </c>
      <c r="U3471" s="1">
        <f>Table1[[#This Row],[PF]]+Table1[[#This Row],[Professional Tax]]</f>
        <v>7933.6861538461535</v>
      </c>
      <c r="V3471" s="1">
        <f>Table1[[#This Row],[Overtime Hours]]*200</f>
        <v>600</v>
      </c>
      <c r="W3471" s="1">
        <f>Table1[[#This Row],[Earned Basic Salary]]+Table1[[#This Row],[HRA]]+Table1[[#This Row],[DA]]+Table1[[#This Row],[Overtime Pay]]</f>
        <v>84381.6</v>
      </c>
      <c r="X3471" s="1">
        <f>Table1[[#This Row],[Gross Salary]]-Table1[[#This Row],[Total Deduction]]</f>
        <v>76447.913846153853</v>
      </c>
      <c r="Y3471" t="s">
        <v>37</v>
      </c>
      <c r="Z3471" t="s">
        <v>38</v>
      </c>
      <c r="AA3471" t="s">
        <v>12567</v>
      </c>
      <c r="AB3471" t="s">
        <v>12568</v>
      </c>
    </row>
    <row r="3472" spans="1:28" x14ac:dyDescent="0.3">
      <c r="A3472" t="s">
        <v>12569</v>
      </c>
      <c r="B3472" t="s">
        <v>1378</v>
      </c>
      <c r="C3472">
        <v>49</v>
      </c>
      <c r="D3472" t="s">
        <v>127</v>
      </c>
      <c r="E3472" t="s">
        <v>45</v>
      </c>
      <c r="F3472" t="s">
        <v>63</v>
      </c>
      <c r="G3472" t="s">
        <v>3465</v>
      </c>
      <c r="H3472" t="s">
        <v>35</v>
      </c>
      <c r="I3472" t="s">
        <v>36</v>
      </c>
      <c r="J3472">
        <v>26</v>
      </c>
      <c r="K3472">
        <v>24</v>
      </c>
      <c r="L3472">
        <f t="shared" si="162"/>
        <v>2</v>
      </c>
      <c r="M3472">
        <v>7</v>
      </c>
      <c r="N3472">
        <v>63468</v>
      </c>
      <c r="O3472" s="1">
        <f t="shared" si="163"/>
        <v>2441.0769230769229</v>
      </c>
      <c r="P3472" s="1">
        <f t="shared" si="164"/>
        <v>58585.846153846149</v>
      </c>
      <c r="Q3472" s="1">
        <f>Table1[[#This Row],[Earned Basic Salary]]*20%</f>
        <v>11717.16923076923</v>
      </c>
      <c r="R3472" s="1">
        <f>Table1[[#This Row],[Earned Basic Salary]]*10%</f>
        <v>5858.5846153846151</v>
      </c>
      <c r="S3472" s="1">
        <f>Table1[[#This Row],[Earned Basic Salary]]*12%</f>
        <v>7030.3015384615373</v>
      </c>
      <c r="T3472" s="1">
        <f>200</f>
        <v>200</v>
      </c>
      <c r="U3472" s="1">
        <f>Table1[[#This Row],[PF]]+Table1[[#This Row],[Professional Tax]]</f>
        <v>7230.3015384615373</v>
      </c>
      <c r="V3472" s="1">
        <f>Table1[[#This Row],[Overtime Hours]]*200</f>
        <v>1400</v>
      </c>
      <c r="W3472" s="1">
        <f>Table1[[#This Row],[Earned Basic Salary]]+Table1[[#This Row],[HRA]]+Table1[[#This Row],[DA]]+Table1[[#This Row],[Overtime Pay]]</f>
        <v>77561.600000000006</v>
      </c>
      <c r="X3472" s="1">
        <f>Table1[[#This Row],[Gross Salary]]-Table1[[#This Row],[Total Deduction]]</f>
        <v>70331.298461538463</v>
      </c>
      <c r="Y3472" t="s">
        <v>37</v>
      </c>
      <c r="Z3472" t="s">
        <v>95</v>
      </c>
      <c r="AA3472" t="s">
        <v>12570</v>
      </c>
      <c r="AB3472" t="s">
        <v>12571</v>
      </c>
    </row>
    <row r="3473" spans="1:28" x14ac:dyDescent="0.3">
      <c r="A3473" t="s">
        <v>12572</v>
      </c>
      <c r="B3473" t="s">
        <v>736</v>
      </c>
      <c r="C3473">
        <v>32</v>
      </c>
      <c r="D3473" t="s">
        <v>75</v>
      </c>
      <c r="E3473" t="s">
        <v>45</v>
      </c>
      <c r="F3473" t="s">
        <v>83</v>
      </c>
      <c r="G3473" t="s">
        <v>5501</v>
      </c>
      <c r="H3473" t="s">
        <v>35</v>
      </c>
      <c r="I3473" t="s">
        <v>36</v>
      </c>
      <c r="J3473">
        <v>26</v>
      </c>
      <c r="K3473">
        <v>23</v>
      </c>
      <c r="L3473">
        <f t="shared" si="162"/>
        <v>3</v>
      </c>
      <c r="M3473">
        <v>4</v>
      </c>
      <c r="N3473">
        <v>67435</v>
      </c>
      <c r="O3473" s="1">
        <f t="shared" si="163"/>
        <v>2593.6538461538462</v>
      </c>
      <c r="P3473" s="1">
        <f t="shared" si="164"/>
        <v>59654.038461538461</v>
      </c>
      <c r="Q3473" s="1">
        <f>Table1[[#This Row],[Earned Basic Salary]]*20%</f>
        <v>11930.807692307693</v>
      </c>
      <c r="R3473" s="1">
        <f>Table1[[#This Row],[Earned Basic Salary]]*10%</f>
        <v>5965.4038461538466</v>
      </c>
      <c r="S3473" s="1">
        <f>Table1[[#This Row],[Earned Basic Salary]]*12%</f>
        <v>7158.4846153846147</v>
      </c>
      <c r="T3473" s="1">
        <f>200</f>
        <v>200</v>
      </c>
      <c r="U3473" s="1">
        <f>Table1[[#This Row],[PF]]+Table1[[#This Row],[Professional Tax]]</f>
        <v>7358.4846153846147</v>
      </c>
      <c r="V3473" s="1">
        <f>Table1[[#This Row],[Overtime Hours]]*200</f>
        <v>800</v>
      </c>
      <c r="W3473" s="1">
        <f>Table1[[#This Row],[Earned Basic Salary]]+Table1[[#This Row],[HRA]]+Table1[[#This Row],[DA]]+Table1[[#This Row],[Overtime Pay]]</f>
        <v>78350.25</v>
      </c>
      <c r="X3473" s="1">
        <f>Table1[[#This Row],[Gross Salary]]-Table1[[#This Row],[Total Deduction]]</f>
        <v>70991.765384615384</v>
      </c>
      <c r="Y3473" t="s">
        <v>37</v>
      </c>
      <c r="Z3473" t="s">
        <v>48</v>
      </c>
      <c r="AA3473" t="s">
        <v>12573</v>
      </c>
      <c r="AB3473" t="s">
        <v>12574</v>
      </c>
    </row>
    <row r="3474" spans="1:28" x14ac:dyDescent="0.3">
      <c r="A3474" t="s">
        <v>12575</v>
      </c>
      <c r="B3474" t="s">
        <v>2300</v>
      </c>
      <c r="C3474">
        <v>30</v>
      </c>
      <c r="D3474" t="s">
        <v>81</v>
      </c>
      <c r="E3474" t="s">
        <v>82</v>
      </c>
      <c r="F3474" t="s">
        <v>33</v>
      </c>
      <c r="G3474" t="s">
        <v>2383</v>
      </c>
      <c r="H3474" t="s">
        <v>35</v>
      </c>
      <c r="I3474" t="s">
        <v>36</v>
      </c>
      <c r="J3474">
        <v>26</v>
      </c>
      <c r="K3474">
        <v>23</v>
      </c>
      <c r="L3474">
        <f t="shared" si="162"/>
        <v>3</v>
      </c>
      <c r="M3474">
        <v>10</v>
      </c>
      <c r="N3474">
        <v>48349</v>
      </c>
      <c r="O3474" s="1">
        <f t="shared" si="163"/>
        <v>1859.5769230769231</v>
      </c>
      <c r="P3474" s="1">
        <f t="shared" si="164"/>
        <v>42770.269230769234</v>
      </c>
      <c r="Q3474" s="1">
        <f>Table1[[#This Row],[Earned Basic Salary]]*20%</f>
        <v>8554.0538461538472</v>
      </c>
      <c r="R3474" s="1">
        <f>Table1[[#This Row],[Earned Basic Salary]]*10%</f>
        <v>4277.0269230769236</v>
      </c>
      <c r="S3474" s="1">
        <f>Table1[[#This Row],[Earned Basic Salary]]*12%</f>
        <v>5132.4323076923083</v>
      </c>
      <c r="T3474" s="1">
        <f>200</f>
        <v>200</v>
      </c>
      <c r="U3474" s="1">
        <f>Table1[[#This Row],[PF]]+Table1[[#This Row],[Professional Tax]]</f>
        <v>5332.4323076923083</v>
      </c>
      <c r="V3474" s="1">
        <f>Table1[[#This Row],[Overtime Hours]]*200</f>
        <v>2000</v>
      </c>
      <c r="W3474" s="1">
        <f>Table1[[#This Row],[Earned Basic Salary]]+Table1[[#This Row],[HRA]]+Table1[[#This Row],[DA]]+Table1[[#This Row],[Overtime Pay]]</f>
        <v>57601.350000000006</v>
      </c>
      <c r="X3474" s="1">
        <f>Table1[[#This Row],[Gross Salary]]-Table1[[#This Row],[Total Deduction]]</f>
        <v>52268.917692307696</v>
      </c>
      <c r="Y3474" t="s">
        <v>37</v>
      </c>
      <c r="Z3474" t="s">
        <v>38</v>
      </c>
      <c r="AA3474" t="s">
        <v>12576</v>
      </c>
      <c r="AB3474" t="s">
        <v>12577</v>
      </c>
    </row>
    <row r="3475" spans="1:28" x14ac:dyDescent="0.3">
      <c r="A3475" t="s">
        <v>12578</v>
      </c>
      <c r="B3475" t="s">
        <v>245</v>
      </c>
      <c r="C3475">
        <v>35</v>
      </c>
      <c r="D3475" t="s">
        <v>81</v>
      </c>
      <c r="E3475" t="s">
        <v>62</v>
      </c>
      <c r="F3475" t="s">
        <v>46</v>
      </c>
      <c r="G3475" t="s">
        <v>8800</v>
      </c>
      <c r="H3475" t="s">
        <v>35</v>
      </c>
      <c r="I3475" t="s">
        <v>36</v>
      </c>
      <c r="J3475">
        <v>26</v>
      </c>
      <c r="K3475">
        <v>25</v>
      </c>
      <c r="L3475">
        <f t="shared" si="162"/>
        <v>1</v>
      </c>
      <c r="M3475">
        <v>17</v>
      </c>
      <c r="N3475">
        <v>52821</v>
      </c>
      <c r="O3475" s="1">
        <f t="shared" si="163"/>
        <v>2031.5769230769231</v>
      </c>
      <c r="P3475" s="1">
        <f t="shared" si="164"/>
        <v>50789.423076923078</v>
      </c>
      <c r="Q3475" s="1">
        <f>Table1[[#This Row],[Earned Basic Salary]]*20%</f>
        <v>10157.884615384617</v>
      </c>
      <c r="R3475" s="1">
        <f>Table1[[#This Row],[Earned Basic Salary]]*10%</f>
        <v>5078.9423076923085</v>
      </c>
      <c r="S3475" s="1">
        <f>Table1[[#This Row],[Earned Basic Salary]]*12%</f>
        <v>6094.7307692307695</v>
      </c>
      <c r="T3475" s="1">
        <f>200</f>
        <v>200</v>
      </c>
      <c r="U3475" s="1">
        <f>Table1[[#This Row],[PF]]+Table1[[#This Row],[Professional Tax]]</f>
        <v>6294.7307692307695</v>
      </c>
      <c r="V3475" s="1">
        <f>Table1[[#This Row],[Overtime Hours]]*200</f>
        <v>3400</v>
      </c>
      <c r="W3475" s="1">
        <f>Table1[[#This Row],[Earned Basic Salary]]+Table1[[#This Row],[HRA]]+Table1[[#This Row],[DA]]+Table1[[#This Row],[Overtime Pay]]</f>
        <v>69426.25</v>
      </c>
      <c r="X3475" s="1">
        <f>Table1[[#This Row],[Gross Salary]]-Table1[[#This Row],[Total Deduction]]</f>
        <v>63131.519230769234</v>
      </c>
      <c r="Y3475" t="s">
        <v>37</v>
      </c>
      <c r="Z3475" t="s">
        <v>95</v>
      </c>
      <c r="AA3475" t="s">
        <v>12579</v>
      </c>
      <c r="AB3475" t="s">
        <v>12580</v>
      </c>
    </row>
    <row r="3476" spans="1:28" x14ac:dyDescent="0.3">
      <c r="A3476" t="s">
        <v>12581</v>
      </c>
      <c r="B3476" t="s">
        <v>1162</v>
      </c>
      <c r="C3476">
        <v>37</v>
      </c>
      <c r="D3476" t="s">
        <v>75</v>
      </c>
      <c r="E3476" t="s">
        <v>54</v>
      </c>
      <c r="F3476" t="s">
        <v>46</v>
      </c>
      <c r="G3476" t="s">
        <v>5843</v>
      </c>
      <c r="H3476" t="s">
        <v>35</v>
      </c>
      <c r="I3476" t="s">
        <v>36</v>
      </c>
      <c r="J3476">
        <v>26</v>
      </c>
      <c r="K3476">
        <v>22</v>
      </c>
      <c r="L3476">
        <f t="shared" si="162"/>
        <v>4</v>
      </c>
      <c r="M3476">
        <v>3</v>
      </c>
      <c r="N3476">
        <v>66801</v>
      </c>
      <c r="O3476" s="1">
        <f t="shared" si="163"/>
        <v>2569.2692307692309</v>
      </c>
      <c r="P3476" s="1">
        <f t="shared" si="164"/>
        <v>56523.923076923078</v>
      </c>
      <c r="Q3476" s="1">
        <f>Table1[[#This Row],[Earned Basic Salary]]*20%</f>
        <v>11304.784615384617</v>
      </c>
      <c r="R3476" s="1">
        <f>Table1[[#This Row],[Earned Basic Salary]]*10%</f>
        <v>5652.3923076923083</v>
      </c>
      <c r="S3476" s="1">
        <f>Table1[[#This Row],[Earned Basic Salary]]*12%</f>
        <v>6782.8707692307689</v>
      </c>
      <c r="T3476" s="1">
        <f>200</f>
        <v>200</v>
      </c>
      <c r="U3476" s="1">
        <f>Table1[[#This Row],[PF]]+Table1[[#This Row],[Professional Tax]]</f>
        <v>6982.8707692307689</v>
      </c>
      <c r="V3476" s="1">
        <f>Table1[[#This Row],[Overtime Hours]]*200</f>
        <v>600</v>
      </c>
      <c r="W3476" s="1">
        <f>Table1[[#This Row],[Earned Basic Salary]]+Table1[[#This Row],[HRA]]+Table1[[#This Row],[DA]]+Table1[[#This Row],[Overtime Pay]]</f>
        <v>74081.100000000006</v>
      </c>
      <c r="X3476" s="1">
        <f>Table1[[#This Row],[Gross Salary]]-Table1[[#This Row],[Total Deduction]]</f>
        <v>67098.229230769241</v>
      </c>
      <c r="Y3476" t="s">
        <v>37</v>
      </c>
      <c r="Z3476" t="s">
        <v>95</v>
      </c>
      <c r="AA3476" t="s">
        <v>12582</v>
      </c>
      <c r="AB3476" t="s">
        <v>12583</v>
      </c>
    </row>
    <row r="3477" spans="1:28" x14ac:dyDescent="0.3">
      <c r="A3477" t="s">
        <v>12584</v>
      </c>
      <c r="B3477" t="s">
        <v>1760</v>
      </c>
      <c r="C3477">
        <v>49</v>
      </c>
      <c r="D3477" t="s">
        <v>31</v>
      </c>
      <c r="E3477" t="s">
        <v>62</v>
      </c>
      <c r="F3477" t="s">
        <v>83</v>
      </c>
      <c r="G3477" t="s">
        <v>3810</v>
      </c>
      <c r="H3477" t="s">
        <v>35</v>
      </c>
      <c r="I3477" t="s">
        <v>36</v>
      </c>
      <c r="J3477">
        <v>26</v>
      </c>
      <c r="K3477">
        <v>25</v>
      </c>
      <c r="L3477">
        <f t="shared" si="162"/>
        <v>1</v>
      </c>
      <c r="M3477">
        <v>9</v>
      </c>
      <c r="N3477">
        <v>73127</v>
      </c>
      <c r="O3477" s="1">
        <f t="shared" si="163"/>
        <v>2812.5769230769229</v>
      </c>
      <c r="P3477" s="1">
        <f t="shared" si="164"/>
        <v>70314.423076923078</v>
      </c>
      <c r="Q3477" s="1">
        <f>Table1[[#This Row],[Earned Basic Salary]]*20%</f>
        <v>14062.884615384617</v>
      </c>
      <c r="R3477" s="1">
        <f>Table1[[#This Row],[Earned Basic Salary]]*10%</f>
        <v>7031.4423076923085</v>
      </c>
      <c r="S3477" s="1">
        <f>Table1[[#This Row],[Earned Basic Salary]]*12%</f>
        <v>8437.7307692307695</v>
      </c>
      <c r="T3477" s="1">
        <f>200</f>
        <v>200</v>
      </c>
      <c r="U3477" s="1">
        <f>Table1[[#This Row],[PF]]+Table1[[#This Row],[Professional Tax]]</f>
        <v>8637.7307692307695</v>
      </c>
      <c r="V3477" s="1">
        <f>Table1[[#This Row],[Overtime Hours]]*200</f>
        <v>1800</v>
      </c>
      <c r="W3477" s="1">
        <f>Table1[[#This Row],[Earned Basic Salary]]+Table1[[#This Row],[HRA]]+Table1[[#This Row],[DA]]+Table1[[#This Row],[Overtime Pay]]</f>
        <v>93208.75</v>
      </c>
      <c r="X3477" s="1">
        <f>Table1[[#This Row],[Gross Salary]]-Table1[[#This Row],[Total Deduction]]</f>
        <v>84571.019230769234</v>
      </c>
      <c r="Y3477" t="s">
        <v>37</v>
      </c>
      <c r="Z3477" t="s">
        <v>95</v>
      </c>
      <c r="AA3477" t="s">
        <v>12585</v>
      </c>
      <c r="AB3477" t="s">
        <v>12586</v>
      </c>
    </row>
    <row r="3478" spans="1:28" x14ac:dyDescent="0.3">
      <c r="A3478" t="s">
        <v>12587</v>
      </c>
      <c r="B3478" t="s">
        <v>495</v>
      </c>
      <c r="C3478">
        <v>24</v>
      </c>
      <c r="D3478" t="s">
        <v>127</v>
      </c>
      <c r="E3478" t="s">
        <v>121</v>
      </c>
      <c r="F3478" t="s">
        <v>83</v>
      </c>
      <c r="G3478" t="s">
        <v>3071</v>
      </c>
      <c r="H3478" t="s">
        <v>35</v>
      </c>
      <c r="I3478" t="s">
        <v>36</v>
      </c>
      <c r="J3478">
        <v>26</v>
      </c>
      <c r="K3478">
        <v>24</v>
      </c>
      <c r="L3478">
        <f t="shared" si="162"/>
        <v>2</v>
      </c>
      <c r="M3478">
        <v>0</v>
      </c>
      <c r="N3478">
        <v>18222</v>
      </c>
      <c r="O3478" s="1">
        <f t="shared" si="163"/>
        <v>700.84615384615381</v>
      </c>
      <c r="P3478" s="1">
        <f t="shared" si="164"/>
        <v>16820.307692307691</v>
      </c>
      <c r="Q3478" s="1">
        <f>Table1[[#This Row],[Earned Basic Salary]]*20%</f>
        <v>3364.0615384615385</v>
      </c>
      <c r="R3478" s="1">
        <f>Table1[[#This Row],[Earned Basic Salary]]*10%</f>
        <v>1682.0307692307692</v>
      </c>
      <c r="S3478" s="1">
        <f>Table1[[#This Row],[Earned Basic Salary]]*12%</f>
        <v>2018.436923076923</v>
      </c>
      <c r="T3478" s="1">
        <f>200</f>
        <v>200</v>
      </c>
      <c r="U3478" s="1">
        <f>Table1[[#This Row],[PF]]+Table1[[#This Row],[Professional Tax]]</f>
        <v>2218.436923076923</v>
      </c>
      <c r="V3478" s="1">
        <f>Table1[[#This Row],[Overtime Hours]]*200</f>
        <v>0</v>
      </c>
      <c r="W3478" s="1">
        <f>Table1[[#This Row],[Earned Basic Salary]]+Table1[[#This Row],[HRA]]+Table1[[#This Row],[DA]]+Table1[[#This Row],[Overtime Pay]]</f>
        <v>21866.399999999998</v>
      </c>
      <c r="X3478" s="1">
        <f>Table1[[#This Row],[Gross Salary]]-Table1[[#This Row],[Total Deduction]]</f>
        <v>19647.963076923075</v>
      </c>
      <c r="Y3478" t="s">
        <v>37</v>
      </c>
      <c r="Z3478" t="s">
        <v>95</v>
      </c>
      <c r="AA3478" t="s">
        <v>12588</v>
      </c>
      <c r="AB3478" t="s">
        <v>12589</v>
      </c>
    </row>
    <row r="3479" spans="1:28" x14ac:dyDescent="0.3">
      <c r="A3479" t="s">
        <v>12590</v>
      </c>
      <c r="B3479" t="s">
        <v>2638</v>
      </c>
      <c r="C3479">
        <v>32</v>
      </c>
      <c r="D3479" t="s">
        <v>44</v>
      </c>
      <c r="E3479" t="s">
        <v>54</v>
      </c>
      <c r="F3479" t="s">
        <v>69</v>
      </c>
      <c r="G3479" t="s">
        <v>6309</v>
      </c>
      <c r="H3479" t="s">
        <v>35</v>
      </c>
      <c r="I3479" t="s">
        <v>36</v>
      </c>
      <c r="J3479">
        <v>26</v>
      </c>
      <c r="K3479">
        <v>24</v>
      </c>
      <c r="L3479">
        <f t="shared" si="162"/>
        <v>2</v>
      </c>
      <c r="M3479">
        <v>10</v>
      </c>
      <c r="N3479">
        <v>61735</v>
      </c>
      <c r="O3479" s="1">
        <f t="shared" si="163"/>
        <v>2374.4230769230771</v>
      </c>
      <c r="P3479" s="1">
        <f t="shared" si="164"/>
        <v>56986.153846153851</v>
      </c>
      <c r="Q3479" s="1">
        <f>Table1[[#This Row],[Earned Basic Salary]]*20%</f>
        <v>11397.230769230771</v>
      </c>
      <c r="R3479" s="1">
        <f>Table1[[#This Row],[Earned Basic Salary]]*10%</f>
        <v>5698.6153846153857</v>
      </c>
      <c r="S3479" s="1">
        <f>Table1[[#This Row],[Earned Basic Salary]]*12%</f>
        <v>6838.3384615384621</v>
      </c>
      <c r="T3479" s="1">
        <f>200</f>
        <v>200</v>
      </c>
      <c r="U3479" s="1">
        <f>Table1[[#This Row],[PF]]+Table1[[#This Row],[Professional Tax]]</f>
        <v>7038.3384615384621</v>
      </c>
      <c r="V3479" s="1">
        <f>Table1[[#This Row],[Overtime Hours]]*200</f>
        <v>2000</v>
      </c>
      <c r="W3479" s="1">
        <f>Table1[[#This Row],[Earned Basic Salary]]+Table1[[#This Row],[HRA]]+Table1[[#This Row],[DA]]+Table1[[#This Row],[Overtime Pay]]</f>
        <v>76082.000000000015</v>
      </c>
      <c r="X3479" s="1">
        <f>Table1[[#This Row],[Gross Salary]]-Table1[[#This Row],[Total Deduction]]</f>
        <v>69043.661538461558</v>
      </c>
      <c r="Y3479" t="s">
        <v>37</v>
      </c>
      <c r="Z3479" t="s">
        <v>48</v>
      </c>
      <c r="AA3479" t="s">
        <v>12591</v>
      </c>
      <c r="AB3479" t="s">
        <v>12592</v>
      </c>
    </row>
    <row r="3480" spans="1:28" x14ac:dyDescent="0.3">
      <c r="A3480" t="s">
        <v>12593</v>
      </c>
      <c r="B3480" t="s">
        <v>2028</v>
      </c>
      <c r="C3480">
        <v>47</v>
      </c>
      <c r="D3480" t="s">
        <v>75</v>
      </c>
      <c r="E3480" t="s">
        <v>32</v>
      </c>
      <c r="F3480" t="s">
        <v>63</v>
      </c>
      <c r="G3480" t="s">
        <v>12594</v>
      </c>
      <c r="H3480" t="s">
        <v>35</v>
      </c>
      <c r="I3480" t="s">
        <v>36</v>
      </c>
      <c r="J3480">
        <v>26</v>
      </c>
      <c r="K3480">
        <v>23</v>
      </c>
      <c r="L3480">
        <f t="shared" si="162"/>
        <v>3</v>
      </c>
      <c r="M3480">
        <v>10</v>
      </c>
      <c r="N3480">
        <v>34243</v>
      </c>
      <c r="O3480" s="1">
        <f t="shared" si="163"/>
        <v>1317.0384615384614</v>
      </c>
      <c r="P3480" s="1">
        <f t="shared" si="164"/>
        <v>30291.884615384613</v>
      </c>
      <c r="Q3480" s="1">
        <f>Table1[[#This Row],[Earned Basic Salary]]*20%</f>
        <v>6058.376923076923</v>
      </c>
      <c r="R3480" s="1">
        <f>Table1[[#This Row],[Earned Basic Salary]]*10%</f>
        <v>3029.1884615384615</v>
      </c>
      <c r="S3480" s="1">
        <f>Table1[[#This Row],[Earned Basic Salary]]*12%</f>
        <v>3635.0261538461536</v>
      </c>
      <c r="T3480" s="1">
        <f>200</f>
        <v>200</v>
      </c>
      <c r="U3480" s="1">
        <f>Table1[[#This Row],[PF]]+Table1[[#This Row],[Professional Tax]]</f>
        <v>3835.0261538461536</v>
      </c>
      <c r="V3480" s="1">
        <f>Table1[[#This Row],[Overtime Hours]]*200</f>
        <v>2000</v>
      </c>
      <c r="W3480" s="1">
        <f>Table1[[#This Row],[Earned Basic Salary]]+Table1[[#This Row],[HRA]]+Table1[[#This Row],[DA]]+Table1[[#This Row],[Overtime Pay]]</f>
        <v>41379.449999999997</v>
      </c>
      <c r="X3480" s="1">
        <f>Table1[[#This Row],[Gross Salary]]-Table1[[#This Row],[Total Deduction]]</f>
        <v>37544.423846153841</v>
      </c>
      <c r="Y3480" t="s">
        <v>37</v>
      </c>
      <c r="Z3480" t="s">
        <v>48</v>
      </c>
      <c r="AA3480" t="s">
        <v>12595</v>
      </c>
      <c r="AB3480" t="s">
        <v>12596</v>
      </c>
    </row>
    <row r="3481" spans="1:28" x14ac:dyDescent="0.3">
      <c r="A3481" t="s">
        <v>12597</v>
      </c>
      <c r="B3481" t="s">
        <v>1468</v>
      </c>
      <c r="C3481">
        <v>55</v>
      </c>
      <c r="D3481" t="s">
        <v>133</v>
      </c>
      <c r="E3481" t="s">
        <v>45</v>
      </c>
      <c r="F3481" t="s">
        <v>55</v>
      </c>
      <c r="G3481" t="s">
        <v>10155</v>
      </c>
      <c r="H3481" t="s">
        <v>35</v>
      </c>
      <c r="I3481" t="s">
        <v>36</v>
      </c>
      <c r="J3481">
        <v>26</v>
      </c>
      <c r="K3481">
        <v>26</v>
      </c>
      <c r="L3481">
        <f t="shared" si="162"/>
        <v>0</v>
      </c>
      <c r="M3481">
        <v>15</v>
      </c>
      <c r="N3481">
        <v>68732</v>
      </c>
      <c r="O3481" s="1">
        <f t="shared" si="163"/>
        <v>2643.5384615384614</v>
      </c>
      <c r="P3481" s="1">
        <f t="shared" si="164"/>
        <v>68732</v>
      </c>
      <c r="Q3481" s="1">
        <f>Table1[[#This Row],[Earned Basic Salary]]*20%</f>
        <v>13746.400000000001</v>
      </c>
      <c r="R3481" s="1">
        <f>Table1[[#This Row],[Earned Basic Salary]]*10%</f>
        <v>6873.2000000000007</v>
      </c>
      <c r="S3481" s="1">
        <f>Table1[[#This Row],[Earned Basic Salary]]*12%</f>
        <v>8247.84</v>
      </c>
      <c r="T3481" s="1">
        <f>200</f>
        <v>200</v>
      </c>
      <c r="U3481" s="1">
        <f>Table1[[#This Row],[PF]]+Table1[[#This Row],[Professional Tax]]</f>
        <v>8447.84</v>
      </c>
      <c r="V3481" s="1">
        <f>Table1[[#This Row],[Overtime Hours]]*200</f>
        <v>3000</v>
      </c>
      <c r="W3481" s="1">
        <f>Table1[[#This Row],[Earned Basic Salary]]+Table1[[#This Row],[HRA]]+Table1[[#This Row],[DA]]+Table1[[#This Row],[Overtime Pay]]</f>
        <v>92351.599999999991</v>
      </c>
      <c r="X3481" s="1">
        <f>Table1[[#This Row],[Gross Salary]]-Table1[[#This Row],[Total Deduction]]</f>
        <v>83903.76</v>
      </c>
      <c r="Y3481" t="s">
        <v>37</v>
      </c>
      <c r="Z3481" t="s">
        <v>38</v>
      </c>
      <c r="AA3481" t="s">
        <v>12598</v>
      </c>
      <c r="AB3481" t="s">
        <v>12599</v>
      </c>
    </row>
    <row r="3482" spans="1:28" x14ac:dyDescent="0.3">
      <c r="A3482" t="s">
        <v>12600</v>
      </c>
      <c r="B3482" t="s">
        <v>415</v>
      </c>
      <c r="C3482">
        <v>53</v>
      </c>
      <c r="D3482" t="s">
        <v>81</v>
      </c>
      <c r="E3482" t="s">
        <v>54</v>
      </c>
      <c r="F3482" t="s">
        <v>46</v>
      </c>
      <c r="G3482" t="s">
        <v>3597</v>
      </c>
      <c r="H3482" t="s">
        <v>35</v>
      </c>
      <c r="I3482" t="s">
        <v>36</v>
      </c>
      <c r="J3482">
        <v>26</v>
      </c>
      <c r="K3482">
        <v>23</v>
      </c>
      <c r="L3482">
        <f t="shared" si="162"/>
        <v>3</v>
      </c>
      <c r="M3482">
        <v>1</v>
      </c>
      <c r="N3482">
        <v>45663</v>
      </c>
      <c r="O3482" s="1">
        <f t="shared" si="163"/>
        <v>1756.2692307692307</v>
      </c>
      <c r="P3482" s="1">
        <f t="shared" si="164"/>
        <v>40394.192307692305</v>
      </c>
      <c r="Q3482" s="1">
        <f>Table1[[#This Row],[Earned Basic Salary]]*20%</f>
        <v>8078.8384615384612</v>
      </c>
      <c r="R3482" s="1">
        <f>Table1[[#This Row],[Earned Basic Salary]]*10%</f>
        <v>4039.4192307692306</v>
      </c>
      <c r="S3482" s="1">
        <f>Table1[[#This Row],[Earned Basic Salary]]*12%</f>
        <v>4847.3030769230763</v>
      </c>
      <c r="T3482" s="1">
        <f>200</f>
        <v>200</v>
      </c>
      <c r="U3482" s="1">
        <f>Table1[[#This Row],[PF]]+Table1[[#This Row],[Professional Tax]]</f>
        <v>5047.3030769230763</v>
      </c>
      <c r="V3482" s="1">
        <f>Table1[[#This Row],[Overtime Hours]]*200</f>
        <v>200</v>
      </c>
      <c r="W3482" s="1">
        <f>Table1[[#This Row],[Earned Basic Salary]]+Table1[[#This Row],[HRA]]+Table1[[#This Row],[DA]]+Table1[[#This Row],[Overtime Pay]]</f>
        <v>52712.45</v>
      </c>
      <c r="X3482" s="1">
        <f>Table1[[#This Row],[Gross Salary]]-Table1[[#This Row],[Total Deduction]]</f>
        <v>47665.146923076922</v>
      </c>
      <c r="Y3482" t="s">
        <v>37</v>
      </c>
      <c r="Z3482" t="s">
        <v>95</v>
      </c>
      <c r="AA3482" t="s">
        <v>12601</v>
      </c>
      <c r="AB3482" t="s">
        <v>12602</v>
      </c>
    </row>
    <row r="3483" spans="1:28" x14ac:dyDescent="0.3">
      <c r="A3483" t="s">
        <v>12603</v>
      </c>
      <c r="B3483" t="s">
        <v>1574</v>
      </c>
      <c r="C3483">
        <v>21</v>
      </c>
      <c r="D3483" t="s">
        <v>44</v>
      </c>
      <c r="E3483" t="s">
        <v>62</v>
      </c>
      <c r="F3483" t="s">
        <v>33</v>
      </c>
      <c r="G3483" t="s">
        <v>5462</v>
      </c>
      <c r="H3483" t="s">
        <v>35</v>
      </c>
      <c r="I3483" t="s">
        <v>36</v>
      </c>
      <c r="J3483">
        <v>26</v>
      </c>
      <c r="K3483">
        <v>23</v>
      </c>
      <c r="L3483">
        <f t="shared" si="162"/>
        <v>3</v>
      </c>
      <c r="M3483">
        <v>13</v>
      </c>
      <c r="N3483">
        <v>29168</v>
      </c>
      <c r="O3483" s="1">
        <f t="shared" si="163"/>
        <v>1121.8461538461538</v>
      </c>
      <c r="P3483" s="1">
        <f t="shared" si="164"/>
        <v>25802.461538461539</v>
      </c>
      <c r="Q3483" s="1">
        <f>Table1[[#This Row],[Earned Basic Salary]]*20%</f>
        <v>5160.4923076923078</v>
      </c>
      <c r="R3483" s="1">
        <f>Table1[[#This Row],[Earned Basic Salary]]*10%</f>
        <v>2580.2461538461539</v>
      </c>
      <c r="S3483" s="1">
        <f>Table1[[#This Row],[Earned Basic Salary]]*12%</f>
        <v>3096.2953846153846</v>
      </c>
      <c r="T3483" s="1">
        <f>200</f>
        <v>200</v>
      </c>
      <c r="U3483" s="1">
        <f>Table1[[#This Row],[PF]]+Table1[[#This Row],[Professional Tax]]</f>
        <v>3296.2953846153846</v>
      </c>
      <c r="V3483" s="1">
        <f>Table1[[#This Row],[Overtime Hours]]*200</f>
        <v>2600</v>
      </c>
      <c r="W3483" s="1">
        <f>Table1[[#This Row],[Earned Basic Salary]]+Table1[[#This Row],[HRA]]+Table1[[#This Row],[DA]]+Table1[[#This Row],[Overtime Pay]]</f>
        <v>36143.199999999997</v>
      </c>
      <c r="X3483" s="1">
        <f>Table1[[#This Row],[Gross Salary]]-Table1[[#This Row],[Total Deduction]]</f>
        <v>32846.904615384614</v>
      </c>
      <c r="Y3483" t="s">
        <v>37</v>
      </c>
      <c r="Z3483" t="s">
        <v>95</v>
      </c>
      <c r="AA3483" t="s">
        <v>12604</v>
      </c>
      <c r="AB3483" t="s">
        <v>12605</v>
      </c>
    </row>
    <row r="3484" spans="1:28" x14ac:dyDescent="0.3">
      <c r="A3484" t="s">
        <v>12606</v>
      </c>
      <c r="B3484" t="s">
        <v>138</v>
      </c>
      <c r="C3484">
        <v>28</v>
      </c>
      <c r="D3484" t="s">
        <v>133</v>
      </c>
      <c r="E3484" t="s">
        <v>54</v>
      </c>
      <c r="F3484" t="s">
        <v>33</v>
      </c>
      <c r="G3484" t="s">
        <v>7901</v>
      </c>
      <c r="H3484" t="s">
        <v>35</v>
      </c>
      <c r="I3484" t="s">
        <v>36</v>
      </c>
      <c r="J3484">
        <v>26</v>
      </c>
      <c r="K3484">
        <v>22</v>
      </c>
      <c r="L3484">
        <f t="shared" si="162"/>
        <v>4</v>
      </c>
      <c r="M3484">
        <v>18</v>
      </c>
      <c r="N3484">
        <v>32353</v>
      </c>
      <c r="O3484" s="1">
        <f t="shared" si="163"/>
        <v>1244.3461538461538</v>
      </c>
      <c r="P3484" s="1">
        <f t="shared" si="164"/>
        <v>27375.615384615383</v>
      </c>
      <c r="Q3484" s="1">
        <f>Table1[[#This Row],[Earned Basic Salary]]*20%</f>
        <v>5475.123076923077</v>
      </c>
      <c r="R3484" s="1">
        <f>Table1[[#This Row],[Earned Basic Salary]]*10%</f>
        <v>2737.5615384615385</v>
      </c>
      <c r="S3484" s="1">
        <f>Table1[[#This Row],[Earned Basic Salary]]*12%</f>
        <v>3285.0738461538458</v>
      </c>
      <c r="T3484" s="1">
        <f>200</f>
        <v>200</v>
      </c>
      <c r="U3484" s="1">
        <f>Table1[[#This Row],[PF]]+Table1[[#This Row],[Professional Tax]]</f>
        <v>3485.0738461538458</v>
      </c>
      <c r="V3484" s="1">
        <f>Table1[[#This Row],[Overtime Hours]]*200</f>
        <v>3600</v>
      </c>
      <c r="W3484" s="1">
        <f>Table1[[#This Row],[Earned Basic Salary]]+Table1[[#This Row],[HRA]]+Table1[[#This Row],[DA]]+Table1[[#This Row],[Overtime Pay]]</f>
        <v>39188.299999999996</v>
      </c>
      <c r="X3484" s="1">
        <f>Table1[[#This Row],[Gross Salary]]-Table1[[#This Row],[Total Deduction]]</f>
        <v>35703.226153846146</v>
      </c>
      <c r="Y3484" t="s">
        <v>37</v>
      </c>
      <c r="Z3484" t="s">
        <v>106</v>
      </c>
      <c r="AA3484" t="s">
        <v>12607</v>
      </c>
      <c r="AB3484" t="s">
        <v>12608</v>
      </c>
    </row>
    <row r="3485" spans="1:28" x14ac:dyDescent="0.3">
      <c r="A3485" t="s">
        <v>12609</v>
      </c>
      <c r="B3485" t="s">
        <v>522</v>
      </c>
      <c r="C3485">
        <v>55</v>
      </c>
      <c r="D3485" t="s">
        <v>81</v>
      </c>
      <c r="E3485" t="s">
        <v>121</v>
      </c>
      <c r="F3485" t="s">
        <v>83</v>
      </c>
      <c r="G3485" t="s">
        <v>2931</v>
      </c>
      <c r="H3485" t="s">
        <v>35</v>
      </c>
      <c r="I3485" t="s">
        <v>36</v>
      </c>
      <c r="J3485">
        <v>26</v>
      </c>
      <c r="K3485">
        <v>22</v>
      </c>
      <c r="L3485">
        <f t="shared" si="162"/>
        <v>4</v>
      </c>
      <c r="M3485">
        <v>4</v>
      </c>
      <c r="N3485">
        <v>52063</v>
      </c>
      <c r="O3485" s="1">
        <f t="shared" si="163"/>
        <v>2002.4230769230769</v>
      </c>
      <c r="P3485" s="1">
        <f t="shared" si="164"/>
        <v>44053.307692307695</v>
      </c>
      <c r="Q3485" s="1">
        <f>Table1[[#This Row],[Earned Basic Salary]]*20%</f>
        <v>8810.6615384615397</v>
      </c>
      <c r="R3485" s="1">
        <f>Table1[[#This Row],[Earned Basic Salary]]*10%</f>
        <v>4405.3307692307699</v>
      </c>
      <c r="S3485" s="1">
        <f>Table1[[#This Row],[Earned Basic Salary]]*12%</f>
        <v>5286.3969230769235</v>
      </c>
      <c r="T3485" s="1">
        <f>200</f>
        <v>200</v>
      </c>
      <c r="U3485" s="1">
        <f>Table1[[#This Row],[PF]]+Table1[[#This Row],[Professional Tax]]</f>
        <v>5486.3969230769235</v>
      </c>
      <c r="V3485" s="1">
        <f>Table1[[#This Row],[Overtime Hours]]*200</f>
        <v>800</v>
      </c>
      <c r="W3485" s="1">
        <f>Table1[[#This Row],[Earned Basic Salary]]+Table1[[#This Row],[HRA]]+Table1[[#This Row],[DA]]+Table1[[#This Row],[Overtime Pay]]</f>
        <v>58069.3</v>
      </c>
      <c r="X3485" s="1">
        <f>Table1[[#This Row],[Gross Salary]]-Table1[[#This Row],[Total Deduction]]</f>
        <v>52582.903076923081</v>
      </c>
      <c r="Y3485" t="s">
        <v>37</v>
      </c>
      <c r="Z3485" t="s">
        <v>48</v>
      </c>
      <c r="AA3485" t="s">
        <v>12610</v>
      </c>
      <c r="AB3485" t="s">
        <v>12611</v>
      </c>
    </row>
    <row r="3486" spans="1:28" x14ac:dyDescent="0.3">
      <c r="A3486" t="s">
        <v>12612</v>
      </c>
      <c r="B3486" t="s">
        <v>420</v>
      </c>
      <c r="C3486">
        <v>48</v>
      </c>
      <c r="D3486" t="s">
        <v>61</v>
      </c>
      <c r="E3486" t="s">
        <v>121</v>
      </c>
      <c r="F3486" t="s">
        <v>63</v>
      </c>
      <c r="G3486" t="s">
        <v>402</v>
      </c>
      <c r="H3486" t="s">
        <v>35</v>
      </c>
      <c r="I3486" t="s">
        <v>36</v>
      </c>
      <c r="J3486">
        <v>26</v>
      </c>
      <c r="K3486">
        <v>22</v>
      </c>
      <c r="L3486">
        <f t="shared" si="162"/>
        <v>4</v>
      </c>
      <c r="M3486">
        <v>7</v>
      </c>
      <c r="N3486">
        <v>77948</v>
      </c>
      <c r="O3486" s="1">
        <f t="shared" si="163"/>
        <v>2998</v>
      </c>
      <c r="P3486" s="1">
        <f t="shared" si="164"/>
        <v>65956</v>
      </c>
      <c r="Q3486" s="1">
        <f>Table1[[#This Row],[Earned Basic Salary]]*20%</f>
        <v>13191.2</v>
      </c>
      <c r="R3486" s="1">
        <f>Table1[[#This Row],[Earned Basic Salary]]*10%</f>
        <v>6595.6</v>
      </c>
      <c r="S3486" s="1">
        <f>Table1[[#This Row],[Earned Basic Salary]]*12%</f>
        <v>7914.7199999999993</v>
      </c>
      <c r="T3486" s="1">
        <f>200</f>
        <v>200</v>
      </c>
      <c r="U3486" s="1">
        <f>Table1[[#This Row],[PF]]+Table1[[#This Row],[Professional Tax]]</f>
        <v>8114.7199999999993</v>
      </c>
      <c r="V3486" s="1">
        <f>Table1[[#This Row],[Overtime Hours]]*200</f>
        <v>1400</v>
      </c>
      <c r="W3486" s="1">
        <f>Table1[[#This Row],[Earned Basic Salary]]+Table1[[#This Row],[HRA]]+Table1[[#This Row],[DA]]+Table1[[#This Row],[Overtime Pay]]</f>
        <v>87142.8</v>
      </c>
      <c r="X3486" s="1">
        <f>Table1[[#This Row],[Gross Salary]]-Table1[[#This Row],[Total Deduction]]</f>
        <v>79028.08</v>
      </c>
      <c r="Y3486" t="s">
        <v>37</v>
      </c>
      <c r="Z3486" t="s">
        <v>48</v>
      </c>
      <c r="AA3486" t="s">
        <v>12613</v>
      </c>
      <c r="AB3486" t="s">
        <v>12614</v>
      </c>
    </row>
    <row r="3487" spans="1:28" x14ac:dyDescent="0.3">
      <c r="A3487" t="s">
        <v>12615</v>
      </c>
      <c r="B3487" t="s">
        <v>584</v>
      </c>
      <c r="C3487">
        <v>35</v>
      </c>
      <c r="D3487" t="s">
        <v>61</v>
      </c>
      <c r="E3487" t="s">
        <v>45</v>
      </c>
      <c r="F3487" t="s">
        <v>55</v>
      </c>
      <c r="G3487" t="s">
        <v>9689</v>
      </c>
      <c r="H3487" t="s">
        <v>35</v>
      </c>
      <c r="I3487" t="s">
        <v>36</v>
      </c>
      <c r="J3487">
        <v>26</v>
      </c>
      <c r="K3487">
        <v>23</v>
      </c>
      <c r="L3487">
        <f t="shared" si="162"/>
        <v>3</v>
      </c>
      <c r="M3487">
        <v>8</v>
      </c>
      <c r="N3487">
        <v>53067</v>
      </c>
      <c r="O3487" s="1">
        <f t="shared" si="163"/>
        <v>2041.0384615384614</v>
      </c>
      <c r="P3487" s="1">
        <f t="shared" si="164"/>
        <v>46943.88461538461</v>
      </c>
      <c r="Q3487" s="1">
        <f>Table1[[#This Row],[Earned Basic Salary]]*20%</f>
        <v>9388.7769230769227</v>
      </c>
      <c r="R3487" s="1">
        <f>Table1[[#This Row],[Earned Basic Salary]]*10%</f>
        <v>4694.3884615384613</v>
      </c>
      <c r="S3487" s="1">
        <f>Table1[[#This Row],[Earned Basic Salary]]*12%</f>
        <v>5633.2661538461525</v>
      </c>
      <c r="T3487" s="1">
        <f>200</f>
        <v>200</v>
      </c>
      <c r="U3487" s="1">
        <f>Table1[[#This Row],[PF]]+Table1[[#This Row],[Professional Tax]]</f>
        <v>5833.2661538461525</v>
      </c>
      <c r="V3487" s="1">
        <f>Table1[[#This Row],[Overtime Hours]]*200</f>
        <v>1600</v>
      </c>
      <c r="W3487" s="1">
        <f>Table1[[#This Row],[Earned Basic Salary]]+Table1[[#This Row],[HRA]]+Table1[[#This Row],[DA]]+Table1[[#This Row],[Overtime Pay]]</f>
        <v>62627.049999999988</v>
      </c>
      <c r="X3487" s="1">
        <f>Table1[[#This Row],[Gross Salary]]-Table1[[#This Row],[Total Deduction]]</f>
        <v>56793.783846153834</v>
      </c>
      <c r="Y3487" t="s">
        <v>37</v>
      </c>
      <c r="Z3487" t="s">
        <v>48</v>
      </c>
      <c r="AA3487" t="s">
        <v>12616</v>
      </c>
      <c r="AB3487" t="s">
        <v>12617</v>
      </c>
    </row>
    <row r="3488" spans="1:28" x14ac:dyDescent="0.3">
      <c r="A3488" t="s">
        <v>12618</v>
      </c>
      <c r="B3488" t="s">
        <v>1313</v>
      </c>
      <c r="C3488">
        <v>53</v>
      </c>
      <c r="D3488" t="s">
        <v>31</v>
      </c>
      <c r="E3488" t="s">
        <v>121</v>
      </c>
      <c r="F3488" t="s">
        <v>63</v>
      </c>
      <c r="G3488" t="s">
        <v>12619</v>
      </c>
      <c r="H3488" t="s">
        <v>35</v>
      </c>
      <c r="I3488" t="s">
        <v>36</v>
      </c>
      <c r="J3488">
        <v>26</v>
      </c>
      <c r="K3488">
        <v>24</v>
      </c>
      <c r="L3488">
        <f t="shared" si="162"/>
        <v>2</v>
      </c>
      <c r="M3488">
        <v>7</v>
      </c>
      <c r="N3488">
        <v>65145</v>
      </c>
      <c r="O3488" s="1">
        <f t="shared" si="163"/>
        <v>2505.5769230769229</v>
      </c>
      <c r="P3488" s="1">
        <f t="shared" si="164"/>
        <v>60133.846153846149</v>
      </c>
      <c r="Q3488" s="1">
        <f>Table1[[#This Row],[Earned Basic Salary]]*20%</f>
        <v>12026.76923076923</v>
      </c>
      <c r="R3488" s="1">
        <f>Table1[[#This Row],[Earned Basic Salary]]*10%</f>
        <v>6013.3846153846152</v>
      </c>
      <c r="S3488" s="1">
        <f>Table1[[#This Row],[Earned Basic Salary]]*12%</f>
        <v>7216.0615384615376</v>
      </c>
      <c r="T3488" s="1">
        <f>200</f>
        <v>200</v>
      </c>
      <c r="U3488" s="1">
        <f>Table1[[#This Row],[PF]]+Table1[[#This Row],[Professional Tax]]</f>
        <v>7416.0615384615376</v>
      </c>
      <c r="V3488" s="1">
        <f>Table1[[#This Row],[Overtime Hours]]*200</f>
        <v>1400</v>
      </c>
      <c r="W3488" s="1">
        <f>Table1[[#This Row],[Earned Basic Salary]]+Table1[[#This Row],[HRA]]+Table1[[#This Row],[DA]]+Table1[[#This Row],[Overtime Pay]]</f>
        <v>79573.999999999985</v>
      </c>
      <c r="X3488" s="1">
        <f>Table1[[#This Row],[Gross Salary]]-Table1[[#This Row],[Total Deduction]]</f>
        <v>72157.938461538448</v>
      </c>
      <c r="Y3488" t="s">
        <v>37</v>
      </c>
      <c r="Z3488" t="s">
        <v>95</v>
      </c>
      <c r="AA3488" t="s">
        <v>12620</v>
      </c>
      <c r="AB3488" t="s">
        <v>12621</v>
      </c>
    </row>
    <row r="3489" spans="1:28" x14ac:dyDescent="0.3">
      <c r="A3489" t="s">
        <v>12622</v>
      </c>
      <c r="B3489" t="s">
        <v>68</v>
      </c>
      <c r="C3489">
        <v>42</v>
      </c>
      <c r="D3489" t="s">
        <v>53</v>
      </c>
      <c r="E3489" t="s">
        <v>54</v>
      </c>
      <c r="F3489" t="s">
        <v>89</v>
      </c>
      <c r="G3489" t="s">
        <v>11048</v>
      </c>
      <c r="H3489" t="s">
        <v>35</v>
      </c>
      <c r="I3489" t="s">
        <v>36</v>
      </c>
      <c r="J3489">
        <v>26</v>
      </c>
      <c r="K3489">
        <v>25</v>
      </c>
      <c r="L3489">
        <f t="shared" si="162"/>
        <v>1</v>
      </c>
      <c r="M3489">
        <v>6</v>
      </c>
      <c r="N3489">
        <v>60010</v>
      </c>
      <c r="O3489" s="1">
        <f t="shared" si="163"/>
        <v>2308.0769230769229</v>
      </c>
      <c r="P3489" s="1">
        <f t="shared" si="164"/>
        <v>57701.923076923071</v>
      </c>
      <c r="Q3489" s="1">
        <f>Table1[[#This Row],[Earned Basic Salary]]*20%</f>
        <v>11540.384615384615</v>
      </c>
      <c r="R3489" s="1">
        <f>Table1[[#This Row],[Earned Basic Salary]]*10%</f>
        <v>5770.1923076923076</v>
      </c>
      <c r="S3489" s="1">
        <f>Table1[[#This Row],[Earned Basic Salary]]*12%</f>
        <v>6924.2307692307686</v>
      </c>
      <c r="T3489" s="1">
        <f>200</f>
        <v>200</v>
      </c>
      <c r="U3489" s="1">
        <f>Table1[[#This Row],[PF]]+Table1[[#This Row],[Professional Tax]]</f>
        <v>7124.2307692307686</v>
      </c>
      <c r="V3489" s="1">
        <f>Table1[[#This Row],[Overtime Hours]]*200</f>
        <v>1200</v>
      </c>
      <c r="W3489" s="1">
        <f>Table1[[#This Row],[Earned Basic Salary]]+Table1[[#This Row],[HRA]]+Table1[[#This Row],[DA]]+Table1[[#This Row],[Overtime Pay]]</f>
        <v>76212.5</v>
      </c>
      <c r="X3489" s="1">
        <f>Table1[[#This Row],[Gross Salary]]-Table1[[#This Row],[Total Deduction]]</f>
        <v>69088.269230769234</v>
      </c>
      <c r="Y3489" t="s">
        <v>37</v>
      </c>
      <c r="Z3489" t="s">
        <v>106</v>
      </c>
      <c r="AA3489" t="s">
        <v>12623</v>
      </c>
      <c r="AB3489" t="s">
        <v>12624</v>
      </c>
    </row>
    <row r="3490" spans="1:28" x14ac:dyDescent="0.3">
      <c r="A3490" t="s">
        <v>12625</v>
      </c>
      <c r="B3490" t="s">
        <v>207</v>
      </c>
      <c r="C3490">
        <v>43</v>
      </c>
      <c r="D3490" t="s">
        <v>75</v>
      </c>
      <c r="E3490" t="s">
        <v>121</v>
      </c>
      <c r="F3490" t="s">
        <v>33</v>
      </c>
      <c r="G3490" t="s">
        <v>4878</v>
      </c>
      <c r="H3490" t="s">
        <v>35</v>
      </c>
      <c r="I3490" t="s">
        <v>36</v>
      </c>
      <c r="J3490">
        <v>26</v>
      </c>
      <c r="K3490">
        <v>24</v>
      </c>
      <c r="L3490">
        <f t="shared" si="162"/>
        <v>2</v>
      </c>
      <c r="M3490">
        <v>15</v>
      </c>
      <c r="N3490">
        <v>19827</v>
      </c>
      <c r="O3490" s="1">
        <f t="shared" si="163"/>
        <v>762.57692307692309</v>
      </c>
      <c r="P3490" s="1">
        <f t="shared" si="164"/>
        <v>18301.846153846156</v>
      </c>
      <c r="Q3490" s="1">
        <f>Table1[[#This Row],[Earned Basic Salary]]*20%</f>
        <v>3660.3692307692313</v>
      </c>
      <c r="R3490" s="1">
        <f>Table1[[#This Row],[Earned Basic Salary]]*10%</f>
        <v>1830.1846153846157</v>
      </c>
      <c r="S3490" s="1">
        <f>Table1[[#This Row],[Earned Basic Salary]]*12%</f>
        <v>2196.2215384615388</v>
      </c>
      <c r="T3490" s="1">
        <f>200</f>
        <v>200</v>
      </c>
      <c r="U3490" s="1">
        <f>Table1[[#This Row],[PF]]+Table1[[#This Row],[Professional Tax]]</f>
        <v>2396.2215384615388</v>
      </c>
      <c r="V3490" s="1">
        <f>Table1[[#This Row],[Overtime Hours]]*200</f>
        <v>3000</v>
      </c>
      <c r="W3490" s="1">
        <f>Table1[[#This Row],[Earned Basic Salary]]+Table1[[#This Row],[HRA]]+Table1[[#This Row],[DA]]+Table1[[#This Row],[Overtime Pay]]</f>
        <v>26792.400000000005</v>
      </c>
      <c r="X3490" s="1">
        <f>Table1[[#This Row],[Gross Salary]]-Table1[[#This Row],[Total Deduction]]</f>
        <v>24396.178461538468</v>
      </c>
      <c r="Y3490" t="s">
        <v>37</v>
      </c>
      <c r="Z3490" t="s">
        <v>38</v>
      </c>
      <c r="AA3490" t="s">
        <v>12626</v>
      </c>
      <c r="AB3490" t="s">
        <v>12627</v>
      </c>
    </row>
    <row r="3491" spans="1:28" x14ac:dyDescent="0.3">
      <c r="A3491" t="s">
        <v>12628</v>
      </c>
      <c r="B3491" t="s">
        <v>1090</v>
      </c>
      <c r="C3491">
        <v>46</v>
      </c>
      <c r="D3491" t="s">
        <v>127</v>
      </c>
      <c r="E3491" t="s">
        <v>45</v>
      </c>
      <c r="F3491" t="s">
        <v>55</v>
      </c>
      <c r="G3491" t="s">
        <v>3024</v>
      </c>
      <c r="H3491" t="s">
        <v>35</v>
      </c>
      <c r="I3491" t="s">
        <v>36</v>
      </c>
      <c r="J3491">
        <v>26</v>
      </c>
      <c r="K3491">
        <v>24</v>
      </c>
      <c r="L3491">
        <f t="shared" si="162"/>
        <v>2</v>
      </c>
      <c r="M3491">
        <v>6</v>
      </c>
      <c r="N3491">
        <v>64923</v>
      </c>
      <c r="O3491" s="1">
        <f t="shared" si="163"/>
        <v>2497.0384615384614</v>
      </c>
      <c r="P3491" s="1">
        <f t="shared" si="164"/>
        <v>59928.923076923078</v>
      </c>
      <c r="Q3491" s="1">
        <f>Table1[[#This Row],[Earned Basic Salary]]*20%</f>
        <v>11985.784615384617</v>
      </c>
      <c r="R3491" s="1">
        <f>Table1[[#This Row],[Earned Basic Salary]]*10%</f>
        <v>5992.8923076923083</v>
      </c>
      <c r="S3491" s="1">
        <f>Table1[[#This Row],[Earned Basic Salary]]*12%</f>
        <v>7191.4707692307693</v>
      </c>
      <c r="T3491" s="1">
        <f>200</f>
        <v>200</v>
      </c>
      <c r="U3491" s="1">
        <f>Table1[[#This Row],[PF]]+Table1[[#This Row],[Professional Tax]]</f>
        <v>7391.4707692307693</v>
      </c>
      <c r="V3491" s="1">
        <f>Table1[[#This Row],[Overtime Hours]]*200</f>
        <v>1200</v>
      </c>
      <c r="W3491" s="1">
        <f>Table1[[#This Row],[Earned Basic Salary]]+Table1[[#This Row],[HRA]]+Table1[[#This Row],[DA]]+Table1[[#This Row],[Overtime Pay]]</f>
        <v>79107.600000000006</v>
      </c>
      <c r="X3491" s="1">
        <f>Table1[[#This Row],[Gross Salary]]-Table1[[#This Row],[Total Deduction]]</f>
        <v>71716.129230769235</v>
      </c>
      <c r="Y3491" t="s">
        <v>37</v>
      </c>
      <c r="Z3491" t="s">
        <v>38</v>
      </c>
      <c r="AA3491" t="s">
        <v>12629</v>
      </c>
      <c r="AB3491" t="s">
        <v>12630</v>
      </c>
    </row>
    <row r="3492" spans="1:28" x14ac:dyDescent="0.3">
      <c r="A3492" t="s">
        <v>12631</v>
      </c>
      <c r="B3492" t="s">
        <v>1035</v>
      </c>
      <c r="C3492">
        <v>55</v>
      </c>
      <c r="D3492" t="s">
        <v>31</v>
      </c>
      <c r="E3492" t="s">
        <v>32</v>
      </c>
      <c r="F3492" t="s">
        <v>55</v>
      </c>
      <c r="G3492" t="s">
        <v>12632</v>
      </c>
      <c r="H3492" t="s">
        <v>35</v>
      </c>
      <c r="I3492" t="s">
        <v>36</v>
      </c>
      <c r="J3492">
        <v>26</v>
      </c>
      <c r="K3492">
        <v>25</v>
      </c>
      <c r="L3492">
        <f t="shared" si="162"/>
        <v>1</v>
      </c>
      <c r="M3492">
        <v>4</v>
      </c>
      <c r="N3492">
        <v>48695</v>
      </c>
      <c r="O3492" s="1">
        <f t="shared" si="163"/>
        <v>1872.8846153846155</v>
      </c>
      <c r="P3492" s="1">
        <f t="shared" si="164"/>
        <v>46822.11538461539</v>
      </c>
      <c r="Q3492" s="1">
        <f>Table1[[#This Row],[Earned Basic Salary]]*20%</f>
        <v>9364.423076923078</v>
      </c>
      <c r="R3492" s="1">
        <f>Table1[[#This Row],[Earned Basic Salary]]*10%</f>
        <v>4682.211538461539</v>
      </c>
      <c r="S3492" s="1">
        <f>Table1[[#This Row],[Earned Basic Salary]]*12%</f>
        <v>5618.6538461538466</v>
      </c>
      <c r="T3492" s="1">
        <f>200</f>
        <v>200</v>
      </c>
      <c r="U3492" s="1">
        <f>Table1[[#This Row],[PF]]+Table1[[#This Row],[Professional Tax]]</f>
        <v>5818.6538461538466</v>
      </c>
      <c r="V3492" s="1">
        <f>Table1[[#This Row],[Overtime Hours]]*200</f>
        <v>800</v>
      </c>
      <c r="W3492" s="1">
        <f>Table1[[#This Row],[Earned Basic Salary]]+Table1[[#This Row],[HRA]]+Table1[[#This Row],[DA]]+Table1[[#This Row],[Overtime Pay]]</f>
        <v>61668.750000000007</v>
      </c>
      <c r="X3492" s="1">
        <f>Table1[[#This Row],[Gross Salary]]-Table1[[#This Row],[Total Deduction]]</f>
        <v>55850.096153846163</v>
      </c>
      <c r="Y3492" t="s">
        <v>37</v>
      </c>
      <c r="Z3492" t="s">
        <v>38</v>
      </c>
      <c r="AA3492" t="s">
        <v>12633</v>
      </c>
      <c r="AB3492" t="s">
        <v>12634</v>
      </c>
    </row>
    <row r="3493" spans="1:28" x14ac:dyDescent="0.3">
      <c r="A3493" t="s">
        <v>12635</v>
      </c>
      <c r="B3493" t="s">
        <v>1058</v>
      </c>
      <c r="C3493">
        <v>55</v>
      </c>
      <c r="D3493" t="s">
        <v>31</v>
      </c>
      <c r="E3493" t="s">
        <v>62</v>
      </c>
      <c r="F3493" t="s">
        <v>83</v>
      </c>
      <c r="G3493" t="s">
        <v>12636</v>
      </c>
      <c r="H3493" t="s">
        <v>35</v>
      </c>
      <c r="I3493" t="s">
        <v>36</v>
      </c>
      <c r="J3493">
        <v>26</v>
      </c>
      <c r="K3493">
        <v>24</v>
      </c>
      <c r="L3493">
        <f t="shared" si="162"/>
        <v>2</v>
      </c>
      <c r="M3493">
        <v>12</v>
      </c>
      <c r="N3493">
        <v>65975</v>
      </c>
      <c r="O3493" s="1">
        <f t="shared" si="163"/>
        <v>2537.5</v>
      </c>
      <c r="P3493" s="1">
        <f t="shared" si="164"/>
        <v>60900</v>
      </c>
      <c r="Q3493" s="1">
        <f>Table1[[#This Row],[Earned Basic Salary]]*20%</f>
        <v>12180</v>
      </c>
      <c r="R3493" s="1">
        <f>Table1[[#This Row],[Earned Basic Salary]]*10%</f>
        <v>6090</v>
      </c>
      <c r="S3493" s="1">
        <f>Table1[[#This Row],[Earned Basic Salary]]*12%</f>
        <v>7308</v>
      </c>
      <c r="T3493" s="1">
        <f>200</f>
        <v>200</v>
      </c>
      <c r="U3493" s="1">
        <f>Table1[[#This Row],[PF]]+Table1[[#This Row],[Professional Tax]]</f>
        <v>7508</v>
      </c>
      <c r="V3493" s="1">
        <f>Table1[[#This Row],[Overtime Hours]]*200</f>
        <v>2400</v>
      </c>
      <c r="W3493" s="1">
        <f>Table1[[#This Row],[Earned Basic Salary]]+Table1[[#This Row],[HRA]]+Table1[[#This Row],[DA]]+Table1[[#This Row],[Overtime Pay]]</f>
        <v>81570</v>
      </c>
      <c r="X3493" s="1">
        <f>Table1[[#This Row],[Gross Salary]]-Table1[[#This Row],[Total Deduction]]</f>
        <v>74062</v>
      </c>
      <c r="Y3493" t="s">
        <v>37</v>
      </c>
      <c r="Z3493" t="s">
        <v>95</v>
      </c>
      <c r="AA3493" t="s">
        <v>12637</v>
      </c>
      <c r="AB3493" t="s">
        <v>12638</v>
      </c>
    </row>
    <row r="3494" spans="1:28" x14ac:dyDescent="0.3">
      <c r="A3494" t="s">
        <v>12639</v>
      </c>
      <c r="B3494" t="s">
        <v>29</v>
      </c>
      <c r="C3494">
        <v>42</v>
      </c>
      <c r="D3494" t="s">
        <v>75</v>
      </c>
      <c r="E3494" t="s">
        <v>62</v>
      </c>
      <c r="F3494" t="s">
        <v>63</v>
      </c>
      <c r="G3494" t="s">
        <v>12640</v>
      </c>
      <c r="H3494" t="s">
        <v>35</v>
      </c>
      <c r="I3494" t="s">
        <v>36</v>
      </c>
      <c r="J3494">
        <v>26</v>
      </c>
      <c r="K3494">
        <v>23</v>
      </c>
      <c r="L3494">
        <f t="shared" si="162"/>
        <v>3</v>
      </c>
      <c r="M3494">
        <v>0</v>
      </c>
      <c r="N3494">
        <v>40288</v>
      </c>
      <c r="O3494" s="1">
        <f t="shared" si="163"/>
        <v>1549.5384615384614</v>
      </c>
      <c r="P3494" s="1">
        <f t="shared" si="164"/>
        <v>35639.38461538461</v>
      </c>
      <c r="Q3494" s="1">
        <f>Table1[[#This Row],[Earned Basic Salary]]*20%</f>
        <v>7127.8769230769221</v>
      </c>
      <c r="R3494" s="1">
        <f>Table1[[#This Row],[Earned Basic Salary]]*10%</f>
        <v>3563.9384615384611</v>
      </c>
      <c r="S3494" s="1">
        <f>Table1[[#This Row],[Earned Basic Salary]]*12%</f>
        <v>4276.7261538461535</v>
      </c>
      <c r="T3494" s="1">
        <f>200</f>
        <v>200</v>
      </c>
      <c r="U3494" s="1">
        <f>Table1[[#This Row],[PF]]+Table1[[#This Row],[Professional Tax]]</f>
        <v>4476.7261538461535</v>
      </c>
      <c r="V3494" s="1">
        <f>Table1[[#This Row],[Overtime Hours]]*200</f>
        <v>0</v>
      </c>
      <c r="W3494" s="1">
        <f>Table1[[#This Row],[Earned Basic Salary]]+Table1[[#This Row],[HRA]]+Table1[[#This Row],[DA]]+Table1[[#This Row],[Overtime Pay]]</f>
        <v>46331.199999999997</v>
      </c>
      <c r="X3494" s="1">
        <f>Table1[[#This Row],[Gross Salary]]-Table1[[#This Row],[Total Deduction]]</f>
        <v>41854.473846153844</v>
      </c>
      <c r="Y3494" t="s">
        <v>37</v>
      </c>
      <c r="Z3494" t="s">
        <v>38</v>
      </c>
      <c r="AA3494" t="s">
        <v>12641</v>
      </c>
      <c r="AB3494" t="s">
        <v>12642</v>
      </c>
    </row>
    <row r="3495" spans="1:28" x14ac:dyDescent="0.3">
      <c r="A3495" t="s">
        <v>12643</v>
      </c>
      <c r="B3495" t="s">
        <v>387</v>
      </c>
      <c r="C3495">
        <v>43</v>
      </c>
      <c r="D3495" t="s">
        <v>133</v>
      </c>
      <c r="E3495" t="s">
        <v>82</v>
      </c>
      <c r="F3495" t="s">
        <v>63</v>
      </c>
      <c r="G3495" t="s">
        <v>4399</v>
      </c>
      <c r="H3495" t="s">
        <v>35</v>
      </c>
      <c r="I3495" t="s">
        <v>36</v>
      </c>
      <c r="J3495">
        <v>26</v>
      </c>
      <c r="K3495">
        <v>25</v>
      </c>
      <c r="L3495">
        <f t="shared" si="162"/>
        <v>1</v>
      </c>
      <c r="M3495">
        <v>4</v>
      </c>
      <c r="N3495">
        <v>48586</v>
      </c>
      <c r="O3495" s="1">
        <f t="shared" si="163"/>
        <v>1868.6923076923076</v>
      </c>
      <c r="P3495" s="1">
        <f t="shared" si="164"/>
        <v>46717.307692307688</v>
      </c>
      <c r="Q3495" s="1">
        <f>Table1[[#This Row],[Earned Basic Salary]]*20%</f>
        <v>9343.4615384615372</v>
      </c>
      <c r="R3495" s="1">
        <f>Table1[[#This Row],[Earned Basic Salary]]*10%</f>
        <v>4671.7307692307686</v>
      </c>
      <c r="S3495" s="1">
        <f>Table1[[#This Row],[Earned Basic Salary]]*12%</f>
        <v>5606.076923076922</v>
      </c>
      <c r="T3495" s="1">
        <f>200</f>
        <v>200</v>
      </c>
      <c r="U3495" s="1">
        <f>Table1[[#This Row],[PF]]+Table1[[#This Row],[Professional Tax]]</f>
        <v>5806.076923076922</v>
      </c>
      <c r="V3495" s="1">
        <f>Table1[[#This Row],[Overtime Hours]]*200</f>
        <v>800</v>
      </c>
      <c r="W3495" s="1">
        <f>Table1[[#This Row],[Earned Basic Salary]]+Table1[[#This Row],[HRA]]+Table1[[#This Row],[DA]]+Table1[[#This Row],[Overtime Pay]]</f>
        <v>61532.499999999993</v>
      </c>
      <c r="X3495" s="1">
        <f>Table1[[#This Row],[Gross Salary]]-Table1[[#This Row],[Total Deduction]]</f>
        <v>55726.423076923071</v>
      </c>
      <c r="Y3495" t="s">
        <v>37</v>
      </c>
      <c r="Z3495" t="s">
        <v>48</v>
      </c>
      <c r="AA3495" t="s">
        <v>12644</v>
      </c>
      <c r="AB3495" t="s">
        <v>12645</v>
      </c>
    </row>
    <row r="3496" spans="1:28" x14ac:dyDescent="0.3">
      <c r="A3496" t="s">
        <v>12646</v>
      </c>
      <c r="B3496" t="s">
        <v>415</v>
      </c>
      <c r="C3496">
        <v>39</v>
      </c>
      <c r="D3496" t="s">
        <v>133</v>
      </c>
      <c r="E3496" t="s">
        <v>45</v>
      </c>
      <c r="F3496" t="s">
        <v>33</v>
      </c>
      <c r="G3496" t="s">
        <v>3136</v>
      </c>
      <c r="H3496" t="s">
        <v>35</v>
      </c>
      <c r="I3496" t="s">
        <v>36</v>
      </c>
      <c r="J3496">
        <v>26</v>
      </c>
      <c r="K3496">
        <v>26</v>
      </c>
      <c r="L3496">
        <f t="shared" si="162"/>
        <v>0</v>
      </c>
      <c r="M3496">
        <v>16</v>
      </c>
      <c r="N3496">
        <v>34991</v>
      </c>
      <c r="O3496" s="1">
        <f t="shared" si="163"/>
        <v>1345.8076923076924</v>
      </c>
      <c r="P3496" s="1">
        <f t="shared" si="164"/>
        <v>34991</v>
      </c>
      <c r="Q3496" s="1">
        <f>Table1[[#This Row],[Earned Basic Salary]]*20%</f>
        <v>6998.2000000000007</v>
      </c>
      <c r="R3496" s="1">
        <f>Table1[[#This Row],[Earned Basic Salary]]*10%</f>
        <v>3499.1000000000004</v>
      </c>
      <c r="S3496" s="1">
        <f>Table1[[#This Row],[Earned Basic Salary]]*12%</f>
        <v>4198.92</v>
      </c>
      <c r="T3496" s="1">
        <f>200</f>
        <v>200</v>
      </c>
      <c r="U3496" s="1">
        <f>Table1[[#This Row],[PF]]+Table1[[#This Row],[Professional Tax]]</f>
        <v>4398.92</v>
      </c>
      <c r="V3496" s="1">
        <f>Table1[[#This Row],[Overtime Hours]]*200</f>
        <v>3200</v>
      </c>
      <c r="W3496" s="1">
        <f>Table1[[#This Row],[Earned Basic Salary]]+Table1[[#This Row],[HRA]]+Table1[[#This Row],[DA]]+Table1[[#This Row],[Overtime Pay]]</f>
        <v>48688.299999999996</v>
      </c>
      <c r="X3496" s="1">
        <f>Table1[[#This Row],[Gross Salary]]-Table1[[#This Row],[Total Deduction]]</f>
        <v>44289.38</v>
      </c>
      <c r="Y3496" t="s">
        <v>37</v>
      </c>
      <c r="Z3496" t="s">
        <v>48</v>
      </c>
      <c r="AA3496" t="s">
        <v>12647</v>
      </c>
      <c r="AB3496" t="s">
        <v>12648</v>
      </c>
    </row>
    <row r="3497" spans="1:28" x14ac:dyDescent="0.3">
      <c r="A3497" t="s">
        <v>12649</v>
      </c>
      <c r="B3497" t="s">
        <v>1760</v>
      </c>
      <c r="C3497">
        <v>27</v>
      </c>
      <c r="D3497" t="s">
        <v>31</v>
      </c>
      <c r="E3497" t="s">
        <v>32</v>
      </c>
      <c r="F3497" t="s">
        <v>55</v>
      </c>
      <c r="G3497" t="s">
        <v>8997</v>
      </c>
      <c r="H3497" t="s">
        <v>35</v>
      </c>
      <c r="I3497" t="s">
        <v>36</v>
      </c>
      <c r="J3497">
        <v>26</v>
      </c>
      <c r="K3497">
        <v>23</v>
      </c>
      <c r="L3497">
        <f t="shared" si="162"/>
        <v>3</v>
      </c>
      <c r="M3497">
        <v>6</v>
      </c>
      <c r="N3497">
        <v>63456</v>
      </c>
      <c r="O3497" s="1">
        <f t="shared" si="163"/>
        <v>2440.6153846153848</v>
      </c>
      <c r="P3497" s="1">
        <f t="shared" si="164"/>
        <v>56134.153846153851</v>
      </c>
      <c r="Q3497" s="1">
        <f>Table1[[#This Row],[Earned Basic Salary]]*20%</f>
        <v>11226.830769230772</v>
      </c>
      <c r="R3497" s="1">
        <f>Table1[[#This Row],[Earned Basic Salary]]*10%</f>
        <v>5613.4153846153858</v>
      </c>
      <c r="S3497" s="1">
        <f>Table1[[#This Row],[Earned Basic Salary]]*12%</f>
        <v>6736.0984615384623</v>
      </c>
      <c r="T3497" s="1">
        <f>200</f>
        <v>200</v>
      </c>
      <c r="U3497" s="1">
        <f>Table1[[#This Row],[PF]]+Table1[[#This Row],[Professional Tax]]</f>
        <v>6936.0984615384623</v>
      </c>
      <c r="V3497" s="1">
        <f>Table1[[#This Row],[Overtime Hours]]*200</f>
        <v>1200</v>
      </c>
      <c r="W3497" s="1">
        <f>Table1[[#This Row],[Earned Basic Salary]]+Table1[[#This Row],[HRA]]+Table1[[#This Row],[DA]]+Table1[[#This Row],[Overtime Pay]]</f>
        <v>74174.400000000023</v>
      </c>
      <c r="X3497" s="1">
        <f>Table1[[#This Row],[Gross Salary]]-Table1[[#This Row],[Total Deduction]]</f>
        <v>67238.301538461557</v>
      </c>
      <c r="Y3497" t="s">
        <v>37</v>
      </c>
      <c r="Z3497" t="s">
        <v>95</v>
      </c>
      <c r="AA3497" t="s">
        <v>12650</v>
      </c>
      <c r="AB3497" t="s">
        <v>12651</v>
      </c>
    </row>
    <row r="3498" spans="1:28" x14ac:dyDescent="0.3">
      <c r="A3498" t="s">
        <v>12652</v>
      </c>
      <c r="B3498" t="s">
        <v>315</v>
      </c>
      <c r="C3498">
        <v>45</v>
      </c>
      <c r="D3498" t="s">
        <v>75</v>
      </c>
      <c r="E3498" t="s">
        <v>82</v>
      </c>
      <c r="F3498" t="s">
        <v>83</v>
      </c>
      <c r="G3498" t="s">
        <v>12653</v>
      </c>
      <c r="H3498" t="s">
        <v>35</v>
      </c>
      <c r="I3498" t="s">
        <v>36</v>
      </c>
      <c r="J3498">
        <v>26</v>
      </c>
      <c r="K3498">
        <v>23</v>
      </c>
      <c r="L3498">
        <f t="shared" si="162"/>
        <v>3</v>
      </c>
      <c r="M3498">
        <v>15</v>
      </c>
      <c r="N3498">
        <v>41239</v>
      </c>
      <c r="O3498" s="1">
        <f t="shared" si="163"/>
        <v>1586.1153846153845</v>
      </c>
      <c r="P3498" s="1">
        <f t="shared" si="164"/>
        <v>36480.653846153844</v>
      </c>
      <c r="Q3498" s="1">
        <f>Table1[[#This Row],[Earned Basic Salary]]*20%</f>
        <v>7296.1307692307691</v>
      </c>
      <c r="R3498" s="1">
        <f>Table1[[#This Row],[Earned Basic Salary]]*10%</f>
        <v>3648.0653846153846</v>
      </c>
      <c r="S3498" s="1">
        <f>Table1[[#This Row],[Earned Basic Salary]]*12%</f>
        <v>4377.6784615384613</v>
      </c>
      <c r="T3498" s="1">
        <f>200</f>
        <v>200</v>
      </c>
      <c r="U3498" s="1">
        <f>Table1[[#This Row],[PF]]+Table1[[#This Row],[Professional Tax]]</f>
        <v>4577.6784615384613</v>
      </c>
      <c r="V3498" s="1">
        <f>Table1[[#This Row],[Overtime Hours]]*200</f>
        <v>3000</v>
      </c>
      <c r="W3498" s="1">
        <f>Table1[[#This Row],[Earned Basic Salary]]+Table1[[#This Row],[HRA]]+Table1[[#This Row],[DA]]+Table1[[#This Row],[Overtime Pay]]</f>
        <v>50424.85</v>
      </c>
      <c r="X3498" s="1">
        <f>Table1[[#This Row],[Gross Salary]]-Table1[[#This Row],[Total Deduction]]</f>
        <v>45847.171538461538</v>
      </c>
      <c r="Y3498" t="s">
        <v>37</v>
      </c>
      <c r="Z3498" t="s">
        <v>106</v>
      </c>
      <c r="AA3498" t="s">
        <v>12654</v>
      </c>
      <c r="AB3498" t="s">
        <v>12655</v>
      </c>
    </row>
    <row r="3499" spans="1:28" x14ac:dyDescent="0.3">
      <c r="A3499" t="s">
        <v>12656</v>
      </c>
      <c r="B3499" t="s">
        <v>919</v>
      </c>
      <c r="C3499">
        <v>41</v>
      </c>
      <c r="D3499" t="s">
        <v>127</v>
      </c>
      <c r="E3499" t="s">
        <v>45</v>
      </c>
      <c r="F3499" t="s">
        <v>89</v>
      </c>
      <c r="G3499" t="s">
        <v>6665</v>
      </c>
      <c r="H3499" t="s">
        <v>35</v>
      </c>
      <c r="I3499" t="s">
        <v>36</v>
      </c>
      <c r="J3499">
        <v>26</v>
      </c>
      <c r="K3499">
        <v>24</v>
      </c>
      <c r="L3499">
        <f t="shared" si="162"/>
        <v>2</v>
      </c>
      <c r="M3499">
        <v>0</v>
      </c>
      <c r="N3499">
        <v>78669</v>
      </c>
      <c r="O3499" s="1">
        <f t="shared" si="163"/>
        <v>3025.7307692307691</v>
      </c>
      <c r="P3499" s="1">
        <f t="shared" si="164"/>
        <v>72617.538461538454</v>
      </c>
      <c r="Q3499" s="1">
        <f>Table1[[#This Row],[Earned Basic Salary]]*20%</f>
        <v>14523.507692307692</v>
      </c>
      <c r="R3499" s="1">
        <f>Table1[[#This Row],[Earned Basic Salary]]*10%</f>
        <v>7261.7538461538461</v>
      </c>
      <c r="S3499" s="1">
        <f>Table1[[#This Row],[Earned Basic Salary]]*12%</f>
        <v>8714.1046153846146</v>
      </c>
      <c r="T3499" s="1">
        <f>200</f>
        <v>200</v>
      </c>
      <c r="U3499" s="1">
        <f>Table1[[#This Row],[PF]]+Table1[[#This Row],[Professional Tax]]</f>
        <v>8914.1046153846146</v>
      </c>
      <c r="V3499" s="1">
        <f>Table1[[#This Row],[Overtime Hours]]*200</f>
        <v>0</v>
      </c>
      <c r="W3499" s="1">
        <f>Table1[[#This Row],[Earned Basic Salary]]+Table1[[#This Row],[HRA]]+Table1[[#This Row],[DA]]+Table1[[#This Row],[Overtime Pay]]</f>
        <v>94402.799999999988</v>
      </c>
      <c r="X3499" s="1">
        <f>Table1[[#This Row],[Gross Salary]]-Table1[[#This Row],[Total Deduction]]</f>
        <v>85488.695384615377</v>
      </c>
      <c r="Y3499" t="s">
        <v>37</v>
      </c>
      <c r="Z3499" t="s">
        <v>106</v>
      </c>
      <c r="AA3499" t="s">
        <v>12657</v>
      </c>
      <c r="AB3499" t="s">
        <v>12658</v>
      </c>
    </row>
    <row r="3500" spans="1:28" x14ac:dyDescent="0.3">
      <c r="A3500" t="s">
        <v>12659</v>
      </c>
      <c r="B3500" t="s">
        <v>914</v>
      </c>
      <c r="C3500">
        <v>33</v>
      </c>
      <c r="D3500" t="s">
        <v>53</v>
      </c>
      <c r="E3500" t="s">
        <v>62</v>
      </c>
      <c r="F3500" t="s">
        <v>33</v>
      </c>
      <c r="G3500" t="s">
        <v>12660</v>
      </c>
      <c r="H3500" t="s">
        <v>35</v>
      </c>
      <c r="I3500" t="s">
        <v>36</v>
      </c>
      <c r="J3500">
        <v>26</v>
      </c>
      <c r="K3500">
        <v>24</v>
      </c>
      <c r="L3500">
        <f t="shared" si="162"/>
        <v>2</v>
      </c>
      <c r="M3500">
        <v>19</v>
      </c>
      <c r="N3500">
        <v>58741</v>
      </c>
      <c r="O3500" s="1">
        <f t="shared" si="163"/>
        <v>2259.2692307692309</v>
      </c>
      <c r="P3500" s="1">
        <f t="shared" si="164"/>
        <v>54222.461538461546</v>
      </c>
      <c r="Q3500" s="1">
        <f>Table1[[#This Row],[Earned Basic Salary]]*20%</f>
        <v>10844.49230769231</v>
      </c>
      <c r="R3500" s="1">
        <f>Table1[[#This Row],[Earned Basic Salary]]*10%</f>
        <v>5422.2461538461548</v>
      </c>
      <c r="S3500" s="1">
        <f>Table1[[#This Row],[Earned Basic Salary]]*12%</f>
        <v>6506.6953846153856</v>
      </c>
      <c r="T3500" s="1">
        <f>200</f>
        <v>200</v>
      </c>
      <c r="U3500" s="1">
        <f>Table1[[#This Row],[PF]]+Table1[[#This Row],[Professional Tax]]</f>
        <v>6706.6953846153856</v>
      </c>
      <c r="V3500" s="1">
        <f>Table1[[#This Row],[Overtime Hours]]*200</f>
        <v>3800</v>
      </c>
      <c r="W3500" s="1">
        <f>Table1[[#This Row],[Earned Basic Salary]]+Table1[[#This Row],[HRA]]+Table1[[#This Row],[DA]]+Table1[[#This Row],[Overtime Pay]]</f>
        <v>74289.200000000012</v>
      </c>
      <c r="X3500" s="1">
        <f>Table1[[#This Row],[Gross Salary]]-Table1[[#This Row],[Total Deduction]]</f>
        <v>67582.50461538462</v>
      </c>
      <c r="Y3500" t="s">
        <v>37</v>
      </c>
      <c r="Z3500" t="s">
        <v>95</v>
      </c>
      <c r="AA3500" t="s">
        <v>12661</v>
      </c>
      <c r="AB3500" t="s">
        <v>12662</v>
      </c>
    </row>
    <row r="3501" spans="1:28" x14ac:dyDescent="0.3">
      <c r="A3501" t="s">
        <v>12663</v>
      </c>
      <c r="B3501" t="s">
        <v>958</v>
      </c>
      <c r="C3501">
        <v>46</v>
      </c>
      <c r="D3501" t="s">
        <v>31</v>
      </c>
      <c r="E3501" t="s">
        <v>62</v>
      </c>
      <c r="F3501" t="s">
        <v>33</v>
      </c>
      <c r="G3501" t="s">
        <v>3503</v>
      </c>
      <c r="H3501" t="s">
        <v>35</v>
      </c>
      <c r="I3501" t="s">
        <v>36</v>
      </c>
      <c r="J3501">
        <v>26</v>
      </c>
      <c r="K3501">
        <v>26</v>
      </c>
      <c r="L3501">
        <f t="shared" si="162"/>
        <v>0</v>
      </c>
      <c r="M3501">
        <v>8</v>
      </c>
      <c r="N3501">
        <v>40902</v>
      </c>
      <c r="O3501" s="1">
        <f t="shared" si="163"/>
        <v>1573.1538461538462</v>
      </c>
      <c r="P3501" s="1">
        <f t="shared" si="164"/>
        <v>40902</v>
      </c>
      <c r="Q3501" s="1">
        <f>Table1[[#This Row],[Earned Basic Salary]]*20%</f>
        <v>8180.4000000000005</v>
      </c>
      <c r="R3501" s="1">
        <f>Table1[[#This Row],[Earned Basic Salary]]*10%</f>
        <v>4090.2000000000003</v>
      </c>
      <c r="S3501" s="1">
        <f>Table1[[#This Row],[Earned Basic Salary]]*12%</f>
        <v>4908.24</v>
      </c>
      <c r="T3501" s="1">
        <f>200</f>
        <v>200</v>
      </c>
      <c r="U3501" s="1">
        <f>Table1[[#This Row],[PF]]+Table1[[#This Row],[Professional Tax]]</f>
        <v>5108.24</v>
      </c>
      <c r="V3501" s="1">
        <f>Table1[[#This Row],[Overtime Hours]]*200</f>
        <v>1600</v>
      </c>
      <c r="W3501" s="1">
        <f>Table1[[#This Row],[Earned Basic Salary]]+Table1[[#This Row],[HRA]]+Table1[[#This Row],[DA]]+Table1[[#This Row],[Overtime Pay]]</f>
        <v>54772.6</v>
      </c>
      <c r="X3501" s="1">
        <f>Table1[[#This Row],[Gross Salary]]-Table1[[#This Row],[Total Deduction]]</f>
        <v>49664.36</v>
      </c>
      <c r="Y3501" t="s">
        <v>37</v>
      </c>
      <c r="Z3501" t="s">
        <v>38</v>
      </c>
      <c r="AA3501" t="s">
        <v>12664</v>
      </c>
      <c r="AB3501" t="s">
        <v>12665</v>
      </c>
    </row>
    <row r="3502" spans="1:28" x14ac:dyDescent="0.3">
      <c r="A3502" t="s">
        <v>12666</v>
      </c>
      <c r="B3502" t="s">
        <v>1473</v>
      </c>
      <c r="C3502">
        <v>40</v>
      </c>
      <c r="D3502" t="s">
        <v>133</v>
      </c>
      <c r="E3502" t="s">
        <v>32</v>
      </c>
      <c r="F3502" t="s">
        <v>69</v>
      </c>
      <c r="G3502" t="s">
        <v>10451</v>
      </c>
      <c r="H3502" t="s">
        <v>35</v>
      </c>
      <c r="I3502" t="s">
        <v>36</v>
      </c>
      <c r="J3502">
        <v>26</v>
      </c>
      <c r="K3502">
        <v>24</v>
      </c>
      <c r="L3502">
        <f t="shared" si="162"/>
        <v>2</v>
      </c>
      <c r="M3502">
        <v>3</v>
      </c>
      <c r="N3502">
        <v>52527</v>
      </c>
      <c r="O3502" s="1">
        <f t="shared" si="163"/>
        <v>2020.2692307692307</v>
      </c>
      <c r="P3502" s="1">
        <f t="shared" si="164"/>
        <v>48486.461538461539</v>
      </c>
      <c r="Q3502" s="1">
        <f>Table1[[#This Row],[Earned Basic Salary]]*20%</f>
        <v>9697.2923076923089</v>
      </c>
      <c r="R3502" s="1">
        <f>Table1[[#This Row],[Earned Basic Salary]]*10%</f>
        <v>4848.6461538461544</v>
      </c>
      <c r="S3502" s="1">
        <f>Table1[[#This Row],[Earned Basic Salary]]*12%</f>
        <v>5818.3753846153841</v>
      </c>
      <c r="T3502" s="1">
        <f>200</f>
        <v>200</v>
      </c>
      <c r="U3502" s="1">
        <f>Table1[[#This Row],[PF]]+Table1[[#This Row],[Professional Tax]]</f>
        <v>6018.3753846153841</v>
      </c>
      <c r="V3502" s="1">
        <f>Table1[[#This Row],[Overtime Hours]]*200</f>
        <v>600</v>
      </c>
      <c r="W3502" s="1">
        <f>Table1[[#This Row],[Earned Basic Salary]]+Table1[[#This Row],[HRA]]+Table1[[#This Row],[DA]]+Table1[[#This Row],[Overtime Pay]]</f>
        <v>63632.4</v>
      </c>
      <c r="X3502" s="1">
        <f>Table1[[#This Row],[Gross Salary]]-Table1[[#This Row],[Total Deduction]]</f>
        <v>57614.024615384616</v>
      </c>
      <c r="Y3502" t="s">
        <v>37</v>
      </c>
      <c r="Z3502" t="s">
        <v>48</v>
      </c>
      <c r="AA3502" t="s">
        <v>12667</v>
      </c>
      <c r="AB3502" t="s">
        <v>12668</v>
      </c>
    </row>
    <row r="3503" spans="1:28" x14ac:dyDescent="0.3">
      <c r="A3503" t="s">
        <v>12669</v>
      </c>
      <c r="B3503" t="s">
        <v>1175</v>
      </c>
      <c r="C3503">
        <v>27</v>
      </c>
      <c r="D3503" t="s">
        <v>31</v>
      </c>
      <c r="E3503" t="s">
        <v>82</v>
      </c>
      <c r="F3503" t="s">
        <v>89</v>
      </c>
      <c r="G3503" t="s">
        <v>5895</v>
      </c>
      <c r="H3503" t="s">
        <v>35</v>
      </c>
      <c r="I3503" t="s">
        <v>36</v>
      </c>
      <c r="J3503">
        <v>26</v>
      </c>
      <c r="K3503">
        <v>24</v>
      </c>
      <c r="L3503">
        <f t="shared" si="162"/>
        <v>2</v>
      </c>
      <c r="M3503">
        <v>16</v>
      </c>
      <c r="N3503">
        <v>29820</v>
      </c>
      <c r="O3503" s="1">
        <f t="shared" si="163"/>
        <v>1146.9230769230769</v>
      </c>
      <c r="P3503" s="1">
        <f t="shared" si="164"/>
        <v>27526.153846153844</v>
      </c>
      <c r="Q3503" s="1">
        <f>Table1[[#This Row],[Earned Basic Salary]]*20%</f>
        <v>5505.2307692307695</v>
      </c>
      <c r="R3503" s="1">
        <f>Table1[[#This Row],[Earned Basic Salary]]*10%</f>
        <v>2752.6153846153848</v>
      </c>
      <c r="S3503" s="1">
        <f>Table1[[#This Row],[Earned Basic Salary]]*12%</f>
        <v>3303.1384615384613</v>
      </c>
      <c r="T3503" s="1">
        <f>200</f>
        <v>200</v>
      </c>
      <c r="U3503" s="1">
        <f>Table1[[#This Row],[PF]]+Table1[[#This Row],[Professional Tax]]</f>
        <v>3503.1384615384613</v>
      </c>
      <c r="V3503" s="1">
        <f>Table1[[#This Row],[Overtime Hours]]*200</f>
        <v>3200</v>
      </c>
      <c r="W3503" s="1">
        <f>Table1[[#This Row],[Earned Basic Salary]]+Table1[[#This Row],[HRA]]+Table1[[#This Row],[DA]]+Table1[[#This Row],[Overtime Pay]]</f>
        <v>38983.999999999993</v>
      </c>
      <c r="X3503" s="1">
        <f>Table1[[#This Row],[Gross Salary]]-Table1[[#This Row],[Total Deduction]]</f>
        <v>35480.861538461533</v>
      </c>
      <c r="Y3503" t="s">
        <v>37</v>
      </c>
      <c r="Z3503" t="s">
        <v>38</v>
      </c>
      <c r="AA3503" t="s">
        <v>12670</v>
      </c>
      <c r="AB3503" t="s">
        <v>12671</v>
      </c>
    </row>
    <row r="3504" spans="1:28" x14ac:dyDescent="0.3">
      <c r="A3504" t="s">
        <v>12672</v>
      </c>
      <c r="B3504" t="s">
        <v>656</v>
      </c>
      <c r="C3504">
        <v>54</v>
      </c>
      <c r="D3504" t="s">
        <v>133</v>
      </c>
      <c r="E3504" t="s">
        <v>45</v>
      </c>
      <c r="F3504" t="s">
        <v>89</v>
      </c>
      <c r="G3504" t="s">
        <v>12673</v>
      </c>
      <c r="H3504" t="s">
        <v>35</v>
      </c>
      <c r="I3504" t="s">
        <v>36</v>
      </c>
      <c r="J3504">
        <v>26</v>
      </c>
      <c r="K3504">
        <v>25</v>
      </c>
      <c r="L3504">
        <f t="shared" si="162"/>
        <v>1</v>
      </c>
      <c r="M3504">
        <v>0</v>
      </c>
      <c r="N3504">
        <v>56169</v>
      </c>
      <c r="O3504" s="1">
        <f t="shared" si="163"/>
        <v>2160.3461538461538</v>
      </c>
      <c r="P3504" s="1">
        <f t="shared" si="164"/>
        <v>54008.653846153844</v>
      </c>
      <c r="Q3504" s="1">
        <f>Table1[[#This Row],[Earned Basic Salary]]*20%</f>
        <v>10801.73076923077</v>
      </c>
      <c r="R3504" s="1">
        <f>Table1[[#This Row],[Earned Basic Salary]]*10%</f>
        <v>5400.8653846153848</v>
      </c>
      <c r="S3504" s="1">
        <f>Table1[[#This Row],[Earned Basic Salary]]*12%</f>
        <v>6481.038461538461</v>
      </c>
      <c r="T3504" s="1">
        <f>200</f>
        <v>200</v>
      </c>
      <c r="U3504" s="1">
        <f>Table1[[#This Row],[PF]]+Table1[[#This Row],[Professional Tax]]</f>
        <v>6681.038461538461</v>
      </c>
      <c r="V3504" s="1">
        <f>Table1[[#This Row],[Overtime Hours]]*200</f>
        <v>0</v>
      </c>
      <c r="W3504" s="1">
        <f>Table1[[#This Row],[Earned Basic Salary]]+Table1[[#This Row],[HRA]]+Table1[[#This Row],[DA]]+Table1[[#This Row],[Overtime Pay]]</f>
        <v>70211.25</v>
      </c>
      <c r="X3504" s="1">
        <f>Table1[[#This Row],[Gross Salary]]-Table1[[#This Row],[Total Deduction]]</f>
        <v>63530.211538461539</v>
      </c>
      <c r="Y3504" t="s">
        <v>37</v>
      </c>
      <c r="Z3504" t="s">
        <v>106</v>
      </c>
      <c r="AA3504" t="s">
        <v>12674</v>
      </c>
      <c r="AB3504" t="s">
        <v>12675</v>
      </c>
    </row>
    <row r="3505" spans="1:28" x14ac:dyDescent="0.3">
      <c r="A3505" t="s">
        <v>12676</v>
      </c>
      <c r="B3505" t="s">
        <v>1072</v>
      </c>
      <c r="C3505">
        <v>42</v>
      </c>
      <c r="D3505" t="s">
        <v>133</v>
      </c>
      <c r="E3505" t="s">
        <v>54</v>
      </c>
      <c r="F3505" t="s">
        <v>63</v>
      </c>
      <c r="G3505" t="s">
        <v>9017</v>
      </c>
      <c r="H3505" t="s">
        <v>35</v>
      </c>
      <c r="I3505" t="s">
        <v>36</v>
      </c>
      <c r="J3505">
        <v>26</v>
      </c>
      <c r="K3505">
        <v>25</v>
      </c>
      <c r="L3505">
        <f t="shared" si="162"/>
        <v>1</v>
      </c>
      <c r="M3505">
        <v>12</v>
      </c>
      <c r="N3505">
        <v>79102</v>
      </c>
      <c r="O3505" s="1">
        <f t="shared" si="163"/>
        <v>3042.3846153846152</v>
      </c>
      <c r="P3505" s="1">
        <f t="shared" si="164"/>
        <v>76059.615384615376</v>
      </c>
      <c r="Q3505" s="1">
        <f>Table1[[#This Row],[Earned Basic Salary]]*20%</f>
        <v>15211.923076923076</v>
      </c>
      <c r="R3505" s="1">
        <f>Table1[[#This Row],[Earned Basic Salary]]*10%</f>
        <v>7605.9615384615381</v>
      </c>
      <c r="S3505" s="1">
        <f>Table1[[#This Row],[Earned Basic Salary]]*12%</f>
        <v>9127.1538461538439</v>
      </c>
      <c r="T3505" s="1">
        <f>200</f>
        <v>200</v>
      </c>
      <c r="U3505" s="1">
        <f>Table1[[#This Row],[PF]]+Table1[[#This Row],[Professional Tax]]</f>
        <v>9327.1538461538439</v>
      </c>
      <c r="V3505" s="1">
        <f>Table1[[#This Row],[Overtime Hours]]*200</f>
        <v>2400</v>
      </c>
      <c r="W3505" s="1">
        <f>Table1[[#This Row],[Earned Basic Salary]]+Table1[[#This Row],[HRA]]+Table1[[#This Row],[DA]]+Table1[[#This Row],[Overtime Pay]]</f>
        <v>101277.49999999999</v>
      </c>
      <c r="X3505" s="1">
        <f>Table1[[#This Row],[Gross Salary]]-Table1[[#This Row],[Total Deduction]]</f>
        <v>91950.346153846142</v>
      </c>
      <c r="Y3505" t="s">
        <v>37</v>
      </c>
      <c r="Z3505" t="s">
        <v>38</v>
      </c>
      <c r="AA3505" t="s">
        <v>12677</v>
      </c>
      <c r="AB3505" t="s">
        <v>12678</v>
      </c>
    </row>
    <row r="3506" spans="1:28" x14ac:dyDescent="0.3">
      <c r="A3506" t="s">
        <v>12679</v>
      </c>
      <c r="B3506" t="s">
        <v>589</v>
      </c>
      <c r="C3506">
        <v>48</v>
      </c>
      <c r="D3506" t="s">
        <v>53</v>
      </c>
      <c r="E3506" t="s">
        <v>62</v>
      </c>
      <c r="F3506" t="s">
        <v>69</v>
      </c>
      <c r="G3506" t="s">
        <v>5899</v>
      </c>
      <c r="H3506" t="s">
        <v>35</v>
      </c>
      <c r="I3506" t="s">
        <v>36</v>
      </c>
      <c r="J3506">
        <v>26</v>
      </c>
      <c r="K3506">
        <v>24</v>
      </c>
      <c r="L3506">
        <f t="shared" si="162"/>
        <v>2</v>
      </c>
      <c r="M3506">
        <v>2</v>
      </c>
      <c r="N3506">
        <v>35987</v>
      </c>
      <c r="O3506" s="1">
        <f t="shared" si="163"/>
        <v>1384.1153846153845</v>
      </c>
      <c r="P3506" s="1">
        <f t="shared" si="164"/>
        <v>33218.769230769227</v>
      </c>
      <c r="Q3506" s="1">
        <f>Table1[[#This Row],[Earned Basic Salary]]*20%</f>
        <v>6643.7538461538461</v>
      </c>
      <c r="R3506" s="1">
        <f>Table1[[#This Row],[Earned Basic Salary]]*10%</f>
        <v>3321.876923076923</v>
      </c>
      <c r="S3506" s="1">
        <f>Table1[[#This Row],[Earned Basic Salary]]*12%</f>
        <v>3986.2523076923071</v>
      </c>
      <c r="T3506" s="1">
        <f>200</f>
        <v>200</v>
      </c>
      <c r="U3506" s="1">
        <f>Table1[[#This Row],[PF]]+Table1[[#This Row],[Professional Tax]]</f>
        <v>4186.2523076923071</v>
      </c>
      <c r="V3506" s="1">
        <f>Table1[[#This Row],[Overtime Hours]]*200</f>
        <v>400</v>
      </c>
      <c r="W3506" s="1">
        <f>Table1[[#This Row],[Earned Basic Salary]]+Table1[[#This Row],[HRA]]+Table1[[#This Row],[DA]]+Table1[[#This Row],[Overtime Pay]]</f>
        <v>43584.399999999994</v>
      </c>
      <c r="X3506" s="1">
        <f>Table1[[#This Row],[Gross Salary]]-Table1[[#This Row],[Total Deduction]]</f>
        <v>39398.147692307684</v>
      </c>
      <c r="Y3506" t="s">
        <v>37</v>
      </c>
      <c r="Z3506" t="s">
        <v>106</v>
      </c>
      <c r="AA3506" t="s">
        <v>12680</v>
      </c>
      <c r="AB3506" t="s">
        <v>12681</v>
      </c>
    </row>
    <row r="3507" spans="1:28" x14ac:dyDescent="0.3">
      <c r="A3507" t="s">
        <v>12682</v>
      </c>
      <c r="B3507" t="s">
        <v>979</v>
      </c>
      <c r="C3507">
        <v>22</v>
      </c>
      <c r="D3507" t="s">
        <v>53</v>
      </c>
      <c r="E3507" t="s">
        <v>82</v>
      </c>
      <c r="F3507" t="s">
        <v>69</v>
      </c>
      <c r="G3507" t="s">
        <v>10451</v>
      </c>
      <c r="H3507" t="s">
        <v>35</v>
      </c>
      <c r="I3507" t="s">
        <v>36</v>
      </c>
      <c r="J3507">
        <v>26</v>
      </c>
      <c r="K3507">
        <v>22</v>
      </c>
      <c r="L3507">
        <f t="shared" si="162"/>
        <v>4</v>
      </c>
      <c r="M3507">
        <v>4</v>
      </c>
      <c r="N3507">
        <v>46662</v>
      </c>
      <c r="O3507" s="1">
        <f t="shared" si="163"/>
        <v>1794.6923076923076</v>
      </c>
      <c r="P3507" s="1">
        <f t="shared" si="164"/>
        <v>39483.230769230766</v>
      </c>
      <c r="Q3507" s="1">
        <f>Table1[[#This Row],[Earned Basic Salary]]*20%</f>
        <v>7896.6461538461535</v>
      </c>
      <c r="R3507" s="1">
        <f>Table1[[#This Row],[Earned Basic Salary]]*10%</f>
        <v>3948.3230769230768</v>
      </c>
      <c r="S3507" s="1">
        <f>Table1[[#This Row],[Earned Basic Salary]]*12%</f>
        <v>4737.9876923076918</v>
      </c>
      <c r="T3507" s="1">
        <f>200</f>
        <v>200</v>
      </c>
      <c r="U3507" s="1">
        <f>Table1[[#This Row],[PF]]+Table1[[#This Row],[Professional Tax]]</f>
        <v>4937.9876923076918</v>
      </c>
      <c r="V3507" s="1">
        <f>Table1[[#This Row],[Overtime Hours]]*200</f>
        <v>800</v>
      </c>
      <c r="W3507" s="1">
        <f>Table1[[#This Row],[Earned Basic Salary]]+Table1[[#This Row],[HRA]]+Table1[[#This Row],[DA]]+Table1[[#This Row],[Overtime Pay]]</f>
        <v>52128.2</v>
      </c>
      <c r="X3507" s="1">
        <f>Table1[[#This Row],[Gross Salary]]-Table1[[#This Row],[Total Deduction]]</f>
        <v>47190.212307692302</v>
      </c>
      <c r="Y3507" t="s">
        <v>37</v>
      </c>
      <c r="Z3507" t="s">
        <v>95</v>
      </c>
      <c r="AA3507" t="s">
        <v>12683</v>
      </c>
      <c r="AB3507" t="s">
        <v>12684</v>
      </c>
    </row>
    <row r="3508" spans="1:28" x14ac:dyDescent="0.3">
      <c r="A3508" t="s">
        <v>12685</v>
      </c>
      <c r="B3508" t="s">
        <v>1579</v>
      </c>
      <c r="C3508">
        <v>51</v>
      </c>
      <c r="D3508" t="s">
        <v>127</v>
      </c>
      <c r="E3508" t="s">
        <v>121</v>
      </c>
      <c r="F3508" t="s">
        <v>69</v>
      </c>
      <c r="G3508" t="s">
        <v>5586</v>
      </c>
      <c r="H3508" t="s">
        <v>35</v>
      </c>
      <c r="I3508" t="s">
        <v>36</v>
      </c>
      <c r="J3508">
        <v>26</v>
      </c>
      <c r="K3508">
        <v>24</v>
      </c>
      <c r="L3508">
        <f t="shared" si="162"/>
        <v>2</v>
      </c>
      <c r="M3508">
        <v>0</v>
      </c>
      <c r="N3508">
        <v>36061</v>
      </c>
      <c r="O3508" s="1">
        <f t="shared" si="163"/>
        <v>1386.9615384615386</v>
      </c>
      <c r="P3508" s="1">
        <f t="shared" si="164"/>
        <v>33287.076923076922</v>
      </c>
      <c r="Q3508" s="1">
        <f>Table1[[#This Row],[Earned Basic Salary]]*20%</f>
        <v>6657.4153846153849</v>
      </c>
      <c r="R3508" s="1">
        <f>Table1[[#This Row],[Earned Basic Salary]]*10%</f>
        <v>3328.7076923076925</v>
      </c>
      <c r="S3508" s="1">
        <f>Table1[[#This Row],[Earned Basic Salary]]*12%</f>
        <v>3994.4492307692303</v>
      </c>
      <c r="T3508" s="1">
        <f>200</f>
        <v>200</v>
      </c>
      <c r="U3508" s="1">
        <f>Table1[[#This Row],[PF]]+Table1[[#This Row],[Professional Tax]]</f>
        <v>4194.4492307692308</v>
      </c>
      <c r="V3508" s="1">
        <f>Table1[[#This Row],[Overtime Hours]]*200</f>
        <v>0</v>
      </c>
      <c r="W3508" s="1">
        <f>Table1[[#This Row],[Earned Basic Salary]]+Table1[[#This Row],[HRA]]+Table1[[#This Row],[DA]]+Table1[[#This Row],[Overtime Pay]]</f>
        <v>43273.2</v>
      </c>
      <c r="X3508" s="1">
        <f>Table1[[#This Row],[Gross Salary]]-Table1[[#This Row],[Total Deduction]]</f>
        <v>39078.75076923077</v>
      </c>
      <c r="Y3508" t="s">
        <v>37</v>
      </c>
      <c r="Z3508" t="s">
        <v>95</v>
      </c>
      <c r="AA3508" t="s">
        <v>12686</v>
      </c>
      <c r="AB3508" t="s">
        <v>12687</v>
      </c>
    </row>
    <row r="3509" spans="1:28" x14ac:dyDescent="0.3">
      <c r="A3509" t="s">
        <v>12688</v>
      </c>
      <c r="B3509" t="s">
        <v>236</v>
      </c>
      <c r="C3509">
        <v>51</v>
      </c>
      <c r="D3509" t="s">
        <v>81</v>
      </c>
      <c r="E3509" t="s">
        <v>82</v>
      </c>
      <c r="F3509" t="s">
        <v>33</v>
      </c>
      <c r="G3509" t="s">
        <v>2768</v>
      </c>
      <c r="H3509" t="s">
        <v>35</v>
      </c>
      <c r="I3509" t="s">
        <v>36</v>
      </c>
      <c r="J3509">
        <v>26</v>
      </c>
      <c r="K3509">
        <v>23</v>
      </c>
      <c r="L3509">
        <f t="shared" si="162"/>
        <v>3</v>
      </c>
      <c r="M3509">
        <v>11</v>
      </c>
      <c r="N3509">
        <v>78786</v>
      </c>
      <c r="O3509" s="1">
        <f t="shared" si="163"/>
        <v>3030.2307692307691</v>
      </c>
      <c r="P3509" s="1">
        <f t="shared" si="164"/>
        <v>69695.307692307688</v>
      </c>
      <c r="Q3509" s="1">
        <f>Table1[[#This Row],[Earned Basic Salary]]*20%</f>
        <v>13939.061538461538</v>
      </c>
      <c r="R3509" s="1">
        <f>Table1[[#This Row],[Earned Basic Salary]]*10%</f>
        <v>6969.5307692307688</v>
      </c>
      <c r="S3509" s="1">
        <f>Table1[[#This Row],[Earned Basic Salary]]*12%</f>
        <v>8363.4369230769225</v>
      </c>
      <c r="T3509" s="1">
        <f>200</f>
        <v>200</v>
      </c>
      <c r="U3509" s="1">
        <f>Table1[[#This Row],[PF]]+Table1[[#This Row],[Professional Tax]]</f>
        <v>8563.4369230769225</v>
      </c>
      <c r="V3509" s="1">
        <f>Table1[[#This Row],[Overtime Hours]]*200</f>
        <v>2200</v>
      </c>
      <c r="W3509" s="1">
        <f>Table1[[#This Row],[Earned Basic Salary]]+Table1[[#This Row],[HRA]]+Table1[[#This Row],[DA]]+Table1[[#This Row],[Overtime Pay]]</f>
        <v>92803.9</v>
      </c>
      <c r="X3509" s="1">
        <f>Table1[[#This Row],[Gross Salary]]-Table1[[#This Row],[Total Deduction]]</f>
        <v>84240.463076923072</v>
      </c>
      <c r="Y3509" t="s">
        <v>37</v>
      </c>
      <c r="Z3509" t="s">
        <v>38</v>
      </c>
      <c r="AA3509" t="s">
        <v>12689</v>
      </c>
      <c r="AB3509" t="s">
        <v>12690</v>
      </c>
    </row>
    <row r="3510" spans="1:28" x14ac:dyDescent="0.3">
      <c r="A3510" t="s">
        <v>12691</v>
      </c>
      <c r="B3510" t="s">
        <v>1929</v>
      </c>
      <c r="C3510">
        <v>44</v>
      </c>
      <c r="D3510" t="s">
        <v>44</v>
      </c>
      <c r="E3510" t="s">
        <v>45</v>
      </c>
      <c r="F3510" t="s">
        <v>33</v>
      </c>
      <c r="G3510" t="s">
        <v>3056</v>
      </c>
      <c r="H3510" t="s">
        <v>35</v>
      </c>
      <c r="I3510" t="s">
        <v>36</v>
      </c>
      <c r="J3510">
        <v>26</v>
      </c>
      <c r="K3510">
        <v>23</v>
      </c>
      <c r="L3510">
        <f t="shared" si="162"/>
        <v>3</v>
      </c>
      <c r="M3510">
        <v>13</v>
      </c>
      <c r="N3510">
        <v>77767</v>
      </c>
      <c r="O3510" s="1">
        <f t="shared" si="163"/>
        <v>2991.0384615384614</v>
      </c>
      <c r="P3510" s="1">
        <f t="shared" si="164"/>
        <v>68793.88461538461</v>
      </c>
      <c r="Q3510" s="1">
        <f>Table1[[#This Row],[Earned Basic Salary]]*20%</f>
        <v>13758.776923076923</v>
      </c>
      <c r="R3510" s="1">
        <f>Table1[[#This Row],[Earned Basic Salary]]*10%</f>
        <v>6879.3884615384613</v>
      </c>
      <c r="S3510" s="1">
        <f>Table1[[#This Row],[Earned Basic Salary]]*12%</f>
        <v>8255.2661538461525</v>
      </c>
      <c r="T3510" s="1">
        <f>200</f>
        <v>200</v>
      </c>
      <c r="U3510" s="1">
        <f>Table1[[#This Row],[PF]]+Table1[[#This Row],[Professional Tax]]</f>
        <v>8455.2661538461525</v>
      </c>
      <c r="V3510" s="1">
        <f>Table1[[#This Row],[Overtime Hours]]*200</f>
        <v>2600</v>
      </c>
      <c r="W3510" s="1">
        <f>Table1[[#This Row],[Earned Basic Salary]]+Table1[[#This Row],[HRA]]+Table1[[#This Row],[DA]]+Table1[[#This Row],[Overtime Pay]]</f>
        <v>92032.049999999988</v>
      </c>
      <c r="X3510" s="1">
        <f>Table1[[#This Row],[Gross Salary]]-Table1[[#This Row],[Total Deduction]]</f>
        <v>83576.783846153834</v>
      </c>
      <c r="Y3510" t="s">
        <v>37</v>
      </c>
      <c r="Z3510" t="s">
        <v>38</v>
      </c>
      <c r="AA3510" t="s">
        <v>12692</v>
      </c>
      <c r="AB3510" t="s">
        <v>12693</v>
      </c>
    </row>
    <row r="3511" spans="1:28" x14ac:dyDescent="0.3">
      <c r="A3511" t="s">
        <v>12694</v>
      </c>
      <c r="B3511" t="s">
        <v>919</v>
      </c>
      <c r="C3511">
        <v>55</v>
      </c>
      <c r="D3511" t="s">
        <v>81</v>
      </c>
      <c r="E3511" t="s">
        <v>45</v>
      </c>
      <c r="F3511" t="s">
        <v>69</v>
      </c>
      <c r="G3511" t="s">
        <v>11486</v>
      </c>
      <c r="H3511" t="s">
        <v>35</v>
      </c>
      <c r="I3511" t="s">
        <v>36</v>
      </c>
      <c r="J3511">
        <v>26</v>
      </c>
      <c r="K3511">
        <v>23</v>
      </c>
      <c r="L3511">
        <f t="shared" si="162"/>
        <v>3</v>
      </c>
      <c r="M3511">
        <v>18</v>
      </c>
      <c r="N3511">
        <v>58568</v>
      </c>
      <c r="O3511" s="1">
        <f t="shared" si="163"/>
        <v>2252.6153846153848</v>
      </c>
      <c r="P3511" s="1">
        <f t="shared" si="164"/>
        <v>51810.153846153851</v>
      </c>
      <c r="Q3511" s="1">
        <f>Table1[[#This Row],[Earned Basic Salary]]*20%</f>
        <v>10362.030769230771</v>
      </c>
      <c r="R3511" s="1">
        <f>Table1[[#This Row],[Earned Basic Salary]]*10%</f>
        <v>5181.0153846153853</v>
      </c>
      <c r="S3511" s="1">
        <f>Table1[[#This Row],[Earned Basic Salary]]*12%</f>
        <v>6217.2184615384622</v>
      </c>
      <c r="T3511" s="1">
        <f>200</f>
        <v>200</v>
      </c>
      <c r="U3511" s="1">
        <f>Table1[[#This Row],[PF]]+Table1[[#This Row],[Professional Tax]]</f>
        <v>6417.2184615384622</v>
      </c>
      <c r="V3511" s="1">
        <f>Table1[[#This Row],[Overtime Hours]]*200</f>
        <v>3600</v>
      </c>
      <c r="W3511" s="1">
        <f>Table1[[#This Row],[Earned Basic Salary]]+Table1[[#This Row],[HRA]]+Table1[[#This Row],[DA]]+Table1[[#This Row],[Overtime Pay]]</f>
        <v>70953.200000000012</v>
      </c>
      <c r="X3511" s="1">
        <f>Table1[[#This Row],[Gross Salary]]-Table1[[#This Row],[Total Deduction]]</f>
        <v>64535.98153846155</v>
      </c>
      <c r="Y3511" t="s">
        <v>37</v>
      </c>
      <c r="Z3511" t="s">
        <v>48</v>
      </c>
      <c r="AA3511" t="s">
        <v>12695</v>
      </c>
      <c r="AB3511" t="s">
        <v>12696</v>
      </c>
    </row>
    <row r="3512" spans="1:28" x14ac:dyDescent="0.3">
      <c r="A3512" t="s">
        <v>12697</v>
      </c>
      <c r="B3512" t="s">
        <v>2705</v>
      </c>
      <c r="C3512">
        <v>46</v>
      </c>
      <c r="D3512" t="s">
        <v>31</v>
      </c>
      <c r="E3512" t="s">
        <v>45</v>
      </c>
      <c r="F3512" t="s">
        <v>55</v>
      </c>
      <c r="G3512" t="s">
        <v>2029</v>
      </c>
      <c r="H3512" t="s">
        <v>35</v>
      </c>
      <c r="I3512" t="s">
        <v>36</v>
      </c>
      <c r="J3512">
        <v>26</v>
      </c>
      <c r="K3512">
        <v>24</v>
      </c>
      <c r="L3512">
        <f t="shared" si="162"/>
        <v>2</v>
      </c>
      <c r="M3512">
        <v>2</v>
      </c>
      <c r="N3512">
        <v>55625</v>
      </c>
      <c r="O3512" s="1">
        <f t="shared" si="163"/>
        <v>2139.4230769230771</v>
      </c>
      <c r="P3512" s="1">
        <f t="shared" si="164"/>
        <v>51346.153846153851</v>
      </c>
      <c r="Q3512" s="1">
        <f>Table1[[#This Row],[Earned Basic Salary]]*20%</f>
        <v>10269.230769230771</v>
      </c>
      <c r="R3512" s="1">
        <f>Table1[[#This Row],[Earned Basic Salary]]*10%</f>
        <v>5134.6153846153857</v>
      </c>
      <c r="S3512" s="1">
        <f>Table1[[#This Row],[Earned Basic Salary]]*12%</f>
        <v>6161.5384615384619</v>
      </c>
      <c r="T3512" s="1">
        <f>200</f>
        <v>200</v>
      </c>
      <c r="U3512" s="1">
        <f>Table1[[#This Row],[PF]]+Table1[[#This Row],[Professional Tax]]</f>
        <v>6361.5384615384619</v>
      </c>
      <c r="V3512" s="1">
        <f>Table1[[#This Row],[Overtime Hours]]*200</f>
        <v>400</v>
      </c>
      <c r="W3512" s="1">
        <f>Table1[[#This Row],[Earned Basic Salary]]+Table1[[#This Row],[HRA]]+Table1[[#This Row],[DA]]+Table1[[#This Row],[Overtime Pay]]</f>
        <v>67150.000000000015</v>
      </c>
      <c r="X3512" s="1">
        <f>Table1[[#This Row],[Gross Salary]]-Table1[[#This Row],[Total Deduction]]</f>
        <v>60788.461538461554</v>
      </c>
      <c r="Y3512" t="s">
        <v>37</v>
      </c>
      <c r="Z3512" t="s">
        <v>38</v>
      </c>
      <c r="AA3512" t="s">
        <v>12698</v>
      </c>
      <c r="AB3512" t="s">
        <v>12699</v>
      </c>
    </row>
    <row r="3513" spans="1:28" x14ac:dyDescent="0.3">
      <c r="A3513" t="s">
        <v>12700</v>
      </c>
      <c r="B3513" t="s">
        <v>42</v>
      </c>
      <c r="C3513">
        <v>48</v>
      </c>
      <c r="D3513" t="s">
        <v>81</v>
      </c>
      <c r="E3513" t="s">
        <v>54</v>
      </c>
      <c r="F3513" t="s">
        <v>46</v>
      </c>
      <c r="G3513" t="s">
        <v>10938</v>
      </c>
      <c r="H3513" t="s">
        <v>35</v>
      </c>
      <c r="I3513" t="s">
        <v>36</v>
      </c>
      <c r="J3513">
        <v>26</v>
      </c>
      <c r="K3513">
        <v>22</v>
      </c>
      <c r="L3513">
        <f t="shared" si="162"/>
        <v>4</v>
      </c>
      <c r="M3513">
        <v>1</v>
      </c>
      <c r="N3513">
        <v>74305</v>
      </c>
      <c r="O3513" s="1">
        <f t="shared" si="163"/>
        <v>2857.8846153846152</v>
      </c>
      <c r="P3513" s="1">
        <f t="shared" si="164"/>
        <v>62873.461538461532</v>
      </c>
      <c r="Q3513" s="1">
        <f>Table1[[#This Row],[Earned Basic Salary]]*20%</f>
        <v>12574.692307692307</v>
      </c>
      <c r="R3513" s="1">
        <f>Table1[[#This Row],[Earned Basic Salary]]*10%</f>
        <v>6287.3461538461534</v>
      </c>
      <c r="S3513" s="1">
        <f>Table1[[#This Row],[Earned Basic Salary]]*12%</f>
        <v>7544.8153846153837</v>
      </c>
      <c r="T3513" s="1">
        <f>200</f>
        <v>200</v>
      </c>
      <c r="U3513" s="1">
        <f>Table1[[#This Row],[PF]]+Table1[[#This Row],[Professional Tax]]</f>
        <v>7744.8153846153837</v>
      </c>
      <c r="V3513" s="1">
        <f>Table1[[#This Row],[Overtime Hours]]*200</f>
        <v>200</v>
      </c>
      <c r="W3513" s="1">
        <f>Table1[[#This Row],[Earned Basic Salary]]+Table1[[#This Row],[HRA]]+Table1[[#This Row],[DA]]+Table1[[#This Row],[Overtime Pay]]</f>
        <v>81935.5</v>
      </c>
      <c r="X3513" s="1">
        <f>Table1[[#This Row],[Gross Salary]]-Table1[[#This Row],[Total Deduction]]</f>
        <v>74190.684615384613</v>
      </c>
      <c r="Y3513" t="s">
        <v>37</v>
      </c>
      <c r="Z3513" t="s">
        <v>95</v>
      </c>
      <c r="AA3513" t="s">
        <v>12701</v>
      </c>
      <c r="AB3513" t="s">
        <v>12702</v>
      </c>
    </row>
    <row r="3514" spans="1:28" x14ac:dyDescent="0.3">
      <c r="A3514" t="s">
        <v>12703</v>
      </c>
      <c r="B3514" t="s">
        <v>1579</v>
      </c>
      <c r="C3514">
        <v>33</v>
      </c>
      <c r="D3514" t="s">
        <v>61</v>
      </c>
      <c r="E3514" t="s">
        <v>32</v>
      </c>
      <c r="F3514" t="s">
        <v>46</v>
      </c>
      <c r="G3514" t="s">
        <v>9079</v>
      </c>
      <c r="H3514" t="s">
        <v>35</v>
      </c>
      <c r="I3514" t="s">
        <v>36</v>
      </c>
      <c r="J3514">
        <v>26</v>
      </c>
      <c r="K3514">
        <v>22</v>
      </c>
      <c r="L3514">
        <f t="shared" si="162"/>
        <v>4</v>
      </c>
      <c r="M3514">
        <v>1</v>
      </c>
      <c r="N3514">
        <v>58216</v>
      </c>
      <c r="O3514" s="1">
        <f t="shared" si="163"/>
        <v>2239.0769230769229</v>
      </c>
      <c r="P3514" s="1">
        <f t="shared" si="164"/>
        <v>49259.692307692305</v>
      </c>
      <c r="Q3514" s="1">
        <f>Table1[[#This Row],[Earned Basic Salary]]*20%</f>
        <v>9851.9384615384624</v>
      </c>
      <c r="R3514" s="1">
        <f>Table1[[#This Row],[Earned Basic Salary]]*10%</f>
        <v>4925.9692307692312</v>
      </c>
      <c r="S3514" s="1">
        <f>Table1[[#This Row],[Earned Basic Salary]]*12%</f>
        <v>5911.163076923076</v>
      </c>
      <c r="T3514" s="1">
        <f>200</f>
        <v>200</v>
      </c>
      <c r="U3514" s="1">
        <f>Table1[[#This Row],[PF]]+Table1[[#This Row],[Professional Tax]]</f>
        <v>6111.163076923076</v>
      </c>
      <c r="V3514" s="1">
        <f>Table1[[#This Row],[Overtime Hours]]*200</f>
        <v>200</v>
      </c>
      <c r="W3514" s="1">
        <f>Table1[[#This Row],[Earned Basic Salary]]+Table1[[#This Row],[HRA]]+Table1[[#This Row],[DA]]+Table1[[#This Row],[Overtime Pay]]</f>
        <v>64237.599999999999</v>
      </c>
      <c r="X3514" s="1">
        <f>Table1[[#This Row],[Gross Salary]]-Table1[[#This Row],[Total Deduction]]</f>
        <v>58126.436923076923</v>
      </c>
      <c r="Y3514" t="s">
        <v>37</v>
      </c>
      <c r="Z3514" t="s">
        <v>48</v>
      </c>
      <c r="AA3514" t="s">
        <v>12704</v>
      </c>
      <c r="AB3514" t="s">
        <v>12705</v>
      </c>
    </row>
    <row r="3515" spans="1:28" x14ac:dyDescent="0.3">
      <c r="A3515" t="s">
        <v>12706</v>
      </c>
      <c r="B3515" t="s">
        <v>579</v>
      </c>
      <c r="C3515">
        <v>22</v>
      </c>
      <c r="D3515" t="s">
        <v>133</v>
      </c>
      <c r="E3515" t="s">
        <v>62</v>
      </c>
      <c r="F3515" t="s">
        <v>33</v>
      </c>
      <c r="G3515" t="s">
        <v>4411</v>
      </c>
      <c r="H3515" t="s">
        <v>35</v>
      </c>
      <c r="I3515" t="s">
        <v>36</v>
      </c>
      <c r="J3515">
        <v>26</v>
      </c>
      <c r="K3515">
        <v>24</v>
      </c>
      <c r="L3515">
        <f t="shared" si="162"/>
        <v>2</v>
      </c>
      <c r="M3515">
        <v>17</v>
      </c>
      <c r="N3515">
        <v>21642</v>
      </c>
      <c r="O3515" s="1">
        <f t="shared" si="163"/>
        <v>832.38461538461536</v>
      </c>
      <c r="P3515" s="1">
        <f t="shared" si="164"/>
        <v>19977.23076923077</v>
      </c>
      <c r="Q3515" s="1">
        <f>Table1[[#This Row],[Earned Basic Salary]]*20%</f>
        <v>3995.4461538461542</v>
      </c>
      <c r="R3515" s="1">
        <f>Table1[[#This Row],[Earned Basic Salary]]*10%</f>
        <v>1997.7230769230771</v>
      </c>
      <c r="S3515" s="1">
        <f>Table1[[#This Row],[Earned Basic Salary]]*12%</f>
        <v>2397.2676923076924</v>
      </c>
      <c r="T3515" s="1">
        <f>200</f>
        <v>200</v>
      </c>
      <c r="U3515" s="1">
        <f>Table1[[#This Row],[PF]]+Table1[[#This Row],[Professional Tax]]</f>
        <v>2597.2676923076924</v>
      </c>
      <c r="V3515" s="1">
        <f>Table1[[#This Row],[Overtime Hours]]*200</f>
        <v>3400</v>
      </c>
      <c r="W3515" s="1">
        <f>Table1[[#This Row],[Earned Basic Salary]]+Table1[[#This Row],[HRA]]+Table1[[#This Row],[DA]]+Table1[[#This Row],[Overtime Pay]]</f>
        <v>29370.400000000001</v>
      </c>
      <c r="X3515" s="1">
        <f>Table1[[#This Row],[Gross Salary]]-Table1[[#This Row],[Total Deduction]]</f>
        <v>26773.132307692307</v>
      </c>
      <c r="Y3515" t="s">
        <v>37</v>
      </c>
      <c r="Z3515" t="s">
        <v>95</v>
      </c>
      <c r="AA3515" t="s">
        <v>12707</v>
      </c>
      <c r="AB3515" t="s">
        <v>12708</v>
      </c>
    </row>
    <row r="3516" spans="1:28" x14ac:dyDescent="0.3">
      <c r="A3516" t="s">
        <v>12709</v>
      </c>
      <c r="B3516" t="s">
        <v>1149</v>
      </c>
      <c r="C3516">
        <v>41</v>
      </c>
      <c r="D3516" t="s">
        <v>53</v>
      </c>
      <c r="E3516" t="s">
        <v>54</v>
      </c>
      <c r="F3516" t="s">
        <v>89</v>
      </c>
      <c r="G3516" t="s">
        <v>5086</v>
      </c>
      <c r="H3516" t="s">
        <v>35</v>
      </c>
      <c r="I3516" t="s">
        <v>36</v>
      </c>
      <c r="J3516">
        <v>26</v>
      </c>
      <c r="K3516">
        <v>23</v>
      </c>
      <c r="L3516">
        <f t="shared" si="162"/>
        <v>3</v>
      </c>
      <c r="M3516">
        <v>10</v>
      </c>
      <c r="N3516">
        <v>55191</v>
      </c>
      <c r="O3516" s="1">
        <f t="shared" si="163"/>
        <v>2122.7307692307691</v>
      </c>
      <c r="P3516" s="1">
        <f t="shared" si="164"/>
        <v>48822.807692307688</v>
      </c>
      <c r="Q3516" s="1">
        <f>Table1[[#This Row],[Earned Basic Salary]]*20%</f>
        <v>9764.5615384615376</v>
      </c>
      <c r="R3516" s="1">
        <f>Table1[[#This Row],[Earned Basic Salary]]*10%</f>
        <v>4882.2807692307688</v>
      </c>
      <c r="S3516" s="1">
        <f>Table1[[#This Row],[Earned Basic Salary]]*12%</f>
        <v>5858.7369230769227</v>
      </c>
      <c r="T3516" s="1">
        <f>200</f>
        <v>200</v>
      </c>
      <c r="U3516" s="1">
        <f>Table1[[#This Row],[PF]]+Table1[[#This Row],[Professional Tax]]</f>
        <v>6058.7369230769227</v>
      </c>
      <c r="V3516" s="1">
        <f>Table1[[#This Row],[Overtime Hours]]*200</f>
        <v>2000</v>
      </c>
      <c r="W3516" s="1">
        <f>Table1[[#This Row],[Earned Basic Salary]]+Table1[[#This Row],[HRA]]+Table1[[#This Row],[DA]]+Table1[[#This Row],[Overtime Pay]]</f>
        <v>65469.649999999994</v>
      </c>
      <c r="X3516" s="1">
        <f>Table1[[#This Row],[Gross Salary]]-Table1[[#This Row],[Total Deduction]]</f>
        <v>59410.913076923069</v>
      </c>
      <c r="Y3516" t="s">
        <v>37</v>
      </c>
      <c r="Z3516" t="s">
        <v>106</v>
      </c>
      <c r="AA3516" t="s">
        <v>12710</v>
      </c>
      <c r="AB3516" t="s">
        <v>12711</v>
      </c>
    </row>
    <row r="3517" spans="1:28" x14ac:dyDescent="0.3">
      <c r="A3517" t="s">
        <v>12712</v>
      </c>
      <c r="B3517" t="s">
        <v>2300</v>
      </c>
      <c r="C3517">
        <v>38</v>
      </c>
      <c r="D3517" t="s">
        <v>44</v>
      </c>
      <c r="E3517" t="s">
        <v>32</v>
      </c>
      <c r="F3517" t="s">
        <v>69</v>
      </c>
      <c r="G3517" t="s">
        <v>5108</v>
      </c>
      <c r="H3517" t="s">
        <v>35</v>
      </c>
      <c r="I3517" t="s">
        <v>36</v>
      </c>
      <c r="J3517">
        <v>26</v>
      </c>
      <c r="K3517">
        <v>24</v>
      </c>
      <c r="L3517">
        <f t="shared" si="162"/>
        <v>2</v>
      </c>
      <c r="M3517">
        <v>11</v>
      </c>
      <c r="N3517">
        <v>35602</v>
      </c>
      <c r="O3517" s="1">
        <f t="shared" si="163"/>
        <v>1369.3076923076924</v>
      </c>
      <c r="P3517" s="1">
        <f t="shared" si="164"/>
        <v>32863.384615384617</v>
      </c>
      <c r="Q3517" s="1">
        <f>Table1[[#This Row],[Earned Basic Salary]]*20%</f>
        <v>6572.6769230769241</v>
      </c>
      <c r="R3517" s="1">
        <f>Table1[[#This Row],[Earned Basic Salary]]*10%</f>
        <v>3286.3384615384621</v>
      </c>
      <c r="S3517" s="1">
        <f>Table1[[#This Row],[Earned Basic Salary]]*12%</f>
        <v>3943.606153846154</v>
      </c>
      <c r="T3517" s="1">
        <f>200</f>
        <v>200</v>
      </c>
      <c r="U3517" s="1">
        <f>Table1[[#This Row],[PF]]+Table1[[#This Row],[Professional Tax]]</f>
        <v>4143.6061538461545</v>
      </c>
      <c r="V3517" s="1">
        <f>Table1[[#This Row],[Overtime Hours]]*200</f>
        <v>2200</v>
      </c>
      <c r="W3517" s="1">
        <f>Table1[[#This Row],[Earned Basic Salary]]+Table1[[#This Row],[HRA]]+Table1[[#This Row],[DA]]+Table1[[#This Row],[Overtime Pay]]</f>
        <v>44922.400000000001</v>
      </c>
      <c r="X3517" s="1">
        <f>Table1[[#This Row],[Gross Salary]]-Table1[[#This Row],[Total Deduction]]</f>
        <v>40778.793846153843</v>
      </c>
      <c r="Y3517" t="s">
        <v>37</v>
      </c>
      <c r="Z3517" t="s">
        <v>48</v>
      </c>
      <c r="AA3517" t="s">
        <v>12713</v>
      </c>
      <c r="AB3517" t="s">
        <v>12714</v>
      </c>
    </row>
    <row r="3518" spans="1:28" x14ac:dyDescent="0.3">
      <c r="A3518" t="s">
        <v>12715</v>
      </c>
      <c r="B3518" t="s">
        <v>168</v>
      </c>
      <c r="C3518">
        <v>52</v>
      </c>
      <c r="D3518" t="s">
        <v>44</v>
      </c>
      <c r="E3518" t="s">
        <v>121</v>
      </c>
      <c r="F3518" t="s">
        <v>63</v>
      </c>
      <c r="G3518" t="s">
        <v>12716</v>
      </c>
      <c r="H3518" t="s">
        <v>35</v>
      </c>
      <c r="I3518" t="s">
        <v>36</v>
      </c>
      <c r="J3518">
        <v>26</v>
      </c>
      <c r="K3518">
        <v>22</v>
      </c>
      <c r="L3518">
        <f t="shared" si="162"/>
        <v>4</v>
      </c>
      <c r="M3518">
        <v>1</v>
      </c>
      <c r="N3518">
        <v>46054</v>
      </c>
      <c r="O3518" s="1">
        <f t="shared" si="163"/>
        <v>1771.3076923076924</v>
      </c>
      <c r="P3518" s="1">
        <f t="shared" si="164"/>
        <v>38968.769230769234</v>
      </c>
      <c r="Q3518" s="1">
        <f>Table1[[#This Row],[Earned Basic Salary]]*20%</f>
        <v>7793.753846153847</v>
      </c>
      <c r="R3518" s="1">
        <f>Table1[[#This Row],[Earned Basic Salary]]*10%</f>
        <v>3896.8769230769235</v>
      </c>
      <c r="S3518" s="1">
        <f>Table1[[#This Row],[Earned Basic Salary]]*12%</f>
        <v>4676.252307692308</v>
      </c>
      <c r="T3518" s="1">
        <f>200</f>
        <v>200</v>
      </c>
      <c r="U3518" s="1">
        <f>Table1[[#This Row],[PF]]+Table1[[#This Row],[Professional Tax]]</f>
        <v>4876.252307692308</v>
      </c>
      <c r="V3518" s="1">
        <f>Table1[[#This Row],[Overtime Hours]]*200</f>
        <v>200</v>
      </c>
      <c r="W3518" s="1">
        <f>Table1[[#This Row],[Earned Basic Salary]]+Table1[[#This Row],[HRA]]+Table1[[#This Row],[DA]]+Table1[[#This Row],[Overtime Pay]]</f>
        <v>50859.400000000009</v>
      </c>
      <c r="X3518" s="1">
        <f>Table1[[#This Row],[Gross Salary]]-Table1[[#This Row],[Total Deduction]]</f>
        <v>45983.147692307699</v>
      </c>
      <c r="Y3518" t="s">
        <v>37</v>
      </c>
      <c r="Z3518" t="s">
        <v>95</v>
      </c>
      <c r="AA3518" t="s">
        <v>12717</v>
      </c>
      <c r="AB3518" t="s">
        <v>12718</v>
      </c>
    </row>
    <row r="3519" spans="1:28" x14ac:dyDescent="0.3">
      <c r="A3519" t="s">
        <v>12719</v>
      </c>
      <c r="B3519" t="s">
        <v>183</v>
      </c>
      <c r="C3519">
        <v>48</v>
      </c>
      <c r="D3519" t="s">
        <v>53</v>
      </c>
      <c r="E3519" t="s">
        <v>54</v>
      </c>
      <c r="F3519" t="s">
        <v>89</v>
      </c>
      <c r="G3519" t="s">
        <v>696</v>
      </c>
      <c r="H3519" t="s">
        <v>35</v>
      </c>
      <c r="I3519" t="s">
        <v>36</v>
      </c>
      <c r="J3519">
        <v>26</v>
      </c>
      <c r="K3519">
        <v>25</v>
      </c>
      <c r="L3519">
        <f t="shared" si="162"/>
        <v>1</v>
      </c>
      <c r="M3519">
        <v>13</v>
      </c>
      <c r="N3519">
        <v>33965</v>
      </c>
      <c r="O3519" s="1">
        <f t="shared" si="163"/>
        <v>1306.3461538461538</v>
      </c>
      <c r="P3519" s="1">
        <f t="shared" si="164"/>
        <v>32658.653846153844</v>
      </c>
      <c r="Q3519" s="1">
        <f>Table1[[#This Row],[Earned Basic Salary]]*20%</f>
        <v>6531.7307692307695</v>
      </c>
      <c r="R3519" s="1">
        <f>Table1[[#This Row],[Earned Basic Salary]]*10%</f>
        <v>3265.8653846153848</v>
      </c>
      <c r="S3519" s="1">
        <f>Table1[[#This Row],[Earned Basic Salary]]*12%</f>
        <v>3919.038461538461</v>
      </c>
      <c r="T3519" s="1">
        <f>200</f>
        <v>200</v>
      </c>
      <c r="U3519" s="1">
        <f>Table1[[#This Row],[PF]]+Table1[[#This Row],[Professional Tax]]</f>
        <v>4119.038461538461</v>
      </c>
      <c r="V3519" s="1">
        <f>Table1[[#This Row],[Overtime Hours]]*200</f>
        <v>2600</v>
      </c>
      <c r="W3519" s="1">
        <f>Table1[[#This Row],[Earned Basic Salary]]+Table1[[#This Row],[HRA]]+Table1[[#This Row],[DA]]+Table1[[#This Row],[Overtime Pay]]</f>
        <v>45056.249999999993</v>
      </c>
      <c r="X3519" s="1">
        <f>Table1[[#This Row],[Gross Salary]]-Table1[[#This Row],[Total Deduction]]</f>
        <v>40937.211538461532</v>
      </c>
      <c r="Y3519" t="s">
        <v>37</v>
      </c>
      <c r="Z3519" t="s">
        <v>48</v>
      </c>
      <c r="AA3519" t="s">
        <v>12720</v>
      </c>
      <c r="AB3519" t="s">
        <v>12721</v>
      </c>
    </row>
    <row r="3520" spans="1:28" x14ac:dyDescent="0.3">
      <c r="A3520" t="s">
        <v>12722</v>
      </c>
      <c r="B3520" t="s">
        <v>202</v>
      </c>
      <c r="C3520">
        <v>29</v>
      </c>
      <c r="D3520" t="s">
        <v>53</v>
      </c>
      <c r="E3520" t="s">
        <v>45</v>
      </c>
      <c r="F3520" t="s">
        <v>46</v>
      </c>
      <c r="G3520" t="s">
        <v>2931</v>
      </c>
      <c r="H3520" t="s">
        <v>35</v>
      </c>
      <c r="I3520" t="s">
        <v>36</v>
      </c>
      <c r="J3520">
        <v>26</v>
      </c>
      <c r="K3520">
        <v>23</v>
      </c>
      <c r="L3520">
        <f t="shared" si="162"/>
        <v>3</v>
      </c>
      <c r="M3520">
        <v>9</v>
      </c>
      <c r="N3520">
        <v>58144</v>
      </c>
      <c r="O3520" s="1">
        <f t="shared" si="163"/>
        <v>2236.3076923076924</v>
      </c>
      <c r="P3520" s="1">
        <f t="shared" si="164"/>
        <v>51435.076923076922</v>
      </c>
      <c r="Q3520" s="1">
        <f>Table1[[#This Row],[Earned Basic Salary]]*20%</f>
        <v>10287.015384615384</v>
      </c>
      <c r="R3520" s="1">
        <f>Table1[[#This Row],[Earned Basic Salary]]*10%</f>
        <v>5143.5076923076922</v>
      </c>
      <c r="S3520" s="1">
        <f>Table1[[#This Row],[Earned Basic Salary]]*12%</f>
        <v>6172.2092307692301</v>
      </c>
      <c r="T3520" s="1">
        <f>200</f>
        <v>200</v>
      </c>
      <c r="U3520" s="1">
        <f>Table1[[#This Row],[PF]]+Table1[[#This Row],[Professional Tax]]</f>
        <v>6372.2092307692301</v>
      </c>
      <c r="V3520" s="1">
        <f>Table1[[#This Row],[Overtime Hours]]*200</f>
        <v>1800</v>
      </c>
      <c r="W3520" s="1">
        <f>Table1[[#This Row],[Earned Basic Salary]]+Table1[[#This Row],[HRA]]+Table1[[#This Row],[DA]]+Table1[[#This Row],[Overtime Pay]]</f>
        <v>68665.600000000006</v>
      </c>
      <c r="X3520" s="1">
        <f>Table1[[#This Row],[Gross Salary]]-Table1[[#This Row],[Total Deduction]]</f>
        <v>62293.390769230777</v>
      </c>
      <c r="Y3520" t="s">
        <v>37</v>
      </c>
      <c r="Z3520" t="s">
        <v>95</v>
      </c>
      <c r="AA3520" t="s">
        <v>12723</v>
      </c>
      <c r="AB3520" t="s">
        <v>12724</v>
      </c>
    </row>
    <row r="3521" spans="1:28" x14ac:dyDescent="0.3">
      <c r="A3521" t="s">
        <v>12725</v>
      </c>
      <c r="B3521" t="s">
        <v>877</v>
      </c>
      <c r="C3521">
        <v>51</v>
      </c>
      <c r="D3521" t="s">
        <v>75</v>
      </c>
      <c r="E3521" t="s">
        <v>82</v>
      </c>
      <c r="F3521" t="s">
        <v>33</v>
      </c>
      <c r="G3521" t="s">
        <v>5424</v>
      </c>
      <c r="H3521" t="s">
        <v>35</v>
      </c>
      <c r="I3521" t="s">
        <v>36</v>
      </c>
      <c r="J3521">
        <v>26</v>
      </c>
      <c r="K3521">
        <v>24</v>
      </c>
      <c r="L3521">
        <f t="shared" si="162"/>
        <v>2</v>
      </c>
      <c r="M3521">
        <v>13</v>
      </c>
      <c r="N3521">
        <v>70319</v>
      </c>
      <c r="O3521" s="1">
        <f t="shared" si="163"/>
        <v>2704.5769230769229</v>
      </c>
      <c r="P3521" s="1">
        <f t="shared" si="164"/>
        <v>64909.846153846149</v>
      </c>
      <c r="Q3521" s="1">
        <f>Table1[[#This Row],[Earned Basic Salary]]*20%</f>
        <v>12981.969230769231</v>
      </c>
      <c r="R3521" s="1">
        <f>Table1[[#This Row],[Earned Basic Salary]]*10%</f>
        <v>6490.9846153846156</v>
      </c>
      <c r="S3521" s="1">
        <f>Table1[[#This Row],[Earned Basic Salary]]*12%</f>
        <v>7789.1815384615375</v>
      </c>
      <c r="T3521" s="1">
        <f>200</f>
        <v>200</v>
      </c>
      <c r="U3521" s="1">
        <f>Table1[[#This Row],[PF]]+Table1[[#This Row],[Professional Tax]]</f>
        <v>7989.1815384615375</v>
      </c>
      <c r="V3521" s="1">
        <f>Table1[[#This Row],[Overtime Hours]]*200</f>
        <v>2600</v>
      </c>
      <c r="W3521" s="1">
        <f>Table1[[#This Row],[Earned Basic Salary]]+Table1[[#This Row],[HRA]]+Table1[[#This Row],[DA]]+Table1[[#This Row],[Overtime Pay]]</f>
        <v>86982.8</v>
      </c>
      <c r="X3521" s="1">
        <f>Table1[[#This Row],[Gross Salary]]-Table1[[#This Row],[Total Deduction]]</f>
        <v>78993.61846153847</v>
      </c>
      <c r="Y3521" t="s">
        <v>37</v>
      </c>
      <c r="Z3521" t="s">
        <v>106</v>
      </c>
      <c r="AA3521" t="s">
        <v>12726</v>
      </c>
      <c r="AB3521" t="s">
        <v>12727</v>
      </c>
    </row>
    <row r="3522" spans="1:28" x14ac:dyDescent="0.3">
      <c r="A3522" t="s">
        <v>12728</v>
      </c>
      <c r="B3522" t="s">
        <v>1085</v>
      </c>
      <c r="C3522">
        <v>32</v>
      </c>
      <c r="D3522" t="s">
        <v>53</v>
      </c>
      <c r="E3522" t="s">
        <v>82</v>
      </c>
      <c r="F3522" t="s">
        <v>63</v>
      </c>
      <c r="G3522" t="s">
        <v>6970</v>
      </c>
      <c r="H3522" t="s">
        <v>35</v>
      </c>
      <c r="I3522" t="s">
        <v>36</v>
      </c>
      <c r="J3522">
        <v>26</v>
      </c>
      <c r="K3522">
        <v>23</v>
      </c>
      <c r="L3522">
        <f t="shared" si="162"/>
        <v>3</v>
      </c>
      <c r="M3522">
        <v>17</v>
      </c>
      <c r="N3522">
        <v>57403</v>
      </c>
      <c r="O3522" s="1">
        <f t="shared" si="163"/>
        <v>2207.8076923076924</v>
      </c>
      <c r="P3522" s="1">
        <f t="shared" si="164"/>
        <v>50779.576923076922</v>
      </c>
      <c r="Q3522" s="1">
        <f>Table1[[#This Row],[Earned Basic Salary]]*20%</f>
        <v>10155.915384615386</v>
      </c>
      <c r="R3522" s="1">
        <f>Table1[[#This Row],[Earned Basic Salary]]*10%</f>
        <v>5077.9576923076929</v>
      </c>
      <c r="S3522" s="1">
        <f>Table1[[#This Row],[Earned Basic Salary]]*12%</f>
        <v>6093.5492307692302</v>
      </c>
      <c r="T3522" s="1">
        <f>200</f>
        <v>200</v>
      </c>
      <c r="U3522" s="1">
        <f>Table1[[#This Row],[PF]]+Table1[[#This Row],[Professional Tax]]</f>
        <v>6293.5492307692302</v>
      </c>
      <c r="V3522" s="1">
        <f>Table1[[#This Row],[Overtime Hours]]*200</f>
        <v>3400</v>
      </c>
      <c r="W3522" s="1">
        <f>Table1[[#This Row],[Earned Basic Salary]]+Table1[[#This Row],[HRA]]+Table1[[#This Row],[DA]]+Table1[[#This Row],[Overtime Pay]]</f>
        <v>69413.45</v>
      </c>
      <c r="X3522" s="1">
        <f>Table1[[#This Row],[Gross Salary]]-Table1[[#This Row],[Total Deduction]]</f>
        <v>63119.900769230764</v>
      </c>
      <c r="Y3522" t="s">
        <v>37</v>
      </c>
      <c r="Z3522" t="s">
        <v>38</v>
      </c>
      <c r="AA3522" t="s">
        <v>12729</v>
      </c>
      <c r="AB3522" t="s">
        <v>12730</v>
      </c>
    </row>
    <row r="3523" spans="1:28" x14ac:dyDescent="0.3">
      <c r="A3523" t="s">
        <v>12731</v>
      </c>
      <c r="B3523" t="s">
        <v>1412</v>
      </c>
      <c r="C3523">
        <v>49</v>
      </c>
      <c r="D3523" t="s">
        <v>133</v>
      </c>
      <c r="E3523" t="s">
        <v>62</v>
      </c>
      <c r="F3523" t="s">
        <v>89</v>
      </c>
      <c r="G3523" t="s">
        <v>286</v>
      </c>
      <c r="H3523" t="s">
        <v>35</v>
      </c>
      <c r="I3523" t="s">
        <v>36</v>
      </c>
      <c r="J3523">
        <v>26</v>
      </c>
      <c r="K3523">
        <v>22</v>
      </c>
      <c r="L3523">
        <f t="shared" ref="L3523:L3586" si="165">J3523-K3523</f>
        <v>4</v>
      </c>
      <c r="M3523">
        <v>7</v>
      </c>
      <c r="N3523">
        <v>60302</v>
      </c>
      <c r="O3523" s="1">
        <f t="shared" ref="O3523:O3586" si="166">N3523/J3523</f>
        <v>2319.3076923076924</v>
      </c>
      <c r="P3523" s="1">
        <f t="shared" ref="P3523:P3586" si="167">O3523*K3523</f>
        <v>51024.769230769234</v>
      </c>
      <c r="Q3523" s="1">
        <f>Table1[[#This Row],[Earned Basic Salary]]*20%</f>
        <v>10204.953846153847</v>
      </c>
      <c r="R3523" s="1">
        <f>Table1[[#This Row],[Earned Basic Salary]]*10%</f>
        <v>5102.4769230769234</v>
      </c>
      <c r="S3523" s="1">
        <f>Table1[[#This Row],[Earned Basic Salary]]*12%</f>
        <v>6122.9723076923083</v>
      </c>
      <c r="T3523" s="1">
        <f>200</f>
        <v>200</v>
      </c>
      <c r="U3523" s="1">
        <f>Table1[[#This Row],[PF]]+Table1[[#This Row],[Professional Tax]]</f>
        <v>6322.9723076923083</v>
      </c>
      <c r="V3523" s="1">
        <f>Table1[[#This Row],[Overtime Hours]]*200</f>
        <v>1400</v>
      </c>
      <c r="W3523" s="1">
        <f>Table1[[#This Row],[Earned Basic Salary]]+Table1[[#This Row],[HRA]]+Table1[[#This Row],[DA]]+Table1[[#This Row],[Overtime Pay]]</f>
        <v>67732.200000000012</v>
      </c>
      <c r="X3523" s="1">
        <f>Table1[[#This Row],[Gross Salary]]-Table1[[#This Row],[Total Deduction]]</f>
        <v>61409.227692307701</v>
      </c>
      <c r="Y3523" t="s">
        <v>37</v>
      </c>
      <c r="Z3523" t="s">
        <v>48</v>
      </c>
      <c r="AA3523" t="s">
        <v>12732</v>
      </c>
      <c r="AB3523" t="s">
        <v>12733</v>
      </c>
    </row>
    <row r="3524" spans="1:28" x14ac:dyDescent="0.3">
      <c r="A3524" t="s">
        <v>12734</v>
      </c>
      <c r="B3524" t="s">
        <v>2055</v>
      </c>
      <c r="C3524">
        <v>52</v>
      </c>
      <c r="D3524" t="s">
        <v>127</v>
      </c>
      <c r="E3524" t="s">
        <v>54</v>
      </c>
      <c r="F3524" t="s">
        <v>55</v>
      </c>
      <c r="G3524" t="s">
        <v>2532</v>
      </c>
      <c r="H3524" t="s">
        <v>35</v>
      </c>
      <c r="I3524" t="s">
        <v>36</v>
      </c>
      <c r="J3524">
        <v>26</v>
      </c>
      <c r="K3524">
        <v>22</v>
      </c>
      <c r="L3524">
        <f t="shared" si="165"/>
        <v>4</v>
      </c>
      <c r="M3524">
        <v>15</v>
      </c>
      <c r="N3524">
        <v>36573</v>
      </c>
      <c r="O3524" s="1">
        <f t="shared" si="166"/>
        <v>1406.6538461538462</v>
      </c>
      <c r="P3524" s="1">
        <f t="shared" si="167"/>
        <v>30946.384615384617</v>
      </c>
      <c r="Q3524" s="1">
        <f>Table1[[#This Row],[Earned Basic Salary]]*20%</f>
        <v>6189.2769230769236</v>
      </c>
      <c r="R3524" s="1">
        <f>Table1[[#This Row],[Earned Basic Salary]]*10%</f>
        <v>3094.6384615384618</v>
      </c>
      <c r="S3524" s="1">
        <f>Table1[[#This Row],[Earned Basic Salary]]*12%</f>
        <v>3713.5661538461541</v>
      </c>
      <c r="T3524" s="1">
        <f>200</f>
        <v>200</v>
      </c>
      <c r="U3524" s="1">
        <f>Table1[[#This Row],[PF]]+Table1[[#This Row],[Professional Tax]]</f>
        <v>3913.5661538461541</v>
      </c>
      <c r="V3524" s="1">
        <f>Table1[[#This Row],[Overtime Hours]]*200</f>
        <v>3000</v>
      </c>
      <c r="W3524" s="1">
        <f>Table1[[#This Row],[Earned Basic Salary]]+Table1[[#This Row],[HRA]]+Table1[[#This Row],[DA]]+Table1[[#This Row],[Overtime Pay]]</f>
        <v>43230.3</v>
      </c>
      <c r="X3524" s="1">
        <f>Table1[[#This Row],[Gross Salary]]-Table1[[#This Row],[Total Deduction]]</f>
        <v>39316.733846153846</v>
      </c>
      <c r="Y3524" t="s">
        <v>37</v>
      </c>
      <c r="Z3524" t="s">
        <v>38</v>
      </c>
      <c r="AA3524" t="s">
        <v>12735</v>
      </c>
      <c r="AB3524" t="s">
        <v>12736</v>
      </c>
    </row>
    <row r="3525" spans="1:28" x14ac:dyDescent="0.3">
      <c r="A3525" t="s">
        <v>12737</v>
      </c>
      <c r="B3525" t="s">
        <v>212</v>
      </c>
      <c r="C3525">
        <v>33</v>
      </c>
      <c r="D3525" t="s">
        <v>81</v>
      </c>
      <c r="E3525" t="s">
        <v>62</v>
      </c>
      <c r="F3525" t="s">
        <v>63</v>
      </c>
      <c r="G3525" t="s">
        <v>6701</v>
      </c>
      <c r="H3525" t="s">
        <v>35</v>
      </c>
      <c r="I3525" t="s">
        <v>36</v>
      </c>
      <c r="J3525">
        <v>26</v>
      </c>
      <c r="K3525">
        <v>22</v>
      </c>
      <c r="L3525">
        <f t="shared" si="165"/>
        <v>4</v>
      </c>
      <c r="M3525">
        <v>15</v>
      </c>
      <c r="N3525">
        <v>37197</v>
      </c>
      <c r="O3525" s="1">
        <f t="shared" si="166"/>
        <v>1430.6538461538462</v>
      </c>
      <c r="P3525" s="1">
        <f t="shared" si="167"/>
        <v>31474.384615384617</v>
      </c>
      <c r="Q3525" s="1">
        <f>Table1[[#This Row],[Earned Basic Salary]]*20%</f>
        <v>6294.876923076924</v>
      </c>
      <c r="R3525" s="1">
        <f>Table1[[#This Row],[Earned Basic Salary]]*10%</f>
        <v>3147.438461538462</v>
      </c>
      <c r="S3525" s="1">
        <f>Table1[[#This Row],[Earned Basic Salary]]*12%</f>
        <v>3776.9261538461537</v>
      </c>
      <c r="T3525" s="1">
        <f>200</f>
        <v>200</v>
      </c>
      <c r="U3525" s="1">
        <f>Table1[[#This Row],[PF]]+Table1[[#This Row],[Professional Tax]]</f>
        <v>3976.9261538461537</v>
      </c>
      <c r="V3525" s="1">
        <f>Table1[[#This Row],[Overtime Hours]]*200</f>
        <v>3000</v>
      </c>
      <c r="W3525" s="1">
        <f>Table1[[#This Row],[Earned Basic Salary]]+Table1[[#This Row],[HRA]]+Table1[[#This Row],[DA]]+Table1[[#This Row],[Overtime Pay]]</f>
        <v>43916.700000000004</v>
      </c>
      <c r="X3525" s="1">
        <f>Table1[[#This Row],[Gross Salary]]-Table1[[#This Row],[Total Deduction]]</f>
        <v>39939.773846153854</v>
      </c>
      <c r="Y3525" t="s">
        <v>37</v>
      </c>
      <c r="Z3525" t="s">
        <v>106</v>
      </c>
      <c r="AA3525" t="s">
        <v>12738</v>
      </c>
      <c r="AB3525" t="s">
        <v>12739</v>
      </c>
    </row>
    <row r="3526" spans="1:28" x14ac:dyDescent="0.3">
      <c r="A3526" t="s">
        <v>12740</v>
      </c>
      <c r="B3526" t="s">
        <v>755</v>
      </c>
      <c r="C3526">
        <v>51</v>
      </c>
      <c r="D3526" t="s">
        <v>53</v>
      </c>
      <c r="E3526" t="s">
        <v>82</v>
      </c>
      <c r="F3526" t="s">
        <v>33</v>
      </c>
      <c r="G3526" t="s">
        <v>12741</v>
      </c>
      <c r="H3526" t="s">
        <v>35</v>
      </c>
      <c r="I3526" t="s">
        <v>36</v>
      </c>
      <c r="J3526">
        <v>26</v>
      </c>
      <c r="K3526">
        <v>24</v>
      </c>
      <c r="L3526">
        <f t="shared" si="165"/>
        <v>2</v>
      </c>
      <c r="M3526">
        <v>14</v>
      </c>
      <c r="N3526">
        <v>46738</v>
      </c>
      <c r="O3526" s="1">
        <f t="shared" si="166"/>
        <v>1797.6153846153845</v>
      </c>
      <c r="P3526" s="1">
        <f t="shared" si="167"/>
        <v>43142.769230769227</v>
      </c>
      <c r="Q3526" s="1">
        <f>Table1[[#This Row],[Earned Basic Salary]]*20%</f>
        <v>8628.5538461538454</v>
      </c>
      <c r="R3526" s="1">
        <f>Table1[[#This Row],[Earned Basic Salary]]*10%</f>
        <v>4314.2769230769227</v>
      </c>
      <c r="S3526" s="1">
        <f>Table1[[#This Row],[Earned Basic Salary]]*12%</f>
        <v>5177.1323076923072</v>
      </c>
      <c r="T3526" s="1">
        <f>200</f>
        <v>200</v>
      </c>
      <c r="U3526" s="1">
        <f>Table1[[#This Row],[PF]]+Table1[[#This Row],[Professional Tax]]</f>
        <v>5377.1323076923072</v>
      </c>
      <c r="V3526" s="1">
        <f>Table1[[#This Row],[Overtime Hours]]*200</f>
        <v>2800</v>
      </c>
      <c r="W3526" s="1">
        <f>Table1[[#This Row],[Earned Basic Salary]]+Table1[[#This Row],[HRA]]+Table1[[#This Row],[DA]]+Table1[[#This Row],[Overtime Pay]]</f>
        <v>58885.599999999991</v>
      </c>
      <c r="X3526" s="1">
        <f>Table1[[#This Row],[Gross Salary]]-Table1[[#This Row],[Total Deduction]]</f>
        <v>53508.467692307684</v>
      </c>
      <c r="Y3526" t="s">
        <v>37</v>
      </c>
      <c r="Z3526" t="s">
        <v>106</v>
      </c>
      <c r="AA3526" t="s">
        <v>12742</v>
      </c>
      <c r="AB3526" t="s">
        <v>12743</v>
      </c>
    </row>
    <row r="3527" spans="1:28" x14ac:dyDescent="0.3">
      <c r="A3527" t="s">
        <v>12744</v>
      </c>
      <c r="B3527" t="s">
        <v>1212</v>
      </c>
      <c r="C3527">
        <v>40</v>
      </c>
      <c r="D3527" t="s">
        <v>127</v>
      </c>
      <c r="E3527" t="s">
        <v>82</v>
      </c>
      <c r="F3527" t="s">
        <v>89</v>
      </c>
      <c r="G3527" t="s">
        <v>853</v>
      </c>
      <c r="H3527" t="s">
        <v>35</v>
      </c>
      <c r="I3527" t="s">
        <v>36</v>
      </c>
      <c r="J3527">
        <v>26</v>
      </c>
      <c r="K3527">
        <v>24</v>
      </c>
      <c r="L3527">
        <f t="shared" si="165"/>
        <v>2</v>
      </c>
      <c r="M3527">
        <v>2</v>
      </c>
      <c r="N3527">
        <v>79761</v>
      </c>
      <c r="O3527" s="1">
        <f t="shared" si="166"/>
        <v>3067.7307692307691</v>
      </c>
      <c r="P3527" s="1">
        <f t="shared" si="167"/>
        <v>73625.538461538454</v>
      </c>
      <c r="Q3527" s="1">
        <f>Table1[[#This Row],[Earned Basic Salary]]*20%</f>
        <v>14725.107692307691</v>
      </c>
      <c r="R3527" s="1">
        <f>Table1[[#This Row],[Earned Basic Salary]]*10%</f>
        <v>7362.5538461538454</v>
      </c>
      <c r="S3527" s="1">
        <f>Table1[[#This Row],[Earned Basic Salary]]*12%</f>
        <v>8835.0646153846137</v>
      </c>
      <c r="T3527" s="1">
        <f>200</f>
        <v>200</v>
      </c>
      <c r="U3527" s="1">
        <f>Table1[[#This Row],[PF]]+Table1[[#This Row],[Professional Tax]]</f>
        <v>9035.0646153846137</v>
      </c>
      <c r="V3527" s="1">
        <f>Table1[[#This Row],[Overtime Hours]]*200</f>
        <v>400</v>
      </c>
      <c r="W3527" s="1">
        <f>Table1[[#This Row],[Earned Basic Salary]]+Table1[[#This Row],[HRA]]+Table1[[#This Row],[DA]]+Table1[[#This Row],[Overtime Pay]]</f>
        <v>96113.199999999983</v>
      </c>
      <c r="X3527" s="1">
        <f>Table1[[#This Row],[Gross Salary]]-Table1[[#This Row],[Total Deduction]]</f>
        <v>87078.135384615365</v>
      </c>
      <c r="Y3527" t="s">
        <v>37</v>
      </c>
      <c r="Z3527" t="s">
        <v>48</v>
      </c>
      <c r="AA3527" t="s">
        <v>12745</v>
      </c>
      <c r="AB3527" t="s">
        <v>12746</v>
      </c>
    </row>
    <row r="3528" spans="1:28" x14ac:dyDescent="0.3">
      <c r="A3528" t="s">
        <v>12747</v>
      </c>
      <c r="B3528" t="s">
        <v>2873</v>
      </c>
      <c r="C3528">
        <v>30</v>
      </c>
      <c r="D3528" t="s">
        <v>31</v>
      </c>
      <c r="E3528" t="s">
        <v>54</v>
      </c>
      <c r="F3528" t="s">
        <v>46</v>
      </c>
      <c r="G3528" t="s">
        <v>732</v>
      </c>
      <c r="H3528" t="s">
        <v>35</v>
      </c>
      <c r="I3528" t="s">
        <v>36</v>
      </c>
      <c r="J3528">
        <v>26</v>
      </c>
      <c r="K3528">
        <v>25</v>
      </c>
      <c r="L3528">
        <f t="shared" si="165"/>
        <v>1</v>
      </c>
      <c r="M3528">
        <v>7</v>
      </c>
      <c r="N3528">
        <v>45592</v>
      </c>
      <c r="O3528" s="1">
        <f t="shared" si="166"/>
        <v>1753.5384615384614</v>
      </c>
      <c r="P3528" s="1">
        <f t="shared" si="167"/>
        <v>43838.461538461539</v>
      </c>
      <c r="Q3528" s="1">
        <f>Table1[[#This Row],[Earned Basic Salary]]*20%</f>
        <v>8767.6923076923085</v>
      </c>
      <c r="R3528" s="1">
        <f>Table1[[#This Row],[Earned Basic Salary]]*10%</f>
        <v>4383.8461538461543</v>
      </c>
      <c r="S3528" s="1">
        <f>Table1[[#This Row],[Earned Basic Salary]]*12%</f>
        <v>5260.6153846153848</v>
      </c>
      <c r="T3528" s="1">
        <f>200</f>
        <v>200</v>
      </c>
      <c r="U3528" s="1">
        <f>Table1[[#This Row],[PF]]+Table1[[#This Row],[Professional Tax]]</f>
        <v>5460.6153846153848</v>
      </c>
      <c r="V3528" s="1">
        <f>Table1[[#This Row],[Overtime Hours]]*200</f>
        <v>1400</v>
      </c>
      <c r="W3528" s="1">
        <f>Table1[[#This Row],[Earned Basic Salary]]+Table1[[#This Row],[HRA]]+Table1[[#This Row],[DA]]+Table1[[#This Row],[Overtime Pay]]</f>
        <v>58390</v>
      </c>
      <c r="X3528" s="1">
        <f>Table1[[#This Row],[Gross Salary]]-Table1[[#This Row],[Total Deduction]]</f>
        <v>52929.384615384617</v>
      </c>
      <c r="Y3528" t="s">
        <v>37</v>
      </c>
      <c r="Z3528" t="s">
        <v>106</v>
      </c>
      <c r="AA3528" t="s">
        <v>12748</v>
      </c>
      <c r="AB3528" t="s">
        <v>12749</v>
      </c>
    </row>
    <row r="3529" spans="1:28" x14ac:dyDescent="0.3">
      <c r="A3529" t="s">
        <v>12750</v>
      </c>
      <c r="B3529" t="s">
        <v>377</v>
      </c>
      <c r="C3529">
        <v>55</v>
      </c>
      <c r="D3529" t="s">
        <v>75</v>
      </c>
      <c r="E3529" t="s">
        <v>82</v>
      </c>
      <c r="F3529" t="s">
        <v>46</v>
      </c>
      <c r="G3529" t="s">
        <v>10232</v>
      </c>
      <c r="H3529" t="s">
        <v>35</v>
      </c>
      <c r="I3529" t="s">
        <v>36</v>
      </c>
      <c r="J3529">
        <v>26</v>
      </c>
      <c r="K3529">
        <v>24</v>
      </c>
      <c r="L3529">
        <f t="shared" si="165"/>
        <v>2</v>
      </c>
      <c r="M3529">
        <v>8</v>
      </c>
      <c r="N3529">
        <v>23337</v>
      </c>
      <c r="O3529" s="1">
        <f t="shared" si="166"/>
        <v>897.57692307692309</v>
      </c>
      <c r="P3529" s="1">
        <f t="shared" si="167"/>
        <v>21541.846153846156</v>
      </c>
      <c r="Q3529" s="1">
        <f>Table1[[#This Row],[Earned Basic Salary]]*20%</f>
        <v>4308.3692307692318</v>
      </c>
      <c r="R3529" s="1">
        <f>Table1[[#This Row],[Earned Basic Salary]]*10%</f>
        <v>2154.1846153846159</v>
      </c>
      <c r="S3529" s="1">
        <f>Table1[[#This Row],[Earned Basic Salary]]*12%</f>
        <v>2585.0215384615385</v>
      </c>
      <c r="T3529" s="1">
        <f>200</f>
        <v>200</v>
      </c>
      <c r="U3529" s="1">
        <f>Table1[[#This Row],[PF]]+Table1[[#This Row],[Professional Tax]]</f>
        <v>2785.0215384615385</v>
      </c>
      <c r="V3529" s="1">
        <f>Table1[[#This Row],[Overtime Hours]]*200</f>
        <v>1600</v>
      </c>
      <c r="W3529" s="1">
        <f>Table1[[#This Row],[Earned Basic Salary]]+Table1[[#This Row],[HRA]]+Table1[[#This Row],[DA]]+Table1[[#This Row],[Overtime Pay]]</f>
        <v>29604.400000000005</v>
      </c>
      <c r="X3529" s="1">
        <f>Table1[[#This Row],[Gross Salary]]-Table1[[#This Row],[Total Deduction]]</f>
        <v>26819.378461538465</v>
      </c>
      <c r="Y3529" t="s">
        <v>37</v>
      </c>
      <c r="Z3529" t="s">
        <v>95</v>
      </c>
      <c r="AA3529" t="s">
        <v>12751</v>
      </c>
      <c r="AB3529" t="s">
        <v>12752</v>
      </c>
    </row>
    <row r="3530" spans="1:28" x14ac:dyDescent="0.3">
      <c r="A3530" t="s">
        <v>12753</v>
      </c>
      <c r="B3530" t="s">
        <v>42</v>
      </c>
      <c r="C3530">
        <v>32</v>
      </c>
      <c r="D3530" t="s">
        <v>81</v>
      </c>
      <c r="E3530" t="s">
        <v>82</v>
      </c>
      <c r="F3530" t="s">
        <v>46</v>
      </c>
      <c r="G3530" t="s">
        <v>12754</v>
      </c>
      <c r="H3530" t="s">
        <v>35</v>
      </c>
      <c r="I3530" t="s">
        <v>36</v>
      </c>
      <c r="J3530">
        <v>26</v>
      </c>
      <c r="K3530">
        <v>22</v>
      </c>
      <c r="L3530">
        <f t="shared" si="165"/>
        <v>4</v>
      </c>
      <c r="M3530">
        <v>10</v>
      </c>
      <c r="N3530">
        <v>49194</v>
      </c>
      <c r="O3530" s="1">
        <f t="shared" si="166"/>
        <v>1892.0769230769231</v>
      </c>
      <c r="P3530" s="1">
        <f t="shared" si="167"/>
        <v>41625.692307692305</v>
      </c>
      <c r="Q3530" s="1">
        <f>Table1[[#This Row],[Earned Basic Salary]]*20%</f>
        <v>8325.1384615384613</v>
      </c>
      <c r="R3530" s="1">
        <f>Table1[[#This Row],[Earned Basic Salary]]*10%</f>
        <v>4162.5692307692307</v>
      </c>
      <c r="S3530" s="1">
        <f>Table1[[#This Row],[Earned Basic Salary]]*12%</f>
        <v>4995.0830769230761</v>
      </c>
      <c r="T3530" s="1">
        <f>200</f>
        <v>200</v>
      </c>
      <c r="U3530" s="1">
        <f>Table1[[#This Row],[PF]]+Table1[[#This Row],[Professional Tax]]</f>
        <v>5195.0830769230761</v>
      </c>
      <c r="V3530" s="1">
        <f>Table1[[#This Row],[Overtime Hours]]*200</f>
        <v>2000</v>
      </c>
      <c r="W3530" s="1">
        <f>Table1[[#This Row],[Earned Basic Salary]]+Table1[[#This Row],[HRA]]+Table1[[#This Row],[DA]]+Table1[[#This Row],[Overtime Pay]]</f>
        <v>56113.399999999994</v>
      </c>
      <c r="X3530" s="1">
        <f>Table1[[#This Row],[Gross Salary]]-Table1[[#This Row],[Total Deduction]]</f>
        <v>50918.31692307692</v>
      </c>
      <c r="Y3530" t="s">
        <v>37</v>
      </c>
      <c r="Z3530" t="s">
        <v>95</v>
      </c>
      <c r="AA3530" t="s">
        <v>12755</v>
      </c>
      <c r="AB3530" t="s">
        <v>12756</v>
      </c>
    </row>
    <row r="3531" spans="1:28" x14ac:dyDescent="0.3">
      <c r="A3531" t="s">
        <v>12757</v>
      </c>
      <c r="B3531" t="s">
        <v>29</v>
      </c>
      <c r="C3531">
        <v>22</v>
      </c>
      <c r="D3531" t="s">
        <v>44</v>
      </c>
      <c r="E3531" t="s">
        <v>54</v>
      </c>
      <c r="F3531" t="s">
        <v>46</v>
      </c>
      <c r="G3531" t="s">
        <v>7880</v>
      </c>
      <c r="H3531" t="s">
        <v>35</v>
      </c>
      <c r="I3531" t="s">
        <v>36</v>
      </c>
      <c r="J3531">
        <v>26</v>
      </c>
      <c r="K3531">
        <v>22</v>
      </c>
      <c r="L3531">
        <f t="shared" si="165"/>
        <v>4</v>
      </c>
      <c r="M3531">
        <v>17</v>
      </c>
      <c r="N3531">
        <v>60751</v>
      </c>
      <c r="O3531" s="1">
        <f t="shared" si="166"/>
        <v>2336.5769230769229</v>
      </c>
      <c r="P3531" s="1">
        <f t="shared" si="167"/>
        <v>51404.692307692305</v>
      </c>
      <c r="Q3531" s="1">
        <f>Table1[[#This Row],[Earned Basic Salary]]*20%</f>
        <v>10280.938461538462</v>
      </c>
      <c r="R3531" s="1">
        <f>Table1[[#This Row],[Earned Basic Salary]]*10%</f>
        <v>5140.4692307692312</v>
      </c>
      <c r="S3531" s="1">
        <f>Table1[[#This Row],[Earned Basic Salary]]*12%</f>
        <v>6168.5630769230766</v>
      </c>
      <c r="T3531" s="1">
        <f>200</f>
        <v>200</v>
      </c>
      <c r="U3531" s="1">
        <f>Table1[[#This Row],[PF]]+Table1[[#This Row],[Professional Tax]]</f>
        <v>6368.5630769230766</v>
      </c>
      <c r="V3531" s="1">
        <f>Table1[[#This Row],[Overtime Hours]]*200</f>
        <v>3400</v>
      </c>
      <c r="W3531" s="1">
        <f>Table1[[#This Row],[Earned Basic Salary]]+Table1[[#This Row],[HRA]]+Table1[[#This Row],[DA]]+Table1[[#This Row],[Overtime Pay]]</f>
        <v>70226.100000000006</v>
      </c>
      <c r="X3531" s="1">
        <f>Table1[[#This Row],[Gross Salary]]-Table1[[#This Row],[Total Deduction]]</f>
        <v>63857.536923076928</v>
      </c>
      <c r="Y3531" t="s">
        <v>37</v>
      </c>
      <c r="Z3531" t="s">
        <v>95</v>
      </c>
      <c r="AA3531" t="s">
        <v>12758</v>
      </c>
      <c r="AB3531" t="s">
        <v>12759</v>
      </c>
    </row>
    <row r="3532" spans="1:28" x14ac:dyDescent="0.3">
      <c r="A3532" t="s">
        <v>12760</v>
      </c>
      <c r="B3532" t="s">
        <v>1547</v>
      </c>
      <c r="C3532">
        <v>25</v>
      </c>
      <c r="D3532" t="s">
        <v>53</v>
      </c>
      <c r="E3532" t="s">
        <v>32</v>
      </c>
      <c r="F3532" t="s">
        <v>89</v>
      </c>
      <c r="G3532" t="s">
        <v>12761</v>
      </c>
      <c r="H3532" t="s">
        <v>35</v>
      </c>
      <c r="I3532" t="s">
        <v>36</v>
      </c>
      <c r="J3532">
        <v>26</v>
      </c>
      <c r="K3532">
        <v>25</v>
      </c>
      <c r="L3532">
        <f t="shared" si="165"/>
        <v>1</v>
      </c>
      <c r="M3532">
        <v>14</v>
      </c>
      <c r="N3532">
        <v>73760</v>
      </c>
      <c r="O3532" s="1">
        <f t="shared" si="166"/>
        <v>2836.9230769230771</v>
      </c>
      <c r="P3532" s="1">
        <f t="shared" si="167"/>
        <v>70923.076923076922</v>
      </c>
      <c r="Q3532" s="1">
        <f>Table1[[#This Row],[Earned Basic Salary]]*20%</f>
        <v>14184.615384615385</v>
      </c>
      <c r="R3532" s="1">
        <f>Table1[[#This Row],[Earned Basic Salary]]*10%</f>
        <v>7092.3076923076924</v>
      </c>
      <c r="S3532" s="1">
        <f>Table1[[#This Row],[Earned Basic Salary]]*12%</f>
        <v>8510.7692307692305</v>
      </c>
      <c r="T3532" s="1">
        <f>200</f>
        <v>200</v>
      </c>
      <c r="U3532" s="1">
        <f>Table1[[#This Row],[PF]]+Table1[[#This Row],[Professional Tax]]</f>
        <v>8710.7692307692305</v>
      </c>
      <c r="V3532" s="1">
        <f>Table1[[#This Row],[Overtime Hours]]*200</f>
        <v>2800</v>
      </c>
      <c r="W3532" s="1">
        <f>Table1[[#This Row],[Earned Basic Salary]]+Table1[[#This Row],[HRA]]+Table1[[#This Row],[DA]]+Table1[[#This Row],[Overtime Pay]]</f>
        <v>95000</v>
      </c>
      <c r="X3532" s="1">
        <f>Table1[[#This Row],[Gross Salary]]-Table1[[#This Row],[Total Deduction]]</f>
        <v>86289.230769230766</v>
      </c>
      <c r="Y3532" t="s">
        <v>37</v>
      </c>
      <c r="Z3532" t="s">
        <v>106</v>
      </c>
      <c r="AA3532" t="s">
        <v>12762</v>
      </c>
      <c r="AB3532" t="s">
        <v>12763</v>
      </c>
    </row>
    <row r="3533" spans="1:28" x14ac:dyDescent="0.3">
      <c r="A3533" t="s">
        <v>12764</v>
      </c>
      <c r="B3533" t="s">
        <v>651</v>
      </c>
      <c r="C3533">
        <v>30</v>
      </c>
      <c r="D3533" t="s">
        <v>44</v>
      </c>
      <c r="E3533" t="s">
        <v>54</v>
      </c>
      <c r="F3533" t="s">
        <v>33</v>
      </c>
      <c r="G3533" t="s">
        <v>12765</v>
      </c>
      <c r="H3533" t="s">
        <v>35</v>
      </c>
      <c r="I3533" t="s">
        <v>36</v>
      </c>
      <c r="J3533">
        <v>26</v>
      </c>
      <c r="K3533">
        <v>21</v>
      </c>
      <c r="L3533">
        <f t="shared" si="165"/>
        <v>5</v>
      </c>
      <c r="M3533">
        <v>1</v>
      </c>
      <c r="N3533">
        <v>29897</v>
      </c>
      <c r="O3533" s="1">
        <f t="shared" si="166"/>
        <v>1149.8846153846155</v>
      </c>
      <c r="P3533" s="1">
        <f t="shared" si="167"/>
        <v>24147.576923076926</v>
      </c>
      <c r="Q3533" s="1">
        <f>Table1[[#This Row],[Earned Basic Salary]]*20%</f>
        <v>4829.5153846153853</v>
      </c>
      <c r="R3533" s="1">
        <f>Table1[[#This Row],[Earned Basic Salary]]*10%</f>
        <v>2414.7576923076927</v>
      </c>
      <c r="S3533" s="1">
        <f>Table1[[#This Row],[Earned Basic Salary]]*12%</f>
        <v>2897.709230769231</v>
      </c>
      <c r="T3533" s="1">
        <f>200</f>
        <v>200</v>
      </c>
      <c r="U3533" s="1">
        <f>Table1[[#This Row],[PF]]+Table1[[#This Row],[Professional Tax]]</f>
        <v>3097.709230769231</v>
      </c>
      <c r="V3533" s="1">
        <f>Table1[[#This Row],[Overtime Hours]]*200</f>
        <v>200</v>
      </c>
      <c r="W3533" s="1">
        <f>Table1[[#This Row],[Earned Basic Salary]]+Table1[[#This Row],[HRA]]+Table1[[#This Row],[DA]]+Table1[[#This Row],[Overtime Pay]]</f>
        <v>31591.850000000002</v>
      </c>
      <c r="X3533" s="1">
        <f>Table1[[#This Row],[Gross Salary]]-Table1[[#This Row],[Total Deduction]]</f>
        <v>28494.140769230769</v>
      </c>
      <c r="Y3533" t="s">
        <v>37</v>
      </c>
      <c r="Z3533" t="s">
        <v>106</v>
      </c>
      <c r="AA3533" t="s">
        <v>12766</v>
      </c>
      <c r="AB3533" t="s">
        <v>12767</v>
      </c>
    </row>
    <row r="3534" spans="1:28" x14ac:dyDescent="0.3">
      <c r="A3534" t="s">
        <v>12768</v>
      </c>
      <c r="B3534" t="s">
        <v>755</v>
      </c>
      <c r="C3534">
        <v>50</v>
      </c>
      <c r="D3534" t="s">
        <v>75</v>
      </c>
      <c r="E3534" t="s">
        <v>54</v>
      </c>
      <c r="F3534" t="s">
        <v>63</v>
      </c>
      <c r="G3534" t="s">
        <v>12769</v>
      </c>
      <c r="H3534" t="s">
        <v>35</v>
      </c>
      <c r="I3534" t="s">
        <v>36</v>
      </c>
      <c r="J3534">
        <v>26</v>
      </c>
      <c r="K3534">
        <v>25</v>
      </c>
      <c r="L3534">
        <f t="shared" si="165"/>
        <v>1</v>
      </c>
      <c r="M3534">
        <v>16</v>
      </c>
      <c r="N3534">
        <v>76183</v>
      </c>
      <c r="O3534" s="1">
        <f t="shared" si="166"/>
        <v>2930.1153846153848</v>
      </c>
      <c r="P3534" s="1">
        <f t="shared" si="167"/>
        <v>73252.884615384624</v>
      </c>
      <c r="Q3534" s="1">
        <f>Table1[[#This Row],[Earned Basic Salary]]*20%</f>
        <v>14650.576923076926</v>
      </c>
      <c r="R3534" s="1">
        <f>Table1[[#This Row],[Earned Basic Salary]]*10%</f>
        <v>7325.2884615384628</v>
      </c>
      <c r="S3534" s="1">
        <f>Table1[[#This Row],[Earned Basic Salary]]*12%</f>
        <v>8790.3461538461543</v>
      </c>
      <c r="T3534" s="1">
        <f>200</f>
        <v>200</v>
      </c>
      <c r="U3534" s="1">
        <f>Table1[[#This Row],[PF]]+Table1[[#This Row],[Professional Tax]]</f>
        <v>8990.3461538461543</v>
      </c>
      <c r="V3534" s="1">
        <f>Table1[[#This Row],[Overtime Hours]]*200</f>
        <v>3200</v>
      </c>
      <c r="W3534" s="1">
        <f>Table1[[#This Row],[Earned Basic Salary]]+Table1[[#This Row],[HRA]]+Table1[[#This Row],[DA]]+Table1[[#This Row],[Overtime Pay]]</f>
        <v>98428.750000000015</v>
      </c>
      <c r="X3534" s="1">
        <f>Table1[[#This Row],[Gross Salary]]-Table1[[#This Row],[Total Deduction]]</f>
        <v>89438.403846153858</v>
      </c>
      <c r="Y3534" t="s">
        <v>37</v>
      </c>
      <c r="Z3534" t="s">
        <v>48</v>
      </c>
      <c r="AA3534" t="s">
        <v>12770</v>
      </c>
      <c r="AB3534" t="s">
        <v>12771</v>
      </c>
    </row>
    <row r="3535" spans="1:28" x14ac:dyDescent="0.3">
      <c r="A3535" t="s">
        <v>12772</v>
      </c>
      <c r="B3535" t="s">
        <v>415</v>
      </c>
      <c r="C3535">
        <v>50</v>
      </c>
      <c r="D3535" t="s">
        <v>127</v>
      </c>
      <c r="E3535" t="s">
        <v>32</v>
      </c>
      <c r="F3535" t="s">
        <v>69</v>
      </c>
      <c r="G3535" t="s">
        <v>84</v>
      </c>
      <c r="H3535" t="s">
        <v>35</v>
      </c>
      <c r="I3535" t="s">
        <v>36</v>
      </c>
      <c r="J3535">
        <v>26</v>
      </c>
      <c r="K3535">
        <v>25</v>
      </c>
      <c r="L3535">
        <f t="shared" si="165"/>
        <v>1</v>
      </c>
      <c r="M3535">
        <v>19</v>
      </c>
      <c r="N3535">
        <v>33375</v>
      </c>
      <c r="O3535" s="1">
        <f t="shared" si="166"/>
        <v>1283.6538461538462</v>
      </c>
      <c r="P3535" s="1">
        <f t="shared" si="167"/>
        <v>32091.346153846156</v>
      </c>
      <c r="Q3535" s="1">
        <f>Table1[[#This Row],[Earned Basic Salary]]*20%</f>
        <v>6418.2692307692314</v>
      </c>
      <c r="R3535" s="1">
        <f>Table1[[#This Row],[Earned Basic Salary]]*10%</f>
        <v>3209.1346153846157</v>
      </c>
      <c r="S3535" s="1">
        <f>Table1[[#This Row],[Earned Basic Salary]]*12%</f>
        <v>3850.9615384615386</v>
      </c>
      <c r="T3535" s="1">
        <f>200</f>
        <v>200</v>
      </c>
      <c r="U3535" s="1">
        <f>Table1[[#This Row],[PF]]+Table1[[#This Row],[Professional Tax]]</f>
        <v>4050.9615384615386</v>
      </c>
      <c r="V3535" s="1">
        <f>Table1[[#This Row],[Overtime Hours]]*200</f>
        <v>3800</v>
      </c>
      <c r="W3535" s="1">
        <f>Table1[[#This Row],[Earned Basic Salary]]+Table1[[#This Row],[HRA]]+Table1[[#This Row],[DA]]+Table1[[#This Row],[Overtime Pay]]</f>
        <v>45518.750000000007</v>
      </c>
      <c r="X3535" s="1">
        <f>Table1[[#This Row],[Gross Salary]]-Table1[[#This Row],[Total Deduction]]</f>
        <v>41467.788461538468</v>
      </c>
      <c r="Y3535" t="s">
        <v>37</v>
      </c>
      <c r="Z3535" t="s">
        <v>95</v>
      </c>
      <c r="AA3535" t="s">
        <v>12773</v>
      </c>
      <c r="AB3535" t="s">
        <v>12774</v>
      </c>
    </row>
    <row r="3536" spans="1:28" x14ac:dyDescent="0.3">
      <c r="A3536" t="s">
        <v>12775</v>
      </c>
      <c r="B3536" t="s">
        <v>1547</v>
      </c>
      <c r="C3536">
        <v>24</v>
      </c>
      <c r="D3536" t="s">
        <v>127</v>
      </c>
      <c r="E3536" t="s">
        <v>45</v>
      </c>
      <c r="F3536" t="s">
        <v>83</v>
      </c>
      <c r="G3536" t="s">
        <v>2881</v>
      </c>
      <c r="H3536" t="s">
        <v>35</v>
      </c>
      <c r="I3536" t="s">
        <v>36</v>
      </c>
      <c r="J3536">
        <v>26</v>
      </c>
      <c r="K3536">
        <v>23</v>
      </c>
      <c r="L3536">
        <f t="shared" si="165"/>
        <v>3</v>
      </c>
      <c r="M3536">
        <v>14</v>
      </c>
      <c r="N3536">
        <v>71610</v>
      </c>
      <c r="O3536" s="1">
        <f t="shared" si="166"/>
        <v>2754.2307692307691</v>
      </c>
      <c r="P3536" s="1">
        <f t="shared" si="167"/>
        <v>63347.307692307688</v>
      </c>
      <c r="Q3536" s="1">
        <f>Table1[[#This Row],[Earned Basic Salary]]*20%</f>
        <v>12669.461538461539</v>
      </c>
      <c r="R3536" s="1">
        <f>Table1[[#This Row],[Earned Basic Salary]]*10%</f>
        <v>6334.7307692307695</v>
      </c>
      <c r="S3536" s="1">
        <f>Table1[[#This Row],[Earned Basic Salary]]*12%</f>
        <v>7601.6769230769223</v>
      </c>
      <c r="T3536" s="1">
        <f>200</f>
        <v>200</v>
      </c>
      <c r="U3536" s="1">
        <f>Table1[[#This Row],[PF]]+Table1[[#This Row],[Professional Tax]]</f>
        <v>7801.6769230769223</v>
      </c>
      <c r="V3536" s="1">
        <f>Table1[[#This Row],[Overtime Hours]]*200</f>
        <v>2800</v>
      </c>
      <c r="W3536" s="1">
        <f>Table1[[#This Row],[Earned Basic Salary]]+Table1[[#This Row],[HRA]]+Table1[[#This Row],[DA]]+Table1[[#This Row],[Overtime Pay]]</f>
        <v>85151.499999999985</v>
      </c>
      <c r="X3536" s="1">
        <f>Table1[[#This Row],[Gross Salary]]-Table1[[#This Row],[Total Deduction]]</f>
        <v>77349.823076923058</v>
      </c>
      <c r="Y3536" t="s">
        <v>37</v>
      </c>
      <c r="Z3536" t="s">
        <v>106</v>
      </c>
      <c r="AA3536" t="s">
        <v>12776</v>
      </c>
      <c r="AB3536" t="s">
        <v>12777</v>
      </c>
    </row>
    <row r="3537" spans="1:28" x14ac:dyDescent="0.3">
      <c r="A3537" t="s">
        <v>12778</v>
      </c>
      <c r="B3537" t="s">
        <v>2375</v>
      </c>
      <c r="C3537">
        <v>48</v>
      </c>
      <c r="D3537" t="s">
        <v>127</v>
      </c>
      <c r="E3537" t="s">
        <v>32</v>
      </c>
      <c r="F3537" t="s">
        <v>63</v>
      </c>
      <c r="G3537" t="s">
        <v>4744</v>
      </c>
      <c r="H3537" t="s">
        <v>35</v>
      </c>
      <c r="I3537" t="s">
        <v>36</v>
      </c>
      <c r="J3537">
        <v>26</v>
      </c>
      <c r="K3537">
        <v>23</v>
      </c>
      <c r="L3537">
        <f t="shared" si="165"/>
        <v>3</v>
      </c>
      <c r="M3537">
        <v>17</v>
      </c>
      <c r="N3537">
        <v>25568</v>
      </c>
      <c r="O3537" s="1">
        <f t="shared" si="166"/>
        <v>983.38461538461536</v>
      </c>
      <c r="P3537" s="1">
        <f t="shared" si="167"/>
        <v>22617.846153846152</v>
      </c>
      <c r="Q3537" s="1">
        <f>Table1[[#This Row],[Earned Basic Salary]]*20%</f>
        <v>4523.5692307692307</v>
      </c>
      <c r="R3537" s="1">
        <f>Table1[[#This Row],[Earned Basic Salary]]*10%</f>
        <v>2261.7846153846153</v>
      </c>
      <c r="S3537" s="1">
        <f>Table1[[#This Row],[Earned Basic Salary]]*12%</f>
        <v>2714.1415384615384</v>
      </c>
      <c r="T3537" s="1">
        <f>200</f>
        <v>200</v>
      </c>
      <c r="U3537" s="1">
        <f>Table1[[#This Row],[PF]]+Table1[[#This Row],[Professional Tax]]</f>
        <v>2914.1415384615384</v>
      </c>
      <c r="V3537" s="1">
        <f>Table1[[#This Row],[Overtime Hours]]*200</f>
        <v>3400</v>
      </c>
      <c r="W3537" s="1">
        <f>Table1[[#This Row],[Earned Basic Salary]]+Table1[[#This Row],[HRA]]+Table1[[#This Row],[DA]]+Table1[[#This Row],[Overtime Pay]]</f>
        <v>32803.199999999997</v>
      </c>
      <c r="X3537" s="1">
        <f>Table1[[#This Row],[Gross Salary]]-Table1[[#This Row],[Total Deduction]]</f>
        <v>29889.058461538458</v>
      </c>
      <c r="Y3537" t="s">
        <v>37</v>
      </c>
      <c r="Z3537" t="s">
        <v>38</v>
      </c>
      <c r="AA3537" t="s">
        <v>12779</v>
      </c>
      <c r="AB3537" t="s">
        <v>12780</v>
      </c>
    </row>
    <row r="3538" spans="1:28" x14ac:dyDescent="0.3">
      <c r="A3538" t="s">
        <v>12781</v>
      </c>
      <c r="B3538" t="s">
        <v>280</v>
      </c>
      <c r="C3538">
        <v>34</v>
      </c>
      <c r="D3538" t="s">
        <v>61</v>
      </c>
      <c r="E3538" t="s">
        <v>54</v>
      </c>
      <c r="F3538" t="s">
        <v>33</v>
      </c>
      <c r="G3538" t="s">
        <v>2020</v>
      </c>
      <c r="H3538" t="s">
        <v>35</v>
      </c>
      <c r="I3538" t="s">
        <v>36</v>
      </c>
      <c r="J3538">
        <v>26</v>
      </c>
      <c r="K3538">
        <v>24</v>
      </c>
      <c r="L3538">
        <f t="shared" si="165"/>
        <v>2</v>
      </c>
      <c r="M3538">
        <v>20</v>
      </c>
      <c r="N3538">
        <v>40317</v>
      </c>
      <c r="O3538" s="1">
        <f t="shared" si="166"/>
        <v>1550.6538461538462</v>
      </c>
      <c r="P3538" s="1">
        <f t="shared" si="167"/>
        <v>37215.692307692312</v>
      </c>
      <c r="Q3538" s="1">
        <f>Table1[[#This Row],[Earned Basic Salary]]*20%</f>
        <v>7443.1384615384632</v>
      </c>
      <c r="R3538" s="1">
        <f>Table1[[#This Row],[Earned Basic Salary]]*10%</f>
        <v>3721.5692307692316</v>
      </c>
      <c r="S3538" s="1">
        <f>Table1[[#This Row],[Earned Basic Salary]]*12%</f>
        <v>4465.8830769230772</v>
      </c>
      <c r="T3538" s="1">
        <f>200</f>
        <v>200</v>
      </c>
      <c r="U3538" s="1">
        <f>Table1[[#This Row],[PF]]+Table1[[#This Row],[Professional Tax]]</f>
        <v>4665.8830769230772</v>
      </c>
      <c r="V3538" s="1">
        <f>Table1[[#This Row],[Overtime Hours]]*200</f>
        <v>4000</v>
      </c>
      <c r="W3538" s="1">
        <f>Table1[[#This Row],[Earned Basic Salary]]+Table1[[#This Row],[HRA]]+Table1[[#This Row],[DA]]+Table1[[#This Row],[Overtime Pay]]</f>
        <v>52380.4</v>
      </c>
      <c r="X3538" s="1">
        <f>Table1[[#This Row],[Gross Salary]]-Table1[[#This Row],[Total Deduction]]</f>
        <v>47714.516923076924</v>
      </c>
      <c r="Y3538" t="s">
        <v>37</v>
      </c>
      <c r="Z3538" t="s">
        <v>38</v>
      </c>
      <c r="AA3538" t="s">
        <v>12782</v>
      </c>
      <c r="AB3538" t="s">
        <v>12783</v>
      </c>
    </row>
    <row r="3539" spans="1:28" x14ac:dyDescent="0.3">
      <c r="A3539" t="s">
        <v>12784</v>
      </c>
      <c r="B3539" t="s">
        <v>132</v>
      </c>
      <c r="C3539">
        <v>23</v>
      </c>
      <c r="D3539" t="s">
        <v>133</v>
      </c>
      <c r="E3539" t="s">
        <v>121</v>
      </c>
      <c r="F3539" t="s">
        <v>69</v>
      </c>
      <c r="G3539" t="s">
        <v>3348</v>
      </c>
      <c r="H3539" t="s">
        <v>35</v>
      </c>
      <c r="I3539" t="s">
        <v>36</v>
      </c>
      <c r="J3539">
        <v>26</v>
      </c>
      <c r="K3539">
        <v>23</v>
      </c>
      <c r="L3539">
        <f t="shared" si="165"/>
        <v>3</v>
      </c>
      <c r="M3539">
        <v>12</v>
      </c>
      <c r="N3539">
        <v>40214</v>
      </c>
      <c r="O3539" s="1">
        <f t="shared" si="166"/>
        <v>1546.6923076923076</v>
      </c>
      <c r="P3539" s="1">
        <f t="shared" si="167"/>
        <v>35573.923076923078</v>
      </c>
      <c r="Q3539" s="1">
        <f>Table1[[#This Row],[Earned Basic Salary]]*20%</f>
        <v>7114.7846153846158</v>
      </c>
      <c r="R3539" s="1">
        <f>Table1[[#This Row],[Earned Basic Salary]]*10%</f>
        <v>3557.3923076923079</v>
      </c>
      <c r="S3539" s="1">
        <f>Table1[[#This Row],[Earned Basic Salary]]*12%</f>
        <v>4268.8707692307689</v>
      </c>
      <c r="T3539" s="1">
        <f>200</f>
        <v>200</v>
      </c>
      <c r="U3539" s="1">
        <f>Table1[[#This Row],[PF]]+Table1[[#This Row],[Professional Tax]]</f>
        <v>4468.8707692307689</v>
      </c>
      <c r="V3539" s="1">
        <f>Table1[[#This Row],[Overtime Hours]]*200</f>
        <v>2400</v>
      </c>
      <c r="W3539" s="1">
        <f>Table1[[#This Row],[Earned Basic Salary]]+Table1[[#This Row],[HRA]]+Table1[[#This Row],[DA]]+Table1[[#This Row],[Overtime Pay]]</f>
        <v>48646.100000000006</v>
      </c>
      <c r="X3539" s="1">
        <f>Table1[[#This Row],[Gross Salary]]-Table1[[#This Row],[Total Deduction]]</f>
        <v>44177.229230769241</v>
      </c>
      <c r="Y3539" t="s">
        <v>37</v>
      </c>
      <c r="Z3539" t="s">
        <v>106</v>
      </c>
      <c r="AA3539" t="s">
        <v>12785</v>
      </c>
      <c r="AB3539" t="s">
        <v>12786</v>
      </c>
    </row>
    <row r="3540" spans="1:28" x14ac:dyDescent="0.3">
      <c r="A3540" t="s">
        <v>12787</v>
      </c>
      <c r="B3540" t="s">
        <v>29</v>
      </c>
      <c r="C3540">
        <v>36</v>
      </c>
      <c r="D3540" t="s">
        <v>75</v>
      </c>
      <c r="E3540" t="s">
        <v>82</v>
      </c>
      <c r="F3540" t="s">
        <v>46</v>
      </c>
      <c r="G3540" t="s">
        <v>2989</v>
      </c>
      <c r="H3540" t="s">
        <v>35</v>
      </c>
      <c r="I3540" t="s">
        <v>36</v>
      </c>
      <c r="J3540">
        <v>26</v>
      </c>
      <c r="K3540">
        <v>25</v>
      </c>
      <c r="L3540">
        <f t="shared" si="165"/>
        <v>1</v>
      </c>
      <c r="M3540">
        <v>7</v>
      </c>
      <c r="N3540">
        <v>57664</v>
      </c>
      <c r="O3540" s="1">
        <f t="shared" si="166"/>
        <v>2217.8461538461538</v>
      </c>
      <c r="P3540" s="1">
        <f t="shared" si="167"/>
        <v>55446.153846153844</v>
      </c>
      <c r="Q3540" s="1">
        <f>Table1[[#This Row],[Earned Basic Salary]]*20%</f>
        <v>11089.23076923077</v>
      </c>
      <c r="R3540" s="1">
        <f>Table1[[#This Row],[Earned Basic Salary]]*10%</f>
        <v>5544.6153846153848</v>
      </c>
      <c r="S3540" s="1">
        <f>Table1[[#This Row],[Earned Basic Salary]]*12%</f>
        <v>6653.538461538461</v>
      </c>
      <c r="T3540" s="1">
        <f>200</f>
        <v>200</v>
      </c>
      <c r="U3540" s="1">
        <f>Table1[[#This Row],[PF]]+Table1[[#This Row],[Professional Tax]]</f>
        <v>6853.538461538461</v>
      </c>
      <c r="V3540" s="1">
        <f>Table1[[#This Row],[Overtime Hours]]*200</f>
        <v>1400</v>
      </c>
      <c r="W3540" s="1">
        <f>Table1[[#This Row],[Earned Basic Salary]]+Table1[[#This Row],[HRA]]+Table1[[#This Row],[DA]]+Table1[[#This Row],[Overtime Pay]]</f>
        <v>73480</v>
      </c>
      <c r="X3540" s="1">
        <f>Table1[[#This Row],[Gross Salary]]-Table1[[#This Row],[Total Deduction]]</f>
        <v>66626.461538461532</v>
      </c>
      <c r="Y3540" t="s">
        <v>37</v>
      </c>
      <c r="Z3540" t="s">
        <v>38</v>
      </c>
      <c r="AA3540" t="s">
        <v>12788</v>
      </c>
      <c r="AB3540" t="s">
        <v>12789</v>
      </c>
    </row>
    <row r="3541" spans="1:28" x14ac:dyDescent="0.3">
      <c r="A3541" t="s">
        <v>12790</v>
      </c>
      <c r="B3541" t="s">
        <v>415</v>
      </c>
      <c r="C3541">
        <v>39</v>
      </c>
      <c r="D3541" t="s">
        <v>133</v>
      </c>
      <c r="E3541" t="s">
        <v>45</v>
      </c>
      <c r="F3541" t="s">
        <v>63</v>
      </c>
      <c r="G3541" t="s">
        <v>10430</v>
      </c>
      <c r="H3541" t="s">
        <v>35</v>
      </c>
      <c r="I3541" t="s">
        <v>36</v>
      </c>
      <c r="J3541">
        <v>26</v>
      </c>
      <c r="K3541">
        <v>22</v>
      </c>
      <c r="L3541">
        <f t="shared" si="165"/>
        <v>4</v>
      </c>
      <c r="M3541">
        <v>2</v>
      </c>
      <c r="N3541">
        <v>72390</v>
      </c>
      <c r="O3541" s="1">
        <f t="shared" si="166"/>
        <v>2784.2307692307691</v>
      </c>
      <c r="P3541" s="1">
        <f t="shared" si="167"/>
        <v>61253.076923076922</v>
      </c>
      <c r="Q3541" s="1">
        <f>Table1[[#This Row],[Earned Basic Salary]]*20%</f>
        <v>12250.615384615385</v>
      </c>
      <c r="R3541" s="1">
        <f>Table1[[#This Row],[Earned Basic Salary]]*10%</f>
        <v>6125.3076923076924</v>
      </c>
      <c r="S3541" s="1">
        <f>Table1[[#This Row],[Earned Basic Salary]]*12%</f>
        <v>7350.3692307692299</v>
      </c>
      <c r="T3541" s="1">
        <f>200</f>
        <v>200</v>
      </c>
      <c r="U3541" s="1">
        <f>Table1[[#This Row],[PF]]+Table1[[#This Row],[Professional Tax]]</f>
        <v>7550.3692307692299</v>
      </c>
      <c r="V3541" s="1">
        <f>Table1[[#This Row],[Overtime Hours]]*200</f>
        <v>400</v>
      </c>
      <c r="W3541" s="1">
        <f>Table1[[#This Row],[Earned Basic Salary]]+Table1[[#This Row],[HRA]]+Table1[[#This Row],[DA]]+Table1[[#This Row],[Overtime Pay]]</f>
        <v>80029</v>
      </c>
      <c r="X3541" s="1">
        <f>Table1[[#This Row],[Gross Salary]]-Table1[[#This Row],[Total Deduction]]</f>
        <v>72478.630769230775</v>
      </c>
      <c r="Y3541" t="s">
        <v>37</v>
      </c>
      <c r="Z3541" t="s">
        <v>48</v>
      </c>
      <c r="AA3541" t="s">
        <v>12791</v>
      </c>
      <c r="AB3541" t="s">
        <v>12792</v>
      </c>
    </row>
    <row r="3542" spans="1:28" x14ac:dyDescent="0.3">
      <c r="A3542" t="s">
        <v>12793</v>
      </c>
      <c r="B3542" t="s">
        <v>470</v>
      </c>
      <c r="C3542">
        <v>32</v>
      </c>
      <c r="D3542" t="s">
        <v>127</v>
      </c>
      <c r="E3542" t="s">
        <v>54</v>
      </c>
      <c r="F3542" t="s">
        <v>55</v>
      </c>
      <c r="G3542" t="s">
        <v>975</v>
      </c>
      <c r="H3542" t="s">
        <v>35</v>
      </c>
      <c r="I3542" t="s">
        <v>36</v>
      </c>
      <c r="J3542">
        <v>26</v>
      </c>
      <c r="K3542">
        <v>23</v>
      </c>
      <c r="L3542">
        <f t="shared" si="165"/>
        <v>3</v>
      </c>
      <c r="M3542">
        <v>4</v>
      </c>
      <c r="N3542">
        <v>31090</v>
      </c>
      <c r="O3542" s="1">
        <f t="shared" si="166"/>
        <v>1195.7692307692307</v>
      </c>
      <c r="P3542" s="1">
        <f t="shared" si="167"/>
        <v>27502.692307692305</v>
      </c>
      <c r="Q3542" s="1">
        <f>Table1[[#This Row],[Earned Basic Salary]]*20%</f>
        <v>5500.538461538461</v>
      </c>
      <c r="R3542" s="1">
        <f>Table1[[#This Row],[Earned Basic Salary]]*10%</f>
        <v>2750.2692307692305</v>
      </c>
      <c r="S3542" s="1">
        <f>Table1[[#This Row],[Earned Basic Salary]]*12%</f>
        <v>3300.3230769230763</v>
      </c>
      <c r="T3542" s="1">
        <f>200</f>
        <v>200</v>
      </c>
      <c r="U3542" s="1">
        <f>Table1[[#This Row],[PF]]+Table1[[#This Row],[Professional Tax]]</f>
        <v>3500.3230769230763</v>
      </c>
      <c r="V3542" s="1">
        <f>Table1[[#This Row],[Overtime Hours]]*200</f>
        <v>800</v>
      </c>
      <c r="W3542" s="1">
        <f>Table1[[#This Row],[Earned Basic Salary]]+Table1[[#This Row],[HRA]]+Table1[[#This Row],[DA]]+Table1[[#This Row],[Overtime Pay]]</f>
        <v>36553.5</v>
      </c>
      <c r="X3542" s="1">
        <f>Table1[[#This Row],[Gross Salary]]-Table1[[#This Row],[Total Deduction]]</f>
        <v>33053.176923076921</v>
      </c>
      <c r="Y3542" t="s">
        <v>37</v>
      </c>
      <c r="Z3542" t="s">
        <v>38</v>
      </c>
      <c r="AA3542" t="s">
        <v>12794</v>
      </c>
      <c r="AB3542" t="s">
        <v>12795</v>
      </c>
    </row>
    <row r="3543" spans="1:28" x14ac:dyDescent="0.3">
      <c r="A3543" t="s">
        <v>12796</v>
      </c>
      <c r="B3543" t="s">
        <v>584</v>
      </c>
      <c r="C3543">
        <v>46</v>
      </c>
      <c r="D3543" t="s">
        <v>133</v>
      </c>
      <c r="E3543" t="s">
        <v>32</v>
      </c>
      <c r="F3543" t="s">
        <v>69</v>
      </c>
      <c r="G3543" t="s">
        <v>6582</v>
      </c>
      <c r="H3543" t="s">
        <v>35</v>
      </c>
      <c r="I3543" t="s">
        <v>36</v>
      </c>
      <c r="J3543">
        <v>26</v>
      </c>
      <c r="K3543">
        <v>22</v>
      </c>
      <c r="L3543">
        <f t="shared" si="165"/>
        <v>4</v>
      </c>
      <c r="M3543">
        <v>10</v>
      </c>
      <c r="N3543">
        <v>34203</v>
      </c>
      <c r="O3543" s="1">
        <f t="shared" si="166"/>
        <v>1315.5</v>
      </c>
      <c r="P3543" s="1">
        <f t="shared" si="167"/>
        <v>28941</v>
      </c>
      <c r="Q3543" s="1">
        <f>Table1[[#This Row],[Earned Basic Salary]]*20%</f>
        <v>5788.2000000000007</v>
      </c>
      <c r="R3543" s="1">
        <f>Table1[[#This Row],[Earned Basic Salary]]*10%</f>
        <v>2894.1000000000004</v>
      </c>
      <c r="S3543" s="1">
        <f>Table1[[#This Row],[Earned Basic Salary]]*12%</f>
        <v>3472.92</v>
      </c>
      <c r="T3543" s="1">
        <f>200</f>
        <v>200</v>
      </c>
      <c r="U3543" s="1">
        <f>Table1[[#This Row],[PF]]+Table1[[#This Row],[Professional Tax]]</f>
        <v>3672.92</v>
      </c>
      <c r="V3543" s="1">
        <f>Table1[[#This Row],[Overtime Hours]]*200</f>
        <v>2000</v>
      </c>
      <c r="W3543" s="1">
        <f>Table1[[#This Row],[Earned Basic Salary]]+Table1[[#This Row],[HRA]]+Table1[[#This Row],[DA]]+Table1[[#This Row],[Overtime Pay]]</f>
        <v>39623.299999999996</v>
      </c>
      <c r="X3543" s="1">
        <f>Table1[[#This Row],[Gross Salary]]-Table1[[#This Row],[Total Deduction]]</f>
        <v>35950.379999999997</v>
      </c>
      <c r="Y3543" t="s">
        <v>37</v>
      </c>
      <c r="Z3543" t="s">
        <v>48</v>
      </c>
      <c r="AA3543" t="s">
        <v>12797</v>
      </c>
      <c r="AB3543" t="s">
        <v>12798</v>
      </c>
    </row>
    <row r="3544" spans="1:28" x14ac:dyDescent="0.3">
      <c r="A3544" t="s">
        <v>12799</v>
      </c>
      <c r="B3544" t="s">
        <v>415</v>
      </c>
      <c r="C3544">
        <v>44</v>
      </c>
      <c r="D3544" t="s">
        <v>31</v>
      </c>
      <c r="E3544" t="s">
        <v>82</v>
      </c>
      <c r="F3544" t="s">
        <v>33</v>
      </c>
      <c r="G3544" t="s">
        <v>1738</v>
      </c>
      <c r="H3544" t="s">
        <v>35</v>
      </c>
      <c r="I3544" t="s">
        <v>36</v>
      </c>
      <c r="J3544">
        <v>26</v>
      </c>
      <c r="K3544">
        <v>23</v>
      </c>
      <c r="L3544">
        <f t="shared" si="165"/>
        <v>3</v>
      </c>
      <c r="M3544">
        <v>9</v>
      </c>
      <c r="N3544">
        <v>36417</v>
      </c>
      <c r="O3544" s="1">
        <f t="shared" si="166"/>
        <v>1400.6538461538462</v>
      </c>
      <c r="P3544" s="1">
        <f t="shared" si="167"/>
        <v>32215.038461538461</v>
      </c>
      <c r="Q3544" s="1">
        <f>Table1[[#This Row],[Earned Basic Salary]]*20%</f>
        <v>6443.0076923076922</v>
      </c>
      <c r="R3544" s="1">
        <f>Table1[[#This Row],[Earned Basic Salary]]*10%</f>
        <v>3221.5038461538461</v>
      </c>
      <c r="S3544" s="1">
        <f>Table1[[#This Row],[Earned Basic Salary]]*12%</f>
        <v>3865.8046153846153</v>
      </c>
      <c r="T3544" s="1">
        <f>200</f>
        <v>200</v>
      </c>
      <c r="U3544" s="1">
        <f>Table1[[#This Row],[PF]]+Table1[[#This Row],[Professional Tax]]</f>
        <v>4065.8046153846153</v>
      </c>
      <c r="V3544" s="1">
        <f>Table1[[#This Row],[Overtime Hours]]*200</f>
        <v>1800</v>
      </c>
      <c r="W3544" s="1">
        <f>Table1[[#This Row],[Earned Basic Salary]]+Table1[[#This Row],[HRA]]+Table1[[#This Row],[DA]]+Table1[[#This Row],[Overtime Pay]]</f>
        <v>43679.55</v>
      </c>
      <c r="X3544" s="1">
        <f>Table1[[#This Row],[Gross Salary]]-Table1[[#This Row],[Total Deduction]]</f>
        <v>39613.745384615388</v>
      </c>
      <c r="Y3544" t="s">
        <v>37</v>
      </c>
      <c r="Z3544" t="s">
        <v>38</v>
      </c>
      <c r="AA3544" t="s">
        <v>12800</v>
      </c>
      <c r="AB3544" t="s">
        <v>12801</v>
      </c>
    </row>
    <row r="3545" spans="1:28" x14ac:dyDescent="0.3">
      <c r="A3545" t="s">
        <v>12802</v>
      </c>
      <c r="B3545" t="s">
        <v>126</v>
      </c>
      <c r="C3545">
        <v>25</v>
      </c>
      <c r="D3545" t="s">
        <v>75</v>
      </c>
      <c r="E3545" t="s">
        <v>62</v>
      </c>
      <c r="F3545" t="s">
        <v>55</v>
      </c>
      <c r="G3545" t="s">
        <v>12803</v>
      </c>
      <c r="H3545" t="s">
        <v>35</v>
      </c>
      <c r="I3545" t="s">
        <v>36</v>
      </c>
      <c r="J3545">
        <v>26</v>
      </c>
      <c r="K3545">
        <v>24</v>
      </c>
      <c r="L3545">
        <f t="shared" si="165"/>
        <v>2</v>
      </c>
      <c r="M3545">
        <v>9</v>
      </c>
      <c r="N3545">
        <v>40911</v>
      </c>
      <c r="O3545" s="1">
        <f t="shared" si="166"/>
        <v>1573.5</v>
      </c>
      <c r="P3545" s="1">
        <f t="shared" si="167"/>
        <v>37764</v>
      </c>
      <c r="Q3545" s="1">
        <f>Table1[[#This Row],[Earned Basic Salary]]*20%</f>
        <v>7552.8</v>
      </c>
      <c r="R3545" s="1">
        <f>Table1[[#This Row],[Earned Basic Salary]]*10%</f>
        <v>3776.4</v>
      </c>
      <c r="S3545" s="1">
        <f>Table1[[#This Row],[Earned Basic Salary]]*12%</f>
        <v>4531.6799999999994</v>
      </c>
      <c r="T3545" s="1">
        <f>200</f>
        <v>200</v>
      </c>
      <c r="U3545" s="1">
        <f>Table1[[#This Row],[PF]]+Table1[[#This Row],[Professional Tax]]</f>
        <v>4731.6799999999994</v>
      </c>
      <c r="V3545" s="1">
        <f>Table1[[#This Row],[Overtime Hours]]*200</f>
        <v>1800</v>
      </c>
      <c r="W3545" s="1">
        <f>Table1[[#This Row],[Earned Basic Salary]]+Table1[[#This Row],[HRA]]+Table1[[#This Row],[DA]]+Table1[[#This Row],[Overtime Pay]]</f>
        <v>50893.200000000004</v>
      </c>
      <c r="X3545" s="1">
        <f>Table1[[#This Row],[Gross Salary]]-Table1[[#This Row],[Total Deduction]]</f>
        <v>46161.520000000004</v>
      </c>
      <c r="Y3545" t="s">
        <v>37</v>
      </c>
      <c r="Z3545" t="s">
        <v>106</v>
      </c>
      <c r="AA3545" t="s">
        <v>12804</v>
      </c>
      <c r="AB3545" t="s">
        <v>12805</v>
      </c>
    </row>
    <row r="3546" spans="1:28" x14ac:dyDescent="0.3">
      <c r="A3546" t="s">
        <v>12806</v>
      </c>
      <c r="B3546" t="s">
        <v>760</v>
      </c>
      <c r="C3546">
        <v>43</v>
      </c>
      <c r="D3546" t="s">
        <v>133</v>
      </c>
      <c r="E3546" t="s">
        <v>82</v>
      </c>
      <c r="F3546" t="s">
        <v>89</v>
      </c>
      <c r="G3546" t="s">
        <v>4367</v>
      </c>
      <c r="H3546" t="s">
        <v>35</v>
      </c>
      <c r="I3546" t="s">
        <v>36</v>
      </c>
      <c r="J3546">
        <v>26</v>
      </c>
      <c r="K3546">
        <v>24</v>
      </c>
      <c r="L3546">
        <f t="shared" si="165"/>
        <v>2</v>
      </c>
      <c r="M3546">
        <v>12</v>
      </c>
      <c r="N3546">
        <v>39091</v>
      </c>
      <c r="O3546" s="1">
        <f t="shared" si="166"/>
        <v>1503.5</v>
      </c>
      <c r="P3546" s="1">
        <f t="shared" si="167"/>
        <v>36084</v>
      </c>
      <c r="Q3546" s="1">
        <f>Table1[[#This Row],[Earned Basic Salary]]*20%</f>
        <v>7216.8</v>
      </c>
      <c r="R3546" s="1">
        <f>Table1[[#This Row],[Earned Basic Salary]]*10%</f>
        <v>3608.4</v>
      </c>
      <c r="S3546" s="1">
        <f>Table1[[#This Row],[Earned Basic Salary]]*12%</f>
        <v>4330.08</v>
      </c>
      <c r="T3546" s="1">
        <f>200</f>
        <v>200</v>
      </c>
      <c r="U3546" s="1">
        <f>Table1[[#This Row],[PF]]+Table1[[#This Row],[Professional Tax]]</f>
        <v>4530.08</v>
      </c>
      <c r="V3546" s="1">
        <f>Table1[[#This Row],[Overtime Hours]]*200</f>
        <v>2400</v>
      </c>
      <c r="W3546" s="1">
        <f>Table1[[#This Row],[Earned Basic Salary]]+Table1[[#This Row],[HRA]]+Table1[[#This Row],[DA]]+Table1[[#This Row],[Overtime Pay]]</f>
        <v>49309.200000000004</v>
      </c>
      <c r="X3546" s="1">
        <f>Table1[[#This Row],[Gross Salary]]-Table1[[#This Row],[Total Deduction]]</f>
        <v>44779.12</v>
      </c>
      <c r="Y3546" t="s">
        <v>37</v>
      </c>
      <c r="Z3546" t="s">
        <v>38</v>
      </c>
      <c r="AA3546" t="s">
        <v>12807</v>
      </c>
      <c r="AB3546" t="s">
        <v>12808</v>
      </c>
    </row>
    <row r="3547" spans="1:28" x14ac:dyDescent="0.3">
      <c r="A3547" t="s">
        <v>12809</v>
      </c>
      <c r="B3547" t="s">
        <v>2638</v>
      </c>
      <c r="C3547">
        <v>45</v>
      </c>
      <c r="D3547" t="s">
        <v>44</v>
      </c>
      <c r="E3547" t="s">
        <v>62</v>
      </c>
      <c r="F3547" t="s">
        <v>63</v>
      </c>
      <c r="G3547" t="s">
        <v>9785</v>
      </c>
      <c r="H3547" t="s">
        <v>35</v>
      </c>
      <c r="I3547" t="s">
        <v>36</v>
      </c>
      <c r="J3547">
        <v>26</v>
      </c>
      <c r="K3547">
        <v>24</v>
      </c>
      <c r="L3547">
        <f t="shared" si="165"/>
        <v>2</v>
      </c>
      <c r="M3547">
        <v>5</v>
      </c>
      <c r="N3547">
        <v>21914</v>
      </c>
      <c r="O3547" s="1">
        <f t="shared" si="166"/>
        <v>842.84615384615381</v>
      </c>
      <c r="P3547" s="1">
        <f t="shared" si="167"/>
        <v>20228.307692307691</v>
      </c>
      <c r="Q3547" s="1">
        <f>Table1[[#This Row],[Earned Basic Salary]]*20%</f>
        <v>4045.6615384615384</v>
      </c>
      <c r="R3547" s="1">
        <f>Table1[[#This Row],[Earned Basic Salary]]*10%</f>
        <v>2022.8307692307692</v>
      </c>
      <c r="S3547" s="1">
        <f>Table1[[#This Row],[Earned Basic Salary]]*12%</f>
        <v>2427.396923076923</v>
      </c>
      <c r="T3547" s="1">
        <f>200</f>
        <v>200</v>
      </c>
      <c r="U3547" s="1">
        <f>Table1[[#This Row],[PF]]+Table1[[#This Row],[Professional Tax]]</f>
        <v>2627.396923076923</v>
      </c>
      <c r="V3547" s="1">
        <f>Table1[[#This Row],[Overtime Hours]]*200</f>
        <v>1000</v>
      </c>
      <c r="W3547" s="1">
        <f>Table1[[#This Row],[Earned Basic Salary]]+Table1[[#This Row],[HRA]]+Table1[[#This Row],[DA]]+Table1[[#This Row],[Overtime Pay]]</f>
        <v>27296.799999999999</v>
      </c>
      <c r="X3547" s="1">
        <f>Table1[[#This Row],[Gross Salary]]-Table1[[#This Row],[Total Deduction]]</f>
        <v>24669.403076923078</v>
      </c>
      <c r="Y3547" t="s">
        <v>37</v>
      </c>
      <c r="Z3547" t="s">
        <v>38</v>
      </c>
      <c r="AA3547" t="s">
        <v>12810</v>
      </c>
      <c r="AB3547" t="s">
        <v>12811</v>
      </c>
    </row>
    <row r="3548" spans="1:28" x14ac:dyDescent="0.3">
      <c r="A3548" t="s">
        <v>12812</v>
      </c>
      <c r="B3548" t="s">
        <v>295</v>
      </c>
      <c r="C3548">
        <v>44</v>
      </c>
      <c r="D3548" t="s">
        <v>127</v>
      </c>
      <c r="E3548" t="s">
        <v>32</v>
      </c>
      <c r="F3548" t="s">
        <v>63</v>
      </c>
      <c r="G3548" t="s">
        <v>11036</v>
      </c>
      <c r="H3548" t="s">
        <v>35</v>
      </c>
      <c r="I3548" t="s">
        <v>36</v>
      </c>
      <c r="J3548">
        <v>26</v>
      </c>
      <c r="K3548">
        <v>23</v>
      </c>
      <c r="L3548">
        <f t="shared" si="165"/>
        <v>3</v>
      </c>
      <c r="M3548">
        <v>13</v>
      </c>
      <c r="N3548">
        <v>71894</v>
      </c>
      <c r="O3548" s="1">
        <f t="shared" si="166"/>
        <v>2765.1538461538462</v>
      </c>
      <c r="P3548" s="1">
        <f t="shared" si="167"/>
        <v>63598.538461538461</v>
      </c>
      <c r="Q3548" s="1">
        <f>Table1[[#This Row],[Earned Basic Salary]]*20%</f>
        <v>12719.707692307693</v>
      </c>
      <c r="R3548" s="1">
        <f>Table1[[#This Row],[Earned Basic Salary]]*10%</f>
        <v>6359.8538461538465</v>
      </c>
      <c r="S3548" s="1">
        <f>Table1[[#This Row],[Earned Basic Salary]]*12%</f>
        <v>7631.8246153846148</v>
      </c>
      <c r="T3548" s="1">
        <f>200</f>
        <v>200</v>
      </c>
      <c r="U3548" s="1">
        <f>Table1[[#This Row],[PF]]+Table1[[#This Row],[Professional Tax]]</f>
        <v>7831.8246153846148</v>
      </c>
      <c r="V3548" s="1">
        <f>Table1[[#This Row],[Overtime Hours]]*200</f>
        <v>2600</v>
      </c>
      <c r="W3548" s="1">
        <f>Table1[[#This Row],[Earned Basic Salary]]+Table1[[#This Row],[HRA]]+Table1[[#This Row],[DA]]+Table1[[#This Row],[Overtime Pay]]</f>
        <v>85278.099999999991</v>
      </c>
      <c r="X3548" s="1">
        <f>Table1[[#This Row],[Gross Salary]]-Table1[[#This Row],[Total Deduction]]</f>
        <v>77446.275384615379</v>
      </c>
      <c r="Y3548" t="s">
        <v>37</v>
      </c>
      <c r="Z3548" t="s">
        <v>106</v>
      </c>
      <c r="AA3548" t="s">
        <v>12813</v>
      </c>
      <c r="AB3548" t="s">
        <v>12814</v>
      </c>
    </row>
    <row r="3549" spans="1:28" x14ac:dyDescent="0.3">
      <c r="A3549" t="s">
        <v>12815</v>
      </c>
      <c r="B3549" t="s">
        <v>2638</v>
      </c>
      <c r="C3549">
        <v>49</v>
      </c>
      <c r="D3549" t="s">
        <v>75</v>
      </c>
      <c r="E3549" t="s">
        <v>32</v>
      </c>
      <c r="F3549" t="s">
        <v>46</v>
      </c>
      <c r="G3549" t="s">
        <v>286</v>
      </c>
      <c r="H3549" t="s">
        <v>35</v>
      </c>
      <c r="I3549" t="s">
        <v>36</v>
      </c>
      <c r="J3549">
        <v>26</v>
      </c>
      <c r="K3549">
        <v>25</v>
      </c>
      <c r="L3549">
        <f t="shared" si="165"/>
        <v>1</v>
      </c>
      <c r="M3549">
        <v>5</v>
      </c>
      <c r="N3549">
        <v>26932</v>
      </c>
      <c r="O3549" s="1">
        <f t="shared" si="166"/>
        <v>1035.8461538461538</v>
      </c>
      <c r="P3549" s="1">
        <f t="shared" si="167"/>
        <v>25896.153846153844</v>
      </c>
      <c r="Q3549" s="1">
        <f>Table1[[#This Row],[Earned Basic Salary]]*20%</f>
        <v>5179.2307692307695</v>
      </c>
      <c r="R3549" s="1">
        <f>Table1[[#This Row],[Earned Basic Salary]]*10%</f>
        <v>2589.6153846153848</v>
      </c>
      <c r="S3549" s="1">
        <f>Table1[[#This Row],[Earned Basic Salary]]*12%</f>
        <v>3107.538461538461</v>
      </c>
      <c r="T3549" s="1">
        <f>200</f>
        <v>200</v>
      </c>
      <c r="U3549" s="1">
        <f>Table1[[#This Row],[PF]]+Table1[[#This Row],[Professional Tax]]</f>
        <v>3307.538461538461</v>
      </c>
      <c r="V3549" s="1">
        <f>Table1[[#This Row],[Overtime Hours]]*200</f>
        <v>1000</v>
      </c>
      <c r="W3549" s="1">
        <f>Table1[[#This Row],[Earned Basic Salary]]+Table1[[#This Row],[HRA]]+Table1[[#This Row],[DA]]+Table1[[#This Row],[Overtime Pay]]</f>
        <v>34665</v>
      </c>
      <c r="X3549" s="1">
        <f>Table1[[#This Row],[Gross Salary]]-Table1[[#This Row],[Total Deduction]]</f>
        <v>31357.461538461539</v>
      </c>
      <c r="Y3549" t="s">
        <v>37</v>
      </c>
      <c r="Z3549" t="s">
        <v>106</v>
      </c>
      <c r="AA3549" t="s">
        <v>12816</v>
      </c>
      <c r="AB3549" t="s">
        <v>12817</v>
      </c>
    </row>
    <row r="3550" spans="1:28" x14ac:dyDescent="0.3">
      <c r="A3550" t="s">
        <v>12818</v>
      </c>
      <c r="B3550" t="s">
        <v>1805</v>
      </c>
      <c r="C3550">
        <v>27</v>
      </c>
      <c r="D3550" t="s">
        <v>127</v>
      </c>
      <c r="E3550" t="s">
        <v>45</v>
      </c>
      <c r="F3550" t="s">
        <v>33</v>
      </c>
      <c r="G3550" t="s">
        <v>217</v>
      </c>
      <c r="H3550" t="s">
        <v>35</v>
      </c>
      <c r="I3550" t="s">
        <v>36</v>
      </c>
      <c r="J3550">
        <v>26</v>
      </c>
      <c r="K3550">
        <v>24</v>
      </c>
      <c r="L3550">
        <f t="shared" si="165"/>
        <v>2</v>
      </c>
      <c r="M3550">
        <v>17</v>
      </c>
      <c r="N3550">
        <v>26681</v>
      </c>
      <c r="O3550" s="1">
        <f t="shared" si="166"/>
        <v>1026.1923076923076</v>
      </c>
      <c r="P3550" s="1">
        <f t="shared" si="167"/>
        <v>24628.615384615383</v>
      </c>
      <c r="Q3550" s="1">
        <f>Table1[[#This Row],[Earned Basic Salary]]*20%</f>
        <v>4925.7230769230773</v>
      </c>
      <c r="R3550" s="1">
        <f>Table1[[#This Row],[Earned Basic Salary]]*10%</f>
        <v>2462.8615384615387</v>
      </c>
      <c r="S3550" s="1">
        <f>Table1[[#This Row],[Earned Basic Salary]]*12%</f>
        <v>2955.4338461538459</v>
      </c>
      <c r="T3550" s="1">
        <f>200</f>
        <v>200</v>
      </c>
      <c r="U3550" s="1">
        <f>Table1[[#This Row],[PF]]+Table1[[#This Row],[Professional Tax]]</f>
        <v>3155.4338461538459</v>
      </c>
      <c r="V3550" s="1">
        <f>Table1[[#This Row],[Overtime Hours]]*200</f>
        <v>3400</v>
      </c>
      <c r="W3550" s="1">
        <f>Table1[[#This Row],[Earned Basic Salary]]+Table1[[#This Row],[HRA]]+Table1[[#This Row],[DA]]+Table1[[#This Row],[Overtime Pay]]</f>
        <v>35417.199999999997</v>
      </c>
      <c r="X3550" s="1">
        <f>Table1[[#This Row],[Gross Salary]]-Table1[[#This Row],[Total Deduction]]</f>
        <v>32261.766153846151</v>
      </c>
      <c r="Y3550" t="s">
        <v>37</v>
      </c>
      <c r="Z3550" t="s">
        <v>95</v>
      </c>
      <c r="AA3550" t="s">
        <v>12819</v>
      </c>
      <c r="AB3550" t="s">
        <v>12820</v>
      </c>
    </row>
    <row r="3551" spans="1:28" x14ac:dyDescent="0.3">
      <c r="A3551" t="s">
        <v>12821</v>
      </c>
      <c r="B3551" t="s">
        <v>120</v>
      </c>
      <c r="C3551">
        <v>25</v>
      </c>
      <c r="D3551" t="s">
        <v>61</v>
      </c>
      <c r="E3551" t="s">
        <v>32</v>
      </c>
      <c r="F3551" t="s">
        <v>69</v>
      </c>
      <c r="G3551" t="s">
        <v>1689</v>
      </c>
      <c r="H3551" t="s">
        <v>35</v>
      </c>
      <c r="I3551" t="s">
        <v>36</v>
      </c>
      <c r="J3551">
        <v>26</v>
      </c>
      <c r="K3551">
        <v>23</v>
      </c>
      <c r="L3551">
        <f t="shared" si="165"/>
        <v>3</v>
      </c>
      <c r="M3551">
        <v>11</v>
      </c>
      <c r="N3551">
        <v>24883</v>
      </c>
      <c r="O3551" s="1">
        <f t="shared" si="166"/>
        <v>957.03846153846155</v>
      </c>
      <c r="P3551" s="1">
        <f t="shared" si="167"/>
        <v>22011.884615384617</v>
      </c>
      <c r="Q3551" s="1">
        <f>Table1[[#This Row],[Earned Basic Salary]]*20%</f>
        <v>4402.376923076924</v>
      </c>
      <c r="R3551" s="1">
        <f>Table1[[#This Row],[Earned Basic Salary]]*10%</f>
        <v>2201.188461538462</v>
      </c>
      <c r="S3551" s="1">
        <f>Table1[[#This Row],[Earned Basic Salary]]*12%</f>
        <v>2641.4261538461537</v>
      </c>
      <c r="T3551" s="1">
        <f>200</f>
        <v>200</v>
      </c>
      <c r="U3551" s="1">
        <f>Table1[[#This Row],[PF]]+Table1[[#This Row],[Professional Tax]]</f>
        <v>2841.4261538461537</v>
      </c>
      <c r="V3551" s="1">
        <f>Table1[[#This Row],[Overtime Hours]]*200</f>
        <v>2200</v>
      </c>
      <c r="W3551" s="1">
        <f>Table1[[#This Row],[Earned Basic Salary]]+Table1[[#This Row],[HRA]]+Table1[[#This Row],[DA]]+Table1[[#This Row],[Overtime Pay]]</f>
        <v>30815.450000000004</v>
      </c>
      <c r="X3551" s="1">
        <f>Table1[[#This Row],[Gross Salary]]-Table1[[#This Row],[Total Deduction]]</f>
        <v>27974.02384615385</v>
      </c>
      <c r="Y3551" t="s">
        <v>37</v>
      </c>
      <c r="Z3551" t="s">
        <v>95</v>
      </c>
      <c r="AA3551" t="s">
        <v>12822</v>
      </c>
      <c r="AB3551" t="s">
        <v>12823</v>
      </c>
    </row>
    <row r="3552" spans="1:28" x14ac:dyDescent="0.3">
      <c r="A3552" t="s">
        <v>12824</v>
      </c>
      <c r="B3552" t="s">
        <v>774</v>
      </c>
      <c r="C3552">
        <v>52</v>
      </c>
      <c r="D3552" t="s">
        <v>127</v>
      </c>
      <c r="E3552" t="s">
        <v>32</v>
      </c>
      <c r="F3552" t="s">
        <v>89</v>
      </c>
      <c r="G3552" t="s">
        <v>12825</v>
      </c>
      <c r="H3552" t="s">
        <v>35</v>
      </c>
      <c r="I3552" t="s">
        <v>36</v>
      </c>
      <c r="J3552">
        <v>26</v>
      </c>
      <c r="K3552">
        <v>26</v>
      </c>
      <c r="L3552">
        <f t="shared" si="165"/>
        <v>0</v>
      </c>
      <c r="M3552">
        <v>7</v>
      </c>
      <c r="N3552">
        <v>52233</v>
      </c>
      <c r="O3552" s="1">
        <f t="shared" si="166"/>
        <v>2008.9615384615386</v>
      </c>
      <c r="P3552" s="1">
        <f t="shared" si="167"/>
        <v>52233</v>
      </c>
      <c r="Q3552" s="1">
        <f>Table1[[#This Row],[Earned Basic Salary]]*20%</f>
        <v>10446.6</v>
      </c>
      <c r="R3552" s="1">
        <f>Table1[[#This Row],[Earned Basic Salary]]*10%</f>
        <v>5223.3</v>
      </c>
      <c r="S3552" s="1">
        <f>Table1[[#This Row],[Earned Basic Salary]]*12%</f>
        <v>6267.96</v>
      </c>
      <c r="T3552" s="1">
        <f>200</f>
        <v>200</v>
      </c>
      <c r="U3552" s="1">
        <f>Table1[[#This Row],[PF]]+Table1[[#This Row],[Professional Tax]]</f>
        <v>6467.96</v>
      </c>
      <c r="V3552" s="1">
        <f>Table1[[#This Row],[Overtime Hours]]*200</f>
        <v>1400</v>
      </c>
      <c r="W3552" s="1">
        <f>Table1[[#This Row],[Earned Basic Salary]]+Table1[[#This Row],[HRA]]+Table1[[#This Row],[DA]]+Table1[[#This Row],[Overtime Pay]]</f>
        <v>69302.899999999994</v>
      </c>
      <c r="X3552" s="1">
        <f>Table1[[#This Row],[Gross Salary]]-Table1[[#This Row],[Total Deduction]]</f>
        <v>62834.939999999995</v>
      </c>
      <c r="Y3552" t="s">
        <v>37</v>
      </c>
      <c r="Z3552" t="s">
        <v>48</v>
      </c>
      <c r="AA3552" t="s">
        <v>12826</v>
      </c>
      <c r="AB3552" t="s">
        <v>12827</v>
      </c>
    </row>
    <row r="3553" spans="1:28" x14ac:dyDescent="0.3">
      <c r="A3553" t="s">
        <v>12828</v>
      </c>
      <c r="B3553" t="s">
        <v>3089</v>
      </c>
      <c r="C3553">
        <v>48</v>
      </c>
      <c r="D3553" t="s">
        <v>75</v>
      </c>
      <c r="E3553" t="s">
        <v>45</v>
      </c>
      <c r="F3553" t="s">
        <v>46</v>
      </c>
      <c r="G3553" t="s">
        <v>993</v>
      </c>
      <c r="H3553" t="s">
        <v>35</v>
      </c>
      <c r="I3553" t="s">
        <v>36</v>
      </c>
      <c r="J3553">
        <v>26</v>
      </c>
      <c r="K3553">
        <v>24</v>
      </c>
      <c r="L3553">
        <f t="shared" si="165"/>
        <v>2</v>
      </c>
      <c r="M3553">
        <v>0</v>
      </c>
      <c r="N3553">
        <v>60557</v>
      </c>
      <c r="O3553" s="1">
        <f t="shared" si="166"/>
        <v>2329.1153846153848</v>
      </c>
      <c r="P3553" s="1">
        <f t="shared" si="167"/>
        <v>55898.769230769234</v>
      </c>
      <c r="Q3553" s="1">
        <f>Table1[[#This Row],[Earned Basic Salary]]*20%</f>
        <v>11179.753846153848</v>
      </c>
      <c r="R3553" s="1">
        <f>Table1[[#This Row],[Earned Basic Salary]]*10%</f>
        <v>5589.876923076924</v>
      </c>
      <c r="S3553" s="1">
        <f>Table1[[#This Row],[Earned Basic Salary]]*12%</f>
        <v>6707.8523076923075</v>
      </c>
      <c r="T3553" s="1">
        <f>200</f>
        <v>200</v>
      </c>
      <c r="U3553" s="1">
        <f>Table1[[#This Row],[PF]]+Table1[[#This Row],[Professional Tax]]</f>
        <v>6907.8523076923075</v>
      </c>
      <c r="V3553" s="1">
        <f>Table1[[#This Row],[Overtime Hours]]*200</f>
        <v>0</v>
      </c>
      <c r="W3553" s="1">
        <f>Table1[[#This Row],[Earned Basic Salary]]+Table1[[#This Row],[HRA]]+Table1[[#This Row],[DA]]+Table1[[#This Row],[Overtime Pay]]</f>
        <v>72668.400000000009</v>
      </c>
      <c r="X3553" s="1">
        <f>Table1[[#This Row],[Gross Salary]]-Table1[[#This Row],[Total Deduction]]</f>
        <v>65760.547692307708</v>
      </c>
      <c r="Y3553" t="s">
        <v>37</v>
      </c>
      <c r="Z3553" t="s">
        <v>38</v>
      </c>
      <c r="AA3553" t="s">
        <v>12829</v>
      </c>
      <c r="AB3553" t="s">
        <v>12830</v>
      </c>
    </row>
    <row r="3554" spans="1:28" x14ac:dyDescent="0.3">
      <c r="A3554" t="s">
        <v>12831</v>
      </c>
      <c r="B3554" t="s">
        <v>760</v>
      </c>
      <c r="C3554">
        <v>36</v>
      </c>
      <c r="D3554" t="s">
        <v>44</v>
      </c>
      <c r="E3554" t="s">
        <v>45</v>
      </c>
      <c r="F3554" t="s">
        <v>63</v>
      </c>
      <c r="G3554" t="s">
        <v>3295</v>
      </c>
      <c r="H3554" t="s">
        <v>35</v>
      </c>
      <c r="I3554" t="s">
        <v>36</v>
      </c>
      <c r="J3554">
        <v>26</v>
      </c>
      <c r="K3554">
        <v>24</v>
      </c>
      <c r="L3554">
        <f t="shared" si="165"/>
        <v>2</v>
      </c>
      <c r="M3554">
        <v>16</v>
      </c>
      <c r="N3554">
        <v>79671</v>
      </c>
      <c r="O3554" s="1">
        <f t="shared" si="166"/>
        <v>3064.2692307692309</v>
      </c>
      <c r="P3554" s="1">
        <f t="shared" si="167"/>
        <v>73542.461538461546</v>
      </c>
      <c r="Q3554" s="1">
        <f>Table1[[#This Row],[Earned Basic Salary]]*20%</f>
        <v>14708.49230769231</v>
      </c>
      <c r="R3554" s="1">
        <f>Table1[[#This Row],[Earned Basic Salary]]*10%</f>
        <v>7354.2461538461548</v>
      </c>
      <c r="S3554" s="1">
        <f>Table1[[#This Row],[Earned Basic Salary]]*12%</f>
        <v>8825.0953846153861</v>
      </c>
      <c r="T3554" s="1">
        <f>200</f>
        <v>200</v>
      </c>
      <c r="U3554" s="1">
        <f>Table1[[#This Row],[PF]]+Table1[[#This Row],[Professional Tax]]</f>
        <v>9025.0953846153861</v>
      </c>
      <c r="V3554" s="1">
        <f>Table1[[#This Row],[Overtime Hours]]*200</f>
        <v>3200</v>
      </c>
      <c r="W3554" s="1">
        <f>Table1[[#This Row],[Earned Basic Salary]]+Table1[[#This Row],[HRA]]+Table1[[#This Row],[DA]]+Table1[[#This Row],[Overtime Pay]]</f>
        <v>98805.200000000012</v>
      </c>
      <c r="X3554" s="1">
        <f>Table1[[#This Row],[Gross Salary]]-Table1[[#This Row],[Total Deduction]]</f>
        <v>89780.104615384626</v>
      </c>
      <c r="Y3554" t="s">
        <v>37</v>
      </c>
      <c r="Z3554" t="s">
        <v>106</v>
      </c>
      <c r="AA3554" t="s">
        <v>12832</v>
      </c>
      <c r="AB3554" t="s">
        <v>12833</v>
      </c>
    </row>
    <row r="3555" spans="1:28" x14ac:dyDescent="0.3">
      <c r="A3555" t="s">
        <v>12834</v>
      </c>
      <c r="B3555" t="s">
        <v>1281</v>
      </c>
      <c r="C3555">
        <v>49</v>
      </c>
      <c r="D3555" t="s">
        <v>75</v>
      </c>
      <c r="E3555" t="s">
        <v>32</v>
      </c>
      <c r="F3555" t="s">
        <v>55</v>
      </c>
      <c r="G3555" t="s">
        <v>806</v>
      </c>
      <c r="H3555" t="s">
        <v>35</v>
      </c>
      <c r="I3555" t="s">
        <v>36</v>
      </c>
      <c r="J3555">
        <v>26</v>
      </c>
      <c r="K3555">
        <v>23</v>
      </c>
      <c r="L3555">
        <f t="shared" si="165"/>
        <v>3</v>
      </c>
      <c r="M3555">
        <v>6</v>
      </c>
      <c r="N3555">
        <v>31643</v>
      </c>
      <c r="O3555" s="1">
        <f t="shared" si="166"/>
        <v>1217.0384615384614</v>
      </c>
      <c r="P3555" s="1">
        <f t="shared" si="167"/>
        <v>27991.884615384613</v>
      </c>
      <c r="Q3555" s="1">
        <f>Table1[[#This Row],[Earned Basic Salary]]*20%</f>
        <v>5598.376923076923</v>
      </c>
      <c r="R3555" s="1">
        <f>Table1[[#This Row],[Earned Basic Salary]]*10%</f>
        <v>2799.1884615384615</v>
      </c>
      <c r="S3555" s="1">
        <f>Table1[[#This Row],[Earned Basic Salary]]*12%</f>
        <v>3359.0261538461536</v>
      </c>
      <c r="T3555" s="1">
        <f>200</f>
        <v>200</v>
      </c>
      <c r="U3555" s="1">
        <f>Table1[[#This Row],[PF]]+Table1[[#This Row],[Professional Tax]]</f>
        <v>3559.0261538461536</v>
      </c>
      <c r="V3555" s="1">
        <f>Table1[[#This Row],[Overtime Hours]]*200</f>
        <v>1200</v>
      </c>
      <c r="W3555" s="1">
        <f>Table1[[#This Row],[Earned Basic Salary]]+Table1[[#This Row],[HRA]]+Table1[[#This Row],[DA]]+Table1[[#This Row],[Overtime Pay]]</f>
        <v>37589.449999999997</v>
      </c>
      <c r="X3555" s="1">
        <f>Table1[[#This Row],[Gross Salary]]-Table1[[#This Row],[Total Deduction]]</f>
        <v>34030.423846153841</v>
      </c>
      <c r="Y3555" t="s">
        <v>37</v>
      </c>
      <c r="Z3555" t="s">
        <v>38</v>
      </c>
      <c r="AA3555" t="s">
        <v>12835</v>
      </c>
      <c r="AB3555" t="s">
        <v>12836</v>
      </c>
    </row>
    <row r="3556" spans="1:28" x14ac:dyDescent="0.3">
      <c r="A3556" t="s">
        <v>12837</v>
      </c>
      <c r="B3556" t="s">
        <v>367</v>
      </c>
      <c r="C3556">
        <v>27</v>
      </c>
      <c r="D3556" t="s">
        <v>44</v>
      </c>
      <c r="E3556" t="s">
        <v>54</v>
      </c>
      <c r="F3556" t="s">
        <v>33</v>
      </c>
      <c r="G3556" t="s">
        <v>12838</v>
      </c>
      <c r="H3556" t="s">
        <v>35</v>
      </c>
      <c r="I3556" t="s">
        <v>36</v>
      </c>
      <c r="J3556">
        <v>26</v>
      </c>
      <c r="K3556">
        <v>24</v>
      </c>
      <c r="L3556">
        <f t="shared" si="165"/>
        <v>2</v>
      </c>
      <c r="M3556">
        <v>19</v>
      </c>
      <c r="N3556">
        <v>40359</v>
      </c>
      <c r="O3556" s="1">
        <f t="shared" si="166"/>
        <v>1552.2692307692307</v>
      </c>
      <c r="P3556" s="1">
        <f t="shared" si="167"/>
        <v>37254.461538461539</v>
      </c>
      <c r="Q3556" s="1">
        <f>Table1[[#This Row],[Earned Basic Salary]]*20%</f>
        <v>7450.8923076923083</v>
      </c>
      <c r="R3556" s="1">
        <f>Table1[[#This Row],[Earned Basic Salary]]*10%</f>
        <v>3725.4461538461542</v>
      </c>
      <c r="S3556" s="1">
        <f>Table1[[#This Row],[Earned Basic Salary]]*12%</f>
        <v>4470.5353846153848</v>
      </c>
      <c r="T3556" s="1">
        <f>200</f>
        <v>200</v>
      </c>
      <c r="U3556" s="1">
        <f>Table1[[#This Row],[PF]]+Table1[[#This Row],[Professional Tax]]</f>
        <v>4670.5353846153848</v>
      </c>
      <c r="V3556" s="1">
        <f>Table1[[#This Row],[Overtime Hours]]*200</f>
        <v>3800</v>
      </c>
      <c r="W3556" s="1">
        <f>Table1[[#This Row],[Earned Basic Salary]]+Table1[[#This Row],[HRA]]+Table1[[#This Row],[DA]]+Table1[[#This Row],[Overtime Pay]]</f>
        <v>52230.8</v>
      </c>
      <c r="X3556" s="1">
        <f>Table1[[#This Row],[Gross Salary]]-Table1[[#This Row],[Total Deduction]]</f>
        <v>47560.264615384614</v>
      </c>
      <c r="Y3556" t="s">
        <v>37</v>
      </c>
      <c r="Z3556" t="s">
        <v>95</v>
      </c>
      <c r="AA3556" t="s">
        <v>12839</v>
      </c>
      <c r="AB3556" t="s">
        <v>12840</v>
      </c>
    </row>
    <row r="3557" spans="1:28" x14ac:dyDescent="0.3">
      <c r="A3557" t="s">
        <v>12841</v>
      </c>
      <c r="B3557" t="s">
        <v>295</v>
      </c>
      <c r="C3557">
        <v>28</v>
      </c>
      <c r="D3557" t="s">
        <v>53</v>
      </c>
      <c r="E3557" t="s">
        <v>82</v>
      </c>
      <c r="F3557" t="s">
        <v>33</v>
      </c>
      <c r="G3557" t="s">
        <v>1045</v>
      </c>
      <c r="H3557" t="s">
        <v>35</v>
      </c>
      <c r="I3557" t="s">
        <v>36</v>
      </c>
      <c r="J3557">
        <v>26</v>
      </c>
      <c r="K3557">
        <v>24</v>
      </c>
      <c r="L3557">
        <f t="shared" si="165"/>
        <v>2</v>
      </c>
      <c r="M3557">
        <v>3</v>
      </c>
      <c r="N3557">
        <v>20034</v>
      </c>
      <c r="O3557" s="1">
        <f t="shared" si="166"/>
        <v>770.53846153846155</v>
      </c>
      <c r="P3557" s="1">
        <f t="shared" si="167"/>
        <v>18492.923076923078</v>
      </c>
      <c r="Q3557" s="1">
        <f>Table1[[#This Row],[Earned Basic Salary]]*20%</f>
        <v>3698.584615384616</v>
      </c>
      <c r="R3557" s="1">
        <f>Table1[[#This Row],[Earned Basic Salary]]*10%</f>
        <v>1849.292307692308</v>
      </c>
      <c r="S3557" s="1">
        <f>Table1[[#This Row],[Earned Basic Salary]]*12%</f>
        <v>2219.1507692307691</v>
      </c>
      <c r="T3557" s="1">
        <f>200</f>
        <v>200</v>
      </c>
      <c r="U3557" s="1">
        <f>Table1[[#This Row],[PF]]+Table1[[#This Row],[Professional Tax]]</f>
        <v>2419.1507692307691</v>
      </c>
      <c r="V3557" s="1">
        <f>Table1[[#This Row],[Overtime Hours]]*200</f>
        <v>600</v>
      </c>
      <c r="W3557" s="1">
        <f>Table1[[#This Row],[Earned Basic Salary]]+Table1[[#This Row],[HRA]]+Table1[[#This Row],[DA]]+Table1[[#This Row],[Overtime Pay]]</f>
        <v>24640.799999999999</v>
      </c>
      <c r="X3557" s="1">
        <f>Table1[[#This Row],[Gross Salary]]-Table1[[#This Row],[Total Deduction]]</f>
        <v>22221.649230769232</v>
      </c>
      <c r="Y3557" t="s">
        <v>37</v>
      </c>
      <c r="Z3557" t="s">
        <v>48</v>
      </c>
      <c r="AA3557" t="s">
        <v>12842</v>
      </c>
      <c r="AB3557" t="s">
        <v>12843</v>
      </c>
    </row>
    <row r="3558" spans="1:28" x14ac:dyDescent="0.3">
      <c r="A3558" t="s">
        <v>12844</v>
      </c>
      <c r="B3558" t="s">
        <v>367</v>
      </c>
      <c r="C3558">
        <v>31</v>
      </c>
      <c r="D3558" t="s">
        <v>31</v>
      </c>
      <c r="E3558" t="s">
        <v>54</v>
      </c>
      <c r="F3558" t="s">
        <v>33</v>
      </c>
      <c r="G3558" t="s">
        <v>2521</v>
      </c>
      <c r="H3558" t="s">
        <v>35</v>
      </c>
      <c r="I3558" t="s">
        <v>36</v>
      </c>
      <c r="J3558">
        <v>26</v>
      </c>
      <c r="K3558">
        <v>24</v>
      </c>
      <c r="L3558">
        <f t="shared" si="165"/>
        <v>2</v>
      </c>
      <c r="M3558">
        <v>13</v>
      </c>
      <c r="N3558">
        <v>45023</v>
      </c>
      <c r="O3558" s="1">
        <f t="shared" si="166"/>
        <v>1731.6538461538462</v>
      </c>
      <c r="P3558" s="1">
        <f t="shared" si="167"/>
        <v>41559.692307692312</v>
      </c>
      <c r="Q3558" s="1">
        <f>Table1[[#This Row],[Earned Basic Salary]]*20%</f>
        <v>8311.9384615384624</v>
      </c>
      <c r="R3558" s="1">
        <f>Table1[[#This Row],[Earned Basic Salary]]*10%</f>
        <v>4155.9692307692312</v>
      </c>
      <c r="S3558" s="1">
        <f>Table1[[#This Row],[Earned Basic Salary]]*12%</f>
        <v>4987.1630769230769</v>
      </c>
      <c r="T3558" s="1">
        <f>200</f>
        <v>200</v>
      </c>
      <c r="U3558" s="1">
        <f>Table1[[#This Row],[PF]]+Table1[[#This Row],[Professional Tax]]</f>
        <v>5187.1630769230769</v>
      </c>
      <c r="V3558" s="1">
        <f>Table1[[#This Row],[Overtime Hours]]*200</f>
        <v>2600</v>
      </c>
      <c r="W3558" s="1">
        <f>Table1[[#This Row],[Earned Basic Salary]]+Table1[[#This Row],[HRA]]+Table1[[#This Row],[DA]]+Table1[[#This Row],[Overtime Pay]]</f>
        <v>56627.600000000006</v>
      </c>
      <c r="X3558" s="1">
        <f>Table1[[#This Row],[Gross Salary]]-Table1[[#This Row],[Total Deduction]]</f>
        <v>51440.43692307693</v>
      </c>
      <c r="Y3558" t="s">
        <v>37</v>
      </c>
      <c r="Z3558" t="s">
        <v>95</v>
      </c>
      <c r="AA3558" t="s">
        <v>12845</v>
      </c>
      <c r="AB3558" t="s">
        <v>12846</v>
      </c>
    </row>
    <row r="3559" spans="1:28" x14ac:dyDescent="0.3">
      <c r="A3559" t="s">
        <v>12847</v>
      </c>
      <c r="B3559" t="s">
        <v>3317</v>
      </c>
      <c r="C3559">
        <v>50</v>
      </c>
      <c r="D3559" t="s">
        <v>127</v>
      </c>
      <c r="E3559" t="s">
        <v>54</v>
      </c>
      <c r="F3559" t="s">
        <v>55</v>
      </c>
      <c r="G3559" t="s">
        <v>12848</v>
      </c>
      <c r="H3559" t="s">
        <v>35</v>
      </c>
      <c r="I3559" t="s">
        <v>36</v>
      </c>
      <c r="J3559">
        <v>26</v>
      </c>
      <c r="K3559">
        <v>25</v>
      </c>
      <c r="L3559">
        <f t="shared" si="165"/>
        <v>1</v>
      </c>
      <c r="M3559">
        <v>15</v>
      </c>
      <c r="N3559">
        <v>42050</v>
      </c>
      <c r="O3559" s="1">
        <f t="shared" si="166"/>
        <v>1617.3076923076924</v>
      </c>
      <c r="P3559" s="1">
        <f t="shared" si="167"/>
        <v>40432.692307692312</v>
      </c>
      <c r="Q3559" s="1">
        <f>Table1[[#This Row],[Earned Basic Salary]]*20%</f>
        <v>8086.5384615384628</v>
      </c>
      <c r="R3559" s="1">
        <f>Table1[[#This Row],[Earned Basic Salary]]*10%</f>
        <v>4043.2692307692314</v>
      </c>
      <c r="S3559" s="1">
        <f>Table1[[#This Row],[Earned Basic Salary]]*12%</f>
        <v>4851.9230769230771</v>
      </c>
      <c r="T3559" s="1">
        <f>200</f>
        <v>200</v>
      </c>
      <c r="U3559" s="1">
        <f>Table1[[#This Row],[PF]]+Table1[[#This Row],[Professional Tax]]</f>
        <v>5051.9230769230771</v>
      </c>
      <c r="V3559" s="1">
        <f>Table1[[#This Row],[Overtime Hours]]*200</f>
        <v>3000</v>
      </c>
      <c r="W3559" s="1">
        <f>Table1[[#This Row],[Earned Basic Salary]]+Table1[[#This Row],[HRA]]+Table1[[#This Row],[DA]]+Table1[[#This Row],[Overtime Pay]]</f>
        <v>55562.500000000007</v>
      </c>
      <c r="X3559" s="1">
        <f>Table1[[#This Row],[Gross Salary]]-Table1[[#This Row],[Total Deduction]]</f>
        <v>50510.576923076929</v>
      </c>
      <c r="Y3559" t="s">
        <v>37</v>
      </c>
      <c r="Z3559" t="s">
        <v>95</v>
      </c>
      <c r="AA3559" t="s">
        <v>12849</v>
      </c>
      <c r="AB3559" t="s">
        <v>12850</v>
      </c>
    </row>
    <row r="3560" spans="1:28" x14ac:dyDescent="0.3">
      <c r="A3560" t="s">
        <v>12851</v>
      </c>
      <c r="B3560" t="s">
        <v>3229</v>
      </c>
      <c r="C3560">
        <v>23</v>
      </c>
      <c r="D3560" t="s">
        <v>53</v>
      </c>
      <c r="E3560" t="s">
        <v>54</v>
      </c>
      <c r="F3560" t="s">
        <v>69</v>
      </c>
      <c r="G3560" t="s">
        <v>779</v>
      </c>
      <c r="H3560" t="s">
        <v>35</v>
      </c>
      <c r="I3560" t="s">
        <v>36</v>
      </c>
      <c r="J3560">
        <v>26</v>
      </c>
      <c r="K3560">
        <v>21</v>
      </c>
      <c r="L3560">
        <f t="shared" si="165"/>
        <v>5</v>
      </c>
      <c r="M3560">
        <v>19</v>
      </c>
      <c r="N3560">
        <v>52040</v>
      </c>
      <c r="O3560" s="1">
        <f t="shared" si="166"/>
        <v>2001.5384615384614</v>
      </c>
      <c r="P3560" s="1">
        <f t="shared" si="167"/>
        <v>42032.307692307688</v>
      </c>
      <c r="Q3560" s="1">
        <f>Table1[[#This Row],[Earned Basic Salary]]*20%</f>
        <v>8406.4615384615372</v>
      </c>
      <c r="R3560" s="1">
        <f>Table1[[#This Row],[Earned Basic Salary]]*10%</f>
        <v>4203.2307692307686</v>
      </c>
      <c r="S3560" s="1">
        <f>Table1[[#This Row],[Earned Basic Salary]]*12%</f>
        <v>5043.8769230769221</v>
      </c>
      <c r="T3560" s="1">
        <f>200</f>
        <v>200</v>
      </c>
      <c r="U3560" s="1">
        <f>Table1[[#This Row],[PF]]+Table1[[#This Row],[Professional Tax]]</f>
        <v>5243.8769230769221</v>
      </c>
      <c r="V3560" s="1">
        <f>Table1[[#This Row],[Overtime Hours]]*200</f>
        <v>3800</v>
      </c>
      <c r="W3560" s="1">
        <f>Table1[[#This Row],[Earned Basic Salary]]+Table1[[#This Row],[HRA]]+Table1[[#This Row],[DA]]+Table1[[#This Row],[Overtime Pay]]</f>
        <v>58441.999999999993</v>
      </c>
      <c r="X3560" s="1">
        <f>Table1[[#This Row],[Gross Salary]]-Table1[[#This Row],[Total Deduction]]</f>
        <v>53198.123076923068</v>
      </c>
      <c r="Y3560" t="s">
        <v>37</v>
      </c>
      <c r="Z3560" t="s">
        <v>106</v>
      </c>
      <c r="AA3560" t="s">
        <v>12852</v>
      </c>
      <c r="AB3560" t="s">
        <v>12853</v>
      </c>
    </row>
    <row r="3561" spans="1:28" x14ac:dyDescent="0.3">
      <c r="A3561" t="s">
        <v>12854</v>
      </c>
      <c r="B3561" t="s">
        <v>642</v>
      </c>
      <c r="C3561">
        <v>33</v>
      </c>
      <c r="D3561" t="s">
        <v>31</v>
      </c>
      <c r="E3561" t="s">
        <v>45</v>
      </c>
      <c r="F3561" t="s">
        <v>63</v>
      </c>
      <c r="G3561" t="s">
        <v>12855</v>
      </c>
      <c r="H3561" t="s">
        <v>35</v>
      </c>
      <c r="I3561" t="s">
        <v>36</v>
      </c>
      <c r="J3561">
        <v>26</v>
      </c>
      <c r="K3561">
        <v>24</v>
      </c>
      <c r="L3561">
        <f t="shared" si="165"/>
        <v>2</v>
      </c>
      <c r="M3561">
        <v>19</v>
      </c>
      <c r="N3561">
        <v>75241</v>
      </c>
      <c r="O3561" s="1">
        <f t="shared" si="166"/>
        <v>2893.8846153846152</v>
      </c>
      <c r="P3561" s="1">
        <f t="shared" si="167"/>
        <v>69453.230769230766</v>
      </c>
      <c r="Q3561" s="1">
        <f>Table1[[#This Row],[Earned Basic Salary]]*20%</f>
        <v>13890.646153846154</v>
      </c>
      <c r="R3561" s="1">
        <f>Table1[[#This Row],[Earned Basic Salary]]*10%</f>
        <v>6945.3230769230768</v>
      </c>
      <c r="S3561" s="1">
        <f>Table1[[#This Row],[Earned Basic Salary]]*12%</f>
        <v>8334.3876923076914</v>
      </c>
      <c r="T3561" s="1">
        <f>200</f>
        <v>200</v>
      </c>
      <c r="U3561" s="1">
        <f>Table1[[#This Row],[PF]]+Table1[[#This Row],[Professional Tax]]</f>
        <v>8534.3876923076914</v>
      </c>
      <c r="V3561" s="1">
        <f>Table1[[#This Row],[Overtime Hours]]*200</f>
        <v>3800</v>
      </c>
      <c r="W3561" s="1">
        <f>Table1[[#This Row],[Earned Basic Salary]]+Table1[[#This Row],[HRA]]+Table1[[#This Row],[DA]]+Table1[[#This Row],[Overtime Pay]]</f>
        <v>94089.2</v>
      </c>
      <c r="X3561" s="1">
        <f>Table1[[#This Row],[Gross Salary]]-Table1[[#This Row],[Total Deduction]]</f>
        <v>85554.812307692308</v>
      </c>
      <c r="Y3561" t="s">
        <v>37</v>
      </c>
      <c r="Z3561" t="s">
        <v>48</v>
      </c>
      <c r="AA3561" t="s">
        <v>12856</v>
      </c>
      <c r="AB3561" t="s">
        <v>12857</v>
      </c>
    </row>
    <row r="3562" spans="1:28" x14ac:dyDescent="0.3">
      <c r="A3562" t="s">
        <v>12858</v>
      </c>
      <c r="B3562" t="s">
        <v>173</v>
      </c>
      <c r="C3562">
        <v>44</v>
      </c>
      <c r="D3562" t="s">
        <v>133</v>
      </c>
      <c r="E3562" t="s">
        <v>121</v>
      </c>
      <c r="F3562" t="s">
        <v>89</v>
      </c>
      <c r="G3562" t="s">
        <v>8966</v>
      </c>
      <c r="H3562" t="s">
        <v>35</v>
      </c>
      <c r="I3562" t="s">
        <v>36</v>
      </c>
      <c r="J3562">
        <v>26</v>
      </c>
      <c r="K3562">
        <v>24</v>
      </c>
      <c r="L3562">
        <f t="shared" si="165"/>
        <v>2</v>
      </c>
      <c r="M3562">
        <v>18</v>
      </c>
      <c r="N3562">
        <v>28083</v>
      </c>
      <c r="O3562" s="1">
        <f t="shared" si="166"/>
        <v>1080.1153846153845</v>
      </c>
      <c r="P3562" s="1">
        <f t="shared" si="167"/>
        <v>25922.769230769227</v>
      </c>
      <c r="Q3562" s="1">
        <f>Table1[[#This Row],[Earned Basic Salary]]*20%</f>
        <v>5184.5538461538454</v>
      </c>
      <c r="R3562" s="1">
        <f>Table1[[#This Row],[Earned Basic Salary]]*10%</f>
        <v>2592.2769230769227</v>
      </c>
      <c r="S3562" s="1">
        <f>Table1[[#This Row],[Earned Basic Salary]]*12%</f>
        <v>3110.7323076923071</v>
      </c>
      <c r="T3562" s="1">
        <f>200</f>
        <v>200</v>
      </c>
      <c r="U3562" s="1">
        <f>Table1[[#This Row],[PF]]+Table1[[#This Row],[Professional Tax]]</f>
        <v>3310.7323076923071</v>
      </c>
      <c r="V3562" s="1">
        <f>Table1[[#This Row],[Overtime Hours]]*200</f>
        <v>3600</v>
      </c>
      <c r="W3562" s="1">
        <f>Table1[[#This Row],[Earned Basic Salary]]+Table1[[#This Row],[HRA]]+Table1[[#This Row],[DA]]+Table1[[#This Row],[Overtime Pay]]</f>
        <v>37299.599999999991</v>
      </c>
      <c r="X3562" s="1">
        <f>Table1[[#This Row],[Gross Salary]]-Table1[[#This Row],[Total Deduction]]</f>
        <v>33988.867692307686</v>
      </c>
      <c r="Y3562" t="s">
        <v>37</v>
      </c>
      <c r="Z3562" t="s">
        <v>95</v>
      </c>
      <c r="AA3562" t="s">
        <v>12859</v>
      </c>
      <c r="AB3562" t="s">
        <v>12860</v>
      </c>
    </row>
    <row r="3563" spans="1:28" x14ac:dyDescent="0.3">
      <c r="A3563" t="s">
        <v>12861</v>
      </c>
      <c r="B3563" t="s">
        <v>80</v>
      </c>
      <c r="C3563">
        <v>28</v>
      </c>
      <c r="D3563" t="s">
        <v>133</v>
      </c>
      <c r="E3563" t="s">
        <v>121</v>
      </c>
      <c r="F3563" t="s">
        <v>69</v>
      </c>
      <c r="G3563" t="s">
        <v>12862</v>
      </c>
      <c r="H3563" t="s">
        <v>35</v>
      </c>
      <c r="I3563" t="s">
        <v>36</v>
      </c>
      <c r="J3563">
        <v>26</v>
      </c>
      <c r="K3563">
        <v>23</v>
      </c>
      <c r="L3563">
        <f t="shared" si="165"/>
        <v>3</v>
      </c>
      <c r="M3563">
        <v>7</v>
      </c>
      <c r="N3563">
        <v>30914</v>
      </c>
      <c r="O3563" s="1">
        <f t="shared" si="166"/>
        <v>1189</v>
      </c>
      <c r="P3563" s="1">
        <f t="shared" si="167"/>
        <v>27347</v>
      </c>
      <c r="Q3563" s="1">
        <f>Table1[[#This Row],[Earned Basic Salary]]*20%</f>
        <v>5469.4000000000005</v>
      </c>
      <c r="R3563" s="1">
        <f>Table1[[#This Row],[Earned Basic Salary]]*10%</f>
        <v>2734.7000000000003</v>
      </c>
      <c r="S3563" s="1">
        <f>Table1[[#This Row],[Earned Basic Salary]]*12%</f>
        <v>3281.64</v>
      </c>
      <c r="T3563" s="1">
        <f>200</f>
        <v>200</v>
      </c>
      <c r="U3563" s="1">
        <f>Table1[[#This Row],[PF]]+Table1[[#This Row],[Professional Tax]]</f>
        <v>3481.64</v>
      </c>
      <c r="V3563" s="1">
        <f>Table1[[#This Row],[Overtime Hours]]*200</f>
        <v>1400</v>
      </c>
      <c r="W3563" s="1">
        <f>Table1[[#This Row],[Earned Basic Salary]]+Table1[[#This Row],[HRA]]+Table1[[#This Row],[DA]]+Table1[[#This Row],[Overtime Pay]]</f>
        <v>36951.1</v>
      </c>
      <c r="X3563" s="1">
        <f>Table1[[#This Row],[Gross Salary]]-Table1[[#This Row],[Total Deduction]]</f>
        <v>33469.46</v>
      </c>
      <c r="Y3563" t="s">
        <v>37</v>
      </c>
      <c r="Z3563" t="s">
        <v>38</v>
      </c>
      <c r="AA3563" t="s">
        <v>12863</v>
      </c>
      <c r="AB3563" t="s">
        <v>12864</v>
      </c>
    </row>
    <row r="3564" spans="1:28" x14ac:dyDescent="0.3">
      <c r="A3564" t="s">
        <v>12865</v>
      </c>
      <c r="B3564" t="s">
        <v>2257</v>
      </c>
      <c r="C3564">
        <v>31</v>
      </c>
      <c r="D3564" t="s">
        <v>31</v>
      </c>
      <c r="E3564" t="s">
        <v>54</v>
      </c>
      <c r="F3564" t="s">
        <v>63</v>
      </c>
      <c r="G3564" t="s">
        <v>159</v>
      </c>
      <c r="H3564" t="s">
        <v>35</v>
      </c>
      <c r="I3564" t="s">
        <v>36</v>
      </c>
      <c r="J3564">
        <v>26</v>
      </c>
      <c r="K3564">
        <v>23</v>
      </c>
      <c r="L3564">
        <f t="shared" si="165"/>
        <v>3</v>
      </c>
      <c r="M3564">
        <v>20</v>
      </c>
      <c r="N3564">
        <v>43210</v>
      </c>
      <c r="O3564" s="1">
        <f t="shared" si="166"/>
        <v>1661.9230769230769</v>
      </c>
      <c r="P3564" s="1">
        <f t="shared" si="167"/>
        <v>38224.230769230766</v>
      </c>
      <c r="Q3564" s="1">
        <f>Table1[[#This Row],[Earned Basic Salary]]*20%</f>
        <v>7644.8461538461534</v>
      </c>
      <c r="R3564" s="1">
        <f>Table1[[#This Row],[Earned Basic Salary]]*10%</f>
        <v>3822.4230769230767</v>
      </c>
      <c r="S3564" s="1">
        <f>Table1[[#This Row],[Earned Basic Salary]]*12%</f>
        <v>4586.9076923076918</v>
      </c>
      <c r="T3564" s="1">
        <f>200</f>
        <v>200</v>
      </c>
      <c r="U3564" s="1">
        <f>Table1[[#This Row],[PF]]+Table1[[#This Row],[Professional Tax]]</f>
        <v>4786.9076923076918</v>
      </c>
      <c r="V3564" s="1">
        <f>Table1[[#This Row],[Overtime Hours]]*200</f>
        <v>4000</v>
      </c>
      <c r="W3564" s="1">
        <f>Table1[[#This Row],[Earned Basic Salary]]+Table1[[#This Row],[HRA]]+Table1[[#This Row],[DA]]+Table1[[#This Row],[Overtime Pay]]</f>
        <v>53691.5</v>
      </c>
      <c r="X3564" s="1">
        <f>Table1[[#This Row],[Gross Salary]]-Table1[[#This Row],[Total Deduction]]</f>
        <v>48904.592307692306</v>
      </c>
      <c r="Y3564" t="s">
        <v>37</v>
      </c>
      <c r="Z3564" t="s">
        <v>106</v>
      </c>
      <c r="AA3564" t="s">
        <v>12866</v>
      </c>
      <c r="AB3564" t="s">
        <v>12867</v>
      </c>
    </row>
    <row r="3565" spans="1:28" x14ac:dyDescent="0.3">
      <c r="A3565" t="s">
        <v>12868</v>
      </c>
      <c r="B3565" t="s">
        <v>1002</v>
      </c>
      <c r="C3565">
        <v>51</v>
      </c>
      <c r="D3565" t="s">
        <v>44</v>
      </c>
      <c r="E3565" t="s">
        <v>54</v>
      </c>
      <c r="F3565" t="s">
        <v>69</v>
      </c>
      <c r="G3565" t="s">
        <v>705</v>
      </c>
      <c r="H3565" t="s">
        <v>35</v>
      </c>
      <c r="I3565" t="s">
        <v>36</v>
      </c>
      <c r="J3565">
        <v>26</v>
      </c>
      <c r="K3565">
        <v>23</v>
      </c>
      <c r="L3565">
        <f t="shared" si="165"/>
        <v>3</v>
      </c>
      <c r="M3565">
        <v>17</v>
      </c>
      <c r="N3565">
        <v>75799</v>
      </c>
      <c r="O3565" s="1">
        <f t="shared" si="166"/>
        <v>2915.3461538461538</v>
      </c>
      <c r="P3565" s="1">
        <f t="shared" si="167"/>
        <v>67052.961538461532</v>
      </c>
      <c r="Q3565" s="1">
        <f>Table1[[#This Row],[Earned Basic Salary]]*20%</f>
        <v>13410.592307692306</v>
      </c>
      <c r="R3565" s="1">
        <f>Table1[[#This Row],[Earned Basic Salary]]*10%</f>
        <v>6705.2961538461532</v>
      </c>
      <c r="S3565" s="1">
        <f>Table1[[#This Row],[Earned Basic Salary]]*12%</f>
        <v>8046.3553846153836</v>
      </c>
      <c r="T3565" s="1">
        <f>200</f>
        <v>200</v>
      </c>
      <c r="U3565" s="1">
        <f>Table1[[#This Row],[PF]]+Table1[[#This Row],[Professional Tax]]</f>
        <v>8246.3553846153845</v>
      </c>
      <c r="V3565" s="1">
        <f>Table1[[#This Row],[Overtime Hours]]*200</f>
        <v>3400</v>
      </c>
      <c r="W3565" s="1">
        <f>Table1[[#This Row],[Earned Basic Salary]]+Table1[[#This Row],[HRA]]+Table1[[#This Row],[DA]]+Table1[[#This Row],[Overtime Pay]]</f>
        <v>90568.849999999991</v>
      </c>
      <c r="X3565" s="1">
        <f>Table1[[#This Row],[Gross Salary]]-Table1[[#This Row],[Total Deduction]]</f>
        <v>82322.49461538461</v>
      </c>
      <c r="Y3565" t="s">
        <v>37</v>
      </c>
      <c r="Z3565" t="s">
        <v>95</v>
      </c>
      <c r="AA3565" t="s">
        <v>12869</v>
      </c>
      <c r="AB3565" t="s">
        <v>12870</v>
      </c>
    </row>
    <row r="3566" spans="1:28" x14ac:dyDescent="0.3">
      <c r="A3566" t="s">
        <v>12871</v>
      </c>
      <c r="B3566" t="s">
        <v>2873</v>
      </c>
      <c r="C3566">
        <v>43</v>
      </c>
      <c r="D3566" t="s">
        <v>31</v>
      </c>
      <c r="E3566" t="s">
        <v>62</v>
      </c>
      <c r="F3566" t="s">
        <v>83</v>
      </c>
      <c r="G3566" t="s">
        <v>1971</v>
      </c>
      <c r="H3566" t="s">
        <v>35</v>
      </c>
      <c r="I3566" t="s">
        <v>36</v>
      </c>
      <c r="J3566">
        <v>26</v>
      </c>
      <c r="K3566">
        <v>26</v>
      </c>
      <c r="L3566">
        <f t="shared" si="165"/>
        <v>0</v>
      </c>
      <c r="M3566">
        <v>19</v>
      </c>
      <c r="N3566">
        <v>52771</v>
      </c>
      <c r="O3566" s="1">
        <f t="shared" si="166"/>
        <v>2029.6538461538462</v>
      </c>
      <c r="P3566" s="1">
        <f t="shared" si="167"/>
        <v>52771</v>
      </c>
      <c r="Q3566" s="1">
        <f>Table1[[#This Row],[Earned Basic Salary]]*20%</f>
        <v>10554.2</v>
      </c>
      <c r="R3566" s="1">
        <f>Table1[[#This Row],[Earned Basic Salary]]*10%</f>
        <v>5277.1</v>
      </c>
      <c r="S3566" s="1">
        <f>Table1[[#This Row],[Earned Basic Salary]]*12%</f>
        <v>6332.5199999999995</v>
      </c>
      <c r="T3566" s="1">
        <f>200</f>
        <v>200</v>
      </c>
      <c r="U3566" s="1">
        <f>Table1[[#This Row],[PF]]+Table1[[#This Row],[Professional Tax]]</f>
        <v>6532.5199999999995</v>
      </c>
      <c r="V3566" s="1">
        <f>Table1[[#This Row],[Overtime Hours]]*200</f>
        <v>3800</v>
      </c>
      <c r="W3566" s="1">
        <f>Table1[[#This Row],[Earned Basic Salary]]+Table1[[#This Row],[HRA]]+Table1[[#This Row],[DA]]+Table1[[#This Row],[Overtime Pay]]</f>
        <v>72402.3</v>
      </c>
      <c r="X3566" s="1">
        <f>Table1[[#This Row],[Gross Salary]]-Table1[[#This Row],[Total Deduction]]</f>
        <v>65869.78</v>
      </c>
      <c r="Y3566" t="s">
        <v>37</v>
      </c>
      <c r="Z3566" t="s">
        <v>38</v>
      </c>
      <c r="AA3566" t="s">
        <v>12872</v>
      </c>
      <c r="AB3566" t="s">
        <v>12873</v>
      </c>
    </row>
    <row r="3567" spans="1:28" x14ac:dyDescent="0.3">
      <c r="A3567" t="s">
        <v>12874</v>
      </c>
      <c r="B3567" t="s">
        <v>979</v>
      </c>
      <c r="C3567">
        <v>48</v>
      </c>
      <c r="D3567" t="s">
        <v>127</v>
      </c>
      <c r="E3567" t="s">
        <v>54</v>
      </c>
      <c r="F3567" t="s">
        <v>55</v>
      </c>
      <c r="G3567" t="s">
        <v>12013</v>
      </c>
      <c r="H3567" t="s">
        <v>35</v>
      </c>
      <c r="I3567" t="s">
        <v>36</v>
      </c>
      <c r="J3567">
        <v>26</v>
      </c>
      <c r="K3567">
        <v>24</v>
      </c>
      <c r="L3567">
        <f t="shared" si="165"/>
        <v>2</v>
      </c>
      <c r="M3567">
        <v>8</v>
      </c>
      <c r="N3567">
        <v>25841</v>
      </c>
      <c r="O3567" s="1">
        <f t="shared" si="166"/>
        <v>993.88461538461536</v>
      </c>
      <c r="P3567" s="1">
        <f t="shared" si="167"/>
        <v>23853.23076923077</v>
      </c>
      <c r="Q3567" s="1">
        <f>Table1[[#This Row],[Earned Basic Salary]]*20%</f>
        <v>4770.6461538461544</v>
      </c>
      <c r="R3567" s="1">
        <f>Table1[[#This Row],[Earned Basic Salary]]*10%</f>
        <v>2385.3230769230772</v>
      </c>
      <c r="S3567" s="1">
        <f>Table1[[#This Row],[Earned Basic Salary]]*12%</f>
        <v>2862.3876923076923</v>
      </c>
      <c r="T3567" s="1">
        <f>200</f>
        <v>200</v>
      </c>
      <c r="U3567" s="1">
        <f>Table1[[#This Row],[PF]]+Table1[[#This Row],[Professional Tax]]</f>
        <v>3062.3876923076923</v>
      </c>
      <c r="V3567" s="1">
        <f>Table1[[#This Row],[Overtime Hours]]*200</f>
        <v>1600</v>
      </c>
      <c r="W3567" s="1">
        <f>Table1[[#This Row],[Earned Basic Salary]]+Table1[[#This Row],[HRA]]+Table1[[#This Row],[DA]]+Table1[[#This Row],[Overtime Pay]]</f>
        <v>32609.200000000001</v>
      </c>
      <c r="X3567" s="1">
        <f>Table1[[#This Row],[Gross Salary]]-Table1[[#This Row],[Total Deduction]]</f>
        <v>29546.812307692308</v>
      </c>
      <c r="Y3567" t="s">
        <v>37</v>
      </c>
      <c r="Z3567" t="s">
        <v>38</v>
      </c>
      <c r="AA3567" t="s">
        <v>12875</v>
      </c>
      <c r="AB3567" t="s">
        <v>12876</v>
      </c>
    </row>
    <row r="3568" spans="1:28" x14ac:dyDescent="0.3">
      <c r="A3568" t="s">
        <v>12877</v>
      </c>
      <c r="B3568" t="s">
        <v>2238</v>
      </c>
      <c r="C3568">
        <v>43</v>
      </c>
      <c r="D3568" t="s">
        <v>61</v>
      </c>
      <c r="E3568" t="s">
        <v>54</v>
      </c>
      <c r="F3568" t="s">
        <v>69</v>
      </c>
      <c r="G3568" t="s">
        <v>6399</v>
      </c>
      <c r="H3568" t="s">
        <v>35</v>
      </c>
      <c r="I3568" t="s">
        <v>36</v>
      </c>
      <c r="J3568">
        <v>26</v>
      </c>
      <c r="K3568">
        <v>25</v>
      </c>
      <c r="L3568">
        <f t="shared" si="165"/>
        <v>1</v>
      </c>
      <c r="M3568">
        <v>17</v>
      </c>
      <c r="N3568">
        <v>70007</v>
      </c>
      <c r="O3568" s="1">
        <f t="shared" si="166"/>
        <v>2692.5769230769229</v>
      </c>
      <c r="P3568" s="1">
        <f t="shared" si="167"/>
        <v>67314.423076923078</v>
      </c>
      <c r="Q3568" s="1">
        <f>Table1[[#This Row],[Earned Basic Salary]]*20%</f>
        <v>13462.884615384617</v>
      </c>
      <c r="R3568" s="1">
        <f>Table1[[#This Row],[Earned Basic Salary]]*10%</f>
        <v>6731.4423076923085</v>
      </c>
      <c r="S3568" s="1">
        <f>Table1[[#This Row],[Earned Basic Salary]]*12%</f>
        <v>8077.7307692307695</v>
      </c>
      <c r="T3568" s="1">
        <f>200</f>
        <v>200</v>
      </c>
      <c r="U3568" s="1">
        <f>Table1[[#This Row],[PF]]+Table1[[#This Row],[Professional Tax]]</f>
        <v>8277.7307692307695</v>
      </c>
      <c r="V3568" s="1">
        <f>Table1[[#This Row],[Overtime Hours]]*200</f>
        <v>3400</v>
      </c>
      <c r="W3568" s="1">
        <f>Table1[[#This Row],[Earned Basic Salary]]+Table1[[#This Row],[HRA]]+Table1[[#This Row],[DA]]+Table1[[#This Row],[Overtime Pay]]</f>
        <v>90908.75</v>
      </c>
      <c r="X3568" s="1">
        <f>Table1[[#This Row],[Gross Salary]]-Table1[[#This Row],[Total Deduction]]</f>
        <v>82631.019230769234</v>
      </c>
      <c r="Y3568" t="s">
        <v>37</v>
      </c>
      <c r="Z3568" t="s">
        <v>48</v>
      </c>
      <c r="AA3568" t="s">
        <v>12878</v>
      </c>
      <c r="AB3568" t="s">
        <v>12879</v>
      </c>
    </row>
    <row r="3569" spans="1:28" x14ac:dyDescent="0.3">
      <c r="A3569" t="s">
        <v>12880</v>
      </c>
      <c r="B3569" t="s">
        <v>339</v>
      </c>
      <c r="C3569">
        <v>52</v>
      </c>
      <c r="D3569" t="s">
        <v>81</v>
      </c>
      <c r="E3569" t="s">
        <v>82</v>
      </c>
      <c r="F3569" t="s">
        <v>89</v>
      </c>
      <c r="G3569" t="s">
        <v>6566</v>
      </c>
      <c r="H3569" t="s">
        <v>35</v>
      </c>
      <c r="I3569" t="s">
        <v>36</v>
      </c>
      <c r="J3569">
        <v>26</v>
      </c>
      <c r="K3569">
        <v>22</v>
      </c>
      <c r="L3569">
        <f t="shared" si="165"/>
        <v>4</v>
      </c>
      <c r="M3569">
        <v>14</v>
      </c>
      <c r="N3569">
        <v>18817</v>
      </c>
      <c r="O3569" s="1">
        <f t="shared" si="166"/>
        <v>723.73076923076928</v>
      </c>
      <c r="P3569" s="1">
        <f t="shared" si="167"/>
        <v>15922.076923076924</v>
      </c>
      <c r="Q3569" s="1">
        <f>Table1[[#This Row],[Earned Basic Salary]]*20%</f>
        <v>3184.4153846153849</v>
      </c>
      <c r="R3569" s="1">
        <f>Table1[[#This Row],[Earned Basic Salary]]*10%</f>
        <v>1592.2076923076925</v>
      </c>
      <c r="S3569" s="1">
        <f>Table1[[#This Row],[Earned Basic Salary]]*12%</f>
        <v>1910.6492307692308</v>
      </c>
      <c r="T3569" s="1">
        <f>200</f>
        <v>200</v>
      </c>
      <c r="U3569" s="1">
        <f>Table1[[#This Row],[PF]]+Table1[[#This Row],[Professional Tax]]</f>
        <v>2110.6492307692306</v>
      </c>
      <c r="V3569" s="1">
        <f>Table1[[#This Row],[Overtime Hours]]*200</f>
        <v>2800</v>
      </c>
      <c r="W3569" s="1">
        <f>Table1[[#This Row],[Earned Basic Salary]]+Table1[[#This Row],[HRA]]+Table1[[#This Row],[DA]]+Table1[[#This Row],[Overtime Pay]]</f>
        <v>23498.7</v>
      </c>
      <c r="X3569" s="1">
        <f>Table1[[#This Row],[Gross Salary]]-Table1[[#This Row],[Total Deduction]]</f>
        <v>21388.050769230769</v>
      </c>
      <c r="Y3569" t="s">
        <v>37</v>
      </c>
      <c r="Z3569" t="s">
        <v>95</v>
      </c>
      <c r="AA3569" t="s">
        <v>12881</v>
      </c>
      <c r="AB3569" t="s">
        <v>12882</v>
      </c>
    </row>
    <row r="3570" spans="1:28" x14ac:dyDescent="0.3">
      <c r="A3570" t="s">
        <v>12883</v>
      </c>
      <c r="B3570" t="s">
        <v>1021</v>
      </c>
      <c r="C3570">
        <v>45</v>
      </c>
      <c r="D3570" t="s">
        <v>127</v>
      </c>
      <c r="E3570" t="s">
        <v>82</v>
      </c>
      <c r="F3570" t="s">
        <v>55</v>
      </c>
      <c r="G3570" t="s">
        <v>2939</v>
      </c>
      <c r="H3570" t="s">
        <v>35</v>
      </c>
      <c r="I3570" t="s">
        <v>36</v>
      </c>
      <c r="J3570">
        <v>26</v>
      </c>
      <c r="K3570">
        <v>22</v>
      </c>
      <c r="L3570">
        <f t="shared" si="165"/>
        <v>4</v>
      </c>
      <c r="M3570">
        <v>14</v>
      </c>
      <c r="N3570">
        <v>23163</v>
      </c>
      <c r="O3570" s="1">
        <f t="shared" si="166"/>
        <v>890.88461538461536</v>
      </c>
      <c r="P3570" s="1">
        <f t="shared" si="167"/>
        <v>19599.461538461539</v>
      </c>
      <c r="Q3570" s="1">
        <f>Table1[[#This Row],[Earned Basic Salary]]*20%</f>
        <v>3919.8923076923079</v>
      </c>
      <c r="R3570" s="1">
        <f>Table1[[#This Row],[Earned Basic Salary]]*10%</f>
        <v>1959.9461538461539</v>
      </c>
      <c r="S3570" s="1">
        <f>Table1[[#This Row],[Earned Basic Salary]]*12%</f>
        <v>2351.9353846153845</v>
      </c>
      <c r="T3570" s="1">
        <f>200</f>
        <v>200</v>
      </c>
      <c r="U3570" s="1">
        <f>Table1[[#This Row],[PF]]+Table1[[#This Row],[Professional Tax]]</f>
        <v>2551.9353846153845</v>
      </c>
      <c r="V3570" s="1">
        <f>Table1[[#This Row],[Overtime Hours]]*200</f>
        <v>2800</v>
      </c>
      <c r="W3570" s="1">
        <f>Table1[[#This Row],[Earned Basic Salary]]+Table1[[#This Row],[HRA]]+Table1[[#This Row],[DA]]+Table1[[#This Row],[Overtime Pay]]</f>
        <v>28279.300000000003</v>
      </c>
      <c r="X3570" s="1">
        <f>Table1[[#This Row],[Gross Salary]]-Table1[[#This Row],[Total Deduction]]</f>
        <v>25727.36461538462</v>
      </c>
      <c r="Y3570" t="s">
        <v>37</v>
      </c>
      <c r="Z3570" t="s">
        <v>95</v>
      </c>
      <c r="AA3570" t="s">
        <v>12884</v>
      </c>
      <c r="AB3570" t="s">
        <v>12885</v>
      </c>
    </row>
    <row r="3571" spans="1:28" x14ac:dyDescent="0.3">
      <c r="A3571" t="s">
        <v>12886</v>
      </c>
      <c r="B3571" t="s">
        <v>387</v>
      </c>
      <c r="C3571">
        <v>43</v>
      </c>
      <c r="D3571" t="s">
        <v>31</v>
      </c>
      <c r="E3571" t="s">
        <v>32</v>
      </c>
      <c r="F3571" t="s">
        <v>89</v>
      </c>
      <c r="G3571" t="s">
        <v>12887</v>
      </c>
      <c r="H3571" t="s">
        <v>35</v>
      </c>
      <c r="I3571" t="s">
        <v>36</v>
      </c>
      <c r="J3571">
        <v>26</v>
      </c>
      <c r="K3571">
        <v>24</v>
      </c>
      <c r="L3571">
        <f t="shared" si="165"/>
        <v>2</v>
      </c>
      <c r="M3571">
        <v>7</v>
      </c>
      <c r="N3571">
        <v>25894</v>
      </c>
      <c r="O3571" s="1">
        <f t="shared" si="166"/>
        <v>995.92307692307691</v>
      </c>
      <c r="P3571" s="1">
        <f t="shared" si="167"/>
        <v>23902.153846153844</v>
      </c>
      <c r="Q3571" s="1">
        <f>Table1[[#This Row],[Earned Basic Salary]]*20%</f>
        <v>4780.4307692307693</v>
      </c>
      <c r="R3571" s="1">
        <f>Table1[[#This Row],[Earned Basic Salary]]*10%</f>
        <v>2390.2153846153847</v>
      </c>
      <c r="S3571" s="1">
        <f>Table1[[#This Row],[Earned Basic Salary]]*12%</f>
        <v>2868.2584615384612</v>
      </c>
      <c r="T3571" s="1">
        <f>200</f>
        <v>200</v>
      </c>
      <c r="U3571" s="1">
        <f>Table1[[#This Row],[PF]]+Table1[[#This Row],[Professional Tax]]</f>
        <v>3068.2584615384612</v>
      </c>
      <c r="V3571" s="1">
        <f>Table1[[#This Row],[Overtime Hours]]*200</f>
        <v>1400</v>
      </c>
      <c r="W3571" s="1">
        <f>Table1[[#This Row],[Earned Basic Salary]]+Table1[[#This Row],[HRA]]+Table1[[#This Row],[DA]]+Table1[[#This Row],[Overtime Pay]]</f>
        <v>32472.799999999999</v>
      </c>
      <c r="X3571" s="1">
        <f>Table1[[#This Row],[Gross Salary]]-Table1[[#This Row],[Total Deduction]]</f>
        <v>29404.541538461537</v>
      </c>
      <c r="Y3571" t="s">
        <v>37</v>
      </c>
      <c r="Z3571" t="s">
        <v>106</v>
      </c>
      <c r="AA3571" t="s">
        <v>12888</v>
      </c>
      <c r="AB3571" t="s">
        <v>12889</v>
      </c>
    </row>
    <row r="3572" spans="1:28" x14ac:dyDescent="0.3">
      <c r="A3572" t="s">
        <v>12890</v>
      </c>
      <c r="B3572" t="s">
        <v>558</v>
      </c>
      <c r="C3572">
        <v>52</v>
      </c>
      <c r="D3572" t="s">
        <v>133</v>
      </c>
      <c r="E3572" t="s">
        <v>82</v>
      </c>
      <c r="F3572" t="s">
        <v>46</v>
      </c>
      <c r="G3572" t="s">
        <v>2627</v>
      </c>
      <c r="H3572" t="s">
        <v>35</v>
      </c>
      <c r="I3572" t="s">
        <v>36</v>
      </c>
      <c r="J3572">
        <v>26</v>
      </c>
      <c r="K3572">
        <v>24</v>
      </c>
      <c r="L3572">
        <f t="shared" si="165"/>
        <v>2</v>
      </c>
      <c r="M3572">
        <v>0</v>
      </c>
      <c r="N3572">
        <v>73358</v>
      </c>
      <c r="O3572" s="1">
        <f t="shared" si="166"/>
        <v>2821.4615384615386</v>
      </c>
      <c r="P3572" s="1">
        <f t="shared" si="167"/>
        <v>67715.076923076922</v>
      </c>
      <c r="Q3572" s="1">
        <f>Table1[[#This Row],[Earned Basic Salary]]*20%</f>
        <v>13543.015384615384</v>
      </c>
      <c r="R3572" s="1">
        <f>Table1[[#This Row],[Earned Basic Salary]]*10%</f>
        <v>6771.5076923076922</v>
      </c>
      <c r="S3572" s="1">
        <f>Table1[[#This Row],[Earned Basic Salary]]*12%</f>
        <v>8125.8092307692305</v>
      </c>
      <c r="T3572" s="1">
        <f>200</f>
        <v>200</v>
      </c>
      <c r="U3572" s="1">
        <f>Table1[[#This Row],[PF]]+Table1[[#This Row],[Professional Tax]]</f>
        <v>8325.8092307692314</v>
      </c>
      <c r="V3572" s="1">
        <f>Table1[[#This Row],[Overtime Hours]]*200</f>
        <v>0</v>
      </c>
      <c r="W3572" s="1">
        <f>Table1[[#This Row],[Earned Basic Salary]]+Table1[[#This Row],[HRA]]+Table1[[#This Row],[DA]]+Table1[[#This Row],[Overtime Pay]]</f>
        <v>88029.6</v>
      </c>
      <c r="X3572" s="1">
        <f>Table1[[#This Row],[Gross Salary]]-Table1[[#This Row],[Total Deduction]]</f>
        <v>79703.790769230778</v>
      </c>
      <c r="Y3572" t="s">
        <v>37</v>
      </c>
      <c r="Z3572" t="s">
        <v>106</v>
      </c>
      <c r="AA3572" t="s">
        <v>12891</v>
      </c>
      <c r="AB3572" t="s">
        <v>12892</v>
      </c>
    </row>
    <row r="3573" spans="1:28" x14ac:dyDescent="0.3">
      <c r="A3573" t="s">
        <v>12893</v>
      </c>
      <c r="B3573" t="s">
        <v>1233</v>
      </c>
      <c r="C3573">
        <v>43</v>
      </c>
      <c r="D3573" t="s">
        <v>61</v>
      </c>
      <c r="E3573" t="s">
        <v>62</v>
      </c>
      <c r="F3573" t="s">
        <v>63</v>
      </c>
      <c r="G3573" t="s">
        <v>5672</v>
      </c>
      <c r="H3573" t="s">
        <v>35</v>
      </c>
      <c r="I3573" t="s">
        <v>36</v>
      </c>
      <c r="J3573">
        <v>26</v>
      </c>
      <c r="K3573">
        <v>22</v>
      </c>
      <c r="L3573">
        <f t="shared" si="165"/>
        <v>4</v>
      </c>
      <c r="M3573">
        <v>5</v>
      </c>
      <c r="N3573">
        <v>71136</v>
      </c>
      <c r="O3573" s="1">
        <f t="shared" si="166"/>
        <v>2736</v>
      </c>
      <c r="P3573" s="1">
        <f t="shared" si="167"/>
        <v>60192</v>
      </c>
      <c r="Q3573" s="1">
        <f>Table1[[#This Row],[Earned Basic Salary]]*20%</f>
        <v>12038.400000000001</v>
      </c>
      <c r="R3573" s="1">
        <f>Table1[[#This Row],[Earned Basic Salary]]*10%</f>
        <v>6019.2000000000007</v>
      </c>
      <c r="S3573" s="1">
        <f>Table1[[#This Row],[Earned Basic Salary]]*12%</f>
        <v>7223.04</v>
      </c>
      <c r="T3573" s="1">
        <f>200</f>
        <v>200</v>
      </c>
      <c r="U3573" s="1">
        <f>Table1[[#This Row],[PF]]+Table1[[#This Row],[Professional Tax]]</f>
        <v>7423.04</v>
      </c>
      <c r="V3573" s="1">
        <f>Table1[[#This Row],[Overtime Hours]]*200</f>
        <v>1000</v>
      </c>
      <c r="W3573" s="1">
        <f>Table1[[#This Row],[Earned Basic Salary]]+Table1[[#This Row],[HRA]]+Table1[[#This Row],[DA]]+Table1[[#This Row],[Overtime Pay]]</f>
        <v>79249.599999999991</v>
      </c>
      <c r="X3573" s="1">
        <f>Table1[[#This Row],[Gross Salary]]-Table1[[#This Row],[Total Deduction]]</f>
        <v>71826.559999999998</v>
      </c>
      <c r="Y3573" t="s">
        <v>37</v>
      </c>
      <c r="Z3573" t="s">
        <v>95</v>
      </c>
      <c r="AA3573" t="s">
        <v>12894</v>
      </c>
      <c r="AB3573" t="s">
        <v>12895</v>
      </c>
    </row>
    <row r="3574" spans="1:28" x14ac:dyDescent="0.3">
      <c r="A3574" t="s">
        <v>12896</v>
      </c>
      <c r="B3574" t="s">
        <v>207</v>
      </c>
      <c r="C3574">
        <v>24</v>
      </c>
      <c r="D3574" t="s">
        <v>44</v>
      </c>
      <c r="E3574" t="s">
        <v>32</v>
      </c>
      <c r="F3574" t="s">
        <v>63</v>
      </c>
      <c r="G3574" t="s">
        <v>8738</v>
      </c>
      <c r="H3574" t="s">
        <v>35</v>
      </c>
      <c r="I3574" t="s">
        <v>36</v>
      </c>
      <c r="J3574">
        <v>26</v>
      </c>
      <c r="K3574">
        <v>24</v>
      </c>
      <c r="L3574">
        <f t="shared" si="165"/>
        <v>2</v>
      </c>
      <c r="M3574">
        <v>20</v>
      </c>
      <c r="N3574">
        <v>77520</v>
      </c>
      <c r="O3574" s="1">
        <f t="shared" si="166"/>
        <v>2981.5384615384614</v>
      </c>
      <c r="P3574" s="1">
        <f t="shared" si="167"/>
        <v>71556.923076923078</v>
      </c>
      <c r="Q3574" s="1">
        <f>Table1[[#This Row],[Earned Basic Salary]]*20%</f>
        <v>14311.384615384617</v>
      </c>
      <c r="R3574" s="1">
        <f>Table1[[#This Row],[Earned Basic Salary]]*10%</f>
        <v>7155.6923076923085</v>
      </c>
      <c r="S3574" s="1">
        <f>Table1[[#This Row],[Earned Basic Salary]]*12%</f>
        <v>8586.8307692307699</v>
      </c>
      <c r="T3574" s="1">
        <f>200</f>
        <v>200</v>
      </c>
      <c r="U3574" s="1">
        <f>Table1[[#This Row],[PF]]+Table1[[#This Row],[Professional Tax]]</f>
        <v>8786.8307692307699</v>
      </c>
      <c r="V3574" s="1">
        <f>Table1[[#This Row],[Overtime Hours]]*200</f>
        <v>4000</v>
      </c>
      <c r="W3574" s="1">
        <f>Table1[[#This Row],[Earned Basic Salary]]+Table1[[#This Row],[HRA]]+Table1[[#This Row],[DA]]+Table1[[#This Row],[Overtime Pay]]</f>
        <v>97024</v>
      </c>
      <c r="X3574" s="1">
        <f>Table1[[#This Row],[Gross Salary]]-Table1[[#This Row],[Total Deduction]]</f>
        <v>88237.169230769228</v>
      </c>
      <c r="Y3574" t="s">
        <v>37</v>
      </c>
      <c r="Z3574" t="s">
        <v>95</v>
      </c>
      <c r="AA3574" t="s">
        <v>12897</v>
      </c>
      <c r="AB3574" t="s">
        <v>12898</v>
      </c>
    </row>
    <row r="3575" spans="1:28" x14ac:dyDescent="0.3">
      <c r="A3575" t="s">
        <v>12899</v>
      </c>
      <c r="B3575" t="s">
        <v>461</v>
      </c>
      <c r="C3575">
        <v>55</v>
      </c>
      <c r="D3575" t="s">
        <v>133</v>
      </c>
      <c r="E3575" t="s">
        <v>54</v>
      </c>
      <c r="F3575" t="s">
        <v>46</v>
      </c>
      <c r="G3575" t="s">
        <v>12900</v>
      </c>
      <c r="H3575" t="s">
        <v>35</v>
      </c>
      <c r="I3575" t="s">
        <v>36</v>
      </c>
      <c r="J3575">
        <v>26</v>
      </c>
      <c r="K3575">
        <v>24</v>
      </c>
      <c r="L3575">
        <f t="shared" si="165"/>
        <v>2</v>
      </c>
      <c r="M3575">
        <v>7</v>
      </c>
      <c r="N3575">
        <v>78597</v>
      </c>
      <c r="O3575" s="1">
        <f t="shared" si="166"/>
        <v>3022.9615384615386</v>
      </c>
      <c r="P3575" s="1">
        <f t="shared" si="167"/>
        <v>72551.076923076922</v>
      </c>
      <c r="Q3575" s="1">
        <f>Table1[[#This Row],[Earned Basic Salary]]*20%</f>
        <v>14510.215384615385</v>
      </c>
      <c r="R3575" s="1">
        <f>Table1[[#This Row],[Earned Basic Salary]]*10%</f>
        <v>7255.1076923076926</v>
      </c>
      <c r="S3575" s="1">
        <f>Table1[[#This Row],[Earned Basic Salary]]*12%</f>
        <v>8706.1292307692311</v>
      </c>
      <c r="T3575" s="1">
        <f>200</f>
        <v>200</v>
      </c>
      <c r="U3575" s="1">
        <f>Table1[[#This Row],[PF]]+Table1[[#This Row],[Professional Tax]]</f>
        <v>8906.1292307692311</v>
      </c>
      <c r="V3575" s="1">
        <f>Table1[[#This Row],[Overtime Hours]]*200</f>
        <v>1400</v>
      </c>
      <c r="W3575" s="1">
        <f>Table1[[#This Row],[Earned Basic Salary]]+Table1[[#This Row],[HRA]]+Table1[[#This Row],[DA]]+Table1[[#This Row],[Overtime Pay]]</f>
        <v>95716.4</v>
      </c>
      <c r="X3575" s="1">
        <f>Table1[[#This Row],[Gross Salary]]-Table1[[#This Row],[Total Deduction]]</f>
        <v>86810.270769230759</v>
      </c>
      <c r="Y3575" t="s">
        <v>37</v>
      </c>
      <c r="Z3575" t="s">
        <v>48</v>
      </c>
      <c r="AA3575" t="s">
        <v>12901</v>
      </c>
      <c r="AB3575" t="s">
        <v>12902</v>
      </c>
    </row>
    <row r="3576" spans="1:28" x14ac:dyDescent="0.3">
      <c r="A3576" t="s">
        <v>12903</v>
      </c>
      <c r="B3576" t="s">
        <v>675</v>
      </c>
      <c r="C3576">
        <v>41</v>
      </c>
      <c r="D3576" t="s">
        <v>127</v>
      </c>
      <c r="E3576" t="s">
        <v>121</v>
      </c>
      <c r="F3576" t="s">
        <v>69</v>
      </c>
      <c r="G3576" t="s">
        <v>9152</v>
      </c>
      <c r="H3576" t="s">
        <v>35</v>
      </c>
      <c r="I3576" t="s">
        <v>36</v>
      </c>
      <c r="J3576">
        <v>26</v>
      </c>
      <c r="K3576">
        <v>24</v>
      </c>
      <c r="L3576">
        <f t="shared" si="165"/>
        <v>2</v>
      </c>
      <c r="M3576">
        <v>3</v>
      </c>
      <c r="N3576">
        <v>23887</v>
      </c>
      <c r="O3576" s="1">
        <f t="shared" si="166"/>
        <v>918.73076923076928</v>
      </c>
      <c r="P3576" s="1">
        <f t="shared" si="167"/>
        <v>22049.538461538461</v>
      </c>
      <c r="Q3576" s="1">
        <f>Table1[[#This Row],[Earned Basic Salary]]*20%</f>
        <v>4409.9076923076927</v>
      </c>
      <c r="R3576" s="1">
        <f>Table1[[#This Row],[Earned Basic Salary]]*10%</f>
        <v>2204.9538461538464</v>
      </c>
      <c r="S3576" s="1">
        <f>Table1[[#This Row],[Earned Basic Salary]]*12%</f>
        <v>2645.9446153846152</v>
      </c>
      <c r="T3576" s="1">
        <f>200</f>
        <v>200</v>
      </c>
      <c r="U3576" s="1">
        <f>Table1[[#This Row],[PF]]+Table1[[#This Row],[Professional Tax]]</f>
        <v>2845.9446153846152</v>
      </c>
      <c r="V3576" s="1">
        <f>Table1[[#This Row],[Overtime Hours]]*200</f>
        <v>600</v>
      </c>
      <c r="W3576" s="1">
        <f>Table1[[#This Row],[Earned Basic Salary]]+Table1[[#This Row],[HRA]]+Table1[[#This Row],[DA]]+Table1[[#This Row],[Overtime Pay]]</f>
        <v>29264.400000000001</v>
      </c>
      <c r="X3576" s="1">
        <f>Table1[[#This Row],[Gross Salary]]-Table1[[#This Row],[Total Deduction]]</f>
        <v>26418.455384615387</v>
      </c>
      <c r="Y3576" t="s">
        <v>37</v>
      </c>
      <c r="Z3576" t="s">
        <v>48</v>
      </c>
      <c r="AA3576" t="s">
        <v>12904</v>
      </c>
      <c r="AB3576" t="s">
        <v>12905</v>
      </c>
    </row>
    <row r="3577" spans="1:28" x14ac:dyDescent="0.3">
      <c r="A3577" t="s">
        <v>12906</v>
      </c>
      <c r="B3577" t="s">
        <v>1349</v>
      </c>
      <c r="C3577">
        <v>34</v>
      </c>
      <c r="D3577" t="s">
        <v>31</v>
      </c>
      <c r="E3577" t="s">
        <v>54</v>
      </c>
      <c r="F3577" t="s">
        <v>83</v>
      </c>
      <c r="G3577" t="s">
        <v>8006</v>
      </c>
      <c r="H3577" t="s">
        <v>35</v>
      </c>
      <c r="I3577" t="s">
        <v>36</v>
      </c>
      <c r="J3577">
        <v>26</v>
      </c>
      <c r="K3577">
        <v>24</v>
      </c>
      <c r="L3577">
        <f t="shared" si="165"/>
        <v>2</v>
      </c>
      <c r="M3577">
        <v>17</v>
      </c>
      <c r="N3577">
        <v>33626</v>
      </c>
      <c r="O3577" s="1">
        <f t="shared" si="166"/>
        <v>1293.3076923076924</v>
      </c>
      <c r="P3577" s="1">
        <f t="shared" si="167"/>
        <v>31039.384615384617</v>
      </c>
      <c r="Q3577" s="1">
        <f>Table1[[#This Row],[Earned Basic Salary]]*20%</f>
        <v>6207.876923076924</v>
      </c>
      <c r="R3577" s="1">
        <f>Table1[[#This Row],[Earned Basic Salary]]*10%</f>
        <v>3103.938461538462</v>
      </c>
      <c r="S3577" s="1">
        <f>Table1[[#This Row],[Earned Basic Salary]]*12%</f>
        <v>3724.7261538461539</v>
      </c>
      <c r="T3577" s="1">
        <f>200</f>
        <v>200</v>
      </c>
      <c r="U3577" s="1">
        <f>Table1[[#This Row],[PF]]+Table1[[#This Row],[Professional Tax]]</f>
        <v>3924.7261538461539</v>
      </c>
      <c r="V3577" s="1">
        <f>Table1[[#This Row],[Overtime Hours]]*200</f>
        <v>3400</v>
      </c>
      <c r="W3577" s="1">
        <f>Table1[[#This Row],[Earned Basic Salary]]+Table1[[#This Row],[HRA]]+Table1[[#This Row],[DA]]+Table1[[#This Row],[Overtime Pay]]</f>
        <v>43751.200000000004</v>
      </c>
      <c r="X3577" s="1">
        <f>Table1[[#This Row],[Gross Salary]]-Table1[[#This Row],[Total Deduction]]</f>
        <v>39826.473846153851</v>
      </c>
      <c r="Y3577" t="s">
        <v>37</v>
      </c>
      <c r="Z3577" t="s">
        <v>95</v>
      </c>
      <c r="AA3577" t="s">
        <v>12907</v>
      </c>
      <c r="AB3577" t="s">
        <v>12908</v>
      </c>
    </row>
    <row r="3578" spans="1:28" x14ac:dyDescent="0.3">
      <c r="A3578" t="s">
        <v>12909</v>
      </c>
      <c r="B3578" t="s">
        <v>193</v>
      </c>
      <c r="C3578">
        <v>26</v>
      </c>
      <c r="D3578" t="s">
        <v>61</v>
      </c>
      <c r="E3578" t="s">
        <v>54</v>
      </c>
      <c r="F3578" t="s">
        <v>33</v>
      </c>
      <c r="G3578" t="s">
        <v>5377</v>
      </c>
      <c r="H3578" t="s">
        <v>35</v>
      </c>
      <c r="I3578" t="s">
        <v>36</v>
      </c>
      <c r="J3578">
        <v>26</v>
      </c>
      <c r="K3578">
        <v>23</v>
      </c>
      <c r="L3578">
        <f t="shared" si="165"/>
        <v>3</v>
      </c>
      <c r="M3578">
        <v>17</v>
      </c>
      <c r="N3578">
        <v>68215</v>
      </c>
      <c r="O3578" s="1">
        <f t="shared" si="166"/>
        <v>2623.6538461538462</v>
      </c>
      <c r="P3578" s="1">
        <f t="shared" si="167"/>
        <v>60344.038461538461</v>
      </c>
      <c r="Q3578" s="1">
        <f>Table1[[#This Row],[Earned Basic Salary]]*20%</f>
        <v>12068.807692307693</v>
      </c>
      <c r="R3578" s="1">
        <f>Table1[[#This Row],[Earned Basic Salary]]*10%</f>
        <v>6034.4038461538466</v>
      </c>
      <c r="S3578" s="1">
        <f>Table1[[#This Row],[Earned Basic Salary]]*12%</f>
        <v>7241.2846153846149</v>
      </c>
      <c r="T3578" s="1">
        <f>200</f>
        <v>200</v>
      </c>
      <c r="U3578" s="1">
        <f>Table1[[#This Row],[PF]]+Table1[[#This Row],[Professional Tax]]</f>
        <v>7441.2846153846149</v>
      </c>
      <c r="V3578" s="1">
        <f>Table1[[#This Row],[Overtime Hours]]*200</f>
        <v>3400</v>
      </c>
      <c r="W3578" s="1">
        <f>Table1[[#This Row],[Earned Basic Salary]]+Table1[[#This Row],[HRA]]+Table1[[#This Row],[DA]]+Table1[[#This Row],[Overtime Pay]]</f>
        <v>81847.25</v>
      </c>
      <c r="X3578" s="1">
        <f>Table1[[#This Row],[Gross Salary]]-Table1[[#This Row],[Total Deduction]]</f>
        <v>74405.965384615381</v>
      </c>
      <c r="Y3578" t="s">
        <v>37</v>
      </c>
      <c r="Z3578" t="s">
        <v>95</v>
      </c>
      <c r="AA3578" t="s">
        <v>12910</v>
      </c>
      <c r="AB3578" t="s">
        <v>12911</v>
      </c>
    </row>
    <row r="3579" spans="1:28" x14ac:dyDescent="0.3">
      <c r="A3579" t="s">
        <v>12912</v>
      </c>
      <c r="B3579" t="s">
        <v>1610</v>
      </c>
      <c r="C3579">
        <v>29</v>
      </c>
      <c r="D3579" t="s">
        <v>61</v>
      </c>
      <c r="E3579" t="s">
        <v>54</v>
      </c>
      <c r="F3579" t="s">
        <v>69</v>
      </c>
      <c r="G3579" t="s">
        <v>12913</v>
      </c>
      <c r="H3579" t="s">
        <v>35</v>
      </c>
      <c r="I3579" t="s">
        <v>36</v>
      </c>
      <c r="J3579">
        <v>26</v>
      </c>
      <c r="K3579">
        <v>22</v>
      </c>
      <c r="L3579">
        <f t="shared" si="165"/>
        <v>4</v>
      </c>
      <c r="M3579">
        <v>19</v>
      </c>
      <c r="N3579">
        <v>39785</v>
      </c>
      <c r="O3579" s="1">
        <f t="shared" si="166"/>
        <v>1530.1923076923076</v>
      </c>
      <c r="P3579" s="1">
        <f t="shared" si="167"/>
        <v>33664.230769230766</v>
      </c>
      <c r="Q3579" s="1">
        <f>Table1[[#This Row],[Earned Basic Salary]]*20%</f>
        <v>6732.8461538461534</v>
      </c>
      <c r="R3579" s="1">
        <f>Table1[[#This Row],[Earned Basic Salary]]*10%</f>
        <v>3366.4230769230767</v>
      </c>
      <c r="S3579" s="1">
        <f>Table1[[#This Row],[Earned Basic Salary]]*12%</f>
        <v>4039.7076923076916</v>
      </c>
      <c r="T3579" s="1">
        <f>200</f>
        <v>200</v>
      </c>
      <c r="U3579" s="1">
        <f>Table1[[#This Row],[PF]]+Table1[[#This Row],[Professional Tax]]</f>
        <v>4239.7076923076911</v>
      </c>
      <c r="V3579" s="1">
        <f>Table1[[#This Row],[Overtime Hours]]*200</f>
        <v>3800</v>
      </c>
      <c r="W3579" s="1">
        <f>Table1[[#This Row],[Earned Basic Salary]]+Table1[[#This Row],[HRA]]+Table1[[#This Row],[DA]]+Table1[[#This Row],[Overtime Pay]]</f>
        <v>47563.5</v>
      </c>
      <c r="X3579" s="1">
        <f>Table1[[#This Row],[Gross Salary]]-Table1[[#This Row],[Total Deduction]]</f>
        <v>43323.792307692311</v>
      </c>
      <c r="Y3579" t="s">
        <v>37</v>
      </c>
      <c r="Z3579" t="s">
        <v>48</v>
      </c>
      <c r="AA3579" t="s">
        <v>12914</v>
      </c>
      <c r="AB3579" t="s">
        <v>12915</v>
      </c>
    </row>
    <row r="3580" spans="1:28" x14ac:dyDescent="0.3">
      <c r="A3580" t="s">
        <v>12916</v>
      </c>
      <c r="B3580" t="s">
        <v>797</v>
      </c>
      <c r="C3580">
        <v>24</v>
      </c>
      <c r="D3580" t="s">
        <v>127</v>
      </c>
      <c r="E3580" t="s">
        <v>62</v>
      </c>
      <c r="F3580" t="s">
        <v>33</v>
      </c>
      <c r="G3580" t="s">
        <v>1548</v>
      </c>
      <c r="H3580" t="s">
        <v>35</v>
      </c>
      <c r="I3580" t="s">
        <v>36</v>
      </c>
      <c r="J3580">
        <v>26</v>
      </c>
      <c r="K3580">
        <v>21</v>
      </c>
      <c r="L3580">
        <f t="shared" si="165"/>
        <v>5</v>
      </c>
      <c r="M3580">
        <v>9</v>
      </c>
      <c r="N3580">
        <v>31597</v>
      </c>
      <c r="O3580" s="1">
        <f t="shared" si="166"/>
        <v>1215.2692307692307</v>
      </c>
      <c r="P3580" s="1">
        <f t="shared" si="167"/>
        <v>25520.653846153844</v>
      </c>
      <c r="Q3580" s="1">
        <f>Table1[[#This Row],[Earned Basic Salary]]*20%</f>
        <v>5104.1307692307691</v>
      </c>
      <c r="R3580" s="1">
        <f>Table1[[#This Row],[Earned Basic Salary]]*10%</f>
        <v>2552.0653846153846</v>
      </c>
      <c r="S3580" s="1">
        <f>Table1[[#This Row],[Earned Basic Salary]]*12%</f>
        <v>3062.478461538461</v>
      </c>
      <c r="T3580" s="1">
        <f>200</f>
        <v>200</v>
      </c>
      <c r="U3580" s="1">
        <f>Table1[[#This Row],[PF]]+Table1[[#This Row],[Professional Tax]]</f>
        <v>3262.478461538461</v>
      </c>
      <c r="V3580" s="1">
        <f>Table1[[#This Row],[Overtime Hours]]*200</f>
        <v>1800</v>
      </c>
      <c r="W3580" s="1">
        <f>Table1[[#This Row],[Earned Basic Salary]]+Table1[[#This Row],[HRA]]+Table1[[#This Row],[DA]]+Table1[[#This Row],[Overtime Pay]]</f>
        <v>34976.85</v>
      </c>
      <c r="X3580" s="1">
        <f>Table1[[#This Row],[Gross Salary]]-Table1[[#This Row],[Total Deduction]]</f>
        <v>31714.371538461539</v>
      </c>
      <c r="Y3580" t="s">
        <v>37</v>
      </c>
      <c r="Z3580" t="s">
        <v>95</v>
      </c>
      <c r="AA3580" t="s">
        <v>12917</v>
      </c>
      <c r="AB3580" t="s">
        <v>12918</v>
      </c>
    </row>
    <row r="3581" spans="1:28" x14ac:dyDescent="0.3">
      <c r="A3581" t="s">
        <v>12919</v>
      </c>
      <c r="B3581" t="s">
        <v>485</v>
      </c>
      <c r="C3581">
        <v>41</v>
      </c>
      <c r="D3581" t="s">
        <v>75</v>
      </c>
      <c r="E3581" t="s">
        <v>45</v>
      </c>
      <c r="F3581" t="s">
        <v>55</v>
      </c>
      <c r="G3581" t="s">
        <v>2110</v>
      </c>
      <c r="H3581" t="s">
        <v>35</v>
      </c>
      <c r="I3581" t="s">
        <v>36</v>
      </c>
      <c r="J3581">
        <v>26</v>
      </c>
      <c r="K3581">
        <v>23</v>
      </c>
      <c r="L3581">
        <f t="shared" si="165"/>
        <v>3</v>
      </c>
      <c r="M3581">
        <v>11</v>
      </c>
      <c r="N3581">
        <v>71198</v>
      </c>
      <c r="O3581" s="1">
        <f t="shared" si="166"/>
        <v>2738.3846153846152</v>
      </c>
      <c r="P3581" s="1">
        <f t="shared" si="167"/>
        <v>62982.846153846149</v>
      </c>
      <c r="Q3581" s="1">
        <f>Table1[[#This Row],[Earned Basic Salary]]*20%</f>
        <v>12596.56923076923</v>
      </c>
      <c r="R3581" s="1">
        <f>Table1[[#This Row],[Earned Basic Salary]]*10%</f>
        <v>6298.2846153846149</v>
      </c>
      <c r="S3581" s="1">
        <f>Table1[[#This Row],[Earned Basic Salary]]*12%</f>
        <v>7557.9415384615377</v>
      </c>
      <c r="T3581" s="1">
        <f>200</f>
        <v>200</v>
      </c>
      <c r="U3581" s="1">
        <f>Table1[[#This Row],[PF]]+Table1[[#This Row],[Professional Tax]]</f>
        <v>7757.9415384615377</v>
      </c>
      <c r="V3581" s="1">
        <f>Table1[[#This Row],[Overtime Hours]]*200</f>
        <v>2200</v>
      </c>
      <c r="W3581" s="1">
        <f>Table1[[#This Row],[Earned Basic Salary]]+Table1[[#This Row],[HRA]]+Table1[[#This Row],[DA]]+Table1[[#This Row],[Overtime Pay]]</f>
        <v>84077.7</v>
      </c>
      <c r="X3581" s="1">
        <f>Table1[[#This Row],[Gross Salary]]-Table1[[#This Row],[Total Deduction]]</f>
        <v>76319.758461538455</v>
      </c>
      <c r="Y3581" t="s">
        <v>37</v>
      </c>
      <c r="Z3581" t="s">
        <v>106</v>
      </c>
      <c r="AA3581" t="s">
        <v>12920</v>
      </c>
      <c r="AB3581" t="s">
        <v>12921</v>
      </c>
    </row>
    <row r="3582" spans="1:28" x14ac:dyDescent="0.3">
      <c r="A3582" t="s">
        <v>12922</v>
      </c>
      <c r="B3582" t="s">
        <v>1610</v>
      </c>
      <c r="C3582">
        <v>28</v>
      </c>
      <c r="D3582" t="s">
        <v>53</v>
      </c>
      <c r="E3582" t="s">
        <v>82</v>
      </c>
      <c r="F3582" t="s">
        <v>46</v>
      </c>
      <c r="G3582" t="s">
        <v>2676</v>
      </c>
      <c r="H3582" t="s">
        <v>35</v>
      </c>
      <c r="I3582" t="s">
        <v>36</v>
      </c>
      <c r="J3582">
        <v>26</v>
      </c>
      <c r="K3582">
        <v>23</v>
      </c>
      <c r="L3582">
        <f t="shared" si="165"/>
        <v>3</v>
      </c>
      <c r="M3582">
        <v>12</v>
      </c>
      <c r="N3582">
        <v>26670</v>
      </c>
      <c r="O3582" s="1">
        <f t="shared" si="166"/>
        <v>1025.7692307692307</v>
      </c>
      <c r="P3582" s="1">
        <f t="shared" si="167"/>
        <v>23592.692307692305</v>
      </c>
      <c r="Q3582" s="1">
        <f>Table1[[#This Row],[Earned Basic Salary]]*20%</f>
        <v>4718.538461538461</v>
      </c>
      <c r="R3582" s="1">
        <f>Table1[[#This Row],[Earned Basic Salary]]*10%</f>
        <v>2359.2692307692305</v>
      </c>
      <c r="S3582" s="1">
        <f>Table1[[#This Row],[Earned Basic Salary]]*12%</f>
        <v>2831.1230769230765</v>
      </c>
      <c r="T3582" s="1">
        <f>200</f>
        <v>200</v>
      </c>
      <c r="U3582" s="1">
        <f>Table1[[#This Row],[PF]]+Table1[[#This Row],[Professional Tax]]</f>
        <v>3031.1230769230765</v>
      </c>
      <c r="V3582" s="1">
        <f>Table1[[#This Row],[Overtime Hours]]*200</f>
        <v>2400</v>
      </c>
      <c r="W3582" s="1">
        <f>Table1[[#This Row],[Earned Basic Salary]]+Table1[[#This Row],[HRA]]+Table1[[#This Row],[DA]]+Table1[[#This Row],[Overtime Pay]]</f>
        <v>33070.5</v>
      </c>
      <c r="X3582" s="1">
        <f>Table1[[#This Row],[Gross Salary]]-Table1[[#This Row],[Total Deduction]]</f>
        <v>30039.376923076925</v>
      </c>
      <c r="Y3582" t="s">
        <v>37</v>
      </c>
      <c r="Z3582" t="s">
        <v>38</v>
      </c>
      <c r="AA3582" t="s">
        <v>12923</v>
      </c>
      <c r="AB3582" t="s">
        <v>12924</v>
      </c>
    </row>
    <row r="3583" spans="1:28" x14ac:dyDescent="0.3">
      <c r="A3583" t="s">
        <v>12925</v>
      </c>
      <c r="B3583" t="s">
        <v>2324</v>
      </c>
      <c r="C3583">
        <v>42</v>
      </c>
      <c r="D3583" t="s">
        <v>31</v>
      </c>
      <c r="E3583" t="s">
        <v>62</v>
      </c>
      <c r="F3583" t="s">
        <v>63</v>
      </c>
      <c r="G3583" t="s">
        <v>7711</v>
      </c>
      <c r="H3583" t="s">
        <v>35</v>
      </c>
      <c r="I3583" t="s">
        <v>36</v>
      </c>
      <c r="J3583">
        <v>26</v>
      </c>
      <c r="K3583">
        <v>23</v>
      </c>
      <c r="L3583">
        <f t="shared" si="165"/>
        <v>3</v>
      </c>
      <c r="M3583">
        <v>15</v>
      </c>
      <c r="N3583">
        <v>62668</v>
      </c>
      <c r="O3583" s="1">
        <f t="shared" si="166"/>
        <v>2410.3076923076924</v>
      </c>
      <c r="P3583" s="1">
        <f t="shared" si="167"/>
        <v>55437.076923076922</v>
      </c>
      <c r="Q3583" s="1">
        <f>Table1[[#This Row],[Earned Basic Salary]]*20%</f>
        <v>11087.415384615386</v>
      </c>
      <c r="R3583" s="1">
        <f>Table1[[#This Row],[Earned Basic Salary]]*10%</f>
        <v>5543.7076923076929</v>
      </c>
      <c r="S3583" s="1">
        <f>Table1[[#This Row],[Earned Basic Salary]]*12%</f>
        <v>6652.4492307692308</v>
      </c>
      <c r="T3583" s="1">
        <f>200</f>
        <v>200</v>
      </c>
      <c r="U3583" s="1">
        <f>Table1[[#This Row],[PF]]+Table1[[#This Row],[Professional Tax]]</f>
        <v>6852.4492307692308</v>
      </c>
      <c r="V3583" s="1">
        <f>Table1[[#This Row],[Overtime Hours]]*200</f>
        <v>3000</v>
      </c>
      <c r="W3583" s="1">
        <f>Table1[[#This Row],[Earned Basic Salary]]+Table1[[#This Row],[HRA]]+Table1[[#This Row],[DA]]+Table1[[#This Row],[Overtime Pay]]</f>
        <v>75068.2</v>
      </c>
      <c r="X3583" s="1">
        <f>Table1[[#This Row],[Gross Salary]]-Table1[[#This Row],[Total Deduction]]</f>
        <v>68215.75076923077</v>
      </c>
      <c r="Y3583" t="s">
        <v>37</v>
      </c>
      <c r="Z3583" t="s">
        <v>38</v>
      </c>
      <c r="AA3583" t="s">
        <v>12926</v>
      </c>
      <c r="AB3583" t="s">
        <v>12927</v>
      </c>
    </row>
    <row r="3584" spans="1:28" x14ac:dyDescent="0.3">
      <c r="A3584" t="s">
        <v>12928</v>
      </c>
      <c r="B3584" t="s">
        <v>1366</v>
      </c>
      <c r="C3584">
        <v>49</v>
      </c>
      <c r="D3584" t="s">
        <v>75</v>
      </c>
      <c r="E3584" t="s">
        <v>82</v>
      </c>
      <c r="F3584" t="s">
        <v>46</v>
      </c>
      <c r="G3584" t="s">
        <v>3469</v>
      </c>
      <c r="H3584" t="s">
        <v>35</v>
      </c>
      <c r="I3584" t="s">
        <v>36</v>
      </c>
      <c r="J3584">
        <v>26</v>
      </c>
      <c r="K3584">
        <v>24</v>
      </c>
      <c r="L3584">
        <f t="shared" si="165"/>
        <v>2</v>
      </c>
      <c r="M3584">
        <v>16</v>
      </c>
      <c r="N3584">
        <v>67443</v>
      </c>
      <c r="O3584" s="1">
        <f t="shared" si="166"/>
        <v>2593.9615384615386</v>
      </c>
      <c r="P3584" s="1">
        <f t="shared" si="167"/>
        <v>62255.076923076922</v>
      </c>
      <c r="Q3584" s="1">
        <f>Table1[[#This Row],[Earned Basic Salary]]*20%</f>
        <v>12451.015384615384</v>
      </c>
      <c r="R3584" s="1">
        <f>Table1[[#This Row],[Earned Basic Salary]]*10%</f>
        <v>6225.5076923076922</v>
      </c>
      <c r="S3584" s="1">
        <f>Table1[[#This Row],[Earned Basic Salary]]*12%</f>
        <v>7470.6092307692306</v>
      </c>
      <c r="T3584" s="1">
        <f>200</f>
        <v>200</v>
      </c>
      <c r="U3584" s="1">
        <f>Table1[[#This Row],[PF]]+Table1[[#This Row],[Professional Tax]]</f>
        <v>7670.6092307692306</v>
      </c>
      <c r="V3584" s="1">
        <f>Table1[[#This Row],[Overtime Hours]]*200</f>
        <v>3200</v>
      </c>
      <c r="W3584" s="1">
        <f>Table1[[#This Row],[Earned Basic Salary]]+Table1[[#This Row],[HRA]]+Table1[[#This Row],[DA]]+Table1[[#This Row],[Overtime Pay]]</f>
        <v>84131.6</v>
      </c>
      <c r="X3584" s="1">
        <f>Table1[[#This Row],[Gross Salary]]-Table1[[#This Row],[Total Deduction]]</f>
        <v>76460.990769230775</v>
      </c>
      <c r="Y3584" t="s">
        <v>37</v>
      </c>
      <c r="Z3584" t="s">
        <v>38</v>
      </c>
      <c r="AA3584" t="s">
        <v>12929</v>
      </c>
      <c r="AB3584" t="s">
        <v>12930</v>
      </c>
    </row>
    <row r="3585" spans="1:28" x14ac:dyDescent="0.3">
      <c r="A3585" t="s">
        <v>12931</v>
      </c>
      <c r="B3585" t="s">
        <v>280</v>
      </c>
      <c r="C3585">
        <v>25</v>
      </c>
      <c r="D3585" t="s">
        <v>31</v>
      </c>
      <c r="E3585" t="s">
        <v>82</v>
      </c>
      <c r="F3585" t="s">
        <v>89</v>
      </c>
      <c r="G3585" t="s">
        <v>251</v>
      </c>
      <c r="H3585" t="s">
        <v>35</v>
      </c>
      <c r="I3585" t="s">
        <v>36</v>
      </c>
      <c r="J3585">
        <v>26</v>
      </c>
      <c r="K3585">
        <v>24</v>
      </c>
      <c r="L3585">
        <f t="shared" si="165"/>
        <v>2</v>
      </c>
      <c r="M3585">
        <v>14</v>
      </c>
      <c r="N3585">
        <v>42217</v>
      </c>
      <c r="O3585" s="1">
        <f t="shared" si="166"/>
        <v>1623.7307692307693</v>
      </c>
      <c r="P3585" s="1">
        <f t="shared" si="167"/>
        <v>38969.538461538461</v>
      </c>
      <c r="Q3585" s="1">
        <f>Table1[[#This Row],[Earned Basic Salary]]*20%</f>
        <v>7793.9076923076927</v>
      </c>
      <c r="R3585" s="1">
        <f>Table1[[#This Row],[Earned Basic Salary]]*10%</f>
        <v>3896.9538461538464</v>
      </c>
      <c r="S3585" s="1">
        <f>Table1[[#This Row],[Earned Basic Salary]]*12%</f>
        <v>4676.3446153846153</v>
      </c>
      <c r="T3585" s="1">
        <f>200</f>
        <v>200</v>
      </c>
      <c r="U3585" s="1">
        <f>Table1[[#This Row],[PF]]+Table1[[#This Row],[Professional Tax]]</f>
        <v>4876.3446153846153</v>
      </c>
      <c r="V3585" s="1">
        <f>Table1[[#This Row],[Overtime Hours]]*200</f>
        <v>2800</v>
      </c>
      <c r="W3585" s="1">
        <f>Table1[[#This Row],[Earned Basic Salary]]+Table1[[#This Row],[HRA]]+Table1[[#This Row],[DA]]+Table1[[#This Row],[Overtime Pay]]</f>
        <v>53460.4</v>
      </c>
      <c r="X3585" s="1">
        <f>Table1[[#This Row],[Gross Salary]]-Table1[[#This Row],[Total Deduction]]</f>
        <v>48584.055384615385</v>
      </c>
      <c r="Y3585" t="s">
        <v>37</v>
      </c>
      <c r="Z3585" t="s">
        <v>48</v>
      </c>
      <c r="AA3585" t="s">
        <v>12932</v>
      </c>
      <c r="AB3585" t="s">
        <v>12933</v>
      </c>
    </row>
    <row r="3586" spans="1:28" x14ac:dyDescent="0.3">
      <c r="A3586" t="s">
        <v>12934</v>
      </c>
      <c r="B3586" t="s">
        <v>2324</v>
      </c>
      <c r="C3586">
        <v>38</v>
      </c>
      <c r="D3586" t="s">
        <v>81</v>
      </c>
      <c r="E3586" t="s">
        <v>121</v>
      </c>
      <c r="F3586" t="s">
        <v>89</v>
      </c>
      <c r="G3586" t="s">
        <v>12935</v>
      </c>
      <c r="H3586" t="s">
        <v>35</v>
      </c>
      <c r="I3586" t="s">
        <v>36</v>
      </c>
      <c r="J3586">
        <v>26</v>
      </c>
      <c r="K3586">
        <v>23</v>
      </c>
      <c r="L3586">
        <f t="shared" si="165"/>
        <v>3</v>
      </c>
      <c r="M3586">
        <v>13</v>
      </c>
      <c r="N3586">
        <v>77747</v>
      </c>
      <c r="O3586" s="1">
        <f t="shared" si="166"/>
        <v>2990.2692307692309</v>
      </c>
      <c r="P3586" s="1">
        <f t="shared" si="167"/>
        <v>68776.192307692312</v>
      </c>
      <c r="Q3586" s="1">
        <f>Table1[[#This Row],[Earned Basic Salary]]*20%</f>
        <v>13755.238461538464</v>
      </c>
      <c r="R3586" s="1">
        <f>Table1[[#This Row],[Earned Basic Salary]]*10%</f>
        <v>6877.6192307692318</v>
      </c>
      <c r="S3586" s="1">
        <f>Table1[[#This Row],[Earned Basic Salary]]*12%</f>
        <v>8253.1430769230774</v>
      </c>
      <c r="T3586" s="1">
        <f>200</f>
        <v>200</v>
      </c>
      <c r="U3586" s="1">
        <f>Table1[[#This Row],[PF]]+Table1[[#This Row],[Professional Tax]]</f>
        <v>8453.1430769230774</v>
      </c>
      <c r="V3586" s="1">
        <f>Table1[[#This Row],[Overtime Hours]]*200</f>
        <v>2600</v>
      </c>
      <c r="W3586" s="1">
        <f>Table1[[#This Row],[Earned Basic Salary]]+Table1[[#This Row],[HRA]]+Table1[[#This Row],[DA]]+Table1[[#This Row],[Overtime Pay]]</f>
        <v>92009.05</v>
      </c>
      <c r="X3586" s="1">
        <f>Table1[[#This Row],[Gross Salary]]-Table1[[#This Row],[Total Deduction]]</f>
        <v>83555.906923076924</v>
      </c>
      <c r="Y3586" t="s">
        <v>37</v>
      </c>
      <c r="Z3586" t="s">
        <v>106</v>
      </c>
      <c r="AA3586" t="s">
        <v>12936</v>
      </c>
      <c r="AB3586" t="s">
        <v>12937</v>
      </c>
    </row>
    <row r="3587" spans="1:28" x14ac:dyDescent="0.3">
      <c r="A3587" t="s">
        <v>12938</v>
      </c>
      <c r="B3587" t="s">
        <v>1140</v>
      </c>
      <c r="C3587">
        <v>41</v>
      </c>
      <c r="D3587" t="s">
        <v>81</v>
      </c>
      <c r="E3587" t="s">
        <v>62</v>
      </c>
      <c r="F3587" t="s">
        <v>46</v>
      </c>
      <c r="G3587" t="s">
        <v>9208</v>
      </c>
      <c r="H3587" t="s">
        <v>35</v>
      </c>
      <c r="I3587" t="s">
        <v>36</v>
      </c>
      <c r="J3587">
        <v>26</v>
      </c>
      <c r="K3587">
        <v>24</v>
      </c>
      <c r="L3587">
        <f t="shared" ref="L3587:L3650" si="168">J3587-K3587</f>
        <v>2</v>
      </c>
      <c r="M3587">
        <v>4</v>
      </c>
      <c r="N3587">
        <v>59420</v>
      </c>
      <c r="O3587" s="1">
        <f t="shared" ref="O3587:O3650" si="169">N3587/J3587</f>
        <v>2285.3846153846152</v>
      </c>
      <c r="P3587" s="1">
        <f t="shared" ref="P3587:P3650" si="170">O3587*K3587</f>
        <v>54849.230769230766</v>
      </c>
      <c r="Q3587" s="1">
        <f>Table1[[#This Row],[Earned Basic Salary]]*20%</f>
        <v>10969.846153846154</v>
      </c>
      <c r="R3587" s="1">
        <f>Table1[[#This Row],[Earned Basic Salary]]*10%</f>
        <v>5484.9230769230771</v>
      </c>
      <c r="S3587" s="1">
        <f>Table1[[#This Row],[Earned Basic Salary]]*12%</f>
        <v>6581.9076923076918</v>
      </c>
      <c r="T3587" s="1">
        <f>200</f>
        <v>200</v>
      </c>
      <c r="U3587" s="1">
        <f>Table1[[#This Row],[PF]]+Table1[[#This Row],[Professional Tax]]</f>
        <v>6781.9076923076918</v>
      </c>
      <c r="V3587" s="1">
        <f>Table1[[#This Row],[Overtime Hours]]*200</f>
        <v>800</v>
      </c>
      <c r="W3587" s="1">
        <f>Table1[[#This Row],[Earned Basic Salary]]+Table1[[#This Row],[HRA]]+Table1[[#This Row],[DA]]+Table1[[#This Row],[Overtime Pay]]</f>
        <v>72104</v>
      </c>
      <c r="X3587" s="1">
        <f>Table1[[#This Row],[Gross Salary]]-Table1[[#This Row],[Total Deduction]]</f>
        <v>65322.092307692306</v>
      </c>
      <c r="Y3587" t="s">
        <v>37</v>
      </c>
      <c r="Z3587" t="s">
        <v>106</v>
      </c>
      <c r="AA3587" t="s">
        <v>12939</v>
      </c>
      <c r="AB3587" t="s">
        <v>12940</v>
      </c>
    </row>
    <row r="3588" spans="1:28" x14ac:dyDescent="0.3">
      <c r="A3588" t="s">
        <v>12941</v>
      </c>
      <c r="B3588" t="s">
        <v>415</v>
      </c>
      <c r="C3588">
        <v>42</v>
      </c>
      <c r="D3588" t="s">
        <v>31</v>
      </c>
      <c r="E3588" t="s">
        <v>121</v>
      </c>
      <c r="F3588" t="s">
        <v>89</v>
      </c>
      <c r="G3588" t="s">
        <v>5529</v>
      </c>
      <c r="H3588" t="s">
        <v>35</v>
      </c>
      <c r="I3588" t="s">
        <v>36</v>
      </c>
      <c r="J3588">
        <v>26</v>
      </c>
      <c r="K3588">
        <v>23</v>
      </c>
      <c r="L3588">
        <f t="shared" si="168"/>
        <v>3</v>
      </c>
      <c r="M3588">
        <v>6</v>
      </c>
      <c r="N3588">
        <v>77600</v>
      </c>
      <c r="O3588" s="1">
        <f t="shared" si="169"/>
        <v>2984.6153846153848</v>
      </c>
      <c r="P3588" s="1">
        <f t="shared" si="170"/>
        <v>68646.153846153844</v>
      </c>
      <c r="Q3588" s="1">
        <f>Table1[[#This Row],[Earned Basic Salary]]*20%</f>
        <v>13729.23076923077</v>
      </c>
      <c r="R3588" s="1">
        <f>Table1[[#This Row],[Earned Basic Salary]]*10%</f>
        <v>6864.6153846153848</v>
      </c>
      <c r="S3588" s="1">
        <f>Table1[[#This Row],[Earned Basic Salary]]*12%</f>
        <v>8237.538461538461</v>
      </c>
      <c r="T3588" s="1">
        <f>200</f>
        <v>200</v>
      </c>
      <c r="U3588" s="1">
        <f>Table1[[#This Row],[PF]]+Table1[[#This Row],[Professional Tax]]</f>
        <v>8437.538461538461</v>
      </c>
      <c r="V3588" s="1">
        <f>Table1[[#This Row],[Overtime Hours]]*200</f>
        <v>1200</v>
      </c>
      <c r="W3588" s="1">
        <f>Table1[[#This Row],[Earned Basic Salary]]+Table1[[#This Row],[HRA]]+Table1[[#This Row],[DA]]+Table1[[#This Row],[Overtime Pay]]</f>
        <v>90440</v>
      </c>
      <c r="X3588" s="1">
        <f>Table1[[#This Row],[Gross Salary]]-Table1[[#This Row],[Total Deduction]]</f>
        <v>82002.461538461532</v>
      </c>
      <c r="Y3588" t="s">
        <v>37</v>
      </c>
      <c r="Z3588" t="s">
        <v>38</v>
      </c>
      <c r="AA3588" t="s">
        <v>12942</v>
      </c>
      <c r="AB3588" t="s">
        <v>12943</v>
      </c>
    </row>
    <row r="3589" spans="1:28" x14ac:dyDescent="0.3">
      <c r="A3589" t="s">
        <v>12944</v>
      </c>
      <c r="B3589" t="s">
        <v>797</v>
      </c>
      <c r="C3589">
        <v>29</v>
      </c>
      <c r="D3589" t="s">
        <v>53</v>
      </c>
      <c r="E3589" t="s">
        <v>45</v>
      </c>
      <c r="F3589" t="s">
        <v>83</v>
      </c>
      <c r="G3589" t="s">
        <v>7008</v>
      </c>
      <c r="H3589" t="s">
        <v>35</v>
      </c>
      <c r="I3589" t="s">
        <v>36</v>
      </c>
      <c r="J3589">
        <v>26</v>
      </c>
      <c r="K3589">
        <v>25</v>
      </c>
      <c r="L3589">
        <f t="shared" si="168"/>
        <v>1</v>
      </c>
      <c r="M3589">
        <v>13</v>
      </c>
      <c r="N3589">
        <v>61326</v>
      </c>
      <c r="O3589" s="1">
        <f t="shared" si="169"/>
        <v>2358.6923076923076</v>
      </c>
      <c r="P3589" s="1">
        <f t="shared" si="170"/>
        <v>58967.307692307688</v>
      </c>
      <c r="Q3589" s="1">
        <f>Table1[[#This Row],[Earned Basic Salary]]*20%</f>
        <v>11793.461538461539</v>
      </c>
      <c r="R3589" s="1">
        <f>Table1[[#This Row],[Earned Basic Salary]]*10%</f>
        <v>5896.7307692307695</v>
      </c>
      <c r="S3589" s="1">
        <f>Table1[[#This Row],[Earned Basic Salary]]*12%</f>
        <v>7076.076923076922</v>
      </c>
      <c r="T3589" s="1">
        <f>200</f>
        <v>200</v>
      </c>
      <c r="U3589" s="1">
        <f>Table1[[#This Row],[PF]]+Table1[[#This Row],[Professional Tax]]</f>
        <v>7276.076923076922</v>
      </c>
      <c r="V3589" s="1">
        <f>Table1[[#This Row],[Overtime Hours]]*200</f>
        <v>2600</v>
      </c>
      <c r="W3589" s="1">
        <f>Table1[[#This Row],[Earned Basic Salary]]+Table1[[#This Row],[HRA]]+Table1[[#This Row],[DA]]+Table1[[#This Row],[Overtime Pay]]</f>
        <v>79257.499999999985</v>
      </c>
      <c r="X3589" s="1">
        <f>Table1[[#This Row],[Gross Salary]]-Table1[[#This Row],[Total Deduction]]</f>
        <v>71981.423076923063</v>
      </c>
      <c r="Y3589" t="s">
        <v>37</v>
      </c>
      <c r="Z3589" t="s">
        <v>38</v>
      </c>
      <c r="AA3589" t="s">
        <v>12945</v>
      </c>
      <c r="AB3589" t="s">
        <v>12946</v>
      </c>
    </row>
    <row r="3590" spans="1:28" x14ac:dyDescent="0.3">
      <c r="A3590" t="s">
        <v>12947</v>
      </c>
      <c r="B3590" t="s">
        <v>285</v>
      </c>
      <c r="C3590">
        <v>41</v>
      </c>
      <c r="D3590" t="s">
        <v>133</v>
      </c>
      <c r="E3590" t="s">
        <v>45</v>
      </c>
      <c r="F3590" t="s">
        <v>46</v>
      </c>
      <c r="G3590" t="s">
        <v>3696</v>
      </c>
      <c r="H3590" t="s">
        <v>35</v>
      </c>
      <c r="I3590" t="s">
        <v>36</v>
      </c>
      <c r="J3590">
        <v>26</v>
      </c>
      <c r="K3590">
        <v>26</v>
      </c>
      <c r="L3590">
        <f t="shared" si="168"/>
        <v>0</v>
      </c>
      <c r="M3590">
        <v>6</v>
      </c>
      <c r="N3590">
        <v>45716</v>
      </c>
      <c r="O3590" s="1">
        <f t="shared" si="169"/>
        <v>1758.3076923076924</v>
      </c>
      <c r="P3590" s="1">
        <f t="shared" si="170"/>
        <v>45716</v>
      </c>
      <c r="Q3590" s="1">
        <f>Table1[[#This Row],[Earned Basic Salary]]*20%</f>
        <v>9143.2000000000007</v>
      </c>
      <c r="R3590" s="1">
        <f>Table1[[#This Row],[Earned Basic Salary]]*10%</f>
        <v>4571.6000000000004</v>
      </c>
      <c r="S3590" s="1">
        <f>Table1[[#This Row],[Earned Basic Salary]]*12%</f>
        <v>5485.92</v>
      </c>
      <c r="T3590" s="1">
        <f>200</f>
        <v>200</v>
      </c>
      <c r="U3590" s="1">
        <f>Table1[[#This Row],[PF]]+Table1[[#This Row],[Professional Tax]]</f>
        <v>5685.92</v>
      </c>
      <c r="V3590" s="1">
        <f>Table1[[#This Row],[Overtime Hours]]*200</f>
        <v>1200</v>
      </c>
      <c r="W3590" s="1">
        <f>Table1[[#This Row],[Earned Basic Salary]]+Table1[[#This Row],[HRA]]+Table1[[#This Row],[DA]]+Table1[[#This Row],[Overtime Pay]]</f>
        <v>60630.799999999996</v>
      </c>
      <c r="X3590" s="1">
        <f>Table1[[#This Row],[Gross Salary]]-Table1[[#This Row],[Total Deduction]]</f>
        <v>54944.88</v>
      </c>
      <c r="Y3590" t="s">
        <v>37</v>
      </c>
      <c r="Z3590" t="s">
        <v>95</v>
      </c>
      <c r="AA3590" t="s">
        <v>12948</v>
      </c>
      <c r="AB3590" t="s">
        <v>12949</v>
      </c>
    </row>
    <row r="3591" spans="1:28" x14ac:dyDescent="0.3">
      <c r="A3591" t="s">
        <v>12950</v>
      </c>
      <c r="B3591" t="s">
        <v>512</v>
      </c>
      <c r="C3591">
        <v>46</v>
      </c>
      <c r="D3591" t="s">
        <v>53</v>
      </c>
      <c r="E3591" t="s">
        <v>45</v>
      </c>
      <c r="F3591" t="s">
        <v>89</v>
      </c>
      <c r="G3591" t="s">
        <v>378</v>
      </c>
      <c r="H3591" t="s">
        <v>35</v>
      </c>
      <c r="I3591" t="s">
        <v>36</v>
      </c>
      <c r="J3591">
        <v>26</v>
      </c>
      <c r="K3591">
        <v>25</v>
      </c>
      <c r="L3591">
        <f t="shared" si="168"/>
        <v>1</v>
      </c>
      <c r="M3591">
        <v>13</v>
      </c>
      <c r="N3591">
        <v>24341</v>
      </c>
      <c r="O3591" s="1">
        <f t="shared" si="169"/>
        <v>936.19230769230774</v>
      </c>
      <c r="P3591" s="1">
        <f t="shared" si="170"/>
        <v>23404.807692307695</v>
      </c>
      <c r="Q3591" s="1">
        <f>Table1[[#This Row],[Earned Basic Salary]]*20%</f>
        <v>4680.961538461539</v>
      </c>
      <c r="R3591" s="1">
        <f>Table1[[#This Row],[Earned Basic Salary]]*10%</f>
        <v>2340.4807692307695</v>
      </c>
      <c r="S3591" s="1">
        <f>Table1[[#This Row],[Earned Basic Salary]]*12%</f>
        <v>2808.5769230769233</v>
      </c>
      <c r="T3591" s="1">
        <f>200</f>
        <v>200</v>
      </c>
      <c r="U3591" s="1">
        <f>Table1[[#This Row],[PF]]+Table1[[#This Row],[Professional Tax]]</f>
        <v>3008.5769230769233</v>
      </c>
      <c r="V3591" s="1">
        <f>Table1[[#This Row],[Overtime Hours]]*200</f>
        <v>2600</v>
      </c>
      <c r="W3591" s="1">
        <f>Table1[[#This Row],[Earned Basic Salary]]+Table1[[#This Row],[HRA]]+Table1[[#This Row],[DA]]+Table1[[#This Row],[Overtime Pay]]</f>
        <v>33026.25</v>
      </c>
      <c r="X3591" s="1">
        <f>Table1[[#This Row],[Gross Salary]]-Table1[[#This Row],[Total Deduction]]</f>
        <v>30017.673076923078</v>
      </c>
      <c r="Y3591" t="s">
        <v>37</v>
      </c>
      <c r="Z3591" t="s">
        <v>38</v>
      </c>
      <c r="AA3591" t="s">
        <v>12951</v>
      </c>
      <c r="AB3591" t="s">
        <v>12952</v>
      </c>
    </row>
    <row r="3592" spans="1:28" x14ac:dyDescent="0.3">
      <c r="A3592" t="s">
        <v>12953</v>
      </c>
      <c r="B3592" t="s">
        <v>221</v>
      </c>
      <c r="C3592">
        <v>46</v>
      </c>
      <c r="D3592" t="s">
        <v>31</v>
      </c>
      <c r="E3592" t="s">
        <v>45</v>
      </c>
      <c r="F3592" t="s">
        <v>33</v>
      </c>
      <c r="G3592" t="s">
        <v>1261</v>
      </c>
      <c r="H3592" t="s">
        <v>35</v>
      </c>
      <c r="I3592" t="s">
        <v>36</v>
      </c>
      <c r="J3592">
        <v>26</v>
      </c>
      <c r="K3592">
        <v>22</v>
      </c>
      <c r="L3592">
        <f t="shared" si="168"/>
        <v>4</v>
      </c>
      <c r="M3592">
        <v>5</v>
      </c>
      <c r="N3592">
        <v>42785</v>
      </c>
      <c r="O3592" s="1">
        <f t="shared" si="169"/>
        <v>1645.5769230769231</v>
      </c>
      <c r="P3592" s="1">
        <f t="shared" si="170"/>
        <v>36202.692307692305</v>
      </c>
      <c r="Q3592" s="1">
        <f>Table1[[#This Row],[Earned Basic Salary]]*20%</f>
        <v>7240.538461538461</v>
      </c>
      <c r="R3592" s="1">
        <f>Table1[[#This Row],[Earned Basic Salary]]*10%</f>
        <v>3620.2692307692305</v>
      </c>
      <c r="S3592" s="1">
        <f>Table1[[#This Row],[Earned Basic Salary]]*12%</f>
        <v>4344.3230769230768</v>
      </c>
      <c r="T3592" s="1">
        <f>200</f>
        <v>200</v>
      </c>
      <c r="U3592" s="1">
        <f>Table1[[#This Row],[PF]]+Table1[[#This Row],[Professional Tax]]</f>
        <v>4544.3230769230768</v>
      </c>
      <c r="V3592" s="1">
        <f>Table1[[#This Row],[Overtime Hours]]*200</f>
        <v>1000</v>
      </c>
      <c r="W3592" s="1">
        <f>Table1[[#This Row],[Earned Basic Salary]]+Table1[[#This Row],[HRA]]+Table1[[#This Row],[DA]]+Table1[[#This Row],[Overtime Pay]]</f>
        <v>48063.5</v>
      </c>
      <c r="X3592" s="1">
        <f>Table1[[#This Row],[Gross Salary]]-Table1[[#This Row],[Total Deduction]]</f>
        <v>43519.176923076921</v>
      </c>
      <c r="Y3592" t="s">
        <v>37</v>
      </c>
      <c r="Z3592" t="s">
        <v>38</v>
      </c>
      <c r="AA3592" t="s">
        <v>12954</v>
      </c>
      <c r="AB3592" t="s">
        <v>12955</v>
      </c>
    </row>
    <row r="3593" spans="1:28" x14ac:dyDescent="0.3">
      <c r="A3593" t="s">
        <v>12956</v>
      </c>
      <c r="B3593" t="s">
        <v>2233</v>
      </c>
      <c r="C3593">
        <v>54</v>
      </c>
      <c r="D3593" t="s">
        <v>127</v>
      </c>
      <c r="E3593" t="s">
        <v>62</v>
      </c>
      <c r="F3593" t="s">
        <v>83</v>
      </c>
      <c r="G3593" t="s">
        <v>6793</v>
      </c>
      <c r="H3593" t="s">
        <v>35</v>
      </c>
      <c r="I3593" t="s">
        <v>36</v>
      </c>
      <c r="J3593">
        <v>26</v>
      </c>
      <c r="K3593">
        <v>21</v>
      </c>
      <c r="L3593">
        <f t="shared" si="168"/>
        <v>5</v>
      </c>
      <c r="M3593">
        <v>15</v>
      </c>
      <c r="N3593">
        <v>44186</v>
      </c>
      <c r="O3593" s="1">
        <f t="shared" si="169"/>
        <v>1699.4615384615386</v>
      </c>
      <c r="P3593" s="1">
        <f t="shared" si="170"/>
        <v>35688.692307692312</v>
      </c>
      <c r="Q3593" s="1">
        <f>Table1[[#This Row],[Earned Basic Salary]]*20%</f>
        <v>7137.7384615384626</v>
      </c>
      <c r="R3593" s="1">
        <f>Table1[[#This Row],[Earned Basic Salary]]*10%</f>
        <v>3568.8692307692313</v>
      </c>
      <c r="S3593" s="1">
        <f>Table1[[#This Row],[Earned Basic Salary]]*12%</f>
        <v>4282.6430769230774</v>
      </c>
      <c r="T3593" s="1">
        <f>200</f>
        <v>200</v>
      </c>
      <c r="U3593" s="1">
        <f>Table1[[#This Row],[PF]]+Table1[[#This Row],[Professional Tax]]</f>
        <v>4482.6430769230774</v>
      </c>
      <c r="V3593" s="1">
        <f>Table1[[#This Row],[Overtime Hours]]*200</f>
        <v>3000</v>
      </c>
      <c r="W3593" s="1">
        <f>Table1[[#This Row],[Earned Basic Salary]]+Table1[[#This Row],[HRA]]+Table1[[#This Row],[DA]]+Table1[[#This Row],[Overtime Pay]]</f>
        <v>49395.30000000001</v>
      </c>
      <c r="X3593" s="1">
        <f>Table1[[#This Row],[Gross Salary]]-Table1[[#This Row],[Total Deduction]]</f>
        <v>44912.656923076931</v>
      </c>
      <c r="Y3593" t="s">
        <v>37</v>
      </c>
      <c r="Z3593" t="s">
        <v>95</v>
      </c>
      <c r="AA3593" t="s">
        <v>12957</v>
      </c>
      <c r="AB3593" t="s">
        <v>12958</v>
      </c>
    </row>
    <row r="3594" spans="1:28" x14ac:dyDescent="0.3">
      <c r="A3594" t="s">
        <v>12959</v>
      </c>
      <c r="B3594" t="s">
        <v>443</v>
      </c>
      <c r="C3594">
        <v>21</v>
      </c>
      <c r="D3594" t="s">
        <v>61</v>
      </c>
      <c r="E3594" t="s">
        <v>54</v>
      </c>
      <c r="F3594" t="s">
        <v>55</v>
      </c>
      <c r="G3594" t="s">
        <v>2654</v>
      </c>
      <c r="H3594" t="s">
        <v>35</v>
      </c>
      <c r="I3594" t="s">
        <v>36</v>
      </c>
      <c r="J3594">
        <v>26</v>
      </c>
      <c r="K3594">
        <v>21</v>
      </c>
      <c r="L3594">
        <f t="shared" si="168"/>
        <v>5</v>
      </c>
      <c r="M3594">
        <v>3</v>
      </c>
      <c r="N3594">
        <v>74827</v>
      </c>
      <c r="O3594" s="1">
        <f t="shared" si="169"/>
        <v>2877.9615384615386</v>
      </c>
      <c r="P3594" s="1">
        <f t="shared" si="170"/>
        <v>60437.192307692312</v>
      </c>
      <c r="Q3594" s="1">
        <f>Table1[[#This Row],[Earned Basic Salary]]*20%</f>
        <v>12087.438461538462</v>
      </c>
      <c r="R3594" s="1">
        <f>Table1[[#This Row],[Earned Basic Salary]]*10%</f>
        <v>6043.7192307692312</v>
      </c>
      <c r="S3594" s="1">
        <f>Table1[[#This Row],[Earned Basic Salary]]*12%</f>
        <v>7252.4630769230771</v>
      </c>
      <c r="T3594" s="1">
        <f>200</f>
        <v>200</v>
      </c>
      <c r="U3594" s="1">
        <f>Table1[[#This Row],[PF]]+Table1[[#This Row],[Professional Tax]]</f>
        <v>7452.4630769230771</v>
      </c>
      <c r="V3594" s="1">
        <f>Table1[[#This Row],[Overtime Hours]]*200</f>
        <v>600</v>
      </c>
      <c r="W3594" s="1">
        <f>Table1[[#This Row],[Earned Basic Salary]]+Table1[[#This Row],[HRA]]+Table1[[#This Row],[DA]]+Table1[[#This Row],[Overtime Pay]]</f>
        <v>79168.350000000006</v>
      </c>
      <c r="X3594" s="1">
        <f>Table1[[#This Row],[Gross Salary]]-Table1[[#This Row],[Total Deduction]]</f>
        <v>71715.886923076934</v>
      </c>
      <c r="Y3594" t="s">
        <v>37</v>
      </c>
      <c r="Z3594" t="s">
        <v>106</v>
      </c>
      <c r="AA3594" t="s">
        <v>12960</v>
      </c>
      <c r="AB3594" t="s">
        <v>12961</v>
      </c>
    </row>
    <row r="3595" spans="1:28" x14ac:dyDescent="0.3">
      <c r="A3595" t="s">
        <v>12962</v>
      </c>
      <c r="B3595" t="s">
        <v>1063</v>
      </c>
      <c r="C3595">
        <v>23</v>
      </c>
      <c r="D3595" t="s">
        <v>31</v>
      </c>
      <c r="E3595" t="s">
        <v>62</v>
      </c>
      <c r="F3595" t="s">
        <v>33</v>
      </c>
      <c r="G3595" t="s">
        <v>12963</v>
      </c>
      <c r="H3595" t="s">
        <v>35</v>
      </c>
      <c r="I3595" t="s">
        <v>36</v>
      </c>
      <c r="J3595">
        <v>26</v>
      </c>
      <c r="K3595">
        <v>26</v>
      </c>
      <c r="L3595">
        <f t="shared" si="168"/>
        <v>0</v>
      </c>
      <c r="M3595">
        <v>19</v>
      </c>
      <c r="N3595">
        <v>19243</v>
      </c>
      <c r="O3595" s="1">
        <f t="shared" si="169"/>
        <v>740.11538461538464</v>
      </c>
      <c r="P3595" s="1">
        <f t="shared" si="170"/>
        <v>19243</v>
      </c>
      <c r="Q3595" s="1">
        <f>Table1[[#This Row],[Earned Basic Salary]]*20%</f>
        <v>3848.6000000000004</v>
      </c>
      <c r="R3595" s="1">
        <f>Table1[[#This Row],[Earned Basic Salary]]*10%</f>
        <v>1924.3000000000002</v>
      </c>
      <c r="S3595" s="1">
        <f>Table1[[#This Row],[Earned Basic Salary]]*12%</f>
        <v>2309.16</v>
      </c>
      <c r="T3595" s="1">
        <f>200</f>
        <v>200</v>
      </c>
      <c r="U3595" s="1">
        <f>Table1[[#This Row],[PF]]+Table1[[#This Row],[Professional Tax]]</f>
        <v>2509.16</v>
      </c>
      <c r="V3595" s="1">
        <f>Table1[[#This Row],[Overtime Hours]]*200</f>
        <v>3800</v>
      </c>
      <c r="W3595" s="1">
        <f>Table1[[#This Row],[Earned Basic Salary]]+Table1[[#This Row],[HRA]]+Table1[[#This Row],[DA]]+Table1[[#This Row],[Overtime Pay]]</f>
        <v>28815.899999999998</v>
      </c>
      <c r="X3595" s="1">
        <f>Table1[[#This Row],[Gross Salary]]-Table1[[#This Row],[Total Deduction]]</f>
        <v>26306.739999999998</v>
      </c>
      <c r="Y3595" t="s">
        <v>37</v>
      </c>
      <c r="Z3595" t="s">
        <v>48</v>
      </c>
      <c r="AA3595" t="s">
        <v>12964</v>
      </c>
      <c r="AB3595" t="s">
        <v>12965</v>
      </c>
    </row>
    <row r="3596" spans="1:28" x14ac:dyDescent="0.3">
      <c r="A3596" t="s">
        <v>12966</v>
      </c>
      <c r="B3596" t="s">
        <v>1868</v>
      </c>
      <c r="C3596">
        <v>31</v>
      </c>
      <c r="D3596" t="s">
        <v>81</v>
      </c>
      <c r="E3596" t="s">
        <v>121</v>
      </c>
      <c r="F3596" t="s">
        <v>89</v>
      </c>
      <c r="G3596" t="s">
        <v>1208</v>
      </c>
      <c r="H3596" t="s">
        <v>35</v>
      </c>
      <c r="I3596" t="s">
        <v>36</v>
      </c>
      <c r="J3596">
        <v>26</v>
      </c>
      <c r="K3596">
        <v>25</v>
      </c>
      <c r="L3596">
        <f t="shared" si="168"/>
        <v>1</v>
      </c>
      <c r="M3596">
        <v>3</v>
      </c>
      <c r="N3596">
        <v>72143</v>
      </c>
      <c r="O3596" s="1">
        <f t="shared" si="169"/>
        <v>2774.7307692307691</v>
      </c>
      <c r="P3596" s="1">
        <f t="shared" si="170"/>
        <v>69368.26923076922</v>
      </c>
      <c r="Q3596" s="1">
        <f>Table1[[#This Row],[Earned Basic Salary]]*20%</f>
        <v>13873.653846153844</v>
      </c>
      <c r="R3596" s="1">
        <f>Table1[[#This Row],[Earned Basic Salary]]*10%</f>
        <v>6936.826923076922</v>
      </c>
      <c r="S3596" s="1">
        <f>Table1[[#This Row],[Earned Basic Salary]]*12%</f>
        <v>8324.1923076923067</v>
      </c>
      <c r="T3596" s="1">
        <f>200</f>
        <v>200</v>
      </c>
      <c r="U3596" s="1">
        <f>Table1[[#This Row],[PF]]+Table1[[#This Row],[Professional Tax]]</f>
        <v>8524.1923076923067</v>
      </c>
      <c r="V3596" s="1">
        <f>Table1[[#This Row],[Overtime Hours]]*200</f>
        <v>600</v>
      </c>
      <c r="W3596" s="1">
        <f>Table1[[#This Row],[Earned Basic Salary]]+Table1[[#This Row],[HRA]]+Table1[[#This Row],[DA]]+Table1[[#This Row],[Overtime Pay]]</f>
        <v>90778.749999999985</v>
      </c>
      <c r="X3596" s="1">
        <f>Table1[[#This Row],[Gross Salary]]-Table1[[#This Row],[Total Deduction]]</f>
        <v>82254.557692307673</v>
      </c>
      <c r="Y3596" t="s">
        <v>37</v>
      </c>
      <c r="Z3596" t="s">
        <v>38</v>
      </c>
      <c r="AA3596" t="s">
        <v>12967</v>
      </c>
      <c r="AB3596" t="s">
        <v>12968</v>
      </c>
    </row>
    <row r="3597" spans="1:28" x14ac:dyDescent="0.3">
      <c r="A3597" t="s">
        <v>12969</v>
      </c>
      <c r="B3597" t="s">
        <v>1175</v>
      </c>
      <c r="C3597">
        <v>50</v>
      </c>
      <c r="D3597" t="s">
        <v>133</v>
      </c>
      <c r="E3597" t="s">
        <v>62</v>
      </c>
      <c r="F3597" t="s">
        <v>63</v>
      </c>
      <c r="G3597" t="s">
        <v>154</v>
      </c>
      <c r="H3597" t="s">
        <v>35</v>
      </c>
      <c r="I3597" t="s">
        <v>36</v>
      </c>
      <c r="J3597">
        <v>26</v>
      </c>
      <c r="K3597">
        <v>24</v>
      </c>
      <c r="L3597">
        <f t="shared" si="168"/>
        <v>2</v>
      </c>
      <c r="M3597">
        <v>20</v>
      </c>
      <c r="N3597">
        <v>26966</v>
      </c>
      <c r="O3597" s="1">
        <f t="shared" si="169"/>
        <v>1037.1538461538462</v>
      </c>
      <c r="P3597" s="1">
        <f t="shared" si="170"/>
        <v>24891.692307692309</v>
      </c>
      <c r="Q3597" s="1">
        <f>Table1[[#This Row],[Earned Basic Salary]]*20%</f>
        <v>4978.3384615384621</v>
      </c>
      <c r="R3597" s="1">
        <f>Table1[[#This Row],[Earned Basic Salary]]*10%</f>
        <v>2489.169230769231</v>
      </c>
      <c r="S3597" s="1">
        <f>Table1[[#This Row],[Earned Basic Salary]]*12%</f>
        <v>2987.0030769230771</v>
      </c>
      <c r="T3597" s="1">
        <f>200</f>
        <v>200</v>
      </c>
      <c r="U3597" s="1">
        <f>Table1[[#This Row],[PF]]+Table1[[#This Row],[Professional Tax]]</f>
        <v>3187.0030769230771</v>
      </c>
      <c r="V3597" s="1">
        <f>Table1[[#This Row],[Overtime Hours]]*200</f>
        <v>4000</v>
      </c>
      <c r="W3597" s="1">
        <f>Table1[[#This Row],[Earned Basic Salary]]+Table1[[#This Row],[HRA]]+Table1[[#This Row],[DA]]+Table1[[#This Row],[Overtime Pay]]</f>
        <v>36359.199999999997</v>
      </c>
      <c r="X3597" s="1">
        <f>Table1[[#This Row],[Gross Salary]]-Table1[[#This Row],[Total Deduction]]</f>
        <v>33172.196923076917</v>
      </c>
      <c r="Y3597" t="s">
        <v>37</v>
      </c>
      <c r="Z3597" t="s">
        <v>106</v>
      </c>
      <c r="AA3597" t="s">
        <v>12970</v>
      </c>
      <c r="AB3597" t="s">
        <v>12971</v>
      </c>
    </row>
    <row r="3598" spans="1:28" x14ac:dyDescent="0.3">
      <c r="A3598" t="s">
        <v>12972</v>
      </c>
      <c r="B3598" t="s">
        <v>4613</v>
      </c>
      <c r="C3598">
        <v>46</v>
      </c>
      <c r="D3598" t="s">
        <v>31</v>
      </c>
      <c r="E3598" t="s">
        <v>121</v>
      </c>
      <c r="F3598" t="s">
        <v>89</v>
      </c>
      <c r="G3598" t="s">
        <v>12973</v>
      </c>
      <c r="H3598" t="s">
        <v>35</v>
      </c>
      <c r="I3598" t="s">
        <v>36</v>
      </c>
      <c r="J3598">
        <v>26</v>
      </c>
      <c r="K3598">
        <v>26</v>
      </c>
      <c r="L3598">
        <f t="shared" si="168"/>
        <v>0</v>
      </c>
      <c r="M3598">
        <v>0</v>
      </c>
      <c r="N3598">
        <v>21755</v>
      </c>
      <c r="O3598" s="1">
        <f t="shared" si="169"/>
        <v>836.73076923076928</v>
      </c>
      <c r="P3598" s="1">
        <f t="shared" si="170"/>
        <v>21755</v>
      </c>
      <c r="Q3598" s="1">
        <f>Table1[[#This Row],[Earned Basic Salary]]*20%</f>
        <v>4351</v>
      </c>
      <c r="R3598" s="1">
        <f>Table1[[#This Row],[Earned Basic Salary]]*10%</f>
        <v>2175.5</v>
      </c>
      <c r="S3598" s="1">
        <f>Table1[[#This Row],[Earned Basic Salary]]*12%</f>
        <v>2610.6</v>
      </c>
      <c r="T3598" s="1">
        <f>200</f>
        <v>200</v>
      </c>
      <c r="U3598" s="1">
        <f>Table1[[#This Row],[PF]]+Table1[[#This Row],[Professional Tax]]</f>
        <v>2810.6</v>
      </c>
      <c r="V3598" s="1">
        <f>Table1[[#This Row],[Overtime Hours]]*200</f>
        <v>0</v>
      </c>
      <c r="W3598" s="1">
        <f>Table1[[#This Row],[Earned Basic Salary]]+Table1[[#This Row],[HRA]]+Table1[[#This Row],[DA]]+Table1[[#This Row],[Overtime Pay]]</f>
        <v>28281.5</v>
      </c>
      <c r="X3598" s="1">
        <f>Table1[[#This Row],[Gross Salary]]-Table1[[#This Row],[Total Deduction]]</f>
        <v>25470.9</v>
      </c>
      <c r="Y3598" t="s">
        <v>37</v>
      </c>
      <c r="Z3598" t="s">
        <v>95</v>
      </c>
      <c r="AA3598" t="s">
        <v>12974</v>
      </c>
      <c r="AB3598" t="s">
        <v>12975</v>
      </c>
    </row>
    <row r="3599" spans="1:28" x14ac:dyDescent="0.3">
      <c r="A3599" t="s">
        <v>12976</v>
      </c>
      <c r="B3599" t="s">
        <v>265</v>
      </c>
      <c r="C3599">
        <v>23</v>
      </c>
      <c r="D3599" t="s">
        <v>53</v>
      </c>
      <c r="E3599" t="s">
        <v>54</v>
      </c>
      <c r="F3599" t="s">
        <v>33</v>
      </c>
      <c r="G3599" t="s">
        <v>4082</v>
      </c>
      <c r="H3599" t="s">
        <v>35</v>
      </c>
      <c r="I3599" t="s">
        <v>36</v>
      </c>
      <c r="J3599">
        <v>26</v>
      </c>
      <c r="K3599">
        <v>22</v>
      </c>
      <c r="L3599">
        <f t="shared" si="168"/>
        <v>4</v>
      </c>
      <c r="M3599">
        <v>16</v>
      </c>
      <c r="N3599">
        <v>31330</v>
      </c>
      <c r="O3599" s="1">
        <f t="shared" si="169"/>
        <v>1205</v>
      </c>
      <c r="P3599" s="1">
        <f t="shared" si="170"/>
        <v>26510</v>
      </c>
      <c r="Q3599" s="1">
        <f>Table1[[#This Row],[Earned Basic Salary]]*20%</f>
        <v>5302</v>
      </c>
      <c r="R3599" s="1">
        <f>Table1[[#This Row],[Earned Basic Salary]]*10%</f>
        <v>2651</v>
      </c>
      <c r="S3599" s="1">
        <f>Table1[[#This Row],[Earned Basic Salary]]*12%</f>
        <v>3181.2</v>
      </c>
      <c r="T3599" s="1">
        <f>200</f>
        <v>200</v>
      </c>
      <c r="U3599" s="1">
        <f>Table1[[#This Row],[PF]]+Table1[[#This Row],[Professional Tax]]</f>
        <v>3381.2</v>
      </c>
      <c r="V3599" s="1">
        <f>Table1[[#This Row],[Overtime Hours]]*200</f>
        <v>3200</v>
      </c>
      <c r="W3599" s="1">
        <f>Table1[[#This Row],[Earned Basic Salary]]+Table1[[#This Row],[HRA]]+Table1[[#This Row],[DA]]+Table1[[#This Row],[Overtime Pay]]</f>
        <v>37663</v>
      </c>
      <c r="X3599" s="1">
        <f>Table1[[#This Row],[Gross Salary]]-Table1[[#This Row],[Total Deduction]]</f>
        <v>34281.800000000003</v>
      </c>
      <c r="Y3599" t="s">
        <v>37</v>
      </c>
      <c r="Z3599" t="s">
        <v>48</v>
      </c>
      <c r="AA3599" t="s">
        <v>12977</v>
      </c>
      <c r="AB3599" t="s">
        <v>12978</v>
      </c>
    </row>
    <row r="3600" spans="1:28" x14ac:dyDescent="0.3">
      <c r="A3600" t="s">
        <v>12979</v>
      </c>
      <c r="B3600" t="s">
        <v>1832</v>
      </c>
      <c r="C3600">
        <v>40</v>
      </c>
      <c r="D3600" t="s">
        <v>127</v>
      </c>
      <c r="E3600" t="s">
        <v>45</v>
      </c>
      <c r="F3600" t="s">
        <v>55</v>
      </c>
      <c r="G3600" t="s">
        <v>12980</v>
      </c>
      <c r="H3600" t="s">
        <v>35</v>
      </c>
      <c r="I3600" t="s">
        <v>36</v>
      </c>
      <c r="J3600">
        <v>26</v>
      </c>
      <c r="K3600">
        <v>25</v>
      </c>
      <c r="L3600">
        <f t="shared" si="168"/>
        <v>1</v>
      </c>
      <c r="M3600">
        <v>9</v>
      </c>
      <c r="N3600">
        <v>56147</v>
      </c>
      <c r="O3600" s="1">
        <f t="shared" si="169"/>
        <v>2159.5</v>
      </c>
      <c r="P3600" s="1">
        <f t="shared" si="170"/>
        <v>53987.5</v>
      </c>
      <c r="Q3600" s="1">
        <f>Table1[[#This Row],[Earned Basic Salary]]*20%</f>
        <v>10797.5</v>
      </c>
      <c r="R3600" s="1">
        <f>Table1[[#This Row],[Earned Basic Salary]]*10%</f>
        <v>5398.75</v>
      </c>
      <c r="S3600" s="1">
        <f>Table1[[#This Row],[Earned Basic Salary]]*12%</f>
        <v>6478.5</v>
      </c>
      <c r="T3600" s="1">
        <f>200</f>
        <v>200</v>
      </c>
      <c r="U3600" s="1">
        <f>Table1[[#This Row],[PF]]+Table1[[#This Row],[Professional Tax]]</f>
        <v>6678.5</v>
      </c>
      <c r="V3600" s="1">
        <f>Table1[[#This Row],[Overtime Hours]]*200</f>
        <v>1800</v>
      </c>
      <c r="W3600" s="1">
        <f>Table1[[#This Row],[Earned Basic Salary]]+Table1[[#This Row],[HRA]]+Table1[[#This Row],[DA]]+Table1[[#This Row],[Overtime Pay]]</f>
        <v>71983.75</v>
      </c>
      <c r="X3600" s="1">
        <f>Table1[[#This Row],[Gross Salary]]-Table1[[#This Row],[Total Deduction]]</f>
        <v>65305.25</v>
      </c>
      <c r="Y3600" t="s">
        <v>37</v>
      </c>
      <c r="Z3600" t="s">
        <v>95</v>
      </c>
      <c r="AA3600" t="s">
        <v>12981</v>
      </c>
      <c r="AB3600" t="s">
        <v>12982</v>
      </c>
    </row>
    <row r="3601" spans="1:28" x14ac:dyDescent="0.3">
      <c r="A3601" t="s">
        <v>12983</v>
      </c>
      <c r="B3601" t="s">
        <v>1452</v>
      </c>
      <c r="C3601">
        <v>35</v>
      </c>
      <c r="D3601" t="s">
        <v>53</v>
      </c>
      <c r="E3601" t="s">
        <v>82</v>
      </c>
      <c r="F3601" t="s">
        <v>46</v>
      </c>
      <c r="G3601" t="s">
        <v>1297</v>
      </c>
      <c r="H3601" t="s">
        <v>35</v>
      </c>
      <c r="I3601" t="s">
        <v>36</v>
      </c>
      <c r="J3601">
        <v>26</v>
      </c>
      <c r="K3601">
        <v>21</v>
      </c>
      <c r="L3601">
        <f t="shared" si="168"/>
        <v>5</v>
      </c>
      <c r="M3601">
        <v>12</v>
      </c>
      <c r="N3601">
        <v>75576</v>
      </c>
      <c r="O3601" s="1">
        <f t="shared" si="169"/>
        <v>2906.7692307692309</v>
      </c>
      <c r="P3601" s="1">
        <f t="shared" si="170"/>
        <v>61042.153846153851</v>
      </c>
      <c r="Q3601" s="1">
        <f>Table1[[#This Row],[Earned Basic Salary]]*20%</f>
        <v>12208.43076923077</v>
      </c>
      <c r="R3601" s="1">
        <f>Table1[[#This Row],[Earned Basic Salary]]*10%</f>
        <v>6104.2153846153851</v>
      </c>
      <c r="S3601" s="1">
        <f>Table1[[#This Row],[Earned Basic Salary]]*12%</f>
        <v>7325.0584615384623</v>
      </c>
      <c r="T3601" s="1">
        <f>200</f>
        <v>200</v>
      </c>
      <c r="U3601" s="1">
        <f>Table1[[#This Row],[PF]]+Table1[[#This Row],[Professional Tax]]</f>
        <v>7525.0584615384623</v>
      </c>
      <c r="V3601" s="1">
        <f>Table1[[#This Row],[Overtime Hours]]*200</f>
        <v>2400</v>
      </c>
      <c r="W3601" s="1">
        <f>Table1[[#This Row],[Earned Basic Salary]]+Table1[[#This Row],[HRA]]+Table1[[#This Row],[DA]]+Table1[[#This Row],[Overtime Pay]]</f>
        <v>81754.8</v>
      </c>
      <c r="X3601" s="1">
        <f>Table1[[#This Row],[Gross Salary]]-Table1[[#This Row],[Total Deduction]]</f>
        <v>74229.741538461545</v>
      </c>
      <c r="Y3601" t="s">
        <v>37</v>
      </c>
      <c r="Z3601" t="s">
        <v>95</v>
      </c>
      <c r="AA3601" t="s">
        <v>12984</v>
      </c>
      <c r="AB3601" t="s">
        <v>12985</v>
      </c>
    </row>
    <row r="3602" spans="1:28" x14ac:dyDescent="0.3">
      <c r="A3602" t="s">
        <v>12986</v>
      </c>
      <c r="B3602" t="s">
        <v>387</v>
      </c>
      <c r="C3602">
        <v>26</v>
      </c>
      <c r="D3602" t="s">
        <v>53</v>
      </c>
      <c r="E3602" t="s">
        <v>32</v>
      </c>
      <c r="F3602" t="s">
        <v>46</v>
      </c>
      <c r="G3602" t="s">
        <v>12935</v>
      </c>
      <c r="H3602" t="s">
        <v>35</v>
      </c>
      <c r="I3602" t="s">
        <v>36</v>
      </c>
      <c r="J3602">
        <v>26</v>
      </c>
      <c r="K3602">
        <v>25</v>
      </c>
      <c r="L3602">
        <f t="shared" si="168"/>
        <v>1</v>
      </c>
      <c r="M3602">
        <v>11</v>
      </c>
      <c r="N3602">
        <v>67833</v>
      </c>
      <c r="O3602" s="1">
        <f t="shared" si="169"/>
        <v>2608.9615384615386</v>
      </c>
      <c r="P3602" s="1">
        <f t="shared" si="170"/>
        <v>65224.038461538461</v>
      </c>
      <c r="Q3602" s="1">
        <f>Table1[[#This Row],[Earned Basic Salary]]*20%</f>
        <v>13044.807692307693</v>
      </c>
      <c r="R3602" s="1">
        <f>Table1[[#This Row],[Earned Basic Salary]]*10%</f>
        <v>6522.4038461538466</v>
      </c>
      <c r="S3602" s="1">
        <f>Table1[[#This Row],[Earned Basic Salary]]*12%</f>
        <v>7826.8846153846152</v>
      </c>
      <c r="T3602" s="1">
        <f>200</f>
        <v>200</v>
      </c>
      <c r="U3602" s="1">
        <f>Table1[[#This Row],[PF]]+Table1[[#This Row],[Professional Tax]]</f>
        <v>8026.8846153846152</v>
      </c>
      <c r="V3602" s="1">
        <f>Table1[[#This Row],[Overtime Hours]]*200</f>
        <v>2200</v>
      </c>
      <c r="W3602" s="1">
        <f>Table1[[#This Row],[Earned Basic Salary]]+Table1[[#This Row],[HRA]]+Table1[[#This Row],[DA]]+Table1[[#This Row],[Overtime Pay]]</f>
        <v>86991.25</v>
      </c>
      <c r="X3602" s="1">
        <f>Table1[[#This Row],[Gross Salary]]-Table1[[#This Row],[Total Deduction]]</f>
        <v>78964.36538461539</v>
      </c>
      <c r="Y3602" t="s">
        <v>37</v>
      </c>
      <c r="Z3602" t="s">
        <v>38</v>
      </c>
      <c r="AA3602" t="s">
        <v>12987</v>
      </c>
      <c r="AB3602" t="s">
        <v>12988</v>
      </c>
    </row>
    <row r="3603" spans="1:28" x14ac:dyDescent="0.3">
      <c r="A3603" t="s">
        <v>12989</v>
      </c>
      <c r="B3603" t="s">
        <v>255</v>
      </c>
      <c r="C3603">
        <v>54</v>
      </c>
      <c r="D3603" t="s">
        <v>31</v>
      </c>
      <c r="E3603" t="s">
        <v>54</v>
      </c>
      <c r="F3603" t="s">
        <v>83</v>
      </c>
      <c r="G3603" t="s">
        <v>9398</v>
      </c>
      <c r="H3603" t="s">
        <v>35</v>
      </c>
      <c r="I3603" t="s">
        <v>36</v>
      </c>
      <c r="J3603">
        <v>26</v>
      </c>
      <c r="K3603">
        <v>24</v>
      </c>
      <c r="L3603">
        <f t="shared" si="168"/>
        <v>2</v>
      </c>
      <c r="M3603">
        <v>15</v>
      </c>
      <c r="N3603">
        <v>32764</v>
      </c>
      <c r="O3603" s="1">
        <f t="shared" si="169"/>
        <v>1260.1538461538462</v>
      </c>
      <c r="P3603" s="1">
        <f t="shared" si="170"/>
        <v>30243.692307692309</v>
      </c>
      <c r="Q3603" s="1">
        <f>Table1[[#This Row],[Earned Basic Salary]]*20%</f>
        <v>6048.7384615384617</v>
      </c>
      <c r="R3603" s="1">
        <f>Table1[[#This Row],[Earned Basic Salary]]*10%</f>
        <v>3024.3692307692309</v>
      </c>
      <c r="S3603" s="1">
        <f>Table1[[#This Row],[Earned Basic Salary]]*12%</f>
        <v>3629.2430769230768</v>
      </c>
      <c r="T3603" s="1">
        <f>200</f>
        <v>200</v>
      </c>
      <c r="U3603" s="1">
        <f>Table1[[#This Row],[PF]]+Table1[[#This Row],[Professional Tax]]</f>
        <v>3829.2430769230768</v>
      </c>
      <c r="V3603" s="1">
        <f>Table1[[#This Row],[Overtime Hours]]*200</f>
        <v>3000</v>
      </c>
      <c r="W3603" s="1">
        <f>Table1[[#This Row],[Earned Basic Salary]]+Table1[[#This Row],[HRA]]+Table1[[#This Row],[DA]]+Table1[[#This Row],[Overtime Pay]]</f>
        <v>42316.800000000003</v>
      </c>
      <c r="X3603" s="1">
        <f>Table1[[#This Row],[Gross Salary]]-Table1[[#This Row],[Total Deduction]]</f>
        <v>38487.556923076925</v>
      </c>
      <c r="Y3603" t="s">
        <v>37</v>
      </c>
      <c r="Z3603" t="s">
        <v>48</v>
      </c>
      <c r="AA3603" t="s">
        <v>12990</v>
      </c>
      <c r="AB3603" t="s">
        <v>12991</v>
      </c>
    </row>
    <row r="3604" spans="1:28" x14ac:dyDescent="0.3">
      <c r="A3604" t="s">
        <v>12992</v>
      </c>
      <c r="B3604" t="s">
        <v>448</v>
      </c>
      <c r="C3604">
        <v>54</v>
      </c>
      <c r="D3604" t="s">
        <v>127</v>
      </c>
      <c r="E3604" t="s">
        <v>45</v>
      </c>
      <c r="F3604" t="s">
        <v>69</v>
      </c>
      <c r="G3604" t="s">
        <v>12993</v>
      </c>
      <c r="H3604" t="s">
        <v>35</v>
      </c>
      <c r="I3604" t="s">
        <v>36</v>
      </c>
      <c r="J3604">
        <v>26</v>
      </c>
      <c r="K3604">
        <v>24</v>
      </c>
      <c r="L3604">
        <f t="shared" si="168"/>
        <v>2</v>
      </c>
      <c r="M3604">
        <v>18</v>
      </c>
      <c r="N3604">
        <v>43623</v>
      </c>
      <c r="O3604" s="1">
        <f t="shared" si="169"/>
        <v>1677.8076923076924</v>
      </c>
      <c r="P3604" s="1">
        <f t="shared" si="170"/>
        <v>40267.384615384617</v>
      </c>
      <c r="Q3604" s="1">
        <f>Table1[[#This Row],[Earned Basic Salary]]*20%</f>
        <v>8053.4769230769234</v>
      </c>
      <c r="R3604" s="1">
        <f>Table1[[#This Row],[Earned Basic Salary]]*10%</f>
        <v>4026.7384615384617</v>
      </c>
      <c r="S3604" s="1">
        <f>Table1[[#This Row],[Earned Basic Salary]]*12%</f>
        <v>4832.086153846154</v>
      </c>
      <c r="T3604" s="1">
        <f>200</f>
        <v>200</v>
      </c>
      <c r="U3604" s="1">
        <f>Table1[[#This Row],[PF]]+Table1[[#This Row],[Professional Tax]]</f>
        <v>5032.086153846154</v>
      </c>
      <c r="V3604" s="1">
        <f>Table1[[#This Row],[Overtime Hours]]*200</f>
        <v>3600</v>
      </c>
      <c r="W3604" s="1">
        <f>Table1[[#This Row],[Earned Basic Salary]]+Table1[[#This Row],[HRA]]+Table1[[#This Row],[DA]]+Table1[[#This Row],[Overtime Pay]]</f>
        <v>55947.600000000006</v>
      </c>
      <c r="X3604" s="1">
        <f>Table1[[#This Row],[Gross Salary]]-Table1[[#This Row],[Total Deduction]]</f>
        <v>50915.513846153852</v>
      </c>
      <c r="Y3604" t="s">
        <v>37</v>
      </c>
      <c r="Z3604" t="s">
        <v>38</v>
      </c>
      <c r="AA3604" t="s">
        <v>12994</v>
      </c>
      <c r="AB3604" t="s">
        <v>12995</v>
      </c>
    </row>
    <row r="3605" spans="1:28" x14ac:dyDescent="0.3">
      <c r="A3605" t="s">
        <v>12996</v>
      </c>
      <c r="B3605" t="s">
        <v>755</v>
      </c>
      <c r="C3605">
        <v>49</v>
      </c>
      <c r="D3605" t="s">
        <v>133</v>
      </c>
      <c r="E3605" t="s">
        <v>32</v>
      </c>
      <c r="F3605" t="s">
        <v>55</v>
      </c>
      <c r="G3605" t="s">
        <v>4882</v>
      </c>
      <c r="H3605" t="s">
        <v>35</v>
      </c>
      <c r="I3605" t="s">
        <v>36</v>
      </c>
      <c r="J3605">
        <v>26</v>
      </c>
      <c r="K3605">
        <v>23</v>
      </c>
      <c r="L3605">
        <f t="shared" si="168"/>
        <v>3</v>
      </c>
      <c r="M3605">
        <v>15</v>
      </c>
      <c r="N3605">
        <v>22793</v>
      </c>
      <c r="O3605" s="1">
        <f t="shared" si="169"/>
        <v>876.65384615384619</v>
      </c>
      <c r="P3605" s="1">
        <f t="shared" si="170"/>
        <v>20163.038461538461</v>
      </c>
      <c r="Q3605" s="1">
        <f>Table1[[#This Row],[Earned Basic Salary]]*20%</f>
        <v>4032.6076923076926</v>
      </c>
      <c r="R3605" s="1">
        <f>Table1[[#This Row],[Earned Basic Salary]]*10%</f>
        <v>2016.3038461538463</v>
      </c>
      <c r="S3605" s="1">
        <f>Table1[[#This Row],[Earned Basic Salary]]*12%</f>
        <v>2419.5646153846151</v>
      </c>
      <c r="T3605" s="1">
        <f>200</f>
        <v>200</v>
      </c>
      <c r="U3605" s="1">
        <f>Table1[[#This Row],[PF]]+Table1[[#This Row],[Professional Tax]]</f>
        <v>2619.5646153846151</v>
      </c>
      <c r="V3605" s="1">
        <f>Table1[[#This Row],[Overtime Hours]]*200</f>
        <v>3000</v>
      </c>
      <c r="W3605" s="1">
        <f>Table1[[#This Row],[Earned Basic Salary]]+Table1[[#This Row],[HRA]]+Table1[[#This Row],[DA]]+Table1[[#This Row],[Overtime Pay]]</f>
        <v>29211.949999999997</v>
      </c>
      <c r="X3605" s="1">
        <f>Table1[[#This Row],[Gross Salary]]-Table1[[#This Row],[Total Deduction]]</f>
        <v>26592.385384615383</v>
      </c>
      <c r="Y3605" t="s">
        <v>37</v>
      </c>
      <c r="Z3605" t="s">
        <v>106</v>
      </c>
      <c r="AA3605" t="s">
        <v>12997</v>
      </c>
      <c r="AB3605" t="s">
        <v>12998</v>
      </c>
    </row>
    <row r="3606" spans="1:28" x14ac:dyDescent="0.3">
      <c r="A3606" t="s">
        <v>12999</v>
      </c>
      <c r="B3606" t="s">
        <v>1473</v>
      </c>
      <c r="C3606">
        <v>34</v>
      </c>
      <c r="D3606" t="s">
        <v>81</v>
      </c>
      <c r="E3606" t="s">
        <v>121</v>
      </c>
      <c r="F3606" t="s">
        <v>33</v>
      </c>
      <c r="G3606" t="s">
        <v>3513</v>
      </c>
      <c r="H3606" t="s">
        <v>35</v>
      </c>
      <c r="I3606" t="s">
        <v>36</v>
      </c>
      <c r="J3606">
        <v>26</v>
      </c>
      <c r="K3606">
        <v>23</v>
      </c>
      <c r="L3606">
        <f t="shared" si="168"/>
        <v>3</v>
      </c>
      <c r="M3606">
        <v>9</v>
      </c>
      <c r="N3606">
        <v>32089</v>
      </c>
      <c r="O3606" s="1">
        <f t="shared" si="169"/>
        <v>1234.1923076923076</v>
      </c>
      <c r="P3606" s="1">
        <f t="shared" si="170"/>
        <v>28386.423076923074</v>
      </c>
      <c r="Q3606" s="1">
        <f>Table1[[#This Row],[Earned Basic Salary]]*20%</f>
        <v>5677.2846153846149</v>
      </c>
      <c r="R3606" s="1">
        <f>Table1[[#This Row],[Earned Basic Salary]]*10%</f>
        <v>2838.6423076923074</v>
      </c>
      <c r="S3606" s="1">
        <f>Table1[[#This Row],[Earned Basic Salary]]*12%</f>
        <v>3406.3707692307689</v>
      </c>
      <c r="T3606" s="1">
        <f>200</f>
        <v>200</v>
      </c>
      <c r="U3606" s="1">
        <f>Table1[[#This Row],[PF]]+Table1[[#This Row],[Professional Tax]]</f>
        <v>3606.3707692307689</v>
      </c>
      <c r="V3606" s="1">
        <f>Table1[[#This Row],[Overtime Hours]]*200</f>
        <v>1800</v>
      </c>
      <c r="W3606" s="1">
        <f>Table1[[#This Row],[Earned Basic Salary]]+Table1[[#This Row],[HRA]]+Table1[[#This Row],[DA]]+Table1[[#This Row],[Overtime Pay]]</f>
        <v>38702.35</v>
      </c>
      <c r="X3606" s="1">
        <f>Table1[[#This Row],[Gross Salary]]-Table1[[#This Row],[Total Deduction]]</f>
        <v>35095.979230769226</v>
      </c>
      <c r="Y3606" t="s">
        <v>37</v>
      </c>
      <c r="Z3606" t="s">
        <v>38</v>
      </c>
      <c r="AA3606" t="s">
        <v>13000</v>
      </c>
      <c r="AB3606" t="s">
        <v>13001</v>
      </c>
    </row>
    <row r="3607" spans="1:28" x14ac:dyDescent="0.3">
      <c r="A3607" t="s">
        <v>13002</v>
      </c>
      <c r="B3607" t="s">
        <v>1929</v>
      </c>
      <c r="C3607">
        <v>41</v>
      </c>
      <c r="D3607" t="s">
        <v>61</v>
      </c>
      <c r="E3607" t="s">
        <v>32</v>
      </c>
      <c r="F3607" t="s">
        <v>89</v>
      </c>
      <c r="G3607" t="s">
        <v>13003</v>
      </c>
      <c r="H3607" t="s">
        <v>35</v>
      </c>
      <c r="I3607" t="s">
        <v>36</v>
      </c>
      <c r="J3607">
        <v>26</v>
      </c>
      <c r="K3607">
        <v>24</v>
      </c>
      <c r="L3607">
        <f t="shared" si="168"/>
        <v>2</v>
      </c>
      <c r="M3607">
        <v>17</v>
      </c>
      <c r="N3607">
        <v>45071</v>
      </c>
      <c r="O3607" s="1">
        <f t="shared" si="169"/>
        <v>1733.5</v>
      </c>
      <c r="P3607" s="1">
        <f t="shared" si="170"/>
        <v>41604</v>
      </c>
      <c r="Q3607" s="1">
        <f>Table1[[#This Row],[Earned Basic Salary]]*20%</f>
        <v>8320.8000000000011</v>
      </c>
      <c r="R3607" s="1">
        <f>Table1[[#This Row],[Earned Basic Salary]]*10%</f>
        <v>4160.4000000000005</v>
      </c>
      <c r="S3607" s="1">
        <f>Table1[[#This Row],[Earned Basic Salary]]*12%</f>
        <v>4992.4799999999996</v>
      </c>
      <c r="T3607" s="1">
        <f>200</f>
        <v>200</v>
      </c>
      <c r="U3607" s="1">
        <f>Table1[[#This Row],[PF]]+Table1[[#This Row],[Professional Tax]]</f>
        <v>5192.4799999999996</v>
      </c>
      <c r="V3607" s="1">
        <f>Table1[[#This Row],[Overtime Hours]]*200</f>
        <v>3400</v>
      </c>
      <c r="W3607" s="1">
        <f>Table1[[#This Row],[Earned Basic Salary]]+Table1[[#This Row],[HRA]]+Table1[[#This Row],[DA]]+Table1[[#This Row],[Overtime Pay]]</f>
        <v>57485.200000000004</v>
      </c>
      <c r="X3607" s="1">
        <f>Table1[[#This Row],[Gross Salary]]-Table1[[#This Row],[Total Deduction]]</f>
        <v>52292.72</v>
      </c>
      <c r="Y3607" t="s">
        <v>37</v>
      </c>
      <c r="Z3607" t="s">
        <v>106</v>
      </c>
      <c r="AA3607" t="s">
        <v>13004</v>
      </c>
      <c r="AB3607" t="s">
        <v>13005</v>
      </c>
    </row>
    <row r="3608" spans="1:28" x14ac:dyDescent="0.3">
      <c r="A3608" t="s">
        <v>13006</v>
      </c>
      <c r="B3608" t="s">
        <v>2375</v>
      </c>
      <c r="C3608">
        <v>35</v>
      </c>
      <c r="D3608" t="s">
        <v>81</v>
      </c>
      <c r="E3608" t="s">
        <v>62</v>
      </c>
      <c r="F3608" t="s">
        <v>33</v>
      </c>
      <c r="G3608" t="s">
        <v>2320</v>
      </c>
      <c r="H3608" t="s">
        <v>35</v>
      </c>
      <c r="I3608" t="s">
        <v>36</v>
      </c>
      <c r="J3608">
        <v>26</v>
      </c>
      <c r="K3608">
        <v>24</v>
      </c>
      <c r="L3608">
        <f t="shared" si="168"/>
        <v>2</v>
      </c>
      <c r="M3608">
        <v>11</v>
      </c>
      <c r="N3608">
        <v>55993</v>
      </c>
      <c r="O3608" s="1">
        <f t="shared" si="169"/>
        <v>2153.5769230769229</v>
      </c>
      <c r="P3608" s="1">
        <f t="shared" si="170"/>
        <v>51685.846153846149</v>
      </c>
      <c r="Q3608" s="1">
        <f>Table1[[#This Row],[Earned Basic Salary]]*20%</f>
        <v>10337.16923076923</v>
      </c>
      <c r="R3608" s="1">
        <f>Table1[[#This Row],[Earned Basic Salary]]*10%</f>
        <v>5168.5846153846151</v>
      </c>
      <c r="S3608" s="1">
        <f>Table1[[#This Row],[Earned Basic Salary]]*12%</f>
        <v>6202.3015384615373</v>
      </c>
      <c r="T3608" s="1">
        <f>200</f>
        <v>200</v>
      </c>
      <c r="U3608" s="1">
        <f>Table1[[#This Row],[PF]]+Table1[[#This Row],[Professional Tax]]</f>
        <v>6402.3015384615373</v>
      </c>
      <c r="V3608" s="1">
        <f>Table1[[#This Row],[Overtime Hours]]*200</f>
        <v>2200</v>
      </c>
      <c r="W3608" s="1">
        <f>Table1[[#This Row],[Earned Basic Salary]]+Table1[[#This Row],[HRA]]+Table1[[#This Row],[DA]]+Table1[[#This Row],[Overtime Pay]]</f>
        <v>69391.599999999991</v>
      </c>
      <c r="X3608" s="1">
        <f>Table1[[#This Row],[Gross Salary]]-Table1[[#This Row],[Total Deduction]]</f>
        <v>62989.298461538456</v>
      </c>
      <c r="Y3608" t="s">
        <v>37</v>
      </c>
      <c r="Z3608" t="s">
        <v>48</v>
      </c>
      <c r="AA3608" t="s">
        <v>13007</v>
      </c>
      <c r="AB3608" t="s">
        <v>13008</v>
      </c>
    </row>
    <row r="3609" spans="1:28" x14ac:dyDescent="0.3">
      <c r="A3609" t="s">
        <v>13009</v>
      </c>
      <c r="B3609" t="s">
        <v>480</v>
      </c>
      <c r="C3609">
        <v>23</v>
      </c>
      <c r="D3609" t="s">
        <v>133</v>
      </c>
      <c r="E3609" t="s">
        <v>82</v>
      </c>
      <c r="F3609" t="s">
        <v>55</v>
      </c>
      <c r="G3609" t="s">
        <v>13010</v>
      </c>
      <c r="H3609" t="s">
        <v>35</v>
      </c>
      <c r="I3609" t="s">
        <v>36</v>
      </c>
      <c r="J3609">
        <v>26</v>
      </c>
      <c r="K3609">
        <v>26</v>
      </c>
      <c r="L3609">
        <f t="shared" si="168"/>
        <v>0</v>
      </c>
      <c r="M3609">
        <v>11</v>
      </c>
      <c r="N3609">
        <v>44064</v>
      </c>
      <c r="O3609" s="1">
        <f t="shared" si="169"/>
        <v>1694.7692307692307</v>
      </c>
      <c r="P3609" s="1">
        <f t="shared" si="170"/>
        <v>44064</v>
      </c>
      <c r="Q3609" s="1">
        <f>Table1[[#This Row],[Earned Basic Salary]]*20%</f>
        <v>8812.8000000000011</v>
      </c>
      <c r="R3609" s="1">
        <f>Table1[[#This Row],[Earned Basic Salary]]*10%</f>
        <v>4406.4000000000005</v>
      </c>
      <c r="S3609" s="1">
        <f>Table1[[#This Row],[Earned Basic Salary]]*12%</f>
        <v>5287.6799999999994</v>
      </c>
      <c r="T3609" s="1">
        <f>200</f>
        <v>200</v>
      </c>
      <c r="U3609" s="1">
        <f>Table1[[#This Row],[PF]]+Table1[[#This Row],[Professional Tax]]</f>
        <v>5487.6799999999994</v>
      </c>
      <c r="V3609" s="1">
        <f>Table1[[#This Row],[Overtime Hours]]*200</f>
        <v>2200</v>
      </c>
      <c r="W3609" s="1">
        <f>Table1[[#This Row],[Earned Basic Salary]]+Table1[[#This Row],[HRA]]+Table1[[#This Row],[DA]]+Table1[[#This Row],[Overtime Pay]]</f>
        <v>59483.200000000004</v>
      </c>
      <c r="X3609" s="1">
        <f>Table1[[#This Row],[Gross Salary]]-Table1[[#This Row],[Total Deduction]]</f>
        <v>53995.520000000004</v>
      </c>
      <c r="Y3609" t="s">
        <v>37</v>
      </c>
      <c r="Z3609" t="s">
        <v>38</v>
      </c>
      <c r="AA3609" t="s">
        <v>13011</v>
      </c>
      <c r="AB3609" t="s">
        <v>13012</v>
      </c>
    </row>
    <row r="3610" spans="1:28" x14ac:dyDescent="0.3">
      <c r="A3610" t="s">
        <v>13013</v>
      </c>
      <c r="B3610" t="s">
        <v>579</v>
      </c>
      <c r="C3610">
        <v>29</v>
      </c>
      <c r="D3610" t="s">
        <v>81</v>
      </c>
      <c r="E3610" t="s">
        <v>32</v>
      </c>
      <c r="F3610" t="s">
        <v>69</v>
      </c>
      <c r="G3610" t="s">
        <v>13014</v>
      </c>
      <c r="H3610" t="s">
        <v>35</v>
      </c>
      <c r="I3610" t="s">
        <v>36</v>
      </c>
      <c r="J3610">
        <v>26</v>
      </c>
      <c r="K3610">
        <v>23</v>
      </c>
      <c r="L3610">
        <f t="shared" si="168"/>
        <v>3</v>
      </c>
      <c r="M3610">
        <v>14</v>
      </c>
      <c r="N3610">
        <v>21287</v>
      </c>
      <c r="O3610" s="1">
        <f t="shared" si="169"/>
        <v>818.73076923076928</v>
      </c>
      <c r="P3610" s="1">
        <f t="shared" si="170"/>
        <v>18830.807692307695</v>
      </c>
      <c r="Q3610" s="1">
        <f>Table1[[#This Row],[Earned Basic Salary]]*20%</f>
        <v>3766.1615384615393</v>
      </c>
      <c r="R3610" s="1">
        <f>Table1[[#This Row],[Earned Basic Salary]]*10%</f>
        <v>1883.0807692307696</v>
      </c>
      <c r="S3610" s="1">
        <f>Table1[[#This Row],[Earned Basic Salary]]*12%</f>
        <v>2259.6969230769232</v>
      </c>
      <c r="T3610" s="1">
        <f>200</f>
        <v>200</v>
      </c>
      <c r="U3610" s="1">
        <f>Table1[[#This Row],[PF]]+Table1[[#This Row],[Professional Tax]]</f>
        <v>2459.6969230769232</v>
      </c>
      <c r="V3610" s="1">
        <f>Table1[[#This Row],[Overtime Hours]]*200</f>
        <v>2800</v>
      </c>
      <c r="W3610" s="1">
        <f>Table1[[#This Row],[Earned Basic Salary]]+Table1[[#This Row],[HRA]]+Table1[[#This Row],[DA]]+Table1[[#This Row],[Overtime Pay]]</f>
        <v>27280.050000000003</v>
      </c>
      <c r="X3610" s="1">
        <f>Table1[[#This Row],[Gross Salary]]-Table1[[#This Row],[Total Deduction]]</f>
        <v>24820.353076923078</v>
      </c>
      <c r="Y3610" t="s">
        <v>37</v>
      </c>
      <c r="Z3610" t="s">
        <v>95</v>
      </c>
      <c r="AA3610" t="s">
        <v>13015</v>
      </c>
      <c r="AB3610" t="s">
        <v>13016</v>
      </c>
    </row>
    <row r="3611" spans="1:28" x14ac:dyDescent="0.3">
      <c r="A3611" t="s">
        <v>13017</v>
      </c>
      <c r="B3611" t="s">
        <v>401</v>
      </c>
      <c r="C3611">
        <v>34</v>
      </c>
      <c r="D3611" t="s">
        <v>53</v>
      </c>
      <c r="E3611" t="s">
        <v>45</v>
      </c>
      <c r="F3611" t="s">
        <v>63</v>
      </c>
      <c r="G3611" t="s">
        <v>13018</v>
      </c>
      <c r="H3611" t="s">
        <v>35</v>
      </c>
      <c r="I3611" t="s">
        <v>36</v>
      </c>
      <c r="J3611">
        <v>26</v>
      </c>
      <c r="K3611">
        <v>26</v>
      </c>
      <c r="L3611">
        <f t="shared" si="168"/>
        <v>0</v>
      </c>
      <c r="M3611">
        <v>5</v>
      </c>
      <c r="N3611">
        <v>58751</v>
      </c>
      <c r="O3611" s="1">
        <f t="shared" si="169"/>
        <v>2259.6538461538462</v>
      </c>
      <c r="P3611" s="1">
        <f t="shared" si="170"/>
        <v>58751</v>
      </c>
      <c r="Q3611" s="1">
        <f>Table1[[#This Row],[Earned Basic Salary]]*20%</f>
        <v>11750.2</v>
      </c>
      <c r="R3611" s="1">
        <f>Table1[[#This Row],[Earned Basic Salary]]*10%</f>
        <v>5875.1</v>
      </c>
      <c r="S3611" s="1">
        <f>Table1[[#This Row],[Earned Basic Salary]]*12%</f>
        <v>7050.12</v>
      </c>
      <c r="T3611" s="1">
        <f>200</f>
        <v>200</v>
      </c>
      <c r="U3611" s="1">
        <f>Table1[[#This Row],[PF]]+Table1[[#This Row],[Professional Tax]]</f>
        <v>7250.12</v>
      </c>
      <c r="V3611" s="1">
        <f>Table1[[#This Row],[Overtime Hours]]*200</f>
        <v>1000</v>
      </c>
      <c r="W3611" s="1">
        <f>Table1[[#This Row],[Earned Basic Salary]]+Table1[[#This Row],[HRA]]+Table1[[#This Row],[DA]]+Table1[[#This Row],[Overtime Pay]]</f>
        <v>77376.3</v>
      </c>
      <c r="X3611" s="1">
        <f>Table1[[#This Row],[Gross Salary]]-Table1[[#This Row],[Total Deduction]]</f>
        <v>70126.180000000008</v>
      </c>
      <c r="Y3611" t="s">
        <v>37</v>
      </c>
      <c r="Z3611" t="s">
        <v>38</v>
      </c>
      <c r="AA3611" t="s">
        <v>13019</v>
      </c>
      <c r="AB3611" t="s">
        <v>13020</v>
      </c>
    </row>
    <row r="3612" spans="1:28" x14ac:dyDescent="0.3">
      <c r="A3612" t="s">
        <v>13021</v>
      </c>
      <c r="B3612" t="s">
        <v>1002</v>
      </c>
      <c r="C3612">
        <v>53</v>
      </c>
      <c r="D3612" t="s">
        <v>44</v>
      </c>
      <c r="E3612" t="s">
        <v>121</v>
      </c>
      <c r="F3612" t="s">
        <v>55</v>
      </c>
      <c r="G3612" t="s">
        <v>3635</v>
      </c>
      <c r="H3612" t="s">
        <v>35</v>
      </c>
      <c r="I3612" t="s">
        <v>36</v>
      </c>
      <c r="J3612">
        <v>26</v>
      </c>
      <c r="K3612">
        <v>21</v>
      </c>
      <c r="L3612">
        <f t="shared" si="168"/>
        <v>5</v>
      </c>
      <c r="M3612">
        <v>9</v>
      </c>
      <c r="N3612">
        <v>78654</v>
      </c>
      <c r="O3612" s="1">
        <f t="shared" si="169"/>
        <v>3025.1538461538462</v>
      </c>
      <c r="P3612" s="1">
        <f t="shared" si="170"/>
        <v>63528.230769230773</v>
      </c>
      <c r="Q3612" s="1">
        <f>Table1[[#This Row],[Earned Basic Salary]]*20%</f>
        <v>12705.646153846155</v>
      </c>
      <c r="R3612" s="1">
        <f>Table1[[#This Row],[Earned Basic Salary]]*10%</f>
        <v>6352.8230769230777</v>
      </c>
      <c r="S3612" s="1">
        <f>Table1[[#This Row],[Earned Basic Salary]]*12%</f>
        <v>7623.3876923076923</v>
      </c>
      <c r="T3612" s="1">
        <f>200</f>
        <v>200</v>
      </c>
      <c r="U3612" s="1">
        <f>Table1[[#This Row],[PF]]+Table1[[#This Row],[Professional Tax]]</f>
        <v>7823.3876923076923</v>
      </c>
      <c r="V3612" s="1">
        <f>Table1[[#This Row],[Overtime Hours]]*200</f>
        <v>1800</v>
      </c>
      <c r="W3612" s="1">
        <f>Table1[[#This Row],[Earned Basic Salary]]+Table1[[#This Row],[HRA]]+Table1[[#This Row],[DA]]+Table1[[#This Row],[Overtime Pay]]</f>
        <v>84386.7</v>
      </c>
      <c r="X3612" s="1">
        <f>Table1[[#This Row],[Gross Salary]]-Table1[[#This Row],[Total Deduction]]</f>
        <v>76563.312307692308</v>
      </c>
      <c r="Y3612" t="s">
        <v>37</v>
      </c>
      <c r="Z3612" t="s">
        <v>38</v>
      </c>
      <c r="AA3612" t="s">
        <v>13022</v>
      </c>
      <c r="AB3612" t="s">
        <v>13023</v>
      </c>
    </row>
    <row r="3613" spans="1:28" x14ac:dyDescent="0.3">
      <c r="A3613" t="s">
        <v>13024</v>
      </c>
      <c r="B3613" t="s">
        <v>755</v>
      </c>
      <c r="C3613">
        <v>28</v>
      </c>
      <c r="D3613" t="s">
        <v>127</v>
      </c>
      <c r="E3613" t="s">
        <v>82</v>
      </c>
      <c r="F3613" t="s">
        <v>69</v>
      </c>
      <c r="G3613" t="s">
        <v>545</v>
      </c>
      <c r="H3613" t="s">
        <v>35</v>
      </c>
      <c r="I3613" t="s">
        <v>36</v>
      </c>
      <c r="J3613">
        <v>26</v>
      </c>
      <c r="K3613">
        <v>24</v>
      </c>
      <c r="L3613">
        <f t="shared" si="168"/>
        <v>2</v>
      </c>
      <c r="M3613">
        <v>3</v>
      </c>
      <c r="N3613">
        <v>53605</v>
      </c>
      <c r="O3613" s="1">
        <f t="shared" si="169"/>
        <v>2061.7307692307691</v>
      </c>
      <c r="P3613" s="1">
        <f t="shared" si="170"/>
        <v>49481.538461538454</v>
      </c>
      <c r="Q3613" s="1">
        <f>Table1[[#This Row],[Earned Basic Salary]]*20%</f>
        <v>9896.3076923076915</v>
      </c>
      <c r="R3613" s="1">
        <f>Table1[[#This Row],[Earned Basic Salary]]*10%</f>
        <v>4948.1538461538457</v>
      </c>
      <c r="S3613" s="1">
        <f>Table1[[#This Row],[Earned Basic Salary]]*12%</f>
        <v>5937.784615384614</v>
      </c>
      <c r="T3613" s="1">
        <f>200</f>
        <v>200</v>
      </c>
      <c r="U3613" s="1">
        <f>Table1[[#This Row],[PF]]+Table1[[#This Row],[Professional Tax]]</f>
        <v>6137.784615384614</v>
      </c>
      <c r="V3613" s="1">
        <f>Table1[[#This Row],[Overtime Hours]]*200</f>
        <v>600</v>
      </c>
      <c r="W3613" s="1">
        <f>Table1[[#This Row],[Earned Basic Salary]]+Table1[[#This Row],[HRA]]+Table1[[#This Row],[DA]]+Table1[[#This Row],[Overtime Pay]]</f>
        <v>64925.999999999985</v>
      </c>
      <c r="X3613" s="1">
        <f>Table1[[#This Row],[Gross Salary]]-Table1[[#This Row],[Total Deduction]]</f>
        <v>58788.215384615374</v>
      </c>
      <c r="Y3613" t="s">
        <v>37</v>
      </c>
      <c r="Z3613" t="s">
        <v>106</v>
      </c>
      <c r="AA3613" t="s">
        <v>13025</v>
      </c>
      <c r="AB3613" t="s">
        <v>13026</v>
      </c>
    </row>
    <row r="3614" spans="1:28" x14ac:dyDescent="0.3">
      <c r="A3614" t="s">
        <v>13027</v>
      </c>
      <c r="B3614" t="s">
        <v>143</v>
      </c>
      <c r="C3614">
        <v>21</v>
      </c>
      <c r="D3614" t="s">
        <v>127</v>
      </c>
      <c r="E3614" t="s">
        <v>82</v>
      </c>
      <c r="F3614" t="s">
        <v>55</v>
      </c>
      <c r="G3614" t="s">
        <v>8622</v>
      </c>
      <c r="H3614" t="s">
        <v>35</v>
      </c>
      <c r="I3614" t="s">
        <v>36</v>
      </c>
      <c r="J3614">
        <v>26</v>
      </c>
      <c r="K3614">
        <v>23</v>
      </c>
      <c r="L3614">
        <f t="shared" si="168"/>
        <v>3</v>
      </c>
      <c r="M3614">
        <v>0</v>
      </c>
      <c r="N3614">
        <v>26063</v>
      </c>
      <c r="O3614" s="1">
        <f t="shared" si="169"/>
        <v>1002.4230769230769</v>
      </c>
      <c r="P3614" s="1">
        <f t="shared" si="170"/>
        <v>23055.73076923077</v>
      </c>
      <c r="Q3614" s="1">
        <f>Table1[[#This Row],[Earned Basic Salary]]*20%</f>
        <v>4611.1461538461544</v>
      </c>
      <c r="R3614" s="1">
        <f>Table1[[#This Row],[Earned Basic Salary]]*10%</f>
        <v>2305.5730769230772</v>
      </c>
      <c r="S3614" s="1">
        <f>Table1[[#This Row],[Earned Basic Salary]]*12%</f>
        <v>2766.687692307692</v>
      </c>
      <c r="T3614" s="1">
        <f>200</f>
        <v>200</v>
      </c>
      <c r="U3614" s="1">
        <f>Table1[[#This Row],[PF]]+Table1[[#This Row],[Professional Tax]]</f>
        <v>2966.687692307692</v>
      </c>
      <c r="V3614" s="1">
        <f>Table1[[#This Row],[Overtime Hours]]*200</f>
        <v>0</v>
      </c>
      <c r="W3614" s="1">
        <f>Table1[[#This Row],[Earned Basic Salary]]+Table1[[#This Row],[HRA]]+Table1[[#This Row],[DA]]+Table1[[#This Row],[Overtime Pay]]</f>
        <v>29972.45</v>
      </c>
      <c r="X3614" s="1">
        <f>Table1[[#This Row],[Gross Salary]]-Table1[[#This Row],[Total Deduction]]</f>
        <v>27005.762307692308</v>
      </c>
      <c r="Y3614" t="s">
        <v>37</v>
      </c>
      <c r="Z3614" t="s">
        <v>95</v>
      </c>
      <c r="AA3614" t="s">
        <v>13028</v>
      </c>
      <c r="AB3614" t="s">
        <v>13029</v>
      </c>
    </row>
    <row r="3615" spans="1:28" x14ac:dyDescent="0.3">
      <c r="A3615" t="s">
        <v>13030</v>
      </c>
      <c r="B3615" t="s">
        <v>3028</v>
      </c>
      <c r="C3615">
        <v>46</v>
      </c>
      <c r="D3615" t="s">
        <v>133</v>
      </c>
      <c r="E3615" t="s">
        <v>45</v>
      </c>
      <c r="F3615" t="s">
        <v>63</v>
      </c>
      <c r="G3615" t="s">
        <v>3795</v>
      </c>
      <c r="H3615" t="s">
        <v>35</v>
      </c>
      <c r="I3615" t="s">
        <v>36</v>
      </c>
      <c r="J3615">
        <v>26</v>
      </c>
      <c r="K3615">
        <v>24</v>
      </c>
      <c r="L3615">
        <f t="shared" si="168"/>
        <v>2</v>
      </c>
      <c r="M3615">
        <v>16</v>
      </c>
      <c r="N3615">
        <v>33659</v>
      </c>
      <c r="O3615" s="1">
        <f t="shared" si="169"/>
        <v>1294.5769230769231</v>
      </c>
      <c r="P3615" s="1">
        <f t="shared" si="170"/>
        <v>31069.846153846156</v>
      </c>
      <c r="Q3615" s="1">
        <f>Table1[[#This Row],[Earned Basic Salary]]*20%</f>
        <v>6213.9692307692312</v>
      </c>
      <c r="R3615" s="1">
        <f>Table1[[#This Row],[Earned Basic Salary]]*10%</f>
        <v>3106.9846153846156</v>
      </c>
      <c r="S3615" s="1">
        <f>Table1[[#This Row],[Earned Basic Salary]]*12%</f>
        <v>3728.3815384615386</v>
      </c>
      <c r="T3615" s="1">
        <f>200</f>
        <v>200</v>
      </c>
      <c r="U3615" s="1">
        <f>Table1[[#This Row],[PF]]+Table1[[#This Row],[Professional Tax]]</f>
        <v>3928.3815384615386</v>
      </c>
      <c r="V3615" s="1">
        <f>Table1[[#This Row],[Overtime Hours]]*200</f>
        <v>3200</v>
      </c>
      <c r="W3615" s="1">
        <f>Table1[[#This Row],[Earned Basic Salary]]+Table1[[#This Row],[HRA]]+Table1[[#This Row],[DA]]+Table1[[#This Row],[Overtime Pay]]</f>
        <v>43590.8</v>
      </c>
      <c r="X3615" s="1">
        <f>Table1[[#This Row],[Gross Salary]]-Table1[[#This Row],[Total Deduction]]</f>
        <v>39662.418461538466</v>
      </c>
      <c r="Y3615" t="s">
        <v>37</v>
      </c>
      <c r="Z3615" t="s">
        <v>38</v>
      </c>
      <c r="AA3615" t="s">
        <v>13031</v>
      </c>
      <c r="AB3615" t="s">
        <v>13032</v>
      </c>
    </row>
    <row r="3616" spans="1:28" x14ac:dyDescent="0.3">
      <c r="A3616" t="s">
        <v>13033</v>
      </c>
      <c r="B3616" t="s">
        <v>1058</v>
      </c>
      <c r="C3616">
        <v>23</v>
      </c>
      <c r="D3616" t="s">
        <v>133</v>
      </c>
      <c r="E3616" t="s">
        <v>121</v>
      </c>
      <c r="F3616" t="s">
        <v>63</v>
      </c>
      <c r="G3616" t="s">
        <v>5729</v>
      </c>
      <c r="H3616" t="s">
        <v>35</v>
      </c>
      <c r="I3616" t="s">
        <v>36</v>
      </c>
      <c r="J3616">
        <v>26</v>
      </c>
      <c r="K3616">
        <v>22</v>
      </c>
      <c r="L3616">
        <f t="shared" si="168"/>
        <v>4</v>
      </c>
      <c r="M3616">
        <v>10</v>
      </c>
      <c r="N3616">
        <v>26149</v>
      </c>
      <c r="O3616" s="1">
        <f t="shared" si="169"/>
        <v>1005.7307692307693</v>
      </c>
      <c r="P3616" s="1">
        <f t="shared" si="170"/>
        <v>22126.076923076926</v>
      </c>
      <c r="Q3616" s="1">
        <f>Table1[[#This Row],[Earned Basic Salary]]*20%</f>
        <v>4425.2153846153851</v>
      </c>
      <c r="R3616" s="1">
        <f>Table1[[#This Row],[Earned Basic Salary]]*10%</f>
        <v>2212.6076923076926</v>
      </c>
      <c r="S3616" s="1">
        <f>Table1[[#This Row],[Earned Basic Salary]]*12%</f>
        <v>2655.1292307692311</v>
      </c>
      <c r="T3616" s="1">
        <f>200</f>
        <v>200</v>
      </c>
      <c r="U3616" s="1">
        <f>Table1[[#This Row],[PF]]+Table1[[#This Row],[Professional Tax]]</f>
        <v>2855.1292307692311</v>
      </c>
      <c r="V3616" s="1">
        <f>Table1[[#This Row],[Overtime Hours]]*200</f>
        <v>2000</v>
      </c>
      <c r="W3616" s="1">
        <f>Table1[[#This Row],[Earned Basic Salary]]+Table1[[#This Row],[HRA]]+Table1[[#This Row],[DA]]+Table1[[#This Row],[Overtime Pay]]</f>
        <v>30763.9</v>
      </c>
      <c r="X3616" s="1">
        <f>Table1[[#This Row],[Gross Salary]]-Table1[[#This Row],[Total Deduction]]</f>
        <v>27908.77076923077</v>
      </c>
      <c r="Y3616" t="s">
        <v>37</v>
      </c>
      <c r="Z3616" t="s">
        <v>38</v>
      </c>
      <c r="AA3616" t="s">
        <v>13034</v>
      </c>
      <c r="AB3616" t="s">
        <v>13035</v>
      </c>
    </row>
    <row r="3617" spans="1:28" x14ac:dyDescent="0.3">
      <c r="A3617" t="s">
        <v>13036</v>
      </c>
      <c r="B3617" t="s">
        <v>430</v>
      </c>
      <c r="C3617">
        <v>46</v>
      </c>
      <c r="D3617" t="s">
        <v>81</v>
      </c>
      <c r="E3617" t="s">
        <v>62</v>
      </c>
      <c r="F3617" t="s">
        <v>69</v>
      </c>
      <c r="G3617" t="s">
        <v>9593</v>
      </c>
      <c r="H3617" t="s">
        <v>35</v>
      </c>
      <c r="I3617" t="s">
        <v>36</v>
      </c>
      <c r="J3617">
        <v>26</v>
      </c>
      <c r="K3617">
        <v>23</v>
      </c>
      <c r="L3617">
        <f t="shared" si="168"/>
        <v>3</v>
      </c>
      <c r="M3617">
        <v>19</v>
      </c>
      <c r="N3617">
        <v>60021</v>
      </c>
      <c r="O3617" s="1">
        <f t="shared" si="169"/>
        <v>2308.5</v>
      </c>
      <c r="P3617" s="1">
        <f t="shared" si="170"/>
        <v>53095.5</v>
      </c>
      <c r="Q3617" s="1">
        <f>Table1[[#This Row],[Earned Basic Salary]]*20%</f>
        <v>10619.1</v>
      </c>
      <c r="R3617" s="1">
        <f>Table1[[#This Row],[Earned Basic Salary]]*10%</f>
        <v>5309.55</v>
      </c>
      <c r="S3617" s="1">
        <f>Table1[[#This Row],[Earned Basic Salary]]*12%</f>
        <v>6371.46</v>
      </c>
      <c r="T3617" s="1">
        <f>200</f>
        <v>200</v>
      </c>
      <c r="U3617" s="1">
        <f>Table1[[#This Row],[PF]]+Table1[[#This Row],[Professional Tax]]</f>
        <v>6571.46</v>
      </c>
      <c r="V3617" s="1">
        <f>Table1[[#This Row],[Overtime Hours]]*200</f>
        <v>3800</v>
      </c>
      <c r="W3617" s="1">
        <f>Table1[[#This Row],[Earned Basic Salary]]+Table1[[#This Row],[HRA]]+Table1[[#This Row],[DA]]+Table1[[#This Row],[Overtime Pay]]</f>
        <v>72824.149999999994</v>
      </c>
      <c r="X3617" s="1">
        <f>Table1[[#This Row],[Gross Salary]]-Table1[[#This Row],[Total Deduction]]</f>
        <v>66252.689999999988</v>
      </c>
      <c r="Y3617" t="s">
        <v>37</v>
      </c>
      <c r="Z3617" t="s">
        <v>95</v>
      </c>
      <c r="AA3617" t="s">
        <v>13037</v>
      </c>
      <c r="AB3617" t="s">
        <v>13038</v>
      </c>
    </row>
    <row r="3618" spans="1:28" x14ac:dyDescent="0.3">
      <c r="A3618" t="s">
        <v>13039</v>
      </c>
      <c r="B3618" t="s">
        <v>584</v>
      </c>
      <c r="C3618">
        <v>30</v>
      </c>
      <c r="D3618" t="s">
        <v>61</v>
      </c>
      <c r="E3618" t="s">
        <v>121</v>
      </c>
      <c r="F3618" t="s">
        <v>46</v>
      </c>
      <c r="G3618" t="s">
        <v>12594</v>
      </c>
      <c r="H3618" t="s">
        <v>35</v>
      </c>
      <c r="I3618" t="s">
        <v>36</v>
      </c>
      <c r="J3618">
        <v>26</v>
      </c>
      <c r="K3618">
        <v>23</v>
      </c>
      <c r="L3618">
        <f t="shared" si="168"/>
        <v>3</v>
      </c>
      <c r="M3618">
        <v>7</v>
      </c>
      <c r="N3618">
        <v>78783</v>
      </c>
      <c r="O3618" s="1">
        <f t="shared" si="169"/>
        <v>3030.1153846153848</v>
      </c>
      <c r="P3618" s="1">
        <f t="shared" si="170"/>
        <v>69692.653846153844</v>
      </c>
      <c r="Q3618" s="1">
        <f>Table1[[#This Row],[Earned Basic Salary]]*20%</f>
        <v>13938.530769230769</v>
      </c>
      <c r="R3618" s="1">
        <f>Table1[[#This Row],[Earned Basic Salary]]*10%</f>
        <v>6969.2653846153844</v>
      </c>
      <c r="S3618" s="1">
        <f>Table1[[#This Row],[Earned Basic Salary]]*12%</f>
        <v>8363.1184615384609</v>
      </c>
      <c r="T3618" s="1">
        <f>200</f>
        <v>200</v>
      </c>
      <c r="U3618" s="1">
        <f>Table1[[#This Row],[PF]]+Table1[[#This Row],[Professional Tax]]</f>
        <v>8563.1184615384609</v>
      </c>
      <c r="V3618" s="1">
        <f>Table1[[#This Row],[Overtime Hours]]*200</f>
        <v>1400</v>
      </c>
      <c r="W3618" s="1">
        <f>Table1[[#This Row],[Earned Basic Salary]]+Table1[[#This Row],[HRA]]+Table1[[#This Row],[DA]]+Table1[[#This Row],[Overtime Pay]]</f>
        <v>92000.45</v>
      </c>
      <c r="X3618" s="1">
        <f>Table1[[#This Row],[Gross Salary]]-Table1[[#This Row],[Total Deduction]]</f>
        <v>83437.331538461542</v>
      </c>
      <c r="Y3618" t="s">
        <v>37</v>
      </c>
      <c r="Z3618" t="s">
        <v>95</v>
      </c>
      <c r="AA3618" t="s">
        <v>13040</v>
      </c>
      <c r="AB3618" t="s">
        <v>13041</v>
      </c>
    </row>
    <row r="3619" spans="1:28" x14ac:dyDescent="0.3">
      <c r="A3619" t="s">
        <v>13042</v>
      </c>
      <c r="B3619" t="s">
        <v>420</v>
      </c>
      <c r="C3619">
        <v>25</v>
      </c>
      <c r="D3619" t="s">
        <v>75</v>
      </c>
      <c r="E3619" t="s">
        <v>32</v>
      </c>
      <c r="F3619" t="s">
        <v>89</v>
      </c>
      <c r="G3619" t="s">
        <v>13043</v>
      </c>
      <c r="H3619" t="s">
        <v>35</v>
      </c>
      <c r="I3619" t="s">
        <v>36</v>
      </c>
      <c r="J3619">
        <v>26</v>
      </c>
      <c r="K3619">
        <v>22</v>
      </c>
      <c r="L3619">
        <f t="shared" si="168"/>
        <v>4</v>
      </c>
      <c r="M3619">
        <v>10</v>
      </c>
      <c r="N3619">
        <v>55188</v>
      </c>
      <c r="O3619" s="1">
        <f t="shared" si="169"/>
        <v>2122.6153846153848</v>
      </c>
      <c r="P3619" s="1">
        <f t="shared" si="170"/>
        <v>46697.538461538468</v>
      </c>
      <c r="Q3619" s="1">
        <f>Table1[[#This Row],[Earned Basic Salary]]*20%</f>
        <v>9339.507692307694</v>
      </c>
      <c r="R3619" s="1">
        <f>Table1[[#This Row],[Earned Basic Salary]]*10%</f>
        <v>4669.753846153847</v>
      </c>
      <c r="S3619" s="1">
        <f>Table1[[#This Row],[Earned Basic Salary]]*12%</f>
        <v>5603.7046153846159</v>
      </c>
      <c r="T3619" s="1">
        <f>200</f>
        <v>200</v>
      </c>
      <c r="U3619" s="1">
        <f>Table1[[#This Row],[PF]]+Table1[[#This Row],[Professional Tax]]</f>
        <v>5803.7046153846159</v>
      </c>
      <c r="V3619" s="1">
        <f>Table1[[#This Row],[Overtime Hours]]*200</f>
        <v>2000</v>
      </c>
      <c r="W3619" s="1">
        <f>Table1[[#This Row],[Earned Basic Salary]]+Table1[[#This Row],[HRA]]+Table1[[#This Row],[DA]]+Table1[[#This Row],[Overtime Pay]]</f>
        <v>62706.80000000001</v>
      </c>
      <c r="X3619" s="1">
        <f>Table1[[#This Row],[Gross Salary]]-Table1[[#This Row],[Total Deduction]]</f>
        <v>56903.095384615393</v>
      </c>
      <c r="Y3619" t="s">
        <v>37</v>
      </c>
      <c r="Z3619" t="s">
        <v>106</v>
      </c>
      <c r="AA3619" t="s">
        <v>13044</v>
      </c>
      <c r="AB3619" t="s">
        <v>13045</v>
      </c>
    </row>
    <row r="3620" spans="1:28" x14ac:dyDescent="0.3">
      <c r="A3620" t="s">
        <v>13046</v>
      </c>
      <c r="B3620" t="s">
        <v>207</v>
      </c>
      <c r="C3620">
        <v>34</v>
      </c>
      <c r="D3620" t="s">
        <v>133</v>
      </c>
      <c r="E3620" t="s">
        <v>32</v>
      </c>
      <c r="F3620" t="s">
        <v>69</v>
      </c>
      <c r="G3620" t="s">
        <v>13047</v>
      </c>
      <c r="H3620" t="s">
        <v>35</v>
      </c>
      <c r="I3620" t="s">
        <v>36</v>
      </c>
      <c r="J3620">
        <v>26</v>
      </c>
      <c r="K3620">
        <v>22</v>
      </c>
      <c r="L3620">
        <f t="shared" si="168"/>
        <v>4</v>
      </c>
      <c r="M3620">
        <v>20</v>
      </c>
      <c r="N3620">
        <v>60944</v>
      </c>
      <c r="O3620" s="1">
        <f t="shared" si="169"/>
        <v>2344</v>
      </c>
      <c r="P3620" s="1">
        <f t="shared" si="170"/>
        <v>51568</v>
      </c>
      <c r="Q3620" s="1">
        <f>Table1[[#This Row],[Earned Basic Salary]]*20%</f>
        <v>10313.6</v>
      </c>
      <c r="R3620" s="1">
        <f>Table1[[#This Row],[Earned Basic Salary]]*10%</f>
        <v>5156.8</v>
      </c>
      <c r="S3620" s="1">
        <f>Table1[[#This Row],[Earned Basic Salary]]*12%</f>
        <v>6188.16</v>
      </c>
      <c r="T3620" s="1">
        <f>200</f>
        <v>200</v>
      </c>
      <c r="U3620" s="1">
        <f>Table1[[#This Row],[PF]]+Table1[[#This Row],[Professional Tax]]</f>
        <v>6388.16</v>
      </c>
      <c r="V3620" s="1">
        <f>Table1[[#This Row],[Overtime Hours]]*200</f>
        <v>4000</v>
      </c>
      <c r="W3620" s="1">
        <f>Table1[[#This Row],[Earned Basic Salary]]+Table1[[#This Row],[HRA]]+Table1[[#This Row],[DA]]+Table1[[#This Row],[Overtime Pay]]</f>
        <v>71038.399999999994</v>
      </c>
      <c r="X3620" s="1">
        <f>Table1[[#This Row],[Gross Salary]]-Table1[[#This Row],[Total Deduction]]</f>
        <v>64650.239999999991</v>
      </c>
      <c r="Y3620" t="s">
        <v>37</v>
      </c>
      <c r="Z3620" t="s">
        <v>38</v>
      </c>
      <c r="AA3620" t="s">
        <v>13048</v>
      </c>
      <c r="AB3620" t="s">
        <v>13049</v>
      </c>
    </row>
    <row r="3621" spans="1:28" x14ac:dyDescent="0.3">
      <c r="A3621" t="s">
        <v>13050</v>
      </c>
      <c r="B3621" t="s">
        <v>183</v>
      </c>
      <c r="C3621">
        <v>29</v>
      </c>
      <c r="D3621" t="s">
        <v>61</v>
      </c>
      <c r="E3621" t="s">
        <v>32</v>
      </c>
      <c r="F3621" t="s">
        <v>69</v>
      </c>
      <c r="G3621" t="s">
        <v>11547</v>
      </c>
      <c r="H3621" t="s">
        <v>35</v>
      </c>
      <c r="I3621" t="s">
        <v>36</v>
      </c>
      <c r="J3621">
        <v>26</v>
      </c>
      <c r="K3621">
        <v>24</v>
      </c>
      <c r="L3621">
        <f t="shared" si="168"/>
        <v>2</v>
      </c>
      <c r="M3621">
        <v>20</v>
      </c>
      <c r="N3621">
        <v>75315</v>
      </c>
      <c r="O3621" s="1">
        <f t="shared" si="169"/>
        <v>2896.7307692307691</v>
      </c>
      <c r="P3621" s="1">
        <f t="shared" si="170"/>
        <v>69521.538461538454</v>
      </c>
      <c r="Q3621" s="1">
        <f>Table1[[#This Row],[Earned Basic Salary]]*20%</f>
        <v>13904.307692307691</v>
      </c>
      <c r="R3621" s="1">
        <f>Table1[[#This Row],[Earned Basic Salary]]*10%</f>
        <v>6952.1538461538457</v>
      </c>
      <c r="S3621" s="1">
        <f>Table1[[#This Row],[Earned Basic Salary]]*12%</f>
        <v>8342.5846153846142</v>
      </c>
      <c r="T3621" s="1">
        <f>200</f>
        <v>200</v>
      </c>
      <c r="U3621" s="1">
        <f>Table1[[#This Row],[PF]]+Table1[[#This Row],[Professional Tax]]</f>
        <v>8542.5846153846142</v>
      </c>
      <c r="V3621" s="1">
        <f>Table1[[#This Row],[Overtime Hours]]*200</f>
        <v>4000</v>
      </c>
      <c r="W3621" s="1">
        <f>Table1[[#This Row],[Earned Basic Salary]]+Table1[[#This Row],[HRA]]+Table1[[#This Row],[DA]]+Table1[[#This Row],[Overtime Pay]]</f>
        <v>94377.999999999985</v>
      </c>
      <c r="X3621" s="1">
        <f>Table1[[#This Row],[Gross Salary]]-Table1[[#This Row],[Total Deduction]]</f>
        <v>85835.415384615364</v>
      </c>
      <c r="Y3621" t="s">
        <v>37</v>
      </c>
      <c r="Z3621" t="s">
        <v>38</v>
      </c>
      <c r="AA3621" t="s">
        <v>13051</v>
      </c>
      <c r="AB3621" t="s">
        <v>13052</v>
      </c>
    </row>
    <row r="3622" spans="1:28" x14ac:dyDescent="0.3">
      <c r="A3622" t="s">
        <v>13053</v>
      </c>
      <c r="B3622" t="s">
        <v>958</v>
      </c>
      <c r="C3622">
        <v>26</v>
      </c>
      <c r="D3622" t="s">
        <v>75</v>
      </c>
      <c r="E3622" t="s">
        <v>32</v>
      </c>
      <c r="F3622" t="s">
        <v>83</v>
      </c>
      <c r="G3622" t="s">
        <v>13054</v>
      </c>
      <c r="H3622" t="s">
        <v>35</v>
      </c>
      <c r="I3622" t="s">
        <v>36</v>
      </c>
      <c r="J3622">
        <v>26</v>
      </c>
      <c r="K3622">
        <v>24</v>
      </c>
      <c r="L3622">
        <f t="shared" si="168"/>
        <v>2</v>
      </c>
      <c r="M3622">
        <v>6</v>
      </c>
      <c r="N3622">
        <v>40974</v>
      </c>
      <c r="O3622" s="1">
        <f t="shared" si="169"/>
        <v>1575.9230769230769</v>
      </c>
      <c r="P3622" s="1">
        <f t="shared" si="170"/>
        <v>37822.153846153844</v>
      </c>
      <c r="Q3622" s="1">
        <f>Table1[[#This Row],[Earned Basic Salary]]*20%</f>
        <v>7564.4307692307693</v>
      </c>
      <c r="R3622" s="1">
        <f>Table1[[#This Row],[Earned Basic Salary]]*10%</f>
        <v>3782.2153846153847</v>
      </c>
      <c r="S3622" s="1">
        <f>Table1[[#This Row],[Earned Basic Salary]]*12%</f>
        <v>4538.6584615384609</v>
      </c>
      <c r="T3622" s="1">
        <f>200</f>
        <v>200</v>
      </c>
      <c r="U3622" s="1">
        <f>Table1[[#This Row],[PF]]+Table1[[#This Row],[Professional Tax]]</f>
        <v>4738.6584615384609</v>
      </c>
      <c r="V3622" s="1">
        <f>Table1[[#This Row],[Overtime Hours]]*200</f>
        <v>1200</v>
      </c>
      <c r="W3622" s="1">
        <f>Table1[[#This Row],[Earned Basic Salary]]+Table1[[#This Row],[HRA]]+Table1[[#This Row],[DA]]+Table1[[#This Row],[Overtime Pay]]</f>
        <v>50368.799999999996</v>
      </c>
      <c r="X3622" s="1">
        <f>Table1[[#This Row],[Gross Salary]]-Table1[[#This Row],[Total Deduction]]</f>
        <v>45630.141538461532</v>
      </c>
      <c r="Y3622" t="s">
        <v>37</v>
      </c>
      <c r="Z3622" t="s">
        <v>48</v>
      </c>
      <c r="AA3622" t="s">
        <v>13055</v>
      </c>
      <c r="AB3622" t="s">
        <v>13056</v>
      </c>
    </row>
    <row r="3623" spans="1:28" x14ac:dyDescent="0.3">
      <c r="A3623" t="s">
        <v>13057</v>
      </c>
      <c r="B3623" t="s">
        <v>783</v>
      </c>
      <c r="C3623">
        <v>45</v>
      </c>
      <c r="D3623" t="s">
        <v>75</v>
      </c>
      <c r="E3623" t="s">
        <v>121</v>
      </c>
      <c r="F3623" t="s">
        <v>46</v>
      </c>
      <c r="G3623" t="s">
        <v>4733</v>
      </c>
      <c r="H3623" t="s">
        <v>35</v>
      </c>
      <c r="I3623" t="s">
        <v>36</v>
      </c>
      <c r="J3623">
        <v>26</v>
      </c>
      <c r="K3623">
        <v>21</v>
      </c>
      <c r="L3623">
        <f t="shared" si="168"/>
        <v>5</v>
      </c>
      <c r="M3623">
        <v>13</v>
      </c>
      <c r="N3623">
        <v>18807</v>
      </c>
      <c r="O3623" s="1">
        <f t="shared" si="169"/>
        <v>723.34615384615381</v>
      </c>
      <c r="P3623" s="1">
        <f t="shared" si="170"/>
        <v>15190.26923076923</v>
      </c>
      <c r="Q3623" s="1">
        <f>Table1[[#This Row],[Earned Basic Salary]]*20%</f>
        <v>3038.0538461538463</v>
      </c>
      <c r="R3623" s="1">
        <f>Table1[[#This Row],[Earned Basic Salary]]*10%</f>
        <v>1519.0269230769231</v>
      </c>
      <c r="S3623" s="1">
        <f>Table1[[#This Row],[Earned Basic Salary]]*12%</f>
        <v>1822.8323076923075</v>
      </c>
      <c r="T3623" s="1">
        <f>200</f>
        <v>200</v>
      </c>
      <c r="U3623" s="1">
        <f>Table1[[#This Row],[PF]]+Table1[[#This Row],[Professional Tax]]</f>
        <v>2022.8323076923075</v>
      </c>
      <c r="V3623" s="1">
        <f>Table1[[#This Row],[Overtime Hours]]*200</f>
        <v>2600</v>
      </c>
      <c r="W3623" s="1">
        <f>Table1[[#This Row],[Earned Basic Salary]]+Table1[[#This Row],[HRA]]+Table1[[#This Row],[DA]]+Table1[[#This Row],[Overtime Pay]]</f>
        <v>22347.35</v>
      </c>
      <c r="X3623" s="1">
        <f>Table1[[#This Row],[Gross Salary]]-Table1[[#This Row],[Total Deduction]]</f>
        <v>20324.517692307691</v>
      </c>
      <c r="Y3623" t="s">
        <v>37</v>
      </c>
      <c r="Z3623" t="s">
        <v>48</v>
      </c>
      <c r="AA3623" t="s">
        <v>13058</v>
      </c>
      <c r="AB3623" t="s">
        <v>13059</v>
      </c>
    </row>
    <row r="3624" spans="1:28" x14ac:dyDescent="0.3">
      <c r="A3624" t="s">
        <v>13060</v>
      </c>
      <c r="B3624" t="s">
        <v>2257</v>
      </c>
      <c r="C3624">
        <v>46</v>
      </c>
      <c r="D3624" t="s">
        <v>75</v>
      </c>
      <c r="E3624" t="s">
        <v>54</v>
      </c>
      <c r="F3624" t="s">
        <v>69</v>
      </c>
      <c r="G3624" t="s">
        <v>12494</v>
      </c>
      <c r="H3624" t="s">
        <v>35</v>
      </c>
      <c r="I3624" t="s">
        <v>36</v>
      </c>
      <c r="J3624">
        <v>26</v>
      </c>
      <c r="K3624">
        <v>22</v>
      </c>
      <c r="L3624">
        <f t="shared" si="168"/>
        <v>4</v>
      </c>
      <c r="M3624">
        <v>16</v>
      </c>
      <c r="N3624">
        <v>42524</v>
      </c>
      <c r="O3624" s="1">
        <f t="shared" si="169"/>
        <v>1635.5384615384614</v>
      </c>
      <c r="P3624" s="1">
        <f t="shared" si="170"/>
        <v>35981.846153846149</v>
      </c>
      <c r="Q3624" s="1">
        <f>Table1[[#This Row],[Earned Basic Salary]]*20%</f>
        <v>7196.3692307692299</v>
      </c>
      <c r="R3624" s="1">
        <f>Table1[[#This Row],[Earned Basic Salary]]*10%</f>
        <v>3598.184615384615</v>
      </c>
      <c r="S3624" s="1">
        <f>Table1[[#This Row],[Earned Basic Salary]]*12%</f>
        <v>4317.8215384615378</v>
      </c>
      <c r="T3624" s="1">
        <f>200</f>
        <v>200</v>
      </c>
      <c r="U3624" s="1">
        <f>Table1[[#This Row],[PF]]+Table1[[#This Row],[Professional Tax]]</f>
        <v>4517.8215384615378</v>
      </c>
      <c r="V3624" s="1">
        <f>Table1[[#This Row],[Overtime Hours]]*200</f>
        <v>3200</v>
      </c>
      <c r="W3624" s="1">
        <f>Table1[[#This Row],[Earned Basic Salary]]+Table1[[#This Row],[HRA]]+Table1[[#This Row],[DA]]+Table1[[#This Row],[Overtime Pay]]</f>
        <v>49976.399999999994</v>
      </c>
      <c r="X3624" s="1">
        <f>Table1[[#This Row],[Gross Salary]]-Table1[[#This Row],[Total Deduction]]</f>
        <v>45458.578461538455</v>
      </c>
      <c r="Y3624" t="s">
        <v>37</v>
      </c>
      <c r="Z3624" t="s">
        <v>48</v>
      </c>
      <c r="AA3624" t="s">
        <v>13061</v>
      </c>
      <c r="AB3624" t="s">
        <v>13062</v>
      </c>
    </row>
    <row r="3625" spans="1:28" x14ac:dyDescent="0.3">
      <c r="A3625" t="s">
        <v>13063</v>
      </c>
      <c r="B3625" t="s">
        <v>1233</v>
      </c>
      <c r="C3625">
        <v>42</v>
      </c>
      <c r="D3625" t="s">
        <v>44</v>
      </c>
      <c r="E3625" t="s">
        <v>45</v>
      </c>
      <c r="F3625" t="s">
        <v>55</v>
      </c>
      <c r="G3625" t="s">
        <v>13064</v>
      </c>
      <c r="H3625" t="s">
        <v>35</v>
      </c>
      <c r="I3625" t="s">
        <v>36</v>
      </c>
      <c r="J3625">
        <v>26</v>
      </c>
      <c r="K3625">
        <v>24</v>
      </c>
      <c r="L3625">
        <f t="shared" si="168"/>
        <v>2</v>
      </c>
      <c r="M3625">
        <v>5</v>
      </c>
      <c r="N3625">
        <v>42327</v>
      </c>
      <c r="O3625" s="1">
        <f t="shared" si="169"/>
        <v>1627.9615384615386</v>
      </c>
      <c r="P3625" s="1">
        <f t="shared" si="170"/>
        <v>39071.076923076922</v>
      </c>
      <c r="Q3625" s="1">
        <f>Table1[[#This Row],[Earned Basic Salary]]*20%</f>
        <v>7814.2153846153851</v>
      </c>
      <c r="R3625" s="1">
        <f>Table1[[#This Row],[Earned Basic Salary]]*10%</f>
        <v>3907.1076923076926</v>
      </c>
      <c r="S3625" s="1">
        <f>Table1[[#This Row],[Earned Basic Salary]]*12%</f>
        <v>4688.5292307692307</v>
      </c>
      <c r="T3625" s="1">
        <f>200</f>
        <v>200</v>
      </c>
      <c r="U3625" s="1">
        <f>Table1[[#This Row],[PF]]+Table1[[#This Row],[Professional Tax]]</f>
        <v>4888.5292307692307</v>
      </c>
      <c r="V3625" s="1">
        <f>Table1[[#This Row],[Overtime Hours]]*200</f>
        <v>1000</v>
      </c>
      <c r="W3625" s="1">
        <f>Table1[[#This Row],[Earned Basic Salary]]+Table1[[#This Row],[HRA]]+Table1[[#This Row],[DA]]+Table1[[#This Row],[Overtime Pay]]</f>
        <v>51792.399999999994</v>
      </c>
      <c r="X3625" s="1">
        <f>Table1[[#This Row],[Gross Salary]]-Table1[[#This Row],[Total Deduction]]</f>
        <v>46903.870769230765</v>
      </c>
      <c r="Y3625" t="s">
        <v>37</v>
      </c>
      <c r="Z3625" t="s">
        <v>95</v>
      </c>
      <c r="AA3625" t="s">
        <v>13065</v>
      </c>
      <c r="AB3625" t="s">
        <v>13066</v>
      </c>
    </row>
    <row r="3626" spans="1:28" x14ac:dyDescent="0.3">
      <c r="A3626" t="s">
        <v>13067</v>
      </c>
      <c r="B3626" t="s">
        <v>80</v>
      </c>
      <c r="C3626">
        <v>39</v>
      </c>
      <c r="D3626" t="s">
        <v>127</v>
      </c>
      <c r="E3626" t="s">
        <v>45</v>
      </c>
      <c r="F3626" t="s">
        <v>69</v>
      </c>
      <c r="G3626" t="s">
        <v>5416</v>
      </c>
      <c r="H3626" t="s">
        <v>35</v>
      </c>
      <c r="I3626" t="s">
        <v>36</v>
      </c>
      <c r="J3626">
        <v>26</v>
      </c>
      <c r="K3626">
        <v>23</v>
      </c>
      <c r="L3626">
        <f t="shared" si="168"/>
        <v>3</v>
      </c>
      <c r="M3626">
        <v>13</v>
      </c>
      <c r="N3626">
        <v>63773</v>
      </c>
      <c r="O3626" s="1">
        <f t="shared" si="169"/>
        <v>2452.8076923076924</v>
      </c>
      <c r="P3626" s="1">
        <f t="shared" si="170"/>
        <v>56414.576923076922</v>
      </c>
      <c r="Q3626" s="1">
        <f>Table1[[#This Row],[Earned Basic Salary]]*20%</f>
        <v>11282.915384615386</v>
      </c>
      <c r="R3626" s="1">
        <f>Table1[[#This Row],[Earned Basic Salary]]*10%</f>
        <v>5641.4576923076929</v>
      </c>
      <c r="S3626" s="1">
        <f>Table1[[#This Row],[Earned Basic Salary]]*12%</f>
        <v>6769.7492307692301</v>
      </c>
      <c r="T3626" s="1">
        <f>200</f>
        <v>200</v>
      </c>
      <c r="U3626" s="1">
        <f>Table1[[#This Row],[PF]]+Table1[[#This Row],[Professional Tax]]</f>
        <v>6969.7492307692301</v>
      </c>
      <c r="V3626" s="1">
        <f>Table1[[#This Row],[Overtime Hours]]*200</f>
        <v>2600</v>
      </c>
      <c r="W3626" s="1">
        <f>Table1[[#This Row],[Earned Basic Salary]]+Table1[[#This Row],[HRA]]+Table1[[#This Row],[DA]]+Table1[[#This Row],[Overtime Pay]]</f>
        <v>75938.95</v>
      </c>
      <c r="X3626" s="1">
        <f>Table1[[#This Row],[Gross Salary]]-Table1[[#This Row],[Total Deduction]]</f>
        <v>68969.200769230767</v>
      </c>
      <c r="Y3626" t="s">
        <v>37</v>
      </c>
      <c r="Z3626" t="s">
        <v>95</v>
      </c>
      <c r="AA3626" t="s">
        <v>13068</v>
      </c>
      <c r="AB3626" t="s">
        <v>13069</v>
      </c>
    </row>
    <row r="3627" spans="1:28" x14ac:dyDescent="0.3">
      <c r="A3627" t="s">
        <v>13070</v>
      </c>
      <c r="B3627" t="s">
        <v>132</v>
      </c>
      <c r="C3627">
        <v>46</v>
      </c>
      <c r="D3627" t="s">
        <v>81</v>
      </c>
      <c r="E3627" t="s">
        <v>45</v>
      </c>
      <c r="F3627" t="s">
        <v>69</v>
      </c>
      <c r="G3627" t="s">
        <v>1773</v>
      </c>
      <c r="H3627" t="s">
        <v>35</v>
      </c>
      <c r="I3627" t="s">
        <v>36</v>
      </c>
      <c r="J3627">
        <v>26</v>
      </c>
      <c r="K3627">
        <v>24</v>
      </c>
      <c r="L3627">
        <f t="shared" si="168"/>
        <v>2</v>
      </c>
      <c r="M3627">
        <v>9</v>
      </c>
      <c r="N3627">
        <v>76446</v>
      </c>
      <c r="O3627" s="1">
        <f t="shared" si="169"/>
        <v>2940.2307692307691</v>
      </c>
      <c r="P3627" s="1">
        <f t="shared" si="170"/>
        <v>70565.538461538454</v>
      </c>
      <c r="Q3627" s="1">
        <f>Table1[[#This Row],[Earned Basic Salary]]*20%</f>
        <v>14113.107692307691</v>
      </c>
      <c r="R3627" s="1">
        <f>Table1[[#This Row],[Earned Basic Salary]]*10%</f>
        <v>7056.5538461538454</v>
      </c>
      <c r="S3627" s="1">
        <f>Table1[[#This Row],[Earned Basic Salary]]*12%</f>
        <v>8467.8646153846148</v>
      </c>
      <c r="T3627" s="1">
        <f>200</f>
        <v>200</v>
      </c>
      <c r="U3627" s="1">
        <f>Table1[[#This Row],[PF]]+Table1[[#This Row],[Professional Tax]]</f>
        <v>8667.8646153846148</v>
      </c>
      <c r="V3627" s="1">
        <f>Table1[[#This Row],[Overtime Hours]]*200</f>
        <v>1800</v>
      </c>
      <c r="W3627" s="1">
        <f>Table1[[#This Row],[Earned Basic Salary]]+Table1[[#This Row],[HRA]]+Table1[[#This Row],[DA]]+Table1[[#This Row],[Overtime Pay]]</f>
        <v>93535.199999999983</v>
      </c>
      <c r="X3627" s="1">
        <f>Table1[[#This Row],[Gross Salary]]-Table1[[#This Row],[Total Deduction]]</f>
        <v>84867.335384615362</v>
      </c>
      <c r="Y3627" t="s">
        <v>37</v>
      </c>
      <c r="Z3627" t="s">
        <v>95</v>
      </c>
      <c r="AA3627" t="s">
        <v>13071</v>
      </c>
      <c r="AB3627" t="s">
        <v>13072</v>
      </c>
    </row>
    <row r="3628" spans="1:28" x14ac:dyDescent="0.3">
      <c r="A3628" t="s">
        <v>13073</v>
      </c>
      <c r="B3628" t="s">
        <v>1430</v>
      </c>
      <c r="C3628">
        <v>43</v>
      </c>
      <c r="D3628" t="s">
        <v>133</v>
      </c>
      <c r="E3628" t="s">
        <v>45</v>
      </c>
      <c r="F3628" t="s">
        <v>46</v>
      </c>
      <c r="G3628" t="s">
        <v>3337</v>
      </c>
      <c r="H3628" t="s">
        <v>35</v>
      </c>
      <c r="I3628" t="s">
        <v>36</v>
      </c>
      <c r="J3628">
        <v>26</v>
      </c>
      <c r="K3628">
        <v>22</v>
      </c>
      <c r="L3628">
        <f t="shared" si="168"/>
        <v>4</v>
      </c>
      <c r="M3628">
        <v>17</v>
      </c>
      <c r="N3628">
        <v>40599</v>
      </c>
      <c r="O3628" s="1">
        <f t="shared" si="169"/>
        <v>1561.5</v>
      </c>
      <c r="P3628" s="1">
        <f t="shared" si="170"/>
        <v>34353</v>
      </c>
      <c r="Q3628" s="1">
        <f>Table1[[#This Row],[Earned Basic Salary]]*20%</f>
        <v>6870.6</v>
      </c>
      <c r="R3628" s="1">
        <f>Table1[[#This Row],[Earned Basic Salary]]*10%</f>
        <v>3435.3</v>
      </c>
      <c r="S3628" s="1">
        <f>Table1[[#This Row],[Earned Basic Salary]]*12%</f>
        <v>4122.3599999999997</v>
      </c>
      <c r="T3628" s="1">
        <f>200</f>
        <v>200</v>
      </c>
      <c r="U3628" s="1">
        <f>Table1[[#This Row],[PF]]+Table1[[#This Row],[Professional Tax]]</f>
        <v>4322.3599999999997</v>
      </c>
      <c r="V3628" s="1">
        <f>Table1[[#This Row],[Overtime Hours]]*200</f>
        <v>3400</v>
      </c>
      <c r="W3628" s="1">
        <f>Table1[[#This Row],[Earned Basic Salary]]+Table1[[#This Row],[HRA]]+Table1[[#This Row],[DA]]+Table1[[#This Row],[Overtime Pay]]</f>
        <v>48058.9</v>
      </c>
      <c r="X3628" s="1">
        <f>Table1[[#This Row],[Gross Salary]]-Table1[[#This Row],[Total Deduction]]</f>
        <v>43736.54</v>
      </c>
      <c r="Y3628" t="s">
        <v>37</v>
      </c>
      <c r="Z3628" t="s">
        <v>106</v>
      </c>
      <c r="AA3628" t="s">
        <v>13074</v>
      </c>
      <c r="AB3628" t="s">
        <v>13075</v>
      </c>
    </row>
    <row r="3629" spans="1:28" x14ac:dyDescent="0.3">
      <c r="A3629" t="s">
        <v>13076</v>
      </c>
      <c r="B3629" t="s">
        <v>425</v>
      </c>
      <c r="C3629">
        <v>32</v>
      </c>
      <c r="D3629" t="s">
        <v>61</v>
      </c>
      <c r="E3629" t="s">
        <v>54</v>
      </c>
      <c r="F3629" t="s">
        <v>69</v>
      </c>
      <c r="G3629" t="s">
        <v>8758</v>
      </c>
      <c r="H3629" t="s">
        <v>35</v>
      </c>
      <c r="I3629" t="s">
        <v>36</v>
      </c>
      <c r="J3629">
        <v>26</v>
      </c>
      <c r="K3629">
        <v>23</v>
      </c>
      <c r="L3629">
        <f t="shared" si="168"/>
        <v>3</v>
      </c>
      <c r="M3629">
        <v>9</v>
      </c>
      <c r="N3629">
        <v>53565</v>
      </c>
      <c r="O3629" s="1">
        <f t="shared" si="169"/>
        <v>2060.1923076923076</v>
      </c>
      <c r="P3629" s="1">
        <f t="shared" si="170"/>
        <v>47384.423076923078</v>
      </c>
      <c r="Q3629" s="1">
        <f>Table1[[#This Row],[Earned Basic Salary]]*20%</f>
        <v>9476.8846153846152</v>
      </c>
      <c r="R3629" s="1">
        <f>Table1[[#This Row],[Earned Basic Salary]]*10%</f>
        <v>4738.4423076923076</v>
      </c>
      <c r="S3629" s="1">
        <f>Table1[[#This Row],[Earned Basic Salary]]*12%</f>
        <v>5686.1307692307691</v>
      </c>
      <c r="T3629" s="1">
        <f>200</f>
        <v>200</v>
      </c>
      <c r="U3629" s="1">
        <f>Table1[[#This Row],[PF]]+Table1[[#This Row],[Professional Tax]]</f>
        <v>5886.1307692307691</v>
      </c>
      <c r="V3629" s="1">
        <f>Table1[[#This Row],[Overtime Hours]]*200</f>
        <v>1800</v>
      </c>
      <c r="W3629" s="1">
        <f>Table1[[#This Row],[Earned Basic Salary]]+Table1[[#This Row],[HRA]]+Table1[[#This Row],[DA]]+Table1[[#This Row],[Overtime Pay]]</f>
        <v>63399.75</v>
      </c>
      <c r="X3629" s="1">
        <f>Table1[[#This Row],[Gross Salary]]-Table1[[#This Row],[Total Deduction]]</f>
        <v>57513.619230769233</v>
      </c>
      <c r="Y3629" t="s">
        <v>37</v>
      </c>
      <c r="Z3629" t="s">
        <v>48</v>
      </c>
      <c r="AA3629" t="s">
        <v>13077</v>
      </c>
      <c r="AB3629" t="s">
        <v>13078</v>
      </c>
    </row>
    <row r="3630" spans="1:28" x14ac:dyDescent="0.3">
      <c r="A3630" t="s">
        <v>13079</v>
      </c>
      <c r="B3630" t="s">
        <v>1378</v>
      </c>
      <c r="C3630">
        <v>24</v>
      </c>
      <c r="D3630" t="s">
        <v>44</v>
      </c>
      <c r="E3630" t="s">
        <v>32</v>
      </c>
      <c r="F3630" t="s">
        <v>69</v>
      </c>
      <c r="G3630" t="s">
        <v>7988</v>
      </c>
      <c r="H3630" t="s">
        <v>35</v>
      </c>
      <c r="I3630" t="s">
        <v>36</v>
      </c>
      <c r="J3630">
        <v>26</v>
      </c>
      <c r="K3630">
        <v>23</v>
      </c>
      <c r="L3630">
        <f t="shared" si="168"/>
        <v>3</v>
      </c>
      <c r="M3630">
        <v>4</v>
      </c>
      <c r="N3630">
        <v>29167</v>
      </c>
      <c r="O3630" s="1">
        <f t="shared" si="169"/>
        <v>1121.8076923076924</v>
      </c>
      <c r="P3630" s="1">
        <f t="shared" si="170"/>
        <v>25801.576923076926</v>
      </c>
      <c r="Q3630" s="1">
        <f>Table1[[#This Row],[Earned Basic Salary]]*20%</f>
        <v>5160.3153846153855</v>
      </c>
      <c r="R3630" s="1">
        <f>Table1[[#This Row],[Earned Basic Salary]]*10%</f>
        <v>2580.1576923076927</v>
      </c>
      <c r="S3630" s="1">
        <f>Table1[[#This Row],[Earned Basic Salary]]*12%</f>
        <v>3096.189230769231</v>
      </c>
      <c r="T3630" s="1">
        <f>200</f>
        <v>200</v>
      </c>
      <c r="U3630" s="1">
        <f>Table1[[#This Row],[PF]]+Table1[[#This Row],[Professional Tax]]</f>
        <v>3296.189230769231</v>
      </c>
      <c r="V3630" s="1">
        <f>Table1[[#This Row],[Overtime Hours]]*200</f>
        <v>800</v>
      </c>
      <c r="W3630" s="1">
        <f>Table1[[#This Row],[Earned Basic Salary]]+Table1[[#This Row],[HRA]]+Table1[[#This Row],[DA]]+Table1[[#This Row],[Overtime Pay]]</f>
        <v>34342.050000000003</v>
      </c>
      <c r="X3630" s="1">
        <f>Table1[[#This Row],[Gross Salary]]-Table1[[#This Row],[Total Deduction]]</f>
        <v>31045.860769230771</v>
      </c>
      <c r="Y3630" t="s">
        <v>37</v>
      </c>
      <c r="Z3630" t="s">
        <v>48</v>
      </c>
      <c r="AA3630" t="s">
        <v>13080</v>
      </c>
      <c r="AB3630" t="s">
        <v>13081</v>
      </c>
    </row>
    <row r="3631" spans="1:28" x14ac:dyDescent="0.3">
      <c r="A3631" t="s">
        <v>13082</v>
      </c>
      <c r="B3631" t="s">
        <v>1233</v>
      </c>
      <c r="C3631">
        <v>34</v>
      </c>
      <c r="D3631" t="s">
        <v>53</v>
      </c>
      <c r="E3631" t="s">
        <v>54</v>
      </c>
      <c r="F3631" t="s">
        <v>69</v>
      </c>
      <c r="G3631" t="s">
        <v>13083</v>
      </c>
      <c r="H3631" t="s">
        <v>35</v>
      </c>
      <c r="I3631" t="s">
        <v>36</v>
      </c>
      <c r="J3631">
        <v>26</v>
      </c>
      <c r="K3631">
        <v>22</v>
      </c>
      <c r="L3631">
        <f t="shared" si="168"/>
        <v>4</v>
      </c>
      <c r="M3631">
        <v>13</v>
      </c>
      <c r="N3631">
        <v>36294</v>
      </c>
      <c r="O3631" s="1">
        <f t="shared" si="169"/>
        <v>1395.9230769230769</v>
      </c>
      <c r="P3631" s="1">
        <f t="shared" si="170"/>
        <v>30710.307692307691</v>
      </c>
      <c r="Q3631" s="1">
        <f>Table1[[#This Row],[Earned Basic Salary]]*20%</f>
        <v>6142.0615384615385</v>
      </c>
      <c r="R3631" s="1">
        <f>Table1[[#This Row],[Earned Basic Salary]]*10%</f>
        <v>3071.0307692307692</v>
      </c>
      <c r="S3631" s="1">
        <f>Table1[[#This Row],[Earned Basic Salary]]*12%</f>
        <v>3685.2369230769227</v>
      </c>
      <c r="T3631" s="1">
        <f>200</f>
        <v>200</v>
      </c>
      <c r="U3631" s="1">
        <f>Table1[[#This Row],[PF]]+Table1[[#This Row],[Professional Tax]]</f>
        <v>3885.2369230769227</v>
      </c>
      <c r="V3631" s="1">
        <f>Table1[[#This Row],[Overtime Hours]]*200</f>
        <v>2600</v>
      </c>
      <c r="W3631" s="1">
        <f>Table1[[#This Row],[Earned Basic Salary]]+Table1[[#This Row],[HRA]]+Table1[[#This Row],[DA]]+Table1[[#This Row],[Overtime Pay]]</f>
        <v>42523.4</v>
      </c>
      <c r="X3631" s="1">
        <f>Table1[[#This Row],[Gross Salary]]-Table1[[#This Row],[Total Deduction]]</f>
        <v>38638.163076923076</v>
      </c>
      <c r="Y3631" t="s">
        <v>37</v>
      </c>
      <c r="Z3631" t="s">
        <v>95</v>
      </c>
      <c r="AA3631" t="s">
        <v>13084</v>
      </c>
      <c r="AB3631" t="s">
        <v>13085</v>
      </c>
    </row>
    <row r="3632" spans="1:28" x14ac:dyDescent="0.3">
      <c r="A3632" t="s">
        <v>13086</v>
      </c>
      <c r="B3632" t="s">
        <v>722</v>
      </c>
      <c r="C3632">
        <v>33</v>
      </c>
      <c r="D3632" t="s">
        <v>127</v>
      </c>
      <c r="E3632" t="s">
        <v>54</v>
      </c>
      <c r="F3632" t="s">
        <v>63</v>
      </c>
      <c r="G3632" t="s">
        <v>5317</v>
      </c>
      <c r="H3632" t="s">
        <v>35</v>
      </c>
      <c r="I3632" t="s">
        <v>36</v>
      </c>
      <c r="J3632">
        <v>26</v>
      </c>
      <c r="K3632">
        <v>24</v>
      </c>
      <c r="L3632">
        <f t="shared" si="168"/>
        <v>2</v>
      </c>
      <c r="M3632">
        <v>5</v>
      </c>
      <c r="N3632">
        <v>64861</v>
      </c>
      <c r="O3632" s="1">
        <f t="shared" si="169"/>
        <v>2494.6538461538462</v>
      </c>
      <c r="P3632" s="1">
        <f t="shared" si="170"/>
        <v>59871.692307692312</v>
      </c>
      <c r="Q3632" s="1">
        <f>Table1[[#This Row],[Earned Basic Salary]]*20%</f>
        <v>11974.338461538464</v>
      </c>
      <c r="R3632" s="1">
        <f>Table1[[#This Row],[Earned Basic Salary]]*10%</f>
        <v>5987.1692307692319</v>
      </c>
      <c r="S3632" s="1">
        <f>Table1[[#This Row],[Earned Basic Salary]]*12%</f>
        <v>7184.6030769230774</v>
      </c>
      <c r="T3632" s="1">
        <f>200</f>
        <v>200</v>
      </c>
      <c r="U3632" s="1">
        <f>Table1[[#This Row],[PF]]+Table1[[#This Row],[Professional Tax]]</f>
        <v>7384.6030769230774</v>
      </c>
      <c r="V3632" s="1">
        <f>Table1[[#This Row],[Overtime Hours]]*200</f>
        <v>1000</v>
      </c>
      <c r="W3632" s="1">
        <f>Table1[[#This Row],[Earned Basic Salary]]+Table1[[#This Row],[HRA]]+Table1[[#This Row],[DA]]+Table1[[#This Row],[Overtime Pay]]</f>
        <v>78833.2</v>
      </c>
      <c r="X3632" s="1">
        <f>Table1[[#This Row],[Gross Salary]]-Table1[[#This Row],[Total Deduction]]</f>
        <v>71448.596923076926</v>
      </c>
      <c r="Y3632" t="s">
        <v>37</v>
      </c>
      <c r="Z3632" t="s">
        <v>106</v>
      </c>
      <c r="AA3632" t="s">
        <v>13087</v>
      </c>
      <c r="AB3632" t="s">
        <v>13088</v>
      </c>
    </row>
    <row r="3633" spans="1:28" x14ac:dyDescent="0.3">
      <c r="A3633" t="s">
        <v>13089</v>
      </c>
      <c r="B3633" t="s">
        <v>80</v>
      </c>
      <c r="C3633">
        <v>24</v>
      </c>
      <c r="D3633" t="s">
        <v>61</v>
      </c>
      <c r="E3633" t="s">
        <v>32</v>
      </c>
      <c r="F3633" t="s">
        <v>63</v>
      </c>
      <c r="G3633" t="s">
        <v>8919</v>
      </c>
      <c r="H3633" t="s">
        <v>35</v>
      </c>
      <c r="I3633" t="s">
        <v>36</v>
      </c>
      <c r="J3633">
        <v>26</v>
      </c>
      <c r="K3633">
        <v>23</v>
      </c>
      <c r="L3633">
        <f t="shared" si="168"/>
        <v>3</v>
      </c>
      <c r="M3633">
        <v>18</v>
      </c>
      <c r="N3633">
        <v>61141</v>
      </c>
      <c r="O3633" s="1">
        <f t="shared" si="169"/>
        <v>2351.5769230769229</v>
      </c>
      <c r="P3633" s="1">
        <f t="shared" si="170"/>
        <v>54086.269230769227</v>
      </c>
      <c r="Q3633" s="1">
        <f>Table1[[#This Row],[Earned Basic Salary]]*20%</f>
        <v>10817.253846153846</v>
      </c>
      <c r="R3633" s="1">
        <f>Table1[[#This Row],[Earned Basic Salary]]*10%</f>
        <v>5408.626923076923</v>
      </c>
      <c r="S3633" s="1">
        <f>Table1[[#This Row],[Earned Basic Salary]]*12%</f>
        <v>6490.3523076923066</v>
      </c>
      <c r="T3633" s="1">
        <f>200</f>
        <v>200</v>
      </c>
      <c r="U3633" s="1">
        <f>Table1[[#This Row],[PF]]+Table1[[#This Row],[Professional Tax]]</f>
        <v>6690.3523076923066</v>
      </c>
      <c r="V3633" s="1">
        <f>Table1[[#This Row],[Overtime Hours]]*200</f>
        <v>3600</v>
      </c>
      <c r="W3633" s="1">
        <f>Table1[[#This Row],[Earned Basic Salary]]+Table1[[#This Row],[HRA]]+Table1[[#This Row],[DA]]+Table1[[#This Row],[Overtime Pay]]</f>
        <v>73912.149999999994</v>
      </c>
      <c r="X3633" s="1">
        <f>Table1[[#This Row],[Gross Salary]]-Table1[[#This Row],[Total Deduction]]</f>
        <v>67221.797692307693</v>
      </c>
      <c r="Y3633" t="s">
        <v>37</v>
      </c>
      <c r="Z3633" t="s">
        <v>106</v>
      </c>
      <c r="AA3633" t="s">
        <v>13090</v>
      </c>
      <c r="AB3633" t="s">
        <v>13091</v>
      </c>
    </row>
    <row r="3634" spans="1:28" x14ac:dyDescent="0.3">
      <c r="A3634" t="s">
        <v>13092</v>
      </c>
      <c r="B3634" t="s">
        <v>490</v>
      </c>
      <c r="C3634">
        <v>28</v>
      </c>
      <c r="D3634" t="s">
        <v>61</v>
      </c>
      <c r="E3634" t="s">
        <v>121</v>
      </c>
      <c r="F3634" t="s">
        <v>33</v>
      </c>
      <c r="G3634" t="s">
        <v>7613</v>
      </c>
      <c r="H3634" t="s">
        <v>35</v>
      </c>
      <c r="I3634" t="s">
        <v>36</v>
      </c>
      <c r="J3634">
        <v>26</v>
      </c>
      <c r="K3634">
        <v>23</v>
      </c>
      <c r="L3634">
        <f t="shared" si="168"/>
        <v>3</v>
      </c>
      <c r="M3634">
        <v>12</v>
      </c>
      <c r="N3634">
        <v>45350</v>
      </c>
      <c r="O3634" s="1">
        <f t="shared" si="169"/>
        <v>1744.2307692307693</v>
      </c>
      <c r="P3634" s="1">
        <f t="shared" si="170"/>
        <v>40117.307692307695</v>
      </c>
      <c r="Q3634" s="1">
        <f>Table1[[#This Row],[Earned Basic Salary]]*20%</f>
        <v>8023.461538461539</v>
      </c>
      <c r="R3634" s="1">
        <f>Table1[[#This Row],[Earned Basic Salary]]*10%</f>
        <v>4011.7307692307695</v>
      </c>
      <c r="S3634" s="1">
        <f>Table1[[#This Row],[Earned Basic Salary]]*12%</f>
        <v>4814.0769230769229</v>
      </c>
      <c r="T3634" s="1">
        <f>200</f>
        <v>200</v>
      </c>
      <c r="U3634" s="1">
        <f>Table1[[#This Row],[PF]]+Table1[[#This Row],[Professional Tax]]</f>
        <v>5014.0769230769229</v>
      </c>
      <c r="V3634" s="1">
        <f>Table1[[#This Row],[Overtime Hours]]*200</f>
        <v>2400</v>
      </c>
      <c r="W3634" s="1">
        <f>Table1[[#This Row],[Earned Basic Salary]]+Table1[[#This Row],[HRA]]+Table1[[#This Row],[DA]]+Table1[[#This Row],[Overtime Pay]]</f>
        <v>54552.5</v>
      </c>
      <c r="X3634" s="1">
        <f>Table1[[#This Row],[Gross Salary]]-Table1[[#This Row],[Total Deduction]]</f>
        <v>49538.423076923078</v>
      </c>
      <c r="Y3634" t="s">
        <v>37</v>
      </c>
      <c r="Z3634" t="s">
        <v>38</v>
      </c>
      <c r="AA3634" t="s">
        <v>13093</v>
      </c>
      <c r="AB3634" t="s">
        <v>13094</v>
      </c>
    </row>
    <row r="3635" spans="1:28" x14ac:dyDescent="0.3">
      <c r="A3635" t="s">
        <v>13095</v>
      </c>
      <c r="B3635" t="s">
        <v>531</v>
      </c>
      <c r="C3635">
        <v>35</v>
      </c>
      <c r="D3635" t="s">
        <v>61</v>
      </c>
      <c r="E3635" t="s">
        <v>62</v>
      </c>
      <c r="F3635" t="s">
        <v>33</v>
      </c>
      <c r="G3635" t="s">
        <v>1824</v>
      </c>
      <c r="H3635" t="s">
        <v>35</v>
      </c>
      <c r="I3635" t="s">
        <v>36</v>
      </c>
      <c r="J3635">
        <v>26</v>
      </c>
      <c r="K3635">
        <v>23</v>
      </c>
      <c r="L3635">
        <f t="shared" si="168"/>
        <v>3</v>
      </c>
      <c r="M3635">
        <v>18</v>
      </c>
      <c r="N3635">
        <v>45883</v>
      </c>
      <c r="O3635" s="1">
        <f t="shared" si="169"/>
        <v>1764.7307692307693</v>
      </c>
      <c r="P3635" s="1">
        <f t="shared" si="170"/>
        <v>40588.807692307695</v>
      </c>
      <c r="Q3635" s="1">
        <f>Table1[[#This Row],[Earned Basic Salary]]*20%</f>
        <v>8117.7615384615392</v>
      </c>
      <c r="R3635" s="1">
        <f>Table1[[#This Row],[Earned Basic Salary]]*10%</f>
        <v>4058.8807692307696</v>
      </c>
      <c r="S3635" s="1">
        <f>Table1[[#This Row],[Earned Basic Salary]]*12%</f>
        <v>4870.6569230769228</v>
      </c>
      <c r="T3635" s="1">
        <f>200</f>
        <v>200</v>
      </c>
      <c r="U3635" s="1">
        <f>Table1[[#This Row],[PF]]+Table1[[#This Row],[Professional Tax]]</f>
        <v>5070.6569230769228</v>
      </c>
      <c r="V3635" s="1">
        <f>Table1[[#This Row],[Overtime Hours]]*200</f>
        <v>3600</v>
      </c>
      <c r="W3635" s="1">
        <f>Table1[[#This Row],[Earned Basic Salary]]+Table1[[#This Row],[HRA]]+Table1[[#This Row],[DA]]+Table1[[#This Row],[Overtime Pay]]</f>
        <v>56365.450000000004</v>
      </c>
      <c r="X3635" s="1">
        <f>Table1[[#This Row],[Gross Salary]]-Table1[[#This Row],[Total Deduction]]</f>
        <v>51294.793076923081</v>
      </c>
      <c r="Y3635" t="s">
        <v>37</v>
      </c>
      <c r="Z3635" t="s">
        <v>38</v>
      </c>
      <c r="AA3635" t="s">
        <v>13096</v>
      </c>
      <c r="AB3635" t="s">
        <v>13097</v>
      </c>
    </row>
    <row r="3636" spans="1:28" x14ac:dyDescent="0.3">
      <c r="A3636" t="s">
        <v>13098</v>
      </c>
      <c r="B3636" t="s">
        <v>245</v>
      </c>
      <c r="C3636">
        <v>47</v>
      </c>
      <c r="D3636" t="s">
        <v>44</v>
      </c>
      <c r="E3636" t="s">
        <v>45</v>
      </c>
      <c r="F3636" t="s">
        <v>33</v>
      </c>
      <c r="G3636" t="s">
        <v>426</v>
      </c>
      <c r="H3636" t="s">
        <v>35</v>
      </c>
      <c r="I3636" t="s">
        <v>36</v>
      </c>
      <c r="J3636">
        <v>26</v>
      </c>
      <c r="K3636">
        <v>22</v>
      </c>
      <c r="L3636">
        <f t="shared" si="168"/>
        <v>4</v>
      </c>
      <c r="M3636">
        <v>6</v>
      </c>
      <c r="N3636">
        <v>71061</v>
      </c>
      <c r="O3636" s="1">
        <f t="shared" si="169"/>
        <v>2733.1153846153848</v>
      </c>
      <c r="P3636" s="1">
        <f t="shared" si="170"/>
        <v>60128.538461538468</v>
      </c>
      <c r="Q3636" s="1">
        <f>Table1[[#This Row],[Earned Basic Salary]]*20%</f>
        <v>12025.707692307695</v>
      </c>
      <c r="R3636" s="1">
        <f>Table1[[#This Row],[Earned Basic Salary]]*10%</f>
        <v>6012.8538461538474</v>
      </c>
      <c r="S3636" s="1">
        <f>Table1[[#This Row],[Earned Basic Salary]]*12%</f>
        <v>7215.4246153846161</v>
      </c>
      <c r="T3636" s="1">
        <f>200</f>
        <v>200</v>
      </c>
      <c r="U3636" s="1">
        <f>Table1[[#This Row],[PF]]+Table1[[#This Row],[Professional Tax]]</f>
        <v>7415.4246153846161</v>
      </c>
      <c r="V3636" s="1">
        <f>Table1[[#This Row],[Overtime Hours]]*200</f>
        <v>1200</v>
      </c>
      <c r="W3636" s="1">
        <f>Table1[[#This Row],[Earned Basic Salary]]+Table1[[#This Row],[HRA]]+Table1[[#This Row],[DA]]+Table1[[#This Row],[Overtime Pay]]</f>
        <v>79367.100000000006</v>
      </c>
      <c r="X3636" s="1">
        <f>Table1[[#This Row],[Gross Salary]]-Table1[[#This Row],[Total Deduction]]</f>
        <v>71951.675384615388</v>
      </c>
      <c r="Y3636" t="s">
        <v>37</v>
      </c>
      <c r="Z3636" t="s">
        <v>38</v>
      </c>
      <c r="AA3636" t="s">
        <v>13099</v>
      </c>
      <c r="AB3636" t="s">
        <v>13100</v>
      </c>
    </row>
    <row r="3637" spans="1:28" x14ac:dyDescent="0.3">
      <c r="A3637" t="s">
        <v>13101</v>
      </c>
      <c r="B3637" t="s">
        <v>392</v>
      </c>
      <c r="C3637">
        <v>24</v>
      </c>
      <c r="D3637" t="s">
        <v>44</v>
      </c>
      <c r="E3637" t="s">
        <v>82</v>
      </c>
      <c r="F3637" t="s">
        <v>33</v>
      </c>
      <c r="G3637" t="s">
        <v>13018</v>
      </c>
      <c r="H3637" t="s">
        <v>35</v>
      </c>
      <c r="I3637" t="s">
        <v>36</v>
      </c>
      <c r="J3637">
        <v>26</v>
      </c>
      <c r="K3637">
        <v>24</v>
      </c>
      <c r="L3637">
        <f t="shared" si="168"/>
        <v>2</v>
      </c>
      <c r="M3637">
        <v>20</v>
      </c>
      <c r="N3637">
        <v>48390</v>
      </c>
      <c r="O3637" s="1">
        <f t="shared" si="169"/>
        <v>1861.1538461538462</v>
      </c>
      <c r="P3637" s="1">
        <f t="shared" si="170"/>
        <v>44667.692307692312</v>
      </c>
      <c r="Q3637" s="1">
        <f>Table1[[#This Row],[Earned Basic Salary]]*20%</f>
        <v>8933.5384615384628</v>
      </c>
      <c r="R3637" s="1">
        <f>Table1[[#This Row],[Earned Basic Salary]]*10%</f>
        <v>4466.7692307692314</v>
      </c>
      <c r="S3637" s="1">
        <f>Table1[[#This Row],[Earned Basic Salary]]*12%</f>
        <v>5360.123076923077</v>
      </c>
      <c r="T3637" s="1">
        <f>200</f>
        <v>200</v>
      </c>
      <c r="U3637" s="1">
        <f>Table1[[#This Row],[PF]]+Table1[[#This Row],[Professional Tax]]</f>
        <v>5560.123076923077</v>
      </c>
      <c r="V3637" s="1">
        <f>Table1[[#This Row],[Overtime Hours]]*200</f>
        <v>4000</v>
      </c>
      <c r="W3637" s="1">
        <f>Table1[[#This Row],[Earned Basic Salary]]+Table1[[#This Row],[HRA]]+Table1[[#This Row],[DA]]+Table1[[#This Row],[Overtime Pay]]</f>
        <v>62068.000000000007</v>
      </c>
      <c r="X3637" s="1">
        <f>Table1[[#This Row],[Gross Salary]]-Table1[[#This Row],[Total Deduction]]</f>
        <v>56507.876923076932</v>
      </c>
      <c r="Y3637" t="s">
        <v>37</v>
      </c>
      <c r="Z3637" t="s">
        <v>38</v>
      </c>
      <c r="AA3637" t="s">
        <v>13102</v>
      </c>
      <c r="AB3637" t="s">
        <v>13103</v>
      </c>
    </row>
    <row r="3638" spans="1:28" x14ac:dyDescent="0.3">
      <c r="A3638" t="s">
        <v>13104</v>
      </c>
      <c r="B3638" t="s">
        <v>310</v>
      </c>
      <c r="C3638">
        <v>44</v>
      </c>
      <c r="D3638" t="s">
        <v>133</v>
      </c>
      <c r="E3638" t="s">
        <v>32</v>
      </c>
      <c r="F3638" t="s">
        <v>89</v>
      </c>
      <c r="G3638" t="s">
        <v>1225</v>
      </c>
      <c r="H3638" t="s">
        <v>35</v>
      </c>
      <c r="I3638" t="s">
        <v>36</v>
      </c>
      <c r="J3638">
        <v>26</v>
      </c>
      <c r="K3638">
        <v>22</v>
      </c>
      <c r="L3638">
        <f t="shared" si="168"/>
        <v>4</v>
      </c>
      <c r="M3638">
        <v>11</v>
      </c>
      <c r="N3638">
        <v>18912</v>
      </c>
      <c r="O3638" s="1">
        <f t="shared" si="169"/>
        <v>727.38461538461536</v>
      </c>
      <c r="P3638" s="1">
        <f t="shared" si="170"/>
        <v>16002.461538461537</v>
      </c>
      <c r="Q3638" s="1">
        <f>Table1[[#This Row],[Earned Basic Salary]]*20%</f>
        <v>3200.4923076923078</v>
      </c>
      <c r="R3638" s="1">
        <f>Table1[[#This Row],[Earned Basic Salary]]*10%</f>
        <v>1600.2461538461539</v>
      </c>
      <c r="S3638" s="1">
        <f>Table1[[#This Row],[Earned Basic Salary]]*12%</f>
        <v>1920.2953846153844</v>
      </c>
      <c r="T3638" s="1">
        <f>200</f>
        <v>200</v>
      </c>
      <c r="U3638" s="1">
        <f>Table1[[#This Row],[PF]]+Table1[[#This Row],[Professional Tax]]</f>
        <v>2120.2953846153841</v>
      </c>
      <c r="V3638" s="1">
        <f>Table1[[#This Row],[Overtime Hours]]*200</f>
        <v>2200</v>
      </c>
      <c r="W3638" s="1">
        <f>Table1[[#This Row],[Earned Basic Salary]]+Table1[[#This Row],[HRA]]+Table1[[#This Row],[DA]]+Table1[[#This Row],[Overtime Pay]]</f>
        <v>23003.200000000001</v>
      </c>
      <c r="X3638" s="1">
        <f>Table1[[#This Row],[Gross Salary]]-Table1[[#This Row],[Total Deduction]]</f>
        <v>20882.904615384618</v>
      </c>
      <c r="Y3638" t="s">
        <v>37</v>
      </c>
      <c r="Z3638" t="s">
        <v>95</v>
      </c>
      <c r="AA3638" t="s">
        <v>13105</v>
      </c>
      <c r="AB3638" t="s">
        <v>13106</v>
      </c>
    </row>
    <row r="3639" spans="1:28" x14ac:dyDescent="0.3">
      <c r="A3639" t="s">
        <v>13107</v>
      </c>
      <c r="B3639" t="s">
        <v>1085</v>
      </c>
      <c r="C3639">
        <v>46</v>
      </c>
      <c r="D3639" t="s">
        <v>53</v>
      </c>
      <c r="E3639" t="s">
        <v>62</v>
      </c>
      <c r="F3639" t="s">
        <v>69</v>
      </c>
      <c r="G3639" t="s">
        <v>9637</v>
      </c>
      <c r="H3639" t="s">
        <v>35</v>
      </c>
      <c r="I3639" t="s">
        <v>36</v>
      </c>
      <c r="J3639">
        <v>26</v>
      </c>
      <c r="K3639">
        <v>24</v>
      </c>
      <c r="L3639">
        <f t="shared" si="168"/>
        <v>2</v>
      </c>
      <c r="M3639">
        <v>14</v>
      </c>
      <c r="N3639">
        <v>30256</v>
      </c>
      <c r="O3639" s="1">
        <f t="shared" si="169"/>
        <v>1163.6923076923076</v>
      </c>
      <c r="P3639" s="1">
        <f t="shared" si="170"/>
        <v>27928.615384615383</v>
      </c>
      <c r="Q3639" s="1">
        <f>Table1[[#This Row],[Earned Basic Salary]]*20%</f>
        <v>5585.7230769230773</v>
      </c>
      <c r="R3639" s="1">
        <f>Table1[[#This Row],[Earned Basic Salary]]*10%</f>
        <v>2792.8615384615387</v>
      </c>
      <c r="S3639" s="1">
        <f>Table1[[#This Row],[Earned Basic Salary]]*12%</f>
        <v>3351.4338461538459</v>
      </c>
      <c r="T3639" s="1">
        <f>200</f>
        <v>200</v>
      </c>
      <c r="U3639" s="1">
        <f>Table1[[#This Row],[PF]]+Table1[[#This Row],[Professional Tax]]</f>
        <v>3551.4338461538459</v>
      </c>
      <c r="V3639" s="1">
        <f>Table1[[#This Row],[Overtime Hours]]*200</f>
        <v>2800</v>
      </c>
      <c r="W3639" s="1">
        <f>Table1[[#This Row],[Earned Basic Salary]]+Table1[[#This Row],[HRA]]+Table1[[#This Row],[DA]]+Table1[[#This Row],[Overtime Pay]]</f>
        <v>39107.199999999997</v>
      </c>
      <c r="X3639" s="1">
        <f>Table1[[#This Row],[Gross Salary]]-Table1[[#This Row],[Total Deduction]]</f>
        <v>35555.766153846154</v>
      </c>
      <c r="Y3639" t="s">
        <v>37</v>
      </c>
      <c r="Z3639" t="s">
        <v>95</v>
      </c>
      <c r="AA3639" t="s">
        <v>13108</v>
      </c>
      <c r="AB3639" t="s">
        <v>13109</v>
      </c>
    </row>
    <row r="3640" spans="1:28" x14ac:dyDescent="0.3">
      <c r="A3640" t="s">
        <v>13110</v>
      </c>
      <c r="B3640" t="s">
        <v>372</v>
      </c>
      <c r="C3640">
        <v>37</v>
      </c>
      <c r="D3640" t="s">
        <v>61</v>
      </c>
      <c r="E3640" t="s">
        <v>32</v>
      </c>
      <c r="F3640" t="s">
        <v>55</v>
      </c>
      <c r="G3640" t="s">
        <v>13111</v>
      </c>
      <c r="H3640" t="s">
        <v>35</v>
      </c>
      <c r="I3640" t="s">
        <v>36</v>
      </c>
      <c r="J3640">
        <v>26</v>
      </c>
      <c r="K3640">
        <v>26</v>
      </c>
      <c r="L3640">
        <f t="shared" si="168"/>
        <v>0</v>
      </c>
      <c r="M3640">
        <v>18</v>
      </c>
      <c r="N3640">
        <v>28581</v>
      </c>
      <c r="O3640" s="1">
        <f t="shared" si="169"/>
        <v>1099.2692307692307</v>
      </c>
      <c r="P3640" s="1">
        <f t="shared" si="170"/>
        <v>28581</v>
      </c>
      <c r="Q3640" s="1">
        <f>Table1[[#This Row],[Earned Basic Salary]]*20%</f>
        <v>5716.2000000000007</v>
      </c>
      <c r="R3640" s="1">
        <f>Table1[[#This Row],[Earned Basic Salary]]*10%</f>
        <v>2858.1000000000004</v>
      </c>
      <c r="S3640" s="1">
        <f>Table1[[#This Row],[Earned Basic Salary]]*12%</f>
        <v>3429.72</v>
      </c>
      <c r="T3640" s="1">
        <f>200</f>
        <v>200</v>
      </c>
      <c r="U3640" s="1">
        <f>Table1[[#This Row],[PF]]+Table1[[#This Row],[Professional Tax]]</f>
        <v>3629.72</v>
      </c>
      <c r="V3640" s="1">
        <f>Table1[[#This Row],[Overtime Hours]]*200</f>
        <v>3600</v>
      </c>
      <c r="W3640" s="1">
        <f>Table1[[#This Row],[Earned Basic Salary]]+Table1[[#This Row],[HRA]]+Table1[[#This Row],[DA]]+Table1[[#This Row],[Overtime Pay]]</f>
        <v>40755.299999999996</v>
      </c>
      <c r="X3640" s="1">
        <f>Table1[[#This Row],[Gross Salary]]-Table1[[#This Row],[Total Deduction]]</f>
        <v>37125.579999999994</v>
      </c>
      <c r="Y3640" t="s">
        <v>37</v>
      </c>
      <c r="Z3640" t="s">
        <v>95</v>
      </c>
      <c r="AA3640" t="s">
        <v>13112</v>
      </c>
      <c r="AB3640" t="s">
        <v>13113</v>
      </c>
    </row>
    <row r="3641" spans="1:28" x14ac:dyDescent="0.3">
      <c r="A3641" t="s">
        <v>13114</v>
      </c>
      <c r="B3641" t="s">
        <v>480</v>
      </c>
      <c r="C3641">
        <v>30</v>
      </c>
      <c r="D3641" t="s">
        <v>75</v>
      </c>
      <c r="E3641" t="s">
        <v>82</v>
      </c>
      <c r="F3641" t="s">
        <v>63</v>
      </c>
      <c r="G3641" t="s">
        <v>9034</v>
      </c>
      <c r="H3641" t="s">
        <v>35</v>
      </c>
      <c r="I3641" t="s">
        <v>36</v>
      </c>
      <c r="J3641">
        <v>26</v>
      </c>
      <c r="K3641">
        <v>22</v>
      </c>
      <c r="L3641">
        <f t="shared" si="168"/>
        <v>4</v>
      </c>
      <c r="M3641">
        <v>4</v>
      </c>
      <c r="N3641">
        <v>39871</v>
      </c>
      <c r="O3641" s="1">
        <f t="shared" si="169"/>
        <v>1533.5</v>
      </c>
      <c r="P3641" s="1">
        <f t="shared" si="170"/>
        <v>33737</v>
      </c>
      <c r="Q3641" s="1">
        <f>Table1[[#This Row],[Earned Basic Salary]]*20%</f>
        <v>6747.4000000000005</v>
      </c>
      <c r="R3641" s="1">
        <f>Table1[[#This Row],[Earned Basic Salary]]*10%</f>
        <v>3373.7000000000003</v>
      </c>
      <c r="S3641" s="1">
        <f>Table1[[#This Row],[Earned Basic Salary]]*12%</f>
        <v>4048.44</v>
      </c>
      <c r="T3641" s="1">
        <f>200</f>
        <v>200</v>
      </c>
      <c r="U3641" s="1">
        <f>Table1[[#This Row],[PF]]+Table1[[#This Row],[Professional Tax]]</f>
        <v>4248.4400000000005</v>
      </c>
      <c r="V3641" s="1">
        <f>Table1[[#This Row],[Overtime Hours]]*200</f>
        <v>800</v>
      </c>
      <c r="W3641" s="1">
        <f>Table1[[#This Row],[Earned Basic Salary]]+Table1[[#This Row],[HRA]]+Table1[[#This Row],[DA]]+Table1[[#This Row],[Overtime Pay]]</f>
        <v>44658.1</v>
      </c>
      <c r="X3641" s="1">
        <f>Table1[[#This Row],[Gross Salary]]-Table1[[#This Row],[Total Deduction]]</f>
        <v>40409.659999999996</v>
      </c>
      <c r="Y3641" t="s">
        <v>37</v>
      </c>
      <c r="Z3641" t="s">
        <v>38</v>
      </c>
      <c r="AA3641" t="s">
        <v>13115</v>
      </c>
      <c r="AB3641" t="s">
        <v>13116</v>
      </c>
    </row>
    <row r="3642" spans="1:28" x14ac:dyDescent="0.3">
      <c r="A3642" t="s">
        <v>13117</v>
      </c>
      <c r="B3642" t="s">
        <v>1140</v>
      </c>
      <c r="C3642">
        <v>46</v>
      </c>
      <c r="D3642" t="s">
        <v>53</v>
      </c>
      <c r="E3642" t="s">
        <v>62</v>
      </c>
      <c r="F3642" t="s">
        <v>33</v>
      </c>
      <c r="G3642" t="s">
        <v>4969</v>
      </c>
      <c r="H3642" t="s">
        <v>35</v>
      </c>
      <c r="I3642" t="s">
        <v>36</v>
      </c>
      <c r="J3642">
        <v>26</v>
      </c>
      <c r="K3642">
        <v>22</v>
      </c>
      <c r="L3642">
        <f t="shared" si="168"/>
        <v>4</v>
      </c>
      <c r="M3642">
        <v>17</v>
      </c>
      <c r="N3642">
        <v>46613</v>
      </c>
      <c r="O3642" s="1">
        <f t="shared" si="169"/>
        <v>1792.8076923076924</v>
      </c>
      <c r="P3642" s="1">
        <f t="shared" si="170"/>
        <v>39441.769230769234</v>
      </c>
      <c r="Q3642" s="1">
        <f>Table1[[#This Row],[Earned Basic Salary]]*20%</f>
        <v>7888.3538461538474</v>
      </c>
      <c r="R3642" s="1">
        <f>Table1[[#This Row],[Earned Basic Salary]]*10%</f>
        <v>3944.1769230769237</v>
      </c>
      <c r="S3642" s="1">
        <f>Table1[[#This Row],[Earned Basic Salary]]*12%</f>
        <v>4733.0123076923082</v>
      </c>
      <c r="T3642" s="1">
        <f>200</f>
        <v>200</v>
      </c>
      <c r="U3642" s="1">
        <f>Table1[[#This Row],[PF]]+Table1[[#This Row],[Professional Tax]]</f>
        <v>4933.0123076923082</v>
      </c>
      <c r="V3642" s="1">
        <f>Table1[[#This Row],[Overtime Hours]]*200</f>
        <v>3400</v>
      </c>
      <c r="W3642" s="1">
        <f>Table1[[#This Row],[Earned Basic Salary]]+Table1[[#This Row],[HRA]]+Table1[[#This Row],[DA]]+Table1[[#This Row],[Overtime Pay]]</f>
        <v>54674.3</v>
      </c>
      <c r="X3642" s="1">
        <f>Table1[[#This Row],[Gross Salary]]-Table1[[#This Row],[Total Deduction]]</f>
        <v>49741.287692307698</v>
      </c>
      <c r="Y3642" t="s">
        <v>37</v>
      </c>
      <c r="Z3642" t="s">
        <v>106</v>
      </c>
      <c r="AA3642" t="s">
        <v>13118</v>
      </c>
      <c r="AB3642" t="s">
        <v>13119</v>
      </c>
    </row>
    <row r="3643" spans="1:28" x14ac:dyDescent="0.3">
      <c r="A3643" t="s">
        <v>13120</v>
      </c>
      <c r="B3643" t="s">
        <v>844</v>
      </c>
      <c r="C3643">
        <v>50</v>
      </c>
      <c r="D3643" t="s">
        <v>127</v>
      </c>
      <c r="E3643" t="s">
        <v>82</v>
      </c>
      <c r="F3643" t="s">
        <v>89</v>
      </c>
      <c r="G3643" t="s">
        <v>7876</v>
      </c>
      <c r="H3643" t="s">
        <v>35</v>
      </c>
      <c r="I3643" t="s">
        <v>36</v>
      </c>
      <c r="J3643">
        <v>26</v>
      </c>
      <c r="K3643">
        <v>21</v>
      </c>
      <c r="L3643">
        <f t="shared" si="168"/>
        <v>5</v>
      </c>
      <c r="M3643">
        <v>18</v>
      </c>
      <c r="N3643">
        <v>63888</v>
      </c>
      <c r="O3643" s="1">
        <f t="shared" si="169"/>
        <v>2457.2307692307691</v>
      </c>
      <c r="P3643" s="1">
        <f t="shared" si="170"/>
        <v>51601.846153846149</v>
      </c>
      <c r="Q3643" s="1">
        <f>Table1[[#This Row],[Earned Basic Salary]]*20%</f>
        <v>10320.369230769231</v>
      </c>
      <c r="R3643" s="1">
        <f>Table1[[#This Row],[Earned Basic Salary]]*10%</f>
        <v>5160.1846153846154</v>
      </c>
      <c r="S3643" s="1">
        <f>Table1[[#This Row],[Earned Basic Salary]]*12%</f>
        <v>6192.2215384615374</v>
      </c>
      <c r="T3643" s="1">
        <f>200</f>
        <v>200</v>
      </c>
      <c r="U3643" s="1">
        <f>Table1[[#This Row],[PF]]+Table1[[#This Row],[Professional Tax]]</f>
        <v>6392.2215384615374</v>
      </c>
      <c r="V3643" s="1">
        <f>Table1[[#This Row],[Overtime Hours]]*200</f>
        <v>3600</v>
      </c>
      <c r="W3643" s="1">
        <f>Table1[[#This Row],[Earned Basic Salary]]+Table1[[#This Row],[HRA]]+Table1[[#This Row],[DA]]+Table1[[#This Row],[Overtime Pay]]</f>
        <v>70682.399999999994</v>
      </c>
      <c r="X3643" s="1">
        <f>Table1[[#This Row],[Gross Salary]]-Table1[[#This Row],[Total Deduction]]</f>
        <v>64290.178461538453</v>
      </c>
      <c r="Y3643" t="s">
        <v>37</v>
      </c>
      <c r="Z3643" t="s">
        <v>38</v>
      </c>
      <c r="AA3643" t="s">
        <v>13121</v>
      </c>
      <c r="AB3643" t="s">
        <v>13122</v>
      </c>
    </row>
    <row r="3644" spans="1:28" x14ac:dyDescent="0.3">
      <c r="A3644" t="s">
        <v>13123</v>
      </c>
      <c r="B3644" t="s">
        <v>2028</v>
      </c>
      <c r="C3644">
        <v>41</v>
      </c>
      <c r="D3644" t="s">
        <v>31</v>
      </c>
      <c r="E3644" t="s">
        <v>54</v>
      </c>
      <c r="F3644" t="s">
        <v>33</v>
      </c>
      <c r="G3644" t="s">
        <v>8572</v>
      </c>
      <c r="H3644" t="s">
        <v>35</v>
      </c>
      <c r="I3644" t="s">
        <v>36</v>
      </c>
      <c r="J3644">
        <v>26</v>
      </c>
      <c r="K3644">
        <v>24</v>
      </c>
      <c r="L3644">
        <f t="shared" si="168"/>
        <v>2</v>
      </c>
      <c r="M3644">
        <v>3</v>
      </c>
      <c r="N3644">
        <v>43937</v>
      </c>
      <c r="O3644" s="1">
        <f t="shared" si="169"/>
        <v>1689.8846153846155</v>
      </c>
      <c r="P3644" s="1">
        <f t="shared" si="170"/>
        <v>40557.230769230773</v>
      </c>
      <c r="Q3644" s="1">
        <f>Table1[[#This Row],[Earned Basic Salary]]*20%</f>
        <v>8111.4461538461546</v>
      </c>
      <c r="R3644" s="1">
        <f>Table1[[#This Row],[Earned Basic Salary]]*10%</f>
        <v>4055.7230769230773</v>
      </c>
      <c r="S3644" s="1">
        <f>Table1[[#This Row],[Earned Basic Salary]]*12%</f>
        <v>4866.8676923076928</v>
      </c>
      <c r="T3644" s="1">
        <f>200</f>
        <v>200</v>
      </c>
      <c r="U3644" s="1">
        <f>Table1[[#This Row],[PF]]+Table1[[#This Row],[Professional Tax]]</f>
        <v>5066.8676923076928</v>
      </c>
      <c r="V3644" s="1">
        <f>Table1[[#This Row],[Overtime Hours]]*200</f>
        <v>600</v>
      </c>
      <c r="W3644" s="1">
        <f>Table1[[#This Row],[Earned Basic Salary]]+Table1[[#This Row],[HRA]]+Table1[[#This Row],[DA]]+Table1[[#This Row],[Overtime Pay]]</f>
        <v>53324.400000000009</v>
      </c>
      <c r="X3644" s="1">
        <f>Table1[[#This Row],[Gross Salary]]-Table1[[#This Row],[Total Deduction]]</f>
        <v>48257.532307692316</v>
      </c>
      <c r="Y3644" t="s">
        <v>37</v>
      </c>
      <c r="Z3644" t="s">
        <v>106</v>
      </c>
      <c r="AA3644" t="s">
        <v>13124</v>
      </c>
      <c r="AB3644" t="s">
        <v>13125</v>
      </c>
    </row>
    <row r="3645" spans="1:28" x14ac:dyDescent="0.3">
      <c r="A3645" t="s">
        <v>13126</v>
      </c>
      <c r="B3645" t="s">
        <v>138</v>
      </c>
      <c r="C3645">
        <v>32</v>
      </c>
      <c r="D3645" t="s">
        <v>127</v>
      </c>
      <c r="E3645" t="s">
        <v>54</v>
      </c>
      <c r="F3645" t="s">
        <v>55</v>
      </c>
      <c r="G3645" t="s">
        <v>10469</v>
      </c>
      <c r="H3645" t="s">
        <v>35</v>
      </c>
      <c r="I3645" t="s">
        <v>36</v>
      </c>
      <c r="J3645">
        <v>26</v>
      </c>
      <c r="K3645">
        <v>24</v>
      </c>
      <c r="L3645">
        <f t="shared" si="168"/>
        <v>2</v>
      </c>
      <c r="M3645">
        <v>19</v>
      </c>
      <c r="N3645">
        <v>38125</v>
      </c>
      <c r="O3645" s="1">
        <f t="shared" si="169"/>
        <v>1466.3461538461538</v>
      </c>
      <c r="P3645" s="1">
        <f t="shared" si="170"/>
        <v>35192.307692307688</v>
      </c>
      <c r="Q3645" s="1">
        <f>Table1[[#This Row],[Earned Basic Salary]]*20%</f>
        <v>7038.4615384615381</v>
      </c>
      <c r="R3645" s="1">
        <f>Table1[[#This Row],[Earned Basic Salary]]*10%</f>
        <v>3519.2307692307691</v>
      </c>
      <c r="S3645" s="1">
        <f>Table1[[#This Row],[Earned Basic Salary]]*12%</f>
        <v>4223.076923076922</v>
      </c>
      <c r="T3645" s="1">
        <f>200</f>
        <v>200</v>
      </c>
      <c r="U3645" s="1">
        <f>Table1[[#This Row],[PF]]+Table1[[#This Row],[Professional Tax]]</f>
        <v>4423.076923076922</v>
      </c>
      <c r="V3645" s="1">
        <f>Table1[[#This Row],[Overtime Hours]]*200</f>
        <v>3800</v>
      </c>
      <c r="W3645" s="1">
        <f>Table1[[#This Row],[Earned Basic Salary]]+Table1[[#This Row],[HRA]]+Table1[[#This Row],[DA]]+Table1[[#This Row],[Overtime Pay]]</f>
        <v>49549.999999999993</v>
      </c>
      <c r="X3645" s="1">
        <f>Table1[[#This Row],[Gross Salary]]-Table1[[#This Row],[Total Deduction]]</f>
        <v>45126.923076923071</v>
      </c>
      <c r="Y3645" t="s">
        <v>37</v>
      </c>
      <c r="Z3645" t="s">
        <v>38</v>
      </c>
      <c r="AA3645" t="s">
        <v>13127</v>
      </c>
      <c r="AB3645" t="s">
        <v>13128</v>
      </c>
    </row>
    <row r="3646" spans="1:28" x14ac:dyDescent="0.3">
      <c r="A3646" t="s">
        <v>13129</v>
      </c>
      <c r="B3646" t="s">
        <v>919</v>
      </c>
      <c r="C3646">
        <v>35</v>
      </c>
      <c r="D3646" t="s">
        <v>127</v>
      </c>
      <c r="E3646" t="s">
        <v>45</v>
      </c>
      <c r="F3646" t="s">
        <v>46</v>
      </c>
      <c r="G3646" t="s">
        <v>3081</v>
      </c>
      <c r="H3646" t="s">
        <v>35</v>
      </c>
      <c r="I3646" t="s">
        <v>36</v>
      </c>
      <c r="J3646">
        <v>26</v>
      </c>
      <c r="K3646">
        <v>23</v>
      </c>
      <c r="L3646">
        <f t="shared" si="168"/>
        <v>3</v>
      </c>
      <c r="M3646">
        <v>4</v>
      </c>
      <c r="N3646">
        <v>24006</v>
      </c>
      <c r="O3646" s="1">
        <f t="shared" si="169"/>
        <v>923.30769230769226</v>
      </c>
      <c r="P3646" s="1">
        <f t="shared" si="170"/>
        <v>21236.076923076922</v>
      </c>
      <c r="Q3646" s="1">
        <f>Table1[[#This Row],[Earned Basic Salary]]*20%</f>
        <v>4247.2153846153842</v>
      </c>
      <c r="R3646" s="1">
        <f>Table1[[#This Row],[Earned Basic Salary]]*10%</f>
        <v>2123.6076923076921</v>
      </c>
      <c r="S3646" s="1">
        <f>Table1[[#This Row],[Earned Basic Salary]]*12%</f>
        <v>2548.3292307692304</v>
      </c>
      <c r="T3646" s="1">
        <f>200</f>
        <v>200</v>
      </c>
      <c r="U3646" s="1">
        <f>Table1[[#This Row],[PF]]+Table1[[#This Row],[Professional Tax]]</f>
        <v>2748.3292307692304</v>
      </c>
      <c r="V3646" s="1">
        <f>Table1[[#This Row],[Overtime Hours]]*200</f>
        <v>800</v>
      </c>
      <c r="W3646" s="1">
        <f>Table1[[#This Row],[Earned Basic Salary]]+Table1[[#This Row],[HRA]]+Table1[[#This Row],[DA]]+Table1[[#This Row],[Overtime Pay]]</f>
        <v>28406.899999999998</v>
      </c>
      <c r="X3646" s="1">
        <f>Table1[[#This Row],[Gross Salary]]-Table1[[#This Row],[Total Deduction]]</f>
        <v>25658.570769230766</v>
      </c>
      <c r="Y3646" t="s">
        <v>37</v>
      </c>
      <c r="Z3646" t="s">
        <v>38</v>
      </c>
      <c r="AA3646" t="s">
        <v>13130</v>
      </c>
      <c r="AB3646" t="s">
        <v>13131</v>
      </c>
    </row>
    <row r="3647" spans="1:28" x14ac:dyDescent="0.3">
      <c r="A3647" t="s">
        <v>13132</v>
      </c>
      <c r="B3647" t="s">
        <v>183</v>
      </c>
      <c r="C3647">
        <v>35</v>
      </c>
      <c r="D3647" t="s">
        <v>127</v>
      </c>
      <c r="E3647" t="s">
        <v>82</v>
      </c>
      <c r="F3647" t="s">
        <v>46</v>
      </c>
      <c r="G3647" t="s">
        <v>13133</v>
      </c>
      <c r="H3647" t="s">
        <v>35</v>
      </c>
      <c r="I3647" t="s">
        <v>36</v>
      </c>
      <c r="J3647">
        <v>26</v>
      </c>
      <c r="K3647">
        <v>24</v>
      </c>
      <c r="L3647">
        <f t="shared" si="168"/>
        <v>2</v>
      </c>
      <c r="M3647">
        <v>4</v>
      </c>
      <c r="N3647">
        <v>45157</v>
      </c>
      <c r="O3647" s="1">
        <f t="shared" si="169"/>
        <v>1736.8076923076924</v>
      </c>
      <c r="P3647" s="1">
        <f t="shared" si="170"/>
        <v>41683.384615384617</v>
      </c>
      <c r="Q3647" s="1">
        <f>Table1[[#This Row],[Earned Basic Salary]]*20%</f>
        <v>8336.6769230769241</v>
      </c>
      <c r="R3647" s="1">
        <f>Table1[[#This Row],[Earned Basic Salary]]*10%</f>
        <v>4168.3384615384621</v>
      </c>
      <c r="S3647" s="1">
        <f>Table1[[#This Row],[Earned Basic Salary]]*12%</f>
        <v>5002.0061538461541</v>
      </c>
      <c r="T3647" s="1">
        <f>200</f>
        <v>200</v>
      </c>
      <c r="U3647" s="1">
        <f>Table1[[#This Row],[PF]]+Table1[[#This Row],[Professional Tax]]</f>
        <v>5202.0061538461541</v>
      </c>
      <c r="V3647" s="1">
        <f>Table1[[#This Row],[Overtime Hours]]*200</f>
        <v>800</v>
      </c>
      <c r="W3647" s="1">
        <f>Table1[[#This Row],[Earned Basic Salary]]+Table1[[#This Row],[HRA]]+Table1[[#This Row],[DA]]+Table1[[#This Row],[Overtime Pay]]</f>
        <v>54988.4</v>
      </c>
      <c r="X3647" s="1">
        <f>Table1[[#This Row],[Gross Salary]]-Table1[[#This Row],[Total Deduction]]</f>
        <v>49786.393846153849</v>
      </c>
      <c r="Y3647" t="s">
        <v>37</v>
      </c>
      <c r="Z3647" t="s">
        <v>95</v>
      </c>
      <c r="AA3647" t="s">
        <v>13134</v>
      </c>
      <c r="AB3647" t="s">
        <v>13135</v>
      </c>
    </row>
    <row r="3648" spans="1:28" x14ac:dyDescent="0.3">
      <c r="A3648" t="s">
        <v>13136</v>
      </c>
      <c r="B3648" t="s">
        <v>490</v>
      </c>
      <c r="C3648">
        <v>54</v>
      </c>
      <c r="D3648" t="s">
        <v>133</v>
      </c>
      <c r="E3648" t="s">
        <v>62</v>
      </c>
      <c r="F3648" t="s">
        <v>69</v>
      </c>
      <c r="G3648" t="s">
        <v>2468</v>
      </c>
      <c r="H3648" t="s">
        <v>35</v>
      </c>
      <c r="I3648" t="s">
        <v>36</v>
      </c>
      <c r="J3648">
        <v>26</v>
      </c>
      <c r="K3648">
        <v>24</v>
      </c>
      <c r="L3648">
        <f t="shared" si="168"/>
        <v>2</v>
      </c>
      <c r="M3648">
        <v>7</v>
      </c>
      <c r="N3648">
        <v>58711</v>
      </c>
      <c r="O3648" s="1">
        <f t="shared" si="169"/>
        <v>2258.1153846153848</v>
      </c>
      <c r="P3648" s="1">
        <f t="shared" si="170"/>
        <v>54194.769230769234</v>
      </c>
      <c r="Q3648" s="1">
        <f>Table1[[#This Row],[Earned Basic Salary]]*20%</f>
        <v>10838.953846153847</v>
      </c>
      <c r="R3648" s="1">
        <f>Table1[[#This Row],[Earned Basic Salary]]*10%</f>
        <v>5419.4769230769234</v>
      </c>
      <c r="S3648" s="1">
        <f>Table1[[#This Row],[Earned Basic Salary]]*12%</f>
        <v>6503.3723076923079</v>
      </c>
      <c r="T3648" s="1">
        <f>200</f>
        <v>200</v>
      </c>
      <c r="U3648" s="1">
        <f>Table1[[#This Row],[PF]]+Table1[[#This Row],[Professional Tax]]</f>
        <v>6703.3723076923079</v>
      </c>
      <c r="V3648" s="1">
        <f>Table1[[#This Row],[Overtime Hours]]*200</f>
        <v>1400</v>
      </c>
      <c r="W3648" s="1">
        <f>Table1[[#This Row],[Earned Basic Salary]]+Table1[[#This Row],[HRA]]+Table1[[#This Row],[DA]]+Table1[[#This Row],[Overtime Pay]]</f>
        <v>71853.200000000012</v>
      </c>
      <c r="X3648" s="1">
        <f>Table1[[#This Row],[Gross Salary]]-Table1[[#This Row],[Total Deduction]]</f>
        <v>65149.827692307706</v>
      </c>
      <c r="Y3648" t="s">
        <v>37</v>
      </c>
      <c r="Z3648" t="s">
        <v>38</v>
      </c>
      <c r="AA3648" t="s">
        <v>13137</v>
      </c>
      <c r="AB3648" t="s">
        <v>13138</v>
      </c>
    </row>
    <row r="3649" spans="1:28" x14ac:dyDescent="0.3">
      <c r="A3649" t="s">
        <v>13139</v>
      </c>
      <c r="B3649" t="s">
        <v>637</v>
      </c>
      <c r="C3649">
        <v>40</v>
      </c>
      <c r="D3649" t="s">
        <v>31</v>
      </c>
      <c r="E3649" t="s">
        <v>82</v>
      </c>
      <c r="F3649" t="s">
        <v>63</v>
      </c>
      <c r="G3649" t="s">
        <v>11076</v>
      </c>
      <c r="H3649" t="s">
        <v>35</v>
      </c>
      <c r="I3649" t="s">
        <v>36</v>
      </c>
      <c r="J3649">
        <v>26</v>
      </c>
      <c r="K3649">
        <v>22</v>
      </c>
      <c r="L3649">
        <f t="shared" si="168"/>
        <v>4</v>
      </c>
      <c r="M3649">
        <v>14</v>
      </c>
      <c r="N3649">
        <v>28715</v>
      </c>
      <c r="O3649" s="1">
        <f t="shared" si="169"/>
        <v>1104.4230769230769</v>
      </c>
      <c r="P3649" s="1">
        <f t="shared" si="170"/>
        <v>24297.307692307691</v>
      </c>
      <c r="Q3649" s="1">
        <f>Table1[[#This Row],[Earned Basic Salary]]*20%</f>
        <v>4859.4615384615381</v>
      </c>
      <c r="R3649" s="1">
        <f>Table1[[#This Row],[Earned Basic Salary]]*10%</f>
        <v>2429.7307692307691</v>
      </c>
      <c r="S3649" s="1">
        <f>Table1[[#This Row],[Earned Basic Salary]]*12%</f>
        <v>2915.6769230769228</v>
      </c>
      <c r="T3649" s="1">
        <f>200</f>
        <v>200</v>
      </c>
      <c r="U3649" s="1">
        <f>Table1[[#This Row],[PF]]+Table1[[#This Row],[Professional Tax]]</f>
        <v>3115.6769230769228</v>
      </c>
      <c r="V3649" s="1">
        <f>Table1[[#This Row],[Overtime Hours]]*200</f>
        <v>2800</v>
      </c>
      <c r="W3649" s="1">
        <f>Table1[[#This Row],[Earned Basic Salary]]+Table1[[#This Row],[HRA]]+Table1[[#This Row],[DA]]+Table1[[#This Row],[Overtime Pay]]</f>
        <v>34386.5</v>
      </c>
      <c r="X3649" s="1">
        <f>Table1[[#This Row],[Gross Salary]]-Table1[[#This Row],[Total Deduction]]</f>
        <v>31270.823076923076</v>
      </c>
      <c r="Y3649" t="s">
        <v>37</v>
      </c>
      <c r="Z3649" t="s">
        <v>48</v>
      </c>
      <c r="AA3649" t="s">
        <v>13140</v>
      </c>
      <c r="AB3649" t="s">
        <v>13141</v>
      </c>
    </row>
    <row r="3650" spans="1:28" x14ac:dyDescent="0.3">
      <c r="A3650" t="s">
        <v>13142</v>
      </c>
      <c r="B3650" t="s">
        <v>207</v>
      </c>
      <c r="C3650">
        <v>30</v>
      </c>
      <c r="D3650" t="s">
        <v>75</v>
      </c>
      <c r="E3650" t="s">
        <v>45</v>
      </c>
      <c r="F3650" t="s">
        <v>83</v>
      </c>
      <c r="G3650" t="s">
        <v>12754</v>
      </c>
      <c r="H3650" t="s">
        <v>35</v>
      </c>
      <c r="I3650" t="s">
        <v>36</v>
      </c>
      <c r="J3650">
        <v>26</v>
      </c>
      <c r="K3650">
        <v>26</v>
      </c>
      <c r="L3650">
        <f t="shared" si="168"/>
        <v>0</v>
      </c>
      <c r="M3650">
        <v>17</v>
      </c>
      <c r="N3650">
        <v>45412</v>
      </c>
      <c r="O3650" s="1">
        <f t="shared" si="169"/>
        <v>1746.6153846153845</v>
      </c>
      <c r="P3650" s="1">
        <f t="shared" si="170"/>
        <v>45412</v>
      </c>
      <c r="Q3650" s="1">
        <f>Table1[[#This Row],[Earned Basic Salary]]*20%</f>
        <v>9082.4</v>
      </c>
      <c r="R3650" s="1">
        <f>Table1[[#This Row],[Earned Basic Salary]]*10%</f>
        <v>4541.2</v>
      </c>
      <c r="S3650" s="1">
        <f>Table1[[#This Row],[Earned Basic Salary]]*12%</f>
        <v>5449.44</v>
      </c>
      <c r="T3650" s="1">
        <f>200</f>
        <v>200</v>
      </c>
      <c r="U3650" s="1">
        <f>Table1[[#This Row],[PF]]+Table1[[#This Row],[Professional Tax]]</f>
        <v>5649.44</v>
      </c>
      <c r="V3650" s="1">
        <f>Table1[[#This Row],[Overtime Hours]]*200</f>
        <v>3400</v>
      </c>
      <c r="W3650" s="1">
        <f>Table1[[#This Row],[Earned Basic Salary]]+Table1[[#This Row],[HRA]]+Table1[[#This Row],[DA]]+Table1[[#This Row],[Overtime Pay]]</f>
        <v>62435.6</v>
      </c>
      <c r="X3650" s="1">
        <f>Table1[[#This Row],[Gross Salary]]-Table1[[#This Row],[Total Deduction]]</f>
        <v>56786.159999999996</v>
      </c>
      <c r="Y3650" t="s">
        <v>37</v>
      </c>
      <c r="Z3650" t="s">
        <v>48</v>
      </c>
      <c r="AA3650" t="s">
        <v>13143</v>
      </c>
      <c r="AB3650" t="s">
        <v>13144</v>
      </c>
    </row>
    <row r="3651" spans="1:28" x14ac:dyDescent="0.3">
      <c r="A3651" t="s">
        <v>13145</v>
      </c>
      <c r="B3651" t="s">
        <v>1366</v>
      </c>
      <c r="C3651">
        <v>33</v>
      </c>
      <c r="D3651" t="s">
        <v>81</v>
      </c>
      <c r="E3651" t="s">
        <v>32</v>
      </c>
      <c r="F3651" t="s">
        <v>63</v>
      </c>
      <c r="G3651" t="s">
        <v>9417</v>
      </c>
      <c r="H3651" t="s">
        <v>35</v>
      </c>
      <c r="I3651" t="s">
        <v>36</v>
      </c>
      <c r="J3651">
        <v>26</v>
      </c>
      <c r="K3651">
        <v>24</v>
      </c>
      <c r="L3651">
        <f t="shared" ref="L3651:L3714" si="171">J3651-K3651</f>
        <v>2</v>
      </c>
      <c r="M3651">
        <v>2</v>
      </c>
      <c r="N3651">
        <v>70690</v>
      </c>
      <c r="O3651" s="1">
        <f t="shared" ref="O3651:O3714" si="172">N3651/J3651</f>
        <v>2718.8461538461538</v>
      </c>
      <c r="P3651" s="1">
        <f t="shared" ref="P3651:P3714" si="173">O3651*K3651</f>
        <v>65252.307692307688</v>
      </c>
      <c r="Q3651" s="1">
        <f>Table1[[#This Row],[Earned Basic Salary]]*20%</f>
        <v>13050.461538461539</v>
      </c>
      <c r="R3651" s="1">
        <f>Table1[[#This Row],[Earned Basic Salary]]*10%</f>
        <v>6525.2307692307695</v>
      </c>
      <c r="S3651" s="1">
        <f>Table1[[#This Row],[Earned Basic Salary]]*12%</f>
        <v>7830.2769230769227</v>
      </c>
      <c r="T3651" s="1">
        <f>200</f>
        <v>200</v>
      </c>
      <c r="U3651" s="1">
        <f>Table1[[#This Row],[PF]]+Table1[[#This Row],[Professional Tax]]</f>
        <v>8030.2769230769227</v>
      </c>
      <c r="V3651" s="1">
        <f>Table1[[#This Row],[Overtime Hours]]*200</f>
        <v>400</v>
      </c>
      <c r="W3651" s="1">
        <f>Table1[[#This Row],[Earned Basic Salary]]+Table1[[#This Row],[HRA]]+Table1[[#This Row],[DA]]+Table1[[#This Row],[Overtime Pay]]</f>
        <v>85227.999999999985</v>
      </c>
      <c r="X3651" s="1">
        <f>Table1[[#This Row],[Gross Salary]]-Table1[[#This Row],[Total Deduction]]</f>
        <v>77197.723076923066</v>
      </c>
      <c r="Y3651" t="s">
        <v>37</v>
      </c>
      <c r="Z3651" t="s">
        <v>106</v>
      </c>
      <c r="AA3651" t="s">
        <v>13146</v>
      </c>
      <c r="AB3651" t="s">
        <v>13147</v>
      </c>
    </row>
    <row r="3652" spans="1:28" x14ac:dyDescent="0.3">
      <c r="A3652" t="s">
        <v>13148</v>
      </c>
      <c r="B3652" t="s">
        <v>1430</v>
      </c>
      <c r="C3652">
        <v>54</v>
      </c>
      <c r="D3652" t="s">
        <v>75</v>
      </c>
      <c r="E3652" t="s">
        <v>82</v>
      </c>
      <c r="F3652" t="s">
        <v>33</v>
      </c>
      <c r="G3652" t="s">
        <v>13149</v>
      </c>
      <c r="H3652" t="s">
        <v>35</v>
      </c>
      <c r="I3652" t="s">
        <v>36</v>
      </c>
      <c r="J3652">
        <v>26</v>
      </c>
      <c r="K3652">
        <v>21</v>
      </c>
      <c r="L3652">
        <f t="shared" si="171"/>
        <v>5</v>
      </c>
      <c r="M3652">
        <v>16</v>
      </c>
      <c r="N3652">
        <v>75646</v>
      </c>
      <c r="O3652" s="1">
        <f t="shared" si="172"/>
        <v>2909.4615384615386</v>
      </c>
      <c r="P3652" s="1">
        <f t="shared" si="173"/>
        <v>61098.692307692312</v>
      </c>
      <c r="Q3652" s="1">
        <f>Table1[[#This Row],[Earned Basic Salary]]*20%</f>
        <v>12219.738461538464</v>
      </c>
      <c r="R3652" s="1">
        <f>Table1[[#This Row],[Earned Basic Salary]]*10%</f>
        <v>6109.8692307692318</v>
      </c>
      <c r="S3652" s="1">
        <f>Table1[[#This Row],[Earned Basic Salary]]*12%</f>
        <v>7331.8430769230772</v>
      </c>
      <c r="T3652" s="1">
        <f>200</f>
        <v>200</v>
      </c>
      <c r="U3652" s="1">
        <f>Table1[[#This Row],[PF]]+Table1[[#This Row],[Professional Tax]]</f>
        <v>7531.8430769230772</v>
      </c>
      <c r="V3652" s="1">
        <f>Table1[[#This Row],[Overtime Hours]]*200</f>
        <v>3200</v>
      </c>
      <c r="W3652" s="1">
        <f>Table1[[#This Row],[Earned Basic Salary]]+Table1[[#This Row],[HRA]]+Table1[[#This Row],[DA]]+Table1[[#This Row],[Overtime Pay]]</f>
        <v>82628.3</v>
      </c>
      <c r="X3652" s="1">
        <f>Table1[[#This Row],[Gross Salary]]-Table1[[#This Row],[Total Deduction]]</f>
        <v>75096.456923076927</v>
      </c>
      <c r="Y3652" t="s">
        <v>37</v>
      </c>
      <c r="Z3652" t="s">
        <v>48</v>
      </c>
      <c r="AA3652" t="s">
        <v>13150</v>
      </c>
      <c r="AB3652" t="s">
        <v>13151</v>
      </c>
    </row>
    <row r="3653" spans="1:28" x14ac:dyDescent="0.3">
      <c r="A3653" t="s">
        <v>13152</v>
      </c>
      <c r="B3653" t="s">
        <v>2233</v>
      </c>
      <c r="C3653">
        <v>23</v>
      </c>
      <c r="D3653" t="s">
        <v>44</v>
      </c>
      <c r="E3653" t="s">
        <v>121</v>
      </c>
      <c r="F3653" t="s">
        <v>89</v>
      </c>
      <c r="G3653" t="s">
        <v>9980</v>
      </c>
      <c r="H3653" t="s">
        <v>35</v>
      </c>
      <c r="I3653" t="s">
        <v>36</v>
      </c>
      <c r="J3653">
        <v>26</v>
      </c>
      <c r="K3653">
        <v>26</v>
      </c>
      <c r="L3653">
        <f t="shared" si="171"/>
        <v>0</v>
      </c>
      <c r="M3653">
        <v>12</v>
      </c>
      <c r="N3653">
        <v>69718</v>
      </c>
      <c r="O3653" s="1">
        <f t="shared" si="172"/>
        <v>2681.4615384615386</v>
      </c>
      <c r="P3653" s="1">
        <f t="shared" si="173"/>
        <v>69718</v>
      </c>
      <c r="Q3653" s="1">
        <f>Table1[[#This Row],[Earned Basic Salary]]*20%</f>
        <v>13943.6</v>
      </c>
      <c r="R3653" s="1">
        <f>Table1[[#This Row],[Earned Basic Salary]]*10%</f>
        <v>6971.8</v>
      </c>
      <c r="S3653" s="1">
        <f>Table1[[#This Row],[Earned Basic Salary]]*12%</f>
        <v>8366.16</v>
      </c>
      <c r="T3653" s="1">
        <f>200</f>
        <v>200</v>
      </c>
      <c r="U3653" s="1">
        <f>Table1[[#This Row],[PF]]+Table1[[#This Row],[Professional Tax]]</f>
        <v>8566.16</v>
      </c>
      <c r="V3653" s="1">
        <f>Table1[[#This Row],[Overtime Hours]]*200</f>
        <v>2400</v>
      </c>
      <c r="W3653" s="1">
        <f>Table1[[#This Row],[Earned Basic Salary]]+Table1[[#This Row],[HRA]]+Table1[[#This Row],[DA]]+Table1[[#This Row],[Overtime Pay]]</f>
        <v>93033.400000000009</v>
      </c>
      <c r="X3653" s="1">
        <f>Table1[[#This Row],[Gross Salary]]-Table1[[#This Row],[Total Deduction]]</f>
        <v>84467.24</v>
      </c>
      <c r="Y3653" t="s">
        <v>37</v>
      </c>
      <c r="Z3653" t="s">
        <v>38</v>
      </c>
      <c r="AA3653" t="s">
        <v>13153</v>
      </c>
      <c r="AB3653" t="s">
        <v>13154</v>
      </c>
    </row>
    <row r="3654" spans="1:28" x14ac:dyDescent="0.3">
      <c r="A3654" t="s">
        <v>13155</v>
      </c>
      <c r="B3654" t="s">
        <v>173</v>
      </c>
      <c r="C3654">
        <v>38</v>
      </c>
      <c r="D3654" t="s">
        <v>31</v>
      </c>
      <c r="E3654" t="s">
        <v>32</v>
      </c>
      <c r="F3654" t="s">
        <v>55</v>
      </c>
      <c r="G3654" t="s">
        <v>11707</v>
      </c>
      <c r="H3654" t="s">
        <v>35</v>
      </c>
      <c r="I3654" t="s">
        <v>36</v>
      </c>
      <c r="J3654">
        <v>26</v>
      </c>
      <c r="K3654">
        <v>22</v>
      </c>
      <c r="L3654">
        <f t="shared" si="171"/>
        <v>4</v>
      </c>
      <c r="M3654">
        <v>1</v>
      </c>
      <c r="N3654">
        <v>43082</v>
      </c>
      <c r="O3654" s="1">
        <f t="shared" si="172"/>
        <v>1657</v>
      </c>
      <c r="P3654" s="1">
        <f t="shared" si="173"/>
        <v>36454</v>
      </c>
      <c r="Q3654" s="1">
        <f>Table1[[#This Row],[Earned Basic Salary]]*20%</f>
        <v>7290.8</v>
      </c>
      <c r="R3654" s="1">
        <f>Table1[[#This Row],[Earned Basic Salary]]*10%</f>
        <v>3645.4</v>
      </c>
      <c r="S3654" s="1">
        <f>Table1[[#This Row],[Earned Basic Salary]]*12%</f>
        <v>4374.4799999999996</v>
      </c>
      <c r="T3654" s="1">
        <f>200</f>
        <v>200</v>
      </c>
      <c r="U3654" s="1">
        <f>Table1[[#This Row],[PF]]+Table1[[#This Row],[Professional Tax]]</f>
        <v>4574.4799999999996</v>
      </c>
      <c r="V3654" s="1">
        <f>Table1[[#This Row],[Overtime Hours]]*200</f>
        <v>200</v>
      </c>
      <c r="W3654" s="1">
        <f>Table1[[#This Row],[Earned Basic Salary]]+Table1[[#This Row],[HRA]]+Table1[[#This Row],[DA]]+Table1[[#This Row],[Overtime Pay]]</f>
        <v>47590.200000000004</v>
      </c>
      <c r="X3654" s="1">
        <f>Table1[[#This Row],[Gross Salary]]-Table1[[#This Row],[Total Deduction]]</f>
        <v>43015.72</v>
      </c>
      <c r="Y3654" t="s">
        <v>37</v>
      </c>
      <c r="Z3654" t="s">
        <v>106</v>
      </c>
      <c r="AA3654" t="s">
        <v>13156</v>
      </c>
      <c r="AB3654" t="s">
        <v>13157</v>
      </c>
    </row>
    <row r="3655" spans="1:28" x14ac:dyDescent="0.3">
      <c r="A3655" t="s">
        <v>13158</v>
      </c>
      <c r="B3655" t="s">
        <v>1430</v>
      </c>
      <c r="C3655">
        <v>41</v>
      </c>
      <c r="D3655" t="s">
        <v>75</v>
      </c>
      <c r="E3655" t="s">
        <v>121</v>
      </c>
      <c r="F3655" t="s">
        <v>33</v>
      </c>
      <c r="G3655" t="s">
        <v>5544</v>
      </c>
      <c r="H3655" t="s">
        <v>35</v>
      </c>
      <c r="I3655" t="s">
        <v>36</v>
      </c>
      <c r="J3655">
        <v>26</v>
      </c>
      <c r="K3655">
        <v>24</v>
      </c>
      <c r="L3655">
        <f t="shared" si="171"/>
        <v>2</v>
      </c>
      <c r="M3655">
        <v>15</v>
      </c>
      <c r="N3655">
        <v>62253</v>
      </c>
      <c r="O3655" s="1">
        <f t="shared" si="172"/>
        <v>2394.3461538461538</v>
      </c>
      <c r="P3655" s="1">
        <f t="shared" si="173"/>
        <v>57464.307692307688</v>
      </c>
      <c r="Q3655" s="1">
        <f>Table1[[#This Row],[Earned Basic Salary]]*20%</f>
        <v>11492.861538461539</v>
      </c>
      <c r="R3655" s="1">
        <f>Table1[[#This Row],[Earned Basic Salary]]*10%</f>
        <v>5746.4307692307693</v>
      </c>
      <c r="S3655" s="1">
        <f>Table1[[#This Row],[Earned Basic Salary]]*12%</f>
        <v>6895.7169230769223</v>
      </c>
      <c r="T3655" s="1">
        <f>200</f>
        <v>200</v>
      </c>
      <c r="U3655" s="1">
        <f>Table1[[#This Row],[PF]]+Table1[[#This Row],[Professional Tax]]</f>
        <v>7095.7169230769223</v>
      </c>
      <c r="V3655" s="1">
        <f>Table1[[#This Row],[Overtime Hours]]*200</f>
        <v>3000</v>
      </c>
      <c r="W3655" s="1">
        <f>Table1[[#This Row],[Earned Basic Salary]]+Table1[[#This Row],[HRA]]+Table1[[#This Row],[DA]]+Table1[[#This Row],[Overtime Pay]]</f>
        <v>77703.599999999991</v>
      </c>
      <c r="X3655" s="1">
        <f>Table1[[#This Row],[Gross Salary]]-Table1[[#This Row],[Total Deduction]]</f>
        <v>70607.88307692307</v>
      </c>
      <c r="Y3655" t="s">
        <v>37</v>
      </c>
      <c r="Z3655" t="s">
        <v>48</v>
      </c>
      <c r="AA3655" t="s">
        <v>13159</v>
      </c>
      <c r="AB3655" t="s">
        <v>13160</v>
      </c>
    </row>
    <row r="3656" spans="1:28" x14ac:dyDescent="0.3">
      <c r="A3656" t="s">
        <v>13161</v>
      </c>
      <c r="B3656" t="s">
        <v>221</v>
      </c>
      <c r="C3656">
        <v>54</v>
      </c>
      <c r="D3656" t="s">
        <v>53</v>
      </c>
      <c r="E3656" t="s">
        <v>32</v>
      </c>
      <c r="F3656" t="s">
        <v>33</v>
      </c>
      <c r="G3656" t="s">
        <v>1457</v>
      </c>
      <c r="H3656" t="s">
        <v>35</v>
      </c>
      <c r="I3656" t="s">
        <v>36</v>
      </c>
      <c r="J3656">
        <v>26</v>
      </c>
      <c r="K3656">
        <v>22</v>
      </c>
      <c r="L3656">
        <f t="shared" si="171"/>
        <v>4</v>
      </c>
      <c r="M3656">
        <v>20</v>
      </c>
      <c r="N3656">
        <v>70796</v>
      </c>
      <c r="O3656" s="1">
        <f t="shared" si="172"/>
        <v>2722.9230769230771</v>
      </c>
      <c r="P3656" s="1">
        <f t="shared" si="173"/>
        <v>59904.307692307695</v>
      </c>
      <c r="Q3656" s="1">
        <f>Table1[[#This Row],[Earned Basic Salary]]*20%</f>
        <v>11980.86153846154</v>
      </c>
      <c r="R3656" s="1">
        <f>Table1[[#This Row],[Earned Basic Salary]]*10%</f>
        <v>5990.4307692307702</v>
      </c>
      <c r="S3656" s="1">
        <f>Table1[[#This Row],[Earned Basic Salary]]*12%</f>
        <v>7188.5169230769234</v>
      </c>
      <c r="T3656" s="1">
        <f>200</f>
        <v>200</v>
      </c>
      <c r="U3656" s="1">
        <f>Table1[[#This Row],[PF]]+Table1[[#This Row],[Professional Tax]]</f>
        <v>7388.5169230769234</v>
      </c>
      <c r="V3656" s="1">
        <f>Table1[[#This Row],[Overtime Hours]]*200</f>
        <v>4000</v>
      </c>
      <c r="W3656" s="1">
        <f>Table1[[#This Row],[Earned Basic Salary]]+Table1[[#This Row],[HRA]]+Table1[[#This Row],[DA]]+Table1[[#This Row],[Overtime Pay]]</f>
        <v>81875.600000000006</v>
      </c>
      <c r="X3656" s="1">
        <f>Table1[[#This Row],[Gross Salary]]-Table1[[#This Row],[Total Deduction]]</f>
        <v>74487.083076923082</v>
      </c>
      <c r="Y3656" t="s">
        <v>37</v>
      </c>
      <c r="Z3656" t="s">
        <v>106</v>
      </c>
      <c r="AA3656" t="s">
        <v>13162</v>
      </c>
      <c r="AB3656" t="s">
        <v>13163</v>
      </c>
    </row>
    <row r="3657" spans="1:28" x14ac:dyDescent="0.3">
      <c r="A3657" t="s">
        <v>13164</v>
      </c>
      <c r="B3657" t="s">
        <v>126</v>
      </c>
      <c r="C3657">
        <v>32</v>
      </c>
      <c r="D3657" t="s">
        <v>31</v>
      </c>
      <c r="E3657" t="s">
        <v>62</v>
      </c>
      <c r="F3657" t="s">
        <v>33</v>
      </c>
      <c r="G3657" t="s">
        <v>9113</v>
      </c>
      <c r="H3657" t="s">
        <v>35</v>
      </c>
      <c r="I3657" t="s">
        <v>36</v>
      </c>
      <c r="J3657">
        <v>26</v>
      </c>
      <c r="K3657">
        <v>21</v>
      </c>
      <c r="L3657">
        <f t="shared" si="171"/>
        <v>5</v>
      </c>
      <c r="M3657">
        <v>10</v>
      </c>
      <c r="N3657">
        <v>18737</v>
      </c>
      <c r="O3657" s="1">
        <f t="shared" si="172"/>
        <v>720.65384615384619</v>
      </c>
      <c r="P3657" s="1">
        <f t="shared" si="173"/>
        <v>15133.73076923077</v>
      </c>
      <c r="Q3657" s="1">
        <f>Table1[[#This Row],[Earned Basic Salary]]*20%</f>
        <v>3026.7461538461539</v>
      </c>
      <c r="R3657" s="1">
        <f>Table1[[#This Row],[Earned Basic Salary]]*10%</f>
        <v>1513.373076923077</v>
      </c>
      <c r="S3657" s="1">
        <f>Table1[[#This Row],[Earned Basic Salary]]*12%</f>
        <v>1816.0476923076924</v>
      </c>
      <c r="T3657" s="1">
        <f>200</f>
        <v>200</v>
      </c>
      <c r="U3657" s="1">
        <f>Table1[[#This Row],[PF]]+Table1[[#This Row],[Professional Tax]]</f>
        <v>2016.0476923076924</v>
      </c>
      <c r="V3657" s="1">
        <f>Table1[[#This Row],[Overtime Hours]]*200</f>
        <v>2000</v>
      </c>
      <c r="W3657" s="1">
        <f>Table1[[#This Row],[Earned Basic Salary]]+Table1[[#This Row],[HRA]]+Table1[[#This Row],[DA]]+Table1[[#This Row],[Overtime Pay]]</f>
        <v>21673.85</v>
      </c>
      <c r="X3657" s="1">
        <f>Table1[[#This Row],[Gross Salary]]-Table1[[#This Row],[Total Deduction]]</f>
        <v>19657.802307692305</v>
      </c>
      <c r="Y3657" t="s">
        <v>37</v>
      </c>
      <c r="Z3657" t="s">
        <v>48</v>
      </c>
      <c r="AA3657" t="s">
        <v>13165</v>
      </c>
      <c r="AB3657" t="s">
        <v>13166</v>
      </c>
    </row>
    <row r="3658" spans="1:28" x14ac:dyDescent="0.3">
      <c r="A3658" t="s">
        <v>13167</v>
      </c>
      <c r="B3658" t="s">
        <v>183</v>
      </c>
      <c r="C3658">
        <v>38</v>
      </c>
      <c r="D3658" t="s">
        <v>75</v>
      </c>
      <c r="E3658" t="s">
        <v>82</v>
      </c>
      <c r="F3658" t="s">
        <v>33</v>
      </c>
      <c r="G3658" t="s">
        <v>6098</v>
      </c>
      <c r="H3658" t="s">
        <v>35</v>
      </c>
      <c r="I3658" t="s">
        <v>36</v>
      </c>
      <c r="J3658">
        <v>26</v>
      </c>
      <c r="K3658">
        <v>23</v>
      </c>
      <c r="L3658">
        <f t="shared" si="171"/>
        <v>3</v>
      </c>
      <c r="M3658">
        <v>10</v>
      </c>
      <c r="N3658">
        <v>43042</v>
      </c>
      <c r="O3658" s="1">
        <f t="shared" si="172"/>
        <v>1655.4615384615386</v>
      </c>
      <c r="P3658" s="1">
        <f t="shared" si="173"/>
        <v>38075.61538461539</v>
      </c>
      <c r="Q3658" s="1">
        <f>Table1[[#This Row],[Earned Basic Salary]]*20%</f>
        <v>7615.1230769230788</v>
      </c>
      <c r="R3658" s="1">
        <f>Table1[[#This Row],[Earned Basic Salary]]*10%</f>
        <v>3807.5615384615394</v>
      </c>
      <c r="S3658" s="1">
        <f>Table1[[#This Row],[Earned Basic Salary]]*12%</f>
        <v>4569.0738461538467</v>
      </c>
      <c r="T3658" s="1">
        <f>200</f>
        <v>200</v>
      </c>
      <c r="U3658" s="1">
        <f>Table1[[#This Row],[PF]]+Table1[[#This Row],[Professional Tax]]</f>
        <v>4769.0738461538467</v>
      </c>
      <c r="V3658" s="1">
        <f>Table1[[#This Row],[Overtime Hours]]*200</f>
        <v>2000</v>
      </c>
      <c r="W3658" s="1">
        <f>Table1[[#This Row],[Earned Basic Salary]]+Table1[[#This Row],[HRA]]+Table1[[#This Row],[DA]]+Table1[[#This Row],[Overtime Pay]]</f>
        <v>51498.3</v>
      </c>
      <c r="X3658" s="1">
        <f>Table1[[#This Row],[Gross Salary]]-Table1[[#This Row],[Total Deduction]]</f>
        <v>46729.226153846153</v>
      </c>
      <c r="Y3658" t="s">
        <v>37</v>
      </c>
      <c r="Z3658" t="s">
        <v>38</v>
      </c>
      <c r="AA3658" t="s">
        <v>13168</v>
      </c>
      <c r="AB3658" t="s">
        <v>13169</v>
      </c>
    </row>
    <row r="3659" spans="1:28" x14ac:dyDescent="0.3">
      <c r="A3659" t="s">
        <v>13170</v>
      </c>
      <c r="B3659" t="s">
        <v>126</v>
      </c>
      <c r="C3659">
        <v>47</v>
      </c>
      <c r="D3659" t="s">
        <v>53</v>
      </c>
      <c r="E3659" t="s">
        <v>45</v>
      </c>
      <c r="F3659" t="s">
        <v>83</v>
      </c>
      <c r="G3659" t="s">
        <v>2528</v>
      </c>
      <c r="H3659" t="s">
        <v>35</v>
      </c>
      <c r="I3659" t="s">
        <v>36</v>
      </c>
      <c r="J3659">
        <v>26</v>
      </c>
      <c r="K3659">
        <v>25</v>
      </c>
      <c r="L3659">
        <f t="shared" si="171"/>
        <v>1</v>
      </c>
      <c r="M3659">
        <v>17</v>
      </c>
      <c r="N3659">
        <v>63201</v>
      </c>
      <c r="O3659" s="1">
        <f t="shared" si="172"/>
        <v>2430.8076923076924</v>
      </c>
      <c r="P3659" s="1">
        <f t="shared" si="173"/>
        <v>60770.192307692312</v>
      </c>
      <c r="Q3659" s="1">
        <f>Table1[[#This Row],[Earned Basic Salary]]*20%</f>
        <v>12154.038461538463</v>
      </c>
      <c r="R3659" s="1">
        <f>Table1[[#This Row],[Earned Basic Salary]]*10%</f>
        <v>6077.0192307692314</v>
      </c>
      <c r="S3659" s="1">
        <f>Table1[[#This Row],[Earned Basic Salary]]*12%</f>
        <v>7292.4230769230771</v>
      </c>
      <c r="T3659" s="1">
        <f>200</f>
        <v>200</v>
      </c>
      <c r="U3659" s="1">
        <f>Table1[[#This Row],[PF]]+Table1[[#This Row],[Professional Tax]]</f>
        <v>7492.4230769230771</v>
      </c>
      <c r="V3659" s="1">
        <f>Table1[[#This Row],[Overtime Hours]]*200</f>
        <v>3400</v>
      </c>
      <c r="W3659" s="1">
        <f>Table1[[#This Row],[Earned Basic Salary]]+Table1[[#This Row],[HRA]]+Table1[[#This Row],[DA]]+Table1[[#This Row],[Overtime Pay]]</f>
        <v>82401.250000000015</v>
      </c>
      <c r="X3659" s="1">
        <f>Table1[[#This Row],[Gross Salary]]-Table1[[#This Row],[Total Deduction]]</f>
        <v>74908.826923076937</v>
      </c>
      <c r="Y3659" t="s">
        <v>37</v>
      </c>
      <c r="Z3659" t="s">
        <v>106</v>
      </c>
      <c r="AA3659" t="s">
        <v>13171</v>
      </c>
      <c r="AB3659" t="s">
        <v>13172</v>
      </c>
    </row>
    <row r="3660" spans="1:28" x14ac:dyDescent="0.3">
      <c r="A3660" t="s">
        <v>13173</v>
      </c>
      <c r="B3660" t="s">
        <v>531</v>
      </c>
      <c r="C3660">
        <v>40</v>
      </c>
      <c r="D3660" t="s">
        <v>81</v>
      </c>
      <c r="E3660" t="s">
        <v>32</v>
      </c>
      <c r="F3660" t="s">
        <v>63</v>
      </c>
      <c r="G3660" t="s">
        <v>12178</v>
      </c>
      <c r="H3660" t="s">
        <v>35</v>
      </c>
      <c r="I3660" t="s">
        <v>36</v>
      </c>
      <c r="J3660">
        <v>26</v>
      </c>
      <c r="K3660">
        <v>25</v>
      </c>
      <c r="L3660">
        <f t="shared" si="171"/>
        <v>1</v>
      </c>
      <c r="M3660">
        <v>15</v>
      </c>
      <c r="N3660">
        <v>30210</v>
      </c>
      <c r="O3660" s="1">
        <f t="shared" si="172"/>
        <v>1161.9230769230769</v>
      </c>
      <c r="P3660" s="1">
        <f t="shared" si="173"/>
        <v>29048.076923076922</v>
      </c>
      <c r="Q3660" s="1">
        <f>Table1[[#This Row],[Earned Basic Salary]]*20%</f>
        <v>5809.6153846153848</v>
      </c>
      <c r="R3660" s="1">
        <f>Table1[[#This Row],[Earned Basic Salary]]*10%</f>
        <v>2904.8076923076924</v>
      </c>
      <c r="S3660" s="1">
        <f>Table1[[#This Row],[Earned Basic Salary]]*12%</f>
        <v>3485.7692307692305</v>
      </c>
      <c r="T3660" s="1">
        <f>200</f>
        <v>200</v>
      </c>
      <c r="U3660" s="1">
        <f>Table1[[#This Row],[PF]]+Table1[[#This Row],[Professional Tax]]</f>
        <v>3685.7692307692305</v>
      </c>
      <c r="V3660" s="1">
        <f>Table1[[#This Row],[Overtime Hours]]*200</f>
        <v>3000</v>
      </c>
      <c r="W3660" s="1">
        <f>Table1[[#This Row],[Earned Basic Salary]]+Table1[[#This Row],[HRA]]+Table1[[#This Row],[DA]]+Table1[[#This Row],[Overtime Pay]]</f>
        <v>40762.5</v>
      </c>
      <c r="X3660" s="1">
        <f>Table1[[#This Row],[Gross Salary]]-Table1[[#This Row],[Total Deduction]]</f>
        <v>37076.730769230766</v>
      </c>
      <c r="Y3660" t="s">
        <v>37</v>
      </c>
      <c r="Z3660" t="s">
        <v>95</v>
      </c>
      <c r="AA3660" t="s">
        <v>13174</v>
      </c>
      <c r="AB3660" t="s">
        <v>13175</v>
      </c>
    </row>
    <row r="3661" spans="1:28" x14ac:dyDescent="0.3">
      <c r="A3661" t="s">
        <v>13176</v>
      </c>
      <c r="B3661" t="s">
        <v>104</v>
      </c>
      <c r="C3661">
        <v>52</v>
      </c>
      <c r="D3661" t="s">
        <v>61</v>
      </c>
      <c r="E3661" t="s">
        <v>32</v>
      </c>
      <c r="F3661" t="s">
        <v>63</v>
      </c>
      <c r="G3661" t="s">
        <v>8006</v>
      </c>
      <c r="H3661" t="s">
        <v>35</v>
      </c>
      <c r="I3661" t="s">
        <v>36</v>
      </c>
      <c r="J3661">
        <v>26</v>
      </c>
      <c r="K3661">
        <v>22</v>
      </c>
      <c r="L3661">
        <f t="shared" si="171"/>
        <v>4</v>
      </c>
      <c r="M3661">
        <v>18</v>
      </c>
      <c r="N3661">
        <v>56646</v>
      </c>
      <c r="O3661" s="1">
        <f t="shared" si="172"/>
        <v>2178.6923076923076</v>
      </c>
      <c r="P3661" s="1">
        <f t="shared" si="173"/>
        <v>47931.230769230766</v>
      </c>
      <c r="Q3661" s="1">
        <f>Table1[[#This Row],[Earned Basic Salary]]*20%</f>
        <v>9586.2461538461539</v>
      </c>
      <c r="R3661" s="1">
        <f>Table1[[#This Row],[Earned Basic Salary]]*10%</f>
        <v>4793.123076923077</v>
      </c>
      <c r="S3661" s="1">
        <f>Table1[[#This Row],[Earned Basic Salary]]*12%</f>
        <v>5751.747692307692</v>
      </c>
      <c r="T3661" s="1">
        <f>200</f>
        <v>200</v>
      </c>
      <c r="U3661" s="1">
        <f>Table1[[#This Row],[PF]]+Table1[[#This Row],[Professional Tax]]</f>
        <v>5951.747692307692</v>
      </c>
      <c r="V3661" s="1">
        <f>Table1[[#This Row],[Overtime Hours]]*200</f>
        <v>3600</v>
      </c>
      <c r="W3661" s="1">
        <f>Table1[[#This Row],[Earned Basic Salary]]+Table1[[#This Row],[HRA]]+Table1[[#This Row],[DA]]+Table1[[#This Row],[Overtime Pay]]</f>
        <v>65910.599999999991</v>
      </c>
      <c r="X3661" s="1">
        <f>Table1[[#This Row],[Gross Salary]]-Table1[[#This Row],[Total Deduction]]</f>
        <v>59958.852307692301</v>
      </c>
      <c r="Y3661" t="s">
        <v>37</v>
      </c>
      <c r="Z3661" t="s">
        <v>38</v>
      </c>
      <c r="AA3661" t="s">
        <v>13177</v>
      </c>
      <c r="AB3661" t="s">
        <v>13178</v>
      </c>
    </row>
    <row r="3662" spans="1:28" x14ac:dyDescent="0.3">
      <c r="A3662" t="s">
        <v>13179</v>
      </c>
      <c r="B3662" t="s">
        <v>1412</v>
      </c>
      <c r="C3662">
        <v>26</v>
      </c>
      <c r="D3662" t="s">
        <v>44</v>
      </c>
      <c r="E3662" t="s">
        <v>54</v>
      </c>
      <c r="F3662" t="s">
        <v>63</v>
      </c>
      <c r="G3662" t="s">
        <v>3060</v>
      </c>
      <c r="H3662" t="s">
        <v>35</v>
      </c>
      <c r="I3662" t="s">
        <v>36</v>
      </c>
      <c r="J3662">
        <v>26</v>
      </c>
      <c r="K3662">
        <v>24</v>
      </c>
      <c r="L3662">
        <f t="shared" si="171"/>
        <v>2</v>
      </c>
      <c r="M3662">
        <v>0</v>
      </c>
      <c r="N3662">
        <v>78130</v>
      </c>
      <c r="O3662" s="1">
        <f t="shared" si="172"/>
        <v>3005</v>
      </c>
      <c r="P3662" s="1">
        <f t="shared" si="173"/>
        <v>72120</v>
      </c>
      <c r="Q3662" s="1">
        <f>Table1[[#This Row],[Earned Basic Salary]]*20%</f>
        <v>14424</v>
      </c>
      <c r="R3662" s="1">
        <f>Table1[[#This Row],[Earned Basic Salary]]*10%</f>
        <v>7212</v>
      </c>
      <c r="S3662" s="1">
        <f>Table1[[#This Row],[Earned Basic Salary]]*12%</f>
        <v>8654.4</v>
      </c>
      <c r="T3662" s="1">
        <f>200</f>
        <v>200</v>
      </c>
      <c r="U3662" s="1">
        <f>Table1[[#This Row],[PF]]+Table1[[#This Row],[Professional Tax]]</f>
        <v>8854.4</v>
      </c>
      <c r="V3662" s="1">
        <f>Table1[[#This Row],[Overtime Hours]]*200</f>
        <v>0</v>
      </c>
      <c r="W3662" s="1">
        <f>Table1[[#This Row],[Earned Basic Salary]]+Table1[[#This Row],[HRA]]+Table1[[#This Row],[DA]]+Table1[[#This Row],[Overtime Pay]]</f>
        <v>93756</v>
      </c>
      <c r="X3662" s="1">
        <f>Table1[[#This Row],[Gross Salary]]-Table1[[#This Row],[Total Deduction]]</f>
        <v>84901.6</v>
      </c>
      <c r="Y3662" t="s">
        <v>37</v>
      </c>
      <c r="Z3662" t="s">
        <v>106</v>
      </c>
      <c r="AA3662" t="s">
        <v>13180</v>
      </c>
      <c r="AB3662" t="s">
        <v>13181</v>
      </c>
    </row>
    <row r="3663" spans="1:28" x14ac:dyDescent="0.3">
      <c r="A3663" t="s">
        <v>13182</v>
      </c>
      <c r="B3663" t="s">
        <v>324</v>
      </c>
      <c r="C3663">
        <v>35</v>
      </c>
      <c r="D3663" t="s">
        <v>31</v>
      </c>
      <c r="E3663" t="s">
        <v>54</v>
      </c>
      <c r="F3663" t="s">
        <v>89</v>
      </c>
      <c r="G3663" t="s">
        <v>13183</v>
      </c>
      <c r="H3663" t="s">
        <v>35</v>
      </c>
      <c r="I3663" t="s">
        <v>36</v>
      </c>
      <c r="J3663">
        <v>26</v>
      </c>
      <c r="K3663">
        <v>23</v>
      </c>
      <c r="L3663">
        <f t="shared" si="171"/>
        <v>3</v>
      </c>
      <c r="M3663">
        <v>1</v>
      </c>
      <c r="N3663">
        <v>52962</v>
      </c>
      <c r="O3663" s="1">
        <f t="shared" si="172"/>
        <v>2037</v>
      </c>
      <c r="P3663" s="1">
        <f t="shared" si="173"/>
        <v>46851</v>
      </c>
      <c r="Q3663" s="1">
        <f>Table1[[#This Row],[Earned Basic Salary]]*20%</f>
        <v>9370.2000000000007</v>
      </c>
      <c r="R3663" s="1">
        <f>Table1[[#This Row],[Earned Basic Salary]]*10%</f>
        <v>4685.1000000000004</v>
      </c>
      <c r="S3663" s="1">
        <f>Table1[[#This Row],[Earned Basic Salary]]*12%</f>
        <v>5622.12</v>
      </c>
      <c r="T3663" s="1">
        <f>200</f>
        <v>200</v>
      </c>
      <c r="U3663" s="1">
        <f>Table1[[#This Row],[PF]]+Table1[[#This Row],[Professional Tax]]</f>
        <v>5822.12</v>
      </c>
      <c r="V3663" s="1">
        <f>Table1[[#This Row],[Overtime Hours]]*200</f>
        <v>200</v>
      </c>
      <c r="W3663" s="1">
        <f>Table1[[#This Row],[Earned Basic Salary]]+Table1[[#This Row],[HRA]]+Table1[[#This Row],[DA]]+Table1[[#This Row],[Overtime Pay]]</f>
        <v>61106.299999999996</v>
      </c>
      <c r="X3663" s="1">
        <f>Table1[[#This Row],[Gross Salary]]-Table1[[#This Row],[Total Deduction]]</f>
        <v>55284.179999999993</v>
      </c>
      <c r="Y3663" t="s">
        <v>37</v>
      </c>
      <c r="Z3663" t="s">
        <v>106</v>
      </c>
      <c r="AA3663" t="s">
        <v>13184</v>
      </c>
      <c r="AB3663" t="s">
        <v>13185</v>
      </c>
    </row>
    <row r="3664" spans="1:28" x14ac:dyDescent="0.3">
      <c r="A3664" t="s">
        <v>13186</v>
      </c>
      <c r="B3664" t="s">
        <v>207</v>
      </c>
      <c r="C3664">
        <v>42</v>
      </c>
      <c r="D3664" t="s">
        <v>127</v>
      </c>
      <c r="E3664" t="s">
        <v>62</v>
      </c>
      <c r="F3664" t="s">
        <v>46</v>
      </c>
      <c r="G3664" t="s">
        <v>13187</v>
      </c>
      <c r="H3664" t="s">
        <v>35</v>
      </c>
      <c r="I3664" t="s">
        <v>36</v>
      </c>
      <c r="J3664">
        <v>26</v>
      </c>
      <c r="K3664">
        <v>24</v>
      </c>
      <c r="L3664">
        <f t="shared" si="171"/>
        <v>2</v>
      </c>
      <c r="M3664">
        <v>9</v>
      </c>
      <c r="N3664">
        <v>71969</v>
      </c>
      <c r="O3664" s="1">
        <f t="shared" si="172"/>
        <v>2768.0384615384614</v>
      </c>
      <c r="P3664" s="1">
        <f t="shared" si="173"/>
        <v>66432.923076923078</v>
      </c>
      <c r="Q3664" s="1">
        <f>Table1[[#This Row],[Earned Basic Salary]]*20%</f>
        <v>13286.584615384616</v>
      </c>
      <c r="R3664" s="1">
        <f>Table1[[#This Row],[Earned Basic Salary]]*10%</f>
        <v>6643.292307692308</v>
      </c>
      <c r="S3664" s="1">
        <f>Table1[[#This Row],[Earned Basic Salary]]*12%</f>
        <v>7971.9507692307689</v>
      </c>
      <c r="T3664" s="1">
        <f>200</f>
        <v>200</v>
      </c>
      <c r="U3664" s="1">
        <f>Table1[[#This Row],[PF]]+Table1[[#This Row],[Professional Tax]]</f>
        <v>8171.9507692307689</v>
      </c>
      <c r="V3664" s="1">
        <f>Table1[[#This Row],[Overtime Hours]]*200</f>
        <v>1800</v>
      </c>
      <c r="W3664" s="1">
        <f>Table1[[#This Row],[Earned Basic Salary]]+Table1[[#This Row],[HRA]]+Table1[[#This Row],[DA]]+Table1[[#This Row],[Overtime Pay]]</f>
        <v>88162.8</v>
      </c>
      <c r="X3664" s="1">
        <f>Table1[[#This Row],[Gross Salary]]-Table1[[#This Row],[Total Deduction]]</f>
        <v>79990.849230769236</v>
      </c>
      <c r="Y3664" t="s">
        <v>37</v>
      </c>
      <c r="Z3664" t="s">
        <v>38</v>
      </c>
      <c r="AA3664" t="s">
        <v>13188</v>
      </c>
      <c r="AB3664" t="s">
        <v>13189</v>
      </c>
    </row>
    <row r="3665" spans="1:28" x14ac:dyDescent="0.3">
      <c r="A3665" t="s">
        <v>13190</v>
      </c>
      <c r="B3665" t="s">
        <v>295</v>
      </c>
      <c r="C3665">
        <v>26</v>
      </c>
      <c r="D3665" t="s">
        <v>61</v>
      </c>
      <c r="E3665" t="s">
        <v>32</v>
      </c>
      <c r="F3665" t="s">
        <v>33</v>
      </c>
      <c r="G3665" t="s">
        <v>94</v>
      </c>
      <c r="H3665" t="s">
        <v>35</v>
      </c>
      <c r="I3665" t="s">
        <v>36</v>
      </c>
      <c r="J3665">
        <v>26</v>
      </c>
      <c r="K3665">
        <v>23</v>
      </c>
      <c r="L3665">
        <f t="shared" si="171"/>
        <v>3</v>
      </c>
      <c r="M3665">
        <v>2</v>
      </c>
      <c r="N3665">
        <v>46370</v>
      </c>
      <c r="O3665" s="1">
        <f t="shared" si="172"/>
        <v>1783.4615384615386</v>
      </c>
      <c r="P3665" s="1">
        <f t="shared" si="173"/>
        <v>41019.61538461539</v>
      </c>
      <c r="Q3665" s="1">
        <f>Table1[[#This Row],[Earned Basic Salary]]*20%</f>
        <v>8203.923076923078</v>
      </c>
      <c r="R3665" s="1">
        <f>Table1[[#This Row],[Earned Basic Salary]]*10%</f>
        <v>4101.961538461539</v>
      </c>
      <c r="S3665" s="1">
        <f>Table1[[#This Row],[Earned Basic Salary]]*12%</f>
        <v>4922.3538461538465</v>
      </c>
      <c r="T3665" s="1">
        <f>200</f>
        <v>200</v>
      </c>
      <c r="U3665" s="1">
        <f>Table1[[#This Row],[PF]]+Table1[[#This Row],[Professional Tax]]</f>
        <v>5122.3538461538465</v>
      </c>
      <c r="V3665" s="1">
        <f>Table1[[#This Row],[Overtime Hours]]*200</f>
        <v>400</v>
      </c>
      <c r="W3665" s="1">
        <f>Table1[[#This Row],[Earned Basic Salary]]+Table1[[#This Row],[HRA]]+Table1[[#This Row],[DA]]+Table1[[#This Row],[Overtime Pay]]</f>
        <v>53725.500000000007</v>
      </c>
      <c r="X3665" s="1">
        <f>Table1[[#This Row],[Gross Salary]]-Table1[[#This Row],[Total Deduction]]</f>
        <v>48603.146153846159</v>
      </c>
      <c r="Y3665" t="s">
        <v>37</v>
      </c>
      <c r="Z3665" t="s">
        <v>106</v>
      </c>
      <c r="AA3665" t="s">
        <v>13191</v>
      </c>
      <c r="AB3665" t="s">
        <v>13192</v>
      </c>
    </row>
    <row r="3666" spans="1:28" x14ac:dyDescent="0.3">
      <c r="A3666" t="s">
        <v>13193</v>
      </c>
      <c r="B3666" t="s">
        <v>275</v>
      </c>
      <c r="C3666">
        <v>31</v>
      </c>
      <c r="D3666" t="s">
        <v>133</v>
      </c>
      <c r="E3666" t="s">
        <v>32</v>
      </c>
      <c r="F3666" t="s">
        <v>33</v>
      </c>
      <c r="G3666" t="s">
        <v>13194</v>
      </c>
      <c r="H3666" t="s">
        <v>35</v>
      </c>
      <c r="I3666" t="s">
        <v>36</v>
      </c>
      <c r="J3666">
        <v>26</v>
      </c>
      <c r="K3666">
        <v>24</v>
      </c>
      <c r="L3666">
        <f t="shared" si="171"/>
        <v>2</v>
      </c>
      <c r="M3666">
        <v>17</v>
      </c>
      <c r="N3666">
        <v>37685</v>
      </c>
      <c r="O3666" s="1">
        <f t="shared" si="172"/>
        <v>1449.4230769230769</v>
      </c>
      <c r="P3666" s="1">
        <f t="shared" si="173"/>
        <v>34786.153846153844</v>
      </c>
      <c r="Q3666" s="1">
        <f>Table1[[#This Row],[Earned Basic Salary]]*20%</f>
        <v>6957.2307692307695</v>
      </c>
      <c r="R3666" s="1">
        <f>Table1[[#This Row],[Earned Basic Salary]]*10%</f>
        <v>3478.6153846153848</v>
      </c>
      <c r="S3666" s="1">
        <f>Table1[[#This Row],[Earned Basic Salary]]*12%</f>
        <v>4174.3384615384612</v>
      </c>
      <c r="T3666" s="1">
        <f>200</f>
        <v>200</v>
      </c>
      <c r="U3666" s="1">
        <f>Table1[[#This Row],[PF]]+Table1[[#This Row],[Professional Tax]]</f>
        <v>4374.3384615384612</v>
      </c>
      <c r="V3666" s="1">
        <f>Table1[[#This Row],[Overtime Hours]]*200</f>
        <v>3400</v>
      </c>
      <c r="W3666" s="1">
        <f>Table1[[#This Row],[Earned Basic Salary]]+Table1[[#This Row],[HRA]]+Table1[[#This Row],[DA]]+Table1[[#This Row],[Overtime Pay]]</f>
        <v>48621.999999999993</v>
      </c>
      <c r="X3666" s="1">
        <f>Table1[[#This Row],[Gross Salary]]-Table1[[#This Row],[Total Deduction]]</f>
        <v>44247.661538461529</v>
      </c>
      <c r="Y3666" t="s">
        <v>37</v>
      </c>
      <c r="Z3666" t="s">
        <v>48</v>
      </c>
      <c r="AA3666" t="s">
        <v>13195</v>
      </c>
      <c r="AB3666" t="s">
        <v>13196</v>
      </c>
    </row>
    <row r="3667" spans="1:28" x14ac:dyDescent="0.3">
      <c r="A3667" t="s">
        <v>13197</v>
      </c>
      <c r="B3667" t="s">
        <v>997</v>
      </c>
      <c r="C3667">
        <v>22</v>
      </c>
      <c r="D3667" t="s">
        <v>53</v>
      </c>
      <c r="E3667" t="s">
        <v>82</v>
      </c>
      <c r="F3667" t="s">
        <v>55</v>
      </c>
      <c r="G3667" t="s">
        <v>13198</v>
      </c>
      <c r="H3667" t="s">
        <v>35</v>
      </c>
      <c r="I3667" t="s">
        <v>36</v>
      </c>
      <c r="J3667">
        <v>26</v>
      </c>
      <c r="K3667">
        <v>23</v>
      </c>
      <c r="L3667">
        <f t="shared" si="171"/>
        <v>3</v>
      </c>
      <c r="M3667">
        <v>9</v>
      </c>
      <c r="N3667">
        <v>51678</v>
      </c>
      <c r="O3667" s="1">
        <f t="shared" si="172"/>
        <v>1987.6153846153845</v>
      </c>
      <c r="P3667" s="1">
        <f t="shared" si="173"/>
        <v>45715.153846153844</v>
      </c>
      <c r="Q3667" s="1">
        <f>Table1[[#This Row],[Earned Basic Salary]]*20%</f>
        <v>9143.0307692307688</v>
      </c>
      <c r="R3667" s="1">
        <f>Table1[[#This Row],[Earned Basic Salary]]*10%</f>
        <v>4571.5153846153844</v>
      </c>
      <c r="S3667" s="1">
        <f>Table1[[#This Row],[Earned Basic Salary]]*12%</f>
        <v>5485.8184615384607</v>
      </c>
      <c r="T3667" s="1">
        <f>200</f>
        <v>200</v>
      </c>
      <c r="U3667" s="1">
        <f>Table1[[#This Row],[PF]]+Table1[[#This Row],[Professional Tax]]</f>
        <v>5685.8184615384607</v>
      </c>
      <c r="V3667" s="1">
        <f>Table1[[#This Row],[Overtime Hours]]*200</f>
        <v>1800</v>
      </c>
      <c r="W3667" s="1">
        <f>Table1[[#This Row],[Earned Basic Salary]]+Table1[[#This Row],[HRA]]+Table1[[#This Row],[DA]]+Table1[[#This Row],[Overtime Pay]]</f>
        <v>61229.7</v>
      </c>
      <c r="X3667" s="1">
        <f>Table1[[#This Row],[Gross Salary]]-Table1[[#This Row],[Total Deduction]]</f>
        <v>55543.881538461537</v>
      </c>
      <c r="Y3667" t="s">
        <v>37</v>
      </c>
      <c r="Z3667" t="s">
        <v>106</v>
      </c>
      <c r="AA3667" t="s">
        <v>13199</v>
      </c>
      <c r="AB3667" t="s">
        <v>13200</v>
      </c>
    </row>
    <row r="3668" spans="1:28" x14ac:dyDescent="0.3">
      <c r="A3668" t="s">
        <v>13201</v>
      </c>
      <c r="B3668" t="s">
        <v>517</v>
      </c>
      <c r="C3668">
        <v>48</v>
      </c>
      <c r="D3668" t="s">
        <v>61</v>
      </c>
      <c r="E3668" t="s">
        <v>82</v>
      </c>
      <c r="F3668" t="s">
        <v>33</v>
      </c>
      <c r="G3668" t="s">
        <v>8117</v>
      </c>
      <c r="H3668" t="s">
        <v>35</v>
      </c>
      <c r="I3668" t="s">
        <v>36</v>
      </c>
      <c r="J3668">
        <v>26</v>
      </c>
      <c r="K3668">
        <v>22</v>
      </c>
      <c r="L3668">
        <f t="shared" si="171"/>
        <v>4</v>
      </c>
      <c r="M3668">
        <v>0</v>
      </c>
      <c r="N3668">
        <v>33980</v>
      </c>
      <c r="O3668" s="1">
        <f t="shared" si="172"/>
        <v>1306.9230769230769</v>
      </c>
      <c r="P3668" s="1">
        <f t="shared" si="173"/>
        <v>28752.307692307691</v>
      </c>
      <c r="Q3668" s="1">
        <f>Table1[[#This Row],[Earned Basic Salary]]*20%</f>
        <v>5750.461538461539</v>
      </c>
      <c r="R3668" s="1">
        <f>Table1[[#This Row],[Earned Basic Salary]]*10%</f>
        <v>2875.2307692307695</v>
      </c>
      <c r="S3668" s="1">
        <f>Table1[[#This Row],[Earned Basic Salary]]*12%</f>
        <v>3450.2769230769227</v>
      </c>
      <c r="T3668" s="1">
        <f>200</f>
        <v>200</v>
      </c>
      <c r="U3668" s="1">
        <f>Table1[[#This Row],[PF]]+Table1[[#This Row],[Professional Tax]]</f>
        <v>3650.2769230769227</v>
      </c>
      <c r="V3668" s="1">
        <f>Table1[[#This Row],[Overtime Hours]]*200</f>
        <v>0</v>
      </c>
      <c r="W3668" s="1">
        <f>Table1[[#This Row],[Earned Basic Salary]]+Table1[[#This Row],[HRA]]+Table1[[#This Row],[DA]]+Table1[[#This Row],[Overtime Pay]]</f>
        <v>37378</v>
      </c>
      <c r="X3668" s="1">
        <f>Table1[[#This Row],[Gross Salary]]-Table1[[#This Row],[Total Deduction]]</f>
        <v>33727.723076923081</v>
      </c>
      <c r="Y3668" t="s">
        <v>37</v>
      </c>
      <c r="Z3668" t="s">
        <v>38</v>
      </c>
      <c r="AA3668" t="s">
        <v>13202</v>
      </c>
      <c r="AB3668" t="s">
        <v>13203</v>
      </c>
    </row>
    <row r="3669" spans="1:28" x14ac:dyDescent="0.3">
      <c r="A3669" t="s">
        <v>13204</v>
      </c>
      <c r="B3669" t="s">
        <v>517</v>
      </c>
      <c r="C3669">
        <v>29</v>
      </c>
      <c r="D3669" t="s">
        <v>61</v>
      </c>
      <c r="E3669" t="s">
        <v>121</v>
      </c>
      <c r="F3669" t="s">
        <v>33</v>
      </c>
      <c r="G3669" t="s">
        <v>13205</v>
      </c>
      <c r="H3669" t="s">
        <v>35</v>
      </c>
      <c r="I3669" t="s">
        <v>36</v>
      </c>
      <c r="J3669">
        <v>26</v>
      </c>
      <c r="K3669">
        <v>22</v>
      </c>
      <c r="L3669">
        <f t="shared" si="171"/>
        <v>4</v>
      </c>
      <c r="M3669">
        <v>16</v>
      </c>
      <c r="N3669">
        <v>39073</v>
      </c>
      <c r="O3669" s="1">
        <f t="shared" si="172"/>
        <v>1502.8076923076924</v>
      </c>
      <c r="P3669" s="1">
        <f t="shared" si="173"/>
        <v>33061.769230769234</v>
      </c>
      <c r="Q3669" s="1">
        <f>Table1[[#This Row],[Earned Basic Salary]]*20%</f>
        <v>6612.3538461538474</v>
      </c>
      <c r="R3669" s="1">
        <f>Table1[[#This Row],[Earned Basic Salary]]*10%</f>
        <v>3306.1769230769237</v>
      </c>
      <c r="S3669" s="1">
        <f>Table1[[#This Row],[Earned Basic Salary]]*12%</f>
        <v>3967.4123076923079</v>
      </c>
      <c r="T3669" s="1">
        <f>200</f>
        <v>200</v>
      </c>
      <c r="U3669" s="1">
        <f>Table1[[#This Row],[PF]]+Table1[[#This Row],[Professional Tax]]</f>
        <v>4167.4123076923079</v>
      </c>
      <c r="V3669" s="1">
        <f>Table1[[#This Row],[Overtime Hours]]*200</f>
        <v>3200</v>
      </c>
      <c r="W3669" s="1">
        <f>Table1[[#This Row],[Earned Basic Salary]]+Table1[[#This Row],[HRA]]+Table1[[#This Row],[DA]]+Table1[[#This Row],[Overtime Pay]]</f>
        <v>46180.3</v>
      </c>
      <c r="X3669" s="1">
        <f>Table1[[#This Row],[Gross Salary]]-Table1[[#This Row],[Total Deduction]]</f>
        <v>42012.887692307697</v>
      </c>
      <c r="Y3669" t="s">
        <v>37</v>
      </c>
      <c r="Z3669" t="s">
        <v>95</v>
      </c>
      <c r="AA3669" t="s">
        <v>13206</v>
      </c>
      <c r="AB3669" t="s">
        <v>13207</v>
      </c>
    </row>
    <row r="3670" spans="1:28" x14ac:dyDescent="0.3">
      <c r="A3670" t="s">
        <v>13208</v>
      </c>
      <c r="B3670" t="s">
        <v>1729</v>
      </c>
      <c r="C3670">
        <v>46</v>
      </c>
      <c r="D3670" t="s">
        <v>31</v>
      </c>
      <c r="E3670" t="s">
        <v>62</v>
      </c>
      <c r="F3670" t="s">
        <v>46</v>
      </c>
      <c r="G3670" t="s">
        <v>13209</v>
      </c>
      <c r="H3670" t="s">
        <v>35</v>
      </c>
      <c r="I3670" t="s">
        <v>36</v>
      </c>
      <c r="J3670">
        <v>26</v>
      </c>
      <c r="K3670">
        <v>23</v>
      </c>
      <c r="L3670">
        <f t="shared" si="171"/>
        <v>3</v>
      </c>
      <c r="M3670">
        <v>9</v>
      </c>
      <c r="N3670">
        <v>20642</v>
      </c>
      <c r="O3670" s="1">
        <f t="shared" si="172"/>
        <v>793.92307692307691</v>
      </c>
      <c r="P3670" s="1">
        <f t="shared" si="173"/>
        <v>18260.23076923077</v>
      </c>
      <c r="Q3670" s="1">
        <f>Table1[[#This Row],[Earned Basic Salary]]*20%</f>
        <v>3652.0461538461541</v>
      </c>
      <c r="R3670" s="1">
        <f>Table1[[#This Row],[Earned Basic Salary]]*10%</f>
        <v>1826.023076923077</v>
      </c>
      <c r="S3670" s="1">
        <f>Table1[[#This Row],[Earned Basic Salary]]*12%</f>
        <v>2191.2276923076925</v>
      </c>
      <c r="T3670" s="1">
        <f>200</f>
        <v>200</v>
      </c>
      <c r="U3670" s="1">
        <f>Table1[[#This Row],[PF]]+Table1[[#This Row],[Professional Tax]]</f>
        <v>2391.2276923076925</v>
      </c>
      <c r="V3670" s="1">
        <f>Table1[[#This Row],[Overtime Hours]]*200</f>
        <v>1800</v>
      </c>
      <c r="W3670" s="1">
        <f>Table1[[#This Row],[Earned Basic Salary]]+Table1[[#This Row],[HRA]]+Table1[[#This Row],[DA]]+Table1[[#This Row],[Overtime Pay]]</f>
        <v>25538.3</v>
      </c>
      <c r="X3670" s="1">
        <f>Table1[[#This Row],[Gross Salary]]-Table1[[#This Row],[Total Deduction]]</f>
        <v>23147.072307692306</v>
      </c>
      <c r="Y3670" t="s">
        <v>37</v>
      </c>
      <c r="Z3670" t="s">
        <v>48</v>
      </c>
      <c r="AA3670" t="s">
        <v>13210</v>
      </c>
      <c r="AB3670" t="s">
        <v>13211</v>
      </c>
    </row>
    <row r="3671" spans="1:28" x14ac:dyDescent="0.3">
      <c r="A3671" t="s">
        <v>13212</v>
      </c>
      <c r="B3671" t="s">
        <v>1040</v>
      </c>
      <c r="C3671">
        <v>41</v>
      </c>
      <c r="D3671" t="s">
        <v>81</v>
      </c>
      <c r="E3671" t="s">
        <v>82</v>
      </c>
      <c r="F3671" t="s">
        <v>55</v>
      </c>
      <c r="G3671" t="s">
        <v>2866</v>
      </c>
      <c r="H3671" t="s">
        <v>35</v>
      </c>
      <c r="I3671" t="s">
        <v>36</v>
      </c>
      <c r="J3671">
        <v>26</v>
      </c>
      <c r="K3671">
        <v>21</v>
      </c>
      <c r="L3671">
        <f t="shared" si="171"/>
        <v>5</v>
      </c>
      <c r="M3671">
        <v>12</v>
      </c>
      <c r="N3671">
        <v>65780</v>
      </c>
      <c r="O3671" s="1">
        <f t="shared" si="172"/>
        <v>2530</v>
      </c>
      <c r="P3671" s="1">
        <f t="shared" si="173"/>
        <v>53130</v>
      </c>
      <c r="Q3671" s="1">
        <f>Table1[[#This Row],[Earned Basic Salary]]*20%</f>
        <v>10626</v>
      </c>
      <c r="R3671" s="1">
        <f>Table1[[#This Row],[Earned Basic Salary]]*10%</f>
        <v>5313</v>
      </c>
      <c r="S3671" s="1">
        <f>Table1[[#This Row],[Earned Basic Salary]]*12%</f>
        <v>6375.5999999999995</v>
      </c>
      <c r="T3671" s="1">
        <f>200</f>
        <v>200</v>
      </c>
      <c r="U3671" s="1">
        <f>Table1[[#This Row],[PF]]+Table1[[#This Row],[Professional Tax]]</f>
        <v>6575.5999999999995</v>
      </c>
      <c r="V3671" s="1">
        <f>Table1[[#This Row],[Overtime Hours]]*200</f>
        <v>2400</v>
      </c>
      <c r="W3671" s="1">
        <f>Table1[[#This Row],[Earned Basic Salary]]+Table1[[#This Row],[HRA]]+Table1[[#This Row],[DA]]+Table1[[#This Row],[Overtime Pay]]</f>
        <v>71469</v>
      </c>
      <c r="X3671" s="1">
        <f>Table1[[#This Row],[Gross Salary]]-Table1[[#This Row],[Total Deduction]]</f>
        <v>64893.4</v>
      </c>
      <c r="Y3671" t="s">
        <v>37</v>
      </c>
      <c r="Z3671" t="s">
        <v>48</v>
      </c>
      <c r="AA3671" t="s">
        <v>13213</v>
      </c>
      <c r="AB3671" t="s">
        <v>13214</v>
      </c>
    </row>
    <row r="3672" spans="1:28" x14ac:dyDescent="0.3">
      <c r="A3672" t="s">
        <v>13215</v>
      </c>
      <c r="B3672" t="s">
        <v>1880</v>
      </c>
      <c r="C3672">
        <v>22</v>
      </c>
      <c r="D3672" t="s">
        <v>53</v>
      </c>
      <c r="E3672" t="s">
        <v>32</v>
      </c>
      <c r="F3672" t="s">
        <v>55</v>
      </c>
      <c r="G3672" t="s">
        <v>1693</v>
      </c>
      <c r="H3672" t="s">
        <v>35</v>
      </c>
      <c r="I3672" t="s">
        <v>36</v>
      </c>
      <c r="J3672">
        <v>26</v>
      </c>
      <c r="K3672">
        <v>21</v>
      </c>
      <c r="L3672">
        <f t="shared" si="171"/>
        <v>5</v>
      </c>
      <c r="M3672">
        <v>7</v>
      </c>
      <c r="N3672">
        <v>52419</v>
      </c>
      <c r="O3672" s="1">
        <f t="shared" si="172"/>
        <v>2016.1153846153845</v>
      </c>
      <c r="P3672" s="1">
        <f t="shared" si="173"/>
        <v>42338.423076923078</v>
      </c>
      <c r="Q3672" s="1">
        <f>Table1[[#This Row],[Earned Basic Salary]]*20%</f>
        <v>8467.6846153846163</v>
      </c>
      <c r="R3672" s="1">
        <f>Table1[[#This Row],[Earned Basic Salary]]*10%</f>
        <v>4233.8423076923082</v>
      </c>
      <c r="S3672" s="1">
        <f>Table1[[#This Row],[Earned Basic Salary]]*12%</f>
        <v>5080.6107692307696</v>
      </c>
      <c r="T3672" s="1">
        <f>200</f>
        <v>200</v>
      </c>
      <c r="U3672" s="1">
        <f>Table1[[#This Row],[PF]]+Table1[[#This Row],[Professional Tax]]</f>
        <v>5280.6107692307696</v>
      </c>
      <c r="V3672" s="1">
        <f>Table1[[#This Row],[Overtime Hours]]*200</f>
        <v>1400</v>
      </c>
      <c r="W3672" s="1">
        <f>Table1[[#This Row],[Earned Basic Salary]]+Table1[[#This Row],[HRA]]+Table1[[#This Row],[DA]]+Table1[[#This Row],[Overtime Pay]]</f>
        <v>56439.95</v>
      </c>
      <c r="X3672" s="1">
        <f>Table1[[#This Row],[Gross Salary]]-Table1[[#This Row],[Total Deduction]]</f>
        <v>51159.339230769227</v>
      </c>
      <c r="Y3672" t="s">
        <v>37</v>
      </c>
      <c r="Z3672" t="s">
        <v>48</v>
      </c>
      <c r="AA3672" t="s">
        <v>13216</v>
      </c>
      <c r="AB3672" t="s">
        <v>13217</v>
      </c>
    </row>
    <row r="3673" spans="1:28" x14ac:dyDescent="0.3">
      <c r="A3673" t="s">
        <v>13218</v>
      </c>
      <c r="B3673" t="s">
        <v>212</v>
      </c>
      <c r="C3673">
        <v>50</v>
      </c>
      <c r="D3673" t="s">
        <v>81</v>
      </c>
      <c r="E3673" t="s">
        <v>54</v>
      </c>
      <c r="F3673" t="s">
        <v>33</v>
      </c>
      <c r="G3673" t="s">
        <v>12278</v>
      </c>
      <c r="H3673" t="s">
        <v>35</v>
      </c>
      <c r="I3673" t="s">
        <v>36</v>
      </c>
      <c r="J3673">
        <v>26</v>
      </c>
      <c r="K3673">
        <v>24</v>
      </c>
      <c r="L3673">
        <f t="shared" si="171"/>
        <v>2</v>
      </c>
      <c r="M3673">
        <v>3</v>
      </c>
      <c r="N3673">
        <v>77201</v>
      </c>
      <c r="O3673" s="1">
        <f t="shared" si="172"/>
        <v>2969.2692307692309</v>
      </c>
      <c r="P3673" s="1">
        <f t="shared" si="173"/>
        <v>71262.461538461546</v>
      </c>
      <c r="Q3673" s="1">
        <f>Table1[[#This Row],[Earned Basic Salary]]*20%</f>
        <v>14252.49230769231</v>
      </c>
      <c r="R3673" s="1">
        <f>Table1[[#This Row],[Earned Basic Salary]]*10%</f>
        <v>7126.2461538461548</v>
      </c>
      <c r="S3673" s="1">
        <f>Table1[[#This Row],[Earned Basic Salary]]*12%</f>
        <v>8551.4953846153858</v>
      </c>
      <c r="T3673" s="1">
        <f>200</f>
        <v>200</v>
      </c>
      <c r="U3673" s="1">
        <f>Table1[[#This Row],[PF]]+Table1[[#This Row],[Professional Tax]]</f>
        <v>8751.4953846153858</v>
      </c>
      <c r="V3673" s="1">
        <f>Table1[[#This Row],[Overtime Hours]]*200</f>
        <v>600</v>
      </c>
      <c r="W3673" s="1">
        <f>Table1[[#This Row],[Earned Basic Salary]]+Table1[[#This Row],[HRA]]+Table1[[#This Row],[DA]]+Table1[[#This Row],[Overtime Pay]]</f>
        <v>93241.200000000012</v>
      </c>
      <c r="X3673" s="1">
        <f>Table1[[#This Row],[Gross Salary]]-Table1[[#This Row],[Total Deduction]]</f>
        <v>84489.704615384631</v>
      </c>
      <c r="Y3673" t="s">
        <v>37</v>
      </c>
      <c r="Z3673" t="s">
        <v>48</v>
      </c>
      <c r="AA3673" t="s">
        <v>13219</v>
      </c>
      <c r="AB3673" t="s">
        <v>13220</v>
      </c>
    </row>
    <row r="3674" spans="1:28" x14ac:dyDescent="0.3">
      <c r="A3674" t="s">
        <v>13221</v>
      </c>
      <c r="B3674" t="s">
        <v>1832</v>
      </c>
      <c r="C3674">
        <v>54</v>
      </c>
      <c r="D3674" t="s">
        <v>81</v>
      </c>
      <c r="E3674" t="s">
        <v>121</v>
      </c>
      <c r="F3674" t="s">
        <v>33</v>
      </c>
      <c r="G3674" t="s">
        <v>3564</v>
      </c>
      <c r="H3674" t="s">
        <v>35</v>
      </c>
      <c r="I3674" t="s">
        <v>36</v>
      </c>
      <c r="J3674">
        <v>26</v>
      </c>
      <c r="K3674">
        <v>23</v>
      </c>
      <c r="L3674">
        <f t="shared" si="171"/>
        <v>3</v>
      </c>
      <c r="M3674">
        <v>20</v>
      </c>
      <c r="N3674">
        <v>24032</v>
      </c>
      <c r="O3674" s="1">
        <f t="shared" si="172"/>
        <v>924.30769230769226</v>
      </c>
      <c r="P3674" s="1">
        <f t="shared" si="173"/>
        <v>21259.076923076922</v>
      </c>
      <c r="Q3674" s="1">
        <f>Table1[[#This Row],[Earned Basic Salary]]*20%</f>
        <v>4251.8153846153846</v>
      </c>
      <c r="R3674" s="1">
        <f>Table1[[#This Row],[Earned Basic Salary]]*10%</f>
        <v>2125.9076923076923</v>
      </c>
      <c r="S3674" s="1">
        <f>Table1[[#This Row],[Earned Basic Salary]]*12%</f>
        <v>2551.0892307692307</v>
      </c>
      <c r="T3674" s="1">
        <f>200</f>
        <v>200</v>
      </c>
      <c r="U3674" s="1">
        <f>Table1[[#This Row],[PF]]+Table1[[#This Row],[Professional Tax]]</f>
        <v>2751.0892307692307</v>
      </c>
      <c r="V3674" s="1">
        <f>Table1[[#This Row],[Overtime Hours]]*200</f>
        <v>4000</v>
      </c>
      <c r="W3674" s="1">
        <f>Table1[[#This Row],[Earned Basic Salary]]+Table1[[#This Row],[HRA]]+Table1[[#This Row],[DA]]+Table1[[#This Row],[Overtime Pay]]</f>
        <v>31636.799999999999</v>
      </c>
      <c r="X3674" s="1">
        <f>Table1[[#This Row],[Gross Salary]]-Table1[[#This Row],[Total Deduction]]</f>
        <v>28885.710769230769</v>
      </c>
      <c r="Y3674" t="s">
        <v>37</v>
      </c>
      <c r="Z3674" t="s">
        <v>48</v>
      </c>
      <c r="AA3674" t="s">
        <v>13222</v>
      </c>
      <c r="AB3674" t="s">
        <v>13223</v>
      </c>
    </row>
    <row r="3675" spans="1:28" x14ac:dyDescent="0.3">
      <c r="A3675" t="s">
        <v>13224</v>
      </c>
      <c r="B3675" t="s">
        <v>2055</v>
      </c>
      <c r="C3675">
        <v>50</v>
      </c>
      <c r="D3675" t="s">
        <v>75</v>
      </c>
      <c r="E3675" t="s">
        <v>62</v>
      </c>
      <c r="F3675" t="s">
        <v>89</v>
      </c>
      <c r="G3675" t="s">
        <v>9212</v>
      </c>
      <c r="H3675" t="s">
        <v>35</v>
      </c>
      <c r="I3675" t="s">
        <v>36</v>
      </c>
      <c r="J3675">
        <v>26</v>
      </c>
      <c r="K3675">
        <v>25</v>
      </c>
      <c r="L3675">
        <f t="shared" si="171"/>
        <v>1</v>
      </c>
      <c r="M3675">
        <v>8</v>
      </c>
      <c r="N3675">
        <v>71370</v>
      </c>
      <c r="O3675" s="1">
        <f t="shared" si="172"/>
        <v>2745</v>
      </c>
      <c r="P3675" s="1">
        <f t="shared" si="173"/>
        <v>68625</v>
      </c>
      <c r="Q3675" s="1">
        <f>Table1[[#This Row],[Earned Basic Salary]]*20%</f>
        <v>13725</v>
      </c>
      <c r="R3675" s="1">
        <f>Table1[[#This Row],[Earned Basic Salary]]*10%</f>
        <v>6862.5</v>
      </c>
      <c r="S3675" s="1">
        <f>Table1[[#This Row],[Earned Basic Salary]]*12%</f>
        <v>8235</v>
      </c>
      <c r="T3675" s="1">
        <f>200</f>
        <v>200</v>
      </c>
      <c r="U3675" s="1">
        <f>Table1[[#This Row],[PF]]+Table1[[#This Row],[Professional Tax]]</f>
        <v>8435</v>
      </c>
      <c r="V3675" s="1">
        <f>Table1[[#This Row],[Overtime Hours]]*200</f>
        <v>1600</v>
      </c>
      <c r="W3675" s="1">
        <f>Table1[[#This Row],[Earned Basic Salary]]+Table1[[#This Row],[HRA]]+Table1[[#This Row],[DA]]+Table1[[#This Row],[Overtime Pay]]</f>
        <v>90812.5</v>
      </c>
      <c r="X3675" s="1">
        <f>Table1[[#This Row],[Gross Salary]]-Table1[[#This Row],[Total Deduction]]</f>
        <v>82377.5</v>
      </c>
      <c r="Y3675" t="s">
        <v>37</v>
      </c>
      <c r="Z3675" t="s">
        <v>95</v>
      </c>
      <c r="AA3675" t="s">
        <v>13225</v>
      </c>
      <c r="AB3675" t="s">
        <v>13226</v>
      </c>
    </row>
    <row r="3676" spans="1:28" x14ac:dyDescent="0.3">
      <c r="A3676" t="s">
        <v>13227</v>
      </c>
      <c r="B3676" t="s">
        <v>642</v>
      </c>
      <c r="C3676">
        <v>36</v>
      </c>
      <c r="D3676" t="s">
        <v>61</v>
      </c>
      <c r="E3676" t="s">
        <v>62</v>
      </c>
      <c r="F3676" t="s">
        <v>55</v>
      </c>
      <c r="G3676" t="s">
        <v>13228</v>
      </c>
      <c r="H3676" t="s">
        <v>35</v>
      </c>
      <c r="I3676" t="s">
        <v>36</v>
      </c>
      <c r="J3676">
        <v>26</v>
      </c>
      <c r="K3676">
        <v>23</v>
      </c>
      <c r="L3676">
        <f t="shared" si="171"/>
        <v>3</v>
      </c>
      <c r="M3676">
        <v>6</v>
      </c>
      <c r="N3676">
        <v>37242</v>
      </c>
      <c r="O3676" s="1">
        <f t="shared" si="172"/>
        <v>1432.3846153846155</v>
      </c>
      <c r="P3676" s="1">
        <f t="shared" si="173"/>
        <v>32944.846153846156</v>
      </c>
      <c r="Q3676" s="1">
        <f>Table1[[#This Row],[Earned Basic Salary]]*20%</f>
        <v>6588.9692307692312</v>
      </c>
      <c r="R3676" s="1">
        <f>Table1[[#This Row],[Earned Basic Salary]]*10%</f>
        <v>3294.4846153846156</v>
      </c>
      <c r="S3676" s="1">
        <f>Table1[[#This Row],[Earned Basic Salary]]*12%</f>
        <v>3953.3815384615386</v>
      </c>
      <c r="T3676" s="1">
        <f>200</f>
        <v>200</v>
      </c>
      <c r="U3676" s="1">
        <f>Table1[[#This Row],[PF]]+Table1[[#This Row],[Professional Tax]]</f>
        <v>4153.3815384615391</v>
      </c>
      <c r="V3676" s="1">
        <f>Table1[[#This Row],[Overtime Hours]]*200</f>
        <v>1200</v>
      </c>
      <c r="W3676" s="1">
        <f>Table1[[#This Row],[Earned Basic Salary]]+Table1[[#This Row],[HRA]]+Table1[[#This Row],[DA]]+Table1[[#This Row],[Overtime Pay]]</f>
        <v>44028.3</v>
      </c>
      <c r="X3676" s="1">
        <f>Table1[[#This Row],[Gross Salary]]-Table1[[#This Row],[Total Deduction]]</f>
        <v>39874.918461538466</v>
      </c>
      <c r="Y3676" t="s">
        <v>37</v>
      </c>
      <c r="Z3676" t="s">
        <v>106</v>
      </c>
      <c r="AA3676" t="s">
        <v>13229</v>
      </c>
      <c r="AB3676" t="s">
        <v>13230</v>
      </c>
    </row>
    <row r="3677" spans="1:28" x14ac:dyDescent="0.3">
      <c r="A3677" t="s">
        <v>13231</v>
      </c>
      <c r="B3677" t="s">
        <v>188</v>
      </c>
      <c r="C3677">
        <v>42</v>
      </c>
      <c r="D3677" t="s">
        <v>53</v>
      </c>
      <c r="E3677" t="s">
        <v>62</v>
      </c>
      <c r="F3677" t="s">
        <v>46</v>
      </c>
      <c r="G3677" t="s">
        <v>12087</v>
      </c>
      <c r="H3677" t="s">
        <v>35</v>
      </c>
      <c r="I3677" t="s">
        <v>36</v>
      </c>
      <c r="J3677">
        <v>26</v>
      </c>
      <c r="K3677">
        <v>24</v>
      </c>
      <c r="L3677">
        <f t="shared" si="171"/>
        <v>2</v>
      </c>
      <c r="M3677">
        <v>14</v>
      </c>
      <c r="N3677">
        <v>37006</v>
      </c>
      <c r="O3677" s="1">
        <f t="shared" si="172"/>
        <v>1423.3076923076924</v>
      </c>
      <c r="P3677" s="1">
        <f t="shared" si="173"/>
        <v>34159.384615384617</v>
      </c>
      <c r="Q3677" s="1">
        <f>Table1[[#This Row],[Earned Basic Salary]]*20%</f>
        <v>6831.876923076924</v>
      </c>
      <c r="R3677" s="1">
        <f>Table1[[#This Row],[Earned Basic Salary]]*10%</f>
        <v>3415.938461538462</v>
      </c>
      <c r="S3677" s="1">
        <f>Table1[[#This Row],[Earned Basic Salary]]*12%</f>
        <v>4099.126153846154</v>
      </c>
      <c r="T3677" s="1">
        <f>200</f>
        <v>200</v>
      </c>
      <c r="U3677" s="1">
        <f>Table1[[#This Row],[PF]]+Table1[[#This Row],[Professional Tax]]</f>
        <v>4299.126153846154</v>
      </c>
      <c r="V3677" s="1">
        <f>Table1[[#This Row],[Overtime Hours]]*200</f>
        <v>2800</v>
      </c>
      <c r="W3677" s="1">
        <f>Table1[[#This Row],[Earned Basic Salary]]+Table1[[#This Row],[HRA]]+Table1[[#This Row],[DA]]+Table1[[#This Row],[Overtime Pay]]</f>
        <v>47207.200000000004</v>
      </c>
      <c r="X3677" s="1">
        <f>Table1[[#This Row],[Gross Salary]]-Table1[[#This Row],[Total Deduction]]</f>
        <v>42908.073846153849</v>
      </c>
      <c r="Y3677" t="s">
        <v>37</v>
      </c>
      <c r="Z3677" t="s">
        <v>106</v>
      </c>
      <c r="AA3677" t="s">
        <v>13232</v>
      </c>
      <c r="AB3677" t="s">
        <v>13233</v>
      </c>
    </row>
    <row r="3678" spans="1:28" x14ac:dyDescent="0.3">
      <c r="A3678" t="s">
        <v>13234</v>
      </c>
      <c r="B3678" t="s">
        <v>1946</v>
      </c>
      <c r="C3678">
        <v>46</v>
      </c>
      <c r="D3678" t="s">
        <v>81</v>
      </c>
      <c r="E3678" t="s">
        <v>45</v>
      </c>
      <c r="F3678" t="s">
        <v>89</v>
      </c>
      <c r="G3678" t="s">
        <v>6732</v>
      </c>
      <c r="H3678" t="s">
        <v>35</v>
      </c>
      <c r="I3678" t="s">
        <v>36</v>
      </c>
      <c r="J3678">
        <v>26</v>
      </c>
      <c r="K3678">
        <v>23</v>
      </c>
      <c r="L3678">
        <f t="shared" si="171"/>
        <v>3</v>
      </c>
      <c r="M3678">
        <v>0</v>
      </c>
      <c r="N3678">
        <v>36526</v>
      </c>
      <c r="O3678" s="1">
        <f t="shared" si="172"/>
        <v>1404.8461538461538</v>
      </c>
      <c r="P3678" s="1">
        <f t="shared" si="173"/>
        <v>32311.461538461539</v>
      </c>
      <c r="Q3678" s="1">
        <f>Table1[[#This Row],[Earned Basic Salary]]*20%</f>
        <v>6462.292307692308</v>
      </c>
      <c r="R3678" s="1">
        <f>Table1[[#This Row],[Earned Basic Salary]]*10%</f>
        <v>3231.146153846154</v>
      </c>
      <c r="S3678" s="1">
        <f>Table1[[#This Row],[Earned Basic Salary]]*12%</f>
        <v>3877.3753846153845</v>
      </c>
      <c r="T3678" s="1">
        <f>200</f>
        <v>200</v>
      </c>
      <c r="U3678" s="1">
        <f>Table1[[#This Row],[PF]]+Table1[[#This Row],[Professional Tax]]</f>
        <v>4077.3753846153845</v>
      </c>
      <c r="V3678" s="1">
        <f>Table1[[#This Row],[Overtime Hours]]*200</f>
        <v>0</v>
      </c>
      <c r="W3678" s="1">
        <f>Table1[[#This Row],[Earned Basic Salary]]+Table1[[#This Row],[HRA]]+Table1[[#This Row],[DA]]+Table1[[#This Row],[Overtime Pay]]</f>
        <v>42004.9</v>
      </c>
      <c r="X3678" s="1">
        <f>Table1[[#This Row],[Gross Salary]]-Table1[[#This Row],[Total Deduction]]</f>
        <v>37927.524615384616</v>
      </c>
      <c r="Y3678" t="s">
        <v>37</v>
      </c>
      <c r="Z3678" t="s">
        <v>48</v>
      </c>
      <c r="AA3678" t="s">
        <v>13235</v>
      </c>
      <c r="AB3678" t="s">
        <v>13236</v>
      </c>
    </row>
    <row r="3679" spans="1:28" x14ac:dyDescent="0.3">
      <c r="A3679" t="s">
        <v>13237</v>
      </c>
      <c r="B3679" t="s">
        <v>2079</v>
      </c>
      <c r="C3679">
        <v>22</v>
      </c>
      <c r="D3679" t="s">
        <v>61</v>
      </c>
      <c r="E3679" t="s">
        <v>32</v>
      </c>
      <c r="F3679" t="s">
        <v>46</v>
      </c>
      <c r="G3679" t="s">
        <v>671</v>
      </c>
      <c r="H3679" t="s">
        <v>35</v>
      </c>
      <c r="I3679" t="s">
        <v>36</v>
      </c>
      <c r="J3679">
        <v>26</v>
      </c>
      <c r="K3679">
        <v>22</v>
      </c>
      <c r="L3679">
        <f t="shared" si="171"/>
        <v>4</v>
      </c>
      <c r="M3679">
        <v>6</v>
      </c>
      <c r="N3679">
        <v>20054</v>
      </c>
      <c r="O3679" s="1">
        <f t="shared" si="172"/>
        <v>771.30769230769226</v>
      </c>
      <c r="P3679" s="1">
        <f t="shared" si="173"/>
        <v>16968.76923076923</v>
      </c>
      <c r="Q3679" s="1">
        <f>Table1[[#This Row],[Earned Basic Salary]]*20%</f>
        <v>3393.7538461538461</v>
      </c>
      <c r="R3679" s="1">
        <f>Table1[[#This Row],[Earned Basic Salary]]*10%</f>
        <v>1696.876923076923</v>
      </c>
      <c r="S3679" s="1">
        <f>Table1[[#This Row],[Earned Basic Salary]]*12%</f>
        <v>2036.2523076923076</v>
      </c>
      <c r="T3679" s="1">
        <f>200</f>
        <v>200</v>
      </c>
      <c r="U3679" s="1">
        <f>Table1[[#This Row],[PF]]+Table1[[#This Row],[Professional Tax]]</f>
        <v>2236.2523076923076</v>
      </c>
      <c r="V3679" s="1">
        <f>Table1[[#This Row],[Overtime Hours]]*200</f>
        <v>1200</v>
      </c>
      <c r="W3679" s="1">
        <f>Table1[[#This Row],[Earned Basic Salary]]+Table1[[#This Row],[HRA]]+Table1[[#This Row],[DA]]+Table1[[#This Row],[Overtime Pay]]</f>
        <v>23259.4</v>
      </c>
      <c r="X3679" s="1">
        <f>Table1[[#This Row],[Gross Salary]]-Table1[[#This Row],[Total Deduction]]</f>
        <v>21023.147692307695</v>
      </c>
      <c r="Y3679" t="s">
        <v>37</v>
      </c>
      <c r="Z3679" t="s">
        <v>95</v>
      </c>
      <c r="AA3679" t="s">
        <v>13238</v>
      </c>
      <c r="AB3679" t="s">
        <v>13239</v>
      </c>
    </row>
    <row r="3680" spans="1:28" x14ac:dyDescent="0.3">
      <c r="A3680" t="s">
        <v>13240</v>
      </c>
      <c r="B3680" t="s">
        <v>661</v>
      </c>
      <c r="C3680">
        <v>29</v>
      </c>
      <c r="D3680" t="s">
        <v>53</v>
      </c>
      <c r="E3680" t="s">
        <v>82</v>
      </c>
      <c r="F3680" t="s">
        <v>83</v>
      </c>
      <c r="G3680" t="s">
        <v>4634</v>
      </c>
      <c r="H3680" t="s">
        <v>35</v>
      </c>
      <c r="I3680" t="s">
        <v>36</v>
      </c>
      <c r="J3680">
        <v>26</v>
      </c>
      <c r="K3680">
        <v>24</v>
      </c>
      <c r="L3680">
        <f t="shared" si="171"/>
        <v>2</v>
      </c>
      <c r="M3680">
        <v>7</v>
      </c>
      <c r="N3680">
        <v>19270</v>
      </c>
      <c r="O3680" s="1">
        <f t="shared" si="172"/>
        <v>741.15384615384619</v>
      </c>
      <c r="P3680" s="1">
        <f t="shared" si="173"/>
        <v>17787.692307692309</v>
      </c>
      <c r="Q3680" s="1">
        <f>Table1[[#This Row],[Earned Basic Salary]]*20%</f>
        <v>3557.5384615384619</v>
      </c>
      <c r="R3680" s="1">
        <f>Table1[[#This Row],[Earned Basic Salary]]*10%</f>
        <v>1778.7692307692309</v>
      </c>
      <c r="S3680" s="1">
        <f>Table1[[#This Row],[Earned Basic Salary]]*12%</f>
        <v>2134.523076923077</v>
      </c>
      <c r="T3680" s="1">
        <f>200</f>
        <v>200</v>
      </c>
      <c r="U3680" s="1">
        <f>Table1[[#This Row],[PF]]+Table1[[#This Row],[Professional Tax]]</f>
        <v>2334.523076923077</v>
      </c>
      <c r="V3680" s="1">
        <f>Table1[[#This Row],[Overtime Hours]]*200</f>
        <v>1400</v>
      </c>
      <c r="W3680" s="1">
        <f>Table1[[#This Row],[Earned Basic Salary]]+Table1[[#This Row],[HRA]]+Table1[[#This Row],[DA]]+Table1[[#This Row],[Overtime Pay]]</f>
        <v>24524</v>
      </c>
      <c r="X3680" s="1">
        <f>Table1[[#This Row],[Gross Salary]]-Table1[[#This Row],[Total Deduction]]</f>
        <v>22189.476923076923</v>
      </c>
      <c r="Y3680" t="s">
        <v>37</v>
      </c>
      <c r="Z3680" t="s">
        <v>106</v>
      </c>
      <c r="AA3680" t="s">
        <v>13241</v>
      </c>
      <c r="AB3680" t="s">
        <v>13242</v>
      </c>
    </row>
    <row r="3681" spans="1:28" x14ac:dyDescent="0.3">
      <c r="A3681" t="s">
        <v>13243</v>
      </c>
      <c r="B3681" t="s">
        <v>290</v>
      </c>
      <c r="C3681">
        <v>47</v>
      </c>
      <c r="D3681" t="s">
        <v>31</v>
      </c>
      <c r="E3681" t="s">
        <v>121</v>
      </c>
      <c r="F3681" t="s">
        <v>55</v>
      </c>
      <c r="G3681" t="s">
        <v>13244</v>
      </c>
      <c r="H3681" t="s">
        <v>35</v>
      </c>
      <c r="I3681" t="s">
        <v>36</v>
      </c>
      <c r="J3681">
        <v>26</v>
      </c>
      <c r="K3681">
        <v>23</v>
      </c>
      <c r="L3681">
        <f t="shared" si="171"/>
        <v>3</v>
      </c>
      <c r="M3681">
        <v>20</v>
      </c>
      <c r="N3681">
        <v>64312</v>
      </c>
      <c r="O3681" s="1">
        <f t="shared" si="172"/>
        <v>2473.5384615384614</v>
      </c>
      <c r="P3681" s="1">
        <f t="shared" si="173"/>
        <v>56891.38461538461</v>
      </c>
      <c r="Q3681" s="1">
        <f>Table1[[#This Row],[Earned Basic Salary]]*20%</f>
        <v>11378.276923076923</v>
      </c>
      <c r="R3681" s="1">
        <f>Table1[[#This Row],[Earned Basic Salary]]*10%</f>
        <v>5689.1384615384613</v>
      </c>
      <c r="S3681" s="1">
        <f>Table1[[#This Row],[Earned Basic Salary]]*12%</f>
        <v>6826.9661538461532</v>
      </c>
      <c r="T3681" s="1">
        <f>200</f>
        <v>200</v>
      </c>
      <c r="U3681" s="1">
        <f>Table1[[#This Row],[PF]]+Table1[[#This Row],[Professional Tax]]</f>
        <v>7026.9661538461532</v>
      </c>
      <c r="V3681" s="1">
        <f>Table1[[#This Row],[Overtime Hours]]*200</f>
        <v>4000</v>
      </c>
      <c r="W3681" s="1">
        <f>Table1[[#This Row],[Earned Basic Salary]]+Table1[[#This Row],[HRA]]+Table1[[#This Row],[DA]]+Table1[[#This Row],[Overtime Pay]]</f>
        <v>77958.799999999988</v>
      </c>
      <c r="X3681" s="1">
        <f>Table1[[#This Row],[Gross Salary]]-Table1[[#This Row],[Total Deduction]]</f>
        <v>70931.833846153837</v>
      </c>
      <c r="Y3681" t="s">
        <v>37</v>
      </c>
      <c r="Z3681" t="s">
        <v>48</v>
      </c>
      <c r="AA3681" t="s">
        <v>13245</v>
      </c>
      <c r="AB3681" t="s">
        <v>13246</v>
      </c>
    </row>
    <row r="3682" spans="1:28" x14ac:dyDescent="0.3">
      <c r="A3682" t="s">
        <v>13247</v>
      </c>
      <c r="B3682" t="s">
        <v>584</v>
      </c>
      <c r="C3682">
        <v>51</v>
      </c>
      <c r="D3682" t="s">
        <v>127</v>
      </c>
      <c r="E3682" t="s">
        <v>45</v>
      </c>
      <c r="F3682" t="s">
        <v>89</v>
      </c>
      <c r="G3682" t="s">
        <v>13248</v>
      </c>
      <c r="H3682" t="s">
        <v>35</v>
      </c>
      <c r="I3682" t="s">
        <v>36</v>
      </c>
      <c r="J3682">
        <v>26</v>
      </c>
      <c r="K3682">
        <v>24</v>
      </c>
      <c r="L3682">
        <f t="shared" si="171"/>
        <v>2</v>
      </c>
      <c r="M3682">
        <v>18</v>
      </c>
      <c r="N3682">
        <v>54731</v>
      </c>
      <c r="O3682" s="1">
        <f t="shared" si="172"/>
        <v>2105.0384615384614</v>
      </c>
      <c r="P3682" s="1">
        <f t="shared" si="173"/>
        <v>50520.923076923078</v>
      </c>
      <c r="Q3682" s="1">
        <f>Table1[[#This Row],[Earned Basic Salary]]*20%</f>
        <v>10104.184615384616</v>
      </c>
      <c r="R3682" s="1">
        <f>Table1[[#This Row],[Earned Basic Salary]]*10%</f>
        <v>5052.0923076923082</v>
      </c>
      <c r="S3682" s="1">
        <f>Table1[[#This Row],[Earned Basic Salary]]*12%</f>
        <v>6062.5107692307693</v>
      </c>
      <c r="T3682" s="1">
        <f>200</f>
        <v>200</v>
      </c>
      <c r="U3682" s="1">
        <f>Table1[[#This Row],[PF]]+Table1[[#This Row],[Professional Tax]]</f>
        <v>6262.5107692307693</v>
      </c>
      <c r="V3682" s="1">
        <f>Table1[[#This Row],[Overtime Hours]]*200</f>
        <v>3600</v>
      </c>
      <c r="W3682" s="1">
        <f>Table1[[#This Row],[Earned Basic Salary]]+Table1[[#This Row],[HRA]]+Table1[[#This Row],[DA]]+Table1[[#This Row],[Overtime Pay]]</f>
        <v>69277.2</v>
      </c>
      <c r="X3682" s="1">
        <f>Table1[[#This Row],[Gross Salary]]-Table1[[#This Row],[Total Deduction]]</f>
        <v>63014.689230769225</v>
      </c>
      <c r="Y3682" t="s">
        <v>37</v>
      </c>
      <c r="Z3682" t="s">
        <v>48</v>
      </c>
      <c r="AA3682" t="s">
        <v>13249</v>
      </c>
      <c r="AB3682" t="s">
        <v>13250</v>
      </c>
    </row>
    <row r="3683" spans="1:28" x14ac:dyDescent="0.3">
      <c r="A3683" t="s">
        <v>13251</v>
      </c>
      <c r="B3683" t="s">
        <v>285</v>
      </c>
      <c r="C3683">
        <v>49</v>
      </c>
      <c r="D3683" t="s">
        <v>81</v>
      </c>
      <c r="E3683" t="s">
        <v>62</v>
      </c>
      <c r="F3683" t="s">
        <v>63</v>
      </c>
      <c r="G3683" t="s">
        <v>6851</v>
      </c>
      <c r="H3683" t="s">
        <v>35</v>
      </c>
      <c r="I3683" t="s">
        <v>36</v>
      </c>
      <c r="J3683">
        <v>26</v>
      </c>
      <c r="K3683">
        <v>24</v>
      </c>
      <c r="L3683">
        <f t="shared" si="171"/>
        <v>2</v>
      </c>
      <c r="M3683">
        <v>20</v>
      </c>
      <c r="N3683">
        <v>44823</v>
      </c>
      <c r="O3683" s="1">
        <f t="shared" si="172"/>
        <v>1723.9615384615386</v>
      </c>
      <c r="P3683" s="1">
        <f t="shared" si="173"/>
        <v>41375.076923076922</v>
      </c>
      <c r="Q3683" s="1">
        <f>Table1[[#This Row],[Earned Basic Salary]]*20%</f>
        <v>8275.0153846153844</v>
      </c>
      <c r="R3683" s="1">
        <f>Table1[[#This Row],[Earned Basic Salary]]*10%</f>
        <v>4137.5076923076922</v>
      </c>
      <c r="S3683" s="1">
        <f>Table1[[#This Row],[Earned Basic Salary]]*12%</f>
        <v>4965.0092307692303</v>
      </c>
      <c r="T3683" s="1">
        <f>200</f>
        <v>200</v>
      </c>
      <c r="U3683" s="1">
        <f>Table1[[#This Row],[PF]]+Table1[[#This Row],[Professional Tax]]</f>
        <v>5165.0092307692303</v>
      </c>
      <c r="V3683" s="1">
        <f>Table1[[#This Row],[Overtime Hours]]*200</f>
        <v>4000</v>
      </c>
      <c r="W3683" s="1">
        <f>Table1[[#This Row],[Earned Basic Salary]]+Table1[[#This Row],[HRA]]+Table1[[#This Row],[DA]]+Table1[[#This Row],[Overtime Pay]]</f>
        <v>57787.6</v>
      </c>
      <c r="X3683" s="1">
        <f>Table1[[#This Row],[Gross Salary]]-Table1[[#This Row],[Total Deduction]]</f>
        <v>52622.590769230766</v>
      </c>
      <c r="Y3683" t="s">
        <v>37</v>
      </c>
      <c r="Z3683" t="s">
        <v>106</v>
      </c>
      <c r="AA3683" t="s">
        <v>13252</v>
      </c>
      <c r="AB3683" t="s">
        <v>13253</v>
      </c>
    </row>
    <row r="3684" spans="1:28" x14ac:dyDescent="0.3">
      <c r="A3684" t="s">
        <v>13254</v>
      </c>
      <c r="B3684" t="s">
        <v>844</v>
      </c>
      <c r="C3684">
        <v>30</v>
      </c>
      <c r="D3684" t="s">
        <v>133</v>
      </c>
      <c r="E3684" t="s">
        <v>32</v>
      </c>
      <c r="F3684" t="s">
        <v>69</v>
      </c>
      <c r="G3684" t="s">
        <v>11749</v>
      </c>
      <c r="H3684" t="s">
        <v>35</v>
      </c>
      <c r="I3684" t="s">
        <v>36</v>
      </c>
      <c r="J3684">
        <v>26</v>
      </c>
      <c r="K3684">
        <v>24</v>
      </c>
      <c r="L3684">
        <f t="shared" si="171"/>
        <v>2</v>
      </c>
      <c r="M3684">
        <v>7</v>
      </c>
      <c r="N3684">
        <v>49317</v>
      </c>
      <c r="O3684" s="1">
        <f t="shared" si="172"/>
        <v>1896.8076923076924</v>
      </c>
      <c r="P3684" s="1">
        <f t="shared" si="173"/>
        <v>45523.384615384617</v>
      </c>
      <c r="Q3684" s="1">
        <f>Table1[[#This Row],[Earned Basic Salary]]*20%</f>
        <v>9104.6769230769241</v>
      </c>
      <c r="R3684" s="1">
        <f>Table1[[#This Row],[Earned Basic Salary]]*10%</f>
        <v>4552.3384615384621</v>
      </c>
      <c r="S3684" s="1">
        <f>Table1[[#This Row],[Earned Basic Salary]]*12%</f>
        <v>5462.8061538461534</v>
      </c>
      <c r="T3684" s="1">
        <f>200</f>
        <v>200</v>
      </c>
      <c r="U3684" s="1">
        <f>Table1[[#This Row],[PF]]+Table1[[#This Row],[Professional Tax]]</f>
        <v>5662.8061538461534</v>
      </c>
      <c r="V3684" s="1">
        <f>Table1[[#This Row],[Overtime Hours]]*200</f>
        <v>1400</v>
      </c>
      <c r="W3684" s="1">
        <f>Table1[[#This Row],[Earned Basic Salary]]+Table1[[#This Row],[HRA]]+Table1[[#This Row],[DA]]+Table1[[#This Row],[Overtime Pay]]</f>
        <v>60580.4</v>
      </c>
      <c r="X3684" s="1">
        <f>Table1[[#This Row],[Gross Salary]]-Table1[[#This Row],[Total Deduction]]</f>
        <v>54917.593846153846</v>
      </c>
      <c r="Y3684" t="s">
        <v>37</v>
      </c>
      <c r="Z3684" t="s">
        <v>106</v>
      </c>
      <c r="AA3684" t="s">
        <v>13255</v>
      </c>
      <c r="AB3684" t="s">
        <v>13256</v>
      </c>
    </row>
    <row r="3685" spans="1:28" x14ac:dyDescent="0.3">
      <c r="A3685" t="s">
        <v>13257</v>
      </c>
      <c r="B3685" t="s">
        <v>2375</v>
      </c>
      <c r="C3685">
        <v>48</v>
      </c>
      <c r="D3685" t="s">
        <v>61</v>
      </c>
      <c r="E3685" t="s">
        <v>82</v>
      </c>
      <c r="F3685" t="s">
        <v>69</v>
      </c>
      <c r="G3685" t="s">
        <v>1379</v>
      </c>
      <c r="H3685" t="s">
        <v>35</v>
      </c>
      <c r="I3685" t="s">
        <v>36</v>
      </c>
      <c r="J3685">
        <v>26</v>
      </c>
      <c r="K3685">
        <v>25</v>
      </c>
      <c r="L3685">
        <f t="shared" si="171"/>
        <v>1</v>
      </c>
      <c r="M3685">
        <v>13</v>
      </c>
      <c r="N3685">
        <v>62531</v>
      </c>
      <c r="O3685" s="1">
        <f t="shared" si="172"/>
        <v>2405.0384615384614</v>
      </c>
      <c r="P3685" s="1">
        <f t="shared" si="173"/>
        <v>60125.961538461539</v>
      </c>
      <c r="Q3685" s="1">
        <f>Table1[[#This Row],[Earned Basic Salary]]*20%</f>
        <v>12025.192307692309</v>
      </c>
      <c r="R3685" s="1">
        <f>Table1[[#This Row],[Earned Basic Salary]]*10%</f>
        <v>6012.5961538461543</v>
      </c>
      <c r="S3685" s="1">
        <f>Table1[[#This Row],[Earned Basic Salary]]*12%</f>
        <v>7215.1153846153848</v>
      </c>
      <c r="T3685" s="1">
        <f>200</f>
        <v>200</v>
      </c>
      <c r="U3685" s="1">
        <f>Table1[[#This Row],[PF]]+Table1[[#This Row],[Professional Tax]]</f>
        <v>7415.1153846153848</v>
      </c>
      <c r="V3685" s="1">
        <f>Table1[[#This Row],[Overtime Hours]]*200</f>
        <v>2600</v>
      </c>
      <c r="W3685" s="1">
        <f>Table1[[#This Row],[Earned Basic Salary]]+Table1[[#This Row],[HRA]]+Table1[[#This Row],[DA]]+Table1[[#This Row],[Overtime Pay]]</f>
        <v>80763.75</v>
      </c>
      <c r="X3685" s="1">
        <f>Table1[[#This Row],[Gross Salary]]-Table1[[#This Row],[Total Deduction]]</f>
        <v>73348.63461538461</v>
      </c>
      <c r="Y3685" t="s">
        <v>37</v>
      </c>
      <c r="Z3685" t="s">
        <v>106</v>
      </c>
      <c r="AA3685" t="s">
        <v>13258</v>
      </c>
      <c r="AB3685" t="s">
        <v>13259</v>
      </c>
    </row>
    <row r="3686" spans="1:28" x14ac:dyDescent="0.3">
      <c r="A3686" t="s">
        <v>13260</v>
      </c>
      <c r="B3686" t="s">
        <v>490</v>
      </c>
      <c r="C3686">
        <v>40</v>
      </c>
      <c r="D3686" t="s">
        <v>75</v>
      </c>
      <c r="E3686" t="s">
        <v>121</v>
      </c>
      <c r="F3686" t="s">
        <v>83</v>
      </c>
      <c r="G3686" t="s">
        <v>5626</v>
      </c>
      <c r="H3686" t="s">
        <v>35</v>
      </c>
      <c r="I3686" t="s">
        <v>36</v>
      </c>
      <c r="J3686">
        <v>26</v>
      </c>
      <c r="K3686">
        <v>26</v>
      </c>
      <c r="L3686">
        <f t="shared" si="171"/>
        <v>0</v>
      </c>
      <c r="M3686">
        <v>1</v>
      </c>
      <c r="N3686">
        <v>34129</v>
      </c>
      <c r="O3686" s="1">
        <f t="shared" si="172"/>
        <v>1312.6538461538462</v>
      </c>
      <c r="P3686" s="1">
        <f t="shared" si="173"/>
        <v>34129</v>
      </c>
      <c r="Q3686" s="1">
        <f>Table1[[#This Row],[Earned Basic Salary]]*20%</f>
        <v>6825.8</v>
      </c>
      <c r="R3686" s="1">
        <f>Table1[[#This Row],[Earned Basic Salary]]*10%</f>
        <v>3412.9</v>
      </c>
      <c r="S3686" s="1">
        <f>Table1[[#This Row],[Earned Basic Salary]]*12%</f>
        <v>4095.48</v>
      </c>
      <c r="T3686" s="1">
        <f>200</f>
        <v>200</v>
      </c>
      <c r="U3686" s="1">
        <f>Table1[[#This Row],[PF]]+Table1[[#This Row],[Professional Tax]]</f>
        <v>4295.4799999999996</v>
      </c>
      <c r="V3686" s="1">
        <f>Table1[[#This Row],[Overtime Hours]]*200</f>
        <v>200</v>
      </c>
      <c r="W3686" s="1">
        <f>Table1[[#This Row],[Earned Basic Salary]]+Table1[[#This Row],[HRA]]+Table1[[#This Row],[DA]]+Table1[[#This Row],[Overtime Pay]]</f>
        <v>44567.700000000004</v>
      </c>
      <c r="X3686" s="1">
        <f>Table1[[#This Row],[Gross Salary]]-Table1[[#This Row],[Total Deduction]]</f>
        <v>40272.22</v>
      </c>
      <c r="Y3686" t="s">
        <v>37</v>
      </c>
      <c r="Z3686" t="s">
        <v>38</v>
      </c>
      <c r="AA3686" t="s">
        <v>13261</v>
      </c>
      <c r="AB3686" t="s">
        <v>13262</v>
      </c>
    </row>
    <row r="3687" spans="1:28" x14ac:dyDescent="0.3">
      <c r="A3687" t="s">
        <v>13263</v>
      </c>
      <c r="B3687" t="s">
        <v>1468</v>
      </c>
      <c r="C3687">
        <v>24</v>
      </c>
      <c r="D3687" t="s">
        <v>81</v>
      </c>
      <c r="E3687" t="s">
        <v>54</v>
      </c>
      <c r="F3687" t="s">
        <v>83</v>
      </c>
      <c r="G3687" t="s">
        <v>5540</v>
      </c>
      <c r="H3687" t="s">
        <v>35</v>
      </c>
      <c r="I3687" t="s">
        <v>36</v>
      </c>
      <c r="J3687">
        <v>26</v>
      </c>
      <c r="K3687">
        <v>24</v>
      </c>
      <c r="L3687">
        <f t="shared" si="171"/>
        <v>2</v>
      </c>
      <c r="M3687">
        <v>14</v>
      </c>
      <c r="N3687">
        <v>32013</v>
      </c>
      <c r="O3687" s="1">
        <f t="shared" si="172"/>
        <v>1231.2692307692307</v>
      </c>
      <c r="P3687" s="1">
        <f t="shared" si="173"/>
        <v>29550.461538461539</v>
      </c>
      <c r="Q3687" s="1">
        <f>Table1[[#This Row],[Earned Basic Salary]]*20%</f>
        <v>5910.0923076923082</v>
      </c>
      <c r="R3687" s="1">
        <f>Table1[[#This Row],[Earned Basic Salary]]*10%</f>
        <v>2955.0461538461541</v>
      </c>
      <c r="S3687" s="1">
        <f>Table1[[#This Row],[Earned Basic Salary]]*12%</f>
        <v>3546.0553846153844</v>
      </c>
      <c r="T3687" s="1">
        <f>200</f>
        <v>200</v>
      </c>
      <c r="U3687" s="1">
        <f>Table1[[#This Row],[PF]]+Table1[[#This Row],[Professional Tax]]</f>
        <v>3746.0553846153844</v>
      </c>
      <c r="V3687" s="1">
        <f>Table1[[#This Row],[Overtime Hours]]*200</f>
        <v>2800</v>
      </c>
      <c r="W3687" s="1">
        <f>Table1[[#This Row],[Earned Basic Salary]]+Table1[[#This Row],[HRA]]+Table1[[#This Row],[DA]]+Table1[[#This Row],[Overtime Pay]]</f>
        <v>41215.599999999999</v>
      </c>
      <c r="X3687" s="1">
        <f>Table1[[#This Row],[Gross Salary]]-Table1[[#This Row],[Total Deduction]]</f>
        <v>37469.544615384613</v>
      </c>
      <c r="Y3687" t="s">
        <v>37</v>
      </c>
      <c r="Z3687" t="s">
        <v>106</v>
      </c>
      <c r="AA3687" t="s">
        <v>13264</v>
      </c>
      <c r="AB3687" t="s">
        <v>13265</v>
      </c>
    </row>
    <row r="3688" spans="1:28" x14ac:dyDescent="0.3">
      <c r="A3688" t="s">
        <v>13266</v>
      </c>
      <c r="B3688" t="s">
        <v>755</v>
      </c>
      <c r="C3688">
        <v>30</v>
      </c>
      <c r="D3688" t="s">
        <v>44</v>
      </c>
      <c r="E3688" t="s">
        <v>121</v>
      </c>
      <c r="F3688" t="s">
        <v>89</v>
      </c>
      <c r="G3688" t="s">
        <v>13267</v>
      </c>
      <c r="H3688" t="s">
        <v>35</v>
      </c>
      <c r="I3688" t="s">
        <v>36</v>
      </c>
      <c r="J3688">
        <v>26</v>
      </c>
      <c r="K3688">
        <v>23</v>
      </c>
      <c r="L3688">
        <f t="shared" si="171"/>
        <v>3</v>
      </c>
      <c r="M3688">
        <v>17</v>
      </c>
      <c r="N3688">
        <v>75151</v>
      </c>
      <c r="O3688" s="1">
        <f t="shared" si="172"/>
        <v>2890.4230769230771</v>
      </c>
      <c r="P3688" s="1">
        <f t="shared" si="173"/>
        <v>66479.73076923078</v>
      </c>
      <c r="Q3688" s="1">
        <f>Table1[[#This Row],[Earned Basic Salary]]*20%</f>
        <v>13295.946153846156</v>
      </c>
      <c r="R3688" s="1">
        <f>Table1[[#This Row],[Earned Basic Salary]]*10%</f>
        <v>6647.9730769230782</v>
      </c>
      <c r="S3688" s="1">
        <f>Table1[[#This Row],[Earned Basic Salary]]*12%</f>
        <v>7977.5676923076935</v>
      </c>
      <c r="T3688" s="1">
        <f>200</f>
        <v>200</v>
      </c>
      <c r="U3688" s="1">
        <f>Table1[[#This Row],[PF]]+Table1[[#This Row],[Professional Tax]]</f>
        <v>8177.5676923076935</v>
      </c>
      <c r="V3688" s="1">
        <f>Table1[[#This Row],[Overtime Hours]]*200</f>
        <v>3400</v>
      </c>
      <c r="W3688" s="1">
        <f>Table1[[#This Row],[Earned Basic Salary]]+Table1[[#This Row],[HRA]]+Table1[[#This Row],[DA]]+Table1[[#This Row],[Overtime Pay]]</f>
        <v>89823.650000000023</v>
      </c>
      <c r="X3688" s="1">
        <f>Table1[[#This Row],[Gross Salary]]-Table1[[#This Row],[Total Deduction]]</f>
        <v>81646.082307692326</v>
      </c>
      <c r="Y3688" t="s">
        <v>37</v>
      </c>
      <c r="Z3688" t="s">
        <v>106</v>
      </c>
      <c r="AA3688" t="s">
        <v>13268</v>
      </c>
      <c r="AB3688" t="s">
        <v>13269</v>
      </c>
    </row>
    <row r="3689" spans="1:28" x14ac:dyDescent="0.3">
      <c r="A3689" t="s">
        <v>13270</v>
      </c>
      <c r="B3689" t="s">
        <v>637</v>
      </c>
      <c r="C3689">
        <v>28</v>
      </c>
      <c r="D3689" t="s">
        <v>44</v>
      </c>
      <c r="E3689" t="s">
        <v>54</v>
      </c>
      <c r="F3689" t="s">
        <v>46</v>
      </c>
      <c r="G3689" t="s">
        <v>8738</v>
      </c>
      <c r="H3689" t="s">
        <v>35</v>
      </c>
      <c r="I3689" t="s">
        <v>36</v>
      </c>
      <c r="J3689">
        <v>26</v>
      </c>
      <c r="K3689">
        <v>24</v>
      </c>
      <c r="L3689">
        <f t="shared" si="171"/>
        <v>2</v>
      </c>
      <c r="M3689">
        <v>0</v>
      </c>
      <c r="N3689">
        <v>66484</v>
      </c>
      <c r="O3689" s="1">
        <f t="shared" si="172"/>
        <v>2557.0769230769229</v>
      </c>
      <c r="P3689" s="1">
        <f t="shared" si="173"/>
        <v>61369.846153846149</v>
      </c>
      <c r="Q3689" s="1">
        <f>Table1[[#This Row],[Earned Basic Salary]]*20%</f>
        <v>12273.969230769231</v>
      </c>
      <c r="R3689" s="1">
        <f>Table1[[#This Row],[Earned Basic Salary]]*10%</f>
        <v>6136.9846153846156</v>
      </c>
      <c r="S3689" s="1">
        <f>Table1[[#This Row],[Earned Basic Salary]]*12%</f>
        <v>7364.3815384615373</v>
      </c>
      <c r="T3689" s="1">
        <f>200</f>
        <v>200</v>
      </c>
      <c r="U3689" s="1">
        <f>Table1[[#This Row],[PF]]+Table1[[#This Row],[Professional Tax]]</f>
        <v>7564.3815384615373</v>
      </c>
      <c r="V3689" s="1">
        <f>Table1[[#This Row],[Overtime Hours]]*200</f>
        <v>0</v>
      </c>
      <c r="W3689" s="1">
        <f>Table1[[#This Row],[Earned Basic Salary]]+Table1[[#This Row],[HRA]]+Table1[[#This Row],[DA]]+Table1[[#This Row],[Overtime Pay]]</f>
        <v>79780.800000000003</v>
      </c>
      <c r="X3689" s="1">
        <f>Table1[[#This Row],[Gross Salary]]-Table1[[#This Row],[Total Deduction]]</f>
        <v>72216.418461538473</v>
      </c>
      <c r="Y3689" t="s">
        <v>37</v>
      </c>
      <c r="Z3689" t="s">
        <v>95</v>
      </c>
      <c r="AA3689" t="s">
        <v>13271</v>
      </c>
      <c r="AB3689" t="s">
        <v>13272</v>
      </c>
    </row>
    <row r="3690" spans="1:28" x14ac:dyDescent="0.3">
      <c r="A3690" t="s">
        <v>13273</v>
      </c>
      <c r="B3690" t="s">
        <v>1040</v>
      </c>
      <c r="C3690">
        <v>30</v>
      </c>
      <c r="D3690" t="s">
        <v>75</v>
      </c>
      <c r="E3690" t="s">
        <v>82</v>
      </c>
      <c r="F3690" t="s">
        <v>69</v>
      </c>
      <c r="G3690" t="s">
        <v>3719</v>
      </c>
      <c r="H3690" t="s">
        <v>35</v>
      </c>
      <c r="I3690" t="s">
        <v>36</v>
      </c>
      <c r="J3690">
        <v>26</v>
      </c>
      <c r="K3690">
        <v>24</v>
      </c>
      <c r="L3690">
        <f t="shared" si="171"/>
        <v>2</v>
      </c>
      <c r="M3690">
        <v>12</v>
      </c>
      <c r="N3690">
        <v>22641</v>
      </c>
      <c r="O3690" s="1">
        <f t="shared" si="172"/>
        <v>870.80769230769226</v>
      </c>
      <c r="P3690" s="1">
        <f t="shared" si="173"/>
        <v>20899.384615384613</v>
      </c>
      <c r="Q3690" s="1">
        <f>Table1[[#This Row],[Earned Basic Salary]]*20%</f>
        <v>4179.876923076923</v>
      </c>
      <c r="R3690" s="1">
        <f>Table1[[#This Row],[Earned Basic Salary]]*10%</f>
        <v>2089.9384615384615</v>
      </c>
      <c r="S3690" s="1">
        <f>Table1[[#This Row],[Earned Basic Salary]]*12%</f>
        <v>2507.9261538461537</v>
      </c>
      <c r="T3690" s="1">
        <f>200</f>
        <v>200</v>
      </c>
      <c r="U3690" s="1">
        <f>Table1[[#This Row],[PF]]+Table1[[#This Row],[Professional Tax]]</f>
        <v>2707.9261538461537</v>
      </c>
      <c r="V3690" s="1">
        <f>Table1[[#This Row],[Overtime Hours]]*200</f>
        <v>2400</v>
      </c>
      <c r="W3690" s="1">
        <f>Table1[[#This Row],[Earned Basic Salary]]+Table1[[#This Row],[HRA]]+Table1[[#This Row],[DA]]+Table1[[#This Row],[Overtime Pay]]</f>
        <v>29569.199999999997</v>
      </c>
      <c r="X3690" s="1">
        <f>Table1[[#This Row],[Gross Salary]]-Table1[[#This Row],[Total Deduction]]</f>
        <v>26861.273846153843</v>
      </c>
      <c r="Y3690" t="s">
        <v>37</v>
      </c>
      <c r="Z3690" t="s">
        <v>38</v>
      </c>
      <c r="AA3690" t="s">
        <v>13274</v>
      </c>
      <c r="AB3690" t="s">
        <v>13275</v>
      </c>
    </row>
    <row r="3691" spans="1:28" x14ac:dyDescent="0.3">
      <c r="A3691" t="s">
        <v>13276</v>
      </c>
      <c r="B3691" t="s">
        <v>558</v>
      </c>
      <c r="C3691">
        <v>52</v>
      </c>
      <c r="D3691" t="s">
        <v>81</v>
      </c>
      <c r="E3691" t="s">
        <v>54</v>
      </c>
      <c r="F3691" t="s">
        <v>55</v>
      </c>
      <c r="G3691" t="s">
        <v>7918</v>
      </c>
      <c r="H3691" t="s">
        <v>35</v>
      </c>
      <c r="I3691" t="s">
        <v>36</v>
      </c>
      <c r="J3691">
        <v>26</v>
      </c>
      <c r="K3691">
        <v>23</v>
      </c>
      <c r="L3691">
        <f t="shared" si="171"/>
        <v>3</v>
      </c>
      <c r="M3691">
        <v>17</v>
      </c>
      <c r="N3691">
        <v>53661</v>
      </c>
      <c r="O3691" s="1">
        <f t="shared" si="172"/>
        <v>2063.8846153846152</v>
      </c>
      <c r="P3691" s="1">
        <f t="shared" si="173"/>
        <v>47469.346153846149</v>
      </c>
      <c r="Q3691" s="1">
        <f>Table1[[#This Row],[Earned Basic Salary]]*20%</f>
        <v>9493.8692307692309</v>
      </c>
      <c r="R3691" s="1">
        <f>Table1[[#This Row],[Earned Basic Salary]]*10%</f>
        <v>4746.9346153846154</v>
      </c>
      <c r="S3691" s="1">
        <f>Table1[[#This Row],[Earned Basic Salary]]*12%</f>
        <v>5696.3215384615378</v>
      </c>
      <c r="T3691" s="1">
        <f>200</f>
        <v>200</v>
      </c>
      <c r="U3691" s="1">
        <f>Table1[[#This Row],[PF]]+Table1[[#This Row],[Professional Tax]]</f>
        <v>5896.3215384615378</v>
      </c>
      <c r="V3691" s="1">
        <f>Table1[[#This Row],[Overtime Hours]]*200</f>
        <v>3400</v>
      </c>
      <c r="W3691" s="1">
        <f>Table1[[#This Row],[Earned Basic Salary]]+Table1[[#This Row],[HRA]]+Table1[[#This Row],[DA]]+Table1[[#This Row],[Overtime Pay]]</f>
        <v>65110.149999999994</v>
      </c>
      <c r="X3691" s="1">
        <f>Table1[[#This Row],[Gross Salary]]-Table1[[#This Row],[Total Deduction]]</f>
        <v>59213.828461538455</v>
      </c>
      <c r="Y3691" t="s">
        <v>37</v>
      </c>
      <c r="Z3691" t="s">
        <v>95</v>
      </c>
      <c r="AA3691" t="s">
        <v>13277</v>
      </c>
      <c r="AB3691" t="s">
        <v>13278</v>
      </c>
    </row>
    <row r="3692" spans="1:28" x14ac:dyDescent="0.3">
      <c r="A3692" t="s">
        <v>13279</v>
      </c>
      <c r="B3692" t="s">
        <v>310</v>
      </c>
      <c r="C3692">
        <v>33</v>
      </c>
      <c r="D3692" t="s">
        <v>53</v>
      </c>
      <c r="E3692" t="s">
        <v>62</v>
      </c>
      <c r="F3692" t="s">
        <v>63</v>
      </c>
      <c r="G3692" t="s">
        <v>8163</v>
      </c>
      <c r="H3692" t="s">
        <v>35</v>
      </c>
      <c r="I3692" t="s">
        <v>36</v>
      </c>
      <c r="J3692">
        <v>26</v>
      </c>
      <c r="K3692">
        <v>23</v>
      </c>
      <c r="L3692">
        <f t="shared" si="171"/>
        <v>3</v>
      </c>
      <c r="M3692">
        <v>14</v>
      </c>
      <c r="N3692">
        <v>53077</v>
      </c>
      <c r="O3692" s="1">
        <f t="shared" si="172"/>
        <v>2041.4230769230769</v>
      </c>
      <c r="P3692" s="1">
        <f t="shared" si="173"/>
        <v>46952.730769230766</v>
      </c>
      <c r="Q3692" s="1">
        <f>Table1[[#This Row],[Earned Basic Salary]]*20%</f>
        <v>9390.5461538461532</v>
      </c>
      <c r="R3692" s="1">
        <f>Table1[[#This Row],[Earned Basic Salary]]*10%</f>
        <v>4695.2730769230766</v>
      </c>
      <c r="S3692" s="1">
        <f>Table1[[#This Row],[Earned Basic Salary]]*12%</f>
        <v>5634.3276923076919</v>
      </c>
      <c r="T3692" s="1">
        <f>200</f>
        <v>200</v>
      </c>
      <c r="U3692" s="1">
        <f>Table1[[#This Row],[PF]]+Table1[[#This Row],[Professional Tax]]</f>
        <v>5834.3276923076919</v>
      </c>
      <c r="V3692" s="1">
        <f>Table1[[#This Row],[Overtime Hours]]*200</f>
        <v>2800</v>
      </c>
      <c r="W3692" s="1">
        <f>Table1[[#This Row],[Earned Basic Salary]]+Table1[[#This Row],[HRA]]+Table1[[#This Row],[DA]]+Table1[[#This Row],[Overtime Pay]]</f>
        <v>63838.549999999996</v>
      </c>
      <c r="X3692" s="1">
        <f>Table1[[#This Row],[Gross Salary]]-Table1[[#This Row],[Total Deduction]]</f>
        <v>58004.222307692304</v>
      </c>
      <c r="Y3692" t="s">
        <v>37</v>
      </c>
      <c r="Z3692" t="s">
        <v>48</v>
      </c>
      <c r="AA3692" t="s">
        <v>13280</v>
      </c>
      <c r="AB3692" t="s">
        <v>13281</v>
      </c>
    </row>
    <row r="3693" spans="1:28" x14ac:dyDescent="0.3">
      <c r="A3693" t="s">
        <v>13282</v>
      </c>
      <c r="B3693" t="s">
        <v>1021</v>
      </c>
      <c r="C3693">
        <v>53</v>
      </c>
      <c r="D3693" t="s">
        <v>61</v>
      </c>
      <c r="E3693" t="s">
        <v>62</v>
      </c>
      <c r="F3693" t="s">
        <v>63</v>
      </c>
      <c r="G3693" t="s">
        <v>1905</v>
      </c>
      <c r="H3693" t="s">
        <v>35</v>
      </c>
      <c r="I3693" t="s">
        <v>36</v>
      </c>
      <c r="J3693">
        <v>26</v>
      </c>
      <c r="K3693">
        <v>24</v>
      </c>
      <c r="L3693">
        <f t="shared" si="171"/>
        <v>2</v>
      </c>
      <c r="M3693">
        <v>7</v>
      </c>
      <c r="N3693">
        <v>49728</v>
      </c>
      <c r="O3693" s="1">
        <f t="shared" si="172"/>
        <v>1912.6153846153845</v>
      </c>
      <c r="P3693" s="1">
        <f t="shared" si="173"/>
        <v>45902.769230769227</v>
      </c>
      <c r="Q3693" s="1">
        <f>Table1[[#This Row],[Earned Basic Salary]]*20%</f>
        <v>9180.5538461538454</v>
      </c>
      <c r="R3693" s="1">
        <f>Table1[[#This Row],[Earned Basic Salary]]*10%</f>
        <v>4590.2769230769227</v>
      </c>
      <c r="S3693" s="1">
        <f>Table1[[#This Row],[Earned Basic Salary]]*12%</f>
        <v>5508.332307692307</v>
      </c>
      <c r="T3693" s="1">
        <f>200</f>
        <v>200</v>
      </c>
      <c r="U3693" s="1">
        <f>Table1[[#This Row],[PF]]+Table1[[#This Row],[Professional Tax]]</f>
        <v>5708.332307692307</v>
      </c>
      <c r="V3693" s="1">
        <f>Table1[[#This Row],[Overtime Hours]]*200</f>
        <v>1400</v>
      </c>
      <c r="W3693" s="1">
        <f>Table1[[#This Row],[Earned Basic Salary]]+Table1[[#This Row],[HRA]]+Table1[[#This Row],[DA]]+Table1[[#This Row],[Overtime Pay]]</f>
        <v>61073.599999999991</v>
      </c>
      <c r="X3693" s="1">
        <f>Table1[[#This Row],[Gross Salary]]-Table1[[#This Row],[Total Deduction]]</f>
        <v>55365.267692307687</v>
      </c>
      <c r="Y3693" t="s">
        <v>37</v>
      </c>
      <c r="Z3693" t="s">
        <v>106</v>
      </c>
      <c r="AA3693" t="s">
        <v>13283</v>
      </c>
      <c r="AB3693" t="s">
        <v>13284</v>
      </c>
    </row>
    <row r="3694" spans="1:28" x14ac:dyDescent="0.3">
      <c r="A3694" t="s">
        <v>13285</v>
      </c>
      <c r="B3694" t="s">
        <v>1085</v>
      </c>
      <c r="C3694">
        <v>36</v>
      </c>
      <c r="D3694" t="s">
        <v>61</v>
      </c>
      <c r="E3694" t="s">
        <v>121</v>
      </c>
      <c r="F3694" t="s">
        <v>63</v>
      </c>
      <c r="G3694" t="s">
        <v>3287</v>
      </c>
      <c r="H3694" t="s">
        <v>35</v>
      </c>
      <c r="I3694" t="s">
        <v>36</v>
      </c>
      <c r="J3694">
        <v>26</v>
      </c>
      <c r="K3694">
        <v>21</v>
      </c>
      <c r="L3694">
        <f t="shared" si="171"/>
        <v>5</v>
      </c>
      <c r="M3694">
        <v>12</v>
      </c>
      <c r="N3694">
        <v>67404</v>
      </c>
      <c r="O3694" s="1">
        <f t="shared" si="172"/>
        <v>2592.4615384615386</v>
      </c>
      <c r="P3694" s="1">
        <f t="shared" si="173"/>
        <v>54441.692307692312</v>
      </c>
      <c r="Q3694" s="1">
        <f>Table1[[#This Row],[Earned Basic Salary]]*20%</f>
        <v>10888.338461538464</v>
      </c>
      <c r="R3694" s="1">
        <f>Table1[[#This Row],[Earned Basic Salary]]*10%</f>
        <v>5444.1692307692319</v>
      </c>
      <c r="S3694" s="1">
        <f>Table1[[#This Row],[Earned Basic Salary]]*12%</f>
        <v>6533.0030769230771</v>
      </c>
      <c r="T3694" s="1">
        <f>200</f>
        <v>200</v>
      </c>
      <c r="U3694" s="1">
        <f>Table1[[#This Row],[PF]]+Table1[[#This Row],[Professional Tax]]</f>
        <v>6733.0030769230771</v>
      </c>
      <c r="V3694" s="1">
        <f>Table1[[#This Row],[Overtime Hours]]*200</f>
        <v>2400</v>
      </c>
      <c r="W3694" s="1">
        <f>Table1[[#This Row],[Earned Basic Salary]]+Table1[[#This Row],[HRA]]+Table1[[#This Row],[DA]]+Table1[[#This Row],[Overtime Pay]]</f>
        <v>73174.200000000012</v>
      </c>
      <c r="X3694" s="1">
        <f>Table1[[#This Row],[Gross Salary]]-Table1[[#This Row],[Total Deduction]]</f>
        <v>66441.196923076932</v>
      </c>
      <c r="Y3694" t="s">
        <v>37</v>
      </c>
      <c r="Z3694" t="s">
        <v>106</v>
      </c>
      <c r="AA3694" t="s">
        <v>13286</v>
      </c>
      <c r="AB3694" t="s">
        <v>13287</v>
      </c>
    </row>
    <row r="3695" spans="1:28" x14ac:dyDescent="0.3">
      <c r="A3695" t="s">
        <v>13288</v>
      </c>
      <c r="B3695" t="s">
        <v>522</v>
      </c>
      <c r="C3695">
        <v>53</v>
      </c>
      <c r="D3695" t="s">
        <v>81</v>
      </c>
      <c r="E3695" t="s">
        <v>62</v>
      </c>
      <c r="F3695" t="s">
        <v>55</v>
      </c>
      <c r="G3695" t="s">
        <v>7704</v>
      </c>
      <c r="H3695" t="s">
        <v>35</v>
      </c>
      <c r="I3695" t="s">
        <v>36</v>
      </c>
      <c r="J3695">
        <v>26</v>
      </c>
      <c r="K3695">
        <v>22</v>
      </c>
      <c r="L3695">
        <f t="shared" si="171"/>
        <v>4</v>
      </c>
      <c r="M3695">
        <v>15</v>
      </c>
      <c r="N3695">
        <v>23044</v>
      </c>
      <c r="O3695" s="1">
        <f t="shared" si="172"/>
        <v>886.30769230769226</v>
      </c>
      <c r="P3695" s="1">
        <f t="shared" si="173"/>
        <v>19498.76923076923</v>
      </c>
      <c r="Q3695" s="1">
        <f>Table1[[#This Row],[Earned Basic Salary]]*20%</f>
        <v>3899.7538461538461</v>
      </c>
      <c r="R3695" s="1">
        <f>Table1[[#This Row],[Earned Basic Salary]]*10%</f>
        <v>1949.876923076923</v>
      </c>
      <c r="S3695" s="1">
        <f>Table1[[#This Row],[Earned Basic Salary]]*12%</f>
        <v>2339.8523076923075</v>
      </c>
      <c r="T3695" s="1">
        <f>200</f>
        <v>200</v>
      </c>
      <c r="U3695" s="1">
        <f>Table1[[#This Row],[PF]]+Table1[[#This Row],[Professional Tax]]</f>
        <v>2539.8523076923075</v>
      </c>
      <c r="V3695" s="1">
        <f>Table1[[#This Row],[Overtime Hours]]*200</f>
        <v>3000</v>
      </c>
      <c r="W3695" s="1">
        <f>Table1[[#This Row],[Earned Basic Salary]]+Table1[[#This Row],[HRA]]+Table1[[#This Row],[DA]]+Table1[[#This Row],[Overtime Pay]]</f>
        <v>28348.400000000001</v>
      </c>
      <c r="X3695" s="1">
        <f>Table1[[#This Row],[Gross Salary]]-Table1[[#This Row],[Total Deduction]]</f>
        <v>25808.547692307693</v>
      </c>
      <c r="Y3695" t="s">
        <v>37</v>
      </c>
      <c r="Z3695" t="s">
        <v>106</v>
      </c>
      <c r="AA3695" t="s">
        <v>13289</v>
      </c>
      <c r="AB3695" t="s">
        <v>13290</v>
      </c>
    </row>
    <row r="3696" spans="1:28" x14ac:dyDescent="0.3">
      <c r="A3696" t="s">
        <v>13291</v>
      </c>
      <c r="B3696" t="s">
        <v>1403</v>
      </c>
      <c r="C3696">
        <v>31</v>
      </c>
      <c r="D3696" t="s">
        <v>44</v>
      </c>
      <c r="E3696" t="s">
        <v>121</v>
      </c>
      <c r="F3696" t="s">
        <v>83</v>
      </c>
      <c r="G3696" t="s">
        <v>13292</v>
      </c>
      <c r="H3696" t="s">
        <v>35</v>
      </c>
      <c r="I3696" t="s">
        <v>36</v>
      </c>
      <c r="J3696">
        <v>26</v>
      </c>
      <c r="K3696">
        <v>22</v>
      </c>
      <c r="L3696">
        <f t="shared" si="171"/>
        <v>4</v>
      </c>
      <c r="M3696">
        <v>14</v>
      </c>
      <c r="N3696">
        <v>56673</v>
      </c>
      <c r="O3696" s="1">
        <f t="shared" si="172"/>
        <v>2179.7307692307691</v>
      </c>
      <c r="P3696" s="1">
        <f t="shared" si="173"/>
        <v>47954.076923076922</v>
      </c>
      <c r="Q3696" s="1">
        <f>Table1[[#This Row],[Earned Basic Salary]]*20%</f>
        <v>9590.8153846153855</v>
      </c>
      <c r="R3696" s="1">
        <f>Table1[[#This Row],[Earned Basic Salary]]*10%</f>
        <v>4795.4076923076927</v>
      </c>
      <c r="S3696" s="1">
        <f>Table1[[#This Row],[Earned Basic Salary]]*12%</f>
        <v>5754.4892307692307</v>
      </c>
      <c r="T3696" s="1">
        <f>200</f>
        <v>200</v>
      </c>
      <c r="U3696" s="1">
        <f>Table1[[#This Row],[PF]]+Table1[[#This Row],[Professional Tax]]</f>
        <v>5954.4892307692307</v>
      </c>
      <c r="V3696" s="1">
        <f>Table1[[#This Row],[Overtime Hours]]*200</f>
        <v>2800</v>
      </c>
      <c r="W3696" s="1">
        <f>Table1[[#This Row],[Earned Basic Salary]]+Table1[[#This Row],[HRA]]+Table1[[#This Row],[DA]]+Table1[[#This Row],[Overtime Pay]]</f>
        <v>65140.3</v>
      </c>
      <c r="X3696" s="1">
        <f>Table1[[#This Row],[Gross Salary]]-Table1[[#This Row],[Total Deduction]]</f>
        <v>59185.810769230775</v>
      </c>
      <c r="Y3696" t="s">
        <v>37</v>
      </c>
      <c r="Z3696" t="s">
        <v>95</v>
      </c>
      <c r="AA3696" t="s">
        <v>13293</v>
      </c>
      <c r="AB3696" t="s">
        <v>13294</v>
      </c>
    </row>
    <row r="3697" spans="1:28" x14ac:dyDescent="0.3">
      <c r="A3697" t="s">
        <v>13295</v>
      </c>
      <c r="B3697" t="s">
        <v>936</v>
      </c>
      <c r="C3697">
        <v>49</v>
      </c>
      <c r="D3697" t="s">
        <v>81</v>
      </c>
      <c r="E3697" t="s">
        <v>62</v>
      </c>
      <c r="F3697" t="s">
        <v>63</v>
      </c>
      <c r="G3697" t="s">
        <v>2746</v>
      </c>
      <c r="H3697" t="s">
        <v>35</v>
      </c>
      <c r="I3697" t="s">
        <v>36</v>
      </c>
      <c r="J3697">
        <v>26</v>
      </c>
      <c r="K3697">
        <v>24</v>
      </c>
      <c r="L3697">
        <f t="shared" si="171"/>
        <v>2</v>
      </c>
      <c r="M3697">
        <v>3</v>
      </c>
      <c r="N3697">
        <v>38020</v>
      </c>
      <c r="O3697" s="1">
        <f t="shared" si="172"/>
        <v>1462.3076923076924</v>
      </c>
      <c r="P3697" s="1">
        <f t="shared" si="173"/>
        <v>35095.384615384617</v>
      </c>
      <c r="Q3697" s="1">
        <f>Table1[[#This Row],[Earned Basic Salary]]*20%</f>
        <v>7019.0769230769238</v>
      </c>
      <c r="R3697" s="1">
        <f>Table1[[#This Row],[Earned Basic Salary]]*10%</f>
        <v>3509.5384615384619</v>
      </c>
      <c r="S3697" s="1">
        <f>Table1[[#This Row],[Earned Basic Salary]]*12%</f>
        <v>4211.4461538461537</v>
      </c>
      <c r="T3697" s="1">
        <f>200</f>
        <v>200</v>
      </c>
      <c r="U3697" s="1">
        <f>Table1[[#This Row],[PF]]+Table1[[#This Row],[Professional Tax]]</f>
        <v>4411.4461538461537</v>
      </c>
      <c r="V3697" s="1">
        <f>Table1[[#This Row],[Overtime Hours]]*200</f>
        <v>600</v>
      </c>
      <c r="W3697" s="1">
        <f>Table1[[#This Row],[Earned Basic Salary]]+Table1[[#This Row],[HRA]]+Table1[[#This Row],[DA]]+Table1[[#This Row],[Overtime Pay]]</f>
        <v>46224</v>
      </c>
      <c r="X3697" s="1">
        <f>Table1[[#This Row],[Gross Salary]]-Table1[[#This Row],[Total Deduction]]</f>
        <v>41812.553846153845</v>
      </c>
      <c r="Y3697" t="s">
        <v>37</v>
      </c>
      <c r="Z3697" t="s">
        <v>95</v>
      </c>
      <c r="AA3697" t="s">
        <v>13296</v>
      </c>
      <c r="AB3697" t="s">
        <v>13297</v>
      </c>
    </row>
    <row r="3698" spans="1:28" x14ac:dyDescent="0.3">
      <c r="A3698" t="s">
        <v>13298</v>
      </c>
      <c r="B3698" t="s">
        <v>979</v>
      </c>
      <c r="C3698">
        <v>38</v>
      </c>
      <c r="D3698" t="s">
        <v>31</v>
      </c>
      <c r="E3698" t="s">
        <v>121</v>
      </c>
      <c r="F3698" t="s">
        <v>46</v>
      </c>
      <c r="G3698" t="s">
        <v>13299</v>
      </c>
      <c r="H3698" t="s">
        <v>35</v>
      </c>
      <c r="I3698" t="s">
        <v>36</v>
      </c>
      <c r="J3698">
        <v>26</v>
      </c>
      <c r="K3698">
        <v>25</v>
      </c>
      <c r="L3698">
        <f t="shared" si="171"/>
        <v>1</v>
      </c>
      <c r="M3698">
        <v>0</v>
      </c>
      <c r="N3698">
        <v>24178</v>
      </c>
      <c r="O3698" s="1">
        <f t="shared" si="172"/>
        <v>929.92307692307691</v>
      </c>
      <c r="P3698" s="1">
        <f t="shared" si="173"/>
        <v>23248.076923076922</v>
      </c>
      <c r="Q3698" s="1">
        <f>Table1[[#This Row],[Earned Basic Salary]]*20%</f>
        <v>4649.6153846153848</v>
      </c>
      <c r="R3698" s="1">
        <f>Table1[[#This Row],[Earned Basic Salary]]*10%</f>
        <v>2324.8076923076924</v>
      </c>
      <c r="S3698" s="1">
        <f>Table1[[#This Row],[Earned Basic Salary]]*12%</f>
        <v>2789.7692307692305</v>
      </c>
      <c r="T3698" s="1">
        <f>200</f>
        <v>200</v>
      </c>
      <c r="U3698" s="1">
        <f>Table1[[#This Row],[PF]]+Table1[[#This Row],[Professional Tax]]</f>
        <v>2989.7692307692305</v>
      </c>
      <c r="V3698" s="1">
        <f>Table1[[#This Row],[Overtime Hours]]*200</f>
        <v>0</v>
      </c>
      <c r="W3698" s="1">
        <f>Table1[[#This Row],[Earned Basic Salary]]+Table1[[#This Row],[HRA]]+Table1[[#This Row],[DA]]+Table1[[#This Row],[Overtime Pay]]</f>
        <v>30222.499999999996</v>
      </c>
      <c r="X3698" s="1">
        <f>Table1[[#This Row],[Gross Salary]]-Table1[[#This Row],[Total Deduction]]</f>
        <v>27232.730769230766</v>
      </c>
      <c r="Y3698" t="s">
        <v>37</v>
      </c>
      <c r="Z3698" t="s">
        <v>48</v>
      </c>
      <c r="AA3698" t="s">
        <v>13300</v>
      </c>
      <c r="AB3698" t="s">
        <v>13301</v>
      </c>
    </row>
    <row r="3699" spans="1:28" x14ac:dyDescent="0.3">
      <c r="A3699" t="s">
        <v>13302</v>
      </c>
      <c r="B3699" t="s">
        <v>1656</v>
      </c>
      <c r="C3699">
        <v>23</v>
      </c>
      <c r="D3699" t="s">
        <v>133</v>
      </c>
      <c r="E3699" t="s">
        <v>45</v>
      </c>
      <c r="F3699" t="s">
        <v>55</v>
      </c>
      <c r="G3699" t="s">
        <v>5388</v>
      </c>
      <c r="H3699" t="s">
        <v>35</v>
      </c>
      <c r="I3699" t="s">
        <v>36</v>
      </c>
      <c r="J3699">
        <v>26</v>
      </c>
      <c r="K3699">
        <v>25</v>
      </c>
      <c r="L3699">
        <f t="shared" si="171"/>
        <v>1</v>
      </c>
      <c r="M3699">
        <v>12</v>
      </c>
      <c r="N3699">
        <v>39213</v>
      </c>
      <c r="O3699" s="1">
        <f t="shared" si="172"/>
        <v>1508.1923076923076</v>
      </c>
      <c r="P3699" s="1">
        <f t="shared" si="173"/>
        <v>37704.807692307688</v>
      </c>
      <c r="Q3699" s="1">
        <f>Table1[[#This Row],[Earned Basic Salary]]*20%</f>
        <v>7540.9615384615381</v>
      </c>
      <c r="R3699" s="1">
        <f>Table1[[#This Row],[Earned Basic Salary]]*10%</f>
        <v>3770.4807692307691</v>
      </c>
      <c r="S3699" s="1">
        <f>Table1[[#This Row],[Earned Basic Salary]]*12%</f>
        <v>4524.576923076922</v>
      </c>
      <c r="T3699" s="1">
        <f>200</f>
        <v>200</v>
      </c>
      <c r="U3699" s="1">
        <f>Table1[[#This Row],[PF]]+Table1[[#This Row],[Professional Tax]]</f>
        <v>4724.576923076922</v>
      </c>
      <c r="V3699" s="1">
        <f>Table1[[#This Row],[Overtime Hours]]*200</f>
        <v>2400</v>
      </c>
      <c r="W3699" s="1">
        <f>Table1[[#This Row],[Earned Basic Salary]]+Table1[[#This Row],[HRA]]+Table1[[#This Row],[DA]]+Table1[[#This Row],[Overtime Pay]]</f>
        <v>51416.249999999993</v>
      </c>
      <c r="X3699" s="1">
        <f>Table1[[#This Row],[Gross Salary]]-Table1[[#This Row],[Total Deduction]]</f>
        <v>46691.673076923071</v>
      </c>
      <c r="Y3699" t="s">
        <v>37</v>
      </c>
      <c r="Z3699" t="s">
        <v>106</v>
      </c>
      <c r="AA3699" t="s">
        <v>13303</v>
      </c>
      <c r="AB3699" t="s">
        <v>13304</v>
      </c>
    </row>
    <row r="3700" spans="1:28" x14ac:dyDescent="0.3">
      <c r="A3700" t="s">
        <v>13305</v>
      </c>
      <c r="B3700" t="s">
        <v>1717</v>
      </c>
      <c r="C3700">
        <v>53</v>
      </c>
      <c r="D3700" t="s">
        <v>75</v>
      </c>
      <c r="E3700" t="s">
        <v>54</v>
      </c>
      <c r="F3700" t="s">
        <v>63</v>
      </c>
      <c r="G3700" t="s">
        <v>666</v>
      </c>
      <c r="H3700" t="s">
        <v>35</v>
      </c>
      <c r="I3700" t="s">
        <v>36</v>
      </c>
      <c r="J3700">
        <v>26</v>
      </c>
      <c r="K3700">
        <v>24</v>
      </c>
      <c r="L3700">
        <f t="shared" si="171"/>
        <v>2</v>
      </c>
      <c r="M3700">
        <v>2</v>
      </c>
      <c r="N3700">
        <v>21224</v>
      </c>
      <c r="O3700" s="1">
        <f t="shared" si="172"/>
        <v>816.30769230769226</v>
      </c>
      <c r="P3700" s="1">
        <f t="shared" si="173"/>
        <v>19591.384615384613</v>
      </c>
      <c r="Q3700" s="1">
        <f>Table1[[#This Row],[Earned Basic Salary]]*20%</f>
        <v>3918.2769230769227</v>
      </c>
      <c r="R3700" s="1">
        <f>Table1[[#This Row],[Earned Basic Salary]]*10%</f>
        <v>1959.1384615384613</v>
      </c>
      <c r="S3700" s="1">
        <f>Table1[[#This Row],[Earned Basic Salary]]*12%</f>
        <v>2350.9661538461537</v>
      </c>
      <c r="T3700" s="1">
        <f>200</f>
        <v>200</v>
      </c>
      <c r="U3700" s="1">
        <f>Table1[[#This Row],[PF]]+Table1[[#This Row],[Professional Tax]]</f>
        <v>2550.9661538461537</v>
      </c>
      <c r="V3700" s="1">
        <f>Table1[[#This Row],[Overtime Hours]]*200</f>
        <v>400</v>
      </c>
      <c r="W3700" s="1">
        <f>Table1[[#This Row],[Earned Basic Salary]]+Table1[[#This Row],[HRA]]+Table1[[#This Row],[DA]]+Table1[[#This Row],[Overtime Pay]]</f>
        <v>25868.799999999996</v>
      </c>
      <c r="X3700" s="1">
        <f>Table1[[#This Row],[Gross Salary]]-Table1[[#This Row],[Total Deduction]]</f>
        <v>23317.833846153841</v>
      </c>
      <c r="Y3700" t="s">
        <v>37</v>
      </c>
      <c r="Z3700" t="s">
        <v>95</v>
      </c>
      <c r="AA3700" t="s">
        <v>13306</v>
      </c>
      <c r="AB3700" t="s">
        <v>13307</v>
      </c>
    </row>
    <row r="3701" spans="1:28" x14ac:dyDescent="0.3">
      <c r="A3701" t="s">
        <v>13308</v>
      </c>
      <c r="B3701" t="s">
        <v>1281</v>
      </c>
      <c r="C3701">
        <v>44</v>
      </c>
      <c r="D3701" t="s">
        <v>31</v>
      </c>
      <c r="E3701" t="s">
        <v>32</v>
      </c>
      <c r="F3701" t="s">
        <v>63</v>
      </c>
      <c r="G3701" t="s">
        <v>3249</v>
      </c>
      <c r="H3701" t="s">
        <v>35</v>
      </c>
      <c r="I3701" t="s">
        <v>36</v>
      </c>
      <c r="J3701">
        <v>26</v>
      </c>
      <c r="K3701">
        <v>24</v>
      </c>
      <c r="L3701">
        <f t="shared" si="171"/>
        <v>2</v>
      </c>
      <c r="M3701">
        <v>9</v>
      </c>
      <c r="N3701">
        <v>71441</v>
      </c>
      <c r="O3701" s="1">
        <f t="shared" si="172"/>
        <v>2747.7307692307691</v>
      </c>
      <c r="P3701" s="1">
        <f t="shared" si="173"/>
        <v>65945.538461538454</v>
      </c>
      <c r="Q3701" s="1">
        <f>Table1[[#This Row],[Earned Basic Salary]]*20%</f>
        <v>13189.107692307691</v>
      </c>
      <c r="R3701" s="1">
        <f>Table1[[#This Row],[Earned Basic Salary]]*10%</f>
        <v>6594.5538461538454</v>
      </c>
      <c r="S3701" s="1">
        <f>Table1[[#This Row],[Earned Basic Salary]]*12%</f>
        <v>7913.4646153846143</v>
      </c>
      <c r="T3701" s="1">
        <f>200</f>
        <v>200</v>
      </c>
      <c r="U3701" s="1">
        <f>Table1[[#This Row],[PF]]+Table1[[#This Row],[Professional Tax]]</f>
        <v>8113.4646153846143</v>
      </c>
      <c r="V3701" s="1">
        <f>Table1[[#This Row],[Overtime Hours]]*200</f>
        <v>1800</v>
      </c>
      <c r="W3701" s="1">
        <f>Table1[[#This Row],[Earned Basic Salary]]+Table1[[#This Row],[HRA]]+Table1[[#This Row],[DA]]+Table1[[#This Row],[Overtime Pay]]</f>
        <v>87529.199999999983</v>
      </c>
      <c r="X3701" s="1">
        <f>Table1[[#This Row],[Gross Salary]]-Table1[[#This Row],[Total Deduction]]</f>
        <v>79415.735384615371</v>
      </c>
      <c r="Y3701" t="s">
        <v>37</v>
      </c>
      <c r="Z3701" t="s">
        <v>48</v>
      </c>
      <c r="AA3701" t="s">
        <v>13309</v>
      </c>
      <c r="AB3701" t="s">
        <v>13310</v>
      </c>
    </row>
    <row r="3702" spans="1:28" x14ac:dyDescent="0.3">
      <c r="A3702" t="s">
        <v>13311</v>
      </c>
      <c r="B3702" t="s">
        <v>74</v>
      </c>
      <c r="C3702">
        <v>40</v>
      </c>
      <c r="D3702" t="s">
        <v>44</v>
      </c>
      <c r="E3702" t="s">
        <v>62</v>
      </c>
      <c r="F3702" t="s">
        <v>46</v>
      </c>
      <c r="G3702" t="s">
        <v>5428</v>
      </c>
      <c r="H3702" t="s">
        <v>35</v>
      </c>
      <c r="I3702" t="s">
        <v>36</v>
      </c>
      <c r="J3702">
        <v>26</v>
      </c>
      <c r="K3702">
        <v>25</v>
      </c>
      <c r="L3702">
        <f t="shared" si="171"/>
        <v>1</v>
      </c>
      <c r="M3702">
        <v>9</v>
      </c>
      <c r="N3702">
        <v>71818</v>
      </c>
      <c r="O3702" s="1">
        <f t="shared" si="172"/>
        <v>2762.2307692307691</v>
      </c>
      <c r="P3702" s="1">
        <f t="shared" si="173"/>
        <v>69055.76923076922</v>
      </c>
      <c r="Q3702" s="1">
        <f>Table1[[#This Row],[Earned Basic Salary]]*20%</f>
        <v>13811.153846153844</v>
      </c>
      <c r="R3702" s="1">
        <f>Table1[[#This Row],[Earned Basic Salary]]*10%</f>
        <v>6905.576923076922</v>
      </c>
      <c r="S3702" s="1">
        <f>Table1[[#This Row],[Earned Basic Salary]]*12%</f>
        <v>8286.6923076923067</v>
      </c>
      <c r="T3702" s="1">
        <f>200</f>
        <v>200</v>
      </c>
      <c r="U3702" s="1">
        <f>Table1[[#This Row],[PF]]+Table1[[#This Row],[Professional Tax]]</f>
        <v>8486.6923076923067</v>
      </c>
      <c r="V3702" s="1">
        <f>Table1[[#This Row],[Overtime Hours]]*200</f>
        <v>1800</v>
      </c>
      <c r="W3702" s="1">
        <f>Table1[[#This Row],[Earned Basic Salary]]+Table1[[#This Row],[HRA]]+Table1[[#This Row],[DA]]+Table1[[#This Row],[Overtime Pay]]</f>
        <v>91572.499999999985</v>
      </c>
      <c r="X3702" s="1">
        <f>Table1[[#This Row],[Gross Salary]]-Table1[[#This Row],[Total Deduction]]</f>
        <v>83085.807692307673</v>
      </c>
      <c r="Y3702" t="s">
        <v>37</v>
      </c>
      <c r="Z3702" t="s">
        <v>38</v>
      </c>
      <c r="AA3702" t="s">
        <v>13312</v>
      </c>
      <c r="AB3702" t="s">
        <v>13313</v>
      </c>
    </row>
    <row r="3703" spans="1:28" x14ac:dyDescent="0.3">
      <c r="A3703" t="s">
        <v>13314</v>
      </c>
      <c r="B3703" t="s">
        <v>1403</v>
      </c>
      <c r="C3703">
        <v>33</v>
      </c>
      <c r="D3703" t="s">
        <v>53</v>
      </c>
      <c r="E3703" t="s">
        <v>82</v>
      </c>
      <c r="F3703" t="s">
        <v>63</v>
      </c>
      <c r="G3703" t="s">
        <v>13315</v>
      </c>
      <c r="H3703" t="s">
        <v>35</v>
      </c>
      <c r="I3703" t="s">
        <v>36</v>
      </c>
      <c r="J3703">
        <v>26</v>
      </c>
      <c r="K3703">
        <v>23</v>
      </c>
      <c r="L3703">
        <f t="shared" si="171"/>
        <v>3</v>
      </c>
      <c r="M3703">
        <v>4</v>
      </c>
      <c r="N3703">
        <v>32353</v>
      </c>
      <c r="O3703" s="1">
        <f t="shared" si="172"/>
        <v>1244.3461538461538</v>
      </c>
      <c r="P3703" s="1">
        <f t="shared" si="173"/>
        <v>28619.961538461539</v>
      </c>
      <c r="Q3703" s="1">
        <f>Table1[[#This Row],[Earned Basic Salary]]*20%</f>
        <v>5723.9923076923078</v>
      </c>
      <c r="R3703" s="1">
        <f>Table1[[#This Row],[Earned Basic Salary]]*10%</f>
        <v>2861.9961538461539</v>
      </c>
      <c r="S3703" s="1">
        <f>Table1[[#This Row],[Earned Basic Salary]]*12%</f>
        <v>3434.3953846153845</v>
      </c>
      <c r="T3703" s="1">
        <f>200</f>
        <v>200</v>
      </c>
      <c r="U3703" s="1">
        <f>Table1[[#This Row],[PF]]+Table1[[#This Row],[Professional Tax]]</f>
        <v>3634.3953846153845</v>
      </c>
      <c r="V3703" s="1">
        <f>Table1[[#This Row],[Overtime Hours]]*200</f>
        <v>800</v>
      </c>
      <c r="W3703" s="1">
        <f>Table1[[#This Row],[Earned Basic Salary]]+Table1[[#This Row],[HRA]]+Table1[[#This Row],[DA]]+Table1[[#This Row],[Overtime Pay]]</f>
        <v>38005.949999999997</v>
      </c>
      <c r="X3703" s="1">
        <f>Table1[[#This Row],[Gross Salary]]-Table1[[#This Row],[Total Deduction]]</f>
        <v>34371.554615384615</v>
      </c>
      <c r="Y3703" t="s">
        <v>37</v>
      </c>
      <c r="Z3703" t="s">
        <v>38</v>
      </c>
      <c r="AA3703" t="s">
        <v>13316</v>
      </c>
      <c r="AB3703" t="s">
        <v>13317</v>
      </c>
    </row>
    <row r="3704" spans="1:28" x14ac:dyDescent="0.3">
      <c r="A3704" t="s">
        <v>13318</v>
      </c>
      <c r="B3704" t="s">
        <v>722</v>
      </c>
      <c r="C3704">
        <v>36</v>
      </c>
      <c r="D3704" t="s">
        <v>31</v>
      </c>
      <c r="E3704" t="s">
        <v>32</v>
      </c>
      <c r="F3704" t="s">
        <v>89</v>
      </c>
      <c r="G3704" t="s">
        <v>4772</v>
      </c>
      <c r="H3704" t="s">
        <v>35</v>
      </c>
      <c r="I3704" t="s">
        <v>36</v>
      </c>
      <c r="J3704">
        <v>26</v>
      </c>
      <c r="K3704">
        <v>22</v>
      </c>
      <c r="L3704">
        <f t="shared" si="171"/>
        <v>4</v>
      </c>
      <c r="M3704">
        <v>15</v>
      </c>
      <c r="N3704">
        <v>37608</v>
      </c>
      <c r="O3704" s="1">
        <f t="shared" si="172"/>
        <v>1446.4615384615386</v>
      </c>
      <c r="P3704" s="1">
        <f t="shared" si="173"/>
        <v>31822.153846153848</v>
      </c>
      <c r="Q3704" s="1">
        <f>Table1[[#This Row],[Earned Basic Salary]]*20%</f>
        <v>6364.4307692307702</v>
      </c>
      <c r="R3704" s="1">
        <f>Table1[[#This Row],[Earned Basic Salary]]*10%</f>
        <v>3182.2153846153851</v>
      </c>
      <c r="S3704" s="1">
        <f>Table1[[#This Row],[Earned Basic Salary]]*12%</f>
        <v>3818.6584615384618</v>
      </c>
      <c r="T3704" s="1">
        <f>200</f>
        <v>200</v>
      </c>
      <c r="U3704" s="1">
        <f>Table1[[#This Row],[PF]]+Table1[[#This Row],[Professional Tax]]</f>
        <v>4018.6584615384618</v>
      </c>
      <c r="V3704" s="1">
        <f>Table1[[#This Row],[Overtime Hours]]*200</f>
        <v>3000</v>
      </c>
      <c r="W3704" s="1">
        <f>Table1[[#This Row],[Earned Basic Salary]]+Table1[[#This Row],[HRA]]+Table1[[#This Row],[DA]]+Table1[[#This Row],[Overtime Pay]]</f>
        <v>44368.800000000003</v>
      </c>
      <c r="X3704" s="1">
        <f>Table1[[#This Row],[Gross Salary]]-Table1[[#This Row],[Total Deduction]]</f>
        <v>40350.141538461539</v>
      </c>
      <c r="Y3704" t="s">
        <v>37</v>
      </c>
      <c r="Z3704" t="s">
        <v>95</v>
      </c>
      <c r="AA3704" t="s">
        <v>13319</v>
      </c>
      <c r="AB3704" t="s">
        <v>13320</v>
      </c>
    </row>
    <row r="3705" spans="1:28" x14ac:dyDescent="0.3">
      <c r="A3705" t="s">
        <v>13321</v>
      </c>
      <c r="B3705" t="s">
        <v>713</v>
      </c>
      <c r="C3705">
        <v>28</v>
      </c>
      <c r="D3705" t="s">
        <v>75</v>
      </c>
      <c r="E3705" t="s">
        <v>121</v>
      </c>
      <c r="F3705" t="s">
        <v>46</v>
      </c>
      <c r="G3705" t="s">
        <v>500</v>
      </c>
      <c r="H3705" t="s">
        <v>35</v>
      </c>
      <c r="I3705" t="s">
        <v>36</v>
      </c>
      <c r="J3705">
        <v>26</v>
      </c>
      <c r="K3705">
        <v>24</v>
      </c>
      <c r="L3705">
        <f t="shared" si="171"/>
        <v>2</v>
      </c>
      <c r="M3705">
        <v>0</v>
      </c>
      <c r="N3705">
        <v>23856</v>
      </c>
      <c r="O3705" s="1">
        <f t="shared" si="172"/>
        <v>917.53846153846155</v>
      </c>
      <c r="P3705" s="1">
        <f t="shared" si="173"/>
        <v>22020.923076923078</v>
      </c>
      <c r="Q3705" s="1">
        <f>Table1[[#This Row],[Earned Basic Salary]]*20%</f>
        <v>4404.1846153846154</v>
      </c>
      <c r="R3705" s="1">
        <f>Table1[[#This Row],[Earned Basic Salary]]*10%</f>
        <v>2202.0923076923077</v>
      </c>
      <c r="S3705" s="1">
        <f>Table1[[#This Row],[Earned Basic Salary]]*12%</f>
        <v>2642.5107692307693</v>
      </c>
      <c r="T3705" s="1">
        <f>200</f>
        <v>200</v>
      </c>
      <c r="U3705" s="1">
        <f>Table1[[#This Row],[PF]]+Table1[[#This Row],[Professional Tax]]</f>
        <v>2842.5107692307693</v>
      </c>
      <c r="V3705" s="1">
        <f>Table1[[#This Row],[Overtime Hours]]*200</f>
        <v>0</v>
      </c>
      <c r="W3705" s="1">
        <f>Table1[[#This Row],[Earned Basic Salary]]+Table1[[#This Row],[HRA]]+Table1[[#This Row],[DA]]+Table1[[#This Row],[Overtime Pay]]</f>
        <v>28627.200000000001</v>
      </c>
      <c r="X3705" s="1">
        <f>Table1[[#This Row],[Gross Salary]]-Table1[[#This Row],[Total Deduction]]</f>
        <v>25784.689230769232</v>
      </c>
      <c r="Y3705" t="s">
        <v>37</v>
      </c>
      <c r="Z3705" t="s">
        <v>95</v>
      </c>
      <c r="AA3705" t="s">
        <v>13322</v>
      </c>
      <c r="AB3705" t="s">
        <v>13323</v>
      </c>
    </row>
    <row r="3706" spans="1:28" x14ac:dyDescent="0.3">
      <c r="A3706" t="s">
        <v>13324</v>
      </c>
      <c r="B3706" t="s">
        <v>495</v>
      </c>
      <c r="C3706">
        <v>38</v>
      </c>
      <c r="D3706" t="s">
        <v>31</v>
      </c>
      <c r="E3706" t="s">
        <v>32</v>
      </c>
      <c r="F3706" t="s">
        <v>83</v>
      </c>
      <c r="G3706" t="s">
        <v>9297</v>
      </c>
      <c r="H3706" t="s">
        <v>35</v>
      </c>
      <c r="I3706" t="s">
        <v>36</v>
      </c>
      <c r="J3706">
        <v>26</v>
      </c>
      <c r="K3706">
        <v>23</v>
      </c>
      <c r="L3706">
        <f t="shared" si="171"/>
        <v>3</v>
      </c>
      <c r="M3706">
        <v>6</v>
      </c>
      <c r="N3706">
        <v>49025</v>
      </c>
      <c r="O3706" s="1">
        <f t="shared" si="172"/>
        <v>1885.5769230769231</v>
      </c>
      <c r="P3706" s="1">
        <f t="shared" si="173"/>
        <v>43368.269230769234</v>
      </c>
      <c r="Q3706" s="1">
        <f>Table1[[#This Row],[Earned Basic Salary]]*20%</f>
        <v>8673.6538461538476</v>
      </c>
      <c r="R3706" s="1">
        <f>Table1[[#This Row],[Earned Basic Salary]]*10%</f>
        <v>4336.8269230769238</v>
      </c>
      <c r="S3706" s="1">
        <f>Table1[[#This Row],[Earned Basic Salary]]*12%</f>
        <v>5204.1923076923076</v>
      </c>
      <c r="T3706" s="1">
        <f>200</f>
        <v>200</v>
      </c>
      <c r="U3706" s="1">
        <f>Table1[[#This Row],[PF]]+Table1[[#This Row],[Professional Tax]]</f>
        <v>5404.1923076923076</v>
      </c>
      <c r="V3706" s="1">
        <f>Table1[[#This Row],[Overtime Hours]]*200</f>
        <v>1200</v>
      </c>
      <c r="W3706" s="1">
        <f>Table1[[#This Row],[Earned Basic Salary]]+Table1[[#This Row],[HRA]]+Table1[[#This Row],[DA]]+Table1[[#This Row],[Overtime Pay]]</f>
        <v>57578.75</v>
      </c>
      <c r="X3706" s="1">
        <f>Table1[[#This Row],[Gross Salary]]-Table1[[#This Row],[Total Deduction]]</f>
        <v>52174.557692307695</v>
      </c>
      <c r="Y3706" t="s">
        <v>37</v>
      </c>
      <c r="Z3706" t="s">
        <v>38</v>
      </c>
      <c r="AA3706" t="s">
        <v>13325</v>
      </c>
      <c r="AB3706" t="s">
        <v>13326</v>
      </c>
    </row>
    <row r="3707" spans="1:28" x14ac:dyDescent="0.3">
      <c r="A3707" t="s">
        <v>13327</v>
      </c>
      <c r="B3707" t="s">
        <v>3317</v>
      </c>
      <c r="C3707">
        <v>38</v>
      </c>
      <c r="D3707" t="s">
        <v>75</v>
      </c>
      <c r="E3707" t="s">
        <v>54</v>
      </c>
      <c r="F3707" t="s">
        <v>55</v>
      </c>
      <c r="G3707" t="s">
        <v>3469</v>
      </c>
      <c r="H3707" t="s">
        <v>35</v>
      </c>
      <c r="I3707" t="s">
        <v>36</v>
      </c>
      <c r="J3707">
        <v>26</v>
      </c>
      <c r="K3707">
        <v>26</v>
      </c>
      <c r="L3707">
        <f t="shared" si="171"/>
        <v>0</v>
      </c>
      <c r="M3707">
        <v>13</v>
      </c>
      <c r="N3707">
        <v>36395</v>
      </c>
      <c r="O3707" s="1">
        <f t="shared" si="172"/>
        <v>1399.8076923076924</v>
      </c>
      <c r="P3707" s="1">
        <f t="shared" si="173"/>
        <v>36395</v>
      </c>
      <c r="Q3707" s="1">
        <f>Table1[[#This Row],[Earned Basic Salary]]*20%</f>
        <v>7279</v>
      </c>
      <c r="R3707" s="1">
        <f>Table1[[#This Row],[Earned Basic Salary]]*10%</f>
        <v>3639.5</v>
      </c>
      <c r="S3707" s="1">
        <f>Table1[[#This Row],[Earned Basic Salary]]*12%</f>
        <v>4367.3999999999996</v>
      </c>
      <c r="T3707" s="1">
        <f>200</f>
        <v>200</v>
      </c>
      <c r="U3707" s="1">
        <f>Table1[[#This Row],[PF]]+Table1[[#This Row],[Professional Tax]]</f>
        <v>4567.3999999999996</v>
      </c>
      <c r="V3707" s="1">
        <f>Table1[[#This Row],[Overtime Hours]]*200</f>
        <v>2600</v>
      </c>
      <c r="W3707" s="1">
        <f>Table1[[#This Row],[Earned Basic Salary]]+Table1[[#This Row],[HRA]]+Table1[[#This Row],[DA]]+Table1[[#This Row],[Overtime Pay]]</f>
        <v>49913.5</v>
      </c>
      <c r="X3707" s="1">
        <f>Table1[[#This Row],[Gross Salary]]-Table1[[#This Row],[Total Deduction]]</f>
        <v>45346.1</v>
      </c>
      <c r="Y3707" t="s">
        <v>37</v>
      </c>
      <c r="Z3707" t="s">
        <v>106</v>
      </c>
      <c r="AA3707" t="s">
        <v>13328</v>
      </c>
      <c r="AB3707" t="s">
        <v>13329</v>
      </c>
    </row>
    <row r="3708" spans="1:28" x14ac:dyDescent="0.3">
      <c r="A3708" t="s">
        <v>13330</v>
      </c>
      <c r="B3708" t="s">
        <v>1011</v>
      </c>
      <c r="C3708">
        <v>28</v>
      </c>
      <c r="D3708" t="s">
        <v>61</v>
      </c>
      <c r="E3708" t="s">
        <v>54</v>
      </c>
      <c r="F3708" t="s">
        <v>89</v>
      </c>
      <c r="G3708" t="s">
        <v>12377</v>
      </c>
      <c r="H3708" t="s">
        <v>35</v>
      </c>
      <c r="I3708" t="s">
        <v>36</v>
      </c>
      <c r="J3708">
        <v>26</v>
      </c>
      <c r="K3708">
        <v>24</v>
      </c>
      <c r="L3708">
        <f t="shared" si="171"/>
        <v>2</v>
      </c>
      <c r="M3708">
        <v>13</v>
      </c>
      <c r="N3708">
        <v>36709</v>
      </c>
      <c r="O3708" s="1">
        <f t="shared" si="172"/>
        <v>1411.8846153846155</v>
      </c>
      <c r="P3708" s="1">
        <f t="shared" si="173"/>
        <v>33885.230769230773</v>
      </c>
      <c r="Q3708" s="1">
        <f>Table1[[#This Row],[Earned Basic Salary]]*20%</f>
        <v>6777.046153846155</v>
      </c>
      <c r="R3708" s="1">
        <f>Table1[[#This Row],[Earned Basic Salary]]*10%</f>
        <v>3388.5230769230775</v>
      </c>
      <c r="S3708" s="1">
        <f>Table1[[#This Row],[Earned Basic Salary]]*12%</f>
        <v>4066.2276923076925</v>
      </c>
      <c r="T3708" s="1">
        <f>200</f>
        <v>200</v>
      </c>
      <c r="U3708" s="1">
        <f>Table1[[#This Row],[PF]]+Table1[[#This Row],[Professional Tax]]</f>
        <v>4266.2276923076925</v>
      </c>
      <c r="V3708" s="1">
        <f>Table1[[#This Row],[Overtime Hours]]*200</f>
        <v>2600</v>
      </c>
      <c r="W3708" s="1">
        <f>Table1[[#This Row],[Earned Basic Salary]]+Table1[[#This Row],[HRA]]+Table1[[#This Row],[DA]]+Table1[[#This Row],[Overtime Pay]]</f>
        <v>46650.8</v>
      </c>
      <c r="X3708" s="1">
        <f>Table1[[#This Row],[Gross Salary]]-Table1[[#This Row],[Total Deduction]]</f>
        <v>42384.57230769231</v>
      </c>
      <c r="Y3708" t="s">
        <v>37</v>
      </c>
      <c r="Z3708" t="s">
        <v>38</v>
      </c>
      <c r="AA3708" t="s">
        <v>13331</v>
      </c>
      <c r="AB3708" t="s">
        <v>13332</v>
      </c>
    </row>
    <row r="3709" spans="1:28" x14ac:dyDescent="0.3">
      <c r="A3709" t="s">
        <v>13333</v>
      </c>
      <c r="B3709" t="s">
        <v>1040</v>
      </c>
      <c r="C3709">
        <v>40</v>
      </c>
      <c r="D3709" t="s">
        <v>75</v>
      </c>
      <c r="E3709" t="s">
        <v>62</v>
      </c>
      <c r="F3709" t="s">
        <v>33</v>
      </c>
      <c r="G3709" t="s">
        <v>13334</v>
      </c>
      <c r="H3709" t="s">
        <v>35</v>
      </c>
      <c r="I3709" t="s">
        <v>36</v>
      </c>
      <c r="J3709">
        <v>26</v>
      </c>
      <c r="K3709">
        <v>24</v>
      </c>
      <c r="L3709">
        <f t="shared" si="171"/>
        <v>2</v>
      </c>
      <c r="M3709">
        <v>4</v>
      </c>
      <c r="N3709">
        <v>20784</v>
      </c>
      <c r="O3709" s="1">
        <f t="shared" si="172"/>
        <v>799.38461538461536</v>
      </c>
      <c r="P3709" s="1">
        <f t="shared" si="173"/>
        <v>19185.23076923077</v>
      </c>
      <c r="Q3709" s="1">
        <f>Table1[[#This Row],[Earned Basic Salary]]*20%</f>
        <v>3837.0461538461541</v>
      </c>
      <c r="R3709" s="1">
        <f>Table1[[#This Row],[Earned Basic Salary]]*10%</f>
        <v>1918.523076923077</v>
      </c>
      <c r="S3709" s="1">
        <f>Table1[[#This Row],[Earned Basic Salary]]*12%</f>
        <v>2302.2276923076925</v>
      </c>
      <c r="T3709" s="1">
        <f>200</f>
        <v>200</v>
      </c>
      <c r="U3709" s="1">
        <f>Table1[[#This Row],[PF]]+Table1[[#This Row],[Professional Tax]]</f>
        <v>2502.2276923076925</v>
      </c>
      <c r="V3709" s="1">
        <f>Table1[[#This Row],[Overtime Hours]]*200</f>
        <v>800</v>
      </c>
      <c r="W3709" s="1">
        <f>Table1[[#This Row],[Earned Basic Salary]]+Table1[[#This Row],[HRA]]+Table1[[#This Row],[DA]]+Table1[[#This Row],[Overtime Pay]]</f>
        <v>25740.799999999999</v>
      </c>
      <c r="X3709" s="1">
        <f>Table1[[#This Row],[Gross Salary]]-Table1[[#This Row],[Total Deduction]]</f>
        <v>23238.572307692306</v>
      </c>
      <c r="Y3709" t="s">
        <v>37</v>
      </c>
      <c r="Z3709" t="s">
        <v>38</v>
      </c>
      <c r="AA3709" t="s">
        <v>13335</v>
      </c>
      <c r="AB3709" t="s">
        <v>13336</v>
      </c>
    </row>
    <row r="3710" spans="1:28" x14ac:dyDescent="0.3">
      <c r="A3710" t="s">
        <v>13337</v>
      </c>
      <c r="B3710" t="s">
        <v>1639</v>
      </c>
      <c r="C3710">
        <v>26</v>
      </c>
      <c r="D3710" t="s">
        <v>127</v>
      </c>
      <c r="E3710" t="s">
        <v>54</v>
      </c>
      <c r="F3710" t="s">
        <v>89</v>
      </c>
      <c r="G3710" t="s">
        <v>13338</v>
      </c>
      <c r="H3710" t="s">
        <v>35</v>
      </c>
      <c r="I3710" t="s">
        <v>36</v>
      </c>
      <c r="J3710">
        <v>26</v>
      </c>
      <c r="K3710">
        <v>22</v>
      </c>
      <c r="L3710">
        <f t="shared" si="171"/>
        <v>4</v>
      </c>
      <c r="M3710">
        <v>12</v>
      </c>
      <c r="N3710">
        <v>67621</v>
      </c>
      <c r="O3710" s="1">
        <f t="shared" si="172"/>
        <v>2600.8076923076924</v>
      </c>
      <c r="P3710" s="1">
        <f t="shared" si="173"/>
        <v>57217.769230769234</v>
      </c>
      <c r="Q3710" s="1">
        <f>Table1[[#This Row],[Earned Basic Salary]]*20%</f>
        <v>11443.553846153847</v>
      </c>
      <c r="R3710" s="1">
        <f>Table1[[#This Row],[Earned Basic Salary]]*10%</f>
        <v>5721.7769230769236</v>
      </c>
      <c r="S3710" s="1">
        <f>Table1[[#This Row],[Earned Basic Salary]]*12%</f>
        <v>6866.1323076923081</v>
      </c>
      <c r="T3710" s="1">
        <f>200</f>
        <v>200</v>
      </c>
      <c r="U3710" s="1">
        <f>Table1[[#This Row],[PF]]+Table1[[#This Row],[Professional Tax]]</f>
        <v>7066.1323076923081</v>
      </c>
      <c r="V3710" s="1">
        <f>Table1[[#This Row],[Overtime Hours]]*200</f>
        <v>2400</v>
      </c>
      <c r="W3710" s="1">
        <f>Table1[[#This Row],[Earned Basic Salary]]+Table1[[#This Row],[HRA]]+Table1[[#This Row],[DA]]+Table1[[#This Row],[Overtime Pay]]</f>
        <v>76783.100000000006</v>
      </c>
      <c r="X3710" s="1">
        <f>Table1[[#This Row],[Gross Salary]]-Table1[[#This Row],[Total Deduction]]</f>
        <v>69716.967692307691</v>
      </c>
      <c r="Y3710" t="s">
        <v>37</v>
      </c>
      <c r="Z3710" t="s">
        <v>106</v>
      </c>
      <c r="AA3710" t="s">
        <v>13339</v>
      </c>
      <c r="AB3710" t="s">
        <v>13340</v>
      </c>
    </row>
    <row r="3711" spans="1:28" x14ac:dyDescent="0.3">
      <c r="A3711" t="s">
        <v>13341</v>
      </c>
      <c r="B3711" t="s">
        <v>997</v>
      </c>
      <c r="C3711">
        <v>39</v>
      </c>
      <c r="D3711" t="s">
        <v>81</v>
      </c>
      <c r="E3711" t="s">
        <v>54</v>
      </c>
      <c r="F3711" t="s">
        <v>63</v>
      </c>
      <c r="G3711" t="s">
        <v>6574</v>
      </c>
      <c r="H3711" t="s">
        <v>35</v>
      </c>
      <c r="I3711" t="s">
        <v>36</v>
      </c>
      <c r="J3711">
        <v>26</v>
      </c>
      <c r="K3711">
        <v>24</v>
      </c>
      <c r="L3711">
        <f t="shared" si="171"/>
        <v>2</v>
      </c>
      <c r="M3711">
        <v>1</v>
      </c>
      <c r="N3711">
        <v>27818</v>
      </c>
      <c r="O3711" s="1">
        <f t="shared" si="172"/>
        <v>1069.9230769230769</v>
      </c>
      <c r="P3711" s="1">
        <f t="shared" si="173"/>
        <v>25678.153846153844</v>
      </c>
      <c r="Q3711" s="1">
        <f>Table1[[#This Row],[Earned Basic Salary]]*20%</f>
        <v>5135.6307692307691</v>
      </c>
      <c r="R3711" s="1">
        <f>Table1[[#This Row],[Earned Basic Salary]]*10%</f>
        <v>2567.8153846153846</v>
      </c>
      <c r="S3711" s="1">
        <f>Table1[[#This Row],[Earned Basic Salary]]*12%</f>
        <v>3081.3784615384611</v>
      </c>
      <c r="T3711" s="1">
        <f>200</f>
        <v>200</v>
      </c>
      <c r="U3711" s="1">
        <f>Table1[[#This Row],[PF]]+Table1[[#This Row],[Professional Tax]]</f>
        <v>3281.3784615384611</v>
      </c>
      <c r="V3711" s="1">
        <f>Table1[[#This Row],[Overtime Hours]]*200</f>
        <v>200</v>
      </c>
      <c r="W3711" s="1">
        <f>Table1[[#This Row],[Earned Basic Salary]]+Table1[[#This Row],[HRA]]+Table1[[#This Row],[DA]]+Table1[[#This Row],[Overtime Pay]]</f>
        <v>33581.599999999999</v>
      </c>
      <c r="X3711" s="1">
        <f>Table1[[#This Row],[Gross Salary]]-Table1[[#This Row],[Total Deduction]]</f>
        <v>30300.221538461537</v>
      </c>
      <c r="Y3711" t="s">
        <v>37</v>
      </c>
      <c r="Z3711" t="s">
        <v>38</v>
      </c>
      <c r="AA3711" t="s">
        <v>13342</v>
      </c>
      <c r="AB3711" t="s">
        <v>13343</v>
      </c>
    </row>
    <row r="3712" spans="1:28" x14ac:dyDescent="0.3">
      <c r="A3712" t="s">
        <v>13344</v>
      </c>
      <c r="B3712" t="s">
        <v>120</v>
      </c>
      <c r="C3712">
        <v>33</v>
      </c>
      <c r="D3712" t="s">
        <v>31</v>
      </c>
      <c r="E3712" t="s">
        <v>32</v>
      </c>
      <c r="F3712" t="s">
        <v>55</v>
      </c>
      <c r="G3712" t="s">
        <v>12361</v>
      </c>
      <c r="H3712" t="s">
        <v>35</v>
      </c>
      <c r="I3712" t="s">
        <v>36</v>
      </c>
      <c r="J3712">
        <v>26</v>
      </c>
      <c r="K3712">
        <v>23</v>
      </c>
      <c r="L3712">
        <f t="shared" si="171"/>
        <v>3</v>
      </c>
      <c r="M3712">
        <v>20</v>
      </c>
      <c r="N3712">
        <v>34655</v>
      </c>
      <c r="O3712" s="1">
        <f t="shared" si="172"/>
        <v>1332.8846153846155</v>
      </c>
      <c r="P3712" s="1">
        <f t="shared" si="173"/>
        <v>30656.346153846156</v>
      </c>
      <c r="Q3712" s="1">
        <f>Table1[[#This Row],[Earned Basic Salary]]*20%</f>
        <v>6131.2692307692314</v>
      </c>
      <c r="R3712" s="1">
        <f>Table1[[#This Row],[Earned Basic Salary]]*10%</f>
        <v>3065.6346153846157</v>
      </c>
      <c r="S3712" s="1">
        <f>Table1[[#This Row],[Earned Basic Salary]]*12%</f>
        <v>3678.7615384615387</v>
      </c>
      <c r="T3712" s="1">
        <f>200</f>
        <v>200</v>
      </c>
      <c r="U3712" s="1">
        <f>Table1[[#This Row],[PF]]+Table1[[#This Row],[Professional Tax]]</f>
        <v>3878.7615384615387</v>
      </c>
      <c r="V3712" s="1">
        <f>Table1[[#This Row],[Overtime Hours]]*200</f>
        <v>4000</v>
      </c>
      <c r="W3712" s="1">
        <f>Table1[[#This Row],[Earned Basic Salary]]+Table1[[#This Row],[HRA]]+Table1[[#This Row],[DA]]+Table1[[#This Row],[Overtime Pay]]</f>
        <v>43853.250000000007</v>
      </c>
      <c r="X3712" s="1">
        <f>Table1[[#This Row],[Gross Salary]]-Table1[[#This Row],[Total Deduction]]</f>
        <v>39974.488461538465</v>
      </c>
      <c r="Y3712" t="s">
        <v>37</v>
      </c>
      <c r="Z3712" t="s">
        <v>48</v>
      </c>
      <c r="AA3712" t="s">
        <v>13345</v>
      </c>
      <c r="AB3712" t="s">
        <v>13346</v>
      </c>
    </row>
    <row r="3713" spans="1:28" x14ac:dyDescent="0.3">
      <c r="A3713" t="s">
        <v>13347</v>
      </c>
      <c r="B3713" t="s">
        <v>1946</v>
      </c>
      <c r="C3713">
        <v>43</v>
      </c>
      <c r="D3713" t="s">
        <v>127</v>
      </c>
      <c r="E3713" t="s">
        <v>82</v>
      </c>
      <c r="F3713" t="s">
        <v>63</v>
      </c>
      <c r="G3713" t="s">
        <v>9645</v>
      </c>
      <c r="H3713" t="s">
        <v>35</v>
      </c>
      <c r="I3713" t="s">
        <v>36</v>
      </c>
      <c r="J3713">
        <v>26</v>
      </c>
      <c r="K3713">
        <v>25</v>
      </c>
      <c r="L3713">
        <f t="shared" si="171"/>
        <v>1</v>
      </c>
      <c r="M3713">
        <v>12</v>
      </c>
      <c r="N3713">
        <v>58592</v>
      </c>
      <c r="O3713" s="1">
        <f t="shared" si="172"/>
        <v>2253.5384615384614</v>
      </c>
      <c r="P3713" s="1">
        <f t="shared" si="173"/>
        <v>56338.461538461539</v>
      </c>
      <c r="Q3713" s="1">
        <f>Table1[[#This Row],[Earned Basic Salary]]*20%</f>
        <v>11267.692307692309</v>
      </c>
      <c r="R3713" s="1">
        <f>Table1[[#This Row],[Earned Basic Salary]]*10%</f>
        <v>5633.8461538461543</v>
      </c>
      <c r="S3713" s="1">
        <f>Table1[[#This Row],[Earned Basic Salary]]*12%</f>
        <v>6760.6153846153848</v>
      </c>
      <c r="T3713" s="1">
        <f>200</f>
        <v>200</v>
      </c>
      <c r="U3713" s="1">
        <f>Table1[[#This Row],[PF]]+Table1[[#This Row],[Professional Tax]]</f>
        <v>6960.6153846153848</v>
      </c>
      <c r="V3713" s="1">
        <f>Table1[[#This Row],[Overtime Hours]]*200</f>
        <v>2400</v>
      </c>
      <c r="W3713" s="1">
        <f>Table1[[#This Row],[Earned Basic Salary]]+Table1[[#This Row],[HRA]]+Table1[[#This Row],[DA]]+Table1[[#This Row],[Overtime Pay]]</f>
        <v>75640</v>
      </c>
      <c r="X3713" s="1">
        <f>Table1[[#This Row],[Gross Salary]]-Table1[[#This Row],[Total Deduction]]</f>
        <v>68679.38461538461</v>
      </c>
      <c r="Y3713" t="s">
        <v>37</v>
      </c>
      <c r="Z3713" t="s">
        <v>38</v>
      </c>
      <c r="AA3713" t="s">
        <v>13348</v>
      </c>
      <c r="AB3713" t="s">
        <v>13349</v>
      </c>
    </row>
    <row r="3714" spans="1:28" x14ac:dyDescent="0.3">
      <c r="A3714" t="s">
        <v>13350</v>
      </c>
      <c r="B3714" t="s">
        <v>2551</v>
      </c>
      <c r="C3714">
        <v>53</v>
      </c>
      <c r="D3714" t="s">
        <v>44</v>
      </c>
      <c r="E3714" t="s">
        <v>121</v>
      </c>
      <c r="F3714" t="s">
        <v>33</v>
      </c>
      <c r="G3714" t="s">
        <v>9366</v>
      </c>
      <c r="H3714" t="s">
        <v>35</v>
      </c>
      <c r="I3714" t="s">
        <v>36</v>
      </c>
      <c r="J3714">
        <v>26</v>
      </c>
      <c r="K3714">
        <v>22</v>
      </c>
      <c r="L3714">
        <f t="shared" si="171"/>
        <v>4</v>
      </c>
      <c r="M3714">
        <v>8</v>
      </c>
      <c r="N3714">
        <v>68624</v>
      </c>
      <c r="O3714" s="1">
        <f t="shared" si="172"/>
        <v>2639.3846153846152</v>
      </c>
      <c r="P3714" s="1">
        <f t="shared" si="173"/>
        <v>58066.461538461532</v>
      </c>
      <c r="Q3714" s="1">
        <f>Table1[[#This Row],[Earned Basic Salary]]*20%</f>
        <v>11613.292307692307</v>
      </c>
      <c r="R3714" s="1">
        <f>Table1[[#This Row],[Earned Basic Salary]]*10%</f>
        <v>5806.6461538461535</v>
      </c>
      <c r="S3714" s="1">
        <f>Table1[[#This Row],[Earned Basic Salary]]*12%</f>
        <v>6967.9753846153835</v>
      </c>
      <c r="T3714" s="1">
        <f>200</f>
        <v>200</v>
      </c>
      <c r="U3714" s="1">
        <f>Table1[[#This Row],[PF]]+Table1[[#This Row],[Professional Tax]]</f>
        <v>7167.9753846153835</v>
      </c>
      <c r="V3714" s="1">
        <f>Table1[[#This Row],[Overtime Hours]]*200</f>
        <v>1600</v>
      </c>
      <c r="W3714" s="1">
        <f>Table1[[#This Row],[Earned Basic Salary]]+Table1[[#This Row],[HRA]]+Table1[[#This Row],[DA]]+Table1[[#This Row],[Overtime Pay]]</f>
        <v>77086.399999999994</v>
      </c>
      <c r="X3714" s="1">
        <f>Table1[[#This Row],[Gross Salary]]-Table1[[#This Row],[Total Deduction]]</f>
        <v>69918.424615384603</v>
      </c>
      <c r="Y3714" t="s">
        <v>37</v>
      </c>
      <c r="Z3714" t="s">
        <v>95</v>
      </c>
      <c r="AA3714" t="s">
        <v>13351</v>
      </c>
      <c r="AB3714" t="s">
        <v>13352</v>
      </c>
    </row>
    <row r="3715" spans="1:28" x14ac:dyDescent="0.3">
      <c r="A3715" t="s">
        <v>13353</v>
      </c>
      <c r="B3715" t="s">
        <v>1016</v>
      </c>
      <c r="C3715">
        <v>44</v>
      </c>
      <c r="D3715" t="s">
        <v>53</v>
      </c>
      <c r="E3715" t="s">
        <v>62</v>
      </c>
      <c r="F3715" t="s">
        <v>63</v>
      </c>
      <c r="G3715" t="s">
        <v>5064</v>
      </c>
      <c r="H3715" t="s">
        <v>35</v>
      </c>
      <c r="I3715" t="s">
        <v>36</v>
      </c>
      <c r="J3715">
        <v>26</v>
      </c>
      <c r="K3715">
        <v>24</v>
      </c>
      <c r="L3715">
        <f t="shared" ref="L3715:L3778" si="174">J3715-K3715</f>
        <v>2</v>
      </c>
      <c r="M3715">
        <v>8</v>
      </c>
      <c r="N3715">
        <v>18313</v>
      </c>
      <c r="O3715" s="1">
        <f t="shared" ref="O3715:O3778" si="175">N3715/J3715</f>
        <v>704.34615384615381</v>
      </c>
      <c r="P3715" s="1">
        <f t="shared" ref="P3715:P3778" si="176">O3715*K3715</f>
        <v>16904.307692307691</v>
      </c>
      <c r="Q3715" s="1">
        <f>Table1[[#This Row],[Earned Basic Salary]]*20%</f>
        <v>3380.8615384615387</v>
      </c>
      <c r="R3715" s="1">
        <f>Table1[[#This Row],[Earned Basic Salary]]*10%</f>
        <v>1690.4307692307693</v>
      </c>
      <c r="S3715" s="1">
        <f>Table1[[#This Row],[Earned Basic Salary]]*12%</f>
        <v>2028.5169230769229</v>
      </c>
      <c r="T3715" s="1">
        <f>200</f>
        <v>200</v>
      </c>
      <c r="U3715" s="1">
        <f>Table1[[#This Row],[PF]]+Table1[[#This Row],[Professional Tax]]</f>
        <v>2228.5169230769229</v>
      </c>
      <c r="V3715" s="1">
        <f>Table1[[#This Row],[Overtime Hours]]*200</f>
        <v>1600</v>
      </c>
      <c r="W3715" s="1">
        <f>Table1[[#This Row],[Earned Basic Salary]]+Table1[[#This Row],[HRA]]+Table1[[#This Row],[DA]]+Table1[[#This Row],[Overtime Pay]]</f>
        <v>23575.599999999999</v>
      </c>
      <c r="X3715" s="1">
        <f>Table1[[#This Row],[Gross Salary]]-Table1[[#This Row],[Total Deduction]]</f>
        <v>21347.083076923074</v>
      </c>
      <c r="Y3715" t="s">
        <v>37</v>
      </c>
      <c r="Z3715" t="s">
        <v>38</v>
      </c>
      <c r="AA3715" t="s">
        <v>13354</v>
      </c>
      <c r="AB3715" t="s">
        <v>13355</v>
      </c>
    </row>
    <row r="3716" spans="1:28" x14ac:dyDescent="0.3">
      <c r="A3716" t="s">
        <v>13356</v>
      </c>
      <c r="B3716" t="s">
        <v>1929</v>
      </c>
      <c r="C3716">
        <v>28</v>
      </c>
      <c r="D3716" t="s">
        <v>31</v>
      </c>
      <c r="E3716" t="s">
        <v>32</v>
      </c>
      <c r="F3716" t="s">
        <v>33</v>
      </c>
      <c r="G3716" t="s">
        <v>9565</v>
      </c>
      <c r="H3716" t="s">
        <v>35</v>
      </c>
      <c r="I3716" t="s">
        <v>36</v>
      </c>
      <c r="J3716">
        <v>26</v>
      </c>
      <c r="K3716">
        <v>23</v>
      </c>
      <c r="L3716">
        <f t="shared" si="174"/>
        <v>3</v>
      </c>
      <c r="M3716">
        <v>8</v>
      </c>
      <c r="N3716">
        <v>77874</v>
      </c>
      <c r="O3716" s="1">
        <f t="shared" si="175"/>
        <v>2995.1538461538462</v>
      </c>
      <c r="P3716" s="1">
        <f t="shared" si="176"/>
        <v>68888.538461538468</v>
      </c>
      <c r="Q3716" s="1">
        <f>Table1[[#This Row],[Earned Basic Salary]]*20%</f>
        <v>13777.707692307695</v>
      </c>
      <c r="R3716" s="1">
        <f>Table1[[#This Row],[Earned Basic Salary]]*10%</f>
        <v>6888.8538461538474</v>
      </c>
      <c r="S3716" s="1">
        <f>Table1[[#This Row],[Earned Basic Salary]]*12%</f>
        <v>8266.624615384615</v>
      </c>
      <c r="T3716" s="1">
        <f>200</f>
        <v>200</v>
      </c>
      <c r="U3716" s="1">
        <f>Table1[[#This Row],[PF]]+Table1[[#This Row],[Professional Tax]]</f>
        <v>8466.624615384615</v>
      </c>
      <c r="V3716" s="1">
        <f>Table1[[#This Row],[Overtime Hours]]*200</f>
        <v>1600</v>
      </c>
      <c r="W3716" s="1">
        <f>Table1[[#This Row],[Earned Basic Salary]]+Table1[[#This Row],[HRA]]+Table1[[#This Row],[DA]]+Table1[[#This Row],[Overtime Pay]]</f>
        <v>91155.1</v>
      </c>
      <c r="X3716" s="1">
        <f>Table1[[#This Row],[Gross Salary]]-Table1[[#This Row],[Total Deduction]]</f>
        <v>82688.475384615391</v>
      </c>
      <c r="Y3716" t="s">
        <v>37</v>
      </c>
      <c r="Z3716" t="s">
        <v>48</v>
      </c>
      <c r="AA3716" t="s">
        <v>13357</v>
      </c>
      <c r="AB3716" t="s">
        <v>13358</v>
      </c>
    </row>
    <row r="3717" spans="1:28" x14ac:dyDescent="0.3">
      <c r="A3717" t="s">
        <v>13359</v>
      </c>
      <c r="B3717" t="s">
        <v>236</v>
      </c>
      <c r="C3717">
        <v>43</v>
      </c>
      <c r="D3717" t="s">
        <v>133</v>
      </c>
      <c r="E3717" t="s">
        <v>54</v>
      </c>
      <c r="F3717" t="s">
        <v>55</v>
      </c>
      <c r="G3717" t="s">
        <v>1204</v>
      </c>
      <c r="H3717" t="s">
        <v>35</v>
      </c>
      <c r="I3717" t="s">
        <v>36</v>
      </c>
      <c r="J3717">
        <v>26</v>
      </c>
      <c r="K3717">
        <v>25</v>
      </c>
      <c r="L3717">
        <f t="shared" si="174"/>
        <v>1</v>
      </c>
      <c r="M3717">
        <v>15</v>
      </c>
      <c r="N3717">
        <v>43721</v>
      </c>
      <c r="O3717" s="1">
        <f t="shared" si="175"/>
        <v>1681.5769230769231</v>
      </c>
      <c r="P3717" s="1">
        <f t="shared" si="176"/>
        <v>42039.423076923078</v>
      </c>
      <c r="Q3717" s="1">
        <f>Table1[[#This Row],[Earned Basic Salary]]*20%</f>
        <v>8407.8846153846152</v>
      </c>
      <c r="R3717" s="1">
        <f>Table1[[#This Row],[Earned Basic Salary]]*10%</f>
        <v>4203.9423076923076</v>
      </c>
      <c r="S3717" s="1">
        <f>Table1[[#This Row],[Earned Basic Salary]]*12%</f>
        <v>5044.7307692307695</v>
      </c>
      <c r="T3717" s="1">
        <f>200</f>
        <v>200</v>
      </c>
      <c r="U3717" s="1">
        <f>Table1[[#This Row],[PF]]+Table1[[#This Row],[Professional Tax]]</f>
        <v>5244.7307692307695</v>
      </c>
      <c r="V3717" s="1">
        <f>Table1[[#This Row],[Overtime Hours]]*200</f>
        <v>3000</v>
      </c>
      <c r="W3717" s="1">
        <f>Table1[[#This Row],[Earned Basic Salary]]+Table1[[#This Row],[HRA]]+Table1[[#This Row],[DA]]+Table1[[#This Row],[Overtime Pay]]</f>
        <v>57651.25</v>
      </c>
      <c r="X3717" s="1">
        <f>Table1[[#This Row],[Gross Salary]]-Table1[[#This Row],[Total Deduction]]</f>
        <v>52406.519230769234</v>
      </c>
      <c r="Y3717" t="s">
        <v>37</v>
      </c>
      <c r="Z3717" t="s">
        <v>38</v>
      </c>
      <c r="AA3717" t="s">
        <v>13360</v>
      </c>
      <c r="AB3717" t="s">
        <v>13361</v>
      </c>
    </row>
    <row r="3718" spans="1:28" x14ac:dyDescent="0.3">
      <c r="A3718" t="s">
        <v>13362</v>
      </c>
      <c r="B3718" t="s">
        <v>1329</v>
      </c>
      <c r="C3718">
        <v>25</v>
      </c>
      <c r="D3718" t="s">
        <v>81</v>
      </c>
      <c r="E3718" t="s">
        <v>62</v>
      </c>
      <c r="F3718" t="s">
        <v>46</v>
      </c>
      <c r="G3718" t="s">
        <v>13363</v>
      </c>
      <c r="H3718" t="s">
        <v>35</v>
      </c>
      <c r="I3718" t="s">
        <v>36</v>
      </c>
      <c r="J3718">
        <v>26</v>
      </c>
      <c r="K3718">
        <v>21</v>
      </c>
      <c r="L3718">
        <f t="shared" si="174"/>
        <v>5</v>
      </c>
      <c r="M3718">
        <v>10</v>
      </c>
      <c r="N3718">
        <v>62280</v>
      </c>
      <c r="O3718" s="1">
        <f t="shared" si="175"/>
        <v>2395.3846153846152</v>
      </c>
      <c r="P3718" s="1">
        <f t="shared" si="176"/>
        <v>50303.076923076922</v>
      </c>
      <c r="Q3718" s="1">
        <f>Table1[[#This Row],[Earned Basic Salary]]*20%</f>
        <v>10060.615384615385</v>
      </c>
      <c r="R3718" s="1">
        <f>Table1[[#This Row],[Earned Basic Salary]]*10%</f>
        <v>5030.3076923076924</v>
      </c>
      <c r="S3718" s="1">
        <f>Table1[[#This Row],[Earned Basic Salary]]*12%</f>
        <v>6036.3692307692309</v>
      </c>
      <c r="T3718" s="1">
        <f>200</f>
        <v>200</v>
      </c>
      <c r="U3718" s="1">
        <f>Table1[[#This Row],[PF]]+Table1[[#This Row],[Professional Tax]]</f>
        <v>6236.3692307692309</v>
      </c>
      <c r="V3718" s="1">
        <f>Table1[[#This Row],[Overtime Hours]]*200</f>
        <v>2000</v>
      </c>
      <c r="W3718" s="1">
        <f>Table1[[#This Row],[Earned Basic Salary]]+Table1[[#This Row],[HRA]]+Table1[[#This Row],[DA]]+Table1[[#This Row],[Overtime Pay]]</f>
        <v>67394</v>
      </c>
      <c r="X3718" s="1">
        <f>Table1[[#This Row],[Gross Salary]]-Table1[[#This Row],[Total Deduction]]</f>
        <v>61157.630769230767</v>
      </c>
      <c r="Y3718" t="s">
        <v>37</v>
      </c>
      <c r="Z3718" t="s">
        <v>95</v>
      </c>
      <c r="AA3718" t="s">
        <v>13364</v>
      </c>
      <c r="AB3718" t="s">
        <v>13365</v>
      </c>
    </row>
    <row r="3719" spans="1:28" x14ac:dyDescent="0.3">
      <c r="A3719" t="s">
        <v>13366</v>
      </c>
      <c r="B3719" t="s">
        <v>3089</v>
      </c>
      <c r="C3719">
        <v>33</v>
      </c>
      <c r="D3719" t="s">
        <v>44</v>
      </c>
      <c r="E3719" t="s">
        <v>54</v>
      </c>
      <c r="F3719" t="s">
        <v>89</v>
      </c>
      <c r="G3719" t="s">
        <v>2862</v>
      </c>
      <c r="H3719" t="s">
        <v>35</v>
      </c>
      <c r="I3719" t="s">
        <v>36</v>
      </c>
      <c r="J3719">
        <v>26</v>
      </c>
      <c r="K3719">
        <v>23</v>
      </c>
      <c r="L3719">
        <f t="shared" si="174"/>
        <v>3</v>
      </c>
      <c r="M3719">
        <v>19</v>
      </c>
      <c r="N3719">
        <v>43177</v>
      </c>
      <c r="O3719" s="1">
        <f t="shared" si="175"/>
        <v>1660.6538461538462</v>
      </c>
      <c r="P3719" s="1">
        <f t="shared" si="176"/>
        <v>38195.038461538461</v>
      </c>
      <c r="Q3719" s="1">
        <f>Table1[[#This Row],[Earned Basic Salary]]*20%</f>
        <v>7639.0076923076922</v>
      </c>
      <c r="R3719" s="1">
        <f>Table1[[#This Row],[Earned Basic Salary]]*10%</f>
        <v>3819.5038461538461</v>
      </c>
      <c r="S3719" s="1">
        <f>Table1[[#This Row],[Earned Basic Salary]]*12%</f>
        <v>4583.4046153846148</v>
      </c>
      <c r="T3719" s="1">
        <f>200</f>
        <v>200</v>
      </c>
      <c r="U3719" s="1">
        <f>Table1[[#This Row],[PF]]+Table1[[#This Row],[Professional Tax]]</f>
        <v>4783.4046153846148</v>
      </c>
      <c r="V3719" s="1">
        <f>Table1[[#This Row],[Overtime Hours]]*200</f>
        <v>3800</v>
      </c>
      <c r="W3719" s="1">
        <f>Table1[[#This Row],[Earned Basic Salary]]+Table1[[#This Row],[HRA]]+Table1[[#This Row],[DA]]+Table1[[#This Row],[Overtime Pay]]</f>
        <v>53453.55</v>
      </c>
      <c r="X3719" s="1">
        <f>Table1[[#This Row],[Gross Salary]]-Table1[[#This Row],[Total Deduction]]</f>
        <v>48670.145384615389</v>
      </c>
      <c r="Y3719" t="s">
        <v>37</v>
      </c>
      <c r="Z3719" t="s">
        <v>38</v>
      </c>
      <c r="AA3719" t="s">
        <v>13367</v>
      </c>
      <c r="AB3719" t="s">
        <v>13368</v>
      </c>
    </row>
    <row r="3720" spans="1:28" x14ac:dyDescent="0.3">
      <c r="A3720" t="s">
        <v>13369</v>
      </c>
      <c r="B3720" t="s">
        <v>1149</v>
      </c>
      <c r="C3720">
        <v>43</v>
      </c>
      <c r="D3720" t="s">
        <v>75</v>
      </c>
      <c r="E3720" t="s">
        <v>54</v>
      </c>
      <c r="F3720" t="s">
        <v>46</v>
      </c>
      <c r="G3720" t="s">
        <v>7613</v>
      </c>
      <c r="H3720" t="s">
        <v>35</v>
      </c>
      <c r="I3720" t="s">
        <v>36</v>
      </c>
      <c r="J3720">
        <v>26</v>
      </c>
      <c r="K3720">
        <v>22</v>
      </c>
      <c r="L3720">
        <f t="shared" si="174"/>
        <v>4</v>
      </c>
      <c r="M3720">
        <v>16</v>
      </c>
      <c r="N3720">
        <v>22721</v>
      </c>
      <c r="O3720" s="1">
        <f t="shared" si="175"/>
        <v>873.88461538461536</v>
      </c>
      <c r="P3720" s="1">
        <f t="shared" si="176"/>
        <v>19225.461538461539</v>
      </c>
      <c r="Q3720" s="1">
        <f>Table1[[#This Row],[Earned Basic Salary]]*20%</f>
        <v>3845.0923076923082</v>
      </c>
      <c r="R3720" s="1">
        <f>Table1[[#This Row],[Earned Basic Salary]]*10%</f>
        <v>1922.5461538461541</v>
      </c>
      <c r="S3720" s="1">
        <f>Table1[[#This Row],[Earned Basic Salary]]*12%</f>
        <v>2307.0553846153848</v>
      </c>
      <c r="T3720" s="1">
        <f>200</f>
        <v>200</v>
      </c>
      <c r="U3720" s="1">
        <f>Table1[[#This Row],[PF]]+Table1[[#This Row],[Professional Tax]]</f>
        <v>2507.0553846153848</v>
      </c>
      <c r="V3720" s="1">
        <f>Table1[[#This Row],[Overtime Hours]]*200</f>
        <v>3200</v>
      </c>
      <c r="W3720" s="1">
        <f>Table1[[#This Row],[Earned Basic Salary]]+Table1[[#This Row],[HRA]]+Table1[[#This Row],[DA]]+Table1[[#This Row],[Overtime Pay]]</f>
        <v>28193.1</v>
      </c>
      <c r="X3720" s="1">
        <f>Table1[[#This Row],[Gross Salary]]-Table1[[#This Row],[Total Deduction]]</f>
        <v>25686.044615384613</v>
      </c>
      <c r="Y3720" t="s">
        <v>37</v>
      </c>
      <c r="Z3720" t="s">
        <v>38</v>
      </c>
      <c r="AA3720" t="s">
        <v>13370</v>
      </c>
      <c r="AB3720" t="s">
        <v>13371</v>
      </c>
    </row>
    <row r="3721" spans="1:28" x14ac:dyDescent="0.3">
      <c r="A3721" t="s">
        <v>13372</v>
      </c>
      <c r="B3721" t="s">
        <v>1639</v>
      </c>
      <c r="C3721">
        <v>22</v>
      </c>
      <c r="D3721" t="s">
        <v>133</v>
      </c>
      <c r="E3721" t="s">
        <v>82</v>
      </c>
      <c r="F3721" t="s">
        <v>33</v>
      </c>
      <c r="G3721" t="s">
        <v>100</v>
      </c>
      <c r="H3721" t="s">
        <v>35</v>
      </c>
      <c r="I3721" t="s">
        <v>36</v>
      </c>
      <c r="J3721">
        <v>26</v>
      </c>
      <c r="K3721">
        <v>21</v>
      </c>
      <c r="L3721">
        <f t="shared" si="174"/>
        <v>5</v>
      </c>
      <c r="M3721">
        <v>16</v>
      </c>
      <c r="N3721">
        <v>67269</v>
      </c>
      <c r="O3721" s="1">
        <f t="shared" si="175"/>
        <v>2587.2692307692309</v>
      </c>
      <c r="P3721" s="1">
        <f t="shared" si="176"/>
        <v>54332.653846153851</v>
      </c>
      <c r="Q3721" s="1">
        <f>Table1[[#This Row],[Earned Basic Salary]]*20%</f>
        <v>10866.530769230771</v>
      </c>
      <c r="R3721" s="1">
        <f>Table1[[#This Row],[Earned Basic Salary]]*10%</f>
        <v>5433.2653846153853</v>
      </c>
      <c r="S3721" s="1">
        <f>Table1[[#This Row],[Earned Basic Salary]]*12%</f>
        <v>6519.918461538462</v>
      </c>
      <c r="T3721" s="1">
        <f>200</f>
        <v>200</v>
      </c>
      <c r="U3721" s="1">
        <f>Table1[[#This Row],[PF]]+Table1[[#This Row],[Professional Tax]]</f>
        <v>6719.918461538462</v>
      </c>
      <c r="V3721" s="1">
        <f>Table1[[#This Row],[Overtime Hours]]*200</f>
        <v>3200</v>
      </c>
      <c r="W3721" s="1">
        <f>Table1[[#This Row],[Earned Basic Salary]]+Table1[[#This Row],[HRA]]+Table1[[#This Row],[DA]]+Table1[[#This Row],[Overtime Pay]]</f>
        <v>73832.450000000012</v>
      </c>
      <c r="X3721" s="1">
        <f>Table1[[#This Row],[Gross Salary]]-Table1[[#This Row],[Total Deduction]]</f>
        <v>67112.531538461553</v>
      </c>
      <c r="Y3721" t="s">
        <v>37</v>
      </c>
      <c r="Z3721" t="s">
        <v>106</v>
      </c>
      <c r="AA3721" t="s">
        <v>13373</v>
      </c>
      <c r="AB3721" t="s">
        <v>13374</v>
      </c>
    </row>
    <row r="3722" spans="1:28" x14ac:dyDescent="0.3">
      <c r="A3722" t="s">
        <v>13375</v>
      </c>
      <c r="B3722" t="s">
        <v>741</v>
      </c>
      <c r="C3722">
        <v>31</v>
      </c>
      <c r="D3722" t="s">
        <v>61</v>
      </c>
      <c r="E3722" t="s">
        <v>121</v>
      </c>
      <c r="F3722" t="s">
        <v>46</v>
      </c>
      <c r="G3722" t="s">
        <v>6223</v>
      </c>
      <c r="H3722" t="s">
        <v>35</v>
      </c>
      <c r="I3722" t="s">
        <v>36</v>
      </c>
      <c r="J3722">
        <v>26</v>
      </c>
      <c r="K3722">
        <v>26</v>
      </c>
      <c r="L3722">
        <f t="shared" si="174"/>
        <v>0</v>
      </c>
      <c r="M3722">
        <v>13</v>
      </c>
      <c r="N3722">
        <v>77165</v>
      </c>
      <c r="O3722" s="1">
        <f t="shared" si="175"/>
        <v>2967.8846153846152</v>
      </c>
      <c r="P3722" s="1">
        <f t="shared" si="176"/>
        <v>77165</v>
      </c>
      <c r="Q3722" s="1">
        <f>Table1[[#This Row],[Earned Basic Salary]]*20%</f>
        <v>15433</v>
      </c>
      <c r="R3722" s="1">
        <f>Table1[[#This Row],[Earned Basic Salary]]*10%</f>
        <v>7716.5</v>
      </c>
      <c r="S3722" s="1">
        <f>Table1[[#This Row],[Earned Basic Salary]]*12%</f>
        <v>9259.7999999999993</v>
      </c>
      <c r="T3722" s="1">
        <f>200</f>
        <v>200</v>
      </c>
      <c r="U3722" s="1">
        <f>Table1[[#This Row],[PF]]+Table1[[#This Row],[Professional Tax]]</f>
        <v>9459.7999999999993</v>
      </c>
      <c r="V3722" s="1">
        <f>Table1[[#This Row],[Overtime Hours]]*200</f>
        <v>2600</v>
      </c>
      <c r="W3722" s="1">
        <f>Table1[[#This Row],[Earned Basic Salary]]+Table1[[#This Row],[HRA]]+Table1[[#This Row],[DA]]+Table1[[#This Row],[Overtime Pay]]</f>
        <v>102914.5</v>
      </c>
      <c r="X3722" s="1">
        <f>Table1[[#This Row],[Gross Salary]]-Table1[[#This Row],[Total Deduction]]</f>
        <v>93454.7</v>
      </c>
      <c r="Y3722" t="s">
        <v>37</v>
      </c>
      <c r="Z3722" t="s">
        <v>48</v>
      </c>
      <c r="AA3722" t="s">
        <v>13376</v>
      </c>
      <c r="AB3722" t="s">
        <v>13377</v>
      </c>
    </row>
    <row r="3723" spans="1:28" x14ac:dyDescent="0.3">
      <c r="A3723" t="s">
        <v>13378</v>
      </c>
      <c r="B3723" t="s">
        <v>295</v>
      </c>
      <c r="C3723">
        <v>48</v>
      </c>
      <c r="D3723" t="s">
        <v>133</v>
      </c>
      <c r="E3723" t="s">
        <v>82</v>
      </c>
      <c r="F3723" t="s">
        <v>55</v>
      </c>
      <c r="G3723" t="s">
        <v>12361</v>
      </c>
      <c r="H3723" t="s">
        <v>35</v>
      </c>
      <c r="I3723" t="s">
        <v>36</v>
      </c>
      <c r="J3723">
        <v>26</v>
      </c>
      <c r="K3723">
        <v>26</v>
      </c>
      <c r="L3723">
        <f t="shared" si="174"/>
        <v>0</v>
      </c>
      <c r="M3723">
        <v>16</v>
      </c>
      <c r="N3723">
        <v>34023</v>
      </c>
      <c r="O3723" s="1">
        <f t="shared" si="175"/>
        <v>1308.5769230769231</v>
      </c>
      <c r="P3723" s="1">
        <f t="shared" si="176"/>
        <v>34023</v>
      </c>
      <c r="Q3723" s="1">
        <f>Table1[[#This Row],[Earned Basic Salary]]*20%</f>
        <v>6804.6</v>
      </c>
      <c r="R3723" s="1">
        <f>Table1[[#This Row],[Earned Basic Salary]]*10%</f>
        <v>3402.3</v>
      </c>
      <c r="S3723" s="1">
        <f>Table1[[#This Row],[Earned Basic Salary]]*12%</f>
        <v>4082.7599999999998</v>
      </c>
      <c r="T3723" s="1">
        <f>200</f>
        <v>200</v>
      </c>
      <c r="U3723" s="1">
        <f>Table1[[#This Row],[PF]]+Table1[[#This Row],[Professional Tax]]</f>
        <v>4282.76</v>
      </c>
      <c r="V3723" s="1">
        <f>Table1[[#This Row],[Overtime Hours]]*200</f>
        <v>3200</v>
      </c>
      <c r="W3723" s="1">
        <f>Table1[[#This Row],[Earned Basic Salary]]+Table1[[#This Row],[HRA]]+Table1[[#This Row],[DA]]+Table1[[#This Row],[Overtime Pay]]</f>
        <v>47429.9</v>
      </c>
      <c r="X3723" s="1">
        <f>Table1[[#This Row],[Gross Salary]]-Table1[[#This Row],[Total Deduction]]</f>
        <v>43147.14</v>
      </c>
      <c r="Y3723" t="s">
        <v>37</v>
      </c>
      <c r="Z3723" t="s">
        <v>48</v>
      </c>
      <c r="AA3723" t="s">
        <v>13379</v>
      </c>
      <c r="AB3723" t="s">
        <v>13380</v>
      </c>
    </row>
    <row r="3724" spans="1:28" x14ac:dyDescent="0.3">
      <c r="A3724" t="s">
        <v>13381</v>
      </c>
      <c r="B3724" t="s">
        <v>4613</v>
      </c>
      <c r="C3724">
        <v>38</v>
      </c>
      <c r="D3724" t="s">
        <v>53</v>
      </c>
      <c r="E3724" t="s">
        <v>82</v>
      </c>
      <c r="F3724" t="s">
        <v>55</v>
      </c>
      <c r="G3724" t="s">
        <v>13382</v>
      </c>
      <c r="H3724" t="s">
        <v>35</v>
      </c>
      <c r="I3724" t="s">
        <v>36</v>
      </c>
      <c r="J3724">
        <v>26</v>
      </c>
      <c r="K3724">
        <v>23</v>
      </c>
      <c r="L3724">
        <f t="shared" si="174"/>
        <v>3</v>
      </c>
      <c r="M3724">
        <v>4</v>
      </c>
      <c r="N3724">
        <v>26859</v>
      </c>
      <c r="O3724" s="1">
        <f t="shared" si="175"/>
        <v>1033.0384615384614</v>
      </c>
      <c r="P3724" s="1">
        <f t="shared" si="176"/>
        <v>23759.884615384613</v>
      </c>
      <c r="Q3724" s="1">
        <f>Table1[[#This Row],[Earned Basic Salary]]*20%</f>
        <v>4751.9769230769225</v>
      </c>
      <c r="R3724" s="1">
        <f>Table1[[#This Row],[Earned Basic Salary]]*10%</f>
        <v>2375.9884615384613</v>
      </c>
      <c r="S3724" s="1">
        <f>Table1[[#This Row],[Earned Basic Salary]]*12%</f>
        <v>2851.1861538461535</v>
      </c>
      <c r="T3724" s="1">
        <f>200</f>
        <v>200</v>
      </c>
      <c r="U3724" s="1">
        <f>Table1[[#This Row],[PF]]+Table1[[#This Row],[Professional Tax]]</f>
        <v>3051.1861538461535</v>
      </c>
      <c r="V3724" s="1">
        <f>Table1[[#This Row],[Overtime Hours]]*200</f>
        <v>800</v>
      </c>
      <c r="W3724" s="1">
        <f>Table1[[#This Row],[Earned Basic Salary]]+Table1[[#This Row],[HRA]]+Table1[[#This Row],[DA]]+Table1[[#This Row],[Overtime Pay]]</f>
        <v>31687.85</v>
      </c>
      <c r="X3724" s="1">
        <f>Table1[[#This Row],[Gross Salary]]-Table1[[#This Row],[Total Deduction]]</f>
        <v>28636.663846153846</v>
      </c>
      <c r="Y3724" t="s">
        <v>37</v>
      </c>
      <c r="Z3724" t="s">
        <v>48</v>
      </c>
      <c r="AA3724" t="s">
        <v>13383</v>
      </c>
      <c r="AB3724" t="s">
        <v>13384</v>
      </c>
    </row>
    <row r="3725" spans="1:28" x14ac:dyDescent="0.3">
      <c r="A3725" t="s">
        <v>13385</v>
      </c>
      <c r="B3725" t="s">
        <v>1473</v>
      </c>
      <c r="C3725">
        <v>53</v>
      </c>
      <c r="D3725" t="s">
        <v>75</v>
      </c>
      <c r="E3725" t="s">
        <v>82</v>
      </c>
      <c r="F3725" t="s">
        <v>89</v>
      </c>
      <c r="G3725" t="s">
        <v>2449</v>
      </c>
      <c r="H3725" t="s">
        <v>35</v>
      </c>
      <c r="I3725" t="s">
        <v>36</v>
      </c>
      <c r="J3725">
        <v>26</v>
      </c>
      <c r="K3725">
        <v>23</v>
      </c>
      <c r="L3725">
        <f t="shared" si="174"/>
        <v>3</v>
      </c>
      <c r="M3725">
        <v>4</v>
      </c>
      <c r="N3725">
        <v>49970</v>
      </c>
      <c r="O3725" s="1">
        <f t="shared" si="175"/>
        <v>1921.9230769230769</v>
      </c>
      <c r="P3725" s="1">
        <f t="shared" si="176"/>
        <v>44204.230769230766</v>
      </c>
      <c r="Q3725" s="1">
        <f>Table1[[#This Row],[Earned Basic Salary]]*20%</f>
        <v>8840.8461538461543</v>
      </c>
      <c r="R3725" s="1">
        <f>Table1[[#This Row],[Earned Basic Salary]]*10%</f>
        <v>4420.4230769230771</v>
      </c>
      <c r="S3725" s="1">
        <f>Table1[[#This Row],[Earned Basic Salary]]*12%</f>
        <v>5304.5076923076913</v>
      </c>
      <c r="T3725" s="1">
        <f>200</f>
        <v>200</v>
      </c>
      <c r="U3725" s="1">
        <f>Table1[[#This Row],[PF]]+Table1[[#This Row],[Professional Tax]]</f>
        <v>5504.5076923076913</v>
      </c>
      <c r="V3725" s="1">
        <f>Table1[[#This Row],[Overtime Hours]]*200</f>
        <v>800</v>
      </c>
      <c r="W3725" s="1">
        <f>Table1[[#This Row],[Earned Basic Salary]]+Table1[[#This Row],[HRA]]+Table1[[#This Row],[DA]]+Table1[[#This Row],[Overtime Pay]]</f>
        <v>58265.5</v>
      </c>
      <c r="X3725" s="1">
        <f>Table1[[#This Row],[Gross Salary]]-Table1[[#This Row],[Total Deduction]]</f>
        <v>52760.992307692308</v>
      </c>
      <c r="Y3725" t="s">
        <v>37</v>
      </c>
      <c r="Z3725" t="s">
        <v>95</v>
      </c>
      <c r="AA3725" t="s">
        <v>13386</v>
      </c>
      <c r="AB3725" t="s">
        <v>13387</v>
      </c>
    </row>
    <row r="3726" spans="1:28" x14ac:dyDescent="0.3">
      <c r="A3726" t="s">
        <v>13388</v>
      </c>
      <c r="B3726" t="s">
        <v>531</v>
      </c>
      <c r="C3726">
        <v>36</v>
      </c>
      <c r="D3726" t="s">
        <v>44</v>
      </c>
      <c r="E3726" t="s">
        <v>82</v>
      </c>
      <c r="F3726" t="s">
        <v>69</v>
      </c>
      <c r="G3726" t="s">
        <v>6960</v>
      </c>
      <c r="H3726" t="s">
        <v>35</v>
      </c>
      <c r="I3726" t="s">
        <v>36</v>
      </c>
      <c r="J3726">
        <v>26</v>
      </c>
      <c r="K3726">
        <v>24</v>
      </c>
      <c r="L3726">
        <f t="shared" si="174"/>
        <v>2</v>
      </c>
      <c r="M3726">
        <v>13</v>
      </c>
      <c r="N3726">
        <v>39109</v>
      </c>
      <c r="O3726" s="1">
        <f t="shared" si="175"/>
        <v>1504.1923076923076</v>
      </c>
      <c r="P3726" s="1">
        <f t="shared" si="176"/>
        <v>36100.615384615383</v>
      </c>
      <c r="Q3726" s="1">
        <f>Table1[[#This Row],[Earned Basic Salary]]*20%</f>
        <v>7220.123076923077</v>
      </c>
      <c r="R3726" s="1">
        <f>Table1[[#This Row],[Earned Basic Salary]]*10%</f>
        <v>3610.0615384615385</v>
      </c>
      <c r="S3726" s="1">
        <f>Table1[[#This Row],[Earned Basic Salary]]*12%</f>
        <v>4332.0738461538458</v>
      </c>
      <c r="T3726" s="1">
        <f>200</f>
        <v>200</v>
      </c>
      <c r="U3726" s="1">
        <f>Table1[[#This Row],[PF]]+Table1[[#This Row],[Professional Tax]]</f>
        <v>4532.0738461538458</v>
      </c>
      <c r="V3726" s="1">
        <f>Table1[[#This Row],[Overtime Hours]]*200</f>
        <v>2600</v>
      </c>
      <c r="W3726" s="1">
        <f>Table1[[#This Row],[Earned Basic Salary]]+Table1[[#This Row],[HRA]]+Table1[[#This Row],[DA]]+Table1[[#This Row],[Overtime Pay]]</f>
        <v>49530.799999999996</v>
      </c>
      <c r="X3726" s="1">
        <f>Table1[[#This Row],[Gross Salary]]-Table1[[#This Row],[Total Deduction]]</f>
        <v>44998.726153846146</v>
      </c>
      <c r="Y3726" t="s">
        <v>37</v>
      </c>
      <c r="Z3726" t="s">
        <v>106</v>
      </c>
      <c r="AA3726" t="s">
        <v>13389</v>
      </c>
      <c r="AB3726" t="s">
        <v>13390</v>
      </c>
    </row>
    <row r="3727" spans="1:28" x14ac:dyDescent="0.3">
      <c r="A3727" t="s">
        <v>13391</v>
      </c>
      <c r="B3727" t="s">
        <v>305</v>
      </c>
      <c r="C3727">
        <v>46</v>
      </c>
      <c r="D3727" t="s">
        <v>75</v>
      </c>
      <c r="E3727" t="s">
        <v>121</v>
      </c>
      <c r="F3727" t="s">
        <v>33</v>
      </c>
      <c r="G3727" t="s">
        <v>13392</v>
      </c>
      <c r="H3727" t="s">
        <v>35</v>
      </c>
      <c r="I3727" t="s">
        <v>36</v>
      </c>
      <c r="J3727">
        <v>26</v>
      </c>
      <c r="K3727">
        <v>24</v>
      </c>
      <c r="L3727">
        <f t="shared" si="174"/>
        <v>2</v>
      </c>
      <c r="M3727">
        <v>7</v>
      </c>
      <c r="N3727">
        <v>62883</v>
      </c>
      <c r="O3727" s="1">
        <f t="shared" si="175"/>
        <v>2418.5769230769229</v>
      </c>
      <c r="P3727" s="1">
        <f t="shared" si="176"/>
        <v>58045.846153846149</v>
      </c>
      <c r="Q3727" s="1">
        <f>Table1[[#This Row],[Earned Basic Salary]]*20%</f>
        <v>11609.16923076923</v>
      </c>
      <c r="R3727" s="1">
        <f>Table1[[#This Row],[Earned Basic Salary]]*10%</f>
        <v>5804.5846153846151</v>
      </c>
      <c r="S3727" s="1">
        <f>Table1[[#This Row],[Earned Basic Salary]]*12%</f>
        <v>6965.5015384615372</v>
      </c>
      <c r="T3727" s="1">
        <f>200</f>
        <v>200</v>
      </c>
      <c r="U3727" s="1">
        <f>Table1[[#This Row],[PF]]+Table1[[#This Row],[Professional Tax]]</f>
        <v>7165.5015384615372</v>
      </c>
      <c r="V3727" s="1">
        <f>Table1[[#This Row],[Overtime Hours]]*200</f>
        <v>1400</v>
      </c>
      <c r="W3727" s="1">
        <f>Table1[[#This Row],[Earned Basic Salary]]+Table1[[#This Row],[HRA]]+Table1[[#This Row],[DA]]+Table1[[#This Row],[Overtime Pay]]</f>
        <v>76859.600000000006</v>
      </c>
      <c r="X3727" s="1">
        <f>Table1[[#This Row],[Gross Salary]]-Table1[[#This Row],[Total Deduction]]</f>
        <v>69694.098461538466</v>
      </c>
      <c r="Y3727" t="s">
        <v>37</v>
      </c>
      <c r="Z3727" t="s">
        <v>106</v>
      </c>
      <c r="AA3727" t="s">
        <v>13393</v>
      </c>
      <c r="AB3727" t="s">
        <v>13394</v>
      </c>
    </row>
    <row r="3728" spans="1:28" x14ac:dyDescent="0.3">
      <c r="A3728" t="s">
        <v>13395</v>
      </c>
      <c r="B3728" t="s">
        <v>2705</v>
      </c>
      <c r="C3728">
        <v>35</v>
      </c>
      <c r="D3728" t="s">
        <v>81</v>
      </c>
      <c r="E3728" t="s">
        <v>32</v>
      </c>
      <c r="F3728" t="s">
        <v>63</v>
      </c>
      <c r="G3728" t="s">
        <v>1828</v>
      </c>
      <c r="H3728" t="s">
        <v>35</v>
      </c>
      <c r="I3728" t="s">
        <v>36</v>
      </c>
      <c r="J3728">
        <v>26</v>
      </c>
      <c r="K3728">
        <v>23</v>
      </c>
      <c r="L3728">
        <f t="shared" si="174"/>
        <v>3</v>
      </c>
      <c r="M3728">
        <v>17</v>
      </c>
      <c r="N3728">
        <v>33017</v>
      </c>
      <c r="O3728" s="1">
        <f t="shared" si="175"/>
        <v>1269.8846153846155</v>
      </c>
      <c r="P3728" s="1">
        <f t="shared" si="176"/>
        <v>29207.346153846156</v>
      </c>
      <c r="Q3728" s="1">
        <f>Table1[[#This Row],[Earned Basic Salary]]*20%</f>
        <v>5841.4692307692312</v>
      </c>
      <c r="R3728" s="1">
        <f>Table1[[#This Row],[Earned Basic Salary]]*10%</f>
        <v>2920.7346153846156</v>
      </c>
      <c r="S3728" s="1">
        <f>Table1[[#This Row],[Earned Basic Salary]]*12%</f>
        <v>3504.8815384615386</v>
      </c>
      <c r="T3728" s="1">
        <f>200</f>
        <v>200</v>
      </c>
      <c r="U3728" s="1">
        <f>Table1[[#This Row],[PF]]+Table1[[#This Row],[Professional Tax]]</f>
        <v>3704.8815384615386</v>
      </c>
      <c r="V3728" s="1">
        <f>Table1[[#This Row],[Overtime Hours]]*200</f>
        <v>3400</v>
      </c>
      <c r="W3728" s="1">
        <f>Table1[[#This Row],[Earned Basic Salary]]+Table1[[#This Row],[HRA]]+Table1[[#This Row],[DA]]+Table1[[#This Row],[Overtime Pay]]</f>
        <v>41369.550000000003</v>
      </c>
      <c r="X3728" s="1">
        <f>Table1[[#This Row],[Gross Salary]]-Table1[[#This Row],[Total Deduction]]</f>
        <v>37664.668461538466</v>
      </c>
      <c r="Y3728" t="s">
        <v>37</v>
      </c>
      <c r="Z3728" t="s">
        <v>38</v>
      </c>
      <c r="AA3728" t="s">
        <v>13396</v>
      </c>
      <c r="AB3728" t="s">
        <v>13397</v>
      </c>
    </row>
    <row r="3729" spans="1:28" x14ac:dyDescent="0.3">
      <c r="A3729" t="s">
        <v>13398</v>
      </c>
      <c r="B3729" t="s">
        <v>769</v>
      </c>
      <c r="C3729">
        <v>33</v>
      </c>
      <c r="D3729" t="s">
        <v>127</v>
      </c>
      <c r="E3729" t="s">
        <v>54</v>
      </c>
      <c r="F3729" t="s">
        <v>83</v>
      </c>
      <c r="G3729" t="s">
        <v>3719</v>
      </c>
      <c r="H3729" t="s">
        <v>35</v>
      </c>
      <c r="I3729" t="s">
        <v>36</v>
      </c>
      <c r="J3729">
        <v>26</v>
      </c>
      <c r="K3729">
        <v>24</v>
      </c>
      <c r="L3729">
        <f t="shared" si="174"/>
        <v>2</v>
      </c>
      <c r="M3729">
        <v>13</v>
      </c>
      <c r="N3729">
        <v>28468</v>
      </c>
      <c r="O3729" s="1">
        <f t="shared" si="175"/>
        <v>1094.9230769230769</v>
      </c>
      <c r="P3729" s="1">
        <f t="shared" si="176"/>
        <v>26278.153846153844</v>
      </c>
      <c r="Q3729" s="1">
        <f>Table1[[#This Row],[Earned Basic Salary]]*20%</f>
        <v>5255.6307692307691</v>
      </c>
      <c r="R3729" s="1">
        <f>Table1[[#This Row],[Earned Basic Salary]]*10%</f>
        <v>2627.8153846153846</v>
      </c>
      <c r="S3729" s="1">
        <f>Table1[[#This Row],[Earned Basic Salary]]*12%</f>
        <v>3153.3784615384611</v>
      </c>
      <c r="T3729" s="1">
        <f>200</f>
        <v>200</v>
      </c>
      <c r="U3729" s="1">
        <f>Table1[[#This Row],[PF]]+Table1[[#This Row],[Professional Tax]]</f>
        <v>3353.3784615384611</v>
      </c>
      <c r="V3729" s="1">
        <f>Table1[[#This Row],[Overtime Hours]]*200</f>
        <v>2600</v>
      </c>
      <c r="W3729" s="1">
        <f>Table1[[#This Row],[Earned Basic Salary]]+Table1[[#This Row],[HRA]]+Table1[[#This Row],[DA]]+Table1[[#This Row],[Overtime Pay]]</f>
        <v>36761.599999999999</v>
      </c>
      <c r="X3729" s="1">
        <f>Table1[[#This Row],[Gross Salary]]-Table1[[#This Row],[Total Deduction]]</f>
        <v>33408.221538461541</v>
      </c>
      <c r="Y3729" t="s">
        <v>37</v>
      </c>
      <c r="Z3729" t="s">
        <v>106</v>
      </c>
      <c r="AA3729" t="s">
        <v>13399</v>
      </c>
      <c r="AB3729" t="s">
        <v>13400</v>
      </c>
    </row>
    <row r="3730" spans="1:28" x14ac:dyDescent="0.3">
      <c r="A3730" t="s">
        <v>13401</v>
      </c>
      <c r="B3730" t="s">
        <v>275</v>
      </c>
      <c r="C3730">
        <v>47</v>
      </c>
      <c r="D3730" t="s">
        <v>31</v>
      </c>
      <c r="E3730" t="s">
        <v>62</v>
      </c>
      <c r="F3730" t="s">
        <v>55</v>
      </c>
      <c r="G3730" t="s">
        <v>1983</v>
      </c>
      <c r="H3730" t="s">
        <v>35</v>
      </c>
      <c r="I3730" t="s">
        <v>36</v>
      </c>
      <c r="J3730">
        <v>26</v>
      </c>
      <c r="K3730">
        <v>24</v>
      </c>
      <c r="L3730">
        <f t="shared" si="174"/>
        <v>2</v>
      </c>
      <c r="M3730">
        <v>1</v>
      </c>
      <c r="N3730">
        <v>20121</v>
      </c>
      <c r="O3730" s="1">
        <f t="shared" si="175"/>
        <v>773.88461538461536</v>
      </c>
      <c r="P3730" s="1">
        <f t="shared" si="176"/>
        <v>18573.23076923077</v>
      </c>
      <c r="Q3730" s="1">
        <f>Table1[[#This Row],[Earned Basic Salary]]*20%</f>
        <v>3714.646153846154</v>
      </c>
      <c r="R3730" s="1">
        <f>Table1[[#This Row],[Earned Basic Salary]]*10%</f>
        <v>1857.323076923077</v>
      </c>
      <c r="S3730" s="1">
        <f>Table1[[#This Row],[Earned Basic Salary]]*12%</f>
        <v>2228.7876923076924</v>
      </c>
      <c r="T3730" s="1">
        <f>200</f>
        <v>200</v>
      </c>
      <c r="U3730" s="1">
        <f>Table1[[#This Row],[PF]]+Table1[[#This Row],[Professional Tax]]</f>
        <v>2428.7876923076924</v>
      </c>
      <c r="V3730" s="1">
        <f>Table1[[#This Row],[Overtime Hours]]*200</f>
        <v>200</v>
      </c>
      <c r="W3730" s="1">
        <f>Table1[[#This Row],[Earned Basic Salary]]+Table1[[#This Row],[HRA]]+Table1[[#This Row],[DA]]+Table1[[#This Row],[Overtime Pay]]</f>
        <v>24345.200000000001</v>
      </c>
      <c r="X3730" s="1">
        <f>Table1[[#This Row],[Gross Salary]]-Table1[[#This Row],[Total Deduction]]</f>
        <v>21916.41230769231</v>
      </c>
      <c r="Y3730" t="s">
        <v>37</v>
      </c>
      <c r="Z3730" t="s">
        <v>106</v>
      </c>
      <c r="AA3730" t="s">
        <v>13402</v>
      </c>
      <c r="AB3730" t="s">
        <v>13403</v>
      </c>
    </row>
    <row r="3731" spans="1:28" x14ac:dyDescent="0.3">
      <c r="A3731" t="s">
        <v>13404</v>
      </c>
      <c r="B3731" t="s">
        <v>99</v>
      </c>
      <c r="C3731">
        <v>31</v>
      </c>
      <c r="D3731" t="s">
        <v>81</v>
      </c>
      <c r="E3731" t="s">
        <v>82</v>
      </c>
      <c r="F3731" t="s">
        <v>63</v>
      </c>
      <c r="G3731" t="s">
        <v>984</v>
      </c>
      <c r="H3731" t="s">
        <v>35</v>
      </c>
      <c r="I3731" t="s">
        <v>36</v>
      </c>
      <c r="J3731">
        <v>26</v>
      </c>
      <c r="K3731">
        <v>26</v>
      </c>
      <c r="L3731">
        <f t="shared" si="174"/>
        <v>0</v>
      </c>
      <c r="M3731">
        <v>3</v>
      </c>
      <c r="N3731">
        <v>26571</v>
      </c>
      <c r="O3731" s="1">
        <f t="shared" si="175"/>
        <v>1021.9615384615385</v>
      </c>
      <c r="P3731" s="1">
        <f t="shared" si="176"/>
        <v>26571</v>
      </c>
      <c r="Q3731" s="1">
        <f>Table1[[#This Row],[Earned Basic Salary]]*20%</f>
        <v>5314.2000000000007</v>
      </c>
      <c r="R3731" s="1">
        <f>Table1[[#This Row],[Earned Basic Salary]]*10%</f>
        <v>2657.1000000000004</v>
      </c>
      <c r="S3731" s="1">
        <f>Table1[[#This Row],[Earned Basic Salary]]*12%</f>
        <v>3188.52</v>
      </c>
      <c r="T3731" s="1">
        <f>200</f>
        <v>200</v>
      </c>
      <c r="U3731" s="1">
        <f>Table1[[#This Row],[PF]]+Table1[[#This Row],[Professional Tax]]</f>
        <v>3388.52</v>
      </c>
      <c r="V3731" s="1">
        <f>Table1[[#This Row],[Overtime Hours]]*200</f>
        <v>600</v>
      </c>
      <c r="W3731" s="1">
        <f>Table1[[#This Row],[Earned Basic Salary]]+Table1[[#This Row],[HRA]]+Table1[[#This Row],[DA]]+Table1[[#This Row],[Overtime Pay]]</f>
        <v>35142.300000000003</v>
      </c>
      <c r="X3731" s="1">
        <f>Table1[[#This Row],[Gross Salary]]-Table1[[#This Row],[Total Deduction]]</f>
        <v>31753.780000000002</v>
      </c>
      <c r="Y3731" t="s">
        <v>37</v>
      </c>
      <c r="Z3731" t="s">
        <v>48</v>
      </c>
      <c r="AA3731" t="s">
        <v>13405</v>
      </c>
      <c r="AB3731" t="s">
        <v>13406</v>
      </c>
    </row>
    <row r="3732" spans="1:28" x14ac:dyDescent="0.3">
      <c r="A3732" t="s">
        <v>13407</v>
      </c>
      <c r="B3732" t="s">
        <v>2551</v>
      </c>
      <c r="C3732">
        <v>55</v>
      </c>
      <c r="D3732" t="s">
        <v>61</v>
      </c>
      <c r="E3732" t="s">
        <v>121</v>
      </c>
      <c r="F3732" t="s">
        <v>69</v>
      </c>
      <c r="G3732" t="s">
        <v>9388</v>
      </c>
      <c r="H3732" t="s">
        <v>35</v>
      </c>
      <c r="I3732" t="s">
        <v>36</v>
      </c>
      <c r="J3732">
        <v>26</v>
      </c>
      <c r="K3732">
        <v>24</v>
      </c>
      <c r="L3732">
        <f t="shared" si="174"/>
        <v>2</v>
      </c>
      <c r="M3732">
        <v>9</v>
      </c>
      <c r="N3732">
        <v>69676</v>
      </c>
      <c r="O3732" s="1">
        <f t="shared" si="175"/>
        <v>2679.8461538461538</v>
      </c>
      <c r="P3732" s="1">
        <f t="shared" si="176"/>
        <v>64316.307692307688</v>
      </c>
      <c r="Q3732" s="1">
        <f>Table1[[#This Row],[Earned Basic Salary]]*20%</f>
        <v>12863.261538461538</v>
      </c>
      <c r="R3732" s="1">
        <f>Table1[[#This Row],[Earned Basic Salary]]*10%</f>
        <v>6431.6307692307691</v>
      </c>
      <c r="S3732" s="1">
        <f>Table1[[#This Row],[Earned Basic Salary]]*12%</f>
        <v>7717.9569230769221</v>
      </c>
      <c r="T3732" s="1">
        <f>200</f>
        <v>200</v>
      </c>
      <c r="U3732" s="1">
        <f>Table1[[#This Row],[PF]]+Table1[[#This Row],[Professional Tax]]</f>
        <v>7917.9569230769221</v>
      </c>
      <c r="V3732" s="1">
        <f>Table1[[#This Row],[Overtime Hours]]*200</f>
        <v>1800</v>
      </c>
      <c r="W3732" s="1">
        <f>Table1[[#This Row],[Earned Basic Salary]]+Table1[[#This Row],[HRA]]+Table1[[#This Row],[DA]]+Table1[[#This Row],[Overtime Pay]]</f>
        <v>85411.199999999997</v>
      </c>
      <c r="X3732" s="1">
        <f>Table1[[#This Row],[Gross Salary]]-Table1[[#This Row],[Total Deduction]]</f>
        <v>77493.24307692307</v>
      </c>
      <c r="Y3732" t="s">
        <v>37</v>
      </c>
      <c r="Z3732" t="s">
        <v>106</v>
      </c>
      <c r="AA3732" t="s">
        <v>13408</v>
      </c>
      <c r="AB3732" t="s">
        <v>13409</v>
      </c>
    </row>
    <row r="3733" spans="1:28" x14ac:dyDescent="0.3">
      <c r="A3733" t="s">
        <v>13410</v>
      </c>
      <c r="B3733" t="s">
        <v>722</v>
      </c>
      <c r="C3733">
        <v>31</v>
      </c>
      <c r="D3733" t="s">
        <v>53</v>
      </c>
      <c r="E3733" t="s">
        <v>32</v>
      </c>
      <c r="F3733" t="s">
        <v>69</v>
      </c>
      <c r="G3733" t="s">
        <v>5992</v>
      </c>
      <c r="H3733" t="s">
        <v>35</v>
      </c>
      <c r="I3733" t="s">
        <v>36</v>
      </c>
      <c r="J3733">
        <v>26</v>
      </c>
      <c r="K3733">
        <v>23</v>
      </c>
      <c r="L3733">
        <f t="shared" si="174"/>
        <v>3</v>
      </c>
      <c r="M3733">
        <v>15</v>
      </c>
      <c r="N3733">
        <v>68122</v>
      </c>
      <c r="O3733" s="1">
        <f t="shared" si="175"/>
        <v>2620.0769230769229</v>
      </c>
      <c r="P3733" s="1">
        <f t="shared" si="176"/>
        <v>60261.769230769227</v>
      </c>
      <c r="Q3733" s="1">
        <f>Table1[[#This Row],[Earned Basic Salary]]*20%</f>
        <v>12052.353846153846</v>
      </c>
      <c r="R3733" s="1">
        <f>Table1[[#This Row],[Earned Basic Salary]]*10%</f>
        <v>6026.1769230769232</v>
      </c>
      <c r="S3733" s="1">
        <f>Table1[[#This Row],[Earned Basic Salary]]*12%</f>
        <v>7231.412307692307</v>
      </c>
      <c r="T3733" s="1">
        <f>200</f>
        <v>200</v>
      </c>
      <c r="U3733" s="1">
        <f>Table1[[#This Row],[PF]]+Table1[[#This Row],[Professional Tax]]</f>
        <v>7431.412307692307</v>
      </c>
      <c r="V3733" s="1">
        <f>Table1[[#This Row],[Overtime Hours]]*200</f>
        <v>3000</v>
      </c>
      <c r="W3733" s="1">
        <f>Table1[[#This Row],[Earned Basic Salary]]+Table1[[#This Row],[HRA]]+Table1[[#This Row],[DA]]+Table1[[#This Row],[Overtime Pay]]</f>
        <v>81340.3</v>
      </c>
      <c r="X3733" s="1">
        <f>Table1[[#This Row],[Gross Salary]]-Table1[[#This Row],[Total Deduction]]</f>
        <v>73908.88769230769</v>
      </c>
      <c r="Y3733" t="s">
        <v>37</v>
      </c>
      <c r="Z3733" t="s">
        <v>106</v>
      </c>
      <c r="AA3733" t="s">
        <v>13411</v>
      </c>
      <c r="AB3733" t="s">
        <v>13412</v>
      </c>
    </row>
    <row r="3734" spans="1:28" x14ac:dyDescent="0.3">
      <c r="A3734" t="s">
        <v>13413</v>
      </c>
      <c r="B3734" t="s">
        <v>788</v>
      </c>
      <c r="C3734">
        <v>21</v>
      </c>
      <c r="D3734" t="s">
        <v>31</v>
      </c>
      <c r="E3734" t="s">
        <v>32</v>
      </c>
      <c r="F3734" t="s">
        <v>55</v>
      </c>
      <c r="G3734" t="s">
        <v>6313</v>
      </c>
      <c r="H3734" t="s">
        <v>35</v>
      </c>
      <c r="I3734" t="s">
        <v>36</v>
      </c>
      <c r="J3734">
        <v>26</v>
      </c>
      <c r="K3734">
        <v>24</v>
      </c>
      <c r="L3734">
        <f t="shared" si="174"/>
        <v>2</v>
      </c>
      <c r="M3734">
        <v>4</v>
      </c>
      <c r="N3734">
        <v>73530</v>
      </c>
      <c r="O3734" s="1">
        <f t="shared" si="175"/>
        <v>2828.0769230769229</v>
      </c>
      <c r="P3734" s="1">
        <f t="shared" si="176"/>
        <v>67873.846153846156</v>
      </c>
      <c r="Q3734" s="1">
        <f>Table1[[#This Row],[Earned Basic Salary]]*20%</f>
        <v>13574.769230769232</v>
      </c>
      <c r="R3734" s="1">
        <f>Table1[[#This Row],[Earned Basic Salary]]*10%</f>
        <v>6787.3846153846162</v>
      </c>
      <c r="S3734" s="1">
        <f>Table1[[#This Row],[Earned Basic Salary]]*12%</f>
        <v>8144.8615384615387</v>
      </c>
      <c r="T3734" s="1">
        <f>200</f>
        <v>200</v>
      </c>
      <c r="U3734" s="1">
        <f>Table1[[#This Row],[PF]]+Table1[[#This Row],[Professional Tax]]</f>
        <v>8344.8615384615387</v>
      </c>
      <c r="V3734" s="1">
        <f>Table1[[#This Row],[Overtime Hours]]*200</f>
        <v>800</v>
      </c>
      <c r="W3734" s="1">
        <f>Table1[[#This Row],[Earned Basic Salary]]+Table1[[#This Row],[HRA]]+Table1[[#This Row],[DA]]+Table1[[#This Row],[Overtime Pay]]</f>
        <v>89036</v>
      </c>
      <c r="X3734" s="1">
        <f>Table1[[#This Row],[Gross Salary]]-Table1[[#This Row],[Total Deduction]]</f>
        <v>80691.13846153846</v>
      </c>
      <c r="Y3734" t="s">
        <v>37</v>
      </c>
      <c r="Z3734" t="s">
        <v>38</v>
      </c>
      <c r="AA3734" t="s">
        <v>13414</v>
      </c>
      <c r="AB3734" t="s">
        <v>13415</v>
      </c>
    </row>
    <row r="3735" spans="1:28" x14ac:dyDescent="0.3">
      <c r="A3735" t="s">
        <v>13416</v>
      </c>
      <c r="B3735" t="s">
        <v>1242</v>
      </c>
      <c r="C3735">
        <v>43</v>
      </c>
      <c r="D3735" t="s">
        <v>53</v>
      </c>
      <c r="E3735" t="s">
        <v>62</v>
      </c>
      <c r="F3735" t="s">
        <v>69</v>
      </c>
      <c r="G3735" t="s">
        <v>13417</v>
      </c>
      <c r="H3735" t="s">
        <v>35</v>
      </c>
      <c r="I3735" t="s">
        <v>36</v>
      </c>
      <c r="J3735">
        <v>26</v>
      </c>
      <c r="K3735">
        <v>24</v>
      </c>
      <c r="L3735">
        <f t="shared" si="174"/>
        <v>2</v>
      </c>
      <c r="M3735">
        <v>18</v>
      </c>
      <c r="N3735">
        <v>57660</v>
      </c>
      <c r="O3735" s="1">
        <f t="shared" si="175"/>
        <v>2217.6923076923076</v>
      </c>
      <c r="P3735" s="1">
        <f t="shared" si="176"/>
        <v>53224.615384615383</v>
      </c>
      <c r="Q3735" s="1">
        <f>Table1[[#This Row],[Earned Basic Salary]]*20%</f>
        <v>10644.923076923078</v>
      </c>
      <c r="R3735" s="1">
        <f>Table1[[#This Row],[Earned Basic Salary]]*10%</f>
        <v>5322.461538461539</v>
      </c>
      <c r="S3735" s="1">
        <f>Table1[[#This Row],[Earned Basic Salary]]*12%</f>
        <v>6386.9538461538459</v>
      </c>
      <c r="T3735" s="1">
        <f>200</f>
        <v>200</v>
      </c>
      <c r="U3735" s="1">
        <f>Table1[[#This Row],[PF]]+Table1[[#This Row],[Professional Tax]]</f>
        <v>6586.9538461538459</v>
      </c>
      <c r="V3735" s="1">
        <f>Table1[[#This Row],[Overtime Hours]]*200</f>
        <v>3600</v>
      </c>
      <c r="W3735" s="1">
        <f>Table1[[#This Row],[Earned Basic Salary]]+Table1[[#This Row],[HRA]]+Table1[[#This Row],[DA]]+Table1[[#This Row],[Overtime Pay]]</f>
        <v>72792</v>
      </c>
      <c r="X3735" s="1">
        <f>Table1[[#This Row],[Gross Salary]]-Table1[[#This Row],[Total Deduction]]</f>
        <v>66205.046153846153</v>
      </c>
      <c r="Y3735" t="s">
        <v>37</v>
      </c>
      <c r="Z3735" t="s">
        <v>38</v>
      </c>
      <c r="AA3735" t="s">
        <v>13418</v>
      </c>
      <c r="AB3735" t="s">
        <v>13419</v>
      </c>
    </row>
    <row r="3736" spans="1:28" x14ac:dyDescent="0.3">
      <c r="A3736" t="s">
        <v>13420</v>
      </c>
      <c r="B3736" t="s">
        <v>315</v>
      </c>
      <c r="C3736">
        <v>30</v>
      </c>
      <c r="D3736" t="s">
        <v>44</v>
      </c>
      <c r="E3736" t="s">
        <v>32</v>
      </c>
      <c r="F3736" t="s">
        <v>69</v>
      </c>
      <c r="G3736" t="s">
        <v>13421</v>
      </c>
      <c r="H3736" t="s">
        <v>35</v>
      </c>
      <c r="I3736" t="s">
        <v>36</v>
      </c>
      <c r="J3736">
        <v>26</v>
      </c>
      <c r="K3736">
        <v>26</v>
      </c>
      <c r="L3736">
        <f t="shared" si="174"/>
        <v>0</v>
      </c>
      <c r="M3736">
        <v>6</v>
      </c>
      <c r="N3736">
        <v>25335</v>
      </c>
      <c r="O3736" s="1">
        <f t="shared" si="175"/>
        <v>974.42307692307691</v>
      </c>
      <c r="P3736" s="1">
        <f t="shared" si="176"/>
        <v>25335</v>
      </c>
      <c r="Q3736" s="1">
        <f>Table1[[#This Row],[Earned Basic Salary]]*20%</f>
        <v>5067</v>
      </c>
      <c r="R3736" s="1">
        <f>Table1[[#This Row],[Earned Basic Salary]]*10%</f>
        <v>2533.5</v>
      </c>
      <c r="S3736" s="1">
        <f>Table1[[#This Row],[Earned Basic Salary]]*12%</f>
        <v>3040.2</v>
      </c>
      <c r="T3736" s="1">
        <f>200</f>
        <v>200</v>
      </c>
      <c r="U3736" s="1">
        <f>Table1[[#This Row],[PF]]+Table1[[#This Row],[Professional Tax]]</f>
        <v>3240.2</v>
      </c>
      <c r="V3736" s="1">
        <f>Table1[[#This Row],[Overtime Hours]]*200</f>
        <v>1200</v>
      </c>
      <c r="W3736" s="1">
        <f>Table1[[#This Row],[Earned Basic Salary]]+Table1[[#This Row],[HRA]]+Table1[[#This Row],[DA]]+Table1[[#This Row],[Overtime Pay]]</f>
        <v>34135.5</v>
      </c>
      <c r="X3736" s="1">
        <f>Table1[[#This Row],[Gross Salary]]-Table1[[#This Row],[Total Deduction]]</f>
        <v>30895.3</v>
      </c>
      <c r="Y3736" t="s">
        <v>37</v>
      </c>
      <c r="Z3736" t="s">
        <v>95</v>
      </c>
      <c r="AA3736" t="s">
        <v>13422</v>
      </c>
      <c r="AB3736" t="s">
        <v>13423</v>
      </c>
    </row>
    <row r="3737" spans="1:28" x14ac:dyDescent="0.3">
      <c r="A3737" t="s">
        <v>13424</v>
      </c>
      <c r="B3737" t="s">
        <v>4613</v>
      </c>
      <c r="C3737">
        <v>39</v>
      </c>
      <c r="D3737" t="s">
        <v>81</v>
      </c>
      <c r="E3737" t="s">
        <v>121</v>
      </c>
      <c r="F3737" t="s">
        <v>55</v>
      </c>
      <c r="G3737" t="s">
        <v>4450</v>
      </c>
      <c r="H3737" t="s">
        <v>35</v>
      </c>
      <c r="I3737" t="s">
        <v>36</v>
      </c>
      <c r="J3737">
        <v>26</v>
      </c>
      <c r="K3737">
        <v>26</v>
      </c>
      <c r="L3737">
        <f t="shared" si="174"/>
        <v>0</v>
      </c>
      <c r="M3737">
        <v>3</v>
      </c>
      <c r="N3737">
        <v>65572</v>
      </c>
      <c r="O3737" s="1">
        <f t="shared" si="175"/>
        <v>2522</v>
      </c>
      <c r="P3737" s="1">
        <f t="shared" si="176"/>
        <v>65572</v>
      </c>
      <c r="Q3737" s="1">
        <f>Table1[[#This Row],[Earned Basic Salary]]*20%</f>
        <v>13114.400000000001</v>
      </c>
      <c r="R3737" s="1">
        <f>Table1[[#This Row],[Earned Basic Salary]]*10%</f>
        <v>6557.2000000000007</v>
      </c>
      <c r="S3737" s="1">
        <f>Table1[[#This Row],[Earned Basic Salary]]*12%</f>
        <v>7868.6399999999994</v>
      </c>
      <c r="T3737" s="1">
        <f>200</f>
        <v>200</v>
      </c>
      <c r="U3737" s="1">
        <f>Table1[[#This Row],[PF]]+Table1[[#This Row],[Professional Tax]]</f>
        <v>8068.6399999999994</v>
      </c>
      <c r="V3737" s="1">
        <f>Table1[[#This Row],[Overtime Hours]]*200</f>
        <v>600</v>
      </c>
      <c r="W3737" s="1">
        <f>Table1[[#This Row],[Earned Basic Salary]]+Table1[[#This Row],[HRA]]+Table1[[#This Row],[DA]]+Table1[[#This Row],[Overtime Pay]]</f>
        <v>85843.599999999991</v>
      </c>
      <c r="X3737" s="1">
        <f>Table1[[#This Row],[Gross Salary]]-Table1[[#This Row],[Total Deduction]]</f>
        <v>77774.959999999992</v>
      </c>
      <c r="Y3737" t="s">
        <v>37</v>
      </c>
      <c r="Z3737" t="s">
        <v>48</v>
      </c>
      <c r="AA3737" t="s">
        <v>13425</v>
      </c>
      <c r="AB3737" t="s">
        <v>13426</v>
      </c>
    </row>
    <row r="3738" spans="1:28" x14ac:dyDescent="0.3">
      <c r="A3738" t="s">
        <v>13427</v>
      </c>
      <c r="B3738" t="s">
        <v>941</v>
      </c>
      <c r="C3738">
        <v>44</v>
      </c>
      <c r="D3738" t="s">
        <v>61</v>
      </c>
      <c r="E3738" t="s">
        <v>54</v>
      </c>
      <c r="F3738" t="s">
        <v>46</v>
      </c>
      <c r="G3738" t="s">
        <v>2359</v>
      </c>
      <c r="H3738" t="s">
        <v>35</v>
      </c>
      <c r="I3738" t="s">
        <v>36</v>
      </c>
      <c r="J3738">
        <v>26</v>
      </c>
      <c r="K3738">
        <v>23</v>
      </c>
      <c r="L3738">
        <f t="shared" si="174"/>
        <v>3</v>
      </c>
      <c r="M3738">
        <v>19</v>
      </c>
      <c r="N3738">
        <v>38933</v>
      </c>
      <c r="O3738" s="1">
        <f t="shared" si="175"/>
        <v>1497.4230769230769</v>
      </c>
      <c r="P3738" s="1">
        <f t="shared" si="176"/>
        <v>34440.730769230766</v>
      </c>
      <c r="Q3738" s="1">
        <f>Table1[[#This Row],[Earned Basic Salary]]*20%</f>
        <v>6888.1461538461535</v>
      </c>
      <c r="R3738" s="1">
        <f>Table1[[#This Row],[Earned Basic Salary]]*10%</f>
        <v>3444.0730769230768</v>
      </c>
      <c r="S3738" s="1">
        <f>Table1[[#This Row],[Earned Basic Salary]]*12%</f>
        <v>4132.8876923076914</v>
      </c>
      <c r="T3738" s="1">
        <f>200</f>
        <v>200</v>
      </c>
      <c r="U3738" s="1">
        <f>Table1[[#This Row],[PF]]+Table1[[#This Row],[Professional Tax]]</f>
        <v>4332.8876923076914</v>
      </c>
      <c r="V3738" s="1">
        <f>Table1[[#This Row],[Overtime Hours]]*200</f>
        <v>3800</v>
      </c>
      <c r="W3738" s="1">
        <f>Table1[[#This Row],[Earned Basic Salary]]+Table1[[#This Row],[HRA]]+Table1[[#This Row],[DA]]+Table1[[#This Row],[Overtime Pay]]</f>
        <v>48572.95</v>
      </c>
      <c r="X3738" s="1">
        <f>Table1[[#This Row],[Gross Salary]]-Table1[[#This Row],[Total Deduction]]</f>
        <v>44240.062307692308</v>
      </c>
      <c r="Y3738" t="s">
        <v>37</v>
      </c>
      <c r="Z3738" t="s">
        <v>48</v>
      </c>
      <c r="AA3738" t="s">
        <v>13428</v>
      </c>
      <c r="AB3738" t="s">
        <v>13429</v>
      </c>
    </row>
    <row r="3739" spans="1:28" x14ac:dyDescent="0.3">
      <c r="A3739" t="s">
        <v>13430</v>
      </c>
      <c r="B3739" t="s">
        <v>1478</v>
      </c>
      <c r="C3739">
        <v>47</v>
      </c>
      <c r="D3739" t="s">
        <v>127</v>
      </c>
      <c r="E3739" t="s">
        <v>121</v>
      </c>
      <c r="F3739" t="s">
        <v>63</v>
      </c>
      <c r="G3739" t="s">
        <v>320</v>
      </c>
      <c r="H3739" t="s">
        <v>35</v>
      </c>
      <c r="I3739" t="s">
        <v>36</v>
      </c>
      <c r="J3739">
        <v>26</v>
      </c>
      <c r="K3739">
        <v>22</v>
      </c>
      <c r="L3739">
        <f t="shared" si="174"/>
        <v>4</v>
      </c>
      <c r="M3739">
        <v>6</v>
      </c>
      <c r="N3739">
        <v>74908</v>
      </c>
      <c r="O3739" s="1">
        <f t="shared" si="175"/>
        <v>2881.0769230769229</v>
      </c>
      <c r="P3739" s="1">
        <f t="shared" si="176"/>
        <v>63383.692307692305</v>
      </c>
      <c r="Q3739" s="1">
        <f>Table1[[#This Row],[Earned Basic Salary]]*20%</f>
        <v>12676.738461538462</v>
      </c>
      <c r="R3739" s="1">
        <f>Table1[[#This Row],[Earned Basic Salary]]*10%</f>
        <v>6338.3692307692309</v>
      </c>
      <c r="S3739" s="1">
        <f>Table1[[#This Row],[Earned Basic Salary]]*12%</f>
        <v>7606.0430769230761</v>
      </c>
      <c r="T3739" s="1">
        <f>200</f>
        <v>200</v>
      </c>
      <c r="U3739" s="1">
        <f>Table1[[#This Row],[PF]]+Table1[[#This Row],[Professional Tax]]</f>
        <v>7806.0430769230761</v>
      </c>
      <c r="V3739" s="1">
        <f>Table1[[#This Row],[Overtime Hours]]*200</f>
        <v>1200</v>
      </c>
      <c r="W3739" s="1">
        <f>Table1[[#This Row],[Earned Basic Salary]]+Table1[[#This Row],[HRA]]+Table1[[#This Row],[DA]]+Table1[[#This Row],[Overtime Pay]]</f>
        <v>83598.799999999988</v>
      </c>
      <c r="X3739" s="1">
        <f>Table1[[#This Row],[Gross Salary]]-Table1[[#This Row],[Total Deduction]]</f>
        <v>75792.756923076915</v>
      </c>
      <c r="Y3739" t="s">
        <v>37</v>
      </c>
      <c r="Z3739" t="s">
        <v>95</v>
      </c>
      <c r="AA3739" t="s">
        <v>13431</v>
      </c>
      <c r="AB3739" t="s">
        <v>13432</v>
      </c>
    </row>
    <row r="3740" spans="1:28" x14ac:dyDescent="0.3">
      <c r="A3740" t="s">
        <v>13433</v>
      </c>
      <c r="B3740" t="s">
        <v>1929</v>
      </c>
      <c r="C3740">
        <v>30</v>
      </c>
      <c r="D3740" t="s">
        <v>44</v>
      </c>
      <c r="E3740" t="s">
        <v>32</v>
      </c>
      <c r="F3740" t="s">
        <v>69</v>
      </c>
      <c r="G3740" t="s">
        <v>70</v>
      </c>
      <c r="H3740" t="s">
        <v>35</v>
      </c>
      <c r="I3740" t="s">
        <v>36</v>
      </c>
      <c r="J3740">
        <v>26</v>
      </c>
      <c r="K3740">
        <v>22</v>
      </c>
      <c r="L3740">
        <f t="shared" si="174"/>
        <v>4</v>
      </c>
      <c r="M3740">
        <v>8</v>
      </c>
      <c r="N3740">
        <v>43731</v>
      </c>
      <c r="O3740" s="1">
        <f t="shared" si="175"/>
        <v>1681.9615384615386</v>
      </c>
      <c r="P3740" s="1">
        <f t="shared" si="176"/>
        <v>37003.153846153851</v>
      </c>
      <c r="Q3740" s="1">
        <f>Table1[[#This Row],[Earned Basic Salary]]*20%</f>
        <v>7400.630769230771</v>
      </c>
      <c r="R3740" s="1">
        <f>Table1[[#This Row],[Earned Basic Salary]]*10%</f>
        <v>3700.3153846153855</v>
      </c>
      <c r="S3740" s="1">
        <f>Table1[[#This Row],[Earned Basic Salary]]*12%</f>
        <v>4440.378461538462</v>
      </c>
      <c r="T3740" s="1">
        <f>200</f>
        <v>200</v>
      </c>
      <c r="U3740" s="1">
        <f>Table1[[#This Row],[PF]]+Table1[[#This Row],[Professional Tax]]</f>
        <v>4640.378461538462</v>
      </c>
      <c r="V3740" s="1">
        <f>Table1[[#This Row],[Overtime Hours]]*200</f>
        <v>1600</v>
      </c>
      <c r="W3740" s="1">
        <f>Table1[[#This Row],[Earned Basic Salary]]+Table1[[#This Row],[HRA]]+Table1[[#This Row],[DA]]+Table1[[#This Row],[Overtime Pay]]</f>
        <v>49704.100000000006</v>
      </c>
      <c r="X3740" s="1">
        <f>Table1[[#This Row],[Gross Salary]]-Table1[[#This Row],[Total Deduction]]</f>
        <v>45063.721538461541</v>
      </c>
      <c r="Y3740" t="s">
        <v>37</v>
      </c>
      <c r="Z3740" t="s">
        <v>106</v>
      </c>
      <c r="AA3740" t="s">
        <v>13434</v>
      </c>
      <c r="AB3740" t="s">
        <v>13435</v>
      </c>
    </row>
    <row r="3741" spans="1:28" x14ac:dyDescent="0.3">
      <c r="A3741" t="s">
        <v>13436</v>
      </c>
      <c r="B3741" t="s">
        <v>1639</v>
      </c>
      <c r="C3741">
        <v>42</v>
      </c>
      <c r="D3741" t="s">
        <v>81</v>
      </c>
      <c r="E3741" t="s">
        <v>82</v>
      </c>
      <c r="F3741" t="s">
        <v>69</v>
      </c>
      <c r="G3741" t="s">
        <v>4147</v>
      </c>
      <c r="H3741" t="s">
        <v>35</v>
      </c>
      <c r="I3741" t="s">
        <v>36</v>
      </c>
      <c r="J3741">
        <v>26</v>
      </c>
      <c r="K3741">
        <v>21</v>
      </c>
      <c r="L3741">
        <f t="shared" si="174"/>
        <v>5</v>
      </c>
      <c r="M3741">
        <v>11</v>
      </c>
      <c r="N3741">
        <v>35597</v>
      </c>
      <c r="O3741" s="1">
        <f t="shared" si="175"/>
        <v>1369.1153846153845</v>
      </c>
      <c r="P3741" s="1">
        <f t="shared" si="176"/>
        <v>28751.423076923074</v>
      </c>
      <c r="Q3741" s="1">
        <f>Table1[[#This Row],[Earned Basic Salary]]*20%</f>
        <v>5750.2846153846149</v>
      </c>
      <c r="R3741" s="1">
        <f>Table1[[#This Row],[Earned Basic Salary]]*10%</f>
        <v>2875.1423076923074</v>
      </c>
      <c r="S3741" s="1">
        <f>Table1[[#This Row],[Earned Basic Salary]]*12%</f>
        <v>3450.1707692307687</v>
      </c>
      <c r="T3741" s="1">
        <f>200</f>
        <v>200</v>
      </c>
      <c r="U3741" s="1">
        <f>Table1[[#This Row],[PF]]+Table1[[#This Row],[Professional Tax]]</f>
        <v>3650.1707692307687</v>
      </c>
      <c r="V3741" s="1">
        <f>Table1[[#This Row],[Overtime Hours]]*200</f>
        <v>2200</v>
      </c>
      <c r="W3741" s="1">
        <f>Table1[[#This Row],[Earned Basic Salary]]+Table1[[#This Row],[HRA]]+Table1[[#This Row],[DA]]+Table1[[#This Row],[Overtime Pay]]</f>
        <v>39576.85</v>
      </c>
      <c r="X3741" s="1">
        <f>Table1[[#This Row],[Gross Salary]]-Table1[[#This Row],[Total Deduction]]</f>
        <v>35926.67923076923</v>
      </c>
      <c r="Y3741" t="s">
        <v>37</v>
      </c>
      <c r="Z3741" t="s">
        <v>106</v>
      </c>
      <c r="AA3741" t="s">
        <v>13437</v>
      </c>
      <c r="AB3741" t="s">
        <v>13438</v>
      </c>
    </row>
    <row r="3742" spans="1:28" x14ac:dyDescent="0.3">
      <c r="A3742" t="s">
        <v>13439</v>
      </c>
      <c r="B3742" t="s">
        <v>1452</v>
      </c>
      <c r="C3742">
        <v>35</v>
      </c>
      <c r="D3742" t="s">
        <v>133</v>
      </c>
      <c r="E3742" t="s">
        <v>121</v>
      </c>
      <c r="F3742" t="s">
        <v>46</v>
      </c>
      <c r="G3742" t="s">
        <v>6885</v>
      </c>
      <c r="H3742" t="s">
        <v>35</v>
      </c>
      <c r="I3742" t="s">
        <v>36</v>
      </c>
      <c r="J3742">
        <v>26</v>
      </c>
      <c r="K3742">
        <v>23</v>
      </c>
      <c r="L3742">
        <f t="shared" si="174"/>
        <v>3</v>
      </c>
      <c r="M3742">
        <v>15</v>
      </c>
      <c r="N3742">
        <v>65455</v>
      </c>
      <c r="O3742" s="1">
        <f t="shared" si="175"/>
        <v>2517.5</v>
      </c>
      <c r="P3742" s="1">
        <f t="shared" si="176"/>
        <v>57902.5</v>
      </c>
      <c r="Q3742" s="1">
        <f>Table1[[#This Row],[Earned Basic Salary]]*20%</f>
        <v>11580.5</v>
      </c>
      <c r="R3742" s="1">
        <f>Table1[[#This Row],[Earned Basic Salary]]*10%</f>
        <v>5790.25</v>
      </c>
      <c r="S3742" s="1">
        <f>Table1[[#This Row],[Earned Basic Salary]]*12%</f>
        <v>6948.3</v>
      </c>
      <c r="T3742" s="1">
        <f>200</f>
        <v>200</v>
      </c>
      <c r="U3742" s="1">
        <f>Table1[[#This Row],[PF]]+Table1[[#This Row],[Professional Tax]]</f>
        <v>7148.3</v>
      </c>
      <c r="V3742" s="1">
        <f>Table1[[#This Row],[Overtime Hours]]*200</f>
        <v>3000</v>
      </c>
      <c r="W3742" s="1">
        <f>Table1[[#This Row],[Earned Basic Salary]]+Table1[[#This Row],[HRA]]+Table1[[#This Row],[DA]]+Table1[[#This Row],[Overtime Pay]]</f>
        <v>78273.25</v>
      </c>
      <c r="X3742" s="1">
        <f>Table1[[#This Row],[Gross Salary]]-Table1[[#This Row],[Total Deduction]]</f>
        <v>71124.95</v>
      </c>
      <c r="Y3742" t="s">
        <v>37</v>
      </c>
      <c r="Z3742" t="s">
        <v>48</v>
      </c>
      <c r="AA3742" t="s">
        <v>13440</v>
      </c>
      <c r="AB3742" t="s">
        <v>13441</v>
      </c>
    </row>
    <row r="3743" spans="1:28" x14ac:dyDescent="0.3">
      <c r="A3743" t="s">
        <v>13442</v>
      </c>
      <c r="B3743" t="s">
        <v>979</v>
      </c>
      <c r="C3743">
        <v>24</v>
      </c>
      <c r="D3743" t="s">
        <v>44</v>
      </c>
      <c r="E3743" t="s">
        <v>121</v>
      </c>
      <c r="F3743" t="s">
        <v>63</v>
      </c>
      <c r="G3743" t="s">
        <v>8036</v>
      </c>
      <c r="H3743" t="s">
        <v>35</v>
      </c>
      <c r="I3743" t="s">
        <v>36</v>
      </c>
      <c r="J3743">
        <v>26</v>
      </c>
      <c r="K3743">
        <v>23</v>
      </c>
      <c r="L3743">
        <f t="shared" si="174"/>
        <v>3</v>
      </c>
      <c r="M3743">
        <v>11</v>
      </c>
      <c r="N3743">
        <v>70337</v>
      </c>
      <c r="O3743" s="1">
        <f t="shared" si="175"/>
        <v>2705.2692307692309</v>
      </c>
      <c r="P3743" s="1">
        <f t="shared" si="176"/>
        <v>62221.192307692312</v>
      </c>
      <c r="Q3743" s="1">
        <f>Table1[[#This Row],[Earned Basic Salary]]*20%</f>
        <v>12444.238461538464</v>
      </c>
      <c r="R3743" s="1">
        <f>Table1[[#This Row],[Earned Basic Salary]]*10%</f>
        <v>6222.1192307692318</v>
      </c>
      <c r="S3743" s="1">
        <f>Table1[[#This Row],[Earned Basic Salary]]*12%</f>
        <v>7466.543076923077</v>
      </c>
      <c r="T3743" s="1">
        <f>200</f>
        <v>200</v>
      </c>
      <c r="U3743" s="1">
        <f>Table1[[#This Row],[PF]]+Table1[[#This Row],[Professional Tax]]</f>
        <v>7666.543076923077</v>
      </c>
      <c r="V3743" s="1">
        <f>Table1[[#This Row],[Overtime Hours]]*200</f>
        <v>2200</v>
      </c>
      <c r="W3743" s="1">
        <f>Table1[[#This Row],[Earned Basic Salary]]+Table1[[#This Row],[HRA]]+Table1[[#This Row],[DA]]+Table1[[#This Row],[Overtime Pay]]</f>
        <v>83087.55</v>
      </c>
      <c r="X3743" s="1">
        <f>Table1[[#This Row],[Gross Salary]]-Table1[[#This Row],[Total Deduction]]</f>
        <v>75421.00692307693</v>
      </c>
      <c r="Y3743" t="s">
        <v>37</v>
      </c>
      <c r="Z3743" t="s">
        <v>48</v>
      </c>
      <c r="AA3743" t="s">
        <v>13443</v>
      </c>
      <c r="AB3743" t="s">
        <v>13444</v>
      </c>
    </row>
    <row r="3744" spans="1:28" x14ac:dyDescent="0.3">
      <c r="A3744" t="s">
        <v>13445</v>
      </c>
      <c r="B3744" t="s">
        <v>3229</v>
      </c>
      <c r="C3744">
        <v>36</v>
      </c>
      <c r="D3744" t="s">
        <v>127</v>
      </c>
      <c r="E3744" t="s">
        <v>82</v>
      </c>
      <c r="F3744" t="s">
        <v>69</v>
      </c>
      <c r="G3744" t="s">
        <v>2833</v>
      </c>
      <c r="H3744" t="s">
        <v>35</v>
      </c>
      <c r="I3744" t="s">
        <v>36</v>
      </c>
      <c r="J3744">
        <v>26</v>
      </c>
      <c r="K3744">
        <v>25</v>
      </c>
      <c r="L3744">
        <f t="shared" si="174"/>
        <v>1</v>
      </c>
      <c r="M3744">
        <v>3</v>
      </c>
      <c r="N3744">
        <v>32271</v>
      </c>
      <c r="O3744" s="1">
        <f t="shared" si="175"/>
        <v>1241.1923076923076</v>
      </c>
      <c r="P3744" s="1">
        <f t="shared" si="176"/>
        <v>31029.807692307691</v>
      </c>
      <c r="Q3744" s="1">
        <f>Table1[[#This Row],[Earned Basic Salary]]*20%</f>
        <v>6205.961538461539</v>
      </c>
      <c r="R3744" s="1">
        <f>Table1[[#This Row],[Earned Basic Salary]]*10%</f>
        <v>3102.9807692307695</v>
      </c>
      <c r="S3744" s="1">
        <f>Table1[[#This Row],[Earned Basic Salary]]*12%</f>
        <v>3723.5769230769229</v>
      </c>
      <c r="T3744" s="1">
        <f>200</f>
        <v>200</v>
      </c>
      <c r="U3744" s="1">
        <f>Table1[[#This Row],[PF]]+Table1[[#This Row],[Professional Tax]]</f>
        <v>3923.5769230769229</v>
      </c>
      <c r="V3744" s="1">
        <f>Table1[[#This Row],[Overtime Hours]]*200</f>
        <v>600</v>
      </c>
      <c r="W3744" s="1">
        <f>Table1[[#This Row],[Earned Basic Salary]]+Table1[[#This Row],[HRA]]+Table1[[#This Row],[DA]]+Table1[[#This Row],[Overtime Pay]]</f>
        <v>40938.75</v>
      </c>
      <c r="X3744" s="1">
        <f>Table1[[#This Row],[Gross Salary]]-Table1[[#This Row],[Total Deduction]]</f>
        <v>37015.173076923078</v>
      </c>
      <c r="Y3744" t="s">
        <v>37</v>
      </c>
      <c r="Z3744" t="s">
        <v>95</v>
      </c>
      <c r="AA3744" t="s">
        <v>13446</v>
      </c>
      <c r="AB3744" t="s">
        <v>13447</v>
      </c>
    </row>
    <row r="3745" spans="1:28" x14ac:dyDescent="0.3">
      <c r="A3745" t="s">
        <v>13448</v>
      </c>
      <c r="B3745" t="s">
        <v>522</v>
      </c>
      <c r="C3745">
        <v>39</v>
      </c>
      <c r="D3745" t="s">
        <v>127</v>
      </c>
      <c r="E3745" t="s">
        <v>82</v>
      </c>
      <c r="F3745" t="s">
        <v>55</v>
      </c>
      <c r="G3745" t="s">
        <v>11779</v>
      </c>
      <c r="H3745" t="s">
        <v>35</v>
      </c>
      <c r="I3745" t="s">
        <v>36</v>
      </c>
      <c r="J3745">
        <v>26</v>
      </c>
      <c r="K3745">
        <v>25</v>
      </c>
      <c r="L3745">
        <f t="shared" si="174"/>
        <v>1</v>
      </c>
      <c r="M3745">
        <v>2</v>
      </c>
      <c r="N3745">
        <v>26914</v>
      </c>
      <c r="O3745" s="1">
        <f t="shared" si="175"/>
        <v>1035.1538461538462</v>
      </c>
      <c r="P3745" s="1">
        <f t="shared" si="176"/>
        <v>25878.846153846156</v>
      </c>
      <c r="Q3745" s="1">
        <f>Table1[[#This Row],[Earned Basic Salary]]*20%</f>
        <v>5175.7692307692314</v>
      </c>
      <c r="R3745" s="1">
        <f>Table1[[#This Row],[Earned Basic Salary]]*10%</f>
        <v>2587.8846153846157</v>
      </c>
      <c r="S3745" s="1">
        <f>Table1[[#This Row],[Earned Basic Salary]]*12%</f>
        <v>3105.4615384615386</v>
      </c>
      <c r="T3745" s="1">
        <f>200</f>
        <v>200</v>
      </c>
      <c r="U3745" s="1">
        <f>Table1[[#This Row],[PF]]+Table1[[#This Row],[Professional Tax]]</f>
        <v>3305.4615384615386</v>
      </c>
      <c r="V3745" s="1">
        <f>Table1[[#This Row],[Overtime Hours]]*200</f>
        <v>400</v>
      </c>
      <c r="W3745" s="1">
        <f>Table1[[#This Row],[Earned Basic Salary]]+Table1[[#This Row],[HRA]]+Table1[[#This Row],[DA]]+Table1[[#This Row],[Overtime Pay]]</f>
        <v>34042.5</v>
      </c>
      <c r="X3745" s="1">
        <f>Table1[[#This Row],[Gross Salary]]-Table1[[#This Row],[Total Deduction]]</f>
        <v>30737.038461538461</v>
      </c>
      <c r="Y3745" t="s">
        <v>37</v>
      </c>
      <c r="Z3745" t="s">
        <v>106</v>
      </c>
      <c r="AA3745" t="s">
        <v>13449</v>
      </c>
      <c r="AB3745" t="s">
        <v>13450</v>
      </c>
    </row>
    <row r="3746" spans="1:28" x14ac:dyDescent="0.3">
      <c r="A3746" t="s">
        <v>13451</v>
      </c>
      <c r="B3746" t="s">
        <v>1542</v>
      </c>
      <c r="C3746">
        <v>38</v>
      </c>
      <c r="D3746" t="s">
        <v>31</v>
      </c>
      <c r="E3746" t="s">
        <v>62</v>
      </c>
      <c r="F3746" t="s">
        <v>33</v>
      </c>
      <c r="G3746" t="s">
        <v>5388</v>
      </c>
      <c r="H3746" t="s">
        <v>35</v>
      </c>
      <c r="I3746" t="s">
        <v>36</v>
      </c>
      <c r="J3746">
        <v>26</v>
      </c>
      <c r="K3746">
        <v>24</v>
      </c>
      <c r="L3746">
        <f t="shared" si="174"/>
        <v>2</v>
      </c>
      <c r="M3746">
        <v>3</v>
      </c>
      <c r="N3746">
        <v>77323</v>
      </c>
      <c r="O3746" s="1">
        <f t="shared" si="175"/>
        <v>2973.9615384615386</v>
      </c>
      <c r="P3746" s="1">
        <f t="shared" si="176"/>
        <v>71375.076923076922</v>
      </c>
      <c r="Q3746" s="1">
        <f>Table1[[#This Row],[Earned Basic Salary]]*20%</f>
        <v>14275.015384615384</v>
      </c>
      <c r="R3746" s="1">
        <f>Table1[[#This Row],[Earned Basic Salary]]*10%</f>
        <v>7137.5076923076922</v>
      </c>
      <c r="S3746" s="1">
        <f>Table1[[#This Row],[Earned Basic Salary]]*12%</f>
        <v>8565.0092307692303</v>
      </c>
      <c r="T3746" s="1">
        <f>200</f>
        <v>200</v>
      </c>
      <c r="U3746" s="1">
        <f>Table1[[#This Row],[PF]]+Table1[[#This Row],[Professional Tax]]</f>
        <v>8765.0092307692303</v>
      </c>
      <c r="V3746" s="1">
        <f>Table1[[#This Row],[Overtime Hours]]*200</f>
        <v>600</v>
      </c>
      <c r="W3746" s="1">
        <f>Table1[[#This Row],[Earned Basic Salary]]+Table1[[#This Row],[HRA]]+Table1[[#This Row],[DA]]+Table1[[#This Row],[Overtime Pay]]</f>
        <v>93387.6</v>
      </c>
      <c r="X3746" s="1">
        <f>Table1[[#This Row],[Gross Salary]]-Table1[[#This Row],[Total Deduction]]</f>
        <v>84622.590769230781</v>
      </c>
      <c r="Y3746" t="s">
        <v>37</v>
      </c>
      <c r="Z3746" t="s">
        <v>95</v>
      </c>
      <c r="AA3746" t="s">
        <v>13452</v>
      </c>
      <c r="AB3746" t="s">
        <v>13453</v>
      </c>
    </row>
    <row r="3747" spans="1:28" x14ac:dyDescent="0.3">
      <c r="A3747" t="s">
        <v>13454</v>
      </c>
      <c r="B3747" t="s">
        <v>148</v>
      </c>
      <c r="C3747">
        <v>39</v>
      </c>
      <c r="D3747" t="s">
        <v>133</v>
      </c>
      <c r="E3747" t="s">
        <v>45</v>
      </c>
      <c r="F3747" t="s">
        <v>83</v>
      </c>
      <c r="G3747" t="s">
        <v>742</v>
      </c>
      <c r="H3747" t="s">
        <v>35</v>
      </c>
      <c r="I3747" t="s">
        <v>36</v>
      </c>
      <c r="J3747">
        <v>26</v>
      </c>
      <c r="K3747">
        <v>22</v>
      </c>
      <c r="L3747">
        <f t="shared" si="174"/>
        <v>4</v>
      </c>
      <c r="M3747">
        <v>17</v>
      </c>
      <c r="N3747">
        <v>57447</v>
      </c>
      <c r="O3747" s="1">
        <f t="shared" si="175"/>
        <v>2209.5</v>
      </c>
      <c r="P3747" s="1">
        <f t="shared" si="176"/>
        <v>48609</v>
      </c>
      <c r="Q3747" s="1">
        <f>Table1[[#This Row],[Earned Basic Salary]]*20%</f>
        <v>9721.8000000000011</v>
      </c>
      <c r="R3747" s="1">
        <f>Table1[[#This Row],[Earned Basic Salary]]*10%</f>
        <v>4860.9000000000005</v>
      </c>
      <c r="S3747" s="1">
        <f>Table1[[#This Row],[Earned Basic Salary]]*12%</f>
        <v>5833.08</v>
      </c>
      <c r="T3747" s="1">
        <f>200</f>
        <v>200</v>
      </c>
      <c r="U3747" s="1">
        <f>Table1[[#This Row],[PF]]+Table1[[#This Row],[Professional Tax]]</f>
        <v>6033.08</v>
      </c>
      <c r="V3747" s="1">
        <f>Table1[[#This Row],[Overtime Hours]]*200</f>
        <v>3400</v>
      </c>
      <c r="W3747" s="1">
        <f>Table1[[#This Row],[Earned Basic Salary]]+Table1[[#This Row],[HRA]]+Table1[[#This Row],[DA]]+Table1[[#This Row],[Overtime Pay]]</f>
        <v>66591.700000000012</v>
      </c>
      <c r="X3747" s="1">
        <f>Table1[[#This Row],[Gross Salary]]-Table1[[#This Row],[Total Deduction]]</f>
        <v>60558.62000000001</v>
      </c>
      <c r="Y3747" t="s">
        <v>37</v>
      </c>
      <c r="Z3747" t="s">
        <v>38</v>
      </c>
      <c r="AA3747" t="s">
        <v>13455</v>
      </c>
      <c r="AB3747" t="s">
        <v>13456</v>
      </c>
    </row>
    <row r="3748" spans="1:28" x14ac:dyDescent="0.3">
      <c r="A3748" t="s">
        <v>13457</v>
      </c>
      <c r="B3748" t="s">
        <v>88</v>
      </c>
      <c r="C3748">
        <v>30</v>
      </c>
      <c r="D3748" t="s">
        <v>127</v>
      </c>
      <c r="E3748" t="s">
        <v>121</v>
      </c>
      <c r="F3748" t="s">
        <v>33</v>
      </c>
      <c r="G3748" t="s">
        <v>13458</v>
      </c>
      <c r="H3748" t="s">
        <v>35</v>
      </c>
      <c r="I3748" t="s">
        <v>36</v>
      </c>
      <c r="J3748">
        <v>26</v>
      </c>
      <c r="K3748">
        <v>23</v>
      </c>
      <c r="L3748">
        <f t="shared" si="174"/>
        <v>3</v>
      </c>
      <c r="M3748">
        <v>4</v>
      </c>
      <c r="N3748">
        <v>65274</v>
      </c>
      <c r="O3748" s="1">
        <f t="shared" si="175"/>
        <v>2510.5384615384614</v>
      </c>
      <c r="P3748" s="1">
        <f t="shared" si="176"/>
        <v>57742.38461538461</v>
      </c>
      <c r="Q3748" s="1">
        <f>Table1[[#This Row],[Earned Basic Salary]]*20%</f>
        <v>11548.476923076923</v>
      </c>
      <c r="R3748" s="1">
        <f>Table1[[#This Row],[Earned Basic Salary]]*10%</f>
        <v>5774.2384615384617</v>
      </c>
      <c r="S3748" s="1">
        <f>Table1[[#This Row],[Earned Basic Salary]]*12%</f>
        <v>6929.0861538461531</v>
      </c>
      <c r="T3748" s="1">
        <f>200</f>
        <v>200</v>
      </c>
      <c r="U3748" s="1">
        <f>Table1[[#This Row],[PF]]+Table1[[#This Row],[Professional Tax]]</f>
        <v>7129.0861538461531</v>
      </c>
      <c r="V3748" s="1">
        <f>Table1[[#This Row],[Overtime Hours]]*200</f>
        <v>800</v>
      </c>
      <c r="W3748" s="1">
        <f>Table1[[#This Row],[Earned Basic Salary]]+Table1[[#This Row],[HRA]]+Table1[[#This Row],[DA]]+Table1[[#This Row],[Overtime Pay]]</f>
        <v>75865.099999999991</v>
      </c>
      <c r="X3748" s="1">
        <f>Table1[[#This Row],[Gross Salary]]-Table1[[#This Row],[Total Deduction]]</f>
        <v>68736.013846153844</v>
      </c>
      <c r="Y3748" t="s">
        <v>37</v>
      </c>
      <c r="Z3748" t="s">
        <v>48</v>
      </c>
      <c r="AA3748" t="s">
        <v>13459</v>
      </c>
      <c r="AB3748" t="s">
        <v>13460</v>
      </c>
    </row>
    <row r="3749" spans="1:28" x14ac:dyDescent="0.3">
      <c r="A3749" t="s">
        <v>13461</v>
      </c>
      <c r="B3749" t="s">
        <v>1212</v>
      </c>
      <c r="C3749">
        <v>55</v>
      </c>
      <c r="D3749" t="s">
        <v>31</v>
      </c>
      <c r="E3749" t="s">
        <v>32</v>
      </c>
      <c r="F3749" t="s">
        <v>89</v>
      </c>
      <c r="G3749" t="s">
        <v>8124</v>
      </c>
      <c r="H3749" t="s">
        <v>35</v>
      </c>
      <c r="I3749" t="s">
        <v>36</v>
      </c>
      <c r="J3749">
        <v>26</v>
      </c>
      <c r="K3749">
        <v>23</v>
      </c>
      <c r="L3749">
        <f t="shared" si="174"/>
        <v>3</v>
      </c>
      <c r="M3749">
        <v>2</v>
      </c>
      <c r="N3749">
        <v>29297</v>
      </c>
      <c r="O3749" s="1">
        <f t="shared" si="175"/>
        <v>1126.8076923076924</v>
      </c>
      <c r="P3749" s="1">
        <f t="shared" si="176"/>
        <v>25916.576923076926</v>
      </c>
      <c r="Q3749" s="1">
        <f>Table1[[#This Row],[Earned Basic Salary]]*20%</f>
        <v>5183.3153846153855</v>
      </c>
      <c r="R3749" s="1">
        <f>Table1[[#This Row],[Earned Basic Salary]]*10%</f>
        <v>2591.6576923076927</v>
      </c>
      <c r="S3749" s="1">
        <f>Table1[[#This Row],[Earned Basic Salary]]*12%</f>
        <v>3109.9892307692307</v>
      </c>
      <c r="T3749" s="1">
        <f>200</f>
        <v>200</v>
      </c>
      <c r="U3749" s="1">
        <f>Table1[[#This Row],[PF]]+Table1[[#This Row],[Professional Tax]]</f>
        <v>3309.9892307692307</v>
      </c>
      <c r="V3749" s="1">
        <f>Table1[[#This Row],[Overtime Hours]]*200</f>
        <v>400</v>
      </c>
      <c r="W3749" s="1">
        <f>Table1[[#This Row],[Earned Basic Salary]]+Table1[[#This Row],[HRA]]+Table1[[#This Row],[DA]]+Table1[[#This Row],[Overtime Pay]]</f>
        <v>34091.550000000003</v>
      </c>
      <c r="X3749" s="1">
        <f>Table1[[#This Row],[Gross Salary]]-Table1[[#This Row],[Total Deduction]]</f>
        <v>30781.560769230771</v>
      </c>
      <c r="Y3749" t="s">
        <v>37</v>
      </c>
      <c r="Z3749" t="s">
        <v>95</v>
      </c>
      <c r="AA3749" t="s">
        <v>13462</v>
      </c>
      <c r="AB3749" t="s">
        <v>13463</v>
      </c>
    </row>
    <row r="3750" spans="1:28" x14ac:dyDescent="0.3">
      <c r="A3750" t="s">
        <v>13464</v>
      </c>
      <c r="B3750" t="s">
        <v>637</v>
      </c>
      <c r="C3750">
        <v>37</v>
      </c>
      <c r="D3750" t="s">
        <v>133</v>
      </c>
      <c r="E3750" t="s">
        <v>54</v>
      </c>
      <c r="F3750" t="s">
        <v>83</v>
      </c>
      <c r="G3750" t="s">
        <v>5801</v>
      </c>
      <c r="H3750" t="s">
        <v>35</v>
      </c>
      <c r="I3750" t="s">
        <v>36</v>
      </c>
      <c r="J3750">
        <v>26</v>
      </c>
      <c r="K3750">
        <v>23</v>
      </c>
      <c r="L3750">
        <f t="shared" si="174"/>
        <v>3</v>
      </c>
      <c r="M3750">
        <v>17</v>
      </c>
      <c r="N3750">
        <v>25231</v>
      </c>
      <c r="O3750" s="1">
        <f t="shared" si="175"/>
        <v>970.42307692307691</v>
      </c>
      <c r="P3750" s="1">
        <f t="shared" si="176"/>
        <v>22319.73076923077</v>
      </c>
      <c r="Q3750" s="1">
        <f>Table1[[#This Row],[Earned Basic Salary]]*20%</f>
        <v>4463.9461538461537</v>
      </c>
      <c r="R3750" s="1">
        <f>Table1[[#This Row],[Earned Basic Salary]]*10%</f>
        <v>2231.9730769230769</v>
      </c>
      <c r="S3750" s="1">
        <f>Table1[[#This Row],[Earned Basic Salary]]*12%</f>
        <v>2678.3676923076923</v>
      </c>
      <c r="T3750" s="1">
        <f>200</f>
        <v>200</v>
      </c>
      <c r="U3750" s="1">
        <f>Table1[[#This Row],[PF]]+Table1[[#This Row],[Professional Tax]]</f>
        <v>2878.3676923076923</v>
      </c>
      <c r="V3750" s="1">
        <f>Table1[[#This Row],[Overtime Hours]]*200</f>
        <v>3400</v>
      </c>
      <c r="W3750" s="1">
        <f>Table1[[#This Row],[Earned Basic Salary]]+Table1[[#This Row],[HRA]]+Table1[[#This Row],[DA]]+Table1[[#This Row],[Overtime Pay]]</f>
        <v>32415.65</v>
      </c>
      <c r="X3750" s="1">
        <f>Table1[[#This Row],[Gross Salary]]-Table1[[#This Row],[Total Deduction]]</f>
        <v>29537.282307692309</v>
      </c>
      <c r="Y3750" t="s">
        <v>37</v>
      </c>
      <c r="Z3750" t="s">
        <v>95</v>
      </c>
      <c r="AA3750" t="s">
        <v>13465</v>
      </c>
      <c r="AB3750" t="s">
        <v>13466</v>
      </c>
    </row>
    <row r="3751" spans="1:28" x14ac:dyDescent="0.3">
      <c r="A3751" t="s">
        <v>13467</v>
      </c>
      <c r="B3751" t="s">
        <v>1149</v>
      </c>
      <c r="C3751">
        <v>45</v>
      </c>
      <c r="D3751" t="s">
        <v>31</v>
      </c>
      <c r="E3751" t="s">
        <v>62</v>
      </c>
      <c r="F3751" t="s">
        <v>89</v>
      </c>
      <c r="G3751" t="s">
        <v>10118</v>
      </c>
      <c r="H3751" t="s">
        <v>35</v>
      </c>
      <c r="I3751" t="s">
        <v>36</v>
      </c>
      <c r="J3751">
        <v>26</v>
      </c>
      <c r="K3751">
        <v>25</v>
      </c>
      <c r="L3751">
        <f t="shared" si="174"/>
        <v>1</v>
      </c>
      <c r="M3751">
        <v>20</v>
      </c>
      <c r="N3751">
        <v>45443</v>
      </c>
      <c r="O3751" s="1">
        <f t="shared" si="175"/>
        <v>1747.8076923076924</v>
      </c>
      <c r="P3751" s="1">
        <f t="shared" si="176"/>
        <v>43695.192307692312</v>
      </c>
      <c r="Q3751" s="1">
        <f>Table1[[#This Row],[Earned Basic Salary]]*20%</f>
        <v>8739.0384615384628</v>
      </c>
      <c r="R3751" s="1">
        <f>Table1[[#This Row],[Earned Basic Salary]]*10%</f>
        <v>4369.5192307692314</v>
      </c>
      <c r="S3751" s="1">
        <f>Table1[[#This Row],[Earned Basic Salary]]*12%</f>
        <v>5243.4230769230771</v>
      </c>
      <c r="T3751" s="1">
        <f>200</f>
        <v>200</v>
      </c>
      <c r="U3751" s="1">
        <f>Table1[[#This Row],[PF]]+Table1[[#This Row],[Professional Tax]]</f>
        <v>5443.4230769230771</v>
      </c>
      <c r="V3751" s="1">
        <f>Table1[[#This Row],[Overtime Hours]]*200</f>
        <v>4000</v>
      </c>
      <c r="W3751" s="1">
        <f>Table1[[#This Row],[Earned Basic Salary]]+Table1[[#This Row],[HRA]]+Table1[[#This Row],[DA]]+Table1[[#This Row],[Overtime Pay]]</f>
        <v>60803.750000000007</v>
      </c>
      <c r="X3751" s="1">
        <f>Table1[[#This Row],[Gross Salary]]-Table1[[#This Row],[Total Deduction]]</f>
        <v>55360.326923076929</v>
      </c>
      <c r="Y3751" t="s">
        <v>37</v>
      </c>
      <c r="Z3751" t="s">
        <v>106</v>
      </c>
      <c r="AA3751" t="s">
        <v>13468</v>
      </c>
      <c r="AB3751" t="s">
        <v>13469</v>
      </c>
    </row>
    <row r="3752" spans="1:28" x14ac:dyDescent="0.3">
      <c r="A3752" t="s">
        <v>13470</v>
      </c>
      <c r="B3752" t="s">
        <v>958</v>
      </c>
      <c r="C3752">
        <v>47</v>
      </c>
      <c r="D3752" t="s">
        <v>127</v>
      </c>
      <c r="E3752" t="s">
        <v>54</v>
      </c>
      <c r="F3752" t="s">
        <v>46</v>
      </c>
      <c r="G3752" t="s">
        <v>10422</v>
      </c>
      <c r="H3752" t="s">
        <v>35</v>
      </c>
      <c r="I3752" t="s">
        <v>36</v>
      </c>
      <c r="J3752">
        <v>26</v>
      </c>
      <c r="K3752">
        <v>25</v>
      </c>
      <c r="L3752">
        <f t="shared" si="174"/>
        <v>1</v>
      </c>
      <c r="M3752">
        <v>14</v>
      </c>
      <c r="N3752">
        <v>69275</v>
      </c>
      <c r="O3752" s="1">
        <f t="shared" si="175"/>
        <v>2664.4230769230771</v>
      </c>
      <c r="P3752" s="1">
        <f t="shared" si="176"/>
        <v>66610.576923076922</v>
      </c>
      <c r="Q3752" s="1">
        <f>Table1[[#This Row],[Earned Basic Salary]]*20%</f>
        <v>13322.115384615385</v>
      </c>
      <c r="R3752" s="1">
        <f>Table1[[#This Row],[Earned Basic Salary]]*10%</f>
        <v>6661.0576923076924</v>
      </c>
      <c r="S3752" s="1">
        <f>Table1[[#This Row],[Earned Basic Salary]]*12%</f>
        <v>7993.2692307692305</v>
      </c>
      <c r="T3752" s="1">
        <f>200</f>
        <v>200</v>
      </c>
      <c r="U3752" s="1">
        <f>Table1[[#This Row],[PF]]+Table1[[#This Row],[Professional Tax]]</f>
        <v>8193.2692307692305</v>
      </c>
      <c r="V3752" s="1">
        <f>Table1[[#This Row],[Overtime Hours]]*200</f>
        <v>2800</v>
      </c>
      <c r="W3752" s="1">
        <f>Table1[[#This Row],[Earned Basic Salary]]+Table1[[#This Row],[HRA]]+Table1[[#This Row],[DA]]+Table1[[#This Row],[Overtime Pay]]</f>
        <v>89393.75</v>
      </c>
      <c r="X3752" s="1">
        <f>Table1[[#This Row],[Gross Salary]]-Table1[[#This Row],[Total Deduction]]</f>
        <v>81200.480769230766</v>
      </c>
      <c r="Y3752" t="s">
        <v>37</v>
      </c>
      <c r="Z3752" t="s">
        <v>38</v>
      </c>
      <c r="AA3752" t="s">
        <v>13471</v>
      </c>
      <c r="AB3752" t="s">
        <v>13472</v>
      </c>
    </row>
    <row r="3753" spans="1:28" x14ac:dyDescent="0.3">
      <c r="A3753" t="s">
        <v>13473</v>
      </c>
      <c r="B3753" t="s">
        <v>1175</v>
      </c>
      <c r="C3753">
        <v>27</v>
      </c>
      <c r="D3753" t="s">
        <v>31</v>
      </c>
      <c r="E3753" t="s">
        <v>121</v>
      </c>
      <c r="F3753" t="s">
        <v>69</v>
      </c>
      <c r="G3753" t="s">
        <v>7799</v>
      </c>
      <c r="H3753" t="s">
        <v>35</v>
      </c>
      <c r="I3753" t="s">
        <v>36</v>
      </c>
      <c r="J3753">
        <v>26</v>
      </c>
      <c r="K3753">
        <v>24</v>
      </c>
      <c r="L3753">
        <f t="shared" si="174"/>
        <v>2</v>
      </c>
      <c r="M3753">
        <v>5</v>
      </c>
      <c r="N3753">
        <v>58855</v>
      </c>
      <c r="O3753" s="1">
        <f t="shared" si="175"/>
        <v>2263.6538461538462</v>
      </c>
      <c r="P3753" s="1">
        <f t="shared" si="176"/>
        <v>54327.692307692312</v>
      </c>
      <c r="Q3753" s="1">
        <f>Table1[[#This Row],[Earned Basic Salary]]*20%</f>
        <v>10865.538461538463</v>
      </c>
      <c r="R3753" s="1">
        <f>Table1[[#This Row],[Earned Basic Salary]]*10%</f>
        <v>5432.7692307692314</v>
      </c>
      <c r="S3753" s="1">
        <f>Table1[[#This Row],[Earned Basic Salary]]*12%</f>
        <v>6519.3230769230768</v>
      </c>
      <c r="T3753" s="1">
        <f>200</f>
        <v>200</v>
      </c>
      <c r="U3753" s="1">
        <f>Table1[[#This Row],[PF]]+Table1[[#This Row],[Professional Tax]]</f>
        <v>6719.3230769230768</v>
      </c>
      <c r="V3753" s="1">
        <f>Table1[[#This Row],[Overtime Hours]]*200</f>
        <v>1000</v>
      </c>
      <c r="W3753" s="1">
        <f>Table1[[#This Row],[Earned Basic Salary]]+Table1[[#This Row],[HRA]]+Table1[[#This Row],[DA]]+Table1[[#This Row],[Overtime Pay]]</f>
        <v>71626</v>
      </c>
      <c r="X3753" s="1">
        <f>Table1[[#This Row],[Gross Salary]]-Table1[[#This Row],[Total Deduction]]</f>
        <v>64906.676923076921</v>
      </c>
      <c r="Y3753" t="s">
        <v>37</v>
      </c>
      <c r="Z3753" t="s">
        <v>38</v>
      </c>
      <c r="AA3753" t="s">
        <v>13474</v>
      </c>
      <c r="AB3753" t="s">
        <v>13475</v>
      </c>
    </row>
    <row r="3754" spans="1:28" x14ac:dyDescent="0.3">
      <c r="A3754" t="s">
        <v>13476</v>
      </c>
      <c r="B3754" t="s">
        <v>324</v>
      </c>
      <c r="C3754">
        <v>35</v>
      </c>
      <c r="D3754" t="s">
        <v>133</v>
      </c>
      <c r="E3754" t="s">
        <v>45</v>
      </c>
      <c r="F3754" t="s">
        <v>33</v>
      </c>
      <c r="G3754" t="s">
        <v>12104</v>
      </c>
      <c r="H3754" t="s">
        <v>35</v>
      </c>
      <c r="I3754" t="s">
        <v>36</v>
      </c>
      <c r="J3754">
        <v>26</v>
      </c>
      <c r="K3754">
        <v>23</v>
      </c>
      <c r="L3754">
        <f t="shared" si="174"/>
        <v>3</v>
      </c>
      <c r="M3754">
        <v>15</v>
      </c>
      <c r="N3754">
        <v>44386</v>
      </c>
      <c r="O3754" s="1">
        <f t="shared" si="175"/>
        <v>1707.1538461538462</v>
      </c>
      <c r="P3754" s="1">
        <f t="shared" si="176"/>
        <v>39264.538461538461</v>
      </c>
      <c r="Q3754" s="1">
        <f>Table1[[#This Row],[Earned Basic Salary]]*20%</f>
        <v>7852.9076923076927</v>
      </c>
      <c r="R3754" s="1">
        <f>Table1[[#This Row],[Earned Basic Salary]]*10%</f>
        <v>3926.4538461538464</v>
      </c>
      <c r="S3754" s="1">
        <f>Table1[[#This Row],[Earned Basic Salary]]*12%</f>
        <v>4711.7446153846149</v>
      </c>
      <c r="T3754" s="1">
        <f>200</f>
        <v>200</v>
      </c>
      <c r="U3754" s="1">
        <f>Table1[[#This Row],[PF]]+Table1[[#This Row],[Professional Tax]]</f>
        <v>4911.7446153846149</v>
      </c>
      <c r="V3754" s="1">
        <f>Table1[[#This Row],[Overtime Hours]]*200</f>
        <v>3000</v>
      </c>
      <c r="W3754" s="1">
        <f>Table1[[#This Row],[Earned Basic Salary]]+Table1[[#This Row],[HRA]]+Table1[[#This Row],[DA]]+Table1[[#This Row],[Overtime Pay]]</f>
        <v>54043.9</v>
      </c>
      <c r="X3754" s="1">
        <f>Table1[[#This Row],[Gross Salary]]-Table1[[#This Row],[Total Deduction]]</f>
        <v>49132.155384615384</v>
      </c>
      <c r="Y3754" t="s">
        <v>37</v>
      </c>
      <c r="Z3754" t="s">
        <v>106</v>
      </c>
      <c r="AA3754" t="s">
        <v>13477</v>
      </c>
      <c r="AB3754" t="s">
        <v>13478</v>
      </c>
    </row>
    <row r="3755" spans="1:28" x14ac:dyDescent="0.3">
      <c r="A3755" t="s">
        <v>13479</v>
      </c>
      <c r="B3755" t="s">
        <v>300</v>
      </c>
      <c r="C3755">
        <v>22</v>
      </c>
      <c r="D3755" t="s">
        <v>133</v>
      </c>
      <c r="E3755" t="s">
        <v>54</v>
      </c>
      <c r="F3755" t="s">
        <v>33</v>
      </c>
      <c r="G3755" t="s">
        <v>6429</v>
      </c>
      <c r="H3755" t="s">
        <v>35</v>
      </c>
      <c r="I3755" t="s">
        <v>36</v>
      </c>
      <c r="J3755">
        <v>26</v>
      </c>
      <c r="K3755">
        <v>26</v>
      </c>
      <c r="L3755">
        <f t="shared" si="174"/>
        <v>0</v>
      </c>
      <c r="M3755">
        <v>6</v>
      </c>
      <c r="N3755">
        <v>24531</v>
      </c>
      <c r="O3755" s="1">
        <f t="shared" si="175"/>
        <v>943.5</v>
      </c>
      <c r="P3755" s="1">
        <f t="shared" si="176"/>
        <v>24531</v>
      </c>
      <c r="Q3755" s="1">
        <f>Table1[[#This Row],[Earned Basic Salary]]*20%</f>
        <v>4906.2</v>
      </c>
      <c r="R3755" s="1">
        <f>Table1[[#This Row],[Earned Basic Salary]]*10%</f>
        <v>2453.1</v>
      </c>
      <c r="S3755" s="1">
        <f>Table1[[#This Row],[Earned Basic Salary]]*12%</f>
        <v>2943.72</v>
      </c>
      <c r="T3755" s="1">
        <f>200</f>
        <v>200</v>
      </c>
      <c r="U3755" s="1">
        <f>Table1[[#This Row],[PF]]+Table1[[#This Row],[Professional Tax]]</f>
        <v>3143.72</v>
      </c>
      <c r="V3755" s="1">
        <f>Table1[[#This Row],[Overtime Hours]]*200</f>
        <v>1200</v>
      </c>
      <c r="W3755" s="1">
        <f>Table1[[#This Row],[Earned Basic Salary]]+Table1[[#This Row],[HRA]]+Table1[[#This Row],[DA]]+Table1[[#This Row],[Overtime Pay]]</f>
        <v>33090.300000000003</v>
      </c>
      <c r="X3755" s="1">
        <f>Table1[[#This Row],[Gross Salary]]-Table1[[#This Row],[Total Deduction]]</f>
        <v>29946.58</v>
      </c>
      <c r="Y3755" t="s">
        <v>37</v>
      </c>
      <c r="Z3755" t="s">
        <v>48</v>
      </c>
      <c r="AA3755" t="s">
        <v>13480</v>
      </c>
      <c r="AB3755" t="s">
        <v>13481</v>
      </c>
    </row>
    <row r="3756" spans="1:28" x14ac:dyDescent="0.3">
      <c r="A3756" t="s">
        <v>13482</v>
      </c>
      <c r="B3756" t="s">
        <v>1468</v>
      </c>
      <c r="C3756">
        <v>29</v>
      </c>
      <c r="D3756" t="s">
        <v>127</v>
      </c>
      <c r="E3756" t="s">
        <v>62</v>
      </c>
      <c r="F3756" t="s">
        <v>83</v>
      </c>
      <c r="G3756" t="s">
        <v>13483</v>
      </c>
      <c r="H3756" t="s">
        <v>35</v>
      </c>
      <c r="I3756" t="s">
        <v>36</v>
      </c>
      <c r="J3756">
        <v>26</v>
      </c>
      <c r="K3756">
        <v>22</v>
      </c>
      <c r="L3756">
        <f t="shared" si="174"/>
        <v>4</v>
      </c>
      <c r="M3756">
        <v>1</v>
      </c>
      <c r="N3756">
        <v>49401</v>
      </c>
      <c r="O3756" s="1">
        <f t="shared" si="175"/>
        <v>1900.0384615384614</v>
      </c>
      <c r="P3756" s="1">
        <f t="shared" si="176"/>
        <v>41800.846153846149</v>
      </c>
      <c r="Q3756" s="1">
        <f>Table1[[#This Row],[Earned Basic Salary]]*20%</f>
        <v>8360.1692307692301</v>
      </c>
      <c r="R3756" s="1">
        <f>Table1[[#This Row],[Earned Basic Salary]]*10%</f>
        <v>4180.0846153846151</v>
      </c>
      <c r="S3756" s="1">
        <f>Table1[[#This Row],[Earned Basic Salary]]*12%</f>
        <v>5016.1015384615375</v>
      </c>
      <c r="T3756" s="1">
        <f>200</f>
        <v>200</v>
      </c>
      <c r="U3756" s="1">
        <f>Table1[[#This Row],[PF]]+Table1[[#This Row],[Professional Tax]]</f>
        <v>5216.1015384615375</v>
      </c>
      <c r="V3756" s="1">
        <f>Table1[[#This Row],[Overtime Hours]]*200</f>
        <v>200</v>
      </c>
      <c r="W3756" s="1">
        <f>Table1[[#This Row],[Earned Basic Salary]]+Table1[[#This Row],[HRA]]+Table1[[#This Row],[DA]]+Table1[[#This Row],[Overtime Pay]]</f>
        <v>54541.099999999991</v>
      </c>
      <c r="X3756" s="1">
        <f>Table1[[#This Row],[Gross Salary]]-Table1[[#This Row],[Total Deduction]]</f>
        <v>49324.998461538453</v>
      </c>
      <c r="Y3756" t="s">
        <v>37</v>
      </c>
      <c r="Z3756" t="s">
        <v>106</v>
      </c>
      <c r="AA3756" t="s">
        <v>13484</v>
      </c>
      <c r="AB3756" t="s">
        <v>13485</v>
      </c>
    </row>
    <row r="3757" spans="1:28" x14ac:dyDescent="0.3">
      <c r="A3757" t="s">
        <v>13486</v>
      </c>
      <c r="B3757" t="s">
        <v>163</v>
      </c>
      <c r="C3757">
        <v>38</v>
      </c>
      <c r="D3757" t="s">
        <v>31</v>
      </c>
      <c r="E3757" t="s">
        <v>62</v>
      </c>
      <c r="F3757" t="s">
        <v>55</v>
      </c>
      <c r="G3757" t="s">
        <v>3524</v>
      </c>
      <c r="H3757" t="s">
        <v>35</v>
      </c>
      <c r="I3757" t="s">
        <v>36</v>
      </c>
      <c r="J3757">
        <v>26</v>
      </c>
      <c r="K3757">
        <v>25</v>
      </c>
      <c r="L3757">
        <f t="shared" si="174"/>
        <v>1</v>
      </c>
      <c r="M3757">
        <v>12</v>
      </c>
      <c r="N3757">
        <v>60126</v>
      </c>
      <c r="O3757" s="1">
        <f t="shared" si="175"/>
        <v>2312.5384615384614</v>
      </c>
      <c r="P3757" s="1">
        <f t="shared" si="176"/>
        <v>57813.461538461539</v>
      </c>
      <c r="Q3757" s="1">
        <f>Table1[[#This Row],[Earned Basic Salary]]*20%</f>
        <v>11562.692307692309</v>
      </c>
      <c r="R3757" s="1">
        <f>Table1[[#This Row],[Earned Basic Salary]]*10%</f>
        <v>5781.3461538461543</v>
      </c>
      <c r="S3757" s="1">
        <f>Table1[[#This Row],[Earned Basic Salary]]*12%</f>
        <v>6937.6153846153848</v>
      </c>
      <c r="T3757" s="1">
        <f>200</f>
        <v>200</v>
      </c>
      <c r="U3757" s="1">
        <f>Table1[[#This Row],[PF]]+Table1[[#This Row],[Professional Tax]]</f>
        <v>7137.6153846153848</v>
      </c>
      <c r="V3757" s="1">
        <f>Table1[[#This Row],[Overtime Hours]]*200</f>
        <v>2400</v>
      </c>
      <c r="W3757" s="1">
        <f>Table1[[#This Row],[Earned Basic Salary]]+Table1[[#This Row],[HRA]]+Table1[[#This Row],[DA]]+Table1[[#This Row],[Overtime Pay]]</f>
        <v>77557.5</v>
      </c>
      <c r="X3757" s="1">
        <f>Table1[[#This Row],[Gross Salary]]-Table1[[#This Row],[Total Deduction]]</f>
        <v>70419.88461538461</v>
      </c>
      <c r="Y3757" t="s">
        <v>37</v>
      </c>
      <c r="Z3757" t="s">
        <v>48</v>
      </c>
      <c r="AA3757" t="s">
        <v>13487</v>
      </c>
      <c r="AB3757" t="s">
        <v>13488</v>
      </c>
    </row>
    <row r="3758" spans="1:28" x14ac:dyDescent="0.3">
      <c r="A3758" t="s">
        <v>13489</v>
      </c>
      <c r="B3758" t="s">
        <v>392</v>
      </c>
      <c r="C3758">
        <v>55</v>
      </c>
      <c r="D3758" t="s">
        <v>31</v>
      </c>
      <c r="E3758" t="s">
        <v>82</v>
      </c>
      <c r="F3758" t="s">
        <v>55</v>
      </c>
      <c r="G3758" t="s">
        <v>5758</v>
      </c>
      <c r="H3758" t="s">
        <v>35</v>
      </c>
      <c r="I3758" t="s">
        <v>36</v>
      </c>
      <c r="J3758">
        <v>26</v>
      </c>
      <c r="K3758">
        <v>25</v>
      </c>
      <c r="L3758">
        <f t="shared" si="174"/>
        <v>1</v>
      </c>
      <c r="M3758">
        <v>12</v>
      </c>
      <c r="N3758">
        <v>42134</v>
      </c>
      <c r="O3758" s="1">
        <f t="shared" si="175"/>
        <v>1620.5384615384614</v>
      </c>
      <c r="P3758" s="1">
        <f t="shared" si="176"/>
        <v>40513.461538461539</v>
      </c>
      <c r="Q3758" s="1">
        <f>Table1[[#This Row],[Earned Basic Salary]]*20%</f>
        <v>8102.6923076923085</v>
      </c>
      <c r="R3758" s="1">
        <f>Table1[[#This Row],[Earned Basic Salary]]*10%</f>
        <v>4051.3461538461543</v>
      </c>
      <c r="S3758" s="1">
        <f>Table1[[#This Row],[Earned Basic Salary]]*12%</f>
        <v>4861.6153846153848</v>
      </c>
      <c r="T3758" s="1">
        <f>200</f>
        <v>200</v>
      </c>
      <c r="U3758" s="1">
        <f>Table1[[#This Row],[PF]]+Table1[[#This Row],[Professional Tax]]</f>
        <v>5061.6153846153848</v>
      </c>
      <c r="V3758" s="1">
        <f>Table1[[#This Row],[Overtime Hours]]*200</f>
        <v>2400</v>
      </c>
      <c r="W3758" s="1">
        <f>Table1[[#This Row],[Earned Basic Salary]]+Table1[[#This Row],[HRA]]+Table1[[#This Row],[DA]]+Table1[[#This Row],[Overtime Pay]]</f>
        <v>55067.5</v>
      </c>
      <c r="X3758" s="1">
        <f>Table1[[#This Row],[Gross Salary]]-Table1[[#This Row],[Total Deduction]]</f>
        <v>50005.884615384617</v>
      </c>
      <c r="Y3758" t="s">
        <v>37</v>
      </c>
      <c r="Z3758" t="s">
        <v>106</v>
      </c>
      <c r="AA3758" t="s">
        <v>13490</v>
      </c>
      <c r="AB3758" t="s">
        <v>13491</v>
      </c>
    </row>
    <row r="3759" spans="1:28" x14ac:dyDescent="0.3">
      <c r="A3759" t="s">
        <v>13492</v>
      </c>
      <c r="B3759" t="s">
        <v>372</v>
      </c>
      <c r="C3759">
        <v>52</v>
      </c>
      <c r="D3759" t="s">
        <v>61</v>
      </c>
      <c r="E3759" t="s">
        <v>121</v>
      </c>
      <c r="F3759" t="s">
        <v>69</v>
      </c>
      <c r="G3759" t="s">
        <v>9362</v>
      </c>
      <c r="H3759" t="s">
        <v>35</v>
      </c>
      <c r="I3759" t="s">
        <v>36</v>
      </c>
      <c r="J3759">
        <v>26</v>
      </c>
      <c r="K3759">
        <v>21</v>
      </c>
      <c r="L3759">
        <f t="shared" si="174"/>
        <v>5</v>
      </c>
      <c r="M3759">
        <v>7</v>
      </c>
      <c r="N3759">
        <v>70476</v>
      </c>
      <c r="O3759" s="1">
        <f t="shared" si="175"/>
        <v>2710.6153846153848</v>
      </c>
      <c r="P3759" s="1">
        <f t="shared" si="176"/>
        <v>56922.923076923078</v>
      </c>
      <c r="Q3759" s="1">
        <f>Table1[[#This Row],[Earned Basic Salary]]*20%</f>
        <v>11384.584615384616</v>
      </c>
      <c r="R3759" s="1">
        <f>Table1[[#This Row],[Earned Basic Salary]]*10%</f>
        <v>5692.292307692308</v>
      </c>
      <c r="S3759" s="1">
        <f>Table1[[#This Row],[Earned Basic Salary]]*12%</f>
        <v>6830.750769230769</v>
      </c>
      <c r="T3759" s="1">
        <f>200</f>
        <v>200</v>
      </c>
      <c r="U3759" s="1">
        <f>Table1[[#This Row],[PF]]+Table1[[#This Row],[Professional Tax]]</f>
        <v>7030.750769230769</v>
      </c>
      <c r="V3759" s="1">
        <f>Table1[[#This Row],[Overtime Hours]]*200</f>
        <v>1400</v>
      </c>
      <c r="W3759" s="1">
        <f>Table1[[#This Row],[Earned Basic Salary]]+Table1[[#This Row],[HRA]]+Table1[[#This Row],[DA]]+Table1[[#This Row],[Overtime Pay]]</f>
        <v>75399.8</v>
      </c>
      <c r="X3759" s="1">
        <f>Table1[[#This Row],[Gross Salary]]-Table1[[#This Row],[Total Deduction]]</f>
        <v>68369.049230769233</v>
      </c>
      <c r="Y3759" t="s">
        <v>37</v>
      </c>
      <c r="Z3759" t="s">
        <v>48</v>
      </c>
      <c r="AA3759" t="s">
        <v>13493</v>
      </c>
      <c r="AB3759" t="s">
        <v>13494</v>
      </c>
    </row>
    <row r="3760" spans="1:28" x14ac:dyDescent="0.3">
      <c r="A3760" t="s">
        <v>13495</v>
      </c>
      <c r="B3760" t="s">
        <v>2873</v>
      </c>
      <c r="C3760">
        <v>40</v>
      </c>
      <c r="D3760" t="s">
        <v>81</v>
      </c>
      <c r="E3760" t="s">
        <v>45</v>
      </c>
      <c r="F3760" t="s">
        <v>89</v>
      </c>
      <c r="G3760" t="s">
        <v>12754</v>
      </c>
      <c r="H3760" t="s">
        <v>35</v>
      </c>
      <c r="I3760" t="s">
        <v>36</v>
      </c>
      <c r="J3760">
        <v>26</v>
      </c>
      <c r="K3760">
        <v>23</v>
      </c>
      <c r="L3760">
        <f t="shared" si="174"/>
        <v>3</v>
      </c>
      <c r="M3760">
        <v>13</v>
      </c>
      <c r="N3760">
        <v>35288</v>
      </c>
      <c r="O3760" s="1">
        <f t="shared" si="175"/>
        <v>1357.2307692307693</v>
      </c>
      <c r="P3760" s="1">
        <f t="shared" si="176"/>
        <v>31216.307692307695</v>
      </c>
      <c r="Q3760" s="1">
        <f>Table1[[#This Row],[Earned Basic Salary]]*20%</f>
        <v>6243.2615384615392</v>
      </c>
      <c r="R3760" s="1">
        <f>Table1[[#This Row],[Earned Basic Salary]]*10%</f>
        <v>3121.6307692307696</v>
      </c>
      <c r="S3760" s="1">
        <f>Table1[[#This Row],[Earned Basic Salary]]*12%</f>
        <v>3745.9569230769234</v>
      </c>
      <c r="T3760" s="1">
        <f>200</f>
        <v>200</v>
      </c>
      <c r="U3760" s="1">
        <f>Table1[[#This Row],[PF]]+Table1[[#This Row],[Professional Tax]]</f>
        <v>3945.9569230769234</v>
      </c>
      <c r="V3760" s="1">
        <f>Table1[[#This Row],[Overtime Hours]]*200</f>
        <v>2600</v>
      </c>
      <c r="W3760" s="1">
        <f>Table1[[#This Row],[Earned Basic Salary]]+Table1[[#This Row],[HRA]]+Table1[[#This Row],[DA]]+Table1[[#This Row],[Overtime Pay]]</f>
        <v>43181.200000000004</v>
      </c>
      <c r="X3760" s="1">
        <f>Table1[[#This Row],[Gross Salary]]-Table1[[#This Row],[Total Deduction]]</f>
        <v>39235.243076923078</v>
      </c>
      <c r="Y3760" t="s">
        <v>37</v>
      </c>
      <c r="Z3760" t="s">
        <v>48</v>
      </c>
      <c r="AA3760" t="s">
        <v>13496</v>
      </c>
      <c r="AB3760" t="s">
        <v>13497</v>
      </c>
    </row>
    <row r="3761" spans="1:28" x14ac:dyDescent="0.3">
      <c r="A3761" t="s">
        <v>13498</v>
      </c>
      <c r="B3761" t="s">
        <v>1473</v>
      </c>
      <c r="C3761">
        <v>33</v>
      </c>
      <c r="D3761" t="s">
        <v>127</v>
      </c>
      <c r="E3761" t="s">
        <v>32</v>
      </c>
      <c r="F3761" t="s">
        <v>83</v>
      </c>
      <c r="G3761" t="s">
        <v>5579</v>
      </c>
      <c r="H3761" t="s">
        <v>35</v>
      </c>
      <c r="I3761" t="s">
        <v>36</v>
      </c>
      <c r="J3761">
        <v>26</v>
      </c>
      <c r="K3761">
        <v>21</v>
      </c>
      <c r="L3761">
        <f t="shared" si="174"/>
        <v>5</v>
      </c>
      <c r="M3761">
        <v>3</v>
      </c>
      <c r="N3761">
        <v>20436</v>
      </c>
      <c r="O3761" s="1">
        <f t="shared" si="175"/>
        <v>786</v>
      </c>
      <c r="P3761" s="1">
        <f t="shared" si="176"/>
        <v>16506</v>
      </c>
      <c r="Q3761" s="1">
        <f>Table1[[#This Row],[Earned Basic Salary]]*20%</f>
        <v>3301.2000000000003</v>
      </c>
      <c r="R3761" s="1">
        <f>Table1[[#This Row],[Earned Basic Salary]]*10%</f>
        <v>1650.6000000000001</v>
      </c>
      <c r="S3761" s="1">
        <f>Table1[[#This Row],[Earned Basic Salary]]*12%</f>
        <v>1980.72</v>
      </c>
      <c r="T3761" s="1">
        <f>200</f>
        <v>200</v>
      </c>
      <c r="U3761" s="1">
        <f>Table1[[#This Row],[PF]]+Table1[[#This Row],[Professional Tax]]</f>
        <v>2180.7200000000003</v>
      </c>
      <c r="V3761" s="1">
        <f>Table1[[#This Row],[Overtime Hours]]*200</f>
        <v>600</v>
      </c>
      <c r="W3761" s="1">
        <f>Table1[[#This Row],[Earned Basic Salary]]+Table1[[#This Row],[HRA]]+Table1[[#This Row],[DA]]+Table1[[#This Row],[Overtime Pay]]</f>
        <v>22057.8</v>
      </c>
      <c r="X3761" s="1">
        <f>Table1[[#This Row],[Gross Salary]]-Table1[[#This Row],[Total Deduction]]</f>
        <v>19877.079999999998</v>
      </c>
      <c r="Y3761" t="s">
        <v>37</v>
      </c>
      <c r="Z3761" t="s">
        <v>106</v>
      </c>
      <c r="AA3761" t="s">
        <v>13499</v>
      </c>
      <c r="AB3761" t="s">
        <v>13500</v>
      </c>
    </row>
    <row r="3762" spans="1:28" x14ac:dyDescent="0.3">
      <c r="A3762" t="s">
        <v>13501</v>
      </c>
      <c r="B3762" t="s">
        <v>797</v>
      </c>
      <c r="C3762">
        <v>31</v>
      </c>
      <c r="D3762" t="s">
        <v>31</v>
      </c>
      <c r="E3762" t="s">
        <v>82</v>
      </c>
      <c r="F3762" t="s">
        <v>46</v>
      </c>
      <c r="G3762" t="s">
        <v>13502</v>
      </c>
      <c r="H3762" t="s">
        <v>35</v>
      </c>
      <c r="I3762" t="s">
        <v>36</v>
      </c>
      <c r="J3762">
        <v>26</v>
      </c>
      <c r="K3762">
        <v>23</v>
      </c>
      <c r="L3762">
        <f t="shared" si="174"/>
        <v>3</v>
      </c>
      <c r="M3762">
        <v>9</v>
      </c>
      <c r="N3762">
        <v>46209</v>
      </c>
      <c r="O3762" s="1">
        <f t="shared" si="175"/>
        <v>1777.2692307692307</v>
      </c>
      <c r="P3762" s="1">
        <f t="shared" si="176"/>
        <v>40877.192307692305</v>
      </c>
      <c r="Q3762" s="1">
        <f>Table1[[#This Row],[Earned Basic Salary]]*20%</f>
        <v>8175.4384615384615</v>
      </c>
      <c r="R3762" s="1">
        <f>Table1[[#This Row],[Earned Basic Salary]]*10%</f>
        <v>4087.7192307692308</v>
      </c>
      <c r="S3762" s="1">
        <f>Table1[[#This Row],[Earned Basic Salary]]*12%</f>
        <v>4905.2630769230764</v>
      </c>
      <c r="T3762" s="1">
        <f>200</f>
        <v>200</v>
      </c>
      <c r="U3762" s="1">
        <f>Table1[[#This Row],[PF]]+Table1[[#This Row],[Professional Tax]]</f>
        <v>5105.2630769230764</v>
      </c>
      <c r="V3762" s="1">
        <f>Table1[[#This Row],[Overtime Hours]]*200</f>
        <v>1800</v>
      </c>
      <c r="W3762" s="1">
        <f>Table1[[#This Row],[Earned Basic Salary]]+Table1[[#This Row],[HRA]]+Table1[[#This Row],[DA]]+Table1[[#This Row],[Overtime Pay]]</f>
        <v>54940.35</v>
      </c>
      <c r="X3762" s="1">
        <f>Table1[[#This Row],[Gross Salary]]-Table1[[#This Row],[Total Deduction]]</f>
        <v>49835.086923076924</v>
      </c>
      <c r="Y3762" t="s">
        <v>37</v>
      </c>
      <c r="Z3762" t="s">
        <v>95</v>
      </c>
      <c r="AA3762" t="s">
        <v>13503</v>
      </c>
      <c r="AB3762" t="s">
        <v>13504</v>
      </c>
    </row>
    <row r="3763" spans="1:28" x14ac:dyDescent="0.3">
      <c r="A3763" t="s">
        <v>13505</v>
      </c>
      <c r="B3763" t="s">
        <v>1547</v>
      </c>
      <c r="C3763">
        <v>36</v>
      </c>
      <c r="D3763" t="s">
        <v>61</v>
      </c>
      <c r="E3763" t="s">
        <v>45</v>
      </c>
      <c r="F3763" t="s">
        <v>55</v>
      </c>
      <c r="G3763" t="s">
        <v>2866</v>
      </c>
      <c r="H3763" t="s">
        <v>35</v>
      </c>
      <c r="I3763" t="s">
        <v>36</v>
      </c>
      <c r="J3763">
        <v>26</v>
      </c>
      <c r="K3763">
        <v>23</v>
      </c>
      <c r="L3763">
        <f t="shared" si="174"/>
        <v>3</v>
      </c>
      <c r="M3763">
        <v>11</v>
      </c>
      <c r="N3763">
        <v>57830</v>
      </c>
      <c r="O3763" s="1">
        <f t="shared" si="175"/>
        <v>2224.2307692307691</v>
      </c>
      <c r="P3763" s="1">
        <f t="shared" si="176"/>
        <v>51157.307692307688</v>
      </c>
      <c r="Q3763" s="1">
        <f>Table1[[#This Row],[Earned Basic Salary]]*20%</f>
        <v>10231.461538461539</v>
      </c>
      <c r="R3763" s="1">
        <f>Table1[[#This Row],[Earned Basic Salary]]*10%</f>
        <v>5115.7307692307695</v>
      </c>
      <c r="S3763" s="1">
        <f>Table1[[#This Row],[Earned Basic Salary]]*12%</f>
        <v>6138.8769230769221</v>
      </c>
      <c r="T3763" s="1">
        <f>200</f>
        <v>200</v>
      </c>
      <c r="U3763" s="1">
        <f>Table1[[#This Row],[PF]]+Table1[[#This Row],[Professional Tax]]</f>
        <v>6338.8769230769221</v>
      </c>
      <c r="V3763" s="1">
        <f>Table1[[#This Row],[Overtime Hours]]*200</f>
        <v>2200</v>
      </c>
      <c r="W3763" s="1">
        <f>Table1[[#This Row],[Earned Basic Salary]]+Table1[[#This Row],[HRA]]+Table1[[#This Row],[DA]]+Table1[[#This Row],[Overtime Pay]]</f>
        <v>68704.5</v>
      </c>
      <c r="X3763" s="1">
        <f>Table1[[#This Row],[Gross Salary]]-Table1[[#This Row],[Total Deduction]]</f>
        <v>62365.623076923075</v>
      </c>
      <c r="Y3763" t="s">
        <v>37</v>
      </c>
      <c r="Z3763" t="s">
        <v>48</v>
      </c>
      <c r="AA3763" t="s">
        <v>13506</v>
      </c>
      <c r="AB3763" t="s">
        <v>13507</v>
      </c>
    </row>
    <row r="3764" spans="1:28" x14ac:dyDescent="0.3">
      <c r="A3764" t="s">
        <v>13508</v>
      </c>
      <c r="B3764" t="s">
        <v>2238</v>
      </c>
      <c r="C3764">
        <v>38</v>
      </c>
      <c r="D3764" t="s">
        <v>61</v>
      </c>
      <c r="E3764" t="s">
        <v>54</v>
      </c>
      <c r="F3764" t="s">
        <v>89</v>
      </c>
      <c r="G3764" t="s">
        <v>13509</v>
      </c>
      <c r="H3764" t="s">
        <v>35</v>
      </c>
      <c r="I3764" t="s">
        <v>36</v>
      </c>
      <c r="J3764">
        <v>26</v>
      </c>
      <c r="K3764">
        <v>25</v>
      </c>
      <c r="L3764">
        <f t="shared" si="174"/>
        <v>1</v>
      </c>
      <c r="M3764">
        <v>20</v>
      </c>
      <c r="N3764">
        <v>78051</v>
      </c>
      <c r="O3764" s="1">
        <f t="shared" si="175"/>
        <v>3001.9615384615386</v>
      </c>
      <c r="P3764" s="1">
        <f t="shared" si="176"/>
        <v>75049.038461538468</v>
      </c>
      <c r="Q3764" s="1">
        <f>Table1[[#This Row],[Earned Basic Salary]]*20%</f>
        <v>15009.807692307695</v>
      </c>
      <c r="R3764" s="1">
        <f>Table1[[#This Row],[Earned Basic Salary]]*10%</f>
        <v>7504.9038461538476</v>
      </c>
      <c r="S3764" s="1">
        <f>Table1[[#This Row],[Earned Basic Salary]]*12%</f>
        <v>9005.8846153846152</v>
      </c>
      <c r="T3764" s="1">
        <f>200</f>
        <v>200</v>
      </c>
      <c r="U3764" s="1">
        <f>Table1[[#This Row],[PF]]+Table1[[#This Row],[Professional Tax]]</f>
        <v>9205.8846153846152</v>
      </c>
      <c r="V3764" s="1">
        <f>Table1[[#This Row],[Overtime Hours]]*200</f>
        <v>4000</v>
      </c>
      <c r="W3764" s="1">
        <f>Table1[[#This Row],[Earned Basic Salary]]+Table1[[#This Row],[HRA]]+Table1[[#This Row],[DA]]+Table1[[#This Row],[Overtime Pay]]</f>
        <v>101563.75</v>
      </c>
      <c r="X3764" s="1">
        <f>Table1[[#This Row],[Gross Salary]]-Table1[[#This Row],[Total Deduction]]</f>
        <v>92357.86538461539</v>
      </c>
      <c r="Y3764" t="s">
        <v>37</v>
      </c>
      <c r="Z3764" t="s">
        <v>106</v>
      </c>
      <c r="AA3764" t="s">
        <v>13510</v>
      </c>
      <c r="AB3764" t="s">
        <v>13511</v>
      </c>
    </row>
    <row r="3765" spans="1:28" x14ac:dyDescent="0.3">
      <c r="A3765" t="s">
        <v>13512</v>
      </c>
      <c r="B3765" t="s">
        <v>774</v>
      </c>
      <c r="C3765">
        <v>49</v>
      </c>
      <c r="D3765" t="s">
        <v>127</v>
      </c>
      <c r="E3765" t="s">
        <v>54</v>
      </c>
      <c r="F3765" t="s">
        <v>83</v>
      </c>
      <c r="G3765" t="s">
        <v>2277</v>
      </c>
      <c r="H3765" t="s">
        <v>35</v>
      </c>
      <c r="I3765" t="s">
        <v>36</v>
      </c>
      <c r="J3765">
        <v>26</v>
      </c>
      <c r="K3765">
        <v>21</v>
      </c>
      <c r="L3765">
        <f t="shared" si="174"/>
        <v>5</v>
      </c>
      <c r="M3765">
        <v>10</v>
      </c>
      <c r="N3765">
        <v>27165</v>
      </c>
      <c r="O3765" s="1">
        <f t="shared" si="175"/>
        <v>1044.8076923076924</v>
      </c>
      <c r="P3765" s="1">
        <f t="shared" si="176"/>
        <v>21940.961538461539</v>
      </c>
      <c r="Q3765" s="1">
        <f>Table1[[#This Row],[Earned Basic Salary]]*20%</f>
        <v>4388.1923076923076</v>
      </c>
      <c r="R3765" s="1">
        <f>Table1[[#This Row],[Earned Basic Salary]]*10%</f>
        <v>2194.0961538461538</v>
      </c>
      <c r="S3765" s="1">
        <f>Table1[[#This Row],[Earned Basic Salary]]*12%</f>
        <v>2632.9153846153845</v>
      </c>
      <c r="T3765" s="1">
        <f>200</f>
        <v>200</v>
      </c>
      <c r="U3765" s="1">
        <f>Table1[[#This Row],[PF]]+Table1[[#This Row],[Professional Tax]]</f>
        <v>2832.9153846153845</v>
      </c>
      <c r="V3765" s="1">
        <f>Table1[[#This Row],[Overtime Hours]]*200</f>
        <v>2000</v>
      </c>
      <c r="W3765" s="1">
        <f>Table1[[#This Row],[Earned Basic Salary]]+Table1[[#This Row],[HRA]]+Table1[[#This Row],[DA]]+Table1[[#This Row],[Overtime Pay]]</f>
        <v>30523.25</v>
      </c>
      <c r="X3765" s="1">
        <f>Table1[[#This Row],[Gross Salary]]-Table1[[#This Row],[Total Deduction]]</f>
        <v>27690.334615384614</v>
      </c>
      <c r="Y3765" t="s">
        <v>37</v>
      </c>
      <c r="Z3765" t="s">
        <v>95</v>
      </c>
      <c r="AA3765" t="s">
        <v>13513</v>
      </c>
      <c r="AB3765" t="s">
        <v>13514</v>
      </c>
    </row>
    <row r="3766" spans="1:28" x14ac:dyDescent="0.3">
      <c r="A3766" t="s">
        <v>13515</v>
      </c>
      <c r="B3766" t="s">
        <v>1542</v>
      </c>
      <c r="C3766">
        <v>36</v>
      </c>
      <c r="D3766" t="s">
        <v>44</v>
      </c>
      <c r="E3766" t="s">
        <v>62</v>
      </c>
      <c r="F3766" t="s">
        <v>33</v>
      </c>
      <c r="G3766" t="s">
        <v>6746</v>
      </c>
      <c r="H3766" t="s">
        <v>35</v>
      </c>
      <c r="I3766" t="s">
        <v>36</v>
      </c>
      <c r="J3766">
        <v>26</v>
      </c>
      <c r="K3766">
        <v>22</v>
      </c>
      <c r="L3766">
        <f t="shared" si="174"/>
        <v>4</v>
      </c>
      <c r="M3766">
        <v>3</v>
      </c>
      <c r="N3766">
        <v>22844</v>
      </c>
      <c r="O3766" s="1">
        <f t="shared" si="175"/>
        <v>878.61538461538464</v>
      </c>
      <c r="P3766" s="1">
        <f t="shared" si="176"/>
        <v>19329.538461538461</v>
      </c>
      <c r="Q3766" s="1">
        <f>Table1[[#This Row],[Earned Basic Salary]]*20%</f>
        <v>3865.9076923076923</v>
      </c>
      <c r="R3766" s="1">
        <f>Table1[[#This Row],[Earned Basic Salary]]*10%</f>
        <v>1932.9538461538461</v>
      </c>
      <c r="S3766" s="1">
        <f>Table1[[#This Row],[Earned Basic Salary]]*12%</f>
        <v>2319.5446153846151</v>
      </c>
      <c r="T3766" s="1">
        <f>200</f>
        <v>200</v>
      </c>
      <c r="U3766" s="1">
        <f>Table1[[#This Row],[PF]]+Table1[[#This Row],[Professional Tax]]</f>
        <v>2519.5446153846151</v>
      </c>
      <c r="V3766" s="1">
        <f>Table1[[#This Row],[Overtime Hours]]*200</f>
        <v>600</v>
      </c>
      <c r="W3766" s="1">
        <f>Table1[[#This Row],[Earned Basic Salary]]+Table1[[#This Row],[HRA]]+Table1[[#This Row],[DA]]+Table1[[#This Row],[Overtime Pay]]</f>
        <v>25728.400000000001</v>
      </c>
      <c r="X3766" s="1">
        <f>Table1[[#This Row],[Gross Salary]]-Table1[[#This Row],[Total Deduction]]</f>
        <v>23208.855384615388</v>
      </c>
      <c r="Y3766" t="s">
        <v>37</v>
      </c>
      <c r="Z3766" t="s">
        <v>95</v>
      </c>
      <c r="AA3766" t="s">
        <v>13516</v>
      </c>
      <c r="AB3766" t="s">
        <v>13517</v>
      </c>
    </row>
    <row r="3767" spans="1:28" x14ac:dyDescent="0.3">
      <c r="A3767" t="s">
        <v>13518</v>
      </c>
      <c r="B3767" t="s">
        <v>183</v>
      </c>
      <c r="C3767">
        <v>34</v>
      </c>
      <c r="D3767" t="s">
        <v>133</v>
      </c>
      <c r="E3767" t="s">
        <v>54</v>
      </c>
      <c r="F3767" t="s">
        <v>33</v>
      </c>
      <c r="G3767" t="s">
        <v>8508</v>
      </c>
      <c r="H3767" t="s">
        <v>35</v>
      </c>
      <c r="I3767" t="s">
        <v>36</v>
      </c>
      <c r="J3767">
        <v>26</v>
      </c>
      <c r="K3767">
        <v>24</v>
      </c>
      <c r="L3767">
        <f t="shared" si="174"/>
        <v>2</v>
      </c>
      <c r="M3767">
        <v>14</v>
      </c>
      <c r="N3767">
        <v>38550</v>
      </c>
      <c r="O3767" s="1">
        <f t="shared" si="175"/>
        <v>1482.6923076923076</v>
      </c>
      <c r="P3767" s="1">
        <f t="shared" si="176"/>
        <v>35584.615384615383</v>
      </c>
      <c r="Q3767" s="1">
        <f>Table1[[#This Row],[Earned Basic Salary]]*20%</f>
        <v>7116.9230769230771</v>
      </c>
      <c r="R3767" s="1">
        <f>Table1[[#This Row],[Earned Basic Salary]]*10%</f>
        <v>3558.4615384615386</v>
      </c>
      <c r="S3767" s="1">
        <f>Table1[[#This Row],[Earned Basic Salary]]*12%</f>
        <v>4270.1538461538457</v>
      </c>
      <c r="T3767" s="1">
        <f>200</f>
        <v>200</v>
      </c>
      <c r="U3767" s="1">
        <f>Table1[[#This Row],[PF]]+Table1[[#This Row],[Professional Tax]]</f>
        <v>4470.1538461538457</v>
      </c>
      <c r="V3767" s="1">
        <f>Table1[[#This Row],[Overtime Hours]]*200</f>
        <v>2800</v>
      </c>
      <c r="W3767" s="1">
        <f>Table1[[#This Row],[Earned Basic Salary]]+Table1[[#This Row],[HRA]]+Table1[[#This Row],[DA]]+Table1[[#This Row],[Overtime Pay]]</f>
        <v>49060</v>
      </c>
      <c r="X3767" s="1">
        <f>Table1[[#This Row],[Gross Salary]]-Table1[[#This Row],[Total Deduction]]</f>
        <v>44589.846153846156</v>
      </c>
      <c r="Y3767" t="s">
        <v>37</v>
      </c>
      <c r="Z3767" t="s">
        <v>38</v>
      </c>
      <c r="AA3767" t="s">
        <v>13519</v>
      </c>
      <c r="AB3767" t="s">
        <v>13520</v>
      </c>
    </row>
    <row r="3768" spans="1:28" x14ac:dyDescent="0.3">
      <c r="A3768" t="s">
        <v>13521</v>
      </c>
      <c r="B3768" t="s">
        <v>512</v>
      </c>
      <c r="C3768">
        <v>50</v>
      </c>
      <c r="D3768" t="s">
        <v>31</v>
      </c>
      <c r="E3768" t="s">
        <v>121</v>
      </c>
      <c r="F3768" t="s">
        <v>46</v>
      </c>
      <c r="G3768" t="s">
        <v>692</v>
      </c>
      <c r="H3768" t="s">
        <v>35</v>
      </c>
      <c r="I3768" t="s">
        <v>36</v>
      </c>
      <c r="J3768">
        <v>26</v>
      </c>
      <c r="K3768">
        <v>24</v>
      </c>
      <c r="L3768">
        <f t="shared" si="174"/>
        <v>2</v>
      </c>
      <c r="M3768">
        <v>16</v>
      </c>
      <c r="N3768">
        <v>51112</v>
      </c>
      <c r="O3768" s="1">
        <f t="shared" si="175"/>
        <v>1965.8461538461538</v>
      </c>
      <c r="P3768" s="1">
        <f t="shared" si="176"/>
        <v>47180.307692307688</v>
      </c>
      <c r="Q3768" s="1">
        <f>Table1[[#This Row],[Earned Basic Salary]]*20%</f>
        <v>9436.0615384615376</v>
      </c>
      <c r="R3768" s="1">
        <f>Table1[[#This Row],[Earned Basic Salary]]*10%</f>
        <v>4718.0307692307688</v>
      </c>
      <c r="S3768" s="1">
        <f>Table1[[#This Row],[Earned Basic Salary]]*12%</f>
        <v>5661.6369230769224</v>
      </c>
      <c r="T3768" s="1">
        <f>200</f>
        <v>200</v>
      </c>
      <c r="U3768" s="1">
        <f>Table1[[#This Row],[PF]]+Table1[[#This Row],[Professional Tax]]</f>
        <v>5861.6369230769224</v>
      </c>
      <c r="V3768" s="1">
        <f>Table1[[#This Row],[Overtime Hours]]*200</f>
        <v>3200</v>
      </c>
      <c r="W3768" s="1">
        <f>Table1[[#This Row],[Earned Basic Salary]]+Table1[[#This Row],[HRA]]+Table1[[#This Row],[DA]]+Table1[[#This Row],[Overtime Pay]]</f>
        <v>64534.399999999994</v>
      </c>
      <c r="X3768" s="1">
        <f>Table1[[#This Row],[Gross Salary]]-Table1[[#This Row],[Total Deduction]]</f>
        <v>58672.763076923075</v>
      </c>
      <c r="Y3768" t="s">
        <v>37</v>
      </c>
      <c r="Z3768" t="s">
        <v>106</v>
      </c>
      <c r="AA3768" t="s">
        <v>13522</v>
      </c>
      <c r="AB3768" t="s">
        <v>13523</v>
      </c>
    </row>
    <row r="3769" spans="1:28" x14ac:dyDescent="0.3">
      <c r="A3769" t="s">
        <v>13524</v>
      </c>
      <c r="B3769" t="s">
        <v>110</v>
      </c>
      <c r="C3769">
        <v>32</v>
      </c>
      <c r="D3769" t="s">
        <v>133</v>
      </c>
      <c r="E3769" t="s">
        <v>32</v>
      </c>
      <c r="F3769" t="s">
        <v>55</v>
      </c>
      <c r="G3769" t="s">
        <v>12396</v>
      </c>
      <c r="H3769" t="s">
        <v>35</v>
      </c>
      <c r="I3769" t="s">
        <v>36</v>
      </c>
      <c r="J3769">
        <v>26</v>
      </c>
      <c r="K3769">
        <v>22</v>
      </c>
      <c r="L3769">
        <f t="shared" si="174"/>
        <v>4</v>
      </c>
      <c r="M3769">
        <v>15</v>
      </c>
      <c r="N3769">
        <v>76768</v>
      </c>
      <c r="O3769" s="1">
        <f t="shared" si="175"/>
        <v>2952.6153846153848</v>
      </c>
      <c r="P3769" s="1">
        <f t="shared" si="176"/>
        <v>64957.538461538468</v>
      </c>
      <c r="Q3769" s="1">
        <f>Table1[[#This Row],[Earned Basic Salary]]*20%</f>
        <v>12991.507692307694</v>
      </c>
      <c r="R3769" s="1">
        <f>Table1[[#This Row],[Earned Basic Salary]]*10%</f>
        <v>6495.753846153847</v>
      </c>
      <c r="S3769" s="1">
        <f>Table1[[#This Row],[Earned Basic Salary]]*12%</f>
        <v>7794.9046153846157</v>
      </c>
      <c r="T3769" s="1">
        <f>200</f>
        <v>200</v>
      </c>
      <c r="U3769" s="1">
        <f>Table1[[#This Row],[PF]]+Table1[[#This Row],[Professional Tax]]</f>
        <v>7994.9046153846157</v>
      </c>
      <c r="V3769" s="1">
        <f>Table1[[#This Row],[Overtime Hours]]*200</f>
        <v>3000</v>
      </c>
      <c r="W3769" s="1">
        <f>Table1[[#This Row],[Earned Basic Salary]]+Table1[[#This Row],[HRA]]+Table1[[#This Row],[DA]]+Table1[[#This Row],[Overtime Pay]]</f>
        <v>87444.800000000017</v>
      </c>
      <c r="X3769" s="1">
        <f>Table1[[#This Row],[Gross Salary]]-Table1[[#This Row],[Total Deduction]]</f>
        <v>79449.895384615404</v>
      </c>
      <c r="Y3769" t="s">
        <v>37</v>
      </c>
      <c r="Z3769" t="s">
        <v>95</v>
      </c>
      <c r="AA3769" t="s">
        <v>13525</v>
      </c>
      <c r="AB3769" t="s">
        <v>13526</v>
      </c>
    </row>
    <row r="3770" spans="1:28" x14ac:dyDescent="0.3">
      <c r="A3770" t="s">
        <v>13527</v>
      </c>
      <c r="B3770" t="s">
        <v>104</v>
      </c>
      <c r="C3770">
        <v>34</v>
      </c>
      <c r="D3770" t="s">
        <v>44</v>
      </c>
      <c r="E3770" t="s">
        <v>62</v>
      </c>
      <c r="F3770" t="s">
        <v>89</v>
      </c>
      <c r="G3770" t="s">
        <v>13528</v>
      </c>
      <c r="H3770" t="s">
        <v>35</v>
      </c>
      <c r="I3770" t="s">
        <v>36</v>
      </c>
      <c r="J3770">
        <v>26</v>
      </c>
      <c r="K3770">
        <v>24</v>
      </c>
      <c r="L3770">
        <f t="shared" si="174"/>
        <v>2</v>
      </c>
      <c r="M3770">
        <v>15</v>
      </c>
      <c r="N3770">
        <v>47612</v>
      </c>
      <c r="O3770" s="1">
        <f t="shared" si="175"/>
        <v>1831.2307692307693</v>
      </c>
      <c r="P3770" s="1">
        <f t="shared" si="176"/>
        <v>43949.538461538461</v>
      </c>
      <c r="Q3770" s="1">
        <f>Table1[[#This Row],[Earned Basic Salary]]*20%</f>
        <v>8789.9076923076918</v>
      </c>
      <c r="R3770" s="1">
        <f>Table1[[#This Row],[Earned Basic Salary]]*10%</f>
        <v>4394.9538461538459</v>
      </c>
      <c r="S3770" s="1">
        <f>Table1[[#This Row],[Earned Basic Salary]]*12%</f>
        <v>5273.9446153846147</v>
      </c>
      <c r="T3770" s="1">
        <f>200</f>
        <v>200</v>
      </c>
      <c r="U3770" s="1">
        <f>Table1[[#This Row],[PF]]+Table1[[#This Row],[Professional Tax]]</f>
        <v>5473.9446153846147</v>
      </c>
      <c r="V3770" s="1">
        <f>Table1[[#This Row],[Overtime Hours]]*200</f>
        <v>3000</v>
      </c>
      <c r="W3770" s="1">
        <f>Table1[[#This Row],[Earned Basic Salary]]+Table1[[#This Row],[HRA]]+Table1[[#This Row],[DA]]+Table1[[#This Row],[Overtime Pay]]</f>
        <v>60134.400000000001</v>
      </c>
      <c r="X3770" s="1">
        <f>Table1[[#This Row],[Gross Salary]]-Table1[[#This Row],[Total Deduction]]</f>
        <v>54660.455384615387</v>
      </c>
      <c r="Y3770" t="s">
        <v>37</v>
      </c>
      <c r="Z3770" t="s">
        <v>38</v>
      </c>
      <c r="AA3770" t="s">
        <v>13529</v>
      </c>
      <c r="AB3770" t="s">
        <v>13530</v>
      </c>
    </row>
    <row r="3771" spans="1:28" x14ac:dyDescent="0.3">
      <c r="A3771" t="s">
        <v>13531</v>
      </c>
      <c r="B3771" t="s">
        <v>485</v>
      </c>
      <c r="C3771">
        <v>44</v>
      </c>
      <c r="D3771" t="s">
        <v>31</v>
      </c>
      <c r="E3771" t="s">
        <v>54</v>
      </c>
      <c r="F3771" t="s">
        <v>55</v>
      </c>
      <c r="G3771" t="s">
        <v>1391</v>
      </c>
      <c r="H3771" t="s">
        <v>35</v>
      </c>
      <c r="I3771" t="s">
        <v>36</v>
      </c>
      <c r="J3771">
        <v>26</v>
      </c>
      <c r="K3771">
        <v>24</v>
      </c>
      <c r="L3771">
        <f t="shared" si="174"/>
        <v>2</v>
      </c>
      <c r="M3771">
        <v>5</v>
      </c>
      <c r="N3771">
        <v>46895</v>
      </c>
      <c r="O3771" s="1">
        <f t="shared" si="175"/>
        <v>1803.6538461538462</v>
      </c>
      <c r="P3771" s="1">
        <f t="shared" si="176"/>
        <v>43287.692307692312</v>
      </c>
      <c r="Q3771" s="1">
        <f>Table1[[#This Row],[Earned Basic Salary]]*20%</f>
        <v>8657.5384615384628</v>
      </c>
      <c r="R3771" s="1">
        <f>Table1[[#This Row],[Earned Basic Salary]]*10%</f>
        <v>4328.7692307692314</v>
      </c>
      <c r="S3771" s="1">
        <f>Table1[[#This Row],[Earned Basic Salary]]*12%</f>
        <v>5194.5230769230775</v>
      </c>
      <c r="T3771" s="1">
        <f>200</f>
        <v>200</v>
      </c>
      <c r="U3771" s="1">
        <f>Table1[[#This Row],[PF]]+Table1[[#This Row],[Professional Tax]]</f>
        <v>5394.5230769230775</v>
      </c>
      <c r="V3771" s="1">
        <f>Table1[[#This Row],[Overtime Hours]]*200</f>
        <v>1000</v>
      </c>
      <c r="W3771" s="1">
        <f>Table1[[#This Row],[Earned Basic Salary]]+Table1[[#This Row],[HRA]]+Table1[[#This Row],[DA]]+Table1[[#This Row],[Overtime Pay]]</f>
        <v>57274.000000000007</v>
      </c>
      <c r="X3771" s="1">
        <f>Table1[[#This Row],[Gross Salary]]-Table1[[#This Row],[Total Deduction]]</f>
        <v>51879.476923076931</v>
      </c>
      <c r="Y3771" t="s">
        <v>37</v>
      </c>
      <c r="Z3771" t="s">
        <v>38</v>
      </c>
      <c r="AA3771" t="s">
        <v>13532</v>
      </c>
      <c r="AB3771" t="s">
        <v>13533</v>
      </c>
    </row>
    <row r="3772" spans="1:28" x14ac:dyDescent="0.3">
      <c r="A3772" t="s">
        <v>13534</v>
      </c>
      <c r="B3772" t="s">
        <v>255</v>
      </c>
      <c r="C3772">
        <v>28</v>
      </c>
      <c r="D3772" t="s">
        <v>53</v>
      </c>
      <c r="E3772" t="s">
        <v>45</v>
      </c>
      <c r="F3772" t="s">
        <v>69</v>
      </c>
      <c r="G3772" t="s">
        <v>3102</v>
      </c>
      <c r="H3772" t="s">
        <v>35</v>
      </c>
      <c r="I3772" t="s">
        <v>36</v>
      </c>
      <c r="J3772">
        <v>26</v>
      </c>
      <c r="K3772">
        <v>23</v>
      </c>
      <c r="L3772">
        <f t="shared" si="174"/>
        <v>3</v>
      </c>
      <c r="M3772">
        <v>4</v>
      </c>
      <c r="N3772">
        <v>69191</v>
      </c>
      <c r="O3772" s="1">
        <f t="shared" si="175"/>
        <v>2661.1923076923076</v>
      </c>
      <c r="P3772" s="1">
        <f t="shared" si="176"/>
        <v>61207.423076923078</v>
      </c>
      <c r="Q3772" s="1">
        <f>Table1[[#This Row],[Earned Basic Salary]]*20%</f>
        <v>12241.484615384616</v>
      </c>
      <c r="R3772" s="1">
        <f>Table1[[#This Row],[Earned Basic Salary]]*10%</f>
        <v>6120.7423076923078</v>
      </c>
      <c r="S3772" s="1">
        <f>Table1[[#This Row],[Earned Basic Salary]]*12%</f>
        <v>7344.8907692307694</v>
      </c>
      <c r="T3772" s="1">
        <f>200</f>
        <v>200</v>
      </c>
      <c r="U3772" s="1">
        <f>Table1[[#This Row],[PF]]+Table1[[#This Row],[Professional Tax]]</f>
        <v>7544.8907692307694</v>
      </c>
      <c r="V3772" s="1">
        <f>Table1[[#This Row],[Overtime Hours]]*200</f>
        <v>800</v>
      </c>
      <c r="W3772" s="1">
        <f>Table1[[#This Row],[Earned Basic Salary]]+Table1[[#This Row],[HRA]]+Table1[[#This Row],[DA]]+Table1[[#This Row],[Overtime Pay]]</f>
        <v>80369.649999999994</v>
      </c>
      <c r="X3772" s="1">
        <f>Table1[[#This Row],[Gross Salary]]-Table1[[#This Row],[Total Deduction]]</f>
        <v>72824.759230769225</v>
      </c>
      <c r="Y3772" t="s">
        <v>37</v>
      </c>
      <c r="Z3772" t="s">
        <v>95</v>
      </c>
      <c r="AA3772" t="s">
        <v>13535</v>
      </c>
      <c r="AB3772" t="s">
        <v>13536</v>
      </c>
    </row>
    <row r="3773" spans="1:28" x14ac:dyDescent="0.3">
      <c r="A3773" t="s">
        <v>13537</v>
      </c>
      <c r="B3773" t="s">
        <v>1035</v>
      </c>
      <c r="C3773">
        <v>43</v>
      </c>
      <c r="D3773" t="s">
        <v>81</v>
      </c>
      <c r="E3773" t="s">
        <v>121</v>
      </c>
      <c r="F3773" t="s">
        <v>55</v>
      </c>
      <c r="G3773" t="s">
        <v>476</v>
      </c>
      <c r="H3773" t="s">
        <v>35</v>
      </c>
      <c r="I3773" t="s">
        <v>36</v>
      </c>
      <c r="J3773">
        <v>26</v>
      </c>
      <c r="K3773">
        <v>22</v>
      </c>
      <c r="L3773">
        <f t="shared" si="174"/>
        <v>4</v>
      </c>
      <c r="M3773">
        <v>18</v>
      </c>
      <c r="N3773">
        <v>71023</v>
      </c>
      <c r="O3773" s="1">
        <f t="shared" si="175"/>
        <v>2731.6538461538462</v>
      </c>
      <c r="P3773" s="1">
        <f t="shared" si="176"/>
        <v>60096.384615384617</v>
      </c>
      <c r="Q3773" s="1">
        <f>Table1[[#This Row],[Earned Basic Salary]]*20%</f>
        <v>12019.276923076925</v>
      </c>
      <c r="R3773" s="1">
        <f>Table1[[#This Row],[Earned Basic Salary]]*10%</f>
        <v>6009.6384615384623</v>
      </c>
      <c r="S3773" s="1">
        <f>Table1[[#This Row],[Earned Basic Salary]]*12%</f>
        <v>7211.5661538461536</v>
      </c>
      <c r="T3773" s="1">
        <f>200</f>
        <v>200</v>
      </c>
      <c r="U3773" s="1">
        <f>Table1[[#This Row],[PF]]+Table1[[#This Row],[Professional Tax]]</f>
        <v>7411.5661538461536</v>
      </c>
      <c r="V3773" s="1">
        <f>Table1[[#This Row],[Overtime Hours]]*200</f>
        <v>3600</v>
      </c>
      <c r="W3773" s="1">
        <f>Table1[[#This Row],[Earned Basic Salary]]+Table1[[#This Row],[HRA]]+Table1[[#This Row],[DA]]+Table1[[#This Row],[Overtime Pay]]</f>
        <v>81725.3</v>
      </c>
      <c r="X3773" s="1">
        <f>Table1[[#This Row],[Gross Salary]]-Table1[[#This Row],[Total Deduction]]</f>
        <v>74313.733846153846</v>
      </c>
      <c r="Y3773" t="s">
        <v>37</v>
      </c>
      <c r="Z3773" t="s">
        <v>38</v>
      </c>
      <c r="AA3773" t="s">
        <v>13538</v>
      </c>
      <c r="AB3773" t="s">
        <v>13539</v>
      </c>
    </row>
    <row r="3774" spans="1:28" x14ac:dyDescent="0.3">
      <c r="A3774" t="s">
        <v>13540</v>
      </c>
      <c r="B3774" t="s">
        <v>741</v>
      </c>
      <c r="C3774">
        <v>51</v>
      </c>
      <c r="D3774" t="s">
        <v>75</v>
      </c>
      <c r="E3774" t="s">
        <v>45</v>
      </c>
      <c r="F3774" t="s">
        <v>33</v>
      </c>
      <c r="G3774" t="s">
        <v>5775</v>
      </c>
      <c r="H3774" t="s">
        <v>35</v>
      </c>
      <c r="I3774" t="s">
        <v>36</v>
      </c>
      <c r="J3774">
        <v>26</v>
      </c>
      <c r="K3774">
        <v>25</v>
      </c>
      <c r="L3774">
        <f t="shared" si="174"/>
        <v>1</v>
      </c>
      <c r="M3774">
        <v>17</v>
      </c>
      <c r="N3774">
        <v>66482</v>
      </c>
      <c r="O3774" s="1">
        <f t="shared" si="175"/>
        <v>2557</v>
      </c>
      <c r="P3774" s="1">
        <f t="shared" si="176"/>
        <v>63925</v>
      </c>
      <c r="Q3774" s="1">
        <f>Table1[[#This Row],[Earned Basic Salary]]*20%</f>
        <v>12785</v>
      </c>
      <c r="R3774" s="1">
        <f>Table1[[#This Row],[Earned Basic Salary]]*10%</f>
        <v>6392.5</v>
      </c>
      <c r="S3774" s="1">
        <f>Table1[[#This Row],[Earned Basic Salary]]*12%</f>
        <v>7671</v>
      </c>
      <c r="T3774" s="1">
        <f>200</f>
        <v>200</v>
      </c>
      <c r="U3774" s="1">
        <f>Table1[[#This Row],[PF]]+Table1[[#This Row],[Professional Tax]]</f>
        <v>7871</v>
      </c>
      <c r="V3774" s="1">
        <f>Table1[[#This Row],[Overtime Hours]]*200</f>
        <v>3400</v>
      </c>
      <c r="W3774" s="1">
        <f>Table1[[#This Row],[Earned Basic Salary]]+Table1[[#This Row],[HRA]]+Table1[[#This Row],[DA]]+Table1[[#This Row],[Overtime Pay]]</f>
        <v>86502.5</v>
      </c>
      <c r="X3774" s="1">
        <f>Table1[[#This Row],[Gross Salary]]-Table1[[#This Row],[Total Deduction]]</f>
        <v>78631.5</v>
      </c>
      <c r="Y3774" t="s">
        <v>37</v>
      </c>
      <c r="Z3774" t="s">
        <v>38</v>
      </c>
      <c r="AA3774" t="s">
        <v>13541</v>
      </c>
      <c r="AB3774" t="s">
        <v>13542</v>
      </c>
    </row>
    <row r="3775" spans="1:28" x14ac:dyDescent="0.3">
      <c r="A3775" t="s">
        <v>13543</v>
      </c>
      <c r="B3775" t="s">
        <v>193</v>
      </c>
      <c r="C3775">
        <v>45</v>
      </c>
      <c r="D3775" t="s">
        <v>44</v>
      </c>
      <c r="E3775" t="s">
        <v>32</v>
      </c>
      <c r="F3775" t="s">
        <v>46</v>
      </c>
      <c r="G3775" t="s">
        <v>751</v>
      </c>
      <c r="H3775" t="s">
        <v>35</v>
      </c>
      <c r="I3775" t="s">
        <v>36</v>
      </c>
      <c r="J3775">
        <v>26</v>
      </c>
      <c r="K3775">
        <v>24</v>
      </c>
      <c r="L3775">
        <f t="shared" si="174"/>
        <v>2</v>
      </c>
      <c r="M3775">
        <v>19</v>
      </c>
      <c r="N3775">
        <v>66337</v>
      </c>
      <c r="O3775" s="1">
        <f t="shared" si="175"/>
        <v>2551.4230769230771</v>
      </c>
      <c r="P3775" s="1">
        <f t="shared" si="176"/>
        <v>61234.153846153851</v>
      </c>
      <c r="Q3775" s="1">
        <f>Table1[[#This Row],[Earned Basic Salary]]*20%</f>
        <v>12246.830769230772</v>
      </c>
      <c r="R3775" s="1">
        <f>Table1[[#This Row],[Earned Basic Salary]]*10%</f>
        <v>6123.4153846153858</v>
      </c>
      <c r="S3775" s="1">
        <f>Table1[[#This Row],[Earned Basic Salary]]*12%</f>
        <v>7348.0984615384623</v>
      </c>
      <c r="T3775" s="1">
        <f>200</f>
        <v>200</v>
      </c>
      <c r="U3775" s="1">
        <f>Table1[[#This Row],[PF]]+Table1[[#This Row],[Professional Tax]]</f>
        <v>7548.0984615384623</v>
      </c>
      <c r="V3775" s="1">
        <f>Table1[[#This Row],[Overtime Hours]]*200</f>
        <v>3800</v>
      </c>
      <c r="W3775" s="1">
        <f>Table1[[#This Row],[Earned Basic Salary]]+Table1[[#This Row],[HRA]]+Table1[[#This Row],[DA]]+Table1[[#This Row],[Overtime Pay]]</f>
        <v>83404.400000000023</v>
      </c>
      <c r="X3775" s="1">
        <f>Table1[[#This Row],[Gross Salary]]-Table1[[#This Row],[Total Deduction]]</f>
        <v>75856.301538461557</v>
      </c>
      <c r="Y3775" t="s">
        <v>37</v>
      </c>
      <c r="Z3775" t="s">
        <v>48</v>
      </c>
      <c r="AA3775" t="s">
        <v>13544</v>
      </c>
      <c r="AB3775" t="s">
        <v>13545</v>
      </c>
    </row>
    <row r="3776" spans="1:28" x14ac:dyDescent="0.3">
      <c r="A3776" t="s">
        <v>13546</v>
      </c>
      <c r="B3776" t="s">
        <v>731</v>
      </c>
      <c r="C3776">
        <v>21</v>
      </c>
      <c r="D3776" t="s">
        <v>31</v>
      </c>
      <c r="E3776" t="s">
        <v>82</v>
      </c>
      <c r="F3776" t="s">
        <v>33</v>
      </c>
      <c r="G3776" t="s">
        <v>13547</v>
      </c>
      <c r="H3776" t="s">
        <v>35</v>
      </c>
      <c r="I3776" t="s">
        <v>36</v>
      </c>
      <c r="J3776">
        <v>26</v>
      </c>
      <c r="K3776">
        <v>23</v>
      </c>
      <c r="L3776">
        <f t="shared" si="174"/>
        <v>3</v>
      </c>
      <c r="M3776">
        <v>7</v>
      </c>
      <c r="N3776">
        <v>68683</v>
      </c>
      <c r="O3776" s="1">
        <f t="shared" si="175"/>
        <v>2641.6538461538462</v>
      </c>
      <c r="P3776" s="1">
        <f t="shared" si="176"/>
        <v>60758.038461538461</v>
      </c>
      <c r="Q3776" s="1">
        <f>Table1[[#This Row],[Earned Basic Salary]]*20%</f>
        <v>12151.607692307693</v>
      </c>
      <c r="R3776" s="1">
        <f>Table1[[#This Row],[Earned Basic Salary]]*10%</f>
        <v>6075.8038461538463</v>
      </c>
      <c r="S3776" s="1">
        <f>Table1[[#This Row],[Earned Basic Salary]]*12%</f>
        <v>7290.9646153846152</v>
      </c>
      <c r="T3776" s="1">
        <f>200</f>
        <v>200</v>
      </c>
      <c r="U3776" s="1">
        <f>Table1[[#This Row],[PF]]+Table1[[#This Row],[Professional Tax]]</f>
        <v>7490.9646153846152</v>
      </c>
      <c r="V3776" s="1">
        <f>Table1[[#This Row],[Overtime Hours]]*200</f>
        <v>1400</v>
      </c>
      <c r="W3776" s="1">
        <f>Table1[[#This Row],[Earned Basic Salary]]+Table1[[#This Row],[HRA]]+Table1[[#This Row],[DA]]+Table1[[#This Row],[Overtime Pay]]</f>
        <v>80385.450000000012</v>
      </c>
      <c r="X3776" s="1">
        <f>Table1[[#This Row],[Gross Salary]]-Table1[[#This Row],[Total Deduction]]</f>
        <v>72894.4853846154</v>
      </c>
      <c r="Y3776" t="s">
        <v>37</v>
      </c>
      <c r="Z3776" t="s">
        <v>95</v>
      </c>
      <c r="AA3776" t="s">
        <v>13548</v>
      </c>
      <c r="AB3776" t="s">
        <v>13549</v>
      </c>
    </row>
    <row r="3777" spans="1:28" x14ac:dyDescent="0.3">
      <c r="A3777" t="s">
        <v>13550</v>
      </c>
      <c r="B3777" t="s">
        <v>448</v>
      </c>
      <c r="C3777">
        <v>52</v>
      </c>
      <c r="D3777" t="s">
        <v>127</v>
      </c>
      <c r="E3777" t="s">
        <v>62</v>
      </c>
      <c r="F3777" t="s">
        <v>63</v>
      </c>
      <c r="G3777" t="s">
        <v>13551</v>
      </c>
      <c r="H3777" t="s">
        <v>35</v>
      </c>
      <c r="I3777" t="s">
        <v>36</v>
      </c>
      <c r="J3777">
        <v>26</v>
      </c>
      <c r="K3777">
        <v>23</v>
      </c>
      <c r="L3777">
        <f t="shared" si="174"/>
        <v>3</v>
      </c>
      <c r="M3777">
        <v>18</v>
      </c>
      <c r="N3777">
        <v>72514</v>
      </c>
      <c r="O3777" s="1">
        <f t="shared" si="175"/>
        <v>2789</v>
      </c>
      <c r="P3777" s="1">
        <f t="shared" si="176"/>
        <v>64147</v>
      </c>
      <c r="Q3777" s="1">
        <f>Table1[[#This Row],[Earned Basic Salary]]*20%</f>
        <v>12829.400000000001</v>
      </c>
      <c r="R3777" s="1">
        <f>Table1[[#This Row],[Earned Basic Salary]]*10%</f>
        <v>6414.7000000000007</v>
      </c>
      <c r="S3777" s="1">
        <f>Table1[[#This Row],[Earned Basic Salary]]*12%</f>
        <v>7697.6399999999994</v>
      </c>
      <c r="T3777" s="1">
        <f>200</f>
        <v>200</v>
      </c>
      <c r="U3777" s="1">
        <f>Table1[[#This Row],[PF]]+Table1[[#This Row],[Professional Tax]]</f>
        <v>7897.6399999999994</v>
      </c>
      <c r="V3777" s="1">
        <f>Table1[[#This Row],[Overtime Hours]]*200</f>
        <v>3600</v>
      </c>
      <c r="W3777" s="1">
        <f>Table1[[#This Row],[Earned Basic Salary]]+Table1[[#This Row],[HRA]]+Table1[[#This Row],[DA]]+Table1[[#This Row],[Overtime Pay]]</f>
        <v>86991.099999999991</v>
      </c>
      <c r="X3777" s="1">
        <f>Table1[[#This Row],[Gross Salary]]-Table1[[#This Row],[Total Deduction]]</f>
        <v>79093.459999999992</v>
      </c>
      <c r="Y3777" t="s">
        <v>37</v>
      </c>
      <c r="Z3777" t="s">
        <v>95</v>
      </c>
      <c r="AA3777" t="s">
        <v>13552</v>
      </c>
      <c r="AB3777" t="s">
        <v>13553</v>
      </c>
    </row>
    <row r="3778" spans="1:28" x14ac:dyDescent="0.3">
      <c r="A3778" t="s">
        <v>13554</v>
      </c>
      <c r="B3778" t="s">
        <v>231</v>
      </c>
      <c r="C3778">
        <v>40</v>
      </c>
      <c r="D3778" t="s">
        <v>53</v>
      </c>
      <c r="E3778" t="s">
        <v>45</v>
      </c>
      <c r="F3778" t="s">
        <v>63</v>
      </c>
      <c r="G3778" t="s">
        <v>906</v>
      </c>
      <c r="H3778" t="s">
        <v>35</v>
      </c>
      <c r="I3778" t="s">
        <v>36</v>
      </c>
      <c r="J3778">
        <v>26</v>
      </c>
      <c r="K3778">
        <v>23</v>
      </c>
      <c r="L3778">
        <f t="shared" si="174"/>
        <v>3</v>
      </c>
      <c r="M3778">
        <v>18</v>
      </c>
      <c r="N3778">
        <v>75339</v>
      </c>
      <c r="O3778" s="1">
        <f t="shared" si="175"/>
        <v>2897.6538461538462</v>
      </c>
      <c r="P3778" s="1">
        <f t="shared" si="176"/>
        <v>66646.038461538468</v>
      </c>
      <c r="Q3778" s="1">
        <f>Table1[[#This Row],[Earned Basic Salary]]*20%</f>
        <v>13329.207692307695</v>
      </c>
      <c r="R3778" s="1">
        <f>Table1[[#This Row],[Earned Basic Salary]]*10%</f>
        <v>6664.6038461538474</v>
      </c>
      <c r="S3778" s="1">
        <f>Table1[[#This Row],[Earned Basic Salary]]*12%</f>
        <v>7997.5246153846156</v>
      </c>
      <c r="T3778" s="1">
        <f>200</f>
        <v>200</v>
      </c>
      <c r="U3778" s="1">
        <f>Table1[[#This Row],[PF]]+Table1[[#This Row],[Professional Tax]]</f>
        <v>8197.5246153846165</v>
      </c>
      <c r="V3778" s="1">
        <f>Table1[[#This Row],[Overtime Hours]]*200</f>
        <v>3600</v>
      </c>
      <c r="W3778" s="1">
        <f>Table1[[#This Row],[Earned Basic Salary]]+Table1[[#This Row],[HRA]]+Table1[[#This Row],[DA]]+Table1[[#This Row],[Overtime Pay]]</f>
        <v>90239.85</v>
      </c>
      <c r="X3778" s="1">
        <f>Table1[[#This Row],[Gross Salary]]-Table1[[#This Row],[Total Deduction]]</f>
        <v>82042.325384615397</v>
      </c>
      <c r="Y3778" t="s">
        <v>37</v>
      </c>
      <c r="Z3778" t="s">
        <v>106</v>
      </c>
      <c r="AA3778" t="s">
        <v>13555</v>
      </c>
      <c r="AB3778" t="s">
        <v>13556</v>
      </c>
    </row>
    <row r="3779" spans="1:28" x14ac:dyDescent="0.3">
      <c r="A3779" t="s">
        <v>13557</v>
      </c>
      <c r="B3779" t="s">
        <v>29</v>
      </c>
      <c r="C3779">
        <v>27</v>
      </c>
      <c r="D3779" t="s">
        <v>75</v>
      </c>
      <c r="E3779" t="s">
        <v>121</v>
      </c>
      <c r="F3779" t="s">
        <v>83</v>
      </c>
      <c r="G3779" t="s">
        <v>13558</v>
      </c>
      <c r="H3779" t="s">
        <v>35</v>
      </c>
      <c r="I3779" t="s">
        <v>36</v>
      </c>
      <c r="J3779">
        <v>26</v>
      </c>
      <c r="K3779">
        <v>26</v>
      </c>
      <c r="L3779">
        <f t="shared" ref="L3779:L3842" si="177">J3779-K3779</f>
        <v>0</v>
      </c>
      <c r="M3779">
        <v>16</v>
      </c>
      <c r="N3779">
        <v>28343</v>
      </c>
      <c r="O3779" s="1">
        <f t="shared" ref="O3779:O3842" si="178">N3779/J3779</f>
        <v>1090.1153846153845</v>
      </c>
      <c r="P3779" s="1">
        <f t="shared" ref="P3779:P3842" si="179">O3779*K3779</f>
        <v>28342.999999999996</v>
      </c>
      <c r="Q3779" s="1">
        <f>Table1[[#This Row],[Earned Basic Salary]]*20%</f>
        <v>5668.5999999999995</v>
      </c>
      <c r="R3779" s="1">
        <f>Table1[[#This Row],[Earned Basic Salary]]*10%</f>
        <v>2834.2999999999997</v>
      </c>
      <c r="S3779" s="1">
        <f>Table1[[#This Row],[Earned Basic Salary]]*12%</f>
        <v>3401.1599999999994</v>
      </c>
      <c r="T3779" s="1">
        <f>200</f>
        <v>200</v>
      </c>
      <c r="U3779" s="1">
        <f>Table1[[#This Row],[PF]]+Table1[[#This Row],[Professional Tax]]</f>
        <v>3601.1599999999994</v>
      </c>
      <c r="V3779" s="1">
        <f>Table1[[#This Row],[Overtime Hours]]*200</f>
        <v>3200</v>
      </c>
      <c r="W3779" s="1">
        <f>Table1[[#This Row],[Earned Basic Salary]]+Table1[[#This Row],[HRA]]+Table1[[#This Row],[DA]]+Table1[[#This Row],[Overtime Pay]]</f>
        <v>40045.9</v>
      </c>
      <c r="X3779" s="1">
        <f>Table1[[#This Row],[Gross Salary]]-Table1[[#This Row],[Total Deduction]]</f>
        <v>36444.740000000005</v>
      </c>
      <c r="Y3779" t="s">
        <v>37</v>
      </c>
      <c r="Z3779" t="s">
        <v>95</v>
      </c>
      <c r="AA3779" t="s">
        <v>13559</v>
      </c>
      <c r="AB3779" t="s">
        <v>13560</v>
      </c>
    </row>
    <row r="3780" spans="1:28" x14ac:dyDescent="0.3">
      <c r="A3780" t="s">
        <v>13561</v>
      </c>
      <c r="B3780" t="s">
        <v>178</v>
      </c>
      <c r="C3780">
        <v>47</v>
      </c>
      <c r="D3780" t="s">
        <v>75</v>
      </c>
      <c r="E3780" t="s">
        <v>54</v>
      </c>
      <c r="F3780" t="s">
        <v>55</v>
      </c>
      <c r="G3780" t="s">
        <v>7396</v>
      </c>
      <c r="H3780" t="s">
        <v>35</v>
      </c>
      <c r="I3780" t="s">
        <v>36</v>
      </c>
      <c r="J3780">
        <v>26</v>
      </c>
      <c r="K3780">
        <v>25</v>
      </c>
      <c r="L3780">
        <f t="shared" si="177"/>
        <v>1</v>
      </c>
      <c r="M3780">
        <v>11</v>
      </c>
      <c r="N3780">
        <v>55245</v>
      </c>
      <c r="O3780" s="1">
        <f t="shared" si="178"/>
        <v>2124.8076923076924</v>
      </c>
      <c r="P3780" s="1">
        <f t="shared" si="179"/>
        <v>53120.192307692312</v>
      </c>
      <c r="Q3780" s="1">
        <f>Table1[[#This Row],[Earned Basic Salary]]*20%</f>
        <v>10624.038461538463</v>
      </c>
      <c r="R3780" s="1">
        <f>Table1[[#This Row],[Earned Basic Salary]]*10%</f>
        <v>5312.0192307692314</v>
      </c>
      <c r="S3780" s="1">
        <f>Table1[[#This Row],[Earned Basic Salary]]*12%</f>
        <v>6374.4230769230771</v>
      </c>
      <c r="T3780" s="1">
        <f>200</f>
        <v>200</v>
      </c>
      <c r="U3780" s="1">
        <f>Table1[[#This Row],[PF]]+Table1[[#This Row],[Professional Tax]]</f>
        <v>6574.4230769230771</v>
      </c>
      <c r="V3780" s="1">
        <f>Table1[[#This Row],[Overtime Hours]]*200</f>
        <v>2200</v>
      </c>
      <c r="W3780" s="1">
        <f>Table1[[#This Row],[Earned Basic Salary]]+Table1[[#This Row],[HRA]]+Table1[[#This Row],[DA]]+Table1[[#This Row],[Overtime Pay]]</f>
        <v>71256.25</v>
      </c>
      <c r="X3780" s="1">
        <f>Table1[[#This Row],[Gross Salary]]-Table1[[#This Row],[Total Deduction]]</f>
        <v>64681.826923076922</v>
      </c>
      <c r="Y3780" t="s">
        <v>37</v>
      </c>
      <c r="Z3780" t="s">
        <v>48</v>
      </c>
      <c r="AA3780" t="s">
        <v>13562</v>
      </c>
      <c r="AB3780" t="s">
        <v>13563</v>
      </c>
    </row>
    <row r="3781" spans="1:28" x14ac:dyDescent="0.3">
      <c r="A3781" t="s">
        <v>13564</v>
      </c>
      <c r="B3781" t="s">
        <v>722</v>
      </c>
      <c r="C3781">
        <v>43</v>
      </c>
      <c r="D3781" t="s">
        <v>31</v>
      </c>
      <c r="E3781" t="s">
        <v>32</v>
      </c>
      <c r="F3781" t="s">
        <v>89</v>
      </c>
      <c r="G3781" t="s">
        <v>5392</v>
      </c>
      <c r="H3781" t="s">
        <v>35</v>
      </c>
      <c r="I3781" t="s">
        <v>36</v>
      </c>
      <c r="J3781">
        <v>26</v>
      </c>
      <c r="K3781">
        <v>24</v>
      </c>
      <c r="L3781">
        <f t="shared" si="177"/>
        <v>2</v>
      </c>
      <c r="M3781">
        <v>8</v>
      </c>
      <c r="N3781">
        <v>68565</v>
      </c>
      <c r="O3781" s="1">
        <f t="shared" si="178"/>
        <v>2637.1153846153848</v>
      </c>
      <c r="P3781" s="1">
        <f t="shared" si="179"/>
        <v>63290.769230769234</v>
      </c>
      <c r="Q3781" s="1">
        <f>Table1[[#This Row],[Earned Basic Salary]]*20%</f>
        <v>12658.153846153848</v>
      </c>
      <c r="R3781" s="1">
        <f>Table1[[#This Row],[Earned Basic Salary]]*10%</f>
        <v>6329.0769230769238</v>
      </c>
      <c r="S3781" s="1">
        <f>Table1[[#This Row],[Earned Basic Salary]]*12%</f>
        <v>7594.8923076923074</v>
      </c>
      <c r="T3781" s="1">
        <f>200</f>
        <v>200</v>
      </c>
      <c r="U3781" s="1">
        <f>Table1[[#This Row],[PF]]+Table1[[#This Row],[Professional Tax]]</f>
        <v>7794.8923076923074</v>
      </c>
      <c r="V3781" s="1">
        <f>Table1[[#This Row],[Overtime Hours]]*200</f>
        <v>1600</v>
      </c>
      <c r="W3781" s="1">
        <f>Table1[[#This Row],[Earned Basic Salary]]+Table1[[#This Row],[HRA]]+Table1[[#This Row],[DA]]+Table1[[#This Row],[Overtime Pay]]</f>
        <v>83878</v>
      </c>
      <c r="X3781" s="1">
        <f>Table1[[#This Row],[Gross Salary]]-Table1[[#This Row],[Total Deduction]]</f>
        <v>76083.107692307691</v>
      </c>
      <c r="Y3781" t="s">
        <v>37</v>
      </c>
      <c r="Z3781" t="s">
        <v>106</v>
      </c>
      <c r="AA3781" t="s">
        <v>13565</v>
      </c>
      <c r="AB3781" t="s">
        <v>13566</v>
      </c>
    </row>
    <row r="3782" spans="1:28" x14ac:dyDescent="0.3">
      <c r="A3782" t="s">
        <v>13567</v>
      </c>
      <c r="B3782" t="s">
        <v>1058</v>
      </c>
      <c r="C3782">
        <v>53</v>
      </c>
      <c r="D3782" t="s">
        <v>127</v>
      </c>
      <c r="E3782" t="s">
        <v>32</v>
      </c>
      <c r="F3782" t="s">
        <v>33</v>
      </c>
      <c r="G3782" t="s">
        <v>550</v>
      </c>
      <c r="H3782" t="s">
        <v>35</v>
      </c>
      <c r="I3782" t="s">
        <v>36</v>
      </c>
      <c r="J3782">
        <v>26</v>
      </c>
      <c r="K3782">
        <v>26</v>
      </c>
      <c r="L3782">
        <f t="shared" si="177"/>
        <v>0</v>
      </c>
      <c r="M3782">
        <v>2</v>
      </c>
      <c r="N3782">
        <v>63042</v>
      </c>
      <c r="O3782" s="1">
        <f t="shared" si="178"/>
        <v>2424.6923076923076</v>
      </c>
      <c r="P3782" s="1">
        <f t="shared" si="179"/>
        <v>63042</v>
      </c>
      <c r="Q3782" s="1">
        <f>Table1[[#This Row],[Earned Basic Salary]]*20%</f>
        <v>12608.400000000001</v>
      </c>
      <c r="R3782" s="1">
        <f>Table1[[#This Row],[Earned Basic Salary]]*10%</f>
        <v>6304.2000000000007</v>
      </c>
      <c r="S3782" s="1">
        <f>Table1[[#This Row],[Earned Basic Salary]]*12%</f>
        <v>7565.04</v>
      </c>
      <c r="T3782" s="1">
        <f>200</f>
        <v>200</v>
      </c>
      <c r="U3782" s="1">
        <f>Table1[[#This Row],[PF]]+Table1[[#This Row],[Professional Tax]]</f>
        <v>7765.04</v>
      </c>
      <c r="V3782" s="1">
        <f>Table1[[#This Row],[Overtime Hours]]*200</f>
        <v>400</v>
      </c>
      <c r="W3782" s="1">
        <f>Table1[[#This Row],[Earned Basic Salary]]+Table1[[#This Row],[HRA]]+Table1[[#This Row],[DA]]+Table1[[#This Row],[Overtime Pay]]</f>
        <v>82354.599999999991</v>
      </c>
      <c r="X3782" s="1">
        <f>Table1[[#This Row],[Gross Salary]]-Table1[[#This Row],[Total Deduction]]</f>
        <v>74589.56</v>
      </c>
      <c r="Y3782" t="s">
        <v>37</v>
      </c>
      <c r="Z3782" t="s">
        <v>106</v>
      </c>
      <c r="AA3782" t="s">
        <v>13568</v>
      </c>
      <c r="AB3782" t="s">
        <v>13569</v>
      </c>
    </row>
    <row r="3783" spans="1:28" x14ac:dyDescent="0.3">
      <c r="A3783" t="s">
        <v>13570</v>
      </c>
      <c r="B3783" t="s">
        <v>1425</v>
      </c>
      <c r="C3783">
        <v>38</v>
      </c>
      <c r="D3783" t="s">
        <v>31</v>
      </c>
      <c r="E3783" t="s">
        <v>121</v>
      </c>
      <c r="F3783" t="s">
        <v>83</v>
      </c>
      <c r="G3783" t="s">
        <v>13571</v>
      </c>
      <c r="H3783" t="s">
        <v>35</v>
      </c>
      <c r="I3783" t="s">
        <v>36</v>
      </c>
      <c r="J3783">
        <v>26</v>
      </c>
      <c r="K3783">
        <v>25</v>
      </c>
      <c r="L3783">
        <f t="shared" si="177"/>
        <v>1</v>
      </c>
      <c r="M3783">
        <v>0</v>
      </c>
      <c r="N3783">
        <v>72194</v>
      </c>
      <c r="O3783" s="1">
        <f t="shared" si="178"/>
        <v>2776.6923076923076</v>
      </c>
      <c r="P3783" s="1">
        <f t="shared" si="179"/>
        <v>69417.307692307688</v>
      </c>
      <c r="Q3783" s="1">
        <f>Table1[[#This Row],[Earned Basic Salary]]*20%</f>
        <v>13883.461538461539</v>
      </c>
      <c r="R3783" s="1">
        <f>Table1[[#This Row],[Earned Basic Salary]]*10%</f>
        <v>6941.7307692307695</v>
      </c>
      <c r="S3783" s="1">
        <f>Table1[[#This Row],[Earned Basic Salary]]*12%</f>
        <v>8330.076923076922</v>
      </c>
      <c r="T3783" s="1">
        <f>200</f>
        <v>200</v>
      </c>
      <c r="U3783" s="1">
        <f>Table1[[#This Row],[PF]]+Table1[[#This Row],[Professional Tax]]</f>
        <v>8530.076923076922</v>
      </c>
      <c r="V3783" s="1">
        <f>Table1[[#This Row],[Overtime Hours]]*200</f>
        <v>0</v>
      </c>
      <c r="W3783" s="1">
        <f>Table1[[#This Row],[Earned Basic Salary]]+Table1[[#This Row],[HRA]]+Table1[[#This Row],[DA]]+Table1[[#This Row],[Overtime Pay]]</f>
        <v>90242.499999999985</v>
      </c>
      <c r="X3783" s="1">
        <f>Table1[[#This Row],[Gross Salary]]-Table1[[#This Row],[Total Deduction]]</f>
        <v>81712.423076923063</v>
      </c>
      <c r="Y3783" t="s">
        <v>37</v>
      </c>
      <c r="Z3783" t="s">
        <v>106</v>
      </c>
      <c r="AA3783" t="s">
        <v>13572</v>
      </c>
      <c r="AB3783" t="s">
        <v>13573</v>
      </c>
    </row>
    <row r="3784" spans="1:28" x14ac:dyDescent="0.3">
      <c r="A3784" t="s">
        <v>13574</v>
      </c>
      <c r="B3784" t="s">
        <v>168</v>
      </c>
      <c r="C3784">
        <v>47</v>
      </c>
      <c r="D3784" t="s">
        <v>81</v>
      </c>
      <c r="E3784" t="s">
        <v>45</v>
      </c>
      <c r="F3784" t="s">
        <v>63</v>
      </c>
      <c r="G3784" t="s">
        <v>882</v>
      </c>
      <c r="H3784" t="s">
        <v>35</v>
      </c>
      <c r="I3784" t="s">
        <v>36</v>
      </c>
      <c r="J3784">
        <v>26</v>
      </c>
      <c r="K3784">
        <v>24</v>
      </c>
      <c r="L3784">
        <f t="shared" si="177"/>
        <v>2</v>
      </c>
      <c r="M3784">
        <v>0</v>
      </c>
      <c r="N3784">
        <v>60843</v>
      </c>
      <c r="O3784" s="1">
        <f t="shared" si="178"/>
        <v>2340.1153846153848</v>
      </c>
      <c r="P3784" s="1">
        <f t="shared" si="179"/>
        <v>56162.769230769234</v>
      </c>
      <c r="Q3784" s="1">
        <f>Table1[[#This Row],[Earned Basic Salary]]*20%</f>
        <v>11232.553846153847</v>
      </c>
      <c r="R3784" s="1">
        <f>Table1[[#This Row],[Earned Basic Salary]]*10%</f>
        <v>5616.2769230769236</v>
      </c>
      <c r="S3784" s="1">
        <f>Table1[[#This Row],[Earned Basic Salary]]*12%</f>
        <v>6739.5323076923078</v>
      </c>
      <c r="T3784" s="1">
        <f>200</f>
        <v>200</v>
      </c>
      <c r="U3784" s="1">
        <f>Table1[[#This Row],[PF]]+Table1[[#This Row],[Professional Tax]]</f>
        <v>6939.5323076923078</v>
      </c>
      <c r="V3784" s="1">
        <f>Table1[[#This Row],[Overtime Hours]]*200</f>
        <v>0</v>
      </c>
      <c r="W3784" s="1">
        <f>Table1[[#This Row],[Earned Basic Salary]]+Table1[[#This Row],[HRA]]+Table1[[#This Row],[DA]]+Table1[[#This Row],[Overtime Pay]]</f>
        <v>73011.600000000006</v>
      </c>
      <c r="X3784" s="1">
        <f>Table1[[#This Row],[Gross Salary]]-Table1[[#This Row],[Total Deduction]]</f>
        <v>66072.067692307697</v>
      </c>
      <c r="Y3784" t="s">
        <v>37</v>
      </c>
      <c r="Z3784" t="s">
        <v>106</v>
      </c>
      <c r="AA3784" t="s">
        <v>13575</v>
      </c>
      <c r="AB3784" t="s">
        <v>13576</v>
      </c>
    </row>
    <row r="3785" spans="1:28" x14ac:dyDescent="0.3">
      <c r="A3785" t="s">
        <v>13577</v>
      </c>
      <c r="B3785" t="s">
        <v>1425</v>
      </c>
      <c r="C3785">
        <v>35</v>
      </c>
      <c r="D3785" t="s">
        <v>75</v>
      </c>
      <c r="E3785" t="s">
        <v>62</v>
      </c>
      <c r="F3785" t="s">
        <v>69</v>
      </c>
      <c r="G3785" t="s">
        <v>251</v>
      </c>
      <c r="H3785" t="s">
        <v>35</v>
      </c>
      <c r="I3785" t="s">
        <v>36</v>
      </c>
      <c r="J3785">
        <v>26</v>
      </c>
      <c r="K3785">
        <v>23</v>
      </c>
      <c r="L3785">
        <f t="shared" si="177"/>
        <v>3</v>
      </c>
      <c r="M3785">
        <v>10</v>
      </c>
      <c r="N3785">
        <v>54178</v>
      </c>
      <c r="O3785" s="1">
        <f t="shared" si="178"/>
        <v>2083.7692307692309</v>
      </c>
      <c r="P3785" s="1">
        <f t="shared" si="179"/>
        <v>47926.692307692312</v>
      </c>
      <c r="Q3785" s="1">
        <f>Table1[[#This Row],[Earned Basic Salary]]*20%</f>
        <v>9585.3384615384621</v>
      </c>
      <c r="R3785" s="1">
        <f>Table1[[#This Row],[Earned Basic Salary]]*10%</f>
        <v>4792.669230769231</v>
      </c>
      <c r="S3785" s="1">
        <f>Table1[[#This Row],[Earned Basic Salary]]*12%</f>
        <v>5751.2030769230769</v>
      </c>
      <c r="T3785" s="1">
        <f>200</f>
        <v>200</v>
      </c>
      <c r="U3785" s="1">
        <f>Table1[[#This Row],[PF]]+Table1[[#This Row],[Professional Tax]]</f>
        <v>5951.2030769230769</v>
      </c>
      <c r="V3785" s="1">
        <f>Table1[[#This Row],[Overtime Hours]]*200</f>
        <v>2000</v>
      </c>
      <c r="W3785" s="1">
        <f>Table1[[#This Row],[Earned Basic Salary]]+Table1[[#This Row],[HRA]]+Table1[[#This Row],[DA]]+Table1[[#This Row],[Overtime Pay]]</f>
        <v>64304.700000000004</v>
      </c>
      <c r="X3785" s="1">
        <f>Table1[[#This Row],[Gross Salary]]-Table1[[#This Row],[Total Deduction]]</f>
        <v>58353.496923076927</v>
      </c>
      <c r="Y3785" t="s">
        <v>37</v>
      </c>
      <c r="Z3785" t="s">
        <v>106</v>
      </c>
      <c r="AA3785" t="s">
        <v>13578</v>
      </c>
      <c r="AB3785" t="s">
        <v>13579</v>
      </c>
    </row>
    <row r="3786" spans="1:28" x14ac:dyDescent="0.3">
      <c r="A3786" t="s">
        <v>13580</v>
      </c>
      <c r="B3786" t="s">
        <v>830</v>
      </c>
      <c r="C3786">
        <v>27</v>
      </c>
      <c r="D3786" t="s">
        <v>31</v>
      </c>
      <c r="E3786" t="s">
        <v>121</v>
      </c>
      <c r="F3786" t="s">
        <v>89</v>
      </c>
      <c r="G3786" t="s">
        <v>6358</v>
      </c>
      <c r="H3786" t="s">
        <v>35</v>
      </c>
      <c r="I3786" t="s">
        <v>36</v>
      </c>
      <c r="J3786">
        <v>26</v>
      </c>
      <c r="K3786">
        <v>24</v>
      </c>
      <c r="L3786">
        <f t="shared" si="177"/>
        <v>2</v>
      </c>
      <c r="M3786">
        <v>4</v>
      </c>
      <c r="N3786">
        <v>22840</v>
      </c>
      <c r="O3786" s="1">
        <f t="shared" si="178"/>
        <v>878.46153846153845</v>
      </c>
      <c r="P3786" s="1">
        <f t="shared" si="179"/>
        <v>21083.076923076922</v>
      </c>
      <c r="Q3786" s="1">
        <f>Table1[[#This Row],[Earned Basic Salary]]*20%</f>
        <v>4216.6153846153848</v>
      </c>
      <c r="R3786" s="1">
        <f>Table1[[#This Row],[Earned Basic Salary]]*10%</f>
        <v>2108.3076923076924</v>
      </c>
      <c r="S3786" s="1">
        <f>Table1[[#This Row],[Earned Basic Salary]]*12%</f>
        <v>2529.9692307692308</v>
      </c>
      <c r="T3786" s="1">
        <f>200</f>
        <v>200</v>
      </c>
      <c r="U3786" s="1">
        <f>Table1[[#This Row],[PF]]+Table1[[#This Row],[Professional Tax]]</f>
        <v>2729.9692307692308</v>
      </c>
      <c r="V3786" s="1">
        <f>Table1[[#This Row],[Overtime Hours]]*200</f>
        <v>800</v>
      </c>
      <c r="W3786" s="1">
        <f>Table1[[#This Row],[Earned Basic Salary]]+Table1[[#This Row],[HRA]]+Table1[[#This Row],[DA]]+Table1[[#This Row],[Overtime Pay]]</f>
        <v>28207.999999999996</v>
      </c>
      <c r="X3786" s="1">
        <f>Table1[[#This Row],[Gross Salary]]-Table1[[#This Row],[Total Deduction]]</f>
        <v>25478.030769230765</v>
      </c>
      <c r="Y3786" t="s">
        <v>37</v>
      </c>
      <c r="Z3786" t="s">
        <v>48</v>
      </c>
      <c r="AA3786" t="s">
        <v>13581</v>
      </c>
      <c r="AB3786" t="s">
        <v>13582</v>
      </c>
    </row>
    <row r="3787" spans="1:28" x14ac:dyDescent="0.3">
      <c r="A3787" t="s">
        <v>13583</v>
      </c>
      <c r="B3787" t="s">
        <v>42</v>
      </c>
      <c r="C3787">
        <v>38</v>
      </c>
      <c r="D3787" t="s">
        <v>53</v>
      </c>
      <c r="E3787" t="s">
        <v>32</v>
      </c>
      <c r="F3787" t="s">
        <v>33</v>
      </c>
      <c r="G3787" t="s">
        <v>1317</v>
      </c>
      <c r="H3787" t="s">
        <v>35</v>
      </c>
      <c r="I3787" t="s">
        <v>36</v>
      </c>
      <c r="J3787">
        <v>26</v>
      </c>
      <c r="K3787">
        <v>23</v>
      </c>
      <c r="L3787">
        <f t="shared" si="177"/>
        <v>3</v>
      </c>
      <c r="M3787">
        <v>8</v>
      </c>
      <c r="N3787">
        <v>69027</v>
      </c>
      <c r="O3787" s="1">
        <f t="shared" si="178"/>
        <v>2654.8846153846152</v>
      </c>
      <c r="P3787" s="1">
        <f t="shared" si="179"/>
        <v>61062.346153846149</v>
      </c>
      <c r="Q3787" s="1">
        <f>Table1[[#This Row],[Earned Basic Salary]]*20%</f>
        <v>12212.469230769231</v>
      </c>
      <c r="R3787" s="1">
        <f>Table1[[#This Row],[Earned Basic Salary]]*10%</f>
        <v>6106.2346153846156</v>
      </c>
      <c r="S3787" s="1">
        <f>Table1[[#This Row],[Earned Basic Salary]]*12%</f>
        <v>7327.4815384615376</v>
      </c>
      <c r="T3787" s="1">
        <f>200</f>
        <v>200</v>
      </c>
      <c r="U3787" s="1">
        <f>Table1[[#This Row],[PF]]+Table1[[#This Row],[Professional Tax]]</f>
        <v>7527.4815384615376</v>
      </c>
      <c r="V3787" s="1">
        <f>Table1[[#This Row],[Overtime Hours]]*200</f>
        <v>1600</v>
      </c>
      <c r="W3787" s="1">
        <f>Table1[[#This Row],[Earned Basic Salary]]+Table1[[#This Row],[HRA]]+Table1[[#This Row],[DA]]+Table1[[#This Row],[Overtime Pay]]</f>
        <v>80981.05</v>
      </c>
      <c r="X3787" s="1">
        <f>Table1[[#This Row],[Gross Salary]]-Table1[[#This Row],[Total Deduction]]</f>
        <v>73453.568461538467</v>
      </c>
      <c r="Y3787" t="s">
        <v>37</v>
      </c>
      <c r="Z3787" t="s">
        <v>38</v>
      </c>
      <c r="AA3787" t="s">
        <v>13584</v>
      </c>
      <c r="AB3787" t="s">
        <v>13585</v>
      </c>
    </row>
    <row r="3788" spans="1:28" x14ac:dyDescent="0.3">
      <c r="A3788" t="s">
        <v>13586</v>
      </c>
      <c r="B3788" t="s">
        <v>448</v>
      </c>
      <c r="C3788">
        <v>41</v>
      </c>
      <c r="D3788" t="s">
        <v>127</v>
      </c>
      <c r="E3788" t="s">
        <v>121</v>
      </c>
      <c r="F3788" t="s">
        <v>63</v>
      </c>
      <c r="G3788" t="s">
        <v>13587</v>
      </c>
      <c r="H3788" t="s">
        <v>35</v>
      </c>
      <c r="I3788" t="s">
        <v>36</v>
      </c>
      <c r="J3788">
        <v>26</v>
      </c>
      <c r="K3788">
        <v>26</v>
      </c>
      <c r="L3788">
        <f t="shared" si="177"/>
        <v>0</v>
      </c>
      <c r="M3788">
        <v>15</v>
      </c>
      <c r="N3788">
        <v>29167</v>
      </c>
      <c r="O3788" s="1">
        <f t="shared" si="178"/>
        <v>1121.8076923076924</v>
      </c>
      <c r="P3788" s="1">
        <f t="shared" si="179"/>
        <v>29167</v>
      </c>
      <c r="Q3788" s="1">
        <f>Table1[[#This Row],[Earned Basic Salary]]*20%</f>
        <v>5833.4000000000005</v>
      </c>
      <c r="R3788" s="1">
        <f>Table1[[#This Row],[Earned Basic Salary]]*10%</f>
        <v>2916.7000000000003</v>
      </c>
      <c r="S3788" s="1">
        <f>Table1[[#This Row],[Earned Basic Salary]]*12%</f>
        <v>3500.04</v>
      </c>
      <c r="T3788" s="1">
        <f>200</f>
        <v>200</v>
      </c>
      <c r="U3788" s="1">
        <f>Table1[[#This Row],[PF]]+Table1[[#This Row],[Professional Tax]]</f>
        <v>3700.04</v>
      </c>
      <c r="V3788" s="1">
        <f>Table1[[#This Row],[Overtime Hours]]*200</f>
        <v>3000</v>
      </c>
      <c r="W3788" s="1">
        <f>Table1[[#This Row],[Earned Basic Salary]]+Table1[[#This Row],[HRA]]+Table1[[#This Row],[DA]]+Table1[[#This Row],[Overtime Pay]]</f>
        <v>40917.1</v>
      </c>
      <c r="X3788" s="1">
        <f>Table1[[#This Row],[Gross Salary]]-Table1[[#This Row],[Total Deduction]]</f>
        <v>37217.06</v>
      </c>
      <c r="Y3788" t="s">
        <v>37</v>
      </c>
      <c r="Z3788" t="s">
        <v>38</v>
      </c>
      <c r="AA3788" t="s">
        <v>13588</v>
      </c>
      <c r="AB3788" t="s">
        <v>13589</v>
      </c>
    </row>
    <row r="3789" spans="1:28" x14ac:dyDescent="0.3">
      <c r="A3789" t="s">
        <v>13590</v>
      </c>
      <c r="B3789" t="s">
        <v>1002</v>
      </c>
      <c r="C3789">
        <v>34</v>
      </c>
      <c r="D3789" t="s">
        <v>127</v>
      </c>
      <c r="E3789" t="s">
        <v>32</v>
      </c>
      <c r="F3789" t="s">
        <v>69</v>
      </c>
      <c r="G3789" t="s">
        <v>4184</v>
      </c>
      <c r="H3789" t="s">
        <v>35</v>
      </c>
      <c r="I3789" t="s">
        <v>36</v>
      </c>
      <c r="J3789">
        <v>26</v>
      </c>
      <c r="K3789">
        <v>23</v>
      </c>
      <c r="L3789">
        <f t="shared" si="177"/>
        <v>3</v>
      </c>
      <c r="M3789">
        <v>20</v>
      </c>
      <c r="N3789">
        <v>73901</v>
      </c>
      <c r="O3789" s="1">
        <f t="shared" si="178"/>
        <v>2842.3461538461538</v>
      </c>
      <c r="P3789" s="1">
        <f t="shared" si="179"/>
        <v>65373.961538461539</v>
      </c>
      <c r="Q3789" s="1">
        <f>Table1[[#This Row],[Earned Basic Salary]]*20%</f>
        <v>13074.792307692309</v>
      </c>
      <c r="R3789" s="1">
        <f>Table1[[#This Row],[Earned Basic Salary]]*10%</f>
        <v>6537.3961538461544</v>
      </c>
      <c r="S3789" s="1">
        <f>Table1[[#This Row],[Earned Basic Salary]]*12%</f>
        <v>7844.8753846153841</v>
      </c>
      <c r="T3789" s="1">
        <f>200</f>
        <v>200</v>
      </c>
      <c r="U3789" s="1">
        <f>Table1[[#This Row],[PF]]+Table1[[#This Row],[Professional Tax]]</f>
        <v>8044.8753846153841</v>
      </c>
      <c r="V3789" s="1">
        <f>Table1[[#This Row],[Overtime Hours]]*200</f>
        <v>4000</v>
      </c>
      <c r="W3789" s="1">
        <f>Table1[[#This Row],[Earned Basic Salary]]+Table1[[#This Row],[HRA]]+Table1[[#This Row],[DA]]+Table1[[#This Row],[Overtime Pay]]</f>
        <v>88986.150000000009</v>
      </c>
      <c r="X3789" s="1">
        <f>Table1[[#This Row],[Gross Salary]]-Table1[[#This Row],[Total Deduction]]</f>
        <v>80941.274615384624</v>
      </c>
      <c r="Y3789" t="s">
        <v>37</v>
      </c>
      <c r="Z3789" t="s">
        <v>106</v>
      </c>
      <c r="AA3789" t="s">
        <v>13591</v>
      </c>
      <c r="AB3789" t="s">
        <v>13592</v>
      </c>
    </row>
    <row r="3790" spans="1:28" x14ac:dyDescent="0.3">
      <c r="A3790" t="s">
        <v>13593</v>
      </c>
      <c r="B3790" t="s">
        <v>1072</v>
      </c>
      <c r="C3790">
        <v>49</v>
      </c>
      <c r="D3790" t="s">
        <v>31</v>
      </c>
      <c r="E3790" t="s">
        <v>54</v>
      </c>
      <c r="F3790" t="s">
        <v>46</v>
      </c>
      <c r="G3790" t="s">
        <v>13594</v>
      </c>
      <c r="H3790" t="s">
        <v>35</v>
      </c>
      <c r="I3790" t="s">
        <v>36</v>
      </c>
      <c r="J3790">
        <v>26</v>
      </c>
      <c r="K3790">
        <v>23</v>
      </c>
      <c r="L3790">
        <f t="shared" si="177"/>
        <v>3</v>
      </c>
      <c r="M3790">
        <v>14</v>
      </c>
      <c r="N3790">
        <v>28408</v>
      </c>
      <c r="O3790" s="1">
        <f t="shared" si="178"/>
        <v>1092.6153846153845</v>
      </c>
      <c r="P3790" s="1">
        <f t="shared" si="179"/>
        <v>25130.153846153844</v>
      </c>
      <c r="Q3790" s="1">
        <f>Table1[[#This Row],[Earned Basic Salary]]*20%</f>
        <v>5026.0307692307688</v>
      </c>
      <c r="R3790" s="1">
        <f>Table1[[#This Row],[Earned Basic Salary]]*10%</f>
        <v>2513.0153846153844</v>
      </c>
      <c r="S3790" s="1">
        <f>Table1[[#This Row],[Earned Basic Salary]]*12%</f>
        <v>3015.6184615384614</v>
      </c>
      <c r="T3790" s="1">
        <f>200</f>
        <v>200</v>
      </c>
      <c r="U3790" s="1">
        <f>Table1[[#This Row],[PF]]+Table1[[#This Row],[Professional Tax]]</f>
        <v>3215.6184615384614</v>
      </c>
      <c r="V3790" s="1">
        <f>Table1[[#This Row],[Overtime Hours]]*200</f>
        <v>2800</v>
      </c>
      <c r="W3790" s="1">
        <f>Table1[[#This Row],[Earned Basic Salary]]+Table1[[#This Row],[HRA]]+Table1[[#This Row],[DA]]+Table1[[#This Row],[Overtime Pay]]</f>
        <v>35469.199999999997</v>
      </c>
      <c r="X3790" s="1">
        <f>Table1[[#This Row],[Gross Salary]]-Table1[[#This Row],[Total Deduction]]</f>
        <v>32253.581538461534</v>
      </c>
      <c r="Y3790" t="s">
        <v>37</v>
      </c>
      <c r="Z3790" t="s">
        <v>95</v>
      </c>
      <c r="AA3790" t="s">
        <v>13595</v>
      </c>
      <c r="AB3790" t="s">
        <v>13596</v>
      </c>
    </row>
    <row r="3791" spans="1:28" x14ac:dyDescent="0.3">
      <c r="A3791" t="s">
        <v>13597</v>
      </c>
      <c r="B3791" t="s">
        <v>158</v>
      </c>
      <c r="C3791">
        <v>47</v>
      </c>
      <c r="D3791" t="s">
        <v>53</v>
      </c>
      <c r="E3791" t="s">
        <v>62</v>
      </c>
      <c r="F3791" t="s">
        <v>46</v>
      </c>
      <c r="G3791" t="s">
        <v>1930</v>
      </c>
      <c r="H3791" t="s">
        <v>35</v>
      </c>
      <c r="I3791" t="s">
        <v>36</v>
      </c>
      <c r="J3791">
        <v>26</v>
      </c>
      <c r="K3791">
        <v>24</v>
      </c>
      <c r="L3791">
        <f t="shared" si="177"/>
        <v>2</v>
      </c>
      <c r="M3791">
        <v>2</v>
      </c>
      <c r="N3791">
        <v>42446</v>
      </c>
      <c r="O3791" s="1">
        <f t="shared" si="178"/>
        <v>1632.5384615384614</v>
      </c>
      <c r="P3791" s="1">
        <f t="shared" si="179"/>
        <v>39180.923076923078</v>
      </c>
      <c r="Q3791" s="1">
        <f>Table1[[#This Row],[Earned Basic Salary]]*20%</f>
        <v>7836.1846153846163</v>
      </c>
      <c r="R3791" s="1">
        <f>Table1[[#This Row],[Earned Basic Salary]]*10%</f>
        <v>3918.0923076923082</v>
      </c>
      <c r="S3791" s="1">
        <f>Table1[[#This Row],[Earned Basic Salary]]*12%</f>
        <v>4701.7107692307691</v>
      </c>
      <c r="T3791" s="1">
        <f>200</f>
        <v>200</v>
      </c>
      <c r="U3791" s="1">
        <f>Table1[[#This Row],[PF]]+Table1[[#This Row],[Professional Tax]]</f>
        <v>4901.7107692307691</v>
      </c>
      <c r="V3791" s="1">
        <f>Table1[[#This Row],[Overtime Hours]]*200</f>
        <v>400</v>
      </c>
      <c r="W3791" s="1">
        <f>Table1[[#This Row],[Earned Basic Salary]]+Table1[[#This Row],[HRA]]+Table1[[#This Row],[DA]]+Table1[[#This Row],[Overtime Pay]]</f>
        <v>51335.199999999997</v>
      </c>
      <c r="X3791" s="1">
        <f>Table1[[#This Row],[Gross Salary]]-Table1[[#This Row],[Total Deduction]]</f>
        <v>46433.489230769228</v>
      </c>
      <c r="Y3791" t="s">
        <v>37</v>
      </c>
      <c r="Z3791" t="s">
        <v>48</v>
      </c>
      <c r="AA3791" t="s">
        <v>13598</v>
      </c>
      <c r="AB3791" t="s">
        <v>13599</v>
      </c>
    </row>
    <row r="3792" spans="1:28" x14ac:dyDescent="0.3">
      <c r="A3792" t="s">
        <v>13600</v>
      </c>
      <c r="B3792" t="s">
        <v>329</v>
      </c>
      <c r="C3792">
        <v>37</v>
      </c>
      <c r="D3792" t="s">
        <v>61</v>
      </c>
      <c r="E3792" t="s">
        <v>121</v>
      </c>
      <c r="F3792" t="s">
        <v>55</v>
      </c>
      <c r="G3792" t="s">
        <v>13601</v>
      </c>
      <c r="H3792" t="s">
        <v>35</v>
      </c>
      <c r="I3792" t="s">
        <v>36</v>
      </c>
      <c r="J3792">
        <v>26</v>
      </c>
      <c r="K3792">
        <v>24</v>
      </c>
      <c r="L3792">
        <f t="shared" si="177"/>
        <v>2</v>
      </c>
      <c r="M3792">
        <v>7</v>
      </c>
      <c r="N3792">
        <v>61463</v>
      </c>
      <c r="O3792" s="1">
        <f t="shared" si="178"/>
        <v>2363.9615384615386</v>
      </c>
      <c r="P3792" s="1">
        <f t="shared" si="179"/>
        <v>56735.076923076922</v>
      </c>
      <c r="Q3792" s="1">
        <f>Table1[[#This Row],[Earned Basic Salary]]*20%</f>
        <v>11347.015384615384</v>
      </c>
      <c r="R3792" s="1">
        <f>Table1[[#This Row],[Earned Basic Salary]]*10%</f>
        <v>5673.5076923076922</v>
      </c>
      <c r="S3792" s="1">
        <f>Table1[[#This Row],[Earned Basic Salary]]*12%</f>
        <v>6808.2092307692301</v>
      </c>
      <c r="T3792" s="1">
        <f>200</f>
        <v>200</v>
      </c>
      <c r="U3792" s="1">
        <f>Table1[[#This Row],[PF]]+Table1[[#This Row],[Professional Tax]]</f>
        <v>7008.2092307692301</v>
      </c>
      <c r="V3792" s="1">
        <f>Table1[[#This Row],[Overtime Hours]]*200</f>
        <v>1400</v>
      </c>
      <c r="W3792" s="1">
        <f>Table1[[#This Row],[Earned Basic Salary]]+Table1[[#This Row],[HRA]]+Table1[[#This Row],[DA]]+Table1[[#This Row],[Overtime Pay]]</f>
        <v>75155.600000000006</v>
      </c>
      <c r="X3792" s="1">
        <f>Table1[[#This Row],[Gross Salary]]-Table1[[#This Row],[Total Deduction]]</f>
        <v>68147.390769230769</v>
      </c>
      <c r="Y3792" t="s">
        <v>37</v>
      </c>
      <c r="Z3792" t="s">
        <v>48</v>
      </c>
      <c r="AA3792" t="s">
        <v>13602</v>
      </c>
      <c r="AB3792" t="s">
        <v>13603</v>
      </c>
    </row>
    <row r="3793" spans="1:28" x14ac:dyDescent="0.3">
      <c r="A3793" t="s">
        <v>13604</v>
      </c>
      <c r="B3793" t="s">
        <v>382</v>
      </c>
      <c r="C3793">
        <v>42</v>
      </c>
      <c r="D3793" t="s">
        <v>31</v>
      </c>
      <c r="E3793" t="s">
        <v>82</v>
      </c>
      <c r="F3793" t="s">
        <v>63</v>
      </c>
      <c r="G3793" t="s">
        <v>8077</v>
      </c>
      <c r="H3793" t="s">
        <v>35</v>
      </c>
      <c r="I3793" t="s">
        <v>36</v>
      </c>
      <c r="J3793">
        <v>26</v>
      </c>
      <c r="K3793">
        <v>25</v>
      </c>
      <c r="L3793">
        <f t="shared" si="177"/>
        <v>1</v>
      </c>
      <c r="M3793">
        <v>6</v>
      </c>
      <c r="N3793">
        <v>23875</v>
      </c>
      <c r="O3793" s="1">
        <f t="shared" si="178"/>
        <v>918.26923076923072</v>
      </c>
      <c r="P3793" s="1">
        <f t="shared" si="179"/>
        <v>22956.73076923077</v>
      </c>
      <c r="Q3793" s="1">
        <f>Table1[[#This Row],[Earned Basic Salary]]*20%</f>
        <v>4591.3461538461543</v>
      </c>
      <c r="R3793" s="1">
        <f>Table1[[#This Row],[Earned Basic Salary]]*10%</f>
        <v>2295.6730769230771</v>
      </c>
      <c r="S3793" s="1">
        <f>Table1[[#This Row],[Earned Basic Salary]]*12%</f>
        <v>2754.8076923076924</v>
      </c>
      <c r="T3793" s="1">
        <f>200</f>
        <v>200</v>
      </c>
      <c r="U3793" s="1">
        <f>Table1[[#This Row],[PF]]+Table1[[#This Row],[Professional Tax]]</f>
        <v>2954.8076923076924</v>
      </c>
      <c r="V3793" s="1">
        <f>Table1[[#This Row],[Overtime Hours]]*200</f>
        <v>1200</v>
      </c>
      <c r="W3793" s="1">
        <f>Table1[[#This Row],[Earned Basic Salary]]+Table1[[#This Row],[HRA]]+Table1[[#This Row],[DA]]+Table1[[#This Row],[Overtime Pay]]</f>
        <v>31043.75</v>
      </c>
      <c r="X3793" s="1">
        <f>Table1[[#This Row],[Gross Salary]]-Table1[[#This Row],[Total Deduction]]</f>
        <v>28088.942307692309</v>
      </c>
      <c r="Y3793" t="s">
        <v>37</v>
      </c>
      <c r="Z3793" t="s">
        <v>95</v>
      </c>
      <c r="AA3793" t="s">
        <v>13605</v>
      </c>
      <c r="AB3793" t="s">
        <v>13606</v>
      </c>
    </row>
    <row r="3794" spans="1:28" x14ac:dyDescent="0.3">
      <c r="A3794" t="s">
        <v>13607</v>
      </c>
      <c r="B3794" t="s">
        <v>1425</v>
      </c>
      <c r="C3794">
        <v>39</v>
      </c>
      <c r="D3794" t="s">
        <v>44</v>
      </c>
      <c r="E3794" t="s">
        <v>121</v>
      </c>
      <c r="F3794" t="s">
        <v>63</v>
      </c>
      <c r="G3794" t="s">
        <v>426</v>
      </c>
      <c r="H3794" t="s">
        <v>35</v>
      </c>
      <c r="I3794" t="s">
        <v>36</v>
      </c>
      <c r="J3794">
        <v>26</v>
      </c>
      <c r="K3794">
        <v>22</v>
      </c>
      <c r="L3794">
        <f t="shared" si="177"/>
        <v>4</v>
      </c>
      <c r="M3794">
        <v>5</v>
      </c>
      <c r="N3794">
        <v>36754</v>
      </c>
      <c r="O3794" s="1">
        <f t="shared" si="178"/>
        <v>1413.6153846153845</v>
      </c>
      <c r="P3794" s="1">
        <f t="shared" si="179"/>
        <v>31099.538461538461</v>
      </c>
      <c r="Q3794" s="1">
        <f>Table1[[#This Row],[Earned Basic Salary]]*20%</f>
        <v>6219.9076923076927</v>
      </c>
      <c r="R3794" s="1">
        <f>Table1[[#This Row],[Earned Basic Salary]]*10%</f>
        <v>3109.9538461538464</v>
      </c>
      <c r="S3794" s="1">
        <f>Table1[[#This Row],[Earned Basic Salary]]*12%</f>
        <v>3731.9446153846152</v>
      </c>
      <c r="T3794" s="1">
        <f>200</f>
        <v>200</v>
      </c>
      <c r="U3794" s="1">
        <f>Table1[[#This Row],[PF]]+Table1[[#This Row],[Professional Tax]]</f>
        <v>3931.9446153846152</v>
      </c>
      <c r="V3794" s="1">
        <f>Table1[[#This Row],[Overtime Hours]]*200</f>
        <v>1000</v>
      </c>
      <c r="W3794" s="1">
        <f>Table1[[#This Row],[Earned Basic Salary]]+Table1[[#This Row],[HRA]]+Table1[[#This Row],[DA]]+Table1[[#This Row],[Overtime Pay]]</f>
        <v>41429.4</v>
      </c>
      <c r="X3794" s="1">
        <f>Table1[[#This Row],[Gross Salary]]-Table1[[#This Row],[Total Deduction]]</f>
        <v>37497.455384615387</v>
      </c>
      <c r="Y3794" t="s">
        <v>37</v>
      </c>
      <c r="Z3794" t="s">
        <v>106</v>
      </c>
      <c r="AA3794" t="s">
        <v>13608</v>
      </c>
      <c r="AB3794" t="s">
        <v>13609</v>
      </c>
    </row>
    <row r="3795" spans="1:28" x14ac:dyDescent="0.3">
      <c r="A3795" t="s">
        <v>13610</v>
      </c>
      <c r="B3795" t="s">
        <v>797</v>
      </c>
      <c r="C3795">
        <v>37</v>
      </c>
      <c r="D3795" t="s">
        <v>127</v>
      </c>
      <c r="E3795" t="s">
        <v>82</v>
      </c>
      <c r="F3795" t="s">
        <v>63</v>
      </c>
      <c r="G3795" t="s">
        <v>7545</v>
      </c>
      <c r="H3795" t="s">
        <v>35</v>
      </c>
      <c r="I3795" t="s">
        <v>36</v>
      </c>
      <c r="J3795">
        <v>26</v>
      </c>
      <c r="K3795">
        <v>23</v>
      </c>
      <c r="L3795">
        <f t="shared" si="177"/>
        <v>3</v>
      </c>
      <c r="M3795">
        <v>13</v>
      </c>
      <c r="N3795">
        <v>55101</v>
      </c>
      <c r="O3795" s="1">
        <f t="shared" si="178"/>
        <v>2119.2692307692309</v>
      </c>
      <c r="P3795" s="1">
        <f t="shared" si="179"/>
        <v>48743.192307692312</v>
      </c>
      <c r="Q3795" s="1">
        <f>Table1[[#This Row],[Earned Basic Salary]]*20%</f>
        <v>9748.6384615384632</v>
      </c>
      <c r="R3795" s="1">
        <f>Table1[[#This Row],[Earned Basic Salary]]*10%</f>
        <v>4874.3192307692316</v>
      </c>
      <c r="S3795" s="1">
        <f>Table1[[#This Row],[Earned Basic Salary]]*12%</f>
        <v>5849.1830769230774</v>
      </c>
      <c r="T3795" s="1">
        <f>200</f>
        <v>200</v>
      </c>
      <c r="U3795" s="1">
        <f>Table1[[#This Row],[PF]]+Table1[[#This Row],[Professional Tax]]</f>
        <v>6049.1830769230774</v>
      </c>
      <c r="V3795" s="1">
        <f>Table1[[#This Row],[Overtime Hours]]*200</f>
        <v>2600</v>
      </c>
      <c r="W3795" s="1">
        <f>Table1[[#This Row],[Earned Basic Salary]]+Table1[[#This Row],[HRA]]+Table1[[#This Row],[DA]]+Table1[[#This Row],[Overtime Pay]]</f>
        <v>65966.149999999994</v>
      </c>
      <c r="X3795" s="1">
        <f>Table1[[#This Row],[Gross Salary]]-Table1[[#This Row],[Total Deduction]]</f>
        <v>59916.966923076914</v>
      </c>
      <c r="Y3795" t="s">
        <v>37</v>
      </c>
      <c r="Z3795" t="s">
        <v>38</v>
      </c>
      <c r="AA3795" t="s">
        <v>13611</v>
      </c>
      <c r="AB3795" t="s">
        <v>13612</v>
      </c>
    </row>
    <row r="3796" spans="1:28" x14ac:dyDescent="0.3">
      <c r="A3796" t="s">
        <v>13613</v>
      </c>
      <c r="B3796" t="s">
        <v>250</v>
      </c>
      <c r="C3796">
        <v>45</v>
      </c>
      <c r="D3796" t="s">
        <v>61</v>
      </c>
      <c r="E3796" t="s">
        <v>45</v>
      </c>
      <c r="F3796" t="s">
        <v>83</v>
      </c>
      <c r="G3796" t="s">
        <v>13614</v>
      </c>
      <c r="H3796" t="s">
        <v>35</v>
      </c>
      <c r="I3796" t="s">
        <v>36</v>
      </c>
      <c r="J3796">
        <v>26</v>
      </c>
      <c r="K3796">
        <v>26</v>
      </c>
      <c r="L3796">
        <f t="shared" si="177"/>
        <v>0</v>
      </c>
      <c r="M3796">
        <v>2</v>
      </c>
      <c r="N3796">
        <v>24774</v>
      </c>
      <c r="O3796" s="1">
        <f t="shared" si="178"/>
        <v>952.84615384615381</v>
      </c>
      <c r="P3796" s="1">
        <f t="shared" si="179"/>
        <v>24774</v>
      </c>
      <c r="Q3796" s="1">
        <f>Table1[[#This Row],[Earned Basic Salary]]*20%</f>
        <v>4954.8</v>
      </c>
      <c r="R3796" s="1">
        <f>Table1[[#This Row],[Earned Basic Salary]]*10%</f>
        <v>2477.4</v>
      </c>
      <c r="S3796" s="1">
        <f>Table1[[#This Row],[Earned Basic Salary]]*12%</f>
        <v>2972.88</v>
      </c>
      <c r="T3796" s="1">
        <f>200</f>
        <v>200</v>
      </c>
      <c r="U3796" s="1">
        <f>Table1[[#This Row],[PF]]+Table1[[#This Row],[Professional Tax]]</f>
        <v>3172.88</v>
      </c>
      <c r="V3796" s="1">
        <f>Table1[[#This Row],[Overtime Hours]]*200</f>
        <v>400</v>
      </c>
      <c r="W3796" s="1">
        <f>Table1[[#This Row],[Earned Basic Salary]]+Table1[[#This Row],[HRA]]+Table1[[#This Row],[DA]]+Table1[[#This Row],[Overtime Pay]]</f>
        <v>32606.2</v>
      </c>
      <c r="X3796" s="1">
        <f>Table1[[#This Row],[Gross Salary]]-Table1[[#This Row],[Total Deduction]]</f>
        <v>29433.32</v>
      </c>
      <c r="Y3796" t="s">
        <v>37</v>
      </c>
      <c r="Z3796" t="s">
        <v>48</v>
      </c>
      <c r="AA3796" t="s">
        <v>13615</v>
      </c>
      <c r="AB3796" t="s">
        <v>13616</v>
      </c>
    </row>
    <row r="3797" spans="1:28" x14ac:dyDescent="0.3">
      <c r="A3797" t="s">
        <v>13617</v>
      </c>
      <c r="B3797" t="s">
        <v>755</v>
      </c>
      <c r="C3797">
        <v>40</v>
      </c>
      <c r="D3797" t="s">
        <v>133</v>
      </c>
      <c r="E3797" t="s">
        <v>32</v>
      </c>
      <c r="F3797" t="s">
        <v>89</v>
      </c>
      <c r="G3797" t="s">
        <v>13618</v>
      </c>
      <c r="H3797" t="s">
        <v>35</v>
      </c>
      <c r="I3797" t="s">
        <v>36</v>
      </c>
      <c r="J3797">
        <v>26</v>
      </c>
      <c r="K3797">
        <v>25</v>
      </c>
      <c r="L3797">
        <f t="shared" si="177"/>
        <v>1</v>
      </c>
      <c r="M3797">
        <v>5</v>
      </c>
      <c r="N3797">
        <v>33401</v>
      </c>
      <c r="O3797" s="1">
        <f t="shared" si="178"/>
        <v>1284.6538461538462</v>
      </c>
      <c r="P3797" s="1">
        <f t="shared" si="179"/>
        <v>32116.346153846156</v>
      </c>
      <c r="Q3797" s="1">
        <f>Table1[[#This Row],[Earned Basic Salary]]*20%</f>
        <v>6423.2692307692314</v>
      </c>
      <c r="R3797" s="1">
        <f>Table1[[#This Row],[Earned Basic Salary]]*10%</f>
        <v>3211.6346153846157</v>
      </c>
      <c r="S3797" s="1">
        <f>Table1[[#This Row],[Earned Basic Salary]]*12%</f>
        <v>3853.9615384615386</v>
      </c>
      <c r="T3797" s="1">
        <f>200</f>
        <v>200</v>
      </c>
      <c r="U3797" s="1">
        <f>Table1[[#This Row],[PF]]+Table1[[#This Row],[Professional Tax]]</f>
        <v>4053.9615384615386</v>
      </c>
      <c r="V3797" s="1">
        <f>Table1[[#This Row],[Overtime Hours]]*200</f>
        <v>1000</v>
      </c>
      <c r="W3797" s="1">
        <f>Table1[[#This Row],[Earned Basic Salary]]+Table1[[#This Row],[HRA]]+Table1[[#This Row],[DA]]+Table1[[#This Row],[Overtime Pay]]</f>
        <v>42751.250000000007</v>
      </c>
      <c r="X3797" s="1">
        <f>Table1[[#This Row],[Gross Salary]]-Table1[[#This Row],[Total Deduction]]</f>
        <v>38697.288461538468</v>
      </c>
      <c r="Y3797" t="s">
        <v>37</v>
      </c>
      <c r="Z3797" t="s">
        <v>95</v>
      </c>
      <c r="AA3797" t="s">
        <v>13619</v>
      </c>
      <c r="AB3797" t="s">
        <v>13620</v>
      </c>
    </row>
    <row r="3798" spans="1:28" x14ac:dyDescent="0.3">
      <c r="A3798" t="s">
        <v>13621</v>
      </c>
      <c r="B3798" t="s">
        <v>88</v>
      </c>
      <c r="C3798">
        <v>41</v>
      </c>
      <c r="D3798" t="s">
        <v>44</v>
      </c>
      <c r="E3798" t="s">
        <v>32</v>
      </c>
      <c r="F3798" t="s">
        <v>83</v>
      </c>
      <c r="G3798" t="s">
        <v>13622</v>
      </c>
      <c r="H3798" t="s">
        <v>35</v>
      </c>
      <c r="I3798" t="s">
        <v>36</v>
      </c>
      <c r="J3798">
        <v>26</v>
      </c>
      <c r="K3798">
        <v>23</v>
      </c>
      <c r="L3798">
        <f t="shared" si="177"/>
        <v>3</v>
      </c>
      <c r="M3798">
        <v>16</v>
      </c>
      <c r="N3798">
        <v>57286</v>
      </c>
      <c r="O3798" s="1">
        <f t="shared" si="178"/>
        <v>2203.3076923076924</v>
      </c>
      <c r="P3798" s="1">
        <f t="shared" si="179"/>
        <v>50676.076923076922</v>
      </c>
      <c r="Q3798" s="1">
        <f>Table1[[#This Row],[Earned Basic Salary]]*20%</f>
        <v>10135.215384615385</v>
      </c>
      <c r="R3798" s="1">
        <f>Table1[[#This Row],[Earned Basic Salary]]*10%</f>
        <v>5067.6076923076926</v>
      </c>
      <c r="S3798" s="1">
        <f>Table1[[#This Row],[Earned Basic Salary]]*12%</f>
        <v>6081.1292307692302</v>
      </c>
      <c r="T3798" s="1">
        <f>200</f>
        <v>200</v>
      </c>
      <c r="U3798" s="1">
        <f>Table1[[#This Row],[PF]]+Table1[[#This Row],[Professional Tax]]</f>
        <v>6281.1292307692302</v>
      </c>
      <c r="V3798" s="1">
        <f>Table1[[#This Row],[Overtime Hours]]*200</f>
        <v>3200</v>
      </c>
      <c r="W3798" s="1">
        <f>Table1[[#This Row],[Earned Basic Salary]]+Table1[[#This Row],[HRA]]+Table1[[#This Row],[DA]]+Table1[[#This Row],[Overtime Pay]]</f>
        <v>69078.899999999994</v>
      </c>
      <c r="X3798" s="1">
        <f>Table1[[#This Row],[Gross Salary]]-Table1[[#This Row],[Total Deduction]]</f>
        <v>62797.770769230767</v>
      </c>
      <c r="Y3798" t="s">
        <v>37</v>
      </c>
      <c r="Z3798" t="s">
        <v>106</v>
      </c>
      <c r="AA3798" t="s">
        <v>13623</v>
      </c>
      <c r="AB3798" t="s">
        <v>13624</v>
      </c>
    </row>
    <row r="3799" spans="1:28" x14ac:dyDescent="0.3">
      <c r="A3799" t="s">
        <v>13625</v>
      </c>
      <c r="B3799" t="s">
        <v>305</v>
      </c>
      <c r="C3799">
        <v>38</v>
      </c>
      <c r="D3799" t="s">
        <v>133</v>
      </c>
      <c r="E3799" t="s">
        <v>32</v>
      </c>
      <c r="F3799" t="s">
        <v>46</v>
      </c>
      <c r="G3799" t="s">
        <v>10979</v>
      </c>
      <c r="H3799" t="s">
        <v>35</v>
      </c>
      <c r="I3799" t="s">
        <v>36</v>
      </c>
      <c r="J3799">
        <v>26</v>
      </c>
      <c r="K3799">
        <v>22</v>
      </c>
      <c r="L3799">
        <f t="shared" si="177"/>
        <v>4</v>
      </c>
      <c r="M3799">
        <v>4</v>
      </c>
      <c r="N3799">
        <v>76960</v>
      </c>
      <c r="O3799" s="1">
        <f t="shared" si="178"/>
        <v>2960</v>
      </c>
      <c r="P3799" s="1">
        <f t="shared" si="179"/>
        <v>65120</v>
      </c>
      <c r="Q3799" s="1">
        <f>Table1[[#This Row],[Earned Basic Salary]]*20%</f>
        <v>13024</v>
      </c>
      <c r="R3799" s="1">
        <f>Table1[[#This Row],[Earned Basic Salary]]*10%</f>
        <v>6512</v>
      </c>
      <c r="S3799" s="1">
        <f>Table1[[#This Row],[Earned Basic Salary]]*12%</f>
        <v>7814.4</v>
      </c>
      <c r="T3799" s="1">
        <f>200</f>
        <v>200</v>
      </c>
      <c r="U3799" s="1">
        <f>Table1[[#This Row],[PF]]+Table1[[#This Row],[Professional Tax]]</f>
        <v>8014.4</v>
      </c>
      <c r="V3799" s="1">
        <f>Table1[[#This Row],[Overtime Hours]]*200</f>
        <v>800</v>
      </c>
      <c r="W3799" s="1">
        <f>Table1[[#This Row],[Earned Basic Salary]]+Table1[[#This Row],[HRA]]+Table1[[#This Row],[DA]]+Table1[[#This Row],[Overtime Pay]]</f>
        <v>85456</v>
      </c>
      <c r="X3799" s="1">
        <f>Table1[[#This Row],[Gross Salary]]-Table1[[#This Row],[Total Deduction]]</f>
        <v>77441.600000000006</v>
      </c>
      <c r="Y3799" t="s">
        <v>37</v>
      </c>
      <c r="Z3799" t="s">
        <v>48</v>
      </c>
      <c r="AA3799" t="s">
        <v>13626</v>
      </c>
      <c r="AB3799" t="s">
        <v>13627</v>
      </c>
    </row>
    <row r="3800" spans="1:28" x14ac:dyDescent="0.3">
      <c r="A3800" t="s">
        <v>13628</v>
      </c>
      <c r="B3800" t="s">
        <v>2366</v>
      </c>
      <c r="C3800">
        <v>38</v>
      </c>
      <c r="D3800" t="s">
        <v>53</v>
      </c>
      <c r="E3800" t="s">
        <v>54</v>
      </c>
      <c r="F3800" t="s">
        <v>83</v>
      </c>
      <c r="G3800" t="s">
        <v>4202</v>
      </c>
      <c r="H3800" t="s">
        <v>35</v>
      </c>
      <c r="I3800" t="s">
        <v>36</v>
      </c>
      <c r="J3800">
        <v>26</v>
      </c>
      <c r="K3800">
        <v>25</v>
      </c>
      <c r="L3800">
        <f t="shared" si="177"/>
        <v>1</v>
      </c>
      <c r="M3800">
        <v>13</v>
      </c>
      <c r="N3800">
        <v>69699</v>
      </c>
      <c r="O3800" s="1">
        <f t="shared" si="178"/>
        <v>2680.7307692307691</v>
      </c>
      <c r="P3800" s="1">
        <f t="shared" si="179"/>
        <v>67018.26923076922</v>
      </c>
      <c r="Q3800" s="1">
        <f>Table1[[#This Row],[Earned Basic Salary]]*20%</f>
        <v>13403.653846153844</v>
      </c>
      <c r="R3800" s="1">
        <f>Table1[[#This Row],[Earned Basic Salary]]*10%</f>
        <v>6701.826923076922</v>
      </c>
      <c r="S3800" s="1">
        <f>Table1[[#This Row],[Earned Basic Salary]]*12%</f>
        <v>8042.1923076923058</v>
      </c>
      <c r="T3800" s="1">
        <f>200</f>
        <v>200</v>
      </c>
      <c r="U3800" s="1">
        <f>Table1[[#This Row],[PF]]+Table1[[#This Row],[Professional Tax]]</f>
        <v>8242.1923076923049</v>
      </c>
      <c r="V3800" s="1">
        <f>Table1[[#This Row],[Overtime Hours]]*200</f>
        <v>2600</v>
      </c>
      <c r="W3800" s="1">
        <f>Table1[[#This Row],[Earned Basic Salary]]+Table1[[#This Row],[HRA]]+Table1[[#This Row],[DA]]+Table1[[#This Row],[Overtime Pay]]</f>
        <v>89723.749999999985</v>
      </c>
      <c r="X3800" s="1">
        <f>Table1[[#This Row],[Gross Salary]]-Table1[[#This Row],[Total Deduction]]</f>
        <v>81481.557692307688</v>
      </c>
      <c r="Y3800" t="s">
        <v>37</v>
      </c>
      <c r="Z3800" t="s">
        <v>38</v>
      </c>
      <c r="AA3800" t="s">
        <v>13629</v>
      </c>
      <c r="AB3800" t="s">
        <v>13630</v>
      </c>
    </row>
    <row r="3801" spans="1:28" x14ac:dyDescent="0.3">
      <c r="A3801" t="s">
        <v>13631</v>
      </c>
      <c r="B3801" t="s">
        <v>344</v>
      </c>
      <c r="C3801">
        <v>53</v>
      </c>
      <c r="D3801" t="s">
        <v>31</v>
      </c>
      <c r="E3801" t="s">
        <v>54</v>
      </c>
      <c r="F3801" t="s">
        <v>89</v>
      </c>
      <c r="G3801" t="s">
        <v>12913</v>
      </c>
      <c r="H3801" t="s">
        <v>35</v>
      </c>
      <c r="I3801" t="s">
        <v>36</v>
      </c>
      <c r="J3801">
        <v>26</v>
      </c>
      <c r="K3801">
        <v>21</v>
      </c>
      <c r="L3801">
        <f t="shared" si="177"/>
        <v>5</v>
      </c>
      <c r="M3801">
        <v>0</v>
      </c>
      <c r="N3801">
        <v>30159</v>
      </c>
      <c r="O3801" s="1">
        <f t="shared" si="178"/>
        <v>1159.9615384615386</v>
      </c>
      <c r="P3801" s="1">
        <f t="shared" si="179"/>
        <v>24359.192307692309</v>
      </c>
      <c r="Q3801" s="1">
        <f>Table1[[#This Row],[Earned Basic Salary]]*20%</f>
        <v>4871.8384615384621</v>
      </c>
      <c r="R3801" s="1">
        <f>Table1[[#This Row],[Earned Basic Salary]]*10%</f>
        <v>2435.919230769231</v>
      </c>
      <c r="S3801" s="1">
        <f>Table1[[#This Row],[Earned Basic Salary]]*12%</f>
        <v>2923.103076923077</v>
      </c>
      <c r="T3801" s="1">
        <f>200</f>
        <v>200</v>
      </c>
      <c r="U3801" s="1">
        <f>Table1[[#This Row],[PF]]+Table1[[#This Row],[Professional Tax]]</f>
        <v>3123.103076923077</v>
      </c>
      <c r="V3801" s="1">
        <f>Table1[[#This Row],[Overtime Hours]]*200</f>
        <v>0</v>
      </c>
      <c r="W3801" s="1">
        <f>Table1[[#This Row],[Earned Basic Salary]]+Table1[[#This Row],[HRA]]+Table1[[#This Row],[DA]]+Table1[[#This Row],[Overtime Pay]]</f>
        <v>31666.95</v>
      </c>
      <c r="X3801" s="1">
        <f>Table1[[#This Row],[Gross Salary]]-Table1[[#This Row],[Total Deduction]]</f>
        <v>28543.846923076922</v>
      </c>
      <c r="Y3801" t="s">
        <v>37</v>
      </c>
      <c r="Z3801" t="s">
        <v>106</v>
      </c>
      <c r="AA3801" t="s">
        <v>13632</v>
      </c>
      <c r="AB3801" t="s">
        <v>13633</v>
      </c>
    </row>
    <row r="3802" spans="1:28" x14ac:dyDescent="0.3">
      <c r="A3802" t="s">
        <v>13634</v>
      </c>
      <c r="B3802" t="s">
        <v>736</v>
      </c>
      <c r="C3802">
        <v>53</v>
      </c>
      <c r="D3802" t="s">
        <v>133</v>
      </c>
      <c r="E3802" t="s">
        <v>45</v>
      </c>
      <c r="F3802" t="s">
        <v>33</v>
      </c>
      <c r="G3802" t="s">
        <v>8163</v>
      </c>
      <c r="H3802" t="s">
        <v>35</v>
      </c>
      <c r="I3802" t="s">
        <v>36</v>
      </c>
      <c r="J3802">
        <v>26</v>
      </c>
      <c r="K3802">
        <v>26</v>
      </c>
      <c r="L3802">
        <f t="shared" si="177"/>
        <v>0</v>
      </c>
      <c r="M3802">
        <v>15</v>
      </c>
      <c r="N3802">
        <v>22846</v>
      </c>
      <c r="O3802" s="1">
        <f t="shared" si="178"/>
        <v>878.69230769230774</v>
      </c>
      <c r="P3802" s="1">
        <f t="shared" si="179"/>
        <v>22846</v>
      </c>
      <c r="Q3802" s="1">
        <f>Table1[[#This Row],[Earned Basic Salary]]*20%</f>
        <v>4569.2</v>
      </c>
      <c r="R3802" s="1">
        <f>Table1[[#This Row],[Earned Basic Salary]]*10%</f>
        <v>2284.6</v>
      </c>
      <c r="S3802" s="1">
        <f>Table1[[#This Row],[Earned Basic Salary]]*12%</f>
        <v>2741.52</v>
      </c>
      <c r="T3802" s="1">
        <f>200</f>
        <v>200</v>
      </c>
      <c r="U3802" s="1">
        <f>Table1[[#This Row],[PF]]+Table1[[#This Row],[Professional Tax]]</f>
        <v>2941.52</v>
      </c>
      <c r="V3802" s="1">
        <f>Table1[[#This Row],[Overtime Hours]]*200</f>
        <v>3000</v>
      </c>
      <c r="W3802" s="1">
        <f>Table1[[#This Row],[Earned Basic Salary]]+Table1[[#This Row],[HRA]]+Table1[[#This Row],[DA]]+Table1[[#This Row],[Overtime Pay]]</f>
        <v>32699.8</v>
      </c>
      <c r="X3802" s="1">
        <f>Table1[[#This Row],[Gross Salary]]-Table1[[#This Row],[Total Deduction]]</f>
        <v>29758.28</v>
      </c>
      <c r="Y3802" t="s">
        <v>37</v>
      </c>
      <c r="Z3802" t="s">
        <v>48</v>
      </c>
      <c r="AA3802" t="s">
        <v>13635</v>
      </c>
      <c r="AB3802" t="s">
        <v>13636</v>
      </c>
    </row>
    <row r="3803" spans="1:28" x14ac:dyDescent="0.3">
      <c r="A3803" t="s">
        <v>13637</v>
      </c>
      <c r="B3803" t="s">
        <v>42</v>
      </c>
      <c r="C3803">
        <v>23</v>
      </c>
      <c r="D3803" t="s">
        <v>61</v>
      </c>
      <c r="E3803" t="s">
        <v>82</v>
      </c>
      <c r="F3803" t="s">
        <v>33</v>
      </c>
      <c r="G3803" t="s">
        <v>13638</v>
      </c>
      <c r="H3803" t="s">
        <v>35</v>
      </c>
      <c r="I3803" t="s">
        <v>36</v>
      </c>
      <c r="J3803">
        <v>26</v>
      </c>
      <c r="K3803">
        <v>23</v>
      </c>
      <c r="L3803">
        <f t="shared" si="177"/>
        <v>3</v>
      </c>
      <c r="M3803">
        <v>1</v>
      </c>
      <c r="N3803">
        <v>76719</v>
      </c>
      <c r="O3803" s="1">
        <f t="shared" si="178"/>
        <v>2950.7307692307691</v>
      </c>
      <c r="P3803" s="1">
        <f t="shared" si="179"/>
        <v>67866.807692307688</v>
      </c>
      <c r="Q3803" s="1">
        <f>Table1[[#This Row],[Earned Basic Salary]]*20%</f>
        <v>13573.361538461539</v>
      </c>
      <c r="R3803" s="1">
        <f>Table1[[#This Row],[Earned Basic Salary]]*10%</f>
        <v>6786.6807692307693</v>
      </c>
      <c r="S3803" s="1">
        <f>Table1[[#This Row],[Earned Basic Salary]]*12%</f>
        <v>8144.0169230769225</v>
      </c>
      <c r="T3803" s="1">
        <f>200</f>
        <v>200</v>
      </c>
      <c r="U3803" s="1">
        <f>Table1[[#This Row],[PF]]+Table1[[#This Row],[Professional Tax]]</f>
        <v>8344.0169230769225</v>
      </c>
      <c r="V3803" s="1">
        <f>Table1[[#This Row],[Overtime Hours]]*200</f>
        <v>200</v>
      </c>
      <c r="W3803" s="1">
        <f>Table1[[#This Row],[Earned Basic Salary]]+Table1[[#This Row],[HRA]]+Table1[[#This Row],[DA]]+Table1[[#This Row],[Overtime Pay]]</f>
        <v>88426.849999999991</v>
      </c>
      <c r="X3803" s="1">
        <f>Table1[[#This Row],[Gross Salary]]-Table1[[#This Row],[Total Deduction]]</f>
        <v>80082.833076923067</v>
      </c>
      <c r="Y3803" t="s">
        <v>37</v>
      </c>
      <c r="Z3803" t="s">
        <v>38</v>
      </c>
      <c r="AA3803" t="s">
        <v>13639</v>
      </c>
      <c r="AB3803" t="s">
        <v>13640</v>
      </c>
    </row>
    <row r="3804" spans="1:28" x14ac:dyDescent="0.3">
      <c r="A3804" t="s">
        <v>13641</v>
      </c>
      <c r="B3804" t="s">
        <v>835</v>
      </c>
      <c r="C3804">
        <v>50</v>
      </c>
      <c r="D3804" t="s">
        <v>61</v>
      </c>
      <c r="E3804" t="s">
        <v>62</v>
      </c>
      <c r="F3804" t="s">
        <v>55</v>
      </c>
      <c r="G3804" t="s">
        <v>13642</v>
      </c>
      <c r="H3804" t="s">
        <v>35</v>
      </c>
      <c r="I3804" t="s">
        <v>36</v>
      </c>
      <c r="J3804">
        <v>26</v>
      </c>
      <c r="K3804">
        <v>22</v>
      </c>
      <c r="L3804">
        <f t="shared" si="177"/>
        <v>4</v>
      </c>
      <c r="M3804">
        <v>2</v>
      </c>
      <c r="N3804">
        <v>56583</v>
      </c>
      <c r="O3804" s="1">
        <f t="shared" si="178"/>
        <v>2176.2692307692309</v>
      </c>
      <c r="P3804" s="1">
        <f t="shared" si="179"/>
        <v>47877.923076923078</v>
      </c>
      <c r="Q3804" s="1">
        <f>Table1[[#This Row],[Earned Basic Salary]]*20%</f>
        <v>9575.584615384616</v>
      </c>
      <c r="R3804" s="1">
        <f>Table1[[#This Row],[Earned Basic Salary]]*10%</f>
        <v>4787.792307692308</v>
      </c>
      <c r="S3804" s="1">
        <f>Table1[[#This Row],[Earned Basic Salary]]*12%</f>
        <v>5745.3507692307694</v>
      </c>
      <c r="T3804" s="1">
        <f>200</f>
        <v>200</v>
      </c>
      <c r="U3804" s="1">
        <f>Table1[[#This Row],[PF]]+Table1[[#This Row],[Professional Tax]]</f>
        <v>5945.3507692307694</v>
      </c>
      <c r="V3804" s="1">
        <f>Table1[[#This Row],[Overtime Hours]]*200</f>
        <v>400</v>
      </c>
      <c r="W3804" s="1">
        <f>Table1[[#This Row],[Earned Basic Salary]]+Table1[[#This Row],[HRA]]+Table1[[#This Row],[DA]]+Table1[[#This Row],[Overtime Pay]]</f>
        <v>62641.3</v>
      </c>
      <c r="X3804" s="1">
        <f>Table1[[#This Row],[Gross Salary]]-Table1[[#This Row],[Total Deduction]]</f>
        <v>56695.949230769234</v>
      </c>
      <c r="Y3804" t="s">
        <v>37</v>
      </c>
      <c r="Z3804" t="s">
        <v>38</v>
      </c>
      <c r="AA3804" t="s">
        <v>13643</v>
      </c>
      <c r="AB3804" t="s">
        <v>13644</v>
      </c>
    </row>
    <row r="3805" spans="1:28" x14ac:dyDescent="0.3">
      <c r="A3805" t="s">
        <v>13645</v>
      </c>
      <c r="B3805" t="s">
        <v>80</v>
      </c>
      <c r="C3805">
        <v>43</v>
      </c>
      <c r="D3805" t="s">
        <v>133</v>
      </c>
      <c r="E3805" t="s">
        <v>45</v>
      </c>
      <c r="F3805" t="s">
        <v>46</v>
      </c>
      <c r="G3805" t="s">
        <v>13646</v>
      </c>
      <c r="H3805" t="s">
        <v>35</v>
      </c>
      <c r="I3805" t="s">
        <v>36</v>
      </c>
      <c r="J3805">
        <v>26</v>
      </c>
      <c r="K3805">
        <v>24</v>
      </c>
      <c r="L3805">
        <f t="shared" si="177"/>
        <v>2</v>
      </c>
      <c r="M3805">
        <v>2</v>
      </c>
      <c r="N3805">
        <v>74519</v>
      </c>
      <c r="O3805" s="1">
        <f t="shared" si="178"/>
        <v>2866.1153846153848</v>
      </c>
      <c r="P3805" s="1">
        <f t="shared" si="179"/>
        <v>68786.769230769234</v>
      </c>
      <c r="Q3805" s="1">
        <f>Table1[[#This Row],[Earned Basic Salary]]*20%</f>
        <v>13757.353846153848</v>
      </c>
      <c r="R3805" s="1">
        <f>Table1[[#This Row],[Earned Basic Salary]]*10%</f>
        <v>6878.6769230769241</v>
      </c>
      <c r="S3805" s="1">
        <f>Table1[[#This Row],[Earned Basic Salary]]*12%</f>
        <v>8254.4123076923079</v>
      </c>
      <c r="T3805" s="1">
        <f>200</f>
        <v>200</v>
      </c>
      <c r="U3805" s="1">
        <f>Table1[[#This Row],[PF]]+Table1[[#This Row],[Professional Tax]]</f>
        <v>8454.4123076923079</v>
      </c>
      <c r="V3805" s="1">
        <f>Table1[[#This Row],[Overtime Hours]]*200</f>
        <v>400</v>
      </c>
      <c r="W3805" s="1">
        <f>Table1[[#This Row],[Earned Basic Salary]]+Table1[[#This Row],[HRA]]+Table1[[#This Row],[DA]]+Table1[[#This Row],[Overtime Pay]]</f>
        <v>89822.8</v>
      </c>
      <c r="X3805" s="1">
        <f>Table1[[#This Row],[Gross Salary]]-Table1[[#This Row],[Total Deduction]]</f>
        <v>81368.38769230769</v>
      </c>
      <c r="Y3805" t="s">
        <v>37</v>
      </c>
      <c r="Z3805" t="s">
        <v>38</v>
      </c>
      <c r="AA3805" t="s">
        <v>13647</v>
      </c>
      <c r="AB3805" t="s">
        <v>13648</v>
      </c>
    </row>
    <row r="3806" spans="1:28" x14ac:dyDescent="0.3">
      <c r="A3806" t="s">
        <v>13649</v>
      </c>
      <c r="B3806" t="s">
        <v>3089</v>
      </c>
      <c r="C3806">
        <v>45</v>
      </c>
      <c r="D3806" t="s">
        <v>53</v>
      </c>
      <c r="E3806" t="s">
        <v>32</v>
      </c>
      <c r="F3806" t="s">
        <v>63</v>
      </c>
      <c r="G3806" t="s">
        <v>7828</v>
      </c>
      <c r="H3806" t="s">
        <v>35</v>
      </c>
      <c r="I3806" t="s">
        <v>36</v>
      </c>
      <c r="J3806">
        <v>26</v>
      </c>
      <c r="K3806">
        <v>25</v>
      </c>
      <c r="L3806">
        <f t="shared" si="177"/>
        <v>1</v>
      </c>
      <c r="M3806">
        <v>20</v>
      </c>
      <c r="N3806">
        <v>33477</v>
      </c>
      <c r="O3806" s="1">
        <f t="shared" si="178"/>
        <v>1287.5769230769231</v>
      </c>
      <c r="P3806" s="1">
        <f t="shared" si="179"/>
        <v>32189.423076923078</v>
      </c>
      <c r="Q3806" s="1">
        <f>Table1[[#This Row],[Earned Basic Salary]]*20%</f>
        <v>6437.8846153846162</v>
      </c>
      <c r="R3806" s="1">
        <f>Table1[[#This Row],[Earned Basic Salary]]*10%</f>
        <v>3218.9423076923081</v>
      </c>
      <c r="S3806" s="1">
        <f>Table1[[#This Row],[Earned Basic Salary]]*12%</f>
        <v>3862.7307692307691</v>
      </c>
      <c r="T3806" s="1">
        <f>200</f>
        <v>200</v>
      </c>
      <c r="U3806" s="1">
        <f>Table1[[#This Row],[PF]]+Table1[[#This Row],[Professional Tax]]</f>
        <v>4062.7307692307691</v>
      </c>
      <c r="V3806" s="1">
        <f>Table1[[#This Row],[Overtime Hours]]*200</f>
        <v>4000</v>
      </c>
      <c r="W3806" s="1">
        <f>Table1[[#This Row],[Earned Basic Salary]]+Table1[[#This Row],[HRA]]+Table1[[#This Row],[DA]]+Table1[[#This Row],[Overtime Pay]]</f>
        <v>45846.25</v>
      </c>
      <c r="X3806" s="1">
        <f>Table1[[#This Row],[Gross Salary]]-Table1[[#This Row],[Total Deduction]]</f>
        <v>41783.519230769234</v>
      </c>
      <c r="Y3806" t="s">
        <v>37</v>
      </c>
      <c r="Z3806" t="s">
        <v>106</v>
      </c>
      <c r="AA3806" t="s">
        <v>13650</v>
      </c>
      <c r="AB3806" t="s">
        <v>13651</v>
      </c>
    </row>
    <row r="3807" spans="1:28" x14ac:dyDescent="0.3">
      <c r="A3807" t="s">
        <v>13652</v>
      </c>
      <c r="B3807" t="s">
        <v>914</v>
      </c>
      <c r="C3807">
        <v>48</v>
      </c>
      <c r="D3807" t="s">
        <v>31</v>
      </c>
      <c r="E3807" t="s">
        <v>62</v>
      </c>
      <c r="F3807" t="s">
        <v>46</v>
      </c>
      <c r="G3807" t="s">
        <v>1036</v>
      </c>
      <c r="H3807" t="s">
        <v>35</v>
      </c>
      <c r="I3807" t="s">
        <v>36</v>
      </c>
      <c r="J3807">
        <v>26</v>
      </c>
      <c r="K3807">
        <v>24</v>
      </c>
      <c r="L3807">
        <f t="shared" si="177"/>
        <v>2</v>
      </c>
      <c r="M3807">
        <v>8</v>
      </c>
      <c r="N3807">
        <v>76594</v>
      </c>
      <c r="O3807" s="1">
        <f t="shared" si="178"/>
        <v>2945.9230769230771</v>
      </c>
      <c r="P3807" s="1">
        <f t="shared" si="179"/>
        <v>70702.153846153844</v>
      </c>
      <c r="Q3807" s="1">
        <f>Table1[[#This Row],[Earned Basic Salary]]*20%</f>
        <v>14140.43076923077</v>
      </c>
      <c r="R3807" s="1">
        <f>Table1[[#This Row],[Earned Basic Salary]]*10%</f>
        <v>7070.2153846153851</v>
      </c>
      <c r="S3807" s="1">
        <f>Table1[[#This Row],[Earned Basic Salary]]*12%</f>
        <v>8484.2584615384603</v>
      </c>
      <c r="T3807" s="1">
        <f>200</f>
        <v>200</v>
      </c>
      <c r="U3807" s="1">
        <f>Table1[[#This Row],[PF]]+Table1[[#This Row],[Professional Tax]]</f>
        <v>8684.2584615384603</v>
      </c>
      <c r="V3807" s="1">
        <f>Table1[[#This Row],[Overtime Hours]]*200</f>
        <v>1600</v>
      </c>
      <c r="W3807" s="1">
        <f>Table1[[#This Row],[Earned Basic Salary]]+Table1[[#This Row],[HRA]]+Table1[[#This Row],[DA]]+Table1[[#This Row],[Overtime Pay]]</f>
        <v>93512.799999999988</v>
      </c>
      <c r="X3807" s="1">
        <f>Table1[[#This Row],[Gross Salary]]-Table1[[#This Row],[Total Deduction]]</f>
        <v>84828.541538461533</v>
      </c>
      <c r="Y3807" t="s">
        <v>37</v>
      </c>
      <c r="Z3807" t="s">
        <v>106</v>
      </c>
      <c r="AA3807" t="s">
        <v>13653</v>
      </c>
      <c r="AB3807" t="s">
        <v>13654</v>
      </c>
    </row>
    <row r="3808" spans="1:28" x14ac:dyDescent="0.3">
      <c r="A3808" t="s">
        <v>13655</v>
      </c>
      <c r="B3808" t="s">
        <v>300</v>
      </c>
      <c r="C3808">
        <v>52</v>
      </c>
      <c r="D3808" t="s">
        <v>127</v>
      </c>
      <c r="E3808" t="s">
        <v>62</v>
      </c>
      <c r="F3808" t="s">
        <v>55</v>
      </c>
      <c r="G3808" t="s">
        <v>9417</v>
      </c>
      <c r="H3808" t="s">
        <v>35</v>
      </c>
      <c r="I3808" t="s">
        <v>36</v>
      </c>
      <c r="J3808">
        <v>26</v>
      </c>
      <c r="K3808">
        <v>24</v>
      </c>
      <c r="L3808">
        <f t="shared" si="177"/>
        <v>2</v>
      </c>
      <c r="M3808">
        <v>20</v>
      </c>
      <c r="N3808">
        <v>71072</v>
      </c>
      <c r="O3808" s="1">
        <f t="shared" si="178"/>
        <v>2733.5384615384614</v>
      </c>
      <c r="P3808" s="1">
        <f t="shared" si="179"/>
        <v>65604.923076923078</v>
      </c>
      <c r="Q3808" s="1">
        <f>Table1[[#This Row],[Earned Basic Salary]]*20%</f>
        <v>13120.984615384616</v>
      </c>
      <c r="R3808" s="1">
        <f>Table1[[#This Row],[Earned Basic Salary]]*10%</f>
        <v>6560.4923076923078</v>
      </c>
      <c r="S3808" s="1">
        <f>Table1[[#This Row],[Earned Basic Salary]]*12%</f>
        <v>7872.5907692307692</v>
      </c>
      <c r="T3808" s="1">
        <f>200</f>
        <v>200</v>
      </c>
      <c r="U3808" s="1">
        <f>Table1[[#This Row],[PF]]+Table1[[#This Row],[Professional Tax]]</f>
        <v>8072.5907692307692</v>
      </c>
      <c r="V3808" s="1">
        <f>Table1[[#This Row],[Overtime Hours]]*200</f>
        <v>4000</v>
      </c>
      <c r="W3808" s="1">
        <f>Table1[[#This Row],[Earned Basic Salary]]+Table1[[#This Row],[HRA]]+Table1[[#This Row],[DA]]+Table1[[#This Row],[Overtime Pay]]</f>
        <v>89286.399999999994</v>
      </c>
      <c r="X3808" s="1">
        <f>Table1[[#This Row],[Gross Salary]]-Table1[[#This Row],[Total Deduction]]</f>
        <v>81213.809230769228</v>
      </c>
      <c r="Y3808" t="s">
        <v>37</v>
      </c>
      <c r="Z3808" t="s">
        <v>48</v>
      </c>
      <c r="AA3808" t="s">
        <v>13656</v>
      </c>
      <c r="AB3808" t="s">
        <v>13657</v>
      </c>
    </row>
    <row r="3809" spans="1:28" x14ac:dyDescent="0.3">
      <c r="A3809" t="s">
        <v>13658</v>
      </c>
      <c r="B3809" t="s">
        <v>1135</v>
      </c>
      <c r="C3809">
        <v>52</v>
      </c>
      <c r="D3809" t="s">
        <v>127</v>
      </c>
      <c r="E3809" t="s">
        <v>54</v>
      </c>
      <c r="F3809" t="s">
        <v>33</v>
      </c>
      <c r="G3809" t="s">
        <v>13659</v>
      </c>
      <c r="H3809" t="s">
        <v>35</v>
      </c>
      <c r="I3809" t="s">
        <v>36</v>
      </c>
      <c r="J3809">
        <v>26</v>
      </c>
      <c r="K3809">
        <v>24</v>
      </c>
      <c r="L3809">
        <f t="shared" si="177"/>
        <v>2</v>
      </c>
      <c r="M3809">
        <v>6</v>
      </c>
      <c r="N3809">
        <v>44507</v>
      </c>
      <c r="O3809" s="1">
        <f t="shared" si="178"/>
        <v>1711.8076923076924</v>
      </c>
      <c r="P3809" s="1">
        <f t="shared" si="179"/>
        <v>41083.384615384617</v>
      </c>
      <c r="Q3809" s="1">
        <f>Table1[[#This Row],[Earned Basic Salary]]*20%</f>
        <v>8216.6769230769241</v>
      </c>
      <c r="R3809" s="1">
        <f>Table1[[#This Row],[Earned Basic Salary]]*10%</f>
        <v>4108.3384615384621</v>
      </c>
      <c r="S3809" s="1">
        <f>Table1[[#This Row],[Earned Basic Salary]]*12%</f>
        <v>4930.0061538461541</v>
      </c>
      <c r="T3809" s="1">
        <f>200</f>
        <v>200</v>
      </c>
      <c r="U3809" s="1">
        <f>Table1[[#This Row],[PF]]+Table1[[#This Row],[Professional Tax]]</f>
        <v>5130.0061538461541</v>
      </c>
      <c r="V3809" s="1">
        <f>Table1[[#This Row],[Overtime Hours]]*200</f>
        <v>1200</v>
      </c>
      <c r="W3809" s="1">
        <f>Table1[[#This Row],[Earned Basic Salary]]+Table1[[#This Row],[HRA]]+Table1[[#This Row],[DA]]+Table1[[#This Row],[Overtime Pay]]</f>
        <v>54608.4</v>
      </c>
      <c r="X3809" s="1">
        <f>Table1[[#This Row],[Gross Salary]]-Table1[[#This Row],[Total Deduction]]</f>
        <v>49478.393846153849</v>
      </c>
      <c r="Y3809" t="s">
        <v>37</v>
      </c>
      <c r="Z3809" t="s">
        <v>95</v>
      </c>
      <c r="AA3809" t="s">
        <v>13660</v>
      </c>
      <c r="AB3809" t="s">
        <v>13661</v>
      </c>
    </row>
    <row r="3810" spans="1:28" x14ac:dyDescent="0.3">
      <c r="A3810" t="s">
        <v>13662</v>
      </c>
      <c r="B3810" t="s">
        <v>997</v>
      </c>
      <c r="C3810">
        <v>54</v>
      </c>
      <c r="D3810" t="s">
        <v>127</v>
      </c>
      <c r="E3810" t="s">
        <v>82</v>
      </c>
      <c r="F3810" t="s">
        <v>89</v>
      </c>
      <c r="G3810" t="s">
        <v>13663</v>
      </c>
      <c r="H3810" t="s">
        <v>35</v>
      </c>
      <c r="I3810" t="s">
        <v>36</v>
      </c>
      <c r="J3810">
        <v>26</v>
      </c>
      <c r="K3810">
        <v>22</v>
      </c>
      <c r="L3810">
        <f t="shared" si="177"/>
        <v>4</v>
      </c>
      <c r="M3810">
        <v>2</v>
      </c>
      <c r="N3810">
        <v>77699</v>
      </c>
      <c r="O3810" s="1">
        <f t="shared" si="178"/>
        <v>2988.4230769230771</v>
      </c>
      <c r="P3810" s="1">
        <f t="shared" si="179"/>
        <v>65745.307692307702</v>
      </c>
      <c r="Q3810" s="1">
        <f>Table1[[#This Row],[Earned Basic Salary]]*20%</f>
        <v>13149.061538461541</v>
      </c>
      <c r="R3810" s="1">
        <f>Table1[[#This Row],[Earned Basic Salary]]*10%</f>
        <v>6574.5307692307706</v>
      </c>
      <c r="S3810" s="1">
        <f>Table1[[#This Row],[Earned Basic Salary]]*12%</f>
        <v>7889.4369230769244</v>
      </c>
      <c r="T3810" s="1">
        <f>200</f>
        <v>200</v>
      </c>
      <c r="U3810" s="1">
        <f>Table1[[#This Row],[PF]]+Table1[[#This Row],[Professional Tax]]</f>
        <v>8089.4369230769244</v>
      </c>
      <c r="V3810" s="1">
        <f>Table1[[#This Row],[Overtime Hours]]*200</f>
        <v>400</v>
      </c>
      <c r="W3810" s="1">
        <f>Table1[[#This Row],[Earned Basic Salary]]+Table1[[#This Row],[HRA]]+Table1[[#This Row],[DA]]+Table1[[#This Row],[Overtime Pay]]</f>
        <v>85868.900000000009</v>
      </c>
      <c r="X3810" s="1">
        <f>Table1[[#This Row],[Gross Salary]]-Table1[[#This Row],[Total Deduction]]</f>
        <v>77779.463076923086</v>
      </c>
      <c r="Y3810" t="s">
        <v>37</v>
      </c>
      <c r="Z3810" t="s">
        <v>38</v>
      </c>
      <c r="AA3810" t="s">
        <v>13664</v>
      </c>
      <c r="AB3810" t="s">
        <v>13665</v>
      </c>
    </row>
    <row r="3811" spans="1:28" x14ac:dyDescent="0.3">
      <c r="A3811" t="s">
        <v>13666</v>
      </c>
      <c r="B3811" t="s">
        <v>255</v>
      </c>
      <c r="C3811">
        <v>43</v>
      </c>
      <c r="D3811" t="s">
        <v>133</v>
      </c>
      <c r="E3811" t="s">
        <v>82</v>
      </c>
      <c r="F3811" t="s">
        <v>46</v>
      </c>
      <c r="G3811" t="s">
        <v>13667</v>
      </c>
      <c r="H3811" t="s">
        <v>35</v>
      </c>
      <c r="I3811" t="s">
        <v>36</v>
      </c>
      <c r="J3811">
        <v>26</v>
      </c>
      <c r="K3811">
        <v>24</v>
      </c>
      <c r="L3811">
        <f t="shared" si="177"/>
        <v>2</v>
      </c>
      <c r="M3811">
        <v>12</v>
      </c>
      <c r="N3811">
        <v>39122</v>
      </c>
      <c r="O3811" s="1">
        <f t="shared" si="178"/>
        <v>1504.6923076923076</v>
      </c>
      <c r="P3811" s="1">
        <f t="shared" si="179"/>
        <v>36112.615384615383</v>
      </c>
      <c r="Q3811" s="1">
        <f>Table1[[#This Row],[Earned Basic Salary]]*20%</f>
        <v>7222.5230769230766</v>
      </c>
      <c r="R3811" s="1">
        <f>Table1[[#This Row],[Earned Basic Salary]]*10%</f>
        <v>3611.2615384615383</v>
      </c>
      <c r="S3811" s="1">
        <f>Table1[[#This Row],[Earned Basic Salary]]*12%</f>
        <v>4333.5138461538454</v>
      </c>
      <c r="T3811" s="1">
        <f>200</f>
        <v>200</v>
      </c>
      <c r="U3811" s="1">
        <f>Table1[[#This Row],[PF]]+Table1[[#This Row],[Professional Tax]]</f>
        <v>4533.5138461538454</v>
      </c>
      <c r="V3811" s="1">
        <f>Table1[[#This Row],[Overtime Hours]]*200</f>
        <v>2400</v>
      </c>
      <c r="W3811" s="1">
        <f>Table1[[#This Row],[Earned Basic Salary]]+Table1[[#This Row],[HRA]]+Table1[[#This Row],[DA]]+Table1[[#This Row],[Overtime Pay]]</f>
        <v>49346.399999999994</v>
      </c>
      <c r="X3811" s="1">
        <f>Table1[[#This Row],[Gross Salary]]-Table1[[#This Row],[Total Deduction]]</f>
        <v>44812.88615384615</v>
      </c>
      <c r="Y3811" t="s">
        <v>37</v>
      </c>
      <c r="Z3811" t="s">
        <v>38</v>
      </c>
      <c r="AA3811" t="s">
        <v>13668</v>
      </c>
      <c r="AB3811" t="s">
        <v>13669</v>
      </c>
    </row>
    <row r="3812" spans="1:28" x14ac:dyDescent="0.3">
      <c r="A3812" t="s">
        <v>13670</v>
      </c>
      <c r="B3812" t="s">
        <v>173</v>
      </c>
      <c r="C3812">
        <v>52</v>
      </c>
      <c r="D3812" t="s">
        <v>44</v>
      </c>
      <c r="E3812" t="s">
        <v>32</v>
      </c>
      <c r="F3812" t="s">
        <v>33</v>
      </c>
      <c r="G3812" t="s">
        <v>9045</v>
      </c>
      <c r="H3812" t="s">
        <v>35</v>
      </c>
      <c r="I3812" t="s">
        <v>36</v>
      </c>
      <c r="J3812">
        <v>26</v>
      </c>
      <c r="K3812">
        <v>22</v>
      </c>
      <c r="L3812">
        <f t="shared" si="177"/>
        <v>4</v>
      </c>
      <c r="M3812">
        <v>15</v>
      </c>
      <c r="N3812">
        <v>60455</v>
      </c>
      <c r="O3812" s="1">
        <f t="shared" si="178"/>
        <v>2325.1923076923076</v>
      </c>
      <c r="P3812" s="1">
        <f t="shared" si="179"/>
        <v>51154.230769230766</v>
      </c>
      <c r="Q3812" s="1">
        <f>Table1[[#This Row],[Earned Basic Salary]]*20%</f>
        <v>10230.846153846154</v>
      </c>
      <c r="R3812" s="1">
        <f>Table1[[#This Row],[Earned Basic Salary]]*10%</f>
        <v>5115.4230769230771</v>
      </c>
      <c r="S3812" s="1">
        <f>Table1[[#This Row],[Earned Basic Salary]]*12%</f>
        <v>6138.5076923076913</v>
      </c>
      <c r="T3812" s="1">
        <f>200</f>
        <v>200</v>
      </c>
      <c r="U3812" s="1">
        <f>Table1[[#This Row],[PF]]+Table1[[#This Row],[Professional Tax]]</f>
        <v>6338.5076923076913</v>
      </c>
      <c r="V3812" s="1">
        <f>Table1[[#This Row],[Overtime Hours]]*200</f>
        <v>3000</v>
      </c>
      <c r="W3812" s="1">
        <f>Table1[[#This Row],[Earned Basic Salary]]+Table1[[#This Row],[HRA]]+Table1[[#This Row],[DA]]+Table1[[#This Row],[Overtime Pay]]</f>
        <v>69500.5</v>
      </c>
      <c r="X3812" s="1">
        <f>Table1[[#This Row],[Gross Salary]]-Table1[[#This Row],[Total Deduction]]</f>
        <v>63161.992307692308</v>
      </c>
      <c r="Y3812" t="s">
        <v>37</v>
      </c>
      <c r="Z3812" t="s">
        <v>95</v>
      </c>
      <c r="AA3812" t="s">
        <v>13671</v>
      </c>
      <c r="AB3812" t="s">
        <v>13672</v>
      </c>
    </row>
    <row r="3813" spans="1:28" x14ac:dyDescent="0.3">
      <c r="A3813" t="s">
        <v>13673</v>
      </c>
      <c r="B3813" t="s">
        <v>512</v>
      </c>
      <c r="C3813">
        <v>43</v>
      </c>
      <c r="D3813" t="s">
        <v>31</v>
      </c>
      <c r="E3813" t="s">
        <v>54</v>
      </c>
      <c r="F3813" t="s">
        <v>33</v>
      </c>
      <c r="G3813" t="s">
        <v>3627</v>
      </c>
      <c r="H3813" t="s">
        <v>35</v>
      </c>
      <c r="I3813" t="s">
        <v>36</v>
      </c>
      <c r="J3813">
        <v>26</v>
      </c>
      <c r="K3813">
        <v>25</v>
      </c>
      <c r="L3813">
        <f t="shared" si="177"/>
        <v>1</v>
      </c>
      <c r="M3813">
        <v>18</v>
      </c>
      <c r="N3813">
        <v>40306</v>
      </c>
      <c r="O3813" s="1">
        <f t="shared" si="178"/>
        <v>1550.2307692307693</v>
      </c>
      <c r="P3813" s="1">
        <f t="shared" si="179"/>
        <v>38755.769230769234</v>
      </c>
      <c r="Q3813" s="1">
        <f>Table1[[#This Row],[Earned Basic Salary]]*20%</f>
        <v>7751.1538461538476</v>
      </c>
      <c r="R3813" s="1">
        <f>Table1[[#This Row],[Earned Basic Salary]]*10%</f>
        <v>3875.5769230769238</v>
      </c>
      <c r="S3813" s="1">
        <f>Table1[[#This Row],[Earned Basic Salary]]*12%</f>
        <v>4650.6923076923076</v>
      </c>
      <c r="T3813" s="1">
        <f>200</f>
        <v>200</v>
      </c>
      <c r="U3813" s="1">
        <f>Table1[[#This Row],[PF]]+Table1[[#This Row],[Professional Tax]]</f>
        <v>4850.6923076923076</v>
      </c>
      <c r="V3813" s="1">
        <f>Table1[[#This Row],[Overtime Hours]]*200</f>
        <v>3600</v>
      </c>
      <c r="W3813" s="1">
        <f>Table1[[#This Row],[Earned Basic Salary]]+Table1[[#This Row],[HRA]]+Table1[[#This Row],[DA]]+Table1[[#This Row],[Overtime Pay]]</f>
        <v>53982.5</v>
      </c>
      <c r="X3813" s="1">
        <f>Table1[[#This Row],[Gross Salary]]-Table1[[#This Row],[Total Deduction]]</f>
        <v>49131.807692307695</v>
      </c>
      <c r="Y3813" t="s">
        <v>37</v>
      </c>
      <c r="Z3813" t="s">
        <v>38</v>
      </c>
      <c r="AA3813" t="s">
        <v>13674</v>
      </c>
      <c r="AB3813" t="s">
        <v>13675</v>
      </c>
    </row>
    <row r="3814" spans="1:28" x14ac:dyDescent="0.3">
      <c r="A3814" t="s">
        <v>13676</v>
      </c>
      <c r="B3814" t="s">
        <v>1011</v>
      </c>
      <c r="C3814">
        <v>25</v>
      </c>
      <c r="D3814" t="s">
        <v>127</v>
      </c>
      <c r="E3814" t="s">
        <v>32</v>
      </c>
      <c r="F3814" t="s">
        <v>83</v>
      </c>
      <c r="G3814" t="s">
        <v>4068</v>
      </c>
      <c r="H3814" t="s">
        <v>35</v>
      </c>
      <c r="I3814" t="s">
        <v>36</v>
      </c>
      <c r="J3814">
        <v>26</v>
      </c>
      <c r="K3814">
        <v>24</v>
      </c>
      <c r="L3814">
        <f t="shared" si="177"/>
        <v>2</v>
      </c>
      <c r="M3814">
        <v>11</v>
      </c>
      <c r="N3814">
        <v>68170</v>
      </c>
      <c r="O3814" s="1">
        <f t="shared" si="178"/>
        <v>2621.9230769230771</v>
      </c>
      <c r="P3814" s="1">
        <f t="shared" si="179"/>
        <v>62926.153846153851</v>
      </c>
      <c r="Q3814" s="1">
        <f>Table1[[#This Row],[Earned Basic Salary]]*20%</f>
        <v>12585.230769230771</v>
      </c>
      <c r="R3814" s="1">
        <f>Table1[[#This Row],[Earned Basic Salary]]*10%</f>
        <v>6292.6153846153857</v>
      </c>
      <c r="S3814" s="1">
        <f>Table1[[#This Row],[Earned Basic Salary]]*12%</f>
        <v>7551.1384615384623</v>
      </c>
      <c r="T3814" s="1">
        <f>200</f>
        <v>200</v>
      </c>
      <c r="U3814" s="1">
        <f>Table1[[#This Row],[PF]]+Table1[[#This Row],[Professional Tax]]</f>
        <v>7751.1384615384623</v>
      </c>
      <c r="V3814" s="1">
        <f>Table1[[#This Row],[Overtime Hours]]*200</f>
        <v>2200</v>
      </c>
      <c r="W3814" s="1">
        <f>Table1[[#This Row],[Earned Basic Salary]]+Table1[[#This Row],[HRA]]+Table1[[#This Row],[DA]]+Table1[[#This Row],[Overtime Pay]]</f>
        <v>84004.000000000015</v>
      </c>
      <c r="X3814" s="1">
        <f>Table1[[#This Row],[Gross Salary]]-Table1[[#This Row],[Total Deduction]]</f>
        <v>76252.861538461555</v>
      </c>
      <c r="Y3814" t="s">
        <v>37</v>
      </c>
      <c r="Z3814" t="s">
        <v>48</v>
      </c>
      <c r="AA3814" t="s">
        <v>13677</v>
      </c>
      <c r="AB3814" t="s">
        <v>13678</v>
      </c>
    </row>
    <row r="3815" spans="1:28" x14ac:dyDescent="0.3">
      <c r="A3815" t="s">
        <v>13679</v>
      </c>
      <c r="B3815" t="s">
        <v>377</v>
      </c>
      <c r="C3815">
        <v>40</v>
      </c>
      <c r="D3815" t="s">
        <v>127</v>
      </c>
      <c r="E3815" t="s">
        <v>54</v>
      </c>
      <c r="F3815" t="s">
        <v>55</v>
      </c>
      <c r="G3815" t="s">
        <v>6756</v>
      </c>
      <c r="H3815" t="s">
        <v>35</v>
      </c>
      <c r="I3815" t="s">
        <v>36</v>
      </c>
      <c r="J3815">
        <v>26</v>
      </c>
      <c r="K3815">
        <v>24</v>
      </c>
      <c r="L3815">
        <f t="shared" si="177"/>
        <v>2</v>
      </c>
      <c r="M3815">
        <v>13</v>
      </c>
      <c r="N3815">
        <v>78745</v>
      </c>
      <c r="O3815" s="1">
        <f t="shared" si="178"/>
        <v>3028.6538461538462</v>
      </c>
      <c r="P3815" s="1">
        <f t="shared" si="179"/>
        <v>72687.692307692312</v>
      </c>
      <c r="Q3815" s="1">
        <f>Table1[[#This Row],[Earned Basic Salary]]*20%</f>
        <v>14537.538461538463</v>
      </c>
      <c r="R3815" s="1">
        <f>Table1[[#This Row],[Earned Basic Salary]]*10%</f>
        <v>7268.7692307692314</v>
      </c>
      <c r="S3815" s="1">
        <f>Table1[[#This Row],[Earned Basic Salary]]*12%</f>
        <v>8722.5230769230766</v>
      </c>
      <c r="T3815" s="1">
        <f>200</f>
        <v>200</v>
      </c>
      <c r="U3815" s="1">
        <f>Table1[[#This Row],[PF]]+Table1[[#This Row],[Professional Tax]]</f>
        <v>8922.5230769230766</v>
      </c>
      <c r="V3815" s="1">
        <f>Table1[[#This Row],[Overtime Hours]]*200</f>
        <v>2600</v>
      </c>
      <c r="W3815" s="1">
        <f>Table1[[#This Row],[Earned Basic Salary]]+Table1[[#This Row],[HRA]]+Table1[[#This Row],[DA]]+Table1[[#This Row],[Overtime Pay]]</f>
        <v>97094.000000000015</v>
      </c>
      <c r="X3815" s="1">
        <f>Table1[[#This Row],[Gross Salary]]-Table1[[#This Row],[Total Deduction]]</f>
        <v>88171.476923076931</v>
      </c>
      <c r="Y3815" t="s">
        <v>37</v>
      </c>
      <c r="Z3815" t="s">
        <v>106</v>
      </c>
      <c r="AA3815" t="s">
        <v>13680</v>
      </c>
      <c r="AB3815" t="s">
        <v>13681</v>
      </c>
    </row>
    <row r="3816" spans="1:28" x14ac:dyDescent="0.3">
      <c r="A3816" t="s">
        <v>13682</v>
      </c>
      <c r="B3816" t="s">
        <v>188</v>
      </c>
      <c r="C3816">
        <v>25</v>
      </c>
      <c r="D3816" t="s">
        <v>75</v>
      </c>
      <c r="E3816" t="s">
        <v>82</v>
      </c>
      <c r="F3816" t="s">
        <v>69</v>
      </c>
      <c r="G3816" t="s">
        <v>13683</v>
      </c>
      <c r="H3816" t="s">
        <v>35</v>
      </c>
      <c r="I3816" t="s">
        <v>36</v>
      </c>
      <c r="J3816">
        <v>26</v>
      </c>
      <c r="K3816">
        <v>25</v>
      </c>
      <c r="L3816">
        <f t="shared" si="177"/>
        <v>1</v>
      </c>
      <c r="M3816">
        <v>7</v>
      </c>
      <c r="N3816">
        <v>48928</v>
      </c>
      <c r="O3816" s="1">
        <f t="shared" si="178"/>
        <v>1881.8461538461538</v>
      </c>
      <c r="P3816" s="1">
        <f t="shared" si="179"/>
        <v>47046.153846153844</v>
      </c>
      <c r="Q3816" s="1">
        <f>Table1[[#This Row],[Earned Basic Salary]]*20%</f>
        <v>9409.2307692307695</v>
      </c>
      <c r="R3816" s="1">
        <f>Table1[[#This Row],[Earned Basic Salary]]*10%</f>
        <v>4704.6153846153848</v>
      </c>
      <c r="S3816" s="1">
        <f>Table1[[#This Row],[Earned Basic Salary]]*12%</f>
        <v>5645.538461538461</v>
      </c>
      <c r="T3816" s="1">
        <f>200</f>
        <v>200</v>
      </c>
      <c r="U3816" s="1">
        <f>Table1[[#This Row],[PF]]+Table1[[#This Row],[Professional Tax]]</f>
        <v>5845.538461538461</v>
      </c>
      <c r="V3816" s="1">
        <f>Table1[[#This Row],[Overtime Hours]]*200</f>
        <v>1400</v>
      </c>
      <c r="W3816" s="1">
        <f>Table1[[#This Row],[Earned Basic Salary]]+Table1[[#This Row],[HRA]]+Table1[[#This Row],[DA]]+Table1[[#This Row],[Overtime Pay]]</f>
        <v>62559.999999999993</v>
      </c>
      <c r="X3816" s="1">
        <f>Table1[[#This Row],[Gross Salary]]-Table1[[#This Row],[Total Deduction]]</f>
        <v>56714.461538461532</v>
      </c>
      <c r="Y3816" t="s">
        <v>37</v>
      </c>
      <c r="Z3816" t="s">
        <v>48</v>
      </c>
      <c r="AA3816" t="s">
        <v>13684</v>
      </c>
      <c r="AB3816" t="s">
        <v>13685</v>
      </c>
    </row>
    <row r="3817" spans="1:28" x14ac:dyDescent="0.3">
      <c r="A3817" t="s">
        <v>13686</v>
      </c>
      <c r="B3817" t="s">
        <v>420</v>
      </c>
      <c r="C3817">
        <v>30</v>
      </c>
      <c r="D3817" t="s">
        <v>31</v>
      </c>
      <c r="E3817" t="s">
        <v>82</v>
      </c>
      <c r="F3817" t="s">
        <v>89</v>
      </c>
      <c r="G3817" t="s">
        <v>6924</v>
      </c>
      <c r="H3817" t="s">
        <v>35</v>
      </c>
      <c r="I3817" t="s">
        <v>36</v>
      </c>
      <c r="J3817">
        <v>26</v>
      </c>
      <c r="K3817">
        <v>23</v>
      </c>
      <c r="L3817">
        <f t="shared" si="177"/>
        <v>3</v>
      </c>
      <c r="M3817">
        <v>17</v>
      </c>
      <c r="N3817">
        <v>39422</v>
      </c>
      <c r="O3817" s="1">
        <f t="shared" si="178"/>
        <v>1516.2307692307693</v>
      </c>
      <c r="P3817" s="1">
        <f t="shared" si="179"/>
        <v>34873.307692307695</v>
      </c>
      <c r="Q3817" s="1">
        <f>Table1[[#This Row],[Earned Basic Salary]]*20%</f>
        <v>6974.6615384615397</v>
      </c>
      <c r="R3817" s="1">
        <f>Table1[[#This Row],[Earned Basic Salary]]*10%</f>
        <v>3487.3307692307699</v>
      </c>
      <c r="S3817" s="1">
        <f>Table1[[#This Row],[Earned Basic Salary]]*12%</f>
        <v>4184.7969230769231</v>
      </c>
      <c r="T3817" s="1">
        <f>200</f>
        <v>200</v>
      </c>
      <c r="U3817" s="1">
        <f>Table1[[#This Row],[PF]]+Table1[[#This Row],[Professional Tax]]</f>
        <v>4384.7969230769231</v>
      </c>
      <c r="V3817" s="1">
        <f>Table1[[#This Row],[Overtime Hours]]*200</f>
        <v>3400</v>
      </c>
      <c r="W3817" s="1">
        <f>Table1[[#This Row],[Earned Basic Salary]]+Table1[[#This Row],[HRA]]+Table1[[#This Row],[DA]]+Table1[[#This Row],[Overtime Pay]]</f>
        <v>48735.3</v>
      </c>
      <c r="X3817" s="1">
        <f>Table1[[#This Row],[Gross Salary]]-Table1[[#This Row],[Total Deduction]]</f>
        <v>44350.50307692308</v>
      </c>
      <c r="Y3817" t="s">
        <v>37</v>
      </c>
      <c r="Z3817" t="s">
        <v>48</v>
      </c>
      <c r="AA3817" t="s">
        <v>13687</v>
      </c>
      <c r="AB3817" t="s">
        <v>13688</v>
      </c>
    </row>
    <row r="3818" spans="1:28" x14ac:dyDescent="0.3">
      <c r="A3818" t="s">
        <v>13689</v>
      </c>
      <c r="B3818" t="s">
        <v>1729</v>
      </c>
      <c r="C3818">
        <v>44</v>
      </c>
      <c r="D3818" t="s">
        <v>75</v>
      </c>
      <c r="E3818" t="s">
        <v>121</v>
      </c>
      <c r="F3818" t="s">
        <v>89</v>
      </c>
      <c r="G3818" t="s">
        <v>6216</v>
      </c>
      <c r="H3818" t="s">
        <v>35</v>
      </c>
      <c r="I3818" t="s">
        <v>36</v>
      </c>
      <c r="J3818">
        <v>26</v>
      </c>
      <c r="K3818">
        <v>24</v>
      </c>
      <c r="L3818">
        <f t="shared" si="177"/>
        <v>2</v>
      </c>
      <c r="M3818">
        <v>0</v>
      </c>
      <c r="N3818">
        <v>21540</v>
      </c>
      <c r="O3818" s="1">
        <f t="shared" si="178"/>
        <v>828.46153846153845</v>
      </c>
      <c r="P3818" s="1">
        <f t="shared" si="179"/>
        <v>19883.076923076922</v>
      </c>
      <c r="Q3818" s="1">
        <f>Table1[[#This Row],[Earned Basic Salary]]*20%</f>
        <v>3976.6153846153848</v>
      </c>
      <c r="R3818" s="1">
        <f>Table1[[#This Row],[Earned Basic Salary]]*10%</f>
        <v>1988.3076923076924</v>
      </c>
      <c r="S3818" s="1">
        <f>Table1[[#This Row],[Earned Basic Salary]]*12%</f>
        <v>2385.9692307692308</v>
      </c>
      <c r="T3818" s="1">
        <f>200</f>
        <v>200</v>
      </c>
      <c r="U3818" s="1">
        <f>Table1[[#This Row],[PF]]+Table1[[#This Row],[Professional Tax]]</f>
        <v>2585.9692307692308</v>
      </c>
      <c r="V3818" s="1">
        <f>Table1[[#This Row],[Overtime Hours]]*200</f>
        <v>0</v>
      </c>
      <c r="W3818" s="1">
        <f>Table1[[#This Row],[Earned Basic Salary]]+Table1[[#This Row],[HRA]]+Table1[[#This Row],[DA]]+Table1[[#This Row],[Overtime Pay]]</f>
        <v>25847.999999999996</v>
      </c>
      <c r="X3818" s="1">
        <f>Table1[[#This Row],[Gross Salary]]-Table1[[#This Row],[Total Deduction]]</f>
        <v>23262.030769230765</v>
      </c>
      <c r="Y3818" t="s">
        <v>37</v>
      </c>
      <c r="Z3818" t="s">
        <v>38</v>
      </c>
      <c r="AA3818" t="s">
        <v>13690</v>
      </c>
      <c r="AB3818" t="s">
        <v>13691</v>
      </c>
    </row>
    <row r="3819" spans="1:28" x14ac:dyDescent="0.3">
      <c r="A3819" t="s">
        <v>13692</v>
      </c>
      <c r="B3819" t="s">
        <v>1403</v>
      </c>
      <c r="C3819">
        <v>40</v>
      </c>
      <c r="D3819" t="s">
        <v>61</v>
      </c>
      <c r="E3819" t="s">
        <v>45</v>
      </c>
      <c r="F3819" t="s">
        <v>89</v>
      </c>
      <c r="G3819" t="s">
        <v>3265</v>
      </c>
      <c r="H3819" t="s">
        <v>35</v>
      </c>
      <c r="I3819" t="s">
        <v>36</v>
      </c>
      <c r="J3819">
        <v>26</v>
      </c>
      <c r="K3819">
        <v>23</v>
      </c>
      <c r="L3819">
        <f t="shared" si="177"/>
        <v>3</v>
      </c>
      <c r="M3819">
        <v>13</v>
      </c>
      <c r="N3819">
        <v>23279</v>
      </c>
      <c r="O3819" s="1">
        <f t="shared" si="178"/>
        <v>895.34615384615381</v>
      </c>
      <c r="P3819" s="1">
        <f t="shared" si="179"/>
        <v>20592.961538461539</v>
      </c>
      <c r="Q3819" s="1">
        <f>Table1[[#This Row],[Earned Basic Salary]]*20%</f>
        <v>4118.5923076923082</v>
      </c>
      <c r="R3819" s="1">
        <f>Table1[[#This Row],[Earned Basic Salary]]*10%</f>
        <v>2059.2961538461541</v>
      </c>
      <c r="S3819" s="1">
        <f>Table1[[#This Row],[Earned Basic Salary]]*12%</f>
        <v>2471.1553846153847</v>
      </c>
      <c r="T3819" s="1">
        <f>200</f>
        <v>200</v>
      </c>
      <c r="U3819" s="1">
        <f>Table1[[#This Row],[PF]]+Table1[[#This Row],[Professional Tax]]</f>
        <v>2671.1553846153847</v>
      </c>
      <c r="V3819" s="1">
        <f>Table1[[#This Row],[Overtime Hours]]*200</f>
        <v>2600</v>
      </c>
      <c r="W3819" s="1">
        <f>Table1[[#This Row],[Earned Basic Salary]]+Table1[[#This Row],[HRA]]+Table1[[#This Row],[DA]]+Table1[[#This Row],[Overtime Pay]]</f>
        <v>29370.85</v>
      </c>
      <c r="X3819" s="1">
        <f>Table1[[#This Row],[Gross Salary]]-Table1[[#This Row],[Total Deduction]]</f>
        <v>26699.694615384615</v>
      </c>
      <c r="Y3819" t="s">
        <v>37</v>
      </c>
      <c r="Z3819" t="s">
        <v>106</v>
      </c>
      <c r="AA3819" t="s">
        <v>13693</v>
      </c>
      <c r="AB3819" t="s">
        <v>13694</v>
      </c>
    </row>
    <row r="3820" spans="1:28" x14ac:dyDescent="0.3">
      <c r="A3820" t="s">
        <v>13695</v>
      </c>
      <c r="B3820" t="s">
        <v>919</v>
      </c>
      <c r="C3820">
        <v>50</v>
      </c>
      <c r="D3820" t="s">
        <v>127</v>
      </c>
      <c r="E3820" t="s">
        <v>54</v>
      </c>
      <c r="F3820" t="s">
        <v>63</v>
      </c>
      <c r="G3820" t="s">
        <v>8077</v>
      </c>
      <c r="H3820" t="s">
        <v>35</v>
      </c>
      <c r="I3820" t="s">
        <v>36</v>
      </c>
      <c r="J3820">
        <v>26</v>
      </c>
      <c r="K3820">
        <v>21</v>
      </c>
      <c r="L3820">
        <f t="shared" si="177"/>
        <v>5</v>
      </c>
      <c r="M3820">
        <v>17</v>
      </c>
      <c r="N3820">
        <v>73129</v>
      </c>
      <c r="O3820" s="1">
        <f t="shared" si="178"/>
        <v>2812.6538461538462</v>
      </c>
      <c r="P3820" s="1">
        <f t="shared" si="179"/>
        <v>59065.730769230773</v>
      </c>
      <c r="Q3820" s="1">
        <f>Table1[[#This Row],[Earned Basic Salary]]*20%</f>
        <v>11813.146153846155</v>
      </c>
      <c r="R3820" s="1">
        <f>Table1[[#This Row],[Earned Basic Salary]]*10%</f>
        <v>5906.5730769230777</v>
      </c>
      <c r="S3820" s="1">
        <f>Table1[[#This Row],[Earned Basic Salary]]*12%</f>
        <v>7087.8876923076923</v>
      </c>
      <c r="T3820" s="1">
        <f>200</f>
        <v>200</v>
      </c>
      <c r="U3820" s="1">
        <f>Table1[[#This Row],[PF]]+Table1[[#This Row],[Professional Tax]]</f>
        <v>7287.8876923076923</v>
      </c>
      <c r="V3820" s="1">
        <f>Table1[[#This Row],[Overtime Hours]]*200</f>
        <v>3400</v>
      </c>
      <c r="W3820" s="1">
        <f>Table1[[#This Row],[Earned Basic Salary]]+Table1[[#This Row],[HRA]]+Table1[[#This Row],[DA]]+Table1[[#This Row],[Overtime Pay]]</f>
        <v>80185.45</v>
      </c>
      <c r="X3820" s="1">
        <f>Table1[[#This Row],[Gross Salary]]-Table1[[#This Row],[Total Deduction]]</f>
        <v>72897.562307692308</v>
      </c>
      <c r="Y3820" t="s">
        <v>37</v>
      </c>
      <c r="Z3820" t="s">
        <v>95</v>
      </c>
      <c r="AA3820" t="s">
        <v>13696</v>
      </c>
      <c r="AB3820" t="s">
        <v>13697</v>
      </c>
    </row>
    <row r="3821" spans="1:28" x14ac:dyDescent="0.3">
      <c r="A3821" t="s">
        <v>13698</v>
      </c>
      <c r="B3821" t="s">
        <v>236</v>
      </c>
      <c r="C3821">
        <v>29</v>
      </c>
      <c r="D3821" t="s">
        <v>127</v>
      </c>
      <c r="E3821" t="s">
        <v>54</v>
      </c>
      <c r="F3821" t="s">
        <v>55</v>
      </c>
      <c r="G3821" t="s">
        <v>13699</v>
      </c>
      <c r="H3821" t="s">
        <v>35</v>
      </c>
      <c r="I3821" t="s">
        <v>36</v>
      </c>
      <c r="J3821">
        <v>26</v>
      </c>
      <c r="K3821">
        <v>22</v>
      </c>
      <c r="L3821">
        <f t="shared" si="177"/>
        <v>4</v>
      </c>
      <c r="M3821">
        <v>2</v>
      </c>
      <c r="N3821">
        <v>59571</v>
      </c>
      <c r="O3821" s="1">
        <f t="shared" si="178"/>
        <v>2291.1923076923076</v>
      </c>
      <c r="P3821" s="1">
        <f t="shared" si="179"/>
        <v>50406.230769230766</v>
      </c>
      <c r="Q3821" s="1">
        <f>Table1[[#This Row],[Earned Basic Salary]]*20%</f>
        <v>10081.246153846154</v>
      </c>
      <c r="R3821" s="1">
        <f>Table1[[#This Row],[Earned Basic Salary]]*10%</f>
        <v>5040.623076923077</v>
      </c>
      <c r="S3821" s="1">
        <f>Table1[[#This Row],[Earned Basic Salary]]*12%</f>
        <v>6048.747692307692</v>
      </c>
      <c r="T3821" s="1">
        <f>200</f>
        <v>200</v>
      </c>
      <c r="U3821" s="1">
        <f>Table1[[#This Row],[PF]]+Table1[[#This Row],[Professional Tax]]</f>
        <v>6248.747692307692</v>
      </c>
      <c r="V3821" s="1">
        <f>Table1[[#This Row],[Overtime Hours]]*200</f>
        <v>400</v>
      </c>
      <c r="W3821" s="1">
        <f>Table1[[#This Row],[Earned Basic Salary]]+Table1[[#This Row],[HRA]]+Table1[[#This Row],[DA]]+Table1[[#This Row],[Overtime Pay]]</f>
        <v>65928.099999999991</v>
      </c>
      <c r="X3821" s="1">
        <f>Table1[[#This Row],[Gross Salary]]-Table1[[#This Row],[Total Deduction]]</f>
        <v>59679.352307692301</v>
      </c>
      <c r="Y3821" t="s">
        <v>37</v>
      </c>
      <c r="Z3821" t="s">
        <v>38</v>
      </c>
      <c r="AA3821" t="s">
        <v>13700</v>
      </c>
      <c r="AB3821" t="s">
        <v>13701</v>
      </c>
    </row>
    <row r="3822" spans="1:28" x14ac:dyDescent="0.3">
      <c r="A3822" t="s">
        <v>13702</v>
      </c>
      <c r="B3822" t="s">
        <v>183</v>
      </c>
      <c r="C3822">
        <v>32</v>
      </c>
      <c r="D3822" t="s">
        <v>133</v>
      </c>
      <c r="E3822" t="s">
        <v>121</v>
      </c>
      <c r="F3822" t="s">
        <v>33</v>
      </c>
      <c r="G3822" t="s">
        <v>9947</v>
      </c>
      <c r="H3822" t="s">
        <v>35</v>
      </c>
      <c r="I3822" t="s">
        <v>36</v>
      </c>
      <c r="J3822">
        <v>26</v>
      </c>
      <c r="K3822">
        <v>25</v>
      </c>
      <c r="L3822">
        <f t="shared" si="177"/>
        <v>1</v>
      </c>
      <c r="M3822">
        <v>11</v>
      </c>
      <c r="N3822">
        <v>72071</v>
      </c>
      <c r="O3822" s="1">
        <f t="shared" si="178"/>
        <v>2771.9615384615386</v>
      </c>
      <c r="P3822" s="1">
        <f t="shared" si="179"/>
        <v>69299.038461538468</v>
      </c>
      <c r="Q3822" s="1">
        <f>Table1[[#This Row],[Earned Basic Salary]]*20%</f>
        <v>13859.807692307695</v>
      </c>
      <c r="R3822" s="1">
        <f>Table1[[#This Row],[Earned Basic Salary]]*10%</f>
        <v>6929.9038461538476</v>
      </c>
      <c r="S3822" s="1">
        <f>Table1[[#This Row],[Earned Basic Salary]]*12%</f>
        <v>8315.8846153846152</v>
      </c>
      <c r="T3822" s="1">
        <f>200</f>
        <v>200</v>
      </c>
      <c r="U3822" s="1">
        <f>Table1[[#This Row],[PF]]+Table1[[#This Row],[Professional Tax]]</f>
        <v>8515.8846153846152</v>
      </c>
      <c r="V3822" s="1">
        <f>Table1[[#This Row],[Overtime Hours]]*200</f>
        <v>2200</v>
      </c>
      <c r="W3822" s="1">
        <f>Table1[[#This Row],[Earned Basic Salary]]+Table1[[#This Row],[HRA]]+Table1[[#This Row],[DA]]+Table1[[#This Row],[Overtime Pay]]</f>
        <v>92288.75</v>
      </c>
      <c r="X3822" s="1">
        <f>Table1[[#This Row],[Gross Salary]]-Table1[[#This Row],[Total Deduction]]</f>
        <v>83772.86538461539</v>
      </c>
      <c r="Y3822" t="s">
        <v>37</v>
      </c>
      <c r="Z3822" t="s">
        <v>106</v>
      </c>
      <c r="AA3822" t="s">
        <v>13703</v>
      </c>
      <c r="AB3822" t="s">
        <v>13704</v>
      </c>
    </row>
    <row r="3823" spans="1:28" x14ac:dyDescent="0.3">
      <c r="A3823" t="s">
        <v>13705</v>
      </c>
      <c r="B3823" t="s">
        <v>941</v>
      </c>
      <c r="C3823">
        <v>53</v>
      </c>
      <c r="D3823" t="s">
        <v>127</v>
      </c>
      <c r="E3823" t="s">
        <v>32</v>
      </c>
      <c r="F3823" t="s">
        <v>55</v>
      </c>
      <c r="G3823" t="s">
        <v>5697</v>
      </c>
      <c r="H3823" t="s">
        <v>35</v>
      </c>
      <c r="I3823" t="s">
        <v>36</v>
      </c>
      <c r="J3823">
        <v>26</v>
      </c>
      <c r="K3823">
        <v>22</v>
      </c>
      <c r="L3823">
        <f t="shared" si="177"/>
        <v>4</v>
      </c>
      <c r="M3823">
        <v>11</v>
      </c>
      <c r="N3823">
        <v>77186</v>
      </c>
      <c r="O3823" s="1">
        <f t="shared" si="178"/>
        <v>2968.6923076923076</v>
      </c>
      <c r="P3823" s="1">
        <f t="shared" si="179"/>
        <v>65311.230769230766</v>
      </c>
      <c r="Q3823" s="1">
        <f>Table1[[#This Row],[Earned Basic Salary]]*20%</f>
        <v>13062.246153846154</v>
      </c>
      <c r="R3823" s="1">
        <f>Table1[[#This Row],[Earned Basic Salary]]*10%</f>
        <v>6531.123076923077</v>
      </c>
      <c r="S3823" s="1">
        <f>Table1[[#This Row],[Earned Basic Salary]]*12%</f>
        <v>7837.3476923076914</v>
      </c>
      <c r="T3823" s="1">
        <f>200</f>
        <v>200</v>
      </c>
      <c r="U3823" s="1">
        <f>Table1[[#This Row],[PF]]+Table1[[#This Row],[Professional Tax]]</f>
        <v>8037.3476923076914</v>
      </c>
      <c r="V3823" s="1">
        <f>Table1[[#This Row],[Overtime Hours]]*200</f>
        <v>2200</v>
      </c>
      <c r="W3823" s="1">
        <f>Table1[[#This Row],[Earned Basic Salary]]+Table1[[#This Row],[HRA]]+Table1[[#This Row],[DA]]+Table1[[#This Row],[Overtime Pay]]</f>
        <v>87104.599999999991</v>
      </c>
      <c r="X3823" s="1">
        <f>Table1[[#This Row],[Gross Salary]]-Table1[[#This Row],[Total Deduction]]</f>
        <v>79067.252307692295</v>
      </c>
      <c r="Y3823" t="s">
        <v>37</v>
      </c>
      <c r="Z3823" t="s">
        <v>95</v>
      </c>
      <c r="AA3823" t="s">
        <v>13706</v>
      </c>
      <c r="AB3823" t="s">
        <v>13707</v>
      </c>
    </row>
    <row r="3824" spans="1:28" x14ac:dyDescent="0.3">
      <c r="A3824" t="s">
        <v>13708</v>
      </c>
      <c r="B3824" t="s">
        <v>315</v>
      </c>
      <c r="C3824">
        <v>51</v>
      </c>
      <c r="D3824" t="s">
        <v>133</v>
      </c>
      <c r="E3824" t="s">
        <v>121</v>
      </c>
      <c r="F3824" t="s">
        <v>63</v>
      </c>
      <c r="G3824" t="s">
        <v>3337</v>
      </c>
      <c r="H3824" t="s">
        <v>35</v>
      </c>
      <c r="I3824" t="s">
        <v>36</v>
      </c>
      <c r="J3824">
        <v>26</v>
      </c>
      <c r="K3824">
        <v>25</v>
      </c>
      <c r="L3824">
        <f t="shared" si="177"/>
        <v>1</v>
      </c>
      <c r="M3824">
        <v>18</v>
      </c>
      <c r="N3824">
        <v>39751</v>
      </c>
      <c r="O3824" s="1">
        <f t="shared" si="178"/>
        <v>1528.8846153846155</v>
      </c>
      <c r="P3824" s="1">
        <f t="shared" si="179"/>
        <v>38222.11538461539</v>
      </c>
      <c r="Q3824" s="1">
        <f>Table1[[#This Row],[Earned Basic Salary]]*20%</f>
        <v>7644.423076923078</v>
      </c>
      <c r="R3824" s="1">
        <f>Table1[[#This Row],[Earned Basic Salary]]*10%</f>
        <v>3822.211538461539</v>
      </c>
      <c r="S3824" s="1">
        <f>Table1[[#This Row],[Earned Basic Salary]]*12%</f>
        <v>4586.6538461538466</v>
      </c>
      <c r="T3824" s="1">
        <f>200</f>
        <v>200</v>
      </c>
      <c r="U3824" s="1">
        <f>Table1[[#This Row],[PF]]+Table1[[#This Row],[Professional Tax]]</f>
        <v>4786.6538461538466</v>
      </c>
      <c r="V3824" s="1">
        <f>Table1[[#This Row],[Overtime Hours]]*200</f>
        <v>3600</v>
      </c>
      <c r="W3824" s="1">
        <f>Table1[[#This Row],[Earned Basic Salary]]+Table1[[#This Row],[HRA]]+Table1[[#This Row],[DA]]+Table1[[#This Row],[Overtime Pay]]</f>
        <v>53288.750000000007</v>
      </c>
      <c r="X3824" s="1">
        <f>Table1[[#This Row],[Gross Salary]]-Table1[[#This Row],[Total Deduction]]</f>
        <v>48502.096153846163</v>
      </c>
      <c r="Y3824" t="s">
        <v>37</v>
      </c>
      <c r="Z3824" t="s">
        <v>106</v>
      </c>
      <c r="AA3824" t="s">
        <v>13709</v>
      </c>
      <c r="AB3824" t="s">
        <v>13710</v>
      </c>
    </row>
    <row r="3825" spans="1:28" x14ac:dyDescent="0.3">
      <c r="A3825" t="s">
        <v>13711</v>
      </c>
      <c r="B3825" t="s">
        <v>656</v>
      </c>
      <c r="C3825">
        <v>33</v>
      </c>
      <c r="D3825" t="s">
        <v>75</v>
      </c>
      <c r="E3825" t="s">
        <v>121</v>
      </c>
      <c r="F3825" t="s">
        <v>33</v>
      </c>
      <c r="G3825" t="s">
        <v>4270</v>
      </c>
      <c r="H3825" t="s">
        <v>35</v>
      </c>
      <c r="I3825" t="s">
        <v>36</v>
      </c>
      <c r="J3825">
        <v>26</v>
      </c>
      <c r="K3825">
        <v>24</v>
      </c>
      <c r="L3825">
        <f t="shared" si="177"/>
        <v>2</v>
      </c>
      <c r="M3825">
        <v>3</v>
      </c>
      <c r="N3825">
        <v>73696</v>
      </c>
      <c r="O3825" s="1">
        <f t="shared" si="178"/>
        <v>2834.4615384615386</v>
      </c>
      <c r="P3825" s="1">
        <f t="shared" si="179"/>
        <v>68027.076923076922</v>
      </c>
      <c r="Q3825" s="1">
        <f>Table1[[#This Row],[Earned Basic Salary]]*20%</f>
        <v>13605.415384615386</v>
      </c>
      <c r="R3825" s="1">
        <f>Table1[[#This Row],[Earned Basic Salary]]*10%</f>
        <v>6802.7076923076929</v>
      </c>
      <c r="S3825" s="1">
        <f>Table1[[#This Row],[Earned Basic Salary]]*12%</f>
        <v>8163.2492307692301</v>
      </c>
      <c r="T3825" s="1">
        <f>200</f>
        <v>200</v>
      </c>
      <c r="U3825" s="1">
        <f>Table1[[#This Row],[PF]]+Table1[[#This Row],[Professional Tax]]</f>
        <v>8363.2492307692301</v>
      </c>
      <c r="V3825" s="1">
        <f>Table1[[#This Row],[Overtime Hours]]*200</f>
        <v>600</v>
      </c>
      <c r="W3825" s="1">
        <f>Table1[[#This Row],[Earned Basic Salary]]+Table1[[#This Row],[HRA]]+Table1[[#This Row],[DA]]+Table1[[#This Row],[Overtime Pay]]</f>
        <v>89035.199999999997</v>
      </c>
      <c r="X3825" s="1">
        <f>Table1[[#This Row],[Gross Salary]]-Table1[[#This Row],[Total Deduction]]</f>
        <v>80671.950769230767</v>
      </c>
      <c r="Y3825" t="s">
        <v>37</v>
      </c>
      <c r="Z3825" t="s">
        <v>95</v>
      </c>
      <c r="AA3825" t="s">
        <v>13712</v>
      </c>
      <c r="AB3825" t="s">
        <v>13713</v>
      </c>
    </row>
    <row r="3826" spans="1:28" x14ac:dyDescent="0.3">
      <c r="A3826" t="s">
        <v>13714</v>
      </c>
      <c r="B3826" t="s">
        <v>731</v>
      </c>
      <c r="C3826">
        <v>31</v>
      </c>
      <c r="D3826" t="s">
        <v>44</v>
      </c>
      <c r="E3826" t="s">
        <v>45</v>
      </c>
      <c r="F3826" t="s">
        <v>33</v>
      </c>
      <c r="G3826" t="s">
        <v>13715</v>
      </c>
      <c r="H3826" t="s">
        <v>35</v>
      </c>
      <c r="I3826" t="s">
        <v>36</v>
      </c>
      <c r="J3826">
        <v>26</v>
      </c>
      <c r="K3826">
        <v>24</v>
      </c>
      <c r="L3826">
        <f t="shared" si="177"/>
        <v>2</v>
      </c>
      <c r="M3826">
        <v>2</v>
      </c>
      <c r="N3826">
        <v>51050</v>
      </c>
      <c r="O3826" s="1">
        <f t="shared" si="178"/>
        <v>1963.4615384615386</v>
      </c>
      <c r="P3826" s="1">
        <f t="shared" si="179"/>
        <v>47123.076923076922</v>
      </c>
      <c r="Q3826" s="1">
        <f>Table1[[#This Row],[Earned Basic Salary]]*20%</f>
        <v>9424.6153846153848</v>
      </c>
      <c r="R3826" s="1">
        <f>Table1[[#This Row],[Earned Basic Salary]]*10%</f>
        <v>4712.3076923076924</v>
      </c>
      <c r="S3826" s="1">
        <f>Table1[[#This Row],[Earned Basic Salary]]*12%</f>
        <v>5654.7692307692305</v>
      </c>
      <c r="T3826" s="1">
        <f>200</f>
        <v>200</v>
      </c>
      <c r="U3826" s="1">
        <f>Table1[[#This Row],[PF]]+Table1[[#This Row],[Professional Tax]]</f>
        <v>5854.7692307692305</v>
      </c>
      <c r="V3826" s="1">
        <f>Table1[[#This Row],[Overtime Hours]]*200</f>
        <v>400</v>
      </c>
      <c r="W3826" s="1">
        <f>Table1[[#This Row],[Earned Basic Salary]]+Table1[[#This Row],[HRA]]+Table1[[#This Row],[DA]]+Table1[[#This Row],[Overtime Pay]]</f>
        <v>61660</v>
      </c>
      <c r="X3826" s="1">
        <f>Table1[[#This Row],[Gross Salary]]-Table1[[#This Row],[Total Deduction]]</f>
        <v>55805.230769230766</v>
      </c>
      <c r="Y3826" t="s">
        <v>37</v>
      </c>
      <c r="Z3826" t="s">
        <v>38</v>
      </c>
      <c r="AA3826" t="s">
        <v>13716</v>
      </c>
      <c r="AB3826" t="s">
        <v>13717</v>
      </c>
    </row>
    <row r="3827" spans="1:28" x14ac:dyDescent="0.3">
      <c r="A3827" t="s">
        <v>13718</v>
      </c>
      <c r="B3827" t="s">
        <v>250</v>
      </c>
      <c r="C3827">
        <v>51</v>
      </c>
      <c r="D3827" t="s">
        <v>75</v>
      </c>
      <c r="E3827" t="s">
        <v>32</v>
      </c>
      <c r="F3827" t="s">
        <v>55</v>
      </c>
      <c r="G3827" t="s">
        <v>3739</v>
      </c>
      <c r="H3827" t="s">
        <v>35</v>
      </c>
      <c r="I3827" t="s">
        <v>36</v>
      </c>
      <c r="J3827">
        <v>26</v>
      </c>
      <c r="K3827">
        <v>23</v>
      </c>
      <c r="L3827">
        <f t="shared" si="177"/>
        <v>3</v>
      </c>
      <c r="M3827">
        <v>2</v>
      </c>
      <c r="N3827">
        <v>26775</v>
      </c>
      <c r="O3827" s="1">
        <f t="shared" si="178"/>
        <v>1029.8076923076924</v>
      </c>
      <c r="P3827" s="1">
        <f t="shared" si="179"/>
        <v>23685.576923076926</v>
      </c>
      <c r="Q3827" s="1">
        <f>Table1[[#This Row],[Earned Basic Salary]]*20%</f>
        <v>4737.1153846153857</v>
      </c>
      <c r="R3827" s="1">
        <f>Table1[[#This Row],[Earned Basic Salary]]*10%</f>
        <v>2368.5576923076928</v>
      </c>
      <c r="S3827" s="1">
        <f>Table1[[#This Row],[Earned Basic Salary]]*12%</f>
        <v>2842.2692307692309</v>
      </c>
      <c r="T3827" s="1">
        <f>200</f>
        <v>200</v>
      </c>
      <c r="U3827" s="1">
        <f>Table1[[#This Row],[PF]]+Table1[[#This Row],[Professional Tax]]</f>
        <v>3042.2692307692309</v>
      </c>
      <c r="V3827" s="1">
        <f>Table1[[#This Row],[Overtime Hours]]*200</f>
        <v>400</v>
      </c>
      <c r="W3827" s="1">
        <f>Table1[[#This Row],[Earned Basic Salary]]+Table1[[#This Row],[HRA]]+Table1[[#This Row],[DA]]+Table1[[#This Row],[Overtime Pay]]</f>
        <v>31191.250000000004</v>
      </c>
      <c r="X3827" s="1">
        <f>Table1[[#This Row],[Gross Salary]]-Table1[[#This Row],[Total Deduction]]</f>
        <v>28148.980769230773</v>
      </c>
      <c r="Y3827" t="s">
        <v>37</v>
      </c>
      <c r="Z3827" t="s">
        <v>38</v>
      </c>
      <c r="AA3827" t="s">
        <v>13719</v>
      </c>
      <c r="AB3827" t="s">
        <v>13720</v>
      </c>
    </row>
    <row r="3828" spans="1:28" x14ac:dyDescent="0.3">
      <c r="A3828" t="s">
        <v>13721</v>
      </c>
      <c r="B3828" t="s">
        <v>1002</v>
      </c>
      <c r="C3828">
        <v>43</v>
      </c>
      <c r="D3828" t="s">
        <v>53</v>
      </c>
      <c r="E3828" t="s">
        <v>82</v>
      </c>
      <c r="F3828" t="s">
        <v>63</v>
      </c>
      <c r="G3828" t="s">
        <v>8247</v>
      </c>
      <c r="H3828" t="s">
        <v>35</v>
      </c>
      <c r="I3828" t="s">
        <v>36</v>
      </c>
      <c r="J3828">
        <v>26</v>
      </c>
      <c r="K3828">
        <v>23</v>
      </c>
      <c r="L3828">
        <f t="shared" si="177"/>
        <v>3</v>
      </c>
      <c r="M3828">
        <v>2</v>
      </c>
      <c r="N3828">
        <v>51693</v>
      </c>
      <c r="O3828" s="1">
        <f t="shared" si="178"/>
        <v>1988.1923076923076</v>
      </c>
      <c r="P3828" s="1">
        <f t="shared" si="179"/>
        <v>45728.423076923078</v>
      </c>
      <c r="Q3828" s="1">
        <f>Table1[[#This Row],[Earned Basic Salary]]*20%</f>
        <v>9145.6846153846163</v>
      </c>
      <c r="R3828" s="1">
        <f>Table1[[#This Row],[Earned Basic Salary]]*10%</f>
        <v>4572.8423076923082</v>
      </c>
      <c r="S3828" s="1">
        <f>Table1[[#This Row],[Earned Basic Salary]]*12%</f>
        <v>5487.4107692307689</v>
      </c>
      <c r="T3828" s="1">
        <f>200</f>
        <v>200</v>
      </c>
      <c r="U3828" s="1">
        <f>Table1[[#This Row],[PF]]+Table1[[#This Row],[Professional Tax]]</f>
        <v>5687.4107692307689</v>
      </c>
      <c r="V3828" s="1">
        <f>Table1[[#This Row],[Overtime Hours]]*200</f>
        <v>400</v>
      </c>
      <c r="W3828" s="1">
        <f>Table1[[#This Row],[Earned Basic Salary]]+Table1[[#This Row],[HRA]]+Table1[[#This Row],[DA]]+Table1[[#This Row],[Overtime Pay]]</f>
        <v>59846.95</v>
      </c>
      <c r="X3828" s="1">
        <f>Table1[[#This Row],[Gross Salary]]-Table1[[#This Row],[Total Deduction]]</f>
        <v>54159.539230769231</v>
      </c>
      <c r="Y3828" t="s">
        <v>37</v>
      </c>
      <c r="Z3828" t="s">
        <v>106</v>
      </c>
      <c r="AA3828" t="s">
        <v>13722</v>
      </c>
      <c r="AB3828" t="s">
        <v>13723</v>
      </c>
    </row>
    <row r="3829" spans="1:28" x14ac:dyDescent="0.3">
      <c r="A3829" t="s">
        <v>13724</v>
      </c>
      <c r="B3829" t="s">
        <v>353</v>
      </c>
      <c r="C3829">
        <v>44</v>
      </c>
      <c r="D3829" t="s">
        <v>53</v>
      </c>
      <c r="E3829" t="s">
        <v>32</v>
      </c>
      <c r="F3829" t="s">
        <v>63</v>
      </c>
      <c r="G3829" t="s">
        <v>4634</v>
      </c>
      <c r="H3829" t="s">
        <v>35</v>
      </c>
      <c r="I3829" t="s">
        <v>36</v>
      </c>
      <c r="J3829">
        <v>26</v>
      </c>
      <c r="K3829">
        <v>24</v>
      </c>
      <c r="L3829">
        <f t="shared" si="177"/>
        <v>2</v>
      </c>
      <c r="M3829">
        <v>6</v>
      </c>
      <c r="N3829">
        <v>63517</v>
      </c>
      <c r="O3829" s="1">
        <f t="shared" si="178"/>
        <v>2442.9615384615386</v>
      </c>
      <c r="P3829" s="1">
        <f t="shared" si="179"/>
        <v>58631.076923076922</v>
      </c>
      <c r="Q3829" s="1">
        <f>Table1[[#This Row],[Earned Basic Salary]]*20%</f>
        <v>11726.215384615385</v>
      </c>
      <c r="R3829" s="1">
        <f>Table1[[#This Row],[Earned Basic Salary]]*10%</f>
        <v>5863.1076923076926</v>
      </c>
      <c r="S3829" s="1">
        <f>Table1[[#This Row],[Earned Basic Salary]]*12%</f>
        <v>7035.7292307692305</v>
      </c>
      <c r="T3829" s="1">
        <f>200</f>
        <v>200</v>
      </c>
      <c r="U3829" s="1">
        <f>Table1[[#This Row],[PF]]+Table1[[#This Row],[Professional Tax]]</f>
        <v>7235.7292307692305</v>
      </c>
      <c r="V3829" s="1">
        <f>Table1[[#This Row],[Overtime Hours]]*200</f>
        <v>1200</v>
      </c>
      <c r="W3829" s="1">
        <f>Table1[[#This Row],[Earned Basic Salary]]+Table1[[#This Row],[HRA]]+Table1[[#This Row],[DA]]+Table1[[#This Row],[Overtime Pay]]</f>
        <v>77420.399999999994</v>
      </c>
      <c r="X3829" s="1">
        <f>Table1[[#This Row],[Gross Salary]]-Table1[[#This Row],[Total Deduction]]</f>
        <v>70184.670769230768</v>
      </c>
      <c r="Y3829" t="s">
        <v>37</v>
      </c>
      <c r="Z3829" t="s">
        <v>48</v>
      </c>
      <c r="AA3829" t="s">
        <v>13725</v>
      </c>
      <c r="AB3829" t="s">
        <v>13726</v>
      </c>
    </row>
    <row r="3830" spans="1:28" x14ac:dyDescent="0.3">
      <c r="A3830" t="s">
        <v>13727</v>
      </c>
      <c r="B3830" t="s">
        <v>774</v>
      </c>
      <c r="C3830">
        <v>25</v>
      </c>
      <c r="D3830" t="s">
        <v>31</v>
      </c>
      <c r="E3830" t="s">
        <v>121</v>
      </c>
      <c r="F3830" t="s">
        <v>83</v>
      </c>
      <c r="G3830" t="s">
        <v>998</v>
      </c>
      <c r="H3830" t="s">
        <v>35</v>
      </c>
      <c r="I3830" t="s">
        <v>36</v>
      </c>
      <c r="J3830">
        <v>26</v>
      </c>
      <c r="K3830">
        <v>23</v>
      </c>
      <c r="L3830">
        <f t="shared" si="177"/>
        <v>3</v>
      </c>
      <c r="M3830">
        <v>19</v>
      </c>
      <c r="N3830">
        <v>33352</v>
      </c>
      <c r="O3830" s="1">
        <f t="shared" si="178"/>
        <v>1282.7692307692307</v>
      </c>
      <c r="P3830" s="1">
        <f t="shared" si="179"/>
        <v>29503.692307692305</v>
      </c>
      <c r="Q3830" s="1">
        <f>Table1[[#This Row],[Earned Basic Salary]]*20%</f>
        <v>5900.7384615384617</v>
      </c>
      <c r="R3830" s="1">
        <f>Table1[[#This Row],[Earned Basic Salary]]*10%</f>
        <v>2950.3692307692309</v>
      </c>
      <c r="S3830" s="1">
        <f>Table1[[#This Row],[Earned Basic Salary]]*12%</f>
        <v>3540.4430769230767</v>
      </c>
      <c r="T3830" s="1">
        <f>200</f>
        <v>200</v>
      </c>
      <c r="U3830" s="1">
        <f>Table1[[#This Row],[PF]]+Table1[[#This Row],[Professional Tax]]</f>
        <v>3740.4430769230767</v>
      </c>
      <c r="V3830" s="1">
        <f>Table1[[#This Row],[Overtime Hours]]*200</f>
        <v>3800</v>
      </c>
      <c r="W3830" s="1">
        <f>Table1[[#This Row],[Earned Basic Salary]]+Table1[[#This Row],[HRA]]+Table1[[#This Row],[DA]]+Table1[[#This Row],[Overtime Pay]]</f>
        <v>42154.799999999996</v>
      </c>
      <c r="X3830" s="1">
        <f>Table1[[#This Row],[Gross Salary]]-Table1[[#This Row],[Total Deduction]]</f>
        <v>38414.356923076921</v>
      </c>
      <c r="Y3830" t="s">
        <v>37</v>
      </c>
      <c r="Z3830" t="s">
        <v>38</v>
      </c>
      <c r="AA3830" t="s">
        <v>13728</v>
      </c>
      <c r="AB3830" t="s">
        <v>13729</v>
      </c>
    </row>
    <row r="3831" spans="1:28" x14ac:dyDescent="0.3">
      <c r="A3831" t="s">
        <v>13730</v>
      </c>
      <c r="B3831" t="s">
        <v>1579</v>
      </c>
      <c r="C3831">
        <v>25</v>
      </c>
      <c r="D3831" t="s">
        <v>75</v>
      </c>
      <c r="E3831" t="s">
        <v>62</v>
      </c>
      <c r="F3831" t="s">
        <v>63</v>
      </c>
      <c r="G3831" t="s">
        <v>5529</v>
      </c>
      <c r="H3831" t="s">
        <v>35</v>
      </c>
      <c r="I3831" t="s">
        <v>36</v>
      </c>
      <c r="J3831">
        <v>26</v>
      </c>
      <c r="K3831">
        <v>22</v>
      </c>
      <c r="L3831">
        <f t="shared" si="177"/>
        <v>4</v>
      </c>
      <c r="M3831">
        <v>15</v>
      </c>
      <c r="N3831">
        <v>60771</v>
      </c>
      <c r="O3831" s="1">
        <f t="shared" si="178"/>
        <v>2337.3461538461538</v>
      </c>
      <c r="P3831" s="1">
        <f t="shared" si="179"/>
        <v>51421.615384615383</v>
      </c>
      <c r="Q3831" s="1">
        <f>Table1[[#This Row],[Earned Basic Salary]]*20%</f>
        <v>10284.323076923078</v>
      </c>
      <c r="R3831" s="1">
        <f>Table1[[#This Row],[Earned Basic Salary]]*10%</f>
        <v>5142.1615384615388</v>
      </c>
      <c r="S3831" s="1">
        <f>Table1[[#This Row],[Earned Basic Salary]]*12%</f>
        <v>6170.5938461538453</v>
      </c>
      <c r="T3831" s="1">
        <f>200</f>
        <v>200</v>
      </c>
      <c r="U3831" s="1">
        <f>Table1[[#This Row],[PF]]+Table1[[#This Row],[Professional Tax]]</f>
        <v>6370.5938461538453</v>
      </c>
      <c r="V3831" s="1">
        <f>Table1[[#This Row],[Overtime Hours]]*200</f>
        <v>3000</v>
      </c>
      <c r="W3831" s="1">
        <f>Table1[[#This Row],[Earned Basic Salary]]+Table1[[#This Row],[HRA]]+Table1[[#This Row],[DA]]+Table1[[#This Row],[Overtime Pay]]</f>
        <v>69848.100000000006</v>
      </c>
      <c r="X3831" s="1">
        <f>Table1[[#This Row],[Gross Salary]]-Table1[[#This Row],[Total Deduction]]</f>
        <v>63477.50615384616</v>
      </c>
      <c r="Y3831" t="s">
        <v>37</v>
      </c>
      <c r="Z3831" t="s">
        <v>48</v>
      </c>
      <c r="AA3831" t="s">
        <v>13731</v>
      </c>
      <c r="AB3831" t="s">
        <v>13732</v>
      </c>
    </row>
    <row r="3832" spans="1:28" x14ac:dyDescent="0.3">
      <c r="A3832" t="s">
        <v>13733</v>
      </c>
      <c r="B3832" t="s">
        <v>736</v>
      </c>
      <c r="C3832">
        <v>25</v>
      </c>
      <c r="D3832" t="s">
        <v>61</v>
      </c>
      <c r="E3832" t="s">
        <v>82</v>
      </c>
      <c r="F3832" t="s">
        <v>89</v>
      </c>
      <c r="G3832" t="s">
        <v>5174</v>
      </c>
      <c r="H3832" t="s">
        <v>35</v>
      </c>
      <c r="I3832" t="s">
        <v>36</v>
      </c>
      <c r="J3832">
        <v>26</v>
      </c>
      <c r="K3832">
        <v>25</v>
      </c>
      <c r="L3832">
        <f t="shared" si="177"/>
        <v>1</v>
      </c>
      <c r="M3832">
        <v>5</v>
      </c>
      <c r="N3832">
        <v>78039</v>
      </c>
      <c r="O3832" s="1">
        <f t="shared" si="178"/>
        <v>3001.5</v>
      </c>
      <c r="P3832" s="1">
        <f t="shared" si="179"/>
        <v>75037.5</v>
      </c>
      <c r="Q3832" s="1">
        <f>Table1[[#This Row],[Earned Basic Salary]]*20%</f>
        <v>15007.5</v>
      </c>
      <c r="R3832" s="1">
        <f>Table1[[#This Row],[Earned Basic Salary]]*10%</f>
        <v>7503.75</v>
      </c>
      <c r="S3832" s="1">
        <f>Table1[[#This Row],[Earned Basic Salary]]*12%</f>
        <v>9004.5</v>
      </c>
      <c r="T3832" s="1">
        <f>200</f>
        <v>200</v>
      </c>
      <c r="U3832" s="1">
        <f>Table1[[#This Row],[PF]]+Table1[[#This Row],[Professional Tax]]</f>
        <v>9204.5</v>
      </c>
      <c r="V3832" s="1">
        <f>Table1[[#This Row],[Overtime Hours]]*200</f>
        <v>1000</v>
      </c>
      <c r="W3832" s="1">
        <f>Table1[[#This Row],[Earned Basic Salary]]+Table1[[#This Row],[HRA]]+Table1[[#This Row],[DA]]+Table1[[#This Row],[Overtime Pay]]</f>
        <v>98548.75</v>
      </c>
      <c r="X3832" s="1">
        <f>Table1[[#This Row],[Gross Salary]]-Table1[[#This Row],[Total Deduction]]</f>
        <v>89344.25</v>
      </c>
      <c r="Y3832" t="s">
        <v>37</v>
      </c>
      <c r="Z3832" t="s">
        <v>48</v>
      </c>
      <c r="AA3832" t="s">
        <v>13734</v>
      </c>
      <c r="AB3832" t="s">
        <v>13735</v>
      </c>
    </row>
    <row r="3833" spans="1:28" x14ac:dyDescent="0.3">
      <c r="A3833" t="s">
        <v>13736</v>
      </c>
      <c r="B3833" t="s">
        <v>1880</v>
      </c>
      <c r="C3833">
        <v>42</v>
      </c>
      <c r="D3833" t="s">
        <v>133</v>
      </c>
      <c r="E3833" t="s">
        <v>54</v>
      </c>
      <c r="F3833" t="s">
        <v>69</v>
      </c>
      <c r="G3833" t="s">
        <v>13737</v>
      </c>
      <c r="H3833" t="s">
        <v>35</v>
      </c>
      <c r="I3833" t="s">
        <v>36</v>
      </c>
      <c r="J3833">
        <v>26</v>
      </c>
      <c r="K3833">
        <v>22</v>
      </c>
      <c r="L3833">
        <f t="shared" si="177"/>
        <v>4</v>
      </c>
      <c r="M3833">
        <v>2</v>
      </c>
      <c r="N3833">
        <v>71761</v>
      </c>
      <c r="O3833" s="1">
        <f t="shared" si="178"/>
        <v>2760.0384615384614</v>
      </c>
      <c r="P3833" s="1">
        <f t="shared" si="179"/>
        <v>60720.846153846149</v>
      </c>
      <c r="Q3833" s="1">
        <f>Table1[[#This Row],[Earned Basic Salary]]*20%</f>
        <v>12144.16923076923</v>
      </c>
      <c r="R3833" s="1">
        <f>Table1[[#This Row],[Earned Basic Salary]]*10%</f>
        <v>6072.0846153846151</v>
      </c>
      <c r="S3833" s="1">
        <f>Table1[[#This Row],[Earned Basic Salary]]*12%</f>
        <v>7286.5015384615372</v>
      </c>
      <c r="T3833" s="1">
        <f>200</f>
        <v>200</v>
      </c>
      <c r="U3833" s="1">
        <f>Table1[[#This Row],[PF]]+Table1[[#This Row],[Professional Tax]]</f>
        <v>7486.5015384615372</v>
      </c>
      <c r="V3833" s="1">
        <f>Table1[[#This Row],[Overtime Hours]]*200</f>
        <v>400</v>
      </c>
      <c r="W3833" s="1">
        <f>Table1[[#This Row],[Earned Basic Salary]]+Table1[[#This Row],[HRA]]+Table1[[#This Row],[DA]]+Table1[[#This Row],[Overtime Pay]]</f>
        <v>79337.100000000006</v>
      </c>
      <c r="X3833" s="1">
        <f>Table1[[#This Row],[Gross Salary]]-Table1[[#This Row],[Total Deduction]]</f>
        <v>71850.598461538466</v>
      </c>
      <c r="Y3833" t="s">
        <v>37</v>
      </c>
      <c r="Z3833" t="s">
        <v>48</v>
      </c>
      <c r="AA3833" t="s">
        <v>13738</v>
      </c>
      <c r="AB3833" t="s">
        <v>13739</v>
      </c>
    </row>
    <row r="3834" spans="1:28" x14ac:dyDescent="0.3">
      <c r="A3834" t="s">
        <v>13740</v>
      </c>
      <c r="B3834" t="s">
        <v>1439</v>
      </c>
      <c r="C3834">
        <v>24</v>
      </c>
      <c r="D3834" t="s">
        <v>127</v>
      </c>
      <c r="E3834" t="s">
        <v>82</v>
      </c>
      <c r="F3834" t="s">
        <v>63</v>
      </c>
      <c r="G3834" t="s">
        <v>5801</v>
      </c>
      <c r="H3834" t="s">
        <v>35</v>
      </c>
      <c r="I3834" t="s">
        <v>36</v>
      </c>
      <c r="J3834">
        <v>26</v>
      </c>
      <c r="K3834">
        <v>24</v>
      </c>
      <c r="L3834">
        <f t="shared" si="177"/>
        <v>2</v>
      </c>
      <c r="M3834">
        <v>10</v>
      </c>
      <c r="N3834">
        <v>32149</v>
      </c>
      <c r="O3834" s="1">
        <f t="shared" si="178"/>
        <v>1236.5</v>
      </c>
      <c r="P3834" s="1">
        <f t="shared" si="179"/>
        <v>29676</v>
      </c>
      <c r="Q3834" s="1">
        <f>Table1[[#This Row],[Earned Basic Salary]]*20%</f>
        <v>5935.2000000000007</v>
      </c>
      <c r="R3834" s="1">
        <f>Table1[[#This Row],[Earned Basic Salary]]*10%</f>
        <v>2967.6000000000004</v>
      </c>
      <c r="S3834" s="1">
        <f>Table1[[#This Row],[Earned Basic Salary]]*12%</f>
        <v>3561.12</v>
      </c>
      <c r="T3834" s="1">
        <f>200</f>
        <v>200</v>
      </c>
      <c r="U3834" s="1">
        <f>Table1[[#This Row],[PF]]+Table1[[#This Row],[Professional Tax]]</f>
        <v>3761.12</v>
      </c>
      <c r="V3834" s="1">
        <f>Table1[[#This Row],[Overtime Hours]]*200</f>
        <v>2000</v>
      </c>
      <c r="W3834" s="1">
        <f>Table1[[#This Row],[Earned Basic Salary]]+Table1[[#This Row],[HRA]]+Table1[[#This Row],[DA]]+Table1[[#This Row],[Overtime Pay]]</f>
        <v>40578.799999999996</v>
      </c>
      <c r="X3834" s="1">
        <f>Table1[[#This Row],[Gross Salary]]-Table1[[#This Row],[Total Deduction]]</f>
        <v>36817.679999999993</v>
      </c>
      <c r="Y3834" t="s">
        <v>37</v>
      </c>
      <c r="Z3834" t="s">
        <v>95</v>
      </c>
      <c r="AA3834" t="s">
        <v>13741</v>
      </c>
      <c r="AB3834" t="s">
        <v>13742</v>
      </c>
    </row>
    <row r="3835" spans="1:28" x14ac:dyDescent="0.3">
      <c r="A3835" t="s">
        <v>13743</v>
      </c>
      <c r="B3835" t="s">
        <v>255</v>
      </c>
      <c r="C3835">
        <v>32</v>
      </c>
      <c r="D3835" t="s">
        <v>31</v>
      </c>
      <c r="E3835" t="s">
        <v>62</v>
      </c>
      <c r="F3835" t="s">
        <v>63</v>
      </c>
      <c r="G3835" t="s">
        <v>2149</v>
      </c>
      <c r="H3835" t="s">
        <v>35</v>
      </c>
      <c r="I3835" t="s">
        <v>36</v>
      </c>
      <c r="J3835">
        <v>26</v>
      </c>
      <c r="K3835">
        <v>21</v>
      </c>
      <c r="L3835">
        <f t="shared" si="177"/>
        <v>5</v>
      </c>
      <c r="M3835">
        <v>5</v>
      </c>
      <c r="N3835">
        <v>60280</v>
      </c>
      <c r="O3835" s="1">
        <f t="shared" si="178"/>
        <v>2318.4615384615386</v>
      </c>
      <c r="P3835" s="1">
        <f t="shared" si="179"/>
        <v>48687.692307692312</v>
      </c>
      <c r="Q3835" s="1">
        <f>Table1[[#This Row],[Earned Basic Salary]]*20%</f>
        <v>9737.5384615384628</v>
      </c>
      <c r="R3835" s="1">
        <f>Table1[[#This Row],[Earned Basic Salary]]*10%</f>
        <v>4868.7692307692314</v>
      </c>
      <c r="S3835" s="1">
        <f>Table1[[#This Row],[Earned Basic Salary]]*12%</f>
        <v>5842.5230769230775</v>
      </c>
      <c r="T3835" s="1">
        <f>200</f>
        <v>200</v>
      </c>
      <c r="U3835" s="1">
        <f>Table1[[#This Row],[PF]]+Table1[[#This Row],[Professional Tax]]</f>
        <v>6042.5230769230775</v>
      </c>
      <c r="V3835" s="1">
        <f>Table1[[#This Row],[Overtime Hours]]*200</f>
        <v>1000</v>
      </c>
      <c r="W3835" s="1">
        <f>Table1[[#This Row],[Earned Basic Salary]]+Table1[[#This Row],[HRA]]+Table1[[#This Row],[DA]]+Table1[[#This Row],[Overtime Pay]]</f>
        <v>64294.000000000007</v>
      </c>
      <c r="X3835" s="1">
        <f>Table1[[#This Row],[Gross Salary]]-Table1[[#This Row],[Total Deduction]]</f>
        <v>58251.476923076931</v>
      </c>
      <c r="Y3835" t="s">
        <v>37</v>
      </c>
      <c r="Z3835" t="s">
        <v>48</v>
      </c>
      <c r="AA3835" t="s">
        <v>13744</v>
      </c>
      <c r="AB3835" t="s">
        <v>13745</v>
      </c>
    </row>
    <row r="3836" spans="1:28" x14ac:dyDescent="0.3">
      <c r="A3836" t="s">
        <v>13746</v>
      </c>
      <c r="B3836" t="s">
        <v>750</v>
      </c>
      <c r="C3836">
        <v>50</v>
      </c>
      <c r="D3836" t="s">
        <v>81</v>
      </c>
      <c r="E3836" t="s">
        <v>82</v>
      </c>
      <c r="F3836" t="s">
        <v>89</v>
      </c>
      <c r="G3836" t="s">
        <v>7097</v>
      </c>
      <c r="H3836" t="s">
        <v>35</v>
      </c>
      <c r="I3836" t="s">
        <v>36</v>
      </c>
      <c r="J3836">
        <v>26</v>
      </c>
      <c r="K3836">
        <v>24</v>
      </c>
      <c r="L3836">
        <f t="shared" si="177"/>
        <v>2</v>
      </c>
      <c r="M3836">
        <v>6</v>
      </c>
      <c r="N3836">
        <v>69465</v>
      </c>
      <c r="O3836" s="1">
        <f t="shared" si="178"/>
        <v>2671.7307692307691</v>
      </c>
      <c r="P3836" s="1">
        <f t="shared" si="179"/>
        <v>64121.538461538454</v>
      </c>
      <c r="Q3836" s="1">
        <f>Table1[[#This Row],[Earned Basic Salary]]*20%</f>
        <v>12824.307692307691</v>
      </c>
      <c r="R3836" s="1">
        <f>Table1[[#This Row],[Earned Basic Salary]]*10%</f>
        <v>6412.1538461538457</v>
      </c>
      <c r="S3836" s="1">
        <f>Table1[[#This Row],[Earned Basic Salary]]*12%</f>
        <v>7694.5846153846142</v>
      </c>
      <c r="T3836" s="1">
        <f>200</f>
        <v>200</v>
      </c>
      <c r="U3836" s="1">
        <f>Table1[[#This Row],[PF]]+Table1[[#This Row],[Professional Tax]]</f>
        <v>7894.5846153846142</v>
      </c>
      <c r="V3836" s="1">
        <f>Table1[[#This Row],[Overtime Hours]]*200</f>
        <v>1200</v>
      </c>
      <c r="W3836" s="1">
        <f>Table1[[#This Row],[Earned Basic Salary]]+Table1[[#This Row],[HRA]]+Table1[[#This Row],[DA]]+Table1[[#This Row],[Overtime Pay]]</f>
        <v>84557.999999999985</v>
      </c>
      <c r="X3836" s="1">
        <f>Table1[[#This Row],[Gross Salary]]-Table1[[#This Row],[Total Deduction]]</f>
        <v>76663.415384615364</v>
      </c>
      <c r="Y3836" t="s">
        <v>37</v>
      </c>
      <c r="Z3836" t="s">
        <v>38</v>
      </c>
      <c r="AA3836" t="s">
        <v>13747</v>
      </c>
      <c r="AB3836" t="s">
        <v>13748</v>
      </c>
    </row>
    <row r="3837" spans="1:28" x14ac:dyDescent="0.3">
      <c r="A3837" t="s">
        <v>13749</v>
      </c>
      <c r="B3837" t="s">
        <v>324</v>
      </c>
      <c r="C3837">
        <v>49</v>
      </c>
      <c r="D3837" t="s">
        <v>81</v>
      </c>
      <c r="E3837" t="s">
        <v>62</v>
      </c>
      <c r="F3837" t="s">
        <v>46</v>
      </c>
      <c r="G3837" t="s">
        <v>7950</v>
      </c>
      <c r="H3837" t="s">
        <v>35</v>
      </c>
      <c r="I3837" t="s">
        <v>36</v>
      </c>
      <c r="J3837">
        <v>26</v>
      </c>
      <c r="K3837">
        <v>23</v>
      </c>
      <c r="L3837">
        <f t="shared" si="177"/>
        <v>3</v>
      </c>
      <c r="M3837">
        <v>3</v>
      </c>
      <c r="N3837">
        <v>26048</v>
      </c>
      <c r="O3837" s="1">
        <f t="shared" si="178"/>
        <v>1001.8461538461538</v>
      </c>
      <c r="P3837" s="1">
        <f t="shared" si="179"/>
        <v>23042.461538461539</v>
      </c>
      <c r="Q3837" s="1">
        <f>Table1[[#This Row],[Earned Basic Salary]]*20%</f>
        <v>4608.4923076923078</v>
      </c>
      <c r="R3837" s="1">
        <f>Table1[[#This Row],[Earned Basic Salary]]*10%</f>
        <v>2304.2461538461539</v>
      </c>
      <c r="S3837" s="1">
        <f>Table1[[#This Row],[Earned Basic Salary]]*12%</f>
        <v>2765.0953846153848</v>
      </c>
      <c r="T3837" s="1">
        <f>200</f>
        <v>200</v>
      </c>
      <c r="U3837" s="1">
        <f>Table1[[#This Row],[PF]]+Table1[[#This Row],[Professional Tax]]</f>
        <v>2965.0953846153848</v>
      </c>
      <c r="V3837" s="1">
        <f>Table1[[#This Row],[Overtime Hours]]*200</f>
        <v>600</v>
      </c>
      <c r="W3837" s="1">
        <f>Table1[[#This Row],[Earned Basic Salary]]+Table1[[#This Row],[HRA]]+Table1[[#This Row],[DA]]+Table1[[#This Row],[Overtime Pay]]</f>
        <v>30555.200000000001</v>
      </c>
      <c r="X3837" s="1">
        <f>Table1[[#This Row],[Gross Salary]]-Table1[[#This Row],[Total Deduction]]</f>
        <v>27590.104615384615</v>
      </c>
      <c r="Y3837" t="s">
        <v>37</v>
      </c>
      <c r="Z3837" t="s">
        <v>95</v>
      </c>
      <c r="AA3837" t="s">
        <v>13750</v>
      </c>
      <c r="AB3837" t="s">
        <v>13751</v>
      </c>
    </row>
    <row r="3838" spans="1:28" x14ac:dyDescent="0.3">
      <c r="A3838" t="s">
        <v>13752</v>
      </c>
      <c r="B3838" t="s">
        <v>584</v>
      </c>
      <c r="C3838">
        <v>34</v>
      </c>
      <c r="D3838" t="s">
        <v>61</v>
      </c>
      <c r="E3838" t="s">
        <v>82</v>
      </c>
      <c r="F3838" t="s">
        <v>89</v>
      </c>
      <c r="G3838" t="s">
        <v>4323</v>
      </c>
      <c r="H3838" t="s">
        <v>35</v>
      </c>
      <c r="I3838" t="s">
        <v>36</v>
      </c>
      <c r="J3838">
        <v>26</v>
      </c>
      <c r="K3838">
        <v>25</v>
      </c>
      <c r="L3838">
        <f t="shared" si="177"/>
        <v>1</v>
      </c>
      <c r="M3838">
        <v>12</v>
      </c>
      <c r="N3838">
        <v>37195</v>
      </c>
      <c r="O3838" s="1">
        <f t="shared" si="178"/>
        <v>1430.5769230769231</v>
      </c>
      <c r="P3838" s="1">
        <f t="shared" si="179"/>
        <v>35764.423076923078</v>
      </c>
      <c r="Q3838" s="1">
        <f>Table1[[#This Row],[Earned Basic Salary]]*20%</f>
        <v>7152.8846153846162</v>
      </c>
      <c r="R3838" s="1">
        <f>Table1[[#This Row],[Earned Basic Salary]]*10%</f>
        <v>3576.4423076923081</v>
      </c>
      <c r="S3838" s="1">
        <f>Table1[[#This Row],[Earned Basic Salary]]*12%</f>
        <v>4291.7307692307695</v>
      </c>
      <c r="T3838" s="1">
        <f>200</f>
        <v>200</v>
      </c>
      <c r="U3838" s="1">
        <f>Table1[[#This Row],[PF]]+Table1[[#This Row],[Professional Tax]]</f>
        <v>4491.7307692307695</v>
      </c>
      <c r="V3838" s="1">
        <f>Table1[[#This Row],[Overtime Hours]]*200</f>
        <v>2400</v>
      </c>
      <c r="W3838" s="1">
        <f>Table1[[#This Row],[Earned Basic Salary]]+Table1[[#This Row],[HRA]]+Table1[[#This Row],[DA]]+Table1[[#This Row],[Overtime Pay]]</f>
        <v>48893.75</v>
      </c>
      <c r="X3838" s="1">
        <f>Table1[[#This Row],[Gross Salary]]-Table1[[#This Row],[Total Deduction]]</f>
        <v>44402.019230769234</v>
      </c>
      <c r="Y3838" t="s">
        <v>37</v>
      </c>
      <c r="Z3838" t="s">
        <v>95</v>
      </c>
      <c r="AA3838" t="s">
        <v>13753</v>
      </c>
      <c r="AB3838" t="s">
        <v>13754</v>
      </c>
    </row>
    <row r="3839" spans="1:28" x14ac:dyDescent="0.3">
      <c r="A3839" t="s">
        <v>13755</v>
      </c>
      <c r="B3839" t="s">
        <v>512</v>
      </c>
      <c r="C3839">
        <v>42</v>
      </c>
      <c r="D3839" t="s">
        <v>61</v>
      </c>
      <c r="E3839" t="s">
        <v>32</v>
      </c>
      <c r="F3839" t="s">
        <v>69</v>
      </c>
      <c r="G3839" t="s">
        <v>6084</v>
      </c>
      <c r="H3839" t="s">
        <v>35</v>
      </c>
      <c r="I3839" t="s">
        <v>36</v>
      </c>
      <c r="J3839">
        <v>26</v>
      </c>
      <c r="K3839">
        <v>24</v>
      </c>
      <c r="L3839">
        <f t="shared" si="177"/>
        <v>2</v>
      </c>
      <c r="M3839">
        <v>20</v>
      </c>
      <c r="N3839">
        <v>26981</v>
      </c>
      <c r="O3839" s="1">
        <f t="shared" si="178"/>
        <v>1037.7307692307693</v>
      </c>
      <c r="P3839" s="1">
        <f t="shared" si="179"/>
        <v>24905.538461538461</v>
      </c>
      <c r="Q3839" s="1">
        <f>Table1[[#This Row],[Earned Basic Salary]]*20%</f>
        <v>4981.1076923076926</v>
      </c>
      <c r="R3839" s="1">
        <f>Table1[[#This Row],[Earned Basic Salary]]*10%</f>
        <v>2490.5538461538463</v>
      </c>
      <c r="S3839" s="1">
        <f>Table1[[#This Row],[Earned Basic Salary]]*12%</f>
        <v>2988.664615384615</v>
      </c>
      <c r="T3839" s="1">
        <f>200</f>
        <v>200</v>
      </c>
      <c r="U3839" s="1">
        <f>Table1[[#This Row],[PF]]+Table1[[#This Row],[Professional Tax]]</f>
        <v>3188.664615384615</v>
      </c>
      <c r="V3839" s="1">
        <f>Table1[[#This Row],[Overtime Hours]]*200</f>
        <v>4000</v>
      </c>
      <c r="W3839" s="1">
        <f>Table1[[#This Row],[Earned Basic Salary]]+Table1[[#This Row],[HRA]]+Table1[[#This Row],[DA]]+Table1[[#This Row],[Overtime Pay]]</f>
        <v>36377.199999999997</v>
      </c>
      <c r="X3839" s="1">
        <f>Table1[[#This Row],[Gross Salary]]-Table1[[#This Row],[Total Deduction]]</f>
        <v>33188.535384615381</v>
      </c>
      <c r="Y3839" t="s">
        <v>37</v>
      </c>
      <c r="Z3839" t="s">
        <v>48</v>
      </c>
      <c r="AA3839" t="s">
        <v>13756</v>
      </c>
      <c r="AB3839" t="s">
        <v>13757</v>
      </c>
    </row>
    <row r="3840" spans="1:28" x14ac:dyDescent="0.3">
      <c r="A3840" t="s">
        <v>13758</v>
      </c>
      <c r="B3840" t="s">
        <v>1329</v>
      </c>
      <c r="C3840">
        <v>32</v>
      </c>
      <c r="D3840" t="s">
        <v>44</v>
      </c>
      <c r="E3840" t="s">
        <v>45</v>
      </c>
      <c r="F3840" t="s">
        <v>63</v>
      </c>
      <c r="G3840" t="s">
        <v>4788</v>
      </c>
      <c r="H3840" t="s">
        <v>35</v>
      </c>
      <c r="I3840" t="s">
        <v>36</v>
      </c>
      <c r="J3840">
        <v>26</v>
      </c>
      <c r="K3840">
        <v>23</v>
      </c>
      <c r="L3840">
        <f t="shared" si="177"/>
        <v>3</v>
      </c>
      <c r="M3840">
        <v>9</v>
      </c>
      <c r="N3840">
        <v>67185</v>
      </c>
      <c r="O3840" s="1">
        <f t="shared" si="178"/>
        <v>2584.0384615384614</v>
      </c>
      <c r="P3840" s="1">
        <f t="shared" si="179"/>
        <v>59432.88461538461</v>
      </c>
      <c r="Q3840" s="1">
        <f>Table1[[#This Row],[Earned Basic Salary]]*20%</f>
        <v>11886.576923076922</v>
      </c>
      <c r="R3840" s="1">
        <f>Table1[[#This Row],[Earned Basic Salary]]*10%</f>
        <v>5943.288461538461</v>
      </c>
      <c r="S3840" s="1">
        <f>Table1[[#This Row],[Earned Basic Salary]]*12%</f>
        <v>7131.9461538461528</v>
      </c>
      <c r="T3840" s="1">
        <f>200</f>
        <v>200</v>
      </c>
      <c r="U3840" s="1">
        <f>Table1[[#This Row],[PF]]+Table1[[#This Row],[Professional Tax]]</f>
        <v>7331.9461538461528</v>
      </c>
      <c r="V3840" s="1">
        <f>Table1[[#This Row],[Overtime Hours]]*200</f>
        <v>1800</v>
      </c>
      <c r="W3840" s="1">
        <f>Table1[[#This Row],[Earned Basic Salary]]+Table1[[#This Row],[HRA]]+Table1[[#This Row],[DA]]+Table1[[#This Row],[Overtime Pay]]</f>
        <v>79062.75</v>
      </c>
      <c r="X3840" s="1">
        <f>Table1[[#This Row],[Gross Salary]]-Table1[[#This Row],[Total Deduction]]</f>
        <v>71730.803846153853</v>
      </c>
      <c r="Y3840" t="s">
        <v>37</v>
      </c>
      <c r="Z3840" t="s">
        <v>106</v>
      </c>
      <c r="AA3840" t="s">
        <v>13759</v>
      </c>
      <c r="AB3840" t="s">
        <v>13760</v>
      </c>
    </row>
    <row r="3841" spans="1:28" x14ac:dyDescent="0.3">
      <c r="A3841" t="s">
        <v>13761</v>
      </c>
      <c r="B3841" t="s">
        <v>275</v>
      </c>
      <c r="C3841">
        <v>25</v>
      </c>
      <c r="D3841" t="s">
        <v>75</v>
      </c>
      <c r="E3841" t="s">
        <v>45</v>
      </c>
      <c r="F3841" t="s">
        <v>69</v>
      </c>
      <c r="G3841" t="s">
        <v>7520</v>
      </c>
      <c r="H3841" t="s">
        <v>35</v>
      </c>
      <c r="I3841" t="s">
        <v>36</v>
      </c>
      <c r="J3841">
        <v>26</v>
      </c>
      <c r="K3841">
        <v>24</v>
      </c>
      <c r="L3841">
        <f t="shared" si="177"/>
        <v>2</v>
      </c>
      <c r="M3841">
        <v>1</v>
      </c>
      <c r="N3841">
        <v>56779</v>
      </c>
      <c r="O3841" s="1">
        <f t="shared" si="178"/>
        <v>2183.8076923076924</v>
      </c>
      <c r="P3841" s="1">
        <f t="shared" si="179"/>
        <v>52411.384615384617</v>
      </c>
      <c r="Q3841" s="1">
        <f>Table1[[#This Row],[Earned Basic Salary]]*20%</f>
        <v>10482.276923076925</v>
      </c>
      <c r="R3841" s="1">
        <f>Table1[[#This Row],[Earned Basic Salary]]*10%</f>
        <v>5241.1384615384623</v>
      </c>
      <c r="S3841" s="1">
        <f>Table1[[#This Row],[Earned Basic Salary]]*12%</f>
        <v>6289.3661538461538</v>
      </c>
      <c r="T3841" s="1">
        <f>200</f>
        <v>200</v>
      </c>
      <c r="U3841" s="1">
        <f>Table1[[#This Row],[PF]]+Table1[[#This Row],[Professional Tax]]</f>
        <v>6489.3661538461538</v>
      </c>
      <c r="V3841" s="1">
        <f>Table1[[#This Row],[Overtime Hours]]*200</f>
        <v>200</v>
      </c>
      <c r="W3841" s="1">
        <f>Table1[[#This Row],[Earned Basic Salary]]+Table1[[#This Row],[HRA]]+Table1[[#This Row],[DA]]+Table1[[#This Row],[Overtime Pay]]</f>
        <v>68334.8</v>
      </c>
      <c r="X3841" s="1">
        <f>Table1[[#This Row],[Gross Salary]]-Table1[[#This Row],[Total Deduction]]</f>
        <v>61845.43384615385</v>
      </c>
      <c r="Y3841" t="s">
        <v>37</v>
      </c>
      <c r="Z3841" t="s">
        <v>48</v>
      </c>
      <c r="AA3841" t="s">
        <v>13762</v>
      </c>
      <c r="AB3841" t="s">
        <v>13763</v>
      </c>
    </row>
    <row r="3842" spans="1:28" x14ac:dyDescent="0.3">
      <c r="A3842" t="s">
        <v>13764</v>
      </c>
      <c r="B3842" t="s">
        <v>2705</v>
      </c>
      <c r="C3842">
        <v>21</v>
      </c>
      <c r="D3842" t="s">
        <v>75</v>
      </c>
      <c r="E3842" t="s">
        <v>45</v>
      </c>
      <c r="F3842" t="s">
        <v>33</v>
      </c>
      <c r="G3842" t="s">
        <v>13765</v>
      </c>
      <c r="H3842" t="s">
        <v>35</v>
      </c>
      <c r="I3842" t="s">
        <v>36</v>
      </c>
      <c r="J3842">
        <v>26</v>
      </c>
      <c r="K3842">
        <v>24</v>
      </c>
      <c r="L3842">
        <f t="shared" si="177"/>
        <v>2</v>
      </c>
      <c r="M3842">
        <v>12</v>
      </c>
      <c r="N3842">
        <v>67419</v>
      </c>
      <c r="O3842" s="1">
        <f t="shared" si="178"/>
        <v>2593.0384615384614</v>
      </c>
      <c r="P3842" s="1">
        <f t="shared" si="179"/>
        <v>62232.923076923078</v>
      </c>
      <c r="Q3842" s="1">
        <f>Table1[[#This Row],[Earned Basic Salary]]*20%</f>
        <v>12446.584615384616</v>
      </c>
      <c r="R3842" s="1">
        <f>Table1[[#This Row],[Earned Basic Salary]]*10%</f>
        <v>6223.292307692308</v>
      </c>
      <c r="S3842" s="1">
        <f>Table1[[#This Row],[Earned Basic Salary]]*12%</f>
        <v>7467.9507692307689</v>
      </c>
      <c r="T3842" s="1">
        <f>200</f>
        <v>200</v>
      </c>
      <c r="U3842" s="1">
        <f>Table1[[#This Row],[PF]]+Table1[[#This Row],[Professional Tax]]</f>
        <v>7667.9507692307689</v>
      </c>
      <c r="V3842" s="1">
        <f>Table1[[#This Row],[Overtime Hours]]*200</f>
        <v>2400</v>
      </c>
      <c r="W3842" s="1">
        <f>Table1[[#This Row],[Earned Basic Salary]]+Table1[[#This Row],[HRA]]+Table1[[#This Row],[DA]]+Table1[[#This Row],[Overtime Pay]]</f>
        <v>83302.8</v>
      </c>
      <c r="X3842" s="1">
        <f>Table1[[#This Row],[Gross Salary]]-Table1[[#This Row],[Total Deduction]]</f>
        <v>75634.849230769236</v>
      </c>
      <c r="Y3842" t="s">
        <v>37</v>
      </c>
      <c r="Z3842" t="s">
        <v>38</v>
      </c>
      <c r="AA3842" t="s">
        <v>13766</v>
      </c>
      <c r="AB3842" t="s">
        <v>13767</v>
      </c>
    </row>
    <row r="3843" spans="1:28" x14ac:dyDescent="0.3">
      <c r="A3843" t="s">
        <v>13768</v>
      </c>
      <c r="B3843" t="s">
        <v>549</v>
      </c>
      <c r="C3843">
        <v>44</v>
      </c>
      <c r="D3843" t="s">
        <v>31</v>
      </c>
      <c r="E3843" t="s">
        <v>121</v>
      </c>
      <c r="F3843" t="s">
        <v>63</v>
      </c>
      <c r="G3843" t="s">
        <v>10550</v>
      </c>
      <c r="H3843" t="s">
        <v>35</v>
      </c>
      <c r="I3843" t="s">
        <v>36</v>
      </c>
      <c r="J3843">
        <v>26</v>
      </c>
      <c r="K3843">
        <v>25</v>
      </c>
      <c r="L3843">
        <f t="shared" ref="L3843:L3906" si="180">J3843-K3843</f>
        <v>1</v>
      </c>
      <c r="M3843">
        <v>0</v>
      </c>
      <c r="N3843">
        <v>49715</v>
      </c>
      <c r="O3843" s="1">
        <f t="shared" ref="O3843:O3906" si="181">N3843/J3843</f>
        <v>1912.1153846153845</v>
      </c>
      <c r="P3843" s="1">
        <f t="shared" ref="P3843:P3906" si="182">O3843*K3843</f>
        <v>47802.88461538461</v>
      </c>
      <c r="Q3843" s="1">
        <f>Table1[[#This Row],[Earned Basic Salary]]*20%</f>
        <v>9560.576923076922</v>
      </c>
      <c r="R3843" s="1">
        <f>Table1[[#This Row],[Earned Basic Salary]]*10%</f>
        <v>4780.288461538461</v>
      </c>
      <c r="S3843" s="1">
        <f>Table1[[#This Row],[Earned Basic Salary]]*12%</f>
        <v>5736.3461538461534</v>
      </c>
      <c r="T3843" s="1">
        <f>200</f>
        <v>200</v>
      </c>
      <c r="U3843" s="1">
        <f>Table1[[#This Row],[PF]]+Table1[[#This Row],[Professional Tax]]</f>
        <v>5936.3461538461534</v>
      </c>
      <c r="V3843" s="1">
        <f>Table1[[#This Row],[Overtime Hours]]*200</f>
        <v>0</v>
      </c>
      <c r="W3843" s="1">
        <f>Table1[[#This Row],[Earned Basic Salary]]+Table1[[#This Row],[HRA]]+Table1[[#This Row],[DA]]+Table1[[#This Row],[Overtime Pay]]</f>
        <v>62143.749999999993</v>
      </c>
      <c r="X3843" s="1">
        <f>Table1[[#This Row],[Gross Salary]]-Table1[[#This Row],[Total Deduction]]</f>
        <v>56207.403846153837</v>
      </c>
      <c r="Y3843" t="s">
        <v>37</v>
      </c>
      <c r="Z3843" t="s">
        <v>95</v>
      </c>
      <c r="AA3843" t="s">
        <v>13769</v>
      </c>
      <c r="AB3843" t="s">
        <v>13770</v>
      </c>
    </row>
    <row r="3844" spans="1:28" x14ac:dyDescent="0.3">
      <c r="A3844" t="s">
        <v>13771</v>
      </c>
      <c r="B3844" t="s">
        <v>99</v>
      </c>
      <c r="C3844">
        <v>38</v>
      </c>
      <c r="D3844" t="s">
        <v>81</v>
      </c>
      <c r="E3844" t="s">
        <v>62</v>
      </c>
      <c r="F3844" t="s">
        <v>63</v>
      </c>
      <c r="G3844" t="s">
        <v>4031</v>
      </c>
      <c r="H3844" t="s">
        <v>35</v>
      </c>
      <c r="I3844" t="s">
        <v>36</v>
      </c>
      <c r="J3844">
        <v>26</v>
      </c>
      <c r="K3844">
        <v>24</v>
      </c>
      <c r="L3844">
        <f t="shared" si="180"/>
        <v>2</v>
      </c>
      <c r="M3844">
        <v>7</v>
      </c>
      <c r="N3844">
        <v>36919</v>
      </c>
      <c r="O3844" s="1">
        <f t="shared" si="181"/>
        <v>1419.9615384615386</v>
      </c>
      <c r="P3844" s="1">
        <f t="shared" si="182"/>
        <v>34079.076923076922</v>
      </c>
      <c r="Q3844" s="1">
        <f>Table1[[#This Row],[Earned Basic Salary]]*20%</f>
        <v>6815.8153846153846</v>
      </c>
      <c r="R3844" s="1">
        <f>Table1[[#This Row],[Earned Basic Salary]]*10%</f>
        <v>3407.9076923076923</v>
      </c>
      <c r="S3844" s="1">
        <f>Table1[[#This Row],[Earned Basic Salary]]*12%</f>
        <v>4089.4892307692303</v>
      </c>
      <c r="T3844" s="1">
        <f>200</f>
        <v>200</v>
      </c>
      <c r="U3844" s="1">
        <f>Table1[[#This Row],[PF]]+Table1[[#This Row],[Professional Tax]]</f>
        <v>4289.4892307692298</v>
      </c>
      <c r="V3844" s="1">
        <f>Table1[[#This Row],[Overtime Hours]]*200</f>
        <v>1400</v>
      </c>
      <c r="W3844" s="1">
        <f>Table1[[#This Row],[Earned Basic Salary]]+Table1[[#This Row],[HRA]]+Table1[[#This Row],[DA]]+Table1[[#This Row],[Overtime Pay]]</f>
        <v>45702.8</v>
      </c>
      <c r="X3844" s="1">
        <f>Table1[[#This Row],[Gross Salary]]-Table1[[#This Row],[Total Deduction]]</f>
        <v>41413.310769230775</v>
      </c>
      <c r="Y3844" t="s">
        <v>37</v>
      </c>
      <c r="Z3844" t="s">
        <v>95</v>
      </c>
      <c r="AA3844" t="s">
        <v>13772</v>
      </c>
      <c r="AB3844" t="s">
        <v>13773</v>
      </c>
    </row>
    <row r="3845" spans="1:28" x14ac:dyDescent="0.3">
      <c r="A3845" t="s">
        <v>13774</v>
      </c>
      <c r="B3845" t="s">
        <v>797</v>
      </c>
      <c r="C3845">
        <v>22</v>
      </c>
      <c r="D3845" t="s">
        <v>81</v>
      </c>
      <c r="E3845" t="s">
        <v>62</v>
      </c>
      <c r="F3845" t="s">
        <v>55</v>
      </c>
      <c r="G3845" t="s">
        <v>5555</v>
      </c>
      <c r="H3845" t="s">
        <v>35</v>
      </c>
      <c r="I3845" t="s">
        <v>36</v>
      </c>
      <c r="J3845">
        <v>26</v>
      </c>
      <c r="K3845">
        <v>25</v>
      </c>
      <c r="L3845">
        <f t="shared" si="180"/>
        <v>1</v>
      </c>
      <c r="M3845">
        <v>15</v>
      </c>
      <c r="N3845">
        <v>31062</v>
      </c>
      <c r="O3845" s="1">
        <f t="shared" si="181"/>
        <v>1194.6923076923076</v>
      </c>
      <c r="P3845" s="1">
        <f t="shared" si="182"/>
        <v>29867.307692307691</v>
      </c>
      <c r="Q3845" s="1">
        <f>Table1[[#This Row],[Earned Basic Salary]]*20%</f>
        <v>5973.461538461539</v>
      </c>
      <c r="R3845" s="1">
        <f>Table1[[#This Row],[Earned Basic Salary]]*10%</f>
        <v>2986.7307692307695</v>
      </c>
      <c r="S3845" s="1">
        <f>Table1[[#This Row],[Earned Basic Salary]]*12%</f>
        <v>3584.0769230769229</v>
      </c>
      <c r="T3845" s="1">
        <f>200</f>
        <v>200</v>
      </c>
      <c r="U3845" s="1">
        <f>Table1[[#This Row],[PF]]+Table1[[#This Row],[Professional Tax]]</f>
        <v>3784.0769230769229</v>
      </c>
      <c r="V3845" s="1">
        <f>Table1[[#This Row],[Overtime Hours]]*200</f>
        <v>3000</v>
      </c>
      <c r="W3845" s="1">
        <f>Table1[[#This Row],[Earned Basic Salary]]+Table1[[#This Row],[HRA]]+Table1[[#This Row],[DA]]+Table1[[#This Row],[Overtime Pay]]</f>
        <v>41827.5</v>
      </c>
      <c r="X3845" s="1">
        <f>Table1[[#This Row],[Gross Salary]]-Table1[[#This Row],[Total Deduction]]</f>
        <v>38043.423076923078</v>
      </c>
      <c r="Y3845" t="s">
        <v>37</v>
      </c>
      <c r="Z3845" t="s">
        <v>48</v>
      </c>
      <c r="AA3845" t="s">
        <v>13775</v>
      </c>
      <c r="AB3845" t="s">
        <v>13776</v>
      </c>
    </row>
    <row r="3846" spans="1:28" x14ac:dyDescent="0.3">
      <c r="A3846" t="s">
        <v>13777</v>
      </c>
      <c r="B3846" t="s">
        <v>661</v>
      </c>
      <c r="C3846">
        <v>24</v>
      </c>
      <c r="D3846" t="s">
        <v>61</v>
      </c>
      <c r="E3846" t="s">
        <v>82</v>
      </c>
      <c r="F3846" t="s">
        <v>83</v>
      </c>
      <c r="G3846" t="s">
        <v>8626</v>
      </c>
      <c r="H3846" t="s">
        <v>35</v>
      </c>
      <c r="I3846" t="s">
        <v>36</v>
      </c>
      <c r="J3846">
        <v>26</v>
      </c>
      <c r="K3846">
        <v>23</v>
      </c>
      <c r="L3846">
        <f t="shared" si="180"/>
        <v>3</v>
      </c>
      <c r="M3846">
        <v>20</v>
      </c>
      <c r="N3846">
        <v>79169</v>
      </c>
      <c r="O3846" s="1">
        <f t="shared" si="181"/>
        <v>3044.9615384615386</v>
      </c>
      <c r="P3846" s="1">
        <f t="shared" si="182"/>
        <v>70034.11538461539</v>
      </c>
      <c r="Q3846" s="1">
        <f>Table1[[#This Row],[Earned Basic Salary]]*20%</f>
        <v>14006.823076923079</v>
      </c>
      <c r="R3846" s="1">
        <f>Table1[[#This Row],[Earned Basic Salary]]*10%</f>
        <v>7003.4115384615397</v>
      </c>
      <c r="S3846" s="1">
        <f>Table1[[#This Row],[Earned Basic Salary]]*12%</f>
        <v>8404.0938461538462</v>
      </c>
      <c r="T3846" s="1">
        <f>200</f>
        <v>200</v>
      </c>
      <c r="U3846" s="1">
        <f>Table1[[#This Row],[PF]]+Table1[[#This Row],[Professional Tax]]</f>
        <v>8604.0938461538462</v>
      </c>
      <c r="V3846" s="1">
        <f>Table1[[#This Row],[Overtime Hours]]*200</f>
        <v>4000</v>
      </c>
      <c r="W3846" s="1">
        <f>Table1[[#This Row],[Earned Basic Salary]]+Table1[[#This Row],[HRA]]+Table1[[#This Row],[DA]]+Table1[[#This Row],[Overtime Pay]]</f>
        <v>95044.35</v>
      </c>
      <c r="X3846" s="1">
        <f>Table1[[#This Row],[Gross Salary]]-Table1[[#This Row],[Total Deduction]]</f>
        <v>86440.25615384616</v>
      </c>
      <c r="Y3846" t="s">
        <v>37</v>
      </c>
      <c r="Z3846" t="s">
        <v>95</v>
      </c>
      <c r="AA3846" t="s">
        <v>13778</v>
      </c>
      <c r="AB3846" t="s">
        <v>13779</v>
      </c>
    </row>
    <row r="3847" spans="1:28" x14ac:dyDescent="0.3">
      <c r="A3847" t="s">
        <v>13780</v>
      </c>
      <c r="B3847" t="s">
        <v>110</v>
      </c>
      <c r="C3847">
        <v>44</v>
      </c>
      <c r="D3847" t="s">
        <v>61</v>
      </c>
      <c r="E3847" t="s">
        <v>45</v>
      </c>
      <c r="F3847" t="s">
        <v>33</v>
      </c>
      <c r="G3847" t="s">
        <v>13781</v>
      </c>
      <c r="H3847" t="s">
        <v>35</v>
      </c>
      <c r="I3847" t="s">
        <v>36</v>
      </c>
      <c r="J3847">
        <v>26</v>
      </c>
      <c r="K3847">
        <v>22</v>
      </c>
      <c r="L3847">
        <f t="shared" si="180"/>
        <v>4</v>
      </c>
      <c r="M3847">
        <v>14</v>
      </c>
      <c r="N3847">
        <v>18242</v>
      </c>
      <c r="O3847" s="1">
        <f t="shared" si="181"/>
        <v>701.61538461538464</v>
      </c>
      <c r="P3847" s="1">
        <f t="shared" si="182"/>
        <v>15435.538461538463</v>
      </c>
      <c r="Q3847" s="1">
        <f>Table1[[#This Row],[Earned Basic Salary]]*20%</f>
        <v>3087.1076923076926</v>
      </c>
      <c r="R3847" s="1">
        <f>Table1[[#This Row],[Earned Basic Salary]]*10%</f>
        <v>1543.5538461538463</v>
      </c>
      <c r="S3847" s="1">
        <f>Table1[[#This Row],[Earned Basic Salary]]*12%</f>
        <v>1852.2646153846154</v>
      </c>
      <c r="T3847" s="1">
        <f>200</f>
        <v>200</v>
      </c>
      <c r="U3847" s="1">
        <f>Table1[[#This Row],[PF]]+Table1[[#This Row],[Professional Tax]]</f>
        <v>2052.2646153846154</v>
      </c>
      <c r="V3847" s="1">
        <f>Table1[[#This Row],[Overtime Hours]]*200</f>
        <v>2800</v>
      </c>
      <c r="W3847" s="1">
        <f>Table1[[#This Row],[Earned Basic Salary]]+Table1[[#This Row],[HRA]]+Table1[[#This Row],[DA]]+Table1[[#This Row],[Overtime Pay]]</f>
        <v>22866.2</v>
      </c>
      <c r="X3847" s="1">
        <f>Table1[[#This Row],[Gross Salary]]-Table1[[#This Row],[Total Deduction]]</f>
        <v>20813.935384615386</v>
      </c>
      <c r="Y3847" t="s">
        <v>37</v>
      </c>
      <c r="Z3847" t="s">
        <v>95</v>
      </c>
      <c r="AA3847" t="s">
        <v>13782</v>
      </c>
      <c r="AB3847" t="s">
        <v>13783</v>
      </c>
    </row>
    <row r="3848" spans="1:28" x14ac:dyDescent="0.3">
      <c r="A3848" t="s">
        <v>13784</v>
      </c>
      <c r="B3848" t="s">
        <v>1639</v>
      </c>
      <c r="C3848">
        <v>55</v>
      </c>
      <c r="D3848" t="s">
        <v>133</v>
      </c>
      <c r="E3848" t="s">
        <v>54</v>
      </c>
      <c r="F3848" t="s">
        <v>69</v>
      </c>
      <c r="G3848" t="s">
        <v>13785</v>
      </c>
      <c r="H3848" t="s">
        <v>35</v>
      </c>
      <c r="I3848" t="s">
        <v>36</v>
      </c>
      <c r="J3848">
        <v>26</v>
      </c>
      <c r="K3848">
        <v>22</v>
      </c>
      <c r="L3848">
        <f t="shared" si="180"/>
        <v>4</v>
      </c>
      <c r="M3848">
        <v>9</v>
      </c>
      <c r="N3848">
        <v>18791</v>
      </c>
      <c r="O3848" s="1">
        <f t="shared" si="181"/>
        <v>722.73076923076928</v>
      </c>
      <c r="P3848" s="1">
        <f t="shared" si="182"/>
        <v>15900.076923076924</v>
      </c>
      <c r="Q3848" s="1">
        <f>Table1[[#This Row],[Earned Basic Salary]]*20%</f>
        <v>3180.0153846153848</v>
      </c>
      <c r="R3848" s="1">
        <f>Table1[[#This Row],[Earned Basic Salary]]*10%</f>
        <v>1590.0076923076924</v>
      </c>
      <c r="S3848" s="1">
        <f>Table1[[#This Row],[Earned Basic Salary]]*12%</f>
        <v>1908.0092307692307</v>
      </c>
      <c r="T3848" s="1">
        <f>200</f>
        <v>200</v>
      </c>
      <c r="U3848" s="1">
        <f>Table1[[#This Row],[PF]]+Table1[[#This Row],[Professional Tax]]</f>
        <v>2108.0092307692307</v>
      </c>
      <c r="V3848" s="1">
        <f>Table1[[#This Row],[Overtime Hours]]*200</f>
        <v>1800</v>
      </c>
      <c r="W3848" s="1">
        <f>Table1[[#This Row],[Earned Basic Salary]]+Table1[[#This Row],[HRA]]+Table1[[#This Row],[DA]]+Table1[[#This Row],[Overtime Pay]]</f>
        <v>22470.100000000002</v>
      </c>
      <c r="X3848" s="1">
        <f>Table1[[#This Row],[Gross Salary]]-Table1[[#This Row],[Total Deduction]]</f>
        <v>20362.09076923077</v>
      </c>
      <c r="Y3848" t="s">
        <v>37</v>
      </c>
      <c r="Z3848" t="s">
        <v>106</v>
      </c>
      <c r="AA3848" t="s">
        <v>13786</v>
      </c>
      <c r="AB3848" t="s">
        <v>13787</v>
      </c>
    </row>
    <row r="3849" spans="1:28" x14ac:dyDescent="0.3">
      <c r="A3849" t="s">
        <v>13788</v>
      </c>
      <c r="B3849" t="s">
        <v>143</v>
      </c>
      <c r="C3849">
        <v>50</v>
      </c>
      <c r="D3849" t="s">
        <v>61</v>
      </c>
      <c r="E3849" t="s">
        <v>82</v>
      </c>
      <c r="F3849" t="s">
        <v>69</v>
      </c>
      <c r="G3849" t="s">
        <v>13789</v>
      </c>
      <c r="H3849" t="s">
        <v>35</v>
      </c>
      <c r="I3849" t="s">
        <v>36</v>
      </c>
      <c r="J3849">
        <v>26</v>
      </c>
      <c r="K3849">
        <v>22</v>
      </c>
      <c r="L3849">
        <f t="shared" si="180"/>
        <v>4</v>
      </c>
      <c r="M3849">
        <v>6</v>
      </c>
      <c r="N3849">
        <v>64169</v>
      </c>
      <c r="O3849" s="1">
        <f t="shared" si="181"/>
        <v>2468.0384615384614</v>
      </c>
      <c r="P3849" s="1">
        <f t="shared" si="182"/>
        <v>54296.846153846149</v>
      </c>
      <c r="Q3849" s="1">
        <f>Table1[[#This Row],[Earned Basic Salary]]*20%</f>
        <v>10859.369230769231</v>
      </c>
      <c r="R3849" s="1">
        <f>Table1[[#This Row],[Earned Basic Salary]]*10%</f>
        <v>5429.6846153846154</v>
      </c>
      <c r="S3849" s="1">
        <f>Table1[[#This Row],[Earned Basic Salary]]*12%</f>
        <v>6515.621538461538</v>
      </c>
      <c r="T3849" s="1">
        <f>200</f>
        <v>200</v>
      </c>
      <c r="U3849" s="1">
        <f>Table1[[#This Row],[PF]]+Table1[[#This Row],[Professional Tax]]</f>
        <v>6715.621538461538</v>
      </c>
      <c r="V3849" s="1">
        <f>Table1[[#This Row],[Overtime Hours]]*200</f>
        <v>1200</v>
      </c>
      <c r="W3849" s="1">
        <f>Table1[[#This Row],[Earned Basic Salary]]+Table1[[#This Row],[HRA]]+Table1[[#This Row],[DA]]+Table1[[#This Row],[Overtime Pay]]</f>
        <v>71785.899999999994</v>
      </c>
      <c r="X3849" s="1">
        <f>Table1[[#This Row],[Gross Salary]]-Table1[[#This Row],[Total Deduction]]</f>
        <v>65070.278461538459</v>
      </c>
      <c r="Y3849" t="s">
        <v>37</v>
      </c>
      <c r="Z3849" t="s">
        <v>106</v>
      </c>
      <c r="AA3849" t="s">
        <v>13790</v>
      </c>
      <c r="AB3849" t="s">
        <v>13791</v>
      </c>
    </row>
    <row r="3850" spans="1:28" x14ac:dyDescent="0.3">
      <c r="A3850" t="s">
        <v>13792</v>
      </c>
      <c r="B3850" t="s">
        <v>988</v>
      </c>
      <c r="C3850">
        <v>26</v>
      </c>
      <c r="D3850" t="s">
        <v>81</v>
      </c>
      <c r="E3850" t="s">
        <v>62</v>
      </c>
      <c r="F3850" t="s">
        <v>55</v>
      </c>
      <c r="G3850" t="s">
        <v>13793</v>
      </c>
      <c r="H3850" t="s">
        <v>35</v>
      </c>
      <c r="I3850" t="s">
        <v>36</v>
      </c>
      <c r="J3850">
        <v>26</v>
      </c>
      <c r="K3850">
        <v>22</v>
      </c>
      <c r="L3850">
        <f t="shared" si="180"/>
        <v>4</v>
      </c>
      <c r="M3850">
        <v>3</v>
      </c>
      <c r="N3850">
        <v>52832</v>
      </c>
      <c r="O3850" s="1">
        <f t="shared" si="181"/>
        <v>2032</v>
      </c>
      <c r="P3850" s="1">
        <f t="shared" si="182"/>
        <v>44704</v>
      </c>
      <c r="Q3850" s="1">
        <f>Table1[[#This Row],[Earned Basic Salary]]*20%</f>
        <v>8940.8000000000011</v>
      </c>
      <c r="R3850" s="1">
        <f>Table1[[#This Row],[Earned Basic Salary]]*10%</f>
        <v>4470.4000000000005</v>
      </c>
      <c r="S3850" s="1">
        <f>Table1[[#This Row],[Earned Basic Salary]]*12%</f>
        <v>5364.48</v>
      </c>
      <c r="T3850" s="1">
        <f>200</f>
        <v>200</v>
      </c>
      <c r="U3850" s="1">
        <f>Table1[[#This Row],[PF]]+Table1[[#This Row],[Professional Tax]]</f>
        <v>5564.48</v>
      </c>
      <c r="V3850" s="1">
        <f>Table1[[#This Row],[Overtime Hours]]*200</f>
        <v>600</v>
      </c>
      <c r="W3850" s="1">
        <f>Table1[[#This Row],[Earned Basic Salary]]+Table1[[#This Row],[HRA]]+Table1[[#This Row],[DA]]+Table1[[#This Row],[Overtime Pay]]</f>
        <v>58715.200000000004</v>
      </c>
      <c r="X3850" s="1">
        <f>Table1[[#This Row],[Gross Salary]]-Table1[[#This Row],[Total Deduction]]</f>
        <v>53150.720000000001</v>
      </c>
      <c r="Y3850" t="s">
        <v>37</v>
      </c>
      <c r="Z3850" t="s">
        <v>95</v>
      </c>
      <c r="AA3850" t="s">
        <v>13794</v>
      </c>
      <c r="AB3850" t="s">
        <v>13795</v>
      </c>
    </row>
    <row r="3851" spans="1:28" x14ac:dyDescent="0.3">
      <c r="A3851" t="s">
        <v>13796</v>
      </c>
      <c r="B3851" t="s">
        <v>1135</v>
      </c>
      <c r="C3851">
        <v>42</v>
      </c>
      <c r="D3851" t="s">
        <v>53</v>
      </c>
      <c r="E3851" t="s">
        <v>45</v>
      </c>
      <c r="F3851" t="s">
        <v>63</v>
      </c>
      <c r="G3851" t="s">
        <v>2149</v>
      </c>
      <c r="H3851" t="s">
        <v>35</v>
      </c>
      <c r="I3851" t="s">
        <v>36</v>
      </c>
      <c r="J3851">
        <v>26</v>
      </c>
      <c r="K3851">
        <v>25</v>
      </c>
      <c r="L3851">
        <f t="shared" si="180"/>
        <v>1</v>
      </c>
      <c r="M3851">
        <v>12</v>
      </c>
      <c r="N3851">
        <v>73428</v>
      </c>
      <c r="O3851" s="1">
        <f t="shared" si="181"/>
        <v>2824.1538461538462</v>
      </c>
      <c r="P3851" s="1">
        <f t="shared" si="182"/>
        <v>70603.846153846156</v>
      </c>
      <c r="Q3851" s="1">
        <f>Table1[[#This Row],[Earned Basic Salary]]*20%</f>
        <v>14120.769230769232</v>
      </c>
      <c r="R3851" s="1">
        <f>Table1[[#This Row],[Earned Basic Salary]]*10%</f>
        <v>7060.3846153846162</v>
      </c>
      <c r="S3851" s="1">
        <f>Table1[[#This Row],[Earned Basic Salary]]*12%</f>
        <v>8472.461538461539</v>
      </c>
      <c r="T3851" s="1">
        <f>200</f>
        <v>200</v>
      </c>
      <c r="U3851" s="1">
        <f>Table1[[#This Row],[PF]]+Table1[[#This Row],[Professional Tax]]</f>
        <v>8672.461538461539</v>
      </c>
      <c r="V3851" s="1">
        <f>Table1[[#This Row],[Overtime Hours]]*200</f>
        <v>2400</v>
      </c>
      <c r="W3851" s="1">
        <f>Table1[[#This Row],[Earned Basic Salary]]+Table1[[#This Row],[HRA]]+Table1[[#This Row],[DA]]+Table1[[#This Row],[Overtime Pay]]</f>
        <v>94185</v>
      </c>
      <c r="X3851" s="1">
        <f>Table1[[#This Row],[Gross Salary]]-Table1[[#This Row],[Total Deduction]]</f>
        <v>85512.538461538468</v>
      </c>
      <c r="Y3851" t="s">
        <v>37</v>
      </c>
      <c r="Z3851" t="s">
        <v>106</v>
      </c>
      <c r="AA3851" t="s">
        <v>13797</v>
      </c>
      <c r="AB3851" t="s">
        <v>13798</v>
      </c>
    </row>
    <row r="3852" spans="1:28" x14ac:dyDescent="0.3">
      <c r="A3852" t="s">
        <v>13799</v>
      </c>
      <c r="B3852" t="s">
        <v>1425</v>
      </c>
      <c r="C3852">
        <v>46</v>
      </c>
      <c r="D3852" t="s">
        <v>61</v>
      </c>
      <c r="E3852" t="s">
        <v>54</v>
      </c>
      <c r="F3852" t="s">
        <v>89</v>
      </c>
      <c r="G3852" t="s">
        <v>13800</v>
      </c>
      <c r="H3852" t="s">
        <v>35</v>
      </c>
      <c r="I3852" t="s">
        <v>36</v>
      </c>
      <c r="J3852">
        <v>26</v>
      </c>
      <c r="K3852">
        <v>22</v>
      </c>
      <c r="L3852">
        <f t="shared" si="180"/>
        <v>4</v>
      </c>
      <c r="M3852">
        <v>19</v>
      </c>
      <c r="N3852">
        <v>56396</v>
      </c>
      <c r="O3852" s="1">
        <f t="shared" si="181"/>
        <v>2169.0769230769229</v>
      </c>
      <c r="P3852" s="1">
        <f t="shared" si="182"/>
        <v>47719.692307692305</v>
      </c>
      <c r="Q3852" s="1">
        <f>Table1[[#This Row],[Earned Basic Salary]]*20%</f>
        <v>9543.9384615384606</v>
      </c>
      <c r="R3852" s="1">
        <f>Table1[[#This Row],[Earned Basic Salary]]*10%</f>
        <v>4771.9692307692303</v>
      </c>
      <c r="S3852" s="1">
        <f>Table1[[#This Row],[Earned Basic Salary]]*12%</f>
        <v>5726.3630769230767</v>
      </c>
      <c r="T3852" s="1">
        <f>200</f>
        <v>200</v>
      </c>
      <c r="U3852" s="1">
        <f>Table1[[#This Row],[PF]]+Table1[[#This Row],[Professional Tax]]</f>
        <v>5926.3630769230767</v>
      </c>
      <c r="V3852" s="1">
        <f>Table1[[#This Row],[Overtime Hours]]*200</f>
        <v>3800</v>
      </c>
      <c r="W3852" s="1">
        <f>Table1[[#This Row],[Earned Basic Salary]]+Table1[[#This Row],[HRA]]+Table1[[#This Row],[DA]]+Table1[[#This Row],[Overtime Pay]]</f>
        <v>65835.600000000006</v>
      </c>
      <c r="X3852" s="1">
        <f>Table1[[#This Row],[Gross Salary]]-Table1[[#This Row],[Total Deduction]]</f>
        <v>59909.236923076925</v>
      </c>
      <c r="Y3852" t="s">
        <v>37</v>
      </c>
      <c r="Z3852" t="s">
        <v>106</v>
      </c>
      <c r="AA3852" t="s">
        <v>13801</v>
      </c>
      <c r="AB3852" t="s">
        <v>13802</v>
      </c>
    </row>
    <row r="3853" spans="1:28" x14ac:dyDescent="0.3">
      <c r="A3853" t="s">
        <v>13803</v>
      </c>
      <c r="B3853" t="s">
        <v>914</v>
      </c>
      <c r="C3853">
        <v>43</v>
      </c>
      <c r="D3853" t="s">
        <v>75</v>
      </c>
      <c r="E3853" t="s">
        <v>32</v>
      </c>
      <c r="F3853" t="s">
        <v>89</v>
      </c>
      <c r="G3853" t="s">
        <v>3102</v>
      </c>
      <c r="H3853" t="s">
        <v>35</v>
      </c>
      <c r="I3853" t="s">
        <v>36</v>
      </c>
      <c r="J3853">
        <v>26</v>
      </c>
      <c r="K3853">
        <v>22</v>
      </c>
      <c r="L3853">
        <f t="shared" si="180"/>
        <v>4</v>
      </c>
      <c r="M3853">
        <v>11</v>
      </c>
      <c r="N3853">
        <v>26217</v>
      </c>
      <c r="O3853" s="1">
        <f t="shared" si="181"/>
        <v>1008.3461538461538</v>
      </c>
      <c r="P3853" s="1">
        <f t="shared" si="182"/>
        <v>22183.615384615383</v>
      </c>
      <c r="Q3853" s="1">
        <f>Table1[[#This Row],[Earned Basic Salary]]*20%</f>
        <v>4436.7230769230764</v>
      </c>
      <c r="R3853" s="1">
        <f>Table1[[#This Row],[Earned Basic Salary]]*10%</f>
        <v>2218.3615384615382</v>
      </c>
      <c r="S3853" s="1">
        <f>Table1[[#This Row],[Earned Basic Salary]]*12%</f>
        <v>2662.0338461538458</v>
      </c>
      <c r="T3853" s="1">
        <f>200</f>
        <v>200</v>
      </c>
      <c r="U3853" s="1">
        <f>Table1[[#This Row],[PF]]+Table1[[#This Row],[Professional Tax]]</f>
        <v>2862.0338461538458</v>
      </c>
      <c r="V3853" s="1">
        <f>Table1[[#This Row],[Overtime Hours]]*200</f>
        <v>2200</v>
      </c>
      <c r="W3853" s="1">
        <f>Table1[[#This Row],[Earned Basic Salary]]+Table1[[#This Row],[HRA]]+Table1[[#This Row],[DA]]+Table1[[#This Row],[Overtime Pay]]</f>
        <v>31038.699999999997</v>
      </c>
      <c r="X3853" s="1">
        <f>Table1[[#This Row],[Gross Salary]]-Table1[[#This Row],[Total Deduction]]</f>
        <v>28176.666153846152</v>
      </c>
      <c r="Y3853" t="s">
        <v>37</v>
      </c>
      <c r="Z3853" t="s">
        <v>38</v>
      </c>
      <c r="AA3853" t="s">
        <v>13804</v>
      </c>
      <c r="AB3853" t="s">
        <v>13805</v>
      </c>
    </row>
    <row r="3854" spans="1:28" x14ac:dyDescent="0.3">
      <c r="A3854" t="s">
        <v>13806</v>
      </c>
      <c r="B3854" t="s">
        <v>2638</v>
      </c>
      <c r="C3854">
        <v>38</v>
      </c>
      <c r="D3854" t="s">
        <v>61</v>
      </c>
      <c r="E3854" t="s">
        <v>121</v>
      </c>
      <c r="F3854" t="s">
        <v>83</v>
      </c>
      <c r="G3854" t="s">
        <v>4557</v>
      </c>
      <c r="H3854" t="s">
        <v>35</v>
      </c>
      <c r="I3854" t="s">
        <v>36</v>
      </c>
      <c r="J3854">
        <v>26</v>
      </c>
      <c r="K3854">
        <v>25</v>
      </c>
      <c r="L3854">
        <f t="shared" si="180"/>
        <v>1</v>
      </c>
      <c r="M3854">
        <v>12</v>
      </c>
      <c r="N3854">
        <v>46394</v>
      </c>
      <c r="O3854" s="1">
        <f t="shared" si="181"/>
        <v>1784.3846153846155</v>
      </c>
      <c r="P3854" s="1">
        <f t="shared" si="182"/>
        <v>44609.61538461539</v>
      </c>
      <c r="Q3854" s="1">
        <f>Table1[[#This Row],[Earned Basic Salary]]*20%</f>
        <v>8921.923076923078</v>
      </c>
      <c r="R3854" s="1">
        <f>Table1[[#This Row],[Earned Basic Salary]]*10%</f>
        <v>4460.961538461539</v>
      </c>
      <c r="S3854" s="1">
        <f>Table1[[#This Row],[Earned Basic Salary]]*12%</f>
        <v>5353.1538461538466</v>
      </c>
      <c r="T3854" s="1">
        <f>200</f>
        <v>200</v>
      </c>
      <c r="U3854" s="1">
        <f>Table1[[#This Row],[PF]]+Table1[[#This Row],[Professional Tax]]</f>
        <v>5553.1538461538466</v>
      </c>
      <c r="V3854" s="1">
        <f>Table1[[#This Row],[Overtime Hours]]*200</f>
        <v>2400</v>
      </c>
      <c r="W3854" s="1">
        <f>Table1[[#This Row],[Earned Basic Salary]]+Table1[[#This Row],[HRA]]+Table1[[#This Row],[DA]]+Table1[[#This Row],[Overtime Pay]]</f>
        <v>60392.500000000007</v>
      </c>
      <c r="X3854" s="1">
        <f>Table1[[#This Row],[Gross Salary]]-Table1[[#This Row],[Total Deduction]]</f>
        <v>54839.346153846163</v>
      </c>
      <c r="Y3854" t="s">
        <v>37</v>
      </c>
      <c r="Z3854" t="s">
        <v>48</v>
      </c>
      <c r="AA3854" t="s">
        <v>13807</v>
      </c>
      <c r="AB3854" t="s">
        <v>13808</v>
      </c>
    </row>
    <row r="3855" spans="1:28" x14ac:dyDescent="0.3">
      <c r="A3855" t="s">
        <v>13809</v>
      </c>
      <c r="B3855" t="s">
        <v>979</v>
      </c>
      <c r="C3855">
        <v>42</v>
      </c>
      <c r="D3855" t="s">
        <v>127</v>
      </c>
      <c r="E3855" t="s">
        <v>32</v>
      </c>
      <c r="F3855" t="s">
        <v>89</v>
      </c>
      <c r="G3855" t="s">
        <v>5259</v>
      </c>
      <c r="H3855" t="s">
        <v>35</v>
      </c>
      <c r="I3855" t="s">
        <v>36</v>
      </c>
      <c r="J3855">
        <v>26</v>
      </c>
      <c r="K3855">
        <v>25</v>
      </c>
      <c r="L3855">
        <f t="shared" si="180"/>
        <v>1</v>
      </c>
      <c r="M3855">
        <v>12</v>
      </c>
      <c r="N3855">
        <v>42975</v>
      </c>
      <c r="O3855" s="1">
        <f t="shared" si="181"/>
        <v>1652.8846153846155</v>
      </c>
      <c r="P3855" s="1">
        <f t="shared" si="182"/>
        <v>41322.11538461539</v>
      </c>
      <c r="Q3855" s="1">
        <f>Table1[[#This Row],[Earned Basic Salary]]*20%</f>
        <v>8264.423076923078</v>
      </c>
      <c r="R3855" s="1">
        <f>Table1[[#This Row],[Earned Basic Salary]]*10%</f>
        <v>4132.211538461539</v>
      </c>
      <c r="S3855" s="1">
        <f>Table1[[#This Row],[Earned Basic Salary]]*12%</f>
        <v>4958.6538461538466</v>
      </c>
      <c r="T3855" s="1">
        <f>200</f>
        <v>200</v>
      </c>
      <c r="U3855" s="1">
        <f>Table1[[#This Row],[PF]]+Table1[[#This Row],[Professional Tax]]</f>
        <v>5158.6538461538466</v>
      </c>
      <c r="V3855" s="1">
        <f>Table1[[#This Row],[Overtime Hours]]*200</f>
        <v>2400</v>
      </c>
      <c r="W3855" s="1">
        <f>Table1[[#This Row],[Earned Basic Salary]]+Table1[[#This Row],[HRA]]+Table1[[#This Row],[DA]]+Table1[[#This Row],[Overtime Pay]]</f>
        <v>56118.750000000007</v>
      </c>
      <c r="X3855" s="1">
        <f>Table1[[#This Row],[Gross Salary]]-Table1[[#This Row],[Total Deduction]]</f>
        <v>50960.096153846163</v>
      </c>
      <c r="Y3855" t="s">
        <v>37</v>
      </c>
      <c r="Z3855" t="s">
        <v>95</v>
      </c>
      <c r="AA3855" t="s">
        <v>13810</v>
      </c>
      <c r="AB3855" t="s">
        <v>13811</v>
      </c>
    </row>
    <row r="3856" spans="1:28" x14ac:dyDescent="0.3">
      <c r="A3856" t="s">
        <v>13812</v>
      </c>
      <c r="B3856" t="s">
        <v>88</v>
      </c>
      <c r="C3856">
        <v>51</v>
      </c>
      <c r="D3856" t="s">
        <v>31</v>
      </c>
      <c r="E3856" t="s">
        <v>45</v>
      </c>
      <c r="F3856" t="s">
        <v>69</v>
      </c>
      <c r="G3856" t="s">
        <v>4285</v>
      </c>
      <c r="H3856" t="s">
        <v>35</v>
      </c>
      <c r="I3856" t="s">
        <v>36</v>
      </c>
      <c r="J3856">
        <v>26</v>
      </c>
      <c r="K3856">
        <v>24</v>
      </c>
      <c r="L3856">
        <f t="shared" si="180"/>
        <v>2</v>
      </c>
      <c r="M3856">
        <v>9</v>
      </c>
      <c r="N3856">
        <v>27108</v>
      </c>
      <c r="O3856" s="1">
        <f t="shared" si="181"/>
        <v>1042.6153846153845</v>
      </c>
      <c r="P3856" s="1">
        <f t="shared" si="182"/>
        <v>25022.769230769227</v>
      </c>
      <c r="Q3856" s="1">
        <f>Table1[[#This Row],[Earned Basic Salary]]*20%</f>
        <v>5004.5538461538454</v>
      </c>
      <c r="R3856" s="1">
        <f>Table1[[#This Row],[Earned Basic Salary]]*10%</f>
        <v>2502.2769230769227</v>
      </c>
      <c r="S3856" s="1">
        <f>Table1[[#This Row],[Earned Basic Salary]]*12%</f>
        <v>3002.7323076923071</v>
      </c>
      <c r="T3856" s="1">
        <f>200</f>
        <v>200</v>
      </c>
      <c r="U3856" s="1">
        <f>Table1[[#This Row],[PF]]+Table1[[#This Row],[Professional Tax]]</f>
        <v>3202.7323076923071</v>
      </c>
      <c r="V3856" s="1">
        <f>Table1[[#This Row],[Overtime Hours]]*200</f>
        <v>1800</v>
      </c>
      <c r="W3856" s="1">
        <f>Table1[[#This Row],[Earned Basic Salary]]+Table1[[#This Row],[HRA]]+Table1[[#This Row],[DA]]+Table1[[#This Row],[Overtime Pay]]</f>
        <v>34329.599999999991</v>
      </c>
      <c r="X3856" s="1">
        <f>Table1[[#This Row],[Gross Salary]]-Table1[[#This Row],[Total Deduction]]</f>
        <v>31126.867692307686</v>
      </c>
      <c r="Y3856" t="s">
        <v>37</v>
      </c>
      <c r="Z3856" t="s">
        <v>95</v>
      </c>
      <c r="AA3856" t="s">
        <v>13813</v>
      </c>
      <c r="AB3856" t="s">
        <v>13814</v>
      </c>
    </row>
    <row r="3857" spans="1:28" x14ac:dyDescent="0.3">
      <c r="A3857" t="s">
        <v>13815</v>
      </c>
      <c r="B3857" t="s">
        <v>329</v>
      </c>
      <c r="C3857">
        <v>34</v>
      </c>
      <c r="D3857" t="s">
        <v>31</v>
      </c>
      <c r="E3857" t="s">
        <v>121</v>
      </c>
      <c r="F3857" t="s">
        <v>63</v>
      </c>
      <c r="G3857" t="s">
        <v>9424</v>
      </c>
      <c r="H3857" t="s">
        <v>35</v>
      </c>
      <c r="I3857" t="s">
        <v>36</v>
      </c>
      <c r="J3857">
        <v>26</v>
      </c>
      <c r="K3857">
        <v>25</v>
      </c>
      <c r="L3857">
        <f t="shared" si="180"/>
        <v>1</v>
      </c>
      <c r="M3857">
        <v>0</v>
      </c>
      <c r="N3857">
        <v>46135</v>
      </c>
      <c r="O3857" s="1">
        <f t="shared" si="181"/>
        <v>1774.4230769230769</v>
      </c>
      <c r="P3857" s="1">
        <f t="shared" si="182"/>
        <v>44360.576923076922</v>
      </c>
      <c r="Q3857" s="1">
        <f>Table1[[#This Row],[Earned Basic Salary]]*20%</f>
        <v>8872.1153846153848</v>
      </c>
      <c r="R3857" s="1">
        <f>Table1[[#This Row],[Earned Basic Salary]]*10%</f>
        <v>4436.0576923076924</v>
      </c>
      <c r="S3857" s="1">
        <f>Table1[[#This Row],[Earned Basic Salary]]*12%</f>
        <v>5323.2692307692305</v>
      </c>
      <c r="T3857" s="1">
        <f>200</f>
        <v>200</v>
      </c>
      <c r="U3857" s="1">
        <f>Table1[[#This Row],[PF]]+Table1[[#This Row],[Professional Tax]]</f>
        <v>5523.2692307692305</v>
      </c>
      <c r="V3857" s="1">
        <f>Table1[[#This Row],[Overtime Hours]]*200</f>
        <v>0</v>
      </c>
      <c r="W3857" s="1">
        <f>Table1[[#This Row],[Earned Basic Salary]]+Table1[[#This Row],[HRA]]+Table1[[#This Row],[DA]]+Table1[[#This Row],[Overtime Pay]]</f>
        <v>57668.75</v>
      </c>
      <c r="X3857" s="1">
        <f>Table1[[#This Row],[Gross Salary]]-Table1[[#This Row],[Total Deduction]]</f>
        <v>52145.480769230766</v>
      </c>
      <c r="Y3857" t="s">
        <v>37</v>
      </c>
      <c r="Z3857" t="s">
        <v>95</v>
      </c>
      <c r="AA3857" t="s">
        <v>13816</v>
      </c>
      <c r="AB3857" t="s">
        <v>13817</v>
      </c>
    </row>
    <row r="3858" spans="1:28" x14ac:dyDescent="0.3">
      <c r="A3858" t="s">
        <v>13818</v>
      </c>
      <c r="B3858" t="s">
        <v>1242</v>
      </c>
      <c r="C3858">
        <v>53</v>
      </c>
      <c r="D3858" t="s">
        <v>81</v>
      </c>
      <c r="E3858" t="s">
        <v>82</v>
      </c>
      <c r="F3858" t="s">
        <v>33</v>
      </c>
      <c r="G3858" t="s">
        <v>2780</v>
      </c>
      <c r="H3858" t="s">
        <v>35</v>
      </c>
      <c r="I3858" t="s">
        <v>36</v>
      </c>
      <c r="J3858">
        <v>26</v>
      </c>
      <c r="K3858">
        <v>25</v>
      </c>
      <c r="L3858">
        <f t="shared" si="180"/>
        <v>1</v>
      </c>
      <c r="M3858">
        <v>5</v>
      </c>
      <c r="N3858">
        <v>56458</v>
      </c>
      <c r="O3858" s="1">
        <f t="shared" si="181"/>
        <v>2171.4615384615386</v>
      </c>
      <c r="P3858" s="1">
        <f t="shared" si="182"/>
        <v>54286.538461538461</v>
      </c>
      <c r="Q3858" s="1">
        <f>Table1[[#This Row],[Earned Basic Salary]]*20%</f>
        <v>10857.307692307693</v>
      </c>
      <c r="R3858" s="1">
        <f>Table1[[#This Row],[Earned Basic Salary]]*10%</f>
        <v>5428.6538461538466</v>
      </c>
      <c r="S3858" s="1">
        <f>Table1[[#This Row],[Earned Basic Salary]]*12%</f>
        <v>6514.3846153846152</v>
      </c>
      <c r="T3858" s="1">
        <f>200</f>
        <v>200</v>
      </c>
      <c r="U3858" s="1">
        <f>Table1[[#This Row],[PF]]+Table1[[#This Row],[Professional Tax]]</f>
        <v>6714.3846153846152</v>
      </c>
      <c r="V3858" s="1">
        <f>Table1[[#This Row],[Overtime Hours]]*200</f>
        <v>1000</v>
      </c>
      <c r="W3858" s="1">
        <f>Table1[[#This Row],[Earned Basic Salary]]+Table1[[#This Row],[HRA]]+Table1[[#This Row],[DA]]+Table1[[#This Row],[Overtime Pay]]</f>
        <v>71572.5</v>
      </c>
      <c r="X3858" s="1">
        <f>Table1[[#This Row],[Gross Salary]]-Table1[[#This Row],[Total Deduction]]</f>
        <v>64858.115384615383</v>
      </c>
      <c r="Y3858" t="s">
        <v>37</v>
      </c>
      <c r="Z3858" t="s">
        <v>106</v>
      </c>
      <c r="AA3858" t="s">
        <v>13819</v>
      </c>
      <c r="AB3858" t="s">
        <v>13820</v>
      </c>
    </row>
    <row r="3859" spans="1:28" x14ac:dyDescent="0.3">
      <c r="A3859" t="s">
        <v>13821</v>
      </c>
      <c r="B3859" t="s">
        <v>2467</v>
      </c>
      <c r="C3859">
        <v>46</v>
      </c>
      <c r="D3859" t="s">
        <v>44</v>
      </c>
      <c r="E3859" t="s">
        <v>54</v>
      </c>
      <c r="F3859" t="s">
        <v>46</v>
      </c>
      <c r="G3859" t="s">
        <v>8058</v>
      </c>
      <c r="H3859" t="s">
        <v>35</v>
      </c>
      <c r="I3859" t="s">
        <v>36</v>
      </c>
      <c r="J3859">
        <v>26</v>
      </c>
      <c r="K3859">
        <v>23</v>
      </c>
      <c r="L3859">
        <f t="shared" si="180"/>
        <v>3</v>
      </c>
      <c r="M3859">
        <v>2</v>
      </c>
      <c r="N3859">
        <v>69712</v>
      </c>
      <c r="O3859" s="1">
        <f t="shared" si="181"/>
        <v>2681.2307692307691</v>
      </c>
      <c r="P3859" s="1">
        <f t="shared" si="182"/>
        <v>61668.307692307688</v>
      </c>
      <c r="Q3859" s="1">
        <f>Table1[[#This Row],[Earned Basic Salary]]*20%</f>
        <v>12333.661538461538</v>
      </c>
      <c r="R3859" s="1">
        <f>Table1[[#This Row],[Earned Basic Salary]]*10%</f>
        <v>6166.830769230769</v>
      </c>
      <c r="S3859" s="1">
        <f>Table1[[#This Row],[Earned Basic Salary]]*12%</f>
        <v>7400.1969230769218</v>
      </c>
      <c r="T3859" s="1">
        <f>200</f>
        <v>200</v>
      </c>
      <c r="U3859" s="1">
        <f>Table1[[#This Row],[PF]]+Table1[[#This Row],[Professional Tax]]</f>
        <v>7600.1969230769218</v>
      </c>
      <c r="V3859" s="1">
        <f>Table1[[#This Row],[Overtime Hours]]*200</f>
        <v>400</v>
      </c>
      <c r="W3859" s="1">
        <f>Table1[[#This Row],[Earned Basic Salary]]+Table1[[#This Row],[HRA]]+Table1[[#This Row],[DA]]+Table1[[#This Row],[Overtime Pay]]</f>
        <v>80568.800000000003</v>
      </c>
      <c r="X3859" s="1">
        <f>Table1[[#This Row],[Gross Salary]]-Table1[[#This Row],[Total Deduction]]</f>
        <v>72968.603076923086</v>
      </c>
      <c r="Y3859" t="s">
        <v>37</v>
      </c>
      <c r="Z3859" t="s">
        <v>95</v>
      </c>
      <c r="AA3859" t="s">
        <v>13822</v>
      </c>
      <c r="AB3859" t="s">
        <v>13823</v>
      </c>
    </row>
    <row r="3860" spans="1:28" x14ac:dyDescent="0.3">
      <c r="A3860" t="s">
        <v>13824</v>
      </c>
      <c r="B3860" t="s">
        <v>401</v>
      </c>
      <c r="C3860">
        <v>50</v>
      </c>
      <c r="D3860" t="s">
        <v>31</v>
      </c>
      <c r="E3860" t="s">
        <v>54</v>
      </c>
      <c r="F3860" t="s">
        <v>55</v>
      </c>
      <c r="G3860" t="s">
        <v>4432</v>
      </c>
      <c r="H3860" t="s">
        <v>35</v>
      </c>
      <c r="I3860" t="s">
        <v>36</v>
      </c>
      <c r="J3860">
        <v>26</v>
      </c>
      <c r="K3860">
        <v>24</v>
      </c>
      <c r="L3860">
        <f t="shared" si="180"/>
        <v>2</v>
      </c>
      <c r="M3860">
        <v>8</v>
      </c>
      <c r="N3860">
        <v>53217</v>
      </c>
      <c r="O3860" s="1">
        <f t="shared" si="181"/>
        <v>2046.8076923076924</v>
      </c>
      <c r="P3860" s="1">
        <f t="shared" si="182"/>
        <v>49123.384615384617</v>
      </c>
      <c r="Q3860" s="1">
        <f>Table1[[#This Row],[Earned Basic Salary]]*20%</f>
        <v>9824.6769230769241</v>
      </c>
      <c r="R3860" s="1">
        <f>Table1[[#This Row],[Earned Basic Salary]]*10%</f>
        <v>4912.3384615384621</v>
      </c>
      <c r="S3860" s="1">
        <f>Table1[[#This Row],[Earned Basic Salary]]*12%</f>
        <v>5894.8061538461534</v>
      </c>
      <c r="T3860" s="1">
        <f>200</f>
        <v>200</v>
      </c>
      <c r="U3860" s="1">
        <f>Table1[[#This Row],[PF]]+Table1[[#This Row],[Professional Tax]]</f>
        <v>6094.8061538461534</v>
      </c>
      <c r="V3860" s="1">
        <f>Table1[[#This Row],[Overtime Hours]]*200</f>
        <v>1600</v>
      </c>
      <c r="W3860" s="1">
        <f>Table1[[#This Row],[Earned Basic Salary]]+Table1[[#This Row],[HRA]]+Table1[[#This Row],[DA]]+Table1[[#This Row],[Overtime Pay]]</f>
        <v>65460.4</v>
      </c>
      <c r="X3860" s="1">
        <f>Table1[[#This Row],[Gross Salary]]-Table1[[#This Row],[Total Deduction]]</f>
        <v>59365.593846153846</v>
      </c>
      <c r="Y3860" t="s">
        <v>37</v>
      </c>
      <c r="Z3860" t="s">
        <v>48</v>
      </c>
      <c r="AA3860" t="s">
        <v>13825</v>
      </c>
      <c r="AB3860" t="s">
        <v>13826</v>
      </c>
    </row>
    <row r="3861" spans="1:28" x14ac:dyDescent="0.3">
      <c r="A3861" t="s">
        <v>13827</v>
      </c>
      <c r="B3861" t="s">
        <v>536</v>
      </c>
      <c r="C3861">
        <v>47</v>
      </c>
      <c r="D3861" t="s">
        <v>31</v>
      </c>
      <c r="E3861" t="s">
        <v>82</v>
      </c>
      <c r="F3861" t="s">
        <v>33</v>
      </c>
      <c r="G3861" t="s">
        <v>10486</v>
      </c>
      <c r="H3861" t="s">
        <v>35</v>
      </c>
      <c r="I3861" t="s">
        <v>36</v>
      </c>
      <c r="J3861">
        <v>26</v>
      </c>
      <c r="K3861">
        <v>26</v>
      </c>
      <c r="L3861">
        <f t="shared" si="180"/>
        <v>0</v>
      </c>
      <c r="M3861">
        <v>15</v>
      </c>
      <c r="N3861">
        <v>60852</v>
      </c>
      <c r="O3861" s="1">
        <f t="shared" si="181"/>
        <v>2340.4615384615386</v>
      </c>
      <c r="P3861" s="1">
        <f t="shared" si="182"/>
        <v>60852</v>
      </c>
      <c r="Q3861" s="1">
        <f>Table1[[#This Row],[Earned Basic Salary]]*20%</f>
        <v>12170.400000000001</v>
      </c>
      <c r="R3861" s="1">
        <f>Table1[[#This Row],[Earned Basic Salary]]*10%</f>
        <v>6085.2000000000007</v>
      </c>
      <c r="S3861" s="1">
        <f>Table1[[#This Row],[Earned Basic Salary]]*12%</f>
        <v>7302.24</v>
      </c>
      <c r="T3861" s="1">
        <f>200</f>
        <v>200</v>
      </c>
      <c r="U3861" s="1">
        <f>Table1[[#This Row],[PF]]+Table1[[#This Row],[Professional Tax]]</f>
        <v>7502.24</v>
      </c>
      <c r="V3861" s="1">
        <f>Table1[[#This Row],[Overtime Hours]]*200</f>
        <v>3000</v>
      </c>
      <c r="W3861" s="1">
        <f>Table1[[#This Row],[Earned Basic Salary]]+Table1[[#This Row],[HRA]]+Table1[[#This Row],[DA]]+Table1[[#This Row],[Overtime Pay]]</f>
        <v>82107.599999999991</v>
      </c>
      <c r="X3861" s="1">
        <f>Table1[[#This Row],[Gross Salary]]-Table1[[#This Row],[Total Deduction]]</f>
        <v>74605.359999999986</v>
      </c>
      <c r="Y3861" t="s">
        <v>37</v>
      </c>
      <c r="Z3861" t="s">
        <v>38</v>
      </c>
      <c r="AA3861" t="s">
        <v>13828</v>
      </c>
      <c r="AB3861" t="s">
        <v>13829</v>
      </c>
    </row>
    <row r="3862" spans="1:28" x14ac:dyDescent="0.3">
      <c r="A3862" t="s">
        <v>13830</v>
      </c>
      <c r="B3862" t="s">
        <v>275</v>
      </c>
      <c r="C3862">
        <v>55</v>
      </c>
      <c r="D3862" t="s">
        <v>53</v>
      </c>
      <c r="E3862" t="s">
        <v>62</v>
      </c>
      <c r="F3862" t="s">
        <v>55</v>
      </c>
      <c r="G3862" t="s">
        <v>775</v>
      </c>
      <c r="H3862" t="s">
        <v>35</v>
      </c>
      <c r="I3862" t="s">
        <v>36</v>
      </c>
      <c r="J3862">
        <v>26</v>
      </c>
      <c r="K3862">
        <v>23</v>
      </c>
      <c r="L3862">
        <f t="shared" si="180"/>
        <v>3</v>
      </c>
      <c r="M3862">
        <v>0</v>
      </c>
      <c r="N3862">
        <v>54838</v>
      </c>
      <c r="O3862" s="1">
        <f t="shared" si="181"/>
        <v>2109.1538461538462</v>
      </c>
      <c r="P3862" s="1">
        <f t="shared" si="182"/>
        <v>48510.538461538461</v>
      </c>
      <c r="Q3862" s="1">
        <f>Table1[[#This Row],[Earned Basic Salary]]*20%</f>
        <v>9702.1076923076926</v>
      </c>
      <c r="R3862" s="1">
        <f>Table1[[#This Row],[Earned Basic Salary]]*10%</f>
        <v>4851.0538461538463</v>
      </c>
      <c r="S3862" s="1">
        <f>Table1[[#This Row],[Earned Basic Salary]]*12%</f>
        <v>5821.2646153846154</v>
      </c>
      <c r="T3862" s="1">
        <f>200</f>
        <v>200</v>
      </c>
      <c r="U3862" s="1">
        <f>Table1[[#This Row],[PF]]+Table1[[#This Row],[Professional Tax]]</f>
        <v>6021.2646153846154</v>
      </c>
      <c r="V3862" s="1">
        <f>Table1[[#This Row],[Overtime Hours]]*200</f>
        <v>0</v>
      </c>
      <c r="W3862" s="1">
        <f>Table1[[#This Row],[Earned Basic Salary]]+Table1[[#This Row],[HRA]]+Table1[[#This Row],[DA]]+Table1[[#This Row],[Overtime Pay]]</f>
        <v>63063.7</v>
      </c>
      <c r="X3862" s="1">
        <f>Table1[[#This Row],[Gross Salary]]-Table1[[#This Row],[Total Deduction]]</f>
        <v>57042.435384615383</v>
      </c>
      <c r="Y3862" t="s">
        <v>37</v>
      </c>
      <c r="Z3862" t="s">
        <v>106</v>
      </c>
      <c r="AA3862" t="s">
        <v>13831</v>
      </c>
      <c r="AB3862" t="s">
        <v>13832</v>
      </c>
    </row>
    <row r="3863" spans="1:28" x14ac:dyDescent="0.3">
      <c r="A3863" t="s">
        <v>13833</v>
      </c>
      <c r="B3863" t="s">
        <v>1035</v>
      </c>
      <c r="C3863">
        <v>25</v>
      </c>
      <c r="D3863" t="s">
        <v>61</v>
      </c>
      <c r="E3863" t="s">
        <v>32</v>
      </c>
      <c r="F3863" t="s">
        <v>33</v>
      </c>
      <c r="G3863" t="s">
        <v>3643</v>
      </c>
      <c r="H3863" t="s">
        <v>35</v>
      </c>
      <c r="I3863" t="s">
        <v>36</v>
      </c>
      <c r="J3863">
        <v>26</v>
      </c>
      <c r="K3863">
        <v>24</v>
      </c>
      <c r="L3863">
        <f t="shared" si="180"/>
        <v>2</v>
      </c>
      <c r="M3863">
        <v>14</v>
      </c>
      <c r="N3863">
        <v>28618</v>
      </c>
      <c r="O3863" s="1">
        <f t="shared" si="181"/>
        <v>1100.6923076923076</v>
      </c>
      <c r="P3863" s="1">
        <f t="shared" si="182"/>
        <v>26416.615384615383</v>
      </c>
      <c r="Q3863" s="1">
        <f>Table1[[#This Row],[Earned Basic Salary]]*20%</f>
        <v>5283.3230769230768</v>
      </c>
      <c r="R3863" s="1">
        <f>Table1[[#This Row],[Earned Basic Salary]]*10%</f>
        <v>2641.6615384615384</v>
      </c>
      <c r="S3863" s="1">
        <f>Table1[[#This Row],[Earned Basic Salary]]*12%</f>
        <v>3169.9938461538459</v>
      </c>
      <c r="T3863" s="1">
        <f>200</f>
        <v>200</v>
      </c>
      <c r="U3863" s="1">
        <f>Table1[[#This Row],[PF]]+Table1[[#This Row],[Professional Tax]]</f>
        <v>3369.9938461538459</v>
      </c>
      <c r="V3863" s="1">
        <f>Table1[[#This Row],[Overtime Hours]]*200</f>
        <v>2800</v>
      </c>
      <c r="W3863" s="1">
        <f>Table1[[#This Row],[Earned Basic Salary]]+Table1[[#This Row],[HRA]]+Table1[[#This Row],[DA]]+Table1[[#This Row],[Overtime Pay]]</f>
        <v>37141.599999999999</v>
      </c>
      <c r="X3863" s="1">
        <f>Table1[[#This Row],[Gross Salary]]-Table1[[#This Row],[Total Deduction]]</f>
        <v>33771.606153846151</v>
      </c>
      <c r="Y3863" t="s">
        <v>37</v>
      </c>
      <c r="Z3863" t="s">
        <v>48</v>
      </c>
      <c r="AA3863" t="s">
        <v>13834</v>
      </c>
      <c r="AB3863" t="s">
        <v>13835</v>
      </c>
    </row>
    <row r="3864" spans="1:28" x14ac:dyDescent="0.3">
      <c r="A3864" t="s">
        <v>13836</v>
      </c>
      <c r="B3864" t="s">
        <v>2028</v>
      </c>
      <c r="C3864">
        <v>29</v>
      </c>
      <c r="D3864" t="s">
        <v>44</v>
      </c>
      <c r="E3864" t="s">
        <v>82</v>
      </c>
      <c r="F3864" t="s">
        <v>33</v>
      </c>
      <c r="G3864" t="s">
        <v>1921</v>
      </c>
      <c r="H3864" t="s">
        <v>35</v>
      </c>
      <c r="I3864" t="s">
        <v>36</v>
      </c>
      <c r="J3864">
        <v>26</v>
      </c>
      <c r="K3864">
        <v>22</v>
      </c>
      <c r="L3864">
        <f t="shared" si="180"/>
        <v>4</v>
      </c>
      <c r="M3864">
        <v>9</v>
      </c>
      <c r="N3864">
        <v>46921</v>
      </c>
      <c r="O3864" s="1">
        <f t="shared" si="181"/>
        <v>1804.6538461538462</v>
      </c>
      <c r="P3864" s="1">
        <f t="shared" si="182"/>
        <v>39702.384615384617</v>
      </c>
      <c r="Q3864" s="1">
        <f>Table1[[#This Row],[Earned Basic Salary]]*20%</f>
        <v>7940.4769230769234</v>
      </c>
      <c r="R3864" s="1">
        <f>Table1[[#This Row],[Earned Basic Salary]]*10%</f>
        <v>3970.2384615384617</v>
      </c>
      <c r="S3864" s="1">
        <f>Table1[[#This Row],[Earned Basic Salary]]*12%</f>
        <v>4764.2861538461539</v>
      </c>
      <c r="T3864" s="1">
        <f>200</f>
        <v>200</v>
      </c>
      <c r="U3864" s="1">
        <f>Table1[[#This Row],[PF]]+Table1[[#This Row],[Professional Tax]]</f>
        <v>4964.2861538461539</v>
      </c>
      <c r="V3864" s="1">
        <f>Table1[[#This Row],[Overtime Hours]]*200</f>
        <v>1800</v>
      </c>
      <c r="W3864" s="1">
        <f>Table1[[#This Row],[Earned Basic Salary]]+Table1[[#This Row],[HRA]]+Table1[[#This Row],[DA]]+Table1[[#This Row],[Overtime Pay]]</f>
        <v>53413.100000000006</v>
      </c>
      <c r="X3864" s="1">
        <f>Table1[[#This Row],[Gross Salary]]-Table1[[#This Row],[Total Deduction]]</f>
        <v>48448.813846153855</v>
      </c>
      <c r="Y3864" t="s">
        <v>37</v>
      </c>
      <c r="Z3864" t="s">
        <v>38</v>
      </c>
      <c r="AA3864" t="s">
        <v>13837</v>
      </c>
      <c r="AB3864" t="s">
        <v>13838</v>
      </c>
    </row>
    <row r="3865" spans="1:28" x14ac:dyDescent="0.3">
      <c r="A3865" t="s">
        <v>13839</v>
      </c>
      <c r="B3865" t="s">
        <v>420</v>
      </c>
      <c r="C3865">
        <v>25</v>
      </c>
      <c r="D3865" t="s">
        <v>31</v>
      </c>
      <c r="E3865" t="s">
        <v>32</v>
      </c>
      <c r="F3865" t="s">
        <v>63</v>
      </c>
      <c r="G3865" t="s">
        <v>6497</v>
      </c>
      <c r="H3865" t="s">
        <v>35</v>
      </c>
      <c r="I3865" t="s">
        <v>36</v>
      </c>
      <c r="J3865">
        <v>26</v>
      </c>
      <c r="K3865">
        <v>24</v>
      </c>
      <c r="L3865">
        <f t="shared" si="180"/>
        <v>2</v>
      </c>
      <c r="M3865">
        <v>5</v>
      </c>
      <c r="N3865">
        <v>51626</v>
      </c>
      <c r="O3865" s="1">
        <f t="shared" si="181"/>
        <v>1985.6153846153845</v>
      </c>
      <c r="P3865" s="1">
        <f t="shared" si="182"/>
        <v>47654.769230769227</v>
      </c>
      <c r="Q3865" s="1">
        <f>Table1[[#This Row],[Earned Basic Salary]]*20%</f>
        <v>9530.953846153845</v>
      </c>
      <c r="R3865" s="1">
        <f>Table1[[#This Row],[Earned Basic Salary]]*10%</f>
        <v>4765.4769230769225</v>
      </c>
      <c r="S3865" s="1">
        <f>Table1[[#This Row],[Earned Basic Salary]]*12%</f>
        <v>5718.5723076923068</v>
      </c>
      <c r="T3865" s="1">
        <f>200</f>
        <v>200</v>
      </c>
      <c r="U3865" s="1">
        <f>Table1[[#This Row],[PF]]+Table1[[#This Row],[Professional Tax]]</f>
        <v>5918.5723076923068</v>
      </c>
      <c r="V3865" s="1">
        <f>Table1[[#This Row],[Overtime Hours]]*200</f>
        <v>1000</v>
      </c>
      <c r="W3865" s="1">
        <f>Table1[[#This Row],[Earned Basic Salary]]+Table1[[#This Row],[HRA]]+Table1[[#This Row],[DA]]+Table1[[#This Row],[Overtime Pay]]</f>
        <v>62951.199999999997</v>
      </c>
      <c r="X3865" s="1">
        <f>Table1[[#This Row],[Gross Salary]]-Table1[[#This Row],[Total Deduction]]</f>
        <v>57032.627692307688</v>
      </c>
      <c r="Y3865" t="s">
        <v>37</v>
      </c>
      <c r="Z3865" t="s">
        <v>95</v>
      </c>
      <c r="AA3865" t="s">
        <v>13840</v>
      </c>
      <c r="AB3865" t="s">
        <v>13841</v>
      </c>
    </row>
    <row r="3866" spans="1:28" x14ac:dyDescent="0.3">
      <c r="A3866" t="s">
        <v>13842</v>
      </c>
      <c r="B3866" t="s">
        <v>99</v>
      </c>
      <c r="C3866">
        <v>44</v>
      </c>
      <c r="D3866" t="s">
        <v>133</v>
      </c>
      <c r="E3866" t="s">
        <v>54</v>
      </c>
      <c r="F3866" t="s">
        <v>63</v>
      </c>
      <c r="G3866" t="s">
        <v>11258</v>
      </c>
      <c r="H3866" t="s">
        <v>35</v>
      </c>
      <c r="I3866" t="s">
        <v>36</v>
      </c>
      <c r="J3866">
        <v>26</v>
      </c>
      <c r="K3866">
        <v>25</v>
      </c>
      <c r="L3866">
        <f t="shared" si="180"/>
        <v>1</v>
      </c>
      <c r="M3866">
        <v>18</v>
      </c>
      <c r="N3866">
        <v>40815</v>
      </c>
      <c r="O3866" s="1">
        <f t="shared" si="181"/>
        <v>1569.8076923076924</v>
      </c>
      <c r="P3866" s="1">
        <f t="shared" si="182"/>
        <v>39245.192307692312</v>
      </c>
      <c r="Q3866" s="1">
        <f>Table1[[#This Row],[Earned Basic Salary]]*20%</f>
        <v>7849.0384615384628</v>
      </c>
      <c r="R3866" s="1">
        <f>Table1[[#This Row],[Earned Basic Salary]]*10%</f>
        <v>3924.5192307692314</v>
      </c>
      <c r="S3866" s="1">
        <f>Table1[[#This Row],[Earned Basic Salary]]*12%</f>
        <v>4709.4230769230771</v>
      </c>
      <c r="T3866" s="1">
        <f>200</f>
        <v>200</v>
      </c>
      <c r="U3866" s="1">
        <f>Table1[[#This Row],[PF]]+Table1[[#This Row],[Professional Tax]]</f>
        <v>4909.4230769230771</v>
      </c>
      <c r="V3866" s="1">
        <f>Table1[[#This Row],[Overtime Hours]]*200</f>
        <v>3600</v>
      </c>
      <c r="W3866" s="1">
        <f>Table1[[#This Row],[Earned Basic Salary]]+Table1[[#This Row],[HRA]]+Table1[[#This Row],[DA]]+Table1[[#This Row],[Overtime Pay]]</f>
        <v>54618.750000000007</v>
      </c>
      <c r="X3866" s="1">
        <f>Table1[[#This Row],[Gross Salary]]-Table1[[#This Row],[Total Deduction]]</f>
        <v>49709.326923076929</v>
      </c>
      <c r="Y3866" t="s">
        <v>37</v>
      </c>
      <c r="Z3866" t="s">
        <v>48</v>
      </c>
      <c r="AA3866" t="s">
        <v>13843</v>
      </c>
      <c r="AB3866" t="s">
        <v>13844</v>
      </c>
    </row>
    <row r="3867" spans="1:28" x14ac:dyDescent="0.3">
      <c r="A3867" t="s">
        <v>13845</v>
      </c>
      <c r="B3867" t="s">
        <v>158</v>
      </c>
      <c r="C3867">
        <v>45</v>
      </c>
      <c r="D3867" t="s">
        <v>127</v>
      </c>
      <c r="E3867" t="s">
        <v>82</v>
      </c>
      <c r="F3867" t="s">
        <v>83</v>
      </c>
      <c r="G3867" t="s">
        <v>1681</v>
      </c>
      <c r="H3867" t="s">
        <v>35</v>
      </c>
      <c r="I3867" t="s">
        <v>36</v>
      </c>
      <c r="J3867">
        <v>26</v>
      </c>
      <c r="K3867">
        <v>23</v>
      </c>
      <c r="L3867">
        <f t="shared" si="180"/>
        <v>3</v>
      </c>
      <c r="M3867">
        <v>6</v>
      </c>
      <c r="N3867">
        <v>78663</v>
      </c>
      <c r="O3867" s="1">
        <f t="shared" si="181"/>
        <v>3025.5</v>
      </c>
      <c r="P3867" s="1">
        <f t="shared" si="182"/>
        <v>69586.5</v>
      </c>
      <c r="Q3867" s="1">
        <f>Table1[[#This Row],[Earned Basic Salary]]*20%</f>
        <v>13917.300000000001</v>
      </c>
      <c r="R3867" s="1">
        <f>Table1[[#This Row],[Earned Basic Salary]]*10%</f>
        <v>6958.6500000000005</v>
      </c>
      <c r="S3867" s="1">
        <f>Table1[[#This Row],[Earned Basic Salary]]*12%</f>
        <v>8350.3799999999992</v>
      </c>
      <c r="T3867" s="1">
        <f>200</f>
        <v>200</v>
      </c>
      <c r="U3867" s="1">
        <f>Table1[[#This Row],[PF]]+Table1[[#This Row],[Professional Tax]]</f>
        <v>8550.3799999999992</v>
      </c>
      <c r="V3867" s="1">
        <f>Table1[[#This Row],[Overtime Hours]]*200</f>
        <v>1200</v>
      </c>
      <c r="W3867" s="1">
        <f>Table1[[#This Row],[Earned Basic Salary]]+Table1[[#This Row],[HRA]]+Table1[[#This Row],[DA]]+Table1[[#This Row],[Overtime Pay]]</f>
        <v>91662.45</v>
      </c>
      <c r="X3867" s="1">
        <f>Table1[[#This Row],[Gross Salary]]-Table1[[#This Row],[Total Deduction]]</f>
        <v>83112.069999999992</v>
      </c>
      <c r="Y3867" t="s">
        <v>37</v>
      </c>
      <c r="Z3867" t="s">
        <v>48</v>
      </c>
      <c r="AA3867" t="s">
        <v>13846</v>
      </c>
      <c r="AB3867" t="s">
        <v>13847</v>
      </c>
    </row>
    <row r="3868" spans="1:28" x14ac:dyDescent="0.3">
      <c r="A3868" t="s">
        <v>13848</v>
      </c>
      <c r="B3868" t="s">
        <v>1233</v>
      </c>
      <c r="C3868">
        <v>33</v>
      </c>
      <c r="D3868" t="s">
        <v>31</v>
      </c>
      <c r="E3868" t="s">
        <v>82</v>
      </c>
      <c r="F3868" t="s">
        <v>69</v>
      </c>
      <c r="G3868" t="s">
        <v>5377</v>
      </c>
      <c r="H3868" t="s">
        <v>35</v>
      </c>
      <c r="I3868" t="s">
        <v>36</v>
      </c>
      <c r="J3868">
        <v>26</v>
      </c>
      <c r="K3868">
        <v>26</v>
      </c>
      <c r="L3868">
        <f t="shared" si="180"/>
        <v>0</v>
      </c>
      <c r="M3868">
        <v>9</v>
      </c>
      <c r="N3868">
        <v>47423</v>
      </c>
      <c r="O3868" s="1">
        <f t="shared" si="181"/>
        <v>1823.9615384615386</v>
      </c>
      <c r="P3868" s="1">
        <f t="shared" si="182"/>
        <v>47423</v>
      </c>
      <c r="Q3868" s="1">
        <f>Table1[[#This Row],[Earned Basic Salary]]*20%</f>
        <v>9484.6</v>
      </c>
      <c r="R3868" s="1">
        <f>Table1[[#This Row],[Earned Basic Salary]]*10%</f>
        <v>4742.3</v>
      </c>
      <c r="S3868" s="1">
        <f>Table1[[#This Row],[Earned Basic Salary]]*12%</f>
        <v>5690.76</v>
      </c>
      <c r="T3868" s="1">
        <f>200</f>
        <v>200</v>
      </c>
      <c r="U3868" s="1">
        <f>Table1[[#This Row],[PF]]+Table1[[#This Row],[Professional Tax]]</f>
        <v>5890.76</v>
      </c>
      <c r="V3868" s="1">
        <f>Table1[[#This Row],[Overtime Hours]]*200</f>
        <v>1800</v>
      </c>
      <c r="W3868" s="1">
        <f>Table1[[#This Row],[Earned Basic Salary]]+Table1[[#This Row],[HRA]]+Table1[[#This Row],[DA]]+Table1[[#This Row],[Overtime Pay]]</f>
        <v>63449.9</v>
      </c>
      <c r="X3868" s="1">
        <f>Table1[[#This Row],[Gross Salary]]-Table1[[#This Row],[Total Deduction]]</f>
        <v>57559.14</v>
      </c>
      <c r="Y3868" t="s">
        <v>37</v>
      </c>
      <c r="Z3868" t="s">
        <v>95</v>
      </c>
      <c r="AA3868" t="s">
        <v>13849</v>
      </c>
      <c r="AB3868" t="s">
        <v>13850</v>
      </c>
    </row>
    <row r="3869" spans="1:28" x14ac:dyDescent="0.3">
      <c r="A3869" t="s">
        <v>13851</v>
      </c>
      <c r="B3869" t="s">
        <v>80</v>
      </c>
      <c r="C3869">
        <v>50</v>
      </c>
      <c r="D3869" t="s">
        <v>127</v>
      </c>
      <c r="E3869" t="s">
        <v>32</v>
      </c>
      <c r="F3869" t="s">
        <v>89</v>
      </c>
      <c r="G3869" t="s">
        <v>10426</v>
      </c>
      <c r="H3869" t="s">
        <v>35</v>
      </c>
      <c r="I3869" t="s">
        <v>36</v>
      </c>
      <c r="J3869">
        <v>26</v>
      </c>
      <c r="K3869">
        <v>23</v>
      </c>
      <c r="L3869">
        <f t="shared" si="180"/>
        <v>3</v>
      </c>
      <c r="M3869">
        <v>14</v>
      </c>
      <c r="N3869">
        <v>22283</v>
      </c>
      <c r="O3869" s="1">
        <f t="shared" si="181"/>
        <v>857.03846153846155</v>
      </c>
      <c r="P3869" s="1">
        <f t="shared" si="182"/>
        <v>19711.884615384617</v>
      </c>
      <c r="Q3869" s="1">
        <f>Table1[[#This Row],[Earned Basic Salary]]*20%</f>
        <v>3942.3769230769235</v>
      </c>
      <c r="R3869" s="1">
        <f>Table1[[#This Row],[Earned Basic Salary]]*10%</f>
        <v>1971.1884615384618</v>
      </c>
      <c r="S3869" s="1">
        <f>Table1[[#This Row],[Earned Basic Salary]]*12%</f>
        <v>2365.4261538461537</v>
      </c>
      <c r="T3869" s="1">
        <f>200</f>
        <v>200</v>
      </c>
      <c r="U3869" s="1">
        <f>Table1[[#This Row],[PF]]+Table1[[#This Row],[Professional Tax]]</f>
        <v>2565.4261538461537</v>
      </c>
      <c r="V3869" s="1">
        <f>Table1[[#This Row],[Overtime Hours]]*200</f>
        <v>2800</v>
      </c>
      <c r="W3869" s="1">
        <f>Table1[[#This Row],[Earned Basic Salary]]+Table1[[#This Row],[HRA]]+Table1[[#This Row],[DA]]+Table1[[#This Row],[Overtime Pay]]</f>
        <v>28425.450000000004</v>
      </c>
      <c r="X3869" s="1">
        <f>Table1[[#This Row],[Gross Salary]]-Table1[[#This Row],[Total Deduction]]</f>
        <v>25860.02384615385</v>
      </c>
      <c r="Y3869" t="s">
        <v>37</v>
      </c>
      <c r="Z3869" t="s">
        <v>106</v>
      </c>
      <c r="AA3869" t="s">
        <v>13852</v>
      </c>
      <c r="AB3869" t="s">
        <v>13853</v>
      </c>
    </row>
    <row r="3870" spans="1:28" x14ac:dyDescent="0.3">
      <c r="A3870" t="s">
        <v>13854</v>
      </c>
      <c r="B3870" t="s">
        <v>212</v>
      </c>
      <c r="C3870">
        <v>50</v>
      </c>
      <c r="D3870" t="s">
        <v>31</v>
      </c>
      <c r="E3870" t="s">
        <v>62</v>
      </c>
      <c r="F3870" t="s">
        <v>55</v>
      </c>
      <c r="G3870" t="s">
        <v>13855</v>
      </c>
      <c r="H3870" t="s">
        <v>35</v>
      </c>
      <c r="I3870" t="s">
        <v>36</v>
      </c>
      <c r="J3870">
        <v>26</v>
      </c>
      <c r="K3870">
        <v>25</v>
      </c>
      <c r="L3870">
        <f t="shared" si="180"/>
        <v>1</v>
      </c>
      <c r="M3870">
        <v>20</v>
      </c>
      <c r="N3870">
        <v>72352</v>
      </c>
      <c r="O3870" s="1">
        <f t="shared" si="181"/>
        <v>2782.7692307692309</v>
      </c>
      <c r="P3870" s="1">
        <f t="shared" si="182"/>
        <v>69569.23076923078</v>
      </c>
      <c r="Q3870" s="1">
        <f>Table1[[#This Row],[Earned Basic Salary]]*20%</f>
        <v>13913.846153846156</v>
      </c>
      <c r="R3870" s="1">
        <f>Table1[[#This Row],[Earned Basic Salary]]*10%</f>
        <v>6956.923076923078</v>
      </c>
      <c r="S3870" s="1">
        <f>Table1[[#This Row],[Earned Basic Salary]]*12%</f>
        <v>8348.3076923076933</v>
      </c>
      <c r="T3870" s="1">
        <f>200</f>
        <v>200</v>
      </c>
      <c r="U3870" s="1">
        <f>Table1[[#This Row],[PF]]+Table1[[#This Row],[Professional Tax]]</f>
        <v>8548.3076923076933</v>
      </c>
      <c r="V3870" s="1">
        <f>Table1[[#This Row],[Overtime Hours]]*200</f>
        <v>4000</v>
      </c>
      <c r="W3870" s="1">
        <f>Table1[[#This Row],[Earned Basic Salary]]+Table1[[#This Row],[HRA]]+Table1[[#This Row],[DA]]+Table1[[#This Row],[Overtime Pay]]</f>
        <v>94440.000000000015</v>
      </c>
      <c r="X3870" s="1">
        <f>Table1[[#This Row],[Gross Salary]]-Table1[[#This Row],[Total Deduction]]</f>
        <v>85891.692307692327</v>
      </c>
      <c r="Y3870" t="s">
        <v>37</v>
      </c>
      <c r="Z3870" t="s">
        <v>95</v>
      </c>
      <c r="AA3870" t="s">
        <v>13856</v>
      </c>
      <c r="AB3870" t="s">
        <v>13857</v>
      </c>
    </row>
    <row r="3871" spans="1:28" x14ac:dyDescent="0.3">
      <c r="A3871" t="s">
        <v>13858</v>
      </c>
      <c r="B3871" t="s">
        <v>270</v>
      </c>
      <c r="C3871">
        <v>38</v>
      </c>
      <c r="D3871" t="s">
        <v>133</v>
      </c>
      <c r="E3871" t="s">
        <v>45</v>
      </c>
      <c r="F3871" t="s">
        <v>55</v>
      </c>
      <c r="G3871" t="s">
        <v>6889</v>
      </c>
      <c r="H3871" t="s">
        <v>35</v>
      </c>
      <c r="I3871" t="s">
        <v>36</v>
      </c>
      <c r="J3871">
        <v>26</v>
      </c>
      <c r="K3871">
        <v>23</v>
      </c>
      <c r="L3871">
        <f t="shared" si="180"/>
        <v>3</v>
      </c>
      <c r="M3871">
        <v>1</v>
      </c>
      <c r="N3871">
        <v>77183</v>
      </c>
      <c r="O3871" s="1">
        <f t="shared" si="181"/>
        <v>2968.5769230769229</v>
      </c>
      <c r="P3871" s="1">
        <f t="shared" si="182"/>
        <v>68277.26923076922</v>
      </c>
      <c r="Q3871" s="1">
        <f>Table1[[#This Row],[Earned Basic Salary]]*20%</f>
        <v>13655.453846153845</v>
      </c>
      <c r="R3871" s="1">
        <f>Table1[[#This Row],[Earned Basic Salary]]*10%</f>
        <v>6827.7269230769225</v>
      </c>
      <c r="S3871" s="1">
        <f>Table1[[#This Row],[Earned Basic Salary]]*12%</f>
        <v>8193.2723076923066</v>
      </c>
      <c r="T3871" s="1">
        <f>200</f>
        <v>200</v>
      </c>
      <c r="U3871" s="1">
        <f>Table1[[#This Row],[PF]]+Table1[[#This Row],[Professional Tax]]</f>
        <v>8393.2723076923066</v>
      </c>
      <c r="V3871" s="1">
        <f>Table1[[#This Row],[Overtime Hours]]*200</f>
        <v>200</v>
      </c>
      <c r="W3871" s="1">
        <f>Table1[[#This Row],[Earned Basic Salary]]+Table1[[#This Row],[HRA]]+Table1[[#This Row],[DA]]+Table1[[#This Row],[Overtime Pay]]</f>
        <v>88960.449999999983</v>
      </c>
      <c r="X3871" s="1">
        <f>Table1[[#This Row],[Gross Salary]]-Table1[[#This Row],[Total Deduction]]</f>
        <v>80567.177692307683</v>
      </c>
      <c r="Y3871" t="s">
        <v>37</v>
      </c>
      <c r="Z3871" t="s">
        <v>106</v>
      </c>
      <c r="AA3871" t="s">
        <v>13859</v>
      </c>
      <c r="AB3871" t="s">
        <v>13860</v>
      </c>
    </row>
    <row r="3872" spans="1:28" x14ac:dyDescent="0.3">
      <c r="A3872" t="s">
        <v>13861</v>
      </c>
      <c r="B3872" t="s">
        <v>480</v>
      </c>
      <c r="C3872">
        <v>29</v>
      </c>
      <c r="D3872" t="s">
        <v>75</v>
      </c>
      <c r="E3872" t="s">
        <v>62</v>
      </c>
      <c r="F3872" t="s">
        <v>69</v>
      </c>
      <c r="G3872" t="s">
        <v>963</v>
      </c>
      <c r="H3872" t="s">
        <v>35</v>
      </c>
      <c r="I3872" t="s">
        <v>36</v>
      </c>
      <c r="J3872">
        <v>26</v>
      </c>
      <c r="K3872">
        <v>21</v>
      </c>
      <c r="L3872">
        <f t="shared" si="180"/>
        <v>5</v>
      </c>
      <c r="M3872">
        <v>7</v>
      </c>
      <c r="N3872">
        <v>30229</v>
      </c>
      <c r="O3872" s="1">
        <f t="shared" si="181"/>
        <v>1162.6538461538462</v>
      </c>
      <c r="P3872" s="1">
        <f t="shared" si="182"/>
        <v>24415.73076923077</v>
      </c>
      <c r="Q3872" s="1">
        <f>Table1[[#This Row],[Earned Basic Salary]]*20%</f>
        <v>4883.1461538461544</v>
      </c>
      <c r="R3872" s="1">
        <f>Table1[[#This Row],[Earned Basic Salary]]*10%</f>
        <v>2441.5730769230772</v>
      </c>
      <c r="S3872" s="1">
        <f>Table1[[#This Row],[Earned Basic Salary]]*12%</f>
        <v>2929.8876923076923</v>
      </c>
      <c r="T3872" s="1">
        <f>200</f>
        <v>200</v>
      </c>
      <c r="U3872" s="1">
        <f>Table1[[#This Row],[PF]]+Table1[[#This Row],[Professional Tax]]</f>
        <v>3129.8876923076923</v>
      </c>
      <c r="V3872" s="1">
        <f>Table1[[#This Row],[Overtime Hours]]*200</f>
        <v>1400</v>
      </c>
      <c r="W3872" s="1">
        <f>Table1[[#This Row],[Earned Basic Salary]]+Table1[[#This Row],[HRA]]+Table1[[#This Row],[DA]]+Table1[[#This Row],[Overtime Pay]]</f>
        <v>33140.449999999997</v>
      </c>
      <c r="X3872" s="1">
        <f>Table1[[#This Row],[Gross Salary]]-Table1[[#This Row],[Total Deduction]]</f>
        <v>30010.562307692304</v>
      </c>
      <c r="Y3872" t="s">
        <v>37</v>
      </c>
      <c r="Z3872" t="s">
        <v>95</v>
      </c>
      <c r="AA3872" t="s">
        <v>13862</v>
      </c>
      <c r="AB3872" t="s">
        <v>13863</v>
      </c>
    </row>
    <row r="3873" spans="1:28" x14ac:dyDescent="0.3">
      <c r="A3873" t="s">
        <v>13864</v>
      </c>
      <c r="B3873" t="s">
        <v>2257</v>
      </c>
      <c r="C3873">
        <v>55</v>
      </c>
      <c r="D3873" t="s">
        <v>44</v>
      </c>
      <c r="E3873" t="s">
        <v>45</v>
      </c>
      <c r="F3873" t="s">
        <v>33</v>
      </c>
      <c r="G3873" t="s">
        <v>3094</v>
      </c>
      <c r="H3873" t="s">
        <v>35</v>
      </c>
      <c r="I3873" t="s">
        <v>36</v>
      </c>
      <c r="J3873">
        <v>26</v>
      </c>
      <c r="K3873">
        <v>24</v>
      </c>
      <c r="L3873">
        <f t="shared" si="180"/>
        <v>2</v>
      </c>
      <c r="M3873">
        <v>20</v>
      </c>
      <c r="N3873">
        <v>28493</v>
      </c>
      <c r="O3873" s="1">
        <f t="shared" si="181"/>
        <v>1095.8846153846155</v>
      </c>
      <c r="P3873" s="1">
        <f t="shared" si="182"/>
        <v>26301.230769230773</v>
      </c>
      <c r="Q3873" s="1">
        <f>Table1[[#This Row],[Earned Basic Salary]]*20%</f>
        <v>5260.2461538461548</v>
      </c>
      <c r="R3873" s="1">
        <f>Table1[[#This Row],[Earned Basic Salary]]*10%</f>
        <v>2630.1230769230774</v>
      </c>
      <c r="S3873" s="1">
        <f>Table1[[#This Row],[Earned Basic Salary]]*12%</f>
        <v>3156.1476923076925</v>
      </c>
      <c r="T3873" s="1">
        <f>200</f>
        <v>200</v>
      </c>
      <c r="U3873" s="1">
        <f>Table1[[#This Row],[PF]]+Table1[[#This Row],[Professional Tax]]</f>
        <v>3356.1476923076925</v>
      </c>
      <c r="V3873" s="1">
        <f>Table1[[#This Row],[Overtime Hours]]*200</f>
        <v>4000</v>
      </c>
      <c r="W3873" s="1">
        <f>Table1[[#This Row],[Earned Basic Salary]]+Table1[[#This Row],[HRA]]+Table1[[#This Row],[DA]]+Table1[[#This Row],[Overtime Pay]]</f>
        <v>38191.600000000006</v>
      </c>
      <c r="X3873" s="1">
        <f>Table1[[#This Row],[Gross Salary]]-Table1[[#This Row],[Total Deduction]]</f>
        <v>34835.452307692314</v>
      </c>
      <c r="Y3873" t="s">
        <v>37</v>
      </c>
      <c r="Z3873" t="s">
        <v>38</v>
      </c>
      <c r="AA3873" t="s">
        <v>13865</v>
      </c>
      <c r="AB3873" t="s">
        <v>13866</v>
      </c>
    </row>
    <row r="3874" spans="1:28" x14ac:dyDescent="0.3">
      <c r="A3874" t="s">
        <v>13867</v>
      </c>
      <c r="B3874" t="s">
        <v>2551</v>
      </c>
      <c r="C3874">
        <v>22</v>
      </c>
      <c r="D3874" t="s">
        <v>133</v>
      </c>
      <c r="E3874" t="s">
        <v>62</v>
      </c>
      <c r="F3874" t="s">
        <v>89</v>
      </c>
      <c r="G3874" t="s">
        <v>2768</v>
      </c>
      <c r="H3874" t="s">
        <v>35</v>
      </c>
      <c r="I3874" t="s">
        <v>36</v>
      </c>
      <c r="J3874">
        <v>26</v>
      </c>
      <c r="K3874">
        <v>24</v>
      </c>
      <c r="L3874">
        <f t="shared" si="180"/>
        <v>2</v>
      </c>
      <c r="M3874">
        <v>5</v>
      </c>
      <c r="N3874">
        <v>38944</v>
      </c>
      <c r="O3874" s="1">
        <f t="shared" si="181"/>
        <v>1497.8461538461538</v>
      </c>
      <c r="P3874" s="1">
        <f t="shared" si="182"/>
        <v>35948.307692307688</v>
      </c>
      <c r="Q3874" s="1">
        <f>Table1[[#This Row],[Earned Basic Salary]]*20%</f>
        <v>7189.6615384615379</v>
      </c>
      <c r="R3874" s="1">
        <f>Table1[[#This Row],[Earned Basic Salary]]*10%</f>
        <v>3594.830769230769</v>
      </c>
      <c r="S3874" s="1">
        <f>Table1[[#This Row],[Earned Basic Salary]]*12%</f>
        <v>4313.7969230769222</v>
      </c>
      <c r="T3874" s="1">
        <f>200</f>
        <v>200</v>
      </c>
      <c r="U3874" s="1">
        <f>Table1[[#This Row],[PF]]+Table1[[#This Row],[Professional Tax]]</f>
        <v>4513.7969230769222</v>
      </c>
      <c r="V3874" s="1">
        <f>Table1[[#This Row],[Overtime Hours]]*200</f>
        <v>1000</v>
      </c>
      <c r="W3874" s="1">
        <f>Table1[[#This Row],[Earned Basic Salary]]+Table1[[#This Row],[HRA]]+Table1[[#This Row],[DA]]+Table1[[#This Row],[Overtime Pay]]</f>
        <v>47732.799999999996</v>
      </c>
      <c r="X3874" s="1">
        <f>Table1[[#This Row],[Gross Salary]]-Table1[[#This Row],[Total Deduction]]</f>
        <v>43219.003076923073</v>
      </c>
      <c r="Y3874" t="s">
        <v>37</v>
      </c>
      <c r="Z3874" t="s">
        <v>95</v>
      </c>
      <c r="AA3874" t="s">
        <v>13868</v>
      </c>
      <c r="AB3874" t="s">
        <v>13869</v>
      </c>
    </row>
    <row r="3875" spans="1:28" x14ac:dyDescent="0.3">
      <c r="A3875" t="s">
        <v>13870</v>
      </c>
      <c r="B3875" t="s">
        <v>250</v>
      </c>
      <c r="C3875">
        <v>52</v>
      </c>
      <c r="D3875" t="s">
        <v>31</v>
      </c>
      <c r="E3875" t="s">
        <v>32</v>
      </c>
      <c r="F3875" t="s">
        <v>55</v>
      </c>
      <c r="G3875" t="s">
        <v>6721</v>
      </c>
      <c r="H3875" t="s">
        <v>35</v>
      </c>
      <c r="I3875" t="s">
        <v>36</v>
      </c>
      <c r="J3875">
        <v>26</v>
      </c>
      <c r="K3875">
        <v>24</v>
      </c>
      <c r="L3875">
        <f t="shared" si="180"/>
        <v>2</v>
      </c>
      <c r="M3875">
        <v>15</v>
      </c>
      <c r="N3875">
        <v>38627</v>
      </c>
      <c r="O3875" s="1">
        <f t="shared" si="181"/>
        <v>1485.6538461538462</v>
      </c>
      <c r="P3875" s="1">
        <f t="shared" si="182"/>
        <v>35655.692307692312</v>
      </c>
      <c r="Q3875" s="1">
        <f>Table1[[#This Row],[Earned Basic Salary]]*20%</f>
        <v>7131.1384615384632</v>
      </c>
      <c r="R3875" s="1">
        <f>Table1[[#This Row],[Earned Basic Salary]]*10%</f>
        <v>3565.5692307692316</v>
      </c>
      <c r="S3875" s="1">
        <f>Table1[[#This Row],[Earned Basic Salary]]*12%</f>
        <v>4278.6830769230774</v>
      </c>
      <c r="T3875" s="1">
        <f>200</f>
        <v>200</v>
      </c>
      <c r="U3875" s="1">
        <f>Table1[[#This Row],[PF]]+Table1[[#This Row],[Professional Tax]]</f>
        <v>4478.6830769230774</v>
      </c>
      <c r="V3875" s="1">
        <f>Table1[[#This Row],[Overtime Hours]]*200</f>
        <v>3000</v>
      </c>
      <c r="W3875" s="1">
        <f>Table1[[#This Row],[Earned Basic Salary]]+Table1[[#This Row],[HRA]]+Table1[[#This Row],[DA]]+Table1[[#This Row],[Overtime Pay]]</f>
        <v>49352.4</v>
      </c>
      <c r="X3875" s="1">
        <f>Table1[[#This Row],[Gross Salary]]-Table1[[#This Row],[Total Deduction]]</f>
        <v>44873.716923076921</v>
      </c>
      <c r="Y3875" t="s">
        <v>37</v>
      </c>
      <c r="Z3875" t="s">
        <v>38</v>
      </c>
      <c r="AA3875" t="s">
        <v>13871</v>
      </c>
      <c r="AB3875" t="s">
        <v>13872</v>
      </c>
    </row>
    <row r="3876" spans="1:28" x14ac:dyDescent="0.3">
      <c r="A3876" t="s">
        <v>13873</v>
      </c>
      <c r="B3876" t="s">
        <v>1175</v>
      </c>
      <c r="C3876">
        <v>46</v>
      </c>
      <c r="D3876" t="s">
        <v>75</v>
      </c>
      <c r="E3876" t="s">
        <v>62</v>
      </c>
      <c r="F3876" t="s">
        <v>69</v>
      </c>
      <c r="G3876" t="s">
        <v>10451</v>
      </c>
      <c r="H3876" t="s">
        <v>35</v>
      </c>
      <c r="I3876" t="s">
        <v>36</v>
      </c>
      <c r="J3876">
        <v>26</v>
      </c>
      <c r="K3876">
        <v>22</v>
      </c>
      <c r="L3876">
        <f t="shared" si="180"/>
        <v>4</v>
      </c>
      <c r="M3876">
        <v>2</v>
      </c>
      <c r="N3876">
        <v>61177</v>
      </c>
      <c r="O3876" s="1">
        <f t="shared" si="181"/>
        <v>2352.9615384615386</v>
      </c>
      <c r="P3876" s="1">
        <f t="shared" si="182"/>
        <v>51765.153846153851</v>
      </c>
      <c r="Q3876" s="1">
        <f>Table1[[#This Row],[Earned Basic Salary]]*20%</f>
        <v>10353.030769230771</v>
      </c>
      <c r="R3876" s="1">
        <f>Table1[[#This Row],[Earned Basic Salary]]*10%</f>
        <v>5176.5153846153853</v>
      </c>
      <c r="S3876" s="1">
        <f>Table1[[#This Row],[Earned Basic Salary]]*12%</f>
        <v>6211.8184615384616</v>
      </c>
      <c r="T3876" s="1">
        <f>200</f>
        <v>200</v>
      </c>
      <c r="U3876" s="1">
        <f>Table1[[#This Row],[PF]]+Table1[[#This Row],[Professional Tax]]</f>
        <v>6411.8184615384616</v>
      </c>
      <c r="V3876" s="1">
        <f>Table1[[#This Row],[Overtime Hours]]*200</f>
        <v>400</v>
      </c>
      <c r="W3876" s="1">
        <f>Table1[[#This Row],[Earned Basic Salary]]+Table1[[#This Row],[HRA]]+Table1[[#This Row],[DA]]+Table1[[#This Row],[Overtime Pay]]</f>
        <v>67694.700000000012</v>
      </c>
      <c r="X3876" s="1">
        <f>Table1[[#This Row],[Gross Salary]]-Table1[[#This Row],[Total Deduction]]</f>
        <v>61282.881538461552</v>
      </c>
      <c r="Y3876" t="s">
        <v>37</v>
      </c>
      <c r="Z3876" t="s">
        <v>95</v>
      </c>
      <c r="AA3876" t="s">
        <v>13874</v>
      </c>
      <c r="AB3876" t="s">
        <v>13875</v>
      </c>
    </row>
    <row r="3877" spans="1:28" x14ac:dyDescent="0.3">
      <c r="A3877" t="s">
        <v>13876</v>
      </c>
      <c r="B3877" t="s">
        <v>670</v>
      </c>
      <c r="C3877">
        <v>27</v>
      </c>
      <c r="D3877" t="s">
        <v>53</v>
      </c>
      <c r="E3877" t="s">
        <v>121</v>
      </c>
      <c r="F3877" t="s">
        <v>55</v>
      </c>
      <c r="G3877" t="s">
        <v>7167</v>
      </c>
      <c r="H3877" t="s">
        <v>35</v>
      </c>
      <c r="I3877" t="s">
        <v>36</v>
      </c>
      <c r="J3877">
        <v>26</v>
      </c>
      <c r="K3877">
        <v>24</v>
      </c>
      <c r="L3877">
        <f t="shared" si="180"/>
        <v>2</v>
      </c>
      <c r="M3877">
        <v>6</v>
      </c>
      <c r="N3877">
        <v>76914</v>
      </c>
      <c r="O3877" s="1">
        <f t="shared" si="181"/>
        <v>2958.2307692307691</v>
      </c>
      <c r="P3877" s="1">
        <f t="shared" si="182"/>
        <v>70997.538461538454</v>
      </c>
      <c r="Q3877" s="1">
        <f>Table1[[#This Row],[Earned Basic Salary]]*20%</f>
        <v>14199.507692307692</v>
      </c>
      <c r="R3877" s="1">
        <f>Table1[[#This Row],[Earned Basic Salary]]*10%</f>
        <v>7099.7538461538461</v>
      </c>
      <c r="S3877" s="1">
        <f>Table1[[#This Row],[Earned Basic Salary]]*12%</f>
        <v>8519.704615384615</v>
      </c>
      <c r="T3877" s="1">
        <f>200</f>
        <v>200</v>
      </c>
      <c r="U3877" s="1">
        <f>Table1[[#This Row],[PF]]+Table1[[#This Row],[Professional Tax]]</f>
        <v>8719.704615384615</v>
      </c>
      <c r="V3877" s="1">
        <f>Table1[[#This Row],[Overtime Hours]]*200</f>
        <v>1200</v>
      </c>
      <c r="W3877" s="1">
        <f>Table1[[#This Row],[Earned Basic Salary]]+Table1[[#This Row],[HRA]]+Table1[[#This Row],[DA]]+Table1[[#This Row],[Overtime Pay]]</f>
        <v>93496.799999999988</v>
      </c>
      <c r="X3877" s="1">
        <f>Table1[[#This Row],[Gross Salary]]-Table1[[#This Row],[Total Deduction]]</f>
        <v>84777.095384615372</v>
      </c>
      <c r="Y3877" t="s">
        <v>37</v>
      </c>
      <c r="Z3877" t="s">
        <v>95</v>
      </c>
      <c r="AA3877" t="s">
        <v>13877</v>
      </c>
      <c r="AB3877" t="s">
        <v>13878</v>
      </c>
    </row>
    <row r="3878" spans="1:28" x14ac:dyDescent="0.3">
      <c r="A3878" t="s">
        <v>13879</v>
      </c>
      <c r="B3878" t="s">
        <v>1946</v>
      </c>
      <c r="C3878">
        <v>26</v>
      </c>
      <c r="D3878" t="s">
        <v>75</v>
      </c>
      <c r="E3878" t="s">
        <v>62</v>
      </c>
      <c r="F3878" t="s">
        <v>33</v>
      </c>
      <c r="G3878" t="s">
        <v>13880</v>
      </c>
      <c r="H3878" t="s">
        <v>35</v>
      </c>
      <c r="I3878" t="s">
        <v>36</v>
      </c>
      <c r="J3878">
        <v>26</v>
      </c>
      <c r="K3878">
        <v>25</v>
      </c>
      <c r="L3878">
        <f t="shared" si="180"/>
        <v>1</v>
      </c>
      <c r="M3878">
        <v>13</v>
      </c>
      <c r="N3878">
        <v>45793</v>
      </c>
      <c r="O3878" s="1">
        <f t="shared" si="181"/>
        <v>1761.2692307692307</v>
      </c>
      <c r="P3878" s="1">
        <f t="shared" si="182"/>
        <v>44031.730769230766</v>
      </c>
      <c r="Q3878" s="1">
        <f>Table1[[#This Row],[Earned Basic Salary]]*20%</f>
        <v>8806.3461538461543</v>
      </c>
      <c r="R3878" s="1">
        <f>Table1[[#This Row],[Earned Basic Salary]]*10%</f>
        <v>4403.1730769230771</v>
      </c>
      <c r="S3878" s="1">
        <f>Table1[[#This Row],[Earned Basic Salary]]*12%</f>
        <v>5283.8076923076915</v>
      </c>
      <c r="T3878" s="1">
        <f>200</f>
        <v>200</v>
      </c>
      <c r="U3878" s="1">
        <f>Table1[[#This Row],[PF]]+Table1[[#This Row],[Professional Tax]]</f>
        <v>5483.8076923076915</v>
      </c>
      <c r="V3878" s="1">
        <f>Table1[[#This Row],[Overtime Hours]]*200</f>
        <v>2600</v>
      </c>
      <c r="W3878" s="1">
        <f>Table1[[#This Row],[Earned Basic Salary]]+Table1[[#This Row],[HRA]]+Table1[[#This Row],[DA]]+Table1[[#This Row],[Overtime Pay]]</f>
        <v>59841.25</v>
      </c>
      <c r="X3878" s="1">
        <f>Table1[[#This Row],[Gross Salary]]-Table1[[#This Row],[Total Deduction]]</f>
        <v>54357.442307692312</v>
      </c>
      <c r="Y3878" t="s">
        <v>37</v>
      </c>
      <c r="Z3878" t="s">
        <v>38</v>
      </c>
      <c r="AA3878" t="s">
        <v>13881</v>
      </c>
      <c r="AB3878" t="s">
        <v>13882</v>
      </c>
    </row>
    <row r="3879" spans="1:28" x14ac:dyDescent="0.3">
      <c r="A3879" t="s">
        <v>13883</v>
      </c>
      <c r="B3879" t="s">
        <v>3229</v>
      </c>
      <c r="C3879">
        <v>34</v>
      </c>
      <c r="D3879" t="s">
        <v>133</v>
      </c>
      <c r="E3879" t="s">
        <v>45</v>
      </c>
      <c r="F3879" t="s">
        <v>46</v>
      </c>
      <c r="G3879" t="s">
        <v>8194</v>
      </c>
      <c r="H3879" t="s">
        <v>35</v>
      </c>
      <c r="I3879" t="s">
        <v>36</v>
      </c>
      <c r="J3879">
        <v>26</v>
      </c>
      <c r="K3879">
        <v>24</v>
      </c>
      <c r="L3879">
        <f t="shared" si="180"/>
        <v>2</v>
      </c>
      <c r="M3879">
        <v>1</v>
      </c>
      <c r="N3879">
        <v>79161</v>
      </c>
      <c r="O3879" s="1">
        <f t="shared" si="181"/>
        <v>3044.6538461538462</v>
      </c>
      <c r="P3879" s="1">
        <f t="shared" si="182"/>
        <v>73071.692307692312</v>
      </c>
      <c r="Q3879" s="1">
        <f>Table1[[#This Row],[Earned Basic Salary]]*20%</f>
        <v>14614.338461538464</v>
      </c>
      <c r="R3879" s="1">
        <f>Table1[[#This Row],[Earned Basic Salary]]*10%</f>
        <v>7307.1692307692319</v>
      </c>
      <c r="S3879" s="1">
        <f>Table1[[#This Row],[Earned Basic Salary]]*12%</f>
        <v>8768.6030769230765</v>
      </c>
      <c r="T3879" s="1">
        <f>200</f>
        <v>200</v>
      </c>
      <c r="U3879" s="1">
        <f>Table1[[#This Row],[PF]]+Table1[[#This Row],[Professional Tax]]</f>
        <v>8968.6030769230765</v>
      </c>
      <c r="V3879" s="1">
        <f>Table1[[#This Row],[Overtime Hours]]*200</f>
        <v>200</v>
      </c>
      <c r="W3879" s="1">
        <f>Table1[[#This Row],[Earned Basic Salary]]+Table1[[#This Row],[HRA]]+Table1[[#This Row],[DA]]+Table1[[#This Row],[Overtime Pay]]</f>
        <v>95193.2</v>
      </c>
      <c r="X3879" s="1">
        <f>Table1[[#This Row],[Gross Salary]]-Table1[[#This Row],[Total Deduction]]</f>
        <v>86224.596923076926</v>
      </c>
      <c r="Y3879" t="s">
        <v>37</v>
      </c>
      <c r="Z3879" t="s">
        <v>38</v>
      </c>
      <c r="AA3879" t="s">
        <v>13884</v>
      </c>
      <c r="AB3879" t="s">
        <v>13885</v>
      </c>
    </row>
    <row r="3880" spans="1:28" x14ac:dyDescent="0.3">
      <c r="A3880" t="s">
        <v>13886</v>
      </c>
      <c r="B3880" t="s">
        <v>1852</v>
      </c>
      <c r="C3880">
        <v>25</v>
      </c>
      <c r="D3880" t="s">
        <v>75</v>
      </c>
      <c r="E3880" t="s">
        <v>82</v>
      </c>
      <c r="F3880" t="s">
        <v>46</v>
      </c>
      <c r="G3880" t="s">
        <v>13887</v>
      </c>
      <c r="H3880" t="s">
        <v>35</v>
      </c>
      <c r="I3880" t="s">
        <v>36</v>
      </c>
      <c r="J3880">
        <v>26</v>
      </c>
      <c r="K3880">
        <v>24</v>
      </c>
      <c r="L3880">
        <f t="shared" si="180"/>
        <v>2</v>
      </c>
      <c r="M3880">
        <v>18</v>
      </c>
      <c r="N3880">
        <v>34227</v>
      </c>
      <c r="O3880" s="1">
        <f t="shared" si="181"/>
        <v>1316.4230769230769</v>
      </c>
      <c r="P3880" s="1">
        <f t="shared" si="182"/>
        <v>31594.153846153844</v>
      </c>
      <c r="Q3880" s="1">
        <f>Table1[[#This Row],[Earned Basic Salary]]*20%</f>
        <v>6318.830769230769</v>
      </c>
      <c r="R3880" s="1">
        <f>Table1[[#This Row],[Earned Basic Salary]]*10%</f>
        <v>3159.4153846153845</v>
      </c>
      <c r="S3880" s="1">
        <f>Table1[[#This Row],[Earned Basic Salary]]*12%</f>
        <v>3791.2984615384612</v>
      </c>
      <c r="T3880" s="1">
        <f>200</f>
        <v>200</v>
      </c>
      <c r="U3880" s="1">
        <f>Table1[[#This Row],[PF]]+Table1[[#This Row],[Professional Tax]]</f>
        <v>3991.2984615384612</v>
      </c>
      <c r="V3880" s="1">
        <f>Table1[[#This Row],[Overtime Hours]]*200</f>
        <v>3600</v>
      </c>
      <c r="W3880" s="1">
        <f>Table1[[#This Row],[Earned Basic Salary]]+Table1[[#This Row],[HRA]]+Table1[[#This Row],[DA]]+Table1[[#This Row],[Overtime Pay]]</f>
        <v>44672.4</v>
      </c>
      <c r="X3880" s="1">
        <f>Table1[[#This Row],[Gross Salary]]-Table1[[#This Row],[Total Deduction]]</f>
        <v>40681.101538461538</v>
      </c>
      <c r="Y3880" t="s">
        <v>37</v>
      </c>
      <c r="Z3880" t="s">
        <v>48</v>
      </c>
      <c r="AA3880" t="s">
        <v>13888</v>
      </c>
      <c r="AB3880" t="s">
        <v>13889</v>
      </c>
    </row>
    <row r="3881" spans="1:28" x14ac:dyDescent="0.3">
      <c r="A3881" t="s">
        <v>13890</v>
      </c>
      <c r="B3881" t="s">
        <v>443</v>
      </c>
      <c r="C3881">
        <v>33</v>
      </c>
      <c r="D3881" t="s">
        <v>61</v>
      </c>
      <c r="E3881" t="s">
        <v>45</v>
      </c>
      <c r="F3881" t="s">
        <v>83</v>
      </c>
      <c r="G3881" t="s">
        <v>13891</v>
      </c>
      <c r="H3881" t="s">
        <v>35</v>
      </c>
      <c r="I3881" t="s">
        <v>36</v>
      </c>
      <c r="J3881">
        <v>26</v>
      </c>
      <c r="K3881">
        <v>25</v>
      </c>
      <c r="L3881">
        <f t="shared" si="180"/>
        <v>1</v>
      </c>
      <c r="M3881">
        <v>19</v>
      </c>
      <c r="N3881">
        <v>76706</v>
      </c>
      <c r="O3881" s="1">
        <f t="shared" si="181"/>
        <v>2950.2307692307691</v>
      </c>
      <c r="P3881" s="1">
        <f t="shared" si="182"/>
        <v>73755.76923076922</v>
      </c>
      <c r="Q3881" s="1">
        <f>Table1[[#This Row],[Earned Basic Salary]]*20%</f>
        <v>14751.153846153844</v>
      </c>
      <c r="R3881" s="1">
        <f>Table1[[#This Row],[Earned Basic Salary]]*10%</f>
        <v>7375.576923076922</v>
      </c>
      <c r="S3881" s="1">
        <f>Table1[[#This Row],[Earned Basic Salary]]*12%</f>
        <v>8850.6923076923067</v>
      </c>
      <c r="T3881" s="1">
        <f>200</f>
        <v>200</v>
      </c>
      <c r="U3881" s="1">
        <f>Table1[[#This Row],[PF]]+Table1[[#This Row],[Professional Tax]]</f>
        <v>9050.6923076923067</v>
      </c>
      <c r="V3881" s="1">
        <f>Table1[[#This Row],[Overtime Hours]]*200</f>
        <v>3800</v>
      </c>
      <c r="W3881" s="1">
        <f>Table1[[#This Row],[Earned Basic Salary]]+Table1[[#This Row],[HRA]]+Table1[[#This Row],[DA]]+Table1[[#This Row],[Overtime Pay]]</f>
        <v>99682.499999999985</v>
      </c>
      <c r="X3881" s="1">
        <f>Table1[[#This Row],[Gross Salary]]-Table1[[#This Row],[Total Deduction]]</f>
        <v>90631.807692307673</v>
      </c>
      <c r="Y3881" t="s">
        <v>37</v>
      </c>
      <c r="Z3881" t="s">
        <v>95</v>
      </c>
      <c r="AA3881" t="s">
        <v>13892</v>
      </c>
      <c r="AB3881" t="s">
        <v>13893</v>
      </c>
    </row>
    <row r="3882" spans="1:28" x14ac:dyDescent="0.3">
      <c r="A3882" t="s">
        <v>13894</v>
      </c>
      <c r="B3882" t="s">
        <v>1072</v>
      </c>
      <c r="C3882">
        <v>40</v>
      </c>
      <c r="D3882" t="s">
        <v>75</v>
      </c>
      <c r="E3882" t="s">
        <v>62</v>
      </c>
      <c r="F3882" t="s">
        <v>55</v>
      </c>
      <c r="G3882" t="s">
        <v>4319</v>
      </c>
      <c r="H3882" t="s">
        <v>35</v>
      </c>
      <c r="I3882" t="s">
        <v>36</v>
      </c>
      <c r="J3882">
        <v>26</v>
      </c>
      <c r="K3882">
        <v>22</v>
      </c>
      <c r="L3882">
        <f t="shared" si="180"/>
        <v>4</v>
      </c>
      <c r="M3882">
        <v>13</v>
      </c>
      <c r="N3882">
        <v>45529</v>
      </c>
      <c r="O3882" s="1">
        <f t="shared" si="181"/>
        <v>1751.1153846153845</v>
      </c>
      <c r="P3882" s="1">
        <f t="shared" si="182"/>
        <v>38524.538461538461</v>
      </c>
      <c r="Q3882" s="1">
        <f>Table1[[#This Row],[Earned Basic Salary]]*20%</f>
        <v>7704.9076923076927</v>
      </c>
      <c r="R3882" s="1">
        <f>Table1[[#This Row],[Earned Basic Salary]]*10%</f>
        <v>3852.4538461538464</v>
      </c>
      <c r="S3882" s="1">
        <f>Table1[[#This Row],[Earned Basic Salary]]*12%</f>
        <v>4622.9446153846147</v>
      </c>
      <c r="T3882" s="1">
        <f>200</f>
        <v>200</v>
      </c>
      <c r="U3882" s="1">
        <f>Table1[[#This Row],[PF]]+Table1[[#This Row],[Professional Tax]]</f>
        <v>4822.9446153846147</v>
      </c>
      <c r="V3882" s="1">
        <f>Table1[[#This Row],[Overtime Hours]]*200</f>
        <v>2600</v>
      </c>
      <c r="W3882" s="1">
        <f>Table1[[#This Row],[Earned Basic Salary]]+Table1[[#This Row],[HRA]]+Table1[[#This Row],[DA]]+Table1[[#This Row],[Overtime Pay]]</f>
        <v>52681.9</v>
      </c>
      <c r="X3882" s="1">
        <f>Table1[[#This Row],[Gross Salary]]-Table1[[#This Row],[Total Deduction]]</f>
        <v>47858.955384615387</v>
      </c>
      <c r="Y3882" t="s">
        <v>37</v>
      </c>
      <c r="Z3882" t="s">
        <v>106</v>
      </c>
      <c r="AA3882" t="s">
        <v>13895</v>
      </c>
      <c r="AB3882" t="s">
        <v>13896</v>
      </c>
    </row>
    <row r="3883" spans="1:28" x14ac:dyDescent="0.3">
      <c r="A3883" t="s">
        <v>13897</v>
      </c>
      <c r="B3883" t="s">
        <v>60</v>
      </c>
      <c r="C3883">
        <v>21</v>
      </c>
      <c r="D3883" t="s">
        <v>44</v>
      </c>
      <c r="E3883" t="s">
        <v>54</v>
      </c>
      <c r="F3883" t="s">
        <v>69</v>
      </c>
      <c r="G3883" t="s">
        <v>3994</v>
      </c>
      <c r="H3883" t="s">
        <v>35</v>
      </c>
      <c r="I3883" t="s">
        <v>36</v>
      </c>
      <c r="J3883">
        <v>26</v>
      </c>
      <c r="K3883">
        <v>25</v>
      </c>
      <c r="L3883">
        <f t="shared" si="180"/>
        <v>1</v>
      </c>
      <c r="M3883">
        <v>3</v>
      </c>
      <c r="N3883">
        <v>79866</v>
      </c>
      <c r="O3883" s="1">
        <f t="shared" si="181"/>
        <v>3071.7692307692309</v>
      </c>
      <c r="P3883" s="1">
        <f t="shared" si="182"/>
        <v>76794.23076923078</v>
      </c>
      <c r="Q3883" s="1">
        <f>Table1[[#This Row],[Earned Basic Salary]]*20%</f>
        <v>15358.846153846156</v>
      </c>
      <c r="R3883" s="1">
        <f>Table1[[#This Row],[Earned Basic Salary]]*10%</f>
        <v>7679.423076923078</v>
      </c>
      <c r="S3883" s="1">
        <f>Table1[[#This Row],[Earned Basic Salary]]*12%</f>
        <v>9215.3076923076933</v>
      </c>
      <c r="T3883" s="1">
        <f>200</f>
        <v>200</v>
      </c>
      <c r="U3883" s="1">
        <f>Table1[[#This Row],[PF]]+Table1[[#This Row],[Professional Tax]]</f>
        <v>9415.3076923076933</v>
      </c>
      <c r="V3883" s="1">
        <f>Table1[[#This Row],[Overtime Hours]]*200</f>
        <v>600</v>
      </c>
      <c r="W3883" s="1">
        <f>Table1[[#This Row],[Earned Basic Salary]]+Table1[[#This Row],[HRA]]+Table1[[#This Row],[DA]]+Table1[[#This Row],[Overtime Pay]]</f>
        <v>100432.50000000001</v>
      </c>
      <c r="X3883" s="1">
        <f>Table1[[#This Row],[Gross Salary]]-Table1[[#This Row],[Total Deduction]]</f>
        <v>91017.192307692327</v>
      </c>
      <c r="Y3883" t="s">
        <v>37</v>
      </c>
      <c r="Z3883" t="s">
        <v>95</v>
      </c>
      <c r="AA3883" t="s">
        <v>13898</v>
      </c>
      <c r="AB3883" t="s">
        <v>13899</v>
      </c>
    </row>
    <row r="3884" spans="1:28" x14ac:dyDescent="0.3">
      <c r="A3884" t="s">
        <v>13900</v>
      </c>
      <c r="B3884" t="s">
        <v>367</v>
      </c>
      <c r="C3884">
        <v>42</v>
      </c>
      <c r="D3884" t="s">
        <v>44</v>
      </c>
      <c r="E3884" t="s">
        <v>82</v>
      </c>
      <c r="F3884" t="s">
        <v>33</v>
      </c>
      <c r="G3884" t="s">
        <v>6443</v>
      </c>
      <c r="H3884" t="s">
        <v>35</v>
      </c>
      <c r="I3884" t="s">
        <v>36</v>
      </c>
      <c r="J3884">
        <v>26</v>
      </c>
      <c r="K3884">
        <v>23</v>
      </c>
      <c r="L3884">
        <f t="shared" si="180"/>
        <v>3</v>
      </c>
      <c r="M3884">
        <v>18</v>
      </c>
      <c r="N3884">
        <v>60740</v>
      </c>
      <c r="O3884" s="1">
        <f t="shared" si="181"/>
        <v>2336.1538461538462</v>
      </c>
      <c r="P3884" s="1">
        <f t="shared" si="182"/>
        <v>53731.538461538461</v>
      </c>
      <c r="Q3884" s="1">
        <f>Table1[[#This Row],[Earned Basic Salary]]*20%</f>
        <v>10746.307692307693</v>
      </c>
      <c r="R3884" s="1">
        <f>Table1[[#This Row],[Earned Basic Salary]]*10%</f>
        <v>5373.1538461538466</v>
      </c>
      <c r="S3884" s="1">
        <f>Table1[[#This Row],[Earned Basic Salary]]*12%</f>
        <v>6447.7846153846149</v>
      </c>
      <c r="T3884" s="1">
        <f>200</f>
        <v>200</v>
      </c>
      <c r="U3884" s="1">
        <f>Table1[[#This Row],[PF]]+Table1[[#This Row],[Professional Tax]]</f>
        <v>6647.7846153846149</v>
      </c>
      <c r="V3884" s="1">
        <f>Table1[[#This Row],[Overtime Hours]]*200</f>
        <v>3600</v>
      </c>
      <c r="W3884" s="1">
        <f>Table1[[#This Row],[Earned Basic Salary]]+Table1[[#This Row],[HRA]]+Table1[[#This Row],[DA]]+Table1[[#This Row],[Overtime Pay]]</f>
        <v>73451</v>
      </c>
      <c r="X3884" s="1">
        <f>Table1[[#This Row],[Gross Salary]]-Table1[[#This Row],[Total Deduction]]</f>
        <v>66803.215384615381</v>
      </c>
      <c r="Y3884" t="s">
        <v>37</v>
      </c>
      <c r="Z3884" t="s">
        <v>95</v>
      </c>
      <c r="AA3884" t="s">
        <v>13901</v>
      </c>
      <c r="AB3884" t="s">
        <v>13902</v>
      </c>
    </row>
    <row r="3885" spans="1:28" x14ac:dyDescent="0.3">
      <c r="A3885" t="s">
        <v>13903</v>
      </c>
      <c r="B3885" t="s">
        <v>566</v>
      </c>
      <c r="C3885">
        <v>47</v>
      </c>
      <c r="D3885" t="s">
        <v>81</v>
      </c>
      <c r="E3885" t="s">
        <v>45</v>
      </c>
      <c r="F3885" t="s">
        <v>63</v>
      </c>
      <c r="G3885" t="s">
        <v>6019</v>
      </c>
      <c r="H3885" t="s">
        <v>35</v>
      </c>
      <c r="I3885" t="s">
        <v>36</v>
      </c>
      <c r="J3885">
        <v>26</v>
      </c>
      <c r="K3885">
        <v>22</v>
      </c>
      <c r="L3885">
        <f t="shared" si="180"/>
        <v>4</v>
      </c>
      <c r="M3885">
        <v>16</v>
      </c>
      <c r="N3885">
        <v>52050</v>
      </c>
      <c r="O3885" s="1">
        <f t="shared" si="181"/>
        <v>2001.9230769230769</v>
      </c>
      <c r="P3885" s="1">
        <f t="shared" si="182"/>
        <v>44042.307692307695</v>
      </c>
      <c r="Q3885" s="1">
        <f>Table1[[#This Row],[Earned Basic Salary]]*20%</f>
        <v>8808.461538461539</v>
      </c>
      <c r="R3885" s="1">
        <f>Table1[[#This Row],[Earned Basic Salary]]*10%</f>
        <v>4404.2307692307695</v>
      </c>
      <c r="S3885" s="1">
        <f>Table1[[#This Row],[Earned Basic Salary]]*12%</f>
        <v>5285.0769230769229</v>
      </c>
      <c r="T3885" s="1">
        <f>200</f>
        <v>200</v>
      </c>
      <c r="U3885" s="1">
        <f>Table1[[#This Row],[PF]]+Table1[[#This Row],[Professional Tax]]</f>
        <v>5485.0769230769229</v>
      </c>
      <c r="V3885" s="1">
        <f>Table1[[#This Row],[Overtime Hours]]*200</f>
        <v>3200</v>
      </c>
      <c r="W3885" s="1">
        <f>Table1[[#This Row],[Earned Basic Salary]]+Table1[[#This Row],[HRA]]+Table1[[#This Row],[DA]]+Table1[[#This Row],[Overtime Pay]]</f>
        <v>60455</v>
      </c>
      <c r="X3885" s="1">
        <f>Table1[[#This Row],[Gross Salary]]-Table1[[#This Row],[Total Deduction]]</f>
        <v>54969.923076923078</v>
      </c>
      <c r="Y3885" t="s">
        <v>37</v>
      </c>
      <c r="Z3885" t="s">
        <v>106</v>
      </c>
      <c r="AA3885" t="s">
        <v>13904</v>
      </c>
      <c r="AB3885" t="s">
        <v>13905</v>
      </c>
    </row>
    <row r="3886" spans="1:28" x14ac:dyDescent="0.3">
      <c r="A3886" t="s">
        <v>13906</v>
      </c>
      <c r="B3886" t="s">
        <v>1852</v>
      </c>
      <c r="C3886">
        <v>38</v>
      </c>
      <c r="D3886" t="s">
        <v>61</v>
      </c>
      <c r="E3886" t="s">
        <v>82</v>
      </c>
      <c r="F3886" t="s">
        <v>33</v>
      </c>
      <c r="G3886" t="s">
        <v>491</v>
      </c>
      <c r="H3886" t="s">
        <v>35</v>
      </c>
      <c r="I3886" t="s">
        <v>36</v>
      </c>
      <c r="J3886">
        <v>26</v>
      </c>
      <c r="K3886">
        <v>22</v>
      </c>
      <c r="L3886">
        <f t="shared" si="180"/>
        <v>4</v>
      </c>
      <c r="M3886">
        <v>3</v>
      </c>
      <c r="N3886">
        <v>65494</v>
      </c>
      <c r="O3886" s="1">
        <f t="shared" si="181"/>
        <v>2519</v>
      </c>
      <c r="P3886" s="1">
        <f t="shared" si="182"/>
        <v>55418</v>
      </c>
      <c r="Q3886" s="1">
        <f>Table1[[#This Row],[Earned Basic Salary]]*20%</f>
        <v>11083.6</v>
      </c>
      <c r="R3886" s="1">
        <f>Table1[[#This Row],[Earned Basic Salary]]*10%</f>
        <v>5541.8</v>
      </c>
      <c r="S3886" s="1">
        <f>Table1[[#This Row],[Earned Basic Salary]]*12%</f>
        <v>6650.16</v>
      </c>
      <c r="T3886" s="1">
        <f>200</f>
        <v>200</v>
      </c>
      <c r="U3886" s="1">
        <f>Table1[[#This Row],[PF]]+Table1[[#This Row],[Professional Tax]]</f>
        <v>6850.16</v>
      </c>
      <c r="V3886" s="1">
        <f>Table1[[#This Row],[Overtime Hours]]*200</f>
        <v>600</v>
      </c>
      <c r="W3886" s="1">
        <f>Table1[[#This Row],[Earned Basic Salary]]+Table1[[#This Row],[HRA]]+Table1[[#This Row],[DA]]+Table1[[#This Row],[Overtime Pay]]</f>
        <v>72643.400000000009</v>
      </c>
      <c r="X3886" s="1">
        <f>Table1[[#This Row],[Gross Salary]]-Table1[[#This Row],[Total Deduction]]</f>
        <v>65793.240000000005</v>
      </c>
      <c r="Y3886" t="s">
        <v>37</v>
      </c>
      <c r="Z3886" t="s">
        <v>106</v>
      </c>
      <c r="AA3886" t="s">
        <v>13907</v>
      </c>
      <c r="AB3886" t="s">
        <v>13908</v>
      </c>
    </row>
    <row r="3887" spans="1:28" x14ac:dyDescent="0.3">
      <c r="A3887" t="s">
        <v>13909</v>
      </c>
      <c r="B3887" t="s">
        <v>2233</v>
      </c>
      <c r="C3887">
        <v>48</v>
      </c>
      <c r="D3887" t="s">
        <v>81</v>
      </c>
      <c r="E3887" t="s">
        <v>54</v>
      </c>
      <c r="F3887" t="s">
        <v>55</v>
      </c>
      <c r="G3887" t="s">
        <v>793</v>
      </c>
      <c r="H3887" t="s">
        <v>35</v>
      </c>
      <c r="I3887" t="s">
        <v>36</v>
      </c>
      <c r="J3887">
        <v>26</v>
      </c>
      <c r="K3887">
        <v>23</v>
      </c>
      <c r="L3887">
        <f t="shared" si="180"/>
        <v>3</v>
      </c>
      <c r="M3887">
        <v>11</v>
      </c>
      <c r="N3887">
        <v>29429</v>
      </c>
      <c r="O3887" s="1">
        <f t="shared" si="181"/>
        <v>1131.8846153846155</v>
      </c>
      <c r="P3887" s="1">
        <f t="shared" si="182"/>
        <v>26033.346153846156</v>
      </c>
      <c r="Q3887" s="1">
        <f>Table1[[#This Row],[Earned Basic Salary]]*20%</f>
        <v>5206.6692307692319</v>
      </c>
      <c r="R3887" s="1">
        <f>Table1[[#This Row],[Earned Basic Salary]]*10%</f>
        <v>2603.334615384616</v>
      </c>
      <c r="S3887" s="1">
        <f>Table1[[#This Row],[Earned Basic Salary]]*12%</f>
        <v>3124.0015384615385</v>
      </c>
      <c r="T3887" s="1">
        <f>200</f>
        <v>200</v>
      </c>
      <c r="U3887" s="1">
        <f>Table1[[#This Row],[PF]]+Table1[[#This Row],[Professional Tax]]</f>
        <v>3324.0015384615385</v>
      </c>
      <c r="V3887" s="1">
        <f>Table1[[#This Row],[Overtime Hours]]*200</f>
        <v>2200</v>
      </c>
      <c r="W3887" s="1">
        <f>Table1[[#This Row],[Earned Basic Salary]]+Table1[[#This Row],[HRA]]+Table1[[#This Row],[DA]]+Table1[[#This Row],[Overtime Pay]]</f>
        <v>36043.350000000006</v>
      </c>
      <c r="X3887" s="1">
        <f>Table1[[#This Row],[Gross Salary]]-Table1[[#This Row],[Total Deduction]]</f>
        <v>32719.348461538466</v>
      </c>
      <c r="Y3887" t="s">
        <v>37</v>
      </c>
      <c r="Z3887" t="s">
        <v>95</v>
      </c>
      <c r="AA3887" t="s">
        <v>13910</v>
      </c>
      <c r="AB3887" t="s">
        <v>13911</v>
      </c>
    </row>
    <row r="3888" spans="1:28" x14ac:dyDescent="0.3">
      <c r="A3888" t="s">
        <v>13912</v>
      </c>
      <c r="B3888" t="s">
        <v>425</v>
      </c>
      <c r="C3888">
        <v>53</v>
      </c>
      <c r="D3888" t="s">
        <v>61</v>
      </c>
      <c r="E3888" t="s">
        <v>32</v>
      </c>
      <c r="F3888" t="s">
        <v>89</v>
      </c>
      <c r="G3888" t="s">
        <v>2157</v>
      </c>
      <c r="H3888" t="s">
        <v>35</v>
      </c>
      <c r="I3888" t="s">
        <v>36</v>
      </c>
      <c r="J3888">
        <v>26</v>
      </c>
      <c r="K3888">
        <v>25</v>
      </c>
      <c r="L3888">
        <f t="shared" si="180"/>
        <v>1</v>
      </c>
      <c r="M3888">
        <v>8</v>
      </c>
      <c r="N3888">
        <v>62594</v>
      </c>
      <c r="O3888" s="1">
        <f t="shared" si="181"/>
        <v>2407.4615384615386</v>
      </c>
      <c r="P3888" s="1">
        <f t="shared" si="182"/>
        <v>60186.538461538461</v>
      </c>
      <c r="Q3888" s="1">
        <f>Table1[[#This Row],[Earned Basic Salary]]*20%</f>
        <v>12037.307692307693</v>
      </c>
      <c r="R3888" s="1">
        <f>Table1[[#This Row],[Earned Basic Salary]]*10%</f>
        <v>6018.6538461538466</v>
      </c>
      <c r="S3888" s="1">
        <f>Table1[[#This Row],[Earned Basic Salary]]*12%</f>
        <v>7222.3846153846152</v>
      </c>
      <c r="T3888" s="1">
        <f>200</f>
        <v>200</v>
      </c>
      <c r="U3888" s="1">
        <f>Table1[[#This Row],[PF]]+Table1[[#This Row],[Professional Tax]]</f>
        <v>7422.3846153846152</v>
      </c>
      <c r="V3888" s="1">
        <f>Table1[[#This Row],[Overtime Hours]]*200</f>
        <v>1600</v>
      </c>
      <c r="W3888" s="1">
        <f>Table1[[#This Row],[Earned Basic Salary]]+Table1[[#This Row],[HRA]]+Table1[[#This Row],[DA]]+Table1[[#This Row],[Overtime Pay]]</f>
        <v>79842.5</v>
      </c>
      <c r="X3888" s="1">
        <f>Table1[[#This Row],[Gross Salary]]-Table1[[#This Row],[Total Deduction]]</f>
        <v>72420.11538461539</v>
      </c>
      <c r="Y3888" t="s">
        <v>37</v>
      </c>
      <c r="Z3888" t="s">
        <v>38</v>
      </c>
      <c r="AA3888" t="s">
        <v>13913</v>
      </c>
      <c r="AB3888" t="s">
        <v>13914</v>
      </c>
    </row>
    <row r="3889" spans="1:28" x14ac:dyDescent="0.3">
      <c r="A3889" t="s">
        <v>13915</v>
      </c>
      <c r="B3889" t="s">
        <v>1058</v>
      </c>
      <c r="C3889">
        <v>36</v>
      </c>
      <c r="D3889" t="s">
        <v>127</v>
      </c>
      <c r="E3889" t="s">
        <v>62</v>
      </c>
      <c r="F3889" t="s">
        <v>46</v>
      </c>
      <c r="G3889" t="s">
        <v>3951</v>
      </c>
      <c r="H3889" t="s">
        <v>35</v>
      </c>
      <c r="I3889" t="s">
        <v>36</v>
      </c>
      <c r="J3889">
        <v>26</v>
      </c>
      <c r="K3889">
        <v>22</v>
      </c>
      <c r="L3889">
        <f t="shared" si="180"/>
        <v>4</v>
      </c>
      <c r="M3889">
        <v>13</v>
      </c>
      <c r="N3889">
        <v>75280</v>
      </c>
      <c r="O3889" s="1">
        <f t="shared" si="181"/>
        <v>2895.3846153846152</v>
      </c>
      <c r="P3889" s="1">
        <f t="shared" si="182"/>
        <v>63698.461538461532</v>
      </c>
      <c r="Q3889" s="1">
        <f>Table1[[#This Row],[Earned Basic Salary]]*20%</f>
        <v>12739.692307692307</v>
      </c>
      <c r="R3889" s="1">
        <f>Table1[[#This Row],[Earned Basic Salary]]*10%</f>
        <v>6369.8461538461534</v>
      </c>
      <c r="S3889" s="1">
        <f>Table1[[#This Row],[Earned Basic Salary]]*12%</f>
        <v>7643.8153846153837</v>
      </c>
      <c r="T3889" s="1">
        <f>200</f>
        <v>200</v>
      </c>
      <c r="U3889" s="1">
        <f>Table1[[#This Row],[PF]]+Table1[[#This Row],[Professional Tax]]</f>
        <v>7843.8153846153837</v>
      </c>
      <c r="V3889" s="1">
        <f>Table1[[#This Row],[Overtime Hours]]*200</f>
        <v>2600</v>
      </c>
      <c r="W3889" s="1">
        <f>Table1[[#This Row],[Earned Basic Salary]]+Table1[[#This Row],[HRA]]+Table1[[#This Row],[DA]]+Table1[[#This Row],[Overtime Pay]]</f>
        <v>85408</v>
      </c>
      <c r="X3889" s="1">
        <f>Table1[[#This Row],[Gross Salary]]-Table1[[#This Row],[Total Deduction]]</f>
        <v>77564.184615384613</v>
      </c>
      <c r="Y3889" t="s">
        <v>37</v>
      </c>
      <c r="Z3889" t="s">
        <v>38</v>
      </c>
      <c r="AA3889" t="s">
        <v>13916</v>
      </c>
      <c r="AB3889" t="s">
        <v>13917</v>
      </c>
    </row>
    <row r="3890" spans="1:28" x14ac:dyDescent="0.3">
      <c r="A3890" t="s">
        <v>13918</v>
      </c>
      <c r="B3890" t="s">
        <v>401</v>
      </c>
      <c r="C3890">
        <v>48</v>
      </c>
      <c r="D3890" t="s">
        <v>81</v>
      </c>
      <c r="E3890" t="s">
        <v>45</v>
      </c>
      <c r="F3890" t="s">
        <v>33</v>
      </c>
      <c r="G3890" t="s">
        <v>5192</v>
      </c>
      <c r="H3890" t="s">
        <v>35</v>
      </c>
      <c r="I3890" t="s">
        <v>36</v>
      </c>
      <c r="J3890">
        <v>26</v>
      </c>
      <c r="K3890">
        <v>25</v>
      </c>
      <c r="L3890">
        <f t="shared" si="180"/>
        <v>1</v>
      </c>
      <c r="M3890">
        <v>0</v>
      </c>
      <c r="N3890">
        <v>33511</v>
      </c>
      <c r="O3890" s="1">
        <f t="shared" si="181"/>
        <v>1288.8846153846155</v>
      </c>
      <c r="P3890" s="1">
        <f t="shared" si="182"/>
        <v>32222.115384615387</v>
      </c>
      <c r="Q3890" s="1">
        <f>Table1[[#This Row],[Earned Basic Salary]]*20%</f>
        <v>6444.423076923078</v>
      </c>
      <c r="R3890" s="1">
        <f>Table1[[#This Row],[Earned Basic Salary]]*10%</f>
        <v>3222.211538461539</v>
      </c>
      <c r="S3890" s="1">
        <f>Table1[[#This Row],[Earned Basic Salary]]*12%</f>
        <v>3866.6538461538462</v>
      </c>
      <c r="T3890" s="1">
        <f>200</f>
        <v>200</v>
      </c>
      <c r="U3890" s="1">
        <f>Table1[[#This Row],[PF]]+Table1[[#This Row],[Professional Tax]]</f>
        <v>4066.6538461538462</v>
      </c>
      <c r="V3890" s="1">
        <f>Table1[[#This Row],[Overtime Hours]]*200</f>
        <v>0</v>
      </c>
      <c r="W3890" s="1">
        <f>Table1[[#This Row],[Earned Basic Salary]]+Table1[[#This Row],[HRA]]+Table1[[#This Row],[DA]]+Table1[[#This Row],[Overtime Pay]]</f>
        <v>41888.750000000007</v>
      </c>
      <c r="X3890" s="1">
        <f>Table1[[#This Row],[Gross Salary]]-Table1[[#This Row],[Total Deduction]]</f>
        <v>37822.096153846163</v>
      </c>
      <c r="Y3890" t="s">
        <v>37</v>
      </c>
      <c r="Z3890" t="s">
        <v>95</v>
      </c>
      <c r="AA3890" t="s">
        <v>13919</v>
      </c>
      <c r="AB3890" t="s">
        <v>13920</v>
      </c>
    </row>
    <row r="3891" spans="1:28" x14ac:dyDescent="0.3">
      <c r="A3891" t="s">
        <v>13921</v>
      </c>
      <c r="B3891" t="s">
        <v>607</v>
      </c>
      <c r="C3891">
        <v>44</v>
      </c>
      <c r="D3891" t="s">
        <v>127</v>
      </c>
      <c r="E3891" t="s">
        <v>54</v>
      </c>
      <c r="F3891" t="s">
        <v>33</v>
      </c>
      <c r="G3891" t="s">
        <v>6227</v>
      </c>
      <c r="H3891" t="s">
        <v>35</v>
      </c>
      <c r="I3891" t="s">
        <v>36</v>
      </c>
      <c r="J3891">
        <v>26</v>
      </c>
      <c r="K3891">
        <v>23</v>
      </c>
      <c r="L3891">
        <f t="shared" si="180"/>
        <v>3</v>
      </c>
      <c r="M3891">
        <v>2</v>
      </c>
      <c r="N3891">
        <v>23826</v>
      </c>
      <c r="O3891" s="1">
        <f t="shared" si="181"/>
        <v>916.38461538461536</v>
      </c>
      <c r="P3891" s="1">
        <f t="shared" si="182"/>
        <v>21076.846153846152</v>
      </c>
      <c r="Q3891" s="1">
        <f>Table1[[#This Row],[Earned Basic Salary]]*20%</f>
        <v>4215.3692307692309</v>
      </c>
      <c r="R3891" s="1">
        <f>Table1[[#This Row],[Earned Basic Salary]]*10%</f>
        <v>2107.6846153846154</v>
      </c>
      <c r="S3891" s="1">
        <f>Table1[[#This Row],[Earned Basic Salary]]*12%</f>
        <v>2529.2215384615383</v>
      </c>
      <c r="T3891" s="1">
        <f>200</f>
        <v>200</v>
      </c>
      <c r="U3891" s="1">
        <f>Table1[[#This Row],[PF]]+Table1[[#This Row],[Professional Tax]]</f>
        <v>2729.2215384615383</v>
      </c>
      <c r="V3891" s="1">
        <f>Table1[[#This Row],[Overtime Hours]]*200</f>
        <v>400</v>
      </c>
      <c r="W3891" s="1">
        <f>Table1[[#This Row],[Earned Basic Salary]]+Table1[[#This Row],[HRA]]+Table1[[#This Row],[DA]]+Table1[[#This Row],[Overtime Pay]]</f>
        <v>27799.899999999998</v>
      </c>
      <c r="X3891" s="1">
        <f>Table1[[#This Row],[Gross Salary]]-Table1[[#This Row],[Total Deduction]]</f>
        <v>25070.67846153846</v>
      </c>
      <c r="Y3891" t="s">
        <v>37</v>
      </c>
      <c r="Z3891" t="s">
        <v>38</v>
      </c>
      <c r="AA3891" t="s">
        <v>13922</v>
      </c>
      <c r="AB3891" t="s">
        <v>13923</v>
      </c>
    </row>
    <row r="3892" spans="1:28" x14ac:dyDescent="0.3">
      <c r="A3892" t="s">
        <v>13924</v>
      </c>
      <c r="B3892" t="s">
        <v>104</v>
      </c>
      <c r="C3892">
        <v>48</v>
      </c>
      <c r="D3892" t="s">
        <v>44</v>
      </c>
      <c r="E3892" t="s">
        <v>62</v>
      </c>
      <c r="F3892" t="s">
        <v>63</v>
      </c>
      <c r="G3892" t="s">
        <v>13925</v>
      </c>
      <c r="H3892" t="s">
        <v>35</v>
      </c>
      <c r="I3892" t="s">
        <v>36</v>
      </c>
      <c r="J3892">
        <v>26</v>
      </c>
      <c r="K3892">
        <v>26</v>
      </c>
      <c r="L3892">
        <f t="shared" si="180"/>
        <v>0</v>
      </c>
      <c r="M3892">
        <v>18</v>
      </c>
      <c r="N3892">
        <v>47957</v>
      </c>
      <c r="O3892" s="1">
        <f t="shared" si="181"/>
        <v>1844.5</v>
      </c>
      <c r="P3892" s="1">
        <f t="shared" si="182"/>
        <v>47957</v>
      </c>
      <c r="Q3892" s="1">
        <f>Table1[[#This Row],[Earned Basic Salary]]*20%</f>
        <v>9591.4</v>
      </c>
      <c r="R3892" s="1">
        <f>Table1[[#This Row],[Earned Basic Salary]]*10%</f>
        <v>4795.7</v>
      </c>
      <c r="S3892" s="1">
        <f>Table1[[#This Row],[Earned Basic Salary]]*12%</f>
        <v>5754.84</v>
      </c>
      <c r="T3892" s="1">
        <f>200</f>
        <v>200</v>
      </c>
      <c r="U3892" s="1">
        <f>Table1[[#This Row],[PF]]+Table1[[#This Row],[Professional Tax]]</f>
        <v>5954.84</v>
      </c>
      <c r="V3892" s="1">
        <f>Table1[[#This Row],[Overtime Hours]]*200</f>
        <v>3600</v>
      </c>
      <c r="W3892" s="1">
        <f>Table1[[#This Row],[Earned Basic Salary]]+Table1[[#This Row],[HRA]]+Table1[[#This Row],[DA]]+Table1[[#This Row],[Overtime Pay]]</f>
        <v>65944.100000000006</v>
      </c>
      <c r="X3892" s="1">
        <f>Table1[[#This Row],[Gross Salary]]-Table1[[#This Row],[Total Deduction]]</f>
        <v>59989.260000000009</v>
      </c>
      <c r="Y3892" t="s">
        <v>37</v>
      </c>
      <c r="Z3892" t="s">
        <v>48</v>
      </c>
      <c r="AA3892" t="s">
        <v>13926</v>
      </c>
      <c r="AB3892" t="s">
        <v>13927</v>
      </c>
    </row>
    <row r="3893" spans="1:28" x14ac:dyDescent="0.3">
      <c r="A3893" t="s">
        <v>13928</v>
      </c>
      <c r="B3893" t="s">
        <v>1281</v>
      </c>
      <c r="C3893">
        <v>25</v>
      </c>
      <c r="D3893" t="s">
        <v>133</v>
      </c>
      <c r="E3893" t="s">
        <v>62</v>
      </c>
      <c r="F3893" t="s">
        <v>63</v>
      </c>
      <c r="G3893" t="s">
        <v>13929</v>
      </c>
      <c r="H3893" t="s">
        <v>35</v>
      </c>
      <c r="I3893" t="s">
        <v>36</v>
      </c>
      <c r="J3893">
        <v>26</v>
      </c>
      <c r="K3893">
        <v>24</v>
      </c>
      <c r="L3893">
        <f t="shared" si="180"/>
        <v>2</v>
      </c>
      <c r="M3893">
        <v>7</v>
      </c>
      <c r="N3893">
        <v>56394</v>
      </c>
      <c r="O3893" s="1">
        <f t="shared" si="181"/>
        <v>2169</v>
      </c>
      <c r="P3893" s="1">
        <f t="shared" si="182"/>
        <v>52056</v>
      </c>
      <c r="Q3893" s="1">
        <f>Table1[[#This Row],[Earned Basic Salary]]*20%</f>
        <v>10411.200000000001</v>
      </c>
      <c r="R3893" s="1">
        <f>Table1[[#This Row],[Earned Basic Salary]]*10%</f>
        <v>5205.6000000000004</v>
      </c>
      <c r="S3893" s="1">
        <f>Table1[[#This Row],[Earned Basic Salary]]*12%</f>
        <v>6246.7199999999993</v>
      </c>
      <c r="T3893" s="1">
        <f>200</f>
        <v>200</v>
      </c>
      <c r="U3893" s="1">
        <f>Table1[[#This Row],[PF]]+Table1[[#This Row],[Professional Tax]]</f>
        <v>6446.7199999999993</v>
      </c>
      <c r="V3893" s="1">
        <f>Table1[[#This Row],[Overtime Hours]]*200</f>
        <v>1400</v>
      </c>
      <c r="W3893" s="1">
        <f>Table1[[#This Row],[Earned Basic Salary]]+Table1[[#This Row],[HRA]]+Table1[[#This Row],[DA]]+Table1[[#This Row],[Overtime Pay]]</f>
        <v>69072.800000000003</v>
      </c>
      <c r="X3893" s="1">
        <f>Table1[[#This Row],[Gross Salary]]-Table1[[#This Row],[Total Deduction]]</f>
        <v>62626.080000000002</v>
      </c>
      <c r="Y3893" t="s">
        <v>37</v>
      </c>
      <c r="Z3893" t="s">
        <v>106</v>
      </c>
      <c r="AA3893" t="s">
        <v>13930</v>
      </c>
      <c r="AB3893" t="s">
        <v>13931</v>
      </c>
    </row>
    <row r="3894" spans="1:28" x14ac:dyDescent="0.3">
      <c r="A3894" t="s">
        <v>13932</v>
      </c>
      <c r="B3894" t="s">
        <v>642</v>
      </c>
      <c r="C3894">
        <v>49</v>
      </c>
      <c r="D3894" t="s">
        <v>133</v>
      </c>
      <c r="E3894" t="s">
        <v>62</v>
      </c>
      <c r="F3894" t="s">
        <v>46</v>
      </c>
      <c r="G3894" t="s">
        <v>13933</v>
      </c>
      <c r="H3894" t="s">
        <v>35</v>
      </c>
      <c r="I3894" t="s">
        <v>36</v>
      </c>
      <c r="J3894">
        <v>26</v>
      </c>
      <c r="K3894">
        <v>24</v>
      </c>
      <c r="L3894">
        <f t="shared" si="180"/>
        <v>2</v>
      </c>
      <c r="M3894">
        <v>12</v>
      </c>
      <c r="N3894">
        <v>75065</v>
      </c>
      <c r="O3894" s="1">
        <f t="shared" si="181"/>
        <v>2887.1153846153848</v>
      </c>
      <c r="P3894" s="1">
        <f t="shared" si="182"/>
        <v>69290.769230769234</v>
      </c>
      <c r="Q3894" s="1">
        <f>Table1[[#This Row],[Earned Basic Salary]]*20%</f>
        <v>13858.153846153848</v>
      </c>
      <c r="R3894" s="1">
        <f>Table1[[#This Row],[Earned Basic Salary]]*10%</f>
        <v>6929.0769230769238</v>
      </c>
      <c r="S3894" s="1">
        <f>Table1[[#This Row],[Earned Basic Salary]]*12%</f>
        <v>8314.8923076923074</v>
      </c>
      <c r="T3894" s="1">
        <f>200</f>
        <v>200</v>
      </c>
      <c r="U3894" s="1">
        <f>Table1[[#This Row],[PF]]+Table1[[#This Row],[Professional Tax]]</f>
        <v>8514.8923076923074</v>
      </c>
      <c r="V3894" s="1">
        <f>Table1[[#This Row],[Overtime Hours]]*200</f>
        <v>2400</v>
      </c>
      <c r="W3894" s="1">
        <f>Table1[[#This Row],[Earned Basic Salary]]+Table1[[#This Row],[HRA]]+Table1[[#This Row],[DA]]+Table1[[#This Row],[Overtime Pay]]</f>
        <v>92478</v>
      </c>
      <c r="X3894" s="1">
        <f>Table1[[#This Row],[Gross Salary]]-Table1[[#This Row],[Total Deduction]]</f>
        <v>83963.107692307691</v>
      </c>
      <c r="Y3894" t="s">
        <v>37</v>
      </c>
      <c r="Z3894" t="s">
        <v>106</v>
      </c>
      <c r="AA3894" t="s">
        <v>13934</v>
      </c>
      <c r="AB3894" t="s">
        <v>13935</v>
      </c>
    </row>
    <row r="3895" spans="1:28" x14ac:dyDescent="0.3">
      <c r="A3895" t="s">
        <v>13936</v>
      </c>
      <c r="B3895" t="s">
        <v>443</v>
      </c>
      <c r="C3895">
        <v>26</v>
      </c>
      <c r="D3895" t="s">
        <v>53</v>
      </c>
      <c r="E3895" t="s">
        <v>32</v>
      </c>
      <c r="F3895" t="s">
        <v>69</v>
      </c>
      <c r="G3895" t="s">
        <v>7925</v>
      </c>
      <c r="H3895" t="s">
        <v>35</v>
      </c>
      <c r="I3895" t="s">
        <v>36</v>
      </c>
      <c r="J3895">
        <v>26</v>
      </c>
      <c r="K3895">
        <v>23</v>
      </c>
      <c r="L3895">
        <f t="shared" si="180"/>
        <v>3</v>
      </c>
      <c r="M3895">
        <v>6</v>
      </c>
      <c r="N3895">
        <v>75513</v>
      </c>
      <c r="O3895" s="1">
        <f t="shared" si="181"/>
        <v>2904.3461538461538</v>
      </c>
      <c r="P3895" s="1">
        <f t="shared" si="182"/>
        <v>66799.961538461532</v>
      </c>
      <c r="Q3895" s="1">
        <f>Table1[[#This Row],[Earned Basic Salary]]*20%</f>
        <v>13359.992307692308</v>
      </c>
      <c r="R3895" s="1">
        <f>Table1[[#This Row],[Earned Basic Salary]]*10%</f>
        <v>6679.9961538461539</v>
      </c>
      <c r="S3895" s="1">
        <f>Table1[[#This Row],[Earned Basic Salary]]*12%</f>
        <v>8015.995384615384</v>
      </c>
      <c r="T3895" s="1">
        <f>200</f>
        <v>200</v>
      </c>
      <c r="U3895" s="1">
        <f>Table1[[#This Row],[PF]]+Table1[[#This Row],[Professional Tax]]</f>
        <v>8215.995384615384</v>
      </c>
      <c r="V3895" s="1">
        <f>Table1[[#This Row],[Overtime Hours]]*200</f>
        <v>1200</v>
      </c>
      <c r="W3895" s="1">
        <f>Table1[[#This Row],[Earned Basic Salary]]+Table1[[#This Row],[HRA]]+Table1[[#This Row],[DA]]+Table1[[#This Row],[Overtime Pay]]</f>
        <v>88039.949999999983</v>
      </c>
      <c r="X3895" s="1">
        <f>Table1[[#This Row],[Gross Salary]]-Table1[[#This Row],[Total Deduction]]</f>
        <v>79823.954615384602</v>
      </c>
      <c r="Y3895" t="s">
        <v>37</v>
      </c>
      <c r="Z3895" t="s">
        <v>48</v>
      </c>
      <c r="AA3895" t="s">
        <v>13937</v>
      </c>
      <c r="AB3895" t="s">
        <v>13938</v>
      </c>
    </row>
    <row r="3896" spans="1:28" x14ac:dyDescent="0.3">
      <c r="A3896" t="s">
        <v>13939</v>
      </c>
      <c r="B3896" t="s">
        <v>480</v>
      </c>
      <c r="C3896">
        <v>40</v>
      </c>
      <c r="D3896" t="s">
        <v>61</v>
      </c>
      <c r="E3896" t="s">
        <v>121</v>
      </c>
      <c r="F3896" t="s">
        <v>55</v>
      </c>
      <c r="G3896" t="s">
        <v>12594</v>
      </c>
      <c r="H3896" t="s">
        <v>35</v>
      </c>
      <c r="I3896" t="s">
        <v>36</v>
      </c>
      <c r="J3896">
        <v>26</v>
      </c>
      <c r="K3896">
        <v>24</v>
      </c>
      <c r="L3896">
        <f t="shared" si="180"/>
        <v>2</v>
      </c>
      <c r="M3896">
        <v>14</v>
      </c>
      <c r="N3896">
        <v>19206</v>
      </c>
      <c r="O3896" s="1">
        <f t="shared" si="181"/>
        <v>738.69230769230774</v>
      </c>
      <c r="P3896" s="1">
        <f t="shared" si="182"/>
        <v>17728.615384615387</v>
      </c>
      <c r="Q3896" s="1">
        <f>Table1[[#This Row],[Earned Basic Salary]]*20%</f>
        <v>3545.7230769230773</v>
      </c>
      <c r="R3896" s="1">
        <f>Table1[[#This Row],[Earned Basic Salary]]*10%</f>
        <v>1772.8615384615387</v>
      </c>
      <c r="S3896" s="1">
        <f>Table1[[#This Row],[Earned Basic Salary]]*12%</f>
        <v>2127.4338461538464</v>
      </c>
      <c r="T3896" s="1">
        <f>200</f>
        <v>200</v>
      </c>
      <c r="U3896" s="1">
        <f>Table1[[#This Row],[PF]]+Table1[[#This Row],[Professional Tax]]</f>
        <v>2327.4338461538464</v>
      </c>
      <c r="V3896" s="1">
        <f>Table1[[#This Row],[Overtime Hours]]*200</f>
        <v>2800</v>
      </c>
      <c r="W3896" s="1">
        <f>Table1[[#This Row],[Earned Basic Salary]]+Table1[[#This Row],[HRA]]+Table1[[#This Row],[DA]]+Table1[[#This Row],[Overtime Pay]]</f>
        <v>25847.200000000004</v>
      </c>
      <c r="X3896" s="1">
        <f>Table1[[#This Row],[Gross Salary]]-Table1[[#This Row],[Total Deduction]]</f>
        <v>23519.766153846158</v>
      </c>
      <c r="Y3896" t="s">
        <v>37</v>
      </c>
      <c r="Z3896" t="s">
        <v>48</v>
      </c>
      <c r="AA3896" t="s">
        <v>13940</v>
      </c>
      <c r="AB3896" t="s">
        <v>13941</v>
      </c>
    </row>
    <row r="3897" spans="1:28" x14ac:dyDescent="0.3">
      <c r="A3897" t="s">
        <v>13942</v>
      </c>
      <c r="B3897" t="s">
        <v>1016</v>
      </c>
      <c r="C3897">
        <v>55</v>
      </c>
      <c r="D3897" t="s">
        <v>75</v>
      </c>
      <c r="E3897" t="s">
        <v>82</v>
      </c>
      <c r="F3897" t="s">
        <v>89</v>
      </c>
      <c r="G3897" t="s">
        <v>7476</v>
      </c>
      <c r="H3897" t="s">
        <v>35</v>
      </c>
      <c r="I3897" t="s">
        <v>36</v>
      </c>
      <c r="J3897">
        <v>26</v>
      </c>
      <c r="K3897">
        <v>23</v>
      </c>
      <c r="L3897">
        <f t="shared" si="180"/>
        <v>3</v>
      </c>
      <c r="M3897">
        <v>9</v>
      </c>
      <c r="N3897">
        <v>33824</v>
      </c>
      <c r="O3897" s="1">
        <f t="shared" si="181"/>
        <v>1300.9230769230769</v>
      </c>
      <c r="P3897" s="1">
        <f t="shared" si="182"/>
        <v>29921.23076923077</v>
      </c>
      <c r="Q3897" s="1">
        <f>Table1[[#This Row],[Earned Basic Salary]]*20%</f>
        <v>5984.2461538461539</v>
      </c>
      <c r="R3897" s="1">
        <f>Table1[[#This Row],[Earned Basic Salary]]*10%</f>
        <v>2992.123076923077</v>
      </c>
      <c r="S3897" s="1">
        <f>Table1[[#This Row],[Earned Basic Salary]]*12%</f>
        <v>3590.5476923076922</v>
      </c>
      <c r="T3897" s="1">
        <f>200</f>
        <v>200</v>
      </c>
      <c r="U3897" s="1">
        <f>Table1[[#This Row],[PF]]+Table1[[#This Row],[Professional Tax]]</f>
        <v>3790.5476923076922</v>
      </c>
      <c r="V3897" s="1">
        <f>Table1[[#This Row],[Overtime Hours]]*200</f>
        <v>1800</v>
      </c>
      <c r="W3897" s="1">
        <f>Table1[[#This Row],[Earned Basic Salary]]+Table1[[#This Row],[HRA]]+Table1[[#This Row],[DA]]+Table1[[#This Row],[Overtime Pay]]</f>
        <v>40697.599999999999</v>
      </c>
      <c r="X3897" s="1">
        <f>Table1[[#This Row],[Gross Salary]]-Table1[[#This Row],[Total Deduction]]</f>
        <v>36907.052307692305</v>
      </c>
      <c r="Y3897" t="s">
        <v>37</v>
      </c>
      <c r="Z3897" t="s">
        <v>38</v>
      </c>
      <c r="AA3897" t="s">
        <v>13943</v>
      </c>
      <c r="AB3897" t="s">
        <v>13944</v>
      </c>
    </row>
    <row r="3898" spans="1:28" x14ac:dyDescent="0.3">
      <c r="A3898" t="s">
        <v>13945</v>
      </c>
      <c r="B3898" t="s">
        <v>2551</v>
      </c>
      <c r="C3898">
        <v>43</v>
      </c>
      <c r="D3898" t="s">
        <v>81</v>
      </c>
      <c r="E3898" t="s">
        <v>32</v>
      </c>
      <c r="F3898" t="s">
        <v>33</v>
      </c>
      <c r="G3898" t="s">
        <v>13946</v>
      </c>
      <c r="H3898" t="s">
        <v>35</v>
      </c>
      <c r="I3898" t="s">
        <v>36</v>
      </c>
      <c r="J3898">
        <v>26</v>
      </c>
      <c r="K3898">
        <v>22</v>
      </c>
      <c r="L3898">
        <f t="shared" si="180"/>
        <v>4</v>
      </c>
      <c r="M3898">
        <v>2</v>
      </c>
      <c r="N3898">
        <v>24041</v>
      </c>
      <c r="O3898" s="1">
        <f t="shared" si="181"/>
        <v>924.65384615384619</v>
      </c>
      <c r="P3898" s="1">
        <f t="shared" si="182"/>
        <v>20342.384615384617</v>
      </c>
      <c r="Q3898" s="1">
        <f>Table1[[#This Row],[Earned Basic Salary]]*20%</f>
        <v>4068.4769230769234</v>
      </c>
      <c r="R3898" s="1">
        <f>Table1[[#This Row],[Earned Basic Salary]]*10%</f>
        <v>2034.2384615384617</v>
      </c>
      <c r="S3898" s="1">
        <f>Table1[[#This Row],[Earned Basic Salary]]*12%</f>
        <v>2441.086153846154</v>
      </c>
      <c r="T3898" s="1">
        <f>200</f>
        <v>200</v>
      </c>
      <c r="U3898" s="1">
        <f>Table1[[#This Row],[PF]]+Table1[[#This Row],[Professional Tax]]</f>
        <v>2641.086153846154</v>
      </c>
      <c r="V3898" s="1">
        <f>Table1[[#This Row],[Overtime Hours]]*200</f>
        <v>400</v>
      </c>
      <c r="W3898" s="1">
        <f>Table1[[#This Row],[Earned Basic Salary]]+Table1[[#This Row],[HRA]]+Table1[[#This Row],[DA]]+Table1[[#This Row],[Overtime Pay]]</f>
        <v>26845.100000000002</v>
      </c>
      <c r="X3898" s="1">
        <f>Table1[[#This Row],[Gross Salary]]-Table1[[#This Row],[Total Deduction]]</f>
        <v>24204.013846153848</v>
      </c>
      <c r="Y3898" t="s">
        <v>37</v>
      </c>
      <c r="Z3898" t="s">
        <v>95</v>
      </c>
      <c r="AA3898" t="s">
        <v>13947</v>
      </c>
      <c r="AB3898" t="s">
        <v>13948</v>
      </c>
    </row>
    <row r="3899" spans="1:28" x14ac:dyDescent="0.3">
      <c r="A3899" t="s">
        <v>13949</v>
      </c>
      <c r="B3899" t="s">
        <v>522</v>
      </c>
      <c r="C3899">
        <v>27</v>
      </c>
      <c r="D3899" t="s">
        <v>31</v>
      </c>
      <c r="E3899" t="s">
        <v>32</v>
      </c>
      <c r="F3899" t="s">
        <v>89</v>
      </c>
      <c r="G3899" t="s">
        <v>513</v>
      </c>
      <c r="H3899" t="s">
        <v>35</v>
      </c>
      <c r="I3899" t="s">
        <v>36</v>
      </c>
      <c r="J3899">
        <v>26</v>
      </c>
      <c r="K3899">
        <v>23</v>
      </c>
      <c r="L3899">
        <f t="shared" si="180"/>
        <v>3</v>
      </c>
      <c r="M3899">
        <v>2</v>
      </c>
      <c r="N3899">
        <v>26300</v>
      </c>
      <c r="O3899" s="1">
        <f t="shared" si="181"/>
        <v>1011.5384615384615</v>
      </c>
      <c r="P3899" s="1">
        <f t="shared" si="182"/>
        <v>23265.384615384617</v>
      </c>
      <c r="Q3899" s="1">
        <f>Table1[[#This Row],[Earned Basic Salary]]*20%</f>
        <v>4653.0769230769238</v>
      </c>
      <c r="R3899" s="1">
        <f>Table1[[#This Row],[Earned Basic Salary]]*10%</f>
        <v>2326.5384615384619</v>
      </c>
      <c r="S3899" s="1">
        <f>Table1[[#This Row],[Earned Basic Salary]]*12%</f>
        <v>2791.8461538461538</v>
      </c>
      <c r="T3899" s="1">
        <f>200</f>
        <v>200</v>
      </c>
      <c r="U3899" s="1">
        <f>Table1[[#This Row],[PF]]+Table1[[#This Row],[Professional Tax]]</f>
        <v>2991.8461538461538</v>
      </c>
      <c r="V3899" s="1">
        <f>Table1[[#This Row],[Overtime Hours]]*200</f>
        <v>400</v>
      </c>
      <c r="W3899" s="1">
        <f>Table1[[#This Row],[Earned Basic Salary]]+Table1[[#This Row],[HRA]]+Table1[[#This Row],[DA]]+Table1[[#This Row],[Overtime Pay]]</f>
        <v>30645</v>
      </c>
      <c r="X3899" s="1">
        <f>Table1[[#This Row],[Gross Salary]]-Table1[[#This Row],[Total Deduction]]</f>
        <v>27653.153846153848</v>
      </c>
      <c r="Y3899" t="s">
        <v>37</v>
      </c>
      <c r="Z3899" t="s">
        <v>38</v>
      </c>
      <c r="AA3899" t="s">
        <v>13950</v>
      </c>
      <c r="AB3899" t="s">
        <v>13951</v>
      </c>
    </row>
    <row r="3900" spans="1:28" x14ac:dyDescent="0.3">
      <c r="A3900" t="s">
        <v>13952</v>
      </c>
      <c r="B3900" t="s">
        <v>300</v>
      </c>
      <c r="C3900">
        <v>44</v>
      </c>
      <c r="D3900" t="s">
        <v>81</v>
      </c>
      <c r="E3900" t="s">
        <v>54</v>
      </c>
      <c r="F3900" t="s">
        <v>69</v>
      </c>
      <c r="G3900" t="s">
        <v>7382</v>
      </c>
      <c r="H3900" t="s">
        <v>35</v>
      </c>
      <c r="I3900" t="s">
        <v>36</v>
      </c>
      <c r="J3900">
        <v>26</v>
      </c>
      <c r="K3900">
        <v>23</v>
      </c>
      <c r="L3900">
        <f t="shared" si="180"/>
        <v>3</v>
      </c>
      <c r="M3900">
        <v>16</v>
      </c>
      <c r="N3900">
        <v>72302</v>
      </c>
      <c r="O3900" s="1">
        <f t="shared" si="181"/>
        <v>2780.8461538461538</v>
      </c>
      <c r="P3900" s="1">
        <f t="shared" si="182"/>
        <v>63959.461538461539</v>
      </c>
      <c r="Q3900" s="1">
        <f>Table1[[#This Row],[Earned Basic Salary]]*20%</f>
        <v>12791.892307692309</v>
      </c>
      <c r="R3900" s="1">
        <f>Table1[[#This Row],[Earned Basic Salary]]*10%</f>
        <v>6395.9461538461546</v>
      </c>
      <c r="S3900" s="1">
        <f>Table1[[#This Row],[Earned Basic Salary]]*12%</f>
        <v>7675.1353846153843</v>
      </c>
      <c r="T3900" s="1">
        <f>200</f>
        <v>200</v>
      </c>
      <c r="U3900" s="1">
        <f>Table1[[#This Row],[PF]]+Table1[[#This Row],[Professional Tax]]</f>
        <v>7875.1353846153843</v>
      </c>
      <c r="V3900" s="1">
        <f>Table1[[#This Row],[Overtime Hours]]*200</f>
        <v>3200</v>
      </c>
      <c r="W3900" s="1">
        <f>Table1[[#This Row],[Earned Basic Salary]]+Table1[[#This Row],[HRA]]+Table1[[#This Row],[DA]]+Table1[[#This Row],[Overtime Pay]]</f>
        <v>86347.300000000017</v>
      </c>
      <c r="X3900" s="1">
        <f>Table1[[#This Row],[Gross Salary]]-Table1[[#This Row],[Total Deduction]]</f>
        <v>78472.164615384638</v>
      </c>
      <c r="Y3900" t="s">
        <v>37</v>
      </c>
      <c r="Z3900" t="s">
        <v>38</v>
      </c>
      <c r="AA3900" t="s">
        <v>13953</v>
      </c>
      <c r="AB3900" t="s">
        <v>13954</v>
      </c>
    </row>
    <row r="3901" spans="1:28" x14ac:dyDescent="0.3">
      <c r="A3901" t="s">
        <v>13955</v>
      </c>
      <c r="B3901" t="s">
        <v>722</v>
      </c>
      <c r="C3901">
        <v>53</v>
      </c>
      <c r="D3901" t="s">
        <v>53</v>
      </c>
      <c r="E3901" t="s">
        <v>82</v>
      </c>
      <c r="F3901" t="s">
        <v>55</v>
      </c>
      <c r="G3901" t="s">
        <v>13880</v>
      </c>
      <c r="H3901" t="s">
        <v>35</v>
      </c>
      <c r="I3901" t="s">
        <v>36</v>
      </c>
      <c r="J3901">
        <v>26</v>
      </c>
      <c r="K3901">
        <v>23</v>
      </c>
      <c r="L3901">
        <f t="shared" si="180"/>
        <v>3</v>
      </c>
      <c r="M3901">
        <v>9</v>
      </c>
      <c r="N3901">
        <v>26280</v>
      </c>
      <c r="O3901" s="1">
        <f t="shared" si="181"/>
        <v>1010.7692307692307</v>
      </c>
      <c r="P3901" s="1">
        <f t="shared" si="182"/>
        <v>23247.692307692305</v>
      </c>
      <c r="Q3901" s="1">
        <f>Table1[[#This Row],[Earned Basic Salary]]*20%</f>
        <v>4649.538461538461</v>
      </c>
      <c r="R3901" s="1">
        <f>Table1[[#This Row],[Earned Basic Salary]]*10%</f>
        <v>2324.7692307692305</v>
      </c>
      <c r="S3901" s="1">
        <f>Table1[[#This Row],[Earned Basic Salary]]*12%</f>
        <v>2789.7230769230764</v>
      </c>
      <c r="T3901" s="1">
        <f>200</f>
        <v>200</v>
      </c>
      <c r="U3901" s="1">
        <f>Table1[[#This Row],[PF]]+Table1[[#This Row],[Professional Tax]]</f>
        <v>2989.7230769230764</v>
      </c>
      <c r="V3901" s="1">
        <f>Table1[[#This Row],[Overtime Hours]]*200</f>
        <v>1800</v>
      </c>
      <c r="W3901" s="1">
        <f>Table1[[#This Row],[Earned Basic Salary]]+Table1[[#This Row],[HRA]]+Table1[[#This Row],[DA]]+Table1[[#This Row],[Overtime Pay]]</f>
        <v>32021.999999999996</v>
      </c>
      <c r="X3901" s="1">
        <f>Table1[[#This Row],[Gross Salary]]-Table1[[#This Row],[Total Deduction]]</f>
        <v>29032.276923076919</v>
      </c>
      <c r="Y3901" t="s">
        <v>37</v>
      </c>
      <c r="Z3901" t="s">
        <v>48</v>
      </c>
      <c r="AA3901" t="s">
        <v>13956</v>
      </c>
      <c r="AB3901" t="s">
        <v>13957</v>
      </c>
    </row>
    <row r="3902" spans="1:28" x14ac:dyDescent="0.3">
      <c r="A3902" t="s">
        <v>13958</v>
      </c>
      <c r="B3902" t="s">
        <v>1868</v>
      </c>
      <c r="C3902">
        <v>21</v>
      </c>
      <c r="D3902" t="s">
        <v>133</v>
      </c>
      <c r="E3902" t="s">
        <v>62</v>
      </c>
      <c r="F3902" t="s">
        <v>55</v>
      </c>
      <c r="G3902" t="s">
        <v>13959</v>
      </c>
      <c r="H3902" t="s">
        <v>35</v>
      </c>
      <c r="I3902" t="s">
        <v>36</v>
      </c>
      <c r="J3902">
        <v>26</v>
      </c>
      <c r="K3902">
        <v>24</v>
      </c>
      <c r="L3902">
        <f t="shared" si="180"/>
        <v>2</v>
      </c>
      <c r="M3902">
        <v>8</v>
      </c>
      <c r="N3902">
        <v>75007</v>
      </c>
      <c r="O3902" s="1">
        <f t="shared" si="181"/>
        <v>2884.8846153846152</v>
      </c>
      <c r="P3902" s="1">
        <f t="shared" si="182"/>
        <v>69237.230769230766</v>
      </c>
      <c r="Q3902" s="1">
        <f>Table1[[#This Row],[Earned Basic Salary]]*20%</f>
        <v>13847.446153846155</v>
      </c>
      <c r="R3902" s="1">
        <f>Table1[[#This Row],[Earned Basic Salary]]*10%</f>
        <v>6923.7230769230773</v>
      </c>
      <c r="S3902" s="1">
        <f>Table1[[#This Row],[Earned Basic Salary]]*12%</f>
        <v>8308.4676923076913</v>
      </c>
      <c r="T3902" s="1">
        <f>200</f>
        <v>200</v>
      </c>
      <c r="U3902" s="1">
        <f>Table1[[#This Row],[PF]]+Table1[[#This Row],[Professional Tax]]</f>
        <v>8508.4676923076913</v>
      </c>
      <c r="V3902" s="1">
        <f>Table1[[#This Row],[Overtime Hours]]*200</f>
        <v>1600</v>
      </c>
      <c r="W3902" s="1">
        <f>Table1[[#This Row],[Earned Basic Salary]]+Table1[[#This Row],[HRA]]+Table1[[#This Row],[DA]]+Table1[[#This Row],[Overtime Pay]]</f>
        <v>91608.4</v>
      </c>
      <c r="X3902" s="1">
        <f>Table1[[#This Row],[Gross Salary]]-Table1[[#This Row],[Total Deduction]]</f>
        <v>83099.932307692303</v>
      </c>
      <c r="Y3902" t="s">
        <v>37</v>
      </c>
      <c r="Z3902" t="s">
        <v>38</v>
      </c>
      <c r="AA3902" t="s">
        <v>13960</v>
      </c>
      <c r="AB3902" t="s">
        <v>13961</v>
      </c>
    </row>
    <row r="3903" spans="1:28" x14ac:dyDescent="0.3">
      <c r="A3903" t="s">
        <v>13962</v>
      </c>
      <c r="B3903" t="s">
        <v>275</v>
      </c>
      <c r="C3903">
        <v>44</v>
      </c>
      <c r="D3903" t="s">
        <v>75</v>
      </c>
      <c r="E3903" t="s">
        <v>32</v>
      </c>
      <c r="F3903" t="s">
        <v>83</v>
      </c>
      <c r="G3903" t="s">
        <v>902</v>
      </c>
      <c r="H3903" t="s">
        <v>35</v>
      </c>
      <c r="I3903" t="s">
        <v>36</v>
      </c>
      <c r="J3903">
        <v>26</v>
      </c>
      <c r="K3903">
        <v>23</v>
      </c>
      <c r="L3903">
        <f t="shared" si="180"/>
        <v>3</v>
      </c>
      <c r="M3903">
        <v>18</v>
      </c>
      <c r="N3903">
        <v>28932</v>
      </c>
      <c r="O3903" s="1">
        <f t="shared" si="181"/>
        <v>1112.7692307692307</v>
      </c>
      <c r="P3903" s="1">
        <f t="shared" si="182"/>
        <v>25593.692307692305</v>
      </c>
      <c r="Q3903" s="1">
        <f>Table1[[#This Row],[Earned Basic Salary]]*20%</f>
        <v>5118.7384615384617</v>
      </c>
      <c r="R3903" s="1">
        <f>Table1[[#This Row],[Earned Basic Salary]]*10%</f>
        <v>2559.3692307692309</v>
      </c>
      <c r="S3903" s="1">
        <f>Table1[[#This Row],[Earned Basic Salary]]*12%</f>
        <v>3071.2430769230764</v>
      </c>
      <c r="T3903" s="1">
        <f>200</f>
        <v>200</v>
      </c>
      <c r="U3903" s="1">
        <f>Table1[[#This Row],[PF]]+Table1[[#This Row],[Professional Tax]]</f>
        <v>3271.2430769230764</v>
      </c>
      <c r="V3903" s="1">
        <f>Table1[[#This Row],[Overtime Hours]]*200</f>
        <v>3600</v>
      </c>
      <c r="W3903" s="1">
        <f>Table1[[#This Row],[Earned Basic Salary]]+Table1[[#This Row],[HRA]]+Table1[[#This Row],[DA]]+Table1[[#This Row],[Overtime Pay]]</f>
        <v>36871.799999999996</v>
      </c>
      <c r="X3903" s="1">
        <f>Table1[[#This Row],[Gross Salary]]-Table1[[#This Row],[Total Deduction]]</f>
        <v>33600.556923076918</v>
      </c>
      <c r="Y3903" t="s">
        <v>37</v>
      </c>
      <c r="Z3903" t="s">
        <v>95</v>
      </c>
      <c r="AA3903" t="s">
        <v>13963</v>
      </c>
      <c r="AB3903" t="s">
        <v>13964</v>
      </c>
    </row>
    <row r="3904" spans="1:28" x14ac:dyDescent="0.3">
      <c r="A3904" t="s">
        <v>13965</v>
      </c>
      <c r="B3904" t="s">
        <v>324</v>
      </c>
      <c r="C3904">
        <v>21</v>
      </c>
      <c r="D3904" t="s">
        <v>75</v>
      </c>
      <c r="E3904" t="s">
        <v>82</v>
      </c>
      <c r="F3904" t="s">
        <v>63</v>
      </c>
      <c r="G3904" t="s">
        <v>13966</v>
      </c>
      <c r="H3904" t="s">
        <v>35</v>
      </c>
      <c r="I3904" t="s">
        <v>36</v>
      </c>
      <c r="J3904">
        <v>26</v>
      </c>
      <c r="K3904">
        <v>22</v>
      </c>
      <c r="L3904">
        <f t="shared" si="180"/>
        <v>4</v>
      </c>
      <c r="M3904">
        <v>20</v>
      </c>
      <c r="N3904">
        <v>67823</v>
      </c>
      <c r="O3904" s="1">
        <f t="shared" si="181"/>
        <v>2608.5769230769229</v>
      </c>
      <c r="P3904" s="1">
        <f t="shared" si="182"/>
        <v>57388.692307692305</v>
      </c>
      <c r="Q3904" s="1">
        <f>Table1[[#This Row],[Earned Basic Salary]]*20%</f>
        <v>11477.738461538462</v>
      </c>
      <c r="R3904" s="1">
        <f>Table1[[#This Row],[Earned Basic Salary]]*10%</f>
        <v>5738.8692307692309</v>
      </c>
      <c r="S3904" s="1">
        <f>Table1[[#This Row],[Earned Basic Salary]]*12%</f>
        <v>6886.6430769230765</v>
      </c>
      <c r="T3904" s="1">
        <f>200</f>
        <v>200</v>
      </c>
      <c r="U3904" s="1">
        <f>Table1[[#This Row],[PF]]+Table1[[#This Row],[Professional Tax]]</f>
        <v>7086.6430769230765</v>
      </c>
      <c r="V3904" s="1">
        <f>Table1[[#This Row],[Overtime Hours]]*200</f>
        <v>4000</v>
      </c>
      <c r="W3904" s="1">
        <f>Table1[[#This Row],[Earned Basic Salary]]+Table1[[#This Row],[HRA]]+Table1[[#This Row],[DA]]+Table1[[#This Row],[Overtime Pay]]</f>
        <v>78605.299999999988</v>
      </c>
      <c r="X3904" s="1">
        <f>Table1[[#This Row],[Gross Salary]]-Table1[[#This Row],[Total Deduction]]</f>
        <v>71518.656923076909</v>
      </c>
      <c r="Y3904" t="s">
        <v>37</v>
      </c>
      <c r="Z3904" t="s">
        <v>38</v>
      </c>
      <c r="AA3904" t="s">
        <v>13967</v>
      </c>
      <c r="AB3904" t="s">
        <v>13968</v>
      </c>
    </row>
    <row r="3905" spans="1:28" x14ac:dyDescent="0.3">
      <c r="A3905" t="s">
        <v>13969</v>
      </c>
      <c r="B3905" t="s">
        <v>2551</v>
      </c>
      <c r="C3905">
        <v>41</v>
      </c>
      <c r="D3905" t="s">
        <v>75</v>
      </c>
      <c r="E3905" t="s">
        <v>32</v>
      </c>
      <c r="F3905" t="s">
        <v>33</v>
      </c>
      <c r="G3905" t="s">
        <v>6550</v>
      </c>
      <c r="H3905" t="s">
        <v>35</v>
      </c>
      <c r="I3905" t="s">
        <v>36</v>
      </c>
      <c r="J3905">
        <v>26</v>
      </c>
      <c r="K3905">
        <v>23</v>
      </c>
      <c r="L3905">
        <f t="shared" si="180"/>
        <v>3</v>
      </c>
      <c r="M3905">
        <v>0</v>
      </c>
      <c r="N3905">
        <v>48041</v>
      </c>
      <c r="O3905" s="1">
        <f t="shared" si="181"/>
        <v>1847.7307692307693</v>
      </c>
      <c r="P3905" s="1">
        <f t="shared" si="182"/>
        <v>42497.807692307695</v>
      </c>
      <c r="Q3905" s="1">
        <f>Table1[[#This Row],[Earned Basic Salary]]*20%</f>
        <v>8499.5615384615394</v>
      </c>
      <c r="R3905" s="1">
        <f>Table1[[#This Row],[Earned Basic Salary]]*10%</f>
        <v>4249.7807692307697</v>
      </c>
      <c r="S3905" s="1">
        <f>Table1[[#This Row],[Earned Basic Salary]]*12%</f>
        <v>5099.7369230769236</v>
      </c>
      <c r="T3905" s="1">
        <f>200</f>
        <v>200</v>
      </c>
      <c r="U3905" s="1">
        <f>Table1[[#This Row],[PF]]+Table1[[#This Row],[Professional Tax]]</f>
        <v>5299.7369230769236</v>
      </c>
      <c r="V3905" s="1">
        <f>Table1[[#This Row],[Overtime Hours]]*200</f>
        <v>0</v>
      </c>
      <c r="W3905" s="1">
        <f>Table1[[#This Row],[Earned Basic Salary]]+Table1[[#This Row],[HRA]]+Table1[[#This Row],[DA]]+Table1[[#This Row],[Overtime Pay]]</f>
        <v>55247.15</v>
      </c>
      <c r="X3905" s="1">
        <f>Table1[[#This Row],[Gross Salary]]-Table1[[#This Row],[Total Deduction]]</f>
        <v>49947.413076923076</v>
      </c>
      <c r="Y3905" t="s">
        <v>37</v>
      </c>
      <c r="Z3905" t="s">
        <v>38</v>
      </c>
      <c r="AA3905" t="s">
        <v>13970</v>
      </c>
      <c r="AB3905" t="s">
        <v>13971</v>
      </c>
    </row>
    <row r="3906" spans="1:28" x14ac:dyDescent="0.3">
      <c r="A3906" t="s">
        <v>13972</v>
      </c>
      <c r="B3906" t="s">
        <v>522</v>
      </c>
      <c r="C3906">
        <v>46</v>
      </c>
      <c r="D3906" t="s">
        <v>61</v>
      </c>
      <c r="E3906" t="s">
        <v>82</v>
      </c>
      <c r="F3906" t="s">
        <v>89</v>
      </c>
      <c r="G3906" t="s">
        <v>174</v>
      </c>
      <c r="H3906" t="s">
        <v>35</v>
      </c>
      <c r="I3906" t="s">
        <v>36</v>
      </c>
      <c r="J3906">
        <v>26</v>
      </c>
      <c r="K3906">
        <v>25</v>
      </c>
      <c r="L3906">
        <f t="shared" si="180"/>
        <v>1</v>
      </c>
      <c r="M3906">
        <v>8</v>
      </c>
      <c r="N3906">
        <v>43270</v>
      </c>
      <c r="O3906" s="1">
        <f t="shared" si="181"/>
        <v>1664.2307692307693</v>
      </c>
      <c r="P3906" s="1">
        <f t="shared" si="182"/>
        <v>41605.769230769234</v>
      </c>
      <c r="Q3906" s="1">
        <f>Table1[[#This Row],[Earned Basic Salary]]*20%</f>
        <v>8321.1538461538476</v>
      </c>
      <c r="R3906" s="1">
        <f>Table1[[#This Row],[Earned Basic Salary]]*10%</f>
        <v>4160.5769230769238</v>
      </c>
      <c r="S3906" s="1">
        <f>Table1[[#This Row],[Earned Basic Salary]]*12%</f>
        <v>4992.6923076923076</v>
      </c>
      <c r="T3906" s="1">
        <f>200</f>
        <v>200</v>
      </c>
      <c r="U3906" s="1">
        <f>Table1[[#This Row],[PF]]+Table1[[#This Row],[Professional Tax]]</f>
        <v>5192.6923076923076</v>
      </c>
      <c r="V3906" s="1">
        <f>Table1[[#This Row],[Overtime Hours]]*200</f>
        <v>1600</v>
      </c>
      <c r="W3906" s="1">
        <f>Table1[[#This Row],[Earned Basic Salary]]+Table1[[#This Row],[HRA]]+Table1[[#This Row],[DA]]+Table1[[#This Row],[Overtime Pay]]</f>
        <v>55687.5</v>
      </c>
      <c r="X3906" s="1">
        <f>Table1[[#This Row],[Gross Salary]]-Table1[[#This Row],[Total Deduction]]</f>
        <v>50494.807692307695</v>
      </c>
      <c r="Y3906" t="s">
        <v>37</v>
      </c>
      <c r="Z3906" t="s">
        <v>48</v>
      </c>
      <c r="AA3906" t="s">
        <v>13973</v>
      </c>
      <c r="AB3906" t="s">
        <v>13974</v>
      </c>
    </row>
    <row r="3907" spans="1:28" x14ac:dyDescent="0.3">
      <c r="A3907" t="s">
        <v>13975</v>
      </c>
      <c r="B3907" t="s">
        <v>461</v>
      </c>
      <c r="C3907">
        <v>23</v>
      </c>
      <c r="D3907" t="s">
        <v>31</v>
      </c>
      <c r="E3907" t="s">
        <v>62</v>
      </c>
      <c r="F3907" t="s">
        <v>33</v>
      </c>
      <c r="G3907" t="s">
        <v>5154</v>
      </c>
      <c r="H3907" t="s">
        <v>35</v>
      </c>
      <c r="I3907" t="s">
        <v>36</v>
      </c>
      <c r="J3907">
        <v>26</v>
      </c>
      <c r="K3907">
        <v>23</v>
      </c>
      <c r="L3907">
        <f t="shared" ref="L3907:L3970" si="183">J3907-K3907</f>
        <v>3</v>
      </c>
      <c r="M3907">
        <v>5</v>
      </c>
      <c r="N3907">
        <v>52262</v>
      </c>
      <c r="O3907" s="1">
        <f t="shared" ref="O3907:O3970" si="184">N3907/J3907</f>
        <v>2010.0769230769231</v>
      </c>
      <c r="P3907" s="1">
        <f t="shared" ref="P3907:P3970" si="185">O3907*K3907</f>
        <v>46231.769230769234</v>
      </c>
      <c r="Q3907" s="1">
        <f>Table1[[#This Row],[Earned Basic Salary]]*20%</f>
        <v>9246.3538461538465</v>
      </c>
      <c r="R3907" s="1">
        <f>Table1[[#This Row],[Earned Basic Salary]]*10%</f>
        <v>4623.1769230769232</v>
      </c>
      <c r="S3907" s="1">
        <f>Table1[[#This Row],[Earned Basic Salary]]*12%</f>
        <v>5547.8123076923075</v>
      </c>
      <c r="T3907" s="1">
        <f>200</f>
        <v>200</v>
      </c>
      <c r="U3907" s="1">
        <f>Table1[[#This Row],[PF]]+Table1[[#This Row],[Professional Tax]]</f>
        <v>5747.8123076923075</v>
      </c>
      <c r="V3907" s="1">
        <f>Table1[[#This Row],[Overtime Hours]]*200</f>
        <v>1000</v>
      </c>
      <c r="W3907" s="1">
        <f>Table1[[#This Row],[Earned Basic Salary]]+Table1[[#This Row],[HRA]]+Table1[[#This Row],[DA]]+Table1[[#This Row],[Overtime Pay]]</f>
        <v>61101.3</v>
      </c>
      <c r="X3907" s="1">
        <f>Table1[[#This Row],[Gross Salary]]-Table1[[#This Row],[Total Deduction]]</f>
        <v>55353.487692307695</v>
      </c>
      <c r="Y3907" t="s">
        <v>37</v>
      </c>
      <c r="Z3907" t="s">
        <v>38</v>
      </c>
      <c r="AA3907" t="s">
        <v>13976</v>
      </c>
      <c r="AB3907" t="s">
        <v>13977</v>
      </c>
    </row>
    <row r="3908" spans="1:28" x14ac:dyDescent="0.3">
      <c r="A3908" t="s">
        <v>13978</v>
      </c>
      <c r="B3908" t="s">
        <v>443</v>
      </c>
      <c r="C3908">
        <v>34</v>
      </c>
      <c r="D3908" t="s">
        <v>61</v>
      </c>
      <c r="E3908" t="s">
        <v>82</v>
      </c>
      <c r="F3908" t="s">
        <v>46</v>
      </c>
      <c r="G3908" t="s">
        <v>9252</v>
      </c>
      <c r="H3908" t="s">
        <v>35</v>
      </c>
      <c r="I3908" t="s">
        <v>36</v>
      </c>
      <c r="J3908">
        <v>26</v>
      </c>
      <c r="K3908">
        <v>23</v>
      </c>
      <c r="L3908">
        <f t="shared" si="183"/>
        <v>3</v>
      </c>
      <c r="M3908">
        <v>16</v>
      </c>
      <c r="N3908">
        <v>74630</v>
      </c>
      <c r="O3908" s="1">
        <f t="shared" si="184"/>
        <v>2870.3846153846152</v>
      </c>
      <c r="P3908" s="1">
        <f t="shared" si="185"/>
        <v>66018.846153846156</v>
      </c>
      <c r="Q3908" s="1">
        <f>Table1[[#This Row],[Earned Basic Salary]]*20%</f>
        <v>13203.769230769232</v>
      </c>
      <c r="R3908" s="1">
        <f>Table1[[#This Row],[Earned Basic Salary]]*10%</f>
        <v>6601.8846153846162</v>
      </c>
      <c r="S3908" s="1">
        <f>Table1[[#This Row],[Earned Basic Salary]]*12%</f>
        <v>7922.2615384615383</v>
      </c>
      <c r="T3908" s="1">
        <f>200</f>
        <v>200</v>
      </c>
      <c r="U3908" s="1">
        <f>Table1[[#This Row],[PF]]+Table1[[#This Row],[Professional Tax]]</f>
        <v>8122.2615384615383</v>
      </c>
      <c r="V3908" s="1">
        <f>Table1[[#This Row],[Overtime Hours]]*200</f>
        <v>3200</v>
      </c>
      <c r="W3908" s="1">
        <f>Table1[[#This Row],[Earned Basic Salary]]+Table1[[#This Row],[HRA]]+Table1[[#This Row],[DA]]+Table1[[#This Row],[Overtime Pay]]</f>
        <v>89024.5</v>
      </c>
      <c r="X3908" s="1">
        <f>Table1[[#This Row],[Gross Salary]]-Table1[[#This Row],[Total Deduction]]</f>
        <v>80902.238461538465</v>
      </c>
      <c r="Y3908" t="s">
        <v>37</v>
      </c>
      <c r="Z3908" t="s">
        <v>95</v>
      </c>
      <c r="AA3908" t="s">
        <v>13979</v>
      </c>
      <c r="AB3908" t="s">
        <v>13980</v>
      </c>
    </row>
    <row r="3909" spans="1:28" x14ac:dyDescent="0.3">
      <c r="A3909" t="s">
        <v>13981</v>
      </c>
      <c r="B3909" t="s">
        <v>1610</v>
      </c>
      <c r="C3909">
        <v>53</v>
      </c>
      <c r="D3909" t="s">
        <v>127</v>
      </c>
      <c r="E3909" t="s">
        <v>45</v>
      </c>
      <c r="F3909" t="s">
        <v>46</v>
      </c>
      <c r="G3909" t="s">
        <v>5562</v>
      </c>
      <c r="H3909" t="s">
        <v>35</v>
      </c>
      <c r="I3909" t="s">
        <v>36</v>
      </c>
      <c r="J3909">
        <v>26</v>
      </c>
      <c r="K3909">
        <v>23</v>
      </c>
      <c r="L3909">
        <f t="shared" si="183"/>
        <v>3</v>
      </c>
      <c r="M3909">
        <v>3</v>
      </c>
      <c r="N3909">
        <v>26378</v>
      </c>
      <c r="O3909" s="1">
        <f t="shared" si="184"/>
        <v>1014.5384615384615</v>
      </c>
      <c r="P3909" s="1">
        <f t="shared" si="185"/>
        <v>23334.384615384617</v>
      </c>
      <c r="Q3909" s="1">
        <f>Table1[[#This Row],[Earned Basic Salary]]*20%</f>
        <v>4666.876923076924</v>
      </c>
      <c r="R3909" s="1">
        <f>Table1[[#This Row],[Earned Basic Salary]]*10%</f>
        <v>2333.438461538462</v>
      </c>
      <c r="S3909" s="1">
        <f>Table1[[#This Row],[Earned Basic Salary]]*12%</f>
        <v>2800.126153846154</v>
      </c>
      <c r="T3909" s="1">
        <f>200</f>
        <v>200</v>
      </c>
      <c r="U3909" s="1">
        <f>Table1[[#This Row],[PF]]+Table1[[#This Row],[Professional Tax]]</f>
        <v>3000.126153846154</v>
      </c>
      <c r="V3909" s="1">
        <f>Table1[[#This Row],[Overtime Hours]]*200</f>
        <v>600</v>
      </c>
      <c r="W3909" s="1">
        <f>Table1[[#This Row],[Earned Basic Salary]]+Table1[[#This Row],[HRA]]+Table1[[#This Row],[DA]]+Table1[[#This Row],[Overtime Pay]]</f>
        <v>30934.700000000004</v>
      </c>
      <c r="X3909" s="1">
        <f>Table1[[#This Row],[Gross Salary]]-Table1[[#This Row],[Total Deduction]]</f>
        <v>27934.573846153849</v>
      </c>
      <c r="Y3909" t="s">
        <v>37</v>
      </c>
      <c r="Z3909" t="s">
        <v>48</v>
      </c>
      <c r="AA3909" t="s">
        <v>13982</v>
      </c>
      <c r="AB3909" t="s">
        <v>13983</v>
      </c>
    </row>
    <row r="3910" spans="1:28" x14ac:dyDescent="0.3">
      <c r="A3910" t="s">
        <v>13984</v>
      </c>
      <c r="B3910" t="s">
        <v>731</v>
      </c>
      <c r="C3910">
        <v>43</v>
      </c>
      <c r="D3910" t="s">
        <v>53</v>
      </c>
      <c r="E3910" t="s">
        <v>54</v>
      </c>
      <c r="F3910" t="s">
        <v>69</v>
      </c>
      <c r="G3910" t="s">
        <v>6102</v>
      </c>
      <c r="H3910" t="s">
        <v>35</v>
      </c>
      <c r="I3910" t="s">
        <v>36</v>
      </c>
      <c r="J3910">
        <v>26</v>
      </c>
      <c r="K3910">
        <v>26</v>
      </c>
      <c r="L3910">
        <f t="shared" si="183"/>
        <v>0</v>
      </c>
      <c r="M3910">
        <v>7</v>
      </c>
      <c r="N3910">
        <v>47955</v>
      </c>
      <c r="O3910" s="1">
        <f t="shared" si="184"/>
        <v>1844.4230769230769</v>
      </c>
      <c r="P3910" s="1">
        <f t="shared" si="185"/>
        <v>47955</v>
      </c>
      <c r="Q3910" s="1">
        <f>Table1[[#This Row],[Earned Basic Salary]]*20%</f>
        <v>9591</v>
      </c>
      <c r="R3910" s="1">
        <f>Table1[[#This Row],[Earned Basic Salary]]*10%</f>
        <v>4795.5</v>
      </c>
      <c r="S3910" s="1">
        <f>Table1[[#This Row],[Earned Basic Salary]]*12%</f>
        <v>5754.5999999999995</v>
      </c>
      <c r="T3910" s="1">
        <f>200</f>
        <v>200</v>
      </c>
      <c r="U3910" s="1">
        <f>Table1[[#This Row],[PF]]+Table1[[#This Row],[Professional Tax]]</f>
        <v>5954.5999999999995</v>
      </c>
      <c r="V3910" s="1">
        <f>Table1[[#This Row],[Overtime Hours]]*200</f>
        <v>1400</v>
      </c>
      <c r="W3910" s="1">
        <f>Table1[[#This Row],[Earned Basic Salary]]+Table1[[#This Row],[HRA]]+Table1[[#This Row],[DA]]+Table1[[#This Row],[Overtime Pay]]</f>
        <v>63741.5</v>
      </c>
      <c r="X3910" s="1">
        <f>Table1[[#This Row],[Gross Salary]]-Table1[[#This Row],[Total Deduction]]</f>
        <v>57786.9</v>
      </c>
      <c r="Y3910" t="s">
        <v>37</v>
      </c>
      <c r="Z3910" t="s">
        <v>95</v>
      </c>
      <c r="AA3910" t="s">
        <v>13985</v>
      </c>
      <c r="AB3910" t="s">
        <v>13986</v>
      </c>
    </row>
    <row r="3911" spans="1:28" x14ac:dyDescent="0.3">
      <c r="A3911" t="s">
        <v>13987</v>
      </c>
      <c r="B3911" t="s">
        <v>290</v>
      </c>
      <c r="C3911">
        <v>33</v>
      </c>
      <c r="D3911" t="s">
        <v>133</v>
      </c>
      <c r="E3911" t="s">
        <v>45</v>
      </c>
      <c r="F3911" t="s">
        <v>83</v>
      </c>
      <c r="G3911" t="s">
        <v>10797</v>
      </c>
      <c r="H3911" t="s">
        <v>35</v>
      </c>
      <c r="I3911" t="s">
        <v>36</v>
      </c>
      <c r="J3911">
        <v>26</v>
      </c>
      <c r="K3911">
        <v>25</v>
      </c>
      <c r="L3911">
        <f t="shared" si="183"/>
        <v>1</v>
      </c>
      <c r="M3911">
        <v>12</v>
      </c>
      <c r="N3911">
        <v>79521</v>
      </c>
      <c r="O3911" s="1">
        <f t="shared" si="184"/>
        <v>3058.5</v>
      </c>
      <c r="P3911" s="1">
        <f t="shared" si="185"/>
        <v>76462.5</v>
      </c>
      <c r="Q3911" s="1">
        <f>Table1[[#This Row],[Earned Basic Salary]]*20%</f>
        <v>15292.5</v>
      </c>
      <c r="R3911" s="1">
        <f>Table1[[#This Row],[Earned Basic Salary]]*10%</f>
        <v>7646.25</v>
      </c>
      <c r="S3911" s="1">
        <f>Table1[[#This Row],[Earned Basic Salary]]*12%</f>
        <v>9175.5</v>
      </c>
      <c r="T3911" s="1">
        <f>200</f>
        <v>200</v>
      </c>
      <c r="U3911" s="1">
        <f>Table1[[#This Row],[PF]]+Table1[[#This Row],[Professional Tax]]</f>
        <v>9375.5</v>
      </c>
      <c r="V3911" s="1">
        <f>Table1[[#This Row],[Overtime Hours]]*200</f>
        <v>2400</v>
      </c>
      <c r="W3911" s="1">
        <f>Table1[[#This Row],[Earned Basic Salary]]+Table1[[#This Row],[HRA]]+Table1[[#This Row],[DA]]+Table1[[#This Row],[Overtime Pay]]</f>
        <v>101801.25</v>
      </c>
      <c r="X3911" s="1">
        <f>Table1[[#This Row],[Gross Salary]]-Table1[[#This Row],[Total Deduction]]</f>
        <v>92425.75</v>
      </c>
      <c r="Y3911" t="s">
        <v>37</v>
      </c>
      <c r="Z3911" t="s">
        <v>38</v>
      </c>
      <c r="AA3911" t="s">
        <v>13988</v>
      </c>
      <c r="AB3911" t="s">
        <v>13989</v>
      </c>
    </row>
    <row r="3912" spans="1:28" x14ac:dyDescent="0.3">
      <c r="A3912" t="s">
        <v>13990</v>
      </c>
      <c r="B3912" t="s">
        <v>153</v>
      </c>
      <c r="C3912">
        <v>43</v>
      </c>
      <c r="D3912" t="s">
        <v>31</v>
      </c>
      <c r="E3912" t="s">
        <v>82</v>
      </c>
      <c r="F3912" t="s">
        <v>83</v>
      </c>
      <c r="G3912" t="s">
        <v>5529</v>
      </c>
      <c r="H3912" t="s">
        <v>35</v>
      </c>
      <c r="I3912" t="s">
        <v>36</v>
      </c>
      <c r="J3912">
        <v>26</v>
      </c>
      <c r="K3912">
        <v>24</v>
      </c>
      <c r="L3912">
        <f t="shared" si="183"/>
        <v>2</v>
      </c>
      <c r="M3912">
        <v>19</v>
      </c>
      <c r="N3912">
        <v>18404</v>
      </c>
      <c r="O3912" s="1">
        <f t="shared" si="184"/>
        <v>707.84615384615381</v>
      </c>
      <c r="P3912" s="1">
        <f t="shared" si="185"/>
        <v>16988.307692307691</v>
      </c>
      <c r="Q3912" s="1">
        <f>Table1[[#This Row],[Earned Basic Salary]]*20%</f>
        <v>3397.6615384615384</v>
      </c>
      <c r="R3912" s="1">
        <f>Table1[[#This Row],[Earned Basic Salary]]*10%</f>
        <v>1698.8307692307692</v>
      </c>
      <c r="S3912" s="1">
        <f>Table1[[#This Row],[Earned Basic Salary]]*12%</f>
        <v>2038.5969230769228</v>
      </c>
      <c r="T3912" s="1">
        <f>200</f>
        <v>200</v>
      </c>
      <c r="U3912" s="1">
        <f>Table1[[#This Row],[PF]]+Table1[[#This Row],[Professional Tax]]</f>
        <v>2238.5969230769228</v>
      </c>
      <c r="V3912" s="1">
        <f>Table1[[#This Row],[Overtime Hours]]*200</f>
        <v>3800</v>
      </c>
      <c r="W3912" s="1">
        <f>Table1[[#This Row],[Earned Basic Salary]]+Table1[[#This Row],[HRA]]+Table1[[#This Row],[DA]]+Table1[[#This Row],[Overtime Pay]]</f>
        <v>25884.799999999999</v>
      </c>
      <c r="X3912" s="1">
        <f>Table1[[#This Row],[Gross Salary]]-Table1[[#This Row],[Total Deduction]]</f>
        <v>23646.203076923077</v>
      </c>
      <c r="Y3912" t="s">
        <v>37</v>
      </c>
      <c r="Z3912" t="s">
        <v>95</v>
      </c>
      <c r="AA3912" t="s">
        <v>13991</v>
      </c>
      <c r="AB3912" t="s">
        <v>13992</v>
      </c>
    </row>
    <row r="3913" spans="1:28" x14ac:dyDescent="0.3">
      <c r="A3913" t="s">
        <v>13993</v>
      </c>
      <c r="B3913" t="s">
        <v>339</v>
      </c>
      <c r="C3913">
        <v>41</v>
      </c>
      <c r="D3913" t="s">
        <v>127</v>
      </c>
      <c r="E3913" t="s">
        <v>54</v>
      </c>
      <c r="F3913" t="s">
        <v>63</v>
      </c>
      <c r="G3913" t="s">
        <v>13994</v>
      </c>
      <c r="H3913" t="s">
        <v>35</v>
      </c>
      <c r="I3913" t="s">
        <v>36</v>
      </c>
      <c r="J3913">
        <v>26</v>
      </c>
      <c r="K3913">
        <v>25</v>
      </c>
      <c r="L3913">
        <f t="shared" si="183"/>
        <v>1</v>
      </c>
      <c r="M3913">
        <v>5</v>
      </c>
      <c r="N3913">
        <v>64511</v>
      </c>
      <c r="O3913" s="1">
        <f t="shared" si="184"/>
        <v>2481.1923076923076</v>
      </c>
      <c r="P3913" s="1">
        <f t="shared" si="185"/>
        <v>62029.807692307688</v>
      </c>
      <c r="Q3913" s="1">
        <f>Table1[[#This Row],[Earned Basic Salary]]*20%</f>
        <v>12405.961538461539</v>
      </c>
      <c r="R3913" s="1">
        <f>Table1[[#This Row],[Earned Basic Salary]]*10%</f>
        <v>6202.9807692307695</v>
      </c>
      <c r="S3913" s="1">
        <f>Table1[[#This Row],[Earned Basic Salary]]*12%</f>
        <v>7443.576923076922</v>
      </c>
      <c r="T3913" s="1">
        <f>200</f>
        <v>200</v>
      </c>
      <c r="U3913" s="1">
        <f>Table1[[#This Row],[PF]]+Table1[[#This Row],[Professional Tax]]</f>
        <v>7643.576923076922</v>
      </c>
      <c r="V3913" s="1">
        <f>Table1[[#This Row],[Overtime Hours]]*200</f>
        <v>1000</v>
      </c>
      <c r="W3913" s="1">
        <f>Table1[[#This Row],[Earned Basic Salary]]+Table1[[#This Row],[HRA]]+Table1[[#This Row],[DA]]+Table1[[#This Row],[Overtime Pay]]</f>
        <v>81638.749999999985</v>
      </c>
      <c r="X3913" s="1">
        <f>Table1[[#This Row],[Gross Salary]]-Table1[[#This Row],[Total Deduction]]</f>
        <v>73995.173076923063</v>
      </c>
      <c r="Y3913" t="s">
        <v>37</v>
      </c>
      <c r="Z3913" t="s">
        <v>95</v>
      </c>
      <c r="AA3913" t="s">
        <v>13995</v>
      </c>
      <c r="AB3913" t="s">
        <v>13996</v>
      </c>
    </row>
    <row r="3914" spans="1:28" x14ac:dyDescent="0.3">
      <c r="A3914" t="s">
        <v>13997</v>
      </c>
      <c r="B3914" t="s">
        <v>2551</v>
      </c>
      <c r="C3914">
        <v>21</v>
      </c>
      <c r="D3914" t="s">
        <v>127</v>
      </c>
      <c r="E3914" t="s">
        <v>45</v>
      </c>
      <c r="F3914" t="s">
        <v>69</v>
      </c>
      <c r="G3914" t="s">
        <v>6623</v>
      </c>
      <c r="H3914" t="s">
        <v>35</v>
      </c>
      <c r="I3914" t="s">
        <v>36</v>
      </c>
      <c r="J3914">
        <v>26</v>
      </c>
      <c r="K3914">
        <v>24</v>
      </c>
      <c r="L3914">
        <f t="shared" si="183"/>
        <v>2</v>
      </c>
      <c r="M3914">
        <v>18</v>
      </c>
      <c r="N3914">
        <v>60745</v>
      </c>
      <c r="O3914" s="1">
        <f t="shared" si="184"/>
        <v>2336.3461538461538</v>
      </c>
      <c r="P3914" s="1">
        <f t="shared" si="185"/>
        <v>56072.307692307688</v>
      </c>
      <c r="Q3914" s="1">
        <f>Table1[[#This Row],[Earned Basic Salary]]*20%</f>
        <v>11214.461538461539</v>
      </c>
      <c r="R3914" s="1">
        <f>Table1[[#This Row],[Earned Basic Salary]]*10%</f>
        <v>5607.2307692307695</v>
      </c>
      <c r="S3914" s="1">
        <f>Table1[[#This Row],[Earned Basic Salary]]*12%</f>
        <v>6728.6769230769223</v>
      </c>
      <c r="T3914" s="1">
        <f>200</f>
        <v>200</v>
      </c>
      <c r="U3914" s="1">
        <f>Table1[[#This Row],[PF]]+Table1[[#This Row],[Professional Tax]]</f>
        <v>6928.6769230769223</v>
      </c>
      <c r="V3914" s="1">
        <f>Table1[[#This Row],[Overtime Hours]]*200</f>
        <v>3600</v>
      </c>
      <c r="W3914" s="1">
        <f>Table1[[#This Row],[Earned Basic Salary]]+Table1[[#This Row],[HRA]]+Table1[[#This Row],[DA]]+Table1[[#This Row],[Overtime Pay]]</f>
        <v>76493.999999999985</v>
      </c>
      <c r="X3914" s="1">
        <f>Table1[[#This Row],[Gross Salary]]-Table1[[#This Row],[Total Deduction]]</f>
        <v>69565.323076923058</v>
      </c>
      <c r="Y3914" t="s">
        <v>37</v>
      </c>
      <c r="Z3914" t="s">
        <v>48</v>
      </c>
      <c r="AA3914" t="s">
        <v>13998</v>
      </c>
      <c r="AB3914" t="s">
        <v>13999</v>
      </c>
    </row>
    <row r="3915" spans="1:28" x14ac:dyDescent="0.3">
      <c r="A3915" t="s">
        <v>14000</v>
      </c>
      <c r="B3915" t="s">
        <v>774</v>
      </c>
      <c r="C3915">
        <v>38</v>
      </c>
      <c r="D3915" t="s">
        <v>81</v>
      </c>
      <c r="E3915" t="s">
        <v>121</v>
      </c>
      <c r="F3915" t="s">
        <v>63</v>
      </c>
      <c r="G3915" t="s">
        <v>1127</v>
      </c>
      <c r="H3915" t="s">
        <v>35</v>
      </c>
      <c r="I3915" t="s">
        <v>36</v>
      </c>
      <c r="J3915">
        <v>26</v>
      </c>
      <c r="K3915">
        <v>23</v>
      </c>
      <c r="L3915">
        <f t="shared" si="183"/>
        <v>3</v>
      </c>
      <c r="M3915">
        <v>9</v>
      </c>
      <c r="N3915">
        <v>32050</v>
      </c>
      <c r="O3915" s="1">
        <f t="shared" si="184"/>
        <v>1232.6923076923076</v>
      </c>
      <c r="P3915" s="1">
        <f t="shared" si="185"/>
        <v>28351.923076923074</v>
      </c>
      <c r="Q3915" s="1">
        <f>Table1[[#This Row],[Earned Basic Salary]]*20%</f>
        <v>5670.3846153846152</v>
      </c>
      <c r="R3915" s="1">
        <f>Table1[[#This Row],[Earned Basic Salary]]*10%</f>
        <v>2835.1923076923076</v>
      </c>
      <c r="S3915" s="1">
        <f>Table1[[#This Row],[Earned Basic Salary]]*12%</f>
        <v>3402.2307692307686</v>
      </c>
      <c r="T3915" s="1">
        <f>200</f>
        <v>200</v>
      </c>
      <c r="U3915" s="1">
        <f>Table1[[#This Row],[PF]]+Table1[[#This Row],[Professional Tax]]</f>
        <v>3602.2307692307686</v>
      </c>
      <c r="V3915" s="1">
        <f>Table1[[#This Row],[Overtime Hours]]*200</f>
        <v>1800</v>
      </c>
      <c r="W3915" s="1">
        <f>Table1[[#This Row],[Earned Basic Salary]]+Table1[[#This Row],[HRA]]+Table1[[#This Row],[DA]]+Table1[[#This Row],[Overtime Pay]]</f>
        <v>38657.499999999993</v>
      </c>
      <c r="X3915" s="1">
        <f>Table1[[#This Row],[Gross Salary]]-Table1[[#This Row],[Total Deduction]]</f>
        <v>35055.269230769227</v>
      </c>
      <c r="Y3915" t="s">
        <v>37</v>
      </c>
      <c r="Z3915" t="s">
        <v>106</v>
      </c>
      <c r="AA3915" t="s">
        <v>14001</v>
      </c>
      <c r="AB3915" t="s">
        <v>14002</v>
      </c>
    </row>
    <row r="3916" spans="1:28" x14ac:dyDescent="0.3">
      <c r="A3916" t="s">
        <v>14003</v>
      </c>
      <c r="B3916" t="s">
        <v>153</v>
      </c>
      <c r="C3916">
        <v>33</v>
      </c>
      <c r="D3916" t="s">
        <v>61</v>
      </c>
      <c r="E3916" t="s">
        <v>32</v>
      </c>
      <c r="F3916" t="s">
        <v>83</v>
      </c>
      <c r="G3916" t="s">
        <v>10863</v>
      </c>
      <c r="H3916" t="s">
        <v>35</v>
      </c>
      <c r="I3916" t="s">
        <v>36</v>
      </c>
      <c r="J3916">
        <v>26</v>
      </c>
      <c r="K3916">
        <v>24</v>
      </c>
      <c r="L3916">
        <f t="shared" si="183"/>
        <v>2</v>
      </c>
      <c r="M3916">
        <v>4</v>
      </c>
      <c r="N3916">
        <v>18156</v>
      </c>
      <c r="O3916" s="1">
        <f t="shared" si="184"/>
        <v>698.30769230769226</v>
      </c>
      <c r="P3916" s="1">
        <f t="shared" si="185"/>
        <v>16759.384615384613</v>
      </c>
      <c r="Q3916" s="1">
        <f>Table1[[#This Row],[Earned Basic Salary]]*20%</f>
        <v>3351.876923076923</v>
      </c>
      <c r="R3916" s="1">
        <f>Table1[[#This Row],[Earned Basic Salary]]*10%</f>
        <v>1675.9384615384615</v>
      </c>
      <c r="S3916" s="1">
        <f>Table1[[#This Row],[Earned Basic Salary]]*12%</f>
        <v>2011.1261538461536</v>
      </c>
      <c r="T3916" s="1">
        <f>200</f>
        <v>200</v>
      </c>
      <c r="U3916" s="1">
        <f>Table1[[#This Row],[PF]]+Table1[[#This Row],[Professional Tax]]</f>
        <v>2211.1261538461536</v>
      </c>
      <c r="V3916" s="1">
        <f>Table1[[#This Row],[Overtime Hours]]*200</f>
        <v>800</v>
      </c>
      <c r="W3916" s="1">
        <f>Table1[[#This Row],[Earned Basic Salary]]+Table1[[#This Row],[HRA]]+Table1[[#This Row],[DA]]+Table1[[#This Row],[Overtime Pay]]</f>
        <v>22587.199999999997</v>
      </c>
      <c r="X3916" s="1">
        <f>Table1[[#This Row],[Gross Salary]]-Table1[[#This Row],[Total Deduction]]</f>
        <v>20376.073846153842</v>
      </c>
      <c r="Y3916" t="s">
        <v>37</v>
      </c>
      <c r="Z3916" t="s">
        <v>48</v>
      </c>
      <c r="AA3916" t="s">
        <v>14004</v>
      </c>
      <c r="AB3916" t="s">
        <v>14005</v>
      </c>
    </row>
    <row r="3917" spans="1:28" x14ac:dyDescent="0.3">
      <c r="A3917" t="s">
        <v>14006</v>
      </c>
      <c r="B3917" t="s">
        <v>485</v>
      </c>
      <c r="C3917">
        <v>47</v>
      </c>
      <c r="D3917" t="s">
        <v>127</v>
      </c>
      <c r="E3917" t="s">
        <v>82</v>
      </c>
      <c r="F3917" t="s">
        <v>63</v>
      </c>
      <c r="G3917" t="s">
        <v>500</v>
      </c>
      <c r="H3917" t="s">
        <v>35</v>
      </c>
      <c r="I3917" t="s">
        <v>36</v>
      </c>
      <c r="J3917">
        <v>26</v>
      </c>
      <c r="K3917">
        <v>22</v>
      </c>
      <c r="L3917">
        <f t="shared" si="183"/>
        <v>4</v>
      </c>
      <c r="M3917">
        <v>9</v>
      </c>
      <c r="N3917">
        <v>69976</v>
      </c>
      <c r="O3917" s="1">
        <f t="shared" si="184"/>
        <v>2691.3846153846152</v>
      </c>
      <c r="P3917" s="1">
        <f t="shared" si="185"/>
        <v>59210.461538461532</v>
      </c>
      <c r="Q3917" s="1">
        <f>Table1[[#This Row],[Earned Basic Salary]]*20%</f>
        <v>11842.092307692306</v>
      </c>
      <c r="R3917" s="1">
        <f>Table1[[#This Row],[Earned Basic Salary]]*10%</f>
        <v>5921.0461538461532</v>
      </c>
      <c r="S3917" s="1">
        <f>Table1[[#This Row],[Earned Basic Salary]]*12%</f>
        <v>7105.2553846153833</v>
      </c>
      <c r="T3917" s="1">
        <f>200</f>
        <v>200</v>
      </c>
      <c r="U3917" s="1">
        <f>Table1[[#This Row],[PF]]+Table1[[#This Row],[Professional Tax]]</f>
        <v>7305.2553846153833</v>
      </c>
      <c r="V3917" s="1">
        <f>Table1[[#This Row],[Overtime Hours]]*200</f>
        <v>1800</v>
      </c>
      <c r="W3917" s="1">
        <f>Table1[[#This Row],[Earned Basic Salary]]+Table1[[#This Row],[HRA]]+Table1[[#This Row],[DA]]+Table1[[#This Row],[Overtime Pay]]</f>
        <v>78773.599999999991</v>
      </c>
      <c r="X3917" s="1">
        <f>Table1[[#This Row],[Gross Salary]]-Table1[[#This Row],[Total Deduction]]</f>
        <v>71468.344615384602</v>
      </c>
      <c r="Y3917" t="s">
        <v>37</v>
      </c>
      <c r="Z3917" t="s">
        <v>95</v>
      </c>
      <c r="AA3917" t="s">
        <v>14007</v>
      </c>
      <c r="AB3917" t="s">
        <v>14008</v>
      </c>
    </row>
    <row r="3918" spans="1:28" x14ac:dyDescent="0.3">
      <c r="A3918" t="s">
        <v>14009</v>
      </c>
      <c r="B3918" t="s">
        <v>1468</v>
      </c>
      <c r="C3918">
        <v>45</v>
      </c>
      <c r="D3918" t="s">
        <v>31</v>
      </c>
      <c r="E3918" t="s">
        <v>45</v>
      </c>
      <c r="F3918" t="s">
        <v>69</v>
      </c>
      <c r="G3918" t="s">
        <v>14010</v>
      </c>
      <c r="H3918" t="s">
        <v>35</v>
      </c>
      <c r="I3918" t="s">
        <v>36</v>
      </c>
      <c r="J3918">
        <v>26</v>
      </c>
      <c r="K3918">
        <v>24</v>
      </c>
      <c r="L3918">
        <f t="shared" si="183"/>
        <v>2</v>
      </c>
      <c r="M3918">
        <v>18</v>
      </c>
      <c r="N3918">
        <v>30056</v>
      </c>
      <c r="O3918" s="1">
        <f t="shared" si="184"/>
        <v>1156</v>
      </c>
      <c r="P3918" s="1">
        <f t="shared" si="185"/>
        <v>27744</v>
      </c>
      <c r="Q3918" s="1">
        <f>Table1[[#This Row],[Earned Basic Salary]]*20%</f>
        <v>5548.8</v>
      </c>
      <c r="R3918" s="1">
        <f>Table1[[#This Row],[Earned Basic Salary]]*10%</f>
        <v>2774.4</v>
      </c>
      <c r="S3918" s="1">
        <f>Table1[[#This Row],[Earned Basic Salary]]*12%</f>
        <v>3329.2799999999997</v>
      </c>
      <c r="T3918" s="1">
        <f>200</f>
        <v>200</v>
      </c>
      <c r="U3918" s="1">
        <f>Table1[[#This Row],[PF]]+Table1[[#This Row],[Professional Tax]]</f>
        <v>3529.2799999999997</v>
      </c>
      <c r="V3918" s="1">
        <f>Table1[[#This Row],[Overtime Hours]]*200</f>
        <v>3600</v>
      </c>
      <c r="W3918" s="1">
        <f>Table1[[#This Row],[Earned Basic Salary]]+Table1[[#This Row],[HRA]]+Table1[[#This Row],[DA]]+Table1[[#This Row],[Overtime Pay]]</f>
        <v>39667.200000000004</v>
      </c>
      <c r="X3918" s="1">
        <f>Table1[[#This Row],[Gross Salary]]-Table1[[#This Row],[Total Deduction]]</f>
        <v>36137.920000000006</v>
      </c>
      <c r="Y3918" t="s">
        <v>37</v>
      </c>
      <c r="Z3918" t="s">
        <v>48</v>
      </c>
      <c r="AA3918" t="s">
        <v>14011</v>
      </c>
      <c r="AB3918" t="s">
        <v>14012</v>
      </c>
    </row>
    <row r="3919" spans="1:28" x14ac:dyDescent="0.3">
      <c r="A3919" t="s">
        <v>14013</v>
      </c>
      <c r="B3919" t="s">
        <v>2551</v>
      </c>
      <c r="C3919">
        <v>42</v>
      </c>
      <c r="D3919" t="s">
        <v>75</v>
      </c>
      <c r="E3919" t="s">
        <v>45</v>
      </c>
      <c r="F3919" t="s">
        <v>46</v>
      </c>
      <c r="G3919" t="s">
        <v>1701</v>
      </c>
      <c r="H3919" t="s">
        <v>35</v>
      </c>
      <c r="I3919" t="s">
        <v>36</v>
      </c>
      <c r="J3919">
        <v>26</v>
      </c>
      <c r="K3919">
        <v>25</v>
      </c>
      <c r="L3919">
        <f t="shared" si="183"/>
        <v>1</v>
      </c>
      <c r="M3919">
        <v>10</v>
      </c>
      <c r="N3919">
        <v>37061</v>
      </c>
      <c r="O3919" s="1">
        <f t="shared" si="184"/>
        <v>1425.4230769230769</v>
      </c>
      <c r="P3919" s="1">
        <f t="shared" si="185"/>
        <v>35635.576923076922</v>
      </c>
      <c r="Q3919" s="1">
        <f>Table1[[#This Row],[Earned Basic Salary]]*20%</f>
        <v>7127.1153846153848</v>
      </c>
      <c r="R3919" s="1">
        <f>Table1[[#This Row],[Earned Basic Salary]]*10%</f>
        <v>3563.5576923076924</v>
      </c>
      <c r="S3919" s="1">
        <f>Table1[[#This Row],[Earned Basic Salary]]*12%</f>
        <v>4276.2692307692305</v>
      </c>
      <c r="T3919" s="1">
        <f>200</f>
        <v>200</v>
      </c>
      <c r="U3919" s="1">
        <f>Table1[[#This Row],[PF]]+Table1[[#This Row],[Professional Tax]]</f>
        <v>4476.2692307692305</v>
      </c>
      <c r="V3919" s="1">
        <f>Table1[[#This Row],[Overtime Hours]]*200</f>
        <v>2000</v>
      </c>
      <c r="W3919" s="1">
        <f>Table1[[#This Row],[Earned Basic Salary]]+Table1[[#This Row],[HRA]]+Table1[[#This Row],[DA]]+Table1[[#This Row],[Overtime Pay]]</f>
        <v>48326.25</v>
      </c>
      <c r="X3919" s="1">
        <f>Table1[[#This Row],[Gross Salary]]-Table1[[#This Row],[Total Deduction]]</f>
        <v>43849.980769230766</v>
      </c>
      <c r="Y3919" t="s">
        <v>37</v>
      </c>
      <c r="Z3919" t="s">
        <v>95</v>
      </c>
      <c r="AA3919" t="s">
        <v>14014</v>
      </c>
      <c r="AB3919" t="s">
        <v>14015</v>
      </c>
    </row>
    <row r="3920" spans="1:28" x14ac:dyDescent="0.3">
      <c r="A3920" t="s">
        <v>14016</v>
      </c>
      <c r="B3920" t="s">
        <v>1760</v>
      </c>
      <c r="C3920">
        <v>48</v>
      </c>
      <c r="D3920" t="s">
        <v>81</v>
      </c>
      <c r="E3920" t="s">
        <v>54</v>
      </c>
      <c r="F3920" t="s">
        <v>83</v>
      </c>
      <c r="G3920" t="s">
        <v>11742</v>
      </c>
      <c r="H3920" t="s">
        <v>35</v>
      </c>
      <c r="I3920" t="s">
        <v>36</v>
      </c>
      <c r="J3920">
        <v>26</v>
      </c>
      <c r="K3920">
        <v>24</v>
      </c>
      <c r="L3920">
        <f t="shared" si="183"/>
        <v>2</v>
      </c>
      <c r="M3920">
        <v>15</v>
      </c>
      <c r="N3920">
        <v>59054</v>
      </c>
      <c r="O3920" s="1">
        <f t="shared" si="184"/>
        <v>2271.3076923076924</v>
      </c>
      <c r="P3920" s="1">
        <f t="shared" si="185"/>
        <v>54511.384615384617</v>
      </c>
      <c r="Q3920" s="1">
        <f>Table1[[#This Row],[Earned Basic Salary]]*20%</f>
        <v>10902.276923076925</v>
      </c>
      <c r="R3920" s="1">
        <f>Table1[[#This Row],[Earned Basic Salary]]*10%</f>
        <v>5451.1384615384623</v>
      </c>
      <c r="S3920" s="1">
        <f>Table1[[#This Row],[Earned Basic Salary]]*12%</f>
        <v>6541.3661538461538</v>
      </c>
      <c r="T3920" s="1">
        <f>200</f>
        <v>200</v>
      </c>
      <c r="U3920" s="1">
        <f>Table1[[#This Row],[PF]]+Table1[[#This Row],[Professional Tax]]</f>
        <v>6741.3661538461538</v>
      </c>
      <c r="V3920" s="1">
        <f>Table1[[#This Row],[Overtime Hours]]*200</f>
        <v>3000</v>
      </c>
      <c r="W3920" s="1">
        <f>Table1[[#This Row],[Earned Basic Salary]]+Table1[[#This Row],[HRA]]+Table1[[#This Row],[DA]]+Table1[[#This Row],[Overtime Pay]]</f>
        <v>73864.800000000003</v>
      </c>
      <c r="X3920" s="1">
        <f>Table1[[#This Row],[Gross Salary]]-Table1[[#This Row],[Total Deduction]]</f>
        <v>67123.433846153843</v>
      </c>
      <c r="Y3920" t="s">
        <v>37</v>
      </c>
      <c r="Z3920" t="s">
        <v>95</v>
      </c>
      <c r="AA3920" t="s">
        <v>14017</v>
      </c>
      <c r="AB3920" t="s">
        <v>14018</v>
      </c>
    </row>
    <row r="3921" spans="1:28" x14ac:dyDescent="0.3">
      <c r="A3921" t="s">
        <v>14019</v>
      </c>
      <c r="B3921" t="s">
        <v>1140</v>
      </c>
      <c r="C3921">
        <v>44</v>
      </c>
      <c r="D3921" t="s">
        <v>44</v>
      </c>
      <c r="E3921" t="s">
        <v>62</v>
      </c>
      <c r="F3921" t="s">
        <v>33</v>
      </c>
      <c r="G3921" t="s">
        <v>14020</v>
      </c>
      <c r="H3921" t="s">
        <v>35</v>
      </c>
      <c r="I3921" t="s">
        <v>36</v>
      </c>
      <c r="J3921">
        <v>26</v>
      </c>
      <c r="K3921">
        <v>23</v>
      </c>
      <c r="L3921">
        <f t="shared" si="183"/>
        <v>3</v>
      </c>
      <c r="M3921">
        <v>11</v>
      </c>
      <c r="N3921">
        <v>59830</v>
      </c>
      <c r="O3921" s="1">
        <f t="shared" si="184"/>
        <v>2301.1538461538462</v>
      </c>
      <c r="P3921" s="1">
        <f t="shared" si="185"/>
        <v>52926.538461538461</v>
      </c>
      <c r="Q3921" s="1">
        <f>Table1[[#This Row],[Earned Basic Salary]]*20%</f>
        <v>10585.307692307693</v>
      </c>
      <c r="R3921" s="1">
        <f>Table1[[#This Row],[Earned Basic Salary]]*10%</f>
        <v>5292.6538461538466</v>
      </c>
      <c r="S3921" s="1">
        <f>Table1[[#This Row],[Earned Basic Salary]]*12%</f>
        <v>6351.1846153846154</v>
      </c>
      <c r="T3921" s="1">
        <f>200</f>
        <v>200</v>
      </c>
      <c r="U3921" s="1">
        <f>Table1[[#This Row],[PF]]+Table1[[#This Row],[Professional Tax]]</f>
        <v>6551.1846153846154</v>
      </c>
      <c r="V3921" s="1">
        <f>Table1[[#This Row],[Overtime Hours]]*200</f>
        <v>2200</v>
      </c>
      <c r="W3921" s="1">
        <f>Table1[[#This Row],[Earned Basic Salary]]+Table1[[#This Row],[HRA]]+Table1[[#This Row],[DA]]+Table1[[#This Row],[Overtime Pay]]</f>
        <v>71004.5</v>
      </c>
      <c r="X3921" s="1">
        <f>Table1[[#This Row],[Gross Salary]]-Table1[[#This Row],[Total Deduction]]</f>
        <v>64453.315384615387</v>
      </c>
      <c r="Y3921" t="s">
        <v>37</v>
      </c>
      <c r="Z3921" t="s">
        <v>95</v>
      </c>
      <c r="AA3921" t="s">
        <v>14021</v>
      </c>
      <c r="AB3921" t="s">
        <v>14022</v>
      </c>
    </row>
    <row r="3922" spans="1:28" x14ac:dyDescent="0.3">
      <c r="A3922" t="s">
        <v>14023</v>
      </c>
      <c r="B3922" t="s">
        <v>387</v>
      </c>
      <c r="C3922">
        <v>38</v>
      </c>
      <c r="D3922" t="s">
        <v>53</v>
      </c>
      <c r="E3922" t="s">
        <v>121</v>
      </c>
      <c r="F3922" t="s">
        <v>63</v>
      </c>
      <c r="G3922" t="s">
        <v>4319</v>
      </c>
      <c r="H3922" t="s">
        <v>35</v>
      </c>
      <c r="I3922" t="s">
        <v>36</v>
      </c>
      <c r="J3922">
        <v>26</v>
      </c>
      <c r="K3922">
        <v>24</v>
      </c>
      <c r="L3922">
        <f t="shared" si="183"/>
        <v>2</v>
      </c>
      <c r="M3922">
        <v>7</v>
      </c>
      <c r="N3922">
        <v>75235</v>
      </c>
      <c r="O3922" s="1">
        <f t="shared" si="184"/>
        <v>2893.6538461538462</v>
      </c>
      <c r="P3922" s="1">
        <f t="shared" si="185"/>
        <v>69447.692307692312</v>
      </c>
      <c r="Q3922" s="1">
        <f>Table1[[#This Row],[Earned Basic Salary]]*20%</f>
        <v>13889.538461538463</v>
      </c>
      <c r="R3922" s="1">
        <f>Table1[[#This Row],[Earned Basic Salary]]*10%</f>
        <v>6944.7692307692314</v>
      </c>
      <c r="S3922" s="1">
        <f>Table1[[#This Row],[Earned Basic Salary]]*12%</f>
        <v>8333.7230769230773</v>
      </c>
      <c r="T3922" s="1">
        <f>200</f>
        <v>200</v>
      </c>
      <c r="U3922" s="1">
        <f>Table1[[#This Row],[PF]]+Table1[[#This Row],[Professional Tax]]</f>
        <v>8533.7230769230773</v>
      </c>
      <c r="V3922" s="1">
        <f>Table1[[#This Row],[Overtime Hours]]*200</f>
        <v>1400</v>
      </c>
      <c r="W3922" s="1">
        <f>Table1[[#This Row],[Earned Basic Salary]]+Table1[[#This Row],[HRA]]+Table1[[#This Row],[DA]]+Table1[[#This Row],[Overtime Pay]]</f>
        <v>91682.000000000015</v>
      </c>
      <c r="X3922" s="1">
        <f>Table1[[#This Row],[Gross Salary]]-Table1[[#This Row],[Total Deduction]]</f>
        <v>83148.276923076934</v>
      </c>
      <c r="Y3922" t="s">
        <v>37</v>
      </c>
      <c r="Z3922" t="s">
        <v>48</v>
      </c>
      <c r="AA3922" t="s">
        <v>14024</v>
      </c>
      <c r="AB3922" t="s">
        <v>14025</v>
      </c>
    </row>
    <row r="3923" spans="1:28" x14ac:dyDescent="0.3">
      <c r="A3923" t="s">
        <v>14026</v>
      </c>
      <c r="B3923" t="s">
        <v>236</v>
      </c>
      <c r="C3923">
        <v>23</v>
      </c>
      <c r="D3923" t="s">
        <v>75</v>
      </c>
      <c r="E3923" t="s">
        <v>45</v>
      </c>
      <c r="F3923" t="s">
        <v>63</v>
      </c>
      <c r="G3923" t="s">
        <v>12769</v>
      </c>
      <c r="H3923" t="s">
        <v>35</v>
      </c>
      <c r="I3923" t="s">
        <v>36</v>
      </c>
      <c r="J3923">
        <v>26</v>
      </c>
      <c r="K3923">
        <v>25</v>
      </c>
      <c r="L3923">
        <f t="shared" si="183"/>
        <v>1</v>
      </c>
      <c r="M3923">
        <v>10</v>
      </c>
      <c r="N3923">
        <v>77729</v>
      </c>
      <c r="O3923" s="1">
        <f t="shared" si="184"/>
        <v>2989.5769230769229</v>
      </c>
      <c r="P3923" s="1">
        <f t="shared" si="185"/>
        <v>74739.423076923078</v>
      </c>
      <c r="Q3923" s="1">
        <f>Table1[[#This Row],[Earned Basic Salary]]*20%</f>
        <v>14947.884615384617</v>
      </c>
      <c r="R3923" s="1">
        <f>Table1[[#This Row],[Earned Basic Salary]]*10%</f>
        <v>7473.9423076923085</v>
      </c>
      <c r="S3923" s="1">
        <f>Table1[[#This Row],[Earned Basic Salary]]*12%</f>
        <v>8968.7307692307695</v>
      </c>
      <c r="T3923" s="1">
        <f>200</f>
        <v>200</v>
      </c>
      <c r="U3923" s="1">
        <f>Table1[[#This Row],[PF]]+Table1[[#This Row],[Professional Tax]]</f>
        <v>9168.7307692307695</v>
      </c>
      <c r="V3923" s="1">
        <f>Table1[[#This Row],[Overtime Hours]]*200</f>
        <v>2000</v>
      </c>
      <c r="W3923" s="1">
        <f>Table1[[#This Row],[Earned Basic Salary]]+Table1[[#This Row],[HRA]]+Table1[[#This Row],[DA]]+Table1[[#This Row],[Overtime Pay]]</f>
        <v>99161.25</v>
      </c>
      <c r="X3923" s="1">
        <f>Table1[[#This Row],[Gross Salary]]-Table1[[#This Row],[Total Deduction]]</f>
        <v>89992.519230769234</v>
      </c>
      <c r="Y3923" t="s">
        <v>37</v>
      </c>
      <c r="Z3923" t="s">
        <v>48</v>
      </c>
      <c r="AA3923" t="s">
        <v>14027</v>
      </c>
      <c r="AB3923" t="s">
        <v>14028</v>
      </c>
    </row>
    <row r="3924" spans="1:28" x14ac:dyDescent="0.3">
      <c r="A3924" t="s">
        <v>14029</v>
      </c>
      <c r="B3924" t="s">
        <v>1002</v>
      </c>
      <c r="C3924">
        <v>25</v>
      </c>
      <c r="D3924" t="s">
        <v>75</v>
      </c>
      <c r="E3924" t="s">
        <v>32</v>
      </c>
      <c r="F3924" t="s">
        <v>89</v>
      </c>
      <c r="G3924" t="s">
        <v>12848</v>
      </c>
      <c r="H3924" t="s">
        <v>35</v>
      </c>
      <c r="I3924" t="s">
        <v>36</v>
      </c>
      <c r="J3924">
        <v>26</v>
      </c>
      <c r="K3924">
        <v>25</v>
      </c>
      <c r="L3924">
        <f t="shared" si="183"/>
        <v>1</v>
      </c>
      <c r="M3924">
        <v>14</v>
      </c>
      <c r="N3924">
        <v>20928</v>
      </c>
      <c r="O3924" s="1">
        <f t="shared" si="184"/>
        <v>804.92307692307691</v>
      </c>
      <c r="P3924" s="1">
        <f t="shared" si="185"/>
        <v>20123.076923076922</v>
      </c>
      <c r="Q3924" s="1">
        <f>Table1[[#This Row],[Earned Basic Salary]]*20%</f>
        <v>4024.6153846153848</v>
      </c>
      <c r="R3924" s="1">
        <f>Table1[[#This Row],[Earned Basic Salary]]*10%</f>
        <v>2012.3076923076924</v>
      </c>
      <c r="S3924" s="1">
        <f>Table1[[#This Row],[Earned Basic Salary]]*12%</f>
        <v>2414.7692307692305</v>
      </c>
      <c r="T3924" s="1">
        <f>200</f>
        <v>200</v>
      </c>
      <c r="U3924" s="1">
        <f>Table1[[#This Row],[PF]]+Table1[[#This Row],[Professional Tax]]</f>
        <v>2614.7692307692305</v>
      </c>
      <c r="V3924" s="1">
        <f>Table1[[#This Row],[Overtime Hours]]*200</f>
        <v>2800</v>
      </c>
      <c r="W3924" s="1">
        <f>Table1[[#This Row],[Earned Basic Salary]]+Table1[[#This Row],[HRA]]+Table1[[#This Row],[DA]]+Table1[[#This Row],[Overtime Pay]]</f>
        <v>28959.999999999996</v>
      </c>
      <c r="X3924" s="1">
        <f>Table1[[#This Row],[Gross Salary]]-Table1[[#This Row],[Total Deduction]]</f>
        <v>26345.230769230766</v>
      </c>
      <c r="Y3924" t="s">
        <v>37</v>
      </c>
      <c r="Z3924" t="s">
        <v>38</v>
      </c>
      <c r="AA3924" t="s">
        <v>14030</v>
      </c>
      <c r="AB3924" t="s">
        <v>14031</v>
      </c>
    </row>
    <row r="3925" spans="1:28" x14ac:dyDescent="0.3">
      <c r="A3925" t="s">
        <v>14032</v>
      </c>
      <c r="B3925" t="s">
        <v>741</v>
      </c>
      <c r="C3925">
        <v>23</v>
      </c>
      <c r="D3925" t="s">
        <v>81</v>
      </c>
      <c r="E3925" t="s">
        <v>82</v>
      </c>
      <c r="F3925" t="s">
        <v>63</v>
      </c>
      <c r="G3925" t="s">
        <v>2792</v>
      </c>
      <c r="H3925" t="s">
        <v>35</v>
      </c>
      <c r="I3925" t="s">
        <v>36</v>
      </c>
      <c r="J3925">
        <v>26</v>
      </c>
      <c r="K3925">
        <v>23</v>
      </c>
      <c r="L3925">
        <f t="shared" si="183"/>
        <v>3</v>
      </c>
      <c r="M3925">
        <v>10</v>
      </c>
      <c r="N3925">
        <v>65116</v>
      </c>
      <c r="O3925" s="1">
        <f t="shared" si="184"/>
        <v>2504.4615384615386</v>
      </c>
      <c r="P3925" s="1">
        <f t="shared" si="185"/>
        <v>57602.61538461539</v>
      </c>
      <c r="Q3925" s="1">
        <f>Table1[[#This Row],[Earned Basic Salary]]*20%</f>
        <v>11520.523076923078</v>
      </c>
      <c r="R3925" s="1">
        <f>Table1[[#This Row],[Earned Basic Salary]]*10%</f>
        <v>5760.2615384615392</v>
      </c>
      <c r="S3925" s="1">
        <f>Table1[[#This Row],[Earned Basic Salary]]*12%</f>
        <v>6912.3138461538465</v>
      </c>
      <c r="T3925" s="1">
        <f>200</f>
        <v>200</v>
      </c>
      <c r="U3925" s="1">
        <f>Table1[[#This Row],[PF]]+Table1[[#This Row],[Professional Tax]]</f>
        <v>7112.3138461538465</v>
      </c>
      <c r="V3925" s="1">
        <f>Table1[[#This Row],[Overtime Hours]]*200</f>
        <v>2000</v>
      </c>
      <c r="W3925" s="1">
        <f>Table1[[#This Row],[Earned Basic Salary]]+Table1[[#This Row],[HRA]]+Table1[[#This Row],[DA]]+Table1[[#This Row],[Overtime Pay]]</f>
        <v>76883.400000000009</v>
      </c>
      <c r="X3925" s="1">
        <f>Table1[[#This Row],[Gross Salary]]-Table1[[#This Row],[Total Deduction]]</f>
        <v>69771.086153846161</v>
      </c>
      <c r="Y3925" t="s">
        <v>37</v>
      </c>
      <c r="Z3925" t="s">
        <v>95</v>
      </c>
      <c r="AA3925" t="s">
        <v>14033</v>
      </c>
      <c r="AB3925" t="s">
        <v>14034</v>
      </c>
    </row>
    <row r="3926" spans="1:28" x14ac:dyDescent="0.3">
      <c r="A3926" t="s">
        <v>14035</v>
      </c>
      <c r="B3926" t="s">
        <v>1729</v>
      </c>
      <c r="C3926">
        <v>29</v>
      </c>
      <c r="D3926" t="s">
        <v>81</v>
      </c>
      <c r="E3926" t="s">
        <v>82</v>
      </c>
      <c r="F3926" t="s">
        <v>69</v>
      </c>
      <c r="G3926" t="s">
        <v>2371</v>
      </c>
      <c r="H3926" t="s">
        <v>35</v>
      </c>
      <c r="I3926" t="s">
        <v>36</v>
      </c>
      <c r="J3926">
        <v>26</v>
      </c>
      <c r="K3926">
        <v>23</v>
      </c>
      <c r="L3926">
        <f t="shared" si="183"/>
        <v>3</v>
      </c>
      <c r="M3926">
        <v>16</v>
      </c>
      <c r="N3926">
        <v>56912</v>
      </c>
      <c r="O3926" s="1">
        <f t="shared" si="184"/>
        <v>2188.9230769230771</v>
      </c>
      <c r="P3926" s="1">
        <f t="shared" si="185"/>
        <v>50345.230769230773</v>
      </c>
      <c r="Q3926" s="1">
        <f>Table1[[#This Row],[Earned Basic Salary]]*20%</f>
        <v>10069.046153846155</v>
      </c>
      <c r="R3926" s="1">
        <f>Table1[[#This Row],[Earned Basic Salary]]*10%</f>
        <v>5034.5230769230775</v>
      </c>
      <c r="S3926" s="1">
        <f>Table1[[#This Row],[Earned Basic Salary]]*12%</f>
        <v>6041.4276923076923</v>
      </c>
      <c r="T3926" s="1">
        <f>200</f>
        <v>200</v>
      </c>
      <c r="U3926" s="1">
        <f>Table1[[#This Row],[PF]]+Table1[[#This Row],[Professional Tax]]</f>
        <v>6241.4276923076923</v>
      </c>
      <c r="V3926" s="1">
        <f>Table1[[#This Row],[Overtime Hours]]*200</f>
        <v>3200</v>
      </c>
      <c r="W3926" s="1">
        <f>Table1[[#This Row],[Earned Basic Salary]]+Table1[[#This Row],[HRA]]+Table1[[#This Row],[DA]]+Table1[[#This Row],[Overtime Pay]]</f>
        <v>68648.800000000003</v>
      </c>
      <c r="X3926" s="1">
        <f>Table1[[#This Row],[Gross Salary]]-Table1[[#This Row],[Total Deduction]]</f>
        <v>62407.372307692312</v>
      </c>
      <c r="Y3926" t="s">
        <v>37</v>
      </c>
      <c r="Z3926" t="s">
        <v>95</v>
      </c>
      <c r="AA3926" t="s">
        <v>14036</v>
      </c>
      <c r="AB3926" t="s">
        <v>14037</v>
      </c>
    </row>
    <row r="3927" spans="1:28" x14ac:dyDescent="0.3">
      <c r="A3927" t="s">
        <v>14038</v>
      </c>
      <c r="B3927" t="s">
        <v>110</v>
      </c>
      <c r="C3927">
        <v>27</v>
      </c>
      <c r="D3927" t="s">
        <v>31</v>
      </c>
      <c r="E3927" t="s">
        <v>54</v>
      </c>
      <c r="F3927" t="s">
        <v>89</v>
      </c>
      <c r="G3927" t="s">
        <v>7150</v>
      </c>
      <c r="H3927" t="s">
        <v>35</v>
      </c>
      <c r="I3927" t="s">
        <v>36</v>
      </c>
      <c r="J3927">
        <v>26</v>
      </c>
      <c r="K3927">
        <v>26</v>
      </c>
      <c r="L3927">
        <f t="shared" si="183"/>
        <v>0</v>
      </c>
      <c r="M3927">
        <v>13</v>
      </c>
      <c r="N3927">
        <v>68981</v>
      </c>
      <c r="O3927" s="1">
        <f t="shared" si="184"/>
        <v>2653.1153846153848</v>
      </c>
      <c r="P3927" s="1">
        <f t="shared" si="185"/>
        <v>68981</v>
      </c>
      <c r="Q3927" s="1">
        <f>Table1[[#This Row],[Earned Basic Salary]]*20%</f>
        <v>13796.2</v>
      </c>
      <c r="R3927" s="1">
        <f>Table1[[#This Row],[Earned Basic Salary]]*10%</f>
        <v>6898.1</v>
      </c>
      <c r="S3927" s="1">
        <f>Table1[[#This Row],[Earned Basic Salary]]*12%</f>
        <v>8277.7199999999993</v>
      </c>
      <c r="T3927" s="1">
        <f>200</f>
        <v>200</v>
      </c>
      <c r="U3927" s="1">
        <f>Table1[[#This Row],[PF]]+Table1[[#This Row],[Professional Tax]]</f>
        <v>8477.7199999999993</v>
      </c>
      <c r="V3927" s="1">
        <f>Table1[[#This Row],[Overtime Hours]]*200</f>
        <v>2600</v>
      </c>
      <c r="W3927" s="1">
        <f>Table1[[#This Row],[Earned Basic Salary]]+Table1[[#This Row],[HRA]]+Table1[[#This Row],[DA]]+Table1[[#This Row],[Overtime Pay]]</f>
        <v>92275.3</v>
      </c>
      <c r="X3927" s="1">
        <f>Table1[[#This Row],[Gross Salary]]-Table1[[#This Row],[Total Deduction]]</f>
        <v>83797.58</v>
      </c>
      <c r="Y3927" t="s">
        <v>37</v>
      </c>
      <c r="Z3927" t="s">
        <v>38</v>
      </c>
      <c r="AA3927" t="s">
        <v>14039</v>
      </c>
      <c r="AB3927" t="s">
        <v>14040</v>
      </c>
    </row>
    <row r="3928" spans="1:28" x14ac:dyDescent="0.3">
      <c r="A3928" t="s">
        <v>14041</v>
      </c>
      <c r="B3928" t="s">
        <v>475</v>
      </c>
      <c r="C3928">
        <v>53</v>
      </c>
      <c r="D3928" t="s">
        <v>75</v>
      </c>
      <c r="E3928" t="s">
        <v>54</v>
      </c>
      <c r="F3928" t="s">
        <v>69</v>
      </c>
      <c r="G3928" t="s">
        <v>4955</v>
      </c>
      <c r="H3928" t="s">
        <v>35</v>
      </c>
      <c r="I3928" t="s">
        <v>36</v>
      </c>
      <c r="J3928">
        <v>26</v>
      </c>
      <c r="K3928">
        <v>22</v>
      </c>
      <c r="L3928">
        <f t="shared" si="183"/>
        <v>4</v>
      </c>
      <c r="M3928">
        <v>10</v>
      </c>
      <c r="N3928">
        <v>28666</v>
      </c>
      <c r="O3928" s="1">
        <f t="shared" si="184"/>
        <v>1102.5384615384614</v>
      </c>
      <c r="P3928" s="1">
        <f t="shared" si="185"/>
        <v>24255.846153846152</v>
      </c>
      <c r="Q3928" s="1">
        <f>Table1[[#This Row],[Earned Basic Salary]]*20%</f>
        <v>4851.169230769231</v>
      </c>
      <c r="R3928" s="1">
        <f>Table1[[#This Row],[Earned Basic Salary]]*10%</f>
        <v>2425.5846153846155</v>
      </c>
      <c r="S3928" s="1">
        <f>Table1[[#This Row],[Earned Basic Salary]]*12%</f>
        <v>2910.7015384615383</v>
      </c>
      <c r="T3928" s="1">
        <f>200</f>
        <v>200</v>
      </c>
      <c r="U3928" s="1">
        <f>Table1[[#This Row],[PF]]+Table1[[#This Row],[Professional Tax]]</f>
        <v>3110.7015384615383</v>
      </c>
      <c r="V3928" s="1">
        <f>Table1[[#This Row],[Overtime Hours]]*200</f>
        <v>2000</v>
      </c>
      <c r="W3928" s="1">
        <f>Table1[[#This Row],[Earned Basic Salary]]+Table1[[#This Row],[HRA]]+Table1[[#This Row],[DA]]+Table1[[#This Row],[Overtime Pay]]</f>
        <v>33532.6</v>
      </c>
      <c r="X3928" s="1">
        <f>Table1[[#This Row],[Gross Salary]]-Table1[[#This Row],[Total Deduction]]</f>
        <v>30421.898461538462</v>
      </c>
      <c r="Y3928" t="s">
        <v>37</v>
      </c>
      <c r="Z3928" t="s">
        <v>48</v>
      </c>
      <c r="AA3928" t="s">
        <v>14042</v>
      </c>
      <c r="AB3928" t="s">
        <v>14043</v>
      </c>
    </row>
    <row r="3929" spans="1:28" x14ac:dyDescent="0.3">
      <c r="A3929" t="s">
        <v>14044</v>
      </c>
      <c r="B3929" t="s">
        <v>448</v>
      </c>
      <c r="C3929">
        <v>42</v>
      </c>
      <c r="D3929" t="s">
        <v>31</v>
      </c>
      <c r="E3929" t="s">
        <v>82</v>
      </c>
      <c r="F3929" t="s">
        <v>55</v>
      </c>
      <c r="G3929" t="s">
        <v>14045</v>
      </c>
      <c r="H3929" t="s">
        <v>35</v>
      </c>
      <c r="I3929" t="s">
        <v>36</v>
      </c>
      <c r="J3929">
        <v>26</v>
      </c>
      <c r="K3929">
        <v>23</v>
      </c>
      <c r="L3929">
        <f t="shared" si="183"/>
        <v>3</v>
      </c>
      <c r="M3929">
        <v>18</v>
      </c>
      <c r="N3929">
        <v>47078</v>
      </c>
      <c r="O3929" s="1">
        <f t="shared" si="184"/>
        <v>1810.6923076923076</v>
      </c>
      <c r="P3929" s="1">
        <f t="shared" si="185"/>
        <v>41645.923076923078</v>
      </c>
      <c r="Q3929" s="1">
        <f>Table1[[#This Row],[Earned Basic Salary]]*20%</f>
        <v>8329.1846153846163</v>
      </c>
      <c r="R3929" s="1">
        <f>Table1[[#This Row],[Earned Basic Salary]]*10%</f>
        <v>4164.5923076923082</v>
      </c>
      <c r="S3929" s="1">
        <f>Table1[[#This Row],[Earned Basic Salary]]*12%</f>
        <v>4997.5107692307693</v>
      </c>
      <c r="T3929" s="1">
        <f>200</f>
        <v>200</v>
      </c>
      <c r="U3929" s="1">
        <f>Table1[[#This Row],[PF]]+Table1[[#This Row],[Professional Tax]]</f>
        <v>5197.5107692307693</v>
      </c>
      <c r="V3929" s="1">
        <f>Table1[[#This Row],[Overtime Hours]]*200</f>
        <v>3600</v>
      </c>
      <c r="W3929" s="1">
        <f>Table1[[#This Row],[Earned Basic Salary]]+Table1[[#This Row],[HRA]]+Table1[[#This Row],[DA]]+Table1[[#This Row],[Overtime Pay]]</f>
        <v>57739.7</v>
      </c>
      <c r="X3929" s="1">
        <f>Table1[[#This Row],[Gross Salary]]-Table1[[#This Row],[Total Deduction]]</f>
        <v>52542.189230769225</v>
      </c>
      <c r="Y3929" t="s">
        <v>37</v>
      </c>
      <c r="Z3929" t="s">
        <v>95</v>
      </c>
      <c r="AA3929" t="s">
        <v>14046</v>
      </c>
      <c r="AB3929" t="s">
        <v>14047</v>
      </c>
    </row>
    <row r="3930" spans="1:28" x14ac:dyDescent="0.3">
      <c r="A3930" t="s">
        <v>14048</v>
      </c>
      <c r="B3930" t="s">
        <v>74</v>
      </c>
      <c r="C3930">
        <v>43</v>
      </c>
      <c r="D3930" t="s">
        <v>127</v>
      </c>
      <c r="E3930" t="s">
        <v>54</v>
      </c>
      <c r="F3930" t="s">
        <v>33</v>
      </c>
      <c r="G3930" t="s">
        <v>5489</v>
      </c>
      <c r="H3930" t="s">
        <v>35</v>
      </c>
      <c r="I3930" t="s">
        <v>36</v>
      </c>
      <c r="J3930">
        <v>26</v>
      </c>
      <c r="K3930">
        <v>24</v>
      </c>
      <c r="L3930">
        <f t="shared" si="183"/>
        <v>2</v>
      </c>
      <c r="M3930">
        <v>12</v>
      </c>
      <c r="N3930">
        <v>71410</v>
      </c>
      <c r="O3930" s="1">
        <f t="shared" si="184"/>
        <v>2746.5384615384614</v>
      </c>
      <c r="P3930" s="1">
        <f t="shared" si="185"/>
        <v>65916.923076923078</v>
      </c>
      <c r="Q3930" s="1">
        <f>Table1[[#This Row],[Earned Basic Salary]]*20%</f>
        <v>13183.384615384617</v>
      </c>
      <c r="R3930" s="1">
        <f>Table1[[#This Row],[Earned Basic Salary]]*10%</f>
        <v>6591.6923076923085</v>
      </c>
      <c r="S3930" s="1">
        <f>Table1[[#This Row],[Earned Basic Salary]]*12%</f>
        <v>7910.0307692307688</v>
      </c>
      <c r="T3930" s="1">
        <f>200</f>
        <v>200</v>
      </c>
      <c r="U3930" s="1">
        <f>Table1[[#This Row],[PF]]+Table1[[#This Row],[Professional Tax]]</f>
        <v>8110.0307692307688</v>
      </c>
      <c r="V3930" s="1">
        <f>Table1[[#This Row],[Overtime Hours]]*200</f>
        <v>2400</v>
      </c>
      <c r="W3930" s="1">
        <f>Table1[[#This Row],[Earned Basic Salary]]+Table1[[#This Row],[HRA]]+Table1[[#This Row],[DA]]+Table1[[#This Row],[Overtime Pay]]</f>
        <v>88092</v>
      </c>
      <c r="X3930" s="1">
        <f>Table1[[#This Row],[Gross Salary]]-Table1[[#This Row],[Total Deduction]]</f>
        <v>79981.969230769231</v>
      </c>
      <c r="Y3930" t="s">
        <v>37</v>
      </c>
      <c r="Z3930" t="s">
        <v>95</v>
      </c>
      <c r="AA3930" t="s">
        <v>14049</v>
      </c>
      <c r="AB3930" t="s">
        <v>14050</v>
      </c>
    </row>
    <row r="3931" spans="1:28" x14ac:dyDescent="0.3">
      <c r="A3931" t="s">
        <v>14051</v>
      </c>
      <c r="B3931" t="s">
        <v>1430</v>
      </c>
      <c r="C3931">
        <v>54</v>
      </c>
      <c r="D3931" t="s">
        <v>127</v>
      </c>
      <c r="E3931" t="s">
        <v>62</v>
      </c>
      <c r="F3931" t="s">
        <v>46</v>
      </c>
      <c r="G3931" t="s">
        <v>10587</v>
      </c>
      <c r="H3931" t="s">
        <v>35</v>
      </c>
      <c r="I3931" t="s">
        <v>36</v>
      </c>
      <c r="J3931">
        <v>26</v>
      </c>
      <c r="K3931">
        <v>26</v>
      </c>
      <c r="L3931">
        <f t="shared" si="183"/>
        <v>0</v>
      </c>
      <c r="M3931">
        <v>6</v>
      </c>
      <c r="N3931">
        <v>21112</v>
      </c>
      <c r="O3931" s="1">
        <f t="shared" si="184"/>
        <v>812</v>
      </c>
      <c r="P3931" s="1">
        <f t="shared" si="185"/>
        <v>21112</v>
      </c>
      <c r="Q3931" s="1">
        <f>Table1[[#This Row],[Earned Basic Salary]]*20%</f>
        <v>4222.4000000000005</v>
      </c>
      <c r="R3931" s="1">
        <f>Table1[[#This Row],[Earned Basic Salary]]*10%</f>
        <v>2111.2000000000003</v>
      </c>
      <c r="S3931" s="1">
        <f>Table1[[#This Row],[Earned Basic Salary]]*12%</f>
        <v>2533.44</v>
      </c>
      <c r="T3931" s="1">
        <f>200</f>
        <v>200</v>
      </c>
      <c r="U3931" s="1">
        <f>Table1[[#This Row],[PF]]+Table1[[#This Row],[Professional Tax]]</f>
        <v>2733.44</v>
      </c>
      <c r="V3931" s="1">
        <f>Table1[[#This Row],[Overtime Hours]]*200</f>
        <v>1200</v>
      </c>
      <c r="W3931" s="1">
        <f>Table1[[#This Row],[Earned Basic Salary]]+Table1[[#This Row],[HRA]]+Table1[[#This Row],[DA]]+Table1[[#This Row],[Overtime Pay]]</f>
        <v>28645.600000000002</v>
      </c>
      <c r="X3931" s="1">
        <f>Table1[[#This Row],[Gross Salary]]-Table1[[#This Row],[Total Deduction]]</f>
        <v>25912.160000000003</v>
      </c>
      <c r="Y3931" t="s">
        <v>37</v>
      </c>
      <c r="Z3931" t="s">
        <v>106</v>
      </c>
      <c r="AA3931" t="s">
        <v>14052</v>
      </c>
      <c r="AB3931" t="s">
        <v>14053</v>
      </c>
    </row>
    <row r="3932" spans="1:28" x14ac:dyDescent="0.3">
      <c r="A3932" t="s">
        <v>14054</v>
      </c>
      <c r="B3932" t="s">
        <v>2638</v>
      </c>
      <c r="C3932">
        <v>47</v>
      </c>
      <c r="D3932" t="s">
        <v>127</v>
      </c>
      <c r="E3932" t="s">
        <v>62</v>
      </c>
      <c r="F3932" t="s">
        <v>46</v>
      </c>
      <c r="G3932" t="s">
        <v>14055</v>
      </c>
      <c r="H3932" t="s">
        <v>35</v>
      </c>
      <c r="I3932" t="s">
        <v>36</v>
      </c>
      <c r="J3932">
        <v>26</v>
      </c>
      <c r="K3932">
        <v>24</v>
      </c>
      <c r="L3932">
        <f t="shared" si="183"/>
        <v>2</v>
      </c>
      <c r="M3932">
        <v>7</v>
      </c>
      <c r="N3932">
        <v>41778</v>
      </c>
      <c r="O3932" s="1">
        <f t="shared" si="184"/>
        <v>1606.8461538461538</v>
      </c>
      <c r="P3932" s="1">
        <f t="shared" si="185"/>
        <v>38564.307692307688</v>
      </c>
      <c r="Q3932" s="1">
        <f>Table1[[#This Row],[Earned Basic Salary]]*20%</f>
        <v>7712.8615384615377</v>
      </c>
      <c r="R3932" s="1">
        <f>Table1[[#This Row],[Earned Basic Salary]]*10%</f>
        <v>3856.4307692307689</v>
      </c>
      <c r="S3932" s="1">
        <f>Table1[[#This Row],[Earned Basic Salary]]*12%</f>
        <v>4627.7169230769223</v>
      </c>
      <c r="T3932" s="1">
        <f>200</f>
        <v>200</v>
      </c>
      <c r="U3932" s="1">
        <f>Table1[[#This Row],[PF]]+Table1[[#This Row],[Professional Tax]]</f>
        <v>4827.7169230769223</v>
      </c>
      <c r="V3932" s="1">
        <f>Table1[[#This Row],[Overtime Hours]]*200</f>
        <v>1400</v>
      </c>
      <c r="W3932" s="1">
        <f>Table1[[#This Row],[Earned Basic Salary]]+Table1[[#This Row],[HRA]]+Table1[[#This Row],[DA]]+Table1[[#This Row],[Overtime Pay]]</f>
        <v>51533.599999999999</v>
      </c>
      <c r="X3932" s="1">
        <f>Table1[[#This Row],[Gross Salary]]-Table1[[#This Row],[Total Deduction]]</f>
        <v>46705.883076923077</v>
      </c>
      <c r="Y3932" t="s">
        <v>37</v>
      </c>
      <c r="Z3932" t="s">
        <v>106</v>
      </c>
      <c r="AA3932" t="s">
        <v>14056</v>
      </c>
      <c r="AB3932" t="s">
        <v>14057</v>
      </c>
    </row>
    <row r="3933" spans="1:28" x14ac:dyDescent="0.3">
      <c r="A3933" t="s">
        <v>14058</v>
      </c>
      <c r="B3933" t="s">
        <v>1946</v>
      </c>
      <c r="C3933">
        <v>49</v>
      </c>
      <c r="D3933" t="s">
        <v>61</v>
      </c>
      <c r="E3933" t="s">
        <v>62</v>
      </c>
      <c r="F3933" t="s">
        <v>63</v>
      </c>
      <c r="G3933" t="s">
        <v>11769</v>
      </c>
      <c r="H3933" t="s">
        <v>35</v>
      </c>
      <c r="I3933" t="s">
        <v>36</v>
      </c>
      <c r="J3933">
        <v>26</v>
      </c>
      <c r="K3933">
        <v>24</v>
      </c>
      <c r="L3933">
        <f t="shared" si="183"/>
        <v>2</v>
      </c>
      <c r="M3933">
        <v>4</v>
      </c>
      <c r="N3933">
        <v>63962</v>
      </c>
      <c r="O3933" s="1">
        <f t="shared" si="184"/>
        <v>2460.0769230769229</v>
      </c>
      <c r="P3933" s="1">
        <f t="shared" si="185"/>
        <v>59041.846153846149</v>
      </c>
      <c r="Q3933" s="1">
        <f>Table1[[#This Row],[Earned Basic Salary]]*20%</f>
        <v>11808.369230769231</v>
      </c>
      <c r="R3933" s="1">
        <f>Table1[[#This Row],[Earned Basic Salary]]*10%</f>
        <v>5904.1846153846154</v>
      </c>
      <c r="S3933" s="1">
        <f>Table1[[#This Row],[Earned Basic Salary]]*12%</f>
        <v>7085.0215384615376</v>
      </c>
      <c r="T3933" s="1">
        <f>200</f>
        <v>200</v>
      </c>
      <c r="U3933" s="1">
        <f>Table1[[#This Row],[PF]]+Table1[[#This Row],[Professional Tax]]</f>
        <v>7285.0215384615376</v>
      </c>
      <c r="V3933" s="1">
        <f>Table1[[#This Row],[Overtime Hours]]*200</f>
        <v>800</v>
      </c>
      <c r="W3933" s="1">
        <f>Table1[[#This Row],[Earned Basic Salary]]+Table1[[#This Row],[HRA]]+Table1[[#This Row],[DA]]+Table1[[#This Row],[Overtime Pay]]</f>
        <v>77554.399999999994</v>
      </c>
      <c r="X3933" s="1">
        <f>Table1[[#This Row],[Gross Salary]]-Table1[[#This Row],[Total Deduction]]</f>
        <v>70269.37846153845</v>
      </c>
      <c r="Y3933" t="s">
        <v>37</v>
      </c>
      <c r="Z3933" t="s">
        <v>95</v>
      </c>
      <c r="AA3933" t="s">
        <v>14059</v>
      </c>
      <c r="AB3933" t="s">
        <v>14060</v>
      </c>
    </row>
    <row r="3934" spans="1:28" x14ac:dyDescent="0.3">
      <c r="A3934" t="s">
        <v>14061</v>
      </c>
      <c r="B3934" t="s">
        <v>99</v>
      </c>
      <c r="C3934">
        <v>33</v>
      </c>
      <c r="D3934" t="s">
        <v>133</v>
      </c>
      <c r="E3934" t="s">
        <v>54</v>
      </c>
      <c r="F3934" t="s">
        <v>55</v>
      </c>
      <c r="G3934" t="s">
        <v>3291</v>
      </c>
      <c r="H3934" t="s">
        <v>35</v>
      </c>
      <c r="I3934" t="s">
        <v>36</v>
      </c>
      <c r="J3934">
        <v>26</v>
      </c>
      <c r="K3934">
        <v>24</v>
      </c>
      <c r="L3934">
        <f t="shared" si="183"/>
        <v>2</v>
      </c>
      <c r="M3934">
        <v>1</v>
      </c>
      <c r="N3934">
        <v>55047</v>
      </c>
      <c r="O3934" s="1">
        <f t="shared" si="184"/>
        <v>2117.1923076923076</v>
      </c>
      <c r="P3934" s="1">
        <f t="shared" si="185"/>
        <v>50812.615384615383</v>
      </c>
      <c r="Q3934" s="1">
        <f>Table1[[#This Row],[Earned Basic Salary]]*20%</f>
        <v>10162.523076923077</v>
      </c>
      <c r="R3934" s="1">
        <f>Table1[[#This Row],[Earned Basic Salary]]*10%</f>
        <v>5081.2615384615383</v>
      </c>
      <c r="S3934" s="1">
        <f>Table1[[#This Row],[Earned Basic Salary]]*12%</f>
        <v>6097.5138461538454</v>
      </c>
      <c r="T3934" s="1">
        <f>200</f>
        <v>200</v>
      </c>
      <c r="U3934" s="1">
        <f>Table1[[#This Row],[PF]]+Table1[[#This Row],[Professional Tax]]</f>
        <v>6297.5138461538454</v>
      </c>
      <c r="V3934" s="1">
        <f>Table1[[#This Row],[Overtime Hours]]*200</f>
        <v>200</v>
      </c>
      <c r="W3934" s="1">
        <f>Table1[[#This Row],[Earned Basic Salary]]+Table1[[#This Row],[HRA]]+Table1[[#This Row],[DA]]+Table1[[#This Row],[Overtime Pay]]</f>
        <v>66256.399999999994</v>
      </c>
      <c r="X3934" s="1">
        <f>Table1[[#This Row],[Gross Salary]]-Table1[[#This Row],[Total Deduction]]</f>
        <v>59958.88615384615</v>
      </c>
      <c r="Y3934" t="s">
        <v>37</v>
      </c>
      <c r="Z3934" t="s">
        <v>95</v>
      </c>
      <c r="AA3934" t="s">
        <v>14062</v>
      </c>
      <c r="AB3934" t="s">
        <v>14063</v>
      </c>
    </row>
    <row r="3935" spans="1:28" x14ac:dyDescent="0.3">
      <c r="A3935" t="s">
        <v>14064</v>
      </c>
      <c r="B3935" t="s">
        <v>607</v>
      </c>
      <c r="C3935">
        <v>39</v>
      </c>
      <c r="D3935" t="s">
        <v>61</v>
      </c>
      <c r="E3935" t="s">
        <v>45</v>
      </c>
      <c r="F3935" t="s">
        <v>46</v>
      </c>
      <c r="G3935" t="s">
        <v>13994</v>
      </c>
      <c r="H3935" t="s">
        <v>35</v>
      </c>
      <c r="I3935" t="s">
        <v>36</v>
      </c>
      <c r="J3935">
        <v>26</v>
      </c>
      <c r="K3935">
        <v>23</v>
      </c>
      <c r="L3935">
        <f t="shared" si="183"/>
        <v>3</v>
      </c>
      <c r="M3935">
        <v>4</v>
      </c>
      <c r="N3935">
        <v>36760</v>
      </c>
      <c r="O3935" s="1">
        <f t="shared" si="184"/>
        <v>1413.8461538461538</v>
      </c>
      <c r="P3935" s="1">
        <f t="shared" si="185"/>
        <v>32518.461538461539</v>
      </c>
      <c r="Q3935" s="1">
        <f>Table1[[#This Row],[Earned Basic Salary]]*20%</f>
        <v>6503.6923076923085</v>
      </c>
      <c r="R3935" s="1">
        <f>Table1[[#This Row],[Earned Basic Salary]]*10%</f>
        <v>3251.8461538461543</v>
      </c>
      <c r="S3935" s="1">
        <f>Table1[[#This Row],[Earned Basic Salary]]*12%</f>
        <v>3902.2153846153847</v>
      </c>
      <c r="T3935" s="1">
        <f>200</f>
        <v>200</v>
      </c>
      <c r="U3935" s="1">
        <f>Table1[[#This Row],[PF]]+Table1[[#This Row],[Professional Tax]]</f>
        <v>4102.2153846153851</v>
      </c>
      <c r="V3935" s="1">
        <f>Table1[[#This Row],[Overtime Hours]]*200</f>
        <v>800</v>
      </c>
      <c r="W3935" s="1">
        <f>Table1[[#This Row],[Earned Basic Salary]]+Table1[[#This Row],[HRA]]+Table1[[#This Row],[DA]]+Table1[[#This Row],[Overtime Pay]]</f>
        <v>43074</v>
      </c>
      <c r="X3935" s="1">
        <f>Table1[[#This Row],[Gross Salary]]-Table1[[#This Row],[Total Deduction]]</f>
        <v>38971.784615384619</v>
      </c>
      <c r="Y3935" t="s">
        <v>37</v>
      </c>
      <c r="Z3935" t="s">
        <v>95</v>
      </c>
      <c r="AA3935" t="s">
        <v>14065</v>
      </c>
      <c r="AB3935" t="s">
        <v>14066</v>
      </c>
    </row>
    <row r="3936" spans="1:28" x14ac:dyDescent="0.3">
      <c r="A3936" t="s">
        <v>14067</v>
      </c>
      <c r="B3936" t="s">
        <v>1425</v>
      </c>
      <c r="C3936">
        <v>22</v>
      </c>
      <c r="D3936" t="s">
        <v>61</v>
      </c>
      <c r="E3936" t="s">
        <v>45</v>
      </c>
      <c r="F3936" t="s">
        <v>69</v>
      </c>
      <c r="G3936" t="s">
        <v>311</v>
      </c>
      <c r="H3936" t="s">
        <v>35</v>
      </c>
      <c r="I3936" t="s">
        <v>36</v>
      </c>
      <c r="J3936">
        <v>26</v>
      </c>
      <c r="K3936">
        <v>24</v>
      </c>
      <c r="L3936">
        <f t="shared" si="183"/>
        <v>2</v>
      </c>
      <c r="M3936">
        <v>17</v>
      </c>
      <c r="N3936">
        <v>37270</v>
      </c>
      <c r="O3936" s="1">
        <f t="shared" si="184"/>
        <v>1433.4615384615386</v>
      </c>
      <c r="P3936" s="1">
        <f t="shared" si="185"/>
        <v>34403.076923076922</v>
      </c>
      <c r="Q3936" s="1">
        <f>Table1[[#This Row],[Earned Basic Salary]]*20%</f>
        <v>6880.6153846153848</v>
      </c>
      <c r="R3936" s="1">
        <f>Table1[[#This Row],[Earned Basic Salary]]*10%</f>
        <v>3440.3076923076924</v>
      </c>
      <c r="S3936" s="1">
        <f>Table1[[#This Row],[Earned Basic Salary]]*12%</f>
        <v>4128.3692307692309</v>
      </c>
      <c r="T3936" s="1">
        <f>200</f>
        <v>200</v>
      </c>
      <c r="U3936" s="1">
        <f>Table1[[#This Row],[PF]]+Table1[[#This Row],[Professional Tax]]</f>
        <v>4328.3692307692309</v>
      </c>
      <c r="V3936" s="1">
        <f>Table1[[#This Row],[Overtime Hours]]*200</f>
        <v>3400</v>
      </c>
      <c r="W3936" s="1">
        <f>Table1[[#This Row],[Earned Basic Salary]]+Table1[[#This Row],[HRA]]+Table1[[#This Row],[DA]]+Table1[[#This Row],[Overtime Pay]]</f>
        <v>48124</v>
      </c>
      <c r="X3936" s="1">
        <f>Table1[[#This Row],[Gross Salary]]-Table1[[#This Row],[Total Deduction]]</f>
        <v>43795.630769230767</v>
      </c>
      <c r="Y3936" t="s">
        <v>37</v>
      </c>
      <c r="Z3936" t="s">
        <v>38</v>
      </c>
      <c r="AA3936" t="s">
        <v>14068</v>
      </c>
      <c r="AB3936" t="s">
        <v>14069</v>
      </c>
    </row>
    <row r="3937" spans="1:28" x14ac:dyDescent="0.3">
      <c r="A3937" t="s">
        <v>14070</v>
      </c>
      <c r="B3937" t="s">
        <v>2705</v>
      </c>
      <c r="C3937">
        <v>36</v>
      </c>
      <c r="D3937" t="s">
        <v>44</v>
      </c>
      <c r="E3937" t="s">
        <v>45</v>
      </c>
      <c r="F3937" t="s">
        <v>89</v>
      </c>
      <c r="G3937" t="s">
        <v>5988</v>
      </c>
      <c r="H3937" t="s">
        <v>35</v>
      </c>
      <c r="I3937" t="s">
        <v>36</v>
      </c>
      <c r="J3937">
        <v>26</v>
      </c>
      <c r="K3937">
        <v>23</v>
      </c>
      <c r="L3937">
        <f t="shared" si="183"/>
        <v>3</v>
      </c>
      <c r="M3937">
        <v>15</v>
      </c>
      <c r="N3937">
        <v>65128</v>
      </c>
      <c r="O3937" s="1">
        <f t="shared" si="184"/>
        <v>2504.9230769230771</v>
      </c>
      <c r="P3937" s="1">
        <f t="shared" si="185"/>
        <v>57613.230769230773</v>
      </c>
      <c r="Q3937" s="1">
        <f>Table1[[#This Row],[Earned Basic Salary]]*20%</f>
        <v>11522.646153846155</v>
      </c>
      <c r="R3937" s="1">
        <f>Table1[[#This Row],[Earned Basic Salary]]*10%</f>
        <v>5761.3230769230777</v>
      </c>
      <c r="S3937" s="1">
        <f>Table1[[#This Row],[Earned Basic Salary]]*12%</f>
        <v>6913.5876923076921</v>
      </c>
      <c r="T3937" s="1">
        <f>200</f>
        <v>200</v>
      </c>
      <c r="U3937" s="1">
        <f>Table1[[#This Row],[PF]]+Table1[[#This Row],[Professional Tax]]</f>
        <v>7113.5876923076921</v>
      </c>
      <c r="V3937" s="1">
        <f>Table1[[#This Row],[Overtime Hours]]*200</f>
        <v>3000</v>
      </c>
      <c r="W3937" s="1">
        <f>Table1[[#This Row],[Earned Basic Salary]]+Table1[[#This Row],[HRA]]+Table1[[#This Row],[DA]]+Table1[[#This Row],[Overtime Pay]]</f>
        <v>77897.2</v>
      </c>
      <c r="X3937" s="1">
        <f>Table1[[#This Row],[Gross Salary]]-Table1[[#This Row],[Total Deduction]]</f>
        <v>70783.61230769231</v>
      </c>
      <c r="Y3937" t="s">
        <v>37</v>
      </c>
      <c r="Z3937" t="s">
        <v>38</v>
      </c>
      <c r="AA3937" t="s">
        <v>14071</v>
      </c>
      <c r="AB3937" t="s">
        <v>14072</v>
      </c>
    </row>
    <row r="3938" spans="1:28" x14ac:dyDescent="0.3">
      <c r="A3938" t="s">
        <v>14073</v>
      </c>
      <c r="B3938" t="s">
        <v>1547</v>
      </c>
      <c r="C3938">
        <v>23</v>
      </c>
      <c r="D3938" t="s">
        <v>44</v>
      </c>
      <c r="E3938" t="s">
        <v>32</v>
      </c>
      <c r="F3938" t="s">
        <v>63</v>
      </c>
      <c r="G3938" t="s">
        <v>13667</v>
      </c>
      <c r="H3938" t="s">
        <v>35</v>
      </c>
      <c r="I3938" t="s">
        <v>36</v>
      </c>
      <c r="J3938">
        <v>26</v>
      </c>
      <c r="K3938">
        <v>22</v>
      </c>
      <c r="L3938">
        <f t="shared" si="183"/>
        <v>4</v>
      </c>
      <c r="M3938">
        <v>9</v>
      </c>
      <c r="N3938">
        <v>30094</v>
      </c>
      <c r="O3938" s="1">
        <f t="shared" si="184"/>
        <v>1157.4615384615386</v>
      </c>
      <c r="P3938" s="1">
        <f t="shared" si="185"/>
        <v>25464.153846153848</v>
      </c>
      <c r="Q3938" s="1">
        <f>Table1[[#This Row],[Earned Basic Salary]]*20%</f>
        <v>5092.8307692307699</v>
      </c>
      <c r="R3938" s="1">
        <f>Table1[[#This Row],[Earned Basic Salary]]*10%</f>
        <v>2546.4153846153849</v>
      </c>
      <c r="S3938" s="1">
        <f>Table1[[#This Row],[Earned Basic Salary]]*12%</f>
        <v>3055.6984615384617</v>
      </c>
      <c r="T3938" s="1">
        <f>200</f>
        <v>200</v>
      </c>
      <c r="U3938" s="1">
        <f>Table1[[#This Row],[PF]]+Table1[[#This Row],[Professional Tax]]</f>
        <v>3255.6984615384617</v>
      </c>
      <c r="V3938" s="1">
        <f>Table1[[#This Row],[Overtime Hours]]*200</f>
        <v>1800</v>
      </c>
      <c r="W3938" s="1">
        <f>Table1[[#This Row],[Earned Basic Salary]]+Table1[[#This Row],[HRA]]+Table1[[#This Row],[DA]]+Table1[[#This Row],[Overtime Pay]]</f>
        <v>34903.4</v>
      </c>
      <c r="X3938" s="1">
        <f>Table1[[#This Row],[Gross Salary]]-Table1[[#This Row],[Total Deduction]]</f>
        <v>31647.701538461541</v>
      </c>
      <c r="Y3938" t="s">
        <v>37</v>
      </c>
      <c r="Z3938" t="s">
        <v>38</v>
      </c>
      <c r="AA3938" t="s">
        <v>14074</v>
      </c>
      <c r="AB3938" t="s">
        <v>14075</v>
      </c>
    </row>
    <row r="3939" spans="1:28" x14ac:dyDescent="0.3">
      <c r="A3939" t="s">
        <v>14076</v>
      </c>
      <c r="B3939" t="s">
        <v>549</v>
      </c>
      <c r="C3939">
        <v>40</v>
      </c>
      <c r="D3939" t="s">
        <v>31</v>
      </c>
      <c r="E3939" t="s">
        <v>82</v>
      </c>
      <c r="F3939" t="s">
        <v>46</v>
      </c>
      <c r="G3939" t="s">
        <v>1253</v>
      </c>
      <c r="H3939" t="s">
        <v>35</v>
      </c>
      <c r="I3939" t="s">
        <v>36</v>
      </c>
      <c r="J3939">
        <v>26</v>
      </c>
      <c r="K3939">
        <v>23</v>
      </c>
      <c r="L3939">
        <f t="shared" si="183"/>
        <v>3</v>
      </c>
      <c r="M3939">
        <v>20</v>
      </c>
      <c r="N3939">
        <v>64002</v>
      </c>
      <c r="O3939" s="1">
        <f t="shared" si="184"/>
        <v>2461.6153846153848</v>
      </c>
      <c r="P3939" s="1">
        <f t="shared" si="185"/>
        <v>56617.153846153851</v>
      </c>
      <c r="Q3939" s="1">
        <f>Table1[[#This Row],[Earned Basic Salary]]*20%</f>
        <v>11323.43076923077</v>
      </c>
      <c r="R3939" s="1">
        <f>Table1[[#This Row],[Earned Basic Salary]]*10%</f>
        <v>5661.7153846153851</v>
      </c>
      <c r="S3939" s="1">
        <f>Table1[[#This Row],[Earned Basic Salary]]*12%</f>
        <v>6794.0584615384623</v>
      </c>
      <c r="T3939" s="1">
        <f>200</f>
        <v>200</v>
      </c>
      <c r="U3939" s="1">
        <f>Table1[[#This Row],[PF]]+Table1[[#This Row],[Professional Tax]]</f>
        <v>6994.0584615384623</v>
      </c>
      <c r="V3939" s="1">
        <f>Table1[[#This Row],[Overtime Hours]]*200</f>
        <v>4000</v>
      </c>
      <c r="W3939" s="1">
        <f>Table1[[#This Row],[Earned Basic Salary]]+Table1[[#This Row],[HRA]]+Table1[[#This Row],[DA]]+Table1[[#This Row],[Overtime Pay]]</f>
        <v>77602.3</v>
      </c>
      <c r="X3939" s="1">
        <f>Table1[[#This Row],[Gross Salary]]-Table1[[#This Row],[Total Deduction]]</f>
        <v>70608.241538461545</v>
      </c>
      <c r="Y3939" t="s">
        <v>37</v>
      </c>
      <c r="Z3939" t="s">
        <v>106</v>
      </c>
      <c r="AA3939" t="s">
        <v>14077</v>
      </c>
      <c r="AB3939" t="s">
        <v>14078</v>
      </c>
    </row>
    <row r="3940" spans="1:28" x14ac:dyDescent="0.3">
      <c r="A3940" t="s">
        <v>14079</v>
      </c>
      <c r="B3940" t="s">
        <v>88</v>
      </c>
      <c r="C3940">
        <v>24</v>
      </c>
      <c r="D3940" t="s">
        <v>75</v>
      </c>
      <c r="E3940" t="s">
        <v>32</v>
      </c>
      <c r="F3940" t="s">
        <v>63</v>
      </c>
      <c r="G3940" t="s">
        <v>3056</v>
      </c>
      <c r="H3940" t="s">
        <v>35</v>
      </c>
      <c r="I3940" t="s">
        <v>36</v>
      </c>
      <c r="J3940">
        <v>26</v>
      </c>
      <c r="K3940">
        <v>23</v>
      </c>
      <c r="L3940">
        <f t="shared" si="183"/>
        <v>3</v>
      </c>
      <c r="M3940">
        <v>7</v>
      </c>
      <c r="N3940">
        <v>68282</v>
      </c>
      <c r="O3940" s="1">
        <f t="shared" si="184"/>
        <v>2626.2307692307691</v>
      </c>
      <c r="P3940" s="1">
        <f t="shared" si="185"/>
        <v>60403.307692307688</v>
      </c>
      <c r="Q3940" s="1">
        <f>Table1[[#This Row],[Earned Basic Salary]]*20%</f>
        <v>12080.661538461538</v>
      </c>
      <c r="R3940" s="1">
        <f>Table1[[#This Row],[Earned Basic Salary]]*10%</f>
        <v>6040.330769230769</v>
      </c>
      <c r="S3940" s="1">
        <f>Table1[[#This Row],[Earned Basic Salary]]*12%</f>
        <v>7248.3969230769226</v>
      </c>
      <c r="T3940" s="1">
        <f>200</f>
        <v>200</v>
      </c>
      <c r="U3940" s="1">
        <f>Table1[[#This Row],[PF]]+Table1[[#This Row],[Professional Tax]]</f>
        <v>7448.3969230769226</v>
      </c>
      <c r="V3940" s="1">
        <f>Table1[[#This Row],[Overtime Hours]]*200</f>
        <v>1400</v>
      </c>
      <c r="W3940" s="1">
        <f>Table1[[#This Row],[Earned Basic Salary]]+Table1[[#This Row],[HRA]]+Table1[[#This Row],[DA]]+Table1[[#This Row],[Overtime Pay]]</f>
        <v>79924.3</v>
      </c>
      <c r="X3940" s="1">
        <f>Table1[[#This Row],[Gross Salary]]-Table1[[#This Row],[Total Deduction]]</f>
        <v>72475.903076923074</v>
      </c>
      <c r="Y3940" t="s">
        <v>37</v>
      </c>
      <c r="Z3940" t="s">
        <v>95</v>
      </c>
      <c r="AA3940" t="s">
        <v>14080</v>
      </c>
      <c r="AB3940" t="s">
        <v>14081</v>
      </c>
    </row>
    <row r="3941" spans="1:28" x14ac:dyDescent="0.3">
      <c r="A3941" t="s">
        <v>14082</v>
      </c>
      <c r="B3941" t="s">
        <v>1011</v>
      </c>
      <c r="C3941">
        <v>43</v>
      </c>
      <c r="D3941" t="s">
        <v>133</v>
      </c>
      <c r="E3941" t="s">
        <v>32</v>
      </c>
      <c r="F3941" t="s">
        <v>46</v>
      </c>
      <c r="G3941" t="s">
        <v>1761</v>
      </c>
      <c r="H3941" t="s">
        <v>35</v>
      </c>
      <c r="I3941" t="s">
        <v>36</v>
      </c>
      <c r="J3941">
        <v>26</v>
      </c>
      <c r="K3941">
        <v>24</v>
      </c>
      <c r="L3941">
        <f t="shared" si="183"/>
        <v>2</v>
      </c>
      <c r="M3941">
        <v>18</v>
      </c>
      <c r="N3941">
        <v>56001</v>
      </c>
      <c r="O3941" s="1">
        <f t="shared" si="184"/>
        <v>2153.8846153846152</v>
      </c>
      <c r="P3941" s="1">
        <f t="shared" si="185"/>
        <v>51693.230769230766</v>
      </c>
      <c r="Q3941" s="1">
        <f>Table1[[#This Row],[Earned Basic Salary]]*20%</f>
        <v>10338.646153846154</v>
      </c>
      <c r="R3941" s="1">
        <f>Table1[[#This Row],[Earned Basic Salary]]*10%</f>
        <v>5169.3230769230768</v>
      </c>
      <c r="S3941" s="1">
        <f>Table1[[#This Row],[Earned Basic Salary]]*12%</f>
        <v>6203.1876923076916</v>
      </c>
      <c r="T3941" s="1">
        <f>200</f>
        <v>200</v>
      </c>
      <c r="U3941" s="1">
        <f>Table1[[#This Row],[PF]]+Table1[[#This Row],[Professional Tax]]</f>
        <v>6403.1876923076916</v>
      </c>
      <c r="V3941" s="1">
        <f>Table1[[#This Row],[Overtime Hours]]*200</f>
        <v>3600</v>
      </c>
      <c r="W3941" s="1">
        <f>Table1[[#This Row],[Earned Basic Salary]]+Table1[[#This Row],[HRA]]+Table1[[#This Row],[DA]]+Table1[[#This Row],[Overtime Pay]]</f>
        <v>70801.2</v>
      </c>
      <c r="X3941" s="1">
        <f>Table1[[#This Row],[Gross Salary]]-Table1[[#This Row],[Total Deduction]]</f>
        <v>64398.012307692305</v>
      </c>
      <c r="Y3941" t="s">
        <v>37</v>
      </c>
      <c r="Z3941" t="s">
        <v>106</v>
      </c>
      <c r="AA3941" t="s">
        <v>14083</v>
      </c>
      <c r="AB3941" t="s">
        <v>14084</v>
      </c>
    </row>
    <row r="3942" spans="1:28" x14ac:dyDescent="0.3">
      <c r="A3942" t="s">
        <v>14085</v>
      </c>
      <c r="B3942" t="s">
        <v>3317</v>
      </c>
      <c r="C3942">
        <v>47</v>
      </c>
      <c r="D3942" t="s">
        <v>127</v>
      </c>
      <c r="E3942" t="s">
        <v>45</v>
      </c>
      <c r="F3942" t="s">
        <v>69</v>
      </c>
      <c r="G3942" t="s">
        <v>2596</v>
      </c>
      <c r="H3942" t="s">
        <v>35</v>
      </c>
      <c r="I3942" t="s">
        <v>36</v>
      </c>
      <c r="J3942">
        <v>26</v>
      </c>
      <c r="K3942">
        <v>23</v>
      </c>
      <c r="L3942">
        <f t="shared" si="183"/>
        <v>3</v>
      </c>
      <c r="M3942">
        <v>8</v>
      </c>
      <c r="N3942">
        <v>31249</v>
      </c>
      <c r="O3942" s="1">
        <f t="shared" si="184"/>
        <v>1201.8846153846155</v>
      </c>
      <c r="P3942" s="1">
        <f t="shared" si="185"/>
        <v>27643.346153846156</v>
      </c>
      <c r="Q3942" s="1">
        <f>Table1[[#This Row],[Earned Basic Salary]]*20%</f>
        <v>5528.6692307692319</v>
      </c>
      <c r="R3942" s="1">
        <f>Table1[[#This Row],[Earned Basic Salary]]*10%</f>
        <v>2764.334615384616</v>
      </c>
      <c r="S3942" s="1">
        <f>Table1[[#This Row],[Earned Basic Salary]]*12%</f>
        <v>3317.2015384615388</v>
      </c>
      <c r="T3942" s="1">
        <f>200</f>
        <v>200</v>
      </c>
      <c r="U3942" s="1">
        <f>Table1[[#This Row],[PF]]+Table1[[#This Row],[Professional Tax]]</f>
        <v>3517.2015384615388</v>
      </c>
      <c r="V3942" s="1">
        <f>Table1[[#This Row],[Overtime Hours]]*200</f>
        <v>1600</v>
      </c>
      <c r="W3942" s="1">
        <f>Table1[[#This Row],[Earned Basic Salary]]+Table1[[#This Row],[HRA]]+Table1[[#This Row],[DA]]+Table1[[#This Row],[Overtime Pay]]</f>
        <v>37536.35</v>
      </c>
      <c r="X3942" s="1">
        <f>Table1[[#This Row],[Gross Salary]]-Table1[[#This Row],[Total Deduction]]</f>
        <v>34019.148461538462</v>
      </c>
      <c r="Y3942" t="s">
        <v>37</v>
      </c>
      <c r="Z3942" t="s">
        <v>38</v>
      </c>
      <c r="AA3942" t="s">
        <v>14086</v>
      </c>
      <c r="AB3942" t="s">
        <v>14087</v>
      </c>
    </row>
    <row r="3943" spans="1:28" x14ac:dyDescent="0.3">
      <c r="A3943" t="s">
        <v>14088</v>
      </c>
      <c r="B3943" t="s">
        <v>1668</v>
      </c>
      <c r="C3943">
        <v>45</v>
      </c>
      <c r="D3943" t="s">
        <v>127</v>
      </c>
      <c r="E3943" t="s">
        <v>121</v>
      </c>
      <c r="F3943" t="s">
        <v>89</v>
      </c>
      <c r="G3943" t="s">
        <v>5626</v>
      </c>
      <c r="H3943" t="s">
        <v>35</v>
      </c>
      <c r="I3943" t="s">
        <v>36</v>
      </c>
      <c r="J3943">
        <v>26</v>
      </c>
      <c r="K3943">
        <v>23</v>
      </c>
      <c r="L3943">
        <f t="shared" si="183"/>
        <v>3</v>
      </c>
      <c r="M3943">
        <v>9</v>
      </c>
      <c r="N3943">
        <v>51381</v>
      </c>
      <c r="O3943" s="1">
        <f t="shared" si="184"/>
        <v>1976.1923076923076</v>
      </c>
      <c r="P3943" s="1">
        <f t="shared" si="185"/>
        <v>45452.423076923078</v>
      </c>
      <c r="Q3943" s="1">
        <f>Table1[[#This Row],[Earned Basic Salary]]*20%</f>
        <v>9090.4846153846156</v>
      </c>
      <c r="R3943" s="1">
        <f>Table1[[#This Row],[Earned Basic Salary]]*10%</f>
        <v>4545.2423076923078</v>
      </c>
      <c r="S3943" s="1">
        <f>Table1[[#This Row],[Earned Basic Salary]]*12%</f>
        <v>5454.290769230769</v>
      </c>
      <c r="T3943" s="1">
        <f>200</f>
        <v>200</v>
      </c>
      <c r="U3943" s="1">
        <f>Table1[[#This Row],[PF]]+Table1[[#This Row],[Professional Tax]]</f>
        <v>5654.290769230769</v>
      </c>
      <c r="V3943" s="1">
        <f>Table1[[#This Row],[Overtime Hours]]*200</f>
        <v>1800</v>
      </c>
      <c r="W3943" s="1">
        <f>Table1[[#This Row],[Earned Basic Salary]]+Table1[[#This Row],[HRA]]+Table1[[#This Row],[DA]]+Table1[[#This Row],[Overtime Pay]]</f>
        <v>60888.15</v>
      </c>
      <c r="X3943" s="1">
        <f>Table1[[#This Row],[Gross Salary]]-Table1[[#This Row],[Total Deduction]]</f>
        <v>55233.859230769231</v>
      </c>
      <c r="Y3943" t="s">
        <v>37</v>
      </c>
      <c r="Z3943" t="s">
        <v>48</v>
      </c>
      <c r="AA3943" t="s">
        <v>14089</v>
      </c>
      <c r="AB3943" t="s">
        <v>14090</v>
      </c>
    </row>
    <row r="3944" spans="1:28" x14ac:dyDescent="0.3">
      <c r="A3944" t="s">
        <v>14091</v>
      </c>
      <c r="B3944" t="s">
        <v>1729</v>
      </c>
      <c r="C3944">
        <v>28</v>
      </c>
      <c r="D3944" t="s">
        <v>133</v>
      </c>
      <c r="E3944" t="s">
        <v>45</v>
      </c>
      <c r="F3944" t="s">
        <v>69</v>
      </c>
      <c r="G3944" t="s">
        <v>3392</v>
      </c>
      <c r="H3944" t="s">
        <v>35</v>
      </c>
      <c r="I3944" t="s">
        <v>36</v>
      </c>
      <c r="J3944">
        <v>26</v>
      </c>
      <c r="K3944">
        <v>25</v>
      </c>
      <c r="L3944">
        <f t="shared" si="183"/>
        <v>1</v>
      </c>
      <c r="M3944">
        <v>15</v>
      </c>
      <c r="N3944">
        <v>59148</v>
      </c>
      <c r="O3944" s="1">
        <f t="shared" si="184"/>
        <v>2274.9230769230771</v>
      </c>
      <c r="P3944" s="1">
        <f t="shared" si="185"/>
        <v>56873.076923076929</v>
      </c>
      <c r="Q3944" s="1">
        <f>Table1[[#This Row],[Earned Basic Salary]]*20%</f>
        <v>11374.615384615387</v>
      </c>
      <c r="R3944" s="1">
        <f>Table1[[#This Row],[Earned Basic Salary]]*10%</f>
        <v>5687.3076923076933</v>
      </c>
      <c r="S3944" s="1">
        <f>Table1[[#This Row],[Earned Basic Salary]]*12%</f>
        <v>6824.7692307692314</v>
      </c>
      <c r="T3944" s="1">
        <f>200</f>
        <v>200</v>
      </c>
      <c r="U3944" s="1">
        <f>Table1[[#This Row],[PF]]+Table1[[#This Row],[Professional Tax]]</f>
        <v>7024.7692307692314</v>
      </c>
      <c r="V3944" s="1">
        <f>Table1[[#This Row],[Overtime Hours]]*200</f>
        <v>3000</v>
      </c>
      <c r="W3944" s="1">
        <f>Table1[[#This Row],[Earned Basic Salary]]+Table1[[#This Row],[HRA]]+Table1[[#This Row],[DA]]+Table1[[#This Row],[Overtime Pay]]</f>
        <v>76935</v>
      </c>
      <c r="X3944" s="1">
        <f>Table1[[#This Row],[Gross Salary]]-Table1[[#This Row],[Total Deduction]]</f>
        <v>69910.230769230766</v>
      </c>
      <c r="Y3944" t="s">
        <v>37</v>
      </c>
      <c r="Z3944" t="s">
        <v>38</v>
      </c>
      <c r="AA3944" t="s">
        <v>14092</v>
      </c>
      <c r="AB3944" t="s">
        <v>14093</v>
      </c>
    </row>
    <row r="3945" spans="1:28" x14ac:dyDescent="0.3">
      <c r="A3945" t="s">
        <v>14094</v>
      </c>
      <c r="B3945" t="s">
        <v>1011</v>
      </c>
      <c r="C3945">
        <v>24</v>
      </c>
      <c r="D3945" t="s">
        <v>127</v>
      </c>
      <c r="E3945" t="s">
        <v>54</v>
      </c>
      <c r="F3945" t="s">
        <v>55</v>
      </c>
      <c r="G3945" t="s">
        <v>1742</v>
      </c>
      <c r="H3945" t="s">
        <v>35</v>
      </c>
      <c r="I3945" t="s">
        <v>36</v>
      </c>
      <c r="J3945">
        <v>26</v>
      </c>
      <c r="K3945">
        <v>24</v>
      </c>
      <c r="L3945">
        <f t="shared" si="183"/>
        <v>2</v>
      </c>
      <c r="M3945">
        <v>11</v>
      </c>
      <c r="N3945">
        <v>73673</v>
      </c>
      <c r="O3945" s="1">
        <f t="shared" si="184"/>
        <v>2833.5769230769229</v>
      </c>
      <c r="P3945" s="1">
        <f t="shared" si="185"/>
        <v>68005.846153846156</v>
      </c>
      <c r="Q3945" s="1">
        <f>Table1[[#This Row],[Earned Basic Salary]]*20%</f>
        <v>13601.169230769232</v>
      </c>
      <c r="R3945" s="1">
        <f>Table1[[#This Row],[Earned Basic Salary]]*10%</f>
        <v>6800.584615384616</v>
      </c>
      <c r="S3945" s="1">
        <f>Table1[[#This Row],[Earned Basic Salary]]*12%</f>
        <v>8160.7015384615388</v>
      </c>
      <c r="T3945" s="1">
        <f>200</f>
        <v>200</v>
      </c>
      <c r="U3945" s="1">
        <f>Table1[[#This Row],[PF]]+Table1[[#This Row],[Professional Tax]]</f>
        <v>8360.7015384615388</v>
      </c>
      <c r="V3945" s="1">
        <f>Table1[[#This Row],[Overtime Hours]]*200</f>
        <v>2200</v>
      </c>
      <c r="W3945" s="1">
        <f>Table1[[#This Row],[Earned Basic Salary]]+Table1[[#This Row],[HRA]]+Table1[[#This Row],[DA]]+Table1[[#This Row],[Overtime Pay]]</f>
        <v>90607.6</v>
      </c>
      <c r="X3945" s="1">
        <f>Table1[[#This Row],[Gross Salary]]-Table1[[#This Row],[Total Deduction]]</f>
        <v>82246.898461538469</v>
      </c>
      <c r="Y3945" t="s">
        <v>37</v>
      </c>
      <c r="Z3945" t="s">
        <v>48</v>
      </c>
      <c r="AA3945" t="s">
        <v>14095</v>
      </c>
      <c r="AB3945" t="s">
        <v>14096</v>
      </c>
    </row>
    <row r="3946" spans="1:28" x14ac:dyDescent="0.3">
      <c r="A3946" t="s">
        <v>14097</v>
      </c>
      <c r="B3946" t="s">
        <v>1281</v>
      </c>
      <c r="C3946">
        <v>31</v>
      </c>
      <c r="D3946" t="s">
        <v>81</v>
      </c>
      <c r="E3946" t="s">
        <v>121</v>
      </c>
      <c r="F3946" t="s">
        <v>83</v>
      </c>
      <c r="G3946" t="s">
        <v>13363</v>
      </c>
      <c r="H3946" t="s">
        <v>35</v>
      </c>
      <c r="I3946" t="s">
        <v>36</v>
      </c>
      <c r="J3946">
        <v>26</v>
      </c>
      <c r="K3946">
        <v>25</v>
      </c>
      <c r="L3946">
        <f t="shared" si="183"/>
        <v>1</v>
      </c>
      <c r="M3946">
        <v>20</v>
      </c>
      <c r="N3946">
        <v>43904</v>
      </c>
      <c r="O3946" s="1">
        <f t="shared" si="184"/>
        <v>1688.6153846153845</v>
      </c>
      <c r="P3946" s="1">
        <f t="shared" si="185"/>
        <v>42215.38461538461</v>
      </c>
      <c r="Q3946" s="1">
        <f>Table1[[#This Row],[Earned Basic Salary]]*20%</f>
        <v>8443.076923076922</v>
      </c>
      <c r="R3946" s="1">
        <f>Table1[[#This Row],[Earned Basic Salary]]*10%</f>
        <v>4221.538461538461</v>
      </c>
      <c r="S3946" s="1">
        <f>Table1[[#This Row],[Earned Basic Salary]]*12%</f>
        <v>5065.8461538461534</v>
      </c>
      <c r="T3946" s="1">
        <f>200</f>
        <v>200</v>
      </c>
      <c r="U3946" s="1">
        <f>Table1[[#This Row],[PF]]+Table1[[#This Row],[Professional Tax]]</f>
        <v>5265.8461538461534</v>
      </c>
      <c r="V3946" s="1">
        <f>Table1[[#This Row],[Overtime Hours]]*200</f>
        <v>4000</v>
      </c>
      <c r="W3946" s="1">
        <f>Table1[[#This Row],[Earned Basic Salary]]+Table1[[#This Row],[HRA]]+Table1[[#This Row],[DA]]+Table1[[#This Row],[Overtime Pay]]</f>
        <v>58879.999999999993</v>
      </c>
      <c r="X3946" s="1">
        <f>Table1[[#This Row],[Gross Salary]]-Table1[[#This Row],[Total Deduction]]</f>
        <v>53614.153846153837</v>
      </c>
      <c r="Y3946" t="s">
        <v>37</v>
      </c>
      <c r="Z3946" t="s">
        <v>106</v>
      </c>
      <c r="AA3946" t="s">
        <v>14098</v>
      </c>
      <c r="AB3946" t="s">
        <v>14099</v>
      </c>
    </row>
    <row r="3947" spans="1:28" x14ac:dyDescent="0.3">
      <c r="A3947" t="s">
        <v>14100</v>
      </c>
      <c r="B3947" t="s">
        <v>2324</v>
      </c>
      <c r="C3947">
        <v>50</v>
      </c>
      <c r="D3947" t="s">
        <v>75</v>
      </c>
      <c r="E3947" t="s">
        <v>121</v>
      </c>
      <c r="F3947" t="s">
        <v>63</v>
      </c>
      <c r="G3947" t="s">
        <v>898</v>
      </c>
      <c r="H3947" t="s">
        <v>35</v>
      </c>
      <c r="I3947" t="s">
        <v>36</v>
      </c>
      <c r="J3947">
        <v>26</v>
      </c>
      <c r="K3947">
        <v>22</v>
      </c>
      <c r="L3947">
        <f t="shared" si="183"/>
        <v>4</v>
      </c>
      <c r="M3947">
        <v>4</v>
      </c>
      <c r="N3947">
        <v>37399</v>
      </c>
      <c r="O3947" s="1">
        <f t="shared" si="184"/>
        <v>1438.4230769230769</v>
      </c>
      <c r="P3947" s="1">
        <f t="shared" si="185"/>
        <v>31645.307692307691</v>
      </c>
      <c r="Q3947" s="1">
        <f>Table1[[#This Row],[Earned Basic Salary]]*20%</f>
        <v>6329.0615384615385</v>
      </c>
      <c r="R3947" s="1">
        <f>Table1[[#This Row],[Earned Basic Salary]]*10%</f>
        <v>3164.5307692307692</v>
      </c>
      <c r="S3947" s="1">
        <f>Table1[[#This Row],[Earned Basic Salary]]*12%</f>
        <v>3797.436923076923</v>
      </c>
      <c r="T3947" s="1">
        <f>200</f>
        <v>200</v>
      </c>
      <c r="U3947" s="1">
        <f>Table1[[#This Row],[PF]]+Table1[[#This Row],[Professional Tax]]</f>
        <v>3997.436923076923</v>
      </c>
      <c r="V3947" s="1">
        <f>Table1[[#This Row],[Overtime Hours]]*200</f>
        <v>800</v>
      </c>
      <c r="W3947" s="1">
        <f>Table1[[#This Row],[Earned Basic Salary]]+Table1[[#This Row],[HRA]]+Table1[[#This Row],[DA]]+Table1[[#This Row],[Overtime Pay]]</f>
        <v>41938.9</v>
      </c>
      <c r="X3947" s="1">
        <f>Table1[[#This Row],[Gross Salary]]-Table1[[#This Row],[Total Deduction]]</f>
        <v>37941.463076923079</v>
      </c>
      <c r="Y3947" t="s">
        <v>37</v>
      </c>
      <c r="Z3947" t="s">
        <v>48</v>
      </c>
      <c r="AA3947" t="s">
        <v>14101</v>
      </c>
      <c r="AB3947" t="s">
        <v>14102</v>
      </c>
    </row>
    <row r="3948" spans="1:28" x14ac:dyDescent="0.3">
      <c r="A3948" t="s">
        <v>14103</v>
      </c>
      <c r="B3948" t="s">
        <v>1149</v>
      </c>
      <c r="C3948">
        <v>34</v>
      </c>
      <c r="D3948" t="s">
        <v>31</v>
      </c>
      <c r="E3948" t="s">
        <v>45</v>
      </c>
      <c r="F3948" t="s">
        <v>63</v>
      </c>
      <c r="G3948" t="s">
        <v>4399</v>
      </c>
      <c r="H3948" t="s">
        <v>35</v>
      </c>
      <c r="I3948" t="s">
        <v>36</v>
      </c>
      <c r="J3948">
        <v>26</v>
      </c>
      <c r="K3948">
        <v>24</v>
      </c>
      <c r="L3948">
        <f t="shared" si="183"/>
        <v>2</v>
      </c>
      <c r="M3948">
        <v>6</v>
      </c>
      <c r="N3948">
        <v>32882</v>
      </c>
      <c r="O3948" s="1">
        <f t="shared" si="184"/>
        <v>1264.6923076923076</v>
      </c>
      <c r="P3948" s="1">
        <f t="shared" si="185"/>
        <v>30352.615384615383</v>
      </c>
      <c r="Q3948" s="1">
        <f>Table1[[#This Row],[Earned Basic Salary]]*20%</f>
        <v>6070.5230769230766</v>
      </c>
      <c r="R3948" s="1">
        <f>Table1[[#This Row],[Earned Basic Salary]]*10%</f>
        <v>3035.2615384615383</v>
      </c>
      <c r="S3948" s="1">
        <f>Table1[[#This Row],[Earned Basic Salary]]*12%</f>
        <v>3642.313846153846</v>
      </c>
      <c r="T3948" s="1">
        <f>200</f>
        <v>200</v>
      </c>
      <c r="U3948" s="1">
        <f>Table1[[#This Row],[PF]]+Table1[[#This Row],[Professional Tax]]</f>
        <v>3842.313846153846</v>
      </c>
      <c r="V3948" s="1">
        <f>Table1[[#This Row],[Overtime Hours]]*200</f>
        <v>1200</v>
      </c>
      <c r="W3948" s="1">
        <f>Table1[[#This Row],[Earned Basic Salary]]+Table1[[#This Row],[HRA]]+Table1[[#This Row],[DA]]+Table1[[#This Row],[Overtime Pay]]</f>
        <v>40658.399999999994</v>
      </c>
      <c r="X3948" s="1">
        <f>Table1[[#This Row],[Gross Salary]]-Table1[[#This Row],[Total Deduction]]</f>
        <v>36816.086153846147</v>
      </c>
      <c r="Y3948" t="s">
        <v>37</v>
      </c>
      <c r="Z3948" t="s">
        <v>95</v>
      </c>
      <c r="AA3948" t="s">
        <v>14104</v>
      </c>
      <c r="AB3948" t="s">
        <v>14105</v>
      </c>
    </row>
    <row r="3949" spans="1:28" x14ac:dyDescent="0.3">
      <c r="A3949" t="s">
        <v>14106</v>
      </c>
      <c r="B3949" t="s">
        <v>1378</v>
      </c>
      <c r="C3949">
        <v>42</v>
      </c>
      <c r="D3949" t="s">
        <v>75</v>
      </c>
      <c r="E3949" t="s">
        <v>121</v>
      </c>
      <c r="F3949" t="s">
        <v>83</v>
      </c>
      <c r="G3949" t="s">
        <v>14107</v>
      </c>
      <c r="H3949" t="s">
        <v>35</v>
      </c>
      <c r="I3949" t="s">
        <v>36</v>
      </c>
      <c r="J3949">
        <v>26</v>
      </c>
      <c r="K3949">
        <v>22</v>
      </c>
      <c r="L3949">
        <f t="shared" si="183"/>
        <v>4</v>
      </c>
      <c r="M3949">
        <v>1</v>
      </c>
      <c r="N3949">
        <v>61120</v>
      </c>
      <c r="O3949" s="1">
        <f t="shared" si="184"/>
        <v>2350.7692307692309</v>
      </c>
      <c r="P3949" s="1">
        <f t="shared" si="185"/>
        <v>51716.923076923078</v>
      </c>
      <c r="Q3949" s="1">
        <f>Table1[[#This Row],[Earned Basic Salary]]*20%</f>
        <v>10343.384615384617</v>
      </c>
      <c r="R3949" s="1">
        <f>Table1[[#This Row],[Earned Basic Salary]]*10%</f>
        <v>5171.6923076923085</v>
      </c>
      <c r="S3949" s="1">
        <f>Table1[[#This Row],[Earned Basic Salary]]*12%</f>
        <v>6206.0307692307688</v>
      </c>
      <c r="T3949" s="1">
        <f>200</f>
        <v>200</v>
      </c>
      <c r="U3949" s="1">
        <f>Table1[[#This Row],[PF]]+Table1[[#This Row],[Professional Tax]]</f>
        <v>6406.0307692307688</v>
      </c>
      <c r="V3949" s="1">
        <f>Table1[[#This Row],[Overtime Hours]]*200</f>
        <v>200</v>
      </c>
      <c r="W3949" s="1">
        <f>Table1[[#This Row],[Earned Basic Salary]]+Table1[[#This Row],[HRA]]+Table1[[#This Row],[DA]]+Table1[[#This Row],[Overtime Pay]]</f>
        <v>67432</v>
      </c>
      <c r="X3949" s="1">
        <f>Table1[[#This Row],[Gross Salary]]-Table1[[#This Row],[Total Deduction]]</f>
        <v>61025.969230769231</v>
      </c>
      <c r="Y3949" t="s">
        <v>37</v>
      </c>
      <c r="Z3949" t="s">
        <v>95</v>
      </c>
      <c r="AA3949" t="s">
        <v>14108</v>
      </c>
      <c r="AB3949" t="s">
        <v>14109</v>
      </c>
    </row>
    <row r="3950" spans="1:28" x14ac:dyDescent="0.3">
      <c r="A3950" t="s">
        <v>14110</v>
      </c>
      <c r="B3950" t="s">
        <v>1542</v>
      </c>
      <c r="C3950">
        <v>45</v>
      </c>
      <c r="D3950" t="s">
        <v>61</v>
      </c>
      <c r="E3950" t="s">
        <v>54</v>
      </c>
      <c r="F3950" t="s">
        <v>55</v>
      </c>
      <c r="G3950" t="s">
        <v>10067</v>
      </c>
      <c r="H3950" t="s">
        <v>35</v>
      </c>
      <c r="I3950" t="s">
        <v>36</v>
      </c>
      <c r="J3950">
        <v>26</v>
      </c>
      <c r="K3950">
        <v>25</v>
      </c>
      <c r="L3950">
        <f t="shared" si="183"/>
        <v>1</v>
      </c>
      <c r="M3950">
        <v>12</v>
      </c>
      <c r="N3950">
        <v>53400</v>
      </c>
      <c r="O3950" s="1">
        <f t="shared" si="184"/>
        <v>2053.8461538461538</v>
      </c>
      <c r="P3950" s="1">
        <f t="shared" si="185"/>
        <v>51346.153846153844</v>
      </c>
      <c r="Q3950" s="1">
        <f>Table1[[#This Row],[Earned Basic Salary]]*20%</f>
        <v>10269.23076923077</v>
      </c>
      <c r="R3950" s="1">
        <f>Table1[[#This Row],[Earned Basic Salary]]*10%</f>
        <v>5134.6153846153848</v>
      </c>
      <c r="S3950" s="1">
        <f>Table1[[#This Row],[Earned Basic Salary]]*12%</f>
        <v>6161.538461538461</v>
      </c>
      <c r="T3950" s="1">
        <f>200</f>
        <v>200</v>
      </c>
      <c r="U3950" s="1">
        <f>Table1[[#This Row],[PF]]+Table1[[#This Row],[Professional Tax]]</f>
        <v>6361.538461538461</v>
      </c>
      <c r="V3950" s="1">
        <f>Table1[[#This Row],[Overtime Hours]]*200</f>
        <v>2400</v>
      </c>
      <c r="W3950" s="1">
        <f>Table1[[#This Row],[Earned Basic Salary]]+Table1[[#This Row],[HRA]]+Table1[[#This Row],[DA]]+Table1[[#This Row],[Overtime Pay]]</f>
        <v>69150</v>
      </c>
      <c r="X3950" s="1">
        <f>Table1[[#This Row],[Gross Salary]]-Table1[[#This Row],[Total Deduction]]</f>
        <v>62788.461538461539</v>
      </c>
      <c r="Y3950" t="s">
        <v>37</v>
      </c>
      <c r="Z3950" t="s">
        <v>106</v>
      </c>
      <c r="AA3950" t="s">
        <v>14111</v>
      </c>
      <c r="AB3950" t="s">
        <v>14112</v>
      </c>
    </row>
    <row r="3951" spans="1:28" x14ac:dyDescent="0.3">
      <c r="A3951" t="s">
        <v>14113</v>
      </c>
      <c r="B3951" t="s">
        <v>1868</v>
      </c>
      <c r="C3951">
        <v>35</v>
      </c>
      <c r="D3951" t="s">
        <v>81</v>
      </c>
      <c r="E3951" t="s">
        <v>54</v>
      </c>
      <c r="F3951" t="s">
        <v>46</v>
      </c>
      <c r="G3951" t="s">
        <v>1321</v>
      </c>
      <c r="H3951" t="s">
        <v>35</v>
      </c>
      <c r="I3951" t="s">
        <v>36</v>
      </c>
      <c r="J3951">
        <v>26</v>
      </c>
      <c r="K3951">
        <v>26</v>
      </c>
      <c r="L3951">
        <f t="shared" si="183"/>
        <v>0</v>
      </c>
      <c r="M3951">
        <v>8</v>
      </c>
      <c r="N3951">
        <v>26202</v>
      </c>
      <c r="O3951" s="1">
        <f t="shared" si="184"/>
        <v>1007.7692307692307</v>
      </c>
      <c r="P3951" s="1">
        <f t="shared" si="185"/>
        <v>26202</v>
      </c>
      <c r="Q3951" s="1">
        <f>Table1[[#This Row],[Earned Basic Salary]]*20%</f>
        <v>5240.4000000000005</v>
      </c>
      <c r="R3951" s="1">
        <f>Table1[[#This Row],[Earned Basic Salary]]*10%</f>
        <v>2620.2000000000003</v>
      </c>
      <c r="S3951" s="1">
        <f>Table1[[#This Row],[Earned Basic Salary]]*12%</f>
        <v>3144.24</v>
      </c>
      <c r="T3951" s="1">
        <f>200</f>
        <v>200</v>
      </c>
      <c r="U3951" s="1">
        <f>Table1[[#This Row],[PF]]+Table1[[#This Row],[Professional Tax]]</f>
        <v>3344.24</v>
      </c>
      <c r="V3951" s="1">
        <f>Table1[[#This Row],[Overtime Hours]]*200</f>
        <v>1600</v>
      </c>
      <c r="W3951" s="1">
        <f>Table1[[#This Row],[Earned Basic Salary]]+Table1[[#This Row],[HRA]]+Table1[[#This Row],[DA]]+Table1[[#This Row],[Overtime Pay]]</f>
        <v>35662.6</v>
      </c>
      <c r="X3951" s="1">
        <f>Table1[[#This Row],[Gross Salary]]-Table1[[#This Row],[Total Deduction]]</f>
        <v>32318.36</v>
      </c>
      <c r="Y3951" t="s">
        <v>37</v>
      </c>
      <c r="Z3951" t="s">
        <v>38</v>
      </c>
      <c r="AA3951" t="s">
        <v>14114</v>
      </c>
      <c r="AB3951" t="s">
        <v>14115</v>
      </c>
    </row>
    <row r="3952" spans="1:28" x14ac:dyDescent="0.3">
      <c r="A3952" t="s">
        <v>14116</v>
      </c>
      <c r="B3952" t="s">
        <v>661</v>
      </c>
      <c r="C3952">
        <v>54</v>
      </c>
      <c r="D3952" t="s">
        <v>75</v>
      </c>
      <c r="E3952" t="s">
        <v>54</v>
      </c>
      <c r="F3952" t="s">
        <v>63</v>
      </c>
      <c r="G3952" t="s">
        <v>1905</v>
      </c>
      <c r="H3952" t="s">
        <v>35</v>
      </c>
      <c r="I3952" t="s">
        <v>36</v>
      </c>
      <c r="J3952">
        <v>26</v>
      </c>
      <c r="K3952">
        <v>22</v>
      </c>
      <c r="L3952">
        <f t="shared" si="183"/>
        <v>4</v>
      </c>
      <c r="M3952">
        <v>17</v>
      </c>
      <c r="N3952">
        <v>18094</v>
      </c>
      <c r="O3952" s="1">
        <f t="shared" si="184"/>
        <v>695.92307692307691</v>
      </c>
      <c r="P3952" s="1">
        <f t="shared" si="185"/>
        <v>15310.307692307691</v>
      </c>
      <c r="Q3952" s="1">
        <f>Table1[[#This Row],[Earned Basic Salary]]*20%</f>
        <v>3062.0615384615385</v>
      </c>
      <c r="R3952" s="1">
        <f>Table1[[#This Row],[Earned Basic Salary]]*10%</f>
        <v>1531.0307692307692</v>
      </c>
      <c r="S3952" s="1">
        <f>Table1[[#This Row],[Earned Basic Salary]]*12%</f>
        <v>1837.2369230769229</v>
      </c>
      <c r="T3952" s="1">
        <f>200</f>
        <v>200</v>
      </c>
      <c r="U3952" s="1">
        <f>Table1[[#This Row],[PF]]+Table1[[#This Row],[Professional Tax]]</f>
        <v>2037.2369230769229</v>
      </c>
      <c r="V3952" s="1">
        <f>Table1[[#This Row],[Overtime Hours]]*200</f>
        <v>3400</v>
      </c>
      <c r="W3952" s="1">
        <f>Table1[[#This Row],[Earned Basic Salary]]+Table1[[#This Row],[HRA]]+Table1[[#This Row],[DA]]+Table1[[#This Row],[Overtime Pay]]</f>
        <v>23303.399999999998</v>
      </c>
      <c r="X3952" s="1">
        <f>Table1[[#This Row],[Gross Salary]]-Table1[[#This Row],[Total Deduction]]</f>
        <v>21266.163076923076</v>
      </c>
      <c r="Y3952" t="s">
        <v>37</v>
      </c>
      <c r="Z3952" t="s">
        <v>106</v>
      </c>
      <c r="AA3952" t="s">
        <v>14117</v>
      </c>
      <c r="AB3952" t="s">
        <v>14118</v>
      </c>
    </row>
    <row r="3953" spans="1:28" x14ac:dyDescent="0.3">
      <c r="A3953" t="s">
        <v>14119</v>
      </c>
      <c r="B3953" t="s">
        <v>1035</v>
      </c>
      <c r="C3953">
        <v>24</v>
      </c>
      <c r="D3953" t="s">
        <v>61</v>
      </c>
      <c r="E3953" t="s">
        <v>32</v>
      </c>
      <c r="F3953" t="s">
        <v>63</v>
      </c>
      <c r="G3953" t="s">
        <v>1953</v>
      </c>
      <c r="H3953" t="s">
        <v>35</v>
      </c>
      <c r="I3953" t="s">
        <v>36</v>
      </c>
      <c r="J3953">
        <v>26</v>
      </c>
      <c r="K3953">
        <v>24</v>
      </c>
      <c r="L3953">
        <f t="shared" si="183"/>
        <v>2</v>
      </c>
      <c r="M3953">
        <v>6</v>
      </c>
      <c r="N3953">
        <v>29028</v>
      </c>
      <c r="O3953" s="1">
        <f t="shared" si="184"/>
        <v>1116.4615384615386</v>
      </c>
      <c r="P3953" s="1">
        <f t="shared" si="185"/>
        <v>26795.076923076926</v>
      </c>
      <c r="Q3953" s="1">
        <f>Table1[[#This Row],[Earned Basic Salary]]*20%</f>
        <v>5359.0153846153853</v>
      </c>
      <c r="R3953" s="1">
        <f>Table1[[#This Row],[Earned Basic Salary]]*10%</f>
        <v>2679.5076923076927</v>
      </c>
      <c r="S3953" s="1">
        <f>Table1[[#This Row],[Earned Basic Salary]]*12%</f>
        <v>3215.4092307692308</v>
      </c>
      <c r="T3953" s="1">
        <f>200</f>
        <v>200</v>
      </c>
      <c r="U3953" s="1">
        <f>Table1[[#This Row],[PF]]+Table1[[#This Row],[Professional Tax]]</f>
        <v>3415.4092307692308</v>
      </c>
      <c r="V3953" s="1">
        <f>Table1[[#This Row],[Overtime Hours]]*200</f>
        <v>1200</v>
      </c>
      <c r="W3953" s="1">
        <f>Table1[[#This Row],[Earned Basic Salary]]+Table1[[#This Row],[HRA]]+Table1[[#This Row],[DA]]+Table1[[#This Row],[Overtime Pay]]</f>
        <v>36033.600000000006</v>
      </c>
      <c r="X3953" s="1">
        <f>Table1[[#This Row],[Gross Salary]]-Table1[[#This Row],[Total Deduction]]</f>
        <v>32618.190769230776</v>
      </c>
      <c r="Y3953" t="s">
        <v>37</v>
      </c>
      <c r="Z3953" t="s">
        <v>95</v>
      </c>
      <c r="AA3953" t="s">
        <v>14120</v>
      </c>
      <c r="AB3953" t="s">
        <v>14121</v>
      </c>
    </row>
    <row r="3954" spans="1:28" x14ac:dyDescent="0.3">
      <c r="A3954" t="s">
        <v>14122</v>
      </c>
      <c r="B3954" t="s">
        <v>1063</v>
      </c>
      <c r="C3954">
        <v>35</v>
      </c>
      <c r="D3954" t="s">
        <v>31</v>
      </c>
      <c r="E3954" t="s">
        <v>45</v>
      </c>
      <c r="F3954" t="s">
        <v>33</v>
      </c>
      <c r="G3954" t="s">
        <v>5439</v>
      </c>
      <c r="H3954" t="s">
        <v>35</v>
      </c>
      <c r="I3954" t="s">
        <v>36</v>
      </c>
      <c r="J3954">
        <v>26</v>
      </c>
      <c r="K3954">
        <v>25</v>
      </c>
      <c r="L3954">
        <f t="shared" si="183"/>
        <v>1</v>
      </c>
      <c r="M3954">
        <v>5</v>
      </c>
      <c r="N3954">
        <v>33803</v>
      </c>
      <c r="O3954" s="1">
        <f t="shared" si="184"/>
        <v>1300.1153846153845</v>
      </c>
      <c r="P3954" s="1">
        <f t="shared" si="185"/>
        <v>32502.884615384613</v>
      </c>
      <c r="Q3954" s="1">
        <f>Table1[[#This Row],[Earned Basic Salary]]*20%</f>
        <v>6500.5769230769229</v>
      </c>
      <c r="R3954" s="1">
        <f>Table1[[#This Row],[Earned Basic Salary]]*10%</f>
        <v>3250.2884615384614</v>
      </c>
      <c r="S3954" s="1">
        <f>Table1[[#This Row],[Earned Basic Salary]]*12%</f>
        <v>3900.3461538461534</v>
      </c>
      <c r="T3954" s="1">
        <f>200</f>
        <v>200</v>
      </c>
      <c r="U3954" s="1">
        <f>Table1[[#This Row],[PF]]+Table1[[#This Row],[Professional Tax]]</f>
        <v>4100.3461538461534</v>
      </c>
      <c r="V3954" s="1">
        <f>Table1[[#This Row],[Overtime Hours]]*200</f>
        <v>1000</v>
      </c>
      <c r="W3954" s="1">
        <f>Table1[[#This Row],[Earned Basic Salary]]+Table1[[#This Row],[HRA]]+Table1[[#This Row],[DA]]+Table1[[#This Row],[Overtime Pay]]</f>
        <v>43253.75</v>
      </c>
      <c r="X3954" s="1">
        <f>Table1[[#This Row],[Gross Salary]]-Table1[[#This Row],[Total Deduction]]</f>
        <v>39153.403846153844</v>
      </c>
      <c r="Y3954" t="s">
        <v>37</v>
      </c>
      <c r="Z3954" t="s">
        <v>106</v>
      </c>
      <c r="AA3954" t="s">
        <v>14123</v>
      </c>
      <c r="AB3954" t="s">
        <v>14124</v>
      </c>
    </row>
    <row r="3955" spans="1:28" x14ac:dyDescent="0.3">
      <c r="A3955" t="s">
        <v>14125</v>
      </c>
      <c r="B3955" t="s">
        <v>769</v>
      </c>
      <c r="C3955">
        <v>41</v>
      </c>
      <c r="D3955" t="s">
        <v>133</v>
      </c>
      <c r="E3955" t="s">
        <v>54</v>
      </c>
      <c r="F3955" t="s">
        <v>55</v>
      </c>
      <c r="G3955" t="s">
        <v>13382</v>
      </c>
      <c r="H3955" t="s">
        <v>35</v>
      </c>
      <c r="I3955" t="s">
        <v>36</v>
      </c>
      <c r="J3955">
        <v>26</v>
      </c>
      <c r="K3955">
        <v>25</v>
      </c>
      <c r="L3955">
        <f t="shared" si="183"/>
        <v>1</v>
      </c>
      <c r="M3955">
        <v>8</v>
      </c>
      <c r="N3955">
        <v>47630</v>
      </c>
      <c r="O3955" s="1">
        <f t="shared" si="184"/>
        <v>1831.9230769230769</v>
      </c>
      <c r="P3955" s="1">
        <f t="shared" si="185"/>
        <v>45798.076923076922</v>
      </c>
      <c r="Q3955" s="1">
        <f>Table1[[#This Row],[Earned Basic Salary]]*20%</f>
        <v>9159.6153846153848</v>
      </c>
      <c r="R3955" s="1">
        <f>Table1[[#This Row],[Earned Basic Salary]]*10%</f>
        <v>4579.8076923076924</v>
      </c>
      <c r="S3955" s="1">
        <f>Table1[[#This Row],[Earned Basic Salary]]*12%</f>
        <v>5495.7692307692305</v>
      </c>
      <c r="T3955" s="1">
        <f>200</f>
        <v>200</v>
      </c>
      <c r="U3955" s="1">
        <f>Table1[[#This Row],[PF]]+Table1[[#This Row],[Professional Tax]]</f>
        <v>5695.7692307692305</v>
      </c>
      <c r="V3955" s="1">
        <f>Table1[[#This Row],[Overtime Hours]]*200</f>
        <v>1600</v>
      </c>
      <c r="W3955" s="1">
        <f>Table1[[#This Row],[Earned Basic Salary]]+Table1[[#This Row],[HRA]]+Table1[[#This Row],[DA]]+Table1[[#This Row],[Overtime Pay]]</f>
        <v>61137.5</v>
      </c>
      <c r="X3955" s="1">
        <f>Table1[[#This Row],[Gross Salary]]-Table1[[#This Row],[Total Deduction]]</f>
        <v>55441.730769230766</v>
      </c>
      <c r="Y3955" t="s">
        <v>37</v>
      </c>
      <c r="Z3955" t="s">
        <v>38</v>
      </c>
      <c r="AA3955" t="s">
        <v>14126</v>
      </c>
      <c r="AB3955" t="s">
        <v>14127</v>
      </c>
    </row>
    <row r="3956" spans="1:28" x14ac:dyDescent="0.3">
      <c r="A3956" t="s">
        <v>14128</v>
      </c>
      <c r="B3956" t="s">
        <v>1478</v>
      </c>
      <c r="C3956">
        <v>37</v>
      </c>
      <c r="D3956" t="s">
        <v>75</v>
      </c>
      <c r="E3956" t="s">
        <v>32</v>
      </c>
      <c r="F3956" t="s">
        <v>89</v>
      </c>
      <c r="G3956" t="s">
        <v>4307</v>
      </c>
      <c r="H3956" t="s">
        <v>35</v>
      </c>
      <c r="I3956" t="s">
        <v>36</v>
      </c>
      <c r="J3956">
        <v>26</v>
      </c>
      <c r="K3956">
        <v>22</v>
      </c>
      <c r="L3956">
        <f t="shared" si="183"/>
        <v>4</v>
      </c>
      <c r="M3956">
        <v>3</v>
      </c>
      <c r="N3956">
        <v>29231</v>
      </c>
      <c r="O3956" s="1">
        <f t="shared" si="184"/>
        <v>1124.2692307692307</v>
      </c>
      <c r="P3956" s="1">
        <f t="shared" si="185"/>
        <v>24733.923076923074</v>
      </c>
      <c r="Q3956" s="1">
        <f>Table1[[#This Row],[Earned Basic Salary]]*20%</f>
        <v>4946.7846153846149</v>
      </c>
      <c r="R3956" s="1">
        <f>Table1[[#This Row],[Earned Basic Salary]]*10%</f>
        <v>2473.3923076923074</v>
      </c>
      <c r="S3956" s="1">
        <f>Table1[[#This Row],[Earned Basic Salary]]*12%</f>
        <v>2968.0707692307687</v>
      </c>
      <c r="T3956" s="1">
        <f>200</f>
        <v>200</v>
      </c>
      <c r="U3956" s="1">
        <f>Table1[[#This Row],[PF]]+Table1[[#This Row],[Professional Tax]]</f>
        <v>3168.0707692307687</v>
      </c>
      <c r="V3956" s="1">
        <f>Table1[[#This Row],[Overtime Hours]]*200</f>
        <v>600</v>
      </c>
      <c r="W3956" s="1">
        <f>Table1[[#This Row],[Earned Basic Salary]]+Table1[[#This Row],[HRA]]+Table1[[#This Row],[DA]]+Table1[[#This Row],[Overtime Pay]]</f>
        <v>32754.1</v>
      </c>
      <c r="X3956" s="1">
        <f>Table1[[#This Row],[Gross Salary]]-Table1[[#This Row],[Total Deduction]]</f>
        <v>29586.029230769229</v>
      </c>
      <c r="Y3956" t="s">
        <v>37</v>
      </c>
      <c r="Z3956" t="s">
        <v>106</v>
      </c>
      <c r="AA3956" t="s">
        <v>14129</v>
      </c>
      <c r="AB3956" t="s">
        <v>14130</v>
      </c>
    </row>
    <row r="3957" spans="1:28" x14ac:dyDescent="0.3">
      <c r="A3957" t="s">
        <v>14131</v>
      </c>
      <c r="B3957" t="s">
        <v>480</v>
      </c>
      <c r="C3957">
        <v>37</v>
      </c>
      <c r="D3957" t="s">
        <v>61</v>
      </c>
      <c r="E3957" t="s">
        <v>62</v>
      </c>
      <c r="F3957" t="s">
        <v>69</v>
      </c>
      <c r="G3957" t="s">
        <v>14132</v>
      </c>
      <c r="H3957" t="s">
        <v>35</v>
      </c>
      <c r="I3957" t="s">
        <v>36</v>
      </c>
      <c r="J3957">
        <v>26</v>
      </c>
      <c r="K3957">
        <v>24</v>
      </c>
      <c r="L3957">
        <f t="shared" si="183"/>
        <v>2</v>
      </c>
      <c r="M3957">
        <v>12</v>
      </c>
      <c r="N3957">
        <v>26609</v>
      </c>
      <c r="O3957" s="1">
        <f t="shared" si="184"/>
        <v>1023.4230769230769</v>
      </c>
      <c r="P3957" s="1">
        <f t="shared" si="185"/>
        <v>24562.153846153844</v>
      </c>
      <c r="Q3957" s="1">
        <f>Table1[[#This Row],[Earned Basic Salary]]*20%</f>
        <v>4912.4307692307693</v>
      </c>
      <c r="R3957" s="1">
        <f>Table1[[#This Row],[Earned Basic Salary]]*10%</f>
        <v>2456.2153846153847</v>
      </c>
      <c r="S3957" s="1">
        <f>Table1[[#This Row],[Earned Basic Salary]]*12%</f>
        <v>2947.4584615384611</v>
      </c>
      <c r="T3957" s="1">
        <f>200</f>
        <v>200</v>
      </c>
      <c r="U3957" s="1">
        <f>Table1[[#This Row],[PF]]+Table1[[#This Row],[Professional Tax]]</f>
        <v>3147.4584615384611</v>
      </c>
      <c r="V3957" s="1">
        <f>Table1[[#This Row],[Overtime Hours]]*200</f>
        <v>2400</v>
      </c>
      <c r="W3957" s="1">
        <f>Table1[[#This Row],[Earned Basic Salary]]+Table1[[#This Row],[HRA]]+Table1[[#This Row],[DA]]+Table1[[#This Row],[Overtime Pay]]</f>
        <v>34330.800000000003</v>
      </c>
      <c r="X3957" s="1">
        <f>Table1[[#This Row],[Gross Salary]]-Table1[[#This Row],[Total Deduction]]</f>
        <v>31183.341538461544</v>
      </c>
      <c r="Y3957" t="s">
        <v>37</v>
      </c>
      <c r="Z3957" t="s">
        <v>48</v>
      </c>
      <c r="AA3957" t="s">
        <v>14133</v>
      </c>
      <c r="AB3957" t="s">
        <v>14134</v>
      </c>
    </row>
    <row r="3958" spans="1:28" x14ac:dyDescent="0.3">
      <c r="A3958" t="s">
        <v>14135</v>
      </c>
      <c r="B3958" t="s">
        <v>936</v>
      </c>
      <c r="C3958">
        <v>51</v>
      </c>
      <c r="D3958" t="s">
        <v>75</v>
      </c>
      <c r="E3958" t="s">
        <v>54</v>
      </c>
      <c r="F3958" t="s">
        <v>55</v>
      </c>
      <c r="G3958" t="s">
        <v>9620</v>
      </c>
      <c r="H3958" t="s">
        <v>35</v>
      </c>
      <c r="I3958" t="s">
        <v>36</v>
      </c>
      <c r="J3958">
        <v>26</v>
      </c>
      <c r="K3958">
        <v>22</v>
      </c>
      <c r="L3958">
        <f t="shared" si="183"/>
        <v>4</v>
      </c>
      <c r="M3958">
        <v>8</v>
      </c>
      <c r="N3958">
        <v>54898</v>
      </c>
      <c r="O3958" s="1">
        <f t="shared" si="184"/>
        <v>2111.4615384615386</v>
      </c>
      <c r="P3958" s="1">
        <f t="shared" si="185"/>
        <v>46452.153846153851</v>
      </c>
      <c r="Q3958" s="1">
        <f>Table1[[#This Row],[Earned Basic Salary]]*20%</f>
        <v>9290.4307692307702</v>
      </c>
      <c r="R3958" s="1">
        <f>Table1[[#This Row],[Earned Basic Salary]]*10%</f>
        <v>4645.2153846153851</v>
      </c>
      <c r="S3958" s="1">
        <f>Table1[[#This Row],[Earned Basic Salary]]*12%</f>
        <v>5574.2584615384621</v>
      </c>
      <c r="T3958" s="1">
        <f>200</f>
        <v>200</v>
      </c>
      <c r="U3958" s="1">
        <f>Table1[[#This Row],[PF]]+Table1[[#This Row],[Professional Tax]]</f>
        <v>5774.2584615384621</v>
      </c>
      <c r="V3958" s="1">
        <f>Table1[[#This Row],[Overtime Hours]]*200</f>
        <v>1600</v>
      </c>
      <c r="W3958" s="1">
        <f>Table1[[#This Row],[Earned Basic Salary]]+Table1[[#This Row],[HRA]]+Table1[[#This Row],[DA]]+Table1[[#This Row],[Overtime Pay]]</f>
        <v>61987.8</v>
      </c>
      <c r="X3958" s="1">
        <f>Table1[[#This Row],[Gross Salary]]-Table1[[#This Row],[Total Deduction]]</f>
        <v>56213.541538461541</v>
      </c>
      <c r="Y3958" t="s">
        <v>37</v>
      </c>
      <c r="Z3958" t="s">
        <v>38</v>
      </c>
      <c r="AA3958" t="s">
        <v>14136</v>
      </c>
      <c r="AB3958" t="s">
        <v>14137</v>
      </c>
    </row>
    <row r="3959" spans="1:28" x14ac:dyDescent="0.3">
      <c r="A3959" t="s">
        <v>14138</v>
      </c>
      <c r="B3959" t="s">
        <v>448</v>
      </c>
      <c r="C3959">
        <v>31</v>
      </c>
      <c r="D3959" t="s">
        <v>75</v>
      </c>
      <c r="E3959" t="s">
        <v>62</v>
      </c>
      <c r="F3959" t="s">
        <v>46</v>
      </c>
      <c r="G3959" t="s">
        <v>12058</v>
      </c>
      <c r="H3959" t="s">
        <v>35</v>
      </c>
      <c r="I3959" t="s">
        <v>36</v>
      </c>
      <c r="J3959">
        <v>26</v>
      </c>
      <c r="K3959">
        <v>23</v>
      </c>
      <c r="L3959">
        <f t="shared" si="183"/>
        <v>3</v>
      </c>
      <c r="M3959">
        <v>3</v>
      </c>
      <c r="N3959">
        <v>72017</v>
      </c>
      <c r="O3959" s="1">
        <f t="shared" si="184"/>
        <v>2769.8846153846152</v>
      </c>
      <c r="P3959" s="1">
        <f t="shared" si="185"/>
        <v>63707.346153846149</v>
      </c>
      <c r="Q3959" s="1">
        <f>Table1[[#This Row],[Earned Basic Salary]]*20%</f>
        <v>12741.469230769231</v>
      </c>
      <c r="R3959" s="1">
        <f>Table1[[#This Row],[Earned Basic Salary]]*10%</f>
        <v>6370.7346153846156</v>
      </c>
      <c r="S3959" s="1">
        <f>Table1[[#This Row],[Earned Basic Salary]]*12%</f>
        <v>7644.8815384615373</v>
      </c>
      <c r="T3959" s="1">
        <f>200</f>
        <v>200</v>
      </c>
      <c r="U3959" s="1">
        <f>Table1[[#This Row],[PF]]+Table1[[#This Row],[Professional Tax]]</f>
        <v>7844.8815384615373</v>
      </c>
      <c r="V3959" s="1">
        <f>Table1[[#This Row],[Overtime Hours]]*200</f>
        <v>600</v>
      </c>
      <c r="W3959" s="1">
        <f>Table1[[#This Row],[Earned Basic Salary]]+Table1[[#This Row],[HRA]]+Table1[[#This Row],[DA]]+Table1[[#This Row],[Overtime Pay]]</f>
        <v>83419.55</v>
      </c>
      <c r="X3959" s="1">
        <f>Table1[[#This Row],[Gross Salary]]-Table1[[#This Row],[Total Deduction]]</f>
        <v>75574.668461538473</v>
      </c>
      <c r="Y3959" t="s">
        <v>37</v>
      </c>
      <c r="Z3959" t="s">
        <v>38</v>
      </c>
      <c r="AA3959" t="s">
        <v>14139</v>
      </c>
      <c r="AB3959" t="s">
        <v>14140</v>
      </c>
    </row>
    <row r="3960" spans="1:28" x14ac:dyDescent="0.3">
      <c r="A3960" t="s">
        <v>14141</v>
      </c>
      <c r="B3960" t="s">
        <v>480</v>
      </c>
      <c r="C3960">
        <v>32</v>
      </c>
      <c r="D3960" t="s">
        <v>53</v>
      </c>
      <c r="E3960" t="s">
        <v>32</v>
      </c>
      <c r="F3960" t="s">
        <v>46</v>
      </c>
      <c r="G3960" t="s">
        <v>8549</v>
      </c>
      <c r="H3960" t="s">
        <v>35</v>
      </c>
      <c r="I3960" t="s">
        <v>36</v>
      </c>
      <c r="J3960">
        <v>26</v>
      </c>
      <c r="K3960">
        <v>23</v>
      </c>
      <c r="L3960">
        <f t="shared" si="183"/>
        <v>3</v>
      </c>
      <c r="M3960">
        <v>2</v>
      </c>
      <c r="N3960">
        <v>24842</v>
      </c>
      <c r="O3960" s="1">
        <f t="shared" si="184"/>
        <v>955.46153846153845</v>
      </c>
      <c r="P3960" s="1">
        <f t="shared" si="185"/>
        <v>21975.615384615383</v>
      </c>
      <c r="Q3960" s="1">
        <f>Table1[[#This Row],[Earned Basic Salary]]*20%</f>
        <v>4395.123076923077</v>
      </c>
      <c r="R3960" s="1">
        <f>Table1[[#This Row],[Earned Basic Salary]]*10%</f>
        <v>2197.5615384615385</v>
      </c>
      <c r="S3960" s="1">
        <f>Table1[[#This Row],[Earned Basic Salary]]*12%</f>
        <v>2637.0738461538458</v>
      </c>
      <c r="T3960" s="1">
        <f>200</f>
        <v>200</v>
      </c>
      <c r="U3960" s="1">
        <f>Table1[[#This Row],[PF]]+Table1[[#This Row],[Professional Tax]]</f>
        <v>2837.0738461538458</v>
      </c>
      <c r="V3960" s="1">
        <f>Table1[[#This Row],[Overtime Hours]]*200</f>
        <v>400</v>
      </c>
      <c r="W3960" s="1">
        <f>Table1[[#This Row],[Earned Basic Salary]]+Table1[[#This Row],[HRA]]+Table1[[#This Row],[DA]]+Table1[[#This Row],[Overtime Pay]]</f>
        <v>28968.299999999996</v>
      </c>
      <c r="X3960" s="1">
        <f>Table1[[#This Row],[Gross Salary]]-Table1[[#This Row],[Total Deduction]]</f>
        <v>26131.22615384615</v>
      </c>
      <c r="Y3960" t="s">
        <v>37</v>
      </c>
      <c r="Z3960" t="s">
        <v>95</v>
      </c>
      <c r="AA3960" t="s">
        <v>14142</v>
      </c>
      <c r="AB3960" t="s">
        <v>14143</v>
      </c>
    </row>
    <row r="3961" spans="1:28" x14ac:dyDescent="0.3">
      <c r="A3961" t="s">
        <v>14144</v>
      </c>
      <c r="B3961" t="s">
        <v>722</v>
      </c>
      <c r="C3961">
        <v>44</v>
      </c>
      <c r="D3961" t="s">
        <v>75</v>
      </c>
      <c r="E3961" t="s">
        <v>82</v>
      </c>
      <c r="F3961" t="s">
        <v>89</v>
      </c>
      <c r="G3961" t="s">
        <v>10971</v>
      </c>
      <c r="H3961" t="s">
        <v>35</v>
      </c>
      <c r="I3961" t="s">
        <v>36</v>
      </c>
      <c r="J3961">
        <v>26</v>
      </c>
      <c r="K3961">
        <v>23</v>
      </c>
      <c r="L3961">
        <f t="shared" si="183"/>
        <v>3</v>
      </c>
      <c r="M3961">
        <v>16</v>
      </c>
      <c r="N3961">
        <v>39886</v>
      </c>
      <c r="O3961" s="1">
        <f t="shared" si="184"/>
        <v>1534.0769230769231</v>
      </c>
      <c r="P3961" s="1">
        <f t="shared" si="185"/>
        <v>35283.769230769234</v>
      </c>
      <c r="Q3961" s="1">
        <f>Table1[[#This Row],[Earned Basic Salary]]*20%</f>
        <v>7056.753846153847</v>
      </c>
      <c r="R3961" s="1">
        <f>Table1[[#This Row],[Earned Basic Salary]]*10%</f>
        <v>3528.3769230769235</v>
      </c>
      <c r="S3961" s="1">
        <f>Table1[[#This Row],[Earned Basic Salary]]*12%</f>
        <v>4234.0523076923082</v>
      </c>
      <c r="T3961" s="1">
        <f>200</f>
        <v>200</v>
      </c>
      <c r="U3961" s="1">
        <f>Table1[[#This Row],[PF]]+Table1[[#This Row],[Professional Tax]]</f>
        <v>4434.0523076923082</v>
      </c>
      <c r="V3961" s="1">
        <f>Table1[[#This Row],[Overtime Hours]]*200</f>
        <v>3200</v>
      </c>
      <c r="W3961" s="1">
        <f>Table1[[#This Row],[Earned Basic Salary]]+Table1[[#This Row],[HRA]]+Table1[[#This Row],[DA]]+Table1[[#This Row],[Overtime Pay]]</f>
        <v>49068.900000000009</v>
      </c>
      <c r="X3961" s="1">
        <f>Table1[[#This Row],[Gross Salary]]-Table1[[#This Row],[Total Deduction]]</f>
        <v>44634.847692307703</v>
      </c>
      <c r="Y3961" t="s">
        <v>37</v>
      </c>
      <c r="Z3961" t="s">
        <v>106</v>
      </c>
      <c r="AA3961" t="s">
        <v>14145</v>
      </c>
      <c r="AB3961" t="s">
        <v>14146</v>
      </c>
    </row>
    <row r="3962" spans="1:28" x14ac:dyDescent="0.3">
      <c r="A3962" t="s">
        <v>14147</v>
      </c>
      <c r="B3962" t="s">
        <v>275</v>
      </c>
      <c r="C3962">
        <v>55</v>
      </c>
      <c r="D3962" t="s">
        <v>81</v>
      </c>
      <c r="E3962" t="s">
        <v>32</v>
      </c>
      <c r="F3962" t="s">
        <v>89</v>
      </c>
      <c r="G3962" t="s">
        <v>3337</v>
      </c>
      <c r="H3962" t="s">
        <v>35</v>
      </c>
      <c r="I3962" t="s">
        <v>36</v>
      </c>
      <c r="J3962">
        <v>26</v>
      </c>
      <c r="K3962">
        <v>26</v>
      </c>
      <c r="L3962">
        <f t="shared" si="183"/>
        <v>0</v>
      </c>
      <c r="M3962">
        <v>13</v>
      </c>
      <c r="N3962">
        <v>74506</v>
      </c>
      <c r="O3962" s="1">
        <f t="shared" si="184"/>
        <v>2865.6153846153848</v>
      </c>
      <c r="P3962" s="1">
        <f t="shared" si="185"/>
        <v>74506</v>
      </c>
      <c r="Q3962" s="1">
        <f>Table1[[#This Row],[Earned Basic Salary]]*20%</f>
        <v>14901.2</v>
      </c>
      <c r="R3962" s="1">
        <f>Table1[[#This Row],[Earned Basic Salary]]*10%</f>
        <v>7450.6</v>
      </c>
      <c r="S3962" s="1">
        <f>Table1[[#This Row],[Earned Basic Salary]]*12%</f>
        <v>8940.7199999999993</v>
      </c>
      <c r="T3962" s="1">
        <f>200</f>
        <v>200</v>
      </c>
      <c r="U3962" s="1">
        <f>Table1[[#This Row],[PF]]+Table1[[#This Row],[Professional Tax]]</f>
        <v>9140.7199999999993</v>
      </c>
      <c r="V3962" s="1">
        <f>Table1[[#This Row],[Overtime Hours]]*200</f>
        <v>2600</v>
      </c>
      <c r="W3962" s="1">
        <f>Table1[[#This Row],[Earned Basic Salary]]+Table1[[#This Row],[HRA]]+Table1[[#This Row],[DA]]+Table1[[#This Row],[Overtime Pay]]</f>
        <v>99457.8</v>
      </c>
      <c r="X3962" s="1">
        <f>Table1[[#This Row],[Gross Salary]]-Table1[[#This Row],[Total Deduction]]</f>
        <v>90317.08</v>
      </c>
      <c r="Y3962" t="s">
        <v>37</v>
      </c>
      <c r="Z3962" t="s">
        <v>106</v>
      </c>
      <c r="AA3962" t="s">
        <v>14148</v>
      </c>
      <c r="AB3962" t="s">
        <v>14149</v>
      </c>
    </row>
    <row r="3963" spans="1:28" x14ac:dyDescent="0.3">
      <c r="A3963" t="s">
        <v>14150</v>
      </c>
      <c r="B3963" t="s">
        <v>700</v>
      </c>
      <c r="C3963">
        <v>27</v>
      </c>
      <c r="D3963" t="s">
        <v>44</v>
      </c>
      <c r="E3963" t="s">
        <v>62</v>
      </c>
      <c r="F3963" t="s">
        <v>83</v>
      </c>
      <c r="G3963" t="s">
        <v>10430</v>
      </c>
      <c r="H3963" t="s">
        <v>35</v>
      </c>
      <c r="I3963" t="s">
        <v>36</v>
      </c>
      <c r="J3963">
        <v>26</v>
      </c>
      <c r="K3963">
        <v>25</v>
      </c>
      <c r="L3963">
        <f t="shared" si="183"/>
        <v>1</v>
      </c>
      <c r="M3963">
        <v>5</v>
      </c>
      <c r="N3963">
        <v>67218</v>
      </c>
      <c r="O3963" s="1">
        <f t="shared" si="184"/>
        <v>2585.3076923076924</v>
      </c>
      <c r="P3963" s="1">
        <f t="shared" si="185"/>
        <v>64632.692307692312</v>
      </c>
      <c r="Q3963" s="1">
        <f>Table1[[#This Row],[Earned Basic Salary]]*20%</f>
        <v>12926.538461538463</v>
      </c>
      <c r="R3963" s="1">
        <f>Table1[[#This Row],[Earned Basic Salary]]*10%</f>
        <v>6463.2692307692314</v>
      </c>
      <c r="S3963" s="1">
        <f>Table1[[#This Row],[Earned Basic Salary]]*12%</f>
        <v>7755.9230769230771</v>
      </c>
      <c r="T3963" s="1">
        <f>200</f>
        <v>200</v>
      </c>
      <c r="U3963" s="1">
        <f>Table1[[#This Row],[PF]]+Table1[[#This Row],[Professional Tax]]</f>
        <v>7955.9230769230771</v>
      </c>
      <c r="V3963" s="1">
        <f>Table1[[#This Row],[Overtime Hours]]*200</f>
        <v>1000</v>
      </c>
      <c r="W3963" s="1">
        <f>Table1[[#This Row],[Earned Basic Salary]]+Table1[[#This Row],[HRA]]+Table1[[#This Row],[DA]]+Table1[[#This Row],[Overtime Pay]]</f>
        <v>85022.500000000015</v>
      </c>
      <c r="X3963" s="1">
        <f>Table1[[#This Row],[Gross Salary]]-Table1[[#This Row],[Total Deduction]]</f>
        <v>77066.576923076937</v>
      </c>
      <c r="Y3963" t="s">
        <v>37</v>
      </c>
      <c r="Z3963" t="s">
        <v>38</v>
      </c>
      <c r="AA3963" t="s">
        <v>14151</v>
      </c>
      <c r="AB3963" t="s">
        <v>14152</v>
      </c>
    </row>
    <row r="3964" spans="1:28" x14ac:dyDescent="0.3">
      <c r="A3964" t="s">
        <v>14153</v>
      </c>
      <c r="B3964" t="s">
        <v>143</v>
      </c>
      <c r="C3964">
        <v>35</v>
      </c>
      <c r="D3964" t="s">
        <v>31</v>
      </c>
      <c r="E3964" t="s">
        <v>45</v>
      </c>
      <c r="F3964" t="s">
        <v>46</v>
      </c>
      <c r="G3964" t="s">
        <v>10901</v>
      </c>
      <c r="H3964" t="s">
        <v>35</v>
      </c>
      <c r="I3964" t="s">
        <v>36</v>
      </c>
      <c r="J3964">
        <v>26</v>
      </c>
      <c r="K3964">
        <v>26</v>
      </c>
      <c r="L3964">
        <f t="shared" si="183"/>
        <v>0</v>
      </c>
      <c r="M3964">
        <v>6</v>
      </c>
      <c r="N3964">
        <v>39361</v>
      </c>
      <c r="O3964" s="1">
        <f t="shared" si="184"/>
        <v>1513.8846153846155</v>
      </c>
      <c r="P3964" s="1">
        <f t="shared" si="185"/>
        <v>39361</v>
      </c>
      <c r="Q3964" s="1">
        <f>Table1[[#This Row],[Earned Basic Salary]]*20%</f>
        <v>7872.2000000000007</v>
      </c>
      <c r="R3964" s="1">
        <f>Table1[[#This Row],[Earned Basic Salary]]*10%</f>
        <v>3936.1000000000004</v>
      </c>
      <c r="S3964" s="1">
        <f>Table1[[#This Row],[Earned Basic Salary]]*12%</f>
        <v>4723.32</v>
      </c>
      <c r="T3964" s="1">
        <f>200</f>
        <v>200</v>
      </c>
      <c r="U3964" s="1">
        <f>Table1[[#This Row],[PF]]+Table1[[#This Row],[Professional Tax]]</f>
        <v>4923.32</v>
      </c>
      <c r="V3964" s="1">
        <f>Table1[[#This Row],[Overtime Hours]]*200</f>
        <v>1200</v>
      </c>
      <c r="W3964" s="1">
        <f>Table1[[#This Row],[Earned Basic Salary]]+Table1[[#This Row],[HRA]]+Table1[[#This Row],[DA]]+Table1[[#This Row],[Overtime Pay]]</f>
        <v>52369.299999999996</v>
      </c>
      <c r="X3964" s="1">
        <f>Table1[[#This Row],[Gross Salary]]-Table1[[#This Row],[Total Deduction]]</f>
        <v>47445.979999999996</v>
      </c>
      <c r="Y3964" t="s">
        <v>37</v>
      </c>
      <c r="Z3964" t="s">
        <v>95</v>
      </c>
      <c r="AA3964" t="s">
        <v>14154</v>
      </c>
      <c r="AB3964" t="s">
        <v>14155</v>
      </c>
    </row>
    <row r="3965" spans="1:28" x14ac:dyDescent="0.3">
      <c r="A3965" t="s">
        <v>14156</v>
      </c>
      <c r="B3965" t="s">
        <v>512</v>
      </c>
      <c r="C3965">
        <v>21</v>
      </c>
      <c r="D3965" t="s">
        <v>133</v>
      </c>
      <c r="E3965" t="s">
        <v>62</v>
      </c>
      <c r="F3965" t="s">
        <v>89</v>
      </c>
      <c r="G3965" t="s">
        <v>9362</v>
      </c>
      <c r="H3965" t="s">
        <v>35</v>
      </c>
      <c r="I3965" t="s">
        <v>36</v>
      </c>
      <c r="J3965">
        <v>26</v>
      </c>
      <c r="K3965">
        <v>24</v>
      </c>
      <c r="L3965">
        <f t="shared" si="183"/>
        <v>2</v>
      </c>
      <c r="M3965">
        <v>10</v>
      </c>
      <c r="N3965">
        <v>36943</v>
      </c>
      <c r="O3965" s="1">
        <f t="shared" si="184"/>
        <v>1420.8846153846155</v>
      </c>
      <c r="P3965" s="1">
        <f t="shared" si="185"/>
        <v>34101.230769230773</v>
      </c>
      <c r="Q3965" s="1">
        <f>Table1[[#This Row],[Earned Basic Salary]]*20%</f>
        <v>6820.2461538461548</v>
      </c>
      <c r="R3965" s="1">
        <f>Table1[[#This Row],[Earned Basic Salary]]*10%</f>
        <v>3410.1230769230774</v>
      </c>
      <c r="S3965" s="1">
        <f>Table1[[#This Row],[Earned Basic Salary]]*12%</f>
        <v>4092.1476923076925</v>
      </c>
      <c r="T3965" s="1">
        <f>200</f>
        <v>200</v>
      </c>
      <c r="U3965" s="1">
        <f>Table1[[#This Row],[PF]]+Table1[[#This Row],[Professional Tax]]</f>
        <v>4292.1476923076925</v>
      </c>
      <c r="V3965" s="1">
        <f>Table1[[#This Row],[Overtime Hours]]*200</f>
        <v>2000</v>
      </c>
      <c r="W3965" s="1">
        <f>Table1[[#This Row],[Earned Basic Salary]]+Table1[[#This Row],[HRA]]+Table1[[#This Row],[DA]]+Table1[[#This Row],[Overtime Pay]]</f>
        <v>46331.600000000006</v>
      </c>
      <c r="X3965" s="1">
        <f>Table1[[#This Row],[Gross Salary]]-Table1[[#This Row],[Total Deduction]]</f>
        <v>42039.452307692314</v>
      </c>
      <c r="Y3965" t="s">
        <v>37</v>
      </c>
      <c r="Z3965" t="s">
        <v>95</v>
      </c>
      <c r="AA3965" t="s">
        <v>14157</v>
      </c>
      <c r="AB3965" t="s">
        <v>14158</v>
      </c>
    </row>
    <row r="3966" spans="1:28" x14ac:dyDescent="0.3">
      <c r="A3966" t="s">
        <v>14159</v>
      </c>
      <c r="B3966" t="s">
        <v>425</v>
      </c>
      <c r="C3966">
        <v>45</v>
      </c>
      <c r="D3966" t="s">
        <v>75</v>
      </c>
      <c r="E3966" t="s">
        <v>121</v>
      </c>
      <c r="F3966" t="s">
        <v>69</v>
      </c>
      <c r="G3966" t="s">
        <v>723</v>
      </c>
      <c r="H3966" t="s">
        <v>35</v>
      </c>
      <c r="I3966" t="s">
        <v>36</v>
      </c>
      <c r="J3966">
        <v>26</v>
      </c>
      <c r="K3966">
        <v>25</v>
      </c>
      <c r="L3966">
        <f t="shared" si="183"/>
        <v>1</v>
      </c>
      <c r="M3966">
        <v>16</v>
      </c>
      <c r="N3966">
        <v>20174</v>
      </c>
      <c r="O3966" s="1">
        <f t="shared" si="184"/>
        <v>775.92307692307691</v>
      </c>
      <c r="P3966" s="1">
        <f t="shared" si="185"/>
        <v>19398.076923076922</v>
      </c>
      <c r="Q3966" s="1">
        <f>Table1[[#This Row],[Earned Basic Salary]]*20%</f>
        <v>3879.6153846153848</v>
      </c>
      <c r="R3966" s="1">
        <f>Table1[[#This Row],[Earned Basic Salary]]*10%</f>
        <v>1939.8076923076924</v>
      </c>
      <c r="S3966" s="1">
        <f>Table1[[#This Row],[Earned Basic Salary]]*12%</f>
        <v>2327.7692307692305</v>
      </c>
      <c r="T3966" s="1">
        <f>200</f>
        <v>200</v>
      </c>
      <c r="U3966" s="1">
        <f>Table1[[#This Row],[PF]]+Table1[[#This Row],[Professional Tax]]</f>
        <v>2527.7692307692305</v>
      </c>
      <c r="V3966" s="1">
        <f>Table1[[#This Row],[Overtime Hours]]*200</f>
        <v>3200</v>
      </c>
      <c r="W3966" s="1">
        <f>Table1[[#This Row],[Earned Basic Salary]]+Table1[[#This Row],[HRA]]+Table1[[#This Row],[DA]]+Table1[[#This Row],[Overtime Pay]]</f>
        <v>28417.499999999996</v>
      </c>
      <c r="X3966" s="1">
        <f>Table1[[#This Row],[Gross Salary]]-Table1[[#This Row],[Total Deduction]]</f>
        <v>25889.730769230766</v>
      </c>
      <c r="Y3966" t="s">
        <v>37</v>
      </c>
      <c r="Z3966" t="s">
        <v>95</v>
      </c>
      <c r="AA3966" t="s">
        <v>14160</v>
      </c>
      <c r="AB3966" t="s">
        <v>14161</v>
      </c>
    </row>
    <row r="3967" spans="1:28" x14ac:dyDescent="0.3">
      <c r="A3967" t="s">
        <v>14162</v>
      </c>
      <c r="B3967" t="s">
        <v>1063</v>
      </c>
      <c r="C3967">
        <v>43</v>
      </c>
      <c r="D3967" t="s">
        <v>53</v>
      </c>
      <c r="E3967" t="s">
        <v>54</v>
      </c>
      <c r="F3967" t="s">
        <v>63</v>
      </c>
      <c r="G3967" t="s">
        <v>8092</v>
      </c>
      <c r="H3967" t="s">
        <v>35</v>
      </c>
      <c r="I3967" t="s">
        <v>36</v>
      </c>
      <c r="J3967">
        <v>26</v>
      </c>
      <c r="K3967">
        <v>24</v>
      </c>
      <c r="L3967">
        <f t="shared" si="183"/>
        <v>2</v>
      </c>
      <c r="M3967">
        <v>16</v>
      </c>
      <c r="N3967">
        <v>21090</v>
      </c>
      <c r="O3967" s="1">
        <f t="shared" si="184"/>
        <v>811.15384615384619</v>
      </c>
      <c r="P3967" s="1">
        <f t="shared" si="185"/>
        <v>19467.692307692309</v>
      </c>
      <c r="Q3967" s="1">
        <f>Table1[[#This Row],[Earned Basic Salary]]*20%</f>
        <v>3893.5384615384619</v>
      </c>
      <c r="R3967" s="1">
        <f>Table1[[#This Row],[Earned Basic Salary]]*10%</f>
        <v>1946.7692307692309</v>
      </c>
      <c r="S3967" s="1">
        <f>Table1[[#This Row],[Earned Basic Salary]]*12%</f>
        <v>2336.123076923077</v>
      </c>
      <c r="T3967" s="1">
        <f>200</f>
        <v>200</v>
      </c>
      <c r="U3967" s="1">
        <f>Table1[[#This Row],[PF]]+Table1[[#This Row],[Professional Tax]]</f>
        <v>2536.123076923077</v>
      </c>
      <c r="V3967" s="1">
        <f>Table1[[#This Row],[Overtime Hours]]*200</f>
        <v>3200</v>
      </c>
      <c r="W3967" s="1">
        <f>Table1[[#This Row],[Earned Basic Salary]]+Table1[[#This Row],[HRA]]+Table1[[#This Row],[DA]]+Table1[[#This Row],[Overtime Pay]]</f>
        <v>28508</v>
      </c>
      <c r="X3967" s="1">
        <f>Table1[[#This Row],[Gross Salary]]-Table1[[#This Row],[Total Deduction]]</f>
        <v>25971.876923076925</v>
      </c>
      <c r="Y3967" t="s">
        <v>37</v>
      </c>
      <c r="Z3967" t="s">
        <v>95</v>
      </c>
      <c r="AA3967" t="s">
        <v>14163</v>
      </c>
      <c r="AB3967" t="s">
        <v>14164</v>
      </c>
    </row>
    <row r="3968" spans="1:28" x14ac:dyDescent="0.3">
      <c r="A3968" t="s">
        <v>14165</v>
      </c>
      <c r="B3968" t="s">
        <v>1880</v>
      </c>
      <c r="C3968">
        <v>30</v>
      </c>
      <c r="D3968" t="s">
        <v>61</v>
      </c>
      <c r="E3968" t="s">
        <v>82</v>
      </c>
      <c r="F3968" t="s">
        <v>55</v>
      </c>
      <c r="G3968" t="s">
        <v>2468</v>
      </c>
      <c r="H3968" t="s">
        <v>35</v>
      </c>
      <c r="I3968" t="s">
        <v>36</v>
      </c>
      <c r="J3968">
        <v>26</v>
      </c>
      <c r="K3968">
        <v>24</v>
      </c>
      <c r="L3968">
        <f t="shared" si="183"/>
        <v>2</v>
      </c>
      <c r="M3968">
        <v>9</v>
      </c>
      <c r="N3968">
        <v>45958</v>
      </c>
      <c r="O3968" s="1">
        <f t="shared" si="184"/>
        <v>1767.6153846153845</v>
      </c>
      <c r="P3968" s="1">
        <f t="shared" si="185"/>
        <v>42422.769230769227</v>
      </c>
      <c r="Q3968" s="1">
        <f>Table1[[#This Row],[Earned Basic Salary]]*20%</f>
        <v>8484.5538461538454</v>
      </c>
      <c r="R3968" s="1">
        <f>Table1[[#This Row],[Earned Basic Salary]]*10%</f>
        <v>4242.2769230769227</v>
      </c>
      <c r="S3968" s="1">
        <f>Table1[[#This Row],[Earned Basic Salary]]*12%</f>
        <v>5090.7323076923067</v>
      </c>
      <c r="T3968" s="1">
        <f>200</f>
        <v>200</v>
      </c>
      <c r="U3968" s="1">
        <f>Table1[[#This Row],[PF]]+Table1[[#This Row],[Professional Tax]]</f>
        <v>5290.7323076923067</v>
      </c>
      <c r="V3968" s="1">
        <f>Table1[[#This Row],[Overtime Hours]]*200</f>
        <v>1800</v>
      </c>
      <c r="W3968" s="1">
        <f>Table1[[#This Row],[Earned Basic Salary]]+Table1[[#This Row],[HRA]]+Table1[[#This Row],[DA]]+Table1[[#This Row],[Overtime Pay]]</f>
        <v>56949.599999999991</v>
      </c>
      <c r="X3968" s="1">
        <f>Table1[[#This Row],[Gross Salary]]-Table1[[#This Row],[Total Deduction]]</f>
        <v>51658.867692307686</v>
      </c>
      <c r="Y3968" t="s">
        <v>37</v>
      </c>
      <c r="Z3968" t="s">
        <v>38</v>
      </c>
      <c r="AA3968" t="s">
        <v>14166</v>
      </c>
      <c r="AB3968" t="s">
        <v>14167</v>
      </c>
    </row>
    <row r="3969" spans="1:28" x14ac:dyDescent="0.3">
      <c r="A3969" t="s">
        <v>14168</v>
      </c>
      <c r="B3969" t="s">
        <v>1366</v>
      </c>
      <c r="C3969">
        <v>24</v>
      </c>
      <c r="D3969" t="s">
        <v>127</v>
      </c>
      <c r="E3969" t="s">
        <v>45</v>
      </c>
      <c r="F3969" t="s">
        <v>63</v>
      </c>
      <c r="G3969" t="s">
        <v>7849</v>
      </c>
      <c r="H3969" t="s">
        <v>35</v>
      </c>
      <c r="I3969" t="s">
        <v>36</v>
      </c>
      <c r="J3969">
        <v>26</v>
      </c>
      <c r="K3969">
        <v>25</v>
      </c>
      <c r="L3969">
        <f t="shared" si="183"/>
        <v>1</v>
      </c>
      <c r="M3969">
        <v>11</v>
      </c>
      <c r="N3969">
        <v>71263</v>
      </c>
      <c r="O3969" s="1">
        <f t="shared" si="184"/>
        <v>2740.8846153846152</v>
      </c>
      <c r="P3969" s="1">
        <f t="shared" si="185"/>
        <v>68522.115384615376</v>
      </c>
      <c r="Q3969" s="1">
        <f>Table1[[#This Row],[Earned Basic Salary]]*20%</f>
        <v>13704.423076923076</v>
      </c>
      <c r="R3969" s="1">
        <f>Table1[[#This Row],[Earned Basic Salary]]*10%</f>
        <v>6852.2115384615381</v>
      </c>
      <c r="S3969" s="1">
        <f>Table1[[#This Row],[Earned Basic Salary]]*12%</f>
        <v>8222.6538461538439</v>
      </c>
      <c r="T3969" s="1">
        <f>200</f>
        <v>200</v>
      </c>
      <c r="U3969" s="1">
        <f>Table1[[#This Row],[PF]]+Table1[[#This Row],[Professional Tax]]</f>
        <v>8422.6538461538439</v>
      </c>
      <c r="V3969" s="1">
        <f>Table1[[#This Row],[Overtime Hours]]*200</f>
        <v>2200</v>
      </c>
      <c r="W3969" s="1">
        <f>Table1[[#This Row],[Earned Basic Salary]]+Table1[[#This Row],[HRA]]+Table1[[#This Row],[DA]]+Table1[[#This Row],[Overtime Pay]]</f>
        <v>91278.749999999985</v>
      </c>
      <c r="X3969" s="1">
        <f>Table1[[#This Row],[Gross Salary]]-Table1[[#This Row],[Total Deduction]]</f>
        <v>82856.096153846142</v>
      </c>
      <c r="Y3969" t="s">
        <v>37</v>
      </c>
      <c r="Z3969" t="s">
        <v>48</v>
      </c>
      <c r="AA3969" t="s">
        <v>14169</v>
      </c>
      <c r="AB3969" t="s">
        <v>14170</v>
      </c>
    </row>
    <row r="3970" spans="1:28" x14ac:dyDescent="0.3">
      <c r="A3970" t="s">
        <v>14171</v>
      </c>
      <c r="B3970" t="s">
        <v>193</v>
      </c>
      <c r="C3970">
        <v>31</v>
      </c>
      <c r="D3970" t="s">
        <v>53</v>
      </c>
      <c r="E3970" t="s">
        <v>121</v>
      </c>
      <c r="F3970" t="s">
        <v>83</v>
      </c>
      <c r="G3970" t="s">
        <v>1734</v>
      </c>
      <c r="H3970" t="s">
        <v>35</v>
      </c>
      <c r="I3970" t="s">
        <v>36</v>
      </c>
      <c r="J3970">
        <v>26</v>
      </c>
      <c r="K3970">
        <v>25</v>
      </c>
      <c r="L3970">
        <f t="shared" si="183"/>
        <v>1</v>
      </c>
      <c r="M3970">
        <v>16</v>
      </c>
      <c r="N3970">
        <v>63942</v>
      </c>
      <c r="O3970" s="1">
        <f t="shared" si="184"/>
        <v>2459.3076923076924</v>
      </c>
      <c r="P3970" s="1">
        <f t="shared" si="185"/>
        <v>61482.692307692312</v>
      </c>
      <c r="Q3970" s="1">
        <f>Table1[[#This Row],[Earned Basic Salary]]*20%</f>
        <v>12296.538461538463</v>
      </c>
      <c r="R3970" s="1">
        <f>Table1[[#This Row],[Earned Basic Salary]]*10%</f>
        <v>6148.2692307692314</v>
      </c>
      <c r="S3970" s="1">
        <f>Table1[[#This Row],[Earned Basic Salary]]*12%</f>
        <v>7377.9230769230771</v>
      </c>
      <c r="T3970" s="1">
        <f>200</f>
        <v>200</v>
      </c>
      <c r="U3970" s="1">
        <f>Table1[[#This Row],[PF]]+Table1[[#This Row],[Professional Tax]]</f>
        <v>7577.9230769230771</v>
      </c>
      <c r="V3970" s="1">
        <f>Table1[[#This Row],[Overtime Hours]]*200</f>
        <v>3200</v>
      </c>
      <c r="W3970" s="1">
        <f>Table1[[#This Row],[Earned Basic Salary]]+Table1[[#This Row],[HRA]]+Table1[[#This Row],[DA]]+Table1[[#This Row],[Overtime Pay]]</f>
        <v>83127.500000000015</v>
      </c>
      <c r="X3970" s="1">
        <f>Table1[[#This Row],[Gross Salary]]-Table1[[#This Row],[Total Deduction]]</f>
        <v>75549.576923076937</v>
      </c>
      <c r="Y3970" t="s">
        <v>37</v>
      </c>
      <c r="Z3970" t="s">
        <v>48</v>
      </c>
      <c r="AA3970" t="s">
        <v>14172</v>
      </c>
      <c r="AB3970" t="s">
        <v>14173</v>
      </c>
    </row>
    <row r="3971" spans="1:28" x14ac:dyDescent="0.3">
      <c r="A3971" t="s">
        <v>14174</v>
      </c>
      <c r="B3971" t="s">
        <v>1135</v>
      </c>
      <c r="C3971">
        <v>46</v>
      </c>
      <c r="D3971" t="s">
        <v>127</v>
      </c>
      <c r="E3971" t="s">
        <v>121</v>
      </c>
      <c r="F3971" t="s">
        <v>33</v>
      </c>
      <c r="G3971" t="s">
        <v>3265</v>
      </c>
      <c r="H3971" t="s">
        <v>35</v>
      </c>
      <c r="I3971" t="s">
        <v>36</v>
      </c>
      <c r="J3971">
        <v>26</v>
      </c>
      <c r="K3971">
        <v>23</v>
      </c>
      <c r="L3971">
        <f t="shared" ref="L3971:L4034" si="186">J3971-K3971</f>
        <v>3</v>
      </c>
      <c r="M3971">
        <v>19</v>
      </c>
      <c r="N3971">
        <v>47656</v>
      </c>
      <c r="O3971" s="1">
        <f t="shared" ref="O3971:O4034" si="187">N3971/J3971</f>
        <v>1832.9230769230769</v>
      </c>
      <c r="P3971" s="1">
        <f t="shared" ref="P3971:P4034" si="188">O3971*K3971</f>
        <v>42157.230769230766</v>
      </c>
      <c r="Q3971" s="1">
        <f>Table1[[#This Row],[Earned Basic Salary]]*20%</f>
        <v>8431.4461538461528</v>
      </c>
      <c r="R3971" s="1">
        <f>Table1[[#This Row],[Earned Basic Salary]]*10%</f>
        <v>4215.7230769230764</v>
      </c>
      <c r="S3971" s="1">
        <f>Table1[[#This Row],[Earned Basic Salary]]*12%</f>
        <v>5058.8676923076919</v>
      </c>
      <c r="T3971" s="1">
        <f>200</f>
        <v>200</v>
      </c>
      <c r="U3971" s="1">
        <f>Table1[[#This Row],[PF]]+Table1[[#This Row],[Professional Tax]]</f>
        <v>5258.8676923076919</v>
      </c>
      <c r="V3971" s="1">
        <f>Table1[[#This Row],[Overtime Hours]]*200</f>
        <v>3800</v>
      </c>
      <c r="W3971" s="1">
        <f>Table1[[#This Row],[Earned Basic Salary]]+Table1[[#This Row],[HRA]]+Table1[[#This Row],[DA]]+Table1[[#This Row],[Overtime Pay]]</f>
        <v>58604.399999999994</v>
      </c>
      <c r="X3971" s="1">
        <f>Table1[[#This Row],[Gross Salary]]-Table1[[#This Row],[Total Deduction]]</f>
        <v>53345.532307692301</v>
      </c>
      <c r="Y3971" t="s">
        <v>37</v>
      </c>
      <c r="Z3971" t="s">
        <v>95</v>
      </c>
      <c r="AA3971" t="s">
        <v>14175</v>
      </c>
      <c r="AB3971" t="s">
        <v>14176</v>
      </c>
    </row>
    <row r="3972" spans="1:28" x14ac:dyDescent="0.3">
      <c r="A3972" t="s">
        <v>14177</v>
      </c>
      <c r="B3972" t="s">
        <v>736</v>
      </c>
      <c r="C3972">
        <v>29</v>
      </c>
      <c r="D3972" t="s">
        <v>44</v>
      </c>
      <c r="E3972" t="s">
        <v>121</v>
      </c>
      <c r="F3972" t="s">
        <v>46</v>
      </c>
      <c r="G3972" t="s">
        <v>14178</v>
      </c>
      <c r="H3972" t="s">
        <v>35</v>
      </c>
      <c r="I3972" t="s">
        <v>36</v>
      </c>
      <c r="J3972">
        <v>26</v>
      </c>
      <c r="K3972">
        <v>22</v>
      </c>
      <c r="L3972">
        <f t="shared" si="186"/>
        <v>4</v>
      </c>
      <c r="M3972">
        <v>7</v>
      </c>
      <c r="N3972">
        <v>31812</v>
      </c>
      <c r="O3972" s="1">
        <f t="shared" si="187"/>
        <v>1223.5384615384614</v>
      </c>
      <c r="P3972" s="1">
        <f t="shared" si="188"/>
        <v>26917.846153846152</v>
      </c>
      <c r="Q3972" s="1">
        <f>Table1[[#This Row],[Earned Basic Salary]]*20%</f>
        <v>5383.5692307692307</v>
      </c>
      <c r="R3972" s="1">
        <f>Table1[[#This Row],[Earned Basic Salary]]*10%</f>
        <v>2691.7846153846153</v>
      </c>
      <c r="S3972" s="1">
        <f>Table1[[#This Row],[Earned Basic Salary]]*12%</f>
        <v>3230.1415384615379</v>
      </c>
      <c r="T3972" s="1">
        <f>200</f>
        <v>200</v>
      </c>
      <c r="U3972" s="1">
        <f>Table1[[#This Row],[PF]]+Table1[[#This Row],[Professional Tax]]</f>
        <v>3430.1415384615379</v>
      </c>
      <c r="V3972" s="1">
        <f>Table1[[#This Row],[Overtime Hours]]*200</f>
        <v>1400</v>
      </c>
      <c r="W3972" s="1">
        <f>Table1[[#This Row],[Earned Basic Salary]]+Table1[[#This Row],[HRA]]+Table1[[#This Row],[DA]]+Table1[[#This Row],[Overtime Pay]]</f>
        <v>36393.199999999997</v>
      </c>
      <c r="X3972" s="1">
        <f>Table1[[#This Row],[Gross Salary]]-Table1[[#This Row],[Total Deduction]]</f>
        <v>32963.058461538458</v>
      </c>
      <c r="Y3972" t="s">
        <v>37</v>
      </c>
      <c r="Z3972" t="s">
        <v>48</v>
      </c>
      <c r="AA3972" t="s">
        <v>14179</v>
      </c>
      <c r="AB3972" t="s">
        <v>14180</v>
      </c>
    </row>
    <row r="3973" spans="1:28" x14ac:dyDescent="0.3">
      <c r="A3973" t="s">
        <v>14181</v>
      </c>
      <c r="B3973" t="s">
        <v>1610</v>
      </c>
      <c r="C3973">
        <v>27</v>
      </c>
      <c r="D3973" t="s">
        <v>81</v>
      </c>
      <c r="E3973" t="s">
        <v>45</v>
      </c>
      <c r="F3973" t="s">
        <v>83</v>
      </c>
      <c r="G3973" t="s">
        <v>9545</v>
      </c>
      <c r="H3973" t="s">
        <v>35</v>
      </c>
      <c r="I3973" t="s">
        <v>36</v>
      </c>
      <c r="J3973">
        <v>26</v>
      </c>
      <c r="K3973">
        <v>24</v>
      </c>
      <c r="L3973">
        <f t="shared" si="186"/>
        <v>2</v>
      </c>
      <c r="M3973">
        <v>16</v>
      </c>
      <c r="N3973">
        <v>24965</v>
      </c>
      <c r="O3973" s="1">
        <f t="shared" si="187"/>
        <v>960.19230769230774</v>
      </c>
      <c r="P3973" s="1">
        <f t="shared" si="188"/>
        <v>23044.615384615387</v>
      </c>
      <c r="Q3973" s="1">
        <f>Table1[[#This Row],[Earned Basic Salary]]*20%</f>
        <v>4608.9230769230771</v>
      </c>
      <c r="R3973" s="1">
        <f>Table1[[#This Row],[Earned Basic Salary]]*10%</f>
        <v>2304.4615384615386</v>
      </c>
      <c r="S3973" s="1">
        <f>Table1[[#This Row],[Earned Basic Salary]]*12%</f>
        <v>2765.3538461538465</v>
      </c>
      <c r="T3973" s="1">
        <f>200</f>
        <v>200</v>
      </c>
      <c r="U3973" s="1">
        <f>Table1[[#This Row],[PF]]+Table1[[#This Row],[Professional Tax]]</f>
        <v>2965.3538461538465</v>
      </c>
      <c r="V3973" s="1">
        <f>Table1[[#This Row],[Overtime Hours]]*200</f>
        <v>3200</v>
      </c>
      <c r="W3973" s="1">
        <f>Table1[[#This Row],[Earned Basic Salary]]+Table1[[#This Row],[HRA]]+Table1[[#This Row],[DA]]+Table1[[#This Row],[Overtime Pay]]</f>
        <v>33158</v>
      </c>
      <c r="X3973" s="1">
        <f>Table1[[#This Row],[Gross Salary]]-Table1[[#This Row],[Total Deduction]]</f>
        <v>30192.646153846152</v>
      </c>
      <c r="Y3973" t="s">
        <v>37</v>
      </c>
      <c r="Z3973" t="s">
        <v>95</v>
      </c>
      <c r="AA3973" t="s">
        <v>14182</v>
      </c>
      <c r="AB3973" t="s">
        <v>14183</v>
      </c>
    </row>
    <row r="3974" spans="1:28" x14ac:dyDescent="0.3">
      <c r="A3974" t="s">
        <v>14184</v>
      </c>
      <c r="B3974" t="s">
        <v>2705</v>
      </c>
      <c r="C3974">
        <v>45</v>
      </c>
      <c r="D3974" t="s">
        <v>44</v>
      </c>
      <c r="E3974" t="s">
        <v>121</v>
      </c>
      <c r="F3974" t="s">
        <v>69</v>
      </c>
      <c r="G3974" t="s">
        <v>486</v>
      </c>
      <c r="H3974" t="s">
        <v>35</v>
      </c>
      <c r="I3974" t="s">
        <v>36</v>
      </c>
      <c r="J3974">
        <v>26</v>
      </c>
      <c r="K3974">
        <v>24</v>
      </c>
      <c r="L3974">
        <f t="shared" si="186"/>
        <v>2</v>
      </c>
      <c r="M3974">
        <v>15</v>
      </c>
      <c r="N3974">
        <v>32580</v>
      </c>
      <c r="O3974" s="1">
        <f t="shared" si="187"/>
        <v>1253.0769230769231</v>
      </c>
      <c r="P3974" s="1">
        <f t="shared" si="188"/>
        <v>30073.846153846156</v>
      </c>
      <c r="Q3974" s="1">
        <f>Table1[[#This Row],[Earned Basic Salary]]*20%</f>
        <v>6014.7692307692314</v>
      </c>
      <c r="R3974" s="1">
        <f>Table1[[#This Row],[Earned Basic Salary]]*10%</f>
        <v>3007.3846153846157</v>
      </c>
      <c r="S3974" s="1">
        <f>Table1[[#This Row],[Earned Basic Salary]]*12%</f>
        <v>3608.8615384615387</v>
      </c>
      <c r="T3974" s="1">
        <f>200</f>
        <v>200</v>
      </c>
      <c r="U3974" s="1">
        <f>Table1[[#This Row],[PF]]+Table1[[#This Row],[Professional Tax]]</f>
        <v>3808.8615384615387</v>
      </c>
      <c r="V3974" s="1">
        <f>Table1[[#This Row],[Overtime Hours]]*200</f>
        <v>3000</v>
      </c>
      <c r="W3974" s="1">
        <f>Table1[[#This Row],[Earned Basic Salary]]+Table1[[#This Row],[HRA]]+Table1[[#This Row],[DA]]+Table1[[#This Row],[Overtime Pay]]</f>
        <v>42096.000000000007</v>
      </c>
      <c r="X3974" s="1">
        <f>Table1[[#This Row],[Gross Salary]]-Table1[[#This Row],[Total Deduction]]</f>
        <v>38287.138461538467</v>
      </c>
      <c r="Y3974" t="s">
        <v>37</v>
      </c>
      <c r="Z3974" t="s">
        <v>95</v>
      </c>
      <c r="AA3974" t="s">
        <v>14185</v>
      </c>
      <c r="AB3974" t="s">
        <v>14186</v>
      </c>
    </row>
    <row r="3975" spans="1:28" x14ac:dyDescent="0.3">
      <c r="A3975" t="s">
        <v>14187</v>
      </c>
      <c r="B3975" t="s">
        <v>178</v>
      </c>
      <c r="C3975">
        <v>48</v>
      </c>
      <c r="D3975" t="s">
        <v>81</v>
      </c>
      <c r="E3975" t="s">
        <v>82</v>
      </c>
      <c r="F3975" t="s">
        <v>55</v>
      </c>
      <c r="G3975" t="s">
        <v>2862</v>
      </c>
      <c r="H3975" t="s">
        <v>35</v>
      </c>
      <c r="I3975" t="s">
        <v>36</v>
      </c>
      <c r="J3975">
        <v>26</v>
      </c>
      <c r="K3975">
        <v>24</v>
      </c>
      <c r="L3975">
        <f t="shared" si="186"/>
        <v>2</v>
      </c>
      <c r="M3975">
        <v>4</v>
      </c>
      <c r="N3975">
        <v>70745</v>
      </c>
      <c r="O3975" s="1">
        <f t="shared" si="187"/>
        <v>2720.9615384615386</v>
      </c>
      <c r="P3975" s="1">
        <f t="shared" si="188"/>
        <v>65303.076923076922</v>
      </c>
      <c r="Q3975" s="1">
        <f>Table1[[#This Row],[Earned Basic Salary]]*20%</f>
        <v>13060.615384615385</v>
      </c>
      <c r="R3975" s="1">
        <f>Table1[[#This Row],[Earned Basic Salary]]*10%</f>
        <v>6530.3076923076924</v>
      </c>
      <c r="S3975" s="1">
        <f>Table1[[#This Row],[Earned Basic Salary]]*12%</f>
        <v>7836.3692307692299</v>
      </c>
      <c r="T3975" s="1">
        <f>200</f>
        <v>200</v>
      </c>
      <c r="U3975" s="1">
        <f>Table1[[#This Row],[PF]]+Table1[[#This Row],[Professional Tax]]</f>
        <v>8036.3692307692299</v>
      </c>
      <c r="V3975" s="1">
        <f>Table1[[#This Row],[Overtime Hours]]*200</f>
        <v>800</v>
      </c>
      <c r="W3975" s="1">
        <f>Table1[[#This Row],[Earned Basic Salary]]+Table1[[#This Row],[HRA]]+Table1[[#This Row],[DA]]+Table1[[#This Row],[Overtime Pay]]</f>
        <v>85694</v>
      </c>
      <c r="X3975" s="1">
        <f>Table1[[#This Row],[Gross Salary]]-Table1[[#This Row],[Total Deduction]]</f>
        <v>77657.630769230775</v>
      </c>
      <c r="Y3975" t="s">
        <v>37</v>
      </c>
      <c r="Z3975" t="s">
        <v>48</v>
      </c>
      <c r="AA3975" t="s">
        <v>14188</v>
      </c>
      <c r="AB3975" t="s">
        <v>14189</v>
      </c>
    </row>
    <row r="3976" spans="1:28" x14ac:dyDescent="0.3">
      <c r="A3976" t="s">
        <v>14190</v>
      </c>
      <c r="B3976" t="s">
        <v>231</v>
      </c>
      <c r="C3976">
        <v>50</v>
      </c>
      <c r="D3976" t="s">
        <v>61</v>
      </c>
      <c r="E3976" t="s">
        <v>32</v>
      </c>
      <c r="F3976" t="s">
        <v>33</v>
      </c>
      <c r="G3976" t="s">
        <v>4184</v>
      </c>
      <c r="H3976" t="s">
        <v>35</v>
      </c>
      <c r="I3976" t="s">
        <v>36</v>
      </c>
      <c r="J3976">
        <v>26</v>
      </c>
      <c r="K3976">
        <v>24</v>
      </c>
      <c r="L3976">
        <f t="shared" si="186"/>
        <v>2</v>
      </c>
      <c r="M3976">
        <v>17</v>
      </c>
      <c r="N3976">
        <v>39926</v>
      </c>
      <c r="O3976" s="1">
        <f t="shared" si="187"/>
        <v>1535.6153846153845</v>
      </c>
      <c r="P3976" s="1">
        <f t="shared" si="188"/>
        <v>36854.769230769227</v>
      </c>
      <c r="Q3976" s="1">
        <f>Table1[[#This Row],[Earned Basic Salary]]*20%</f>
        <v>7370.9538461538459</v>
      </c>
      <c r="R3976" s="1">
        <f>Table1[[#This Row],[Earned Basic Salary]]*10%</f>
        <v>3685.476923076923</v>
      </c>
      <c r="S3976" s="1">
        <f>Table1[[#This Row],[Earned Basic Salary]]*12%</f>
        <v>4422.5723076923068</v>
      </c>
      <c r="T3976" s="1">
        <f>200</f>
        <v>200</v>
      </c>
      <c r="U3976" s="1">
        <f>Table1[[#This Row],[PF]]+Table1[[#This Row],[Professional Tax]]</f>
        <v>4622.5723076923068</v>
      </c>
      <c r="V3976" s="1">
        <f>Table1[[#This Row],[Overtime Hours]]*200</f>
        <v>3400</v>
      </c>
      <c r="W3976" s="1">
        <f>Table1[[#This Row],[Earned Basic Salary]]+Table1[[#This Row],[HRA]]+Table1[[#This Row],[DA]]+Table1[[#This Row],[Overtime Pay]]</f>
        <v>51311.199999999997</v>
      </c>
      <c r="X3976" s="1">
        <f>Table1[[#This Row],[Gross Salary]]-Table1[[#This Row],[Total Deduction]]</f>
        <v>46688.627692307688</v>
      </c>
      <c r="Y3976" t="s">
        <v>37</v>
      </c>
      <c r="Z3976" t="s">
        <v>38</v>
      </c>
      <c r="AA3976" t="s">
        <v>14191</v>
      </c>
      <c r="AB3976" t="s">
        <v>14192</v>
      </c>
    </row>
    <row r="3977" spans="1:28" x14ac:dyDescent="0.3">
      <c r="A3977" t="s">
        <v>14193</v>
      </c>
      <c r="B3977" t="s">
        <v>485</v>
      </c>
      <c r="C3977">
        <v>31</v>
      </c>
      <c r="D3977" t="s">
        <v>44</v>
      </c>
      <c r="E3977" t="s">
        <v>62</v>
      </c>
      <c r="F3977" t="s">
        <v>46</v>
      </c>
      <c r="G3977" t="s">
        <v>10444</v>
      </c>
      <c r="H3977" t="s">
        <v>35</v>
      </c>
      <c r="I3977" t="s">
        <v>36</v>
      </c>
      <c r="J3977">
        <v>26</v>
      </c>
      <c r="K3977">
        <v>23</v>
      </c>
      <c r="L3977">
        <f t="shared" si="186"/>
        <v>3</v>
      </c>
      <c r="M3977">
        <v>17</v>
      </c>
      <c r="N3977">
        <v>46766</v>
      </c>
      <c r="O3977" s="1">
        <f t="shared" si="187"/>
        <v>1798.6923076923076</v>
      </c>
      <c r="P3977" s="1">
        <f t="shared" si="188"/>
        <v>41369.923076923078</v>
      </c>
      <c r="Q3977" s="1">
        <f>Table1[[#This Row],[Earned Basic Salary]]*20%</f>
        <v>8273.9846153846156</v>
      </c>
      <c r="R3977" s="1">
        <f>Table1[[#This Row],[Earned Basic Salary]]*10%</f>
        <v>4136.9923076923078</v>
      </c>
      <c r="S3977" s="1">
        <f>Table1[[#This Row],[Earned Basic Salary]]*12%</f>
        <v>4964.3907692307694</v>
      </c>
      <c r="T3977" s="1">
        <f>200</f>
        <v>200</v>
      </c>
      <c r="U3977" s="1">
        <f>Table1[[#This Row],[PF]]+Table1[[#This Row],[Professional Tax]]</f>
        <v>5164.3907692307694</v>
      </c>
      <c r="V3977" s="1">
        <f>Table1[[#This Row],[Overtime Hours]]*200</f>
        <v>3400</v>
      </c>
      <c r="W3977" s="1">
        <f>Table1[[#This Row],[Earned Basic Salary]]+Table1[[#This Row],[HRA]]+Table1[[#This Row],[DA]]+Table1[[#This Row],[Overtime Pay]]</f>
        <v>57180.9</v>
      </c>
      <c r="X3977" s="1">
        <f>Table1[[#This Row],[Gross Salary]]-Table1[[#This Row],[Total Deduction]]</f>
        <v>52016.509230769232</v>
      </c>
      <c r="Y3977" t="s">
        <v>37</v>
      </c>
      <c r="Z3977" t="s">
        <v>48</v>
      </c>
      <c r="AA3977" t="s">
        <v>14194</v>
      </c>
      <c r="AB3977" t="s">
        <v>14195</v>
      </c>
    </row>
    <row r="3978" spans="1:28" x14ac:dyDescent="0.3">
      <c r="A3978" t="s">
        <v>14196</v>
      </c>
      <c r="B3978" t="s">
        <v>99</v>
      </c>
      <c r="C3978">
        <v>28</v>
      </c>
      <c r="D3978" t="s">
        <v>75</v>
      </c>
      <c r="E3978" t="s">
        <v>121</v>
      </c>
      <c r="F3978" t="s">
        <v>89</v>
      </c>
      <c r="G3978" t="s">
        <v>14197</v>
      </c>
      <c r="H3978" t="s">
        <v>35</v>
      </c>
      <c r="I3978" t="s">
        <v>36</v>
      </c>
      <c r="J3978">
        <v>26</v>
      </c>
      <c r="K3978">
        <v>24</v>
      </c>
      <c r="L3978">
        <f t="shared" si="186"/>
        <v>2</v>
      </c>
      <c r="M3978">
        <v>6</v>
      </c>
      <c r="N3978">
        <v>31997</v>
      </c>
      <c r="O3978" s="1">
        <f t="shared" si="187"/>
        <v>1230.6538461538462</v>
      </c>
      <c r="P3978" s="1">
        <f t="shared" si="188"/>
        <v>29535.692307692309</v>
      </c>
      <c r="Q3978" s="1">
        <f>Table1[[#This Row],[Earned Basic Salary]]*20%</f>
        <v>5907.1384615384623</v>
      </c>
      <c r="R3978" s="1">
        <f>Table1[[#This Row],[Earned Basic Salary]]*10%</f>
        <v>2953.5692307692311</v>
      </c>
      <c r="S3978" s="1">
        <f>Table1[[#This Row],[Earned Basic Salary]]*12%</f>
        <v>3544.2830769230768</v>
      </c>
      <c r="T3978" s="1">
        <f>200</f>
        <v>200</v>
      </c>
      <c r="U3978" s="1">
        <f>Table1[[#This Row],[PF]]+Table1[[#This Row],[Professional Tax]]</f>
        <v>3744.2830769230768</v>
      </c>
      <c r="V3978" s="1">
        <f>Table1[[#This Row],[Overtime Hours]]*200</f>
        <v>1200</v>
      </c>
      <c r="W3978" s="1">
        <f>Table1[[#This Row],[Earned Basic Salary]]+Table1[[#This Row],[HRA]]+Table1[[#This Row],[DA]]+Table1[[#This Row],[Overtime Pay]]</f>
        <v>39596.400000000001</v>
      </c>
      <c r="X3978" s="1">
        <f>Table1[[#This Row],[Gross Salary]]-Table1[[#This Row],[Total Deduction]]</f>
        <v>35852.116923076923</v>
      </c>
      <c r="Y3978" t="s">
        <v>37</v>
      </c>
      <c r="Z3978" t="s">
        <v>38</v>
      </c>
      <c r="AA3978" t="s">
        <v>14198</v>
      </c>
      <c r="AB3978" t="s">
        <v>14199</v>
      </c>
    </row>
    <row r="3979" spans="1:28" x14ac:dyDescent="0.3">
      <c r="A3979" t="s">
        <v>14200</v>
      </c>
      <c r="B3979" t="s">
        <v>4613</v>
      </c>
      <c r="C3979">
        <v>55</v>
      </c>
      <c r="D3979" t="s">
        <v>61</v>
      </c>
      <c r="E3979" t="s">
        <v>82</v>
      </c>
      <c r="F3979" t="s">
        <v>69</v>
      </c>
      <c r="G3979" t="s">
        <v>6665</v>
      </c>
      <c r="H3979" t="s">
        <v>35</v>
      </c>
      <c r="I3979" t="s">
        <v>36</v>
      </c>
      <c r="J3979">
        <v>26</v>
      </c>
      <c r="K3979">
        <v>24</v>
      </c>
      <c r="L3979">
        <f t="shared" si="186"/>
        <v>2</v>
      </c>
      <c r="M3979">
        <v>20</v>
      </c>
      <c r="N3979">
        <v>42164</v>
      </c>
      <c r="O3979" s="1">
        <f t="shared" si="187"/>
        <v>1621.6923076923076</v>
      </c>
      <c r="P3979" s="1">
        <f t="shared" si="188"/>
        <v>38920.615384615383</v>
      </c>
      <c r="Q3979" s="1">
        <f>Table1[[#This Row],[Earned Basic Salary]]*20%</f>
        <v>7784.123076923077</v>
      </c>
      <c r="R3979" s="1">
        <f>Table1[[#This Row],[Earned Basic Salary]]*10%</f>
        <v>3892.0615384615385</v>
      </c>
      <c r="S3979" s="1">
        <f>Table1[[#This Row],[Earned Basic Salary]]*12%</f>
        <v>4670.4738461538454</v>
      </c>
      <c r="T3979" s="1">
        <f>200</f>
        <v>200</v>
      </c>
      <c r="U3979" s="1">
        <f>Table1[[#This Row],[PF]]+Table1[[#This Row],[Professional Tax]]</f>
        <v>4870.4738461538454</v>
      </c>
      <c r="V3979" s="1">
        <f>Table1[[#This Row],[Overtime Hours]]*200</f>
        <v>4000</v>
      </c>
      <c r="W3979" s="1">
        <f>Table1[[#This Row],[Earned Basic Salary]]+Table1[[#This Row],[HRA]]+Table1[[#This Row],[DA]]+Table1[[#This Row],[Overtime Pay]]</f>
        <v>54596.799999999996</v>
      </c>
      <c r="X3979" s="1">
        <f>Table1[[#This Row],[Gross Salary]]-Table1[[#This Row],[Total Deduction]]</f>
        <v>49726.326153846152</v>
      </c>
      <c r="Y3979" t="s">
        <v>37</v>
      </c>
      <c r="Z3979" t="s">
        <v>95</v>
      </c>
      <c r="AA3979" t="s">
        <v>14201</v>
      </c>
      <c r="AB3979" t="s">
        <v>14202</v>
      </c>
    </row>
    <row r="3980" spans="1:28" x14ac:dyDescent="0.3">
      <c r="A3980" t="s">
        <v>14203</v>
      </c>
      <c r="B3980" t="s">
        <v>1063</v>
      </c>
      <c r="C3980">
        <v>37</v>
      </c>
      <c r="D3980" t="s">
        <v>75</v>
      </c>
      <c r="E3980" t="s">
        <v>62</v>
      </c>
      <c r="F3980" t="s">
        <v>55</v>
      </c>
      <c r="G3980" t="s">
        <v>12913</v>
      </c>
      <c r="H3980" t="s">
        <v>35</v>
      </c>
      <c r="I3980" t="s">
        <v>36</v>
      </c>
      <c r="J3980">
        <v>26</v>
      </c>
      <c r="K3980">
        <v>23</v>
      </c>
      <c r="L3980">
        <f t="shared" si="186"/>
        <v>3</v>
      </c>
      <c r="M3980">
        <v>5</v>
      </c>
      <c r="N3980">
        <v>64930</v>
      </c>
      <c r="O3980" s="1">
        <f t="shared" si="187"/>
        <v>2497.3076923076924</v>
      </c>
      <c r="P3980" s="1">
        <f t="shared" si="188"/>
        <v>57438.076923076922</v>
      </c>
      <c r="Q3980" s="1">
        <f>Table1[[#This Row],[Earned Basic Salary]]*20%</f>
        <v>11487.615384615385</v>
      </c>
      <c r="R3980" s="1">
        <f>Table1[[#This Row],[Earned Basic Salary]]*10%</f>
        <v>5743.8076923076924</v>
      </c>
      <c r="S3980" s="1">
        <f>Table1[[#This Row],[Earned Basic Salary]]*12%</f>
        <v>6892.5692307692307</v>
      </c>
      <c r="T3980" s="1">
        <f>200</f>
        <v>200</v>
      </c>
      <c r="U3980" s="1">
        <f>Table1[[#This Row],[PF]]+Table1[[#This Row],[Professional Tax]]</f>
        <v>7092.5692307692307</v>
      </c>
      <c r="V3980" s="1">
        <f>Table1[[#This Row],[Overtime Hours]]*200</f>
        <v>1000</v>
      </c>
      <c r="W3980" s="1">
        <f>Table1[[#This Row],[Earned Basic Salary]]+Table1[[#This Row],[HRA]]+Table1[[#This Row],[DA]]+Table1[[#This Row],[Overtime Pay]]</f>
        <v>75669.5</v>
      </c>
      <c r="X3980" s="1">
        <f>Table1[[#This Row],[Gross Salary]]-Table1[[#This Row],[Total Deduction]]</f>
        <v>68576.930769230763</v>
      </c>
      <c r="Y3980" t="s">
        <v>37</v>
      </c>
      <c r="Z3980" t="s">
        <v>38</v>
      </c>
      <c r="AA3980" t="s">
        <v>14204</v>
      </c>
      <c r="AB3980" t="s">
        <v>14205</v>
      </c>
    </row>
    <row r="3981" spans="1:28" x14ac:dyDescent="0.3">
      <c r="A3981" t="s">
        <v>14206</v>
      </c>
      <c r="B3981" t="s">
        <v>914</v>
      </c>
      <c r="C3981">
        <v>49</v>
      </c>
      <c r="D3981" t="s">
        <v>75</v>
      </c>
      <c r="E3981" t="s">
        <v>45</v>
      </c>
      <c r="F3981" t="s">
        <v>46</v>
      </c>
      <c r="G3981" t="s">
        <v>13292</v>
      </c>
      <c r="H3981" t="s">
        <v>35</v>
      </c>
      <c r="I3981" t="s">
        <v>36</v>
      </c>
      <c r="J3981">
        <v>26</v>
      </c>
      <c r="K3981">
        <v>26</v>
      </c>
      <c r="L3981">
        <f t="shared" si="186"/>
        <v>0</v>
      </c>
      <c r="M3981">
        <v>18</v>
      </c>
      <c r="N3981">
        <v>37800</v>
      </c>
      <c r="O3981" s="1">
        <f t="shared" si="187"/>
        <v>1453.8461538461538</v>
      </c>
      <c r="P3981" s="1">
        <f t="shared" si="188"/>
        <v>37800</v>
      </c>
      <c r="Q3981" s="1">
        <f>Table1[[#This Row],[Earned Basic Salary]]*20%</f>
        <v>7560</v>
      </c>
      <c r="R3981" s="1">
        <f>Table1[[#This Row],[Earned Basic Salary]]*10%</f>
        <v>3780</v>
      </c>
      <c r="S3981" s="1">
        <f>Table1[[#This Row],[Earned Basic Salary]]*12%</f>
        <v>4536</v>
      </c>
      <c r="T3981" s="1">
        <f>200</f>
        <v>200</v>
      </c>
      <c r="U3981" s="1">
        <f>Table1[[#This Row],[PF]]+Table1[[#This Row],[Professional Tax]]</f>
        <v>4736</v>
      </c>
      <c r="V3981" s="1">
        <f>Table1[[#This Row],[Overtime Hours]]*200</f>
        <v>3600</v>
      </c>
      <c r="W3981" s="1">
        <f>Table1[[#This Row],[Earned Basic Salary]]+Table1[[#This Row],[HRA]]+Table1[[#This Row],[DA]]+Table1[[#This Row],[Overtime Pay]]</f>
        <v>52740</v>
      </c>
      <c r="X3981" s="1">
        <f>Table1[[#This Row],[Gross Salary]]-Table1[[#This Row],[Total Deduction]]</f>
        <v>48004</v>
      </c>
      <c r="Y3981" t="s">
        <v>37</v>
      </c>
      <c r="Z3981" t="s">
        <v>48</v>
      </c>
      <c r="AA3981" t="s">
        <v>14207</v>
      </c>
      <c r="AB3981" t="s">
        <v>14208</v>
      </c>
    </row>
    <row r="3982" spans="1:28" x14ac:dyDescent="0.3">
      <c r="A3982" t="s">
        <v>14209</v>
      </c>
      <c r="B3982" t="s">
        <v>485</v>
      </c>
      <c r="C3982">
        <v>44</v>
      </c>
      <c r="D3982" t="s">
        <v>81</v>
      </c>
      <c r="E3982" t="s">
        <v>62</v>
      </c>
      <c r="F3982" t="s">
        <v>46</v>
      </c>
      <c r="G3982" t="s">
        <v>169</v>
      </c>
      <c r="H3982" t="s">
        <v>35</v>
      </c>
      <c r="I3982" t="s">
        <v>36</v>
      </c>
      <c r="J3982">
        <v>26</v>
      </c>
      <c r="K3982">
        <v>23</v>
      </c>
      <c r="L3982">
        <f t="shared" si="186"/>
        <v>3</v>
      </c>
      <c r="M3982">
        <v>0</v>
      </c>
      <c r="N3982">
        <v>69200</v>
      </c>
      <c r="O3982" s="1">
        <f t="shared" si="187"/>
        <v>2661.5384615384614</v>
      </c>
      <c r="P3982" s="1">
        <f t="shared" si="188"/>
        <v>61215.38461538461</v>
      </c>
      <c r="Q3982" s="1">
        <f>Table1[[#This Row],[Earned Basic Salary]]*20%</f>
        <v>12243.076923076922</v>
      </c>
      <c r="R3982" s="1">
        <f>Table1[[#This Row],[Earned Basic Salary]]*10%</f>
        <v>6121.538461538461</v>
      </c>
      <c r="S3982" s="1">
        <f>Table1[[#This Row],[Earned Basic Salary]]*12%</f>
        <v>7345.8461538461534</v>
      </c>
      <c r="T3982" s="1">
        <f>200</f>
        <v>200</v>
      </c>
      <c r="U3982" s="1">
        <f>Table1[[#This Row],[PF]]+Table1[[#This Row],[Professional Tax]]</f>
        <v>7545.8461538461534</v>
      </c>
      <c r="V3982" s="1">
        <f>Table1[[#This Row],[Overtime Hours]]*200</f>
        <v>0</v>
      </c>
      <c r="W3982" s="1">
        <f>Table1[[#This Row],[Earned Basic Salary]]+Table1[[#This Row],[HRA]]+Table1[[#This Row],[DA]]+Table1[[#This Row],[Overtime Pay]]</f>
        <v>79580</v>
      </c>
      <c r="X3982" s="1">
        <f>Table1[[#This Row],[Gross Salary]]-Table1[[#This Row],[Total Deduction]]</f>
        <v>72034.153846153844</v>
      </c>
      <c r="Y3982" t="s">
        <v>37</v>
      </c>
      <c r="Z3982" t="s">
        <v>48</v>
      </c>
      <c r="AA3982" t="s">
        <v>14210</v>
      </c>
      <c r="AB3982" t="s">
        <v>14211</v>
      </c>
    </row>
    <row r="3983" spans="1:28" x14ac:dyDescent="0.3">
      <c r="A3983" t="s">
        <v>14212</v>
      </c>
      <c r="B3983" t="s">
        <v>377</v>
      </c>
      <c r="C3983">
        <v>30</v>
      </c>
      <c r="D3983" t="s">
        <v>75</v>
      </c>
      <c r="E3983" t="s">
        <v>32</v>
      </c>
      <c r="F3983" t="s">
        <v>83</v>
      </c>
      <c r="G3983" t="s">
        <v>3731</v>
      </c>
      <c r="H3983" t="s">
        <v>35</v>
      </c>
      <c r="I3983" t="s">
        <v>36</v>
      </c>
      <c r="J3983">
        <v>26</v>
      </c>
      <c r="K3983">
        <v>24</v>
      </c>
      <c r="L3983">
        <f t="shared" si="186"/>
        <v>2</v>
      </c>
      <c r="M3983">
        <v>10</v>
      </c>
      <c r="N3983">
        <v>38773</v>
      </c>
      <c r="O3983" s="1">
        <f t="shared" si="187"/>
        <v>1491.2692307692307</v>
      </c>
      <c r="P3983" s="1">
        <f t="shared" si="188"/>
        <v>35790.461538461539</v>
      </c>
      <c r="Q3983" s="1">
        <f>Table1[[#This Row],[Earned Basic Salary]]*20%</f>
        <v>7158.0923076923082</v>
      </c>
      <c r="R3983" s="1">
        <f>Table1[[#This Row],[Earned Basic Salary]]*10%</f>
        <v>3579.0461538461541</v>
      </c>
      <c r="S3983" s="1">
        <f>Table1[[#This Row],[Earned Basic Salary]]*12%</f>
        <v>4294.8553846153845</v>
      </c>
      <c r="T3983" s="1">
        <f>200</f>
        <v>200</v>
      </c>
      <c r="U3983" s="1">
        <f>Table1[[#This Row],[PF]]+Table1[[#This Row],[Professional Tax]]</f>
        <v>4494.8553846153845</v>
      </c>
      <c r="V3983" s="1">
        <f>Table1[[#This Row],[Overtime Hours]]*200</f>
        <v>2000</v>
      </c>
      <c r="W3983" s="1">
        <f>Table1[[#This Row],[Earned Basic Salary]]+Table1[[#This Row],[HRA]]+Table1[[#This Row],[DA]]+Table1[[#This Row],[Overtime Pay]]</f>
        <v>48527.6</v>
      </c>
      <c r="X3983" s="1">
        <f>Table1[[#This Row],[Gross Salary]]-Table1[[#This Row],[Total Deduction]]</f>
        <v>44032.74461538461</v>
      </c>
      <c r="Y3983" t="s">
        <v>37</v>
      </c>
      <c r="Z3983" t="s">
        <v>38</v>
      </c>
      <c r="AA3983" t="s">
        <v>14213</v>
      </c>
      <c r="AB3983" t="s">
        <v>14214</v>
      </c>
    </row>
    <row r="3984" spans="1:28" x14ac:dyDescent="0.3">
      <c r="A3984" t="s">
        <v>14215</v>
      </c>
      <c r="B3984" t="s">
        <v>60</v>
      </c>
      <c r="C3984">
        <v>43</v>
      </c>
      <c r="D3984" t="s">
        <v>81</v>
      </c>
      <c r="E3984" t="s">
        <v>54</v>
      </c>
      <c r="F3984" t="s">
        <v>89</v>
      </c>
      <c r="G3984" t="s">
        <v>6818</v>
      </c>
      <c r="H3984" t="s">
        <v>35</v>
      </c>
      <c r="I3984" t="s">
        <v>36</v>
      </c>
      <c r="J3984">
        <v>26</v>
      </c>
      <c r="K3984">
        <v>24</v>
      </c>
      <c r="L3984">
        <f t="shared" si="186"/>
        <v>2</v>
      </c>
      <c r="M3984">
        <v>16</v>
      </c>
      <c r="N3984">
        <v>28624</v>
      </c>
      <c r="O3984" s="1">
        <f t="shared" si="187"/>
        <v>1100.9230769230769</v>
      </c>
      <c r="P3984" s="1">
        <f t="shared" si="188"/>
        <v>26422.153846153844</v>
      </c>
      <c r="Q3984" s="1">
        <f>Table1[[#This Row],[Earned Basic Salary]]*20%</f>
        <v>5284.4307692307693</v>
      </c>
      <c r="R3984" s="1">
        <f>Table1[[#This Row],[Earned Basic Salary]]*10%</f>
        <v>2642.2153846153847</v>
      </c>
      <c r="S3984" s="1">
        <f>Table1[[#This Row],[Earned Basic Salary]]*12%</f>
        <v>3170.6584615384613</v>
      </c>
      <c r="T3984" s="1">
        <f>200</f>
        <v>200</v>
      </c>
      <c r="U3984" s="1">
        <f>Table1[[#This Row],[PF]]+Table1[[#This Row],[Professional Tax]]</f>
        <v>3370.6584615384613</v>
      </c>
      <c r="V3984" s="1">
        <f>Table1[[#This Row],[Overtime Hours]]*200</f>
        <v>3200</v>
      </c>
      <c r="W3984" s="1">
        <f>Table1[[#This Row],[Earned Basic Salary]]+Table1[[#This Row],[HRA]]+Table1[[#This Row],[DA]]+Table1[[#This Row],[Overtime Pay]]</f>
        <v>37548.799999999996</v>
      </c>
      <c r="X3984" s="1">
        <f>Table1[[#This Row],[Gross Salary]]-Table1[[#This Row],[Total Deduction]]</f>
        <v>34178.141538461532</v>
      </c>
      <c r="Y3984" t="s">
        <v>37</v>
      </c>
      <c r="Z3984" t="s">
        <v>48</v>
      </c>
      <c r="AA3984" t="s">
        <v>14216</v>
      </c>
      <c r="AB3984" t="s">
        <v>14217</v>
      </c>
    </row>
    <row r="3985" spans="1:28" x14ac:dyDescent="0.3">
      <c r="A3985" t="s">
        <v>14218</v>
      </c>
      <c r="B3985" t="s">
        <v>255</v>
      </c>
      <c r="C3985">
        <v>22</v>
      </c>
      <c r="D3985" t="s">
        <v>53</v>
      </c>
      <c r="E3985" t="s">
        <v>54</v>
      </c>
      <c r="F3985" t="s">
        <v>63</v>
      </c>
      <c r="G3985" t="s">
        <v>3926</v>
      </c>
      <c r="H3985" t="s">
        <v>35</v>
      </c>
      <c r="I3985" t="s">
        <v>36</v>
      </c>
      <c r="J3985">
        <v>26</v>
      </c>
      <c r="K3985">
        <v>24</v>
      </c>
      <c r="L3985">
        <f t="shared" si="186"/>
        <v>2</v>
      </c>
      <c r="M3985">
        <v>7</v>
      </c>
      <c r="N3985">
        <v>30356</v>
      </c>
      <c r="O3985" s="1">
        <f t="shared" si="187"/>
        <v>1167.5384615384614</v>
      </c>
      <c r="P3985" s="1">
        <f t="shared" si="188"/>
        <v>28020.923076923074</v>
      </c>
      <c r="Q3985" s="1">
        <f>Table1[[#This Row],[Earned Basic Salary]]*20%</f>
        <v>5604.1846153846154</v>
      </c>
      <c r="R3985" s="1">
        <f>Table1[[#This Row],[Earned Basic Salary]]*10%</f>
        <v>2802.0923076923077</v>
      </c>
      <c r="S3985" s="1">
        <f>Table1[[#This Row],[Earned Basic Salary]]*12%</f>
        <v>3362.5107692307688</v>
      </c>
      <c r="T3985" s="1">
        <f>200</f>
        <v>200</v>
      </c>
      <c r="U3985" s="1">
        <f>Table1[[#This Row],[PF]]+Table1[[#This Row],[Professional Tax]]</f>
        <v>3562.5107692307688</v>
      </c>
      <c r="V3985" s="1">
        <f>Table1[[#This Row],[Overtime Hours]]*200</f>
        <v>1400</v>
      </c>
      <c r="W3985" s="1">
        <f>Table1[[#This Row],[Earned Basic Salary]]+Table1[[#This Row],[HRA]]+Table1[[#This Row],[DA]]+Table1[[#This Row],[Overtime Pay]]</f>
        <v>37827.199999999997</v>
      </c>
      <c r="X3985" s="1">
        <f>Table1[[#This Row],[Gross Salary]]-Table1[[#This Row],[Total Deduction]]</f>
        <v>34264.689230769225</v>
      </c>
      <c r="Y3985" t="s">
        <v>37</v>
      </c>
      <c r="Z3985" t="s">
        <v>38</v>
      </c>
      <c r="AA3985" t="s">
        <v>14219</v>
      </c>
      <c r="AB3985" t="s">
        <v>14220</v>
      </c>
    </row>
    <row r="3986" spans="1:28" x14ac:dyDescent="0.3">
      <c r="A3986" t="s">
        <v>14221</v>
      </c>
      <c r="B3986" t="s">
        <v>2055</v>
      </c>
      <c r="C3986">
        <v>35</v>
      </c>
      <c r="D3986" t="s">
        <v>127</v>
      </c>
      <c r="E3986" t="s">
        <v>54</v>
      </c>
      <c r="F3986" t="s">
        <v>46</v>
      </c>
      <c r="G3986" t="s">
        <v>1785</v>
      </c>
      <c r="H3986" t="s">
        <v>35</v>
      </c>
      <c r="I3986" t="s">
        <v>36</v>
      </c>
      <c r="J3986">
        <v>26</v>
      </c>
      <c r="K3986">
        <v>25</v>
      </c>
      <c r="L3986">
        <f t="shared" si="186"/>
        <v>1</v>
      </c>
      <c r="M3986">
        <v>10</v>
      </c>
      <c r="N3986">
        <v>48784</v>
      </c>
      <c r="O3986" s="1">
        <f t="shared" si="187"/>
        <v>1876.3076923076924</v>
      </c>
      <c r="P3986" s="1">
        <f t="shared" si="188"/>
        <v>46907.692307692312</v>
      </c>
      <c r="Q3986" s="1">
        <f>Table1[[#This Row],[Earned Basic Salary]]*20%</f>
        <v>9381.5384615384628</v>
      </c>
      <c r="R3986" s="1">
        <f>Table1[[#This Row],[Earned Basic Salary]]*10%</f>
        <v>4690.7692307692314</v>
      </c>
      <c r="S3986" s="1">
        <f>Table1[[#This Row],[Earned Basic Salary]]*12%</f>
        <v>5628.9230769230771</v>
      </c>
      <c r="T3986" s="1">
        <f>200</f>
        <v>200</v>
      </c>
      <c r="U3986" s="1">
        <f>Table1[[#This Row],[PF]]+Table1[[#This Row],[Professional Tax]]</f>
        <v>5828.9230769230771</v>
      </c>
      <c r="V3986" s="1">
        <f>Table1[[#This Row],[Overtime Hours]]*200</f>
        <v>2000</v>
      </c>
      <c r="W3986" s="1">
        <f>Table1[[#This Row],[Earned Basic Salary]]+Table1[[#This Row],[HRA]]+Table1[[#This Row],[DA]]+Table1[[#This Row],[Overtime Pay]]</f>
        <v>62980.000000000007</v>
      </c>
      <c r="X3986" s="1">
        <f>Table1[[#This Row],[Gross Salary]]-Table1[[#This Row],[Total Deduction]]</f>
        <v>57151.076923076929</v>
      </c>
      <c r="Y3986" t="s">
        <v>37</v>
      </c>
      <c r="Z3986" t="s">
        <v>38</v>
      </c>
      <c r="AA3986" t="s">
        <v>14222</v>
      </c>
      <c r="AB3986" t="s">
        <v>14223</v>
      </c>
    </row>
    <row r="3987" spans="1:28" x14ac:dyDescent="0.3">
      <c r="A3987" t="s">
        <v>14224</v>
      </c>
      <c r="B3987" t="s">
        <v>2366</v>
      </c>
      <c r="C3987">
        <v>38</v>
      </c>
      <c r="D3987" t="s">
        <v>61</v>
      </c>
      <c r="E3987" t="s">
        <v>121</v>
      </c>
      <c r="F3987" t="s">
        <v>69</v>
      </c>
      <c r="G3987" t="s">
        <v>11672</v>
      </c>
      <c r="H3987" t="s">
        <v>35</v>
      </c>
      <c r="I3987" t="s">
        <v>36</v>
      </c>
      <c r="J3987">
        <v>26</v>
      </c>
      <c r="K3987">
        <v>22</v>
      </c>
      <c r="L3987">
        <f t="shared" si="186"/>
        <v>4</v>
      </c>
      <c r="M3987">
        <v>9</v>
      </c>
      <c r="N3987">
        <v>68629</v>
      </c>
      <c r="O3987" s="1">
        <f t="shared" si="187"/>
        <v>2639.5769230769229</v>
      </c>
      <c r="P3987" s="1">
        <f t="shared" si="188"/>
        <v>58070.692307692305</v>
      </c>
      <c r="Q3987" s="1">
        <f>Table1[[#This Row],[Earned Basic Salary]]*20%</f>
        <v>11614.138461538461</v>
      </c>
      <c r="R3987" s="1">
        <f>Table1[[#This Row],[Earned Basic Salary]]*10%</f>
        <v>5807.0692307692307</v>
      </c>
      <c r="S3987" s="1">
        <f>Table1[[#This Row],[Earned Basic Salary]]*12%</f>
        <v>6968.4830769230766</v>
      </c>
      <c r="T3987" s="1">
        <f>200</f>
        <v>200</v>
      </c>
      <c r="U3987" s="1">
        <f>Table1[[#This Row],[PF]]+Table1[[#This Row],[Professional Tax]]</f>
        <v>7168.4830769230766</v>
      </c>
      <c r="V3987" s="1">
        <f>Table1[[#This Row],[Overtime Hours]]*200</f>
        <v>1800</v>
      </c>
      <c r="W3987" s="1">
        <f>Table1[[#This Row],[Earned Basic Salary]]+Table1[[#This Row],[HRA]]+Table1[[#This Row],[DA]]+Table1[[#This Row],[Overtime Pay]]</f>
        <v>77291.900000000009</v>
      </c>
      <c r="X3987" s="1">
        <f>Table1[[#This Row],[Gross Salary]]-Table1[[#This Row],[Total Deduction]]</f>
        <v>70123.416923076933</v>
      </c>
      <c r="Y3987" t="s">
        <v>37</v>
      </c>
      <c r="Z3987" t="s">
        <v>106</v>
      </c>
      <c r="AA3987" t="s">
        <v>14225</v>
      </c>
      <c r="AB3987" t="s">
        <v>14226</v>
      </c>
    </row>
    <row r="3988" spans="1:28" x14ac:dyDescent="0.3">
      <c r="A3988" t="s">
        <v>14227</v>
      </c>
      <c r="B3988" t="s">
        <v>1717</v>
      </c>
      <c r="C3988">
        <v>37</v>
      </c>
      <c r="D3988" t="s">
        <v>75</v>
      </c>
      <c r="E3988" t="s">
        <v>45</v>
      </c>
      <c r="F3988" t="s">
        <v>89</v>
      </c>
      <c r="G3988" t="s">
        <v>4038</v>
      </c>
      <c r="H3988" t="s">
        <v>35</v>
      </c>
      <c r="I3988" t="s">
        <v>36</v>
      </c>
      <c r="J3988">
        <v>26</v>
      </c>
      <c r="K3988">
        <v>22</v>
      </c>
      <c r="L3988">
        <f t="shared" si="186"/>
        <v>4</v>
      </c>
      <c r="M3988">
        <v>6</v>
      </c>
      <c r="N3988">
        <v>24482</v>
      </c>
      <c r="O3988" s="1">
        <f t="shared" si="187"/>
        <v>941.61538461538464</v>
      </c>
      <c r="P3988" s="1">
        <f t="shared" si="188"/>
        <v>20715.538461538461</v>
      </c>
      <c r="Q3988" s="1">
        <f>Table1[[#This Row],[Earned Basic Salary]]*20%</f>
        <v>4143.1076923076926</v>
      </c>
      <c r="R3988" s="1">
        <f>Table1[[#This Row],[Earned Basic Salary]]*10%</f>
        <v>2071.5538461538463</v>
      </c>
      <c r="S3988" s="1">
        <f>Table1[[#This Row],[Earned Basic Salary]]*12%</f>
        <v>2485.8646153846153</v>
      </c>
      <c r="T3988" s="1">
        <f>200</f>
        <v>200</v>
      </c>
      <c r="U3988" s="1">
        <f>Table1[[#This Row],[PF]]+Table1[[#This Row],[Professional Tax]]</f>
        <v>2685.8646153846153</v>
      </c>
      <c r="V3988" s="1">
        <f>Table1[[#This Row],[Overtime Hours]]*200</f>
        <v>1200</v>
      </c>
      <c r="W3988" s="1">
        <f>Table1[[#This Row],[Earned Basic Salary]]+Table1[[#This Row],[HRA]]+Table1[[#This Row],[DA]]+Table1[[#This Row],[Overtime Pay]]</f>
        <v>28130.199999999997</v>
      </c>
      <c r="X3988" s="1">
        <f>Table1[[#This Row],[Gross Salary]]-Table1[[#This Row],[Total Deduction]]</f>
        <v>25444.33538461538</v>
      </c>
      <c r="Y3988" t="s">
        <v>37</v>
      </c>
      <c r="Z3988" t="s">
        <v>95</v>
      </c>
      <c r="AA3988" t="s">
        <v>14228</v>
      </c>
      <c r="AB3988" t="s">
        <v>14229</v>
      </c>
    </row>
    <row r="3989" spans="1:28" x14ac:dyDescent="0.3">
      <c r="A3989" t="s">
        <v>14230</v>
      </c>
      <c r="B3989" t="s">
        <v>1889</v>
      </c>
      <c r="C3989">
        <v>39</v>
      </c>
      <c r="D3989" t="s">
        <v>133</v>
      </c>
      <c r="E3989" t="s">
        <v>121</v>
      </c>
      <c r="F3989" t="s">
        <v>89</v>
      </c>
      <c r="G3989" t="s">
        <v>14231</v>
      </c>
      <c r="H3989" t="s">
        <v>35</v>
      </c>
      <c r="I3989" t="s">
        <v>36</v>
      </c>
      <c r="J3989">
        <v>26</v>
      </c>
      <c r="K3989">
        <v>24</v>
      </c>
      <c r="L3989">
        <f t="shared" si="186"/>
        <v>2</v>
      </c>
      <c r="M3989">
        <v>2</v>
      </c>
      <c r="N3989">
        <v>79945</v>
      </c>
      <c r="O3989" s="1">
        <f t="shared" si="187"/>
        <v>3074.8076923076924</v>
      </c>
      <c r="P3989" s="1">
        <f t="shared" si="188"/>
        <v>73795.384615384624</v>
      </c>
      <c r="Q3989" s="1">
        <f>Table1[[#This Row],[Earned Basic Salary]]*20%</f>
        <v>14759.076923076926</v>
      </c>
      <c r="R3989" s="1">
        <f>Table1[[#This Row],[Earned Basic Salary]]*10%</f>
        <v>7379.5384615384628</v>
      </c>
      <c r="S3989" s="1">
        <f>Table1[[#This Row],[Earned Basic Salary]]*12%</f>
        <v>8855.4461538461546</v>
      </c>
      <c r="T3989" s="1">
        <f>200</f>
        <v>200</v>
      </c>
      <c r="U3989" s="1">
        <f>Table1[[#This Row],[PF]]+Table1[[#This Row],[Professional Tax]]</f>
        <v>9055.4461538461546</v>
      </c>
      <c r="V3989" s="1">
        <f>Table1[[#This Row],[Overtime Hours]]*200</f>
        <v>400</v>
      </c>
      <c r="W3989" s="1">
        <f>Table1[[#This Row],[Earned Basic Salary]]+Table1[[#This Row],[HRA]]+Table1[[#This Row],[DA]]+Table1[[#This Row],[Overtime Pay]]</f>
        <v>96334.000000000015</v>
      </c>
      <c r="X3989" s="1">
        <f>Table1[[#This Row],[Gross Salary]]-Table1[[#This Row],[Total Deduction]]</f>
        <v>87278.553846153867</v>
      </c>
      <c r="Y3989" t="s">
        <v>37</v>
      </c>
      <c r="Z3989" t="s">
        <v>48</v>
      </c>
      <c r="AA3989" t="s">
        <v>14232</v>
      </c>
      <c r="AB3989" t="s">
        <v>14233</v>
      </c>
    </row>
    <row r="3990" spans="1:28" x14ac:dyDescent="0.3">
      <c r="A3990" t="s">
        <v>14234</v>
      </c>
      <c r="B3990" t="s">
        <v>148</v>
      </c>
      <c r="C3990">
        <v>29</v>
      </c>
      <c r="D3990" t="s">
        <v>81</v>
      </c>
      <c r="E3990" t="s">
        <v>45</v>
      </c>
      <c r="F3990" t="s">
        <v>83</v>
      </c>
      <c r="G3990" t="s">
        <v>11241</v>
      </c>
      <c r="H3990" t="s">
        <v>35</v>
      </c>
      <c r="I3990" t="s">
        <v>36</v>
      </c>
      <c r="J3990">
        <v>26</v>
      </c>
      <c r="K3990">
        <v>23</v>
      </c>
      <c r="L3990">
        <f t="shared" si="186"/>
        <v>3</v>
      </c>
      <c r="M3990">
        <v>11</v>
      </c>
      <c r="N3990">
        <v>51998</v>
      </c>
      <c r="O3990" s="1">
        <f t="shared" si="187"/>
        <v>1999.9230769230769</v>
      </c>
      <c r="P3990" s="1">
        <f t="shared" si="188"/>
        <v>45998.230769230766</v>
      </c>
      <c r="Q3990" s="1">
        <f>Table1[[#This Row],[Earned Basic Salary]]*20%</f>
        <v>9199.6461538461535</v>
      </c>
      <c r="R3990" s="1">
        <f>Table1[[#This Row],[Earned Basic Salary]]*10%</f>
        <v>4599.8230769230768</v>
      </c>
      <c r="S3990" s="1">
        <f>Table1[[#This Row],[Earned Basic Salary]]*12%</f>
        <v>5519.7876923076919</v>
      </c>
      <c r="T3990" s="1">
        <f>200</f>
        <v>200</v>
      </c>
      <c r="U3990" s="1">
        <f>Table1[[#This Row],[PF]]+Table1[[#This Row],[Professional Tax]]</f>
        <v>5719.7876923076919</v>
      </c>
      <c r="V3990" s="1">
        <f>Table1[[#This Row],[Overtime Hours]]*200</f>
        <v>2200</v>
      </c>
      <c r="W3990" s="1">
        <f>Table1[[#This Row],[Earned Basic Salary]]+Table1[[#This Row],[HRA]]+Table1[[#This Row],[DA]]+Table1[[#This Row],[Overtime Pay]]</f>
        <v>61997.7</v>
      </c>
      <c r="X3990" s="1">
        <f>Table1[[#This Row],[Gross Salary]]-Table1[[#This Row],[Total Deduction]]</f>
        <v>56277.912307692306</v>
      </c>
      <c r="Y3990" t="s">
        <v>37</v>
      </c>
      <c r="Z3990" t="s">
        <v>95</v>
      </c>
      <c r="AA3990" t="s">
        <v>14235</v>
      </c>
      <c r="AB3990" t="s">
        <v>14236</v>
      </c>
    </row>
    <row r="3991" spans="1:28" x14ac:dyDescent="0.3">
      <c r="A3991" t="s">
        <v>14237</v>
      </c>
      <c r="B3991" t="s">
        <v>1212</v>
      </c>
      <c r="C3991">
        <v>46</v>
      </c>
      <c r="D3991" t="s">
        <v>53</v>
      </c>
      <c r="E3991" t="s">
        <v>45</v>
      </c>
      <c r="F3991" t="s">
        <v>69</v>
      </c>
      <c r="G3991" t="s">
        <v>4618</v>
      </c>
      <c r="H3991" t="s">
        <v>35</v>
      </c>
      <c r="I3991" t="s">
        <v>36</v>
      </c>
      <c r="J3991">
        <v>26</v>
      </c>
      <c r="K3991">
        <v>25</v>
      </c>
      <c r="L3991">
        <f t="shared" si="186"/>
        <v>1</v>
      </c>
      <c r="M3991">
        <v>11</v>
      </c>
      <c r="N3991">
        <v>28085</v>
      </c>
      <c r="O3991" s="1">
        <f t="shared" si="187"/>
        <v>1080.1923076923076</v>
      </c>
      <c r="P3991" s="1">
        <f t="shared" si="188"/>
        <v>27004.807692307691</v>
      </c>
      <c r="Q3991" s="1">
        <f>Table1[[#This Row],[Earned Basic Salary]]*20%</f>
        <v>5400.961538461539</v>
      </c>
      <c r="R3991" s="1">
        <f>Table1[[#This Row],[Earned Basic Salary]]*10%</f>
        <v>2700.4807692307695</v>
      </c>
      <c r="S3991" s="1">
        <f>Table1[[#This Row],[Earned Basic Salary]]*12%</f>
        <v>3240.5769230769229</v>
      </c>
      <c r="T3991" s="1">
        <f>200</f>
        <v>200</v>
      </c>
      <c r="U3991" s="1">
        <f>Table1[[#This Row],[PF]]+Table1[[#This Row],[Professional Tax]]</f>
        <v>3440.5769230769229</v>
      </c>
      <c r="V3991" s="1">
        <f>Table1[[#This Row],[Overtime Hours]]*200</f>
        <v>2200</v>
      </c>
      <c r="W3991" s="1">
        <f>Table1[[#This Row],[Earned Basic Salary]]+Table1[[#This Row],[HRA]]+Table1[[#This Row],[DA]]+Table1[[#This Row],[Overtime Pay]]</f>
        <v>37306.25</v>
      </c>
      <c r="X3991" s="1">
        <f>Table1[[#This Row],[Gross Salary]]-Table1[[#This Row],[Total Deduction]]</f>
        <v>33865.673076923078</v>
      </c>
      <c r="Y3991" t="s">
        <v>37</v>
      </c>
      <c r="Z3991" t="s">
        <v>48</v>
      </c>
      <c r="AA3991" t="s">
        <v>14238</v>
      </c>
      <c r="AB3991" t="s">
        <v>14239</v>
      </c>
    </row>
    <row r="3992" spans="1:28" x14ac:dyDescent="0.3">
      <c r="A3992" t="s">
        <v>14240</v>
      </c>
      <c r="B3992" t="s">
        <v>1639</v>
      </c>
      <c r="C3992">
        <v>26</v>
      </c>
      <c r="D3992" t="s">
        <v>31</v>
      </c>
      <c r="E3992" t="s">
        <v>121</v>
      </c>
      <c r="F3992" t="s">
        <v>33</v>
      </c>
      <c r="G3992" t="s">
        <v>8545</v>
      </c>
      <c r="H3992" t="s">
        <v>35</v>
      </c>
      <c r="I3992" t="s">
        <v>36</v>
      </c>
      <c r="J3992">
        <v>26</v>
      </c>
      <c r="K3992">
        <v>22</v>
      </c>
      <c r="L3992">
        <f t="shared" si="186"/>
        <v>4</v>
      </c>
      <c r="M3992">
        <v>4</v>
      </c>
      <c r="N3992">
        <v>28519</v>
      </c>
      <c r="O3992" s="1">
        <f t="shared" si="187"/>
        <v>1096.8846153846155</v>
      </c>
      <c r="P3992" s="1">
        <f t="shared" si="188"/>
        <v>24131.461538461539</v>
      </c>
      <c r="Q3992" s="1">
        <f>Table1[[#This Row],[Earned Basic Salary]]*20%</f>
        <v>4826.292307692308</v>
      </c>
      <c r="R3992" s="1">
        <f>Table1[[#This Row],[Earned Basic Salary]]*10%</f>
        <v>2413.146153846154</v>
      </c>
      <c r="S3992" s="1">
        <f>Table1[[#This Row],[Earned Basic Salary]]*12%</f>
        <v>2895.7753846153846</v>
      </c>
      <c r="T3992" s="1">
        <f>200</f>
        <v>200</v>
      </c>
      <c r="U3992" s="1">
        <f>Table1[[#This Row],[PF]]+Table1[[#This Row],[Professional Tax]]</f>
        <v>3095.7753846153846</v>
      </c>
      <c r="V3992" s="1">
        <f>Table1[[#This Row],[Overtime Hours]]*200</f>
        <v>800</v>
      </c>
      <c r="W3992" s="1">
        <f>Table1[[#This Row],[Earned Basic Salary]]+Table1[[#This Row],[HRA]]+Table1[[#This Row],[DA]]+Table1[[#This Row],[Overtime Pay]]</f>
        <v>32170.9</v>
      </c>
      <c r="X3992" s="1">
        <f>Table1[[#This Row],[Gross Salary]]-Table1[[#This Row],[Total Deduction]]</f>
        <v>29075.124615384615</v>
      </c>
      <c r="Y3992" t="s">
        <v>37</v>
      </c>
      <c r="Z3992" t="s">
        <v>95</v>
      </c>
      <c r="AA3992" t="s">
        <v>14241</v>
      </c>
      <c r="AB3992" t="s">
        <v>14242</v>
      </c>
    </row>
    <row r="3993" spans="1:28" x14ac:dyDescent="0.3">
      <c r="A3993" t="s">
        <v>14243</v>
      </c>
      <c r="B3993" t="s">
        <v>1656</v>
      </c>
      <c r="C3993">
        <v>53</v>
      </c>
      <c r="D3993" t="s">
        <v>133</v>
      </c>
      <c r="E3993" t="s">
        <v>45</v>
      </c>
      <c r="F3993" t="s">
        <v>46</v>
      </c>
      <c r="G3993" t="s">
        <v>2714</v>
      </c>
      <c r="H3993" t="s">
        <v>35</v>
      </c>
      <c r="I3993" t="s">
        <v>36</v>
      </c>
      <c r="J3993">
        <v>26</v>
      </c>
      <c r="K3993">
        <v>22</v>
      </c>
      <c r="L3993">
        <f t="shared" si="186"/>
        <v>4</v>
      </c>
      <c r="M3993">
        <v>10</v>
      </c>
      <c r="N3993">
        <v>50561</v>
      </c>
      <c r="O3993" s="1">
        <f t="shared" si="187"/>
        <v>1944.6538461538462</v>
      </c>
      <c r="P3993" s="1">
        <f t="shared" si="188"/>
        <v>42782.384615384617</v>
      </c>
      <c r="Q3993" s="1">
        <f>Table1[[#This Row],[Earned Basic Salary]]*20%</f>
        <v>8556.4769230769234</v>
      </c>
      <c r="R3993" s="1">
        <f>Table1[[#This Row],[Earned Basic Salary]]*10%</f>
        <v>4278.2384615384617</v>
      </c>
      <c r="S3993" s="1">
        <f>Table1[[#This Row],[Earned Basic Salary]]*12%</f>
        <v>5133.8861538461542</v>
      </c>
      <c r="T3993" s="1">
        <f>200</f>
        <v>200</v>
      </c>
      <c r="U3993" s="1">
        <f>Table1[[#This Row],[PF]]+Table1[[#This Row],[Professional Tax]]</f>
        <v>5333.8861538461542</v>
      </c>
      <c r="V3993" s="1">
        <f>Table1[[#This Row],[Overtime Hours]]*200</f>
        <v>2000</v>
      </c>
      <c r="W3993" s="1">
        <f>Table1[[#This Row],[Earned Basic Salary]]+Table1[[#This Row],[HRA]]+Table1[[#This Row],[DA]]+Table1[[#This Row],[Overtime Pay]]</f>
        <v>57617.100000000006</v>
      </c>
      <c r="X3993" s="1">
        <f>Table1[[#This Row],[Gross Salary]]-Table1[[#This Row],[Total Deduction]]</f>
        <v>52283.213846153849</v>
      </c>
      <c r="Y3993" t="s">
        <v>37</v>
      </c>
      <c r="Z3993" t="s">
        <v>48</v>
      </c>
      <c r="AA3993" t="s">
        <v>14244</v>
      </c>
      <c r="AB3993" t="s">
        <v>14245</v>
      </c>
    </row>
    <row r="3994" spans="1:28" x14ac:dyDescent="0.3">
      <c r="A3994" t="s">
        <v>14246</v>
      </c>
      <c r="B3994" t="s">
        <v>265</v>
      </c>
      <c r="C3994">
        <v>45</v>
      </c>
      <c r="D3994" t="s">
        <v>133</v>
      </c>
      <c r="E3994" t="s">
        <v>82</v>
      </c>
      <c r="F3994" t="s">
        <v>63</v>
      </c>
      <c r="G3994" t="s">
        <v>12289</v>
      </c>
      <c r="H3994" t="s">
        <v>35</v>
      </c>
      <c r="I3994" t="s">
        <v>36</v>
      </c>
      <c r="J3994">
        <v>26</v>
      </c>
      <c r="K3994">
        <v>22</v>
      </c>
      <c r="L3994">
        <f t="shared" si="186"/>
        <v>4</v>
      </c>
      <c r="M3994">
        <v>15</v>
      </c>
      <c r="N3994">
        <v>27407</v>
      </c>
      <c r="O3994" s="1">
        <f t="shared" si="187"/>
        <v>1054.1153846153845</v>
      </c>
      <c r="P3994" s="1">
        <f t="shared" si="188"/>
        <v>23190.538461538461</v>
      </c>
      <c r="Q3994" s="1">
        <f>Table1[[#This Row],[Earned Basic Salary]]*20%</f>
        <v>4638.1076923076926</v>
      </c>
      <c r="R3994" s="1">
        <f>Table1[[#This Row],[Earned Basic Salary]]*10%</f>
        <v>2319.0538461538463</v>
      </c>
      <c r="S3994" s="1">
        <f>Table1[[#This Row],[Earned Basic Salary]]*12%</f>
        <v>2782.8646153846153</v>
      </c>
      <c r="T3994" s="1">
        <f>200</f>
        <v>200</v>
      </c>
      <c r="U3994" s="1">
        <f>Table1[[#This Row],[PF]]+Table1[[#This Row],[Professional Tax]]</f>
        <v>2982.8646153846153</v>
      </c>
      <c r="V3994" s="1">
        <f>Table1[[#This Row],[Overtime Hours]]*200</f>
        <v>3000</v>
      </c>
      <c r="W3994" s="1">
        <f>Table1[[#This Row],[Earned Basic Salary]]+Table1[[#This Row],[HRA]]+Table1[[#This Row],[DA]]+Table1[[#This Row],[Overtime Pay]]</f>
        <v>33147.699999999997</v>
      </c>
      <c r="X3994" s="1">
        <f>Table1[[#This Row],[Gross Salary]]-Table1[[#This Row],[Total Deduction]]</f>
        <v>30164.83538461538</v>
      </c>
      <c r="Y3994" t="s">
        <v>37</v>
      </c>
      <c r="Z3994" t="s">
        <v>48</v>
      </c>
      <c r="AA3994" t="s">
        <v>14247</v>
      </c>
      <c r="AB3994" t="s">
        <v>14248</v>
      </c>
    </row>
    <row r="3995" spans="1:28" x14ac:dyDescent="0.3">
      <c r="A3995" t="s">
        <v>14249</v>
      </c>
      <c r="B3995" t="s">
        <v>300</v>
      </c>
      <c r="C3995">
        <v>45</v>
      </c>
      <c r="D3995" t="s">
        <v>44</v>
      </c>
      <c r="E3995" t="s">
        <v>32</v>
      </c>
      <c r="F3995" t="s">
        <v>69</v>
      </c>
      <c r="G3995" t="s">
        <v>6182</v>
      </c>
      <c r="H3995" t="s">
        <v>35</v>
      </c>
      <c r="I3995" t="s">
        <v>36</v>
      </c>
      <c r="J3995">
        <v>26</v>
      </c>
      <c r="K3995">
        <v>24</v>
      </c>
      <c r="L3995">
        <f t="shared" si="186"/>
        <v>2</v>
      </c>
      <c r="M3995">
        <v>7</v>
      </c>
      <c r="N3995">
        <v>62365</v>
      </c>
      <c r="O3995" s="1">
        <f t="shared" si="187"/>
        <v>2398.6538461538462</v>
      </c>
      <c r="P3995" s="1">
        <f t="shared" si="188"/>
        <v>57567.692307692312</v>
      </c>
      <c r="Q3995" s="1">
        <f>Table1[[#This Row],[Earned Basic Salary]]*20%</f>
        <v>11513.538461538463</v>
      </c>
      <c r="R3995" s="1">
        <f>Table1[[#This Row],[Earned Basic Salary]]*10%</f>
        <v>5756.7692307692314</v>
      </c>
      <c r="S3995" s="1">
        <f>Table1[[#This Row],[Earned Basic Salary]]*12%</f>
        <v>6908.123076923077</v>
      </c>
      <c r="T3995" s="1">
        <f>200</f>
        <v>200</v>
      </c>
      <c r="U3995" s="1">
        <f>Table1[[#This Row],[PF]]+Table1[[#This Row],[Professional Tax]]</f>
        <v>7108.123076923077</v>
      </c>
      <c r="V3995" s="1">
        <f>Table1[[#This Row],[Overtime Hours]]*200</f>
        <v>1400</v>
      </c>
      <c r="W3995" s="1">
        <f>Table1[[#This Row],[Earned Basic Salary]]+Table1[[#This Row],[HRA]]+Table1[[#This Row],[DA]]+Table1[[#This Row],[Overtime Pay]]</f>
        <v>76238.000000000015</v>
      </c>
      <c r="X3995" s="1">
        <f>Table1[[#This Row],[Gross Salary]]-Table1[[#This Row],[Total Deduction]]</f>
        <v>69129.876923076939</v>
      </c>
      <c r="Y3995" t="s">
        <v>37</v>
      </c>
      <c r="Z3995" t="s">
        <v>48</v>
      </c>
      <c r="AA3995" t="s">
        <v>14250</v>
      </c>
      <c r="AB3995" t="s">
        <v>14251</v>
      </c>
    </row>
    <row r="3996" spans="1:28" x14ac:dyDescent="0.3">
      <c r="A3996" t="s">
        <v>14252</v>
      </c>
      <c r="B3996" t="s">
        <v>495</v>
      </c>
      <c r="C3996">
        <v>27</v>
      </c>
      <c r="D3996" t="s">
        <v>127</v>
      </c>
      <c r="E3996" t="s">
        <v>121</v>
      </c>
      <c r="F3996" t="s">
        <v>46</v>
      </c>
      <c r="G3996" t="s">
        <v>325</v>
      </c>
      <c r="H3996" t="s">
        <v>35</v>
      </c>
      <c r="I3996" t="s">
        <v>36</v>
      </c>
      <c r="J3996">
        <v>26</v>
      </c>
      <c r="K3996">
        <v>24</v>
      </c>
      <c r="L3996">
        <f t="shared" si="186"/>
        <v>2</v>
      </c>
      <c r="M3996">
        <v>18</v>
      </c>
      <c r="N3996">
        <v>45771</v>
      </c>
      <c r="O3996" s="1">
        <f t="shared" si="187"/>
        <v>1760.4230769230769</v>
      </c>
      <c r="P3996" s="1">
        <f t="shared" si="188"/>
        <v>42250.153846153844</v>
      </c>
      <c r="Q3996" s="1">
        <f>Table1[[#This Row],[Earned Basic Salary]]*20%</f>
        <v>8450.0307692307688</v>
      </c>
      <c r="R3996" s="1">
        <f>Table1[[#This Row],[Earned Basic Salary]]*10%</f>
        <v>4225.0153846153844</v>
      </c>
      <c r="S3996" s="1">
        <f>Table1[[#This Row],[Earned Basic Salary]]*12%</f>
        <v>5070.0184615384615</v>
      </c>
      <c r="T3996" s="1">
        <f>200</f>
        <v>200</v>
      </c>
      <c r="U3996" s="1">
        <f>Table1[[#This Row],[PF]]+Table1[[#This Row],[Professional Tax]]</f>
        <v>5270.0184615384615</v>
      </c>
      <c r="V3996" s="1">
        <f>Table1[[#This Row],[Overtime Hours]]*200</f>
        <v>3600</v>
      </c>
      <c r="W3996" s="1">
        <f>Table1[[#This Row],[Earned Basic Salary]]+Table1[[#This Row],[HRA]]+Table1[[#This Row],[DA]]+Table1[[#This Row],[Overtime Pay]]</f>
        <v>58525.2</v>
      </c>
      <c r="X3996" s="1">
        <f>Table1[[#This Row],[Gross Salary]]-Table1[[#This Row],[Total Deduction]]</f>
        <v>53255.181538461533</v>
      </c>
      <c r="Y3996" t="s">
        <v>37</v>
      </c>
      <c r="Z3996" t="s">
        <v>38</v>
      </c>
      <c r="AA3996" t="s">
        <v>14253</v>
      </c>
      <c r="AB3996" t="s">
        <v>14254</v>
      </c>
    </row>
    <row r="3997" spans="1:28" x14ac:dyDescent="0.3">
      <c r="A3997" t="s">
        <v>14255</v>
      </c>
      <c r="B3997" t="s">
        <v>579</v>
      </c>
      <c r="C3997">
        <v>45</v>
      </c>
      <c r="D3997" t="s">
        <v>81</v>
      </c>
      <c r="E3997" t="s">
        <v>82</v>
      </c>
      <c r="F3997" t="s">
        <v>63</v>
      </c>
      <c r="G3997" t="s">
        <v>6370</v>
      </c>
      <c r="H3997" t="s">
        <v>35</v>
      </c>
      <c r="I3997" t="s">
        <v>36</v>
      </c>
      <c r="J3997">
        <v>26</v>
      </c>
      <c r="K3997">
        <v>25</v>
      </c>
      <c r="L3997">
        <f t="shared" si="186"/>
        <v>1</v>
      </c>
      <c r="M3997">
        <v>3</v>
      </c>
      <c r="N3997">
        <v>49214</v>
      </c>
      <c r="O3997" s="1">
        <f t="shared" si="187"/>
        <v>1892.8461538461538</v>
      </c>
      <c r="P3997" s="1">
        <f t="shared" si="188"/>
        <v>47321.153846153844</v>
      </c>
      <c r="Q3997" s="1">
        <f>Table1[[#This Row],[Earned Basic Salary]]*20%</f>
        <v>9464.2307692307695</v>
      </c>
      <c r="R3997" s="1">
        <f>Table1[[#This Row],[Earned Basic Salary]]*10%</f>
        <v>4732.1153846153848</v>
      </c>
      <c r="S3997" s="1">
        <f>Table1[[#This Row],[Earned Basic Salary]]*12%</f>
        <v>5678.538461538461</v>
      </c>
      <c r="T3997" s="1">
        <f>200</f>
        <v>200</v>
      </c>
      <c r="U3997" s="1">
        <f>Table1[[#This Row],[PF]]+Table1[[#This Row],[Professional Tax]]</f>
        <v>5878.538461538461</v>
      </c>
      <c r="V3997" s="1">
        <f>Table1[[#This Row],[Overtime Hours]]*200</f>
        <v>600</v>
      </c>
      <c r="W3997" s="1">
        <f>Table1[[#This Row],[Earned Basic Salary]]+Table1[[#This Row],[HRA]]+Table1[[#This Row],[DA]]+Table1[[#This Row],[Overtime Pay]]</f>
        <v>62117.499999999993</v>
      </c>
      <c r="X3997" s="1">
        <f>Table1[[#This Row],[Gross Salary]]-Table1[[#This Row],[Total Deduction]]</f>
        <v>56238.961538461532</v>
      </c>
      <c r="Y3997" t="s">
        <v>37</v>
      </c>
      <c r="Z3997" t="s">
        <v>48</v>
      </c>
      <c r="AA3997" t="s">
        <v>14256</v>
      </c>
      <c r="AB3997" t="s">
        <v>14257</v>
      </c>
    </row>
    <row r="3998" spans="1:28" x14ac:dyDescent="0.3">
      <c r="A3998" t="s">
        <v>14258</v>
      </c>
      <c r="B3998" t="s">
        <v>305</v>
      </c>
      <c r="C3998">
        <v>42</v>
      </c>
      <c r="D3998" t="s">
        <v>133</v>
      </c>
      <c r="E3998" t="s">
        <v>32</v>
      </c>
      <c r="F3998" t="s">
        <v>55</v>
      </c>
      <c r="G3998" t="s">
        <v>5275</v>
      </c>
      <c r="H3998" t="s">
        <v>35</v>
      </c>
      <c r="I3998" t="s">
        <v>36</v>
      </c>
      <c r="J3998">
        <v>26</v>
      </c>
      <c r="K3998">
        <v>23</v>
      </c>
      <c r="L3998">
        <f t="shared" si="186"/>
        <v>3</v>
      </c>
      <c r="M3998">
        <v>18</v>
      </c>
      <c r="N3998">
        <v>51485</v>
      </c>
      <c r="O3998" s="1">
        <f t="shared" si="187"/>
        <v>1980.1923076923076</v>
      </c>
      <c r="P3998" s="1">
        <f t="shared" si="188"/>
        <v>45544.423076923078</v>
      </c>
      <c r="Q3998" s="1">
        <f>Table1[[#This Row],[Earned Basic Salary]]*20%</f>
        <v>9108.8846153846152</v>
      </c>
      <c r="R3998" s="1">
        <f>Table1[[#This Row],[Earned Basic Salary]]*10%</f>
        <v>4554.4423076923076</v>
      </c>
      <c r="S3998" s="1">
        <f>Table1[[#This Row],[Earned Basic Salary]]*12%</f>
        <v>5465.330769230769</v>
      </c>
      <c r="T3998" s="1">
        <f>200</f>
        <v>200</v>
      </c>
      <c r="U3998" s="1">
        <f>Table1[[#This Row],[PF]]+Table1[[#This Row],[Professional Tax]]</f>
        <v>5665.330769230769</v>
      </c>
      <c r="V3998" s="1">
        <f>Table1[[#This Row],[Overtime Hours]]*200</f>
        <v>3600</v>
      </c>
      <c r="W3998" s="1">
        <f>Table1[[#This Row],[Earned Basic Salary]]+Table1[[#This Row],[HRA]]+Table1[[#This Row],[DA]]+Table1[[#This Row],[Overtime Pay]]</f>
        <v>62807.75</v>
      </c>
      <c r="X3998" s="1">
        <f>Table1[[#This Row],[Gross Salary]]-Table1[[#This Row],[Total Deduction]]</f>
        <v>57142.419230769228</v>
      </c>
      <c r="Y3998" t="s">
        <v>37</v>
      </c>
      <c r="Z3998" t="s">
        <v>95</v>
      </c>
      <c r="AA3998" t="s">
        <v>14259</v>
      </c>
      <c r="AB3998" t="s">
        <v>14260</v>
      </c>
    </row>
    <row r="3999" spans="1:28" x14ac:dyDescent="0.3">
      <c r="A3999" t="s">
        <v>14261</v>
      </c>
      <c r="B3999" t="s">
        <v>522</v>
      </c>
      <c r="C3999">
        <v>48</v>
      </c>
      <c r="D3999" t="s">
        <v>61</v>
      </c>
      <c r="E3999" t="s">
        <v>54</v>
      </c>
      <c r="F3999" t="s">
        <v>33</v>
      </c>
      <c r="G3999" t="s">
        <v>4760</v>
      </c>
      <c r="H3999" t="s">
        <v>35</v>
      </c>
      <c r="I3999" t="s">
        <v>36</v>
      </c>
      <c r="J3999">
        <v>26</v>
      </c>
      <c r="K3999">
        <v>25</v>
      </c>
      <c r="L3999">
        <f t="shared" si="186"/>
        <v>1</v>
      </c>
      <c r="M3999">
        <v>20</v>
      </c>
      <c r="N3999">
        <v>21515</v>
      </c>
      <c r="O3999" s="1">
        <f t="shared" si="187"/>
        <v>827.5</v>
      </c>
      <c r="P3999" s="1">
        <f t="shared" si="188"/>
        <v>20687.5</v>
      </c>
      <c r="Q3999" s="1">
        <f>Table1[[#This Row],[Earned Basic Salary]]*20%</f>
        <v>4137.5</v>
      </c>
      <c r="R3999" s="1">
        <f>Table1[[#This Row],[Earned Basic Salary]]*10%</f>
        <v>2068.75</v>
      </c>
      <c r="S3999" s="1">
        <f>Table1[[#This Row],[Earned Basic Salary]]*12%</f>
        <v>2482.5</v>
      </c>
      <c r="T3999" s="1">
        <f>200</f>
        <v>200</v>
      </c>
      <c r="U3999" s="1">
        <f>Table1[[#This Row],[PF]]+Table1[[#This Row],[Professional Tax]]</f>
        <v>2682.5</v>
      </c>
      <c r="V3999" s="1">
        <f>Table1[[#This Row],[Overtime Hours]]*200</f>
        <v>4000</v>
      </c>
      <c r="W3999" s="1">
        <f>Table1[[#This Row],[Earned Basic Salary]]+Table1[[#This Row],[HRA]]+Table1[[#This Row],[DA]]+Table1[[#This Row],[Overtime Pay]]</f>
        <v>30893.75</v>
      </c>
      <c r="X3999" s="1">
        <f>Table1[[#This Row],[Gross Salary]]-Table1[[#This Row],[Total Deduction]]</f>
        <v>28211.25</v>
      </c>
      <c r="Y3999" t="s">
        <v>37</v>
      </c>
      <c r="Z3999" t="s">
        <v>38</v>
      </c>
      <c r="AA3999" t="s">
        <v>14262</v>
      </c>
      <c r="AB3999" t="s">
        <v>14263</v>
      </c>
    </row>
    <row r="4000" spans="1:28" x14ac:dyDescent="0.3">
      <c r="A4000" t="s">
        <v>14264</v>
      </c>
      <c r="B4000" t="s">
        <v>1403</v>
      </c>
      <c r="C4000">
        <v>36</v>
      </c>
      <c r="D4000" t="s">
        <v>53</v>
      </c>
      <c r="E4000" t="s">
        <v>62</v>
      </c>
      <c r="F4000" t="s">
        <v>63</v>
      </c>
      <c r="G4000" t="s">
        <v>7338</v>
      </c>
      <c r="H4000" t="s">
        <v>35</v>
      </c>
      <c r="I4000" t="s">
        <v>36</v>
      </c>
      <c r="J4000">
        <v>26</v>
      </c>
      <c r="K4000">
        <v>23</v>
      </c>
      <c r="L4000">
        <f t="shared" si="186"/>
        <v>3</v>
      </c>
      <c r="M4000">
        <v>5</v>
      </c>
      <c r="N4000">
        <v>27362</v>
      </c>
      <c r="O4000" s="1">
        <f t="shared" si="187"/>
        <v>1052.3846153846155</v>
      </c>
      <c r="P4000" s="1">
        <f t="shared" si="188"/>
        <v>24204.846153846156</v>
      </c>
      <c r="Q4000" s="1">
        <f>Table1[[#This Row],[Earned Basic Salary]]*20%</f>
        <v>4840.9692307692312</v>
      </c>
      <c r="R4000" s="1">
        <f>Table1[[#This Row],[Earned Basic Salary]]*10%</f>
        <v>2420.4846153846156</v>
      </c>
      <c r="S4000" s="1">
        <f>Table1[[#This Row],[Earned Basic Salary]]*12%</f>
        <v>2904.5815384615385</v>
      </c>
      <c r="T4000" s="1">
        <f>200</f>
        <v>200</v>
      </c>
      <c r="U4000" s="1">
        <f>Table1[[#This Row],[PF]]+Table1[[#This Row],[Professional Tax]]</f>
        <v>3104.5815384615385</v>
      </c>
      <c r="V4000" s="1">
        <f>Table1[[#This Row],[Overtime Hours]]*200</f>
        <v>1000</v>
      </c>
      <c r="W4000" s="1">
        <f>Table1[[#This Row],[Earned Basic Salary]]+Table1[[#This Row],[HRA]]+Table1[[#This Row],[DA]]+Table1[[#This Row],[Overtime Pay]]</f>
        <v>32466.300000000003</v>
      </c>
      <c r="X4000" s="1">
        <f>Table1[[#This Row],[Gross Salary]]-Table1[[#This Row],[Total Deduction]]</f>
        <v>29361.718461538465</v>
      </c>
      <c r="Y4000" t="s">
        <v>37</v>
      </c>
      <c r="Z4000" t="s">
        <v>106</v>
      </c>
      <c r="AA4000" t="s">
        <v>14265</v>
      </c>
      <c r="AB4000" t="s">
        <v>14266</v>
      </c>
    </row>
    <row r="4001" spans="1:28" x14ac:dyDescent="0.3">
      <c r="A4001" t="s">
        <v>14267</v>
      </c>
      <c r="B4001" t="s">
        <v>430</v>
      </c>
      <c r="C4001">
        <v>25</v>
      </c>
      <c r="D4001" t="s">
        <v>127</v>
      </c>
      <c r="E4001" t="s">
        <v>45</v>
      </c>
      <c r="F4001" t="s">
        <v>89</v>
      </c>
      <c r="G4001" t="s">
        <v>14045</v>
      </c>
      <c r="H4001" t="s">
        <v>35</v>
      </c>
      <c r="I4001" t="s">
        <v>36</v>
      </c>
      <c r="J4001">
        <v>26</v>
      </c>
      <c r="K4001">
        <v>21</v>
      </c>
      <c r="L4001">
        <f t="shared" si="186"/>
        <v>5</v>
      </c>
      <c r="M4001">
        <v>6</v>
      </c>
      <c r="N4001">
        <v>23817</v>
      </c>
      <c r="O4001" s="1">
        <f t="shared" si="187"/>
        <v>916.03846153846155</v>
      </c>
      <c r="P4001" s="1">
        <f t="shared" si="188"/>
        <v>19236.807692307691</v>
      </c>
      <c r="Q4001" s="1">
        <f>Table1[[#This Row],[Earned Basic Salary]]*20%</f>
        <v>3847.3615384615387</v>
      </c>
      <c r="R4001" s="1">
        <f>Table1[[#This Row],[Earned Basic Salary]]*10%</f>
        <v>1923.6807692307693</v>
      </c>
      <c r="S4001" s="1">
        <f>Table1[[#This Row],[Earned Basic Salary]]*12%</f>
        <v>2308.416923076923</v>
      </c>
      <c r="T4001" s="1">
        <f>200</f>
        <v>200</v>
      </c>
      <c r="U4001" s="1">
        <f>Table1[[#This Row],[PF]]+Table1[[#This Row],[Professional Tax]]</f>
        <v>2508.416923076923</v>
      </c>
      <c r="V4001" s="1">
        <f>Table1[[#This Row],[Overtime Hours]]*200</f>
        <v>1200</v>
      </c>
      <c r="W4001" s="1">
        <f>Table1[[#This Row],[Earned Basic Salary]]+Table1[[#This Row],[HRA]]+Table1[[#This Row],[DA]]+Table1[[#This Row],[Overtime Pay]]</f>
        <v>26207.85</v>
      </c>
      <c r="X4001" s="1">
        <f>Table1[[#This Row],[Gross Salary]]-Table1[[#This Row],[Total Deduction]]</f>
        <v>23699.433076923076</v>
      </c>
      <c r="Y4001" t="s">
        <v>37</v>
      </c>
      <c r="Z4001" t="s">
        <v>38</v>
      </c>
      <c r="AA4001" t="s">
        <v>14268</v>
      </c>
      <c r="AB4001" t="s">
        <v>14269</v>
      </c>
    </row>
    <row r="4002" spans="1:28" x14ac:dyDescent="0.3">
      <c r="A4002" t="s">
        <v>14270</v>
      </c>
      <c r="B4002" t="s">
        <v>1378</v>
      </c>
      <c r="C4002">
        <v>36</v>
      </c>
      <c r="D4002" t="s">
        <v>127</v>
      </c>
      <c r="E4002" t="s">
        <v>82</v>
      </c>
      <c r="F4002" t="s">
        <v>69</v>
      </c>
      <c r="G4002" t="s">
        <v>203</v>
      </c>
      <c r="H4002" t="s">
        <v>35</v>
      </c>
      <c r="I4002" t="s">
        <v>36</v>
      </c>
      <c r="J4002">
        <v>26</v>
      </c>
      <c r="K4002">
        <v>23</v>
      </c>
      <c r="L4002">
        <f t="shared" si="186"/>
        <v>3</v>
      </c>
      <c r="M4002">
        <v>13</v>
      </c>
      <c r="N4002">
        <v>40157</v>
      </c>
      <c r="O4002" s="1">
        <f t="shared" si="187"/>
        <v>1544.5</v>
      </c>
      <c r="P4002" s="1">
        <f t="shared" si="188"/>
        <v>35523.5</v>
      </c>
      <c r="Q4002" s="1">
        <f>Table1[[#This Row],[Earned Basic Salary]]*20%</f>
        <v>7104.7000000000007</v>
      </c>
      <c r="R4002" s="1">
        <f>Table1[[#This Row],[Earned Basic Salary]]*10%</f>
        <v>3552.3500000000004</v>
      </c>
      <c r="S4002" s="1">
        <f>Table1[[#This Row],[Earned Basic Salary]]*12%</f>
        <v>4262.82</v>
      </c>
      <c r="T4002" s="1">
        <f>200</f>
        <v>200</v>
      </c>
      <c r="U4002" s="1">
        <f>Table1[[#This Row],[PF]]+Table1[[#This Row],[Professional Tax]]</f>
        <v>4462.82</v>
      </c>
      <c r="V4002" s="1">
        <f>Table1[[#This Row],[Overtime Hours]]*200</f>
        <v>2600</v>
      </c>
      <c r="W4002" s="1">
        <f>Table1[[#This Row],[Earned Basic Salary]]+Table1[[#This Row],[HRA]]+Table1[[#This Row],[DA]]+Table1[[#This Row],[Overtime Pay]]</f>
        <v>48780.549999999996</v>
      </c>
      <c r="X4002" s="1">
        <f>Table1[[#This Row],[Gross Salary]]-Table1[[#This Row],[Total Deduction]]</f>
        <v>44317.729999999996</v>
      </c>
      <c r="Y4002" t="s">
        <v>37</v>
      </c>
      <c r="Z4002" t="s">
        <v>38</v>
      </c>
      <c r="AA4002" t="s">
        <v>14271</v>
      </c>
      <c r="AB4002" t="s">
        <v>14272</v>
      </c>
    </row>
    <row r="4003" spans="1:28" x14ac:dyDescent="0.3">
      <c r="A4003" t="s">
        <v>14273</v>
      </c>
      <c r="B4003" t="s">
        <v>52</v>
      </c>
      <c r="C4003">
        <v>32</v>
      </c>
      <c r="D4003" t="s">
        <v>81</v>
      </c>
      <c r="E4003" t="s">
        <v>121</v>
      </c>
      <c r="F4003" t="s">
        <v>63</v>
      </c>
      <c r="G4003" t="s">
        <v>14274</v>
      </c>
      <c r="H4003" t="s">
        <v>35</v>
      </c>
      <c r="I4003" t="s">
        <v>36</v>
      </c>
      <c r="J4003">
        <v>26</v>
      </c>
      <c r="K4003">
        <v>25</v>
      </c>
      <c r="L4003">
        <f t="shared" si="186"/>
        <v>1</v>
      </c>
      <c r="M4003">
        <v>16</v>
      </c>
      <c r="N4003">
        <v>41564</v>
      </c>
      <c r="O4003" s="1">
        <f t="shared" si="187"/>
        <v>1598.6153846153845</v>
      </c>
      <c r="P4003" s="1">
        <f t="shared" si="188"/>
        <v>39965.38461538461</v>
      </c>
      <c r="Q4003" s="1">
        <f>Table1[[#This Row],[Earned Basic Salary]]*20%</f>
        <v>7993.076923076922</v>
      </c>
      <c r="R4003" s="1">
        <f>Table1[[#This Row],[Earned Basic Salary]]*10%</f>
        <v>3996.538461538461</v>
      </c>
      <c r="S4003" s="1">
        <f>Table1[[#This Row],[Earned Basic Salary]]*12%</f>
        <v>4795.8461538461534</v>
      </c>
      <c r="T4003" s="1">
        <f>200</f>
        <v>200</v>
      </c>
      <c r="U4003" s="1">
        <f>Table1[[#This Row],[PF]]+Table1[[#This Row],[Professional Tax]]</f>
        <v>4995.8461538461534</v>
      </c>
      <c r="V4003" s="1">
        <f>Table1[[#This Row],[Overtime Hours]]*200</f>
        <v>3200</v>
      </c>
      <c r="W4003" s="1">
        <f>Table1[[#This Row],[Earned Basic Salary]]+Table1[[#This Row],[HRA]]+Table1[[#This Row],[DA]]+Table1[[#This Row],[Overtime Pay]]</f>
        <v>55154.999999999993</v>
      </c>
      <c r="X4003" s="1">
        <f>Table1[[#This Row],[Gross Salary]]-Table1[[#This Row],[Total Deduction]]</f>
        <v>50159.153846153837</v>
      </c>
      <c r="Y4003" t="s">
        <v>37</v>
      </c>
      <c r="Z4003" t="s">
        <v>95</v>
      </c>
      <c r="AA4003" t="s">
        <v>14275</v>
      </c>
      <c r="AB4003" t="s">
        <v>14276</v>
      </c>
    </row>
    <row r="4004" spans="1:28" x14ac:dyDescent="0.3">
      <c r="A4004" t="s">
        <v>14277</v>
      </c>
      <c r="B4004" t="s">
        <v>3317</v>
      </c>
      <c r="C4004">
        <v>39</v>
      </c>
      <c r="D4004" t="s">
        <v>61</v>
      </c>
      <c r="E4004" t="s">
        <v>121</v>
      </c>
      <c r="F4004" t="s">
        <v>63</v>
      </c>
      <c r="G4004" t="s">
        <v>6117</v>
      </c>
      <c r="H4004" t="s">
        <v>35</v>
      </c>
      <c r="I4004" t="s">
        <v>36</v>
      </c>
      <c r="J4004">
        <v>26</v>
      </c>
      <c r="K4004">
        <v>21</v>
      </c>
      <c r="L4004">
        <f t="shared" si="186"/>
        <v>5</v>
      </c>
      <c r="M4004">
        <v>7</v>
      </c>
      <c r="N4004">
        <v>47526</v>
      </c>
      <c r="O4004" s="1">
        <f t="shared" si="187"/>
        <v>1827.9230769230769</v>
      </c>
      <c r="P4004" s="1">
        <f t="shared" si="188"/>
        <v>38386.384615384617</v>
      </c>
      <c r="Q4004" s="1">
        <f>Table1[[#This Row],[Earned Basic Salary]]*20%</f>
        <v>7677.2769230769236</v>
      </c>
      <c r="R4004" s="1">
        <f>Table1[[#This Row],[Earned Basic Salary]]*10%</f>
        <v>3838.6384615384618</v>
      </c>
      <c r="S4004" s="1">
        <f>Table1[[#This Row],[Earned Basic Salary]]*12%</f>
        <v>4606.3661538461538</v>
      </c>
      <c r="T4004" s="1">
        <f>200</f>
        <v>200</v>
      </c>
      <c r="U4004" s="1">
        <f>Table1[[#This Row],[PF]]+Table1[[#This Row],[Professional Tax]]</f>
        <v>4806.3661538461538</v>
      </c>
      <c r="V4004" s="1">
        <f>Table1[[#This Row],[Overtime Hours]]*200</f>
        <v>1400</v>
      </c>
      <c r="W4004" s="1">
        <f>Table1[[#This Row],[Earned Basic Salary]]+Table1[[#This Row],[HRA]]+Table1[[#This Row],[DA]]+Table1[[#This Row],[Overtime Pay]]</f>
        <v>51302.3</v>
      </c>
      <c r="X4004" s="1">
        <f>Table1[[#This Row],[Gross Salary]]-Table1[[#This Row],[Total Deduction]]</f>
        <v>46495.93384615385</v>
      </c>
      <c r="Y4004" t="s">
        <v>37</v>
      </c>
      <c r="Z4004" t="s">
        <v>95</v>
      </c>
      <c r="AA4004" t="s">
        <v>14278</v>
      </c>
      <c r="AB4004" t="s">
        <v>14279</v>
      </c>
    </row>
    <row r="4005" spans="1:28" x14ac:dyDescent="0.3">
      <c r="A4005" t="s">
        <v>14280</v>
      </c>
      <c r="B4005" t="s">
        <v>245</v>
      </c>
      <c r="C4005">
        <v>22</v>
      </c>
      <c r="D4005" t="s">
        <v>81</v>
      </c>
      <c r="E4005" t="s">
        <v>32</v>
      </c>
      <c r="F4005" t="s">
        <v>63</v>
      </c>
      <c r="G4005" t="s">
        <v>8688</v>
      </c>
      <c r="H4005" t="s">
        <v>35</v>
      </c>
      <c r="I4005" t="s">
        <v>36</v>
      </c>
      <c r="J4005">
        <v>26</v>
      </c>
      <c r="K4005">
        <v>23</v>
      </c>
      <c r="L4005">
        <f t="shared" si="186"/>
        <v>3</v>
      </c>
      <c r="M4005">
        <v>2</v>
      </c>
      <c r="N4005">
        <v>75148</v>
      </c>
      <c r="O4005" s="1">
        <f t="shared" si="187"/>
        <v>2890.3076923076924</v>
      </c>
      <c r="P4005" s="1">
        <f t="shared" si="188"/>
        <v>66477.076923076922</v>
      </c>
      <c r="Q4005" s="1">
        <f>Table1[[#This Row],[Earned Basic Salary]]*20%</f>
        <v>13295.415384615386</v>
      </c>
      <c r="R4005" s="1">
        <f>Table1[[#This Row],[Earned Basic Salary]]*10%</f>
        <v>6647.7076923076929</v>
      </c>
      <c r="S4005" s="1">
        <f>Table1[[#This Row],[Earned Basic Salary]]*12%</f>
        <v>7977.2492307692301</v>
      </c>
      <c r="T4005" s="1">
        <f>200</f>
        <v>200</v>
      </c>
      <c r="U4005" s="1">
        <f>Table1[[#This Row],[PF]]+Table1[[#This Row],[Professional Tax]]</f>
        <v>8177.2492307692301</v>
      </c>
      <c r="V4005" s="1">
        <f>Table1[[#This Row],[Overtime Hours]]*200</f>
        <v>400</v>
      </c>
      <c r="W4005" s="1">
        <f>Table1[[#This Row],[Earned Basic Salary]]+Table1[[#This Row],[HRA]]+Table1[[#This Row],[DA]]+Table1[[#This Row],[Overtime Pay]]</f>
        <v>86820.2</v>
      </c>
      <c r="X4005" s="1">
        <f>Table1[[#This Row],[Gross Salary]]-Table1[[#This Row],[Total Deduction]]</f>
        <v>78642.950769230767</v>
      </c>
      <c r="Y4005" t="s">
        <v>37</v>
      </c>
      <c r="Z4005" t="s">
        <v>48</v>
      </c>
      <c r="AA4005" t="s">
        <v>14281</v>
      </c>
      <c r="AB4005" t="s">
        <v>14282</v>
      </c>
    </row>
    <row r="4006" spans="1:28" x14ac:dyDescent="0.3">
      <c r="A4006" t="s">
        <v>14283</v>
      </c>
      <c r="B4006" t="s">
        <v>2375</v>
      </c>
      <c r="C4006">
        <v>21</v>
      </c>
      <c r="D4006" t="s">
        <v>61</v>
      </c>
      <c r="E4006" t="s">
        <v>54</v>
      </c>
      <c r="F4006" t="s">
        <v>46</v>
      </c>
      <c r="G4006" t="s">
        <v>6974</v>
      </c>
      <c r="H4006" t="s">
        <v>35</v>
      </c>
      <c r="I4006" t="s">
        <v>36</v>
      </c>
      <c r="J4006">
        <v>26</v>
      </c>
      <c r="K4006">
        <v>23</v>
      </c>
      <c r="L4006">
        <f t="shared" si="186"/>
        <v>3</v>
      </c>
      <c r="M4006">
        <v>9</v>
      </c>
      <c r="N4006">
        <v>44364</v>
      </c>
      <c r="O4006" s="1">
        <f t="shared" si="187"/>
        <v>1706.3076923076924</v>
      </c>
      <c r="P4006" s="1">
        <f t="shared" si="188"/>
        <v>39245.076923076922</v>
      </c>
      <c r="Q4006" s="1">
        <f>Table1[[#This Row],[Earned Basic Salary]]*20%</f>
        <v>7849.0153846153844</v>
      </c>
      <c r="R4006" s="1">
        <f>Table1[[#This Row],[Earned Basic Salary]]*10%</f>
        <v>3924.5076923076922</v>
      </c>
      <c r="S4006" s="1">
        <f>Table1[[#This Row],[Earned Basic Salary]]*12%</f>
        <v>4709.4092307692308</v>
      </c>
      <c r="T4006" s="1">
        <f>200</f>
        <v>200</v>
      </c>
      <c r="U4006" s="1">
        <f>Table1[[#This Row],[PF]]+Table1[[#This Row],[Professional Tax]]</f>
        <v>4909.4092307692308</v>
      </c>
      <c r="V4006" s="1">
        <f>Table1[[#This Row],[Overtime Hours]]*200</f>
        <v>1800</v>
      </c>
      <c r="W4006" s="1">
        <f>Table1[[#This Row],[Earned Basic Salary]]+Table1[[#This Row],[HRA]]+Table1[[#This Row],[DA]]+Table1[[#This Row],[Overtime Pay]]</f>
        <v>52818.6</v>
      </c>
      <c r="X4006" s="1">
        <f>Table1[[#This Row],[Gross Salary]]-Table1[[#This Row],[Total Deduction]]</f>
        <v>47909.190769230765</v>
      </c>
      <c r="Y4006" t="s">
        <v>37</v>
      </c>
      <c r="Z4006" t="s">
        <v>38</v>
      </c>
      <c r="AA4006" t="s">
        <v>14284</v>
      </c>
      <c r="AB4006" t="s">
        <v>14285</v>
      </c>
    </row>
    <row r="4007" spans="1:28" x14ac:dyDescent="0.3">
      <c r="A4007" t="s">
        <v>14286</v>
      </c>
      <c r="B4007" t="s">
        <v>265</v>
      </c>
      <c r="C4007">
        <v>53</v>
      </c>
      <c r="D4007" t="s">
        <v>133</v>
      </c>
      <c r="E4007" t="s">
        <v>32</v>
      </c>
      <c r="F4007" t="s">
        <v>89</v>
      </c>
      <c r="G4007" t="s">
        <v>8772</v>
      </c>
      <c r="H4007" t="s">
        <v>35</v>
      </c>
      <c r="I4007" t="s">
        <v>36</v>
      </c>
      <c r="J4007">
        <v>26</v>
      </c>
      <c r="K4007">
        <v>23</v>
      </c>
      <c r="L4007">
        <f t="shared" si="186"/>
        <v>3</v>
      </c>
      <c r="M4007">
        <v>1</v>
      </c>
      <c r="N4007">
        <v>63873</v>
      </c>
      <c r="O4007" s="1">
        <f t="shared" si="187"/>
        <v>2456.6538461538462</v>
      </c>
      <c r="P4007" s="1">
        <f t="shared" si="188"/>
        <v>56503.038461538461</v>
      </c>
      <c r="Q4007" s="1">
        <f>Table1[[#This Row],[Earned Basic Salary]]*20%</f>
        <v>11300.607692307693</v>
      </c>
      <c r="R4007" s="1">
        <f>Table1[[#This Row],[Earned Basic Salary]]*10%</f>
        <v>5650.3038461538463</v>
      </c>
      <c r="S4007" s="1">
        <f>Table1[[#This Row],[Earned Basic Salary]]*12%</f>
        <v>6780.3646153846148</v>
      </c>
      <c r="T4007" s="1">
        <f>200</f>
        <v>200</v>
      </c>
      <c r="U4007" s="1">
        <f>Table1[[#This Row],[PF]]+Table1[[#This Row],[Professional Tax]]</f>
        <v>6980.3646153846148</v>
      </c>
      <c r="V4007" s="1">
        <f>Table1[[#This Row],[Overtime Hours]]*200</f>
        <v>200</v>
      </c>
      <c r="W4007" s="1">
        <f>Table1[[#This Row],[Earned Basic Salary]]+Table1[[#This Row],[HRA]]+Table1[[#This Row],[DA]]+Table1[[#This Row],[Overtime Pay]]</f>
        <v>73653.950000000012</v>
      </c>
      <c r="X4007" s="1">
        <f>Table1[[#This Row],[Gross Salary]]-Table1[[#This Row],[Total Deduction]]</f>
        <v>66673.585384615391</v>
      </c>
      <c r="Y4007" t="s">
        <v>37</v>
      </c>
      <c r="Z4007" t="s">
        <v>48</v>
      </c>
      <c r="AA4007" t="s">
        <v>14287</v>
      </c>
      <c r="AB4007" t="s">
        <v>14288</v>
      </c>
    </row>
    <row r="4008" spans="1:28" x14ac:dyDescent="0.3">
      <c r="A4008" t="s">
        <v>14289</v>
      </c>
      <c r="B4008" t="s">
        <v>415</v>
      </c>
      <c r="C4008">
        <v>34</v>
      </c>
      <c r="D4008" t="s">
        <v>53</v>
      </c>
      <c r="E4008" t="s">
        <v>54</v>
      </c>
      <c r="F4008" t="s">
        <v>83</v>
      </c>
      <c r="G4008" t="s">
        <v>14290</v>
      </c>
      <c r="H4008" t="s">
        <v>35</v>
      </c>
      <c r="I4008" t="s">
        <v>36</v>
      </c>
      <c r="J4008">
        <v>26</v>
      </c>
      <c r="K4008">
        <v>23</v>
      </c>
      <c r="L4008">
        <f t="shared" si="186"/>
        <v>3</v>
      </c>
      <c r="M4008">
        <v>11</v>
      </c>
      <c r="N4008">
        <v>29919</v>
      </c>
      <c r="O4008" s="1">
        <f t="shared" si="187"/>
        <v>1150.7307692307693</v>
      </c>
      <c r="P4008" s="1">
        <f t="shared" si="188"/>
        <v>26466.807692307695</v>
      </c>
      <c r="Q4008" s="1">
        <f>Table1[[#This Row],[Earned Basic Salary]]*20%</f>
        <v>5293.3615384615396</v>
      </c>
      <c r="R4008" s="1">
        <f>Table1[[#This Row],[Earned Basic Salary]]*10%</f>
        <v>2646.6807692307698</v>
      </c>
      <c r="S4008" s="1">
        <f>Table1[[#This Row],[Earned Basic Salary]]*12%</f>
        <v>3176.0169230769234</v>
      </c>
      <c r="T4008" s="1">
        <f>200</f>
        <v>200</v>
      </c>
      <c r="U4008" s="1">
        <f>Table1[[#This Row],[PF]]+Table1[[#This Row],[Professional Tax]]</f>
        <v>3376.0169230769234</v>
      </c>
      <c r="V4008" s="1">
        <f>Table1[[#This Row],[Overtime Hours]]*200</f>
        <v>2200</v>
      </c>
      <c r="W4008" s="1">
        <f>Table1[[#This Row],[Earned Basic Salary]]+Table1[[#This Row],[HRA]]+Table1[[#This Row],[DA]]+Table1[[#This Row],[Overtime Pay]]</f>
        <v>36606.850000000006</v>
      </c>
      <c r="X4008" s="1">
        <f>Table1[[#This Row],[Gross Salary]]-Table1[[#This Row],[Total Deduction]]</f>
        <v>33230.833076923082</v>
      </c>
      <c r="Y4008" t="s">
        <v>37</v>
      </c>
      <c r="Z4008" t="s">
        <v>106</v>
      </c>
      <c r="AA4008" t="s">
        <v>14291</v>
      </c>
      <c r="AB4008" t="s">
        <v>14292</v>
      </c>
    </row>
    <row r="4009" spans="1:28" x14ac:dyDescent="0.3">
      <c r="A4009" t="s">
        <v>14293</v>
      </c>
      <c r="B4009" t="s">
        <v>245</v>
      </c>
      <c r="C4009">
        <v>32</v>
      </c>
      <c r="D4009" t="s">
        <v>133</v>
      </c>
      <c r="E4009" t="s">
        <v>45</v>
      </c>
      <c r="F4009" t="s">
        <v>33</v>
      </c>
      <c r="G4009" t="s">
        <v>14294</v>
      </c>
      <c r="H4009" t="s">
        <v>35</v>
      </c>
      <c r="I4009" t="s">
        <v>36</v>
      </c>
      <c r="J4009">
        <v>26</v>
      </c>
      <c r="K4009">
        <v>22</v>
      </c>
      <c r="L4009">
        <f t="shared" si="186"/>
        <v>4</v>
      </c>
      <c r="M4009">
        <v>0</v>
      </c>
      <c r="N4009">
        <v>65376</v>
      </c>
      <c r="O4009" s="1">
        <f t="shared" si="187"/>
        <v>2514.4615384615386</v>
      </c>
      <c r="P4009" s="1">
        <f t="shared" si="188"/>
        <v>55318.153846153851</v>
      </c>
      <c r="Q4009" s="1">
        <f>Table1[[#This Row],[Earned Basic Salary]]*20%</f>
        <v>11063.630769230771</v>
      </c>
      <c r="R4009" s="1">
        <f>Table1[[#This Row],[Earned Basic Salary]]*10%</f>
        <v>5531.8153846153855</v>
      </c>
      <c r="S4009" s="1">
        <f>Table1[[#This Row],[Earned Basic Salary]]*12%</f>
        <v>6638.1784615384622</v>
      </c>
      <c r="T4009" s="1">
        <f>200</f>
        <v>200</v>
      </c>
      <c r="U4009" s="1">
        <f>Table1[[#This Row],[PF]]+Table1[[#This Row],[Professional Tax]]</f>
        <v>6838.1784615384622</v>
      </c>
      <c r="V4009" s="1">
        <f>Table1[[#This Row],[Overtime Hours]]*200</f>
        <v>0</v>
      </c>
      <c r="W4009" s="1">
        <f>Table1[[#This Row],[Earned Basic Salary]]+Table1[[#This Row],[HRA]]+Table1[[#This Row],[DA]]+Table1[[#This Row],[Overtime Pay]]</f>
        <v>71913.600000000006</v>
      </c>
      <c r="X4009" s="1">
        <f>Table1[[#This Row],[Gross Salary]]-Table1[[#This Row],[Total Deduction]]</f>
        <v>65075.421538461545</v>
      </c>
      <c r="Y4009" t="s">
        <v>37</v>
      </c>
      <c r="Z4009" t="s">
        <v>95</v>
      </c>
      <c r="AA4009" t="s">
        <v>14295</v>
      </c>
      <c r="AB4009" t="s">
        <v>14296</v>
      </c>
    </row>
    <row r="4010" spans="1:28" x14ac:dyDescent="0.3">
      <c r="A4010" t="s">
        <v>14297</v>
      </c>
      <c r="B4010" t="s">
        <v>512</v>
      </c>
      <c r="C4010">
        <v>48</v>
      </c>
      <c r="D4010" t="s">
        <v>127</v>
      </c>
      <c r="E4010" t="s">
        <v>32</v>
      </c>
      <c r="F4010" t="s">
        <v>33</v>
      </c>
      <c r="G4010" t="s">
        <v>3372</v>
      </c>
      <c r="H4010" t="s">
        <v>35</v>
      </c>
      <c r="I4010" t="s">
        <v>36</v>
      </c>
      <c r="J4010">
        <v>26</v>
      </c>
      <c r="K4010">
        <v>24</v>
      </c>
      <c r="L4010">
        <f t="shared" si="186"/>
        <v>2</v>
      </c>
      <c r="M4010">
        <v>3</v>
      </c>
      <c r="N4010">
        <v>73348</v>
      </c>
      <c r="O4010" s="1">
        <f t="shared" si="187"/>
        <v>2821.0769230769229</v>
      </c>
      <c r="P4010" s="1">
        <f t="shared" si="188"/>
        <v>67705.846153846156</v>
      </c>
      <c r="Q4010" s="1">
        <f>Table1[[#This Row],[Earned Basic Salary]]*20%</f>
        <v>13541.169230769232</v>
      </c>
      <c r="R4010" s="1">
        <f>Table1[[#This Row],[Earned Basic Salary]]*10%</f>
        <v>6770.584615384616</v>
      </c>
      <c r="S4010" s="1">
        <f>Table1[[#This Row],[Earned Basic Salary]]*12%</f>
        <v>8124.7015384615388</v>
      </c>
      <c r="T4010" s="1">
        <f>200</f>
        <v>200</v>
      </c>
      <c r="U4010" s="1">
        <f>Table1[[#This Row],[PF]]+Table1[[#This Row],[Professional Tax]]</f>
        <v>8324.7015384615388</v>
      </c>
      <c r="V4010" s="1">
        <f>Table1[[#This Row],[Overtime Hours]]*200</f>
        <v>600</v>
      </c>
      <c r="W4010" s="1">
        <f>Table1[[#This Row],[Earned Basic Salary]]+Table1[[#This Row],[HRA]]+Table1[[#This Row],[DA]]+Table1[[#This Row],[Overtime Pay]]</f>
        <v>88617.600000000006</v>
      </c>
      <c r="X4010" s="1">
        <f>Table1[[#This Row],[Gross Salary]]-Table1[[#This Row],[Total Deduction]]</f>
        <v>80292.898461538469</v>
      </c>
      <c r="Y4010" t="s">
        <v>37</v>
      </c>
      <c r="Z4010" t="s">
        <v>38</v>
      </c>
      <c r="AA4010" t="s">
        <v>14298</v>
      </c>
      <c r="AB4010" t="s">
        <v>14299</v>
      </c>
    </row>
    <row r="4011" spans="1:28" x14ac:dyDescent="0.3">
      <c r="A4011" t="s">
        <v>14300</v>
      </c>
      <c r="B4011" t="s">
        <v>1140</v>
      </c>
      <c r="C4011">
        <v>48</v>
      </c>
      <c r="D4011" t="s">
        <v>127</v>
      </c>
      <c r="E4011" t="s">
        <v>45</v>
      </c>
      <c r="F4011" t="s">
        <v>46</v>
      </c>
      <c r="G4011" t="s">
        <v>14301</v>
      </c>
      <c r="H4011" t="s">
        <v>35</v>
      </c>
      <c r="I4011" t="s">
        <v>36</v>
      </c>
      <c r="J4011">
        <v>26</v>
      </c>
      <c r="K4011">
        <v>23</v>
      </c>
      <c r="L4011">
        <f t="shared" si="186"/>
        <v>3</v>
      </c>
      <c r="M4011">
        <v>7</v>
      </c>
      <c r="N4011">
        <v>19423</v>
      </c>
      <c r="O4011" s="1">
        <f t="shared" si="187"/>
        <v>747.03846153846155</v>
      </c>
      <c r="P4011" s="1">
        <f t="shared" si="188"/>
        <v>17181.884615384617</v>
      </c>
      <c r="Q4011" s="1">
        <f>Table1[[#This Row],[Earned Basic Salary]]*20%</f>
        <v>3436.3769230769235</v>
      </c>
      <c r="R4011" s="1">
        <f>Table1[[#This Row],[Earned Basic Salary]]*10%</f>
        <v>1718.1884615384618</v>
      </c>
      <c r="S4011" s="1">
        <f>Table1[[#This Row],[Earned Basic Salary]]*12%</f>
        <v>2061.8261538461538</v>
      </c>
      <c r="T4011" s="1">
        <f>200</f>
        <v>200</v>
      </c>
      <c r="U4011" s="1">
        <f>Table1[[#This Row],[PF]]+Table1[[#This Row],[Professional Tax]]</f>
        <v>2261.8261538461538</v>
      </c>
      <c r="V4011" s="1">
        <f>Table1[[#This Row],[Overtime Hours]]*200</f>
        <v>1400</v>
      </c>
      <c r="W4011" s="1">
        <f>Table1[[#This Row],[Earned Basic Salary]]+Table1[[#This Row],[HRA]]+Table1[[#This Row],[DA]]+Table1[[#This Row],[Overtime Pay]]</f>
        <v>23736.450000000004</v>
      </c>
      <c r="X4011" s="1">
        <f>Table1[[#This Row],[Gross Salary]]-Table1[[#This Row],[Total Deduction]]</f>
        <v>21474.623846153852</v>
      </c>
      <c r="Y4011" t="s">
        <v>37</v>
      </c>
      <c r="Z4011" t="s">
        <v>38</v>
      </c>
      <c r="AA4011" t="s">
        <v>14302</v>
      </c>
      <c r="AB4011" t="s">
        <v>14303</v>
      </c>
    </row>
    <row r="4012" spans="1:28" x14ac:dyDescent="0.3">
      <c r="A4012" t="s">
        <v>14304</v>
      </c>
      <c r="B4012" t="s">
        <v>4613</v>
      </c>
      <c r="C4012">
        <v>35</v>
      </c>
      <c r="D4012" t="s">
        <v>53</v>
      </c>
      <c r="E4012" t="s">
        <v>121</v>
      </c>
      <c r="F4012" t="s">
        <v>63</v>
      </c>
      <c r="G4012" t="s">
        <v>1983</v>
      </c>
      <c r="H4012" t="s">
        <v>35</v>
      </c>
      <c r="I4012" t="s">
        <v>36</v>
      </c>
      <c r="J4012">
        <v>26</v>
      </c>
      <c r="K4012">
        <v>24</v>
      </c>
      <c r="L4012">
        <f t="shared" si="186"/>
        <v>2</v>
      </c>
      <c r="M4012">
        <v>4</v>
      </c>
      <c r="N4012">
        <v>45556</v>
      </c>
      <c r="O4012" s="1">
        <f t="shared" si="187"/>
        <v>1752.1538461538462</v>
      </c>
      <c r="P4012" s="1">
        <f t="shared" si="188"/>
        <v>42051.692307692312</v>
      </c>
      <c r="Q4012" s="1">
        <f>Table1[[#This Row],[Earned Basic Salary]]*20%</f>
        <v>8410.3384615384621</v>
      </c>
      <c r="R4012" s="1">
        <f>Table1[[#This Row],[Earned Basic Salary]]*10%</f>
        <v>4205.169230769231</v>
      </c>
      <c r="S4012" s="1">
        <f>Table1[[#This Row],[Earned Basic Salary]]*12%</f>
        <v>5046.2030769230769</v>
      </c>
      <c r="T4012" s="1">
        <f>200</f>
        <v>200</v>
      </c>
      <c r="U4012" s="1">
        <f>Table1[[#This Row],[PF]]+Table1[[#This Row],[Professional Tax]]</f>
        <v>5246.2030769230769</v>
      </c>
      <c r="V4012" s="1">
        <f>Table1[[#This Row],[Overtime Hours]]*200</f>
        <v>800</v>
      </c>
      <c r="W4012" s="1">
        <f>Table1[[#This Row],[Earned Basic Salary]]+Table1[[#This Row],[HRA]]+Table1[[#This Row],[DA]]+Table1[[#This Row],[Overtime Pay]]</f>
        <v>55467.200000000004</v>
      </c>
      <c r="X4012" s="1">
        <f>Table1[[#This Row],[Gross Salary]]-Table1[[#This Row],[Total Deduction]]</f>
        <v>50220.996923076927</v>
      </c>
      <c r="Y4012" t="s">
        <v>37</v>
      </c>
      <c r="Z4012" t="s">
        <v>48</v>
      </c>
      <c r="AA4012" t="s">
        <v>14305</v>
      </c>
      <c r="AB4012" t="s">
        <v>14306</v>
      </c>
    </row>
    <row r="4013" spans="1:28" x14ac:dyDescent="0.3">
      <c r="A4013" t="s">
        <v>14307</v>
      </c>
      <c r="B4013" t="s">
        <v>835</v>
      </c>
      <c r="C4013">
        <v>45</v>
      </c>
      <c r="D4013" t="s">
        <v>53</v>
      </c>
      <c r="E4013" t="s">
        <v>32</v>
      </c>
      <c r="F4013" t="s">
        <v>69</v>
      </c>
      <c r="G4013" t="s">
        <v>14308</v>
      </c>
      <c r="H4013" t="s">
        <v>35</v>
      </c>
      <c r="I4013" t="s">
        <v>36</v>
      </c>
      <c r="J4013">
        <v>26</v>
      </c>
      <c r="K4013">
        <v>22</v>
      </c>
      <c r="L4013">
        <f t="shared" si="186"/>
        <v>4</v>
      </c>
      <c r="M4013">
        <v>14</v>
      </c>
      <c r="N4013">
        <v>33687</v>
      </c>
      <c r="O4013" s="1">
        <f t="shared" si="187"/>
        <v>1295.6538461538462</v>
      </c>
      <c r="P4013" s="1">
        <f t="shared" si="188"/>
        <v>28504.384615384617</v>
      </c>
      <c r="Q4013" s="1">
        <f>Table1[[#This Row],[Earned Basic Salary]]*20%</f>
        <v>5700.876923076924</v>
      </c>
      <c r="R4013" s="1">
        <f>Table1[[#This Row],[Earned Basic Salary]]*10%</f>
        <v>2850.438461538462</v>
      </c>
      <c r="S4013" s="1">
        <f>Table1[[#This Row],[Earned Basic Salary]]*12%</f>
        <v>3420.5261538461541</v>
      </c>
      <c r="T4013" s="1">
        <f>200</f>
        <v>200</v>
      </c>
      <c r="U4013" s="1">
        <f>Table1[[#This Row],[PF]]+Table1[[#This Row],[Professional Tax]]</f>
        <v>3620.5261538461541</v>
      </c>
      <c r="V4013" s="1">
        <f>Table1[[#This Row],[Overtime Hours]]*200</f>
        <v>2800</v>
      </c>
      <c r="W4013" s="1">
        <f>Table1[[#This Row],[Earned Basic Salary]]+Table1[[#This Row],[HRA]]+Table1[[#This Row],[DA]]+Table1[[#This Row],[Overtime Pay]]</f>
        <v>39855.700000000004</v>
      </c>
      <c r="X4013" s="1">
        <f>Table1[[#This Row],[Gross Salary]]-Table1[[#This Row],[Total Deduction]]</f>
        <v>36235.173846153848</v>
      </c>
      <c r="Y4013" t="s">
        <v>37</v>
      </c>
      <c r="Z4013" t="s">
        <v>95</v>
      </c>
      <c r="AA4013" t="s">
        <v>14309</v>
      </c>
      <c r="AB4013" t="s">
        <v>14310</v>
      </c>
    </row>
    <row r="4014" spans="1:28" x14ac:dyDescent="0.3">
      <c r="A4014" t="s">
        <v>14311</v>
      </c>
      <c r="B4014" t="s">
        <v>531</v>
      </c>
      <c r="C4014">
        <v>46</v>
      </c>
      <c r="D4014" t="s">
        <v>81</v>
      </c>
      <c r="E4014" t="s">
        <v>45</v>
      </c>
      <c r="F4014" t="s">
        <v>83</v>
      </c>
      <c r="G4014" t="s">
        <v>3280</v>
      </c>
      <c r="H4014" t="s">
        <v>35</v>
      </c>
      <c r="I4014" t="s">
        <v>36</v>
      </c>
      <c r="J4014">
        <v>26</v>
      </c>
      <c r="K4014">
        <v>23</v>
      </c>
      <c r="L4014">
        <f t="shared" si="186"/>
        <v>3</v>
      </c>
      <c r="M4014">
        <v>19</v>
      </c>
      <c r="N4014">
        <v>58707</v>
      </c>
      <c r="O4014" s="1">
        <f t="shared" si="187"/>
        <v>2257.9615384615386</v>
      </c>
      <c r="P4014" s="1">
        <f t="shared" si="188"/>
        <v>51933.11538461539</v>
      </c>
      <c r="Q4014" s="1">
        <f>Table1[[#This Row],[Earned Basic Salary]]*20%</f>
        <v>10386.623076923079</v>
      </c>
      <c r="R4014" s="1">
        <f>Table1[[#This Row],[Earned Basic Salary]]*10%</f>
        <v>5193.3115384615394</v>
      </c>
      <c r="S4014" s="1">
        <f>Table1[[#This Row],[Earned Basic Salary]]*12%</f>
        <v>6231.9738461538464</v>
      </c>
      <c r="T4014" s="1">
        <f>200</f>
        <v>200</v>
      </c>
      <c r="U4014" s="1">
        <f>Table1[[#This Row],[PF]]+Table1[[#This Row],[Professional Tax]]</f>
        <v>6431.9738461538464</v>
      </c>
      <c r="V4014" s="1">
        <f>Table1[[#This Row],[Overtime Hours]]*200</f>
        <v>3800</v>
      </c>
      <c r="W4014" s="1">
        <f>Table1[[#This Row],[Earned Basic Salary]]+Table1[[#This Row],[HRA]]+Table1[[#This Row],[DA]]+Table1[[#This Row],[Overtime Pay]]</f>
        <v>71313.05</v>
      </c>
      <c r="X4014" s="1">
        <f>Table1[[#This Row],[Gross Salary]]-Table1[[#This Row],[Total Deduction]]</f>
        <v>64881.076153846159</v>
      </c>
      <c r="Y4014" t="s">
        <v>37</v>
      </c>
      <c r="Z4014" t="s">
        <v>106</v>
      </c>
      <c r="AA4014" t="s">
        <v>14312</v>
      </c>
      <c r="AB4014" t="s">
        <v>14313</v>
      </c>
    </row>
    <row r="4015" spans="1:28" x14ac:dyDescent="0.3">
      <c r="A4015" t="s">
        <v>14314</v>
      </c>
      <c r="B4015" t="s">
        <v>598</v>
      </c>
      <c r="C4015">
        <v>54</v>
      </c>
      <c r="D4015" t="s">
        <v>133</v>
      </c>
      <c r="E4015" t="s">
        <v>82</v>
      </c>
      <c r="F4015" t="s">
        <v>83</v>
      </c>
      <c r="G4015" t="s">
        <v>34</v>
      </c>
      <c r="H4015" t="s">
        <v>35</v>
      </c>
      <c r="I4015" t="s">
        <v>36</v>
      </c>
      <c r="J4015">
        <v>26</v>
      </c>
      <c r="K4015">
        <v>25</v>
      </c>
      <c r="L4015">
        <f t="shared" si="186"/>
        <v>1</v>
      </c>
      <c r="M4015">
        <v>9</v>
      </c>
      <c r="N4015">
        <v>19476</v>
      </c>
      <c r="O4015" s="1">
        <f t="shared" si="187"/>
        <v>749.07692307692309</v>
      </c>
      <c r="P4015" s="1">
        <f t="shared" si="188"/>
        <v>18726.923076923078</v>
      </c>
      <c r="Q4015" s="1">
        <f>Table1[[#This Row],[Earned Basic Salary]]*20%</f>
        <v>3745.3846153846157</v>
      </c>
      <c r="R4015" s="1">
        <f>Table1[[#This Row],[Earned Basic Salary]]*10%</f>
        <v>1872.6923076923078</v>
      </c>
      <c r="S4015" s="1">
        <f>Table1[[#This Row],[Earned Basic Salary]]*12%</f>
        <v>2247.2307692307691</v>
      </c>
      <c r="T4015" s="1">
        <f>200</f>
        <v>200</v>
      </c>
      <c r="U4015" s="1">
        <f>Table1[[#This Row],[PF]]+Table1[[#This Row],[Professional Tax]]</f>
        <v>2447.2307692307691</v>
      </c>
      <c r="V4015" s="1">
        <f>Table1[[#This Row],[Overtime Hours]]*200</f>
        <v>1800</v>
      </c>
      <c r="W4015" s="1">
        <f>Table1[[#This Row],[Earned Basic Salary]]+Table1[[#This Row],[HRA]]+Table1[[#This Row],[DA]]+Table1[[#This Row],[Overtime Pay]]</f>
        <v>26145.000000000004</v>
      </c>
      <c r="X4015" s="1">
        <f>Table1[[#This Row],[Gross Salary]]-Table1[[#This Row],[Total Deduction]]</f>
        <v>23697.769230769234</v>
      </c>
      <c r="Y4015" t="s">
        <v>37</v>
      </c>
      <c r="Z4015" t="s">
        <v>48</v>
      </c>
      <c r="AA4015" t="s">
        <v>14315</v>
      </c>
      <c r="AB4015" t="s">
        <v>14316</v>
      </c>
    </row>
    <row r="4016" spans="1:28" x14ac:dyDescent="0.3">
      <c r="A4016" t="s">
        <v>14317</v>
      </c>
      <c r="B4016" t="s">
        <v>470</v>
      </c>
      <c r="C4016">
        <v>23</v>
      </c>
      <c r="D4016" t="s">
        <v>44</v>
      </c>
      <c r="E4016" t="s">
        <v>54</v>
      </c>
      <c r="F4016" t="s">
        <v>83</v>
      </c>
      <c r="G4016" t="s">
        <v>14318</v>
      </c>
      <c r="H4016" t="s">
        <v>35</v>
      </c>
      <c r="I4016" t="s">
        <v>36</v>
      </c>
      <c r="J4016">
        <v>26</v>
      </c>
      <c r="K4016">
        <v>22</v>
      </c>
      <c r="L4016">
        <f t="shared" si="186"/>
        <v>4</v>
      </c>
      <c r="M4016">
        <v>16</v>
      </c>
      <c r="N4016">
        <v>76976</v>
      </c>
      <c r="O4016" s="1">
        <f t="shared" si="187"/>
        <v>2960.6153846153848</v>
      </c>
      <c r="P4016" s="1">
        <f t="shared" si="188"/>
        <v>65133.538461538468</v>
      </c>
      <c r="Q4016" s="1">
        <f>Table1[[#This Row],[Earned Basic Salary]]*20%</f>
        <v>13026.707692307695</v>
      </c>
      <c r="R4016" s="1">
        <f>Table1[[#This Row],[Earned Basic Salary]]*10%</f>
        <v>6513.3538461538474</v>
      </c>
      <c r="S4016" s="1">
        <f>Table1[[#This Row],[Earned Basic Salary]]*12%</f>
        <v>7816.0246153846156</v>
      </c>
      <c r="T4016" s="1">
        <f>200</f>
        <v>200</v>
      </c>
      <c r="U4016" s="1">
        <f>Table1[[#This Row],[PF]]+Table1[[#This Row],[Professional Tax]]</f>
        <v>8016.0246153846156</v>
      </c>
      <c r="V4016" s="1">
        <f>Table1[[#This Row],[Overtime Hours]]*200</f>
        <v>3200</v>
      </c>
      <c r="W4016" s="1">
        <f>Table1[[#This Row],[Earned Basic Salary]]+Table1[[#This Row],[HRA]]+Table1[[#This Row],[DA]]+Table1[[#This Row],[Overtime Pay]]</f>
        <v>87873.600000000006</v>
      </c>
      <c r="X4016" s="1">
        <f>Table1[[#This Row],[Gross Salary]]-Table1[[#This Row],[Total Deduction]]</f>
        <v>79857.575384615397</v>
      </c>
      <c r="Y4016" t="s">
        <v>37</v>
      </c>
      <c r="Z4016" t="s">
        <v>48</v>
      </c>
      <c r="AA4016" t="s">
        <v>14319</v>
      </c>
      <c r="AB4016" t="s">
        <v>14320</v>
      </c>
    </row>
    <row r="4017" spans="1:28" x14ac:dyDescent="0.3">
      <c r="A4017" t="s">
        <v>14321</v>
      </c>
      <c r="B4017" t="s">
        <v>1090</v>
      </c>
      <c r="C4017">
        <v>46</v>
      </c>
      <c r="D4017" t="s">
        <v>75</v>
      </c>
      <c r="E4017" t="s">
        <v>54</v>
      </c>
      <c r="F4017" t="s">
        <v>83</v>
      </c>
      <c r="G4017" t="s">
        <v>2850</v>
      </c>
      <c r="H4017" t="s">
        <v>35</v>
      </c>
      <c r="I4017" t="s">
        <v>36</v>
      </c>
      <c r="J4017">
        <v>26</v>
      </c>
      <c r="K4017">
        <v>24</v>
      </c>
      <c r="L4017">
        <f t="shared" si="186"/>
        <v>2</v>
      </c>
      <c r="M4017">
        <v>19</v>
      </c>
      <c r="N4017">
        <v>79520</v>
      </c>
      <c r="O4017" s="1">
        <f t="shared" si="187"/>
        <v>3058.4615384615386</v>
      </c>
      <c r="P4017" s="1">
        <f t="shared" si="188"/>
        <v>73403.076923076922</v>
      </c>
      <c r="Q4017" s="1">
        <f>Table1[[#This Row],[Earned Basic Salary]]*20%</f>
        <v>14680.615384615385</v>
      </c>
      <c r="R4017" s="1">
        <f>Table1[[#This Row],[Earned Basic Salary]]*10%</f>
        <v>7340.3076923076924</v>
      </c>
      <c r="S4017" s="1">
        <f>Table1[[#This Row],[Earned Basic Salary]]*12%</f>
        <v>8808.3692307692309</v>
      </c>
      <c r="T4017" s="1">
        <f>200</f>
        <v>200</v>
      </c>
      <c r="U4017" s="1">
        <f>Table1[[#This Row],[PF]]+Table1[[#This Row],[Professional Tax]]</f>
        <v>9008.3692307692309</v>
      </c>
      <c r="V4017" s="1">
        <f>Table1[[#This Row],[Overtime Hours]]*200</f>
        <v>3800</v>
      </c>
      <c r="W4017" s="1">
        <f>Table1[[#This Row],[Earned Basic Salary]]+Table1[[#This Row],[HRA]]+Table1[[#This Row],[DA]]+Table1[[#This Row],[Overtime Pay]]</f>
        <v>99224</v>
      </c>
      <c r="X4017" s="1">
        <f>Table1[[#This Row],[Gross Salary]]-Table1[[#This Row],[Total Deduction]]</f>
        <v>90215.630769230775</v>
      </c>
      <c r="Y4017" t="s">
        <v>37</v>
      </c>
      <c r="Z4017" t="s">
        <v>48</v>
      </c>
      <c r="AA4017" t="s">
        <v>14322</v>
      </c>
      <c r="AB4017" t="s">
        <v>14323</v>
      </c>
    </row>
    <row r="4018" spans="1:28" x14ac:dyDescent="0.3">
      <c r="A4018" t="s">
        <v>14324</v>
      </c>
      <c r="B4018" t="s">
        <v>42</v>
      </c>
      <c r="C4018">
        <v>29</v>
      </c>
      <c r="D4018" t="s">
        <v>61</v>
      </c>
      <c r="E4018" t="s">
        <v>82</v>
      </c>
      <c r="F4018" t="s">
        <v>69</v>
      </c>
      <c r="G4018" t="s">
        <v>5686</v>
      </c>
      <c r="H4018" t="s">
        <v>35</v>
      </c>
      <c r="I4018" t="s">
        <v>36</v>
      </c>
      <c r="J4018">
        <v>26</v>
      </c>
      <c r="K4018">
        <v>26</v>
      </c>
      <c r="L4018">
        <f t="shared" si="186"/>
        <v>0</v>
      </c>
      <c r="M4018">
        <v>8</v>
      </c>
      <c r="N4018">
        <v>33517</v>
      </c>
      <c r="O4018" s="1">
        <f t="shared" si="187"/>
        <v>1289.1153846153845</v>
      </c>
      <c r="P4018" s="1">
        <f t="shared" si="188"/>
        <v>33517</v>
      </c>
      <c r="Q4018" s="1">
        <f>Table1[[#This Row],[Earned Basic Salary]]*20%</f>
        <v>6703.4000000000005</v>
      </c>
      <c r="R4018" s="1">
        <f>Table1[[#This Row],[Earned Basic Salary]]*10%</f>
        <v>3351.7000000000003</v>
      </c>
      <c r="S4018" s="1">
        <f>Table1[[#This Row],[Earned Basic Salary]]*12%</f>
        <v>4022.04</v>
      </c>
      <c r="T4018" s="1">
        <f>200</f>
        <v>200</v>
      </c>
      <c r="U4018" s="1">
        <f>Table1[[#This Row],[PF]]+Table1[[#This Row],[Professional Tax]]</f>
        <v>4222.04</v>
      </c>
      <c r="V4018" s="1">
        <f>Table1[[#This Row],[Overtime Hours]]*200</f>
        <v>1600</v>
      </c>
      <c r="W4018" s="1">
        <f>Table1[[#This Row],[Earned Basic Salary]]+Table1[[#This Row],[HRA]]+Table1[[#This Row],[DA]]+Table1[[#This Row],[Overtime Pay]]</f>
        <v>45172.1</v>
      </c>
      <c r="X4018" s="1">
        <f>Table1[[#This Row],[Gross Salary]]-Table1[[#This Row],[Total Deduction]]</f>
        <v>40950.06</v>
      </c>
      <c r="Y4018" t="s">
        <v>37</v>
      </c>
      <c r="Z4018" t="s">
        <v>38</v>
      </c>
      <c r="AA4018" t="s">
        <v>14325</v>
      </c>
      <c r="AB4018" t="s">
        <v>14326</v>
      </c>
    </row>
    <row r="4019" spans="1:28" x14ac:dyDescent="0.3">
      <c r="A4019" t="s">
        <v>14327</v>
      </c>
      <c r="B4019" t="s">
        <v>475</v>
      </c>
      <c r="C4019">
        <v>43</v>
      </c>
      <c r="D4019" t="s">
        <v>61</v>
      </c>
      <c r="E4019" t="s">
        <v>82</v>
      </c>
      <c r="F4019" t="s">
        <v>33</v>
      </c>
      <c r="G4019" t="s">
        <v>3951</v>
      </c>
      <c r="H4019" t="s">
        <v>35</v>
      </c>
      <c r="I4019" t="s">
        <v>36</v>
      </c>
      <c r="J4019">
        <v>26</v>
      </c>
      <c r="K4019">
        <v>22</v>
      </c>
      <c r="L4019">
        <f t="shared" si="186"/>
        <v>4</v>
      </c>
      <c r="M4019">
        <v>8</v>
      </c>
      <c r="N4019">
        <v>48098</v>
      </c>
      <c r="O4019" s="1">
        <f t="shared" si="187"/>
        <v>1849.9230769230769</v>
      </c>
      <c r="P4019" s="1">
        <f t="shared" si="188"/>
        <v>40698.307692307695</v>
      </c>
      <c r="Q4019" s="1">
        <f>Table1[[#This Row],[Earned Basic Salary]]*20%</f>
        <v>8139.6615384615397</v>
      </c>
      <c r="R4019" s="1">
        <f>Table1[[#This Row],[Earned Basic Salary]]*10%</f>
        <v>4069.8307692307699</v>
      </c>
      <c r="S4019" s="1">
        <f>Table1[[#This Row],[Earned Basic Salary]]*12%</f>
        <v>4883.7969230769231</v>
      </c>
      <c r="T4019" s="1">
        <f>200</f>
        <v>200</v>
      </c>
      <c r="U4019" s="1">
        <f>Table1[[#This Row],[PF]]+Table1[[#This Row],[Professional Tax]]</f>
        <v>5083.7969230769231</v>
      </c>
      <c r="V4019" s="1">
        <f>Table1[[#This Row],[Overtime Hours]]*200</f>
        <v>1600</v>
      </c>
      <c r="W4019" s="1">
        <f>Table1[[#This Row],[Earned Basic Salary]]+Table1[[#This Row],[HRA]]+Table1[[#This Row],[DA]]+Table1[[#This Row],[Overtime Pay]]</f>
        <v>54507.8</v>
      </c>
      <c r="X4019" s="1">
        <f>Table1[[#This Row],[Gross Salary]]-Table1[[#This Row],[Total Deduction]]</f>
        <v>49424.00307692308</v>
      </c>
      <c r="Y4019" t="s">
        <v>37</v>
      </c>
      <c r="Z4019" t="s">
        <v>106</v>
      </c>
      <c r="AA4019" t="s">
        <v>14328</v>
      </c>
      <c r="AB4019" t="s">
        <v>14329</v>
      </c>
    </row>
    <row r="4020" spans="1:28" x14ac:dyDescent="0.3">
      <c r="A4020" t="s">
        <v>14330</v>
      </c>
      <c r="B4020" t="s">
        <v>700</v>
      </c>
      <c r="C4020">
        <v>48</v>
      </c>
      <c r="D4020" t="s">
        <v>75</v>
      </c>
      <c r="E4020" t="s">
        <v>121</v>
      </c>
      <c r="F4020" t="s">
        <v>89</v>
      </c>
      <c r="G4020" t="s">
        <v>6117</v>
      </c>
      <c r="H4020" t="s">
        <v>35</v>
      </c>
      <c r="I4020" t="s">
        <v>36</v>
      </c>
      <c r="J4020">
        <v>26</v>
      </c>
      <c r="K4020">
        <v>25</v>
      </c>
      <c r="L4020">
        <f t="shared" si="186"/>
        <v>1</v>
      </c>
      <c r="M4020">
        <v>0</v>
      </c>
      <c r="N4020">
        <v>31930</v>
      </c>
      <c r="O4020" s="1">
        <f t="shared" si="187"/>
        <v>1228.0769230769231</v>
      </c>
      <c r="P4020" s="1">
        <f t="shared" si="188"/>
        <v>30701.923076923078</v>
      </c>
      <c r="Q4020" s="1">
        <f>Table1[[#This Row],[Earned Basic Salary]]*20%</f>
        <v>6140.3846153846162</v>
      </c>
      <c r="R4020" s="1">
        <f>Table1[[#This Row],[Earned Basic Salary]]*10%</f>
        <v>3070.1923076923081</v>
      </c>
      <c r="S4020" s="1">
        <f>Table1[[#This Row],[Earned Basic Salary]]*12%</f>
        <v>3684.2307692307691</v>
      </c>
      <c r="T4020" s="1">
        <f>200</f>
        <v>200</v>
      </c>
      <c r="U4020" s="1">
        <f>Table1[[#This Row],[PF]]+Table1[[#This Row],[Professional Tax]]</f>
        <v>3884.2307692307691</v>
      </c>
      <c r="V4020" s="1">
        <f>Table1[[#This Row],[Overtime Hours]]*200</f>
        <v>0</v>
      </c>
      <c r="W4020" s="1">
        <f>Table1[[#This Row],[Earned Basic Salary]]+Table1[[#This Row],[HRA]]+Table1[[#This Row],[DA]]+Table1[[#This Row],[Overtime Pay]]</f>
        <v>39912.5</v>
      </c>
      <c r="X4020" s="1">
        <f>Table1[[#This Row],[Gross Salary]]-Table1[[#This Row],[Total Deduction]]</f>
        <v>36028.269230769234</v>
      </c>
      <c r="Y4020" t="s">
        <v>37</v>
      </c>
      <c r="Z4020" t="s">
        <v>95</v>
      </c>
      <c r="AA4020" t="s">
        <v>14331</v>
      </c>
      <c r="AB4020" t="s">
        <v>14332</v>
      </c>
    </row>
    <row r="4021" spans="1:28" x14ac:dyDescent="0.3">
      <c r="A4021" t="s">
        <v>14333</v>
      </c>
      <c r="B4021" t="s">
        <v>2079</v>
      </c>
      <c r="C4021">
        <v>37</v>
      </c>
      <c r="D4021" t="s">
        <v>133</v>
      </c>
      <c r="E4021" t="s">
        <v>45</v>
      </c>
      <c r="F4021" t="s">
        <v>46</v>
      </c>
      <c r="G4021" t="s">
        <v>928</v>
      </c>
      <c r="H4021" t="s">
        <v>35</v>
      </c>
      <c r="I4021" t="s">
        <v>36</v>
      </c>
      <c r="J4021">
        <v>26</v>
      </c>
      <c r="K4021">
        <v>23</v>
      </c>
      <c r="L4021">
        <f t="shared" si="186"/>
        <v>3</v>
      </c>
      <c r="M4021">
        <v>19</v>
      </c>
      <c r="N4021">
        <v>58548</v>
      </c>
      <c r="O4021" s="1">
        <f t="shared" si="187"/>
        <v>2251.8461538461538</v>
      </c>
      <c r="P4021" s="1">
        <f t="shared" si="188"/>
        <v>51792.461538461539</v>
      </c>
      <c r="Q4021" s="1">
        <f>Table1[[#This Row],[Earned Basic Salary]]*20%</f>
        <v>10358.492307692308</v>
      </c>
      <c r="R4021" s="1">
        <f>Table1[[#This Row],[Earned Basic Salary]]*10%</f>
        <v>5179.2461538461539</v>
      </c>
      <c r="S4021" s="1">
        <f>Table1[[#This Row],[Earned Basic Salary]]*12%</f>
        <v>6215.0953846153843</v>
      </c>
      <c r="T4021" s="1">
        <f>200</f>
        <v>200</v>
      </c>
      <c r="U4021" s="1">
        <f>Table1[[#This Row],[PF]]+Table1[[#This Row],[Professional Tax]]</f>
        <v>6415.0953846153843</v>
      </c>
      <c r="V4021" s="1">
        <f>Table1[[#This Row],[Overtime Hours]]*200</f>
        <v>3800</v>
      </c>
      <c r="W4021" s="1">
        <f>Table1[[#This Row],[Earned Basic Salary]]+Table1[[#This Row],[HRA]]+Table1[[#This Row],[DA]]+Table1[[#This Row],[Overtime Pay]]</f>
        <v>71130.2</v>
      </c>
      <c r="X4021" s="1">
        <f>Table1[[#This Row],[Gross Salary]]-Table1[[#This Row],[Total Deduction]]</f>
        <v>64715.104615384611</v>
      </c>
      <c r="Y4021" t="s">
        <v>37</v>
      </c>
      <c r="Z4021" t="s">
        <v>38</v>
      </c>
      <c r="AA4021" t="s">
        <v>14334</v>
      </c>
      <c r="AB4021" t="s">
        <v>14335</v>
      </c>
    </row>
    <row r="4022" spans="1:28" x14ac:dyDescent="0.3">
      <c r="A4022" t="s">
        <v>14336</v>
      </c>
      <c r="B4022" t="s">
        <v>1668</v>
      </c>
      <c r="C4022">
        <v>39</v>
      </c>
      <c r="D4022" t="s">
        <v>81</v>
      </c>
      <c r="E4022" t="s">
        <v>32</v>
      </c>
      <c r="F4022" t="s">
        <v>33</v>
      </c>
      <c r="G4022" t="s">
        <v>10426</v>
      </c>
      <c r="H4022" t="s">
        <v>35</v>
      </c>
      <c r="I4022" t="s">
        <v>36</v>
      </c>
      <c r="J4022">
        <v>26</v>
      </c>
      <c r="K4022">
        <v>25</v>
      </c>
      <c r="L4022">
        <f t="shared" si="186"/>
        <v>1</v>
      </c>
      <c r="M4022">
        <v>1</v>
      </c>
      <c r="N4022">
        <v>34673</v>
      </c>
      <c r="O4022" s="1">
        <f t="shared" si="187"/>
        <v>1333.5769230769231</v>
      </c>
      <c r="P4022" s="1">
        <f t="shared" si="188"/>
        <v>33339.423076923078</v>
      </c>
      <c r="Q4022" s="1">
        <f>Table1[[#This Row],[Earned Basic Salary]]*20%</f>
        <v>6667.8846153846162</v>
      </c>
      <c r="R4022" s="1">
        <f>Table1[[#This Row],[Earned Basic Salary]]*10%</f>
        <v>3333.9423076923081</v>
      </c>
      <c r="S4022" s="1">
        <f>Table1[[#This Row],[Earned Basic Salary]]*12%</f>
        <v>4000.7307692307691</v>
      </c>
      <c r="T4022" s="1">
        <f>200</f>
        <v>200</v>
      </c>
      <c r="U4022" s="1">
        <f>Table1[[#This Row],[PF]]+Table1[[#This Row],[Professional Tax]]</f>
        <v>4200.7307692307695</v>
      </c>
      <c r="V4022" s="1">
        <f>Table1[[#This Row],[Overtime Hours]]*200</f>
        <v>200</v>
      </c>
      <c r="W4022" s="1">
        <f>Table1[[#This Row],[Earned Basic Salary]]+Table1[[#This Row],[HRA]]+Table1[[#This Row],[DA]]+Table1[[#This Row],[Overtime Pay]]</f>
        <v>43541.25</v>
      </c>
      <c r="X4022" s="1">
        <f>Table1[[#This Row],[Gross Salary]]-Table1[[#This Row],[Total Deduction]]</f>
        <v>39340.519230769234</v>
      </c>
      <c r="Y4022" t="s">
        <v>37</v>
      </c>
      <c r="Z4022" t="s">
        <v>95</v>
      </c>
      <c r="AA4022" t="s">
        <v>14337</v>
      </c>
      <c r="AB4022" t="s">
        <v>14338</v>
      </c>
    </row>
    <row r="4023" spans="1:28" x14ac:dyDescent="0.3">
      <c r="A4023" t="s">
        <v>14339</v>
      </c>
      <c r="B4023" t="s">
        <v>1049</v>
      </c>
      <c r="C4023">
        <v>43</v>
      </c>
      <c r="D4023" t="s">
        <v>127</v>
      </c>
      <c r="E4023" t="s">
        <v>32</v>
      </c>
      <c r="F4023" t="s">
        <v>69</v>
      </c>
      <c r="G4023" t="s">
        <v>2411</v>
      </c>
      <c r="H4023" t="s">
        <v>35</v>
      </c>
      <c r="I4023" t="s">
        <v>36</v>
      </c>
      <c r="J4023">
        <v>26</v>
      </c>
      <c r="K4023">
        <v>26</v>
      </c>
      <c r="L4023">
        <f t="shared" si="186"/>
        <v>0</v>
      </c>
      <c r="M4023">
        <v>0</v>
      </c>
      <c r="N4023">
        <v>37003</v>
      </c>
      <c r="O4023" s="1">
        <f t="shared" si="187"/>
        <v>1423.1923076923076</v>
      </c>
      <c r="P4023" s="1">
        <f t="shared" si="188"/>
        <v>37003</v>
      </c>
      <c r="Q4023" s="1">
        <f>Table1[[#This Row],[Earned Basic Salary]]*20%</f>
        <v>7400.6</v>
      </c>
      <c r="R4023" s="1">
        <f>Table1[[#This Row],[Earned Basic Salary]]*10%</f>
        <v>3700.3</v>
      </c>
      <c r="S4023" s="1">
        <f>Table1[[#This Row],[Earned Basic Salary]]*12%</f>
        <v>4440.3599999999997</v>
      </c>
      <c r="T4023" s="1">
        <f>200</f>
        <v>200</v>
      </c>
      <c r="U4023" s="1">
        <f>Table1[[#This Row],[PF]]+Table1[[#This Row],[Professional Tax]]</f>
        <v>4640.3599999999997</v>
      </c>
      <c r="V4023" s="1">
        <f>Table1[[#This Row],[Overtime Hours]]*200</f>
        <v>0</v>
      </c>
      <c r="W4023" s="1">
        <f>Table1[[#This Row],[Earned Basic Salary]]+Table1[[#This Row],[HRA]]+Table1[[#This Row],[DA]]+Table1[[#This Row],[Overtime Pay]]</f>
        <v>48103.9</v>
      </c>
      <c r="X4023" s="1">
        <f>Table1[[#This Row],[Gross Salary]]-Table1[[#This Row],[Total Deduction]]</f>
        <v>43463.54</v>
      </c>
      <c r="Y4023" t="s">
        <v>37</v>
      </c>
      <c r="Z4023" t="s">
        <v>106</v>
      </c>
      <c r="AA4023" t="s">
        <v>14340</v>
      </c>
      <c r="AB4023" t="s">
        <v>14341</v>
      </c>
    </row>
    <row r="4024" spans="1:28" x14ac:dyDescent="0.3">
      <c r="A4024" t="s">
        <v>14342</v>
      </c>
      <c r="B4024" t="s">
        <v>52</v>
      </c>
      <c r="C4024">
        <v>37</v>
      </c>
      <c r="D4024" t="s">
        <v>44</v>
      </c>
      <c r="E4024" t="s">
        <v>45</v>
      </c>
      <c r="F4024" t="s">
        <v>89</v>
      </c>
      <c r="G4024" t="s">
        <v>421</v>
      </c>
      <c r="H4024" t="s">
        <v>35</v>
      </c>
      <c r="I4024" t="s">
        <v>36</v>
      </c>
      <c r="J4024">
        <v>26</v>
      </c>
      <c r="K4024">
        <v>21</v>
      </c>
      <c r="L4024">
        <f t="shared" si="186"/>
        <v>5</v>
      </c>
      <c r="M4024">
        <v>20</v>
      </c>
      <c r="N4024">
        <v>76152</v>
      </c>
      <c r="O4024" s="1">
        <f t="shared" si="187"/>
        <v>2928.9230769230771</v>
      </c>
      <c r="P4024" s="1">
        <f t="shared" si="188"/>
        <v>61507.384615384617</v>
      </c>
      <c r="Q4024" s="1">
        <f>Table1[[#This Row],[Earned Basic Salary]]*20%</f>
        <v>12301.476923076923</v>
      </c>
      <c r="R4024" s="1">
        <f>Table1[[#This Row],[Earned Basic Salary]]*10%</f>
        <v>6150.7384615384617</v>
      </c>
      <c r="S4024" s="1">
        <f>Table1[[#This Row],[Earned Basic Salary]]*12%</f>
        <v>7380.8861538461533</v>
      </c>
      <c r="T4024" s="1">
        <f>200</f>
        <v>200</v>
      </c>
      <c r="U4024" s="1">
        <f>Table1[[#This Row],[PF]]+Table1[[#This Row],[Professional Tax]]</f>
        <v>7580.8861538461533</v>
      </c>
      <c r="V4024" s="1">
        <f>Table1[[#This Row],[Overtime Hours]]*200</f>
        <v>4000</v>
      </c>
      <c r="W4024" s="1">
        <f>Table1[[#This Row],[Earned Basic Salary]]+Table1[[#This Row],[HRA]]+Table1[[#This Row],[DA]]+Table1[[#This Row],[Overtime Pay]]</f>
        <v>83959.6</v>
      </c>
      <c r="X4024" s="1">
        <f>Table1[[#This Row],[Gross Salary]]-Table1[[#This Row],[Total Deduction]]</f>
        <v>76378.713846153856</v>
      </c>
      <c r="Y4024" t="s">
        <v>37</v>
      </c>
      <c r="Z4024" t="s">
        <v>38</v>
      </c>
      <c r="AA4024" t="s">
        <v>14343</v>
      </c>
      <c r="AB4024" t="s">
        <v>14344</v>
      </c>
    </row>
    <row r="4025" spans="1:28" x14ac:dyDescent="0.3">
      <c r="A4025" t="s">
        <v>14345</v>
      </c>
      <c r="B4025" t="s">
        <v>290</v>
      </c>
      <c r="C4025">
        <v>55</v>
      </c>
      <c r="D4025" t="s">
        <v>44</v>
      </c>
      <c r="E4025" t="s">
        <v>82</v>
      </c>
      <c r="F4025" t="s">
        <v>69</v>
      </c>
      <c r="G4025" t="s">
        <v>4292</v>
      </c>
      <c r="H4025" t="s">
        <v>35</v>
      </c>
      <c r="I4025" t="s">
        <v>36</v>
      </c>
      <c r="J4025">
        <v>26</v>
      </c>
      <c r="K4025">
        <v>23</v>
      </c>
      <c r="L4025">
        <f t="shared" si="186"/>
        <v>3</v>
      </c>
      <c r="M4025">
        <v>20</v>
      </c>
      <c r="N4025">
        <v>38868</v>
      </c>
      <c r="O4025" s="1">
        <f t="shared" si="187"/>
        <v>1494.9230769230769</v>
      </c>
      <c r="P4025" s="1">
        <f t="shared" si="188"/>
        <v>34383.230769230766</v>
      </c>
      <c r="Q4025" s="1">
        <f>Table1[[#This Row],[Earned Basic Salary]]*20%</f>
        <v>6876.6461538461535</v>
      </c>
      <c r="R4025" s="1">
        <f>Table1[[#This Row],[Earned Basic Salary]]*10%</f>
        <v>3438.3230769230768</v>
      </c>
      <c r="S4025" s="1">
        <f>Table1[[#This Row],[Earned Basic Salary]]*12%</f>
        <v>4125.9876923076918</v>
      </c>
      <c r="T4025" s="1">
        <f>200</f>
        <v>200</v>
      </c>
      <c r="U4025" s="1">
        <f>Table1[[#This Row],[PF]]+Table1[[#This Row],[Professional Tax]]</f>
        <v>4325.9876923076918</v>
      </c>
      <c r="V4025" s="1">
        <f>Table1[[#This Row],[Overtime Hours]]*200</f>
        <v>4000</v>
      </c>
      <c r="W4025" s="1">
        <f>Table1[[#This Row],[Earned Basic Salary]]+Table1[[#This Row],[HRA]]+Table1[[#This Row],[DA]]+Table1[[#This Row],[Overtime Pay]]</f>
        <v>48698.2</v>
      </c>
      <c r="X4025" s="1">
        <f>Table1[[#This Row],[Gross Salary]]-Table1[[#This Row],[Total Deduction]]</f>
        <v>44372.212307692302</v>
      </c>
      <c r="Y4025" t="s">
        <v>37</v>
      </c>
      <c r="Z4025" t="s">
        <v>48</v>
      </c>
      <c r="AA4025" t="s">
        <v>14346</v>
      </c>
      <c r="AB4025" t="s">
        <v>14347</v>
      </c>
    </row>
    <row r="4026" spans="1:28" x14ac:dyDescent="0.3">
      <c r="A4026" t="s">
        <v>14348</v>
      </c>
      <c r="B4026" t="s">
        <v>339</v>
      </c>
      <c r="C4026">
        <v>55</v>
      </c>
      <c r="D4026" t="s">
        <v>133</v>
      </c>
      <c r="E4026" t="s">
        <v>82</v>
      </c>
      <c r="F4026" t="s">
        <v>46</v>
      </c>
      <c r="G4026" t="s">
        <v>5783</v>
      </c>
      <c r="H4026" t="s">
        <v>35</v>
      </c>
      <c r="I4026" t="s">
        <v>36</v>
      </c>
      <c r="J4026">
        <v>26</v>
      </c>
      <c r="K4026">
        <v>21</v>
      </c>
      <c r="L4026">
        <f t="shared" si="186"/>
        <v>5</v>
      </c>
      <c r="M4026">
        <v>1</v>
      </c>
      <c r="N4026">
        <v>59753</v>
      </c>
      <c r="O4026" s="1">
        <f t="shared" si="187"/>
        <v>2298.1923076923076</v>
      </c>
      <c r="P4026" s="1">
        <f t="shared" si="188"/>
        <v>48262.038461538461</v>
      </c>
      <c r="Q4026" s="1">
        <f>Table1[[#This Row],[Earned Basic Salary]]*20%</f>
        <v>9652.4076923076918</v>
      </c>
      <c r="R4026" s="1">
        <f>Table1[[#This Row],[Earned Basic Salary]]*10%</f>
        <v>4826.2038461538459</v>
      </c>
      <c r="S4026" s="1">
        <f>Table1[[#This Row],[Earned Basic Salary]]*12%</f>
        <v>5791.4446153846147</v>
      </c>
      <c r="T4026" s="1">
        <f>200</f>
        <v>200</v>
      </c>
      <c r="U4026" s="1">
        <f>Table1[[#This Row],[PF]]+Table1[[#This Row],[Professional Tax]]</f>
        <v>5991.4446153846147</v>
      </c>
      <c r="V4026" s="1">
        <f>Table1[[#This Row],[Overtime Hours]]*200</f>
        <v>200</v>
      </c>
      <c r="W4026" s="1">
        <f>Table1[[#This Row],[Earned Basic Salary]]+Table1[[#This Row],[HRA]]+Table1[[#This Row],[DA]]+Table1[[#This Row],[Overtime Pay]]</f>
        <v>62940.65</v>
      </c>
      <c r="X4026" s="1">
        <f>Table1[[#This Row],[Gross Salary]]-Table1[[#This Row],[Total Deduction]]</f>
        <v>56949.205384615387</v>
      </c>
      <c r="Y4026" t="s">
        <v>37</v>
      </c>
      <c r="Z4026" t="s">
        <v>38</v>
      </c>
      <c r="AA4026" t="s">
        <v>14349</v>
      </c>
      <c r="AB4026" t="s">
        <v>14350</v>
      </c>
    </row>
    <row r="4027" spans="1:28" x14ac:dyDescent="0.3">
      <c r="A4027" t="s">
        <v>14351</v>
      </c>
      <c r="B4027" t="s">
        <v>2638</v>
      </c>
      <c r="C4027">
        <v>50</v>
      </c>
      <c r="D4027" t="s">
        <v>44</v>
      </c>
      <c r="E4027" t="s">
        <v>121</v>
      </c>
      <c r="F4027" t="s">
        <v>46</v>
      </c>
      <c r="G4027" t="s">
        <v>11322</v>
      </c>
      <c r="H4027" t="s">
        <v>35</v>
      </c>
      <c r="I4027" t="s">
        <v>36</v>
      </c>
      <c r="J4027">
        <v>26</v>
      </c>
      <c r="K4027">
        <v>23</v>
      </c>
      <c r="L4027">
        <f t="shared" si="186"/>
        <v>3</v>
      </c>
      <c r="M4027">
        <v>17</v>
      </c>
      <c r="N4027">
        <v>75503</v>
      </c>
      <c r="O4027" s="1">
        <f t="shared" si="187"/>
        <v>2903.9615384615386</v>
      </c>
      <c r="P4027" s="1">
        <f t="shared" si="188"/>
        <v>66791.11538461539</v>
      </c>
      <c r="Q4027" s="1">
        <f>Table1[[#This Row],[Earned Basic Salary]]*20%</f>
        <v>13358.223076923079</v>
      </c>
      <c r="R4027" s="1">
        <f>Table1[[#This Row],[Earned Basic Salary]]*10%</f>
        <v>6679.1115384615396</v>
      </c>
      <c r="S4027" s="1">
        <f>Table1[[#This Row],[Earned Basic Salary]]*12%</f>
        <v>8014.9338461538464</v>
      </c>
      <c r="T4027" s="1">
        <f>200</f>
        <v>200</v>
      </c>
      <c r="U4027" s="1">
        <f>Table1[[#This Row],[PF]]+Table1[[#This Row],[Professional Tax]]</f>
        <v>8214.9338461538464</v>
      </c>
      <c r="V4027" s="1">
        <f>Table1[[#This Row],[Overtime Hours]]*200</f>
        <v>3400</v>
      </c>
      <c r="W4027" s="1">
        <f>Table1[[#This Row],[Earned Basic Salary]]+Table1[[#This Row],[HRA]]+Table1[[#This Row],[DA]]+Table1[[#This Row],[Overtime Pay]]</f>
        <v>90228.450000000012</v>
      </c>
      <c r="X4027" s="1">
        <f>Table1[[#This Row],[Gross Salary]]-Table1[[#This Row],[Total Deduction]]</f>
        <v>82013.516153846169</v>
      </c>
      <c r="Y4027" t="s">
        <v>37</v>
      </c>
      <c r="Z4027" t="s">
        <v>95</v>
      </c>
      <c r="AA4027" t="s">
        <v>14352</v>
      </c>
      <c r="AB4027" t="s">
        <v>14353</v>
      </c>
    </row>
    <row r="4028" spans="1:28" x14ac:dyDescent="0.3">
      <c r="A4028" t="s">
        <v>14354</v>
      </c>
      <c r="B4028" t="s">
        <v>285</v>
      </c>
      <c r="C4028">
        <v>24</v>
      </c>
      <c r="D4028" t="s">
        <v>81</v>
      </c>
      <c r="E4028" t="s">
        <v>121</v>
      </c>
      <c r="F4028" t="s">
        <v>63</v>
      </c>
      <c r="G4028" t="s">
        <v>9645</v>
      </c>
      <c r="H4028" t="s">
        <v>35</v>
      </c>
      <c r="I4028" t="s">
        <v>36</v>
      </c>
      <c r="J4028">
        <v>26</v>
      </c>
      <c r="K4028">
        <v>23</v>
      </c>
      <c r="L4028">
        <f t="shared" si="186"/>
        <v>3</v>
      </c>
      <c r="M4028">
        <v>8</v>
      </c>
      <c r="N4028">
        <v>19720</v>
      </c>
      <c r="O4028" s="1">
        <f t="shared" si="187"/>
        <v>758.46153846153845</v>
      </c>
      <c r="P4028" s="1">
        <f t="shared" si="188"/>
        <v>17444.615384615383</v>
      </c>
      <c r="Q4028" s="1">
        <f>Table1[[#This Row],[Earned Basic Salary]]*20%</f>
        <v>3488.9230769230767</v>
      </c>
      <c r="R4028" s="1">
        <f>Table1[[#This Row],[Earned Basic Salary]]*10%</f>
        <v>1744.4615384615383</v>
      </c>
      <c r="S4028" s="1">
        <f>Table1[[#This Row],[Earned Basic Salary]]*12%</f>
        <v>2093.353846153846</v>
      </c>
      <c r="T4028" s="1">
        <f>200</f>
        <v>200</v>
      </c>
      <c r="U4028" s="1">
        <f>Table1[[#This Row],[PF]]+Table1[[#This Row],[Professional Tax]]</f>
        <v>2293.353846153846</v>
      </c>
      <c r="V4028" s="1">
        <f>Table1[[#This Row],[Overtime Hours]]*200</f>
        <v>1600</v>
      </c>
      <c r="W4028" s="1">
        <f>Table1[[#This Row],[Earned Basic Salary]]+Table1[[#This Row],[HRA]]+Table1[[#This Row],[DA]]+Table1[[#This Row],[Overtime Pay]]</f>
        <v>24278</v>
      </c>
      <c r="X4028" s="1">
        <f>Table1[[#This Row],[Gross Salary]]-Table1[[#This Row],[Total Deduction]]</f>
        <v>21984.646153846155</v>
      </c>
      <c r="Y4028" t="s">
        <v>37</v>
      </c>
      <c r="Z4028" t="s">
        <v>38</v>
      </c>
      <c r="AA4028" t="s">
        <v>14355</v>
      </c>
      <c r="AB4028" t="s">
        <v>14356</v>
      </c>
    </row>
    <row r="4029" spans="1:28" x14ac:dyDescent="0.3">
      <c r="A4029" t="s">
        <v>14357</v>
      </c>
      <c r="B4029" t="s">
        <v>475</v>
      </c>
      <c r="C4029">
        <v>36</v>
      </c>
      <c r="D4029" t="s">
        <v>133</v>
      </c>
      <c r="E4029" t="s">
        <v>45</v>
      </c>
      <c r="F4029" t="s">
        <v>55</v>
      </c>
      <c r="G4029" t="s">
        <v>5466</v>
      </c>
      <c r="H4029" t="s">
        <v>35</v>
      </c>
      <c r="I4029" t="s">
        <v>36</v>
      </c>
      <c r="J4029">
        <v>26</v>
      </c>
      <c r="K4029">
        <v>22</v>
      </c>
      <c r="L4029">
        <f t="shared" si="186"/>
        <v>4</v>
      </c>
      <c r="M4029">
        <v>2</v>
      </c>
      <c r="N4029">
        <v>40473</v>
      </c>
      <c r="O4029" s="1">
        <f t="shared" si="187"/>
        <v>1556.6538461538462</v>
      </c>
      <c r="P4029" s="1">
        <f t="shared" si="188"/>
        <v>34246.384615384617</v>
      </c>
      <c r="Q4029" s="1">
        <f>Table1[[#This Row],[Earned Basic Salary]]*20%</f>
        <v>6849.2769230769236</v>
      </c>
      <c r="R4029" s="1">
        <f>Table1[[#This Row],[Earned Basic Salary]]*10%</f>
        <v>3424.6384615384618</v>
      </c>
      <c r="S4029" s="1">
        <f>Table1[[#This Row],[Earned Basic Salary]]*12%</f>
        <v>4109.5661538461536</v>
      </c>
      <c r="T4029" s="1">
        <f>200</f>
        <v>200</v>
      </c>
      <c r="U4029" s="1">
        <f>Table1[[#This Row],[PF]]+Table1[[#This Row],[Professional Tax]]</f>
        <v>4309.5661538461536</v>
      </c>
      <c r="V4029" s="1">
        <f>Table1[[#This Row],[Overtime Hours]]*200</f>
        <v>400</v>
      </c>
      <c r="W4029" s="1">
        <f>Table1[[#This Row],[Earned Basic Salary]]+Table1[[#This Row],[HRA]]+Table1[[#This Row],[DA]]+Table1[[#This Row],[Overtime Pay]]</f>
        <v>44920.3</v>
      </c>
      <c r="X4029" s="1">
        <f>Table1[[#This Row],[Gross Salary]]-Table1[[#This Row],[Total Deduction]]</f>
        <v>40610.733846153846</v>
      </c>
      <c r="Y4029" t="s">
        <v>37</v>
      </c>
      <c r="Z4029" t="s">
        <v>48</v>
      </c>
      <c r="AA4029" t="s">
        <v>14358</v>
      </c>
      <c r="AB4029" t="s">
        <v>14359</v>
      </c>
    </row>
    <row r="4030" spans="1:28" x14ac:dyDescent="0.3">
      <c r="A4030" t="s">
        <v>14360</v>
      </c>
      <c r="B4030" t="s">
        <v>670</v>
      </c>
      <c r="C4030">
        <v>28</v>
      </c>
      <c r="D4030" t="s">
        <v>75</v>
      </c>
      <c r="E4030" t="s">
        <v>32</v>
      </c>
      <c r="F4030" t="s">
        <v>69</v>
      </c>
      <c r="G4030" t="s">
        <v>100</v>
      </c>
      <c r="H4030" t="s">
        <v>35</v>
      </c>
      <c r="I4030" t="s">
        <v>36</v>
      </c>
      <c r="J4030">
        <v>26</v>
      </c>
      <c r="K4030">
        <v>23</v>
      </c>
      <c r="L4030">
        <f t="shared" si="186"/>
        <v>3</v>
      </c>
      <c r="M4030">
        <v>13</v>
      </c>
      <c r="N4030">
        <v>59738</v>
      </c>
      <c r="O4030" s="1">
        <f t="shared" si="187"/>
        <v>2297.6153846153848</v>
      </c>
      <c r="P4030" s="1">
        <f t="shared" si="188"/>
        <v>52845.153846153851</v>
      </c>
      <c r="Q4030" s="1">
        <f>Table1[[#This Row],[Earned Basic Salary]]*20%</f>
        <v>10569.030769230771</v>
      </c>
      <c r="R4030" s="1">
        <f>Table1[[#This Row],[Earned Basic Salary]]*10%</f>
        <v>5284.5153846153853</v>
      </c>
      <c r="S4030" s="1">
        <f>Table1[[#This Row],[Earned Basic Salary]]*12%</f>
        <v>6341.418461538462</v>
      </c>
      <c r="T4030" s="1">
        <f>200</f>
        <v>200</v>
      </c>
      <c r="U4030" s="1">
        <f>Table1[[#This Row],[PF]]+Table1[[#This Row],[Professional Tax]]</f>
        <v>6541.418461538462</v>
      </c>
      <c r="V4030" s="1">
        <f>Table1[[#This Row],[Overtime Hours]]*200</f>
        <v>2600</v>
      </c>
      <c r="W4030" s="1">
        <f>Table1[[#This Row],[Earned Basic Salary]]+Table1[[#This Row],[HRA]]+Table1[[#This Row],[DA]]+Table1[[#This Row],[Overtime Pay]]</f>
        <v>71298.700000000012</v>
      </c>
      <c r="X4030" s="1">
        <f>Table1[[#This Row],[Gross Salary]]-Table1[[#This Row],[Total Deduction]]</f>
        <v>64757.281538461553</v>
      </c>
      <c r="Y4030" t="s">
        <v>37</v>
      </c>
      <c r="Z4030" t="s">
        <v>95</v>
      </c>
      <c r="AA4030" t="s">
        <v>14361</v>
      </c>
      <c r="AB4030" t="s">
        <v>14362</v>
      </c>
    </row>
    <row r="4031" spans="1:28" x14ac:dyDescent="0.3">
      <c r="A4031" t="s">
        <v>14363</v>
      </c>
      <c r="B4031" t="s">
        <v>1040</v>
      </c>
      <c r="C4031">
        <v>50</v>
      </c>
      <c r="D4031" t="s">
        <v>75</v>
      </c>
      <c r="E4031" t="s">
        <v>32</v>
      </c>
      <c r="F4031" t="s">
        <v>89</v>
      </c>
      <c r="G4031" t="s">
        <v>5512</v>
      </c>
      <c r="H4031" t="s">
        <v>35</v>
      </c>
      <c r="I4031" t="s">
        <v>36</v>
      </c>
      <c r="J4031">
        <v>26</v>
      </c>
      <c r="K4031">
        <v>24</v>
      </c>
      <c r="L4031">
        <f t="shared" si="186"/>
        <v>2</v>
      </c>
      <c r="M4031">
        <v>17</v>
      </c>
      <c r="N4031">
        <v>74814</v>
      </c>
      <c r="O4031" s="1">
        <f t="shared" si="187"/>
        <v>2877.4615384615386</v>
      </c>
      <c r="P4031" s="1">
        <f t="shared" si="188"/>
        <v>69059.076923076922</v>
      </c>
      <c r="Q4031" s="1">
        <f>Table1[[#This Row],[Earned Basic Salary]]*20%</f>
        <v>13811.815384615385</v>
      </c>
      <c r="R4031" s="1">
        <f>Table1[[#This Row],[Earned Basic Salary]]*10%</f>
        <v>6905.9076923076927</v>
      </c>
      <c r="S4031" s="1">
        <f>Table1[[#This Row],[Earned Basic Salary]]*12%</f>
        <v>8287.0892307692302</v>
      </c>
      <c r="T4031" s="1">
        <f>200</f>
        <v>200</v>
      </c>
      <c r="U4031" s="1">
        <f>Table1[[#This Row],[PF]]+Table1[[#This Row],[Professional Tax]]</f>
        <v>8487.0892307692302</v>
      </c>
      <c r="V4031" s="1">
        <f>Table1[[#This Row],[Overtime Hours]]*200</f>
        <v>3400</v>
      </c>
      <c r="W4031" s="1">
        <f>Table1[[#This Row],[Earned Basic Salary]]+Table1[[#This Row],[HRA]]+Table1[[#This Row],[DA]]+Table1[[#This Row],[Overtime Pay]]</f>
        <v>93176.8</v>
      </c>
      <c r="X4031" s="1">
        <f>Table1[[#This Row],[Gross Salary]]-Table1[[#This Row],[Total Deduction]]</f>
        <v>84689.710769230776</v>
      </c>
      <c r="Y4031" t="s">
        <v>37</v>
      </c>
      <c r="Z4031" t="s">
        <v>48</v>
      </c>
      <c r="AA4031" t="s">
        <v>14364</v>
      </c>
      <c r="AB4031" t="s">
        <v>14365</v>
      </c>
    </row>
    <row r="4032" spans="1:28" x14ac:dyDescent="0.3">
      <c r="A4032" t="s">
        <v>14366</v>
      </c>
      <c r="B4032" t="s">
        <v>1072</v>
      </c>
      <c r="C4032">
        <v>31</v>
      </c>
      <c r="D4032" t="s">
        <v>81</v>
      </c>
      <c r="E4032" t="s">
        <v>82</v>
      </c>
      <c r="F4032" t="s">
        <v>63</v>
      </c>
      <c r="G4032" t="s">
        <v>5154</v>
      </c>
      <c r="H4032" t="s">
        <v>35</v>
      </c>
      <c r="I4032" t="s">
        <v>36</v>
      </c>
      <c r="J4032">
        <v>26</v>
      </c>
      <c r="K4032">
        <v>25</v>
      </c>
      <c r="L4032">
        <f t="shared" si="186"/>
        <v>1</v>
      </c>
      <c r="M4032">
        <v>17</v>
      </c>
      <c r="N4032">
        <v>38537</v>
      </c>
      <c r="O4032" s="1">
        <f t="shared" si="187"/>
        <v>1482.1923076923076</v>
      </c>
      <c r="P4032" s="1">
        <f t="shared" si="188"/>
        <v>37054.807692307688</v>
      </c>
      <c r="Q4032" s="1">
        <f>Table1[[#This Row],[Earned Basic Salary]]*20%</f>
        <v>7410.9615384615381</v>
      </c>
      <c r="R4032" s="1">
        <f>Table1[[#This Row],[Earned Basic Salary]]*10%</f>
        <v>3705.4807692307691</v>
      </c>
      <c r="S4032" s="1">
        <f>Table1[[#This Row],[Earned Basic Salary]]*12%</f>
        <v>4446.576923076922</v>
      </c>
      <c r="T4032" s="1">
        <f>200</f>
        <v>200</v>
      </c>
      <c r="U4032" s="1">
        <f>Table1[[#This Row],[PF]]+Table1[[#This Row],[Professional Tax]]</f>
        <v>4646.576923076922</v>
      </c>
      <c r="V4032" s="1">
        <f>Table1[[#This Row],[Overtime Hours]]*200</f>
        <v>3400</v>
      </c>
      <c r="W4032" s="1">
        <f>Table1[[#This Row],[Earned Basic Salary]]+Table1[[#This Row],[HRA]]+Table1[[#This Row],[DA]]+Table1[[#This Row],[Overtime Pay]]</f>
        <v>51571.249999999993</v>
      </c>
      <c r="X4032" s="1">
        <f>Table1[[#This Row],[Gross Salary]]-Table1[[#This Row],[Total Deduction]]</f>
        <v>46924.673076923071</v>
      </c>
      <c r="Y4032" t="s">
        <v>37</v>
      </c>
      <c r="Z4032" t="s">
        <v>95</v>
      </c>
      <c r="AA4032" t="s">
        <v>14367</v>
      </c>
      <c r="AB4032" t="s">
        <v>14368</v>
      </c>
    </row>
    <row r="4033" spans="1:28" x14ac:dyDescent="0.3">
      <c r="A4033" t="s">
        <v>14369</v>
      </c>
      <c r="B4033" t="s">
        <v>1889</v>
      </c>
      <c r="C4033">
        <v>28</v>
      </c>
      <c r="D4033" t="s">
        <v>53</v>
      </c>
      <c r="E4033" t="s">
        <v>121</v>
      </c>
      <c r="F4033" t="s">
        <v>33</v>
      </c>
      <c r="G4033" t="s">
        <v>878</v>
      </c>
      <c r="H4033" t="s">
        <v>35</v>
      </c>
      <c r="I4033" t="s">
        <v>36</v>
      </c>
      <c r="J4033">
        <v>26</v>
      </c>
      <c r="K4033">
        <v>22</v>
      </c>
      <c r="L4033">
        <f t="shared" si="186"/>
        <v>4</v>
      </c>
      <c r="M4033">
        <v>16</v>
      </c>
      <c r="N4033">
        <v>38871</v>
      </c>
      <c r="O4033" s="1">
        <f t="shared" si="187"/>
        <v>1495.0384615384614</v>
      </c>
      <c r="P4033" s="1">
        <f t="shared" si="188"/>
        <v>32890.846153846149</v>
      </c>
      <c r="Q4033" s="1">
        <f>Table1[[#This Row],[Earned Basic Salary]]*20%</f>
        <v>6578.1692307692301</v>
      </c>
      <c r="R4033" s="1">
        <f>Table1[[#This Row],[Earned Basic Salary]]*10%</f>
        <v>3289.0846153846151</v>
      </c>
      <c r="S4033" s="1">
        <f>Table1[[#This Row],[Earned Basic Salary]]*12%</f>
        <v>3946.9015384615377</v>
      </c>
      <c r="T4033" s="1">
        <f>200</f>
        <v>200</v>
      </c>
      <c r="U4033" s="1">
        <f>Table1[[#This Row],[PF]]+Table1[[#This Row],[Professional Tax]]</f>
        <v>4146.9015384615377</v>
      </c>
      <c r="V4033" s="1">
        <f>Table1[[#This Row],[Overtime Hours]]*200</f>
        <v>3200</v>
      </c>
      <c r="W4033" s="1">
        <f>Table1[[#This Row],[Earned Basic Salary]]+Table1[[#This Row],[HRA]]+Table1[[#This Row],[DA]]+Table1[[#This Row],[Overtime Pay]]</f>
        <v>45958.099999999991</v>
      </c>
      <c r="X4033" s="1">
        <f>Table1[[#This Row],[Gross Salary]]-Table1[[#This Row],[Total Deduction]]</f>
        <v>41811.198461538457</v>
      </c>
      <c r="Y4033" t="s">
        <v>37</v>
      </c>
      <c r="Z4033" t="s">
        <v>106</v>
      </c>
      <c r="AA4033" t="s">
        <v>14370</v>
      </c>
      <c r="AB4033" t="s">
        <v>14371</v>
      </c>
    </row>
    <row r="4034" spans="1:28" x14ac:dyDescent="0.3">
      <c r="A4034" t="s">
        <v>14372</v>
      </c>
      <c r="B4034" t="s">
        <v>1929</v>
      </c>
      <c r="C4034">
        <v>49</v>
      </c>
      <c r="D4034" t="s">
        <v>133</v>
      </c>
      <c r="E4034" t="s">
        <v>121</v>
      </c>
      <c r="F4034" t="s">
        <v>63</v>
      </c>
      <c r="G4034" t="s">
        <v>3476</v>
      </c>
      <c r="H4034" t="s">
        <v>35</v>
      </c>
      <c r="I4034" t="s">
        <v>36</v>
      </c>
      <c r="J4034">
        <v>26</v>
      </c>
      <c r="K4034">
        <v>24</v>
      </c>
      <c r="L4034">
        <f t="shared" si="186"/>
        <v>2</v>
      </c>
      <c r="M4034">
        <v>8</v>
      </c>
      <c r="N4034">
        <v>54417</v>
      </c>
      <c r="O4034" s="1">
        <f t="shared" si="187"/>
        <v>2092.9615384615386</v>
      </c>
      <c r="P4034" s="1">
        <f t="shared" si="188"/>
        <v>50231.076923076922</v>
      </c>
      <c r="Q4034" s="1">
        <f>Table1[[#This Row],[Earned Basic Salary]]*20%</f>
        <v>10046.215384615385</v>
      </c>
      <c r="R4034" s="1">
        <f>Table1[[#This Row],[Earned Basic Salary]]*10%</f>
        <v>5023.1076923076926</v>
      </c>
      <c r="S4034" s="1">
        <f>Table1[[#This Row],[Earned Basic Salary]]*12%</f>
        <v>6027.7292307692305</v>
      </c>
      <c r="T4034" s="1">
        <f>200</f>
        <v>200</v>
      </c>
      <c r="U4034" s="1">
        <f>Table1[[#This Row],[PF]]+Table1[[#This Row],[Professional Tax]]</f>
        <v>6227.7292307692305</v>
      </c>
      <c r="V4034" s="1">
        <f>Table1[[#This Row],[Overtime Hours]]*200</f>
        <v>1600</v>
      </c>
      <c r="W4034" s="1">
        <f>Table1[[#This Row],[Earned Basic Salary]]+Table1[[#This Row],[HRA]]+Table1[[#This Row],[DA]]+Table1[[#This Row],[Overtime Pay]]</f>
        <v>66900.399999999994</v>
      </c>
      <c r="X4034" s="1">
        <f>Table1[[#This Row],[Gross Salary]]-Table1[[#This Row],[Total Deduction]]</f>
        <v>60672.670769230761</v>
      </c>
      <c r="Y4034" t="s">
        <v>37</v>
      </c>
      <c r="Z4034" t="s">
        <v>106</v>
      </c>
      <c r="AA4034" t="s">
        <v>14373</v>
      </c>
      <c r="AB4034" t="s">
        <v>14374</v>
      </c>
    </row>
    <row r="4035" spans="1:28" x14ac:dyDescent="0.3">
      <c r="A4035" t="s">
        <v>14375</v>
      </c>
      <c r="B4035" t="s">
        <v>656</v>
      </c>
      <c r="C4035">
        <v>50</v>
      </c>
      <c r="D4035" t="s">
        <v>133</v>
      </c>
      <c r="E4035" t="s">
        <v>82</v>
      </c>
      <c r="F4035" t="s">
        <v>55</v>
      </c>
      <c r="G4035" t="s">
        <v>4630</v>
      </c>
      <c r="H4035" t="s">
        <v>35</v>
      </c>
      <c r="I4035" t="s">
        <v>36</v>
      </c>
      <c r="J4035">
        <v>26</v>
      </c>
      <c r="K4035">
        <v>26</v>
      </c>
      <c r="L4035">
        <f t="shared" ref="L4035:L4098" si="189">J4035-K4035</f>
        <v>0</v>
      </c>
      <c r="M4035">
        <v>18</v>
      </c>
      <c r="N4035">
        <v>42278</v>
      </c>
      <c r="O4035" s="1">
        <f t="shared" ref="O4035:O4098" si="190">N4035/J4035</f>
        <v>1626.0769230769231</v>
      </c>
      <c r="P4035" s="1">
        <f t="shared" ref="P4035:P4098" si="191">O4035*K4035</f>
        <v>42278</v>
      </c>
      <c r="Q4035" s="1">
        <f>Table1[[#This Row],[Earned Basic Salary]]*20%</f>
        <v>8455.6</v>
      </c>
      <c r="R4035" s="1">
        <f>Table1[[#This Row],[Earned Basic Salary]]*10%</f>
        <v>4227.8</v>
      </c>
      <c r="S4035" s="1">
        <f>Table1[[#This Row],[Earned Basic Salary]]*12%</f>
        <v>5073.3599999999997</v>
      </c>
      <c r="T4035" s="1">
        <f>200</f>
        <v>200</v>
      </c>
      <c r="U4035" s="1">
        <f>Table1[[#This Row],[PF]]+Table1[[#This Row],[Professional Tax]]</f>
        <v>5273.36</v>
      </c>
      <c r="V4035" s="1">
        <f>Table1[[#This Row],[Overtime Hours]]*200</f>
        <v>3600</v>
      </c>
      <c r="W4035" s="1">
        <f>Table1[[#This Row],[Earned Basic Salary]]+Table1[[#This Row],[HRA]]+Table1[[#This Row],[DA]]+Table1[[#This Row],[Overtime Pay]]</f>
        <v>58561.4</v>
      </c>
      <c r="X4035" s="1">
        <f>Table1[[#This Row],[Gross Salary]]-Table1[[#This Row],[Total Deduction]]</f>
        <v>53288.04</v>
      </c>
      <c r="Y4035" t="s">
        <v>37</v>
      </c>
      <c r="Z4035" t="s">
        <v>95</v>
      </c>
      <c r="AA4035" t="s">
        <v>14376</v>
      </c>
      <c r="AB4035" t="s">
        <v>14377</v>
      </c>
    </row>
    <row r="4036" spans="1:28" x14ac:dyDescent="0.3">
      <c r="A4036" t="s">
        <v>14378</v>
      </c>
      <c r="B4036" t="s">
        <v>270</v>
      </c>
      <c r="C4036">
        <v>32</v>
      </c>
      <c r="D4036" t="s">
        <v>31</v>
      </c>
      <c r="E4036" t="s">
        <v>54</v>
      </c>
      <c r="F4036" t="s">
        <v>55</v>
      </c>
      <c r="G4036" t="s">
        <v>1713</v>
      </c>
      <c r="H4036" t="s">
        <v>35</v>
      </c>
      <c r="I4036" t="s">
        <v>36</v>
      </c>
      <c r="J4036">
        <v>26</v>
      </c>
      <c r="K4036">
        <v>23</v>
      </c>
      <c r="L4036">
        <f t="shared" si="189"/>
        <v>3</v>
      </c>
      <c r="M4036">
        <v>0</v>
      </c>
      <c r="N4036">
        <v>49256</v>
      </c>
      <c r="O4036" s="1">
        <f t="shared" si="190"/>
        <v>1894.4615384615386</v>
      </c>
      <c r="P4036" s="1">
        <f t="shared" si="191"/>
        <v>43572.61538461539</v>
      </c>
      <c r="Q4036" s="1">
        <f>Table1[[#This Row],[Earned Basic Salary]]*20%</f>
        <v>8714.5230769230784</v>
      </c>
      <c r="R4036" s="1">
        <f>Table1[[#This Row],[Earned Basic Salary]]*10%</f>
        <v>4357.2615384615392</v>
      </c>
      <c r="S4036" s="1">
        <f>Table1[[#This Row],[Earned Basic Salary]]*12%</f>
        <v>5228.713846153847</v>
      </c>
      <c r="T4036" s="1">
        <f>200</f>
        <v>200</v>
      </c>
      <c r="U4036" s="1">
        <f>Table1[[#This Row],[PF]]+Table1[[#This Row],[Professional Tax]]</f>
        <v>5428.713846153847</v>
      </c>
      <c r="V4036" s="1">
        <f>Table1[[#This Row],[Overtime Hours]]*200</f>
        <v>0</v>
      </c>
      <c r="W4036" s="1">
        <f>Table1[[#This Row],[Earned Basic Salary]]+Table1[[#This Row],[HRA]]+Table1[[#This Row],[DA]]+Table1[[#This Row],[Overtime Pay]]</f>
        <v>56644.400000000009</v>
      </c>
      <c r="X4036" s="1">
        <f>Table1[[#This Row],[Gross Salary]]-Table1[[#This Row],[Total Deduction]]</f>
        <v>51215.68615384616</v>
      </c>
      <c r="Y4036" t="s">
        <v>37</v>
      </c>
      <c r="Z4036" t="s">
        <v>95</v>
      </c>
      <c r="AA4036" t="s">
        <v>14379</v>
      </c>
      <c r="AB4036" t="s">
        <v>14380</v>
      </c>
    </row>
    <row r="4037" spans="1:28" x14ac:dyDescent="0.3">
      <c r="A4037" t="s">
        <v>14381</v>
      </c>
      <c r="B4037" t="s">
        <v>656</v>
      </c>
      <c r="C4037">
        <v>27</v>
      </c>
      <c r="D4037" t="s">
        <v>31</v>
      </c>
      <c r="E4037" t="s">
        <v>54</v>
      </c>
      <c r="F4037" t="s">
        <v>83</v>
      </c>
      <c r="G4037" t="s">
        <v>14382</v>
      </c>
      <c r="H4037" t="s">
        <v>35</v>
      </c>
      <c r="I4037" t="s">
        <v>36</v>
      </c>
      <c r="J4037">
        <v>26</v>
      </c>
      <c r="K4037">
        <v>23</v>
      </c>
      <c r="L4037">
        <f t="shared" si="189"/>
        <v>3</v>
      </c>
      <c r="M4037">
        <v>6</v>
      </c>
      <c r="N4037">
        <v>44017</v>
      </c>
      <c r="O4037" s="1">
        <f t="shared" si="190"/>
        <v>1692.9615384615386</v>
      </c>
      <c r="P4037" s="1">
        <f t="shared" si="191"/>
        <v>38938.11538461539</v>
      </c>
      <c r="Q4037" s="1">
        <f>Table1[[#This Row],[Earned Basic Salary]]*20%</f>
        <v>7787.6230769230788</v>
      </c>
      <c r="R4037" s="1">
        <f>Table1[[#This Row],[Earned Basic Salary]]*10%</f>
        <v>3893.8115384615394</v>
      </c>
      <c r="S4037" s="1">
        <f>Table1[[#This Row],[Earned Basic Salary]]*12%</f>
        <v>4672.5738461538467</v>
      </c>
      <c r="T4037" s="1">
        <f>200</f>
        <v>200</v>
      </c>
      <c r="U4037" s="1">
        <f>Table1[[#This Row],[PF]]+Table1[[#This Row],[Professional Tax]]</f>
        <v>4872.5738461538467</v>
      </c>
      <c r="V4037" s="1">
        <f>Table1[[#This Row],[Overtime Hours]]*200</f>
        <v>1200</v>
      </c>
      <c r="W4037" s="1">
        <f>Table1[[#This Row],[Earned Basic Salary]]+Table1[[#This Row],[HRA]]+Table1[[#This Row],[DA]]+Table1[[#This Row],[Overtime Pay]]</f>
        <v>51819.55</v>
      </c>
      <c r="X4037" s="1">
        <f>Table1[[#This Row],[Gross Salary]]-Table1[[#This Row],[Total Deduction]]</f>
        <v>46946.976153846153</v>
      </c>
      <c r="Y4037" t="s">
        <v>37</v>
      </c>
      <c r="Z4037" t="s">
        <v>95</v>
      </c>
      <c r="AA4037" t="s">
        <v>14383</v>
      </c>
      <c r="AB4037" t="s">
        <v>14384</v>
      </c>
    </row>
    <row r="4038" spans="1:28" x14ac:dyDescent="0.3">
      <c r="A4038" t="s">
        <v>14385</v>
      </c>
      <c r="B4038" t="s">
        <v>382</v>
      </c>
      <c r="C4038">
        <v>38</v>
      </c>
      <c r="D4038" t="s">
        <v>133</v>
      </c>
      <c r="E4038" t="s">
        <v>82</v>
      </c>
      <c r="F4038" t="s">
        <v>55</v>
      </c>
      <c r="G4038" t="s">
        <v>9212</v>
      </c>
      <c r="H4038" t="s">
        <v>35</v>
      </c>
      <c r="I4038" t="s">
        <v>36</v>
      </c>
      <c r="J4038">
        <v>26</v>
      </c>
      <c r="K4038">
        <v>23</v>
      </c>
      <c r="L4038">
        <f t="shared" si="189"/>
        <v>3</v>
      </c>
      <c r="M4038">
        <v>0</v>
      </c>
      <c r="N4038">
        <v>48939</v>
      </c>
      <c r="O4038" s="1">
        <f t="shared" si="190"/>
        <v>1882.2692307692307</v>
      </c>
      <c r="P4038" s="1">
        <f t="shared" si="191"/>
        <v>43292.192307692305</v>
      </c>
      <c r="Q4038" s="1">
        <f>Table1[[#This Row],[Earned Basic Salary]]*20%</f>
        <v>8658.4384615384606</v>
      </c>
      <c r="R4038" s="1">
        <f>Table1[[#This Row],[Earned Basic Salary]]*10%</f>
        <v>4329.2192307692303</v>
      </c>
      <c r="S4038" s="1">
        <f>Table1[[#This Row],[Earned Basic Salary]]*12%</f>
        <v>5195.0630769230766</v>
      </c>
      <c r="T4038" s="1">
        <f>200</f>
        <v>200</v>
      </c>
      <c r="U4038" s="1">
        <f>Table1[[#This Row],[PF]]+Table1[[#This Row],[Professional Tax]]</f>
        <v>5395.0630769230766</v>
      </c>
      <c r="V4038" s="1">
        <f>Table1[[#This Row],[Overtime Hours]]*200</f>
        <v>0</v>
      </c>
      <c r="W4038" s="1">
        <f>Table1[[#This Row],[Earned Basic Salary]]+Table1[[#This Row],[HRA]]+Table1[[#This Row],[DA]]+Table1[[#This Row],[Overtime Pay]]</f>
        <v>56279.85</v>
      </c>
      <c r="X4038" s="1">
        <f>Table1[[#This Row],[Gross Salary]]-Table1[[#This Row],[Total Deduction]]</f>
        <v>50884.786923076921</v>
      </c>
      <c r="Y4038" t="s">
        <v>37</v>
      </c>
      <c r="Z4038" t="s">
        <v>106</v>
      </c>
      <c r="AA4038" t="s">
        <v>14386</v>
      </c>
      <c r="AB4038" t="s">
        <v>14387</v>
      </c>
    </row>
    <row r="4039" spans="1:28" x14ac:dyDescent="0.3">
      <c r="A4039" t="s">
        <v>14388</v>
      </c>
      <c r="B4039" t="s">
        <v>163</v>
      </c>
      <c r="C4039">
        <v>39</v>
      </c>
      <c r="D4039" t="s">
        <v>53</v>
      </c>
      <c r="E4039" t="s">
        <v>62</v>
      </c>
      <c r="F4039" t="s">
        <v>33</v>
      </c>
      <c r="G4039" t="s">
        <v>12265</v>
      </c>
      <c r="H4039" t="s">
        <v>35</v>
      </c>
      <c r="I4039" t="s">
        <v>36</v>
      </c>
      <c r="J4039">
        <v>26</v>
      </c>
      <c r="K4039">
        <v>25</v>
      </c>
      <c r="L4039">
        <f t="shared" si="189"/>
        <v>1</v>
      </c>
      <c r="M4039">
        <v>3</v>
      </c>
      <c r="N4039">
        <v>56507</v>
      </c>
      <c r="O4039" s="1">
        <f t="shared" si="190"/>
        <v>2173.3461538461538</v>
      </c>
      <c r="P4039" s="1">
        <f t="shared" si="191"/>
        <v>54333.653846153844</v>
      </c>
      <c r="Q4039" s="1">
        <f>Table1[[#This Row],[Earned Basic Salary]]*20%</f>
        <v>10866.73076923077</v>
      </c>
      <c r="R4039" s="1">
        <f>Table1[[#This Row],[Earned Basic Salary]]*10%</f>
        <v>5433.3653846153848</v>
      </c>
      <c r="S4039" s="1">
        <f>Table1[[#This Row],[Earned Basic Salary]]*12%</f>
        <v>6520.038461538461</v>
      </c>
      <c r="T4039" s="1">
        <f>200</f>
        <v>200</v>
      </c>
      <c r="U4039" s="1">
        <f>Table1[[#This Row],[PF]]+Table1[[#This Row],[Professional Tax]]</f>
        <v>6720.038461538461</v>
      </c>
      <c r="V4039" s="1">
        <f>Table1[[#This Row],[Overtime Hours]]*200</f>
        <v>600</v>
      </c>
      <c r="W4039" s="1">
        <f>Table1[[#This Row],[Earned Basic Salary]]+Table1[[#This Row],[HRA]]+Table1[[#This Row],[DA]]+Table1[[#This Row],[Overtime Pay]]</f>
        <v>71233.75</v>
      </c>
      <c r="X4039" s="1">
        <f>Table1[[#This Row],[Gross Salary]]-Table1[[#This Row],[Total Deduction]]</f>
        <v>64513.711538461539</v>
      </c>
      <c r="Y4039" t="s">
        <v>37</v>
      </c>
      <c r="Z4039" t="s">
        <v>106</v>
      </c>
      <c r="AA4039" t="s">
        <v>14389</v>
      </c>
      <c r="AB4039" t="s">
        <v>14390</v>
      </c>
    </row>
    <row r="4040" spans="1:28" x14ac:dyDescent="0.3">
      <c r="A4040" t="s">
        <v>14391</v>
      </c>
      <c r="B4040" t="s">
        <v>2300</v>
      </c>
      <c r="C4040">
        <v>32</v>
      </c>
      <c r="D4040" t="s">
        <v>75</v>
      </c>
      <c r="E4040" t="s">
        <v>82</v>
      </c>
      <c r="F4040" t="s">
        <v>55</v>
      </c>
      <c r="G4040" t="s">
        <v>3037</v>
      </c>
      <c r="H4040" t="s">
        <v>35</v>
      </c>
      <c r="I4040" t="s">
        <v>36</v>
      </c>
      <c r="J4040">
        <v>26</v>
      </c>
      <c r="K4040">
        <v>26</v>
      </c>
      <c r="L4040">
        <f t="shared" si="189"/>
        <v>0</v>
      </c>
      <c r="M4040">
        <v>6</v>
      </c>
      <c r="N4040">
        <v>66424</v>
      </c>
      <c r="O4040" s="1">
        <f t="shared" si="190"/>
        <v>2554.7692307692309</v>
      </c>
      <c r="P4040" s="1">
        <f t="shared" si="191"/>
        <v>66424</v>
      </c>
      <c r="Q4040" s="1">
        <f>Table1[[#This Row],[Earned Basic Salary]]*20%</f>
        <v>13284.800000000001</v>
      </c>
      <c r="R4040" s="1">
        <f>Table1[[#This Row],[Earned Basic Salary]]*10%</f>
        <v>6642.4000000000005</v>
      </c>
      <c r="S4040" s="1">
        <f>Table1[[#This Row],[Earned Basic Salary]]*12%</f>
        <v>7970.88</v>
      </c>
      <c r="T4040" s="1">
        <f>200</f>
        <v>200</v>
      </c>
      <c r="U4040" s="1">
        <f>Table1[[#This Row],[PF]]+Table1[[#This Row],[Professional Tax]]</f>
        <v>8170.88</v>
      </c>
      <c r="V4040" s="1">
        <f>Table1[[#This Row],[Overtime Hours]]*200</f>
        <v>1200</v>
      </c>
      <c r="W4040" s="1">
        <f>Table1[[#This Row],[Earned Basic Salary]]+Table1[[#This Row],[HRA]]+Table1[[#This Row],[DA]]+Table1[[#This Row],[Overtime Pay]]</f>
        <v>87551.2</v>
      </c>
      <c r="X4040" s="1">
        <f>Table1[[#This Row],[Gross Salary]]-Table1[[#This Row],[Total Deduction]]</f>
        <v>79380.319999999992</v>
      </c>
      <c r="Y4040" t="s">
        <v>37</v>
      </c>
      <c r="Z4040" t="s">
        <v>95</v>
      </c>
      <c r="AA4040" t="s">
        <v>14392</v>
      </c>
      <c r="AB4040" t="s">
        <v>14393</v>
      </c>
    </row>
    <row r="4041" spans="1:28" x14ac:dyDescent="0.3">
      <c r="A4041" t="s">
        <v>14394</v>
      </c>
      <c r="B4041" t="s">
        <v>2028</v>
      </c>
      <c r="C4041">
        <v>53</v>
      </c>
      <c r="D4041" t="s">
        <v>81</v>
      </c>
      <c r="E4041" t="s">
        <v>45</v>
      </c>
      <c r="F4041" t="s">
        <v>46</v>
      </c>
      <c r="G4041" t="s">
        <v>4859</v>
      </c>
      <c r="H4041" t="s">
        <v>35</v>
      </c>
      <c r="I4041" t="s">
        <v>36</v>
      </c>
      <c r="J4041">
        <v>26</v>
      </c>
      <c r="K4041">
        <v>23</v>
      </c>
      <c r="L4041">
        <f t="shared" si="189"/>
        <v>3</v>
      </c>
      <c r="M4041">
        <v>3</v>
      </c>
      <c r="N4041">
        <v>19415</v>
      </c>
      <c r="O4041" s="1">
        <f t="shared" si="190"/>
        <v>746.73076923076928</v>
      </c>
      <c r="P4041" s="1">
        <f t="shared" si="191"/>
        <v>17174.807692307695</v>
      </c>
      <c r="Q4041" s="1">
        <f>Table1[[#This Row],[Earned Basic Salary]]*20%</f>
        <v>3434.961538461539</v>
      </c>
      <c r="R4041" s="1">
        <f>Table1[[#This Row],[Earned Basic Salary]]*10%</f>
        <v>1717.4807692307695</v>
      </c>
      <c r="S4041" s="1">
        <f>Table1[[#This Row],[Earned Basic Salary]]*12%</f>
        <v>2060.9769230769234</v>
      </c>
      <c r="T4041" s="1">
        <f>200</f>
        <v>200</v>
      </c>
      <c r="U4041" s="1">
        <f>Table1[[#This Row],[PF]]+Table1[[#This Row],[Professional Tax]]</f>
        <v>2260.9769230769234</v>
      </c>
      <c r="V4041" s="1">
        <f>Table1[[#This Row],[Overtime Hours]]*200</f>
        <v>600</v>
      </c>
      <c r="W4041" s="1">
        <f>Table1[[#This Row],[Earned Basic Salary]]+Table1[[#This Row],[HRA]]+Table1[[#This Row],[DA]]+Table1[[#This Row],[Overtime Pay]]</f>
        <v>22927.250000000004</v>
      </c>
      <c r="X4041" s="1">
        <f>Table1[[#This Row],[Gross Salary]]-Table1[[#This Row],[Total Deduction]]</f>
        <v>20666.27307692308</v>
      </c>
      <c r="Y4041" t="s">
        <v>37</v>
      </c>
      <c r="Z4041" t="s">
        <v>95</v>
      </c>
      <c r="AA4041" t="s">
        <v>14395</v>
      </c>
      <c r="AB4041" t="s">
        <v>14396</v>
      </c>
    </row>
    <row r="4042" spans="1:28" x14ac:dyDescent="0.3">
      <c r="A4042" t="s">
        <v>14397</v>
      </c>
      <c r="B4042" t="s">
        <v>1140</v>
      </c>
      <c r="C4042">
        <v>53</v>
      </c>
      <c r="D4042" t="s">
        <v>44</v>
      </c>
      <c r="E4042" t="s">
        <v>32</v>
      </c>
      <c r="F4042" t="s">
        <v>83</v>
      </c>
      <c r="G4042" t="s">
        <v>9424</v>
      </c>
      <c r="H4042" t="s">
        <v>35</v>
      </c>
      <c r="I4042" t="s">
        <v>36</v>
      </c>
      <c r="J4042">
        <v>26</v>
      </c>
      <c r="K4042">
        <v>25</v>
      </c>
      <c r="L4042">
        <f t="shared" si="189"/>
        <v>1</v>
      </c>
      <c r="M4042">
        <v>0</v>
      </c>
      <c r="N4042">
        <v>55267</v>
      </c>
      <c r="O4042" s="1">
        <f t="shared" si="190"/>
        <v>2125.6538461538462</v>
      </c>
      <c r="P4042" s="1">
        <f t="shared" si="191"/>
        <v>53141.346153846156</v>
      </c>
      <c r="Q4042" s="1">
        <f>Table1[[#This Row],[Earned Basic Salary]]*20%</f>
        <v>10628.269230769232</v>
      </c>
      <c r="R4042" s="1">
        <f>Table1[[#This Row],[Earned Basic Salary]]*10%</f>
        <v>5314.1346153846162</v>
      </c>
      <c r="S4042" s="1">
        <f>Table1[[#This Row],[Earned Basic Salary]]*12%</f>
        <v>6376.9615384615381</v>
      </c>
      <c r="T4042" s="1">
        <f>200</f>
        <v>200</v>
      </c>
      <c r="U4042" s="1">
        <f>Table1[[#This Row],[PF]]+Table1[[#This Row],[Professional Tax]]</f>
        <v>6576.9615384615381</v>
      </c>
      <c r="V4042" s="1">
        <f>Table1[[#This Row],[Overtime Hours]]*200</f>
        <v>0</v>
      </c>
      <c r="W4042" s="1">
        <f>Table1[[#This Row],[Earned Basic Salary]]+Table1[[#This Row],[HRA]]+Table1[[#This Row],[DA]]+Table1[[#This Row],[Overtime Pay]]</f>
        <v>69083.75</v>
      </c>
      <c r="X4042" s="1">
        <f>Table1[[#This Row],[Gross Salary]]-Table1[[#This Row],[Total Deduction]]</f>
        <v>62506.788461538461</v>
      </c>
      <c r="Y4042" t="s">
        <v>37</v>
      </c>
      <c r="Z4042" t="s">
        <v>95</v>
      </c>
      <c r="AA4042" t="s">
        <v>14398</v>
      </c>
      <c r="AB4042" t="s">
        <v>14399</v>
      </c>
    </row>
    <row r="4043" spans="1:28" x14ac:dyDescent="0.3">
      <c r="A4043" t="s">
        <v>14400</v>
      </c>
      <c r="B4043" t="s">
        <v>936</v>
      </c>
      <c r="C4043">
        <v>46</v>
      </c>
      <c r="D4043" t="s">
        <v>81</v>
      </c>
      <c r="E4043" t="s">
        <v>121</v>
      </c>
      <c r="F4043" t="s">
        <v>89</v>
      </c>
      <c r="G4043" t="s">
        <v>14401</v>
      </c>
      <c r="H4043" t="s">
        <v>35</v>
      </c>
      <c r="I4043" t="s">
        <v>36</v>
      </c>
      <c r="J4043">
        <v>26</v>
      </c>
      <c r="K4043">
        <v>24</v>
      </c>
      <c r="L4043">
        <f t="shared" si="189"/>
        <v>2</v>
      </c>
      <c r="M4043">
        <v>13</v>
      </c>
      <c r="N4043">
        <v>44017</v>
      </c>
      <c r="O4043" s="1">
        <f t="shared" si="190"/>
        <v>1692.9615384615386</v>
      </c>
      <c r="P4043" s="1">
        <f t="shared" si="191"/>
        <v>40631.076923076922</v>
      </c>
      <c r="Q4043" s="1">
        <f>Table1[[#This Row],[Earned Basic Salary]]*20%</f>
        <v>8126.2153846153851</v>
      </c>
      <c r="R4043" s="1">
        <f>Table1[[#This Row],[Earned Basic Salary]]*10%</f>
        <v>4063.1076923076926</v>
      </c>
      <c r="S4043" s="1">
        <f>Table1[[#This Row],[Earned Basic Salary]]*12%</f>
        <v>4875.7292307692305</v>
      </c>
      <c r="T4043" s="1">
        <f>200</f>
        <v>200</v>
      </c>
      <c r="U4043" s="1">
        <f>Table1[[#This Row],[PF]]+Table1[[#This Row],[Professional Tax]]</f>
        <v>5075.7292307692305</v>
      </c>
      <c r="V4043" s="1">
        <f>Table1[[#This Row],[Overtime Hours]]*200</f>
        <v>2600</v>
      </c>
      <c r="W4043" s="1">
        <f>Table1[[#This Row],[Earned Basic Salary]]+Table1[[#This Row],[HRA]]+Table1[[#This Row],[DA]]+Table1[[#This Row],[Overtime Pay]]</f>
        <v>55420.399999999994</v>
      </c>
      <c r="X4043" s="1">
        <f>Table1[[#This Row],[Gross Salary]]-Table1[[#This Row],[Total Deduction]]</f>
        <v>50344.670769230761</v>
      </c>
      <c r="Y4043" t="s">
        <v>37</v>
      </c>
      <c r="Z4043" t="s">
        <v>38</v>
      </c>
      <c r="AA4043" t="s">
        <v>14402</v>
      </c>
      <c r="AB4043" t="s">
        <v>14403</v>
      </c>
    </row>
    <row r="4044" spans="1:28" x14ac:dyDescent="0.3">
      <c r="A4044" t="s">
        <v>14404</v>
      </c>
      <c r="B4044" t="s">
        <v>470</v>
      </c>
      <c r="C4044">
        <v>46</v>
      </c>
      <c r="D4044" t="s">
        <v>127</v>
      </c>
      <c r="E4044" t="s">
        <v>32</v>
      </c>
      <c r="F4044" t="s">
        <v>69</v>
      </c>
      <c r="G4044" t="s">
        <v>937</v>
      </c>
      <c r="H4044" t="s">
        <v>35</v>
      </c>
      <c r="I4044" t="s">
        <v>36</v>
      </c>
      <c r="J4044">
        <v>26</v>
      </c>
      <c r="K4044">
        <v>25</v>
      </c>
      <c r="L4044">
        <f t="shared" si="189"/>
        <v>1</v>
      </c>
      <c r="M4044">
        <v>12</v>
      </c>
      <c r="N4044">
        <v>73601</v>
      </c>
      <c r="O4044" s="1">
        <f t="shared" si="190"/>
        <v>2830.8076923076924</v>
      </c>
      <c r="P4044" s="1">
        <f t="shared" si="191"/>
        <v>70770.192307692312</v>
      </c>
      <c r="Q4044" s="1">
        <f>Table1[[#This Row],[Earned Basic Salary]]*20%</f>
        <v>14154.038461538463</v>
      </c>
      <c r="R4044" s="1">
        <f>Table1[[#This Row],[Earned Basic Salary]]*10%</f>
        <v>7077.0192307692314</v>
      </c>
      <c r="S4044" s="1">
        <f>Table1[[#This Row],[Earned Basic Salary]]*12%</f>
        <v>8492.423076923078</v>
      </c>
      <c r="T4044" s="1">
        <f>200</f>
        <v>200</v>
      </c>
      <c r="U4044" s="1">
        <f>Table1[[#This Row],[PF]]+Table1[[#This Row],[Professional Tax]]</f>
        <v>8692.423076923078</v>
      </c>
      <c r="V4044" s="1">
        <f>Table1[[#This Row],[Overtime Hours]]*200</f>
        <v>2400</v>
      </c>
      <c r="W4044" s="1">
        <f>Table1[[#This Row],[Earned Basic Salary]]+Table1[[#This Row],[HRA]]+Table1[[#This Row],[DA]]+Table1[[#This Row],[Overtime Pay]]</f>
        <v>94401.250000000015</v>
      </c>
      <c r="X4044" s="1">
        <f>Table1[[#This Row],[Gross Salary]]-Table1[[#This Row],[Total Deduction]]</f>
        <v>85708.826923076937</v>
      </c>
      <c r="Y4044" t="s">
        <v>37</v>
      </c>
      <c r="Z4044" t="s">
        <v>38</v>
      </c>
      <c r="AA4044" t="s">
        <v>14405</v>
      </c>
      <c r="AB4044" t="s">
        <v>14406</v>
      </c>
    </row>
    <row r="4045" spans="1:28" x14ac:dyDescent="0.3">
      <c r="A4045" t="s">
        <v>14407</v>
      </c>
      <c r="B4045" t="s">
        <v>651</v>
      </c>
      <c r="C4045">
        <v>26</v>
      </c>
      <c r="D4045" t="s">
        <v>75</v>
      </c>
      <c r="E4045" t="s">
        <v>45</v>
      </c>
      <c r="F4045" t="s">
        <v>55</v>
      </c>
      <c r="G4045" t="s">
        <v>13683</v>
      </c>
      <c r="H4045" t="s">
        <v>35</v>
      </c>
      <c r="I4045" t="s">
        <v>36</v>
      </c>
      <c r="J4045">
        <v>26</v>
      </c>
      <c r="K4045">
        <v>22</v>
      </c>
      <c r="L4045">
        <f t="shared" si="189"/>
        <v>4</v>
      </c>
      <c r="M4045">
        <v>16</v>
      </c>
      <c r="N4045">
        <v>60501</v>
      </c>
      <c r="O4045" s="1">
        <f t="shared" si="190"/>
        <v>2326.9615384615386</v>
      </c>
      <c r="P4045" s="1">
        <f t="shared" si="191"/>
        <v>51193.153846153851</v>
      </c>
      <c r="Q4045" s="1">
        <f>Table1[[#This Row],[Earned Basic Salary]]*20%</f>
        <v>10238.630769230771</v>
      </c>
      <c r="R4045" s="1">
        <f>Table1[[#This Row],[Earned Basic Salary]]*10%</f>
        <v>5119.3153846153855</v>
      </c>
      <c r="S4045" s="1">
        <f>Table1[[#This Row],[Earned Basic Salary]]*12%</f>
        <v>6143.1784615384622</v>
      </c>
      <c r="T4045" s="1">
        <f>200</f>
        <v>200</v>
      </c>
      <c r="U4045" s="1">
        <f>Table1[[#This Row],[PF]]+Table1[[#This Row],[Professional Tax]]</f>
        <v>6343.1784615384622</v>
      </c>
      <c r="V4045" s="1">
        <f>Table1[[#This Row],[Overtime Hours]]*200</f>
        <v>3200</v>
      </c>
      <c r="W4045" s="1">
        <f>Table1[[#This Row],[Earned Basic Salary]]+Table1[[#This Row],[HRA]]+Table1[[#This Row],[DA]]+Table1[[#This Row],[Overtime Pay]]</f>
        <v>69751.100000000006</v>
      </c>
      <c r="X4045" s="1">
        <f>Table1[[#This Row],[Gross Salary]]-Table1[[#This Row],[Total Deduction]]</f>
        <v>63407.921538461545</v>
      </c>
      <c r="Y4045" t="s">
        <v>37</v>
      </c>
      <c r="Z4045" t="s">
        <v>95</v>
      </c>
      <c r="AA4045" t="s">
        <v>14408</v>
      </c>
      <c r="AB4045" t="s">
        <v>14409</v>
      </c>
    </row>
    <row r="4046" spans="1:28" x14ac:dyDescent="0.3">
      <c r="A4046" t="s">
        <v>14410</v>
      </c>
      <c r="B4046" t="s">
        <v>2638</v>
      </c>
      <c r="C4046">
        <v>47</v>
      </c>
      <c r="D4046" t="s">
        <v>133</v>
      </c>
      <c r="E4046" t="s">
        <v>54</v>
      </c>
      <c r="F4046" t="s">
        <v>46</v>
      </c>
      <c r="G4046" t="s">
        <v>10151</v>
      </c>
      <c r="H4046" t="s">
        <v>35</v>
      </c>
      <c r="I4046" t="s">
        <v>36</v>
      </c>
      <c r="J4046">
        <v>26</v>
      </c>
      <c r="K4046">
        <v>23</v>
      </c>
      <c r="L4046">
        <f t="shared" si="189"/>
        <v>3</v>
      </c>
      <c r="M4046">
        <v>15</v>
      </c>
      <c r="N4046">
        <v>41091</v>
      </c>
      <c r="O4046" s="1">
        <f t="shared" si="190"/>
        <v>1580.4230769230769</v>
      </c>
      <c r="P4046" s="1">
        <f t="shared" si="191"/>
        <v>36349.730769230766</v>
      </c>
      <c r="Q4046" s="1">
        <f>Table1[[#This Row],[Earned Basic Salary]]*20%</f>
        <v>7269.9461538461537</v>
      </c>
      <c r="R4046" s="1">
        <f>Table1[[#This Row],[Earned Basic Salary]]*10%</f>
        <v>3634.9730769230769</v>
      </c>
      <c r="S4046" s="1">
        <f>Table1[[#This Row],[Earned Basic Salary]]*12%</f>
        <v>4361.9676923076913</v>
      </c>
      <c r="T4046" s="1">
        <f>200</f>
        <v>200</v>
      </c>
      <c r="U4046" s="1">
        <f>Table1[[#This Row],[PF]]+Table1[[#This Row],[Professional Tax]]</f>
        <v>4561.9676923076913</v>
      </c>
      <c r="V4046" s="1">
        <f>Table1[[#This Row],[Overtime Hours]]*200</f>
        <v>3000</v>
      </c>
      <c r="W4046" s="1">
        <f>Table1[[#This Row],[Earned Basic Salary]]+Table1[[#This Row],[HRA]]+Table1[[#This Row],[DA]]+Table1[[#This Row],[Overtime Pay]]</f>
        <v>50254.649999999994</v>
      </c>
      <c r="X4046" s="1">
        <f>Table1[[#This Row],[Gross Salary]]-Table1[[#This Row],[Total Deduction]]</f>
        <v>45692.682307692303</v>
      </c>
      <c r="Y4046" t="s">
        <v>37</v>
      </c>
      <c r="Z4046" t="s">
        <v>95</v>
      </c>
      <c r="AA4046" t="s">
        <v>14411</v>
      </c>
      <c r="AB4046" t="s">
        <v>14412</v>
      </c>
    </row>
    <row r="4047" spans="1:28" x14ac:dyDescent="0.3">
      <c r="A4047" t="s">
        <v>14413</v>
      </c>
      <c r="B4047" t="s">
        <v>120</v>
      </c>
      <c r="C4047">
        <v>53</v>
      </c>
      <c r="D4047" t="s">
        <v>133</v>
      </c>
      <c r="E4047" t="s">
        <v>32</v>
      </c>
      <c r="F4047" t="s">
        <v>83</v>
      </c>
      <c r="G4047" t="s">
        <v>7602</v>
      </c>
      <c r="H4047" t="s">
        <v>35</v>
      </c>
      <c r="I4047" t="s">
        <v>36</v>
      </c>
      <c r="J4047">
        <v>26</v>
      </c>
      <c r="K4047">
        <v>24</v>
      </c>
      <c r="L4047">
        <f t="shared" si="189"/>
        <v>2</v>
      </c>
      <c r="M4047">
        <v>14</v>
      </c>
      <c r="N4047">
        <v>27906</v>
      </c>
      <c r="O4047" s="1">
        <f t="shared" si="190"/>
        <v>1073.3076923076924</v>
      </c>
      <c r="P4047" s="1">
        <f t="shared" si="191"/>
        <v>25759.384615384617</v>
      </c>
      <c r="Q4047" s="1">
        <f>Table1[[#This Row],[Earned Basic Salary]]*20%</f>
        <v>5151.876923076924</v>
      </c>
      <c r="R4047" s="1">
        <f>Table1[[#This Row],[Earned Basic Salary]]*10%</f>
        <v>2575.938461538462</v>
      </c>
      <c r="S4047" s="1">
        <f>Table1[[#This Row],[Earned Basic Salary]]*12%</f>
        <v>3091.126153846154</v>
      </c>
      <c r="T4047" s="1">
        <f>200</f>
        <v>200</v>
      </c>
      <c r="U4047" s="1">
        <f>Table1[[#This Row],[PF]]+Table1[[#This Row],[Professional Tax]]</f>
        <v>3291.126153846154</v>
      </c>
      <c r="V4047" s="1">
        <f>Table1[[#This Row],[Overtime Hours]]*200</f>
        <v>2800</v>
      </c>
      <c r="W4047" s="1">
        <f>Table1[[#This Row],[Earned Basic Salary]]+Table1[[#This Row],[HRA]]+Table1[[#This Row],[DA]]+Table1[[#This Row],[Overtime Pay]]</f>
        <v>36287.200000000004</v>
      </c>
      <c r="X4047" s="1">
        <f>Table1[[#This Row],[Gross Salary]]-Table1[[#This Row],[Total Deduction]]</f>
        <v>32996.073846153849</v>
      </c>
      <c r="Y4047" t="s">
        <v>37</v>
      </c>
      <c r="Z4047" t="s">
        <v>95</v>
      </c>
      <c r="AA4047" t="s">
        <v>14414</v>
      </c>
      <c r="AB4047" t="s">
        <v>14415</v>
      </c>
    </row>
    <row r="4048" spans="1:28" x14ac:dyDescent="0.3">
      <c r="A4048" t="s">
        <v>14416</v>
      </c>
      <c r="B4048" t="s">
        <v>683</v>
      </c>
      <c r="C4048">
        <v>52</v>
      </c>
      <c r="D4048" t="s">
        <v>127</v>
      </c>
      <c r="E4048" t="s">
        <v>121</v>
      </c>
      <c r="F4048" t="s">
        <v>33</v>
      </c>
      <c r="G4048" t="s">
        <v>388</v>
      </c>
      <c r="H4048" t="s">
        <v>35</v>
      </c>
      <c r="I4048" t="s">
        <v>36</v>
      </c>
      <c r="J4048">
        <v>26</v>
      </c>
      <c r="K4048">
        <v>25</v>
      </c>
      <c r="L4048">
        <f t="shared" si="189"/>
        <v>1</v>
      </c>
      <c r="M4048">
        <v>4</v>
      </c>
      <c r="N4048">
        <v>67152</v>
      </c>
      <c r="O4048" s="1">
        <f t="shared" si="190"/>
        <v>2582.7692307692309</v>
      </c>
      <c r="P4048" s="1">
        <f t="shared" si="191"/>
        <v>64569.230769230773</v>
      </c>
      <c r="Q4048" s="1">
        <f>Table1[[#This Row],[Earned Basic Salary]]*20%</f>
        <v>12913.846153846156</v>
      </c>
      <c r="R4048" s="1">
        <f>Table1[[#This Row],[Earned Basic Salary]]*10%</f>
        <v>6456.923076923078</v>
      </c>
      <c r="S4048" s="1">
        <f>Table1[[#This Row],[Earned Basic Salary]]*12%</f>
        <v>7748.3076923076924</v>
      </c>
      <c r="T4048" s="1">
        <f>200</f>
        <v>200</v>
      </c>
      <c r="U4048" s="1">
        <f>Table1[[#This Row],[PF]]+Table1[[#This Row],[Professional Tax]]</f>
        <v>7948.3076923076924</v>
      </c>
      <c r="V4048" s="1">
        <f>Table1[[#This Row],[Overtime Hours]]*200</f>
        <v>800</v>
      </c>
      <c r="W4048" s="1">
        <f>Table1[[#This Row],[Earned Basic Salary]]+Table1[[#This Row],[HRA]]+Table1[[#This Row],[DA]]+Table1[[#This Row],[Overtime Pay]]</f>
        <v>84740.000000000015</v>
      </c>
      <c r="X4048" s="1">
        <f>Table1[[#This Row],[Gross Salary]]-Table1[[#This Row],[Total Deduction]]</f>
        <v>76791.692307692327</v>
      </c>
      <c r="Y4048" t="s">
        <v>37</v>
      </c>
      <c r="Z4048" t="s">
        <v>48</v>
      </c>
      <c r="AA4048" t="s">
        <v>14417</v>
      </c>
      <c r="AB4048" t="s">
        <v>14418</v>
      </c>
    </row>
    <row r="4049" spans="1:28" x14ac:dyDescent="0.3">
      <c r="A4049" t="s">
        <v>14419</v>
      </c>
      <c r="B4049" t="s">
        <v>475</v>
      </c>
      <c r="C4049">
        <v>24</v>
      </c>
      <c r="D4049" t="s">
        <v>61</v>
      </c>
      <c r="E4049" t="s">
        <v>121</v>
      </c>
      <c r="F4049" t="s">
        <v>83</v>
      </c>
      <c r="G4049" t="s">
        <v>6419</v>
      </c>
      <c r="H4049" t="s">
        <v>35</v>
      </c>
      <c r="I4049" t="s">
        <v>36</v>
      </c>
      <c r="J4049">
        <v>26</v>
      </c>
      <c r="K4049">
        <v>23</v>
      </c>
      <c r="L4049">
        <f t="shared" si="189"/>
        <v>3</v>
      </c>
      <c r="M4049">
        <v>5</v>
      </c>
      <c r="N4049">
        <v>49096</v>
      </c>
      <c r="O4049" s="1">
        <f t="shared" si="190"/>
        <v>1888.3076923076924</v>
      </c>
      <c r="P4049" s="1">
        <f t="shared" si="191"/>
        <v>43431.076923076922</v>
      </c>
      <c r="Q4049" s="1">
        <f>Table1[[#This Row],[Earned Basic Salary]]*20%</f>
        <v>8686.2153846153851</v>
      </c>
      <c r="R4049" s="1">
        <f>Table1[[#This Row],[Earned Basic Salary]]*10%</f>
        <v>4343.1076923076926</v>
      </c>
      <c r="S4049" s="1">
        <f>Table1[[#This Row],[Earned Basic Salary]]*12%</f>
        <v>5211.7292307692305</v>
      </c>
      <c r="T4049" s="1">
        <f>200</f>
        <v>200</v>
      </c>
      <c r="U4049" s="1">
        <f>Table1[[#This Row],[PF]]+Table1[[#This Row],[Professional Tax]]</f>
        <v>5411.7292307692305</v>
      </c>
      <c r="V4049" s="1">
        <f>Table1[[#This Row],[Overtime Hours]]*200</f>
        <v>1000</v>
      </c>
      <c r="W4049" s="1">
        <f>Table1[[#This Row],[Earned Basic Salary]]+Table1[[#This Row],[HRA]]+Table1[[#This Row],[DA]]+Table1[[#This Row],[Overtime Pay]]</f>
        <v>57460.399999999994</v>
      </c>
      <c r="X4049" s="1">
        <f>Table1[[#This Row],[Gross Salary]]-Table1[[#This Row],[Total Deduction]]</f>
        <v>52048.670769230761</v>
      </c>
      <c r="Y4049" t="s">
        <v>37</v>
      </c>
      <c r="Z4049" t="s">
        <v>48</v>
      </c>
      <c r="AA4049" t="s">
        <v>14420</v>
      </c>
      <c r="AB4049" t="s">
        <v>14421</v>
      </c>
    </row>
    <row r="4050" spans="1:28" x14ac:dyDescent="0.3">
      <c r="A4050" t="s">
        <v>14422</v>
      </c>
      <c r="B4050" t="s">
        <v>1473</v>
      </c>
      <c r="C4050">
        <v>38</v>
      </c>
      <c r="D4050" t="s">
        <v>61</v>
      </c>
      <c r="E4050" t="s">
        <v>45</v>
      </c>
      <c r="F4050" t="s">
        <v>63</v>
      </c>
      <c r="G4050" t="s">
        <v>14423</v>
      </c>
      <c r="H4050" t="s">
        <v>35</v>
      </c>
      <c r="I4050" t="s">
        <v>36</v>
      </c>
      <c r="J4050">
        <v>26</v>
      </c>
      <c r="K4050">
        <v>22</v>
      </c>
      <c r="L4050">
        <f t="shared" si="189"/>
        <v>4</v>
      </c>
      <c r="M4050">
        <v>7</v>
      </c>
      <c r="N4050">
        <v>40381</v>
      </c>
      <c r="O4050" s="1">
        <f t="shared" si="190"/>
        <v>1553.1153846153845</v>
      </c>
      <c r="P4050" s="1">
        <f t="shared" si="191"/>
        <v>34168.538461538461</v>
      </c>
      <c r="Q4050" s="1">
        <f>Table1[[#This Row],[Earned Basic Salary]]*20%</f>
        <v>6833.7076923076929</v>
      </c>
      <c r="R4050" s="1">
        <f>Table1[[#This Row],[Earned Basic Salary]]*10%</f>
        <v>3416.8538461538465</v>
      </c>
      <c r="S4050" s="1">
        <f>Table1[[#This Row],[Earned Basic Salary]]*12%</f>
        <v>4100.2246153846154</v>
      </c>
      <c r="T4050" s="1">
        <f>200</f>
        <v>200</v>
      </c>
      <c r="U4050" s="1">
        <f>Table1[[#This Row],[PF]]+Table1[[#This Row],[Professional Tax]]</f>
        <v>4300.2246153846154</v>
      </c>
      <c r="V4050" s="1">
        <f>Table1[[#This Row],[Overtime Hours]]*200</f>
        <v>1400</v>
      </c>
      <c r="W4050" s="1">
        <f>Table1[[#This Row],[Earned Basic Salary]]+Table1[[#This Row],[HRA]]+Table1[[#This Row],[DA]]+Table1[[#This Row],[Overtime Pay]]</f>
        <v>45819.1</v>
      </c>
      <c r="X4050" s="1">
        <f>Table1[[#This Row],[Gross Salary]]-Table1[[#This Row],[Total Deduction]]</f>
        <v>41518.875384615385</v>
      </c>
      <c r="Y4050" t="s">
        <v>37</v>
      </c>
      <c r="Z4050" t="s">
        <v>38</v>
      </c>
      <c r="AA4050" t="s">
        <v>14424</v>
      </c>
      <c r="AB4050" t="s">
        <v>14425</v>
      </c>
    </row>
    <row r="4051" spans="1:28" x14ac:dyDescent="0.3">
      <c r="A4051" t="s">
        <v>14426</v>
      </c>
      <c r="B4051" t="s">
        <v>260</v>
      </c>
      <c r="C4051">
        <v>54</v>
      </c>
      <c r="D4051" t="s">
        <v>81</v>
      </c>
      <c r="E4051" t="s">
        <v>32</v>
      </c>
      <c r="F4051" t="s">
        <v>33</v>
      </c>
      <c r="G4051" t="s">
        <v>14427</v>
      </c>
      <c r="H4051" t="s">
        <v>35</v>
      </c>
      <c r="I4051" t="s">
        <v>36</v>
      </c>
      <c r="J4051">
        <v>26</v>
      </c>
      <c r="K4051">
        <v>25</v>
      </c>
      <c r="L4051">
        <f t="shared" si="189"/>
        <v>1</v>
      </c>
      <c r="M4051">
        <v>20</v>
      </c>
      <c r="N4051">
        <v>78313</v>
      </c>
      <c r="O4051" s="1">
        <f t="shared" si="190"/>
        <v>3012.0384615384614</v>
      </c>
      <c r="P4051" s="1">
        <f t="shared" si="191"/>
        <v>75300.961538461532</v>
      </c>
      <c r="Q4051" s="1">
        <f>Table1[[#This Row],[Earned Basic Salary]]*20%</f>
        <v>15060.192307692307</v>
      </c>
      <c r="R4051" s="1">
        <f>Table1[[#This Row],[Earned Basic Salary]]*10%</f>
        <v>7530.0961538461534</v>
      </c>
      <c r="S4051" s="1">
        <f>Table1[[#This Row],[Earned Basic Salary]]*12%</f>
        <v>9036.1153846153829</v>
      </c>
      <c r="T4051" s="1">
        <f>200</f>
        <v>200</v>
      </c>
      <c r="U4051" s="1">
        <f>Table1[[#This Row],[PF]]+Table1[[#This Row],[Professional Tax]]</f>
        <v>9236.1153846153829</v>
      </c>
      <c r="V4051" s="1">
        <f>Table1[[#This Row],[Overtime Hours]]*200</f>
        <v>4000</v>
      </c>
      <c r="W4051" s="1">
        <f>Table1[[#This Row],[Earned Basic Salary]]+Table1[[#This Row],[HRA]]+Table1[[#This Row],[DA]]+Table1[[#This Row],[Overtime Pay]]</f>
        <v>101891.25</v>
      </c>
      <c r="X4051" s="1">
        <f>Table1[[#This Row],[Gross Salary]]-Table1[[#This Row],[Total Deduction]]</f>
        <v>92655.134615384624</v>
      </c>
      <c r="Y4051" t="s">
        <v>37</v>
      </c>
      <c r="Z4051" t="s">
        <v>95</v>
      </c>
      <c r="AA4051" t="s">
        <v>14428</v>
      </c>
      <c r="AB4051" t="s">
        <v>14429</v>
      </c>
    </row>
    <row r="4052" spans="1:28" x14ac:dyDescent="0.3">
      <c r="A4052" t="s">
        <v>14430</v>
      </c>
      <c r="B4052" t="s">
        <v>1946</v>
      </c>
      <c r="C4052">
        <v>26</v>
      </c>
      <c r="D4052" t="s">
        <v>81</v>
      </c>
      <c r="E4052" t="s">
        <v>82</v>
      </c>
      <c r="F4052" t="s">
        <v>89</v>
      </c>
      <c r="G4052" t="s">
        <v>3090</v>
      </c>
      <c r="H4052" t="s">
        <v>35</v>
      </c>
      <c r="I4052" t="s">
        <v>36</v>
      </c>
      <c r="J4052">
        <v>26</v>
      </c>
      <c r="K4052">
        <v>24</v>
      </c>
      <c r="L4052">
        <f t="shared" si="189"/>
        <v>2</v>
      </c>
      <c r="M4052">
        <v>0</v>
      </c>
      <c r="N4052">
        <v>73649</v>
      </c>
      <c r="O4052" s="1">
        <f t="shared" si="190"/>
        <v>2832.6538461538462</v>
      </c>
      <c r="P4052" s="1">
        <f t="shared" si="191"/>
        <v>67983.692307692312</v>
      </c>
      <c r="Q4052" s="1">
        <f>Table1[[#This Row],[Earned Basic Salary]]*20%</f>
        <v>13596.738461538464</v>
      </c>
      <c r="R4052" s="1">
        <f>Table1[[#This Row],[Earned Basic Salary]]*10%</f>
        <v>6798.3692307692318</v>
      </c>
      <c r="S4052" s="1">
        <f>Table1[[#This Row],[Earned Basic Salary]]*12%</f>
        <v>8158.043076923077</v>
      </c>
      <c r="T4052" s="1">
        <f>200</f>
        <v>200</v>
      </c>
      <c r="U4052" s="1">
        <f>Table1[[#This Row],[PF]]+Table1[[#This Row],[Professional Tax]]</f>
        <v>8358.043076923077</v>
      </c>
      <c r="V4052" s="1">
        <f>Table1[[#This Row],[Overtime Hours]]*200</f>
        <v>0</v>
      </c>
      <c r="W4052" s="1">
        <f>Table1[[#This Row],[Earned Basic Salary]]+Table1[[#This Row],[HRA]]+Table1[[#This Row],[DA]]+Table1[[#This Row],[Overtime Pay]]</f>
        <v>88378.8</v>
      </c>
      <c r="X4052" s="1">
        <f>Table1[[#This Row],[Gross Salary]]-Table1[[#This Row],[Total Deduction]]</f>
        <v>80020.75692307693</v>
      </c>
      <c r="Y4052" t="s">
        <v>37</v>
      </c>
      <c r="Z4052" t="s">
        <v>95</v>
      </c>
      <c r="AA4052" t="s">
        <v>14431</v>
      </c>
      <c r="AB4052" t="s">
        <v>14432</v>
      </c>
    </row>
    <row r="4053" spans="1:28" x14ac:dyDescent="0.3">
      <c r="A4053" t="s">
        <v>14433</v>
      </c>
      <c r="B4053" t="s">
        <v>270</v>
      </c>
      <c r="C4053">
        <v>44</v>
      </c>
      <c r="D4053" t="s">
        <v>133</v>
      </c>
      <c r="E4053" t="s">
        <v>121</v>
      </c>
      <c r="F4053" t="s">
        <v>33</v>
      </c>
      <c r="G4053" t="s">
        <v>14434</v>
      </c>
      <c r="H4053" t="s">
        <v>35</v>
      </c>
      <c r="I4053" t="s">
        <v>36</v>
      </c>
      <c r="J4053">
        <v>26</v>
      </c>
      <c r="K4053">
        <v>22</v>
      </c>
      <c r="L4053">
        <f t="shared" si="189"/>
        <v>4</v>
      </c>
      <c r="M4053">
        <v>12</v>
      </c>
      <c r="N4053">
        <v>30351</v>
      </c>
      <c r="O4053" s="1">
        <f t="shared" si="190"/>
        <v>1167.3461538461538</v>
      </c>
      <c r="P4053" s="1">
        <f t="shared" si="191"/>
        <v>25681.615384615383</v>
      </c>
      <c r="Q4053" s="1">
        <f>Table1[[#This Row],[Earned Basic Salary]]*20%</f>
        <v>5136.3230769230768</v>
      </c>
      <c r="R4053" s="1">
        <f>Table1[[#This Row],[Earned Basic Salary]]*10%</f>
        <v>2568.1615384615384</v>
      </c>
      <c r="S4053" s="1">
        <f>Table1[[#This Row],[Earned Basic Salary]]*12%</f>
        <v>3081.7938461538461</v>
      </c>
      <c r="T4053" s="1">
        <f>200</f>
        <v>200</v>
      </c>
      <c r="U4053" s="1">
        <f>Table1[[#This Row],[PF]]+Table1[[#This Row],[Professional Tax]]</f>
        <v>3281.7938461538461</v>
      </c>
      <c r="V4053" s="1">
        <f>Table1[[#This Row],[Overtime Hours]]*200</f>
        <v>2400</v>
      </c>
      <c r="W4053" s="1">
        <f>Table1[[#This Row],[Earned Basic Salary]]+Table1[[#This Row],[HRA]]+Table1[[#This Row],[DA]]+Table1[[#This Row],[Overtime Pay]]</f>
        <v>35786.1</v>
      </c>
      <c r="X4053" s="1">
        <f>Table1[[#This Row],[Gross Salary]]-Table1[[#This Row],[Total Deduction]]</f>
        <v>32504.306153846152</v>
      </c>
      <c r="Y4053" t="s">
        <v>37</v>
      </c>
      <c r="Z4053" t="s">
        <v>106</v>
      </c>
      <c r="AA4053" t="s">
        <v>14435</v>
      </c>
      <c r="AB4053" t="s">
        <v>14436</v>
      </c>
    </row>
    <row r="4054" spans="1:28" x14ac:dyDescent="0.3">
      <c r="A4054" t="s">
        <v>14437</v>
      </c>
      <c r="B4054" t="s">
        <v>579</v>
      </c>
      <c r="C4054">
        <v>38</v>
      </c>
      <c r="D4054" t="s">
        <v>61</v>
      </c>
      <c r="E4054" t="s">
        <v>121</v>
      </c>
      <c r="F4054" t="s">
        <v>55</v>
      </c>
      <c r="G4054" t="s">
        <v>5446</v>
      </c>
      <c r="H4054" t="s">
        <v>35</v>
      </c>
      <c r="I4054" t="s">
        <v>36</v>
      </c>
      <c r="J4054">
        <v>26</v>
      </c>
      <c r="K4054">
        <v>23</v>
      </c>
      <c r="L4054">
        <f t="shared" si="189"/>
        <v>3</v>
      </c>
      <c r="M4054">
        <v>11</v>
      </c>
      <c r="N4054">
        <v>62010</v>
      </c>
      <c r="O4054" s="1">
        <f t="shared" si="190"/>
        <v>2385</v>
      </c>
      <c r="P4054" s="1">
        <f t="shared" si="191"/>
        <v>54855</v>
      </c>
      <c r="Q4054" s="1">
        <f>Table1[[#This Row],[Earned Basic Salary]]*20%</f>
        <v>10971</v>
      </c>
      <c r="R4054" s="1">
        <f>Table1[[#This Row],[Earned Basic Salary]]*10%</f>
        <v>5485.5</v>
      </c>
      <c r="S4054" s="1">
        <f>Table1[[#This Row],[Earned Basic Salary]]*12%</f>
        <v>6582.5999999999995</v>
      </c>
      <c r="T4054" s="1">
        <f>200</f>
        <v>200</v>
      </c>
      <c r="U4054" s="1">
        <f>Table1[[#This Row],[PF]]+Table1[[#This Row],[Professional Tax]]</f>
        <v>6782.5999999999995</v>
      </c>
      <c r="V4054" s="1">
        <f>Table1[[#This Row],[Overtime Hours]]*200</f>
        <v>2200</v>
      </c>
      <c r="W4054" s="1">
        <f>Table1[[#This Row],[Earned Basic Salary]]+Table1[[#This Row],[HRA]]+Table1[[#This Row],[DA]]+Table1[[#This Row],[Overtime Pay]]</f>
        <v>73511.5</v>
      </c>
      <c r="X4054" s="1">
        <f>Table1[[#This Row],[Gross Salary]]-Table1[[#This Row],[Total Deduction]]</f>
        <v>66728.899999999994</v>
      </c>
      <c r="Y4054" t="s">
        <v>37</v>
      </c>
      <c r="Z4054" t="s">
        <v>106</v>
      </c>
      <c r="AA4054" t="s">
        <v>14438</v>
      </c>
      <c r="AB4054" t="s">
        <v>14439</v>
      </c>
    </row>
    <row r="4055" spans="1:28" x14ac:dyDescent="0.3">
      <c r="A4055" t="s">
        <v>14440</v>
      </c>
      <c r="B4055" t="s">
        <v>788</v>
      </c>
      <c r="C4055">
        <v>25</v>
      </c>
      <c r="D4055" t="s">
        <v>133</v>
      </c>
      <c r="E4055" t="s">
        <v>32</v>
      </c>
      <c r="F4055" t="s">
        <v>33</v>
      </c>
      <c r="G4055" t="s">
        <v>1975</v>
      </c>
      <c r="H4055" t="s">
        <v>35</v>
      </c>
      <c r="I4055" t="s">
        <v>36</v>
      </c>
      <c r="J4055">
        <v>26</v>
      </c>
      <c r="K4055">
        <v>24</v>
      </c>
      <c r="L4055">
        <f t="shared" si="189"/>
        <v>2</v>
      </c>
      <c r="M4055">
        <v>0</v>
      </c>
      <c r="N4055">
        <v>47392</v>
      </c>
      <c r="O4055" s="1">
        <f t="shared" si="190"/>
        <v>1822.7692307692307</v>
      </c>
      <c r="P4055" s="1">
        <f t="shared" si="191"/>
        <v>43746.461538461539</v>
      </c>
      <c r="Q4055" s="1">
        <f>Table1[[#This Row],[Earned Basic Salary]]*20%</f>
        <v>8749.2923076923089</v>
      </c>
      <c r="R4055" s="1">
        <f>Table1[[#This Row],[Earned Basic Salary]]*10%</f>
        <v>4374.6461538461544</v>
      </c>
      <c r="S4055" s="1">
        <f>Table1[[#This Row],[Earned Basic Salary]]*12%</f>
        <v>5249.5753846153848</v>
      </c>
      <c r="T4055" s="1">
        <f>200</f>
        <v>200</v>
      </c>
      <c r="U4055" s="1">
        <f>Table1[[#This Row],[PF]]+Table1[[#This Row],[Professional Tax]]</f>
        <v>5449.5753846153848</v>
      </c>
      <c r="V4055" s="1">
        <f>Table1[[#This Row],[Overtime Hours]]*200</f>
        <v>0</v>
      </c>
      <c r="W4055" s="1">
        <f>Table1[[#This Row],[Earned Basic Salary]]+Table1[[#This Row],[HRA]]+Table1[[#This Row],[DA]]+Table1[[#This Row],[Overtime Pay]]</f>
        <v>56870.400000000001</v>
      </c>
      <c r="X4055" s="1">
        <f>Table1[[#This Row],[Gross Salary]]-Table1[[#This Row],[Total Deduction]]</f>
        <v>51420.824615384619</v>
      </c>
      <c r="Y4055" t="s">
        <v>37</v>
      </c>
      <c r="Z4055" t="s">
        <v>106</v>
      </c>
      <c r="AA4055" t="s">
        <v>14441</v>
      </c>
      <c r="AB4055" t="s">
        <v>14442</v>
      </c>
    </row>
    <row r="4056" spans="1:28" x14ac:dyDescent="0.3">
      <c r="A4056" t="s">
        <v>14443</v>
      </c>
      <c r="B4056" t="s">
        <v>1929</v>
      </c>
      <c r="C4056">
        <v>54</v>
      </c>
      <c r="D4056" t="s">
        <v>133</v>
      </c>
      <c r="E4056" t="s">
        <v>62</v>
      </c>
      <c r="F4056" t="s">
        <v>69</v>
      </c>
      <c r="G4056" t="s">
        <v>4319</v>
      </c>
      <c r="H4056" t="s">
        <v>35</v>
      </c>
      <c r="I4056" t="s">
        <v>36</v>
      </c>
      <c r="J4056">
        <v>26</v>
      </c>
      <c r="K4056">
        <v>26</v>
      </c>
      <c r="L4056">
        <f t="shared" si="189"/>
        <v>0</v>
      </c>
      <c r="M4056">
        <v>5</v>
      </c>
      <c r="N4056">
        <v>45798</v>
      </c>
      <c r="O4056" s="1">
        <f t="shared" si="190"/>
        <v>1761.4615384615386</v>
      </c>
      <c r="P4056" s="1">
        <f t="shared" si="191"/>
        <v>45798</v>
      </c>
      <c r="Q4056" s="1">
        <f>Table1[[#This Row],[Earned Basic Salary]]*20%</f>
        <v>9159.6</v>
      </c>
      <c r="R4056" s="1">
        <f>Table1[[#This Row],[Earned Basic Salary]]*10%</f>
        <v>4579.8</v>
      </c>
      <c r="S4056" s="1">
        <f>Table1[[#This Row],[Earned Basic Salary]]*12%</f>
        <v>5495.76</v>
      </c>
      <c r="T4056" s="1">
        <f>200</f>
        <v>200</v>
      </c>
      <c r="U4056" s="1">
        <f>Table1[[#This Row],[PF]]+Table1[[#This Row],[Professional Tax]]</f>
        <v>5695.76</v>
      </c>
      <c r="V4056" s="1">
        <f>Table1[[#This Row],[Overtime Hours]]*200</f>
        <v>1000</v>
      </c>
      <c r="W4056" s="1">
        <f>Table1[[#This Row],[Earned Basic Salary]]+Table1[[#This Row],[HRA]]+Table1[[#This Row],[DA]]+Table1[[#This Row],[Overtime Pay]]</f>
        <v>60537.4</v>
      </c>
      <c r="X4056" s="1">
        <f>Table1[[#This Row],[Gross Salary]]-Table1[[#This Row],[Total Deduction]]</f>
        <v>54841.64</v>
      </c>
      <c r="Y4056" t="s">
        <v>37</v>
      </c>
      <c r="Z4056" t="s">
        <v>95</v>
      </c>
      <c r="AA4056" t="s">
        <v>14444</v>
      </c>
      <c r="AB4056" t="s">
        <v>14445</v>
      </c>
    </row>
    <row r="4057" spans="1:28" x14ac:dyDescent="0.3">
      <c r="A4057" t="s">
        <v>14446</v>
      </c>
      <c r="B4057" t="s">
        <v>750</v>
      </c>
      <c r="C4057">
        <v>24</v>
      </c>
      <c r="D4057" t="s">
        <v>31</v>
      </c>
      <c r="E4057" t="s">
        <v>54</v>
      </c>
      <c r="F4057" t="s">
        <v>83</v>
      </c>
      <c r="G4057" t="s">
        <v>4274</v>
      </c>
      <c r="H4057" t="s">
        <v>35</v>
      </c>
      <c r="I4057" t="s">
        <v>36</v>
      </c>
      <c r="J4057">
        <v>26</v>
      </c>
      <c r="K4057">
        <v>26</v>
      </c>
      <c r="L4057">
        <f t="shared" si="189"/>
        <v>0</v>
      </c>
      <c r="M4057">
        <v>12</v>
      </c>
      <c r="N4057">
        <v>49167</v>
      </c>
      <c r="O4057" s="1">
        <f t="shared" si="190"/>
        <v>1891.0384615384614</v>
      </c>
      <c r="P4057" s="1">
        <f t="shared" si="191"/>
        <v>49167</v>
      </c>
      <c r="Q4057" s="1">
        <f>Table1[[#This Row],[Earned Basic Salary]]*20%</f>
        <v>9833.4000000000015</v>
      </c>
      <c r="R4057" s="1">
        <f>Table1[[#This Row],[Earned Basic Salary]]*10%</f>
        <v>4916.7000000000007</v>
      </c>
      <c r="S4057" s="1">
        <f>Table1[[#This Row],[Earned Basic Salary]]*12%</f>
        <v>5900.04</v>
      </c>
      <c r="T4057" s="1">
        <f>200</f>
        <v>200</v>
      </c>
      <c r="U4057" s="1">
        <f>Table1[[#This Row],[PF]]+Table1[[#This Row],[Professional Tax]]</f>
        <v>6100.04</v>
      </c>
      <c r="V4057" s="1">
        <f>Table1[[#This Row],[Overtime Hours]]*200</f>
        <v>2400</v>
      </c>
      <c r="W4057" s="1">
        <f>Table1[[#This Row],[Earned Basic Salary]]+Table1[[#This Row],[HRA]]+Table1[[#This Row],[DA]]+Table1[[#This Row],[Overtime Pay]]</f>
        <v>66317.100000000006</v>
      </c>
      <c r="X4057" s="1">
        <f>Table1[[#This Row],[Gross Salary]]-Table1[[#This Row],[Total Deduction]]</f>
        <v>60217.060000000005</v>
      </c>
      <c r="Y4057" t="s">
        <v>37</v>
      </c>
      <c r="Z4057" t="s">
        <v>95</v>
      </c>
      <c r="AA4057" t="s">
        <v>14447</v>
      </c>
      <c r="AB4057" t="s">
        <v>14448</v>
      </c>
    </row>
    <row r="4058" spans="1:28" x14ac:dyDescent="0.3">
      <c r="A4058" t="s">
        <v>14449</v>
      </c>
      <c r="B4058" t="s">
        <v>255</v>
      </c>
      <c r="C4058">
        <v>30</v>
      </c>
      <c r="D4058" t="s">
        <v>53</v>
      </c>
      <c r="E4058" t="s">
        <v>121</v>
      </c>
      <c r="F4058" t="s">
        <v>83</v>
      </c>
      <c r="G4058" t="s">
        <v>1627</v>
      </c>
      <c r="H4058" t="s">
        <v>35</v>
      </c>
      <c r="I4058" t="s">
        <v>36</v>
      </c>
      <c r="J4058">
        <v>26</v>
      </c>
      <c r="K4058">
        <v>25</v>
      </c>
      <c r="L4058">
        <f t="shared" si="189"/>
        <v>1</v>
      </c>
      <c r="M4058">
        <v>6</v>
      </c>
      <c r="N4058">
        <v>69585</v>
      </c>
      <c r="O4058" s="1">
        <f t="shared" si="190"/>
        <v>2676.3461538461538</v>
      </c>
      <c r="P4058" s="1">
        <f t="shared" si="191"/>
        <v>66908.653846153844</v>
      </c>
      <c r="Q4058" s="1">
        <f>Table1[[#This Row],[Earned Basic Salary]]*20%</f>
        <v>13381.73076923077</v>
      </c>
      <c r="R4058" s="1">
        <f>Table1[[#This Row],[Earned Basic Salary]]*10%</f>
        <v>6690.8653846153848</v>
      </c>
      <c r="S4058" s="1">
        <f>Table1[[#This Row],[Earned Basic Salary]]*12%</f>
        <v>8029.038461538461</v>
      </c>
      <c r="T4058" s="1">
        <f>200</f>
        <v>200</v>
      </c>
      <c r="U4058" s="1">
        <f>Table1[[#This Row],[PF]]+Table1[[#This Row],[Professional Tax]]</f>
        <v>8229.038461538461</v>
      </c>
      <c r="V4058" s="1">
        <f>Table1[[#This Row],[Overtime Hours]]*200</f>
        <v>1200</v>
      </c>
      <c r="W4058" s="1">
        <f>Table1[[#This Row],[Earned Basic Salary]]+Table1[[#This Row],[HRA]]+Table1[[#This Row],[DA]]+Table1[[#This Row],[Overtime Pay]]</f>
        <v>88181.25</v>
      </c>
      <c r="X4058" s="1">
        <f>Table1[[#This Row],[Gross Salary]]-Table1[[#This Row],[Total Deduction]]</f>
        <v>79952.211538461532</v>
      </c>
      <c r="Y4058" t="s">
        <v>37</v>
      </c>
      <c r="Z4058" t="s">
        <v>106</v>
      </c>
      <c r="AA4058" t="s">
        <v>14450</v>
      </c>
      <c r="AB4058" t="s">
        <v>14451</v>
      </c>
    </row>
    <row r="4059" spans="1:28" x14ac:dyDescent="0.3">
      <c r="A4059" t="s">
        <v>14452</v>
      </c>
      <c r="B4059" t="s">
        <v>1233</v>
      </c>
      <c r="C4059">
        <v>26</v>
      </c>
      <c r="D4059" t="s">
        <v>61</v>
      </c>
      <c r="E4059" t="s">
        <v>32</v>
      </c>
      <c r="F4059" t="s">
        <v>83</v>
      </c>
      <c r="G4059" t="s">
        <v>14453</v>
      </c>
      <c r="H4059" t="s">
        <v>35</v>
      </c>
      <c r="I4059" t="s">
        <v>36</v>
      </c>
      <c r="J4059">
        <v>26</v>
      </c>
      <c r="K4059">
        <v>25</v>
      </c>
      <c r="L4059">
        <f t="shared" si="189"/>
        <v>1</v>
      </c>
      <c r="M4059">
        <v>14</v>
      </c>
      <c r="N4059">
        <v>40422</v>
      </c>
      <c r="O4059" s="1">
        <f t="shared" si="190"/>
        <v>1554.6923076923076</v>
      </c>
      <c r="P4059" s="1">
        <f t="shared" si="191"/>
        <v>38867.307692307688</v>
      </c>
      <c r="Q4059" s="1">
        <f>Table1[[#This Row],[Earned Basic Salary]]*20%</f>
        <v>7773.4615384615381</v>
      </c>
      <c r="R4059" s="1">
        <f>Table1[[#This Row],[Earned Basic Salary]]*10%</f>
        <v>3886.7307692307691</v>
      </c>
      <c r="S4059" s="1">
        <f>Table1[[#This Row],[Earned Basic Salary]]*12%</f>
        <v>4664.076923076922</v>
      </c>
      <c r="T4059" s="1">
        <f>200</f>
        <v>200</v>
      </c>
      <c r="U4059" s="1">
        <f>Table1[[#This Row],[PF]]+Table1[[#This Row],[Professional Tax]]</f>
        <v>4864.076923076922</v>
      </c>
      <c r="V4059" s="1">
        <f>Table1[[#This Row],[Overtime Hours]]*200</f>
        <v>2800</v>
      </c>
      <c r="W4059" s="1">
        <f>Table1[[#This Row],[Earned Basic Salary]]+Table1[[#This Row],[HRA]]+Table1[[#This Row],[DA]]+Table1[[#This Row],[Overtime Pay]]</f>
        <v>53327.499999999993</v>
      </c>
      <c r="X4059" s="1">
        <f>Table1[[#This Row],[Gross Salary]]-Table1[[#This Row],[Total Deduction]]</f>
        <v>48463.423076923071</v>
      </c>
      <c r="Y4059" t="s">
        <v>37</v>
      </c>
      <c r="Z4059" t="s">
        <v>38</v>
      </c>
      <c r="AA4059" t="s">
        <v>14454</v>
      </c>
      <c r="AB4059" t="s">
        <v>14455</v>
      </c>
    </row>
    <row r="4060" spans="1:28" x14ac:dyDescent="0.3">
      <c r="A4060" t="s">
        <v>14456</v>
      </c>
      <c r="B4060" t="s">
        <v>401</v>
      </c>
      <c r="C4060">
        <v>29</v>
      </c>
      <c r="D4060" t="s">
        <v>127</v>
      </c>
      <c r="E4060" t="s">
        <v>45</v>
      </c>
      <c r="F4060" t="s">
        <v>33</v>
      </c>
      <c r="G4060" t="s">
        <v>2407</v>
      </c>
      <c r="H4060" t="s">
        <v>35</v>
      </c>
      <c r="I4060" t="s">
        <v>36</v>
      </c>
      <c r="J4060">
        <v>26</v>
      </c>
      <c r="K4060">
        <v>25</v>
      </c>
      <c r="L4060">
        <f t="shared" si="189"/>
        <v>1</v>
      </c>
      <c r="M4060">
        <v>20</v>
      </c>
      <c r="N4060">
        <v>70887</v>
      </c>
      <c r="O4060" s="1">
        <f t="shared" si="190"/>
        <v>2726.4230769230771</v>
      </c>
      <c r="P4060" s="1">
        <f t="shared" si="191"/>
        <v>68160.576923076922</v>
      </c>
      <c r="Q4060" s="1">
        <f>Table1[[#This Row],[Earned Basic Salary]]*20%</f>
        <v>13632.115384615385</v>
      </c>
      <c r="R4060" s="1">
        <f>Table1[[#This Row],[Earned Basic Salary]]*10%</f>
        <v>6816.0576923076924</v>
      </c>
      <c r="S4060" s="1">
        <f>Table1[[#This Row],[Earned Basic Salary]]*12%</f>
        <v>8179.2692307692305</v>
      </c>
      <c r="T4060" s="1">
        <f>200</f>
        <v>200</v>
      </c>
      <c r="U4060" s="1">
        <f>Table1[[#This Row],[PF]]+Table1[[#This Row],[Professional Tax]]</f>
        <v>8379.2692307692305</v>
      </c>
      <c r="V4060" s="1">
        <f>Table1[[#This Row],[Overtime Hours]]*200</f>
        <v>4000</v>
      </c>
      <c r="W4060" s="1">
        <f>Table1[[#This Row],[Earned Basic Salary]]+Table1[[#This Row],[HRA]]+Table1[[#This Row],[DA]]+Table1[[#This Row],[Overtime Pay]]</f>
        <v>92608.75</v>
      </c>
      <c r="X4060" s="1">
        <f>Table1[[#This Row],[Gross Salary]]-Table1[[#This Row],[Total Deduction]]</f>
        <v>84229.480769230766</v>
      </c>
      <c r="Y4060" t="s">
        <v>37</v>
      </c>
      <c r="Z4060" t="s">
        <v>95</v>
      </c>
      <c r="AA4060" t="s">
        <v>14457</v>
      </c>
      <c r="AB4060" t="s">
        <v>14458</v>
      </c>
    </row>
    <row r="4061" spans="1:28" x14ac:dyDescent="0.3">
      <c r="A4061" t="s">
        <v>14459</v>
      </c>
      <c r="B4061" t="s">
        <v>29</v>
      </c>
      <c r="C4061">
        <v>27</v>
      </c>
      <c r="D4061" t="s">
        <v>53</v>
      </c>
      <c r="E4061" t="s">
        <v>82</v>
      </c>
      <c r="F4061" t="s">
        <v>46</v>
      </c>
      <c r="G4061" t="s">
        <v>928</v>
      </c>
      <c r="H4061" t="s">
        <v>35</v>
      </c>
      <c r="I4061" t="s">
        <v>36</v>
      </c>
      <c r="J4061">
        <v>26</v>
      </c>
      <c r="K4061">
        <v>21</v>
      </c>
      <c r="L4061">
        <f t="shared" si="189"/>
        <v>5</v>
      </c>
      <c r="M4061">
        <v>12</v>
      </c>
      <c r="N4061">
        <v>69443</v>
      </c>
      <c r="O4061" s="1">
        <f t="shared" si="190"/>
        <v>2670.8846153846152</v>
      </c>
      <c r="P4061" s="1">
        <f t="shared" si="191"/>
        <v>56088.576923076922</v>
      </c>
      <c r="Q4061" s="1">
        <f>Table1[[#This Row],[Earned Basic Salary]]*20%</f>
        <v>11217.715384615385</v>
      </c>
      <c r="R4061" s="1">
        <f>Table1[[#This Row],[Earned Basic Salary]]*10%</f>
        <v>5608.8576923076926</v>
      </c>
      <c r="S4061" s="1">
        <f>Table1[[#This Row],[Earned Basic Salary]]*12%</f>
        <v>6730.6292307692302</v>
      </c>
      <c r="T4061" s="1">
        <f>200</f>
        <v>200</v>
      </c>
      <c r="U4061" s="1">
        <f>Table1[[#This Row],[PF]]+Table1[[#This Row],[Professional Tax]]</f>
        <v>6930.6292307692302</v>
      </c>
      <c r="V4061" s="1">
        <f>Table1[[#This Row],[Overtime Hours]]*200</f>
        <v>2400</v>
      </c>
      <c r="W4061" s="1">
        <f>Table1[[#This Row],[Earned Basic Salary]]+Table1[[#This Row],[HRA]]+Table1[[#This Row],[DA]]+Table1[[#This Row],[Overtime Pay]]</f>
        <v>75315.149999999994</v>
      </c>
      <c r="X4061" s="1">
        <f>Table1[[#This Row],[Gross Salary]]-Table1[[#This Row],[Total Deduction]]</f>
        <v>68384.520769230759</v>
      </c>
      <c r="Y4061" t="s">
        <v>37</v>
      </c>
      <c r="Z4061" t="s">
        <v>106</v>
      </c>
      <c r="AA4061" t="s">
        <v>14460</v>
      </c>
      <c r="AB4061" t="s">
        <v>14461</v>
      </c>
    </row>
    <row r="4062" spans="1:28" x14ac:dyDescent="0.3">
      <c r="A4062" t="s">
        <v>14462</v>
      </c>
      <c r="B4062" t="s">
        <v>1140</v>
      </c>
      <c r="C4062">
        <v>31</v>
      </c>
      <c r="D4062" t="s">
        <v>75</v>
      </c>
      <c r="E4062" t="s">
        <v>121</v>
      </c>
      <c r="F4062" t="s">
        <v>46</v>
      </c>
      <c r="G4062" t="s">
        <v>5348</v>
      </c>
      <c r="H4062" t="s">
        <v>35</v>
      </c>
      <c r="I4062" t="s">
        <v>36</v>
      </c>
      <c r="J4062">
        <v>26</v>
      </c>
      <c r="K4062">
        <v>25</v>
      </c>
      <c r="L4062">
        <f t="shared" si="189"/>
        <v>1</v>
      </c>
      <c r="M4062">
        <v>5</v>
      </c>
      <c r="N4062">
        <v>34545</v>
      </c>
      <c r="O4062" s="1">
        <f t="shared" si="190"/>
        <v>1328.6538461538462</v>
      </c>
      <c r="P4062" s="1">
        <f t="shared" si="191"/>
        <v>33216.346153846156</v>
      </c>
      <c r="Q4062" s="1">
        <f>Table1[[#This Row],[Earned Basic Salary]]*20%</f>
        <v>6643.2692307692314</v>
      </c>
      <c r="R4062" s="1">
        <f>Table1[[#This Row],[Earned Basic Salary]]*10%</f>
        <v>3321.6346153846157</v>
      </c>
      <c r="S4062" s="1">
        <f>Table1[[#This Row],[Earned Basic Salary]]*12%</f>
        <v>3985.9615384615386</v>
      </c>
      <c r="T4062" s="1">
        <f>200</f>
        <v>200</v>
      </c>
      <c r="U4062" s="1">
        <f>Table1[[#This Row],[PF]]+Table1[[#This Row],[Professional Tax]]</f>
        <v>4185.961538461539</v>
      </c>
      <c r="V4062" s="1">
        <f>Table1[[#This Row],[Overtime Hours]]*200</f>
        <v>1000</v>
      </c>
      <c r="W4062" s="1">
        <f>Table1[[#This Row],[Earned Basic Salary]]+Table1[[#This Row],[HRA]]+Table1[[#This Row],[DA]]+Table1[[#This Row],[Overtime Pay]]</f>
        <v>44181.250000000007</v>
      </c>
      <c r="X4062" s="1">
        <f>Table1[[#This Row],[Gross Salary]]-Table1[[#This Row],[Total Deduction]]</f>
        <v>39995.288461538468</v>
      </c>
      <c r="Y4062" t="s">
        <v>37</v>
      </c>
      <c r="Z4062" t="s">
        <v>48</v>
      </c>
      <c r="AA4062" t="s">
        <v>14463</v>
      </c>
      <c r="AB4062" t="s">
        <v>14464</v>
      </c>
    </row>
    <row r="4063" spans="1:28" x14ac:dyDescent="0.3">
      <c r="A4063" t="s">
        <v>14465</v>
      </c>
      <c r="B4063" t="s">
        <v>1929</v>
      </c>
      <c r="C4063">
        <v>32</v>
      </c>
      <c r="D4063" t="s">
        <v>53</v>
      </c>
      <c r="E4063" t="s">
        <v>82</v>
      </c>
      <c r="F4063" t="s">
        <v>83</v>
      </c>
      <c r="G4063" t="s">
        <v>14466</v>
      </c>
      <c r="H4063" t="s">
        <v>35</v>
      </c>
      <c r="I4063" t="s">
        <v>36</v>
      </c>
      <c r="J4063">
        <v>26</v>
      </c>
      <c r="K4063">
        <v>22</v>
      </c>
      <c r="L4063">
        <f t="shared" si="189"/>
        <v>4</v>
      </c>
      <c r="M4063">
        <v>4</v>
      </c>
      <c r="N4063">
        <v>72770</v>
      </c>
      <c r="O4063" s="1">
        <f t="shared" si="190"/>
        <v>2798.8461538461538</v>
      </c>
      <c r="P4063" s="1">
        <f t="shared" si="191"/>
        <v>61574.615384615383</v>
      </c>
      <c r="Q4063" s="1">
        <f>Table1[[#This Row],[Earned Basic Salary]]*20%</f>
        <v>12314.923076923078</v>
      </c>
      <c r="R4063" s="1">
        <f>Table1[[#This Row],[Earned Basic Salary]]*10%</f>
        <v>6157.461538461539</v>
      </c>
      <c r="S4063" s="1">
        <f>Table1[[#This Row],[Earned Basic Salary]]*12%</f>
        <v>7388.9538461538459</v>
      </c>
      <c r="T4063" s="1">
        <f>200</f>
        <v>200</v>
      </c>
      <c r="U4063" s="1">
        <f>Table1[[#This Row],[PF]]+Table1[[#This Row],[Professional Tax]]</f>
        <v>7588.9538461538459</v>
      </c>
      <c r="V4063" s="1">
        <f>Table1[[#This Row],[Overtime Hours]]*200</f>
        <v>800</v>
      </c>
      <c r="W4063" s="1">
        <f>Table1[[#This Row],[Earned Basic Salary]]+Table1[[#This Row],[HRA]]+Table1[[#This Row],[DA]]+Table1[[#This Row],[Overtime Pay]]</f>
        <v>80847</v>
      </c>
      <c r="X4063" s="1">
        <f>Table1[[#This Row],[Gross Salary]]-Table1[[#This Row],[Total Deduction]]</f>
        <v>73258.046153846153</v>
      </c>
      <c r="Y4063" t="s">
        <v>37</v>
      </c>
      <c r="Z4063" t="s">
        <v>38</v>
      </c>
      <c r="AA4063" t="s">
        <v>14467</v>
      </c>
      <c r="AB4063" t="s">
        <v>14468</v>
      </c>
    </row>
    <row r="4064" spans="1:28" x14ac:dyDescent="0.3">
      <c r="A4064" t="s">
        <v>14469</v>
      </c>
      <c r="B4064" t="s">
        <v>1805</v>
      </c>
      <c r="C4064">
        <v>25</v>
      </c>
      <c r="D4064" t="s">
        <v>75</v>
      </c>
      <c r="E4064" t="s">
        <v>45</v>
      </c>
      <c r="F4064" t="s">
        <v>63</v>
      </c>
      <c r="G4064" t="s">
        <v>5751</v>
      </c>
      <c r="H4064" t="s">
        <v>35</v>
      </c>
      <c r="I4064" t="s">
        <v>36</v>
      </c>
      <c r="J4064">
        <v>26</v>
      </c>
      <c r="K4064">
        <v>22</v>
      </c>
      <c r="L4064">
        <f t="shared" si="189"/>
        <v>4</v>
      </c>
      <c r="M4064">
        <v>7</v>
      </c>
      <c r="N4064">
        <v>20371</v>
      </c>
      <c r="O4064" s="1">
        <f t="shared" si="190"/>
        <v>783.5</v>
      </c>
      <c r="P4064" s="1">
        <f t="shared" si="191"/>
        <v>17237</v>
      </c>
      <c r="Q4064" s="1">
        <f>Table1[[#This Row],[Earned Basic Salary]]*20%</f>
        <v>3447.4</v>
      </c>
      <c r="R4064" s="1">
        <f>Table1[[#This Row],[Earned Basic Salary]]*10%</f>
        <v>1723.7</v>
      </c>
      <c r="S4064" s="1">
        <f>Table1[[#This Row],[Earned Basic Salary]]*12%</f>
        <v>2068.44</v>
      </c>
      <c r="T4064" s="1">
        <f>200</f>
        <v>200</v>
      </c>
      <c r="U4064" s="1">
        <f>Table1[[#This Row],[PF]]+Table1[[#This Row],[Professional Tax]]</f>
        <v>2268.44</v>
      </c>
      <c r="V4064" s="1">
        <f>Table1[[#This Row],[Overtime Hours]]*200</f>
        <v>1400</v>
      </c>
      <c r="W4064" s="1">
        <f>Table1[[#This Row],[Earned Basic Salary]]+Table1[[#This Row],[HRA]]+Table1[[#This Row],[DA]]+Table1[[#This Row],[Overtime Pay]]</f>
        <v>23808.100000000002</v>
      </c>
      <c r="X4064" s="1">
        <f>Table1[[#This Row],[Gross Salary]]-Table1[[#This Row],[Total Deduction]]</f>
        <v>21539.660000000003</v>
      </c>
      <c r="Y4064" t="s">
        <v>37</v>
      </c>
      <c r="Z4064" t="s">
        <v>95</v>
      </c>
      <c r="AA4064" t="s">
        <v>14470</v>
      </c>
      <c r="AB4064" t="s">
        <v>14471</v>
      </c>
    </row>
    <row r="4065" spans="1:28" x14ac:dyDescent="0.3">
      <c r="A4065" t="s">
        <v>14472</v>
      </c>
      <c r="B4065" t="s">
        <v>598</v>
      </c>
      <c r="C4065">
        <v>27</v>
      </c>
      <c r="D4065" t="s">
        <v>61</v>
      </c>
      <c r="E4065" t="s">
        <v>32</v>
      </c>
      <c r="F4065" t="s">
        <v>69</v>
      </c>
      <c r="G4065" t="s">
        <v>4466</v>
      </c>
      <c r="H4065" t="s">
        <v>35</v>
      </c>
      <c r="I4065" t="s">
        <v>36</v>
      </c>
      <c r="J4065">
        <v>26</v>
      </c>
      <c r="K4065">
        <v>26</v>
      </c>
      <c r="L4065">
        <f t="shared" si="189"/>
        <v>0</v>
      </c>
      <c r="M4065">
        <v>8</v>
      </c>
      <c r="N4065">
        <v>22401</v>
      </c>
      <c r="O4065" s="1">
        <f t="shared" si="190"/>
        <v>861.57692307692309</v>
      </c>
      <c r="P4065" s="1">
        <f t="shared" si="191"/>
        <v>22401</v>
      </c>
      <c r="Q4065" s="1">
        <f>Table1[[#This Row],[Earned Basic Salary]]*20%</f>
        <v>4480.2</v>
      </c>
      <c r="R4065" s="1">
        <f>Table1[[#This Row],[Earned Basic Salary]]*10%</f>
        <v>2240.1</v>
      </c>
      <c r="S4065" s="1">
        <f>Table1[[#This Row],[Earned Basic Salary]]*12%</f>
        <v>2688.12</v>
      </c>
      <c r="T4065" s="1">
        <f>200</f>
        <v>200</v>
      </c>
      <c r="U4065" s="1">
        <f>Table1[[#This Row],[PF]]+Table1[[#This Row],[Professional Tax]]</f>
        <v>2888.12</v>
      </c>
      <c r="V4065" s="1">
        <f>Table1[[#This Row],[Overtime Hours]]*200</f>
        <v>1600</v>
      </c>
      <c r="W4065" s="1">
        <f>Table1[[#This Row],[Earned Basic Salary]]+Table1[[#This Row],[HRA]]+Table1[[#This Row],[DA]]+Table1[[#This Row],[Overtime Pay]]</f>
        <v>30721.3</v>
      </c>
      <c r="X4065" s="1">
        <f>Table1[[#This Row],[Gross Salary]]-Table1[[#This Row],[Total Deduction]]</f>
        <v>27833.18</v>
      </c>
      <c r="Y4065" t="s">
        <v>37</v>
      </c>
      <c r="Z4065" t="s">
        <v>48</v>
      </c>
      <c r="AA4065" t="s">
        <v>14473</v>
      </c>
      <c r="AB4065" t="s">
        <v>14474</v>
      </c>
    </row>
    <row r="4066" spans="1:28" x14ac:dyDescent="0.3">
      <c r="A4066" t="s">
        <v>14475</v>
      </c>
      <c r="B4066" t="s">
        <v>143</v>
      </c>
      <c r="C4066">
        <v>52</v>
      </c>
      <c r="D4066" t="s">
        <v>53</v>
      </c>
      <c r="E4066" t="s">
        <v>45</v>
      </c>
      <c r="F4066" t="s">
        <v>55</v>
      </c>
      <c r="G4066" t="s">
        <v>5823</v>
      </c>
      <c r="H4066" t="s">
        <v>35</v>
      </c>
      <c r="I4066" t="s">
        <v>36</v>
      </c>
      <c r="J4066">
        <v>26</v>
      </c>
      <c r="K4066">
        <v>21</v>
      </c>
      <c r="L4066">
        <f t="shared" si="189"/>
        <v>5</v>
      </c>
      <c r="M4066">
        <v>17</v>
      </c>
      <c r="N4066">
        <v>63722</v>
      </c>
      <c r="O4066" s="1">
        <f t="shared" si="190"/>
        <v>2450.8461538461538</v>
      </c>
      <c r="P4066" s="1">
        <f t="shared" si="191"/>
        <v>51467.769230769227</v>
      </c>
      <c r="Q4066" s="1">
        <f>Table1[[#This Row],[Earned Basic Salary]]*20%</f>
        <v>10293.553846153845</v>
      </c>
      <c r="R4066" s="1">
        <f>Table1[[#This Row],[Earned Basic Salary]]*10%</f>
        <v>5146.7769230769227</v>
      </c>
      <c r="S4066" s="1">
        <f>Table1[[#This Row],[Earned Basic Salary]]*12%</f>
        <v>6176.1323076923072</v>
      </c>
      <c r="T4066" s="1">
        <f>200</f>
        <v>200</v>
      </c>
      <c r="U4066" s="1">
        <f>Table1[[#This Row],[PF]]+Table1[[#This Row],[Professional Tax]]</f>
        <v>6376.1323076923072</v>
      </c>
      <c r="V4066" s="1">
        <f>Table1[[#This Row],[Overtime Hours]]*200</f>
        <v>3400</v>
      </c>
      <c r="W4066" s="1">
        <f>Table1[[#This Row],[Earned Basic Salary]]+Table1[[#This Row],[HRA]]+Table1[[#This Row],[DA]]+Table1[[#This Row],[Overtime Pay]]</f>
        <v>70308.099999999991</v>
      </c>
      <c r="X4066" s="1">
        <f>Table1[[#This Row],[Gross Salary]]-Table1[[#This Row],[Total Deduction]]</f>
        <v>63931.967692307684</v>
      </c>
      <c r="Y4066" t="s">
        <v>37</v>
      </c>
      <c r="Z4066" t="s">
        <v>106</v>
      </c>
      <c r="AA4066" t="s">
        <v>14476</v>
      </c>
      <c r="AB4066" t="s">
        <v>14477</v>
      </c>
    </row>
    <row r="4067" spans="1:28" x14ac:dyDescent="0.3">
      <c r="A4067" t="s">
        <v>14478</v>
      </c>
      <c r="B4067" t="s">
        <v>531</v>
      </c>
      <c r="C4067">
        <v>44</v>
      </c>
      <c r="D4067" t="s">
        <v>75</v>
      </c>
      <c r="E4067" t="s">
        <v>54</v>
      </c>
      <c r="F4067" t="s">
        <v>83</v>
      </c>
      <c r="G4067" t="s">
        <v>5279</v>
      </c>
      <c r="H4067" t="s">
        <v>35</v>
      </c>
      <c r="I4067" t="s">
        <v>36</v>
      </c>
      <c r="J4067">
        <v>26</v>
      </c>
      <c r="K4067">
        <v>24</v>
      </c>
      <c r="L4067">
        <f t="shared" si="189"/>
        <v>2</v>
      </c>
      <c r="M4067">
        <v>7</v>
      </c>
      <c r="N4067">
        <v>60101</v>
      </c>
      <c r="O4067" s="1">
        <f t="shared" si="190"/>
        <v>2311.5769230769229</v>
      </c>
      <c r="P4067" s="1">
        <f t="shared" si="191"/>
        <v>55477.846153846149</v>
      </c>
      <c r="Q4067" s="1">
        <f>Table1[[#This Row],[Earned Basic Salary]]*20%</f>
        <v>11095.56923076923</v>
      </c>
      <c r="R4067" s="1">
        <f>Table1[[#This Row],[Earned Basic Salary]]*10%</f>
        <v>5547.7846153846149</v>
      </c>
      <c r="S4067" s="1">
        <f>Table1[[#This Row],[Earned Basic Salary]]*12%</f>
        <v>6657.3415384615373</v>
      </c>
      <c r="T4067" s="1">
        <f>200</f>
        <v>200</v>
      </c>
      <c r="U4067" s="1">
        <f>Table1[[#This Row],[PF]]+Table1[[#This Row],[Professional Tax]]</f>
        <v>6857.3415384615373</v>
      </c>
      <c r="V4067" s="1">
        <f>Table1[[#This Row],[Overtime Hours]]*200</f>
        <v>1400</v>
      </c>
      <c r="W4067" s="1">
        <f>Table1[[#This Row],[Earned Basic Salary]]+Table1[[#This Row],[HRA]]+Table1[[#This Row],[DA]]+Table1[[#This Row],[Overtime Pay]]</f>
        <v>73521.2</v>
      </c>
      <c r="X4067" s="1">
        <f>Table1[[#This Row],[Gross Salary]]-Table1[[#This Row],[Total Deduction]]</f>
        <v>66663.858461538461</v>
      </c>
      <c r="Y4067" t="s">
        <v>37</v>
      </c>
      <c r="Z4067" t="s">
        <v>48</v>
      </c>
      <c r="AA4067" t="s">
        <v>14479</v>
      </c>
      <c r="AB4067" t="s">
        <v>14480</v>
      </c>
    </row>
    <row r="4068" spans="1:28" x14ac:dyDescent="0.3">
      <c r="A4068" t="s">
        <v>14481</v>
      </c>
      <c r="B4068" t="s">
        <v>2873</v>
      </c>
      <c r="C4068">
        <v>40</v>
      </c>
      <c r="D4068" t="s">
        <v>133</v>
      </c>
      <c r="E4068" t="s">
        <v>62</v>
      </c>
      <c r="F4068" t="s">
        <v>69</v>
      </c>
      <c r="G4068" t="s">
        <v>4895</v>
      </c>
      <c r="H4068" t="s">
        <v>35</v>
      </c>
      <c r="I4068" t="s">
        <v>36</v>
      </c>
      <c r="J4068">
        <v>26</v>
      </c>
      <c r="K4068">
        <v>21</v>
      </c>
      <c r="L4068">
        <f t="shared" si="189"/>
        <v>5</v>
      </c>
      <c r="M4068">
        <v>17</v>
      </c>
      <c r="N4068">
        <v>47230</v>
      </c>
      <c r="O4068" s="1">
        <f t="shared" si="190"/>
        <v>1816.5384615384614</v>
      </c>
      <c r="P4068" s="1">
        <f t="shared" si="191"/>
        <v>38147.307692307688</v>
      </c>
      <c r="Q4068" s="1">
        <f>Table1[[#This Row],[Earned Basic Salary]]*20%</f>
        <v>7629.4615384615381</v>
      </c>
      <c r="R4068" s="1">
        <f>Table1[[#This Row],[Earned Basic Salary]]*10%</f>
        <v>3814.7307692307691</v>
      </c>
      <c r="S4068" s="1">
        <f>Table1[[#This Row],[Earned Basic Salary]]*12%</f>
        <v>4577.6769230769223</v>
      </c>
      <c r="T4068" s="1">
        <f>200</f>
        <v>200</v>
      </c>
      <c r="U4068" s="1">
        <f>Table1[[#This Row],[PF]]+Table1[[#This Row],[Professional Tax]]</f>
        <v>4777.6769230769223</v>
      </c>
      <c r="V4068" s="1">
        <f>Table1[[#This Row],[Overtime Hours]]*200</f>
        <v>3400</v>
      </c>
      <c r="W4068" s="1">
        <f>Table1[[#This Row],[Earned Basic Salary]]+Table1[[#This Row],[HRA]]+Table1[[#This Row],[DA]]+Table1[[#This Row],[Overtime Pay]]</f>
        <v>52991.499999999993</v>
      </c>
      <c r="X4068" s="1">
        <f>Table1[[#This Row],[Gross Salary]]-Table1[[#This Row],[Total Deduction]]</f>
        <v>48213.823076923072</v>
      </c>
      <c r="Y4068" t="s">
        <v>37</v>
      </c>
      <c r="Z4068" t="s">
        <v>95</v>
      </c>
      <c r="AA4068" t="s">
        <v>14482</v>
      </c>
      <c r="AB4068" t="s">
        <v>14483</v>
      </c>
    </row>
    <row r="4069" spans="1:28" x14ac:dyDescent="0.3">
      <c r="A4069" t="s">
        <v>14484</v>
      </c>
      <c r="B4069" t="s">
        <v>2028</v>
      </c>
      <c r="C4069">
        <v>36</v>
      </c>
      <c r="D4069" t="s">
        <v>127</v>
      </c>
      <c r="E4069" t="s">
        <v>32</v>
      </c>
      <c r="F4069" t="s">
        <v>46</v>
      </c>
      <c r="G4069" t="s">
        <v>11707</v>
      </c>
      <c r="H4069" t="s">
        <v>35</v>
      </c>
      <c r="I4069" t="s">
        <v>36</v>
      </c>
      <c r="J4069">
        <v>26</v>
      </c>
      <c r="K4069">
        <v>21</v>
      </c>
      <c r="L4069">
        <f t="shared" si="189"/>
        <v>5</v>
      </c>
      <c r="M4069">
        <v>16</v>
      </c>
      <c r="N4069">
        <v>18262</v>
      </c>
      <c r="O4069" s="1">
        <f t="shared" si="190"/>
        <v>702.38461538461536</v>
      </c>
      <c r="P4069" s="1">
        <f t="shared" si="191"/>
        <v>14750.076923076922</v>
      </c>
      <c r="Q4069" s="1">
        <f>Table1[[#This Row],[Earned Basic Salary]]*20%</f>
        <v>2950.0153846153844</v>
      </c>
      <c r="R4069" s="1">
        <f>Table1[[#This Row],[Earned Basic Salary]]*10%</f>
        <v>1475.0076923076922</v>
      </c>
      <c r="S4069" s="1">
        <f>Table1[[#This Row],[Earned Basic Salary]]*12%</f>
        <v>1770.0092307692305</v>
      </c>
      <c r="T4069" s="1">
        <f>200</f>
        <v>200</v>
      </c>
      <c r="U4069" s="1">
        <f>Table1[[#This Row],[PF]]+Table1[[#This Row],[Professional Tax]]</f>
        <v>1970.0092307692305</v>
      </c>
      <c r="V4069" s="1">
        <f>Table1[[#This Row],[Overtime Hours]]*200</f>
        <v>3200</v>
      </c>
      <c r="W4069" s="1">
        <f>Table1[[#This Row],[Earned Basic Salary]]+Table1[[#This Row],[HRA]]+Table1[[#This Row],[DA]]+Table1[[#This Row],[Overtime Pay]]</f>
        <v>22375.1</v>
      </c>
      <c r="X4069" s="1">
        <f>Table1[[#This Row],[Gross Salary]]-Table1[[#This Row],[Total Deduction]]</f>
        <v>20405.090769230766</v>
      </c>
      <c r="Y4069" t="s">
        <v>37</v>
      </c>
      <c r="Z4069" t="s">
        <v>106</v>
      </c>
      <c r="AA4069" t="s">
        <v>14485</v>
      </c>
      <c r="AB4069" t="s">
        <v>14486</v>
      </c>
    </row>
    <row r="4070" spans="1:28" x14ac:dyDescent="0.3">
      <c r="A4070" t="s">
        <v>14487</v>
      </c>
      <c r="B4070" t="s">
        <v>1478</v>
      </c>
      <c r="C4070">
        <v>50</v>
      </c>
      <c r="D4070" t="s">
        <v>81</v>
      </c>
      <c r="E4070" t="s">
        <v>121</v>
      </c>
      <c r="F4070" t="s">
        <v>83</v>
      </c>
      <c r="G4070" t="s">
        <v>12825</v>
      </c>
      <c r="H4070" t="s">
        <v>35</v>
      </c>
      <c r="I4070" t="s">
        <v>36</v>
      </c>
      <c r="J4070">
        <v>26</v>
      </c>
      <c r="K4070">
        <v>23</v>
      </c>
      <c r="L4070">
        <f t="shared" si="189"/>
        <v>3</v>
      </c>
      <c r="M4070">
        <v>14</v>
      </c>
      <c r="N4070">
        <v>74658</v>
      </c>
      <c r="O4070" s="1">
        <f t="shared" si="190"/>
        <v>2871.4615384615386</v>
      </c>
      <c r="P4070" s="1">
        <f t="shared" si="191"/>
        <v>66043.61538461539</v>
      </c>
      <c r="Q4070" s="1">
        <f>Table1[[#This Row],[Earned Basic Salary]]*20%</f>
        <v>13208.723076923079</v>
      </c>
      <c r="R4070" s="1">
        <f>Table1[[#This Row],[Earned Basic Salary]]*10%</f>
        <v>6604.3615384615396</v>
      </c>
      <c r="S4070" s="1">
        <f>Table1[[#This Row],[Earned Basic Salary]]*12%</f>
        <v>7925.2338461538466</v>
      </c>
      <c r="T4070" s="1">
        <f>200</f>
        <v>200</v>
      </c>
      <c r="U4070" s="1">
        <f>Table1[[#This Row],[PF]]+Table1[[#This Row],[Professional Tax]]</f>
        <v>8125.2338461538466</v>
      </c>
      <c r="V4070" s="1">
        <f>Table1[[#This Row],[Overtime Hours]]*200</f>
        <v>2800</v>
      </c>
      <c r="W4070" s="1">
        <f>Table1[[#This Row],[Earned Basic Salary]]+Table1[[#This Row],[HRA]]+Table1[[#This Row],[DA]]+Table1[[#This Row],[Overtime Pay]]</f>
        <v>88656.700000000012</v>
      </c>
      <c r="X4070" s="1">
        <f>Table1[[#This Row],[Gross Salary]]-Table1[[#This Row],[Total Deduction]]</f>
        <v>80531.466153846166</v>
      </c>
      <c r="Y4070" t="s">
        <v>37</v>
      </c>
      <c r="Z4070" t="s">
        <v>48</v>
      </c>
      <c r="AA4070" t="s">
        <v>14488</v>
      </c>
      <c r="AB4070" t="s">
        <v>14489</v>
      </c>
    </row>
    <row r="4071" spans="1:28" x14ac:dyDescent="0.3">
      <c r="A4071" t="s">
        <v>14490</v>
      </c>
      <c r="B4071" t="s">
        <v>979</v>
      </c>
      <c r="C4071">
        <v>36</v>
      </c>
      <c r="D4071" t="s">
        <v>31</v>
      </c>
      <c r="E4071" t="s">
        <v>54</v>
      </c>
      <c r="F4071" t="s">
        <v>46</v>
      </c>
      <c r="G4071" t="s">
        <v>13054</v>
      </c>
      <c r="H4071" t="s">
        <v>35</v>
      </c>
      <c r="I4071" t="s">
        <v>36</v>
      </c>
      <c r="J4071">
        <v>26</v>
      </c>
      <c r="K4071">
        <v>23</v>
      </c>
      <c r="L4071">
        <f t="shared" si="189"/>
        <v>3</v>
      </c>
      <c r="M4071">
        <v>18</v>
      </c>
      <c r="N4071">
        <v>22980</v>
      </c>
      <c r="O4071" s="1">
        <f t="shared" si="190"/>
        <v>883.84615384615381</v>
      </c>
      <c r="P4071" s="1">
        <f t="shared" si="191"/>
        <v>20328.461538461539</v>
      </c>
      <c r="Q4071" s="1">
        <f>Table1[[#This Row],[Earned Basic Salary]]*20%</f>
        <v>4065.6923076923081</v>
      </c>
      <c r="R4071" s="1">
        <f>Table1[[#This Row],[Earned Basic Salary]]*10%</f>
        <v>2032.846153846154</v>
      </c>
      <c r="S4071" s="1">
        <f>Table1[[#This Row],[Earned Basic Salary]]*12%</f>
        <v>2439.4153846153845</v>
      </c>
      <c r="T4071" s="1">
        <f>200</f>
        <v>200</v>
      </c>
      <c r="U4071" s="1">
        <f>Table1[[#This Row],[PF]]+Table1[[#This Row],[Professional Tax]]</f>
        <v>2639.4153846153845</v>
      </c>
      <c r="V4071" s="1">
        <f>Table1[[#This Row],[Overtime Hours]]*200</f>
        <v>3600</v>
      </c>
      <c r="W4071" s="1">
        <f>Table1[[#This Row],[Earned Basic Salary]]+Table1[[#This Row],[HRA]]+Table1[[#This Row],[DA]]+Table1[[#This Row],[Overtime Pay]]</f>
        <v>30027</v>
      </c>
      <c r="X4071" s="1">
        <f>Table1[[#This Row],[Gross Salary]]-Table1[[#This Row],[Total Deduction]]</f>
        <v>27387.584615384614</v>
      </c>
      <c r="Y4071" t="s">
        <v>37</v>
      </c>
      <c r="Z4071" t="s">
        <v>48</v>
      </c>
      <c r="AA4071" t="s">
        <v>14491</v>
      </c>
      <c r="AB4071" t="s">
        <v>14492</v>
      </c>
    </row>
    <row r="4072" spans="1:28" x14ac:dyDescent="0.3">
      <c r="A4072" t="s">
        <v>14493</v>
      </c>
      <c r="B4072" t="s">
        <v>783</v>
      </c>
      <c r="C4072">
        <v>44</v>
      </c>
      <c r="D4072" t="s">
        <v>81</v>
      </c>
      <c r="E4072" t="s">
        <v>45</v>
      </c>
      <c r="F4072" t="s">
        <v>33</v>
      </c>
      <c r="G4072" t="s">
        <v>2650</v>
      </c>
      <c r="H4072" t="s">
        <v>35</v>
      </c>
      <c r="I4072" t="s">
        <v>36</v>
      </c>
      <c r="J4072">
        <v>26</v>
      </c>
      <c r="K4072">
        <v>22</v>
      </c>
      <c r="L4072">
        <f t="shared" si="189"/>
        <v>4</v>
      </c>
      <c r="M4072">
        <v>16</v>
      </c>
      <c r="N4072">
        <v>67257</v>
      </c>
      <c r="O4072" s="1">
        <f t="shared" si="190"/>
        <v>2586.8076923076924</v>
      </c>
      <c r="P4072" s="1">
        <f t="shared" si="191"/>
        <v>56909.769230769234</v>
      </c>
      <c r="Q4072" s="1">
        <f>Table1[[#This Row],[Earned Basic Salary]]*20%</f>
        <v>11381.953846153847</v>
      </c>
      <c r="R4072" s="1">
        <f>Table1[[#This Row],[Earned Basic Salary]]*10%</f>
        <v>5690.9769230769234</v>
      </c>
      <c r="S4072" s="1">
        <f>Table1[[#This Row],[Earned Basic Salary]]*12%</f>
        <v>6829.1723076923081</v>
      </c>
      <c r="T4072" s="1">
        <f>200</f>
        <v>200</v>
      </c>
      <c r="U4072" s="1">
        <f>Table1[[#This Row],[PF]]+Table1[[#This Row],[Professional Tax]]</f>
        <v>7029.1723076923081</v>
      </c>
      <c r="V4072" s="1">
        <f>Table1[[#This Row],[Overtime Hours]]*200</f>
        <v>3200</v>
      </c>
      <c r="W4072" s="1">
        <f>Table1[[#This Row],[Earned Basic Salary]]+Table1[[#This Row],[HRA]]+Table1[[#This Row],[DA]]+Table1[[#This Row],[Overtime Pay]]</f>
        <v>77182.700000000012</v>
      </c>
      <c r="X4072" s="1">
        <f>Table1[[#This Row],[Gross Salary]]-Table1[[#This Row],[Total Deduction]]</f>
        <v>70153.527692307704</v>
      </c>
      <c r="Y4072" t="s">
        <v>37</v>
      </c>
      <c r="Z4072" t="s">
        <v>95</v>
      </c>
      <c r="AA4072" t="s">
        <v>14494</v>
      </c>
      <c r="AB4072" t="s">
        <v>14495</v>
      </c>
    </row>
    <row r="4073" spans="1:28" x14ac:dyDescent="0.3">
      <c r="A4073" t="s">
        <v>14496</v>
      </c>
      <c r="B4073" t="s">
        <v>1729</v>
      </c>
      <c r="C4073">
        <v>37</v>
      </c>
      <c r="D4073" t="s">
        <v>75</v>
      </c>
      <c r="E4073" t="s">
        <v>121</v>
      </c>
      <c r="F4073" t="s">
        <v>83</v>
      </c>
      <c r="G4073" t="s">
        <v>761</v>
      </c>
      <c r="H4073" t="s">
        <v>35</v>
      </c>
      <c r="I4073" t="s">
        <v>36</v>
      </c>
      <c r="J4073">
        <v>26</v>
      </c>
      <c r="K4073">
        <v>24</v>
      </c>
      <c r="L4073">
        <f t="shared" si="189"/>
        <v>2</v>
      </c>
      <c r="M4073">
        <v>8</v>
      </c>
      <c r="N4073">
        <v>52801</v>
      </c>
      <c r="O4073" s="1">
        <f t="shared" si="190"/>
        <v>2030.8076923076924</v>
      </c>
      <c r="P4073" s="1">
        <f t="shared" si="191"/>
        <v>48739.384615384617</v>
      </c>
      <c r="Q4073" s="1">
        <f>Table1[[#This Row],[Earned Basic Salary]]*20%</f>
        <v>9747.876923076923</v>
      </c>
      <c r="R4073" s="1">
        <f>Table1[[#This Row],[Earned Basic Salary]]*10%</f>
        <v>4873.9384615384615</v>
      </c>
      <c r="S4073" s="1">
        <f>Table1[[#This Row],[Earned Basic Salary]]*12%</f>
        <v>5848.7261538461535</v>
      </c>
      <c r="T4073" s="1">
        <f>200</f>
        <v>200</v>
      </c>
      <c r="U4073" s="1">
        <f>Table1[[#This Row],[PF]]+Table1[[#This Row],[Professional Tax]]</f>
        <v>6048.7261538461535</v>
      </c>
      <c r="V4073" s="1">
        <f>Table1[[#This Row],[Overtime Hours]]*200</f>
        <v>1600</v>
      </c>
      <c r="W4073" s="1">
        <f>Table1[[#This Row],[Earned Basic Salary]]+Table1[[#This Row],[HRA]]+Table1[[#This Row],[DA]]+Table1[[#This Row],[Overtime Pay]]</f>
        <v>64961.200000000004</v>
      </c>
      <c r="X4073" s="1">
        <f>Table1[[#This Row],[Gross Salary]]-Table1[[#This Row],[Total Deduction]]</f>
        <v>58912.473846153851</v>
      </c>
      <c r="Y4073" t="s">
        <v>37</v>
      </c>
      <c r="Z4073" t="s">
        <v>48</v>
      </c>
      <c r="AA4073" t="s">
        <v>14497</v>
      </c>
      <c r="AB4073" t="s">
        <v>14498</v>
      </c>
    </row>
    <row r="4074" spans="1:28" x14ac:dyDescent="0.3">
      <c r="A4074" t="s">
        <v>14499</v>
      </c>
      <c r="B4074" t="s">
        <v>536</v>
      </c>
      <c r="C4074">
        <v>52</v>
      </c>
      <c r="D4074" t="s">
        <v>127</v>
      </c>
      <c r="E4074" t="s">
        <v>62</v>
      </c>
      <c r="F4074" t="s">
        <v>83</v>
      </c>
      <c r="G4074" t="s">
        <v>3739</v>
      </c>
      <c r="H4074" t="s">
        <v>35</v>
      </c>
      <c r="I4074" t="s">
        <v>36</v>
      </c>
      <c r="J4074">
        <v>26</v>
      </c>
      <c r="K4074">
        <v>22</v>
      </c>
      <c r="L4074">
        <f t="shared" si="189"/>
        <v>4</v>
      </c>
      <c r="M4074">
        <v>10</v>
      </c>
      <c r="N4074">
        <v>46888</v>
      </c>
      <c r="O4074" s="1">
        <f t="shared" si="190"/>
        <v>1803.3846153846155</v>
      </c>
      <c r="P4074" s="1">
        <f t="shared" si="191"/>
        <v>39674.461538461539</v>
      </c>
      <c r="Q4074" s="1">
        <f>Table1[[#This Row],[Earned Basic Salary]]*20%</f>
        <v>7934.8923076923083</v>
      </c>
      <c r="R4074" s="1">
        <f>Table1[[#This Row],[Earned Basic Salary]]*10%</f>
        <v>3967.4461538461542</v>
      </c>
      <c r="S4074" s="1">
        <f>Table1[[#This Row],[Earned Basic Salary]]*12%</f>
        <v>4760.9353846153845</v>
      </c>
      <c r="T4074" s="1">
        <f>200</f>
        <v>200</v>
      </c>
      <c r="U4074" s="1">
        <f>Table1[[#This Row],[PF]]+Table1[[#This Row],[Professional Tax]]</f>
        <v>4960.9353846153845</v>
      </c>
      <c r="V4074" s="1">
        <f>Table1[[#This Row],[Overtime Hours]]*200</f>
        <v>2000</v>
      </c>
      <c r="W4074" s="1">
        <f>Table1[[#This Row],[Earned Basic Salary]]+Table1[[#This Row],[HRA]]+Table1[[#This Row],[DA]]+Table1[[#This Row],[Overtime Pay]]</f>
        <v>53576.800000000003</v>
      </c>
      <c r="X4074" s="1">
        <f>Table1[[#This Row],[Gross Salary]]-Table1[[#This Row],[Total Deduction]]</f>
        <v>48615.86461538462</v>
      </c>
      <c r="Y4074" t="s">
        <v>37</v>
      </c>
      <c r="Z4074" t="s">
        <v>106</v>
      </c>
      <c r="AA4074" t="s">
        <v>14500</v>
      </c>
      <c r="AB4074" t="s">
        <v>14501</v>
      </c>
    </row>
    <row r="4075" spans="1:28" x14ac:dyDescent="0.3">
      <c r="A4075" t="s">
        <v>14502</v>
      </c>
      <c r="B4075" t="s">
        <v>941</v>
      </c>
      <c r="C4075">
        <v>45</v>
      </c>
      <c r="D4075" t="s">
        <v>44</v>
      </c>
      <c r="E4075" t="s">
        <v>45</v>
      </c>
      <c r="F4075" t="s">
        <v>89</v>
      </c>
      <c r="G4075" t="s">
        <v>14503</v>
      </c>
      <c r="H4075" t="s">
        <v>35</v>
      </c>
      <c r="I4075" t="s">
        <v>36</v>
      </c>
      <c r="J4075">
        <v>26</v>
      </c>
      <c r="K4075">
        <v>24</v>
      </c>
      <c r="L4075">
        <f t="shared" si="189"/>
        <v>2</v>
      </c>
      <c r="M4075">
        <v>3</v>
      </c>
      <c r="N4075">
        <v>78394</v>
      </c>
      <c r="O4075" s="1">
        <f t="shared" si="190"/>
        <v>3015.1538461538462</v>
      </c>
      <c r="P4075" s="1">
        <f t="shared" si="191"/>
        <v>72363.692307692312</v>
      </c>
      <c r="Q4075" s="1">
        <f>Table1[[#This Row],[Earned Basic Salary]]*20%</f>
        <v>14472.738461538464</v>
      </c>
      <c r="R4075" s="1">
        <f>Table1[[#This Row],[Earned Basic Salary]]*10%</f>
        <v>7236.3692307692318</v>
      </c>
      <c r="S4075" s="1">
        <f>Table1[[#This Row],[Earned Basic Salary]]*12%</f>
        <v>8683.6430769230774</v>
      </c>
      <c r="T4075" s="1">
        <f>200</f>
        <v>200</v>
      </c>
      <c r="U4075" s="1">
        <f>Table1[[#This Row],[PF]]+Table1[[#This Row],[Professional Tax]]</f>
        <v>8883.6430769230774</v>
      </c>
      <c r="V4075" s="1">
        <f>Table1[[#This Row],[Overtime Hours]]*200</f>
        <v>600</v>
      </c>
      <c r="W4075" s="1">
        <f>Table1[[#This Row],[Earned Basic Salary]]+Table1[[#This Row],[HRA]]+Table1[[#This Row],[DA]]+Table1[[#This Row],[Overtime Pay]]</f>
        <v>94672.8</v>
      </c>
      <c r="X4075" s="1">
        <f>Table1[[#This Row],[Gross Salary]]-Table1[[#This Row],[Total Deduction]]</f>
        <v>85789.156923076924</v>
      </c>
      <c r="Y4075" t="s">
        <v>37</v>
      </c>
      <c r="Z4075" t="s">
        <v>48</v>
      </c>
      <c r="AA4075" t="s">
        <v>14504</v>
      </c>
      <c r="AB4075" t="s">
        <v>14505</v>
      </c>
    </row>
    <row r="4076" spans="1:28" x14ac:dyDescent="0.3">
      <c r="A4076" t="s">
        <v>14506</v>
      </c>
      <c r="B4076" t="s">
        <v>651</v>
      </c>
      <c r="C4076">
        <v>21</v>
      </c>
      <c r="D4076" t="s">
        <v>127</v>
      </c>
      <c r="E4076" t="s">
        <v>45</v>
      </c>
      <c r="F4076" t="s">
        <v>55</v>
      </c>
      <c r="G4076" t="s">
        <v>14507</v>
      </c>
      <c r="H4076" t="s">
        <v>35</v>
      </c>
      <c r="I4076" t="s">
        <v>36</v>
      </c>
      <c r="J4076">
        <v>26</v>
      </c>
      <c r="K4076">
        <v>23</v>
      </c>
      <c r="L4076">
        <f t="shared" si="189"/>
        <v>3</v>
      </c>
      <c r="M4076">
        <v>8</v>
      </c>
      <c r="N4076">
        <v>66551</v>
      </c>
      <c r="O4076" s="1">
        <f t="shared" si="190"/>
        <v>2559.6538461538462</v>
      </c>
      <c r="P4076" s="1">
        <f t="shared" si="191"/>
        <v>58872.038461538461</v>
      </c>
      <c r="Q4076" s="1">
        <f>Table1[[#This Row],[Earned Basic Salary]]*20%</f>
        <v>11774.407692307694</v>
      </c>
      <c r="R4076" s="1">
        <f>Table1[[#This Row],[Earned Basic Salary]]*10%</f>
        <v>5887.2038461538468</v>
      </c>
      <c r="S4076" s="1">
        <f>Table1[[#This Row],[Earned Basic Salary]]*12%</f>
        <v>7064.6446153846155</v>
      </c>
      <c r="T4076" s="1">
        <f>200</f>
        <v>200</v>
      </c>
      <c r="U4076" s="1">
        <f>Table1[[#This Row],[PF]]+Table1[[#This Row],[Professional Tax]]</f>
        <v>7264.6446153846155</v>
      </c>
      <c r="V4076" s="1">
        <f>Table1[[#This Row],[Overtime Hours]]*200</f>
        <v>1600</v>
      </c>
      <c r="W4076" s="1">
        <f>Table1[[#This Row],[Earned Basic Salary]]+Table1[[#This Row],[HRA]]+Table1[[#This Row],[DA]]+Table1[[#This Row],[Overtime Pay]]</f>
        <v>78133.650000000009</v>
      </c>
      <c r="X4076" s="1">
        <f>Table1[[#This Row],[Gross Salary]]-Table1[[#This Row],[Total Deduction]]</f>
        <v>70869.00538461539</v>
      </c>
      <c r="Y4076" t="s">
        <v>37</v>
      </c>
      <c r="Z4076" t="s">
        <v>38</v>
      </c>
      <c r="AA4076" t="s">
        <v>14508</v>
      </c>
      <c r="AB4076" t="s">
        <v>14509</v>
      </c>
    </row>
    <row r="4077" spans="1:28" x14ac:dyDescent="0.3">
      <c r="A4077" t="s">
        <v>14510</v>
      </c>
      <c r="B4077" t="s">
        <v>52</v>
      </c>
      <c r="C4077">
        <v>33</v>
      </c>
      <c r="D4077" t="s">
        <v>31</v>
      </c>
      <c r="E4077" t="s">
        <v>45</v>
      </c>
      <c r="F4077" t="s">
        <v>55</v>
      </c>
      <c r="G4077" t="s">
        <v>4683</v>
      </c>
      <c r="H4077" t="s">
        <v>35</v>
      </c>
      <c r="I4077" t="s">
        <v>36</v>
      </c>
      <c r="J4077">
        <v>26</v>
      </c>
      <c r="K4077">
        <v>23</v>
      </c>
      <c r="L4077">
        <f t="shared" si="189"/>
        <v>3</v>
      </c>
      <c r="M4077">
        <v>0</v>
      </c>
      <c r="N4077">
        <v>33331</v>
      </c>
      <c r="O4077" s="1">
        <f t="shared" si="190"/>
        <v>1281.9615384615386</v>
      </c>
      <c r="P4077" s="1">
        <f t="shared" si="191"/>
        <v>29485.115384615387</v>
      </c>
      <c r="Q4077" s="1">
        <f>Table1[[#This Row],[Earned Basic Salary]]*20%</f>
        <v>5897.0230769230775</v>
      </c>
      <c r="R4077" s="1">
        <f>Table1[[#This Row],[Earned Basic Salary]]*10%</f>
        <v>2948.5115384615387</v>
      </c>
      <c r="S4077" s="1">
        <f>Table1[[#This Row],[Earned Basic Salary]]*12%</f>
        <v>3538.2138461538461</v>
      </c>
      <c r="T4077" s="1">
        <f>200</f>
        <v>200</v>
      </c>
      <c r="U4077" s="1">
        <f>Table1[[#This Row],[PF]]+Table1[[#This Row],[Professional Tax]]</f>
        <v>3738.2138461538461</v>
      </c>
      <c r="V4077" s="1">
        <f>Table1[[#This Row],[Overtime Hours]]*200</f>
        <v>0</v>
      </c>
      <c r="W4077" s="1">
        <f>Table1[[#This Row],[Earned Basic Salary]]+Table1[[#This Row],[HRA]]+Table1[[#This Row],[DA]]+Table1[[#This Row],[Overtime Pay]]</f>
        <v>38330.650000000009</v>
      </c>
      <c r="X4077" s="1">
        <f>Table1[[#This Row],[Gross Salary]]-Table1[[#This Row],[Total Deduction]]</f>
        <v>34592.43615384616</v>
      </c>
      <c r="Y4077" t="s">
        <v>37</v>
      </c>
      <c r="Z4077" t="s">
        <v>38</v>
      </c>
      <c r="AA4077" t="s">
        <v>14511</v>
      </c>
      <c r="AB4077" t="s">
        <v>14512</v>
      </c>
    </row>
    <row r="4078" spans="1:28" x14ac:dyDescent="0.3">
      <c r="A4078" t="s">
        <v>14513</v>
      </c>
      <c r="B4078" t="s">
        <v>2705</v>
      </c>
      <c r="C4078">
        <v>29</v>
      </c>
      <c r="D4078" t="s">
        <v>44</v>
      </c>
      <c r="E4078" t="s">
        <v>45</v>
      </c>
      <c r="F4078" t="s">
        <v>83</v>
      </c>
      <c r="G4078" t="s">
        <v>1753</v>
      </c>
      <c r="H4078" t="s">
        <v>35</v>
      </c>
      <c r="I4078" t="s">
        <v>36</v>
      </c>
      <c r="J4078">
        <v>26</v>
      </c>
      <c r="K4078">
        <v>23</v>
      </c>
      <c r="L4078">
        <f t="shared" si="189"/>
        <v>3</v>
      </c>
      <c r="M4078">
        <v>12</v>
      </c>
      <c r="N4078">
        <v>55743</v>
      </c>
      <c r="O4078" s="1">
        <f t="shared" si="190"/>
        <v>2143.9615384615386</v>
      </c>
      <c r="P4078" s="1">
        <f t="shared" si="191"/>
        <v>49311.11538461539</v>
      </c>
      <c r="Q4078" s="1">
        <f>Table1[[#This Row],[Earned Basic Salary]]*20%</f>
        <v>9862.2230769230791</v>
      </c>
      <c r="R4078" s="1">
        <f>Table1[[#This Row],[Earned Basic Salary]]*10%</f>
        <v>4931.1115384615396</v>
      </c>
      <c r="S4078" s="1">
        <f>Table1[[#This Row],[Earned Basic Salary]]*12%</f>
        <v>5917.3338461538469</v>
      </c>
      <c r="T4078" s="1">
        <f>200</f>
        <v>200</v>
      </c>
      <c r="U4078" s="1">
        <f>Table1[[#This Row],[PF]]+Table1[[#This Row],[Professional Tax]]</f>
        <v>6117.3338461538469</v>
      </c>
      <c r="V4078" s="1">
        <f>Table1[[#This Row],[Overtime Hours]]*200</f>
        <v>2400</v>
      </c>
      <c r="W4078" s="1">
        <f>Table1[[#This Row],[Earned Basic Salary]]+Table1[[#This Row],[HRA]]+Table1[[#This Row],[DA]]+Table1[[#This Row],[Overtime Pay]]</f>
        <v>66504.450000000012</v>
      </c>
      <c r="X4078" s="1">
        <f>Table1[[#This Row],[Gross Salary]]-Table1[[#This Row],[Total Deduction]]</f>
        <v>60387.116153846167</v>
      </c>
      <c r="Y4078" t="s">
        <v>37</v>
      </c>
      <c r="Z4078" t="s">
        <v>38</v>
      </c>
      <c r="AA4078" t="s">
        <v>14514</v>
      </c>
      <c r="AB4078" t="s">
        <v>14515</v>
      </c>
    </row>
    <row r="4079" spans="1:28" x14ac:dyDescent="0.3">
      <c r="A4079" t="s">
        <v>14516</v>
      </c>
      <c r="B4079" t="s">
        <v>2638</v>
      </c>
      <c r="C4079">
        <v>24</v>
      </c>
      <c r="D4079" t="s">
        <v>75</v>
      </c>
      <c r="E4079" t="s">
        <v>32</v>
      </c>
      <c r="F4079" t="s">
        <v>89</v>
      </c>
      <c r="G4079" t="s">
        <v>5340</v>
      </c>
      <c r="H4079" t="s">
        <v>35</v>
      </c>
      <c r="I4079" t="s">
        <v>36</v>
      </c>
      <c r="J4079">
        <v>26</v>
      </c>
      <c r="K4079">
        <v>24</v>
      </c>
      <c r="L4079">
        <f t="shared" si="189"/>
        <v>2</v>
      </c>
      <c r="M4079">
        <v>5</v>
      </c>
      <c r="N4079">
        <v>37458</v>
      </c>
      <c r="O4079" s="1">
        <f t="shared" si="190"/>
        <v>1440.6923076923076</v>
      </c>
      <c r="P4079" s="1">
        <f t="shared" si="191"/>
        <v>34576.615384615383</v>
      </c>
      <c r="Q4079" s="1">
        <f>Table1[[#This Row],[Earned Basic Salary]]*20%</f>
        <v>6915.3230769230768</v>
      </c>
      <c r="R4079" s="1">
        <f>Table1[[#This Row],[Earned Basic Salary]]*10%</f>
        <v>3457.6615384615384</v>
      </c>
      <c r="S4079" s="1">
        <f>Table1[[#This Row],[Earned Basic Salary]]*12%</f>
        <v>4149.1938461538457</v>
      </c>
      <c r="T4079" s="1">
        <f>200</f>
        <v>200</v>
      </c>
      <c r="U4079" s="1">
        <f>Table1[[#This Row],[PF]]+Table1[[#This Row],[Professional Tax]]</f>
        <v>4349.1938461538457</v>
      </c>
      <c r="V4079" s="1">
        <f>Table1[[#This Row],[Overtime Hours]]*200</f>
        <v>1000</v>
      </c>
      <c r="W4079" s="1">
        <f>Table1[[#This Row],[Earned Basic Salary]]+Table1[[#This Row],[HRA]]+Table1[[#This Row],[DA]]+Table1[[#This Row],[Overtime Pay]]</f>
        <v>45949.599999999999</v>
      </c>
      <c r="X4079" s="1">
        <f>Table1[[#This Row],[Gross Salary]]-Table1[[#This Row],[Total Deduction]]</f>
        <v>41600.406153846154</v>
      </c>
      <c r="Y4079" t="s">
        <v>37</v>
      </c>
      <c r="Z4079" t="s">
        <v>38</v>
      </c>
      <c r="AA4079" t="s">
        <v>14517</v>
      </c>
      <c r="AB4079" t="s">
        <v>14518</v>
      </c>
    </row>
    <row r="4080" spans="1:28" x14ac:dyDescent="0.3">
      <c r="A4080" t="s">
        <v>14519</v>
      </c>
      <c r="B4080" t="s">
        <v>2551</v>
      </c>
      <c r="C4080">
        <v>55</v>
      </c>
      <c r="D4080" t="s">
        <v>81</v>
      </c>
      <c r="E4080" t="s">
        <v>54</v>
      </c>
      <c r="F4080" t="s">
        <v>89</v>
      </c>
      <c r="G4080" t="s">
        <v>7799</v>
      </c>
      <c r="H4080" t="s">
        <v>35</v>
      </c>
      <c r="I4080" t="s">
        <v>36</v>
      </c>
      <c r="J4080">
        <v>26</v>
      </c>
      <c r="K4080">
        <v>26</v>
      </c>
      <c r="L4080">
        <f t="shared" si="189"/>
        <v>0</v>
      </c>
      <c r="M4080">
        <v>14</v>
      </c>
      <c r="N4080">
        <v>67590</v>
      </c>
      <c r="O4080" s="1">
        <f t="shared" si="190"/>
        <v>2599.6153846153848</v>
      </c>
      <c r="P4080" s="1">
        <f t="shared" si="191"/>
        <v>67590</v>
      </c>
      <c r="Q4080" s="1">
        <f>Table1[[#This Row],[Earned Basic Salary]]*20%</f>
        <v>13518</v>
      </c>
      <c r="R4080" s="1">
        <f>Table1[[#This Row],[Earned Basic Salary]]*10%</f>
        <v>6759</v>
      </c>
      <c r="S4080" s="1">
        <f>Table1[[#This Row],[Earned Basic Salary]]*12%</f>
        <v>8110.7999999999993</v>
      </c>
      <c r="T4080" s="1">
        <f>200</f>
        <v>200</v>
      </c>
      <c r="U4080" s="1">
        <f>Table1[[#This Row],[PF]]+Table1[[#This Row],[Professional Tax]]</f>
        <v>8310.7999999999993</v>
      </c>
      <c r="V4080" s="1">
        <f>Table1[[#This Row],[Overtime Hours]]*200</f>
        <v>2800</v>
      </c>
      <c r="W4080" s="1">
        <f>Table1[[#This Row],[Earned Basic Salary]]+Table1[[#This Row],[HRA]]+Table1[[#This Row],[DA]]+Table1[[#This Row],[Overtime Pay]]</f>
        <v>90667</v>
      </c>
      <c r="X4080" s="1">
        <f>Table1[[#This Row],[Gross Salary]]-Table1[[#This Row],[Total Deduction]]</f>
        <v>82356.2</v>
      </c>
      <c r="Y4080" t="s">
        <v>37</v>
      </c>
      <c r="Z4080" t="s">
        <v>106</v>
      </c>
      <c r="AA4080" t="s">
        <v>14520</v>
      </c>
      <c r="AB4080" t="s">
        <v>14521</v>
      </c>
    </row>
    <row r="4081" spans="1:28" x14ac:dyDescent="0.3">
      <c r="A4081" t="s">
        <v>14522</v>
      </c>
      <c r="B4081" t="s">
        <v>2079</v>
      </c>
      <c r="C4081">
        <v>50</v>
      </c>
      <c r="D4081" t="s">
        <v>61</v>
      </c>
      <c r="E4081" t="s">
        <v>45</v>
      </c>
      <c r="F4081" t="s">
        <v>83</v>
      </c>
      <c r="G4081" t="s">
        <v>1317</v>
      </c>
      <c r="H4081" t="s">
        <v>35</v>
      </c>
      <c r="I4081" t="s">
        <v>36</v>
      </c>
      <c r="J4081">
        <v>26</v>
      </c>
      <c r="K4081">
        <v>25</v>
      </c>
      <c r="L4081">
        <f t="shared" si="189"/>
        <v>1</v>
      </c>
      <c r="M4081">
        <v>11</v>
      </c>
      <c r="N4081">
        <v>43624</v>
      </c>
      <c r="O4081" s="1">
        <f t="shared" si="190"/>
        <v>1677.8461538461538</v>
      </c>
      <c r="P4081" s="1">
        <f t="shared" si="191"/>
        <v>41946.153846153844</v>
      </c>
      <c r="Q4081" s="1">
        <f>Table1[[#This Row],[Earned Basic Salary]]*20%</f>
        <v>8389.2307692307695</v>
      </c>
      <c r="R4081" s="1">
        <f>Table1[[#This Row],[Earned Basic Salary]]*10%</f>
        <v>4194.6153846153848</v>
      </c>
      <c r="S4081" s="1">
        <f>Table1[[#This Row],[Earned Basic Salary]]*12%</f>
        <v>5033.538461538461</v>
      </c>
      <c r="T4081" s="1">
        <f>200</f>
        <v>200</v>
      </c>
      <c r="U4081" s="1">
        <f>Table1[[#This Row],[PF]]+Table1[[#This Row],[Professional Tax]]</f>
        <v>5233.538461538461</v>
      </c>
      <c r="V4081" s="1">
        <f>Table1[[#This Row],[Overtime Hours]]*200</f>
        <v>2200</v>
      </c>
      <c r="W4081" s="1">
        <f>Table1[[#This Row],[Earned Basic Salary]]+Table1[[#This Row],[HRA]]+Table1[[#This Row],[DA]]+Table1[[#This Row],[Overtime Pay]]</f>
        <v>56729.999999999993</v>
      </c>
      <c r="X4081" s="1">
        <f>Table1[[#This Row],[Gross Salary]]-Table1[[#This Row],[Total Deduction]]</f>
        <v>51496.461538461532</v>
      </c>
      <c r="Y4081" t="s">
        <v>37</v>
      </c>
      <c r="Z4081" t="s">
        <v>38</v>
      </c>
      <c r="AA4081" t="s">
        <v>14523</v>
      </c>
      <c r="AB4081" t="s">
        <v>14524</v>
      </c>
    </row>
    <row r="4082" spans="1:28" x14ac:dyDescent="0.3">
      <c r="A4082" t="s">
        <v>14525</v>
      </c>
      <c r="B4082" t="s">
        <v>470</v>
      </c>
      <c r="C4082">
        <v>32</v>
      </c>
      <c r="D4082" t="s">
        <v>133</v>
      </c>
      <c r="E4082" t="s">
        <v>82</v>
      </c>
      <c r="F4082" t="s">
        <v>83</v>
      </c>
      <c r="G4082" t="s">
        <v>9637</v>
      </c>
      <c r="H4082" t="s">
        <v>35</v>
      </c>
      <c r="I4082" t="s">
        <v>36</v>
      </c>
      <c r="J4082">
        <v>26</v>
      </c>
      <c r="K4082">
        <v>25</v>
      </c>
      <c r="L4082">
        <f t="shared" si="189"/>
        <v>1</v>
      </c>
      <c r="M4082">
        <v>16</v>
      </c>
      <c r="N4082">
        <v>34130</v>
      </c>
      <c r="O4082" s="1">
        <f t="shared" si="190"/>
        <v>1312.6923076923076</v>
      </c>
      <c r="P4082" s="1">
        <f t="shared" si="191"/>
        <v>32817.307692307688</v>
      </c>
      <c r="Q4082" s="1">
        <f>Table1[[#This Row],[Earned Basic Salary]]*20%</f>
        <v>6563.4615384615381</v>
      </c>
      <c r="R4082" s="1">
        <f>Table1[[#This Row],[Earned Basic Salary]]*10%</f>
        <v>3281.7307692307691</v>
      </c>
      <c r="S4082" s="1">
        <f>Table1[[#This Row],[Earned Basic Salary]]*12%</f>
        <v>3938.0769230769224</v>
      </c>
      <c r="T4082" s="1">
        <f>200</f>
        <v>200</v>
      </c>
      <c r="U4082" s="1">
        <f>Table1[[#This Row],[PF]]+Table1[[#This Row],[Professional Tax]]</f>
        <v>4138.076923076922</v>
      </c>
      <c r="V4082" s="1">
        <f>Table1[[#This Row],[Overtime Hours]]*200</f>
        <v>3200</v>
      </c>
      <c r="W4082" s="1">
        <f>Table1[[#This Row],[Earned Basic Salary]]+Table1[[#This Row],[HRA]]+Table1[[#This Row],[DA]]+Table1[[#This Row],[Overtime Pay]]</f>
        <v>45862.499999999993</v>
      </c>
      <c r="X4082" s="1">
        <f>Table1[[#This Row],[Gross Salary]]-Table1[[#This Row],[Total Deduction]]</f>
        <v>41724.423076923071</v>
      </c>
      <c r="Y4082" t="s">
        <v>37</v>
      </c>
      <c r="Z4082" t="s">
        <v>38</v>
      </c>
      <c r="AA4082" t="s">
        <v>14526</v>
      </c>
      <c r="AB4082" t="s">
        <v>14527</v>
      </c>
    </row>
    <row r="4083" spans="1:28" x14ac:dyDescent="0.3">
      <c r="A4083" t="s">
        <v>14528</v>
      </c>
      <c r="B4083" t="s">
        <v>2055</v>
      </c>
      <c r="C4083">
        <v>22</v>
      </c>
      <c r="D4083" t="s">
        <v>61</v>
      </c>
      <c r="E4083" t="s">
        <v>32</v>
      </c>
      <c r="F4083" t="s">
        <v>89</v>
      </c>
      <c r="G4083" t="s">
        <v>3647</v>
      </c>
      <c r="H4083" t="s">
        <v>35</v>
      </c>
      <c r="I4083" t="s">
        <v>36</v>
      </c>
      <c r="J4083">
        <v>26</v>
      </c>
      <c r="K4083">
        <v>22</v>
      </c>
      <c r="L4083">
        <f t="shared" si="189"/>
        <v>4</v>
      </c>
      <c r="M4083">
        <v>5</v>
      </c>
      <c r="N4083">
        <v>48282</v>
      </c>
      <c r="O4083" s="1">
        <f t="shared" si="190"/>
        <v>1857</v>
      </c>
      <c r="P4083" s="1">
        <f t="shared" si="191"/>
        <v>40854</v>
      </c>
      <c r="Q4083" s="1">
        <f>Table1[[#This Row],[Earned Basic Salary]]*20%</f>
        <v>8170.8</v>
      </c>
      <c r="R4083" s="1">
        <f>Table1[[#This Row],[Earned Basic Salary]]*10%</f>
        <v>4085.4</v>
      </c>
      <c r="S4083" s="1">
        <f>Table1[[#This Row],[Earned Basic Salary]]*12%</f>
        <v>4902.4799999999996</v>
      </c>
      <c r="T4083" s="1">
        <f>200</f>
        <v>200</v>
      </c>
      <c r="U4083" s="1">
        <f>Table1[[#This Row],[PF]]+Table1[[#This Row],[Professional Tax]]</f>
        <v>5102.4799999999996</v>
      </c>
      <c r="V4083" s="1">
        <f>Table1[[#This Row],[Overtime Hours]]*200</f>
        <v>1000</v>
      </c>
      <c r="W4083" s="1">
        <f>Table1[[#This Row],[Earned Basic Salary]]+Table1[[#This Row],[HRA]]+Table1[[#This Row],[DA]]+Table1[[#This Row],[Overtime Pay]]</f>
        <v>54110.200000000004</v>
      </c>
      <c r="X4083" s="1">
        <f>Table1[[#This Row],[Gross Salary]]-Table1[[#This Row],[Total Deduction]]</f>
        <v>49007.72</v>
      </c>
      <c r="Y4083" t="s">
        <v>37</v>
      </c>
      <c r="Z4083" t="s">
        <v>95</v>
      </c>
      <c r="AA4083" t="s">
        <v>14529</v>
      </c>
      <c r="AB4083" t="s">
        <v>14530</v>
      </c>
    </row>
    <row r="4084" spans="1:28" x14ac:dyDescent="0.3">
      <c r="A4084" t="s">
        <v>14531</v>
      </c>
      <c r="B4084" t="s">
        <v>1016</v>
      </c>
      <c r="C4084">
        <v>49</v>
      </c>
      <c r="D4084" t="s">
        <v>81</v>
      </c>
      <c r="E4084" t="s">
        <v>54</v>
      </c>
      <c r="F4084" t="s">
        <v>83</v>
      </c>
      <c r="G4084" t="s">
        <v>9156</v>
      </c>
      <c r="H4084" t="s">
        <v>35</v>
      </c>
      <c r="I4084" t="s">
        <v>36</v>
      </c>
      <c r="J4084">
        <v>26</v>
      </c>
      <c r="K4084">
        <v>25</v>
      </c>
      <c r="L4084">
        <f t="shared" si="189"/>
        <v>1</v>
      </c>
      <c r="M4084">
        <v>19</v>
      </c>
      <c r="N4084">
        <v>33656</v>
      </c>
      <c r="O4084" s="1">
        <f t="shared" si="190"/>
        <v>1294.4615384615386</v>
      </c>
      <c r="P4084" s="1">
        <f t="shared" si="191"/>
        <v>32361.538461538465</v>
      </c>
      <c r="Q4084" s="1">
        <f>Table1[[#This Row],[Earned Basic Salary]]*20%</f>
        <v>6472.3076923076933</v>
      </c>
      <c r="R4084" s="1">
        <f>Table1[[#This Row],[Earned Basic Salary]]*10%</f>
        <v>3236.1538461538466</v>
      </c>
      <c r="S4084" s="1">
        <f>Table1[[#This Row],[Earned Basic Salary]]*12%</f>
        <v>3883.3846153846157</v>
      </c>
      <c r="T4084" s="1">
        <f>200</f>
        <v>200</v>
      </c>
      <c r="U4084" s="1">
        <f>Table1[[#This Row],[PF]]+Table1[[#This Row],[Professional Tax]]</f>
        <v>4083.3846153846157</v>
      </c>
      <c r="V4084" s="1">
        <f>Table1[[#This Row],[Overtime Hours]]*200</f>
        <v>3800</v>
      </c>
      <c r="W4084" s="1">
        <f>Table1[[#This Row],[Earned Basic Salary]]+Table1[[#This Row],[HRA]]+Table1[[#This Row],[DA]]+Table1[[#This Row],[Overtime Pay]]</f>
        <v>45870</v>
      </c>
      <c r="X4084" s="1">
        <f>Table1[[#This Row],[Gross Salary]]-Table1[[#This Row],[Total Deduction]]</f>
        <v>41786.615384615383</v>
      </c>
      <c r="Y4084" t="s">
        <v>37</v>
      </c>
      <c r="Z4084" t="s">
        <v>106</v>
      </c>
      <c r="AA4084" t="s">
        <v>14532</v>
      </c>
      <c r="AB4084" t="s">
        <v>14533</v>
      </c>
    </row>
    <row r="4085" spans="1:28" x14ac:dyDescent="0.3">
      <c r="A4085" t="s">
        <v>14534</v>
      </c>
      <c r="B4085" t="s">
        <v>755</v>
      </c>
      <c r="C4085">
        <v>48</v>
      </c>
      <c r="D4085" t="s">
        <v>53</v>
      </c>
      <c r="E4085" t="s">
        <v>32</v>
      </c>
      <c r="F4085" t="s">
        <v>46</v>
      </c>
      <c r="G4085" t="s">
        <v>1640</v>
      </c>
      <c r="H4085" t="s">
        <v>35</v>
      </c>
      <c r="I4085" t="s">
        <v>36</v>
      </c>
      <c r="J4085">
        <v>26</v>
      </c>
      <c r="K4085">
        <v>22</v>
      </c>
      <c r="L4085">
        <f t="shared" si="189"/>
        <v>4</v>
      </c>
      <c r="M4085">
        <v>15</v>
      </c>
      <c r="N4085">
        <v>78917</v>
      </c>
      <c r="O4085" s="1">
        <f t="shared" si="190"/>
        <v>3035.2692307692309</v>
      </c>
      <c r="P4085" s="1">
        <f t="shared" si="191"/>
        <v>66775.923076923078</v>
      </c>
      <c r="Q4085" s="1">
        <f>Table1[[#This Row],[Earned Basic Salary]]*20%</f>
        <v>13355.184615384616</v>
      </c>
      <c r="R4085" s="1">
        <f>Table1[[#This Row],[Earned Basic Salary]]*10%</f>
        <v>6677.5923076923082</v>
      </c>
      <c r="S4085" s="1">
        <f>Table1[[#This Row],[Earned Basic Salary]]*12%</f>
        <v>8013.1107692307687</v>
      </c>
      <c r="T4085" s="1">
        <f>200</f>
        <v>200</v>
      </c>
      <c r="U4085" s="1">
        <f>Table1[[#This Row],[PF]]+Table1[[#This Row],[Professional Tax]]</f>
        <v>8213.1107692307687</v>
      </c>
      <c r="V4085" s="1">
        <f>Table1[[#This Row],[Overtime Hours]]*200</f>
        <v>3000</v>
      </c>
      <c r="W4085" s="1">
        <f>Table1[[#This Row],[Earned Basic Salary]]+Table1[[#This Row],[HRA]]+Table1[[#This Row],[DA]]+Table1[[#This Row],[Overtime Pay]]</f>
        <v>89808.7</v>
      </c>
      <c r="X4085" s="1">
        <f>Table1[[#This Row],[Gross Salary]]-Table1[[#This Row],[Total Deduction]]</f>
        <v>81595.589230769227</v>
      </c>
      <c r="Y4085" t="s">
        <v>37</v>
      </c>
      <c r="Z4085" t="s">
        <v>48</v>
      </c>
      <c r="AA4085" t="s">
        <v>14535</v>
      </c>
      <c r="AB4085" t="s">
        <v>14536</v>
      </c>
    </row>
    <row r="4086" spans="1:28" x14ac:dyDescent="0.3">
      <c r="A4086" t="s">
        <v>14537</v>
      </c>
      <c r="B4086" t="s">
        <v>245</v>
      </c>
      <c r="C4086">
        <v>42</v>
      </c>
      <c r="D4086" t="s">
        <v>61</v>
      </c>
      <c r="E4086" t="s">
        <v>121</v>
      </c>
      <c r="F4086" t="s">
        <v>63</v>
      </c>
      <c r="G4086" t="s">
        <v>8402</v>
      </c>
      <c r="H4086" t="s">
        <v>35</v>
      </c>
      <c r="I4086" t="s">
        <v>36</v>
      </c>
      <c r="J4086">
        <v>26</v>
      </c>
      <c r="K4086">
        <v>23</v>
      </c>
      <c r="L4086">
        <f t="shared" si="189"/>
        <v>3</v>
      </c>
      <c r="M4086">
        <v>4</v>
      </c>
      <c r="N4086">
        <v>41727</v>
      </c>
      <c r="O4086" s="1">
        <f t="shared" si="190"/>
        <v>1604.8846153846155</v>
      </c>
      <c r="P4086" s="1">
        <f t="shared" si="191"/>
        <v>36912.346153846156</v>
      </c>
      <c r="Q4086" s="1">
        <f>Table1[[#This Row],[Earned Basic Salary]]*20%</f>
        <v>7382.4692307692312</v>
      </c>
      <c r="R4086" s="1">
        <f>Table1[[#This Row],[Earned Basic Salary]]*10%</f>
        <v>3691.2346153846156</v>
      </c>
      <c r="S4086" s="1">
        <f>Table1[[#This Row],[Earned Basic Salary]]*12%</f>
        <v>4429.4815384615385</v>
      </c>
      <c r="T4086" s="1">
        <f>200</f>
        <v>200</v>
      </c>
      <c r="U4086" s="1">
        <f>Table1[[#This Row],[PF]]+Table1[[#This Row],[Professional Tax]]</f>
        <v>4629.4815384615385</v>
      </c>
      <c r="V4086" s="1">
        <f>Table1[[#This Row],[Overtime Hours]]*200</f>
        <v>800</v>
      </c>
      <c r="W4086" s="1">
        <f>Table1[[#This Row],[Earned Basic Salary]]+Table1[[#This Row],[HRA]]+Table1[[#This Row],[DA]]+Table1[[#This Row],[Overtime Pay]]</f>
        <v>48786.05</v>
      </c>
      <c r="X4086" s="1">
        <f>Table1[[#This Row],[Gross Salary]]-Table1[[#This Row],[Total Deduction]]</f>
        <v>44156.568461538467</v>
      </c>
      <c r="Y4086" t="s">
        <v>37</v>
      </c>
      <c r="Z4086" t="s">
        <v>38</v>
      </c>
      <c r="AA4086" t="s">
        <v>14538</v>
      </c>
      <c r="AB4086" t="s">
        <v>14539</v>
      </c>
    </row>
    <row r="4087" spans="1:28" x14ac:dyDescent="0.3">
      <c r="A4087" t="s">
        <v>14540</v>
      </c>
      <c r="B4087" t="s">
        <v>126</v>
      </c>
      <c r="C4087">
        <v>32</v>
      </c>
      <c r="D4087" t="s">
        <v>31</v>
      </c>
      <c r="E4087" t="s">
        <v>121</v>
      </c>
      <c r="F4087" t="s">
        <v>83</v>
      </c>
      <c r="G4087" t="s">
        <v>2313</v>
      </c>
      <c r="H4087" t="s">
        <v>35</v>
      </c>
      <c r="I4087" t="s">
        <v>36</v>
      </c>
      <c r="J4087">
        <v>26</v>
      </c>
      <c r="K4087">
        <v>25</v>
      </c>
      <c r="L4087">
        <f t="shared" si="189"/>
        <v>1</v>
      </c>
      <c r="M4087">
        <v>1</v>
      </c>
      <c r="N4087">
        <v>64282</v>
      </c>
      <c r="O4087" s="1">
        <f t="shared" si="190"/>
        <v>2472.3846153846152</v>
      </c>
      <c r="P4087" s="1">
        <f t="shared" si="191"/>
        <v>61809.615384615383</v>
      </c>
      <c r="Q4087" s="1">
        <f>Table1[[#This Row],[Earned Basic Salary]]*20%</f>
        <v>12361.923076923078</v>
      </c>
      <c r="R4087" s="1">
        <f>Table1[[#This Row],[Earned Basic Salary]]*10%</f>
        <v>6180.961538461539</v>
      </c>
      <c r="S4087" s="1">
        <f>Table1[[#This Row],[Earned Basic Salary]]*12%</f>
        <v>7417.1538461538457</v>
      </c>
      <c r="T4087" s="1">
        <f>200</f>
        <v>200</v>
      </c>
      <c r="U4087" s="1">
        <f>Table1[[#This Row],[PF]]+Table1[[#This Row],[Professional Tax]]</f>
        <v>7617.1538461538457</v>
      </c>
      <c r="V4087" s="1">
        <f>Table1[[#This Row],[Overtime Hours]]*200</f>
        <v>200</v>
      </c>
      <c r="W4087" s="1">
        <f>Table1[[#This Row],[Earned Basic Salary]]+Table1[[#This Row],[HRA]]+Table1[[#This Row],[DA]]+Table1[[#This Row],[Overtime Pay]]</f>
        <v>80552.5</v>
      </c>
      <c r="X4087" s="1">
        <f>Table1[[#This Row],[Gross Salary]]-Table1[[#This Row],[Total Deduction]]</f>
        <v>72935.346153846156</v>
      </c>
      <c r="Y4087" t="s">
        <v>37</v>
      </c>
      <c r="Z4087" t="s">
        <v>48</v>
      </c>
      <c r="AA4087" t="s">
        <v>14541</v>
      </c>
      <c r="AB4087" t="s">
        <v>14542</v>
      </c>
    </row>
    <row r="4088" spans="1:28" x14ac:dyDescent="0.3">
      <c r="A4088" t="s">
        <v>14543</v>
      </c>
      <c r="B4088" t="s">
        <v>68</v>
      </c>
      <c r="C4088">
        <v>50</v>
      </c>
      <c r="D4088" t="s">
        <v>81</v>
      </c>
      <c r="E4088" t="s">
        <v>45</v>
      </c>
      <c r="F4088" t="s">
        <v>33</v>
      </c>
      <c r="G4088" t="s">
        <v>2897</v>
      </c>
      <c r="H4088" t="s">
        <v>35</v>
      </c>
      <c r="I4088" t="s">
        <v>36</v>
      </c>
      <c r="J4088">
        <v>26</v>
      </c>
      <c r="K4088">
        <v>23</v>
      </c>
      <c r="L4088">
        <f t="shared" si="189"/>
        <v>3</v>
      </c>
      <c r="M4088">
        <v>4</v>
      </c>
      <c r="N4088">
        <v>64286</v>
      </c>
      <c r="O4088" s="1">
        <f t="shared" si="190"/>
        <v>2472.5384615384614</v>
      </c>
      <c r="P4088" s="1">
        <f t="shared" si="191"/>
        <v>56868.38461538461</v>
      </c>
      <c r="Q4088" s="1">
        <f>Table1[[#This Row],[Earned Basic Salary]]*20%</f>
        <v>11373.676923076922</v>
      </c>
      <c r="R4088" s="1">
        <f>Table1[[#This Row],[Earned Basic Salary]]*10%</f>
        <v>5686.8384615384612</v>
      </c>
      <c r="S4088" s="1">
        <f>Table1[[#This Row],[Earned Basic Salary]]*12%</f>
        <v>6824.206153846153</v>
      </c>
      <c r="T4088" s="1">
        <f>200</f>
        <v>200</v>
      </c>
      <c r="U4088" s="1">
        <f>Table1[[#This Row],[PF]]+Table1[[#This Row],[Professional Tax]]</f>
        <v>7024.206153846153</v>
      </c>
      <c r="V4088" s="1">
        <f>Table1[[#This Row],[Overtime Hours]]*200</f>
        <v>800</v>
      </c>
      <c r="W4088" s="1">
        <f>Table1[[#This Row],[Earned Basic Salary]]+Table1[[#This Row],[HRA]]+Table1[[#This Row],[DA]]+Table1[[#This Row],[Overtime Pay]]</f>
        <v>74728.899999999994</v>
      </c>
      <c r="X4088" s="1">
        <f>Table1[[#This Row],[Gross Salary]]-Table1[[#This Row],[Total Deduction]]</f>
        <v>67704.693846153838</v>
      </c>
      <c r="Y4088" t="s">
        <v>37</v>
      </c>
      <c r="Z4088" t="s">
        <v>48</v>
      </c>
      <c r="AA4088" t="s">
        <v>14544</v>
      </c>
      <c r="AB4088" t="s">
        <v>14545</v>
      </c>
    </row>
    <row r="4089" spans="1:28" x14ac:dyDescent="0.3">
      <c r="A4089" t="s">
        <v>14546</v>
      </c>
      <c r="B4089" t="s">
        <v>372</v>
      </c>
      <c r="C4089">
        <v>51</v>
      </c>
      <c r="D4089" t="s">
        <v>133</v>
      </c>
      <c r="E4089" t="s">
        <v>121</v>
      </c>
      <c r="F4089" t="s">
        <v>83</v>
      </c>
      <c r="G4089" t="s">
        <v>7648</v>
      </c>
      <c r="H4089" t="s">
        <v>35</v>
      </c>
      <c r="I4089" t="s">
        <v>36</v>
      </c>
      <c r="J4089">
        <v>26</v>
      </c>
      <c r="K4089">
        <v>26</v>
      </c>
      <c r="L4089">
        <f t="shared" si="189"/>
        <v>0</v>
      </c>
      <c r="M4089">
        <v>5</v>
      </c>
      <c r="N4089">
        <v>60235</v>
      </c>
      <c r="O4089" s="1">
        <f t="shared" si="190"/>
        <v>2316.7307692307691</v>
      </c>
      <c r="P4089" s="1">
        <f t="shared" si="191"/>
        <v>60234.999999999993</v>
      </c>
      <c r="Q4089" s="1">
        <f>Table1[[#This Row],[Earned Basic Salary]]*20%</f>
        <v>12047</v>
      </c>
      <c r="R4089" s="1">
        <f>Table1[[#This Row],[Earned Basic Salary]]*10%</f>
        <v>6023.5</v>
      </c>
      <c r="S4089" s="1">
        <f>Table1[[#This Row],[Earned Basic Salary]]*12%</f>
        <v>7228.1999999999989</v>
      </c>
      <c r="T4089" s="1">
        <f>200</f>
        <v>200</v>
      </c>
      <c r="U4089" s="1">
        <f>Table1[[#This Row],[PF]]+Table1[[#This Row],[Professional Tax]]</f>
        <v>7428.1999999999989</v>
      </c>
      <c r="V4089" s="1">
        <f>Table1[[#This Row],[Overtime Hours]]*200</f>
        <v>1000</v>
      </c>
      <c r="W4089" s="1">
        <f>Table1[[#This Row],[Earned Basic Salary]]+Table1[[#This Row],[HRA]]+Table1[[#This Row],[DA]]+Table1[[#This Row],[Overtime Pay]]</f>
        <v>79305.5</v>
      </c>
      <c r="X4089" s="1">
        <f>Table1[[#This Row],[Gross Salary]]-Table1[[#This Row],[Total Deduction]]</f>
        <v>71877.3</v>
      </c>
      <c r="Y4089" t="s">
        <v>37</v>
      </c>
      <c r="Z4089" t="s">
        <v>48</v>
      </c>
      <c r="AA4089" t="s">
        <v>14547</v>
      </c>
      <c r="AB4089" t="s">
        <v>14548</v>
      </c>
    </row>
    <row r="4090" spans="1:28" x14ac:dyDescent="0.3">
      <c r="A4090" t="s">
        <v>14549</v>
      </c>
      <c r="B4090" t="s">
        <v>1929</v>
      </c>
      <c r="C4090">
        <v>48</v>
      </c>
      <c r="D4090" t="s">
        <v>44</v>
      </c>
      <c r="E4090" t="s">
        <v>32</v>
      </c>
      <c r="F4090" t="s">
        <v>89</v>
      </c>
      <c r="G4090" t="s">
        <v>2687</v>
      </c>
      <c r="H4090" t="s">
        <v>35</v>
      </c>
      <c r="I4090" t="s">
        <v>36</v>
      </c>
      <c r="J4090">
        <v>26</v>
      </c>
      <c r="K4090">
        <v>24</v>
      </c>
      <c r="L4090">
        <f t="shared" si="189"/>
        <v>2</v>
      </c>
      <c r="M4090">
        <v>14</v>
      </c>
      <c r="N4090">
        <v>49562</v>
      </c>
      <c r="O4090" s="1">
        <f t="shared" si="190"/>
        <v>1906.2307692307693</v>
      </c>
      <c r="P4090" s="1">
        <f t="shared" si="191"/>
        <v>45749.538461538461</v>
      </c>
      <c r="Q4090" s="1">
        <f>Table1[[#This Row],[Earned Basic Salary]]*20%</f>
        <v>9149.9076923076918</v>
      </c>
      <c r="R4090" s="1">
        <f>Table1[[#This Row],[Earned Basic Salary]]*10%</f>
        <v>4574.9538461538459</v>
      </c>
      <c r="S4090" s="1">
        <f>Table1[[#This Row],[Earned Basic Salary]]*12%</f>
        <v>5489.9446153846147</v>
      </c>
      <c r="T4090" s="1">
        <f>200</f>
        <v>200</v>
      </c>
      <c r="U4090" s="1">
        <f>Table1[[#This Row],[PF]]+Table1[[#This Row],[Professional Tax]]</f>
        <v>5689.9446153846147</v>
      </c>
      <c r="V4090" s="1">
        <f>Table1[[#This Row],[Overtime Hours]]*200</f>
        <v>2800</v>
      </c>
      <c r="W4090" s="1">
        <f>Table1[[#This Row],[Earned Basic Salary]]+Table1[[#This Row],[HRA]]+Table1[[#This Row],[DA]]+Table1[[#This Row],[Overtime Pay]]</f>
        <v>62274.400000000001</v>
      </c>
      <c r="X4090" s="1">
        <f>Table1[[#This Row],[Gross Salary]]-Table1[[#This Row],[Total Deduction]]</f>
        <v>56584.455384615387</v>
      </c>
      <c r="Y4090" t="s">
        <v>37</v>
      </c>
      <c r="Z4090" t="s">
        <v>95</v>
      </c>
      <c r="AA4090" t="s">
        <v>14550</v>
      </c>
      <c r="AB4090" t="s">
        <v>14551</v>
      </c>
    </row>
    <row r="4091" spans="1:28" x14ac:dyDescent="0.3">
      <c r="A4091" t="s">
        <v>14552</v>
      </c>
      <c r="B4091" t="s">
        <v>344</v>
      </c>
      <c r="C4091">
        <v>49</v>
      </c>
      <c r="D4091" t="s">
        <v>61</v>
      </c>
      <c r="E4091" t="s">
        <v>32</v>
      </c>
      <c r="F4091" t="s">
        <v>69</v>
      </c>
      <c r="G4091" t="s">
        <v>14553</v>
      </c>
      <c r="H4091" t="s">
        <v>35</v>
      </c>
      <c r="I4091" t="s">
        <v>36</v>
      </c>
      <c r="J4091">
        <v>26</v>
      </c>
      <c r="K4091">
        <v>24</v>
      </c>
      <c r="L4091">
        <f t="shared" si="189"/>
        <v>2</v>
      </c>
      <c r="M4091">
        <v>16</v>
      </c>
      <c r="N4091">
        <v>62033</v>
      </c>
      <c r="O4091" s="1">
        <f t="shared" si="190"/>
        <v>2385.8846153846152</v>
      </c>
      <c r="P4091" s="1">
        <f t="shared" si="191"/>
        <v>57261.230769230766</v>
      </c>
      <c r="Q4091" s="1">
        <f>Table1[[#This Row],[Earned Basic Salary]]*20%</f>
        <v>11452.246153846154</v>
      </c>
      <c r="R4091" s="1">
        <f>Table1[[#This Row],[Earned Basic Salary]]*10%</f>
        <v>5726.123076923077</v>
      </c>
      <c r="S4091" s="1">
        <f>Table1[[#This Row],[Earned Basic Salary]]*12%</f>
        <v>6871.3476923076914</v>
      </c>
      <c r="T4091" s="1">
        <f>200</f>
        <v>200</v>
      </c>
      <c r="U4091" s="1">
        <f>Table1[[#This Row],[PF]]+Table1[[#This Row],[Professional Tax]]</f>
        <v>7071.3476923076914</v>
      </c>
      <c r="V4091" s="1">
        <f>Table1[[#This Row],[Overtime Hours]]*200</f>
        <v>3200</v>
      </c>
      <c r="W4091" s="1">
        <f>Table1[[#This Row],[Earned Basic Salary]]+Table1[[#This Row],[HRA]]+Table1[[#This Row],[DA]]+Table1[[#This Row],[Overtime Pay]]</f>
        <v>77639.599999999991</v>
      </c>
      <c r="X4091" s="1">
        <f>Table1[[#This Row],[Gross Salary]]-Table1[[#This Row],[Total Deduction]]</f>
        <v>70568.252307692295</v>
      </c>
      <c r="Y4091" t="s">
        <v>37</v>
      </c>
      <c r="Z4091" t="s">
        <v>95</v>
      </c>
      <c r="AA4091" t="s">
        <v>14554</v>
      </c>
      <c r="AB4091" t="s">
        <v>14555</v>
      </c>
    </row>
    <row r="4092" spans="1:28" x14ac:dyDescent="0.3">
      <c r="A4092" t="s">
        <v>14556</v>
      </c>
      <c r="B4092" t="s">
        <v>656</v>
      </c>
      <c r="C4092">
        <v>47</v>
      </c>
      <c r="D4092" t="s">
        <v>133</v>
      </c>
      <c r="E4092" t="s">
        <v>121</v>
      </c>
      <c r="F4092" t="s">
        <v>89</v>
      </c>
      <c r="G4092" t="s">
        <v>13594</v>
      </c>
      <c r="H4092" t="s">
        <v>35</v>
      </c>
      <c r="I4092" t="s">
        <v>36</v>
      </c>
      <c r="J4092">
        <v>26</v>
      </c>
      <c r="K4092">
        <v>24</v>
      </c>
      <c r="L4092">
        <f t="shared" si="189"/>
        <v>2</v>
      </c>
      <c r="M4092">
        <v>7</v>
      </c>
      <c r="N4092">
        <v>28248</v>
      </c>
      <c r="O4092" s="1">
        <f t="shared" si="190"/>
        <v>1086.4615384615386</v>
      </c>
      <c r="P4092" s="1">
        <f t="shared" si="191"/>
        <v>26075.076923076926</v>
      </c>
      <c r="Q4092" s="1">
        <f>Table1[[#This Row],[Earned Basic Salary]]*20%</f>
        <v>5215.0153846153853</v>
      </c>
      <c r="R4092" s="1">
        <f>Table1[[#This Row],[Earned Basic Salary]]*10%</f>
        <v>2607.5076923076927</v>
      </c>
      <c r="S4092" s="1">
        <f>Table1[[#This Row],[Earned Basic Salary]]*12%</f>
        <v>3129.0092307692312</v>
      </c>
      <c r="T4092" s="1">
        <f>200</f>
        <v>200</v>
      </c>
      <c r="U4092" s="1">
        <f>Table1[[#This Row],[PF]]+Table1[[#This Row],[Professional Tax]]</f>
        <v>3329.0092307692312</v>
      </c>
      <c r="V4092" s="1">
        <f>Table1[[#This Row],[Overtime Hours]]*200</f>
        <v>1400</v>
      </c>
      <c r="W4092" s="1">
        <f>Table1[[#This Row],[Earned Basic Salary]]+Table1[[#This Row],[HRA]]+Table1[[#This Row],[DA]]+Table1[[#This Row],[Overtime Pay]]</f>
        <v>35297.600000000006</v>
      </c>
      <c r="X4092" s="1">
        <f>Table1[[#This Row],[Gross Salary]]-Table1[[#This Row],[Total Deduction]]</f>
        <v>31968.590769230774</v>
      </c>
      <c r="Y4092" t="s">
        <v>37</v>
      </c>
      <c r="Z4092" t="s">
        <v>38</v>
      </c>
      <c r="AA4092" t="s">
        <v>14557</v>
      </c>
      <c r="AB4092" t="s">
        <v>14558</v>
      </c>
    </row>
    <row r="4093" spans="1:28" x14ac:dyDescent="0.3">
      <c r="A4093" t="s">
        <v>14559</v>
      </c>
      <c r="B4093" t="s">
        <v>1412</v>
      </c>
      <c r="C4093">
        <v>28</v>
      </c>
      <c r="D4093" t="s">
        <v>44</v>
      </c>
      <c r="E4093" t="s">
        <v>62</v>
      </c>
      <c r="F4093" t="s">
        <v>83</v>
      </c>
      <c r="G4093" t="s">
        <v>4626</v>
      </c>
      <c r="H4093" t="s">
        <v>35</v>
      </c>
      <c r="I4093" t="s">
        <v>36</v>
      </c>
      <c r="J4093">
        <v>26</v>
      </c>
      <c r="K4093">
        <v>24</v>
      </c>
      <c r="L4093">
        <f t="shared" si="189"/>
        <v>2</v>
      </c>
      <c r="M4093">
        <v>6</v>
      </c>
      <c r="N4093">
        <v>59012</v>
      </c>
      <c r="O4093" s="1">
        <f t="shared" si="190"/>
        <v>2269.6923076923076</v>
      </c>
      <c r="P4093" s="1">
        <f t="shared" si="191"/>
        <v>54472.615384615383</v>
      </c>
      <c r="Q4093" s="1">
        <f>Table1[[#This Row],[Earned Basic Salary]]*20%</f>
        <v>10894.523076923077</v>
      </c>
      <c r="R4093" s="1">
        <f>Table1[[#This Row],[Earned Basic Salary]]*10%</f>
        <v>5447.2615384615383</v>
      </c>
      <c r="S4093" s="1">
        <f>Table1[[#This Row],[Earned Basic Salary]]*12%</f>
        <v>6536.7138461538461</v>
      </c>
      <c r="T4093" s="1">
        <f>200</f>
        <v>200</v>
      </c>
      <c r="U4093" s="1">
        <f>Table1[[#This Row],[PF]]+Table1[[#This Row],[Professional Tax]]</f>
        <v>6736.7138461538461</v>
      </c>
      <c r="V4093" s="1">
        <f>Table1[[#This Row],[Overtime Hours]]*200</f>
        <v>1200</v>
      </c>
      <c r="W4093" s="1">
        <f>Table1[[#This Row],[Earned Basic Salary]]+Table1[[#This Row],[HRA]]+Table1[[#This Row],[DA]]+Table1[[#This Row],[Overtime Pay]]</f>
        <v>72014.399999999994</v>
      </c>
      <c r="X4093" s="1">
        <f>Table1[[#This Row],[Gross Salary]]-Table1[[#This Row],[Total Deduction]]</f>
        <v>65277.686153846145</v>
      </c>
      <c r="Y4093" t="s">
        <v>37</v>
      </c>
      <c r="Z4093" t="s">
        <v>95</v>
      </c>
      <c r="AA4093" t="s">
        <v>14560</v>
      </c>
      <c r="AB4093" t="s">
        <v>14561</v>
      </c>
    </row>
    <row r="4094" spans="1:28" x14ac:dyDescent="0.3">
      <c r="A4094" t="s">
        <v>14562</v>
      </c>
      <c r="B4094" t="s">
        <v>1425</v>
      </c>
      <c r="C4094">
        <v>48</v>
      </c>
      <c r="D4094" t="s">
        <v>44</v>
      </c>
      <c r="E4094" t="s">
        <v>82</v>
      </c>
      <c r="F4094" t="s">
        <v>55</v>
      </c>
      <c r="G4094" t="s">
        <v>2134</v>
      </c>
      <c r="H4094" t="s">
        <v>35</v>
      </c>
      <c r="I4094" t="s">
        <v>36</v>
      </c>
      <c r="J4094">
        <v>26</v>
      </c>
      <c r="K4094">
        <v>23</v>
      </c>
      <c r="L4094">
        <f t="shared" si="189"/>
        <v>3</v>
      </c>
      <c r="M4094">
        <v>9</v>
      </c>
      <c r="N4094">
        <v>26080</v>
      </c>
      <c r="O4094" s="1">
        <f t="shared" si="190"/>
        <v>1003.0769230769231</v>
      </c>
      <c r="P4094" s="1">
        <f t="shared" si="191"/>
        <v>23070.76923076923</v>
      </c>
      <c r="Q4094" s="1">
        <f>Table1[[#This Row],[Earned Basic Salary]]*20%</f>
        <v>4614.1538461538466</v>
      </c>
      <c r="R4094" s="1">
        <f>Table1[[#This Row],[Earned Basic Salary]]*10%</f>
        <v>2307.0769230769233</v>
      </c>
      <c r="S4094" s="1">
        <f>Table1[[#This Row],[Earned Basic Salary]]*12%</f>
        <v>2768.4923076923073</v>
      </c>
      <c r="T4094" s="1">
        <f>200</f>
        <v>200</v>
      </c>
      <c r="U4094" s="1">
        <f>Table1[[#This Row],[PF]]+Table1[[#This Row],[Professional Tax]]</f>
        <v>2968.4923076923073</v>
      </c>
      <c r="V4094" s="1">
        <f>Table1[[#This Row],[Overtime Hours]]*200</f>
        <v>1800</v>
      </c>
      <c r="W4094" s="1">
        <f>Table1[[#This Row],[Earned Basic Salary]]+Table1[[#This Row],[HRA]]+Table1[[#This Row],[DA]]+Table1[[#This Row],[Overtime Pay]]</f>
        <v>31792</v>
      </c>
      <c r="X4094" s="1">
        <f>Table1[[#This Row],[Gross Salary]]-Table1[[#This Row],[Total Deduction]]</f>
        <v>28823.507692307692</v>
      </c>
      <c r="Y4094" t="s">
        <v>37</v>
      </c>
      <c r="Z4094" t="s">
        <v>48</v>
      </c>
      <c r="AA4094" t="s">
        <v>14563</v>
      </c>
      <c r="AB4094" t="s">
        <v>14564</v>
      </c>
    </row>
    <row r="4095" spans="1:28" x14ac:dyDescent="0.3">
      <c r="A4095" t="s">
        <v>14565</v>
      </c>
      <c r="B4095" t="s">
        <v>475</v>
      </c>
      <c r="C4095">
        <v>31</v>
      </c>
      <c r="D4095" t="s">
        <v>61</v>
      </c>
      <c r="E4095" t="s">
        <v>45</v>
      </c>
      <c r="F4095" t="s">
        <v>55</v>
      </c>
      <c r="G4095" t="s">
        <v>2784</v>
      </c>
      <c r="H4095" t="s">
        <v>35</v>
      </c>
      <c r="I4095" t="s">
        <v>36</v>
      </c>
      <c r="J4095">
        <v>26</v>
      </c>
      <c r="K4095">
        <v>25</v>
      </c>
      <c r="L4095">
        <f t="shared" si="189"/>
        <v>1</v>
      </c>
      <c r="M4095">
        <v>4</v>
      </c>
      <c r="N4095">
        <v>21177</v>
      </c>
      <c r="O4095" s="1">
        <f t="shared" si="190"/>
        <v>814.5</v>
      </c>
      <c r="P4095" s="1">
        <f t="shared" si="191"/>
        <v>20362.5</v>
      </c>
      <c r="Q4095" s="1">
        <f>Table1[[#This Row],[Earned Basic Salary]]*20%</f>
        <v>4072.5</v>
      </c>
      <c r="R4095" s="1">
        <f>Table1[[#This Row],[Earned Basic Salary]]*10%</f>
        <v>2036.25</v>
      </c>
      <c r="S4095" s="1">
        <f>Table1[[#This Row],[Earned Basic Salary]]*12%</f>
        <v>2443.5</v>
      </c>
      <c r="T4095" s="1">
        <f>200</f>
        <v>200</v>
      </c>
      <c r="U4095" s="1">
        <f>Table1[[#This Row],[PF]]+Table1[[#This Row],[Professional Tax]]</f>
        <v>2643.5</v>
      </c>
      <c r="V4095" s="1">
        <f>Table1[[#This Row],[Overtime Hours]]*200</f>
        <v>800</v>
      </c>
      <c r="W4095" s="1">
        <f>Table1[[#This Row],[Earned Basic Salary]]+Table1[[#This Row],[HRA]]+Table1[[#This Row],[DA]]+Table1[[#This Row],[Overtime Pay]]</f>
        <v>27271.25</v>
      </c>
      <c r="X4095" s="1">
        <f>Table1[[#This Row],[Gross Salary]]-Table1[[#This Row],[Total Deduction]]</f>
        <v>24627.75</v>
      </c>
      <c r="Y4095" t="s">
        <v>37</v>
      </c>
      <c r="Z4095" t="s">
        <v>38</v>
      </c>
      <c r="AA4095" t="s">
        <v>14566</v>
      </c>
      <c r="AB4095" t="s">
        <v>14567</v>
      </c>
    </row>
    <row r="4096" spans="1:28" x14ac:dyDescent="0.3">
      <c r="A4096" t="s">
        <v>14568</v>
      </c>
      <c r="B4096" t="s">
        <v>1929</v>
      </c>
      <c r="C4096">
        <v>49</v>
      </c>
      <c r="D4096" t="s">
        <v>75</v>
      </c>
      <c r="E4096" t="s">
        <v>62</v>
      </c>
      <c r="F4096" t="s">
        <v>69</v>
      </c>
      <c r="G4096" t="s">
        <v>12024</v>
      </c>
      <c r="H4096" t="s">
        <v>35</v>
      </c>
      <c r="I4096" t="s">
        <v>36</v>
      </c>
      <c r="J4096">
        <v>26</v>
      </c>
      <c r="K4096">
        <v>24</v>
      </c>
      <c r="L4096">
        <f t="shared" si="189"/>
        <v>2</v>
      </c>
      <c r="M4096">
        <v>12</v>
      </c>
      <c r="N4096">
        <v>45135</v>
      </c>
      <c r="O4096" s="1">
        <f t="shared" si="190"/>
        <v>1735.9615384615386</v>
      </c>
      <c r="P4096" s="1">
        <f t="shared" si="191"/>
        <v>41663.076923076922</v>
      </c>
      <c r="Q4096" s="1">
        <f>Table1[[#This Row],[Earned Basic Salary]]*20%</f>
        <v>8332.6153846153848</v>
      </c>
      <c r="R4096" s="1">
        <f>Table1[[#This Row],[Earned Basic Salary]]*10%</f>
        <v>4166.3076923076924</v>
      </c>
      <c r="S4096" s="1">
        <f>Table1[[#This Row],[Earned Basic Salary]]*12%</f>
        <v>4999.5692307692307</v>
      </c>
      <c r="T4096" s="1">
        <f>200</f>
        <v>200</v>
      </c>
      <c r="U4096" s="1">
        <f>Table1[[#This Row],[PF]]+Table1[[#This Row],[Professional Tax]]</f>
        <v>5199.5692307692307</v>
      </c>
      <c r="V4096" s="1">
        <f>Table1[[#This Row],[Overtime Hours]]*200</f>
        <v>2400</v>
      </c>
      <c r="W4096" s="1">
        <f>Table1[[#This Row],[Earned Basic Salary]]+Table1[[#This Row],[HRA]]+Table1[[#This Row],[DA]]+Table1[[#This Row],[Overtime Pay]]</f>
        <v>56562</v>
      </c>
      <c r="X4096" s="1">
        <f>Table1[[#This Row],[Gross Salary]]-Table1[[#This Row],[Total Deduction]]</f>
        <v>51362.43076923077</v>
      </c>
      <c r="Y4096" t="s">
        <v>37</v>
      </c>
      <c r="Z4096" t="s">
        <v>95</v>
      </c>
      <c r="AA4096" t="s">
        <v>14569</v>
      </c>
      <c r="AB4096" t="s">
        <v>14570</v>
      </c>
    </row>
    <row r="4097" spans="1:28" x14ac:dyDescent="0.3">
      <c r="A4097" t="s">
        <v>14571</v>
      </c>
      <c r="B4097" t="s">
        <v>1140</v>
      </c>
      <c r="C4097">
        <v>25</v>
      </c>
      <c r="D4097" t="s">
        <v>61</v>
      </c>
      <c r="E4097" t="s">
        <v>82</v>
      </c>
      <c r="F4097" t="s">
        <v>83</v>
      </c>
      <c r="G4097" t="s">
        <v>14572</v>
      </c>
      <c r="H4097" t="s">
        <v>35</v>
      </c>
      <c r="I4097" t="s">
        <v>36</v>
      </c>
      <c r="J4097">
        <v>26</v>
      </c>
      <c r="K4097">
        <v>22</v>
      </c>
      <c r="L4097">
        <f t="shared" si="189"/>
        <v>4</v>
      </c>
      <c r="M4097">
        <v>20</v>
      </c>
      <c r="N4097">
        <v>78470</v>
      </c>
      <c r="O4097" s="1">
        <f t="shared" si="190"/>
        <v>3018.0769230769229</v>
      </c>
      <c r="P4097" s="1">
        <f t="shared" si="191"/>
        <v>66397.692307692298</v>
      </c>
      <c r="Q4097" s="1">
        <f>Table1[[#This Row],[Earned Basic Salary]]*20%</f>
        <v>13279.538461538461</v>
      </c>
      <c r="R4097" s="1">
        <f>Table1[[#This Row],[Earned Basic Salary]]*10%</f>
        <v>6639.7692307692305</v>
      </c>
      <c r="S4097" s="1">
        <f>Table1[[#This Row],[Earned Basic Salary]]*12%</f>
        <v>7967.7230769230755</v>
      </c>
      <c r="T4097" s="1">
        <f>200</f>
        <v>200</v>
      </c>
      <c r="U4097" s="1">
        <f>Table1[[#This Row],[PF]]+Table1[[#This Row],[Professional Tax]]</f>
        <v>8167.7230769230755</v>
      </c>
      <c r="V4097" s="1">
        <f>Table1[[#This Row],[Overtime Hours]]*200</f>
        <v>4000</v>
      </c>
      <c r="W4097" s="1">
        <f>Table1[[#This Row],[Earned Basic Salary]]+Table1[[#This Row],[HRA]]+Table1[[#This Row],[DA]]+Table1[[#This Row],[Overtime Pay]]</f>
        <v>90316.999999999985</v>
      </c>
      <c r="X4097" s="1">
        <f>Table1[[#This Row],[Gross Salary]]-Table1[[#This Row],[Total Deduction]]</f>
        <v>82149.276923076904</v>
      </c>
      <c r="Y4097" t="s">
        <v>37</v>
      </c>
      <c r="Z4097" t="s">
        <v>106</v>
      </c>
      <c r="AA4097" t="s">
        <v>14573</v>
      </c>
      <c r="AB4097" t="s">
        <v>14574</v>
      </c>
    </row>
    <row r="4098" spans="1:28" x14ac:dyDescent="0.3">
      <c r="A4098" t="s">
        <v>14575</v>
      </c>
      <c r="B4098" t="s">
        <v>60</v>
      </c>
      <c r="C4098">
        <v>32</v>
      </c>
      <c r="D4098" t="s">
        <v>61</v>
      </c>
      <c r="E4098" t="s">
        <v>45</v>
      </c>
      <c r="F4098" t="s">
        <v>55</v>
      </c>
      <c r="G4098" t="s">
        <v>4119</v>
      </c>
      <c r="H4098" t="s">
        <v>35</v>
      </c>
      <c r="I4098" t="s">
        <v>36</v>
      </c>
      <c r="J4098">
        <v>26</v>
      </c>
      <c r="K4098">
        <v>23</v>
      </c>
      <c r="L4098">
        <f t="shared" si="189"/>
        <v>3</v>
      </c>
      <c r="M4098">
        <v>19</v>
      </c>
      <c r="N4098">
        <v>60833</v>
      </c>
      <c r="O4098" s="1">
        <f t="shared" si="190"/>
        <v>2339.7307692307691</v>
      </c>
      <c r="P4098" s="1">
        <f t="shared" si="191"/>
        <v>53813.807692307688</v>
      </c>
      <c r="Q4098" s="1">
        <f>Table1[[#This Row],[Earned Basic Salary]]*20%</f>
        <v>10762.761538461538</v>
      </c>
      <c r="R4098" s="1">
        <f>Table1[[#This Row],[Earned Basic Salary]]*10%</f>
        <v>5381.3807692307691</v>
      </c>
      <c r="S4098" s="1">
        <f>Table1[[#This Row],[Earned Basic Salary]]*12%</f>
        <v>6457.6569230769219</v>
      </c>
      <c r="T4098" s="1">
        <f>200</f>
        <v>200</v>
      </c>
      <c r="U4098" s="1">
        <f>Table1[[#This Row],[PF]]+Table1[[#This Row],[Professional Tax]]</f>
        <v>6657.6569230769219</v>
      </c>
      <c r="V4098" s="1">
        <f>Table1[[#This Row],[Overtime Hours]]*200</f>
        <v>3800</v>
      </c>
      <c r="W4098" s="1">
        <f>Table1[[#This Row],[Earned Basic Salary]]+Table1[[#This Row],[HRA]]+Table1[[#This Row],[DA]]+Table1[[#This Row],[Overtime Pay]]</f>
        <v>73757.95</v>
      </c>
      <c r="X4098" s="1">
        <f>Table1[[#This Row],[Gross Salary]]-Table1[[#This Row],[Total Deduction]]</f>
        <v>67100.293076923073</v>
      </c>
      <c r="Y4098" t="s">
        <v>37</v>
      </c>
      <c r="Z4098" t="s">
        <v>48</v>
      </c>
      <c r="AA4098" t="s">
        <v>14576</v>
      </c>
      <c r="AB4098" t="s">
        <v>14577</v>
      </c>
    </row>
    <row r="4099" spans="1:28" x14ac:dyDescent="0.3">
      <c r="A4099" t="s">
        <v>14578</v>
      </c>
      <c r="B4099" t="s">
        <v>430</v>
      </c>
      <c r="C4099">
        <v>45</v>
      </c>
      <c r="D4099" t="s">
        <v>31</v>
      </c>
      <c r="E4099" t="s">
        <v>45</v>
      </c>
      <c r="F4099" t="s">
        <v>46</v>
      </c>
      <c r="G4099" t="s">
        <v>9616</v>
      </c>
      <c r="H4099" t="s">
        <v>35</v>
      </c>
      <c r="I4099" t="s">
        <v>36</v>
      </c>
      <c r="J4099">
        <v>26</v>
      </c>
      <c r="K4099">
        <v>22</v>
      </c>
      <c r="L4099">
        <f t="shared" ref="L4099:L4162" si="192">J4099-K4099</f>
        <v>4</v>
      </c>
      <c r="M4099">
        <v>12</v>
      </c>
      <c r="N4099">
        <v>62135</v>
      </c>
      <c r="O4099" s="1">
        <f t="shared" ref="O4099:O4162" si="193">N4099/J4099</f>
        <v>2389.8076923076924</v>
      </c>
      <c r="P4099" s="1">
        <f t="shared" ref="P4099:P4162" si="194">O4099*K4099</f>
        <v>52575.769230769234</v>
      </c>
      <c r="Q4099" s="1">
        <f>Table1[[#This Row],[Earned Basic Salary]]*20%</f>
        <v>10515.153846153848</v>
      </c>
      <c r="R4099" s="1">
        <f>Table1[[#This Row],[Earned Basic Salary]]*10%</f>
        <v>5257.5769230769238</v>
      </c>
      <c r="S4099" s="1">
        <f>Table1[[#This Row],[Earned Basic Salary]]*12%</f>
        <v>6309.0923076923082</v>
      </c>
      <c r="T4099" s="1">
        <f>200</f>
        <v>200</v>
      </c>
      <c r="U4099" s="1">
        <f>Table1[[#This Row],[PF]]+Table1[[#This Row],[Professional Tax]]</f>
        <v>6509.0923076923082</v>
      </c>
      <c r="V4099" s="1">
        <f>Table1[[#This Row],[Overtime Hours]]*200</f>
        <v>2400</v>
      </c>
      <c r="W4099" s="1">
        <f>Table1[[#This Row],[Earned Basic Salary]]+Table1[[#This Row],[HRA]]+Table1[[#This Row],[DA]]+Table1[[#This Row],[Overtime Pay]]</f>
        <v>70748.5</v>
      </c>
      <c r="X4099" s="1">
        <f>Table1[[#This Row],[Gross Salary]]-Table1[[#This Row],[Total Deduction]]</f>
        <v>64239.407692307694</v>
      </c>
      <c r="Y4099" t="s">
        <v>37</v>
      </c>
      <c r="Z4099" t="s">
        <v>106</v>
      </c>
      <c r="AA4099" t="s">
        <v>14579</v>
      </c>
      <c r="AB4099" t="s">
        <v>14580</v>
      </c>
    </row>
    <row r="4100" spans="1:28" x14ac:dyDescent="0.3">
      <c r="A4100" t="s">
        <v>14581</v>
      </c>
      <c r="B4100" t="s">
        <v>958</v>
      </c>
      <c r="C4100">
        <v>21</v>
      </c>
      <c r="D4100" t="s">
        <v>133</v>
      </c>
      <c r="E4100" t="s">
        <v>32</v>
      </c>
      <c r="F4100" t="s">
        <v>33</v>
      </c>
      <c r="G4100" t="s">
        <v>8212</v>
      </c>
      <c r="H4100" t="s">
        <v>35</v>
      </c>
      <c r="I4100" t="s">
        <v>36</v>
      </c>
      <c r="J4100">
        <v>26</v>
      </c>
      <c r="K4100">
        <v>23</v>
      </c>
      <c r="L4100">
        <f t="shared" si="192"/>
        <v>3</v>
      </c>
      <c r="M4100">
        <v>14</v>
      </c>
      <c r="N4100">
        <v>33368</v>
      </c>
      <c r="O4100" s="1">
        <f t="shared" si="193"/>
        <v>1283.3846153846155</v>
      </c>
      <c r="P4100" s="1">
        <f t="shared" si="194"/>
        <v>29517.846153846156</v>
      </c>
      <c r="Q4100" s="1">
        <f>Table1[[#This Row],[Earned Basic Salary]]*20%</f>
        <v>5903.5692307692316</v>
      </c>
      <c r="R4100" s="1">
        <f>Table1[[#This Row],[Earned Basic Salary]]*10%</f>
        <v>2951.7846153846158</v>
      </c>
      <c r="S4100" s="1">
        <f>Table1[[#This Row],[Earned Basic Salary]]*12%</f>
        <v>3542.1415384615384</v>
      </c>
      <c r="T4100" s="1">
        <f>200</f>
        <v>200</v>
      </c>
      <c r="U4100" s="1">
        <f>Table1[[#This Row],[PF]]+Table1[[#This Row],[Professional Tax]]</f>
        <v>3742.1415384615384</v>
      </c>
      <c r="V4100" s="1">
        <f>Table1[[#This Row],[Overtime Hours]]*200</f>
        <v>2800</v>
      </c>
      <c r="W4100" s="1">
        <f>Table1[[#This Row],[Earned Basic Salary]]+Table1[[#This Row],[HRA]]+Table1[[#This Row],[DA]]+Table1[[#This Row],[Overtime Pay]]</f>
        <v>41173.200000000004</v>
      </c>
      <c r="X4100" s="1">
        <f>Table1[[#This Row],[Gross Salary]]-Table1[[#This Row],[Total Deduction]]</f>
        <v>37431.058461538465</v>
      </c>
      <c r="Y4100" t="s">
        <v>37</v>
      </c>
      <c r="Z4100" t="s">
        <v>48</v>
      </c>
      <c r="AA4100" t="s">
        <v>14582</v>
      </c>
      <c r="AB4100" t="s">
        <v>14583</v>
      </c>
    </row>
    <row r="4101" spans="1:28" x14ac:dyDescent="0.3">
      <c r="A4101" t="s">
        <v>14584</v>
      </c>
      <c r="B4101" t="s">
        <v>158</v>
      </c>
      <c r="C4101">
        <v>21</v>
      </c>
      <c r="D4101" t="s">
        <v>81</v>
      </c>
      <c r="E4101" t="s">
        <v>121</v>
      </c>
      <c r="F4101" t="s">
        <v>55</v>
      </c>
      <c r="G4101" t="s">
        <v>4391</v>
      </c>
      <c r="H4101" t="s">
        <v>35</v>
      </c>
      <c r="I4101" t="s">
        <v>36</v>
      </c>
      <c r="J4101">
        <v>26</v>
      </c>
      <c r="K4101">
        <v>24</v>
      </c>
      <c r="L4101">
        <f t="shared" si="192"/>
        <v>2</v>
      </c>
      <c r="M4101">
        <v>9</v>
      </c>
      <c r="N4101">
        <v>55094</v>
      </c>
      <c r="O4101" s="1">
        <f t="shared" si="193"/>
        <v>2119</v>
      </c>
      <c r="P4101" s="1">
        <f t="shared" si="194"/>
        <v>50856</v>
      </c>
      <c r="Q4101" s="1">
        <f>Table1[[#This Row],[Earned Basic Salary]]*20%</f>
        <v>10171.200000000001</v>
      </c>
      <c r="R4101" s="1">
        <f>Table1[[#This Row],[Earned Basic Salary]]*10%</f>
        <v>5085.6000000000004</v>
      </c>
      <c r="S4101" s="1">
        <f>Table1[[#This Row],[Earned Basic Salary]]*12%</f>
        <v>6102.7199999999993</v>
      </c>
      <c r="T4101" s="1">
        <f>200</f>
        <v>200</v>
      </c>
      <c r="U4101" s="1">
        <f>Table1[[#This Row],[PF]]+Table1[[#This Row],[Professional Tax]]</f>
        <v>6302.7199999999993</v>
      </c>
      <c r="V4101" s="1">
        <f>Table1[[#This Row],[Overtime Hours]]*200</f>
        <v>1800</v>
      </c>
      <c r="W4101" s="1">
        <f>Table1[[#This Row],[Earned Basic Salary]]+Table1[[#This Row],[HRA]]+Table1[[#This Row],[DA]]+Table1[[#This Row],[Overtime Pay]]</f>
        <v>67912.800000000003</v>
      </c>
      <c r="X4101" s="1">
        <f>Table1[[#This Row],[Gross Salary]]-Table1[[#This Row],[Total Deduction]]</f>
        <v>61610.080000000002</v>
      </c>
      <c r="Y4101" t="s">
        <v>37</v>
      </c>
      <c r="Z4101" t="s">
        <v>38</v>
      </c>
      <c r="AA4101" t="s">
        <v>14585</v>
      </c>
      <c r="AB4101" t="s">
        <v>14586</v>
      </c>
    </row>
    <row r="4102" spans="1:28" x14ac:dyDescent="0.3">
      <c r="A4102" t="s">
        <v>14587</v>
      </c>
      <c r="B4102" t="s">
        <v>566</v>
      </c>
      <c r="C4102">
        <v>40</v>
      </c>
      <c r="D4102" t="s">
        <v>75</v>
      </c>
      <c r="E4102" t="s">
        <v>54</v>
      </c>
      <c r="F4102" t="s">
        <v>69</v>
      </c>
      <c r="G4102" t="s">
        <v>14290</v>
      </c>
      <c r="H4102" t="s">
        <v>35</v>
      </c>
      <c r="I4102" t="s">
        <v>36</v>
      </c>
      <c r="J4102">
        <v>26</v>
      </c>
      <c r="K4102">
        <v>23</v>
      </c>
      <c r="L4102">
        <f t="shared" si="192"/>
        <v>3</v>
      </c>
      <c r="M4102">
        <v>11</v>
      </c>
      <c r="N4102">
        <v>46365</v>
      </c>
      <c r="O4102" s="1">
        <f t="shared" si="193"/>
        <v>1783.2692307692307</v>
      </c>
      <c r="P4102" s="1">
        <f t="shared" si="194"/>
        <v>41015.192307692305</v>
      </c>
      <c r="Q4102" s="1">
        <f>Table1[[#This Row],[Earned Basic Salary]]*20%</f>
        <v>8203.038461538461</v>
      </c>
      <c r="R4102" s="1">
        <f>Table1[[#This Row],[Earned Basic Salary]]*10%</f>
        <v>4101.5192307692305</v>
      </c>
      <c r="S4102" s="1">
        <f>Table1[[#This Row],[Earned Basic Salary]]*12%</f>
        <v>4921.8230769230768</v>
      </c>
      <c r="T4102" s="1">
        <f>200</f>
        <v>200</v>
      </c>
      <c r="U4102" s="1">
        <f>Table1[[#This Row],[PF]]+Table1[[#This Row],[Professional Tax]]</f>
        <v>5121.8230769230768</v>
      </c>
      <c r="V4102" s="1">
        <f>Table1[[#This Row],[Overtime Hours]]*200</f>
        <v>2200</v>
      </c>
      <c r="W4102" s="1">
        <f>Table1[[#This Row],[Earned Basic Salary]]+Table1[[#This Row],[HRA]]+Table1[[#This Row],[DA]]+Table1[[#This Row],[Overtime Pay]]</f>
        <v>55519.75</v>
      </c>
      <c r="X4102" s="1">
        <f>Table1[[#This Row],[Gross Salary]]-Table1[[#This Row],[Total Deduction]]</f>
        <v>50397.926923076921</v>
      </c>
      <c r="Y4102" t="s">
        <v>37</v>
      </c>
      <c r="Z4102" t="s">
        <v>48</v>
      </c>
      <c r="AA4102" t="s">
        <v>14588</v>
      </c>
      <c r="AB4102" t="s">
        <v>14589</v>
      </c>
    </row>
    <row r="4103" spans="1:28" x14ac:dyDescent="0.3">
      <c r="A4103" t="s">
        <v>14590</v>
      </c>
      <c r="B4103" t="s">
        <v>844</v>
      </c>
      <c r="C4103">
        <v>48</v>
      </c>
      <c r="D4103" t="s">
        <v>53</v>
      </c>
      <c r="E4103" t="s">
        <v>62</v>
      </c>
      <c r="F4103" t="s">
        <v>46</v>
      </c>
      <c r="G4103" t="s">
        <v>6485</v>
      </c>
      <c r="H4103" t="s">
        <v>35</v>
      </c>
      <c r="I4103" t="s">
        <v>36</v>
      </c>
      <c r="J4103">
        <v>26</v>
      </c>
      <c r="K4103">
        <v>22</v>
      </c>
      <c r="L4103">
        <f t="shared" si="192"/>
        <v>4</v>
      </c>
      <c r="M4103">
        <v>20</v>
      </c>
      <c r="N4103">
        <v>70102</v>
      </c>
      <c r="O4103" s="1">
        <f t="shared" si="193"/>
        <v>2696.2307692307691</v>
      </c>
      <c r="P4103" s="1">
        <f t="shared" si="194"/>
        <v>59317.076923076922</v>
      </c>
      <c r="Q4103" s="1">
        <f>Table1[[#This Row],[Earned Basic Salary]]*20%</f>
        <v>11863.415384615386</v>
      </c>
      <c r="R4103" s="1">
        <f>Table1[[#This Row],[Earned Basic Salary]]*10%</f>
        <v>5931.7076923076929</v>
      </c>
      <c r="S4103" s="1">
        <f>Table1[[#This Row],[Earned Basic Salary]]*12%</f>
        <v>7118.0492307692302</v>
      </c>
      <c r="T4103" s="1">
        <f>200</f>
        <v>200</v>
      </c>
      <c r="U4103" s="1">
        <f>Table1[[#This Row],[PF]]+Table1[[#This Row],[Professional Tax]]</f>
        <v>7318.0492307692302</v>
      </c>
      <c r="V4103" s="1">
        <f>Table1[[#This Row],[Overtime Hours]]*200</f>
        <v>4000</v>
      </c>
      <c r="W4103" s="1">
        <f>Table1[[#This Row],[Earned Basic Salary]]+Table1[[#This Row],[HRA]]+Table1[[#This Row],[DA]]+Table1[[#This Row],[Overtime Pay]]</f>
        <v>81112.2</v>
      </c>
      <c r="X4103" s="1">
        <f>Table1[[#This Row],[Gross Salary]]-Table1[[#This Row],[Total Deduction]]</f>
        <v>73794.150769230764</v>
      </c>
      <c r="Y4103" t="s">
        <v>37</v>
      </c>
      <c r="Z4103" t="s">
        <v>95</v>
      </c>
      <c r="AA4103" t="s">
        <v>14591</v>
      </c>
      <c r="AB4103" t="s">
        <v>14592</v>
      </c>
    </row>
    <row r="4104" spans="1:28" x14ac:dyDescent="0.3">
      <c r="A4104" t="s">
        <v>14593</v>
      </c>
      <c r="B4104" t="s">
        <v>68</v>
      </c>
      <c r="C4104">
        <v>35</v>
      </c>
      <c r="D4104" t="s">
        <v>133</v>
      </c>
      <c r="E4104" t="s">
        <v>62</v>
      </c>
      <c r="F4104" t="s">
        <v>83</v>
      </c>
      <c r="G4104" t="s">
        <v>5064</v>
      </c>
      <c r="H4104" t="s">
        <v>35</v>
      </c>
      <c r="I4104" t="s">
        <v>36</v>
      </c>
      <c r="J4104">
        <v>26</v>
      </c>
      <c r="K4104">
        <v>24</v>
      </c>
      <c r="L4104">
        <f t="shared" si="192"/>
        <v>2</v>
      </c>
      <c r="M4104">
        <v>20</v>
      </c>
      <c r="N4104">
        <v>59438</v>
      </c>
      <c r="O4104" s="1">
        <f t="shared" si="193"/>
        <v>2286.0769230769229</v>
      </c>
      <c r="P4104" s="1">
        <f t="shared" si="194"/>
        <v>54865.846153846149</v>
      </c>
      <c r="Q4104" s="1">
        <f>Table1[[#This Row],[Earned Basic Salary]]*20%</f>
        <v>10973.16923076923</v>
      </c>
      <c r="R4104" s="1">
        <f>Table1[[#This Row],[Earned Basic Salary]]*10%</f>
        <v>5486.5846153846151</v>
      </c>
      <c r="S4104" s="1">
        <f>Table1[[#This Row],[Earned Basic Salary]]*12%</f>
        <v>6583.9015384615377</v>
      </c>
      <c r="T4104" s="1">
        <f>200</f>
        <v>200</v>
      </c>
      <c r="U4104" s="1">
        <f>Table1[[#This Row],[PF]]+Table1[[#This Row],[Professional Tax]]</f>
        <v>6783.9015384615377</v>
      </c>
      <c r="V4104" s="1">
        <f>Table1[[#This Row],[Overtime Hours]]*200</f>
        <v>4000</v>
      </c>
      <c r="W4104" s="1">
        <f>Table1[[#This Row],[Earned Basic Salary]]+Table1[[#This Row],[HRA]]+Table1[[#This Row],[DA]]+Table1[[#This Row],[Overtime Pay]]</f>
        <v>75325.600000000006</v>
      </c>
      <c r="X4104" s="1">
        <f>Table1[[#This Row],[Gross Salary]]-Table1[[#This Row],[Total Deduction]]</f>
        <v>68541.698461538472</v>
      </c>
      <c r="Y4104" t="s">
        <v>37</v>
      </c>
      <c r="Z4104" t="s">
        <v>95</v>
      </c>
      <c r="AA4104" t="s">
        <v>14594</v>
      </c>
      <c r="AB4104" t="s">
        <v>14595</v>
      </c>
    </row>
    <row r="4105" spans="1:28" x14ac:dyDescent="0.3">
      <c r="A4105" t="s">
        <v>14596</v>
      </c>
      <c r="B4105" t="s">
        <v>1610</v>
      </c>
      <c r="C4105">
        <v>30</v>
      </c>
      <c r="D4105" t="s">
        <v>53</v>
      </c>
      <c r="E4105" t="s">
        <v>121</v>
      </c>
      <c r="F4105" t="s">
        <v>55</v>
      </c>
      <c r="G4105" t="s">
        <v>6098</v>
      </c>
      <c r="H4105" t="s">
        <v>35</v>
      </c>
      <c r="I4105" t="s">
        <v>36</v>
      </c>
      <c r="J4105">
        <v>26</v>
      </c>
      <c r="K4105">
        <v>22</v>
      </c>
      <c r="L4105">
        <f t="shared" si="192"/>
        <v>4</v>
      </c>
      <c r="M4105">
        <v>9</v>
      </c>
      <c r="N4105">
        <v>19974</v>
      </c>
      <c r="O4105" s="1">
        <f t="shared" si="193"/>
        <v>768.23076923076928</v>
      </c>
      <c r="P4105" s="1">
        <f t="shared" si="194"/>
        <v>16901.076923076926</v>
      </c>
      <c r="Q4105" s="1">
        <f>Table1[[#This Row],[Earned Basic Salary]]*20%</f>
        <v>3380.2153846153851</v>
      </c>
      <c r="R4105" s="1">
        <f>Table1[[#This Row],[Earned Basic Salary]]*10%</f>
        <v>1690.1076923076926</v>
      </c>
      <c r="S4105" s="1">
        <f>Table1[[#This Row],[Earned Basic Salary]]*12%</f>
        <v>2028.1292307692311</v>
      </c>
      <c r="T4105" s="1">
        <f>200</f>
        <v>200</v>
      </c>
      <c r="U4105" s="1">
        <f>Table1[[#This Row],[PF]]+Table1[[#This Row],[Professional Tax]]</f>
        <v>2228.1292307692311</v>
      </c>
      <c r="V4105" s="1">
        <f>Table1[[#This Row],[Overtime Hours]]*200</f>
        <v>1800</v>
      </c>
      <c r="W4105" s="1">
        <f>Table1[[#This Row],[Earned Basic Salary]]+Table1[[#This Row],[HRA]]+Table1[[#This Row],[DA]]+Table1[[#This Row],[Overtime Pay]]</f>
        <v>23771.4</v>
      </c>
      <c r="X4105" s="1">
        <f>Table1[[#This Row],[Gross Salary]]-Table1[[#This Row],[Total Deduction]]</f>
        <v>21543.27076923077</v>
      </c>
      <c r="Y4105" t="s">
        <v>37</v>
      </c>
      <c r="Z4105" t="s">
        <v>48</v>
      </c>
      <c r="AA4105" t="s">
        <v>14597</v>
      </c>
      <c r="AB4105" t="s">
        <v>14598</v>
      </c>
    </row>
    <row r="4106" spans="1:28" x14ac:dyDescent="0.3">
      <c r="A4106" t="s">
        <v>14599</v>
      </c>
      <c r="B4106" t="s">
        <v>99</v>
      </c>
      <c r="C4106">
        <v>33</v>
      </c>
      <c r="D4106" t="s">
        <v>81</v>
      </c>
      <c r="E4106" t="s">
        <v>82</v>
      </c>
      <c r="F4106" t="s">
        <v>55</v>
      </c>
      <c r="G4106" t="s">
        <v>2262</v>
      </c>
      <c r="H4106" t="s">
        <v>35</v>
      </c>
      <c r="I4106" t="s">
        <v>36</v>
      </c>
      <c r="J4106">
        <v>26</v>
      </c>
      <c r="K4106">
        <v>26</v>
      </c>
      <c r="L4106">
        <f t="shared" si="192"/>
        <v>0</v>
      </c>
      <c r="M4106">
        <v>2</v>
      </c>
      <c r="N4106">
        <v>61696</v>
      </c>
      <c r="O4106" s="1">
        <f t="shared" si="193"/>
        <v>2372.9230769230771</v>
      </c>
      <c r="P4106" s="1">
        <f t="shared" si="194"/>
        <v>61696.000000000007</v>
      </c>
      <c r="Q4106" s="1">
        <f>Table1[[#This Row],[Earned Basic Salary]]*20%</f>
        <v>12339.200000000003</v>
      </c>
      <c r="R4106" s="1">
        <f>Table1[[#This Row],[Earned Basic Salary]]*10%</f>
        <v>6169.6000000000013</v>
      </c>
      <c r="S4106" s="1">
        <f>Table1[[#This Row],[Earned Basic Salary]]*12%</f>
        <v>7403.52</v>
      </c>
      <c r="T4106" s="1">
        <f>200</f>
        <v>200</v>
      </c>
      <c r="U4106" s="1">
        <f>Table1[[#This Row],[PF]]+Table1[[#This Row],[Professional Tax]]</f>
        <v>7603.52</v>
      </c>
      <c r="V4106" s="1">
        <f>Table1[[#This Row],[Overtime Hours]]*200</f>
        <v>400</v>
      </c>
      <c r="W4106" s="1">
        <f>Table1[[#This Row],[Earned Basic Salary]]+Table1[[#This Row],[HRA]]+Table1[[#This Row],[DA]]+Table1[[#This Row],[Overtime Pay]]</f>
        <v>80604.800000000017</v>
      </c>
      <c r="X4106" s="1">
        <f>Table1[[#This Row],[Gross Salary]]-Table1[[#This Row],[Total Deduction]]</f>
        <v>73001.280000000013</v>
      </c>
      <c r="Y4106" t="s">
        <v>37</v>
      </c>
      <c r="Z4106" t="s">
        <v>48</v>
      </c>
      <c r="AA4106" t="s">
        <v>14600</v>
      </c>
      <c r="AB4106" t="s">
        <v>14601</v>
      </c>
    </row>
    <row r="4107" spans="1:28" x14ac:dyDescent="0.3">
      <c r="A4107" t="s">
        <v>14602</v>
      </c>
      <c r="B4107" t="s">
        <v>1058</v>
      </c>
      <c r="C4107">
        <v>43</v>
      </c>
      <c r="D4107" t="s">
        <v>81</v>
      </c>
      <c r="E4107" t="s">
        <v>82</v>
      </c>
      <c r="F4107" t="s">
        <v>69</v>
      </c>
      <c r="G4107" t="s">
        <v>6917</v>
      </c>
      <c r="H4107" t="s">
        <v>35</v>
      </c>
      <c r="I4107" t="s">
        <v>36</v>
      </c>
      <c r="J4107">
        <v>26</v>
      </c>
      <c r="K4107">
        <v>25</v>
      </c>
      <c r="L4107">
        <f t="shared" si="192"/>
        <v>1</v>
      </c>
      <c r="M4107">
        <v>9</v>
      </c>
      <c r="N4107">
        <v>65239</v>
      </c>
      <c r="O4107" s="1">
        <f t="shared" si="193"/>
        <v>2509.1923076923076</v>
      </c>
      <c r="P4107" s="1">
        <f t="shared" si="194"/>
        <v>62729.807692307688</v>
      </c>
      <c r="Q4107" s="1">
        <f>Table1[[#This Row],[Earned Basic Salary]]*20%</f>
        <v>12545.961538461539</v>
      </c>
      <c r="R4107" s="1">
        <f>Table1[[#This Row],[Earned Basic Salary]]*10%</f>
        <v>6272.9807692307695</v>
      </c>
      <c r="S4107" s="1">
        <f>Table1[[#This Row],[Earned Basic Salary]]*12%</f>
        <v>7527.576923076922</v>
      </c>
      <c r="T4107" s="1">
        <f>200</f>
        <v>200</v>
      </c>
      <c r="U4107" s="1">
        <f>Table1[[#This Row],[PF]]+Table1[[#This Row],[Professional Tax]]</f>
        <v>7727.576923076922</v>
      </c>
      <c r="V4107" s="1">
        <f>Table1[[#This Row],[Overtime Hours]]*200</f>
        <v>1800</v>
      </c>
      <c r="W4107" s="1">
        <f>Table1[[#This Row],[Earned Basic Salary]]+Table1[[#This Row],[HRA]]+Table1[[#This Row],[DA]]+Table1[[#This Row],[Overtime Pay]]</f>
        <v>83348.749999999985</v>
      </c>
      <c r="X4107" s="1">
        <f>Table1[[#This Row],[Gross Salary]]-Table1[[#This Row],[Total Deduction]]</f>
        <v>75621.173076923063</v>
      </c>
      <c r="Y4107" t="s">
        <v>37</v>
      </c>
      <c r="Z4107" t="s">
        <v>106</v>
      </c>
      <c r="AA4107" t="s">
        <v>14603</v>
      </c>
      <c r="AB4107" t="s">
        <v>14604</v>
      </c>
    </row>
    <row r="4108" spans="1:28" x14ac:dyDescent="0.3">
      <c r="A4108" t="s">
        <v>14605</v>
      </c>
      <c r="B4108" t="s">
        <v>1002</v>
      </c>
      <c r="C4108">
        <v>41</v>
      </c>
      <c r="D4108" t="s">
        <v>133</v>
      </c>
      <c r="E4108" t="s">
        <v>121</v>
      </c>
      <c r="F4108" t="s">
        <v>33</v>
      </c>
      <c r="G4108" t="s">
        <v>14606</v>
      </c>
      <c r="H4108" t="s">
        <v>35</v>
      </c>
      <c r="I4108" t="s">
        <v>36</v>
      </c>
      <c r="J4108">
        <v>26</v>
      </c>
      <c r="K4108">
        <v>25</v>
      </c>
      <c r="L4108">
        <f t="shared" si="192"/>
        <v>1</v>
      </c>
      <c r="M4108">
        <v>5</v>
      </c>
      <c r="N4108">
        <v>54585</v>
      </c>
      <c r="O4108" s="1">
        <f t="shared" si="193"/>
        <v>2099.4230769230771</v>
      </c>
      <c r="P4108" s="1">
        <f t="shared" si="194"/>
        <v>52485.576923076929</v>
      </c>
      <c r="Q4108" s="1">
        <f>Table1[[#This Row],[Earned Basic Salary]]*20%</f>
        <v>10497.115384615387</v>
      </c>
      <c r="R4108" s="1">
        <f>Table1[[#This Row],[Earned Basic Salary]]*10%</f>
        <v>5248.5576923076933</v>
      </c>
      <c r="S4108" s="1">
        <f>Table1[[#This Row],[Earned Basic Salary]]*12%</f>
        <v>6298.2692307692314</v>
      </c>
      <c r="T4108" s="1">
        <f>200</f>
        <v>200</v>
      </c>
      <c r="U4108" s="1">
        <f>Table1[[#This Row],[PF]]+Table1[[#This Row],[Professional Tax]]</f>
        <v>6498.2692307692314</v>
      </c>
      <c r="V4108" s="1">
        <f>Table1[[#This Row],[Overtime Hours]]*200</f>
        <v>1000</v>
      </c>
      <c r="W4108" s="1">
        <f>Table1[[#This Row],[Earned Basic Salary]]+Table1[[#This Row],[HRA]]+Table1[[#This Row],[DA]]+Table1[[#This Row],[Overtime Pay]]</f>
        <v>69231.25</v>
      </c>
      <c r="X4108" s="1">
        <f>Table1[[#This Row],[Gross Salary]]-Table1[[#This Row],[Total Deduction]]</f>
        <v>62732.980769230766</v>
      </c>
      <c r="Y4108" t="s">
        <v>37</v>
      </c>
      <c r="Z4108" t="s">
        <v>95</v>
      </c>
      <c r="AA4108" t="s">
        <v>14607</v>
      </c>
      <c r="AB4108" t="s">
        <v>14608</v>
      </c>
    </row>
    <row r="4109" spans="1:28" x14ac:dyDescent="0.3">
      <c r="A4109" t="s">
        <v>14609</v>
      </c>
      <c r="B4109" t="s">
        <v>1412</v>
      </c>
      <c r="C4109">
        <v>46</v>
      </c>
      <c r="D4109" t="s">
        <v>81</v>
      </c>
      <c r="E4109" t="s">
        <v>82</v>
      </c>
      <c r="F4109" t="s">
        <v>33</v>
      </c>
      <c r="G4109" t="s">
        <v>1309</v>
      </c>
      <c r="H4109" t="s">
        <v>35</v>
      </c>
      <c r="I4109" t="s">
        <v>36</v>
      </c>
      <c r="J4109">
        <v>26</v>
      </c>
      <c r="K4109">
        <v>24</v>
      </c>
      <c r="L4109">
        <f t="shared" si="192"/>
        <v>2</v>
      </c>
      <c r="M4109">
        <v>7</v>
      </c>
      <c r="N4109">
        <v>67129</v>
      </c>
      <c r="O4109" s="1">
        <f t="shared" si="193"/>
        <v>2581.8846153846152</v>
      </c>
      <c r="P4109" s="1">
        <f t="shared" si="194"/>
        <v>61965.230769230766</v>
      </c>
      <c r="Q4109" s="1">
        <f>Table1[[#This Row],[Earned Basic Salary]]*20%</f>
        <v>12393.046153846153</v>
      </c>
      <c r="R4109" s="1">
        <f>Table1[[#This Row],[Earned Basic Salary]]*10%</f>
        <v>6196.5230769230766</v>
      </c>
      <c r="S4109" s="1">
        <f>Table1[[#This Row],[Earned Basic Salary]]*12%</f>
        <v>7435.8276923076919</v>
      </c>
      <c r="T4109" s="1">
        <f>200</f>
        <v>200</v>
      </c>
      <c r="U4109" s="1">
        <f>Table1[[#This Row],[PF]]+Table1[[#This Row],[Professional Tax]]</f>
        <v>7635.8276923076919</v>
      </c>
      <c r="V4109" s="1">
        <f>Table1[[#This Row],[Overtime Hours]]*200</f>
        <v>1400</v>
      </c>
      <c r="W4109" s="1">
        <f>Table1[[#This Row],[Earned Basic Salary]]+Table1[[#This Row],[HRA]]+Table1[[#This Row],[DA]]+Table1[[#This Row],[Overtime Pay]]</f>
        <v>81954.799999999988</v>
      </c>
      <c r="X4109" s="1">
        <f>Table1[[#This Row],[Gross Salary]]-Table1[[#This Row],[Total Deduction]]</f>
        <v>74318.972307692296</v>
      </c>
      <c r="Y4109" t="s">
        <v>37</v>
      </c>
      <c r="Z4109" t="s">
        <v>48</v>
      </c>
      <c r="AA4109" t="s">
        <v>14610</v>
      </c>
      <c r="AB4109" t="s">
        <v>14611</v>
      </c>
    </row>
    <row r="4110" spans="1:28" x14ac:dyDescent="0.3">
      <c r="A4110" t="s">
        <v>14612</v>
      </c>
      <c r="B4110" t="s">
        <v>1889</v>
      </c>
      <c r="C4110">
        <v>32</v>
      </c>
      <c r="D4110" t="s">
        <v>61</v>
      </c>
      <c r="E4110" t="s">
        <v>45</v>
      </c>
      <c r="F4110" t="s">
        <v>55</v>
      </c>
      <c r="G4110" t="s">
        <v>14613</v>
      </c>
      <c r="H4110" t="s">
        <v>35</v>
      </c>
      <c r="I4110" t="s">
        <v>36</v>
      </c>
      <c r="J4110">
        <v>26</v>
      </c>
      <c r="K4110">
        <v>25</v>
      </c>
      <c r="L4110">
        <f t="shared" si="192"/>
        <v>1</v>
      </c>
      <c r="M4110">
        <v>12</v>
      </c>
      <c r="N4110">
        <v>67685</v>
      </c>
      <c r="O4110" s="1">
        <f t="shared" si="193"/>
        <v>2603.2692307692309</v>
      </c>
      <c r="P4110" s="1">
        <f t="shared" si="194"/>
        <v>65081.730769230773</v>
      </c>
      <c r="Q4110" s="1">
        <f>Table1[[#This Row],[Earned Basic Salary]]*20%</f>
        <v>13016.346153846156</v>
      </c>
      <c r="R4110" s="1">
        <f>Table1[[#This Row],[Earned Basic Salary]]*10%</f>
        <v>6508.173076923078</v>
      </c>
      <c r="S4110" s="1">
        <f>Table1[[#This Row],[Earned Basic Salary]]*12%</f>
        <v>7809.8076923076924</v>
      </c>
      <c r="T4110" s="1">
        <f>200</f>
        <v>200</v>
      </c>
      <c r="U4110" s="1">
        <f>Table1[[#This Row],[PF]]+Table1[[#This Row],[Professional Tax]]</f>
        <v>8009.8076923076924</v>
      </c>
      <c r="V4110" s="1">
        <f>Table1[[#This Row],[Overtime Hours]]*200</f>
        <v>2400</v>
      </c>
      <c r="W4110" s="1">
        <f>Table1[[#This Row],[Earned Basic Salary]]+Table1[[#This Row],[HRA]]+Table1[[#This Row],[DA]]+Table1[[#This Row],[Overtime Pay]]</f>
        <v>87006.250000000015</v>
      </c>
      <c r="X4110" s="1">
        <f>Table1[[#This Row],[Gross Salary]]-Table1[[#This Row],[Total Deduction]]</f>
        <v>78996.442307692327</v>
      </c>
      <c r="Y4110" t="s">
        <v>37</v>
      </c>
      <c r="Z4110" t="s">
        <v>95</v>
      </c>
      <c r="AA4110" t="s">
        <v>14614</v>
      </c>
      <c r="AB4110" t="s">
        <v>14615</v>
      </c>
    </row>
    <row r="4111" spans="1:28" x14ac:dyDescent="0.3">
      <c r="A4111" t="s">
        <v>14616</v>
      </c>
      <c r="B4111" t="s">
        <v>1242</v>
      </c>
      <c r="C4111">
        <v>42</v>
      </c>
      <c r="D4111" t="s">
        <v>31</v>
      </c>
      <c r="E4111" t="s">
        <v>45</v>
      </c>
      <c r="F4111" t="s">
        <v>63</v>
      </c>
      <c r="G4111" t="s">
        <v>14617</v>
      </c>
      <c r="H4111" t="s">
        <v>35</v>
      </c>
      <c r="I4111" t="s">
        <v>36</v>
      </c>
      <c r="J4111">
        <v>26</v>
      </c>
      <c r="K4111">
        <v>22</v>
      </c>
      <c r="L4111">
        <f t="shared" si="192"/>
        <v>4</v>
      </c>
      <c r="M4111">
        <v>12</v>
      </c>
      <c r="N4111">
        <v>38337</v>
      </c>
      <c r="O4111" s="1">
        <f t="shared" si="193"/>
        <v>1474.5</v>
      </c>
      <c r="P4111" s="1">
        <f t="shared" si="194"/>
        <v>32439</v>
      </c>
      <c r="Q4111" s="1">
        <f>Table1[[#This Row],[Earned Basic Salary]]*20%</f>
        <v>6487.8</v>
      </c>
      <c r="R4111" s="1">
        <f>Table1[[#This Row],[Earned Basic Salary]]*10%</f>
        <v>3243.9</v>
      </c>
      <c r="S4111" s="1">
        <f>Table1[[#This Row],[Earned Basic Salary]]*12%</f>
        <v>3892.68</v>
      </c>
      <c r="T4111" s="1">
        <f>200</f>
        <v>200</v>
      </c>
      <c r="U4111" s="1">
        <f>Table1[[#This Row],[PF]]+Table1[[#This Row],[Professional Tax]]</f>
        <v>4092.68</v>
      </c>
      <c r="V4111" s="1">
        <f>Table1[[#This Row],[Overtime Hours]]*200</f>
        <v>2400</v>
      </c>
      <c r="W4111" s="1">
        <f>Table1[[#This Row],[Earned Basic Salary]]+Table1[[#This Row],[HRA]]+Table1[[#This Row],[DA]]+Table1[[#This Row],[Overtime Pay]]</f>
        <v>44570.700000000004</v>
      </c>
      <c r="X4111" s="1">
        <f>Table1[[#This Row],[Gross Salary]]-Table1[[#This Row],[Total Deduction]]</f>
        <v>40478.020000000004</v>
      </c>
      <c r="Y4111" t="s">
        <v>37</v>
      </c>
      <c r="Z4111" t="s">
        <v>106</v>
      </c>
      <c r="AA4111" t="s">
        <v>14618</v>
      </c>
      <c r="AB4111" t="s">
        <v>14619</v>
      </c>
    </row>
    <row r="4112" spans="1:28" x14ac:dyDescent="0.3">
      <c r="A4112" t="s">
        <v>14620</v>
      </c>
      <c r="B4112" t="s">
        <v>1021</v>
      </c>
      <c r="C4112">
        <v>25</v>
      </c>
      <c r="D4112" t="s">
        <v>44</v>
      </c>
      <c r="E4112" t="s">
        <v>121</v>
      </c>
      <c r="F4112" t="s">
        <v>83</v>
      </c>
      <c r="G4112" t="s">
        <v>14621</v>
      </c>
      <c r="H4112" t="s">
        <v>35</v>
      </c>
      <c r="I4112" t="s">
        <v>36</v>
      </c>
      <c r="J4112">
        <v>26</v>
      </c>
      <c r="K4112">
        <v>26</v>
      </c>
      <c r="L4112">
        <f t="shared" si="192"/>
        <v>0</v>
      </c>
      <c r="M4112">
        <v>10</v>
      </c>
      <c r="N4112">
        <v>33784</v>
      </c>
      <c r="O4112" s="1">
        <f t="shared" si="193"/>
        <v>1299.3846153846155</v>
      </c>
      <c r="P4112" s="1">
        <f t="shared" si="194"/>
        <v>33784</v>
      </c>
      <c r="Q4112" s="1">
        <f>Table1[[#This Row],[Earned Basic Salary]]*20%</f>
        <v>6756.8</v>
      </c>
      <c r="R4112" s="1">
        <f>Table1[[#This Row],[Earned Basic Salary]]*10%</f>
        <v>3378.4</v>
      </c>
      <c r="S4112" s="1">
        <f>Table1[[#This Row],[Earned Basic Salary]]*12%</f>
        <v>4054.08</v>
      </c>
      <c r="T4112" s="1">
        <f>200</f>
        <v>200</v>
      </c>
      <c r="U4112" s="1">
        <f>Table1[[#This Row],[PF]]+Table1[[#This Row],[Professional Tax]]</f>
        <v>4254.08</v>
      </c>
      <c r="V4112" s="1">
        <f>Table1[[#This Row],[Overtime Hours]]*200</f>
        <v>2000</v>
      </c>
      <c r="W4112" s="1">
        <f>Table1[[#This Row],[Earned Basic Salary]]+Table1[[#This Row],[HRA]]+Table1[[#This Row],[DA]]+Table1[[#This Row],[Overtime Pay]]</f>
        <v>45919.200000000004</v>
      </c>
      <c r="X4112" s="1">
        <f>Table1[[#This Row],[Gross Salary]]-Table1[[#This Row],[Total Deduction]]</f>
        <v>41665.120000000003</v>
      </c>
      <c r="Y4112" t="s">
        <v>37</v>
      </c>
      <c r="Z4112" t="s">
        <v>48</v>
      </c>
      <c r="AA4112" t="s">
        <v>14622</v>
      </c>
      <c r="AB4112" t="s">
        <v>14623</v>
      </c>
    </row>
    <row r="4113" spans="1:28" x14ac:dyDescent="0.3">
      <c r="A4113" t="s">
        <v>14624</v>
      </c>
      <c r="B4113" t="s">
        <v>1313</v>
      </c>
      <c r="C4113">
        <v>22</v>
      </c>
      <c r="D4113" t="s">
        <v>31</v>
      </c>
      <c r="E4113" t="s">
        <v>82</v>
      </c>
      <c r="F4113" t="s">
        <v>55</v>
      </c>
      <c r="G4113" t="s">
        <v>1615</v>
      </c>
      <c r="H4113" t="s">
        <v>35</v>
      </c>
      <c r="I4113" t="s">
        <v>36</v>
      </c>
      <c r="J4113">
        <v>26</v>
      </c>
      <c r="K4113">
        <v>23</v>
      </c>
      <c r="L4113">
        <f t="shared" si="192"/>
        <v>3</v>
      </c>
      <c r="M4113">
        <v>13</v>
      </c>
      <c r="N4113">
        <v>72633</v>
      </c>
      <c r="O4113" s="1">
        <f t="shared" si="193"/>
        <v>2793.5769230769229</v>
      </c>
      <c r="P4113" s="1">
        <f t="shared" si="194"/>
        <v>64252.269230769227</v>
      </c>
      <c r="Q4113" s="1">
        <f>Table1[[#This Row],[Earned Basic Salary]]*20%</f>
        <v>12850.453846153847</v>
      </c>
      <c r="R4113" s="1">
        <f>Table1[[#This Row],[Earned Basic Salary]]*10%</f>
        <v>6425.2269230769234</v>
      </c>
      <c r="S4113" s="1">
        <f>Table1[[#This Row],[Earned Basic Salary]]*12%</f>
        <v>7710.2723076923066</v>
      </c>
      <c r="T4113" s="1">
        <f>200</f>
        <v>200</v>
      </c>
      <c r="U4113" s="1">
        <f>Table1[[#This Row],[PF]]+Table1[[#This Row],[Professional Tax]]</f>
        <v>7910.2723076923066</v>
      </c>
      <c r="V4113" s="1">
        <f>Table1[[#This Row],[Overtime Hours]]*200</f>
        <v>2600</v>
      </c>
      <c r="W4113" s="1">
        <f>Table1[[#This Row],[Earned Basic Salary]]+Table1[[#This Row],[HRA]]+Table1[[#This Row],[DA]]+Table1[[#This Row],[Overtime Pay]]</f>
        <v>86127.950000000012</v>
      </c>
      <c r="X4113" s="1">
        <f>Table1[[#This Row],[Gross Salary]]-Table1[[#This Row],[Total Deduction]]</f>
        <v>78217.677692307712</v>
      </c>
      <c r="Y4113" t="s">
        <v>37</v>
      </c>
      <c r="Z4113" t="s">
        <v>38</v>
      </c>
      <c r="AA4113" t="s">
        <v>14625</v>
      </c>
      <c r="AB4113" t="s">
        <v>14626</v>
      </c>
    </row>
    <row r="4114" spans="1:28" x14ac:dyDescent="0.3">
      <c r="A4114" t="s">
        <v>14627</v>
      </c>
      <c r="B4114" t="s">
        <v>310</v>
      </c>
      <c r="C4114">
        <v>22</v>
      </c>
      <c r="D4114" t="s">
        <v>31</v>
      </c>
      <c r="E4114" t="s">
        <v>121</v>
      </c>
      <c r="F4114" t="s">
        <v>83</v>
      </c>
      <c r="G4114" t="s">
        <v>1293</v>
      </c>
      <c r="H4114" t="s">
        <v>35</v>
      </c>
      <c r="I4114" t="s">
        <v>36</v>
      </c>
      <c r="J4114">
        <v>26</v>
      </c>
      <c r="K4114">
        <v>24</v>
      </c>
      <c r="L4114">
        <f t="shared" si="192"/>
        <v>2</v>
      </c>
      <c r="M4114">
        <v>13</v>
      </c>
      <c r="N4114">
        <v>35749</v>
      </c>
      <c r="O4114" s="1">
        <f t="shared" si="193"/>
        <v>1374.9615384615386</v>
      </c>
      <c r="P4114" s="1">
        <f t="shared" si="194"/>
        <v>32999.076923076922</v>
      </c>
      <c r="Q4114" s="1">
        <f>Table1[[#This Row],[Earned Basic Salary]]*20%</f>
        <v>6599.8153846153846</v>
      </c>
      <c r="R4114" s="1">
        <f>Table1[[#This Row],[Earned Basic Salary]]*10%</f>
        <v>3299.9076923076923</v>
      </c>
      <c r="S4114" s="1">
        <f>Table1[[#This Row],[Earned Basic Salary]]*12%</f>
        <v>3959.8892307692304</v>
      </c>
      <c r="T4114" s="1">
        <f>200</f>
        <v>200</v>
      </c>
      <c r="U4114" s="1">
        <f>Table1[[#This Row],[PF]]+Table1[[#This Row],[Professional Tax]]</f>
        <v>4159.8892307692304</v>
      </c>
      <c r="V4114" s="1">
        <f>Table1[[#This Row],[Overtime Hours]]*200</f>
        <v>2600</v>
      </c>
      <c r="W4114" s="1">
        <f>Table1[[#This Row],[Earned Basic Salary]]+Table1[[#This Row],[HRA]]+Table1[[#This Row],[DA]]+Table1[[#This Row],[Overtime Pay]]</f>
        <v>45498.8</v>
      </c>
      <c r="X4114" s="1">
        <f>Table1[[#This Row],[Gross Salary]]-Table1[[#This Row],[Total Deduction]]</f>
        <v>41338.910769230773</v>
      </c>
      <c r="Y4114" t="s">
        <v>37</v>
      </c>
      <c r="Z4114" t="s">
        <v>95</v>
      </c>
      <c r="AA4114" t="s">
        <v>14628</v>
      </c>
      <c r="AB4114" t="s">
        <v>14629</v>
      </c>
    </row>
    <row r="4115" spans="1:28" x14ac:dyDescent="0.3">
      <c r="A4115" t="s">
        <v>14630</v>
      </c>
      <c r="B4115" t="s">
        <v>490</v>
      </c>
      <c r="C4115">
        <v>27</v>
      </c>
      <c r="D4115" t="s">
        <v>133</v>
      </c>
      <c r="E4115" t="s">
        <v>121</v>
      </c>
      <c r="F4115" t="s">
        <v>69</v>
      </c>
      <c r="G4115" t="s">
        <v>5196</v>
      </c>
      <c r="H4115" t="s">
        <v>35</v>
      </c>
      <c r="I4115" t="s">
        <v>36</v>
      </c>
      <c r="J4115">
        <v>26</v>
      </c>
      <c r="K4115">
        <v>24</v>
      </c>
      <c r="L4115">
        <f t="shared" si="192"/>
        <v>2</v>
      </c>
      <c r="M4115">
        <v>6</v>
      </c>
      <c r="N4115">
        <v>26669</v>
      </c>
      <c r="O4115" s="1">
        <f t="shared" si="193"/>
        <v>1025.7307692307693</v>
      </c>
      <c r="P4115" s="1">
        <f t="shared" si="194"/>
        <v>24617.538461538461</v>
      </c>
      <c r="Q4115" s="1">
        <f>Table1[[#This Row],[Earned Basic Salary]]*20%</f>
        <v>4923.5076923076922</v>
      </c>
      <c r="R4115" s="1">
        <f>Table1[[#This Row],[Earned Basic Salary]]*10%</f>
        <v>2461.7538461538461</v>
      </c>
      <c r="S4115" s="1">
        <f>Table1[[#This Row],[Earned Basic Salary]]*12%</f>
        <v>2954.104615384615</v>
      </c>
      <c r="T4115" s="1">
        <f>200</f>
        <v>200</v>
      </c>
      <c r="U4115" s="1">
        <f>Table1[[#This Row],[PF]]+Table1[[#This Row],[Professional Tax]]</f>
        <v>3154.104615384615</v>
      </c>
      <c r="V4115" s="1">
        <f>Table1[[#This Row],[Overtime Hours]]*200</f>
        <v>1200</v>
      </c>
      <c r="W4115" s="1">
        <f>Table1[[#This Row],[Earned Basic Salary]]+Table1[[#This Row],[HRA]]+Table1[[#This Row],[DA]]+Table1[[#This Row],[Overtime Pay]]</f>
        <v>33202.800000000003</v>
      </c>
      <c r="X4115" s="1">
        <f>Table1[[#This Row],[Gross Salary]]-Table1[[#This Row],[Total Deduction]]</f>
        <v>30048.695384615388</v>
      </c>
      <c r="Y4115" t="s">
        <v>37</v>
      </c>
      <c r="Z4115" t="s">
        <v>106</v>
      </c>
      <c r="AA4115" t="s">
        <v>14631</v>
      </c>
      <c r="AB4115" t="s">
        <v>14632</v>
      </c>
    </row>
    <row r="4116" spans="1:28" x14ac:dyDescent="0.3">
      <c r="A4116" t="s">
        <v>14633</v>
      </c>
      <c r="B4116" t="s">
        <v>1946</v>
      </c>
      <c r="C4116">
        <v>40</v>
      </c>
      <c r="D4116" t="s">
        <v>31</v>
      </c>
      <c r="E4116" t="s">
        <v>45</v>
      </c>
      <c r="F4116" t="s">
        <v>63</v>
      </c>
      <c r="G4116" t="s">
        <v>9093</v>
      </c>
      <c r="H4116" t="s">
        <v>35</v>
      </c>
      <c r="I4116" t="s">
        <v>36</v>
      </c>
      <c r="J4116">
        <v>26</v>
      </c>
      <c r="K4116">
        <v>23</v>
      </c>
      <c r="L4116">
        <f t="shared" si="192"/>
        <v>3</v>
      </c>
      <c r="M4116">
        <v>2</v>
      </c>
      <c r="N4116">
        <v>20071</v>
      </c>
      <c r="O4116" s="1">
        <f t="shared" si="193"/>
        <v>771.96153846153845</v>
      </c>
      <c r="P4116" s="1">
        <f t="shared" si="194"/>
        <v>17755.115384615383</v>
      </c>
      <c r="Q4116" s="1">
        <f>Table1[[#This Row],[Earned Basic Salary]]*20%</f>
        <v>3551.0230769230766</v>
      </c>
      <c r="R4116" s="1">
        <f>Table1[[#This Row],[Earned Basic Salary]]*10%</f>
        <v>1775.5115384615383</v>
      </c>
      <c r="S4116" s="1">
        <f>Table1[[#This Row],[Earned Basic Salary]]*12%</f>
        <v>2130.6138461538458</v>
      </c>
      <c r="T4116" s="1">
        <f>200</f>
        <v>200</v>
      </c>
      <c r="U4116" s="1">
        <f>Table1[[#This Row],[PF]]+Table1[[#This Row],[Professional Tax]]</f>
        <v>2330.6138461538458</v>
      </c>
      <c r="V4116" s="1">
        <f>Table1[[#This Row],[Overtime Hours]]*200</f>
        <v>400</v>
      </c>
      <c r="W4116" s="1">
        <f>Table1[[#This Row],[Earned Basic Salary]]+Table1[[#This Row],[HRA]]+Table1[[#This Row],[DA]]+Table1[[#This Row],[Overtime Pay]]</f>
        <v>23481.649999999998</v>
      </c>
      <c r="X4116" s="1">
        <f>Table1[[#This Row],[Gross Salary]]-Table1[[#This Row],[Total Deduction]]</f>
        <v>21151.036153846151</v>
      </c>
      <c r="Y4116" t="s">
        <v>37</v>
      </c>
      <c r="Z4116" t="s">
        <v>38</v>
      </c>
      <c r="AA4116" t="s">
        <v>14634</v>
      </c>
      <c r="AB4116" t="s">
        <v>14635</v>
      </c>
    </row>
    <row r="4117" spans="1:28" x14ac:dyDescent="0.3">
      <c r="A4117" t="s">
        <v>14636</v>
      </c>
      <c r="B4117" t="s">
        <v>1072</v>
      </c>
      <c r="C4117">
        <v>21</v>
      </c>
      <c r="D4117" t="s">
        <v>31</v>
      </c>
      <c r="E4117" t="s">
        <v>62</v>
      </c>
      <c r="F4117" t="s">
        <v>63</v>
      </c>
      <c r="G4117" t="s">
        <v>7052</v>
      </c>
      <c r="H4117" t="s">
        <v>35</v>
      </c>
      <c r="I4117" t="s">
        <v>36</v>
      </c>
      <c r="J4117">
        <v>26</v>
      </c>
      <c r="K4117">
        <v>25</v>
      </c>
      <c r="L4117">
        <f t="shared" si="192"/>
        <v>1</v>
      </c>
      <c r="M4117">
        <v>10</v>
      </c>
      <c r="N4117">
        <v>44397</v>
      </c>
      <c r="O4117" s="1">
        <f t="shared" si="193"/>
        <v>1707.5769230769231</v>
      </c>
      <c r="P4117" s="1">
        <f t="shared" si="194"/>
        <v>42689.423076923078</v>
      </c>
      <c r="Q4117" s="1">
        <f>Table1[[#This Row],[Earned Basic Salary]]*20%</f>
        <v>8537.8846153846152</v>
      </c>
      <c r="R4117" s="1">
        <f>Table1[[#This Row],[Earned Basic Salary]]*10%</f>
        <v>4268.9423076923076</v>
      </c>
      <c r="S4117" s="1">
        <f>Table1[[#This Row],[Earned Basic Salary]]*12%</f>
        <v>5122.7307692307695</v>
      </c>
      <c r="T4117" s="1">
        <f>200</f>
        <v>200</v>
      </c>
      <c r="U4117" s="1">
        <f>Table1[[#This Row],[PF]]+Table1[[#This Row],[Professional Tax]]</f>
        <v>5322.7307692307695</v>
      </c>
      <c r="V4117" s="1">
        <f>Table1[[#This Row],[Overtime Hours]]*200</f>
        <v>2000</v>
      </c>
      <c r="W4117" s="1">
        <f>Table1[[#This Row],[Earned Basic Salary]]+Table1[[#This Row],[HRA]]+Table1[[#This Row],[DA]]+Table1[[#This Row],[Overtime Pay]]</f>
        <v>57496.25</v>
      </c>
      <c r="X4117" s="1">
        <f>Table1[[#This Row],[Gross Salary]]-Table1[[#This Row],[Total Deduction]]</f>
        <v>52173.519230769234</v>
      </c>
      <c r="Y4117" t="s">
        <v>37</v>
      </c>
      <c r="Z4117" t="s">
        <v>48</v>
      </c>
      <c r="AA4117" t="s">
        <v>14637</v>
      </c>
      <c r="AB4117" t="s">
        <v>14638</v>
      </c>
    </row>
    <row r="4118" spans="1:28" x14ac:dyDescent="0.3">
      <c r="A4118" t="s">
        <v>14639</v>
      </c>
      <c r="B4118" t="s">
        <v>1058</v>
      </c>
      <c r="C4118">
        <v>24</v>
      </c>
      <c r="D4118" t="s">
        <v>127</v>
      </c>
      <c r="E4118" t="s">
        <v>121</v>
      </c>
      <c r="F4118" t="s">
        <v>83</v>
      </c>
      <c r="G4118" t="s">
        <v>14640</v>
      </c>
      <c r="H4118" t="s">
        <v>35</v>
      </c>
      <c r="I4118" t="s">
        <v>36</v>
      </c>
      <c r="J4118">
        <v>26</v>
      </c>
      <c r="K4118">
        <v>24</v>
      </c>
      <c r="L4118">
        <f t="shared" si="192"/>
        <v>2</v>
      </c>
      <c r="M4118">
        <v>3</v>
      </c>
      <c r="N4118">
        <v>72979</v>
      </c>
      <c r="O4118" s="1">
        <f t="shared" si="193"/>
        <v>2806.8846153846152</v>
      </c>
      <c r="P4118" s="1">
        <f t="shared" si="194"/>
        <v>67365.230769230766</v>
      </c>
      <c r="Q4118" s="1">
        <f>Table1[[#This Row],[Earned Basic Salary]]*20%</f>
        <v>13473.046153846153</v>
      </c>
      <c r="R4118" s="1">
        <f>Table1[[#This Row],[Earned Basic Salary]]*10%</f>
        <v>6736.5230769230766</v>
      </c>
      <c r="S4118" s="1">
        <f>Table1[[#This Row],[Earned Basic Salary]]*12%</f>
        <v>8083.8276923076919</v>
      </c>
      <c r="T4118" s="1">
        <f>200</f>
        <v>200</v>
      </c>
      <c r="U4118" s="1">
        <f>Table1[[#This Row],[PF]]+Table1[[#This Row],[Professional Tax]]</f>
        <v>8283.8276923076919</v>
      </c>
      <c r="V4118" s="1">
        <f>Table1[[#This Row],[Overtime Hours]]*200</f>
        <v>600</v>
      </c>
      <c r="W4118" s="1">
        <f>Table1[[#This Row],[Earned Basic Salary]]+Table1[[#This Row],[HRA]]+Table1[[#This Row],[DA]]+Table1[[#This Row],[Overtime Pay]]</f>
        <v>88174.799999999988</v>
      </c>
      <c r="X4118" s="1">
        <f>Table1[[#This Row],[Gross Salary]]-Table1[[#This Row],[Total Deduction]]</f>
        <v>79890.972307692296</v>
      </c>
      <c r="Y4118" t="s">
        <v>37</v>
      </c>
      <c r="Z4118" t="s">
        <v>38</v>
      </c>
      <c r="AA4118" t="s">
        <v>14641</v>
      </c>
      <c r="AB4118" t="s">
        <v>14642</v>
      </c>
    </row>
    <row r="4119" spans="1:28" x14ac:dyDescent="0.3">
      <c r="A4119" t="s">
        <v>14643</v>
      </c>
      <c r="B4119" t="s">
        <v>353</v>
      </c>
      <c r="C4119">
        <v>37</v>
      </c>
      <c r="D4119" t="s">
        <v>127</v>
      </c>
      <c r="E4119" t="s">
        <v>45</v>
      </c>
      <c r="F4119" t="s">
        <v>69</v>
      </c>
      <c r="G4119" t="s">
        <v>14644</v>
      </c>
      <c r="H4119" t="s">
        <v>35</v>
      </c>
      <c r="I4119" t="s">
        <v>36</v>
      </c>
      <c r="J4119">
        <v>26</v>
      </c>
      <c r="K4119">
        <v>23</v>
      </c>
      <c r="L4119">
        <f t="shared" si="192"/>
        <v>3</v>
      </c>
      <c r="M4119">
        <v>8</v>
      </c>
      <c r="N4119">
        <v>27499</v>
      </c>
      <c r="O4119" s="1">
        <f t="shared" si="193"/>
        <v>1057.6538461538462</v>
      </c>
      <c r="P4119" s="1">
        <f t="shared" si="194"/>
        <v>24326.038461538461</v>
      </c>
      <c r="Q4119" s="1">
        <f>Table1[[#This Row],[Earned Basic Salary]]*20%</f>
        <v>4865.207692307692</v>
      </c>
      <c r="R4119" s="1">
        <f>Table1[[#This Row],[Earned Basic Salary]]*10%</f>
        <v>2432.603846153846</v>
      </c>
      <c r="S4119" s="1">
        <f>Table1[[#This Row],[Earned Basic Salary]]*12%</f>
        <v>2919.124615384615</v>
      </c>
      <c r="T4119" s="1">
        <f>200</f>
        <v>200</v>
      </c>
      <c r="U4119" s="1">
        <f>Table1[[#This Row],[PF]]+Table1[[#This Row],[Professional Tax]]</f>
        <v>3119.124615384615</v>
      </c>
      <c r="V4119" s="1">
        <f>Table1[[#This Row],[Overtime Hours]]*200</f>
        <v>1600</v>
      </c>
      <c r="W4119" s="1">
        <f>Table1[[#This Row],[Earned Basic Salary]]+Table1[[#This Row],[HRA]]+Table1[[#This Row],[DA]]+Table1[[#This Row],[Overtime Pay]]</f>
        <v>33223.85</v>
      </c>
      <c r="X4119" s="1">
        <f>Table1[[#This Row],[Gross Salary]]-Table1[[#This Row],[Total Deduction]]</f>
        <v>30104.725384615384</v>
      </c>
      <c r="Y4119" t="s">
        <v>37</v>
      </c>
      <c r="Z4119" t="s">
        <v>106</v>
      </c>
      <c r="AA4119" t="s">
        <v>14645</v>
      </c>
      <c r="AB4119" t="s">
        <v>14646</v>
      </c>
    </row>
    <row r="4120" spans="1:28" x14ac:dyDescent="0.3">
      <c r="A4120" t="s">
        <v>14647</v>
      </c>
      <c r="B4120" t="s">
        <v>830</v>
      </c>
      <c r="C4120">
        <v>50</v>
      </c>
      <c r="D4120" t="s">
        <v>61</v>
      </c>
      <c r="E4120" t="s">
        <v>45</v>
      </c>
      <c r="F4120" t="s">
        <v>69</v>
      </c>
      <c r="G4120" t="s">
        <v>11416</v>
      </c>
      <c r="H4120" t="s">
        <v>35</v>
      </c>
      <c r="I4120" t="s">
        <v>36</v>
      </c>
      <c r="J4120">
        <v>26</v>
      </c>
      <c r="K4120">
        <v>21</v>
      </c>
      <c r="L4120">
        <f t="shared" si="192"/>
        <v>5</v>
      </c>
      <c r="M4120">
        <v>4</v>
      </c>
      <c r="N4120">
        <v>60878</v>
      </c>
      <c r="O4120" s="1">
        <f t="shared" si="193"/>
        <v>2341.4615384615386</v>
      </c>
      <c r="P4120" s="1">
        <f t="shared" si="194"/>
        <v>49170.692307692312</v>
      </c>
      <c r="Q4120" s="1">
        <f>Table1[[#This Row],[Earned Basic Salary]]*20%</f>
        <v>9834.1384615384632</v>
      </c>
      <c r="R4120" s="1">
        <f>Table1[[#This Row],[Earned Basic Salary]]*10%</f>
        <v>4917.0692307692316</v>
      </c>
      <c r="S4120" s="1">
        <f>Table1[[#This Row],[Earned Basic Salary]]*12%</f>
        <v>5900.4830769230775</v>
      </c>
      <c r="T4120" s="1">
        <f>200</f>
        <v>200</v>
      </c>
      <c r="U4120" s="1">
        <f>Table1[[#This Row],[PF]]+Table1[[#This Row],[Professional Tax]]</f>
        <v>6100.4830769230775</v>
      </c>
      <c r="V4120" s="1">
        <f>Table1[[#This Row],[Overtime Hours]]*200</f>
        <v>800</v>
      </c>
      <c r="W4120" s="1">
        <f>Table1[[#This Row],[Earned Basic Salary]]+Table1[[#This Row],[HRA]]+Table1[[#This Row],[DA]]+Table1[[#This Row],[Overtime Pay]]</f>
        <v>64721.9</v>
      </c>
      <c r="X4120" s="1">
        <f>Table1[[#This Row],[Gross Salary]]-Table1[[#This Row],[Total Deduction]]</f>
        <v>58621.416923076926</v>
      </c>
      <c r="Y4120" t="s">
        <v>37</v>
      </c>
      <c r="Z4120" t="s">
        <v>95</v>
      </c>
      <c r="AA4120" t="s">
        <v>14648</v>
      </c>
      <c r="AB4120" t="s">
        <v>14649</v>
      </c>
    </row>
    <row r="4121" spans="1:28" x14ac:dyDescent="0.3">
      <c r="A4121" t="s">
        <v>14650</v>
      </c>
      <c r="B4121" t="s">
        <v>382</v>
      </c>
      <c r="C4121">
        <v>21</v>
      </c>
      <c r="D4121" t="s">
        <v>127</v>
      </c>
      <c r="E4121" t="s">
        <v>121</v>
      </c>
      <c r="F4121" t="s">
        <v>69</v>
      </c>
      <c r="G4121" t="s">
        <v>4895</v>
      </c>
      <c r="H4121" t="s">
        <v>35</v>
      </c>
      <c r="I4121" t="s">
        <v>36</v>
      </c>
      <c r="J4121">
        <v>26</v>
      </c>
      <c r="K4121">
        <v>23</v>
      </c>
      <c r="L4121">
        <f t="shared" si="192"/>
        <v>3</v>
      </c>
      <c r="M4121">
        <v>3</v>
      </c>
      <c r="N4121">
        <v>55567</v>
      </c>
      <c r="O4121" s="1">
        <f t="shared" si="193"/>
        <v>2137.1923076923076</v>
      </c>
      <c r="P4121" s="1">
        <f t="shared" si="194"/>
        <v>49155.423076923078</v>
      </c>
      <c r="Q4121" s="1">
        <f>Table1[[#This Row],[Earned Basic Salary]]*20%</f>
        <v>9831.084615384616</v>
      </c>
      <c r="R4121" s="1">
        <f>Table1[[#This Row],[Earned Basic Salary]]*10%</f>
        <v>4915.542307692308</v>
      </c>
      <c r="S4121" s="1">
        <f>Table1[[#This Row],[Earned Basic Salary]]*12%</f>
        <v>5898.6507692307696</v>
      </c>
      <c r="T4121" s="1">
        <f>200</f>
        <v>200</v>
      </c>
      <c r="U4121" s="1">
        <f>Table1[[#This Row],[PF]]+Table1[[#This Row],[Professional Tax]]</f>
        <v>6098.6507692307696</v>
      </c>
      <c r="V4121" s="1">
        <f>Table1[[#This Row],[Overtime Hours]]*200</f>
        <v>600</v>
      </c>
      <c r="W4121" s="1">
        <f>Table1[[#This Row],[Earned Basic Salary]]+Table1[[#This Row],[HRA]]+Table1[[#This Row],[DA]]+Table1[[#This Row],[Overtime Pay]]</f>
        <v>64502.05</v>
      </c>
      <c r="X4121" s="1">
        <f>Table1[[#This Row],[Gross Salary]]-Table1[[#This Row],[Total Deduction]]</f>
        <v>58403.399230769232</v>
      </c>
      <c r="Y4121" t="s">
        <v>37</v>
      </c>
      <c r="Z4121" t="s">
        <v>38</v>
      </c>
      <c r="AA4121" t="s">
        <v>14651</v>
      </c>
      <c r="AB4121" t="s">
        <v>14652</v>
      </c>
    </row>
    <row r="4122" spans="1:28" x14ac:dyDescent="0.3">
      <c r="A4122" t="s">
        <v>14653</v>
      </c>
      <c r="B4122" t="s">
        <v>324</v>
      </c>
      <c r="C4122">
        <v>52</v>
      </c>
      <c r="D4122" t="s">
        <v>44</v>
      </c>
      <c r="E4122" t="s">
        <v>32</v>
      </c>
      <c r="F4122" t="s">
        <v>69</v>
      </c>
      <c r="G4122" t="s">
        <v>11036</v>
      </c>
      <c r="H4122" t="s">
        <v>35</v>
      </c>
      <c r="I4122" t="s">
        <v>36</v>
      </c>
      <c r="J4122">
        <v>26</v>
      </c>
      <c r="K4122">
        <v>22</v>
      </c>
      <c r="L4122">
        <f t="shared" si="192"/>
        <v>4</v>
      </c>
      <c r="M4122">
        <v>13</v>
      </c>
      <c r="N4122">
        <v>35934</v>
      </c>
      <c r="O4122" s="1">
        <f t="shared" si="193"/>
        <v>1382.0769230769231</v>
      </c>
      <c r="P4122" s="1">
        <f t="shared" si="194"/>
        <v>30405.692307692309</v>
      </c>
      <c r="Q4122" s="1">
        <f>Table1[[#This Row],[Earned Basic Salary]]*20%</f>
        <v>6081.1384615384623</v>
      </c>
      <c r="R4122" s="1">
        <f>Table1[[#This Row],[Earned Basic Salary]]*10%</f>
        <v>3040.5692307692311</v>
      </c>
      <c r="S4122" s="1">
        <f>Table1[[#This Row],[Earned Basic Salary]]*12%</f>
        <v>3648.6830769230769</v>
      </c>
      <c r="T4122" s="1">
        <f>200</f>
        <v>200</v>
      </c>
      <c r="U4122" s="1">
        <f>Table1[[#This Row],[PF]]+Table1[[#This Row],[Professional Tax]]</f>
        <v>3848.6830769230769</v>
      </c>
      <c r="V4122" s="1">
        <f>Table1[[#This Row],[Overtime Hours]]*200</f>
        <v>2600</v>
      </c>
      <c r="W4122" s="1">
        <f>Table1[[#This Row],[Earned Basic Salary]]+Table1[[#This Row],[HRA]]+Table1[[#This Row],[DA]]+Table1[[#This Row],[Overtime Pay]]</f>
        <v>42127.4</v>
      </c>
      <c r="X4122" s="1">
        <f>Table1[[#This Row],[Gross Salary]]-Table1[[#This Row],[Total Deduction]]</f>
        <v>38278.716923076921</v>
      </c>
      <c r="Y4122" t="s">
        <v>37</v>
      </c>
      <c r="Z4122" t="s">
        <v>38</v>
      </c>
      <c r="AA4122" t="s">
        <v>14654</v>
      </c>
      <c r="AB4122" t="s">
        <v>14655</v>
      </c>
    </row>
    <row r="4123" spans="1:28" x14ac:dyDescent="0.3">
      <c r="A4123" t="s">
        <v>14656</v>
      </c>
      <c r="B4123" t="s">
        <v>1880</v>
      </c>
      <c r="C4123">
        <v>45</v>
      </c>
      <c r="D4123" t="s">
        <v>44</v>
      </c>
      <c r="E4123" t="s">
        <v>82</v>
      </c>
      <c r="F4123" t="s">
        <v>63</v>
      </c>
      <c r="G4123" t="s">
        <v>1499</v>
      </c>
      <c r="H4123" t="s">
        <v>35</v>
      </c>
      <c r="I4123" t="s">
        <v>36</v>
      </c>
      <c r="J4123">
        <v>26</v>
      </c>
      <c r="K4123">
        <v>24</v>
      </c>
      <c r="L4123">
        <f t="shared" si="192"/>
        <v>2</v>
      </c>
      <c r="M4123">
        <v>4</v>
      </c>
      <c r="N4123">
        <v>29572</v>
      </c>
      <c r="O4123" s="1">
        <f t="shared" si="193"/>
        <v>1137.3846153846155</v>
      </c>
      <c r="P4123" s="1">
        <f t="shared" si="194"/>
        <v>27297.230769230773</v>
      </c>
      <c r="Q4123" s="1">
        <f>Table1[[#This Row],[Earned Basic Salary]]*20%</f>
        <v>5459.4461538461546</v>
      </c>
      <c r="R4123" s="1">
        <f>Table1[[#This Row],[Earned Basic Salary]]*10%</f>
        <v>2729.7230769230773</v>
      </c>
      <c r="S4123" s="1">
        <f>Table1[[#This Row],[Earned Basic Salary]]*12%</f>
        <v>3275.6676923076925</v>
      </c>
      <c r="T4123" s="1">
        <f>200</f>
        <v>200</v>
      </c>
      <c r="U4123" s="1">
        <f>Table1[[#This Row],[PF]]+Table1[[#This Row],[Professional Tax]]</f>
        <v>3475.6676923076925</v>
      </c>
      <c r="V4123" s="1">
        <f>Table1[[#This Row],[Overtime Hours]]*200</f>
        <v>800</v>
      </c>
      <c r="W4123" s="1">
        <f>Table1[[#This Row],[Earned Basic Salary]]+Table1[[#This Row],[HRA]]+Table1[[#This Row],[DA]]+Table1[[#This Row],[Overtime Pay]]</f>
        <v>36286.400000000009</v>
      </c>
      <c r="X4123" s="1">
        <f>Table1[[#This Row],[Gross Salary]]-Table1[[#This Row],[Total Deduction]]</f>
        <v>32810.732307692313</v>
      </c>
      <c r="Y4123" t="s">
        <v>37</v>
      </c>
      <c r="Z4123" t="s">
        <v>48</v>
      </c>
      <c r="AA4123" t="s">
        <v>14657</v>
      </c>
      <c r="AB4123" t="s">
        <v>14658</v>
      </c>
    </row>
    <row r="4124" spans="1:28" x14ac:dyDescent="0.3">
      <c r="A4124" t="s">
        <v>14659</v>
      </c>
      <c r="B4124" t="s">
        <v>275</v>
      </c>
      <c r="C4124">
        <v>28</v>
      </c>
      <c r="D4124" t="s">
        <v>61</v>
      </c>
      <c r="E4124" t="s">
        <v>32</v>
      </c>
      <c r="F4124" t="s">
        <v>83</v>
      </c>
      <c r="G4124" t="s">
        <v>14660</v>
      </c>
      <c r="H4124" t="s">
        <v>35</v>
      </c>
      <c r="I4124" t="s">
        <v>36</v>
      </c>
      <c r="J4124">
        <v>26</v>
      </c>
      <c r="K4124">
        <v>23</v>
      </c>
      <c r="L4124">
        <f t="shared" si="192"/>
        <v>3</v>
      </c>
      <c r="M4124">
        <v>11</v>
      </c>
      <c r="N4124">
        <v>56717</v>
      </c>
      <c r="O4124" s="1">
        <f t="shared" si="193"/>
        <v>2181.4230769230771</v>
      </c>
      <c r="P4124" s="1">
        <f t="shared" si="194"/>
        <v>50172.730769230773</v>
      </c>
      <c r="Q4124" s="1">
        <f>Table1[[#This Row],[Earned Basic Salary]]*20%</f>
        <v>10034.546153846155</v>
      </c>
      <c r="R4124" s="1">
        <f>Table1[[#This Row],[Earned Basic Salary]]*10%</f>
        <v>5017.2730769230775</v>
      </c>
      <c r="S4124" s="1">
        <f>Table1[[#This Row],[Earned Basic Salary]]*12%</f>
        <v>6020.7276923076925</v>
      </c>
      <c r="T4124" s="1">
        <f>200</f>
        <v>200</v>
      </c>
      <c r="U4124" s="1">
        <f>Table1[[#This Row],[PF]]+Table1[[#This Row],[Professional Tax]]</f>
        <v>6220.7276923076925</v>
      </c>
      <c r="V4124" s="1">
        <f>Table1[[#This Row],[Overtime Hours]]*200</f>
        <v>2200</v>
      </c>
      <c r="W4124" s="1">
        <f>Table1[[#This Row],[Earned Basic Salary]]+Table1[[#This Row],[HRA]]+Table1[[#This Row],[DA]]+Table1[[#This Row],[Overtime Pay]]</f>
        <v>67424.55</v>
      </c>
      <c r="X4124" s="1">
        <f>Table1[[#This Row],[Gross Salary]]-Table1[[#This Row],[Total Deduction]]</f>
        <v>61203.82230769231</v>
      </c>
      <c r="Y4124" t="s">
        <v>37</v>
      </c>
      <c r="Z4124" t="s">
        <v>106</v>
      </c>
      <c r="AA4124" t="s">
        <v>14661</v>
      </c>
      <c r="AB4124" t="s">
        <v>14662</v>
      </c>
    </row>
    <row r="4125" spans="1:28" x14ac:dyDescent="0.3">
      <c r="A4125" t="s">
        <v>14663</v>
      </c>
      <c r="B4125" t="s">
        <v>1430</v>
      </c>
      <c r="C4125">
        <v>26</v>
      </c>
      <c r="D4125" t="s">
        <v>75</v>
      </c>
      <c r="E4125" t="s">
        <v>121</v>
      </c>
      <c r="F4125" t="s">
        <v>46</v>
      </c>
      <c r="G4125" t="s">
        <v>11738</v>
      </c>
      <c r="H4125" t="s">
        <v>35</v>
      </c>
      <c r="I4125" t="s">
        <v>36</v>
      </c>
      <c r="J4125">
        <v>26</v>
      </c>
      <c r="K4125">
        <v>25</v>
      </c>
      <c r="L4125">
        <f t="shared" si="192"/>
        <v>1</v>
      </c>
      <c r="M4125">
        <v>20</v>
      </c>
      <c r="N4125">
        <v>21061</v>
      </c>
      <c r="O4125" s="1">
        <f t="shared" si="193"/>
        <v>810.03846153846155</v>
      </c>
      <c r="P4125" s="1">
        <f t="shared" si="194"/>
        <v>20250.961538461539</v>
      </c>
      <c r="Q4125" s="1">
        <f>Table1[[#This Row],[Earned Basic Salary]]*20%</f>
        <v>4050.1923076923081</v>
      </c>
      <c r="R4125" s="1">
        <f>Table1[[#This Row],[Earned Basic Salary]]*10%</f>
        <v>2025.096153846154</v>
      </c>
      <c r="S4125" s="1">
        <f>Table1[[#This Row],[Earned Basic Salary]]*12%</f>
        <v>2430.1153846153848</v>
      </c>
      <c r="T4125" s="1">
        <f>200</f>
        <v>200</v>
      </c>
      <c r="U4125" s="1">
        <f>Table1[[#This Row],[PF]]+Table1[[#This Row],[Professional Tax]]</f>
        <v>2630.1153846153848</v>
      </c>
      <c r="V4125" s="1">
        <f>Table1[[#This Row],[Overtime Hours]]*200</f>
        <v>4000</v>
      </c>
      <c r="W4125" s="1">
        <f>Table1[[#This Row],[Earned Basic Salary]]+Table1[[#This Row],[HRA]]+Table1[[#This Row],[DA]]+Table1[[#This Row],[Overtime Pay]]</f>
        <v>30326.25</v>
      </c>
      <c r="X4125" s="1">
        <f>Table1[[#This Row],[Gross Salary]]-Table1[[#This Row],[Total Deduction]]</f>
        <v>27696.134615384617</v>
      </c>
      <c r="Y4125" t="s">
        <v>37</v>
      </c>
      <c r="Z4125" t="s">
        <v>95</v>
      </c>
      <c r="AA4125" t="s">
        <v>14664</v>
      </c>
      <c r="AB4125" t="s">
        <v>14665</v>
      </c>
    </row>
    <row r="4126" spans="1:28" x14ac:dyDescent="0.3">
      <c r="A4126" t="s">
        <v>14666</v>
      </c>
      <c r="B4126" t="s">
        <v>1574</v>
      </c>
      <c r="C4126">
        <v>55</v>
      </c>
      <c r="D4126" t="s">
        <v>75</v>
      </c>
      <c r="E4126" t="s">
        <v>82</v>
      </c>
      <c r="F4126" t="s">
        <v>63</v>
      </c>
      <c r="G4126" t="s">
        <v>10979</v>
      </c>
      <c r="H4126" t="s">
        <v>35</v>
      </c>
      <c r="I4126" t="s">
        <v>36</v>
      </c>
      <c r="J4126">
        <v>26</v>
      </c>
      <c r="K4126">
        <v>25</v>
      </c>
      <c r="L4126">
        <f t="shared" si="192"/>
        <v>1</v>
      </c>
      <c r="M4126">
        <v>6</v>
      </c>
      <c r="N4126">
        <v>57756</v>
      </c>
      <c r="O4126" s="1">
        <f t="shared" si="193"/>
        <v>2221.3846153846152</v>
      </c>
      <c r="P4126" s="1">
        <f t="shared" si="194"/>
        <v>55534.615384615383</v>
      </c>
      <c r="Q4126" s="1">
        <f>Table1[[#This Row],[Earned Basic Salary]]*20%</f>
        <v>11106.923076923078</v>
      </c>
      <c r="R4126" s="1">
        <f>Table1[[#This Row],[Earned Basic Salary]]*10%</f>
        <v>5553.461538461539</v>
      </c>
      <c r="S4126" s="1">
        <f>Table1[[#This Row],[Earned Basic Salary]]*12%</f>
        <v>6664.1538461538457</v>
      </c>
      <c r="T4126" s="1">
        <f>200</f>
        <v>200</v>
      </c>
      <c r="U4126" s="1">
        <f>Table1[[#This Row],[PF]]+Table1[[#This Row],[Professional Tax]]</f>
        <v>6864.1538461538457</v>
      </c>
      <c r="V4126" s="1">
        <f>Table1[[#This Row],[Overtime Hours]]*200</f>
        <v>1200</v>
      </c>
      <c r="W4126" s="1">
        <f>Table1[[#This Row],[Earned Basic Salary]]+Table1[[#This Row],[HRA]]+Table1[[#This Row],[DA]]+Table1[[#This Row],[Overtime Pay]]</f>
        <v>73395</v>
      </c>
      <c r="X4126" s="1">
        <f>Table1[[#This Row],[Gross Salary]]-Table1[[#This Row],[Total Deduction]]</f>
        <v>66530.846153846156</v>
      </c>
      <c r="Y4126" t="s">
        <v>37</v>
      </c>
      <c r="Z4126" t="s">
        <v>95</v>
      </c>
      <c r="AA4126" t="s">
        <v>14667</v>
      </c>
      <c r="AB4126" t="s">
        <v>14668</v>
      </c>
    </row>
    <row r="4127" spans="1:28" x14ac:dyDescent="0.3">
      <c r="A4127" t="s">
        <v>14669</v>
      </c>
      <c r="B4127" t="s">
        <v>353</v>
      </c>
      <c r="C4127">
        <v>31</v>
      </c>
      <c r="D4127" t="s">
        <v>127</v>
      </c>
      <c r="E4127" t="s">
        <v>82</v>
      </c>
      <c r="F4127" t="s">
        <v>55</v>
      </c>
      <c r="G4127" t="s">
        <v>814</v>
      </c>
      <c r="H4127" t="s">
        <v>35</v>
      </c>
      <c r="I4127" t="s">
        <v>36</v>
      </c>
      <c r="J4127">
        <v>26</v>
      </c>
      <c r="K4127">
        <v>24</v>
      </c>
      <c r="L4127">
        <f t="shared" si="192"/>
        <v>2</v>
      </c>
      <c r="M4127">
        <v>8</v>
      </c>
      <c r="N4127">
        <v>35578</v>
      </c>
      <c r="O4127" s="1">
        <f t="shared" si="193"/>
        <v>1368.3846153846155</v>
      </c>
      <c r="P4127" s="1">
        <f t="shared" si="194"/>
        <v>32841.230769230773</v>
      </c>
      <c r="Q4127" s="1">
        <f>Table1[[#This Row],[Earned Basic Salary]]*20%</f>
        <v>6568.2461538461548</v>
      </c>
      <c r="R4127" s="1">
        <f>Table1[[#This Row],[Earned Basic Salary]]*10%</f>
        <v>3284.1230769230774</v>
      </c>
      <c r="S4127" s="1">
        <f>Table1[[#This Row],[Earned Basic Salary]]*12%</f>
        <v>3940.9476923076927</v>
      </c>
      <c r="T4127" s="1">
        <f>200</f>
        <v>200</v>
      </c>
      <c r="U4127" s="1">
        <f>Table1[[#This Row],[PF]]+Table1[[#This Row],[Professional Tax]]</f>
        <v>4140.9476923076927</v>
      </c>
      <c r="V4127" s="1">
        <f>Table1[[#This Row],[Overtime Hours]]*200</f>
        <v>1600</v>
      </c>
      <c r="W4127" s="1">
        <f>Table1[[#This Row],[Earned Basic Salary]]+Table1[[#This Row],[HRA]]+Table1[[#This Row],[DA]]+Table1[[#This Row],[Overtime Pay]]</f>
        <v>44293.600000000006</v>
      </c>
      <c r="X4127" s="1">
        <f>Table1[[#This Row],[Gross Salary]]-Table1[[#This Row],[Total Deduction]]</f>
        <v>40152.652307692311</v>
      </c>
      <c r="Y4127" t="s">
        <v>37</v>
      </c>
      <c r="Z4127" t="s">
        <v>48</v>
      </c>
      <c r="AA4127" t="s">
        <v>14670</v>
      </c>
      <c r="AB4127" t="s">
        <v>14671</v>
      </c>
    </row>
    <row r="4128" spans="1:28" x14ac:dyDescent="0.3">
      <c r="A4128" t="s">
        <v>14672</v>
      </c>
      <c r="B4128" t="s">
        <v>1452</v>
      </c>
      <c r="C4128">
        <v>49</v>
      </c>
      <c r="D4128" t="s">
        <v>81</v>
      </c>
      <c r="E4128" t="s">
        <v>54</v>
      </c>
      <c r="F4128" t="s">
        <v>55</v>
      </c>
      <c r="G4128" t="s">
        <v>3287</v>
      </c>
      <c r="H4128" t="s">
        <v>35</v>
      </c>
      <c r="I4128" t="s">
        <v>36</v>
      </c>
      <c r="J4128">
        <v>26</v>
      </c>
      <c r="K4128">
        <v>21</v>
      </c>
      <c r="L4128">
        <f t="shared" si="192"/>
        <v>5</v>
      </c>
      <c r="M4128">
        <v>0</v>
      </c>
      <c r="N4128">
        <v>42802</v>
      </c>
      <c r="O4128" s="1">
        <f t="shared" si="193"/>
        <v>1646.2307692307693</v>
      </c>
      <c r="P4128" s="1">
        <f t="shared" si="194"/>
        <v>34570.846153846156</v>
      </c>
      <c r="Q4128" s="1">
        <f>Table1[[#This Row],[Earned Basic Salary]]*20%</f>
        <v>6914.1692307692319</v>
      </c>
      <c r="R4128" s="1">
        <f>Table1[[#This Row],[Earned Basic Salary]]*10%</f>
        <v>3457.084615384616</v>
      </c>
      <c r="S4128" s="1">
        <f>Table1[[#This Row],[Earned Basic Salary]]*12%</f>
        <v>4148.501538461539</v>
      </c>
      <c r="T4128" s="1">
        <f>200</f>
        <v>200</v>
      </c>
      <c r="U4128" s="1">
        <f>Table1[[#This Row],[PF]]+Table1[[#This Row],[Professional Tax]]</f>
        <v>4348.501538461539</v>
      </c>
      <c r="V4128" s="1">
        <f>Table1[[#This Row],[Overtime Hours]]*200</f>
        <v>0</v>
      </c>
      <c r="W4128" s="1">
        <f>Table1[[#This Row],[Earned Basic Salary]]+Table1[[#This Row],[HRA]]+Table1[[#This Row],[DA]]+Table1[[#This Row],[Overtime Pay]]</f>
        <v>44942.1</v>
      </c>
      <c r="X4128" s="1">
        <f>Table1[[#This Row],[Gross Salary]]-Table1[[#This Row],[Total Deduction]]</f>
        <v>40593.598461538459</v>
      </c>
      <c r="Y4128" t="s">
        <v>37</v>
      </c>
      <c r="Z4128" t="s">
        <v>95</v>
      </c>
      <c r="AA4128" t="s">
        <v>14673</v>
      </c>
      <c r="AB4128" t="s">
        <v>14674</v>
      </c>
    </row>
    <row r="4129" spans="1:28" x14ac:dyDescent="0.3">
      <c r="A4129" t="s">
        <v>14675</v>
      </c>
      <c r="B4129" t="s">
        <v>315</v>
      </c>
      <c r="C4129">
        <v>34</v>
      </c>
      <c r="D4129" t="s">
        <v>44</v>
      </c>
      <c r="E4129" t="s">
        <v>45</v>
      </c>
      <c r="F4129" t="s">
        <v>33</v>
      </c>
      <c r="G4129" t="s">
        <v>2695</v>
      </c>
      <c r="H4129" t="s">
        <v>35</v>
      </c>
      <c r="I4129" t="s">
        <v>36</v>
      </c>
      <c r="J4129">
        <v>26</v>
      </c>
      <c r="K4129">
        <v>23</v>
      </c>
      <c r="L4129">
        <f t="shared" si="192"/>
        <v>3</v>
      </c>
      <c r="M4129">
        <v>6</v>
      </c>
      <c r="N4129">
        <v>70334</v>
      </c>
      <c r="O4129" s="1">
        <f t="shared" si="193"/>
        <v>2705.1538461538462</v>
      </c>
      <c r="P4129" s="1">
        <f t="shared" si="194"/>
        <v>62218.538461538461</v>
      </c>
      <c r="Q4129" s="1">
        <f>Table1[[#This Row],[Earned Basic Salary]]*20%</f>
        <v>12443.707692307693</v>
      </c>
      <c r="R4129" s="1">
        <f>Table1[[#This Row],[Earned Basic Salary]]*10%</f>
        <v>6221.8538461538465</v>
      </c>
      <c r="S4129" s="1">
        <f>Table1[[#This Row],[Earned Basic Salary]]*12%</f>
        <v>7466.2246153846154</v>
      </c>
      <c r="T4129" s="1">
        <f>200</f>
        <v>200</v>
      </c>
      <c r="U4129" s="1">
        <f>Table1[[#This Row],[PF]]+Table1[[#This Row],[Professional Tax]]</f>
        <v>7666.2246153846154</v>
      </c>
      <c r="V4129" s="1">
        <f>Table1[[#This Row],[Overtime Hours]]*200</f>
        <v>1200</v>
      </c>
      <c r="W4129" s="1">
        <f>Table1[[#This Row],[Earned Basic Salary]]+Table1[[#This Row],[HRA]]+Table1[[#This Row],[DA]]+Table1[[#This Row],[Overtime Pay]]</f>
        <v>82084.099999999991</v>
      </c>
      <c r="X4129" s="1">
        <f>Table1[[#This Row],[Gross Salary]]-Table1[[#This Row],[Total Deduction]]</f>
        <v>74417.87538461537</v>
      </c>
      <c r="Y4129" t="s">
        <v>37</v>
      </c>
      <c r="Z4129" t="s">
        <v>48</v>
      </c>
      <c r="AA4129" t="s">
        <v>14676</v>
      </c>
      <c r="AB4129" t="s">
        <v>14677</v>
      </c>
    </row>
    <row r="4130" spans="1:28" x14ac:dyDescent="0.3">
      <c r="A4130" t="s">
        <v>14678</v>
      </c>
      <c r="B4130" t="s">
        <v>221</v>
      </c>
      <c r="C4130">
        <v>27</v>
      </c>
      <c r="D4130" t="s">
        <v>81</v>
      </c>
      <c r="E4130" t="s">
        <v>62</v>
      </c>
      <c r="F4130" t="s">
        <v>69</v>
      </c>
      <c r="G4130" t="s">
        <v>14679</v>
      </c>
      <c r="H4130" t="s">
        <v>35</v>
      </c>
      <c r="I4130" t="s">
        <v>36</v>
      </c>
      <c r="J4130">
        <v>26</v>
      </c>
      <c r="K4130">
        <v>23</v>
      </c>
      <c r="L4130">
        <f t="shared" si="192"/>
        <v>3</v>
      </c>
      <c r="M4130">
        <v>11</v>
      </c>
      <c r="N4130">
        <v>65478</v>
      </c>
      <c r="O4130" s="1">
        <f t="shared" si="193"/>
        <v>2518.3846153846152</v>
      </c>
      <c r="P4130" s="1">
        <f t="shared" si="194"/>
        <v>57922.846153846149</v>
      </c>
      <c r="Q4130" s="1">
        <f>Table1[[#This Row],[Earned Basic Salary]]*20%</f>
        <v>11584.56923076923</v>
      </c>
      <c r="R4130" s="1">
        <f>Table1[[#This Row],[Earned Basic Salary]]*10%</f>
        <v>5792.2846153846149</v>
      </c>
      <c r="S4130" s="1">
        <f>Table1[[#This Row],[Earned Basic Salary]]*12%</f>
        <v>6950.7415384615379</v>
      </c>
      <c r="T4130" s="1">
        <f>200</f>
        <v>200</v>
      </c>
      <c r="U4130" s="1">
        <f>Table1[[#This Row],[PF]]+Table1[[#This Row],[Professional Tax]]</f>
        <v>7150.7415384615379</v>
      </c>
      <c r="V4130" s="1">
        <f>Table1[[#This Row],[Overtime Hours]]*200</f>
        <v>2200</v>
      </c>
      <c r="W4130" s="1">
        <f>Table1[[#This Row],[Earned Basic Salary]]+Table1[[#This Row],[HRA]]+Table1[[#This Row],[DA]]+Table1[[#This Row],[Overtime Pay]]</f>
        <v>77499.7</v>
      </c>
      <c r="X4130" s="1">
        <f>Table1[[#This Row],[Gross Salary]]-Table1[[#This Row],[Total Deduction]]</f>
        <v>70348.958461538452</v>
      </c>
      <c r="Y4130" t="s">
        <v>37</v>
      </c>
      <c r="Z4130" t="s">
        <v>38</v>
      </c>
      <c r="AA4130" t="s">
        <v>14680</v>
      </c>
      <c r="AB4130" t="s">
        <v>14681</v>
      </c>
    </row>
    <row r="4131" spans="1:28" x14ac:dyDescent="0.3">
      <c r="A4131" t="s">
        <v>14682</v>
      </c>
      <c r="B4131" t="s">
        <v>1313</v>
      </c>
      <c r="C4131">
        <v>47</v>
      </c>
      <c r="D4131" t="s">
        <v>44</v>
      </c>
      <c r="E4131" t="s">
        <v>82</v>
      </c>
      <c r="F4131" t="s">
        <v>55</v>
      </c>
      <c r="G4131" t="s">
        <v>709</v>
      </c>
      <c r="H4131" t="s">
        <v>35</v>
      </c>
      <c r="I4131" t="s">
        <v>36</v>
      </c>
      <c r="J4131">
        <v>26</v>
      </c>
      <c r="K4131">
        <v>24</v>
      </c>
      <c r="L4131">
        <f t="shared" si="192"/>
        <v>2</v>
      </c>
      <c r="M4131">
        <v>7</v>
      </c>
      <c r="N4131">
        <v>38674</v>
      </c>
      <c r="O4131" s="1">
        <f t="shared" si="193"/>
        <v>1487.4615384615386</v>
      </c>
      <c r="P4131" s="1">
        <f t="shared" si="194"/>
        <v>35699.076923076922</v>
      </c>
      <c r="Q4131" s="1">
        <f>Table1[[#This Row],[Earned Basic Salary]]*20%</f>
        <v>7139.8153846153846</v>
      </c>
      <c r="R4131" s="1">
        <f>Table1[[#This Row],[Earned Basic Salary]]*10%</f>
        <v>3569.9076923076923</v>
      </c>
      <c r="S4131" s="1">
        <f>Table1[[#This Row],[Earned Basic Salary]]*12%</f>
        <v>4283.8892307692304</v>
      </c>
      <c r="T4131" s="1">
        <f>200</f>
        <v>200</v>
      </c>
      <c r="U4131" s="1">
        <f>Table1[[#This Row],[PF]]+Table1[[#This Row],[Professional Tax]]</f>
        <v>4483.8892307692304</v>
      </c>
      <c r="V4131" s="1">
        <f>Table1[[#This Row],[Overtime Hours]]*200</f>
        <v>1400</v>
      </c>
      <c r="W4131" s="1">
        <f>Table1[[#This Row],[Earned Basic Salary]]+Table1[[#This Row],[HRA]]+Table1[[#This Row],[DA]]+Table1[[#This Row],[Overtime Pay]]</f>
        <v>47808.800000000003</v>
      </c>
      <c r="X4131" s="1">
        <f>Table1[[#This Row],[Gross Salary]]-Table1[[#This Row],[Total Deduction]]</f>
        <v>43324.910769230773</v>
      </c>
      <c r="Y4131" t="s">
        <v>37</v>
      </c>
      <c r="Z4131" t="s">
        <v>38</v>
      </c>
      <c r="AA4131" t="s">
        <v>14683</v>
      </c>
      <c r="AB4131" t="s">
        <v>14684</v>
      </c>
    </row>
    <row r="4132" spans="1:28" x14ac:dyDescent="0.3">
      <c r="A4132" t="s">
        <v>14685</v>
      </c>
      <c r="B4132" t="s">
        <v>683</v>
      </c>
      <c r="C4132">
        <v>42</v>
      </c>
      <c r="D4132" t="s">
        <v>133</v>
      </c>
      <c r="E4132" t="s">
        <v>45</v>
      </c>
      <c r="F4132" t="s">
        <v>33</v>
      </c>
      <c r="G4132" t="s">
        <v>14294</v>
      </c>
      <c r="H4132" t="s">
        <v>35</v>
      </c>
      <c r="I4132" t="s">
        <v>36</v>
      </c>
      <c r="J4132">
        <v>26</v>
      </c>
      <c r="K4132">
        <v>22</v>
      </c>
      <c r="L4132">
        <f t="shared" si="192"/>
        <v>4</v>
      </c>
      <c r="M4132">
        <v>5</v>
      </c>
      <c r="N4132">
        <v>19067</v>
      </c>
      <c r="O4132" s="1">
        <f t="shared" si="193"/>
        <v>733.34615384615381</v>
      </c>
      <c r="P4132" s="1">
        <f t="shared" si="194"/>
        <v>16133.615384615383</v>
      </c>
      <c r="Q4132" s="1">
        <f>Table1[[#This Row],[Earned Basic Salary]]*20%</f>
        <v>3226.7230769230769</v>
      </c>
      <c r="R4132" s="1">
        <f>Table1[[#This Row],[Earned Basic Salary]]*10%</f>
        <v>1613.3615384615384</v>
      </c>
      <c r="S4132" s="1">
        <f>Table1[[#This Row],[Earned Basic Salary]]*12%</f>
        <v>1936.0338461538458</v>
      </c>
      <c r="T4132" s="1">
        <f>200</f>
        <v>200</v>
      </c>
      <c r="U4132" s="1">
        <f>Table1[[#This Row],[PF]]+Table1[[#This Row],[Professional Tax]]</f>
        <v>2136.0338461538458</v>
      </c>
      <c r="V4132" s="1">
        <f>Table1[[#This Row],[Overtime Hours]]*200</f>
        <v>1000</v>
      </c>
      <c r="W4132" s="1">
        <f>Table1[[#This Row],[Earned Basic Salary]]+Table1[[#This Row],[HRA]]+Table1[[#This Row],[DA]]+Table1[[#This Row],[Overtime Pay]]</f>
        <v>21973.699999999997</v>
      </c>
      <c r="X4132" s="1">
        <f>Table1[[#This Row],[Gross Salary]]-Table1[[#This Row],[Total Deduction]]</f>
        <v>19837.666153846152</v>
      </c>
      <c r="Y4132" t="s">
        <v>37</v>
      </c>
      <c r="Z4132" t="s">
        <v>106</v>
      </c>
      <c r="AA4132" t="s">
        <v>14686</v>
      </c>
      <c r="AB4132" t="s">
        <v>14687</v>
      </c>
    </row>
    <row r="4133" spans="1:28" x14ac:dyDescent="0.3">
      <c r="A4133" t="s">
        <v>14688</v>
      </c>
      <c r="B4133" t="s">
        <v>153</v>
      </c>
      <c r="C4133">
        <v>54</v>
      </c>
      <c r="D4133" t="s">
        <v>127</v>
      </c>
      <c r="E4133" t="s">
        <v>54</v>
      </c>
      <c r="F4133" t="s">
        <v>83</v>
      </c>
      <c r="G4133" t="s">
        <v>12114</v>
      </c>
      <c r="H4133" t="s">
        <v>35</v>
      </c>
      <c r="I4133" t="s">
        <v>36</v>
      </c>
      <c r="J4133">
        <v>26</v>
      </c>
      <c r="K4133">
        <v>24</v>
      </c>
      <c r="L4133">
        <f t="shared" si="192"/>
        <v>2</v>
      </c>
      <c r="M4133">
        <v>18</v>
      </c>
      <c r="N4133">
        <v>65908</v>
      </c>
      <c r="O4133" s="1">
        <f t="shared" si="193"/>
        <v>2534.9230769230771</v>
      </c>
      <c r="P4133" s="1">
        <f t="shared" si="194"/>
        <v>60838.153846153851</v>
      </c>
      <c r="Q4133" s="1">
        <f>Table1[[#This Row],[Earned Basic Salary]]*20%</f>
        <v>12167.630769230771</v>
      </c>
      <c r="R4133" s="1">
        <f>Table1[[#This Row],[Earned Basic Salary]]*10%</f>
        <v>6083.8153846153855</v>
      </c>
      <c r="S4133" s="1">
        <f>Table1[[#This Row],[Earned Basic Salary]]*12%</f>
        <v>7300.5784615384619</v>
      </c>
      <c r="T4133" s="1">
        <f>200</f>
        <v>200</v>
      </c>
      <c r="U4133" s="1">
        <f>Table1[[#This Row],[PF]]+Table1[[#This Row],[Professional Tax]]</f>
        <v>7500.5784615384619</v>
      </c>
      <c r="V4133" s="1">
        <f>Table1[[#This Row],[Overtime Hours]]*200</f>
        <v>3600</v>
      </c>
      <c r="W4133" s="1">
        <f>Table1[[#This Row],[Earned Basic Salary]]+Table1[[#This Row],[HRA]]+Table1[[#This Row],[DA]]+Table1[[#This Row],[Overtime Pay]]</f>
        <v>82689.600000000006</v>
      </c>
      <c r="X4133" s="1">
        <f>Table1[[#This Row],[Gross Salary]]-Table1[[#This Row],[Total Deduction]]</f>
        <v>75189.021538461544</v>
      </c>
      <c r="Y4133" t="s">
        <v>37</v>
      </c>
      <c r="Z4133" t="s">
        <v>48</v>
      </c>
      <c r="AA4133" t="s">
        <v>14689</v>
      </c>
      <c r="AB4133" t="s">
        <v>14690</v>
      </c>
    </row>
    <row r="4134" spans="1:28" x14ac:dyDescent="0.3">
      <c r="A4134" t="s">
        <v>14691</v>
      </c>
      <c r="B4134" t="s">
        <v>138</v>
      </c>
      <c r="C4134">
        <v>40</v>
      </c>
      <c r="D4134" t="s">
        <v>75</v>
      </c>
      <c r="E4134" t="s">
        <v>32</v>
      </c>
      <c r="F4134" t="s">
        <v>89</v>
      </c>
      <c r="G4134" t="s">
        <v>1145</v>
      </c>
      <c r="H4134" t="s">
        <v>35</v>
      </c>
      <c r="I4134" t="s">
        <v>36</v>
      </c>
      <c r="J4134">
        <v>26</v>
      </c>
      <c r="K4134">
        <v>24</v>
      </c>
      <c r="L4134">
        <f t="shared" si="192"/>
        <v>2</v>
      </c>
      <c r="M4134">
        <v>9</v>
      </c>
      <c r="N4134">
        <v>27969</v>
      </c>
      <c r="O4134" s="1">
        <f t="shared" si="193"/>
        <v>1075.7307692307693</v>
      </c>
      <c r="P4134" s="1">
        <f t="shared" si="194"/>
        <v>25817.538461538461</v>
      </c>
      <c r="Q4134" s="1">
        <f>Table1[[#This Row],[Earned Basic Salary]]*20%</f>
        <v>5163.5076923076922</v>
      </c>
      <c r="R4134" s="1">
        <f>Table1[[#This Row],[Earned Basic Salary]]*10%</f>
        <v>2581.7538461538461</v>
      </c>
      <c r="S4134" s="1">
        <f>Table1[[#This Row],[Earned Basic Salary]]*12%</f>
        <v>3098.104615384615</v>
      </c>
      <c r="T4134" s="1">
        <f>200</f>
        <v>200</v>
      </c>
      <c r="U4134" s="1">
        <f>Table1[[#This Row],[PF]]+Table1[[#This Row],[Professional Tax]]</f>
        <v>3298.104615384615</v>
      </c>
      <c r="V4134" s="1">
        <f>Table1[[#This Row],[Overtime Hours]]*200</f>
        <v>1800</v>
      </c>
      <c r="W4134" s="1">
        <f>Table1[[#This Row],[Earned Basic Salary]]+Table1[[#This Row],[HRA]]+Table1[[#This Row],[DA]]+Table1[[#This Row],[Overtime Pay]]</f>
        <v>35362.800000000003</v>
      </c>
      <c r="X4134" s="1">
        <f>Table1[[#This Row],[Gross Salary]]-Table1[[#This Row],[Total Deduction]]</f>
        <v>32064.695384615388</v>
      </c>
      <c r="Y4134" t="s">
        <v>37</v>
      </c>
      <c r="Z4134" t="s">
        <v>95</v>
      </c>
      <c r="AA4134" t="s">
        <v>14692</v>
      </c>
      <c r="AB4134" t="s">
        <v>14693</v>
      </c>
    </row>
    <row r="4135" spans="1:28" x14ac:dyDescent="0.3">
      <c r="A4135" t="s">
        <v>14694</v>
      </c>
      <c r="B4135" t="s">
        <v>1233</v>
      </c>
      <c r="C4135">
        <v>28</v>
      </c>
      <c r="D4135" t="s">
        <v>31</v>
      </c>
      <c r="E4135" t="s">
        <v>45</v>
      </c>
      <c r="F4135" t="s">
        <v>63</v>
      </c>
      <c r="G4135" t="s">
        <v>1664</v>
      </c>
      <c r="H4135" t="s">
        <v>35</v>
      </c>
      <c r="I4135" t="s">
        <v>36</v>
      </c>
      <c r="J4135">
        <v>26</v>
      </c>
      <c r="K4135">
        <v>23</v>
      </c>
      <c r="L4135">
        <f t="shared" si="192"/>
        <v>3</v>
      </c>
      <c r="M4135">
        <v>17</v>
      </c>
      <c r="N4135">
        <v>37057</v>
      </c>
      <c r="O4135" s="1">
        <f t="shared" si="193"/>
        <v>1425.2692307692307</v>
      </c>
      <c r="P4135" s="1">
        <f t="shared" si="194"/>
        <v>32781.192307692305</v>
      </c>
      <c r="Q4135" s="1">
        <f>Table1[[#This Row],[Earned Basic Salary]]*20%</f>
        <v>6556.2384615384617</v>
      </c>
      <c r="R4135" s="1">
        <f>Table1[[#This Row],[Earned Basic Salary]]*10%</f>
        <v>3278.1192307692309</v>
      </c>
      <c r="S4135" s="1">
        <f>Table1[[#This Row],[Earned Basic Salary]]*12%</f>
        <v>3933.7430769230764</v>
      </c>
      <c r="T4135" s="1">
        <f>200</f>
        <v>200</v>
      </c>
      <c r="U4135" s="1">
        <f>Table1[[#This Row],[PF]]+Table1[[#This Row],[Professional Tax]]</f>
        <v>4133.7430769230759</v>
      </c>
      <c r="V4135" s="1">
        <f>Table1[[#This Row],[Overtime Hours]]*200</f>
        <v>3400</v>
      </c>
      <c r="W4135" s="1">
        <f>Table1[[#This Row],[Earned Basic Salary]]+Table1[[#This Row],[HRA]]+Table1[[#This Row],[DA]]+Table1[[#This Row],[Overtime Pay]]</f>
        <v>46015.549999999996</v>
      </c>
      <c r="X4135" s="1">
        <f>Table1[[#This Row],[Gross Salary]]-Table1[[#This Row],[Total Deduction]]</f>
        <v>41881.806923076918</v>
      </c>
      <c r="Y4135" t="s">
        <v>37</v>
      </c>
      <c r="Z4135" t="s">
        <v>48</v>
      </c>
      <c r="AA4135" t="s">
        <v>14695</v>
      </c>
      <c r="AB4135" t="s">
        <v>14696</v>
      </c>
    </row>
    <row r="4136" spans="1:28" x14ac:dyDescent="0.3">
      <c r="A4136" t="s">
        <v>14697</v>
      </c>
      <c r="B4136" t="s">
        <v>2055</v>
      </c>
      <c r="C4136">
        <v>48</v>
      </c>
      <c r="D4136" t="s">
        <v>53</v>
      </c>
      <c r="E4136" t="s">
        <v>82</v>
      </c>
      <c r="F4136" t="s">
        <v>83</v>
      </c>
      <c r="G4136" t="s">
        <v>14698</v>
      </c>
      <c r="H4136" t="s">
        <v>35</v>
      </c>
      <c r="I4136" t="s">
        <v>36</v>
      </c>
      <c r="J4136">
        <v>26</v>
      </c>
      <c r="K4136">
        <v>22</v>
      </c>
      <c r="L4136">
        <f t="shared" si="192"/>
        <v>4</v>
      </c>
      <c r="M4136">
        <v>18</v>
      </c>
      <c r="N4136">
        <v>55487</v>
      </c>
      <c r="O4136" s="1">
        <f t="shared" si="193"/>
        <v>2134.1153846153848</v>
      </c>
      <c r="P4136" s="1">
        <f t="shared" si="194"/>
        <v>46950.538461538468</v>
      </c>
      <c r="Q4136" s="1">
        <f>Table1[[#This Row],[Earned Basic Salary]]*20%</f>
        <v>9390.1076923076944</v>
      </c>
      <c r="R4136" s="1">
        <f>Table1[[#This Row],[Earned Basic Salary]]*10%</f>
        <v>4695.0538461538472</v>
      </c>
      <c r="S4136" s="1">
        <f>Table1[[#This Row],[Earned Basic Salary]]*12%</f>
        <v>5634.0646153846155</v>
      </c>
      <c r="T4136" s="1">
        <f>200</f>
        <v>200</v>
      </c>
      <c r="U4136" s="1">
        <f>Table1[[#This Row],[PF]]+Table1[[#This Row],[Professional Tax]]</f>
        <v>5834.0646153846155</v>
      </c>
      <c r="V4136" s="1">
        <f>Table1[[#This Row],[Overtime Hours]]*200</f>
        <v>3600</v>
      </c>
      <c r="W4136" s="1">
        <f>Table1[[#This Row],[Earned Basic Salary]]+Table1[[#This Row],[HRA]]+Table1[[#This Row],[DA]]+Table1[[#This Row],[Overtime Pay]]</f>
        <v>64635.700000000004</v>
      </c>
      <c r="X4136" s="1">
        <f>Table1[[#This Row],[Gross Salary]]-Table1[[#This Row],[Total Deduction]]</f>
        <v>58801.635384615387</v>
      </c>
      <c r="Y4136" t="s">
        <v>37</v>
      </c>
      <c r="Z4136" t="s">
        <v>48</v>
      </c>
      <c r="AA4136" t="s">
        <v>14699</v>
      </c>
      <c r="AB4136" t="s">
        <v>14700</v>
      </c>
    </row>
    <row r="4137" spans="1:28" x14ac:dyDescent="0.3">
      <c r="A4137" t="s">
        <v>14701</v>
      </c>
      <c r="B4137" t="s">
        <v>750</v>
      </c>
      <c r="C4137">
        <v>41</v>
      </c>
      <c r="D4137" t="s">
        <v>31</v>
      </c>
      <c r="E4137" t="s">
        <v>54</v>
      </c>
      <c r="F4137" t="s">
        <v>33</v>
      </c>
      <c r="G4137" t="s">
        <v>14702</v>
      </c>
      <c r="H4137" t="s">
        <v>35</v>
      </c>
      <c r="I4137" t="s">
        <v>36</v>
      </c>
      <c r="J4137">
        <v>26</v>
      </c>
      <c r="K4137">
        <v>22</v>
      </c>
      <c r="L4137">
        <f t="shared" si="192"/>
        <v>4</v>
      </c>
      <c r="M4137">
        <v>2</v>
      </c>
      <c r="N4137">
        <v>20500</v>
      </c>
      <c r="O4137" s="1">
        <f t="shared" si="193"/>
        <v>788.46153846153845</v>
      </c>
      <c r="P4137" s="1">
        <f t="shared" si="194"/>
        <v>17346.153846153848</v>
      </c>
      <c r="Q4137" s="1">
        <f>Table1[[#This Row],[Earned Basic Salary]]*20%</f>
        <v>3469.2307692307695</v>
      </c>
      <c r="R4137" s="1">
        <f>Table1[[#This Row],[Earned Basic Salary]]*10%</f>
        <v>1734.6153846153848</v>
      </c>
      <c r="S4137" s="1">
        <f>Table1[[#This Row],[Earned Basic Salary]]*12%</f>
        <v>2081.5384615384614</v>
      </c>
      <c r="T4137" s="1">
        <f>200</f>
        <v>200</v>
      </c>
      <c r="U4137" s="1">
        <f>Table1[[#This Row],[PF]]+Table1[[#This Row],[Professional Tax]]</f>
        <v>2281.5384615384614</v>
      </c>
      <c r="V4137" s="1">
        <f>Table1[[#This Row],[Overtime Hours]]*200</f>
        <v>400</v>
      </c>
      <c r="W4137" s="1">
        <f>Table1[[#This Row],[Earned Basic Salary]]+Table1[[#This Row],[HRA]]+Table1[[#This Row],[DA]]+Table1[[#This Row],[Overtime Pay]]</f>
        <v>22950</v>
      </c>
      <c r="X4137" s="1">
        <f>Table1[[#This Row],[Gross Salary]]-Table1[[#This Row],[Total Deduction]]</f>
        <v>20668.461538461539</v>
      </c>
      <c r="Y4137" t="s">
        <v>37</v>
      </c>
      <c r="Z4137" t="s">
        <v>38</v>
      </c>
      <c r="AA4137" t="s">
        <v>14703</v>
      </c>
      <c r="AB4137" t="s">
        <v>14704</v>
      </c>
    </row>
    <row r="4138" spans="1:28" x14ac:dyDescent="0.3">
      <c r="A4138" t="s">
        <v>14705</v>
      </c>
      <c r="B4138" t="s">
        <v>392</v>
      </c>
      <c r="C4138">
        <v>44</v>
      </c>
      <c r="D4138" t="s">
        <v>61</v>
      </c>
      <c r="E4138" t="s">
        <v>62</v>
      </c>
      <c r="F4138" t="s">
        <v>33</v>
      </c>
      <c r="G4138" t="s">
        <v>11759</v>
      </c>
      <c r="H4138" t="s">
        <v>35</v>
      </c>
      <c r="I4138" t="s">
        <v>36</v>
      </c>
      <c r="J4138">
        <v>26</v>
      </c>
      <c r="K4138">
        <v>25</v>
      </c>
      <c r="L4138">
        <f t="shared" si="192"/>
        <v>1</v>
      </c>
      <c r="M4138">
        <v>17</v>
      </c>
      <c r="N4138">
        <v>21615</v>
      </c>
      <c r="O4138" s="1">
        <f t="shared" si="193"/>
        <v>831.34615384615381</v>
      </c>
      <c r="P4138" s="1">
        <f t="shared" si="194"/>
        <v>20783.653846153844</v>
      </c>
      <c r="Q4138" s="1">
        <f>Table1[[#This Row],[Earned Basic Salary]]*20%</f>
        <v>4156.7307692307686</v>
      </c>
      <c r="R4138" s="1">
        <f>Table1[[#This Row],[Earned Basic Salary]]*10%</f>
        <v>2078.3653846153843</v>
      </c>
      <c r="S4138" s="1">
        <f>Table1[[#This Row],[Earned Basic Salary]]*12%</f>
        <v>2494.038461538461</v>
      </c>
      <c r="T4138" s="1">
        <f>200</f>
        <v>200</v>
      </c>
      <c r="U4138" s="1">
        <f>Table1[[#This Row],[PF]]+Table1[[#This Row],[Professional Tax]]</f>
        <v>2694.038461538461</v>
      </c>
      <c r="V4138" s="1">
        <f>Table1[[#This Row],[Overtime Hours]]*200</f>
        <v>3400</v>
      </c>
      <c r="W4138" s="1">
        <f>Table1[[#This Row],[Earned Basic Salary]]+Table1[[#This Row],[HRA]]+Table1[[#This Row],[DA]]+Table1[[#This Row],[Overtime Pay]]</f>
        <v>30418.749999999996</v>
      </c>
      <c r="X4138" s="1">
        <f>Table1[[#This Row],[Gross Salary]]-Table1[[#This Row],[Total Deduction]]</f>
        <v>27724.711538461535</v>
      </c>
      <c r="Y4138" t="s">
        <v>37</v>
      </c>
      <c r="Z4138" t="s">
        <v>38</v>
      </c>
      <c r="AA4138" t="s">
        <v>14706</v>
      </c>
      <c r="AB4138" t="s">
        <v>14707</v>
      </c>
    </row>
    <row r="4139" spans="1:28" x14ac:dyDescent="0.3">
      <c r="A4139" t="s">
        <v>14708</v>
      </c>
      <c r="B4139" t="s">
        <v>1852</v>
      </c>
      <c r="C4139">
        <v>33</v>
      </c>
      <c r="D4139" t="s">
        <v>127</v>
      </c>
      <c r="E4139" t="s">
        <v>121</v>
      </c>
      <c r="F4139" t="s">
        <v>33</v>
      </c>
      <c r="G4139" t="s">
        <v>198</v>
      </c>
      <c r="H4139" t="s">
        <v>35</v>
      </c>
      <c r="I4139" t="s">
        <v>36</v>
      </c>
      <c r="J4139">
        <v>26</v>
      </c>
      <c r="K4139">
        <v>24</v>
      </c>
      <c r="L4139">
        <f t="shared" si="192"/>
        <v>2</v>
      </c>
      <c r="M4139">
        <v>4</v>
      </c>
      <c r="N4139">
        <v>23639</v>
      </c>
      <c r="O4139" s="1">
        <f t="shared" si="193"/>
        <v>909.19230769230774</v>
      </c>
      <c r="P4139" s="1">
        <f t="shared" si="194"/>
        <v>21820.615384615387</v>
      </c>
      <c r="Q4139" s="1">
        <f>Table1[[#This Row],[Earned Basic Salary]]*20%</f>
        <v>4364.1230769230779</v>
      </c>
      <c r="R4139" s="1">
        <f>Table1[[#This Row],[Earned Basic Salary]]*10%</f>
        <v>2182.0615384615389</v>
      </c>
      <c r="S4139" s="1">
        <f>Table1[[#This Row],[Earned Basic Salary]]*12%</f>
        <v>2618.4738461538464</v>
      </c>
      <c r="T4139" s="1">
        <f>200</f>
        <v>200</v>
      </c>
      <c r="U4139" s="1">
        <f>Table1[[#This Row],[PF]]+Table1[[#This Row],[Professional Tax]]</f>
        <v>2818.4738461538464</v>
      </c>
      <c r="V4139" s="1">
        <f>Table1[[#This Row],[Overtime Hours]]*200</f>
        <v>800</v>
      </c>
      <c r="W4139" s="1">
        <f>Table1[[#This Row],[Earned Basic Salary]]+Table1[[#This Row],[HRA]]+Table1[[#This Row],[DA]]+Table1[[#This Row],[Overtime Pay]]</f>
        <v>29166.800000000003</v>
      </c>
      <c r="X4139" s="1">
        <f>Table1[[#This Row],[Gross Salary]]-Table1[[#This Row],[Total Deduction]]</f>
        <v>26348.326153846156</v>
      </c>
      <c r="Y4139" t="s">
        <v>37</v>
      </c>
      <c r="Z4139" t="s">
        <v>48</v>
      </c>
      <c r="AA4139" t="s">
        <v>14709</v>
      </c>
      <c r="AB4139" t="s">
        <v>14710</v>
      </c>
    </row>
    <row r="4140" spans="1:28" x14ac:dyDescent="0.3">
      <c r="A4140" t="s">
        <v>14711</v>
      </c>
      <c r="B4140" t="s">
        <v>110</v>
      </c>
      <c r="C4140">
        <v>25</v>
      </c>
      <c r="D4140" t="s">
        <v>133</v>
      </c>
      <c r="E4140" t="s">
        <v>62</v>
      </c>
      <c r="F4140" t="s">
        <v>55</v>
      </c>
      <c r="G4140" t="s">
        <v>13594</v>
      </c>
      <c r="H4140" t="s">
        <v>35</v>
      </c>
      <c r="I4140" t="s">
        <v>36</v>
      </c>
      <c r="J4140">
        <v>26</v>
      </c>
      <c r="K4140">
        <v>22</v>
      </c>
      <c r="L4140">
        <f t="shared" si="192"/>
        <v>4</v>
      </c>
      <c r="M4140">
        <v>1</v>
      </c>
      <c r="N4140">
        <v>46718</v>
      </c>
      <c r="O4140" s="1">
        <f t="shared" si="193"/>
        <v>1796.8461538461538</v>
      </c>
      <c r="P4140" s="1">
        <f t="shared" si="194"/>
        <v>39530.615384615383</v>
      </c>
      <c r="Q4140" s="1">
        <f>Table1[[#This Row],[Earned Basic Salary]]*20%</f>
        <v>7906.123076923077</v>
      </c>
      <c r="R4140" s="1">
        <f>Table1[[#This Row],[Earned Basic Salary]]*10%</f>
        <v>3953.0615384615385</v>
      </c>
      <c r="S4140" s="1">
        <f>Table1[[#This Row],[Earned Basic Salary]]*12%</f>
        <v>4743.6738461538462</v>
      </c>
      <c r="T4140" s="1">
        <f>200</f>
        <v>200</v>
      </c>
      <c r="U4140" s="1">
        <f>Table1[[#This Row],[PF]]+Table1[[#This Row],[Professional Tax]]</f>
        <v>4943.6738461538462</v>
      </c>
      <c r="V4140" s="1">
        <f>Table1[[#This Row],[Overtime Hours]]*200</f>
        <v>200</v>
      </c>
      <c r="W4140" s="1">
        <f>Table1[[#This Row],[Earned Basic Salary]]+Table1[[#This Row],[HRA]]+Table1[[#This Row],[DA]]+Table1[[#This Row],[Overtime Pay]]</f>
        <v>51589.799999999996</v>
      </c>
      <c r="X4140" s="1">
        <f>Table1[[#This Row],[Gross Salary]]-Table1[[#This Row],[Total Deduction]]</f>
        <v>46646.126153846148</v>
      </c>
      <c r="Y4140" t="s">
        <v>37</v>
      </c>
      <c r="Z4140" t="s">
        <v>38</v>
      </c>
      <c r="AA4140" t="s">
        <v>14712</v>
      </c>
      <c r="AB4140" t="s">
        <v>14713</v>
      </c>
    </row>
    <row r="4141" spans="1:28" x14ac:dyDescent="0.3">
      <c r="A4141" t="s">
        <v>14714</v>
      </c>
      <c r="B4141" t="s">
        <v>1668</v>
      </c>
      <c r="C4141">
        <v>43</v>
      </c>
      <c r="D4141" t="s">
        <v>44</v>
      </c>
      <c r="E4141" t="s">
        <v>45</v>
      </c>
      <c r="F4141" t="s">
        <v>89</v>
      </c>
      <c r="G4141" t="s">
        <v>10938</v>
      </c>
      <c r="H4141" t="s">
        <v>35</v>
      </c>
      <c r="I4141" t="s">
        <v>36</v>
      </c>
      <c r="J4141">
        <v>26</v>
      </c>
      <c r="K4141">
        <v>25</v>
      </c>
      <c r="L4141">
        <f t="shared" si="192"/>
        <v>1</v>
      </c>
      <c r="M4141">
        <v>15</v>
      </c>
      <c r="N4141">
        <v>73595</v>
      </c>
      <c r="O4141" s="1">
        <f t="shared" si="193"/>
        <v>2830.5769230769229</v>
      </c>
      <c r="P4141" s="1">
        <f t="shared" si="194"/>
        <v>70764.423076923078</v>
      </c>
      <c r="Q4141" s="1">
        <f>Table1[[#This Row],[Earned Basic Salary]]*20%</f>
        <v>14152.884615384617</v>
      </c>
      <c r="R4141" s="1">
        <f>Table1[[#This Row],[Earned Basic Salary]]*10%</f>
        <v>7076.4423076923085</v>
      </c>
      <c r="S4141" s="1">
        <f>Table1[[#This Row],[Earned Basic Salary]]*12%</f>
        <v>8491.7307692307695</v>
      </c>
      <c r="T4141" s="1">
        <f>200</f>
        <v>200</v>
      </c>
      <c r="U4141" s="1">
        <f>Table1[[#This Row],[PF]]+Table1[[#This Row],[Professional Tax]]</f>
        <v>8691.7307692307695</v>
      </c>
      <c r="V4141" s="1">
        <f>Table1[[#This Row],[Overtime Hours]]*200</f>
        <v>3000</v>
      </c>
      <c r="W4141" s="1">
        <f>Table1[[#This Row],[Earned Basic Salary]]+Table1[[#This Row],[HRA]]+Table1[[#This Row],[DA]]+Table1[[#This Row],[Overtime Pay]]</f>
        <v>94993.75</v>
      </c>
      <c r="X4141" s="1">
        <f>Table1[[#This Row],[Gross Salary]]-Table1[[#This Row],[Total Deduction]]</f>
        <v>86302.019230769234</v>
      </c>
      <c r="Y4141" t="s">
        <v>37</v>
      </c>
      <c r="Z4141" t="s">
        <v>38</v>
      </c>
      <c r="AA4141" t="s">
        <v>14715</v>
      </c>
      <c r="AB4141" t="s">
        <v>14716</v>
      </c>
    </row>
    <row r="4142" spans="1:28" x14ac:dyDescent="0.3">
      <c r="A4142" t="s">
        <v>14717</v>
      </c>
      <c r="B4142" t="s">
        <v>670</v>
      </c>
      <c r="C4142">
        <v>35</v>
      </c>
      <c r="D4142" t="s">
        <v>133</v>
      </c>
      <c r="E4142" t="s">
        <v>62</v>
      </c>
      <c r="F4142" t="s">
        <v>46</v>
      </c>
      <c r="G4142" t="s">
        <v>1474</v>
      </c>
      <c r="H4142" t="s">
        <v>35</v>
      </c>
      <c r="I4142" t="s">
        <v>36</v>
      </c>
      <c r="J4142">
        <v>26</v>
      </c>
      <c r="K4142">
        <v>23</v>
      </c>
      <c r="L4142">
        <f t="shared" si="192"/>
        <v>3</v>
      </c>
      <c r="M4142">
        <v>20</v>
      </c>
      <c r="N4142">
        <v>42369</v>
      </c>
      <c r="O4142" s="1">
        <f t="shared" si="193"/>
        <v>1629.5769230769231</v>
      </c>
      <c r="P4142" s="1">
        <f t="shared" si="194"/>
        <v>37480.269230769234</v>
      </c>
      <c r="Q4142" s="1">
        <f>Table1[[#This Row],[Earned Basic Salary]]*20%</f>
        <v>7496.0538461538472</v>
      </c>
      <c r="R4142" s="1">
        <f>Table1[[#This Row],[Earned Basic Salary]]*10%</f>
        <v>3748.0269230769236</v>
      </c>
      <c r="S4142" s="1">
        <f>Table1[[#This Row],[Earned Basic Salary]]*12%</f>
        <v>4497.6323076923081</v>
      </c>
      <c r="T4142" s="1">
        <f>200</f>
        <v>200</v>
      </c>
      <c r="U4142" s="1">
        <f>Table1[[#This Row],[PF]]+Table1[[#This Row],[Professional Tax]]</f>
        <v>4697.6323076923081</v>
      </c>
      <c r="V4142" s="1">
        <f>Table1[[#This Row],[Overtime Hours]]*200</f>
        <v>4000</v>
      </c>
      <c r="W4142" s="1">
        <f>Table1[[#This Row],[Earned Basic Salary]]+Table1[[#This Row],[HRA]]+Table1[[#This Row],[DA]]+Table1[[#This Row],[Overtime Pay]]</f>
        <v>52724.350000000006</v>
      </c>
      <c r="X4142" s="1">
        <f>Table1[[#This Row],[Gross Salary]]-Table1[[#This Row],[Total Deduction]]</f>
        <v>48026.717692307699</v>
      </c>
      <c r="Y4142" t="s">
        <v>37</v>
      </c>
      <c r="Z4142" t="s">
        <v>38</v>
      </c>
      <c r="AA4142" t="s">
        <v>14718</v>
      </c>
      <c r="AB4142" t="s">
        <v>14719</v>
      </c>
    </row>
    <row r="4143" spans="1:28" x14ac:dyDescent="0.3">
      <c r="A4143" t="s">
        <v>14720</v>
      </c>
      <c r="B4143" t="s">
        <v>670</v>
      </c>
      <c r="C4143">
        <v>41</v>
      </c>
      <c r="D4143" t="s">
        <v>53</v>
      </c>
      <c r="E4143" t="s">
        <v>45</v>
      </c>
      <c r="F4143" t="s">
        <v>63</v>
      </c>
      <c r="G4143" t="s">
        <v>7624</v>
      </c>
      <c r="H4143" t="s">
        <v>35</v>
      </c>
      <c r="I4143" t="s">
        <v>36</v>
      </c>
      <c r="J4143">
        <v>26</v>
      </c>
      <c r="K4143">
        <v>24</v>
      </c>
      <c r="L4143">
        <f t="shared" si="192"/>
        <v>2</v>
      </c>
      <c r="M4143">
        <v>0</v>
      </c>
      <c r="N4143">
        <v>48576</v>
      </c>
      <c r="O4143" s="1">
        <f t="shared" si="193"/>
        <v>1868.3076923076924</v>
      </c>
      <c r="P4143" s="1">
        <f t="shared" si="194"/>
        <v>44839.384615384617</v>
      </c>
      <c r="Q4143" s="1">
        <f>Table1[[#This Row],[Earned Basic Salary]]*20%</f>
        <v>8967.876923076923</v>
      </c>
      <c r="R4143" s="1">
        <f>Table1[[#This Row],[Earned Basic Salary]]*10%</f>
        <v>4483.9384615384615</v>
      </c>
      <c r="S4143" s="1">
        <f>Table1[[#This Row],[Earned Basic Salary]]*12%</f>
        <v>5380.7261538461535</v>
      </c>
      <c r="T4143" s="1">
        <f>200</f>
        <v>200</v>
      </c>
      <c r="U4143" s="1">
        <f>Table1[[#This Row],[PF]]+Table1[[#This Row],[Professional Tax]]</f>
        <v>5580.7261538461535</v>
      </c>
      <c r="V4143" s="1">
        <f>Table1[[#This Row],[Overtime Hours]]*200</f>
        <v>0</v>
      </c>
      <c r="W4143" s="1">
        <f>Table1[[#This Row],[Earned Basic Salary]]+Table1[[#This Row],[HRA]]+Table1[[#This Row],[DA]]+Table1[[#This Row],[Overtime Pay]]</f>
        <v>58291.200000000004</v>
      </c>
      <c r="X4143" s="1">
        <f>Table1[[#This Row],[Gross Salary]]-Table1[[#This Row],[Total Deduction]]</f>
        <v>52710.473846153851</v>
      </c>
      <c r="Y4143" t="s">
        <v>37</v>
      </c>
      <c r="Z4143" t="s">
        <v>106</v>
      </c>
      <c r="AA4143" t="s">
        <v>14721</v>
      </c>
      <c r="AB4143" t="s">
        <v>14722</v>
      </c>
    </row>
    <row r="4144" spans="1:28" x14ac:dyDescent="0.3">
      <c r="A4144" t="s">
        <v>14723</v>
      </c>
      <c r="B4144" t="s">
        <v>1852</v>
      </c>
      <c r="C4144">
        <v>41</v>
      </c>
      <c r="D4144" t="s">
        <v>61</v>
      </c>
      <c r="E4144" t="s">
        <v>45</v>
      </c>
      <c r="F4144" t="s">
        <v>69</v>
      </c>
      <c r="G4144" t="s">
        <v>10563</v>
      </c>
      <c r="H4144" t="s">
        <v>35</v>
      </c>
      <c r="I4144" t="s">
        <v>36</v>
      </c>
      <c r="J4144">
        <v>26</v>
      </c>
      <c r="K4144">
        <v>24</v>
      </c>
      <c r="L4144">
        <f t="shared" si="192"/>
        <v>2</v>
      </c>
      <c r="M4144">
        <v>9</v>
      </c>
      <c r="N4144">
        <v>55550</v>
      </c>
      <c r="O4144" s="1">
        <f t="shared" si="193"/>
        <v>2136.5384615384614</v>
      </c>
      <c r="P4144" s="1">
        <f t="shared" si="194"/>
        <v>51276.923076923078</v>
      </c>
      <c r="Q4144" s="1">
        <f>Table1[[#This Row],[Earned Basic Salary]]*20%</f>
        <v>10255.384615384617</v>
      </c>
      <c r="R4144" s="1">
        <f>Table1[[#This Row],[Earned Basic Salary]]*10%</f>
        <v>5127.6923076923085</v>
      </c>
      <c r="S4144" s="1">
        <f>Table1[[#This Row],[Earned Basic Salary]]*12%</f>
        <v>6153.2307692307695</v>
      </c>
      <c r="T4144" s="1">
        <f>200</f>
        <v>200</v>
      </c>
      <c r="U4144" s="1">
        <f>Table1[[#This Row],[PF]]+Table1[[#This Row],[Professional Tax]]</f>
        <v>6353.2307692307695</v>
      </c>
      <c r="V4144" s="1">
        <f>Table1[[#This Row],[Overtime Hours]]*200</f>
        <v>1800</v>
      </c>
      <c r="W4144" s="1">
        <f>Table1[[#This Row],[Earned Basic Salary]]+Table1[[#This Row],[HRA]]+Table1[[#This Row],[DA]]+Table1[[#This Row],[Overtime Pay]]</f>
        <v>68460</v>
      </c>
      <c r="X4144" s="1">
        <f>Table1[[#This Row],[Gross Salary]]-Table1[[#This Row],[Total Deduction]]</f>
        <v>62106.769230769234</v>
      </c>
      <c r="Y4144" t="s">
        <v>37</v>
      </c>
      <c r="Z4144" t="s">
        <v>95</v>
      </c>
      <c r="AA4144" t="s">
        <v>14724</v>
      </c>
      <c r="AB4144" t="s">
        <v>14725</v>
      </c>
    </row>
    <row r="4145" spans="1:28" x14ac:dyDescent="0.3">
      <c r="A4145" t="s">
        <v>14726</v>
      </c>
      <c r="B4145" t="s">
        <v>1281</v>
      </c>
      <c r="C4145">
        <v>52</v>
      </c>
      <c r="D4145" t="s">
        <v>44</v>
      </c>
      <c r="E4145" t="s">
        <v>45</v>
      </c>
      <c r="F4145" t="s">
        <v>83</v>
      </c>
      <c r="G4145" t="s">
        <v>5362</v>
      </c>
      <c r="H4145" t="s">
        <v>35</v>
      </c>
      <c r="I4145" t="s">
        <v>36</v>
      </c>
      <c r="J4145">
        <v>26</v>
      </c>
      <c r="K4145">
        <v>23</v>
      </c>
      <c r="L4145">
        <f t="shared" si="192"/>
        <v>3</v>
      </c>
      <c r="M4145">
        <v>6</v>
      </c>
      <c r="N4145">
        <v>67810</v>
      </c>
      <c r="O4145" s="1">
        <f t="shared" si="193"/>
        <v>2608.0769230769229</v>
      </c>
      <c r="P4145" s="1">
        <f t="shared" si="194"/>
        <v>59985.769230769227</v>
      </c>
      <c r="Q4145" s="1">
        <f>Table1[[#This Row],[Earned Basic Salary]]*20%</f>
        <v>11997.153846153846</v>
      </c>
      <c r="R4145" s="1">
        <f>Table1[[#This Row],[Earned Basic Salary]]*10%</f>
        <v>5998.5769230769229</v>
      </c>
      <c r="S4145" s="1">
        <f>Table1[[#This Row],[Earned Basic Salary]]*12%</f>
        <v>7198.2923076923071</v>
      </c>
      <c r="T4145" s="1">
        <f>200</f>
        <v>200</v>
      </c>
      <c r="U4145" s="1">
        <f>Table1[[#This Row],[PF]]+Table1[[#This Row],[Professional Tax]]</f>
        <v>7398.2923076923071</v>
      </c>
      <c r="V4145" s="1">
        <f>Table1[[#This Row],[Overtime Hours]]*200</f>
        <v>1200</v>
      </c>
      <c r="W4145" s="1">
        <f>Table1[[#This Row],[Earned Basic Salary]]+Table1[[#This Row],[HRA]]+Table1[[#This Row],[DA]]+Table1[[#This Row],[Overtime Pay]]</f>
        <v>79181.5</v>
      </c>
      <c r="X4145" s="1">
        <f>Table1[[#This Row],[Gross Salary]]-Table1[[#This Row],[Total Deduction]]</f>
        <v>71783.207692307697</v>
      </c>
      <c r="Y4145" t="s">
        <v>37</v>
      </c>
      <c r="Z4145" t="s">
        <v>106</v>
      </c>
      <c r="AA4145" t="s">
        <v>14727</v>
      </c>
      <c r="AB4145" t="s">
        <v>14728</v>
      </c>
    </row>
    <row r="4146" spans="1:28" x14ac:dyDescent="0.3">
      <c r="A4146" t="s">
        <v>14729</v>
      </c>
      <c r="B4146" t="s">
        <v>2638</v>
      </c>
      <c r="C4146">
        <v>38</v>
      </c>
      <c r="D4146" t="s">
        <v>133</v>
      </c>
      <c r="E4146" t="s">
        <v>62</v>
      </c>
      <c r="F4146" t="s">
        <v>89</v>
      </c>
      <c r="G4146" t="s">
        <v>1167</v>
      </c>
      <c r="H4146" t="s">
        <v>35</v>
      </c>
      <c r="I4146" t="s">
        <v>36</v>
      </c>
      <c r="J4146">
        <v>26</v>
      </c>
      <c r="K4146">
        <v>23</v>
      </c>
      <c r="L4146">
        <f t="shared" si="192"/>
        <v>3</v>
      </c>
      <c r="M4146">
        <v>16</v>
      </c>
      <c r="N4146">
        <v>36727</v>
      </c>
      <c r="O4146" s="1">
        <f t="shared" si="193"/>
        <v>1412.5769230769231</v>
      </c>
      <c r="P4146" s="1">
        <f t="shared" si="194"/>
        <v>32489.26923076923</v>
      </c>
      <c r="Q4146" s="1">
        <f>Table1[[#This Row],[Earned Basic Salary]]*20%</f>
        <v>6497.8538461538465</v>
      </c>
      <c r="R4146" s="1">
        <f>Table1[[#This Row],[Earned Basic Salary]]*10%</f>
        <v>3248.9269230769232</v>
      </c>
      <c r="S4146" s="1">
        <f>Table1[[#This Row],[Earned Basic Salary]]*12%</f>
        <v>3898.7123076923076</v>
      </c>
      <c r="T4146" s="1">
        <f>200</f>
        <v>200</v>
      </c>
      <c r="U4146" s="1">
        <f>Table1[[#This Row],[PF]]+Table1[[#This Row],[Professional Tax]]</f>
        <v>4098.7123076923071</v>
      </c>
      <c r="V4146" s="1">
        <f>Table1[[#This Row],[Overtime Hours]]*200</f>
        <v>3200</v>
      </c>
      <c r="W4146" s="1">
        <f>Table1[[#This Row],[Earned Basic Salary]]+Table1[[#This Row],[HRA]]+Table1[[#This Row],[DA]]+Table1[[#This Row],[Overtime Pay]]</f>
        <v>45436.049999999996</v>
      </c>
      <c r="X4146" s="1">
        <f>Table1[[#This Row],[Gross Salary]]-Table1[[#This Row],[Total Deduction]]</f>
        <v>41337.337692307687</v>
      </c>
      <c r="Y4146" t="s">
        <v>37</v>
      </c>
      <c r="Z4146" t="s">
        <v>106</v>
      </c>
      <c r="AA4146" t="s">
        <v>14730</v>
      </c>
      <c r="AB4146" t="s">
        <v>14731</v>
      </c>
    </row>
    <row r="4147" spans="1:28" x14ac:dyDescent="0.3">
      <c r="A4147" t="s">
        <v>14732</v>
      </c>
      <c r="B4147" t="s">
        <v>1610</v>
      </c>
      <c r="C4147">
        <v>50</v>
      </c>
      <c r="D4147" t="s">
        <v>44</v>
      </c>
      <c r="E4147" t="s">
        <v>62</v>
      </c>
      <c r="F4147" t="s">
        <v>33</v>
      </c>
      <c r="G4147" t="s">
        <v>4064</v>
      </c>
      <c r="H4147" t="s">
        <v>35</v>
      </c>
      <c r="I4147" t="s">
        <v>36</v>
      </c>
      <c r="J4147">
        <v>26</v>
      </c>
      <c r="K4147">
        <v>23</v>
      </c>
      <c r="L4147">
        <f t="shared" si="192"/>
        <v>3</v>
      </c>
      <c r="M4147">
        <v>5</v>
      </c>
      <c r="N4147">
        <v>22632</v>
      </c>
      <c r="O4147" s="1">
        <f t="shared" si="193"/>
        <v>870.46153846153845</v>
      </c>
      <c r="P4147" s="1">
        <f t="shared" si="194"/>
        <v>20020.615384615383</v>
      </c>
      <c r="Q4147" s="1">
        <f>Table1[[#This Row],[Earned Basic Salary]]*20%</f>
        <v>4004.123076923077</v>
      </c>
      <c r="R4147" s="1">
        <f>Table1[[#This Row],[Earned Basic Salary]]*10%</f>
        <v>2002.0615384615385</v>
      </c>
      <c r="S4147" s="1">
        <f>Table1[[#This Row],[Earned Basic Salary]]*12%</f>
        <v>2402.4738461538459</v>
      </c>
      <c r="T4147" s="1">
        <f>200</f>
        <v>200</v>
      </c>
      <c r="U4147" s="1">
        <f>Table1[[#This Row],[PF]]+Table1[[#This Row],[Professional Tax]]</f>
        <v>2602.4738461538459</v>
      </c>
      <c r="V4147" s="1">
        <f>Table1[[#This Row],[Overtime Hours]]*200</f>
        <v>1000</v>
      </c>
      <c r="W4147" s="1">
        <f>Table1[[#This Row],[Earned Basic Salary]]+Table1[[#This Row],[HRA]]+Table1[[#This Row],[DA]]+Table1[[#This Row],[Overtime Pay]]</f>
        <v>27026.799999999996</v>
      </c>
      <c r="X4147" s="1">
        <f>Table1[[#This Row],[Gross Salary]]-Table1[[#This Row],[Total Deduction]]</f>
        <v>24424.326153846148</v>
      </c>
      <c r="Y4147" t="s">
        <v>37</v>
      </c>
      <c r="Z4147" t="s">
        <v>95</v>
      </c>
      <c r="AA4147" t="s">
        <v>14733</v>
      </c>
      <c r="AB4147" t="s">
        <v>14734</v>
      </c>
    </row>
    <row r="4148" spans="1:28" x14ac:dyDescent="0.3">
      <c r="A4148" t="s">
        <v>14735</v>
      </c>
      <c r="B4148" t="s">
        <v>1478</v>
      </c>
      <c r="C4148">
        <v>49</v>
      </c>
      <c r="D4148" t="s">
        <v>44</v>
      </c>
      <c r="E4148" t="s">
        <v>54</v>
      </c>
      <c r="F4148" t="s">
        <v>55</v>
      </c>
      <c r="G4148" t="s">
        <v>845</v>
      </c>
      <c r="H4148" t="s">
        <v>35</v>
      </c>
      <c r="I4148" t="s">
        <v>36</v>
      </c>
      <c r="J4148">
        <v>26</v>
      </c>
      <c r="K4148">
        <v>23</v>
      </c>
      <c r="L4148">
        <f t="shared" si="192"/>
        <v>3</v>
      </c>
      <c r="M4148">
        <v>13</v>
      </c>
      <c r="N4148">
        <v>21652</v>
      </c>
      <c r="O4148" s="1">
        <f t="shared" si="193"/>
        <v>832.76923076923072</v>
      </c>
      <c r="P4148" s="1">
        <f t="shared" si="194"/>
        <v>19153.692307692305</v>
      </c>
      <c r="Q4148" s="1">
        <f>Table1[[#This Row],[Earned Basic Salary]]*20%</f>
        <v>3830.7384615384613</v>
      </c>
      <c r="R4148" s="1">
        <f>Table1[[#This Row],[Earned Basic Salary]]*10%</f>
        <v>1915.3692307692306</v>
      </c>
      <c r="S4148" s="1">
        <f>Table1[[#This Row],[Earned Basic Salary]]*12%</f>
        <v>2298.4430769230767</v>
      </c>
      <c r="T4148" s="1">
        <f>200</f>
        <v>200</v>
      </c>
      <c r="U4148" s="1">
        <f>Table1[[#This Row],[PF]]+Table1[[#This Row],[Professional Tax]]</f>
        <v>2498.4430769230767</v>
      </c>
      <c r="V4148" s="1">
        <f>Table1[[#This Row],[Overtime Hours]]*200</f>
        <v>2600</v>
      </c>
      <c r="W4148" s="1">
        <f>Table1[[#This Row],[Earned Basic Salary]]+Table1[[#This Row],[HRA]]+Table1[[#This Row],[DA]]+Table1[[#This Row],[Overtime Pay]]</f>
        <v>27499.799999999996</v>
      </c>
      <c r="X4148" s="1">
        <f>Table1[[#This Row],[Gross Salary]]-Table1[[#This Row],[Total Deduction]]</f>
        <v>25001.356923076921</v>
      </c>
      <c r="Y4148" t="s">
        <v>37</v>
      </c>
      <c r="Z4148" t="s">
        <v>95</v>
      </c>
      <c r="AA4148" t="s">
        <v>14736</v>
      </c>
      <c r="AB4148" t="s">
        <v>14737</v>
      </c>
    </row>
    <row r="4149" spans="1:28" x14ac:dyDescent="0.3">
      <c r="A4149" t="s">
        <v>14738</v>
      </c>
      <c r="B4149" t="s">
        <v>1929</v>
      </c>
      <c r="C4149">
        <v>49</v>
      </c>
      <c r="D4149" t="s">
        <v>44</v>
      </c>
      <c r="E4149" t="s">
        <v>82</v>
      </c>
      <c r="F4149" t="s">
        <v>69</v>
      </c>
      <c r="G4149" t="s">
        <v>2919</v>
      </c>
      <c r="H4149" t="s">
        <v>35</v>
      </c>
      <c r="I4149" t="s">
        <v>36</v>
      </c>
      <c r="J4149">
        <v>26</v>
      </c>
      <c r="K4149">
        <v>26</v>
      </c>
      <c r="L4149">
        <f t="shared" si="192"/>
        <v>0</v>
      </c>
      <c r="M4149">
        <v>15</v>
      </c>
      <c r="N4149">
        <v>47466</v>
      </c>
      <c r="O4149" s="1">
        <f t="shared" si="193"/>
        <v>1825.6153846153845</v>
      </c>
      <c r="P4149" s="1">
        <f t="shared" si="194"/>
        <v>47466</v>
      </c>
      <c r="Q4149" s="1">
        <f>Table1[[#This Row],[Earned Basic Salary]]*20%</f>
        <v>9493.2000000000007</v>
      </c>
      <c r="R4149" s="1">
        <f>Table1[[#This Row],[Earned Basic Salary]]*10%</f>
        <v>4746.6000000000004</v>
      </c>
      <c r="S4149" s="1">
        <f>Table1[[#This Row],[Earned Basic Salary]]*12%</f>
        <v>5695.92</v>
      </c>
      <c r="T4149" s="1">
        <f>200</f>
        <v>200</v>
      </c>
      <c r="U4149" s="1">
        <f>Table1[[#This Row],[PF]]+Table1[[#This Row],[Professional Tax]]</f>
        <v>5895.92</v>
      </c>
      <c r="V4149" s="1">
        <f>Table1[[#This Row],[Overtime Hours]]*200</f>
        <v>3000</v>
      </c>
      <c r="W4149" s="1">
        <f>Table1[[#This Row],[Earned Basic Salary]]+Table1[[#This Row],[HRA]]+Table1[[#This Row],[DA]]+Table1[[#This Row],[Overtime Pay]]</f>
        <v>64705.799999999996</v>
      </c>
      <c r="X4149" s="1">
        <f>Table1[[#This Row],[Gross Salary]]-Table1[[#This Row],[Total Deduction]]</f>
        <v>58809.88</v>
      </c>
      <c r="Y4149" t="s">
        <v>37</v>
      </c>
      <c r="Z4149" t="s">
        <v>38</v>
      </c>
      <c r="AA4149" t="s">
        <v>14739</v>
      </c>
      <c r="AB4149" t="s">
        <v>14740</v>
      </c>
    </row>
    <row r="4150" spans="1:28" x14ac:dyDescent="0.3">
      <c r="A4150" t="s">
        <v>14741</v>
      </c>
      <c r="B4150" t="s">
        <v>1030</v>
      </c>
      <c r="C4150">
        <v>21</v>
      </c>
      <c r="D4150" t="s">
        <v>127</v>
      </c>
      <c r="E4150" t="s">
        <v>32</v>
      </c>
      <c r="F4150" t="s">
        <v>63</v>
      </c>
      <c r="G4150" t="s">
        <v>5112</v>
      </c>
      <c r="H4150" t="s">
        <v>35</v>
      </c>
      <c r="I4150" t="s">
        <v>36</v>
      </c>
      <c r="J4150">
        <v>26</v>
      </c>
      <c r="K4150">
        <v>23</v>
      </c>
      <c r="L4150">
        <f t="shared" si="192"/>
        <v>3</v>
      </c>
      <c r="M4150">
        <v>1</v>
      </c>
      <c r="N4150">
        <v>30295</v>
      </c>
      <c r="O4150" s="1">
        <f t="shared" si="193"/>
        <v>1165.1923076923076</v>
      </c>
      <c r="P4150" s="1">
        <f t="shared" si="194"/>
        <v>26799.423076923074</v>
      </c>
      <c r="Q4150" s="1">
        <f>Table1[[#This Row],[Earned Basic Salary]]*20%</f>
        <v>5359.8846153846152</v>
      </c>
      <c r="R4150" s="1">
        <f>Table1[[#This Row],[Earned Basic Salary]]*10%</f>
        <v>2679.9423076923076</v>
      </c>
      <c r="S4150" s="1">
        <f>Table1[[#This Row],[Earned Basic Salary]]*12%</f>
        <v>3215.9307692307689</v>
      </c>
      <c r="T4150" s="1">
        <f>200</f>
        <v>200</v>
      </c>
      <c r="U4150" s="1">
        <f>Table1[[#This Row],[PF]]+Table1[[#This Row],[Professional Tax]]</f>
        <v>3415.9307692307689</v>
      </c>
      <c r="V4150" s="1">
        <f>Table1[[#This Row],[Overtime Hours]]*200</f>
        <v>200</v>
      </c>
      <c r="W4150" s="1">
        <f>Table1[[#This Row],[Earned Basic Salary]]+Table1[[#This Row],[HRA]]+Table1[[#This Row],[DA]]+Table1[[#This Row],[Overtime Pay]]</f>
        <v>35039.249999999993</v>
      </c>
      <c r="X4150" s="1">
        <f>Table1[[#This Row],[Gross Salary]]-Table1[[#This Row],[Total Deduction]]</f>
        <v>31623.319230769222</v>
      </c>
      <c r="Y4150" t="s">
        <v>37</v>
      </c>
      <c r="Z4150" t="s">
        <v>38</v>
      </c>
      <c r="AA4150" t="s">
        <v>14742</v>
      </c>
      <c r="AB4150" t="s">
        <v>14743</v>
      </c>
    </row>
    <row r="4151" spans="1:28" x14ac:dyDescent="0.3">
      <c r="A4151" t="s">
        <v>14744</v>
      </c>
      <c r="B4151" t="s">
        <v>558</v>
      </c>
      <c r="C4151">
        <v>22</v>
      </c>
      <c r="D4151" t="s">
        <v>133</v>
      </c>
      <c r="E4151" t="s">
        <v>121</v>
      </c>
      <c r="F4151" t="s">
        <v>33</v>
      </c>
      <c r="G4151" t="s">
        <v>732</v>
      </c>
      <c r="H4151" t="s">
        <v>35</v>
      </c>
      <c r="I4151" t="s">
        <v>36</v>
      </c>
      <c r="J4151">
        <v>26</v>
      </c>
      <c r="K4151">
        <v>23</v>
      </c>
      <c r="L4151">
        <f t="shared" si="192"/>
        <v>3</v>
      </c>
      <c r="M4151">
        <v>4</v>
      </c>
      <c r="N4151">
        <v>74651</v>
      </c>
      <c r="O4151" s="1">
        <f t="shared" si="193"/>
        <v>2871.1923076923076</v>
      </c>
      <c r="P4151" s="1">
        <f t="shared" si="194"/>
        <v>66037.423076923078</v>
      </c>
      <c r="Q4151" s="1">
        <f>Table1[[#This Row],[Earned Basic Salary]]*20%</f>
        <v>13207.484615384616</v>
      </c>
      <c r="R4151" s="1">
        <f>Table1[[#This Row],[Earned Basic Salary]]*10%</f>
        <v>6603.7423076923078</v>
      </c>
      <c r="S4151" s="1">
        <f>Table1[[#This Row],[Earned Basic Salary]]*12%</f>
        <v>7924.4907692307688</v>
      </c>
      <c r="T4151" s="1">
        <f>200</f>
        <v>200</v>
      </c>
      <c r="U4151" s="1">
        <f>Table1[[#This Row],[PF]]+Table1[[#This Row],[Professional Tax]]</f>
        <v>8124.4907692307688</v>
      </c>
      <c r="V4151" s="1">
        <f>Table1[[#This Row],[Overtime Hours]]*200</f>
        <v>800</v>
      </c>
      <c r="W4151" s="1">
        <f>Table1[[#This Row],[Earned Basic Salary]]+Table1[[#This Row],[HRA]]+Table1[[#This Row],[DA]]+Table1[[#This Row],[Overtime Pay]]</f>
        <v>86648.65</v>
      </c>
      <c r="X4151" s="1">
        <f>Table1[[#This Row],[Gross Salary]]-Table1[[#This Row],[Total Deduction]]</f>
        <v>78524.159230769219</v>
      </c>
      <c r="Y4151" t="s">
        <v>37</v>
      </c>
      <c r="Z4151" t="s">
        <v>95</v>
      </c>
      <c r="AA4151" t="s">
        <v>14745</v>
      </c>
      <c r="AB4151" t="s">
        <v>14746</v>
      </c>
    </row>
    <row r="4152" spans="1:28" x14ac:dyDescent="0.3">
      <c r="A4152" t="s">
        <v>14747</v>
      </c>
      <c r="B4152" t="s">
        <v>430</v>
      </c>
      <c r="C4152">
        <v>32</v>
      </c>
      <c r="D4152" t="s">
        <v>75</v>
      </c>
      <c r="E4152" t="s">
        <v>54</v>
      </c>
      <c r="F4152" t="s">
        <v>63</v>
      </c>
      <c r="G4152" t="s">
        <v>6370</v>
      </c>
      <c r="H4152" t="s">
        <v>35</v>
      </c>
      <c r="I4152" t="s">
        <v>36</v>
      </c>
      <c r="J4152">
        <v>26</v>
      </c>
      <c r="K4152">
        <v>23</v>
      </c>
      <c r="L4152">
        <f t="shared" si="192"/>
        <v>3</v>
      </c>
      <c r="M4152">
        <v>15</v>
      </c>
      <c r="N4152">
        <v>54365</v>
      </c>
      <c r="O4152" s="1">
        <f t="shared" si="193"/>
        <v>2090.9615384615386</v>
      </c>
      <c r="P4152" s="1">
        <f t="shared" si="194"/>
        <v>48092.11538461539</v>
      </c>
      <c r="Q4152" s="1">
        <f>Table1[[#This Row],[Earned Basic Salary]]*20%</f>
        <v>9618.423076923078</v>
      </c>
      <c r="R4152" s="1">
        <f>Table1[[#This Row],[Earned Basic Salary]]*10%</f>
        <v>4809.211538461539</v>
      </c>
      <c r="S4152" s="1">
        <f>Table1[[#This Row],[Earned Basic Salary]]*12%</f>
        <v>5771.0538461538463</v>
      </c>
      <c r="T4152" s="1">
        <f>200</f>
        <v>200</v>
      </c>
      <c r="U4152" s="1">
        <f>Table1[[#This Row],[PF]]+Table1[[#This Row],[Professional Tax]]</f>
        <v>5971.0538461538463</v>
      </c>
      <c r="V4152" s="1">
        <f>Table1[[#This Row],[Overtime Hours]]*200</f>
        <v>3000</v>
      </c>
      <c r="W4152" s="1">
        <f>Table1[[#This Row],[Earned Basic Salary]]+Table1[[#This Row],[HRA]]+Table1[[#This Row],[DA]]+Table1[[#This Row],[Overtime Pay]]</f>
        <v>65519.750000000007</v>
      </c>
      <c r="X4152" s="1">
        <f>Table1[[#This Row],[Gross Salary]]-Table1[[#This Row],[Total Deduction]]</f>
        <v>59548.696153846162</v>
      </c>
      <c r="Y4152" t="s">
        <v>37</v>
      </c>
      <c r="Z4152" t="s">
        <v>106</v>
      </c>
      <c r="AA4152" t="s">
        <v>14748</v>
      </c>
      <c r="AB4152" t="s">
        <v>14749</v>
      </c>
    </row>
    <row r="4153" spans="1:28" x14ac:dyDescent="0.3">
      <c r="A4153" t="s">
        <v>14750</v>
      </c>
      <c r="B4153" t="s">
        <v>1639</v>
      </c>
      <c r="C4153">
        <v>52</v>
      </c>
      <c r="D4153" t="s">
        <v>75</v>
      </c>
      <c r="E4153" t="s">
        <v>45</v>
      </c>
      <c r="F4153" t="s">
        <v>46</v>
      </c>
      <c r="G4153" t="s">
        <v>10797</v>
      </c>
      <c r="H4153" t="s">
        <v>35</v>
      </c>
      <c r="I4153" t="s">
        <v>36</v>
      </c>
      <c r="J4153">
        <v>26</v>
      </c>
      <c r="K4153">
        <v>23</v>
      </c>
      <c r="L4153">
        <f t="shared" si="192"/>
        <v>3</v>
      </c>
      <c r="M4153">
        <v>0</v>
      </c>
      <c r="N4153">
        <v>53798</v>
      </c>
      <c r="O4153" s="1">
        <f t="shared" si="193"/>
        <v>2069.1538461538462</v>
      </c>
      <c r="P4153" s="1">
        <f t="shared" si="194"/>
        <v>47590.538461538461</v>
      </c>
      <c r="Q4153" s="1">
        <f>Table1[[#This Row],[Earned Basic Salary]]*20%</f>
        <v>9518.1076923076926</v>
      </c>
      <c r="R4153" s="1">
        <f>Table1[[#This Row],[Earned Basic Salary]]*10%</f>
        <v>4759.0538461538463</v>
      </c>
      <c r="S4153" s="1">
        <f>Table1[[#This Row],[Earned Basic Salary]]*12%</f>
        <v>5710.8646153846148</v>
      </c>
      <c r="T4153" s="1">
        <f>200</f>
        <v>200</v>
      </c>
      <c r="U4153" s="1">
        <f>Table1[[#This Row],[PF]]+Table1[[#This Row],[Professional Tax]]</f>
        <v>5910.8646153846148</v>
      </c>
      <c r="V4153" s="1">
        <f>Table1[[#This Row],[Overtime Hours]]*200</f>
        <v>0</v>
      </c>
      <c r="W4153" s="1">
        <f>Table1[[#This Row],[Earned Basic Salary]]+Table1[[#This Row],[HRA]]+Table1[[#This Row],[DA]]+Table1[[#This Row],[Overtime Pay]]</f>
        <v>61867.7</v>
      </c>
      <c r="X4153" s="1">
        <f>Table1[[#This Row],[Gross Salary]]-Table1[[#This Row],[Total Deduction]]</f>
        <v>55956.835384615384</v>
      </c>
      <c r="Y4153" t="s">
        <v>37</v>
      </c>
      <c r="Z4153" t="s">
        <v>48</v>
      </c>
      <c r="AA4153" t="s">
        <v>14751</v>
      </c>
      <c r="AB4153" t="s">
        <v>14752</v>
      </c>
    </row>
    <row r="4154" spans="1:28" x14ac:dyDescent="0.3">
      <c r="A4154" t="s">
        <v>14753</v>
      </c>
      <c r="B4154" t="s">
        <v>212</v>
      </c>
      <c r="C4154">
        <v>28</v>
      </c>
      <c r="D4154" t="s">
        <v>31</v>
      </c>
      <c r="E4154" t="s">
        <v>54</v>
      </c>
      <c r="F4154" t="s">
        <v>46</v>
      </c>
      <c r="G4154" t="s">
        <v>6536</v>
      </c>
      <c r="H4154" t="s">
        <v>35</v>
      </c>
      <c r="I4154" t="s">
        <v>36</v>
      </c>
      <c r="J4154">
        <v>26</v>
      </c>
      <c r="K4154">
        <v>24</v>
      </c>
      <c r="L4154">
        <f t="shared" si="192"/>
        <v>2</v>
      </c>
      <c r="M4154">
        <v>12</v>
      </c>
      <c r="N4154">
        <v>75321</v>
      </c>
      <c r="O4154" s="1">
        <f t="shared" si="193"/>
        <v>2896.9615384615386</v>
      </c>
      <c r="P4154" s="1">
        <f t="shared" si="194"/>
        <v>69527.076923076922</v>
      </c>
      <c r="Q4154" s="1">
        <f>Table1[[#This Row],[Earned Basic Salary]]*20%</f>
        <v>13905.415384615386</v>
      </c>
      <c r="R4154" s="1">
        <f>Table1[[#This Row],[Earned Basic Salary]]*10%</f>
        <v>6952.7076923076929</v>
      </c>
      <c r="S4154" s="1">
        <f>Table1[[#This Row],[Earned Basic Salary]]*12%</f>
        <v>8343.2492307692301</v>
      </c>
      <c r="T4154" s="1">
        <f>200</f>
        <v>200</v>
      </c>
      <c r="U4154" s="1">
        <f>Table1[[#This Row],[PF]]+Table1[[#This Row],[Professional Tax]]</f>
        <v>8543.2492307692301</v>
      </c>
      <c r="V4154" s="1">
        <f>Table1[[#This Row],[Overtime Hours]]*200</f>
        <v>2400</v>
      </c>
      <c r="W4154" s="1">
        <f>Table1[[#This Row],[Earned Basic Salary]]+Table1[[#This Row],[HRA]]+Table1[[#This Row],[DA]]+Table1[[#This Row],[Overtime Pay]]</f>
        <v>92785.2</v>
      </c>
      <c r="X4154" s="1">
        <f>Table1[[#This Row],[Gross Salary]]-Table1[[#This Row],[Total Deduction]]</f>
        <v>84241.950769230767</v>
      </c>
      <c r="Y4154" t="s">
        <v>37</v>
      </c>
      <c r="Z4154" t="s">
        <v>106</v>
      </c>
      <c r="AA4154" t="s">
        <v>14754</v>
      </c>
      <c r="AB4154" t="s">
        <v>14755</v>
      </c>
    </row>
    <row r="4155" spans="1:28" x14ac:dyDescent="0.3">
      <c r="A4155" t="s">
        <v>14756</v>
      </c>
      <c r="B4155" t="s">
        <v>755</v>
      </c>
      <c r="C4155">
        <v>51</v>
      </c>
      <c r="D4155" t="s">
        <v>133</v>
      </c>
      <c r="E4155" t="s">
        <v>62</v>
      </c>
      <c r="F4155" t="s">
        <v>55</v>
      </c>
      <c r="G4155" t="s">
        <v>1860</v>
      </c>
      <c r="H4155" t="s">
        <v>35</v>
      </c>
      <c r="I4155" t="s">
        <v>36</v>
      </c>
      <c r="J4155">
        <v>26</v>
      </c>
      <c r="K4155">
        <v>23</v>
      </c>
      <c r="L4155">
        <f t="shared" si="192"/>
        <v>3</v>
      </c>
      <c r="M4155">
        <v>18</v>
      </c>
      <c r="N4155">
        <v>68354</v>
      </c>
      <c r="O4155" s="1">
        <f t="shared" si="193"/>
        <v>2629</v>
      </c>
      <c r="P4155" s="1">
        <f t="shared" si="194"/>
        <v>60467</v>
      </c>
      <c r="Q4155" s="1">
        <f>Table1[[#This Row],[Earned Basic Salary]]*20%</f>
        <v>12093.400000000001</v>
      </c>
      <c r="R4155" s="1">
        <f>Table1[[#This Row],[Earned Basic Salary]]*10%</f>
        <v>6046.7000000000007</v>
      </c>
      <c r="S4155" s="1">
        <f>Table1[[#This Row],[Earned Basic Salary]]*12%</f>
        <v>7256.04</v>
      </c>
      <c r="T4155" s="1">
        <f>200</f>
        <v>200</v>
      </c>
      <c r="U4155" s="1">
        <f>Table1[[#This Row],[PF]]+Table1[[#This Row],[Professional Tax]]</f>
        <v>7456.04</v>
      </c>
      <c r="V4155" s="1">
        <f>Table1[[#This Row],[Overtime Hours]]*200</f>
        <v>3600</v>
      </c>
      <c r="W4155" s="1">
        <f>Table1[[#This Row],[Earned Basic Salary]]+Table1[[#This Row],[HRA]]+Table1[[#This Row],[DA]]+Table1[[#This Row],[Overtime Pay]]</f>
        <v>82207.099999999991</v>
      </c>
      <c r="X4155" s="1">
        <f>Table1[[#This Row],[Gross Salary]]-Table1[[#This Row],[Total Deduction]]</f>
        <v>74751.06</v>
      </c>
      <c r="Y4155" t="s">
        <v>37</v>
      </c>
      <c r="Z4155" t="s">
        <v>48</v>
      </c>
      <c r="AA4155" t="s">
        <v>14757</v>
      </c>
      <c r="AB4155" t="s">
        <v>14758</v>
      </c>
    </row>
    <row r="4156" spans="1:28" x14ac:dyDescent="0.3">
      <c r="A4156" t="s">
        <v>14759</v>
      </c>
      <c r="B4156" t="s">
        <v>353</v>
      </c>
      <c r="C4156">
        <v>53</v>
      </c>
      <c r="D4156" t="s">
        <v>31</v>
      </c>
      <c r="E4156" t="s">
        <v>121</v>
      </c>
      <c r="F4156" t="s">
        <v>89</v>
      </c>
      <c r="G4156" t="s">
        <v>281</v>
      </c>
      <c r="H4156" t="s">
        <v>35</v>
      </c>
      <c r="I4156" t="s">
        <v>36</v>
      </c>
      <c r="J4156">
        <v>26</v>
      </c>
      <c r="K4156">
        <v>25</v>
      </c>
      <c r="L4156">
        <f t="shared" si="192"/>
        <v>1</v>
      </c>
      <c r="M4156">
        <v>15</v>
      </c>
      <c r="N4156">
        <v>34814</v>
      </c>
      <c r="O4156" s="1">
        <f t="shared" si="193"/>
        <v>1339</v>
      </c>
      <c r="P4156" s="1">
        <f t="shared" si="194"/>
        <v>33475</v>
      </c>
      <c r="Q4156" s="1">
        <f>Table1[[#This Row],[Earned Basic Salary]]*20%</f>
        <v>6695</v>
      </c>
      <c r="R4156" s="1">
        <f>Table1[[#This Row],[Earned Basic Salary]]*10%</f>
        <v>3347.5</v>
      </c>
      <c r="S4156" s="1">
        <f>Table1[[#This Row],[Earned Basic Salary]]*12%</f>
        <v>4017</v>
      </c>
      <c r="T4156" s="1">
        <f>200</f>
        <v>200</v>
      </c>
      <c r="U4156" s="1">
        <f>Table1[[#This Row],[PF]]+Table1[[#This Row],[Professional Tax]]</f>
        <v>4217</v>
      </c>
      <c r="V4156" s="1">
        <f>Table1[[#This Row],[Overtime Hours]]*200</f>
        <v>3000</v>
      </c>
      <c r="W4156" s="1">
        <f>Table1[[#This Row],[Earned Basic Salary]]+Table1[[#This Row],[HRA]]+Table1[[#This Row],[DA]]+Table1[[#This Row],[Overtime Pay]]</f>
        <v>46517.5</v>
      </c>
      <c r="X4156" s="1">
        <f>Table1[[#This Row],[Gross Salary]]-Table1[[#This Row],[Total Deduction]]</f>
        <v>42300.5</v>
      </c>
      <c r="Y4156" t="s">
        <v>37</v>
      </c>
      <c r="Z4156" t="s">
        <v>106</v>
      </c>
      <c r="AA4156" t="s">
        <v>14760</v>
      </c>
      <c r="AB4156" t="s">
        <v>14761</v>
      </c>
    </row>
    <row r="4157" spans="1:28" x14ac:dyDescent="0.3">
      <c r="A4157" t="s">
        <v>14762</v>
      </c>
      <c r="B4157" t="s">
        <v>1473</v>
      </c>
      <c r="C4157">
        <v>37</v>
      </c>
      <c r="D4157" t="s">
        <v>81</v>
      </c>
      <c r="E4157" t="s">
        <v>45</v>
      </c>
      <c r="F4157" t="s">
        <v>69</v>
      </c>
      <c r="G4157" t="s">
        <v>3704</v>
      </c>
      <c r="H4157" t="s">
        <v>35</v>
      </c>
      <c r="I4157" t="s">
        <v>36</v>
      </c>
      <c r="J4157">
        <v>26</v>
      </c>
      <c r="K4157">
        <v>23</v>
      </c>
      <c r="L4157">
        <f t="shared" si="192"/>
        <v>3</v>
      </c>
      <c r="M4157">
        <v>5</v>
      </c>
      <c r="N4157">
        <v>41731</v>
      </c>
      <c r="O4157" s="1">
        <f t="shared" si="193"/>
        <v>1605.0384615384614</v>
      </c>
      <c r="P4157" s="1">
        <f t="shared" si="194"/>
        <v>36915.88461538461</v>
      </c>
      <c r="Q4157" s="1">
        <f>Table1[[#This Row],[Earned Basic Salary]]*20%</f>
        <v>7383.1769230769223</v>
      </c>
      <c r="R4157" s="1">
        <f>Table1[[#This Row],[Earned Basic Salary]]*10%</f>
        <v>3691.5884615384612</v>
      </c>
      <c r="S4157" s="1">
        <f>Table1[[#This Row],[Earned Basic Salary]]*12%</f>
        <v>4429.9061538461528</v>
      </c>
      <c r="T4157" s="1">
        <f>200</f>
        <v>200</v>
      </c>
      <c r="U4157" s="1">
        <f>Table1[[#This Row],[PF]]+Table1[[#This Row],[Professional Tax]]</f>
        <v>4629.9061538461528</v>
      </c>
      <c r="V4157" s="1">
        <f>Table1[[#This Row],[Overtime Hours]]*200</f>
        <v>1000</v>
      </c>
      <c r="W4157" s="1">
        <f>Table1[[#This Row],[Earned Basic Salary]]+Table1[[#This Row],[HRA]]+Table1[[#This Row],[DA]]+Table1[[#This Row],[Overtime Pay]]</f>
        <v>48990.649999999994</v>
      </c>
      <c r="X4157" s="1">
        <f>Table1[[#This Row],[Gross Salary]]-Table1[[#This Row],[Total Deduction]]</f>
        <v>44360.74384615384</v>
      </c>
      <c r="Y4157" t="s">
        <v>37</v>
      </c>
      <c r="Z4157" t="s">
        <v>95</v>
      </c>
      <c r="AA4157" t="s">
        <v>14763</v>
      </c>
      <c r="AB4157" t="s">
        <v>14764</v>
      </c>
    </row>
    <row r="4158" spans="1:28" x14ac:dyDescent="0.3">
      <c r="A4158" t="s">
        <v>14765</v>
      </c>
      <c r="B4158" t="s">
        <v>334</v>
      </c>
      <c r="C4158">
        <v>49</v>
      </c>
      <c r="D4158" t="s">
        <v>44</v>
      </c>
      <c r="E4158" t="s">
        <v>82</v>
      </c>
      <c r="F4158" t="s">
        <v>89</v>
      </c>
      <c r="G4158" t="s">
        <v>6493</v>
      </c>
      <c r="H4158" t="s">
        <v>35</v>
      </c>
      <c r="I4158" t="s">
        <v>36</v>
      </c>
      <c r="J4158">
        <v>26</v>
      </c>
      <c r="K4158">
        <v>25</v>
      </c>
      <c r="L4158">
        <f t="shared" si="192"/>
        <v>1</v>
      </c>
      <c r="M4158">
        <v>0</v>
      </c>
      <c r="N4158">
        <v>35133</v>
      </c>
      <c r="O4158" s="1">
        <f t="shared" si="193"/>
        <v>1351.2692307692307</v>
      </c>
      <c r="P4158" s="1">
        <f t="shared" si="194"/>
        <v>33781.730769230766</v>
      </c>
      <c r="Q4158" s="1">
        <f>Table1[[#This Row],[Earned Basic Salary]]*20%</f>
        <v>6756.3461538461534</v>
      </c>
      <c r="R4158" s="1">
        <f>Table1[[#This Row],[Earned Basic Salary]]*10%</f>
        <v>3378.1730769230767</v>
      </c>
      <c r="S4158" s="1">
        <f>Table1[[#This Row],[Earned Basic Salary]]*12%</f>
        <v>4053.8076923076919</v>
      </c>
      <c r="T4158" s="1">
        <f>200</f>
        <v>200</v>
      </c>
      <c r="U4158" s="1">
        <f>Table1[[#This Row],[PF]]+Table1[[#This Row],[Professional Tax]]</f>
        <v>4253.8076923076915</v>
      </c>
      <c r="V4158" s="1">
        <f>Table1[[#This Row],[Overtime Hours]]*200</f>
        <v>0</v>
      </c>
      <c r="W4158" s="1">
        <f>Table1[[#This Row],[Earned Basic Salary]]+Table1[[#This Row],[HRA]]+Table1[[#This Row],[DA]]+Table1[[#This Row],[Overtime Pay]]</f>
        <v>43916.25</v>
      </c>
      <c r="X4158" s="1">
        <f>Table1[[#This Row],[Gross Salary]]-Table1[[#This Row],[Total Deduction]]</f>
        <v>39662.442307692312</v>
      </c>
      <c r="Y4158" t="s">
        <v>37</v>
      </c>
      <c r="Z4158" t="s">
        <v>95</v>
      </c>
      <c r="AA4158" t="s">
        <v>14766</v>
      </c>
      <c r="AB4158" t="s">
        <v>14767</v>
      </c>
    </row>
    <row r="4159" spans="1:28" x14ac:dyDescent="0.3">
      <c r="A4159" t="s">
        <v>14768</v>
      </c>
      <c r="B4159" t="s">
        <v>670</v>
      </c>
      <c r="C4159">
        <v>28</v>
      </c>
      <c r="D4159" t="s">
        <v>127</v>
      </c>
      <c r="E4159" t="s">
        <v>62</v>
      </c>
      <c r="F4159" t="s">
        <v>55</v>
      </c>
      <c r="G4159" t="s">
        <v>8559</v>
      </c>
      <c r="H4159" t="s">
        <v>35</v>
      </c>
      <c r="I4159" t="s">
        <v>36</v>
      </c>
      <c r="J4159">
        <v>26</v>
      </c>
      <c r="K4159">
        <v>25</v>
      </c>
      <c r="L4159">
        <f t="shared" si="192"/>
        <v>1</v>
      </c>
      <c r="M4159">
        <v>4</v>
      </c>
      <c r="N4159">
        <v>29540</v>
      </c>
      <c r="O4159" s="1">
        <f t="shared" si="193"/>
        <v>1136.1538461538462</v>
      </c>
      <c r="P4159" s="1">
        <f t="shared" si="194"/>
        <v>28403.846153846156</v>
      </c>
      <c r="Q4159" s="1">
        <f>Table1[[#This Row],[Earned Basic Salary]]*20%</f>
        <v>5680.7692307692314</v>
      </c>
      <c r="R4159" s="1">
        <f>Table1[[#This Row],[Earned Basic Salary]]*10%</f>
        <v>2840.3846153846157</v>
      </c>
      <c r="S4159" s="1">
        <f>Table1[[#This Row],[Earned Basic Salary]]*12%</f>
        <v>3408.4615384615386</v>
      </c>
      <c r="T4159" s="1">
        <f>200</f>
        <v>200</v>
      </c>
      <c r="U4159" s="1">
        <f>Table1[[#This Row],[PF]]+Table1[[#This Row],[Professional Tax]]</f>
        <v>3608.4615384615386</v>
      </c>
      <c r="V4159" s="1">
        <f>Table1[[#This Row],[Overtime Hours]]*200</f>
        <v>800</v>
      </c>
      <c r="W4159" s="1">
        <f>Table1[[#This Row],[Earned Basic Salary]]+Table1[[#This Row],[HRA]]+Table1[[#This Row],[DA]]+Table1[[#This Row],[Overtime Pay]]</f>
        <v>37725.000000000007</v>
      </c>
      <c r="X4159" s="1">
        <f>Table1[[#This Row],[Gross Salary]]-Table1[[#This Row],[Total Deduction]]</f>
        <v>34116.538461538468</v>
      </c>
      <c r="Y4159" t="s">
        <v>37</v>
      </c>
      <c r="Z4159" t="s">
        <v>106</v>
      </c>
      <c r="AA4159" t="s">
        <v>14769</v>
      </c>
      <c r="AB4159" t="s">
        <v>14770</v>
      </c>
    </row>
    <row r="4160" spans="1:28" x14ac:dyDescent="0.3">
      <c r="A4160" t="s">
        <v>14771</v>
      </c>
      <c r="B4160" t="s">
        <v>936</v>
      </c>
      <c r="C4160">
        <v>30</v>
      </c>
      <c r="D4160" t="s">
        <v>31</v>
      </c>
      <c r="E4160" t="s">
        <v>45</v>
      </c>
      <c r="F4160" t="s">
        <v>55</v>
      </c>
      <c r="G4160" t="s">
        <v>4319</v>
      </c>
      <c r="H4160" t="s">
        <v>35</v>
      </c>
      <c r="I4160" t="s">
        <v>36</v>
      </c>
      <c r="J4160">
        <v>26</v>
      </c>
      <c r="K4160">
        <v>22</v>
      </c>
      <c r="L4160">
        <f t="shared" si="192"/>
        <v>4</v>
      </c>
      <c r="M4160">
        <v>12</v>
      </c>
      <c r="N4160">
        <v>46421</v>
      </c>
      <c r="O4160" s="1">
        <f t="shared" si="193"/>
        <v>1785.4230769230769</v>
      </c>
      <c r="P4160" s="1">
        <f t="shared" si="194"/>
        <v>39279.307692307695</v>
      </c>
      <c r="Q4160" s="1">
        <f>Table1[[#This Row],[Earned Basic Salary]]*20%</f>
        <v>7855.8615384615396</v>
      </c>
      <c r="R4160" s="1">
        <f>Table1[[#This Row],[Earned Basic Salary]]*10%</f>
        <v>3927.9307692307698</v>
      </c>
      <c r="S4160" s="1">
        <f>Table1[[#This Row],[Earned Basic Salary]]*12%</f>
        <v>4713.5169230769234</v>
      </c>
      <c r="T4160" s="1">
        <f>200</f>
        <v>200</v>
      </c>
      <c r="U4160" s="1">
        <f>Table1[[#This Row],[PF]]+Table1[[#This Row],[Professional Tax]]</f>
        <v>4913.5169230769234</v>
      </c>
      <c r="V4160" s="1">
        <f>Table1[[#This Row],[Overtime Hours]]*200</f>
        <v>2400</v>
      </c>
      <c r="W4160" s="1">
        <f>Table1[[#This Row],[Earned Basic Salary]]+Table1[[#This Row],[HRA]]+Table1[[#This Row],[DA]]+Table1[[#This Row],[Overtime Pay]]</f>
        <v>53463.100000000006</v>
      </c>
      <c r="X4160" s="1">
        <f>Table1[[#This Row],[Gross Salary]]-Table1[[#This Row],[Total Deduction]]</f>
        <v>48549.583076923082</v>
      </c>
      <c r="Y4160" t="s">
        <v>37</v>
      </c>
      <c r="Z4160" t="s">
        <v>106</v>
      </c>
      <c r="AA4160" t="s">
        <v>14772</v>
      </c>
      <c r="AB4160" t="s">
        <v>14773</v>
      </c>
    </row>
    <row r="4161" spans="1:28" x14ac:dyDescent="0.3">
      <c r="A4161" t="s">
        <v>14774</v>
      </c>
      <c r="B4161" t="s">
        <v>415</v>
      </c>
      <c r="C4161">
        <v>30</v>
      </c>
      <c r="D4161" t="s">
        <v>75</v>
      </c>
      <c r="E4161" t="s">
        <v>45</v>
      </c>
      <c r="F4161" t="s">
        <v>83</v>
      </c>
      <c r="G4161" t="s">
        <v>1725</v>
      </c>
      <c r="H4161" t="s">
        <v>35</v>
      </c>
      <c r="I4161" t="s">
        <v>36</v>
      </c>
      <c r="J4161">
        <v>26</v>
      </c>
      <c r="K4161">
        <v>22</v>
      </c>
      <c r="L4161">
        <f t="shared" si="192"/>
        <v>4</v>
      </c>
      <c r="M4161">
        <v>10</v>
      </c>
      <c r="N4161">
        <v>40477</v>
      </c>
      <c r="O4161" s="1">
        <f t="shared" si="193"/>
        <v>1556.8076923076924</v>
      </c>
      <c r="P4161" s="1">
        <f t="shared" si="194"/>
        <v>34249.769230769234</v>
      </c>
      <c r="Q4161" s="1">
        <f>Table1[[#This Row],[Earned Basic Salary]]*20%</f>
        <v>6849.9538461538468</v>
      </c>
      <c r="R4161" s="1">
        <f>Table1[[#This Row],[Earned Basic Salary]]*10%</f>
        <v>3424.9769230769234</v>
      </c>
      <c r="S4161" s="1">
        <f>Table1[[#This Row],[Earned Basic Salary]]*12%</f>
        <v>4109.9723076923083</v>
      </c>
      <c r="T4161" s="1">
        <f>200</f>
        <v>200</v>
      </c>
      <c r="U4161" s="1">
        <f>Table1[[#This Row],[PF]]+Table1[[#This Row],[Professional Tax]]</f>
        <v>4309.9723076923083</v>
      </c>
      <c r="V4161" s="1">
        <f>Table1[[#This Row],[Overtime Hours]]*200</f>
        <v>2000</v>
      </c>
      <c r="W4161" s="1">
        <f>Table1[[#This Row],[Earned Basic Salary]]+Table1[[#This Row],[HRA]]+Table1[[#This Row],[DA]]+Table1[[#This Row],[Overtime Pay]]</f>
        <v>46524.700000000004</v>
      </c>
      <c r="X4161" s="1">
        <f>Table1[[#This Row],[Gross Salary]]-Table1[[#This Row],[Total Deduction]]</f>
        <v>42214.727692307693</v>
      </c>
      <c r="Y4161" t="s">
        <v>37</v>
      </c>
      <c r="Z4161" t="s">
        <v>38</v>
      </c>
      <c r="AA4161" t="s">
        <v>14775</v>
      </c>
      <c r="AB4161" t="s">
        <v>14776</v>
      </c>
    </row>
    <row r="4162" spans="1:28" x14ac:dyDescent="0.3">
      <c r="A4162" t="s">
        <v>14777</v>
      </c>
      <c r="B4162" t="s">
        <v>1425</v>
      </c>
      <c r="C4162">
        <v>48</v>
      </c>
      <c r="D4162" t="s">
        <v>53</v>
      </c>
      <c r="E4162" t="s">
        <v>62</v>
      </c>
      <c r="F4162" t="s">
        <v>83</v>
      </c>
      <c r="G4162" t="s">
        <v>7093</v>
      </c>
      <c r="H4162" t="s">
        <v>35</v>
      </c>
      <c r="I4162" t="s">
        <v>36</v>
      </c>
      <c r="J4162">
        <v>26</v>
      </c>
      <c r="K4162">
        <v>22</v>
      </c>
      <c r="L4162">
        <f t="shared" si="192"/>
        <v>4</v>
      </c>
      <c r="M4162">
        <v>2</v>
      </c>
      <c r="N4162">
        <v>67759</v>
      </c>
      <c r="O4162" s="1">
        <f t="shared" si="193"/>
        <v>2606.1153846153848</v>
      </c>
      <c r="P4162" s="1">
        <f t="shared" si="194"/>
        <v>57334.538461538468</v>
      </c>
      <c r="Q4162" s="1">
        <f>Table1[[#This Row],[Earned Basic Salary]]*20%</f>
        <v>11466.907692307694</v>
      </c>
      <c r="R4162" s="1">
        <f>Table1[[#This Row],[Earned Basic Salary]]*10%</f>
        <v>5733.4538461538468</v>
      </c>
      <c r="S4162" s="1">
        <f>Table1[[#This Row],[Earned Basic Salary]]*12%</f>
        <v>6880.1446153846164</v>
      </c>
      <c r="T4162" s="1">
        <f>200</f>
        <v>200</v>
      </c>
      <c r="U4162" s="1">
        <f>Table1[[#This Row],[PF]]+Table1[[#This Row],[Professional Tax]]</f>
        <v>7080.1446153846164</v>
      </c>
      <c r="V4162" s="1">
        <f>Table1[[#This Row],[Overtime Hours]]*200</f>
        <v>400</v>
      </c>
      <c r="W4162" s="1">
        <f>Table1[[#This Row],[Earned Basic Salary]]+Table1[[#This Row],[HRA]]+Table1[[#This Row],[DA]]+Table1[[#This Row],[Overtime Pay]]</f>
        <v>74934.900000000009</v>
      </c>
      <c r="X4162" s="1">
        <f>Table1[[#This Row],[Gross Salary]]-Table1[[#This Row],[Total Deduction]]</f>
        <v>67854.75538461539</v>
      </c>
      <c r="Y4162" t="s">
        <v>37</v>
      </c>
      <c r="Z4162" t="s">
        <v>106</v>
      </c>
      <c r="AA4162" t="s">
        <v>14778</v>
      </c>
      <c r="AB4162" t="s">
        <v>14779</v>
      </c>
    </row>
    <row r="4163" spans="1:28" x14ac:dyDescent="0.3">
      <c r="A4163" t="s">
        <v>14780</v>
      </c>
      <c r="B4163" t="s">
        <v>260</v>
      </c>
      <c r="C4163">
        <v>48</v>
      </c>
      <c r="D4163" t="s">
        <v>127</v>
      </c>
      <c r="E4163" t="s">
        <v>45</v>
      </c>
      <c r="F4163" t="s">
        <v>89</v>
      </c>
      <c r="G4163" t="s">
        <v>1026</v>
      </c>
      <c r="H4163" t="s">
        <v>35</v>
      </c>
      <c r="I4163" t="s">
        <v>36</v>
      </c>
      <c r="J4163">
        <v>26</v>
      </c>
      <c r="K4163">
        <v>24</v>
      </c>
      <c r="L4163">
        <f t="shared" ref="L4163:L4226" si="195">J4163-K4163</f>
        <v>2</v>
      </c>
      <c r="M4163">
        <v>8</v>
      </c>
      <c r="N4163">
        <v>74031</v>
      </c>
      <c r="O4163" s="1">
        <f t="shared" ref="O4163:O4226" si="196">N4163/J4163</f>
        <v>2847.3461538461538</v>
      </c>
      <c r="P4163" s="1">
        <f t="shared" ref="P4163:P4226" si="197">O4163*K4163</f>
        <v>68336.307692307688</v>
      </c>
      <c r="Q4163" s="1">
        <f>Table1[[#This Row],[Earned Basic Salary]]*20%</f>
        <v>13667.261538461538</v>
      </c>
      <c r="R4163" s="1">
        <f>Table1[[#This Row],[Earned Basic Salary]]*10%</f>
        <v>6833.6307692307691</v>
      </c>
      <c r="S4163" s="1">
        <f>Table1[[#This Row],[Earned Basic Salary]]*12%</f>
        <v>8200.3569230769226</v>
      </c>
      <c r="T4163" s="1">
        <f>200</f>
        <v>200</v>
      </c>
      <c r="U4163" s="1">
        <f>Table1[[#This Row],[PF]]+Table1[[#This Row],[Professional Tax]]</f>
        <v>8400.3569230769226</v>
      </c>
      <c r="V4163" s="1">
        <f>Table1[[#This Row],[Overtime Hours]]*200</f>
        <v>1600</v>
      </c>
      <c r="W4163" s="1">
        <f>Table1[[#This Row],[Earned Basic Salary]]+Table1[[#This Row],[HRA]]+Table1[[#This Row],[DA]]+Table1[[#This Row],[Overtime Pay]]</f>
        <v>90437.2</v>
      </c>
      <c r="X4163" s="1">
        <f>Table1[[#This Row],[Gross Salary]]-Table1[[#This Row],[Total Deduction]]</f>
        <v>82036.843076923076</v>
      </c>
      <c r="Y4163" t="s">
        <v>37</v>
      </c>
      <c r="Z4163" t="s">
        <v>95</v>
      </c>
      <c r="AA4163" t="s">
        <v>14781</v>
      </c>
      <c r="AB4163" t="s">
        <v>14782</v>
      </c>
    </row>
    <row r="4164" spans="1:28" x14ac:dyDescent="0.3">
      <c r="A4164" t="s">
        <v>14783</v>
      </c>
      <c r="B4164" t="s">
        <v>651</v>
      </c>
      <c r="C4164">
        <v>32</v>
      </c>
      <c r="D4164" t="s">
        <v>75</v>
      </c>
      <c r="E4164" t="s">
        <v>62</v>
      </c>
      <c r="F4164" t="s">
        <v>46</v>
      </c>
      <c r="G4164" t="s">
        <v>14784</v>
      </c>
      <c r="H4164" t="s">
        <v>35</v>
      </c>
      <c r="I4164" t="s">
        <v>36</v>
      </c>
      <c r="J4164">
        <v>26</v>
      </c>
      <c r="K4164">
        <v>23</v>
      </c>
      <c r="L4164">
        <f t="shared" si="195"/>
        <v>3</v>
      </c>
      <c r="M4164">
        <v>10</v>
      </c>
      <c r="N4164">
        <v>39363</v>
      </c>
      <c r="O4164" s="1">
        <f t="shared" si="196"/>
        <v>1513.9615384615386</v>
      </c>
      <c r="P4164" s="1">
        <f t="shared" si="197"/>
        <v>34821.11538461539</v>
      </c>
      <c r="Q4164" s="1">
        <f>Table1[[#This Row],[Earned Basic Salary]]*20%</f>
        <v>6964.2230769230782</v>
      </c>
      <c r="R4164" s="1">
        <f>Table1[[#This Row],[Earned Basic Salary]]*10%</f>
        <v>3482.1115384615391</v>
      </c>
      <c r="S4164" s="1">
        <f>Table1[[#This Row],[Earned Basic Salary]]*12%</f>
        <v>4178.5338461538468</v>
      </c>
      <c r="T4164" s="1">
        <f>200</f>
        <v>200</v>
      </c>
      <c r="U4164" s="1">
        <f>Table1[[#This Row],[PF]]+Table1[[#This Row],[Professional Tax]]</f>
        <v>4378.5338461538468</v>
      </c>
      <c r="V4164" s="1">
        <f>Table1[[#This Row],[Overtime Hours]]*200</f>
        <v>2000</v>
      </c>
      <c r="W4164" s="1">
        <f>Table1[[#This Row],[Earned Basic Salary]]+Table1[[#This Row],[HRA]]+Table1[[#This Row],[DA]]+Table1[[#This Row],[Overtime Pay]]</f>
        <v>47267.450000000012</v>
      </c>
      <c r="X4164" s="1">
        <f>Table1[[#This Row],[Gross Salary]]-Table1[[#This Row],[Total Deduction]]</f>
        <v>42888.916153846163</v>
      </c>
      <c r="Y4164" t="s">
        <v>37</v>
      </c>
      <c r="Z4164" t="s">
        <v>106</v>
      </c>
      <c r="AA4164" t="s">
        <v>14785</v>
      </c>
      <c r="AB4164" t="s">
        <v>14786</v>
      </c>
    </row>
    <row r="4165" spans="1:28" x14ac:dyDescent="0.3">
      <c r="A4165" t="s">
        <v>14787</v>
      </c>
      <c r="B4165" t="s">
        <v>750</v>
      </c>
      <c r="C4165">
        <v>51</v>
      </c>
      <c r="D4165" t="s">
        <v>61</v>
      </c>
      <c r="E4165" t="s">
        <v>121</v>
      </c>
      <c r="F4165" t="s">
        <v>69</v>
      </c>
      <c r="G4165" t="s">
        <v>4507</v>
      </c>
      <c r="H4165" t="s">
        <v>35</v>
      </c>
      <c r="I4165" t="s">
        <v>36</v>
      </c>
      <c r="J4165">
        <v>26</v>
      </c>
      <c r="K4165">
        <v>23</v>
      </c>
      <c r="L4165">
        <f t="shared" si="195"/>
        <v>3</v>
      </c>
      <c r="M4165">
        <v>8</v>
      </c>
      <c r="N4165">
        <v>59028</v>
      </c>
      <c r="O4165" s="1">
        <f t="shared" si="196"/>
        <v>2270.3076923076924</v>
      </c>
      <c r="P4165" s="1">
        <f t="shared" si="197"/>
        <v>52217.076923076922</v>
      </c>
      <c r="Q4165" s="1">
        <f>Table1[[#This Row],[Earned Basic Salary]]*20%</f>
        <v>10443.415384615386</v>
      </c>
      <c r="R4165" s="1">
        <f>Table1[[#This Row],[Earned Basic Salary]]*10%</f>
        <v>5221.7076923076929</v>
      </c>
      <c r="S4165" s="1">
        <f>Table1[[#This Row],[Earned Basic Salary]]*12%</f>
        <v>6266.0492307692302</v>
      </c>
      <c r="T4165" s="1">
        <f>200</f>
        <v>200</v>
      </c>
      <c r="U4165" s="1">
        <f>Table1[[#This Row],[PF]]+Table1[[#This Row],[Professional Tax]]</f>
        <v>6466.0492307692302</v>
      </c>
      <c r="V4165" s="1">
        <f>Table1[[#This Row],[Overtime Hours]]*200</f>
        <v>1600</v>
      </c>
      <c r="W4165" s="1">
        <f>Table1[[#This Row],[Earned Basic Salary]]+Table1[[#This Row],[HRA]]+Table1[[#This Row],[DA]]+Table1[[#This Row],[Overtime Pay]]</f>
        <v>69482.2</v>
      </c>
      <c r="X4165" s="1">
        <f>Table1[[#This Row],[Gross Salary]]-Table1[[#This Row],[Total Deduction]]</f>
        <v>63016.150769230764</v>
      </c>
      <c r="Y4165" t="s">
        <v>37</v>
      </c>
      <c r="Z4165" t="s">
        <v>95</v>
      </c>
      <c r="AA4165" t="s">
        <v>14788</v>
      </c>
      <c r="AB4165" t="s">
        <v>14789</v>
      </c>
    </row>
    <row r="4166" spans="1:28" x14ac:dyDescent="0.3">
      <c r="A4166" t="s">
        <v>14790</v>
      </c>
      <c r="B4166" t="s">
        <v>731</v>
      </c>
      <c r="C4166">
        <v>36</v>
      </c>
      <c r="D4166" t="s">
        <v>81</v>
      </c>
      <c r="E4166" t="s">
        <v>32</v>
      </c>
      <c r="F4166" t="s">
        <v>46</v>
      </c>
      <c r="G4166" t="s">
        <v>7697</v>
      </c>
      <c r="H4166" t="s">
        <v>35</v>
      </c>
      <c r="I4166" t="s">
        <v>36</v>
      </c>
      <c r="J4166">
        <v>26</v>
      </c>
      <c r="K4166">
        <v>26</v>
      </c>
      <c r="L4166">
        <f t="shared" si="195"/>
        <v>0</v>
      </c>
      <c r="M4166">
        <v>6</v>
      </c>
      <c r="N4166">
        <v>42777</v>
      </c>
      <c r="O4166" s="1">
        <f t="shared" si="196"/>
        <v>1645.2692307692307</v>
      </c>
      <c r="P4166" s="1">
        <f t="shared" si="197"/>
        <v>42777</v>
      </c>
      <c r="Q4166" s="1">
        <f>Table1[[#This Row],[Earned Basic Salary]]*20%</f>
        <v>8555.4</v>
      </c>
      <c r="R4166" s="1">
        <f>Table1[[#This Row],[Earned Basic Salary]]*10%</f>
        <v>4277.7</v>
      </c>
      <c r="S4166" s="1">
        <f>Table1[[#This Row],[Earned Basic Salary]]*12%</f>
        <v>5133.24</v>
      </c>
      <c r="T4166" s="1">
        <f>200</f>
        <v>200</v>
      </c>
      <c r="U4166" s="1">
        <f>Table1[[#This Row],[PF]]+Table1[[#This Row],[Professional Tax]]</f>
        <v>5333.24</v>
      </c>
      <c r="V4166" s="1">
        <f>Table1[[#This Row],[Overtime Hours]]*200</f>
        <v>1200</v>
      </c>
      <c r="W4166" s="1">
        <f>Table1[[#This Row],[Earned Basic Salary]]+Table1[[#This Row],[HRA]]+Table1[[#This Row],[DA]]+Table1[[#This Row],[Overtime Pay]]</f>
        <v>56810.1</v>
      </c>
      <c r="X4166" s="1">
        <f>Table1[[#This Row],[Gross Salary]]-Table1[[#This Row],[Total Deduction]]</f>
        <v>51476.86</v>
      </c>
      <c r="Y4166" t="s">
        <v>37</v>
      </c>
      <c r="Z4166" t="s">
        <v>38</v>
      </c>
      <c r="AA4166" t="s">
        <v>14791</v>
      </c>
      <c r="AB4166" t="s">
        <v>14792</v>
      </c>
    </row>
    <row r="4167" spans="1:28" x14ac:dyDescent="0.3">
      <c r="A4167" t="s">
        <v>14793</v>
      </c>
      <c r="B4167" t="s">
        <v>788</v>
      </c>
      <c r="C4167">
        <v>36</v>
      </c>
      <c r="D4167" t="s">
        <v>53</v>
      </c>
      <c r="E4167" t="s">
        <v>54</v>
      </c>
      <c r="F4167" t="s">
        <v>55</v>
      </c>
      <c r="G4167" t="s">
        <v>6872</v>
      </c>
      <c r="H4167" t="s">
        <v>35</v>
      </c>
      <c r="I4167" t="s">
        <v>36</v>
      </c>
      <c r="J4167">
        <v>26</v>
      </c>
      <c r="K4167">
        <v>22</v>
      </c>
      <c r="L4167">
        <f t="shared" si="195"/>
        <v>4</v>
      </c>
      <c r="M4167">
        <v>1</v>
      </c>
      <c r="N4167">
        <v>39091</v>
      </c>
      <c r="O4167" s="1">
        <f t="shared" si="196"/>
        <v>1503.5</v>
      </c>
      <c r="P4167" s="1">
        <f t="shared" si="197"/>
        <v>33077</v>
      </c>
      <c r="Q4167" s="1">
        <f>Table1[[#This Row],[Earned Basic Salary]]*20%</f>
        <v>6615.4000000000005</v>
      </c>
      <c r="R4167" s="1">
        <f>Table1[[#This Row],[Earned Basic Salary]]*10%</f>
        <v>3307.7000000000003</v>
      </c>
      <c r="S4167" s="1">
        <f>Table1[[#This Row],[Earned Basic Salary]]*12%</f>
        <v>3969.24</v>
      </c>
      <c r="T4167" s="1">
        <f>200</f>
        <v>200</v>
      </c>
      <c r="U4167" s="1">
        <f>Table1[[#This Row],[PF]]+Table1[[#This Row],[Professional Tax]]</f>
        <v>4169.24</v>
      </c>
      <c r="V4167" s="1">
        <f>Table1[[#This Row],[Overtime Hours]]*200</f>
        <v>200</v>
      </c>
      <c r="W4167" s="1">
        <f>Table1[[#This Row],[Earned Basic Salary]]+Table1[[#This Row],[HRA]]+Table1[[#This Row],[DA]]+Table1[[#This Row],[Overtime Pay]]</f>
        <v>43200.1</v>
      </c>
      <c r="X4167" s="1">
        <f>Table1[[#This Row],[Gross Salary]]-Table1[[#This Row],[Total Deduction]]</f>
        <v>39030.86</v>
      </c>
      <c r="Y4167" t="s">
        <v>37</v>
      </c>
      <c r="Z4167" t="s">
        <v>48</v>
      </c>
      <c r="AA4167" t="s">
        <v>14794</v>
      </c>
      <c r="AB4167" t="s">
        <v>14795</v>
      </c>
    </row>
    <row r="4168" spans="1:28" x14ac:dyDescent="0.3">
      <c r="A4168" t="s">
        <v>14796</v>
      </c>
      <c r="B4168" t="s">
        <v>607</v>
      </c>
      <c r="C4168">
        <v>32</v>
      </c>
      <c r="D4168" t="s">
        <v>81</v>
      </c>
      <c r="E4168" t="s">
        <v>32</v>
      </c>
      <c r="F4168" t="s">
        <v>69</v>
      </c>
      <c r="G4168" t="s">
        <v>14797</v>
      </c>
      <c r="H4168" t="s">
        <v>35</v>
      </c>
      <c r="I4168" t="s">
        <v>36</v>
      </c>
      <c r="J4168">
        <v>26</v>
      </c>
      <c r="K4168">
        <v>24</v>
      </c>
      <c r="L4168">
        <f t="shared" si="195"/>
        <v>2</v>
      </c>
      <c r="M4168">
        <v>8</v>
      </c>
      <c r="N4168">
        <v>37841</v>
      </c>
      <c r="O4168" s="1">
        <f t="shared" si="196"/>
        <v>1455.4230769230769</v>
      </c>
      <c r="P4168" s="1">
        <f t="shared" si="197"/>
        <v>34930.153846153844</v>
      </c>
      <c r="Q4168" s="1">
        <f>Table1[[#This Row],[Earned Basic Salary]]*20%</f>
        <v>6986.0307692307688</v>
      </c>
      <c r="R4168" s="1">
        <f>Table1[[#This Row],[Earned Basic Salary]]*10%</f>
        <v>3493.0153846153844</v>
      </c>
      <c r="S4168" s="1">
        <f>Table1[[#This Row],[Earned Basic Salary]]*12%</f>
        <v>4191.6184615384609</v>
      </c>
      <c r="T4168" s="1">
        <f>200</f>
        <v>200</v>
      </c>
      <c r="U4168" s="1">
        <f>Table1[[#This Row],[PF]]+Table1[[#This Row],[Professional Tax]]</f>
        <v>4391.6184615384609</v>
      </c>
      <c r="V4168" s="1">
        <f>Table1[[#This Row],[Overtime Hours]]*200</f>
        <v>1600</v>
      </c>
      <c r="W4168" s="1">
        <f>Table1[[#This Row],[Earned Basic Salary]]+Table1[[#This Row],[HRA]]+Table1[[#This Row],[DA]]+Table1[[#This Row],[Overtime Pay]]</f>
        <v>47009.2</v>
      </c>
      <c r="X4168" s="1">
        <f>Table1[[#This Row],[Gross Salary]]-Table1[[#This Row],[Total Deduction]]</f>
        <v>42617.581538461534</v>
      </c>
      <c r="Y4168" t="s">
        <v>37</v>
      </c>
      <c r="Z4168" t="s">
        <v>48</v>
      </c>
      <c r="AA4168" t="s">
        <v>14798</v>
      </c>
      <c r="AB4168" t="s">
        <v>14799</v>
      </c>
    </row>
    <row r="4169" spans="1:28" x14ac:dyDescent="0.3">
      <c r="A4169" t="s">
        <v>14800</v>
      </c>
      <c r="B4169" t="s">
        <v>300</v>
      </c>
      <c r="C4169">
        <v>45</v>
      </c>
      <c r="D4169" t="s">
        <v>31</v>
      </c>
      <c r="E4169" t="s">
        <v>45</v>
      </c>
      <c r="F4169" t="s">
        <v>63</v>
      </c>
      <c r="G4169" t="s">
        <v>8006</v>
      </c>
      <c r="H4169" t="s">
        <v>35</v>
      </c>
      <c r="I4169" t="s">
        <v>36</v>
      </c>
      <c r="J4169">
        <v>26</v>
      </c>
      <c r="K4169">
        <v>24</v>
      </c>
      <c r="L4169">
        <f t="shared" si="195"/>
        <v>2</v>
      </c>
      <c r="M4169">
        <v>17</v>
      </c>
      <c r="N4169">
        <v>18081</v>
      </c>
      <c r="O4169" s="1">
        <f t="shared" si="196"/>
        <v>695.42307692307691</v>
      </c>
      <c r="P4169" s="1">
        <f t="shared" si="197"/>
        <v>16690.153846153844</v>
      </c>
      <c r="Q4169" s="1">
        <f>Table1[[#This Row],[Earned Basic Salary]]*20%</f>
        <v>3338.0307692307688</v>
      </c>
      <c r="R4169" s="1">
        <f>Table1[[#This Row],[Earned Basic Salary]]*10%</f>
        <v>1669.0153846153844</v>
      </c>
      <c r="S4169" s="1">
        <f>Table1[[#This Row],[Earned Basic Salary]]*12%</f>
        <v>2002.8184615384612</v>
      </c>
      <c r="T4169" s="1">
        <f>200</f>
        <v>200</v>
      </c>
      <c r="U4169" s="1">
        <f>Table1[[#This Row],[PF]]+Table1[[#This Row],[Professional Tax]]</f>
        <v>2202.8184615384612</v>
      </c>
      <c r="V4169" s="1">
        <f>Table1[[#This Row],[Overtime Hours]]*200</f>
        <v>3400</v>
      </c>
      <c r="W4169" s="1">
        <f>Table1[[#This Row],[Earned Basic Salary]]+Table1[[#This Row],[HRA]]+Table1[[#This Row],[DA]]+Table1[[#This Row],[Overtime Pay]]</f>
        <v>25097.199999999997</v>
      </c>
      <c r="X4169" s="1">
        <f>Table1[[#This Row],[Gross Salary]]-Table1[[#This Row],[Total Deduction]]</f>
        <v>22894.381538461537</v>
      </c>
      <c r="Y4169" t="s">
        <v>37</v>
      </c>
      <c r="Z4169" t="s">
        <v>48</v>
      </c>
      <c r="AA4169" t="s">
        <v>14801</v>
      </c>
      <c r="AB4169" t="s">
        <v>14802</v>
      </c>
    </row>
    <row r="4170" spans="1:28" x14ac:dyDescent="0.3">
      <c r="A4170" t="s">
        <v>14803</v>
      </c>
      <c r="B4170" t="s">
        <v>1452</v>
      </c>
      <c r="C4170">
        <v>29</v>
      </c>
      <c r="D4170" t="s">
        <v>44</v>
      </c>
      <c r="E4170" t="s">
        <v>121</v>
      </c>
      <c r="F4170" t="s">
        <v>33</v>
      </c>
      <c r="G4170" t="s">
        <v>203</v>
      </c>
      <c r="H4170" t="s">
        <v>35</v>
      </c>
      <c r="I4170" t="s">
        <v>36</v>
      </c>
      <c r="J4170">
        <v>26</v>
      </c>
      <c r="K4170">
        <v>24</v>
      </c>
      <c r="L4170">
        <f t="shared" si="195"/>
        <v>2</v>
      </c>
      <c r="M4170">
        <v>12</v>
      </c>
      <c r="N4170">
        <v>33322</v>
      </c>
      <c r="O4170" s="1">
        <f t="shared" si="196"/>
        <v>1281.6153846153845</v>
      </c>
      <c r="P4170" s="1">
        <f t="shared" si="197"/>
        <v>30758.769230769227</v>
      </c>
      <c r="Q4170" s="1">
        <f>Table1[[#This Row],[Earned Basic Salary]]*20%</f>
        <v>6151.7538461538461</v>
      </c>
      <c r="R4170" s="1">
        <f>Table1[[#This Row],[Earned Basic Salary]]*10%</f>
        <v>3075.876923076923</v>
      </c>
      <c r="S4170" s="1">
        <f>Table1[[#This Row],[Earned Basic Salary]]*12%</f>
        <v>3691.0523076923073</v>
      </c>
      <c r="T4170" s="1">
        <f>200</f>
        <v>200</v>
      </c>
      <c r="U4170" s="1">
        <f>Table1[[#This Row],[PF]]+Table1[[#This Row],[Professional Tax]]</f>
        <v>3891.0523076923073</v>
      </c>
      <c r="V4170" s="1">
        <f>Table1[[#This Row],[Overtime Hours]]*200</f>
        <v>2400</v>
      </c>
      <c r="W4170" s="1">
        <f>Table1[[#This Row],[Earned Basic Salary]]+Table1[[#This Row],[HRA]]+Table1[[#This Row],[DA]]+Table1[[#This Row],[Overtime Pay]]</f>
        <v>42386.399999999994</v>
      </c>
      <c r="X4170" s="1">
        <f>Table1[[#This Row],[Gross Salary]]-Table1[[#This Row],[Total Deduction]]</f>
        <v>38495.347692307689</v>
      </c>
      <c r="Y4170" t="s">
        <v>37</v>
      </c>
      <c r="Z4170" t="s">
        <v>95</v>
      </c>
      <c r="AA4170" t="s">
        <v>14804</v>
      </c>
      <c r="AB4170" t="s">
        <v>14805</v>
      </c>
    </row>
    <row r="4171" spans="1:28" x14ac:dyDescent="0.3">
      <c r="A4171" t="s">
        <v>14806</v>
      </c>
      <c r="B4171" t="s">
        <v>670</v>
      </c>
      <c r="C4171">
        <v>26</v>
      </c>
      <c r="D4171" t="s">
        <v>127</v>
      </c>
      <c r="E4171" t="s">
        <v>82</v>
      </c>
      <c r="F4171" t="s">
        <v>33</v>
      </c>
      <c r="G4171" t="s">
        <v>4407</v>
      </c>
      <c r="H4171" t="s">
        <v>35</v>
      </c>
      <c r="I4171" t="s">
        <v>36</v>
      </c>
      <c r="J4171">
        <v>26</v>
      </c>
      <c r="K4171">
        <v>23</v>
      </c>
      <c r="L4171">
        <f t="shared" si="195"/>
        <v>3</v>
      </c>
      <c r="M4171">
        <v>0</v>
      </c>
      <c r="N4171">
        <v>53286</v>
      </c>
      <c r="O4171" s="1">
        <f t="shared" si="196"/>
        <v>2049.4615384615386</v>
      </c>
      <c r="P4171" s="1">
        <f t="shared" si="197"/>
        <v>47137.61538461539</v>
      </c>
      <c r="Q4171" s="1">
        <f>Table1[[#This Row],[Earned Basic Salary]]*20%</f>
        <v>9427.5230769230784</v>
      </c>
      <c r="R4171" s="1">
        <f>Table1[[#This Row],[Earned Basic Salary]]*10%</f>
        <v>4713.7615384615392</v>
      </c>
      <c r="S4171" s="1">
        <f>Table1[[#This Row],[Earned Basic Salary]]*12%</f>
        <v>5656.5138461538463</v>
      </c>
      <c r="T4171" s="1">
        <f>200</f>
        <v>200</v>
      </c>
      <c r="U4171" s="1">
        <f>Table1[[#This Row],[PF]]+Table1[[#This Row],[Professional Tax]]</f>
        <v>5856.5138461538463</v>
      </c>
      <c r="V4171" s="1">
        <f>Table1[[#This Row],[Overtime Hours]]*200</f>
        <v>0</v>
      </c>
      <c r="W4171" s="1">
        <f>Table1[[#This Row],[Earned Basic Salary]]+Table1[[#This Row],[HRA]]+Table1[[#This Row],[DA]]+Table1[[#This Row],[Overtime Pay]]</f>
        <v>61278.900000000009</v>
      </c>
      <c r="X4171" s="1">
        <f>Table1[[#This Row],[Gross Salary]]-Table1[[#This Row],[Total Deduction]]</f>
        <v>55422.386153846164</v>
      </c>
      <c r="Y4171" t="s">
        <v>37</v>
      </c>
      <c r="Z4171" t="s">
        <v>38</v>
      </c>
      <c r="AA4171" t="s">
        <v>14807</v>
      </c>
      <c r="AB4171" t="s">
        <v>14808</v>
      </c>
    </row>
    <row r="4172" spans="1:28" x14ac:dyDescent="0.3">
      <c r="A4172" t="s">
        <v>14809</v>
      </c>
      <c r="B4172" t="s">
        <v>2375</v>
      </c>
      <c r="C4172">
        <v>40</v>
      </c>
      <c r="D4172" t="s">
        <v>53</v>
      </c>
      <c r="E4172" t="s">
        <v>45</v>
      </c>
      <c r="F4172" t="s">
        <v>55</v>
      </c>
      <c r="G4172" t="s">
        <v>7795</v>
      </c>
      <c r="H4172" t="s">
        <v>35</v>
      </c>
      <c r="I4172" t="s">
        <v>36</v>
      </c>
      <c r="J4172">
        <v>26</v>
      </c>
      <c r="K4172">
        <v>25</v>
      </c>
      <c r="L4172">
        <f t="shared" si="195"/>
        <v>1</v>
      </c>
      <c r="M4172">
        <v>7</v>
      </c>
      <c r="N4172">
        <v>20098</v>
      </c>
      <c r="O4172" s="1">
        <f t="shared" si="196"/>
        <v>773</v>
      </c>
      <c r="P4172" s="1">
        <f t="shared" si="197"/>
        <v>19325</v>
      </c>
      <c r="Q4172" s="1">
        <f>Table1[[#This Row],[Earned Basic Salary]]*20%</f>
        <v>3865</v>
      </c>
      <c r="R4172" s="1">
        <f>Table1[[#This Row],[Earned Basic Salary]]*10%</f>
        <v>1932.5</v>
      </c>
      <c r="S4172" s="1">
        <f>Table1[[#This Row],[Earned Basic Salary]]*12%</f>
        <v>2319</v>
      </c>
      <c r="T4172" s="1">
        <f>200</f>
        <v>200</v>
      </c>
      <c r="U4172" s="1">
        <f>Table1[[#This Row],[PF]]+Table1[[#This Row],[Professional Tax]]</f>
        <v>2519</v>
      </c>
      <c r="V4172" s="1">
        <f>Table1[[#This Row],[Overtime Hours]]*200</f>
        <v>1400</v>
      </c>
      <c r="W4172" s="1">
        <f>Table1[[#This Row],[Earned Basic Salary]]+Table1[[#This Row],[HRA]]+Table1[[#This Row],[DA]]+Table1[[#This Row],[Overtime Pay]]</f>
        <v>26522.5</v>
      </c>
      <c r="X4172" s="1">
        <f>Table1[[#This Row],[Gross Salary]]-Table1[[#This Row],[Total Deduction]]</f>
        <v>24003.5</v>
      </c>
      <c r="Y4172" t="s">
        <v>37</v>
      </c>
      <c r="Z4172" t="s">
        <v>38</v>
      </c>
      <c r="AA4172" t="s">
        <v>14810</v>
      </c>
      <c r="AB4172" t="s">
        <v>14811</v>
      </c>
    </row>
    <row r="4173" spans="1:28" x14ac:dyDescent="0.3">
      <c r="A4173" t="s">
        <v>14812</v>
      </c>
      <c r="B4173" t="s">
        <v>1329</v>
      </c>
      <c r="C4173">
        <v>49</v>
      </c>
      <c r="D4173" t="s">
        <v>31</v>
      </c>
      <c r="E4173" t="s">
        <v>82</v>
      </c>
      <c r="F4173" t="s">
        <v>89</v>
      </c>
      <c r="G4173" t="s">
        <v>5259</v>
      </c>
      <c r="H4173" t="s">
        <v>35</v>
      </c>
      <c r="I4173" t="s">
        <v>36</v>
      </c>
      <c r="J4173">
        <v>26</v>
      </c>
      <c r="K4173">
        <v>23</v>
      </c>
      <c r="L4173">
        <f t="shared" si="195"/>
        <v>3</v>
      </c>
      <c r="M4173">
        <v>20</v>
      </c>
      <c r="N4173">
        <v>23300</v>
      </c>
      <c r="O4173" s="1">
        <f t="shared" si="196"/>
        <v>896.15384615384619</v>
      </c>
      <c r="P4173" s="1">
        <f t="shared" si="197"/>
        <v>20611.538461538461</v>
      </c>
      <c r="Q4173" s="1">
        <f>Table1[[#This Row],[Earned Basic Salary]]*20%</f>
        <v>4122.3076923076924</v>
      </c>
      <c r="R4173" s="1">
        <f>Table1[[#This Row],[Earned Basic Salary]]*10%</f>
        <v>2061.1538461538462</v>
      </c>
      <c r="S4173" s="1">
        <f>Table1[[#This Row],[Earned Basic Salary]]*12%</f>
        <v>2473.3846153846152</v>
      </c>
      <c r="T4173" s="1">
        <f>200</f>
        <v>200</v>
      </c>
      <c r="U4173" s="1">
        <f>Table1[[#This Row],[PF]]+Table1[[#This Row],[Professional Tax]]</f>
        <v>2673.3846153846152</v>
      </c>
      <c r="V4173" s="1">
        <f>Table1[[#This Row],[Overtime Hours]]*200</f>
        <v>4000</v>
      </c>
      <c r="W4173" s="1">
        <f>Table1[[#This Row],[Earned Basic Salary]]+Table1[[#This Row],[HRA]]+Table1[[#This Row],[DA]]+Table1[[#This Row],[Overtime Pay]]</f>
        <v>30795</v>
      </c>
      <c r="X4173" s="1">
        <f>Table1[[#This Row],[Gross Salary]]-Table1[[#This Row],[Total Deduction]]</f>
        <v>28121.615384615383</v>
      </c>
      <c r="Y4173" t="s">
        <v>37</v>
      </c>
      <c r="Z4173" t="s">
        <v>95</v>
      </c>
      <c r="AA4173" t="s">
        <v>14813</v>
      </c>
      <c r="AB4173" t="s">
        <v>14814</v>
      </c>
    </row>
    <row r="4174" spans="1:28" x14ac:dyDescent="0.3">
      <c r="A4174" t="s">
        <v>14815</v>
      </c>
      <c r="B4174" t="s">
        <v>2257</v>
      </c>
      <c r="C4174">
        <v>35</v>
      </c>
      <c r="D4174" t="s">
        <v>127</v>
      </c>
      <c r="E4174" t="s">
        <v>32</v>
      </c>
      <c r="F4174" t="s">
        <v>46</v>
      </c>
      <c r="G4174" t="s">
        <v>10509</v>
      </c>
      <c r="H4174" t="s">
        <v>35</v>
      </c>
      <c r="I4174" t="s">
        <v>36</v>
      </c>
      <c r="J4174">
        <v>26</v>
      </c>
      <c r="K4174">
        <v>22</v>
      </c>
      <c r="L4174">
        <f t="shared" si="195"/>
        <v>4</v>
      </c>
      <c r="M4174">
        <v>20</v>
      </c>
      <c r="N4174">
        <v>66943</v>
      </c>
      <c r="O4174" s="1">
        <f t="shared" si="196"/>
        <v>2574.7307692307691</v>
      </c>
      <c r="P4174" s="1">
        <f t="shared" si="197"/>
        <v>56644.076923076922</v>
      </c>
      <c r="Q4174" s="1">
        <f>Table1[[#This Row],[Earned Basic Salary]]*20%</f>
        <v>11328.815384615385</v>
      </c>
      <c r="R4174" s="1">
        <f>Table1[[#This Row],[Earned Basic Salary]]*10%</f>
        <v>5664.4076923076927</v>
      </c>
      <c r="S4174" s="1">
        <f>Table1[[#This Row],[Earned Basic Salary]]*12%</f>
        <v>6797.28923076923</v>
      </c>
      <c r="T4174" s="1">
        <f>200</f>
        <v>200</v>
      </c>
      <c r="U4174" s="1">
        <f>Table1[[#This Row],[PF]]+Table1[[#This Row],[Professional Tax]]</f>
        <v>6997.28923076923</v>
      </c>
      <c r="V4174" s="1">
        <f>Table1[[#This Row],[Overtime Hours]]*200</f>
        <v>4000</v>
      </c>
      <c r="W4174" s="1">
        <f>Table1[[#This Row],[Earned Basic Salary]]+Table1[[#This Row],[HRA]]+Table1[[#This Row],[DA]]+Table1[[#This Row],[Overtime Pay]]</f>
        <v>77637.3</v>
      </c>
      <c r="X4174" s="1">
        <f>Table1[[#This Row],[Gross Salary]]-Table1[[#This Row],[Total Deduction]]</f>
        <v>70640.010769230779</v>
      </c>
      <c r="Y4174" t="s">
        <v>37</v>
      </c>
      <c r="Z4174" t="s">
        <v>38</v>
      </c>
      <c r="AA4174" t="s">
        <v>14816</v>
      </c>
      <c r="AB4174" t="s">
        <v>14817</v>
      </c>
    </row>
    <row r="4175" spans="1:28" x14ac:dyDescent="0.3">
      <c r="A4175" t="s">
        <v>14818</v>
      </c>
      <c r="B4175" t="s">
        <v>1668</v>
      </c>
      <c r="C4175">
        <v>51</v>
      </c>
      <c r="D4175" t="s">
        <v>127</v>
      </c>
      <c r="E4175" t="s">
        <v>121</v>
      </c>
      <c r="F4175" t="s">
        <v>83</v>
      </c>
      <c r="G4175" t="s">
        <v>5599</v>
      </c>
      <c r="H4175" t="s">
        <v>35</v>
      </c>
      <c r="I4175" t="s">
        <v>36</v>
      </c>
      <c r="J4175">
        <v>26</v>
      </c>
      <c r="K4175">
        <v>23</v>
      </c>
      <c r="L4175">
        <f t="shared" si="195"/>
        <v>3</v>
      </c>
      <c r="M4175">
        <v>17</v>
      </c>
      <c r="N4175">
        <v>50036</v>
      </c>
      <c r="O4175" s="1">
        <f t="shared" si="196"/>
        <v>1924.4615384615386</v>
      </c>
      <c r="P4175" s="1">
        <f t="shared" si="197"/>
        <v>44262.61538461539</v>
      </c>
      <c r="Q4175" s="1">
        <f>Table1[[#This Row],[Earned Basic Salary]]*20%</f>
        <v>8852.5230769230784</v>
      </c>
      <c r="R4175" s="1">
        <f>Table1[[#This Row],[Earned Basic Salary]]*10%</f>
        <v>4426.2615384615392</v>
      </c>
      <c r="S4175" s="1">
        <f>Table1[[#This Row],[Earned Basic Salary]]*12%</f>
        <v>5311.5138461538463</v>
      </c>
      <c r="T4175" s="1">
        <f>200</f>
        <v>200</v>
      </c>
      <c r="U4175" s="1">
        <f>Table1[[#This Row],[PF]]+Table1[[#This Row],[Professional Tax]]</f>
        <v>5511.5138461538463</v>
      </c>
      <c r="V4175" s="1">
        <f>Table1[[#This Row],[Overtime Hours]]*200</f>
        <v>3400</v>
      </c>
      <c r="W4175" s="1">
        <f>Table1[[#This Row],[Earned Basic Salary]]+Table1[[#This Row],[HRA]]+Table1[[#This Row],[DA]]+Table1[[#This Row],[Overtime Pay]]</f>
        <v>60941.400000000009</v>
      </c>
      <c r="X4175" s="1">
        <f>Table1[[#This Row],[Gross Salary]]-Table1[[#This Row],[Total Deduction]]</f>
        <v>55429.886153846164</v>
      </c>
      <c r="Y4175" t="s">
        <v>37</v>
      </c>
      <c r="Z4175" t="s">
        <v>95</v>
      </c>
      <c r="AA4175" t="s">
        <v>14819</v>
      </c>
      <c r="AB4175" t="s">
        <v>14820</v>
      </c>
    </row>
    <row r="4176" spans="1:28" x14ac:dyDescent="0.3">
      <c r="A4176" t="s">
        <v>14821</v>
      </c>
      <c r="B4176" t="s">
        <v>1212</v>
      </c>
      <c r="C4176">
        <v>28</v>
      </c>
      <c r="D4176" t="s">
        <v>61</v>
      </c>
      <c r="E4176" t="s">
        <v>62</v>
      </c>
      <c r="F4176" t="s">
        <v>69</v>
      </c>
      <c r="G4176" t="s">
        <v>9311</v>
      </c>
      <c r="H4176" t="s">
        <v>35</v>
      </c>
      <c r="I4176" t="s">
        <v>36</v>
      </c>
      <c r="J4176">
        <v>26</v>
      </c>
      <c r="K4176">
        <v>24</v>
      </c>
      <c r="L4176">
        <f t="shared" si="195"/>
        <v>2</v>
      </c>
      <c r="M4176">
        <v>1</v>
      </c>
      <c r="N4176">
        <v>36637</v>
      </c>
      <c r="O4176" s="1">
        <f t="shared" si="196"/>
        <v>1409.1153846153845</v>
      </c>
      <c r="P4176" s="1">
        <f t="shared" si="197"/>
        <v>33818.769230769227</v>
      </c>
      <c r="Q4176" s="1">
        <f>Table1[[#This Row],[Earned Basic Salary]]*20%</f>
        <v>6763.7538461538461</v>
      </c>
      <c r="R4176" s="1">
        <f>Table1[[#This Row],[Earned Basic Salary]]*10%</f>
        <v>3381.876923076923</v>
      </c>
      <c r="S4176" s="1">
        <f>Table1[[#This Row],[Earned Basic Salary]]*12%</f>
        <v>4058.2523076923071</v>
      </c>
      <c r="T4176" s="1">
        <f>200</f>
        <v>200</v>
      </c>
      <c r="U4176" s="1">
        <f>Table1[[#This Row],[PF]]+Table1[[#This Row],[Professional Tax]]</f>
        <v>4258.2523076923071</v>
      </c>
      <c r="V4176" s="1">
        <f>Table1[[#This Row],[Overtime Hours]]*200</f>
        <v>200</v>
      </c>
      <c r="W4176" s="1">
        <f>Table1[[#This Row],[Earned Basic Salary]]+Table1[[#This Row],[HRA]]+Table1[[#This Row],[DA]]+Table1[[#This Row],[Overtime Pay]]</f>
        <v>44164.399999999994</v>
      </c>
      <c r="X4176" s="1">
        <f>Table1[[#This Row],[Gross Salary]]-Table1[[#This Row],[Total Deduction]]</f>
        <v>39906.147692307684</v>
      </c>
      <c r="Y4176" t="s">
        <v>37</v>
      </c>
      <c r="Z4176" t="s">
        <v>95</v>
      </c>
      <c r="AA4176" t="s">
        <v>14822</v>
      </c>
      <c r="AB4176" t="s">
        <v>14823</v>
      </c>
    </row>
    <row r="4177" spans="1:28" x14ac:dyDescent="0.3">
      <c r="A4177" t="s">
        <v>14824</v>
      </c>
      <c r="B4177" t="s">
        <v>110</v>
      </c>
      <c r="C4177">
        <v>32</v>
      </c>
      <c r="D4177" t="s">
        <v>127</v>
      </c>
      <c r="E4177" t="s">
        <v>62</v>
      </c>
      <c r="F4177" t="s">
        <v>46</v>
      </c>
      <c r="G4177" t="s">
        <v>4281</v>
      </c>
      <c r="H4177" t="s">
        <v>35</v>
      </c>
      <c r="I4177" t="s">
        <v>36</v>
      </c>
      <c r="J4177">
        <v>26</v>
      </c>
      <c r="K4177">
        <v>23</v>
      </c>
      <c r="L4177">
        <f t="shared" si="195"/>
        <v>3</v>
      </c>
      <c r="M4177">
        <v>15</v>
      </c>
      <c r="N4177">
        <v>77923</v>
      </c>
      <c r="O4177" s="1">
        <f t="shared" si="196"/>
        <v>2997.0384615384614</v>
      </c>
      <c r="P4177" s="1">
        <f t="shared" si="197"/>
        <v>68931.88461538461</v>
      </c>
      <c r="Q4177" s="1">
        <f>Table1[[#This Row],[Earned Basic Salary]]*20%</f>
        <v>13786.376923076923</v>
      </c>
      <c r="R4177" s="1">
        <f>Table1[[#This Row],[Earned Basic Salary]]*10%</f>
        <v>6893.1884615384615</v>
      </c>
      <c r="S4177" s="1">
        <f>Table1[[#This Row],[Earned Basic Salary]]*12%</f>
        <v>8271.826153846152</v>
      </c>
      <c r="T4177" s="1">
        <f>200</f>
        <v>200</v>
      </c>
      <c r="U4177" s="1">
        <f>Table1[[#This Row],[PF]]+Table1[[#This Row],[Professional Tax]]</f>
        <v>8471.826153846152</v>
      </c>
      <c r="V4177" s="1">
        <f>Table1[[#This Row],[Overtime Hours]]*200</f>
        <v>3000</v>
      </c>
      <c r="W4177" s="1">
        <f>Table1[[#This Row],[Earned Basic Salary]]+Table1[[#This Row],[HRA]]+Table1[[#This Row],[DA]]+Table1[[#This Row],[Overtime Pay]]</f>
        <v>92611.45</v>
      </c>
      <c r="X4177" s="1">
        <f>Table1[[#This Row],[Gross Salary]]-Table1[[#This Row],[Total Deduction]]</f>
        <v>84139.623846153845</v>
      </c>
      <c r="Y4177" t="s">
        <v>37</v>
      </c>
      <c r="Z4177" t="s">
        <v>95</v>
      </c>
      <c r="AA4177" t="s">
        <v>14825</v>
      </c>
      <c r="AB4177" t="s">
        <v>14826</v>
      </c>
    </row>
    <row r="4178" spans="1:28" x14ac:dyDescent="0.3">
      <c r="A4178" t="s">
        <v>14827</v>
      </c>
      <c r="B4178" t="s">
        <v>558</v>
      </c>
      <c r="C4178">
        <v>46</v>
      </c>
      <c r="D4178" t="s">
        <v>53</v>
      </c>
      <c r="E4178" t="s">
        <v>121</v>
      </c>
      <c r="F4178" t="s">
        <v>69</v>
      </c>
      <c r="G4178" t="s">
        <v>11089</v>
      </c>
      <c r="H4178" t="s">
        <v>35</v>
      </c>
      <c r="I4178" t="s">
        <v>36</v>
      </c>
      <c r="J4178">
        <v>26</v>
      </c>
      <c r="K4178">
        <v>22</v>
      </c>
      <c r="L4178">
        <f t="shared" si="195"/>
        <v>4</v>
      </c>
      <c r="M4178">
        <v>1</v>
      </c>
      <c r="N4178">
        <v>77547</v>
      </c>
      <c r="O4178" s="1">
        <f t="shared" si="196"/>
        <v>2982.5769230769229</v>
      </c>
      <c r="P4178" s="1">
        <f t="shared" si="197"/>
        <v>65616.692307692298</v>
      </c>
      <c r="Q4178" s="1">
        <f>Table1[[#This Row],[Earned Basic Salary]]*20%</f>
        <v>13123.33846153846</v>
      </c>
      <c r="R4178" s="1">
        <f>Table1[[#This Row],[Earned Basic Salary]]*10%</f>
        <v>6561.6692307692301</v>
      </c>
      <c r="S4178" s="1">
        <f>Table1[[#This Row],[Earned Basic Salary]]*12%</f>
        <v>7874.0030769230752</v>
      </c>
      <c r="T4178" s="1">
        <f>200</f>
        <v>200</v>
      </c>
      <c r="U4178" s="1">
        <f>Table1[[#This Row],[PF]]+Table1[[#This Row],[Professional Tax]]</f>
        <v>8074.0030769230752</v>
      </c>
      <c r="V4178" s="1">
        <f>Table1[[#This Row],[Overtime Hours]]*200</f>
        <v>200</v>
      </c>
      <c r="W4178" s="1">
        <f>Table1[[#This Row],[Earned Basic Salary]]+Table1[[#This Row],[HRA]]+Table1[[#This Row],[DA]]+Table1[[#This Row],[Overtime Pay]]</f>
        <v>85501.699999999983</v>
      </c>
      <c r="X4178" s="1">
        <f>Table1[[#This Row],[Gross Salary]]-Table1[[#This Row],[Total Deduction]]</f>
        <v>77427.696923076903</v>
      </c>
      <c r="Y4178" t="s">
        <v>37</v>
      </c>
      <c r="Z4178" t="s">
        <v>106</v>
      </c>
      <c r="AA4178" t="s">
        <v>14828</v>
      </c>
      <c r="AB4178" t="s">
        <v>14829</v>
      </c>
    </row>
    <row r="4179" spans="1:28" x14ac:dyDescent="0.3">
      <c r="A4179" t="s">
        <v>14830</v>
      </c>
      <c r="B4179" t="s">
        <v>104</v>
      </c>
      <c r="C4179">
        <v>32</v>
      </c>
      <c r="D4179" t="s">
        <v>61</v>
      </c>
      <c r="E4179" t="s">
        <v>82</v>
      </c>
      <c r="F4179" t="s">
        <v>46</v>
      </c>
      <c r="G4179" t="s">
        <v>7349</v>
      </c>
      <c r="H4179" t="s">
        <v>35</v>
      </c>
      <c r="I4179" t="s">
        <v>36</v>
      </c>
      <c r="J4179">
        <v>26</v>
      </c>
      <c r="K4179">
        <v>24</v>
      </c>
      <c r="L4179">
        <f t="shared" si="195"/>
        <v>2</v>
      </c>
      <c r="M4179">
        <v>18</v>
      </c>
      <c r="N4179">
        <v>43680</v>
      </c>
      <c r="O4179" s="1">
        <f t="shared" si="196"/>
        <v>1680</v>
      </c>
      <c r="P4179" s="1">
        <f t="shared" si="197"/>
        <v>40320</v>
      </c>
      <c r="Q4179" s="1">
        <f>Table1[[#This Row],[Earned Basic Salary]]*20%</f>
        <v>8064</v>
      </c>
      <c r="R4179" s="1">
        <f>Table1[[#This Row],[Earned Basic Salary]]*10%</f>
        <v>4032</v>
      </c>
      <c r="S4179" s="1">
        <f>Table1[[#This Row],[Earned Basic Salary]]*12%</f>
        <v>4838.3999999999996</v>
      </c>
      <c r="T4179" s="1">
        <f>200</f>
        <v>200</v>
      </c>
      <c r="U4179" s="1">
        <f>Table1[[#This Row],[PF]]+Table1[[#This Row],[Professional Tax]]</f>
        <v>5038.3999999999996</v>
      </c>
      <c r="V4179" s="1">
        <f>Table1[[#This Row],[Overtime Hours]]*200</f>
        <v>3600</v>
      </c>
      <c r="W4179" s="1">
        <f>Table1[[#This Row],[Earned Basic Salary]]+Table1[[#This Row],[HRA]]+Table1[[#This Row],[DA]]+Table1[[#This Row],[Overtime Pay]]</f>
        <v>56016</v>
      </c>
      <c r="X4179" s="1">
        <f>Table1[[#This Row],[Gross Salary]]-Table1[[#This Row],[Total Deduction]]</f>
        <v>50977.599999999999</v>
      </c>
      <c r="Y4179" t="s">
        <v>37</v>
      </c>
      <c r="Z4179" t="s">
        <v>106</v>
      </c>
      <c r="AA4179" t="s">
        <v>14831</v>
      </c>
      <c r="AB4179" t="s">
        <v>14832</v>
      </c>
    </row>
    <row r="4180" spans="1:28" x14ac:dyDescent="0.3">
      <c r="A4180" t="s">
        <v>14833</v>
      </c>
      <c r="B4180" t="s">
        <v>188</v>
      </c>
      <c r="C4180">
        <v>45</v>
      </c>
      <c r="D4180" t="s">
        <v>81</v>
      </c>
      <c r="E4180" t="s">
        <v>32</v>
      </c>
      <c r="F4180" t="s">
        <v>46</v>
      </c>
      <c r="G4180" t="s">
        <v>4844</v>
      </c>
      <c r="H4180" t="s">
        <v>35</v>
      </c>
      <c r="I4180" t="s">
        <v>36</v>
      </c>
      <c r="J4180">
        <v>26</v>
      </c>
      <c r="K4180">
        <v>23</v>
      </c>
      <c r="L4180">
        <f t="shared" si="195"/>
        <v>3</v>
      </c>
      <c r="M4180">
        <v>5</v>
      </c>
      <c r="N4180">
        <v>72003</v>
      </c>
      <c r="O4180" s="1">
        <f t="shared" si="196"/>
        <v>2769.3461538461538</v>
      </c>
      <c r="P4180" s="1">
        <f t="shared" si="197"/>
        <v>63694.961538461539</v>
      </c>
      <c r="Q4180" s="1">
        <f>Table1[[#This Row],[Earned Basic Salary]]*20%</f>
        <v>12738.992307692308</v>
      </c>
      <c r="R4180" s="1">
        <f>Table1[[#This Row],[Earned Basic Salary]]*10%</f>
        <v>6369.4961538461539</v>
      </c>
      <c r="S4180" s="1">
        <f>Table1[[#This Row],[Earned Basic Salary]]*12%</f>
        <v>7643.3953846153845</v>
      </c>
      <c r="T4180" s="1">
        <f>200</f>
        <v>200</v>
      </c>
      <c r="U4180" s="1">
        <f>Table1[[#This Row],[PF]]+Table1[[#This Row],[Professional Tax]]</f>
        <v>7843.3953846153845</v>
      </c>
      <c r="V4180" s="1">
        <f>Table1[[#This Row],[Overtime Hours]]*200</f>
        <v>1000</v>
      </c>
      <c r="W4180" s="1">
        <f>Table1[[#This Row],[Earned Basic Salary]]+Table1[[#This Row],[HRA]]+Table1[[#This Row],[DA]]+Table1[[#This Row],[Overtime Pay]]</f>
        <v>83803.45</v>
      </c>
      <c r="X4180" s="1">
        <f>Table1[[#This Row],[Gross Salary]]-Table1[[#This Row],[Total Deduction]]</f>
        <v>75960.054615384608</v>
      </c>
      <c r="Y4180" t="s">
        <v>37</v>
      </c>
      <c r="Z4180" t="s">
        <v>95</v>
      </c>
      <c r="AA4180" t="s">
        <v>14834</v>
      </c>
      <c r="AB4180" t="s">
        <v>14835</v>
      </c>
    </row>
    <row r="4181" spans="1:28" x14ac:dyDescent="0.3">
      <c r="A4181" t="s">
        <v>14836</v>
      </c>
      <c r="B4181" t="s">
        <v>415</v>
      </c>
      <c r="C4181">
        <v>27</v>
      </c>
      <c r="D4181" t="s">
        <v>53</v>
      </c>
      <c r="E4181" t="s">
        <v>62</v>
      </c>
      <c r="F4181" t="s">
        <v>33</v>
      </c>
      <c r="G4181" t="s">
        <v>4840</v>
      </c>
      <c r="H4181" t="s">
        <v>35</v>
      </c>
      <c r="I4181" t="s">
        <v>36</v>
      </c>
      <c r="J4181">
        <v>26</v>
      </c>
      <c r="K4181">
        <v>26</v>
      </c>
      <c r="L4181">
        <f t="shared" si="195"/>
        <v>0</v>
      </c>
      <c r="M4181">
        <v>3</v>
      </c>
      <c r="N4181">
        <v>71243</v>
      </c>
      <c r="O4181" s="1">
        <f t="shared" si="196"/>
        <v>2740.1153846153848</v>
      </c>
      <c r="P4181" s="1">
        <f t="shared" si="197"/>
        <v>71243</v>
      </c>
      <c r="Q4181" s="1">
        <f>Table1[[#This Row],[Earned Basic Salary]]*20%</f>
        <v>14248.6</v>
      </c>
      <c r="R4181" s="1">
        <f>Table1[[#This Row],[Earned Basic Salary]]*10%</f>
        <v>7124.3</v>
      </c>
      <c r="S4181" s="1">
        <f>Table1[[#This Row],[Earned Basic Salary]]*12%</f>
        <v>8549.16</v>
      </c>
      <c r="T4181" s="1">
        <f>200</f>
        <v>200</v>
      </c>
      <c r="U4181" s="1">
        <f>Table1[[#This Row],[PF]]+Table1[[#This Row],[Professional Tax]]</f>
        <v>8749.16</v>
      </c>
      <c r="V4181" s="1">
        <f>Table1[[#This Row],[Overtime Hours]]*200</f>
        <v>600</v>
      </c>
      <c r="W4181" s="1">
        <f>Table1[[#This Row],[Earned Basic Salary]]+Table1[[#This Row],[HRA]]+Table1[[#This Row],[DA]]+Table1[[#This Row],[Overtime Pay]]</f>
        <v>93215.900000000009</v>
      </c>
      <c r="X4181" s="1">
        <f>Table1[[#This Row],[Gross Salary]]-Table1[[#This Row],[Total Deduction]]</f>
        <v>84466.74</v>
      </c>
      <c r="Y4181" t="s">
        <v>37</v>
      </c>
      <c r="Z4181" t="s">
        <v>38</v>
      </c>
      <c r="AA4181" t="s">
        <v>14837</v>
      </c>
      <c r="AB4181" t="s">
        <v>14838</v>
      </c>
    </row>
    <row r="4182" spans="1:28" x14ac:dyDescent="0.3">
      <c r="A4182" t="s">
        <v>14839</v>
      </c>
      <c r="B4182" t="s">
        <v>2079</v>
      </c>
      <c r="C4182">
        <v>54</v>
      </c>
      <c r="D4182" t="s">
        <v>53</v>
      </c>
      <c r="E4182" t="s">
        <v>45</v>
      </c>
      <c r="F4182" t="s">
        <v>83</v>
      </c>
      <c r="G4182" t="s">
        <v>6216</v>
      </c>
      <c r="H4182" t="s">
        <v>35</v>
      </c>
      <c r="I4182" t="s">
        <v>36</v>
      </c>
      <c r="J4182">
        <v>26</v>
      </c>
      <c r="K4182">
        <v>24</v>
      </c>
      <c r="L4182">
        <f t="shared" si="195"/>
        <v>2</v>
      </c>
      <c r="M4182">
        <v>3</v>
      </c>
      <c r="N4182">
        <v>52670</v>
      </c>
      <c r="O4182" s="1">
        <f t="shared" si="196"/>
        <v>2025.7692307692307</v>
      </c>
      <c r="P4182" s="1">
        <f t="shared" si="197"/>
        <v>48618.461538461539</v>
      </c>
      <c r="Q4182" s="1">
        <f>Table1[[#This Row],[Earned Basic Salary]]*20%</f>
        <v>9723.6923076923085</v>
      </c>
      <c r="R4182" s="1">
        <f>Table1[[#This Row],[Earned Basic Salary]]*10%</f>
        <v>4861.8461538461543</v>
      </c>
      <c r="S4182" s="1">
        <f>Table1[[#This Row],[Earned Basic Salary]]*12%</f>
        <v>5834.2153846153842</v>
      </c>
      <c r="T4182" s="1">
        <f>200</f>
        <v>200</v>
      </c>
      <c r="U4182" s="1">
        <f>Table1[[#This Row],[PF]]+Table1[[#This Row],[Professional Tax]]</f>
        <v>6034.2153846153842</v>
      </c>
      <c r="V4182" s="1">
        <f>Table1[[#This Row],[Overtime Hours]]*200</f>
        <v>600</v>
      </c>
      <c r="W4182" s="1">
        <f>Table1[[#This Row],[Earned Basic Salary]]+Table1[[#This Row],[HRA]]+Table1[[#This Row],[DA]]+Table1[[#This Row],[Overtime Pay]]</f>
        <v>63804</v>
      </c>
      <c r="X4182" s="1">
        <f>Table1[[#This Row],[Gross Salary]]-Table1[[#This Row],[Total Deduction]]</f>
        <v>57769.784615384619</v>
      </c>
      <c r="Y4182" t="s">
        <v>37</v>
      </c>
      <c r="Z4182" t="s">
        <v>95</v>
      </c>
      <c r="AA4182" t="s">
        <v>14840</v>
      </c>
      <c r="AB4182" t="s">
        <v>14841</v>
      </c>
    </row>
    <row r="4183" spans="1:28" x14ac:dyDescent="0.3">
      <c r="A4183" t="s">
        <v>14842</v>
      </c>
      <c r="B4183" t="s">
        <v>148</v>
      </c>
      <c r="C4183">
        <v>41</v>
      </c>
      <c r="D4183" t="s">
        <v>61</v>
      </c>
      <c r="E4183" t="s">
        <v>62</v>
      </c>
      <c r="F4183" t="s">
        <v>46</v>
      </c>
      <c r="G4183" t="s">
        <v>14843</v>
      </c>
      <c r="H4183" t="s">
        <v>35</v>
      </c>
      <c r="I4183" t="s">
        <v>36</v>
      </c>
      <c r="J4183">
        <v>26</v>
      </c>
      <c r="K4183">
        <v>22</v>
      </c>
      <c r="L4183">
        <f t="shared" si="195"/>
        <v>4</v>
      </c>
      <c r="M4183">
        <v>7</v>
      </c>
      <c r="N4183">
        <v>40538</v>
      </c>
      <c r="O4183" s="1">
        <f t="shared" si="196"/>
        <v>1559.1538461538462</v>
      </c>
      <c r="P4183" s="1">
        <f t="shared" si="197"/>
        <v>34301.384615384617</v>
      </c>
      <c r="Q4183" s="1">
        <f>Table1[[#This Row],[Earned Basic Salary]]*20%</f>
        <v>6860.2769230769236</v>
      </c>
      <c r="R4183" s="1">
        <f>Table1[[#This Row],[Earned Basic Salary]]*10%</f>
        <v>3430.1384615384618</v>
      </c>
      <c r="S4183" s="1">
        <f>Table1[[#This Row],[Earned Basic Salary]]*12%</f>
        <v>4116.166153846154</v>
      </c>
      <c r="T4183" s="1">
        <f>200</f>
        <v>200</v>
      </c>
      <c r="U4183" s="1">
        <f>Table1[[#This Row],[PF]]+Table1[[#This Row],[Professional Tax]]</f>
        <v>4316.166153846154</v>
      </c>
      <c r="V4183" s="1">
        <f>Table1[[#This Row],[Overtime Hours]]*200</f>
        <v>1400</v>
      </c>
      <c r="W4183" s="1">
        <f>Table1[[#This Row],[Earned Basic Salary]]+Table1[[#This Row],[HRA]]+Table1[[#This Row],[DA]]+Table1[[#This Row],[Overtime Pay]]</f>
        <v>45991.8</v>
      </c>
      <c r="X4183" s="1">
        <f>Table1[[#This Row],[Gross Salary]]-Table1[[#This Row],[Total Deduction]]</f>
        <v>41675.633846153847</v>
      </c>
      <c r="Y4183" t="s">
        <v>37</v>
      </c>
      <c r="Z4183" t="s">
        <v>38</v>
      </c>
      <c r="AA4183" t="s">
        <v>14844</v>
      </c>
      <c r="AB4183" t="s">
        <v>14845</v>
      </c>
    </row>
    <row r="4184" spans="1:28" x14ac:dyDescent="0.3">
      <c r="A4184" t="s">
        <v>14846</v>
      </c>
      <c r="B4184" t="s">
        <v>2638</v>
      </c>
      <c r="C4184">
        <v>30</v>
      </c>
      <c r="D4184" t="s">
        <v>44</v>
      </c>
      <c r="E4184" t="s">
        <v>45</v>
      </c>
      <c r="F4184" t="s">
        <v>83</v>
      </c>
      <c r="G4184" t="s">
        <v>12993</v>
      </c>
      <c r="H4184" t="s">
        <v>35</v>
      </c>
      <c r="I4184" t="s">
        <v>36</v>
      </c>
      <c r="J4184">
        <v>26</v>
      </c>
      <c r="K4184">
        <v>24</v>
      </c>
      <c r="L4184">
        <f t="shared" si="195"/>
        <v>2</v>
      </c>
      <c r="M4184">
        <v>9</v>
      </c>
      <c r="N4184">
        <v>56995</v>
      </c>
      <c r="O4184" s="1">
        <f t="shared" si="196"/>
        <v>2192.1153846153848</v>
      </c>
      <c r="P4184" s="1">
        <f t="shared" si="197"/>
        <v>52610.769230769234</v>
      </c>
      <c r="Q4184" s="1">
        <f>Table1[[#This Row],[Earned Basic Salary]]*20%</f>
        <v>10522.153846153848</v>
      </c>
      <c r="R4184" s="1">
        <f>Table1[[#This Row],[Earned Basic Salary]]*10%</f>
        <v>5261.0769230769238</v>
      </c>
      <c r="S4184" s="1">
        <f>Table1[[#This Row],[Earned Basic Salary]]*12%</f>
        <v>6313.292307692308</v>
      </c>
      <c r="T4184" s="1">
        <f>200</f>
        <v>200</v>
      </c>
      <c r="U4184" s="1">
        <f>Table1[[#This Row],[PF]]+Table1[[#This Row],[Professional Tax]]</f>
        <v>6513.292307692308</v>
      </c>
      <c r="V4184" s="1">
        <f>Table1[[#This Row],[Overtime Hours]]*200</f>
        <v>1800</v>
      </c>
      <c r="W4184" s="1">
        <f>Table1[[#This Row],[Earned Basic Salary]]+Table1[[#This Row],[HRA]]+Table1[[#This Row],[DA]]+Table1[[#This Row],[Overtime Pay]]</f>
        <v>70194</v>
      </c>
      <c r="X4184" s="1">
        <f>Table1[[#This Row],[Gross Salary]]-Table1[[#This Row],[Total Deduction]]</f>
        <v>63680.707692307689</v>
      </c>
      <c r="Y4184" t="s">
        <v>37</v>
      </c>
      <c r="Z4184" t="s">
        <v>48</v>
      </c>
      <c r="AA4184" t="s">
        <v>14847</v>
      </c>
      <c r="AB4184" t="s">
        <v>14848</v>
      </c>
    </row>
    <row r="4185" spans="1:28" x14ac:dyDescent="0.3">
      <c r="A4185" t="s">
        <v>14849</v>
      </c>
      <c r="B4185" t="s">
        <v>115</v>
      </c>
      <c r="C4185">
        <v>47</v>
      </c>
      <c r="D4185" t="s">
        <v>133</v>
      </c>
      <c r="E4185" t="s">
        <v>62</v>
      </c>
      <c r="F4185" t="s">
        <v>89</v>
      </c>
      <c r="G4185" t="s">
        <v>5505</v>
      </c>
      <c r="H4185" t="s">
        <v>35</v>
      </c>
      <c r="I4185" t="s">
        <v>36</v>
      </c>
      <c r="J4185">
        <v>26</v>
      </c>
      <c r="K4185">
        <v>24</v>
      </c>
      <c r="L4185">
        <f t="shared" si="195"/>
        <v>2</v>
      </c>
      <c r="M4185">
        <v>8</v>
      </c>
      <c r="N4185">
        <v>25270</v>
      </c>
      <c r="O4185" s="1">
        <f t="shared" si="196"/>
        <v>971.92307692307691</v>
      </c>
      <c r="P4185" s="1">
        <f t="shared" si="197"/>
        <v>23326.153846153844</v>
      </c>
      <c r="Q4185" s="1">
        <f>Table1[[#This Row],[Earned Basic Salary]]*20%</f>
        <v>4665.2307692307686</v>
      </c>
      <c r="R4185" s="1">
        <f>Table1[[#This Row],[Earned Basic Salary]]*10%</f>
        <v>2332.6153846153843</v>
      </c>
      <c r="S4185" s="1">
        <f>Table1[[#This Row],[Earned Basic Salary]]*12%</f>
        <v>2799.1384615384613</v>
      </c>
      <c r="T4185" s="1">
        <f>200</f>
        <v>200</v>
      </c>
      <c r="U4185" s="1">
        <f>Table1[[#This Row],[PF]]+Table1[[#This Row],[Professional Tax]]</f>
        <v>2999.1384615384613</v>
      </c>
      <c r="V4185" s="1">
        <f>Table1[[#This Row],[Overtime Hours]]*200</f>
        <v>1600</v>
      </c>
      <c r="W4185" s="1">
        <f>Table1[[#This Row],[Earned Basic Salary]]+Table1[[#This Row],[HRA]]+Table1[[#This Row],[DA]]+Table1[[#This Row],[Overtime Pay]]</f>
        <v>31923.999999999996</v>
      </c>
      <c r="X4185" s="1">
        <f>Table1[[#This Row],[Gross Salary]]-Table1[[#This Row],[Total Deduction]]</f>
        <v>28924.861538461533</v>
      </c>
      <c r="Y4185" t="s">
        <v>37</v>
      </c>
      <c r="Z4185" t="s">
        <v>95</v>
      </c>
      <c r="AA4185" t="s">
        <v>14850</v>
      </c>
      <c r="AB4185" t="s">
        <v>14851</v>
      </c>
    </row>
    <row r="4186" spans="1:28" x14ac:dyDescent="0.3">
      <c r="A4186" t="s">
        <v>14852</v>
      </c>
      <c r="B4186" t="s">
        <v>1574</v>
      </c>
      <c r="C4186">
        <v>37</v>
      </c>
      <c r="D4186" t="s">
        <v>53</v>
      </c>
      <c r="E4186" t="s">
        <v>54</v>
      </c>
      <c r="F4186" t="s">
        <v>89</v>
      </c>
      <c r="G4186" t="s">
        <v>3436</v>
      </c>
      <c r="H4186" t="s">
        <v>35</v>
      </c>
      <c r="I4186" t="s">
        <v>36</v>
      </c>
      <c r="J4186">
        <v>26</v>
      </c>
      <c r="K4186">
        <v>22</v>
      </c>
      <c r="L4186">
        <f t="shared" si="195"/>
        <v>4</v>
      </c>
      <c r="M4186">
        <v>20</v>
      </c>
      <c r="N4186">
        <v>50888</v>
      </c>
      <c r="O4186" s="1">
        <f t="shared" si="196"/>
        <v>1957.2307692307693</v>
      </c>
      <c r="P4186" s="1">
        <f t="shared" si="197"/>
        <v>43059.076923076922</v>
      </c>
      <c r="Q4186" s="1">
        <f>Table1[[#This Row],[Earned Basic Salary]]*20%</f>
        <v>8611.8153846153855</v>
      </c>
      <c r="R4186" s="1">
        <f>Table1[[#This Row],[Earned Basic Salary]]*10%</f>
        <v>4305.9076923076927</v>
      </c>
      <c r="S4186" s="1">
        <f>Table1[[#This Row],[Earned Basic Salary]]*12%</f>
        <v>5167.0892307692302</v>
      </c>
      <c r="T4186" s="1">
        <f>200</f>
        <v>200</v>
      </c>
      <c r="U4186" s="1">
        <f>Table1[[#This Row],[PF]]+Table1[[#This Row],[Professional Tax]]</f>
        <v>5367.0892307692302</v>
      </c>
      <c r="V4186" s="1">
        <f>Table1[[#This Row],[Overtime Hours]]*200</f>
        <v>4000</v>
      </c>
      <c r="W4186" s="1">
        <f>Table1[[#This Row],[Earned Basic Salary]]+Table1[[#This Row],[HRA]]+Table1[[#This Row],[DA]]+Table1[[#This Row],[Overtime Pay]]</f>
        <v>59976.800000000003</v>
      </c>
      <c r="X4186" s="1">
        <f>Table1[[#This Row],[Gross Salary]]-Table1[[#This Row],[Total Deduction]]</f>
        <v>54609.710769230776</v>
      </c>
      <c r="Y4186" t="s">
        <v>37</v>
      </c>
      <c r="Z4186" t="s">
        <v>95</v>
      </c>
      <c r="AA4186" t="s">
        <v>14853</v>
      </c>
      <c r="AB4186" t="s">
        <v>14854</v>
      </c>
    </row>
    <row r="4187" spans="1:28" x14ac:dyDescent="0.3">
      <c r="A4187" t="s">
        <v>14855</v>
      </c>
      <c r="B4187" t="s">
        <v>589</v>
      </c>
      <c r="C4187">
        <v>26</v>
      </c>
      <c r="D4187" t="s">
        <v>53</v>
      </c>
      <c r="E4187" t="s">
        <v>121</v>
      </c>
      <c r="F4187" t="s">
        <v>63</v>
      </c>
      <c r="G4187" t="s">
        <v>8384</v>
      </c>
      <c r="H4187" t="s">
        <v>35</v>
      </c>
      <c r="I4187" t="s">
        <v>36</v>
      </c>
      <c r="J4187">
        <v>26</v>
      </c>
      <c r="K4187">
        <v>23</v>
      </c>
      <c r="L4187">
        <f t="shared" si="195"/>
        <v>3</v>
      </c>
      <c r="M4187">
        <v>7</v>
      </c>
      <c r="N4187">
        <v>77708</v>
      </c>
      <c r="O4187" s="1">
        <f t="shared" si="196"/>
        <v>2988.7692307692309</v>
      </c>
      <c r="P4187" s="1">
        <f t="shared" si="197"/>
        <v>68741.692307692312</v>
      </c>
      <c r="Q4187" s="1">
        <f>Table1[[#This Row],[Earned Basic Salary]]*20%</f>
        <v>13748.338461538464</v>
      </c>
      <c r="R4187" s="1">
        <f>Table1[[#This Row],[Earned Basic Salary]]*10%</f>
        <v>6874.1692307692319</v>
      </c>
      <c r="S4187" s="1">
        <f>Table1[[#This Row],[Earned Basic Salary]]*12%</f>
        <v>8249.003076923078</v>
      </c>
      <c r="T4187" s="1">
        <f>200</f>
        <v>200</v>
      </c>
      <c r="U4187" s="1">
        <f>Table1[[#This Row],[PF]]+Table1[[#This Row],[Professional Tax]]</f>
        <v>8449.003076923078</v>
      </c>
      <c r="V4187" s="1">
        <f>Table1[[#This Row],[Overtime Hours]]*200</f>
        <v>1400</v>
      </c>
      <c r="W4187" s="1">
        <f>Table1[[#This Row],[Earned Basic Salary]]+Table1[[#This Row],[HRA]]+Table1[[#This Row],[DA]]+Table1[[#This Row],[Overtime Pay]]</f>
        <v>90764.2</v>
      </c>
      <c r="X4187" s="1">
        <f>Table1[[#This Row],[Gross Salary]]-Table1[[#This Row],[Total Deduction]]</f>
        <v>82315.196923076917</v>
      </c>
      <c r="Y4187" t="s">
        <v>37</v>
      </c>
      <c r="Z4187" t="s">
        <v>106</v>
      </c>
      <c r="AA4187" t="s">
        <v>14856</v>
      </c>
      <c r="AB4187" t="s">
        <v>14857</v>
      </c>
    </row>
    <row r="4188" spans="1:28" x14ac:dyDescent="0.3">
      <c r="A4188" t="s">
        <v>14858</v>
      </c>
      <c r="B4188" t="s">
        <v>750</v>
      </c>
      <c r="C4188">
        <v>26</v>
      </c>
      <c r="D4188" t="s">
        <v>44</v>
      </c>
      <c r="E4188" t="s">
        <v>62</v>
      </c>
      <c r="F4188" t="s">
        <v>55</v>
      </c>
      <c r="G4188" t="s">
        <v>6164</v>
      </c>
      <c r="H4188" t="s">
        <v>35</v>
      </c>
      <c r="I4188" t="s">
        <v>36</v>
      </c>
      <c r="J4188">
        <v>26</v>
      </c>
      <c r="K4188">
        <v>24</v>
      </c>
      <c r="L4188">
        <f t="shared" si="195"/>
        <v>2</v>
      </c>
      <c r="M4188">
        <v>5</v>
      </c>
      <c r="N4188">
        <v>19830</v>
      </c>
      <c r="O4188" s="1">
        <f t="shared" si="196"/>
        <v>762.69230769230774</v>
      </c>
      <c r="P4188" s="1">
        <f t="shared" si="197"/>
        <v>18304.615384615387</v>
      </c>
      <c r="Q4188" s="1">
        <f>Table1[[#This Row],[Earned Basic Salary]]*20%</f>
        <v>3660.9230769230776</v>
      </c>
      <c r="R4188" s="1">
        <f>Table1[[#This Row],[Earned Basic Salary]]*10%</f>
        <v>1830.4615384615388</v>
      </c>
      <c r="S4188" s="1">
        <f>Table1[[#This Row],[Earned Basic Salary]]*12%</f>
        <v>2196.5538461538463</v>
      </c>
      <c r="T4188" s="1">
        <f>200</f>
        <v>200</v>
      </c>
      <c r="U4188" s="1">
        <f>Table1[[#This Row],[PF]]+Table1[[#This Row],[Professional Tax]]</f>
        <v>2396.5538461538463</v>
      </c>
      <c r="V4188" s="1">
        <f>Table1[[#This Row],[Overtime Hours]]*200</f>
        <v>1000</v>
      </c>
      <c r="W4188" s="1">
        <f>Table1[[#This Row],[Earned Basic Salary]]+Table1[[#This Row],[HRA]]+Table1[[#This Row],[DA]]+Table1[[#This Row],[Overtime Pay]]</f>
        <v>24796.000000000004</v>
      </c>
      <c r="X4188" s="1">
        <f>Table1[[#This Row],[Gross Salary]]-Table1[[#This Row],[Total Deduction]]</f>
        <v>22399.446153846158</v>
      </c>
      <c r="Y4188" t="s">
        <v>37</v>
      </c>
      <c r="Z4188" t="s">
        <v>95</v>
      </c>
      <c r="AA4188" t="s">
        <v>14859</v>
      </c>
      <c r="AB4188" t="s">
        <v>14860</v>
      </c>
    </row>
    <row r="4189" spans="1:28" x14ac:dyDescent="0.3">
      <c r="A4189" t="s">
        <v>14861</v>
      </c>
      <c r="B4189" t="s">
        <v>315</v>
      </c>
      <c r="C4189">
        <v>38</v>
      </c>
      <c r="D4189" t="s">
        <v>53</v>
      </c>
      <c r="E4189" t="s">
        <v>62</v>
      </c>
      <c r="F4189" t="s">
        <v>69</v>
      </c>
      <c r="G4189" t="s">
        <v>5366</v>
      </c>
      <c r="H4189" t="s">
        <v>35</v>
      </c>
      <c r="I4189" t="s">
        <v>36</v>
      </c>
      <c r="J4189">
        <v>26</v>
      </c>
      <c r="K4189">
        <v>23</v>
      </c>
      <c r="L4189">
        <f t="shared" si="195"/>
        <v>3</v>
      </c>
      <c r="M4189">
        <v>16</v>
      </c>
      <c r="N4189">
        <v>35485</v>
      </c>
      <c r="O4189" s="1">
        <f t="shared" si="196"/>
        <v>1364.8076923076924</v>
      </c>
      <c r="P4189" s="1">
        <f t="shared" si="197"/>
        <v>31390.576923076926</v>
      </c>
      <c r="Q4189" s="1">
        <f>Table1[[#This Row],[Earned Basic Salary]]*20%</f>
        <v>6278.1153846153857</v>
      </c>
      <c r="R4189" s="1">
        <f>Table1[[#This Row],[Earned Basic Salary]]*10%</f>
        <v>3139.0576923076928</v>
      </c>
      <c r="S4189" s="1">
        <f>Table1[[#This Row],[Earned Basic Salary]]*12%</f>
        <v>3766.8692307692309</v>
      </c>
      <c r="T4189" s="1">
        <f>200</f>
        <v>200</v>
      </c>
      <c r="U4189" s="1">
        <f>Table1[[#This Row],[PF]]+Table1[[#This Row],[Professional Tax]]</f>
        <v>3966.8692307692309</v>
      </c>
      <c r="V4189" s="1">
        <f>Table1[[#This Row],[Overtime Hours]]*200</f>
        <v>3200</v>
      </c>
      <c r="W4189" s="1">
        <f>Table1[[#This Row],[Earned Basic Salary]]+Table1[[#This Row],[HRA]]+Table1[[#This Row],[DA]]+Table1[[#This Row],[Overtime Pay]]</f>
        <v>44007.750000000007</v>
      </c>
      <c r="X4189" s="1">
        <f>Table1[[#This Row],[Gross Salary]]-Table1[[#This Row],[Total Deduction]]</f>
        <v>40040.880769230775</v>
      </c>
      <c r="Y4189" t="s">
        <v>37</v>
      </c>
      <c r="Z4189" t="s">
        <v>106</v>
      </c>
      <c r="AA4189" t="s">
        <v>14862</v>
      </c>
      <c r="AB4189" t="s">
        <v>14863</v>
      </c>
    </row>
    <row r="4190" spans="1:28" x14ac:dyDescent="0.3">
      <c r="A4190" t="s">
        <v>14864</v>
      </c>
      <c r="B4190" t="s">
        <v>1175</v>
      </c>
      <c r="C4190">
        <v>35</v>
      </c>
      <c r="D4190" t="s">
        <v>53</v>
      </c>
      <c r="E4190" t="s">
        <v>45</v>
      </c>
      <c r="F4190" t="s">
        <v>46</v>
      </c>
      <c r="G4190" t="s">
        <v>12447</v>
      </c>
      <c r="H4190" t="s">
        <v>35</v>
      </c>
      <c r="I4190" t="s">
        <v>36</v>
      </c>
      <c r="J4190">
        <v>26</v>
      </c>
      <c r="K4190">
        <v>25</v>
      </c>
      <c r="L4190">
        <f t="shared" si="195"/>
        <v>1</v>
      </c>
      <c r="M4190">
        <v>17</v>
      </c>
      <c r="N4190">
        <v>51604</v>
      </c>
      <c r="O4190" s="1">
        <f t="shared" si="196"/>
        <v>1984.7692307692307</v>
      </c>
      <c r="P4190" s="1">
        <f t="shared" si="197"/>
        <v>49619.230769230766</v>
      </c>
      <c r="Q4190" s="1">
        <f>Table1[[#This Row],[Earned Basic Salary]]*20%</f>
        <v>9923.8461538461543</v>
      </c>
      <c r="R4190" s="1">
        <f>Table1[[#This Row],[Earned Basic Salary]]*10%</f>
        <v>4961.9230769230771</v>
      </c>
      <c r="S4190" s="1">
        <f>Table1[[#This Row],[Earned Basic Salary]]*12%</f>
        <v>5954.3076923076915</v>
      </c>
      <c r="T4190" s="1">
        <f>200</f>
        <v>200</v>
      </c>
      <c r="U4190" s="1">
        <f>Table1[[#This Row],[PF]]+Table1[[#This Row],[Professional Tax]]</f>
        <v>6154.3076923076915</v>
      </c>
      <c r="V4190" s="1">
        <f>Table1[[#This Row],[Overtime Hours]]*200</f>
        <v>3400</v>
      </c>
      <c r="W4190" s="1">
        <f>Table1[[#This Row],[Earned Basic Salary]]+Table1[[#This Row],[HRA]]+Table1[[#This Row],[DA]]+Table1[[#This Row],[Overtime Pay]]</f>
        <v>67905</v>
      </c>
      <c r="X4190" s="1">
        <f>Table1[[#This Row],[Gross Salary]]-Table1[[#This Row],[Total Deduction]]</f>
        <v>61750.692307692312</v>
      </c>
      <c r="Y4190" t="s">
        <v>37</v>
      </c>
      <c r="Z4190" t="s">
        <v>106</v>
      </c>
      <c r="AA4190" t="s">
        <v>14865</v>
      </c>
      <c r="AB4190" t="s">
        <v>14866</v>
      </c>
    </row>
    <row r="4191" spans="1:28" x14ac:dyDescent="0.3">
      <c r="A4191" t="s">
        <v>14867</v>
      </c>
      <c r="B4191" t="s">
        <v>120</v>
      </c>
      <c r="C4191">
        <v>32</v>
      </c>
      <c r="D4191" t="s">
        <v>133</v>
      </c>
      <c r="E4191" t="s">
        <v>121</v>
      </c>
      <c r="F4191" t="s">
        <v>63</v>
      </c>
      <c r="G4191" t="s">
        <v>9513</v>
      </c>
      <c r="H4191" t="s">
        <v>35</v>
      </c>
      <c r="I4191" t="s">
        <v>36</v>
      </c>
      <c r="J4191">
        <v>26</v>
      </c>
      <c r="K4191">
        <v>21</v>
      </c>
      <c r="L4191">
        <f t="shared" si="195"/>
        <v>5</v>
      </c>
      <c r="M4191">
        <v>4</v>
      </c>
      <c r="N4191">
        <v>28436</v>
      </c>
      <c r="O4191" s="1">
        <f t="shared" si="196"/>
        <v>1093.6923076923076</v>
      </c>
      <c r="P4191" s="1">
        <f t="shared" si="197"/>
        <v>22967.538461538461</v>
      </c>
      <c r="Q4191" s="1">
        <f>Table1[[#This Row],[Earned Basic Salary]]*20%</f>
        <v>4593.5076923076922</v>
      </c>
      <c r="R4191" s="1">
        <f>Table1[[#This Row],[Earned Basic Salary]]*10%</f>
        <v>2296.7538461538461</v>
      </c>
      <c r="S4191" s="1">
        <f>Table1[[#This Row],[Earned Basic Salary]]*12%</f>
        <v>2756.104615384615</v>
      </c>
      <c r="T4191" s="1">
        <f>200</f>
        <v>200</v>
      </c>
      <c r="U4191" s="1">
        <f>Table1[[#This Row],[PF]]+Table1[[#This Row],[Professional Tax]]</f>
        <v>2956.104615384615</v>
      </c>
      <c r="V4191" s="1">
        <f>Table1[[#This Row],[Overtime Hours]]*200</f>
        <v>800</v>
      </c>
      <c r="W4191" s="1">
        <f>Table1[[#This Row],[Earned Basic Salary]]+Table1[[#This Row],[HRA]]+Table1[[#This Row],[DA]]+Table1[[#This Row],[Overtime Pay]]</f>
        <v>30657.8</v>
      </c>
      <c r="X4191" s="1">
        <f>Table1[[#This Row],[Gross Salary]]-Table1[[#This Row],[Total Deduction]]</f>
        <v>27701.695384615385</v>
      </c>
      <c r="Y4191" t="s">
        <v>37</v>
      </c>
      <c r="Z4191" t="s">
        <v>48</v>
      </c>
      <c r="AA4191" t="s">
        <v>14868</v>
      </c>
      <c r="AB4191" t="s">
        <v>14869</v>
      </c>
    </row>
    <row r="4192" spans="1:28" x14ac:dyDescent="0.3">
      <c r="A4192" t="s">
        <v>14870</v>
      </c>
      <c r="B4192" t="s">
        <v>788</v>
      </c>
      <c r="C4192">
        <v>25</v>
      </c>
      <c r="D4192" t="s">
        <v>44</v>
      </c>
      <c r="E4192" t="s">
        <v>121</v>
      </c>
      <c r="F4192" t="s">
        <v>83</v>
      </c>
      <c r="G4192" t="s">
        <v>3348</v>
      </c>
      <c r="H4192" t="s">
        <v>35</v>
      </c>
      <c r="I4192" t="s">
        <v>36</v>
      </c>
      <c r="J4192">
        <v>26</v>
      </c>
      <c r="K4192">
        <v>26</v>
      </c>
      <c r="L4192">
        <f t="shared" si="195"/>
        <v>0</v>
      </c>
      <c r="M4192">
        <v>8</v>
      </c>
      <c r="N4192">
        <v>29545</v>
      </c>
      <c r="O4192" s="1">
        <f t="shared" si="196"/>
        <v>1136.3461538461538</v>
      </c>
      <c r="P4192" s="1">
        <f t="shared" si="197"/>
        <v>29545</v>
      </c>
      <c r="Q4192" s="1">
        <f>Table1[[#This Row],[Earned Basic Salary]]*20%</f>
        <v>5909</v>
      </c>
      <c r="R4192" s="1">
        <f>Table1[[#This Row],[Earned Basic Salary]]*10%</f>
        <v>2954.5</v>
      </c>
      <c r="S4192" s="1">
        <f>Table1[[#This Row],[Earned Basic Salary]]*12%</f>
        <v>3545.4</v>
      </c>
      <c r="T4192" s="1">
        <f>200</f>
        <v>200</v>
      </c>
      <c r="U4192" s="1">
        <f>Table1[[#This Row],[PF]]+Table1[[#This Row],[Professional Tax]]</f>
        <v>3745.4</v>
      </c>
      <c r="V4192" s="1">
        <f>Table1[[#This Row],[Overtime Hours]]*200</f>
        <v>1600</v>
      </c>
      <c r="W4192" s="1">
        <f>Table1[[#This Row],[Earned Basic Salary]]+Table1[[#This Row],[HRA]]+Table1[[#This Row],[DA]]+Table1[[#This Row],[Overtime Pay]]</f>
        <v>40008.5</v>
      </c>
      <c r="X4192" s="1">
        <f>Table1[[#This Row],[Gross Salary]]-Table1[[#This Row],[Total Deduction]]</f>
        <v>36263.1</v>
      </c>
      <c r="Y4192" t="s">
        <v>37</v>
      </c>
      <c r="Z4192" t="s">
        <v>106</v>
      </c>
      <c r="AA4192" t="s">
        <v>14871</v>
      </c>
      <c r="AB4192" t="s">
        <v>14872</v>
      </c>
    </row>
    <row r="4193" spans="1:28" x14ac:dyDescent="0.3">
      <c r="A4193" t="s">
        <v>14873</v>
      </c>
      <c r="B4193" t="s">
        <v>68</v>
      </c>
      <c r="C4193">
        <v>36</v>
      </c>
      <c r="D4193" t="s">
        <v>53</v>
      </c>
      <c r="E4193" t="s">
        <v>45</v>
      </c>
      <c r="F4193" t="s">
        <v>55</v>
      </c>
      <c r="G4193" t="s">
        <v>6283</v>
      </c>
      <c r="H4193" t="s">
        <v>35</v>
      </c>
      <c r="I4193" t="s">
        <v>36</v>
      </c>
      <c r="J4193">
        <v>26</v>
      </c>
      <c r="K4193">
        <v>23</v>
      </c>
      <c r="L4193">
        <f t="shared" si="195"/>
        <v>3</v>
      </c>
      <c r="M4193">
        <v>6</v>
      </c>
      <c r="N4193">
        <v>59561</v>
      </c>
      <c r="O4193" s="1">
        <f t="shared" si="196"/>
        <v>2290.8076923076924</v>
      </c>
      <c r="P4193" s="1">
        <f t="shared" si="197"/>
        <v>52688.576923076922</v>
      </c>
      <c r="Q4193" s="1">
        <f>Table1[[#This Row],[Earned Basic Salary]]*20%</f>
        <v>10537.715384615385</v>
      </c>
      <c r="R4193" s="1">
        <f>Table1[[#This Row],[Earned Basic Salary]]*10%</f>
        <v>5268.8576923076926</v>
      </c>
      <c r="S4193" s="1">
        <f>Table1[[#This Row],[Earned Basic Salary]]*12%</f>
        <v>6322.6292307692302</v>
      </c>
      <c r="T4193" s="1">
        <f>200</f>
        <v>200</v>
      </c>
      <c r="U4193" s="1">
        <f>Table1[[#This Row],[PF]]+Table1[[#This Row],[Professional Tax]]</f>
        <v>6522.6292307692302</v>
      </c>
      <c r="V4193" s="1">
        <f>Table1[[#This Row],[Overtime Hours]]*200</f>
        <v>1200</v>
      </c>
      <c r="W4193" s="1">
        <f>Table1[[#This Row],[Earned Basic Salary]]+Table1[[#This Row],[HRA]]+Table1[[#This Row],[DA]]+Table1[[#This Row],[Overtime Pay]]</f>
        <v>69695.149999999994</v>
      </c>
      <c r="X4193" s="1">
        <f>Table1[[#This Row],[Gross Salary]]-Table1[[#This Row],[Total Deduction]]</f>
        <v>63172.520769230767</v>
      </c>
      <c r="Y4193" t="s">
        <v>37</v>
      </c>
      <c r="Z4193" t="s">
        <v>38</v>
      </c>
      <c r="AA4193" t="s">
        <v>14874</v>
      </c>
      <c r="AB4193" t="s">
        <v>14875</v>
      </c>
    </row>
    <row r="4194" spans="1:28" x14ac:dyDescent="0.3">
      <c r="A4194" t="s">
        <v>14876</v>
      </c>
      <c r="B4194" t="s">
        <v>2705</v>
      </c>
      <c r="C4194">
        <v>43</v>
      </c>
      <c r="D4194" t="s">
        <v>133</v>
      </c>
      <c r="E4194" t="s">
        <v>32</v>
      </c>
      <c r="F4194" t="s">
        <v>69</v>
      </c>
      <c r="G4194" t="s">
        <v>8010</v>
      </c>
      <c r="H4194" t="s">
        <v>35</v>
      </c>
      <c r="I4194" t="s">
        <v>36</v>
      </c>
      <c r="J4194">
        <v>26</v>
      </c>
      <c r="K4194">
        <v>25</v>
      </c>
      <c r="L4194">
        <f t="shared" si="195"/>
        <v>1</v>
      </c>
      <c r="M4194">
        <v>9</v>
      </c>
      <c r="N4194">
        <v>69979</v>
      </c>
      <c r="O4194" s="1">
        <f t="shared" si="196"/>
        <v>2691.5</v>
      </c>
      <c r="P4194" s="1">
        <f t="shared" si="197"/>
        <v>67287.5</v>
      </c>
      <c r="Q4194" s="1">
        <f>Table1[[#This Row],[Earned Basic Salary]]*20%</f>
        <v>13457.5</v>
      </c>
      <c r="R4194" s="1">
        <f>Table1[[#This Row],[Earned Basic Salary]]*10%</f>
        <v>6728.75</v>
      </c>
      <c r="S4194" s="1">
        <f>Table1[[#This Row],[Earned Basic Salary]]*12%</f>
        <v>8074.5</v>
      </c>
      <c r="T4194" s="1">
        <f>200</f>
        <v>200</v>
      </c>
      <c r="U4194" s="1">
        <f>Table1[[#This Row],[PF]]+Table1[[#This Row],[Professional Tax]]</f>
        <v>8274.5</v>
      </c>
      <c r="V4194" s="1">
        <f>Table1[[#This Row],[Overtime Hours]]*200</f>
        <v>1800</v>
      </c>
      <c r="W4194" s="1">
        <f>Table1[[#This Row],[Earned Basic Salary]]+Table1[[#This Row],[HRA]]+Table1[[#This Row],[DA]]+Table1[[#This Row],[Overtime Pay]]</f>
        <v>89273.75</v>
      </c>
      <c r="X4194" s="1">
        <f>Table1[[#This Row],[Gross Salary]]-Table1[[#This Row],[Total Deduction]]</f>
        <v>80999.25</v>
      </c>
      <c r="Y4194" t="s">
        <v>37</v>
      </c>
      <c r="Z4194" t="s">
        <v>106</v>
      </c>
      <c r="AA4194" t="s">
        <v>14877</v>
      </c>
      <c r="AB4194" t="s">
        <v>14878</v>
      </c>
    </row>
    <row r="4195" spans="1:28" x14ac:dyDescent="0.3">
      <c r="A4195" t="s">
        <v>14879</v>
      </c>
      <c r="B4195" t="s">
        <v>80</v>
      </c>
      <c r="C4195">
        <v>26</v>
      </c>
      <c r="D4195" t="s">
        <v>31</v>
      </c>
      <c r="E4195" t="s">
        <v>121</v>
      </c>
      <c r="F4195" t="s">
        <v>55</v>
      </c>
      <c r="G4195" t="s">
        <v>3860</v>
      </c>
      <c r="H4195" t="s">
        <v>35</v>
      </c>
      <c r="I4195" t="s">
        <v>36</v>
      </c>
      <c r="J4195">
        <v>26</v>
      </c>
      <c r="K4195">
        <v>23</v>
      </c>
      <c r="L4195">
        <f t="shared" si="195"/>
        <v>3</v>
      </c>
      <c r="M4195">
        <v>18</v>
      </c>
      <c r="N4195">
        <v>58719</v>
      </c>
      <c r="O4195" s="1">
        <f t="shared" si="196"/>
        <v>2258.4230769230771</v>
      </c>
      <c r="P4195" s="1">
        <f t="shared" si="197"/>
        <v>51943.730769230773</v>
      </c>
      <c r="Q4195" s="1">
        <f>Table1[[#This Row],[Earned Basic Salary]]*20%</f>
        <v>10388.746153846156</v>
      </c>
      <c r="R4195" s="1">
        <f>Table1[[#This Row],[Earned Basic Salary]]*10%</f>
        <v>5194.3730769230779</v>
      </c>
      <c r="S4195" s="1">
        <f>Table1[[#This Row],[Earned Basic Salary]]*12%</f>
        <v>6233.2476923076929</v>
      </c>
      <c r="T4195" s="1">
        <f>200</f>
        <v>200</v>
      </c>
      <c r="U4195" s="1">
        <f>Table1[[#This Row],[PF]]+Table1[[#This Row],[Professional Tax]]</f>
        <v>6433.2476923076929</v>
      </c>
      <c r="V4195" s="1">
        <f>Table1[[#This Row],[Overtime Hours]]*200</f>
        <v>3600</v>
      </c>
      <c r="W4195" s="1">
        <f>Table1[[#This Row],[Earned Basic Salary]]+Table1[[#This Row],[HRA]]+Table1[[#This Row],[DA]]+Table1[[#This Row],[Overtime Pay]]</f>
        <v>71126.850000000006</v>
      </c>
      <c r="X4195" s="1">
        <f>Table1[[#This Row],[Gross Salary]]-Table1[[#This Row],[Total Deduction]]</f>
        <v>64693.602307692316</v>
      </c>
      <c r="Y4195" t="s">
        <v>37</v>
      </c>
      <c r="Z4195" t="s">
        <v>95</v>
      </c>
      <c r="AA4195" t="s">
        <v>14880</v>
      </c>
      <c r="AB4195" t="s">
        <v>14881</v>
      </c>
    </row>
    <row r="4196" spans="1:28" x14ac:dyDescent="0.3">
      <c r="A4196" t="s">
        <v>14882</v>
      </c>
      <c r="B4196" t="s">
        <v>265</v>
      </c>
      <c r="C4196">
        <v>45</v>
      </c>
      <c r="D4196" t="s">
        <v>44</v>
      </c>
      <c r="E4196" t="s">
        <v>54</v>
      </c>
      <c r="F4196" t="s">
        <v>89</v>
      </c>
      <c r="G4196" t="s">
        <v>14883</v>
      </c>
      <c r="H4196" t="s">
        <v>35</v>
      </c>
      <c r="I4196" t="s">
        <v>36</v>
      </c>
      <c r="J4196">
        <v>26</v>
      </c>
      <c r="K4196">
        <v>26</v>
      </c>
      <c r="L4196">
        <f t="shared" si="195"/>
        <v>0</v>
      </c>
      <c r="M4196">
        <v>1</v>
      </c>
      <c r="N4196">
        <v>51367</v>
      </c>
      <c r="O4196" s="1">
        <f t="shared" si="196"/>
        <v>1975.6538461538462</v>
      </c>
      <c r="P4196" s="1">
        <f t="shared" si="197"/>
        <v>51367</v>
      </c>
      <c r="Q4196" s="1">
        <f>Table1[[#This Row],[Earned Basic Salary]]*20%</f>
        <v>10273.400000000001</v>
      </c>
      <c r="R4196" s="1">
        <f>Table1[[#This Row],[Earned Basic Salary]]*10%</f>
        <v>5136.7000000000007</v>
      </c>
      <c r="S4196" s="1">
        <f>Table1[[#This Row],[Earned Basic Salary]]*12%</f>
        <v>6164.04</v>
      </c>
      <c r="T4196" s="1">
        <f>200</f>
        <v>200</v>
      </c>
      <c r="U4196" s="1">
        <f>Table1[[#This Row],[PF]]+Table1[[#This Row],[Professional Tax]]</f>
        <v>6364.04</v>
      </c>
      <c r="V4196" s="1">
        <f>Table1[[#This Row],[Overtime Hours]]*200</f>
        <v>200</v>
      </c>
      <c r="W4196" s="1">
        <f>Table1[[#This Row],[Earned Basic Salary]]+Table1[[#This Row],[HRA]]+Table1[[#This Row],[DA]]+Table1[[#This Row],[Overtime Pay]]</f>
        <v>66977.100000000006</v>
      </c>
      <c r="X4196" s="1">
        <f>Table1[[#This Row],[Gross Salary]]-Table1[[#This Row],[Total Deduction]]</f>
        <v>60613.060000000005</v>
      </c>
      <c r="Y4196" t="s">
        <v>37</v>
      </c>
      <c r="Z4196" t="s">
        <v>106</v>
      </c>
      <c r="AA4196" t="s">
        <v>14884</v>
      </c>
      <c r="AB4196" t="s">
        <v>14885</v>
      </c>
    </row>
    <row r="4197" spans="1:28" x14ac:dyDescent="0.3">
      <c r="A4197" t="s">
        <v>14886</v>
      </c>
      <c r="B4197" t="s">
        <v>1175</v>
      </c>
      <c r="C4197">
        <v>28</v>
      </c>
      <c r="D4197" t="s">
        <v>31</v>
      </c>
      <c r="E4197" t="s">
        <v>45</v>
      </c>
      <c r="F4197" t="s">
        <v>69</v>
      </c>
      <c r="G4197" t="s">
        <v>1738</v>
      </c>
      <c r="H4197" t="s">
        <v>35</v>
      </c>
      <c r="I4197" t="s">
        <v>36</v>
      </c>
      <c r="J4197">
        <v>26</v>
      </c>
      <c r="K4197">
        <v>22</v>
      </c>
      <c r="L4197">
        <f t="shared" si="195"/>
        <v>4</v>
      </c>
      <c r="M4197">
        <v>18</v>
      </c>
      <c r="N4197">
        <v>70348</v>
      </c>
      <c r="O4197" s="1">
        <f t="shared" si="196"/>
        <v>2705.6923076923076</v>
      </c>
      <c r="P4197" s="1">
        <f t="shared" si="197"/>
        <v>59525.230769230766</v>
      </c>
      <c r="Q4197" s="1">
        <f>Table1[[#This Row],[Earned Basic Salary]]*20%</f>
        <v>11905.046153846153</v>
      </c>
      <c r="R4197" s="1">
        <f>Table1[[#This Row],[Earned Basic Salary]]*10%</f>
        <v>5952.5230769230766</v>
      </c>
      <c r="S4197" s="1">
        <f>Table1[[#This Row],[Earned Basic Salary]]*12%</f>
        <v>7143.0276923076917</v>
      </c>
      <c r="T4197" s="1">
        <f>200</f>
        <v>200</v>
      </c>
      <c r="U4197" s="1">
        <f>Table1[[#This Row],[PF]]+Table1[[#This Row],[Professional Tax]]</f>
        <v>7343.0276923076917</v>
      </c>
      <c r="V4197" s="1">
        <f>Table1[[#This Row],[Overtime Hours]]*200</f>
        <v>3600</v>
      </c>
      <c r="W4197" s="1">
        <f>Table1[[#This Row],[Earned Basic Salary]]+Table1[[#This Row],[HRA]]+Table1[[#This Row],[DA]]+Table1[[#This Row],[Overtime Pay]]</f>
        <v>80982.799999999988</v>
      </c>
      <c r="X4197" s="1">
        <f>Table1[[#This Row],[Gross Salary]]-Table1[[#This Row],[Total Deduction]]</f>
        <v>73639.772307692299</v>
      </c>
      <c r="Y4197" t="s">
        <v>37</v>
      </c>
      <c r="Z4197" t="s">
        <v>38</v>
      </c>
      <c r="AA4197" t="s">
        <v>14887</v>
      </c>
      <c r="AB4197" t="s">
        <v>14888</v>
      </c>
    </row>
    <row r="4198" spans="1:28" x14ac:dyDescent="0.3">
      <c r="A4198" t="s">
        <v>14889</v>
      </c>
      <c r="B4198" t="s">
        <v>163</v>
      </c>
      <c r="C4198">
        <v>45</v>
      </c>
      <c r="D4198" t="s">
        <v>75</v>
      </c>
      <c r="E4198" t="s">
        <v>45</v>
      </c>
      <c r="F4198" t="s">
        <v>55</v>
      </c>
      <c r="G4198" t="s">
        <v>5275</v>
      </c>
      <c r="H4198" t="s">
        <v>35</v>
      </c>
      <c r="I4198" t="s">
        <v>36</v>
      </c>
      <c r="J4198">
        <v>26</v>
      </c>
      <c r="K4198">
        <v>23</v>
      </c>
      <c r="L4198">
        <f t="shared" si="195"/>
        <v>3</v>
      </c>
      <c r="M4198">
        <v>7</v>
      </c>
      <c r="N4198">
        <v>52247</v>
      </c>
      <c r="O4198" s="1">
        <f t="shared" si="196"/>
        <v>2009.5</v>
      </c>
      <c r="P4198" s="1">
        <f t="shared" si="197"/>
        <v>46218.5</v>
      </c>
      <c r="Q4198" s="1">
        <f>Table1[[#This Row],[Earned Basic Salary]]*20%</f>
        <v>9243.7000000000007</v>
      </c>
      <c r="R4198" s="1">
        <f>Table1[[#This Row],[Earned Basic Salary]]*10%</f>
        <v>4621.8500000000004</v>
      </c>
      <c r="S4198" s="1">
        <f>Table1[[#This Row],[Earned Basic Salary]]*12%</f>
        <v>5546.2199999999993</v>
      </c>
      <c r="T4198" s="1">
        <f>200</f>
        <v>200</v>
      </c>
      <c r="U4198" s="1">
        <f>Table1[[#This Row],[PF]]+Table1[[#This Row],[Professional Tax]]</f>
        <v>5746.2199999999993</v>
      </c>
      <c r="V4198" s="1">
        <f>Table1[[#This Row],[Overtime Hours]]*200</f>
        <v>1400</v>
      </c>
      <c r="W4198" s="1">
        <f>Table1[[#This Row],[Earned Basic Salary]]+Table1[[#This Row],[HRA]]+Table1[[#This Row],[DA]]+Table1[[#This Row],[Overtime Pay]]</f>
        <v>61484.049999999996</v>
      </c>
      <c r="X4198" s="1">
        <f>Table1[[#This Row],[Gross Salary]]-Table1[[#This Row],[Total Deduction]]</f>
        <v>55737.829999999994</v>
      </c>
      <c r="Y4198" t="s">
        <v>37</v>
      </c>
      <c r="Z4198" t="s">
        <v>95</v>
      </c>
      <c r="AA4198" t="s">
        <v>14890</v>
      </c>
      <c r="AB4198" t="s">
        <v>14891</v>
      </c>
    </row>
    <row r="4199" spans="1:28" x14ac:dyDescent="0.3">
      <c r="A4199" t="s">
        <v>14892</v>
      </c>
      <c r="B4199" t="s">
        <v>226</v>
      </c>
      <c r="C4199">
        <v>53</v>
      </c>
      <c r="D4199" t="s">
        <v>61</v>
      </c>
      <c r="E4199" t="s">
        <v>121</v>
      </c>
      <c r="F4199" t="s">
        <v>55</v>
      </c>
      <c r="G4199" t="s">
        <v>14702</v>
      </c>
      <c r="H4199" t="s">
        <v>35</v>
      </c>
      <c r="I4199" t="s">
        <v>36</v>
      </c>
      <c r="J4199">
        <v>26</v>
      </c>
      <c r="K4199">
        <v>23</v>
      </c>
      <c r="L4199">
        <f t="shared" si="195"/>
        <v>3</v>
      </c>
      <c r="M4199">
        <v>8</v>
      </c>
      <c r="N4199">
        <v>43703</v>
      </c>
      <c r="O4199" s="1">
        <f t="shared" si="196"/>
        <v>1680.8846153846155</v>
      </c>
      <c r="P4199" s="1">
        <f t="shared" si="197"/>
        <v>38660.346153846156</v>
      </c>
      <c r="Q4199" s="1">
        <f>Table1[[#This Row],[Earned Basic Salary]]*20%</f>
        <v>7732.0692307692316</v>
      </c>
      <c r="R4199" s="1">
        <f>Table1[[#This Row],[Earned Basic Salary]]*10%</f>
        <v>3866.0346153846158</v>
      </c>
      <c r="S4199" s="1">
        <f>Table1[[#This Row],[Earned Basic Salary]]*12%</f>
        <v>4639.2415384615388</v>
      </c>
      <c r="T4199" s="1">
        <f>200</f>
        <v>200</v>
      </c>
      <c r="U4199" s="1">
        <f>Table1[[#This Row],[PF]]+Table1[[#This Row],[Professional Tax]]</f>
        <v>4839.2415384615388</v>
      </c>
      <c r="V4199" s="1">
        <f>Table1[[#This Row],[Overtime Hours]]*200</f>
        <v>1600</v>
      </c>
      <c r="W4199" s="1">
        <f>Table1[[#This Row],[Earned Basic Salary]]+Table1[[#This Row],[HRA]]+Table1[[#This Row],[DA]]+Table1[[#This Row],[Overtime Pay]]</f>
        <v>51858.450000000004</v>
      </c>
      <c r="X4199" s="1">
        <f>Table1[[#This Row],[Gross Salary]]-Table1[[#This Row],[Total Deduction]]</f>
        <v>47019.208461538467</v>
      </c>
      <c r="Y4199" t="s">
        <v>37</v>
      </c>
      <c r="Z4199" t="s">
        <v>48</v>
      </c>
      <c r="AA4199" t="s">
        <v>14893</v>
      </c>
      <c r="AB4199" t="s">
        <v>14894</v>
      </c>
    </row>
    <row r="4200" spans="1:28" x14ac:dyDescent="0.3">
      <c r="A4200" t="s">
        <v>14895</v>
      </c>
      <c r="B4200" t="s">
        <v>173</v>
      </c>
      <c r="C4200">
        <v>44</v>
      </c>
      <c r="D4200" t="s">
        <v>81</v>
      </c>
      <c r="E4200" t="s">
        <v>32</v>
      </c>
      <c r="F4200" t="s">
        <v>83</v>
      </c>
      <c r="G4200" t="s">
        <v>9918</v>
      </c>
      <c r="H4200" t="s">
        <v>35</v>
      </c>
      <c r="I4200" t="s">
        <v>36</v>
      </c>
      <c r="J4200">
        <v>26</v>
      </c>
      <c r="K4200">
        <v>25</v>
      </c>
      <c r="L4200">
        <f t="shared" si="195"/>
        <v>1</v>
      </c>
      <c r="M4200">
        <v>6</v>
      </c>
      <c r="N4200">
        <v>21379</v>
      </c>
      <c r="O4200" s="1">
        <f t="shared" si="196"/>
        <v>822.26923076923072</v>
      </c>
      <c r="P4200" s="1">
        <f t="shared" si="197"/>
        <v>20556.73076923077</v>
      </c>
      <c r="Q4200" s="1">
        <f>Table1[[#This Row],[Earned Basic Salary]]*20%</f>
        <v>4111.3461538461543</v>
      </c>
      <c r="R4200" s="1">
        <f>Table1[[#This Row],[Earned Basic Salary]]*10%</f>
        <v>2055.6730769230771</v>
      </c>
      <c r="S4200" s="1">
        <f>Table1[[#This Row],[Earned Basic Salary]]*12%</f>
        <v>2466.8076923076924</v>
      </c>
      <c r="T4200" s="1">
        <f>200</f>
        <v>200</v>
      </c>
      <c r="U4200" s="1">
        <f>Table1[[#This Row],[PF]]+Table1[[#This Row],[Professional Tax]]</f>
        <v>2666.8076923076924</v>
      </c>
      <c r="V4200" s="1">
        <f>Table1[[#This Row],[Overtime Hours]]*200</f>
        <v>1200</v>
      </c>
      <c r="W4200" s="1">
        <f>Table1[[#This Row],[Earned Basic Salary]]+Table1[[#This Row],[HRA]]+Table1[[#This Row],[DA]]+Table1[[#This Row],[Overtime Pay]]</f>
        <v>27923.75</v>
      </c>
      <c r="X4200" s="1">
        <f>Table1[[#This Row],[Gross Salary]]-Table1[[#This Row],[Total Deduction]]</f>
        <v>25256.942307692309</v>
      </c>
      <c r="Y4200" t="s">
        <v>37</v>
      </c>
      <c r="Z4200" t="s">
        <v>95</v>
      </c>
      <c r="AA4200" t="s">
        <v>14896</v>
      </c>
      <c r="AB4200" t="s">
        <v>14897</v>
      </c>
    </row>
    <row r="4201" spans="1:28" x14ac:dyDescent="0.3">
      <c r="A4201" t="s">
        <v>14898</v>
      </c>
      <c r="B4201" t="s">
        <v>1579</v>
      </c>
      <c r="C4201">
        <v>41</v>
      </c>
      <c r="D4201" t="s">
        <v>31</v>
      </c>
      <c r="E4201" t="s">
        <v>121</v>
      </c>
      <c r="F4201" t="s">
        <v>89</v>
      </c>
      <c r="G4201" t="s">
        <v>14899</v>
      </c>
      <c r="H4201" t="s">
        <v>35</v>
      </c>
      <c r="I4201" t="s">
        <v>36</v>
      </c>
      <c r="J4201">
        <v>26</v>
      </c>
      <c r="K4201">
        <v>23</v>
      </c>
      <c r="L4201">
        <f t="shared" si="195"/>
        <v>3</v>
      </c>
      <c r="M4201">
        <v>15</v>
      </c>
      <c r="N4201">
        <v>46107</v>
      </c>
      <c r="O4201" s="1">
        <f t="shared" si="196"/>
        <v>1773.3461538461538</v>
      </c>
      <c r="P4201" s="1">
        <f t="shared" si="197"/>
        <v>40786.961538461539</v>
      </c>
      <c r="Q4201" s="1">
        <f>Table1[[#This Row],[Earned Basic Salary]]*20%</f>
        <v>8157.3923076923083</v>
      </c>
      <c r="R4201" s="1">
        <f>Table1[[#This Row],[Earned Basic Salary]]*10%</f>
        <v>4078.6961538461542</v>
      </c>
      <c r="S4201" s="1">
        <f>Table1[[#This Row],[Earned Basic Salary]]*12%</f>
        <v>4894.4353846153845</v>
      </c>
      <c r="T4201" s="1">
        <f>200</f>
        <v>200</v>
      </c>
      <c r="U4201" s="1">
        <f>Table1[[#This Row],[PF]]+Table1[[#This Row],[Professional Tax]]</f>
        <v>5094.4353846153845</v>
      </c>
      <c r="V4201" s="1">
        <f>Table1[[#This Row],[Overtime Hours]]*200</f>
        <v>3000</v>
      </c>
      <c r="W4201" s="1">
        <f>Table1[[#This Row],[Earned Basic Salary]]+Table1[[#This Row],[HRA]]+Table1[[#This Row],[DA]]+Table1[[#This Row],[Overtime Pay]]</f>
        <v>56023.05</v>
      </c>
      <c r="X4201" s="1">
        <f>Table1[[#This Row],[Gross Salary]]-Table1[[#This Row],[Total Deduction]]</f>
        <v>50928.61461538462</v>
      </c>
      <c r="Y4201" t="s">
        <v>37</v>
      </c>
      <c r="Z4201" t="s">
        <v>95</v>
      </c>
      <c r="AA4201" t="s">
        <v>14900</v>
      </c>
      <c r="AB4201" t="s">
        <v>14901</v>
      </c>
    </row>
    <row r="4202" spans="1:28" x14ac:dyDescent="0.3">
      <c r="A4202" t="s">
        <v>14902</v>
      </c>
      <c r="B4202" t="s">
        <v>1574</v>
      </c>
      <c r="C4202">
        <v>21</v>
      </c>
      <c r="D4202" t="s">
        <v>53</v>
      </c>
      <c r="E4202" t="s">
        <v>62</v>
      </c>
      <c r="F4202" t="s">
        <v>83</v>
      </c>
      <c r="G4202" t="s">
        <v>2676</v>
      </c>
      <c r="H4202" t="s">
        <v>35</v>
      </c>
      <c r="I4202" t="s">
        <v>36</v>
      </c>
      <c r="J4202">
        <v>26</v>
      </c>
      <c r="K4202">
        <v>24</v>
      </c>
      <c r="L4202">
        <f t="shared" si="195"/>
        <v>2</v>
      </c>
      <c r="M4202">
        <v>16</v>
      </c>
      <c r="N4202">
        <v>52491</v>
      </c>
      <c r="O4202" s="1">
        <f t="shared" si="196"/>
        <v>2018.8846153846155</v>
      </c>
      <c r="P4202" s="1">
        <f t="shared" si="197"/>
        <v>48453.230769230773</v>
      </c>
      <c r="Q4202" s="1">
        <f>Table1[[#This Row],[Earned Basic Salary]]*20%</f>
        <v>9690.6461538461554</v>
      </c>
      <c r="R4202" s="1">
        <f>Table1[[#This Row],[Earned Basic Salary]]*10%</f>
        <v>4845.3230769230777</v>
      </c>
      <c r="S4202" s="1">
        <f>Table1[[#This Row],[Earned Basic Salary]]*12%</f>
        <v>5814.3876923076923</v>
      </c>
      <c r="T4202" s="1">
        <f>200</f>
        <v>200</v>
      </c>
      <c r="U4202" s="1">
        <f>Table1[[#This Row],[PF]]+Table1[[#This Row],[Professional Tax]]</f>
        <v>6014.3876923076923</v>
      </c>
      <c r="V4202" s="1">
        <f>Table1[[#This Row],[Overtime Hours]]*200</f>
        <v>3200</v>
      </c>
      <c r="W4202" s="1">
        <f>Table1[[#This Row],[Earned Basic Salary]]+Table1[[#This Row],[HRA]]+Table1[[#This Row],[DA]]+Table1[[#This Row],[Overtime Pay]]</f>
        <v>66189.200000000012</v>
      </c>
      <c r="X4202" s="1">
        <f>Table1[[#This Row],[Gross Salary]]-Table1[[#This Row],[Total Deduction]]</f>
        <v>60174.812307692322</v>
      </c>
      <c r="Y4202" t="s">
        <v>37</v>
      </c>
      <c r="Z4202" t="s">
        <v>48</v>
      </c>
      <c r="AA4202" t="s">
        <v>14903</v>
      </c>
      <c r="AB4202" t="s">
        <v>14904</v>
      </c>
    </row>
    <row r="4203" spans="1:28" x14ac:dyDescent="0.3">
      <c r="A4203" t="s">
        <v>14905</v>
      </c>
      <c r="B4203" t="s">
        <v>495</v>
      </c>
      <c r="C4203">
        <v>38</v>
      </c>
      <c r="D4203" t="s">
        <v>75</v>
      </c>
      <c r="E4203" t="s">
        <v>54</v>
      </c>
      <c r="F4203" t="s">
        <v>63</v>
      </c>
      <c r="G4203" t="s">
        <v>1077</v>
      </c>
      <c r="H4203" t="s">
        <v>35</v>
      </c>
      <c r="I4203" t="s">
        <v>36</v>
      </c>
      <c r="J4203">
        <v>26</v>
      </c>
      <c r="K4203">
        <v>24</v>
      </c>
      <c r="L4203">
        <f t="shared" si="195"/>
        <v>2</v>
      </c>
      <c r="M4203">
        <v>19</v>
      </c>
      <c r="N4203">
        <v>18795</v>
      </c>
      <c r="O4203" s="1">
        <f t="shared" si="196"/>
        <v>722.88461538461536</v>
      </c>
      <c r="P4203" s="1">
        <f t="shared" si="197"/>
        <v>17349.23076923077</v>
      </c>
      <c r="Q4203" s="1">
        <f>Table1[[#This Row],[Earned Basic Salary]]*20%</f>
        <v>3469.8461538461543</v>
      </c>
      <c r="R4203" s="1">
        <f>Table1[[#This Row],[Earned Basic Salary]]*10%</f>
        <v>1734.9230769230771</v>
      </c>
      <c r="S4203" s="1">
        <f>Table1[[#This Row],[Earned Basic Salary]]*12%</f>
        <v>2081.9076923076923</v>
      </c>
      <c r="T4203" s="1">
        <f>200</f>
        <v>200</v>
      </c>
      <c r="U4203" s="1">
        <f>Table1[[#This Row],[PF]]+Table1[[#This Row],[Professional Tax]]</f>
        <v>2281.9076923076923</v>
      </c>
      <c r="V4203" s="1">
        <f>Table1[[#This Row],[Overtime Hours]]*200</f>
        <v>3800</v>
      </c>
      <c r="W4203" s="1">
        <f>Table1[[#This Row],[Earned Basic Salary]]+Table1[[#This Row],[HRA]]+Table1[[#This Row],[DA]]+Table1[[#This Row],[Overtime Pay]]</f>
        <v>26354</v>
      </c>
      <c r="X4203" s="1">
        <f>Table1[[#This Row],[Gross Salary]]-Table1[[#This Row],[Total Deduction]]</f>
        <v>24072.092307692306</v>
      </c>
      <c r="Y4203" t="s">
        <v>37</v>
      </c>
      <c r="Z4203" t="s">
        <v>95</v>
      </c>
      <c r="AA4203" t="s">
        <v>14906</v>
      </c>
      <c r="AB4203" t="s">
        <v>14907</v>
      </c>
    </row>
    <row r="4204" spans="1:28" x14ac:dyDescent="0.3">
      <c r="A4204" t="s">
        <v>14908</v>
      </c>
      <c r="B4204" t="s">
        <v>1030</v>
      </c>
      <c r="C4204">
        <v>43</v>
      </c>
      <c r="D4204" t="s">
        <v>81</v>
      </c>
      <c r="E4204" t="s">
        <v>62</v>
      </c>
      <c r="F4204" t="s">
        <v>55</v>
      </c>
      <c r="G4204" t="s">
        <v>5651</v>
      </c>
      <c r="H4204" t="s">
        <v>35</v>
      </c>
      <c r="I4204" t="s">
        <v>36</v>
      </c>
      <c r="J4204">
        <v>26</v>
      </c>
      <c r="K4204">
        <v>25</v>
      </c>
      <c r="L4204">
        <f t="shared" si="195"/>
        <v>1</v>
      </c>
      <c r="M4204">
        <v>0</v>
      </c>
      <c r="N4204">
        <v>24687</v>
      </c>
      <c r="O4204" s="1">
        <f t="shared" si="196"/>
        <v>949.5</v>
      </c>
      <c r="P4204" s="1">
        <f t="shared" si="197"/>
        <v>23737.5</v>
      </c>
      <c r="Q4204" s="1">
        <f>Table1[[#This Row],[Earned Basic Salary]]*20%</f>
        <v>4747.5</v>
      </c>
      <c r="R4204" s="1">
        <f>Table1[[#This Row],[Earned Basic Salary]]*10%</f>
        <v>2373.75</v>
      </c>
      <c r="S4204" s="1">
        <f>Table1[[#This Row],[Earned Basic Salary]]*12%</f>
        <v>2848.5</v>
      </c>
      <c r="T4204" s="1">
        <f>200</f>
        <v>200</v>
      </c>
      <c r="U4204" s="1">
        <f>Table1[[#This Row],[PF]]+Table1[[#This Row],[Professional Tax]]</f>
        <v>3048.5</v>
      </c>
      <c r="V4204" s="1">
        <f>Table1[[#This Row],[Overtime Hours]]*200</f>
        <v>0</v>
      </c>
      <c r="W4204" s="1">
        <f>Table1[[#This Row],[Earned Basic Salary]]+Table1[[#This Row],[HRA]]+Table1[[#This Row],[DA]]+Table1[[#This Row],[Overtime Pay]]</f>
        <v>30858.75</v>
      </c>
      <c r="X4204" s="1">
        <f>Table1[[#This Row],[Gross Salary]]-Table1[[#This Row],[Total Deduction]]</f>
        <v>27810.25</v>
      </c>
      <c r="Y4204" t="s">
        <v>37</v>
      </c>
      <c r="Z4204" t="s">
        <v>106</v>
      </c>
      <c r="AA4204" t="s">
        <v>14909</v>
      </c>
      <c r="AB4204" t="s">
        <v>14910</v>
      </c>
    </row>
    <row r="4205" spans="1:28" x14ac:dyDescent="0.3">
      <c r="A4205" t="s">
        <v>14911</v>
      </c>
      <c r="B4205" t="s">
        <v>344</v>
      </c>
      <c r="C4205">
        <v>55</v>
      </c>
      <c r="D4205" t="s">
        <v>127</v>
      </c>
      <c r="E4205" t="s">
        <v>62</v>
      </c>
      <c r="F4205" t="s">
        <v>46</v>
      </c>
      <c r="G4205" t="s">
        <v>12155</v>
      </c>
      <c r="H4205" t="s">
        <v>35</v>
      </c>
      <c r="I4205" t="s">
        <v>36</v>
      </c>
      <c r="J4205">
        <v>26</v>
      </c>
      <c r="K4205">
        <v>24</v>
      </c>
      <c r="L4205">
        <f t="shared" si="195"/>
        <v>2</v>
      </c>
      <c r="M4205">
        <v>5</v>
      </c>
      <c r="N4205">
        <v>58729</v>
      </c>
      <c r="O4205" s="1">
        <f t="shared" si="196"/>
        <v>2258.8076923076924</v>
      </c>
      <c r="P4205" s="1">
        <f t="shared" si="197"/>
        <v>54211.384615384617</v>
      </c>
      <c r="Q4205" s="1">
        <f>Table1[[#This Row],[Earned Basic Salary]]*20%</f>
        <v>10842.276923076925</v>
      </c>
      <c r="R4205" s="1">
        <f>Table1[[#This Row],[Earned Basic Salary]]*10%</f>
        <v>5421.1384615384623</v>
      </c>
      <c r="S4205" s="1">
        <f>Table1[[#This Row],[Earned Basic Salary]]*12%</f>
        <v>6505.3661538461538</v>
      </c>
      <c r="T4205" s="1">
        <f>200</f>
        <v>200</v>
      </c>
      <c r="U4205" s="1">
        <f>Table1[[#This Row],[PF]]+Table1[[#This Row],[Professional Tax]]</f>
        <v>6705.3661538461538</v>
      </c>
      <c r="V4205" s="1">
        <f>Table1[[#This Row],[Overtime Hours]]*200</f>
        <v>1000</v>
      </c>
      <c r="W4205" s="1">
        <f>Table1[[#This Row],[Earned Basic Salary]]+Table1[[#This Row],[HRA]]+Table1[[#This Row],[DA]]+Table1[[#This Row],[Overtime Pay]]</f>
        <v>71474.8</v>
      </c>
      <c r="X4205" s="1">
        <f>Table1[[#This Row],[Gross Salary]]-Table1[[#This Row],[Total Deduction]]</f>
        <v>64769.43384615385</v>
      </c>
      <c r="Y4205" t="s">
        <v>37</v>
      </c>
      <c r="Z4205" t="s">
        <v>106</v>
      </c>
      <c r="AA4205" t="s">
        <v>14912</v>
      </c>
      <c r="AB4205" t="s">
        <v>14913</v>
      </c>
    </row>
    <row r="4206" spans="1:28" x14ac:dyDescent="0.3">
      <c r="A4206" t="s">
        <v>14914</v>
      </c>
      <c r="B4206" t="s">
        <v>1403</v>
      </c>
      <c r="C4206">
        <v>31</v>
      </c>
      <c r="D4206" t="s">
        <v>75</v>
      </c>
      <c r="E4206" t="s">
        <v>54</v>
      </c>
      <c r="F4206" t="s">
        <v>89</v>
      </c>
      <c r="G4206" t="s">
        <v>6182</v>
      </c>
      <c r="H4206" t="s">
        <v>35</v>
      </c>
      <c r="I4206" t="s">
        <v>36</v>
      </c>
      <c r="J4206">
        <v>26</v>
      </c>
      <c r="K4206">
        <v>22</v>
      </c>
      <c r="L4206">
        <f t="shared" si="195"/>
        <v>4</v>
      </c>
      <c r="M4206">
        <v>1</v>
      </c>
      <c r="N4206">
        <v>22205</v>
      </c>
      <c r="O4206" s="1">
        <f t="shared" si="196"/>
        <v>854.03846153846155</v>
      </c>
      <c r="P4206" s="1">
        <f t="shared" si="197"/>
        <v>18788.846153846152</v>
      </c>
      <c r="Q4206" s="1">
        <f>Table1[[#This Row],[Earned Basic Salary]]*20%</f>
        <v>3757.7692307692305</v>
      </c>
      <c r="R4206" s="1">
        <f>Table1[[#This Row],[Earned Basic Salary]]*10%</f>
        <v>1878.8846153846152</v>
      </c>
      <c r="S4206" s="1">
        <f>Table1[[#This Row],[Earned Basic Salary]]*12%</f>
        <v>2254.6615384615384</v>
      </c>
      <c r="T4206" s="1">
        <f>200</f>
        <v>200</v>
      </c>
      <c r="U4206" s="1">
        <f>Table1[[#This Row],[PF]]+Table1[[#This Row],[Professional Tax]]</f>
        <v>2454.6615384615384</v>
      </c>
      <c r="V4206" s="1">
        <f>Table1[[#This Row],[Overtime Hours]]*200</f>
        <v>200</v>
      </c>
      <c r="W4206" s="1">
        <f>Table1[[#This Row],[Earned Basic Salary]]+Table1[[#This Row],[HRA]]+Table1[[#This Row],[DA]]+Table1[[#This Row],[Overtime Pay]]</f>
        <v>24625.5</v>
      </c>
      <c r="X4206" s="1">
        <f>Table1[[#This Row],[Gross Salary]]-Table1[[#This Row],[Total Deduction]]</f>
        <v>22170.83846153846</v>
      </c>
      <c r="Y4206" t="s">
        <v>37</v>
      </c>
      <c r="Z4206" t="s">
        <v>48</v>
      </c>
      <c r="AA4206" t="s">
        <v>14915</v>
      </c>
      <c r="AB4206" t="s">
        <v>14916</v>
      </c>
    </row>
    <row r="4207" spans="1:28" x14ac:dyDescent="0.3">
      <c r="A4207" t="s">
        <v>14917</v>
      </c>
      <c r="B4207" t="s">
        <v>1656</v>
      </c>
      <c r="C4207">
        <v>51</v>
      </c>
      <c r="D4207" t="s">
        <v>75</v>
      </c>
      <c r="E4207" t="s">
        <v>121</v>
      </c>
      <c r="F4207" t="s">
        <v>33</v>
      </c>
      <c r="G4207" t="s">
        <v>11653</v>
      </c>
      <c r="H4207" t="s">
        <v>35</v>
      </c>
      <c r="I4207" t="s">
        <v>36</v>
      </c>
      <c r="J4207">
        <v>26</v>
      </c>
      <c r="K4207">
        <v>24</v>
      </c>
      <c r="L4207">
        <f t="shared" si="195"/>
        <v>2</v>
      </c>
      <c r="M4207">
        <v>0</v>
      </c>
      <c r="N4207">
        <v>54981</v>
      </c>
      <c r="O4207" s="1">
        <f t="shared" si="196"/>
        <v>2114.6538461538462</v>
      </c>
      <c r="P4207" s="1">
        <f t="shared" si="197"/>
        <v>50751.692307692312</v>
      </c>
      <c r="Q4207" s="1">
        <f>Table1[[#This Row],[Earned Basic Salary]]*20%</f>
        <v>10150.338461538464</v>
      </c>
      <c r="R4207" s="1">
        <f>Table1[[#This Row],[Earned Basic Salary]]*10%</f>
        <v>5075.1692307692319</v>
      </c>
      <c r="S4207" s="1">
        <f>Table1[[#This Row],[Earned Basic Salary]]*12%</f>
        <v>6090.2030769230769</v>
      </c>
      <c r="T4207" s="1">
        <f>200</f>
        <v>200</v>
      </c>
      <c r="U4207" s="1">
        <f>Table1[[#This Row],[PF]]+Table1[[#This Row],[Professional Tax]]</f>
        <v>6290.2030769230769</v>
      </c>
      <c r="V4207" s="1">
        <f>Table1[[#This Row],[Overtime Hours]]*200</f>
        <v>0</v>
      </c>
      <c r="W4207" s="1">
        <f>Table1[[#This Row],[Earned Basic Salary]]+Table1[[#This Row],[HRA]]+Table1[[#This Row],[DA]]+Table1[[#This Row],[Overtime Pay]]</f>
        <v>65977.200000000012</v>
      </c>
      <c r="X4207" s="1">
        <f>Table1[[#This Row],[Gross Salary]]-Table1[[#This Row],[Total Deduction]]</f>
        <v>59686.996923076935</v>
      </c>
      <c r="Y4207" t="s">
        <v>37</v>
      </c>
      <c r="Z4207" t="s">
        <v>38</v>
      </c>
      <c r="AA4207" t="s">
        <v>14918</v>
      </c>
      <c r="AB4207" t="s">
        <v>14919</v>
      </c>
    </row>
    <row r="4208" spans="1:28" x14ac:dyDescent="0.3">
      <c r="A4208" t="s">
        <v>14920</v>
      </c>
      <c r="B4208" t="s">
        <v>3089</v>
      </c>
      <c r="C4208">
        <v>46</v>
      </c>
      <c r="D4208" t="s">
        <v>61</v>
      </c>
      <c r="E4208" t="s">
        <v>82</v>
      </c>
      <c r="F4208" t="s">
        <v>55</v>
      </c>
      <c r="G4208" t="s">
        <v>14921</v>
      </c>
      <c r="H4208" t="s">
        <v>35</v>
      </c>
      <c r="I4208" t="s">
        <v>36</v>
      </c>
      <c r="J4208">
        <v>26</v>
      </c>
      <c r="K4208">
        <v>23</v>
      </c>
      <c r="L4208">
        <f t="shared" si="195"/>
        <v>3</v>
      </c>
      <c r="M4208">
        <v>15</v>
      </c>
      <c r="N4208">
        <v>29918</v>
      </c>
      <c r="O4208" s="1">
        <f t="shared" si="196"/>
        <v>1150.6923076923076</v>
      </c>
      <c r="P4208" s="1">
        <f t="shared" si="197"/>
        <v>26465.923076923074</v>
      </c>
      <c r="Q4208" s="1">
        <f>Table1[[#This Row],[Earned Basic Salary]]*20%</f>
        <v>5293.1846153846154</v>
      </c>
      <c r="R4208" s="1">
        <f>Table1[[#This Row],[Earned Basic Salary]]*10%</f>
        <v>2646.5923076923077</v>
      </c>
      <c r="S4208" s="1">
        <f>Table1[[#This Row],[Earned Basic Salary]]*12%</f>
        <v>3175.9107692307689</v>
      </c>
      <c r="T4208" s="1">
        <f>200</f>
        <v>200</v>
      </c>
      <c r="U4208" s="1">
        <f>Table1[[#This Row],[PF]]+Table1[[#This Row],[Professional Tax]]</f>
        <v>3375.9107692307689</v>
      </c>
      <c r="V4208" s="1">
        <f>Table1[[#This Row],[Overtime Hours]]*200</f>
        <v>3000</v>
      </c>
      <c r="W4208" s="1">
        <f>Table1[[#This Row],[Earned Basic Salary]]+Table1[[#This Row],[HRA]]+Table1[[#This Row],[DA]]+Table1[[#This Row],[Overtime Pay]]</f>
        <v>37405.699999999997</v>
      </c>
      <c r="X4208" s="1">
        <f>Table1[[#This Row],[Gross Salary]]-Table1[[#This Row],[Total Deduction]]</f>
        <v>34029.789230769231</v>
      </c>
      <c r="Y4208" t="s">
        <v>37</v>
      </c>
      <c r="Z4208" t="s">
        <v>106</v>
      </c>
      <c r="AA4208" t="s">
        <v>14922</v>
      </c>
      <c r="AB4208" t="s">
        <v>14923</v>
      </c>
    </row>
    <row r="4209" spans="1:28" x14ac:dyDescent="0.3">
      <c r="A4209" t="s">
        <v>14924</v>
      </c>
      <c r="B4209" t="s">
        <v>877</v>
      </c>
      <c r="C4209">
        <v>38</v>
      </c>
      <c r="D4209" t="s">
        <v>61</v>
      </c>
      <c r="E4209" t="s">
        <v>62</v>
      </c>
      <c r="F4209" t="s">
        <v>83</v>
      </c>
      <c r="G4209" t="s">
        <v>10992</v>
      </c>
      <c r="H4209" t="s">
        <v>35</v>
      </c>
      <c r="I4209" t="s">
        <v>36</v>
      </c>
      <c r="J4209">
        <v>26</v>
      </c>
      <c r="K4209">
        <v>25</v>
      </c>
      <c r="L4209">
        <f t="shared" si="195"/>
        <v>1</v>
      </c>
      <c r="M4209">
        <v>20</v>
      </c>
      <c r="N4209">
        <v>68052</v>
      </c>
      <c r="O4209" s="1">
        <f t="shared" si="196"/>
        <v>2617.3846153846152</v>
      </c>
      <c r="P4209" s="1">
        <f t="shared" si="197"/>
        <v>65434.615384615383</v>
      </c>
      <c r="Q4209" s="1">
        <f>Table1[[#This Row],[Earned Basic Salary]]*20%</f>
        <v>13086.923076923078</v>
      </c>
      <c r="R4209" s="1">
        <f>Table1[[#This Row],[Earned Basic Salary]]*10%</f>
        <v>6543.461538461539</v>
      </c>
      <c r="S4209" s="1">
        <f>Table1[[#This Row],[Earned Basic Salary]]*12%</f>
        <v>7852.1538461538457</v>
      </c>
      <c r="T4209" s="1">
        <f>200</f>
        <v>200</v>
      </c>
      <c r="U4209" s="1">
        <f>Table1[[#This Row],[PF]]+Table1[[#This Row],[Professional Tax]]</f>
        <v>8052.1538461538457</v>
      </c>
      <c r="V4209" s="1">
        <f>Table1[[#This Row],[Overtime Hours]]*200</f>
        <v>4000</v>
      </c>
      <c r="W4209" s="1">
        <f>Table1[[#This Row],[Earned Basic Salary]]+Table1[[#This Row],[HRA]]+Table1[[#This Row],[DA]]+Table1[[#This Row],[Overtime Pay]]</f>
        <v>89065</v>
      </c>
      <c r="X4209" s="1">
        <f>Table1[[#This Row],[Gross Salary]]-Table1[[#This Row],[Total Deduction]]</f>
        <v>81012.846153846156</v>
      </c>
      <c r="Y4209" t="s">
        <v>37</v>
      </c>
      <c r="Z4209" t="s">
        <v>95</v>
      </c>
      <c r="AA4209" t="s">
        <v>14925</v>
      </c>
      <c r="AB4209" t="s">
        <v>14926</v>
      </c>
    </row>
    <row r="4210" spans="1:28" x14ac:dyDescent="0.3">
      <c r="A4210" t="s">
        <v>14927</v>
      </c>
      <c r="B4210" t="s">
        <v>2324</v>
      </c>
      <c r="C4210">
        <v>38</v>
      </c>
      <c r="D4210" t="s">
        <v>81</v>
      </c>
      <c r="E4210" t="s">
        <v>62</v>
      </c>
      <c r="F4210" t="s">
        <v>83</v>
      </c>
      <c r="G4210" t="s">
        <v>14928</v>
      </c>
      <c r="H4210" t="s">
        <v>35</v>
      </c>
      <c r="I4210" t="s">
        <v>36</v>
      </c>
      <c r="J4210">
        <v>26</v>
      </c>
      <c r="K4210">
        <v>22</v>
      </c>
      <c r="L4210">
        <f t="shared" si="195"/>
        <v>4</v>
      </c>
      <c r="M4210">
        <v>14</v>
      </c>
      <c r="N4210">
        <v>59835</v>
      </c>
      <c r="O4210" s="1">
        <f t="shared" si="196"/>
        <v>2301.3461538461538</v>
      </c>
      <c r="P4210" s="1">
        <f t="shared" si="197"/>
        <v>50629.615384615383</v>
      </c>
      <c r="Q4210" s="1">
        <f>Table1[[#This Row],[Earned Basic Salary]]*20%</f>
        <v>10125.923076923078</v>
      </c>
      <c r="R4210" s="1">
        <f>Table1[[#This Row],[Earned Basic Salary]]*10%</f>
        <v>5062.961538461539</v>
      </c>
      <c r="S4210" s="1">
        <f>Table1[[#This Row],[Earned Basic Salary]]*12%</f>
        <v>6075.5538461538454</v>
      </c>
      <c r="T4210" s="1">
        <f>200</f>
        <v>200</v>
      </c>
      <c r="U4210" s="1">
        <f>Table1[[#This Row],[PF]]+Table1[[#This Row],[Professional Tax]]</f>
        <v>6275.5538461538454</v>
      </c>
      <c r="V4210" s="1">
        <f>Table1[[#This Row],[Overtime Hours]]*200</f>
        <v>2800</v>
      </c>
      <c r="W4210" s="1">
        <f>Table1[[#This Row],[Earned Basic Salary]]+Table1[[#This Row],[HRA]]+Table1[[#This Row],[DA]]+Table1[[#This Row],[Overtime Pay]]</f>
        <v>68618.5</v>
      </c>
      <c r="X4210" s="1">
        <f>Table1[[#This Row],[Gross Salary]]-Table1[[#This Row],[Total Deduction]]</f>
        <v>62342.946153846155</v>
      </c>
      <c r="Y4210" t="s">
        <v>37</v>
      </c>
      <c r="Z4210" t="s">
        <v>48</v>
      </c>
      <c r="AA4210" t="s">
        <v>14929</v>
      </c>
      <c r="AB4210" t="s">
        <v>14930</v>
      </c>
    </row>
    <row r="4211" spans="1:28" x14ac:dyDescent="0.3">
      <c r="A4211" t="s">
        <v>14931</v>
      </c>
      <c r="B4211" t="s">
        <v>353</v>
      </c>
      <c r="C4211">
        <v>23</v>
      </c>
      <c r="D4211" t="s">
        <v>127</v>
      </c>
      <c r="E4211" t="s">
        <v>54</v>
      </c>
      <c r="F4211" t="s">
        <v>55</v>
      </c>
      <c r="G4211" t="s">
        <v>980</v>
      </c>
      <c r="H4211" t="s">
        <v>35</v>
      </c>
      <c r="I4211" t="s">
        <v>36</v>
      </c>
      <c r="J4211">
        <v>26</v>
      </c>
      <c r="K4211">
        <v>23</v>
      </c>
      <c r="L4211">
        <f t="shared" si="195"/>
        <v>3</v>
      </c>
      <c r="M4211">
        <v>16</v>
      </c>
      <c r="N4211">
        <v>40287</v>
      </c>
      <c r="O4211" s="1">
        <f t="shared" si="196"/>
        <v>1549.5</v>
      </c>
      <c r="P4211" s="1">
        <f t="shared" si="197"/>
        <v>35638.5</v>
      </c>
      <c r="Q4211" s="1">
        <f>Table1[[#This Row],[Earned Basic Salary]]*20%</f>
        <v>7127.7000000000007</v>
      </c>
      <c r="R4211" s="1">
        <f>Table1[[#This Row],[Earned Basic Salary]]*10%</f>
        <v>3563.8500000000004</v>
      </c>
      <c r="S4211" s="1">
        <f>Table1[[#This Row],[Earned Basic Salary]]*12%</f>
        <v>4276.62</v>
      </c>
      <c r="T4211" s="1">
        <f>200</f>
        <v>200</v>
      </c>
      <c r="U4211" s="1">
        <f>Table1[[#This Row],[PF]]+Table1[[#This Row],[Professional Tax]]</f>
        <v>4476.62</v>
      </c>
      <c r="V4211" s="1">
        <f>Table1[[#This Row],[Overtime Hours]]*200</f>
        <v>3200</v>
      </c>
      <c r="W4211" s="1">
        <f>Table1[[#This Row],[Earned Basic Salary]]+Table1[[#This Row],[HRA]]+Table1[[#This Row],[DA]]+Table1[[#This Row],[Overtime Pay]]</f>
        <v>49530.049999999996</v>
      </c>
      <c r="X4211" s="1">
        <f>Table1[[#This Row],[Gross Salary]]-Table1[[#This Row],[Total Deduction]]</f>
        <v>45053.429999999993</v>
      </c>
      <c r="Y4211" t="s">
        <v>37</v>
      </c>
      <c r="Z4211" t="s">
        <v>48</v>
      </c>
      <c r="AA4211" t="s">
        <v>14932</v>
      </c>
      <c r="AB4211" t="s">
        <v>14933</v>
      </c>
    </row>
    <row r="4212" spans="1:28" x14ac:dyDescent="0.3">
      <c r="A4212" t="s">
        <v>14934</v>
      </c>
      <c r="B4212" t="s">
        <v>788</v>
      </c>
      <c r="C4212">
        <v>52</v>
      </c>
      <c r="D4212" t="s">
        <v>44</v>
      </c>
      <c r="E4212" t="s">
        <v>54</v>
      </c>
      <c r="F4212" t="s">
        <v>46</v>
      </c>
      <c r="G4212" t="s">
        <v>10159</v>
      </c>
      <c r="H4212" t="s">
        <v>35</v>
      </c>
      <c r="I4212" t="s">
        <v>36</v>
      </c>
      <c r="J4212">
        <v>26</v>
      </c>
      <c r="K4212">
        <v>22</v>
      </c>
      <c r="L4212">
        <f t="shared" si="195"/>
        <v>4</v>
      </c>
      <c r="M4212">
        <v>8</v>
      </c>
      <c r="N4212">
        <v>46257</v>
      </c>
      <c r="O4212" s="1">
        <f t="shared" si="196"/>
        <v>1779.1153846153845</v>
      </c>
      <c r="P4212" s="1">
        <f t="shared" si="197"/>
        <v>39140.538461538461</v>
      </c>
      <c r="Q4212" s="1">
        <f>Table1[[#This Row],[Earned Basic Salary]]*20%</f>
        <v>7828.1076923076926</v>
      </c>
      <c r="R4212" s="1">
        <f>Table1[[#This Row],[Earned Basic Salary]]*10%</f>
        <v>3914.0538461538463</v>
      </c>
      <c r="S4212" s="1">
        <f>Table1[[#This Row],[Earned Basic Salary]]*12%</f>
        <v>4696.8646153846148</v>
      </c>
      <c r="T4212" s="1">
        <f>200</f>
        <v>200</v>
      </c>
      <c r="U4212" s="1">
        <f>Table1[[#This Row],[PF]]+Table1[[#This Row],[Professional Tax]]</f>
        <v>4896.8646153846148</v>
      </c>
      <c r="V4212" s="1">
        <f>Table1[[#This Row],[Overtime Hours]]*200</f>
        <v>1600</v>
      </c>
      <c r="W4212" s="1">
        <f>Table1[[#This Row],[Earned Basic Salary]]+Table1[[#This Row],[HRA]]+Table1[[#This Row],[DA]]+Table1[[#This Row],[Overtime Pay]]</f>
        <v>52482.7</v>
      </c>
      <c r="X4212" s="1">
        <f>Table1[[#This Row],[Gross Salary]]-Table1[[#This Row],[Total Deduction]]</f>
        <v>47585.835384615384</v>
      </c>
      <c r="Y4212" t="s">
        <v>37</v>
      </c>
      <c r="Z4212" t="s">
        <v>106</v>
      </c>
      <c r="AA4212" t="s">
        <v>14935</v>
      </c>
      <c r="AB4212" t="s">
        <v>14936</v>
      </c>
    </row>
    <row r="4213" spans="1:28" x14ac:dyDescent="0.3">
      <c r="A4213" t="s">
        <v>14937</v>
      </c>
      <c r="B4213" t="s">
        <v>212</v>
      </c>
      <c r="C4213">
        <v>31</v>
      </c>
      <c r="D4213" t="s">
        <v>31</v>
      </c>
      <c r="E4213" t="s">
        <v>45</v>
      </c>
      <c r="F4213" t="s">
        <v>46</v>
      </c>
      <c r="G4213" t="s">
        <v>6851</v>
      </c>
      <c r="H4213" t="s">
        <v>35</v>
      </c>
      <c r="I4213" t="s">
        <v>36</v>
      </c>
      <c r="J4213">
        <v>26</v>
      </c>
      <c r="K4213">
        <v>23</v>
      </c>
      <c r="L4213">
        <f t="shared" si="195"/>
        <v>3</v>
      </c>
      <c r="M4213">
        <v>15</v>
      </c>
      <c r="N4213">
        <v>32964</v>
      </c>
      <c r="O4213" s="1">
        <f t="shared" si="196"/>
        <v>1267.8461538461538</v>
      </c>
      <c r="P4213" s="1">
        <f t="shared" si="197"/>
        <v>29160.461538461539</v>
      </c>
      <c r="Q4213" s="1">
        <f>Table1[[#This Row],[Earned Basic Salary]]*20%</f>
        <v>5832.0923076923082</v>
      </c>
      <c r="R4213" s="1">
        <f>Table1[[#This Row],[Earned Basic Salary]]*10%</f>
        <v>2916.0461538461541</v>
      </c>
      <c r="S4213" s="1">
        <f>Table1[[#This Row],[Earned Basic Salary]]*12%</f>
        <v>3499.2553846153846</v>
      </c>
      <c r="T4213" s="1">
        <f>200</f>
        <v>200</v>
      </c>
      <c r="U4213" s="1">
        <f>Table1[[#This Row],[PF]]+Table1[[#This Row],[Professional Tax]]</f>
        <v>3699.2553846153846</v>
      </c>
      <c r="V4213" s="1">
        <f>Table1[[#This Row],[Overtime Hours]]*200</f>
        <v>3000</v>
      </c>
      <c r="W4213" s="1">
        <f>Table1[[#This Row],[Earned Basic Salary]]+Table1[[#This Row],[HRA]]+Table1[[#This Row],[DA]]+Table1[[#This Row],[Overtime Pay]]</f>
        <v>40908.6</v>
      </c>
      <c r="X4213" s="1">
        <f>Table1[[#This Row],[Gross Salary]]-Table1[[#This Row],[Total Deduction]]</f>
        <v>37209.344615384616</v>
      </c>
      <c r="Y4213" t="s">
        <v>37</v>
      </c>
      <c r="Z4213" t="s">
        <v>48</v>
      </c>
      <c r="AA4213" t="s">
        <v>14938</v>
      </c>
      <c r="AB4213" t="s">
        <v>14939</v>
      </c>
    </row>
    <row r="4214" spans="1:28" x14ac:dyDescent="0.3">
      <c r="A4214" t="s">
        <v>14940</v>
      </c>
      <c r="B4214" t="s">
        <v>99</v>
      </c>
      <c r="C4214">
        <v>35</v>
      </c>
      <c r="D4214" t="s">
        <v>53</v>
      </c>
      <c r="E4214" t="s">
        <v>54</v>
      </c>
      <c r="F4214" t="s">
        <v>83</v>
      </c>
      <c r="G4214" t="s">
        <v>8058</v>
      </c>
      <c r="H4214" t="s">
        <v>35</v>
      </c>
      <c r="I4214" t="s">
        <v>36</v>
      </c>
      <c r="J4214">
        <v>26</v>
      </c>
      <c r="K4214">
        <v>23</v>
      </c>
      <c r="L4214">
        <f t="shared" si="195"/>
        <v>3</v>
      </c>
      <c r="M4214">
        <v>10</v>
      </c>
      <c r="N4214">
        <v>18738</v>
      </c>
      <c r="O4214" s="1">
        <f t="shared" si="196"/>
        <v>720.69230769230774</v>
      </c>
      <c r="P4214" s="1">
        <f t="shared" si="197"/>
        <v>16575.923076923078</v>
      </c>
      <c r="Q4214" s="1">
        <f>Table1[[#This Row],[Earned Basic Salary]]*20%</f>
        <v>3315.1846153846159</v>
      </c>
      <c r="R4214" s="1">
        <f>Table1[[#This Row],[Earned Basic Salary]]*10%</f>
        <v>1657.5923076923079</v>
      </c>
      <c r="S4214" s="1">
        <f>Table1[[#This Row],[Earned Basic Salary]]*12%</f>
        <v>1989.1107692307694</v>
      </c>
      <c r="T4214" s="1">
        <f>200</f>
        <v>200</v>
      </c>
      <c r="U4214" s="1">
        <f>Table1[[#This Row],[PF]]+Table1[[#This Row],[Professional Tax]]</f>
        <v>2189.1107692307696</v>
      </c>
      <c r="V4214" s="1">
        <f>Table1[[#This Row],[Overtime Hours]]*200</f>
        <v>2000</v>
      </c>
      <c r="W4214" s="1">
        <f>Table1[[#This Row],[Earned Basic Salary]]+Table1[[#This Row],[HRA]]+Table1[[#This Row],[DA]]+Table1[[#This Row],[Overtime Pay]]</f>
        <v>23548.7</v>
      </c>
      <c r="X4214" s="1">
        <f>Table1[[#This Row],[Gross Salary]]-Table1[[#This Row],[Total Deduction]]</f>
        <v>21359.58923076923</v>
      </c>
      <c r="Y4214" t="s">
        <v>37</v>
      </c>
      <c r="Z4214" t="s">
        <v>106</v>
      </c>
      <c r="AA4214" t="s">
        <v>14941</v>
      </c>
      <c r="AB4214" t="s">
        <v>14942</v>
      </c>
    </row>
    <row r="4215" spans="1:28" x14ac:dyDescent="0.3">
      <c r="A4215" t="s">
        <v>14943</v>
      </c>
      <c r="B4215" t="s">
        <v>344</v>
      </c>
      <c r="C4215">
        <v>41</v>
      </c>
      <c r="D4215" t="s">
        <v>133</v>
      </c>
      <c r="E4215" t="s">
        <v>32</v>
      </c>
      <c r="F4215" t="s">
        <v>63</v>
      </c>
      <c r="G4215" t="s">
        <v>10863</v>
      </c>
      <c r="H4215" t="s">
        <v>35</v>
      </c>
      <c r="I4215" t="s">
        <v>36</v>
      </c>
      <c r="J4215">
        <v>26</v>
      </c>
      <c r="K4215">
        <v>21</v>
      </c>
      <c r="L4215">
        <f t="shared" si="195"/>
        <v>5</v>
      </c>
      <c r="M4215">
        <v>20</v>
      </c>
      <c r="N4215">
        <v>49690</v>
      </c>
      <c r="O4215" s="1">
        <f t="shared" si="196"/>
        <v>1911.1538461538462</v>
      </c>
      <c r="P4215" s="1">
        <f t="shared" si="197"/>
        <v>40134.230769230773</v>
      </c>
      <c r="Q4215" s="1">
        <f>Table1[[#This Row],[Earned Basic Salary]]*20%</f>
        <v>8026.8461538461552</v>
      </c>
      <c r="R4215" s="1">
        <f>Table1[[#This Row],[Earned Basic Salary]]*10%</f>
        <v>4013.4230769230776</v>
      </c>
      <c r="S4215" s="1">
        <f>Table1[[#This Row],[Earned Basic Salary]]*12%</f>
        <v>4816.1076923076926</v>
      </c>
      <c r="T4215" s="1">
        <f>200</f>
        <v>200</v>
      </c>
      <c r="U4215" s="1">
        <f>Table1[[#This Row],[PF]]+Table1[[#This Row],[Professional Tax]]</f>
        <v>5016.1076923076926</v>
      </c>
      <c r="V4215" s="1">
        <f>Table1[[#This Row],[Overtime Hours]]*200</f>
        <v>4000</v>
      </c>
      <c r="W4215" s="1">
        <f>Table1[[#This Row],[Earned Basic Salary]]+Table1[[#This Row],[HRA]]+Table1[[#This Row],[DA]]+Table1[[#This Row],[Overtime Pay]]</f>
        <v>56174.500000000007</v>
      </c>
      <c r="X4215" s="1">
        <f>Table1[[#This Row],[Gross Salary]]-Table1[[#This Row],[Total Deduction]]</f>
        <v>51158.392307692317</v>
      </c>
      <c r="Y4215" t="s">
        <v>37</v>
      </c>
      <c r="Z4215" t="s">
        <v>95</v>
      </c>
      <c r="AA4215" t="s">
        <v>14944</v>
      </c>
      <c r="AB4215" t="s">
        <v>14945</v>
      </c>
    </row>
    <row r="4216" spans="1:28" x14ac:dyDescent="0.3">
      <c r="A4216" t="s">
        <v>14946</v>
      </c>
      <c r="B4216" t="s">
        <v>1547</v>
      </c>
      <c r="C4216">
        <v>42</v>
      </c>
      <c r="D4216" t="s">
        <v>75</v>
      </c>
      <c r="E4216" t="s">
        <v>82</v>
      </c>
      <c r="F4216" t="s">
        <v>69</v>
      </c>
      <c r="G4216" t="s">
        <v>14947</v>
      </c>
      <c r="H4216" t="s">
        <v>35</v>
      </c>
      <c r="I4216" t="s">
        <v>36</v>
      </c>
      <c r="J4216">
        <v>26</v>
      </c>
      <c r="K4216">
        <v>21</v>
      </c>
      <c r="L4216">
        <f t="shared" si="195"/>
        <v>5</v>
      </c>
      <c r="M4216">
        <v>20</v>
      </c>
      <c r="N4216">
        <v>20202</v>
      </c>
      <c r="O4216" s="1">
        <f t="shared" si="196"/>
        <v>777</v>
      </c>
      <c r="P4216" s="1">
        <f t="shared" si="197"/>
        <v>16317</v>
      </c>
      <c r="Q4216" s="1">
        <f>Table1[[#This Row],[Earned Basic Salary]]*20%</f>
        <v>3263.4</v>
      </c>
      <c r="R4216" s="1">
        <f>Table1[[#This Row],[Earned Basic Salary]]*10%</f>
        <v>1631.7</v>
      </c>
      <c r="S4216" s="1">
        <f>Table1[[#This Row],[Earned Basic Salary]]*12%</f>
        <v>1958.04</v>
      </c>
      <c r="T4216" s="1">
        <f>200</f>
        <v>200</v>
      </c>
      <c r="U4216" s="1">
        <f>Table1[[#This Row],[PF]]+Table1[[#This Row],[Professional Tax]]</f>
        <v>2158.04</v>
      </c>
      <c r="V4216" s="1">
        <f>Table1[[#This Row],[Overtime Hours]]*200</f>
        <v>4000</v>
      </c>
      <c r="W4216" s="1">
        <f>Table1[[#This Row],[Earned Basic Salary]]+Table1[[#This Row],[HRA]]+Table1[[#This Row],[DA]]+Table1[[#This Row],[Overtime Pay]]</f>
        <v>25212.100000000002</v>
      </c>
      <c r="X4216" s="1">
        <f>Table1[[#This Row],[Gross Salary]]-Table1[[#This Row],[Total Deduction]]</f>
        <v>23054.06</v>
      </c>
      <c r="Y4216" t="s">
        <v>37</v>
      </c>
      <c r="Z4216" t="s">
        <v>95</v>
      </c>
      <c r="AA4216" t="s">
        <v>14948</v>
      </c>
      <c r="AB4216" t="s">
        <v>14949</v>
      </c>
    </row>
    <row r="4217" spans="1:28" x14ac:dyDescent="0.3">
      <c r="A4217" t="s">
        <v>14950</v>
      </c>
      <c r="B4217" t="s">
        <v>1852</v>
      </c>
      <c r="C4217">
        <v>28</v>
      </c>
      <c r="D4217" t="s">
        <v>133</v>
      </c>
      <c r="E4217" t="s">
        <v>54</v>
      </c>
      <c r="F4217" t="s">
        <v>46</v>
      </c>
      <c r="G4217" t="s">
        <v>2885</v>
      </c>
      <c r="H4217" t="s">
        <v>35</v>
      </c>
      <c r="I4217" t="s">
        <v>36</v>
      </c>
      <c r="J4217">
        <v>26</v>
      </c>
      <c r="K4217">
        <v>25</v>
      </c>
      <c r="L4217">
        <f t="shared" si="195"/>
        <v>1</v>
      </c>
      <c r="M4217">
        <v>1</v>
      </c>
      <c r="N4217">
        <v>69059</v>
      </c>
      <c r="O4217" s="1">
        <f t="shared" si="196"/>
        <v>2656.1153846153848</v>
      </c>
      <c r="P4217" s="1">
        <f t="shared" si="197"/>
        <v>66402.884615384624</v>
      </c>
      <c r="Q4217" s="1">
        <f>Table1[[#This Row],[Earned Basic Salary]]*20%</f>
        <v>13280.576923076926</v>
      </c>
      <c r="R4217" s="1">
        <f>Table1[[#This Row],[Earned Basic Salary]]*10%</f>
        <v>6640.2884615384628</v>
      </c>
      <c r="S4217" s="1">
        <f>Table1[[#This Row],[Earned Basic Salary]]*12%</f>
        <v>7968.3461538461543</v>
      </c>
      <c r="T4217" s="1">
        <f>200</f>
        <v>200</v>
      </c>
      <c r="U4217" s="1">
        <f>Table1[[#This Row],[PF]]+Table1[[#This Row],[Professional Tax]]</f>
        <v>8168.3461538461543</v>
      </c>
      <c r="V4217" s="1">
        <f>Table1[[#This Row],[Overtime Hours]]*200</f>
        <v>200</v>
      </c>
      <c r="W4217" s="1">
        <f>Table1[[#This Row],[Earned Basic Salary]]+Table1[[#This Row],[HRA]]+Table1[[#This Row],[DA]]+Table1[[#This Row],[Overtime Pay]]</f>
        <v>86523.750000000015</v>
      </c>
      <c r="X4217" s="1">
        <f>Table1[[#This Row],[Gross Salary]]-Table1[[#This Row],[Total Deduction]]</f>
        <v>78355.403846153858</v>
      </c>
      <c r="Y4217" t="s">
        <v>37</v>
      </c>
      <c r="Z4217" t="s">
        <v>95</v>
      </c>
      <c r="AA4217" t="s">
        <v>14951</v>
      </c>
      <c r="AB4217" t="s">
        <v>14952</v>
      </c>
    </row>
    <row r="4218" spans="1:28" x14ac:dyDescent="0.3">
      <c r="A4218" t="s">
        <v>14953</v>
      </c>
      <c r="B4218" t="s">
        <v>2079</v>
      </c>
      <c r="C4218">
        <v>55</v>
      </c>
      <c r="D4218" t="s">
        <v>75</v>
      </c>
      <c r="E4218" t="s">
        <v>62</v>
      </c>
      <c r="F4218" t="s">
        <v>63</v>
      </c>
      <c r="G4218" t="s">
        <v>4691</v>
      </c>
      <c r="H4218" t="s">
        <v>35</v>
      </c>
      <c r="I4218" t="s">
        <v>36</v>
      </c>
      <c r="J4218">
        <v>26</v>
      </c>
      <c r="K4218">
        <v>22</v>
      </c>
      <c r="L4218">
        <f t="shared" si="195"/>
        <v>4</v>
      </c>
      <c r="M4218">
        <v>16</v>
      </c>
      <c r="N4218">
        <v>35714</v>
      </c>
      <c r="O4218" s="1">
        <f t="shared" si="196"/>
        <v>1373.6153846153845</v>
      </c>
      <c r="P4218" s="1">
        <f t="shared" si="197"/>
        <v>30219.538461538461</v>
      </c>
      <c r="Q4218" s="1">
        <f>Table1[[#This Row],[Earned Basic Salary]]*20%</f>
        <v>6043.9076923076927</v>
      </c>
      <c r="R4218" s="1">
        <f>Table1[[#This Row],[Earned Basic Salary]]*10%</f>
        <v>3021.9538461538464</v>
      </c>
      <c r="S4218" s="1">
        <f>Table1[[#This Row],[Earned Basic Salary]]*12%</f>
        <v>3626.3446153846153</v>
      </c>
      <c r="T4218" s="1">
        <f>200</f>
        <v>200</v>
      </c>
      <c r="U4218" s="1">
        <f>Table1[[#This Row],[PF]]+Table1[[#This Row],[Professional Tax]]</f>
        <v>3826.3446153846153</v>
      </c>
      <c r="V4218" s="1">
        <f>Table1[[#This Row],[Overtime Hours]]*200</f>
        <v>3200</v>
      </c>
      <c r="W4218" s="1">
        <f>Table1[[#This Row],[Earned Basic Salary]]+Table1[[#This Row],[HRA]]+Table1[[#This Row],[DA]]+Table1[[#This Row],[Overtime Pay]]</f>
        <v>42485.4</v>
      </c>
      <c r="X4218" s="1">
        <f>Table1[[#This Row],[Gross Salary]]-Table1[[#This Row],[Total Deduction]]</f>
        <v>38659.055384615385</v>
      </c>
      <c r="Y4218" t="s">
        <v>37</v>
      </c>
      <c r="Z4218" t="s">
        <v>48</v>
      </c>
      <c r="AA4218" t="s">
        <v>14954</v>
      </c>
      <c r="AB4218" t="s">
        <v>14955</v>
      </c>
    </row>
    <row r="4219" spans="1:28" x14ac:dyDescent="0.3">
      <c r="A4219" t="s">
        <v>14956</v>
      </c>
      <c r="B4219" t="s">
        <v>329</v>
      </c>
      <c r="C4219">
        <v>25</v>
      </c>
      <c r="D4219" t="s">
        <v>61</v>
      </c>
      <c r="E4219" t="s">
        <v>82</v>
      </c>
      <c r="F4219" t="s">
        <v>89</v>
      </c>
      <c r="G4219" t="s">
        <v>6005</v>
      </c>
      <c r="H4219" t="s">
        <v>35</v>
      </c>
      <c r="I4219" t="s">
        <v>36</v>
      </c>
      <c r="J4219">
        <v>26</v>
      </c>
      <c r="K4219">
        <v>23</v>
      </c>
      <c r="L4219">
        <f t="shared" si="195"/>
        <v>3</v>
      </c>
      <c r="M4219">
        <v>17</v>
      </c>
      <c r="N4219">
        <v>27334</v>
      </c>
      <c r="O4219" s="1">
        <f t="shared" si="196"/>
        <v>1051.3076923076924</v>
      </c>
      <c r="P4219" s="1">
        <f t="shared" si="197"/>
        <v>24180.076923076926</v>
      </c>
      <c r="Q4219" s="1">
        <f>Table1[[#This Row],[Earned Basic Salary]]*20%</f>
        <v>4836.0153846153853</v>
      </c>
      <c r="R4219" s="1">
        <f>Table1[[#This Row],[Earned Basic Salary]]*10%</f>
        <v>2418.0076923076927</v>
      </c>
      <c r="S4219" s="1">
        <f>Table1[[#This Row],[Earned Basic Salary]]*12%</f>
        <v>2901.6092307692311</v>
      </c>
      <c r="T4219" s="1">
        <f>200</f>
        <v>200</v>
      </c>
      <c r="U4219" s="1">
        <f>Table1[[#This Row],[PF]]+Table1[[#This Row],[Professional Tax]]</f>
        <v>3101.6092307692311</v>
      </c>
      <c r="V4219" s="1">
        <f>Table1[[#This Row],[Overtime Hours]]*200</f>
        <v>3400</v>
      </c>
      <c r="W4219" s="1">
        <f>Table1[[#This Row],[Earned Basic Salary]]+Table1[[#This Row],[HRA]]+Table1[[#This Row],[DA]]+Table1[[#This Row],[Overtime Pay]]</f>
        <v>34834.100000000006</v>
      </c>
      <c r="X4219" s="1">
        <f>Table1[[#This Row],[Gross Salary]]-Table1[[#This Row],[Total Deduction]]</f>
        <v>31732.490769230775</v>
      </c>
      <c r="Y4219" t="s">
        <v>37</v>
      </c>
      <c r="Z4219" t="s">
        <v>38</v>
      </c>
      <c r="AA4219" t="s">
        <v>14957</v>
      </c>
      <c r="AB4219" t="s">
        <v>14958</v>
      </c>
    </row>
    <row r="4220" spans="1:28" x14ac:dyDescent="0.3">
      <c r="A4220" t="s">
        <v>14959</v>
      </c>
      <c r="B4220" t="s">
        <v>1478</v>
      </c>
      <c r="C4220">
        <v>29</v>
      </c>
      <c r="D4220" t="s">
        <v>81</v>
      </c>
      <c r="E4220" t="s">
        <v>54</v>
      </c>
      <c r="F4220" t="s">
        <v>69</v>
      </c>
      <c r="G4220" t="s">
        <v>14960</v>
      </c>
      <c r="H4220" t="s">
        <v>35</v>
      </c>
      <c r="I4220" t="s">
        <v>36</v>
      </c>
      <c r="J4220">
        <v>26</v>
      </c>
      <c r="K4220">
        <v>22</v>
      </c>
      <c r="L4220">
        <f t="shared" si="195"/>
        <v>4</v>
      </c>
      <c r="M4220">
        <v>16</v>
      </c>
      <c r="N4220">
        <v>77772</v>
      </c>
      <c r="O4220" s="1">
        <f t="shared" si="196"/>
        <v>2991.2307692307691</v>
      </c>
      <c r="P4220" s="1">
        <f t="shared" si="197"/>
        <v>65807.076923076922</v>
      </c>
      <c r="Q4220" s="1">
        <f>Table1[[#This Row],[Earned Basic Salary]]*20%</f>
        <v>13161.415384615386</v>
      </c>
      <c r="R4220" s="1">
        <f>Table1[[#This Row],[Earned Basic Salary]]*10%</f>
        <v>6580.7076923076929</v>
      </c>
      <c r="S4220" s="1">
        <f>Table1[[#This Row],[Earned Basic Salary]]*12%</f>
        <v>7896.8492307692304</v>
      </c>
      <c r="T4220" s="1">
        <f>200</f>
        <v>200</v>
      </c>
      <c r="U4220" s="1">
        <f>Table1[[#This Row],[PF]]+Table1[[#This Row],[Professional Tax]]</f>
        <v>8096.8492307692304</v>
      </c>
      <c r="V4220" s="1">
        <f>Table1[[#This Row],[Overtime Hours]]*200</f>
        <v>3200</v>
      </c>
      <c r="W4220" s="1">
        <f>Table1[[#This Row],[Earned Basic Salary]]+Table1[[#This Row],[HRA]]+Table1[[#This Row],[DA]]+Table1[[#This Row],[Overtime Pay]]</f>
        <v>88749.2</v>
      </c>
      <c r="X4220" s="1">
        <f>Table1[[#This Row],[Gross Salary]]-Table1[[#This Row],[Total Deduction]]</f>
        <v>80652.350769230761</v>
      </c>
      <c r="Y4220" t="s">
        <v>37</v>
      </c>
      <c r="Z4220" t="s">
        <v>106</v>
      </c>
      <c r="AA4220" t="s">
        <v>14961</v>
      </c>
      <c r="AB4220" t="s">
        <v>14962</v>
      </c>
    </row>
    <row r="4221" spans="1:28" x14ac:dyDescent="0.3">
      <c r="A4221" t="s">
        <v>14963</v>
      </c>
      <c r="B4221" t="s">
        <v>285</v>
      </c>
      <c r="C4221">
        <v>42</v>
      </c>
      <c r="D4221" t="s">
        <v>31</v>
      </c>
      <c r="E4221" t="s">
        <v>54</v>
      </c>
      <c r="F4221" t="s">
        <v>33</v>
      </c>
      <c r="G4221" t="s">
        <v>13601</v>
      </c>
      <c r="H4221" t="s">
        <v>35</v>
      </c>
      <c r="I4221" t="s">
        <v>36</v>
      </c>
      <c r="J4221">
        <v>26</v>
      </c>
      <c r="K4221">
        <v>24</v>
      </c>
      <c r="L4221">
        <f t="shared" si="195"/>
        <v>2</v>
      </c>
      <c r="M4221">
        <v>12</v>
      </c>
      <c r="N4221">
        <v>60663</v>
      </c>
      <c r="O4221" s="1">
        <f t="shared" si="196"/>
        <v>2333.1923076923076</v>
      </c>
      <c r="P4221" s="1">
        <f t="shared" si="197"/>
        <v>55996.615384615383</v>
      </c>
      <c r="Q4221" s="1">
        <f>Table1[[#This Row],[Earned Basic Salary]]*20%</f>
        <v>11199.323076923078</v>
      </c>
      <c r="R4221" s="1">
        <f>Table1[[#This Row],[Earned Basic Salary]]*10%</f>
        <v>5599.6615384615388</v>
      </c>
      <c r="S4221" s="1">
        <f>Table1[[#This Row],[Earned Basic Salary]]*12%</f>
        <v>6719.5938461538453</v>
      </c>
      <c r="T4221" s="1">
        <f>200</f>
        <v>200</v>
      </c>
      <c r="U4221" s="1">
        <f>Table1[[#This Row],[PF]]+Table1[[#This Row],[Professional Tax]]</f>
        <v>6919.5938461538453</v>
      </c>
      <c r="V4221" s="1">
        <f>Table1[[#This Row],[Overtime Hours]]*200</f>
        <v>2400</v>
      </c>
      <c r="W4221" s="1">
        <f>Table1[[#This Row],[Earned Basic Salary]]+Table1[[#This Row],[HRA]]+Table1[[#This Row],[DA]]+Table1[[#This Row],[Overtime Pay]]</f>
        <v>75195.600000000006</v>
      </c>
      <c r="X4221" s="1">
        <f>Table1[[#This Row],[Gross Salary]]-Table1[[#This Row],[Total Deduction]]</f>
        <v>68276.00615384616</v>
      </c>
      <c r="Y4221" t="s">
        <v>37</v>
      </c>
      <c r="Z4221" t="s">
        <v>106</v>
      </c>
      <c r="AA4221" t="s">
        <v>14964</v>
      </c>
      <c r="AB4221" t="s">
        <v>14965</v>
      </c>
    </row>
    <row r="4222" spans="1:28" x14ac:dyDescent="0.3">
      <c r="A4222" t="s">
        <v>14966</v>
      </c>
      <c r="B4222" t="s">
        <v>480</v>
      </c>
      <c r="C4222">
        <v>32</v>
      </c>
      <c r="D4222" t="s">
        <v>61</v>
      </c>
      <c r="E4222" t="s">
        <v>62</v>
      </c>
      <c r="F4222" t="s">
        <v>83</v>
      </c>
      <c r="G4222" t="s">
        <v>1983</v>
      </c>
      <c r="H4222" t="s">
        <v>35</v>
      </c>
      <c r="I4222" t="s">
        <v>36</v>
      </c>
      <c r="J4222">
        <v>26</v>
      </c>
      <c r="K4222">
        <v>24</v>
      </c>
      <c r="L4222">
        <f t="shared" si="195"/>
        <v>2</v>
      </c>
      <c r="M4222">
        <v>11</v>
      </c>
      <c r="N4222">
        <v>72773</v>
      </c>
      <c r="O4222" s="1">
        <f t="shared" si="196"/>
        <v>2798.9615384615386</v>
      </c>
      <c r="P4222" s="1">
        <f t="shared" si="197"/>
        <v>67175.076923076922</v>
      </c>
      <c r="Q4222" s="1">
        <f>Table1[[#This Row],[Earned Basic Salary]]*20%</f>
        <v>13435.015384615384</v>
      </c>
      <c r="R4222" s="1">
        <f>Table1[[#This Row],[Earned Basic Salary]]*10%</f>
        <v>6717.5076923076922</v>
      </c>
      <c r="S4222" s="1">
        <f>Table1[[#This Row],[Earned Basic Salary]]*12%</f>
        <v>8061.0092307692303</v>
      </c>
      <c r="T4222" s="1">
        <f>200</f>
        <v>200</v>
      </c>
      <c r="U4222" s="1">
        <f>Table1[[#This Row],[PF]]+Table1[[#This Row],[Professional Tax]]</f>
        <v>8261.0092307692303</v>
      </c>
      <c r="V4222" s="1">
        <f>Table1[[#This Row],[Overtime Hours]]*200</f>
        <v>2200</v>
      </c>
      <c r="W4222" s="1">
        <f>Table1[[#This Row],[Earned Basic Salary]]+Table1[[#This Row],[HRA]]+Table1[[#This Row],[DA]]+Table1[[#This Row],[Overtime Pay]]</f>
        <v>89527.6</v>
      </c>
      <c r="X4222" s="1">
        <f>Table1[[#This Row],[Gross Salary]]-Table1[[#This Row],[Total Deduction]]</f>
        <v>81266.590769230781</v>
      </c>
      <c r="Y4222" t="s">
        <v>37</v>
      </c>
      <c r="Z4222" t="s">
        <v>38</v>
      </c>
      <c r="AA4222" t="s">
        <v>14967</v>
      </c>
      <c r="AB4222" t="s">
        <v>14968</v>
      </c>
    </row>
    <row r="4223" spans="1:28" x14ac:dyDescent="0.3">
      <c r="A4223" t="s">
        <v>14969</v>
      </c>
      <c r="B4223" t="s">
        <v>68</v>
      </c>
      <c r="C4223">
        <v>50</v>
      </c>
      <c r="D4223" t="s">
        <v>31</v>
      </c>
      <c r="E4223" t="s">
        <v>82</v>
      </c>
      <c r="F4223" t="s">
        <v>46</v>
      </c>
      <c r="G4223" t="s">
        <v>4906</v>
      </c>
      <c r="H4223" t="s">
        <v>35</v>
      </c>
      <c r="I4223" t="s">
        <v>36</v>
      </c>
      <c r="J4223">
        <v>26</v>
      </c>
      <c r="K4223">
        <v>24</v>
      </c>
      <c r="L4223">
        <f t="shared" si="195"/>
        <v>2</v>
      </c>
      <c r="M4223">
        <v>17</v>
      </c>
      <c r="N4223">
        <v>18711</v>
      </c>
      <c r="O4223" s="1">
        <f t="shared" si="196"/>
        <v>719.65384615384619</v>
      </c>
      <c r="P4223" s="1">
        <f t="shared" si="197"/>
        <v>17271.692307692309</v>
      </c>
      <c r="Q4223" s="1">
        <f>Table1[[#This Row],[Earned Basic Salary]]*20%</f>
        <v>3454.3384615384621</v>
      </c>
      <c r="R4223" s="1">
        <f>Table1[[#This Row],[Earned Basic Salary]]*10%</f>
        <v>1727.169230769231</v>
      </c>
      <c r="S4223" s="1">
        <f>Table1[[#This Row],[Earned Basic Salary]]*12%</f>
        <v>2072.603076923077</v>
      </c>
      <c r="T4223" s="1">
        <f>200</f>
        <v>200</v>
      </c>
      <c r="U4223" s="1">
        <f>Table1[[#This Row],[PF]]+Table1[[#This Row],[Professional Tax]]</f>
        <v>2272.603076923077</v>
      </c>
      <c r="V4223" s="1">
        <f>Table1[[#This Row],[Overtime Hours]]*200</f>
        <v>3400</v>
      </c>
      <c r="W4223" s="1">
        <f>Table1[[#This Row],[Earned Basic Salary]]+Table1[[#This Row],[HRA]]+Table1[[#This Row],[DA]]+Table1[[#This Row],[Overtime Pay]]</f>
        <v>25853.200000000001</v>
      </c>
      <c r="X4223" s="1">
        <f>Table1[[#This Row],[Gross Salary]]-Table1[[#This Row],[Total Deduction]]</f>
        <v>23580.596923076922</v>
      </c>
      <c r="Y4223" t="s">
        <v>37</v>
      </c>
      <c r="Z4223" t="s">
        <v>38</v>
      </c>
      <c r="AA4223" t="s">
        <v>14970</v>
      </c>
      <c r="AB4223" t="s">
        <v>14971</v>
      </c>
    </row>
    <row r="4224" spans="1:28" x14ac:dyDescent="0.3">
      <c r="A4224" t="s">
        <v>14972</v>
      </c>
      <c r="B4224" t="s">
        <v>549</v>
      </c>
      <c r="C4224">
        <v>50</v>
      </c>
      <c r="D4224" t="s">
        <v>75</v>
      </c>
      <c r="E4224" t="s">
        <v>32</v>
      </c>
      <c r="F4224" t="s">
        <v>69</v>
      </c>
      <c r="G4224" t="s">
        <v>11649</v>
      </c>
      <c r="H4224" t="s">
        <v>35</v>
      </c>
      <c r="I4224" t="s">
        <v>36</v>
      </c>
      <c r="J4224">
        <v>26</v>
      </c>
      <c r="K4224">
        <v>24</v>
      </c>
      <c r="L4224">
        <f t="shared" si="195"/>
        <v>2</v>
      </c>
      <c r="M4224">
        <v>0</v>
      </c>
      <c r="N4224">
        <v>51724</v>
      </c>
      <c r="O4224" s="1">
        <f t="shared" si="196"/>
        <v>1989.3846153846155</v>
      </c>
      <c r="P4224" s="1">
        <f t="shared" si="197"/>
        <v>47745.230769230773</v>
      </c>
      <c r="Q4224" s="1">
        <f>Table1[[#This Row],[Earned Basic Salary]]*20%</f>
        <v>9549.046153846155</v>
      </c>
      <c r="R4224" s="1">
        <f>Table1[[#This Row],[Earned Basic Salary]]*10%</f>
        <v>4774.5230769230775</v>
      </c>
      <c r="S4224" s="1">
        <f>Table1[[#This Row],[Earned Basic Salary]]*12%</f>
        <v>5729.4276923076923</v>
      </c>
      <c r="T4224" s="1">
        <f>200</f>
        <v>200</v>
      </c>
      <c r="U4224" s="1">
        <f>Table1[[#This Row],[PF]]+Table1[[#This Row],[Professional Tax]]</f>
        <v>5929.4276923076923</v>
      </c>
      <c r="V4224" s="1">
        <f>Table1[[#This Row],[Overtime Hours]]*200</f>
        <v>0</v>
      </c>
      <c r="W4224" s="1">
        <f>Table1[[#This Row],[Earned Basic Salary]]+Table1[[#This Row],[HRA]]+Table1[[#This Row],[DA]]+Table1[[#This Row],[Overtime Pay]]</f>
        <v>62068.800000000003</v>
      </c>
      <c r="X4224" s="1">
        <f>Table1[[#This Row],[Gross Salary]]-Table1[[#This Row],[Total Deduction]]</f>
        <v>56139.372307692312</v>
      </c>
      <c r="Y4224" t="s">
        <v>37</v>
      </c>
      <c r="Z4224" t="s">
        <v>38</v>
      </c>
      <c r="AA4224" t="s">
        <v>14973</v>
      </c>
      <c r="AB4224" t="s">
        <v>14974</v>
      </c>
    </row>
    <row r="4225" spans="1:28" x14ac:dyDescent="0.3">
      <c r="A4225" t="s">
        <v>14975</v>
      </c>
      <c r="B4225" t="s">
        <v>1002</v>
      </c>
      <c r="C4225">
        <v>43</v>
      </c>
      <c r="D4225" t="s">
        <v>61</v>
      </c>
      <c r="E4225" t="s">
        <v>54</v>
      </c>
      <c r="F4225" t="s">
        <v>63</v>
      </c>
      <c r="G4225" t="s">
        <v>11423</v>
      </c>
      <c r="H4225" t="s">
        <v>35</v>
      </c>
      <c r="I4225" t="s">
        <v>36</v>
      </c>
      <c r="J4225">
        <v>26</v>
      </c>
      <c r="K4225">
        <v>23</v>
      </c>
      <c r="L4225">
        <f t="shared" si="195"/>
        <v>3</v>
      </c>
      <c r="M4225">
        <v>9</v>
      </c>
      <c r="N4225">
        <v>73789</v>
      </c>
      <c r="O4225" s="1">
        <f t="shared" si="196"/>
        <v>2838.0384615384614</v>
      </c>
      <c r="P4225" s="1">
        <f t="shared" si="197"/>
        <v>65274.88461538461</v>
      </c>
      <c r="Q4225" s="1">
        <f>Table1[[#This Row],[Earned Basic Salary]]*20%</f>
        <v>13054.976923076923</v>
      </c>
      <c r="R4225" s="1">
        <f>Table1[[#This Row],[Earned Basic Salary]]*10%</f>
        <v>6527.4884615384617</v>
      </c>
      <c r="S4225" s="1">
        <f>Table1[[#This Row],[Earned Basic Salary]]*12%</f>
        <v>7832.9861538461528</v>
      </c>
      <c r="T4225" s="1">
        <f>200</f>
        <v>200</v>
      </c>
      <c r="U4225" s="1">
        <f>Table1[[#This Row],[PF]]+Table1[[#This Row],[Professional Tax]]</f>
        <v>8032.9861538461528</v>
      </c>
      <c r="V4225" s="1">
        <f>Table1[[#This Row],[Overtime Hours]]*200</f>
        <v>1800</v>
      </c>
      <c r="W4225" s="1">
        <f>Table1[[#This Row],[Earned Basic Salary]]+Table1[[#This Row],[HRA]]+Table1[[#This Row],[DA]]+Table1[[#This Row],[Overtime Pay]]</f>
        <v>86657.349999999991</v>
      </c>
      <c r="X4225" s="1">
        <f>Table1[[#This Row],[Gross Salary]]-Table1[[#This Row],[Total Deduction]]</f>
        <v>78624.363846153836</v>
      </c>
      <c r="Y4225" t="s">
        <v>37</v>
      </c>
      <c r="Z4225" t="s">
        <v>38</v>
      </c>
      <c r="AA4225" t="s">
        <v>14976</v>
      </c>
      <c r="AB4225" t="s">
        <v>14977</v>
      </c>
    </row>
    <row r="4226" spans="1:28" x14ac:dyDescent="0.3">
      <c r="A4226" t="s">
        <v>14978</v>
      </c>
      <c r="B4226" t="s">
        <v>212</v>
      </c>
      <c r="C4226">
        <v>41</v>
      </c>
      <c r="D4226" t="s">
        <v>31</v>
      </c>
      <c r="E4226" t="s">
        <v>82</v>
      </c>
      <c r="F4226" t="s">
        <v>55</v>
      </c>
      <c r="G4226" t="s">
        <v>12993</v>
      </c>
      <c r="H4226" t="s">
        <v>35</v>
      </c>
      <c r="I4226" t="s">
        <v>36</v>
      </c>
      <c r="J4226">
        <v>26</v>
      </c>
      <c r="K4226">
        <v>22</v>
      </c>
      <c r="L4226">
        <f t="shared" si="195"/>
        <v>4</v>
      </c>
      <c r="M4226">
        <v>4</v>
      </c>
      <c r="N4226">
        <v>61449</v>
      </c>
      <c r="O4226" s="1">
        <f t="shared" si="196"/>
        <v>2363.4230769230771</v>
      </c>
      <c r="P4226" s="1">
        <f t="shared" si="197"/>
        <v>51995.307692307695</v>
      </c>
      <c r="Q4226" s="1">
        <f>Table1[[#This Row],[Earned Basic Salary]]*20%</f>
        <v>10399.061538461539</v>
      </c>
      <c r="R4226" s="1">
        <f>Table1[[#This Row],[Earned Basic Salary]]*10%</f>
        <v>5199.5307692307697</v>
      </c>
      <c r="S4226" s="1">
        <f>Table1[[#This Row],[Earned Basic Salary]]*12%</f>
        <v>6239.4369230769234</v>
      </c>
      <c r="T4226" s="1">
        <f>200</f>
        <v>200</v>
      </c>
      <c r="U4226" s="1">
        <f>Table1[[#This Row],[PF]]+Table1[[#This Row],[Professional Tax]]</f>
        <v>6439.4369230769234</v>
      </c>
      <c r="V4226" s="1">
        <f>Table1[[#This Row],[Overtime Hours]]*200</f>
        <v>800</v>
      </c>
      <c r="W4226" s="1">
        <f>Table1[[#This Row],[Earned Basic Salary]]+Table1[[#This Row],[HRA]]+Table1[[#This Row],[DA]]+Table1[[#This Row],[Overtime Pay]]</f>
        <v>68393.900000000009</v>
      </c>
      <c r="X4226" s="1">
        <f>Table1[[#This Row],[Gross Salary]]-Table1[[#This Row],[Total Deduction]]</f>
        <v>61954.463076923086</v>
      </c>
      <c r="Y4226" t="s">
        <v>37</v>
      </c>
      <c r="Z4226" t="s">
        <v>106</v>
      </c>
      <c r="AA4226" t="s">
        <v>14979</v>
      </c>
      <c r="AB4226" t="s">
        <v>14980</v>
      </c>
    </row>
    <row r="4227" spans="1:28" x14ac:dyDescent="0.3">
      <c r="A4227" t="s">
        <v>14981</v>
      </c>
      <c r="B4227" t="s">
        <v>443</v>
      </c>
      <c r="C4227">
        <v>52</v>
      </c>
      <c r="D4227" t="s">
        <v>53</v>
      </c>
      <c r="E4227" t="s">
        <v>45</v>
      </c>
      <c r="F4227" t="s">
        <v>33</v>
      </c>
      <c r="G4227" t="s">
        <v>11749</v>
      </c>
      <c r="H4227" t="s">
        <v>35</v>
      </c>
      <c r="I4227" t="s">
        <v>36</v>
      </c>
      <c r="J4227">
        <v>26</v>
      </c>
      <c r="K4227">
        <v>23</v>
      </c>
      <c r="L4227">
        <f t="shared" ref="L4227:L4290" si="198">J4227-K4227</f>
        <v>3</v>
      </c>
      <c r="M4227">
        <v>16</v>
      </c>
      <c r="N4227">
        <v>54199</v>
      </c>
      <c r="O4227" s="1">
        <f t="shared" ref="O4227:O4290" si="199">N4227/J4227</f>
        <v>2084.5769230769229</v>
      </c>
      <c r="P4227" s="1">
        <f t="shared" ref="P4227:P4290" si="200">O4227*K4227</f>
        <v>47945.269230769227</v>
      </c>
      <c r="Q4227" s="1">
        <f>Table1[[#This Row],[Earned Basic Salary]]*20%</f>
        <v>9589.0538461538454</v>
      </c>
      <c r="R4227" s="1">
        <f>Table1[[#This Row],[Earned Basic Salary]]*10%</f>
        <v>4794.5269230769227</v>
      </c>
      <c r="S4227" s="1">
        <f>Table1[[#This Row],[Earned Basic Salary]]*12%</f>
        <v>5753.4323076923074</v>
      </c>
      <c r="T4227" s="1">
        <f>200</f>
        <v>200</v>
      </c>
      <c r="U4227" s="1">
        <f>Table1[[#This Row],[PF]]+Table1[[#This Row],[Professional Tax]]</f>
        <v>5953.4323076923074</v>
      </c>
      <c r="V4227" s="1">
        <f>Table1[[#This Row],[Overtime Hours]]*200</f>
        <v>3200</v>
      </c>
      <c r="W4227" s="1">
        <f>Table1[[#This Row],[Earned Basic Salary]]+Table1[[#This Row],[HRA]]+Table1[[#This Row],[DA]]+Table1[[#This Row],[Overtime Pay]]</f>
        <v>65528.849999999991</v>
      </c>
      <c r="X4227" s="1">
        <f>Table1[[#This Row],[Gross Salary]]-Table1[[#This Row],[Total Deduction]]</f>
        <v>59575.417692307681</v>
      </c>
      <c r="Y4227" t="s">
        <v>37</v>
      </c>
      <c r="Z4227" t="s">
        <v>48</v>
      </c>
      <c r="AA4227" t="s">
        <v>14982</v>
      </c>
      <c r="AB4227" t="s">
        <v>14983</v>
      </c>
    </row>
    <row r="4228" spans="1:28" x14ac:dyDescent="0.3">
      <c r="A4228" t="s">
        <v>14984</v>
      </c>
      <c r="B4228" t="s">
        <v>656</v>
      </c>
      <c r="C4228">
        <v>30</v>
      </c>
      <c r="D4228" t="s">
        <v>31</v>
      </c>
      <c r="E4228" t="s">
        <v>82</v>
      </c>
      <c r="F4228" t="s">
        <v>69</v>
      </c>
      <c r="G4228" t="s">
        <v>2176</v>
      </c>
      <c r="H4228" t="s">
        <v>35</v>
      </c>
      <c r="I4228" t="s">
        <v>36</v>
      </c>
      <c r="J4228">
        <v>26</v>
      </c>
      <c r="K4228">
        <v>26</v>
      </c>
      <c r="L4228">
        <f t="shared" si="198"/>
        <v>0</v>
      </c>
      <c r="M4228">
        <v>14</v>
      </c>
      <c r="N4228">
        <v>40253</v>
      </c>
      <c r="O4228" s="1">
        <f t="shared" si="199"/>
        <v>1548.1923076923076</v>
      </c>
      <c r="P4228" s="1">
        <f t="shared" si="200"/>
        <v>40253</v>
      </c>
      <c r="Q4228" s="1">
        <f>Table1[[#This Row],[Earned Basic Salary]]*20%</f>
        <v>8050.6</v>
      </c>
      <c r="R4228" s="1">
        <f>Table1[[#This Row],[Earned Basic Salary]]*10%</f>
        <v>4025.3</v>
      </c>
      <c r="S4228" s="1">
        <f>Table1[[#This Row],[Earned Basic Salary]]*12%</f>
        <v>4830.3599999999997</v>
      </c>
      <c r="T4228" s="1">
        <f>200</f>
        <v>200</v>
      </c>
      <c r="U4228" s="1">
        <f>Table1[[#This Row],[PF]]+Table1[[#This Row],[Professional Tax]]</f>
        <v>5030.3599999999997</v>
      </c>
      <c r="V4228" s="1">
        <f>Table1[[#This Row],[Overtime Hours]]*200</f>
        <v>2800</v>
      </c>
      <c r="W4228" s="1">
        <f>Table1[[#This Row],[Earned Basic Salary]]+Table1[[#This Row],[HRA]]+Table1[[#This Row],[DA]]+Table1[[#This Row],[Overtime Pay]]</f>
        <v>55128.9</v>
      </c>
      <c r="X4228" s="1">
        <f>Table1[[#This Row],[Gross Salary]]-Table1[[#This Row],[Total Deduction]]</f>
        <v>50098.54</v>
      </c>
      <c r="Y4228" t="s">
        <v>37</v>
      </c>
      <c r="Z4228" t="s">
        <v>48</v>
      </c>
      <c r="AA4228" t="s">
        <v>14985</v>
      </c>
      <c r="AB4228" t="s">
        <v>14986</v>
      </c>
    </row>
    <row r="4229" spans="1:28" x14ac:dyDescent="0.3">
      <c r="A4229" t="s">
        <v>14987</v>
      </c>
      <c r="B4229" t="s">
        <v>120</v>
      </c>
      <c r="C4229">
        <v>34</v>
      </c>
      <c r="D4229" t="s">
        <v>75</v>
      </c>
      <c r="E4229" t="s">
        <v>54</v>
      </c>
      <c r="F4229" t="s">
        <v>55</v>
      </c>
      <c r="G4229" t="s">
        <v>853</v>
      </c>
      <c r="H4229" t="s">
        <v>35</v>
      </c>
      <c r="I4229" t="s">
        <v>36</v>
      </c>
      <c r="J4229">
        <v>26</v>
      </c>
      <c r="K4229">
        <v>23</v>
      </c>
      <c r="L4229">
        <f t="shared" si="198"/>
        <v>3</v>
      </c>
      <c r="M4229">
        <v>6</v>
      </c>
      <c r="N4229">
        <v>42687</v>
      </c>
      <c r="O4229" s="1">
        <f t="shared" si="199"/>
        <v>1641.8076923076924</v>
      </c>
      <c r="P4229" s="1">
        <f t="shared" si="200"/>
        <v>37761.576923076922</v>
      </c>
      <c r="Q4229" s="1">
        <f>Table1[[#This Row],[Earned Basic Salary]]*20%</f>
        <v>7552.3153846153846</v>
      </c>
      <c r="R4229" s="1">
        <f>Table1[[#This Row],[Earned Basic Salary]]*10%</f>
        <v>3776.1576923076923</v>
      </c>
      <c r="S4229" s="1">
        <f>Table1[[#This Row],[Earned Basic Salary]]*12%</f>
        <v>4531.3892307692304</v>
      </c>
      <c r="T4229" s="1">
        <f>200</f>
        <v>200</v>
      </c>
      <c r="U4229" s="1">
        <f>Table1[[#This Row],[PF]]+Table1[[#This Row],[Professional Tax]]</f>
        <v>4731.3892307692304</v>
      </c>
      <c r="V4229" s="1">
        <f>Table1[[#This Row],[Overtime Hours]]*200</f>
        <v>1200</v>
      </c>
      <c r="W4229" s="1">
        <f>Table1[[#This Row],[Earned Basic Salary]]+Table1[[#This Row],[HRA]]+Table1[[#This Row],[DA]]+Table1[[#This Row],[Overtime Pay]]</f>
        <v>50290.05</v>
      </c>
      <c r="X4229" s="1">
        <f>Table1[[#This Row],[Gross Salary]]-Table1[[#This Row],[Total Deduction]]</f>
        <v>45558.660769230773</v>
      </c>
      <c r="Y4229" t="s">
        <v>37</v>
      </c>
      <c r="Z4229" t="s">
        <v>106</v>
      </c>
      <c r="AA4229" t="s">
        <v>14988</v>
      </c>
      <c r="AB4229" t="s">
        <v>14989</v>
      </c>
    </row>
    <row r="4230" spans="1:28" x14ac:dyDescent="0.3">
      <c r="A4230" t="s">
        <v>14990</v>
      </c>
      <c r="B4230" t="s">
        <v>670</v>
      </c>
      <c r="C4230">
        <v>52</v>
      </c>
      <c r="D4230" t="s">
        <v>81</v>
      </c>
      <c r="E4230" t="s">
        <v>62</v>
      </c>
      <c r="F4230" t="s">
        <v>46</v>
      </c>
      <c r="G4230" t="s">
        <v>12424</v>
      </c>
      <c r="H4230" t="s">
        <v>35</v>
      </c>
      <c r="I4230" t="s">
        <v>36</v>
      </c>
      <c r="J4230">
        <v>26</v>
      </c>
      <c r="K4230">
        <v>24</v>
      </c>
      <c r="L4230">
        <f t="shared" si="198"/>
        <v>2</v>
      </c>
      <c r="M4230">
        <v>7</v>
      </c>
      <c r="N4230">
        <v>74842</v>
      </c>
      <c r="O4230" s="1">
        <f t="shared" si="199"/>
        <v>2878.5384615384614</v>
      </c>
      <c r="P4230" s="1">
        <f t="shared" si="200"/>
        <v>69084.923076923078</v>
      </c>
      <c r="Q4230" s="1">
        <f>Table1[[#This Row],[Earned Basic Salary]]*20%</f>
        <v>13816.984615384616</v>
      </c>
      <c r="R4230" s="1">
        <f>Table1[[#This Row],[Earned Basic Salary]]*10%</f>
        <v>6908.4923076923078</v>
      </c>
      <c r="S4230" s="1">
        <f>Table1[[#This Row],[Earned Basic Salary]]*12%</f>
        <v>8290.1907692307686</v>
      </c>
      <c r="T4230" s="1">
        <f>200</f>
        <v>200</v>
      </c>
      <c r="U4230" s="1">
        <f>Table1[[#This Row],[PF]]+Table1[[#This Row],[Professional Tax]]</f>
        <v>8490.1907692307686</v>
      </c>
      <c r="V4230" s="1">
        <f>Table1[[#This Row],[Overtime Hours]]*200</f>
        <v>1400</v>
      </c>
      <c r="W4230" s="1">
        <f>Table1[[#This Row],[Earned Basic Salary]]+Table1[[#This Row],[HRA]]+Table1[[#This Row],[DA]]+Table1[[#This Row],[Overtime Pay]]</f>
        <v>91210.4</v>
      </c>
      <c r="X4230" s="1">
        <f>Table1[[#This Row],[Gross Salary]]-Table1[[#This Row],[Total Deduction]]</f>
        <v>82720.209230769222</v>
      </c>
      <c r="Y4230" t="s">
        <v>37</v>
      </c>
      <c r="Z4230" t="s">
        <v>38</v>
      </c>
      <c r="AA4230" t="s">
        <v>14991</v>
      </c>
      <c r="AB4230" t="s">
        <v>14992</v>
      </c>
    </row>
    <row r="4231" spans="1:28" x14ac:dyDescent="0.3">
      <c r="A4231" t="s">
        <v>14993</v>
      </c>
      <c r="B4231" t="s">
        <v>2638</v>
      </c>
      <c r="C4231">
        <v>34</v>
      </c>
      <c r="D4231" t="s">
        <v>75</v>
      </c>
      <c r="E4231" t="s">
        <v>62</v>
      </c>
      <c r="F4231" t="s">
        <v>55</v>
      </c>
      <c r="G4231" t="s">
        <v>6889</v>
      </c>
      <c r="H4231" t="s">
        <v>35</v>
      </c>
      <c r="I4231" t="s">
        <v>36</v>
      </c>
      <c r="J4231">
        <v>26</v>
      </c>
      <c r="K4231">
        <v>26</v>
      </c>
      <c r="L4231">
        <f t="shared" si="198"/>
        <v>0</v>
      </c>
      <c r="M4231">
        <v>12</v>
      </c>
      <c r="N4231">
        <v>40840</v>
      </c>
      <c r="O4231" s="1">
        <f t="shared" si="199"/>
        <v>1570.7692307692307</v>
      </c>
      <c r="P4231" s="1">
        <f t="shared" si="200"/>
        <v>40840</v>
      </c>
      <c r="Q4231" s="1">
        <f>Table1[[#This Row],[Earned Basic Salary]]*20%</f>
        <v>8168</v>
      </c>
      <c r="R4231" s="1">
        <f>Table1[[#This Row],[Earned Basic Salary]]*10%</f>
        <v>4084</v>
      </c>
      <c r="S4231" s="1">
        <f>Table1[[#This Row],[Earned Basic Salary]]*12%</f>
        <v>4900.8</v>
      </c>
      <c r="T4231" s="1">
        <f>200</f>
        <v>200</v>
      </c>
      <c r="U4231" s="1">
        <f>Table1[[#This Row],[PF]]+Table1[[#This Row],[Professional Tax]]</f>
        <v>5100.8</v>
      </c>
      <c r="V4231" s="1">
        <f>Table1[[#This Row],[Overtime Hours]]*200</f>
        <v>2400</v>
      </c>
      <c r="W4231" s="1">
        <f>Table1[[#This Row],[Earned Basic Salary]]+Table1[[#This Row],[HRA]]+Table1[[#This Row],[DA]]+Table1[[#This Row],[Overtime Pay]]</f>
        <v>55492</v>
      </c>
      <c r="X4231" s="1">
        <f>Table1[[#This Row],[Gross Salary]]-Table1[[#This Row],[Total Deduction]]</f>
        <v>50391.199999999997</v>
      </c>
      <c r="Y4231" t="s">
        <v>37</v>
      </c>
      <c r="Z4231" t="s">
        <v>106</v>
      </c>
      <c r="AA4231" t="s">
        <v>14994</v>
      </c>
      <c r="AB4231" t="s">
        <v>14995</v>
      </c>
    </row>
    <row r="4232" spans="1:28" x14ac:dyDescent="0.3">
      <c r="A4232" t="s">
        <v>14996</v>
      </c>
      <c r="B4232" t="s">
        <v>207</v>
      </c>
      <c r="C4232">
        <v>37</v>
      </c>
      <c r="D4232" t="s">
        <v>127</v>
      </c>
      <c r="E4232" t="s">
        <v>62</v>
      </c>
      <c r="F4232" t="s">
        <v>46</v>
      </c>
      <c r="G4232" t="s">
        <v>1689</v>
      </c>
      <c r="H4232" t="s">
        <v>35</v>
      </c>
      <c r="I4232" t="s">
        <v>36</v>
      </c>
      <c r="J4232">
        <v>26</v>
      </c>
      <c r="K4232">
        <v>21</v>
      </c>
      <c r="L4232">
        <f t="shared" si="198"/>
        <v>5</v>
      </c>
      <c r="M4232">
        <v>1</v>
      </c>
      <c r="N4232">
        <v>67641</v>
      </c>
      <c r="O4232" s="1">
        <f t="shared" si="199"/>
        <v>2601.5769230769229</v>
      </c>
      <c r="P4232" s="1">
        <f t="shared" si="200"/>
        <v>54633.115384615383</v>
      </c>
      <c r="Q4232" s="1">
        <f>Table1[[#This Row],[Earned Basic Salary]]*20%</f>
        <v>10926.623076923077</v>
      </c>
      <c r="R4232" s="1">
        <f>Table1[[#This Row],[Earned Basic Salary]]*10%</f>
        <v>5463.3115384615385</v>
      </c>
      <c r="S4232" s="1">
        <f>Table1[[#This Row],[Earned Basic Salary]]*12%</f>
        <v>6555.9738461538454</v>
      </c>
      <c r="T4232" s="1">
        <f>200</f>
        <v>200</v>
      </c>
      <c r="U4232" s="1">
        <f>Table1[[#This Row],[PF]]+Table1[[#This Row],[Professional Tax]]</f>
        <v>6755.9738461538454</v>
      </c>
      <c r="V4232" s="1">
        <f>Table1[[#This Row],[Overtime Hours]]*200</f>
        <v>200</v>
      </c>
      <c r="W4232" s="1">
        <f>Table1[[#This Row],[Earned Basic Salary]]+Table1[[#This Row],[HRA]]+Table1[[#This Row],[DA]]+Table1[[#This Row],[Overtime Pay]]</f>
        <v>71223.05</v>
      </c>
      <c r="X4232" s="1">
        <f>Table1[[#This Row],[Gross Salary]]-Table1[[#This Row],[Total Deduction]]</f>
        <v>64467.076153846159</v>
      </c>
      <c r="Y4232" t="s">
        <v>37</v>
      </c>
      <c r="Z4232" t="s">
        <v>48</v>
      </c>
      <c r="AA4232" t="s">
        <v>14997</v>
      </c>
      <c r="AB4232" t="s">
        <v>14998</v>
      </c>
    </row>
    <row r="4233" spans="1:28" x14ac:dyDescent="0.3">
      <c r="A4233" t="s">
        <v>14999</v>
      </c>
      <c r="B4233" t="s">
        <v>344</v>
      </c>
      <c r="C4233">
        <v>28</v>
      </c>
      <c r="D4233" t="s">
        <v>133</v>
      </c>
      <c r="E4233" t="s">
        <v>32</v>
      </c>
      <c r="F4233" t="s">
        <v>83</v>
      </c>
      <c r="G4233" t="s">
        <v>13054</v>
      </c>
      <c r="H4233" t="s">
        <v>35</v>
      </c>
      <c r="I4233" t="s">
        <v>36</v>
      </c>
      <c r="J4233">
        <v>26</v>
      </c>
      <c r="K4233">
        <v>24</v>
      </c>
      <c r="L4233">
        <f t="shared" si="198"/>
        <v>2</v>
      </c>
      <c r="M4233">
        <v>19</v>
      </c>
      <c r="N4233">
        <v>51225</v>
      </c>
      <c r="O4233" s="1">
        <f t="shared" si="199"/>
        <v>1970.1923076923076</v>
      </c>
      <c r="P4233" s="1">
        <f t="shared" si="200"/>
        <v>47284.615384615383</v>
      </c>
      <c r="Q4233" s="1">
        <f>Table1[[#This Row],[Earned Basic Salary]]*20%</f>
        <v>9456.9230769230762</v>
      </c>
      <c r="R4233" s="1">
        <f>Table1[[#This Row],[Earned Basic Salary]]*10%</f>
        <v>4728.4615384615381</v>
      </c>
      <c r="S4233" s="1">
        <f>Table1[[#This Row],[Earned Basic Salary]]*12%</f>
        <v>5674.1538461538457</v>
      </c>
      <c r="T4233" s="1">
        <f>200</f>
        <v>200</v>
      </c>
      <c r="U4233" s="1">
        <f>Table1[[#This Row],[PF]]+Table1[[#This Row],[Professional Tax]]</f>
        <v>5874.1538461538457</v>
      </c>
      <c r="V4233" s="1">
        <f>Table1[[#This Row],[Overtime Hours]]*200</f>
        <v>3800</v>
      </c>
      <c r="W4233" s="1">
        <f>Table1[[#This Row],[Earned Basic Salary]]+Table1[[#This Row],[HRA]]+Table1[[#This Row],[DA]]+Table1[[#This Row],[Overtime Pay]]</f>
        <v>65270</v>
      </c>
      <c r="X4233" s="1">
        <f>Table1[[#This Row],[Gross Salary]]-Table1[[#This Row],[Total Deduction]]</f>
        <v>59395.846153846156</v>
      </c>
      <c r="Y4233" t="s">
        <v>37</v>
      </c>
      <c r="Z4233" t="s">
        <v>38</v>
      </c>
      <c r="AA4233" t="s">
        <v>15000</v>
      </c>
      <c r="AB4233" t="s">
        <v>15001</v>
      </c>
    </row>
    <row r="4234" spans="1:28" x14ac:dyDescent="0.3">
      <c r="A4234" t="s">
        <v>15002</v>
      </c>
      <c r="B4234" t="s">
        <v>731</v>
      </c>
      <c r="C4234">
        <v>45</v>
      </c>
      <c r="D4234" t="s">
        <v>44</v>
      </c>
      <c r="E4234" t="s">
        <v>121</v>
      </c>
      <c r="F4234" t="s">
        <v>69</v>
      </c>
      <c r="G4234" t="s">
        <v>1934</v>
      </c>
      <c r="H4234" t="s">
        <v>35</v>
      </c>
      <c r="I4234" t="s">
        <v>36</v>
      </c>
      <c r="J4234">
        <v>26</v>
      </c>
      <c r="K4234">
        <v>23</v>
      </c>
      <c r="L4234">
        <f t="shared" si="198"/>
        <v>3</v>
      </c>
      <c r="M4234">
        <v>8</v>
      </c>
      <c r="N4234">
        <v>34489</v>
      </c>
      <c r="O4234" s="1">
        <f t="shared" si="199"/>
        <v>1326.5</v>
      </c>
      <c r="P4234" s="1">
        <f t="shared" si="200"/>
        <v>30509.5</v>
      </c>
      <c r="Q4234" s="1">
        <f>Table1[[#This Row],[Earned Basic Salary]]*20%</f>
        <v>6101.9000000000005</v>
      </c>
      <c r="R4234" s="1">
        <f>Table1[[#This Row],[Earned Basic Salary]]*10%</f>
        <v>3050.9500000000003</v>
      </c>
      <c r="S4234" s="1">
        <f>Table1[[#This Row],[Earned Basic Salary]]*12%</f>
        <v>3661.14</v>
      </c>
      <c r="T4234" s="1">
        <f>200</f>
        <v>200</v>
      </c>
      <c r="U4234" s="1">
        <f>Table1[[#This Row],[PF]]+Table1[[#This Row],[Professional Tax]]</f>
        <v>3861.14</v>
      </c>
      <c r="V4234" s="1">
        <f>Table1[[#This Row],[Overtime Hours]]*200</f>
        <v>1600</v>
      </c>
      <c r="W4234" s="1">
        <f>Table1[[#This Row],[Earned Basic Salary]]+Table1[[#This Row],[HRA]]+Table1[[#This Row],[DA]]+Table1[[#This Row],[Overtime Pay]]</f>
        <v>41262.35</v>
      </c>
      <c r="X4234" s="1">
        <f>Table1[[#This Row],[Gross Salary]]-Table1[[#This Row],[Total Deduction]]</f>
        <v>37401.21</v>
      </c>
      <c r="Y4234" t="s">
        <v>37</v>
      </c>
      <c r="Z4234" t="s">
        <v>106</v>
      </c>
      <c r="AA4234" t="s">
        <v>15003</v>
      </c>
      <c r="AB4234" t="s">
        <v>15004</v>
      </c>
    </row>
    <row r="4235" spans="1:28" x14ac:dyDescent="0.3">
      <c r="A4235" t="s">
        <v>15005</v>
      </c>
      <c r="B4235" t="s">
        <v>1349</v>
      </c>
      <c r="C4235">
        <v>41</v>
      </c>
      <c r="D4235" t="s">
        <v>75</v>
      </c>
      <c r="E4235" t="s">
        <v>45</v>
      </c>
      <c r="F4235" t="s">
        <v>83</v>
      </c>
      <c r="G4235" t="s">
        <v>2517</v>
      </c>
      <c r="H4235" t="s">
        <v>35</v>
      </c>
      <c r="I4235" t="s">
        <v>36</v>
      </c>
      <c r="J4235">
        <v>26</v>
      </c>
      <c r="K4235">
        <v>22</v>
      </c>
      <c r="L4235">
        <f t="shared" si="198"/>
        <v>4</v>
      </c>
      <c r="M4235">
        <v>5</v>
      </c>
      <c r="N4235">
        <v>71920</v>
      </c>
      <c r="O4235" s="1">
        <f t="shared" si="199"/>
        <v>2766.1538461538462</v>
      </c>
      <c r="P4235" s="1">
        <f t="shared" si="200"/>
        <v>60855.384615384617</v>
      </c>
      <c r="Q4235" s="1">
        <f>Table1[[#This Row],[Earned Basic Salary]]*20%</f>
        <v>12171.076923076924</v>
      </c>
      <c r="R4235" s="1">
        <f>Table1[[#This Row],[Earned Basic Salary]]*10%</f>
        <v>6085.5384615384619</v>
      </c>
      <c r="S4235" s="1">
        <f>Table1[[#This Row],[Earned Basic Salary]]*12%</f>
        <v>7302.6461538461535</v>
      </c>
      <c r="T4235" s="1">
        <f>200</f>
        <v>200</v>
      </c>
      <c r="U4235" s="1">
        <f>Table1[[#This Row],[PF]]+Table1[[#This Row],[Professional Tax]]</f>
        <v>7502.6461538461535</v>
      </c>
      <c r="V4235" s="1">
        <f>Table1[[#This Row],[Overtime Hours]]*200</f>
        <v>1000</v>
      </c>
      <c r="W4235" s="1">
        <f>Table1[[#This Row],[Earned Basic Salary]]+Table1[[#This Row],[HRA]]+Table1[[#This Row],[DA]]+Table1[[#This Row],[Overtime Pay]]</f>
        <v>80112.000000000015</v>
      </c>
      <c r="X4235" s="1">
        <f>Table1[[#This Row],[Gross Salary]]-Table1[[#This Row],[Total Deduction]]</f>
        <v>72609.353846153856</v>
      </c>
      <c r="Y4235" t="s">
        <v>37</v>
      </c>
      <c r="Z4235" t="s">
        <v>106</v>
      </c>
      <c r="AA4235" t="s">
        <v>15006</v>
      </c>
      <c r="AB4235" t="s">
        <v>15007</v>
      </c>
    </row>
    <row r="4236" spans="1:28" x14ac:dyDescent="0.3">
      <c r="A4236" t="s">
        <v>15008</v>
      </c>
      <c r="B4236" t="s">
        <v>722</v>
      </c>
      <c r="C4236">
        <v>25</v>
      </c>
      <c r="D4236" t="s">
        <v>53</v>
      </c>
      <c r="E4236" t="s">
        <v>82</v>
      </c>
      <c r="F4236" t="s">
        <v>83</v>
      </c>
      <c r="G4236" t="s">
        <v>6630</v>
      </c>
      <c r="H4236" t="s">
        <v>35</v>
      </c>
      <c r="I4236" t="s">
        <v>36</v>
      </c>
      <c r="J4236">
        <v>26</v>
      </c>
      <c r="K4236">
        <v>24</v>
      </c>
      <c r="L4236">
        <f t="shared" si="198"/>
        <v>2</v>
      </c>
      <c r="M4236">
        <v>16</v>
      </c>
      <c r="N4236">
        <v>41361</v>
      </c>
      <c r="O4236" s="1">
        <f t="shared" si="199"/>
        <v>1590.8076923076924</v>
      </c>
      <c r="P4236" s="1">
        <f t="shared" si="200"/>
        <v>38179.384615384617</v>
      </c>
      <c r="Q4236" s="1">
        <f>Table1[[#This Row],[Earned Basic Salary]]*20%</f>
        <v>7635.876923076924</v>
      </c>
      <c r="R4236" s="1">
        <f>Table1[[#This Row],[Earned Basic Salary]]*10%</f>
        <v>3817.938461538462</v>
      </c>
      <c r="S4236" s="1">
        <f>Table1[[#This Row],[Earned Basic Salary]]*12%</f>
        <v>4581.5261538461536</v>
      </c>
      <c r="T4236" s="1">
        <f>200</f>
        <v>200</v>
      </c>
      <c r="U4236" s="1">
        <f>Table1[[#This Row],[PF]]+Table1[[#This Row],[Professional Tax]]</f>
        <v>4781.5261538461536</v>
      </c>
      <c r="V4236" s="1">
        <f>Table1[[#This Row],[Overtime Hours]]*200</f>
        <v>3200</v>
      </c>
      <c r="W4236" s="1">
        <f>Table1[[#This Row],[Earned Basic Salary]]+Table1[[#This Row],[HRA]]+Table1[[#This Row],[DA]]+Table1[[#This Row],[Overtime Pay]]</f>
        <v>52833.200000000004</v>
      </c>
      <c r="X4236" s="1">
        <f>Table1[[#This Row],[Gross Salary]]-Table1[[#This Row],[Total Deduction]]</f>
        <v>48051.673846153848</v>
      </c>
      <c r="Y4236" t="s">
        <v>37</v>
      </c>
      <c r="Z4236" t="s">
        <v>48</v>
      </c>
      <c r="AA4236" t="s">
        <v>15009</v>
      </c>
      <c r="AB4236" t="s">
        <v>15010</v>
      </c>
    </row>
    <row r="4237" spans="1:28" x14ac:dyDescent="0.3">
      <c r="A4237" t="s">
        <v>15011</v>
      </c>
      <c r="B4237" t="s">
        <v>2467</v>
      </c>
      <c r="C4237">
        <v>51</v>
      </c>
      <c r="D4237" t="s">
        <v>44</v>
      </c>
      <c r="E4237" t="s">
        <v>121</v>
      </c>
      <c r="F4237" t="s">
        <v>83</v>
      </c>
      <c r="G4237" t="s">
        <v>8699</v>
      </c>
      <c r="H4237" t="s">
        <v>35</v>
      </c>
      <c r="I4237" t="s">
        <v>36</v>
      </c>
      <c r="J4237">
        <v>26</v>
      </c>
      <c r="K4237">
        <v>23</v>
      </c>
      <c r="L4237">
        <f t="shared" si="198"/>
        <v>3</v>
      </c>
      <c r="M4237">
        <v>6</v>
      </c>
      <c r="N4237">
        <v>43698</v>
      </c>
      <c r="O4237" s="1">
        <f t="shared" si="199"/>
        <v>1680.6923076923076</v>
      </c>
      <c r="P4237" s="1">
        <f t="shared" si="200"/>
        <v>38655.923076923078</v>
      </c>
      <c r="Q4237" s="1">
        <f>Table1[[#This Row],[Earned Basic Salary]]*20%</f>
        <v>7731.1846153846163</v>
      </c>
      <c r="R4237" s="1">
        <f>Table1[[#This Row],[Earned Basic Salary]]*10%</f>
        <v>3865.5923076923082</v>
      </c>
      <c r="S4237" s="1">
        <f>Table1[[#This Row],[Earned Basic Salary]]*12%</f>
        <v>4638.7107692307691</v>
      </c>
      <c r="T4237" s="1">
        <f>200</f>
        <v>200</v>
      </c>
      <c r="U4237" s="1">
        <f>Table1[[#This Row],[PF]]+Table1[[#This Row],[Professional Tax]]</f>
        <v>4838.7107692307691</v>
      </c>
      <c r="V4237" s="1">
        <f>Table1[[#This Row],[Overtime Hours]]*200</f>
        <v>1200</v>
      </c>
      <c r="W4237" s="1">
        <f>Table1[[#This Row],[Earned Basic Salary]]+Table1[[#This Row],[HRA]]+Table1[[#This Row],[DA]]+Table1[[#This Row],[Overtime Pay]]</f>
        <v>51452.7</v>
      </c>
      <c r="X4237" s="1">
        <f>Table1[[#This Row],[Gross Salary]]-Table1[[#This Row],[Total Deduction]]</f>
        <v>46613.989230769228</v>
      </c>
      <c r="Y4237" t="s">
        <v>37</v>
      </c>
      <c r="Z4237" t="s">
        <v>48</v>
      </c>
      <c r="AA4237" t="s">
        <v>15012</v>
      </c>
      <c r="AB4237" t="s">
        <v>15013</v>
      </c>
    </row>
    <row r="4238" spans="1:28" x14ac:dyDescent="0.3">
      <c r="A4238" t="s">
        <v>15014</v>
      </c>
      <c r="B4238" t="s">
        <v>305</v>
      </c>
      <c r="C4238">
        <v>30</v>
      </c>
      <c r="D4238" t="s">
        <v>61</v>
      </c>
      <c r="E4238" t="s">
        <v>62</v>
      </c>
      <c r="F4238" t="s">
        <v>55</v>
      </c>
      <c r="G4238" t="s">
        <v>1781</v>
      </c>
      <c r="H4238" t="s">
        <v>35</v>
      </c>
      <c r="I4238" t="s">
        <v>36</v>
      </c>
      <c r="J4238">
        <v>26</v>
      </c>
      <c r="K4238">
        <v>22</v>
      </c>
      <c r="L4238">
        <f t="shared" si="198"/>
        <v>4</v>
      </c>
      <c r="M4238">
        <v>18</v>
      </c>
      <c r="N4238">
        <v>61165</v>
      </c>
      <c r="O4238" s="1">
        <f t="shared" si="199"/>
        <v>2352.5</v>
      </c>
      <c r="P4238" s="1">
        <f t="shared" si="200"/>
        <v>51755</v>
      </c>
      <c r="Q4238" s="1">
        <f>Table1[[#This Row],[Earned Basic Salary]]*20%</f>
        <v>10351</v>
      </c>
      <c r="R4238" s="1">
        <f>Table1[[#This Row],[Earned Basic Salary]]*10%</f>
        <v>5175.5</v>
      </c>
      <c r="S4238" s="1">
        <f>Table1[[#This Row],[Earned Basic Salary]]*12%</f>
        <v>6210.5999999999995</v>
      </c>
      <c r="T4238" s="1">
        <f>200</f>
        <v>200</v>
      </c>
      <c r="U4238" s="1">
        <f>Table1[[#This Row],[PF]]+Table1[[#This Row],[Professional Tax]]</f>
        <v>6410.5999999999995</v>
      </c>
      <c r="V4238" s="1">
        <f>Table1[[#This Row],[Overtime Hours]]*200</f>
        <v>3600</v>
      </c>
      <c r="W4238" s="1">
        <f>Table1[[#This Row],[Earned Basic Salary]]+Table1[[#This Row],[HRA]]+Table1[[#This Row],[DA]]+Table1[[#This Row],[Overtime Pay]]</f>
        <v>70881.5</v>
      </c>
      <c r="X4238" s="1">
        <f>Table1[[#This Row],[Gross Salary]]-Table1[[#This Row],[Total Deduction]]</f>
        <v>64470.9</v>
      </c>
      <c r="Y4238" t="s">
        <v>37</v>
      </c>
      <c r="Z4238" t="s">
        <v>38</v>
      </c>
      <c r="AA4238" t="s">
        <v>15015</v>
      </c>
      <c r="AB4238" t="s">
        <v>15016</v>
      </c>
    </row>
    <row r="4239" spans="1:28" x14ac:dyDescent="0.3">
      <c r="A4239" t="s">
        <v>15017</v>
      </c>
      <c r="B4239" t="s">
        <v>1579</v>
      </c>
      <c r="C4239">
        <v>49</v>
      </c>
      <c r="D4239" t="s">
        <v>53</v>
      </c>
      <c r="E4239" t="s">
        <v>121</v>
      </c>
      <c r="F4239" t="s">
        <v>89</v>
      </c>
      <c r="G4239" t="s">
        <v>15018</v>
      </c>
      <c r="H4239" t="s">
        <v>35</v>
      </c>
      <c r="I4239" t="s">
        <v>36</v>
      </c>
      <c r="J4239">
        <v>26</v>
      </c>
      <c r="K4239">
        <v>25</v>
      </c>
      <c r="L4239">
        <f t="shared" si="198"/>
        <v>1</v>
      </c>
      <c r="M4239">
        <v>1</v>
      </c>
      <c r="N4239">
        <v>22547</v>
      </c>
      <c r="O4239" s="1">
        <f t="shared" si="199"/>
        <v>867.19230769230774</v>
      </c>
      <c r="P4239" s="1">
        <f t="shared" si="200"/>
        <v>21679.807692307695</v>
      </c>
      <c r="Q4239" s="1">
        <f>Table1[[#This Row],[Earned Basic Salary]]*20%</f>
        <v>4335.961538461539</v>
      </c>
      <c r="R4239" s="1">
        <f>Table1[[#This Row],[Earned Basic Salary]]*10%</f>
        <v>2167.9807692307695</v>
      </c>
      <c r="S4239" s="1">
        <f>Table1[[#This Row],[Earned Basic Salary]]*12%</f>
        <v>2601.5769230769233</v>
      </c>
      <c r="T4239" s="1">
        <f>200</f>
        <v>200</v>
      </c>
      <c r="U4239" s="1">
        <f>Table1[[#This Row],[PF]]+Table1[[#This Row],[Professional Tax]]</f>
        <v>2801.5769230769233</v>
      </c>
      <c r="V4239" s="1">
        <f>Table1[[#This Row],[Overtime Hours]]*200</f>
        <v>200</v>
      </c>
      <c r="W4239" s="1">
        <f>Table1[[#This Row],[Earned Basic Salary]]+Table1[[#This Row],[HRA]]+Table1[[#This Row],[DA]]+Table1[[#This Row],[Overtime Pay]]</f>
        <v>28383.750000000004</v>
      </c>
      <c r="X4239" s="1">
        <f>Table1[[#This Row],[Gross Salary]]-Table1[[#This Row],[Total Deduction]]</f>
        <v>25582.173076923082</v>
      </c>
      <c r="Y4239" t="s">
        <v>37</v>
      </c>
      <c r="Z4239" t="s">
        <v>38</v>
      </c>
      <c r="AA4239" t="s">
        <v>15019</v>
      </c>
      <c r="AB4239" t="s">
        <v>15020</v>
      </c>
    </row>
    <row r="4240" spans="1:28" x14ac:dyDescent="0.3">
      <c r="A4240" t="s">
        <v>15021</v>
      </c>
      <c r="B4240" t="s">
        <v>1030</v>
      </c>
      <c r="C4240">
        <v>22</v>
      </c>
      <c r="D4240" t="s">
        <v>44</v>
      </c>
      <c r="E4240" t="s">
        <v>121</v>
      </c>
      <c r="F4240" t="s">
        <v>33</v>
      </c>
      <c r="G4240" t="s">
        <v>1208</v>
      </c>
      <c r="H4240" t="s">
        <v>35</v>
      </c>
      <c r="I4240" t="s">
        <v>36</v>
      </c>
      <c r="J4240">
        <v>26</v>
      </c>
      <c r="K4240">
        <v>24</v>
      </c>
      <c r="L4240">
        <f t="shared" si="198"/>
        <v>2</v>
      </c>
      <c r="M4240">
        <v>19</v>
      </c>
      <c r="N4240">
        <v>75291</v>
      </c>
      <c r="O4240" s="1">
        <f t="shared" si="199"/>
        <v>2895.8076923076924</v>
      </c>
      <c r="P4240" s="1">
        <f t="shared" si="200"/>
        <v>69499.384615384624</v>
      </c>
      <c r="Q4240" s="1">
        <f>Table1[[#This Row],[Earned Basic Salary]]*20%</f>
        <v>13899.876923076925</v>
      </c>
      <c r="R4240" s="1">
        <f>Table1[[#This Row],[Earned Basic Salary]]*10%</f>
        <v>6949.9384615384624</v>
      </c>
      <c r="S4240" s="1">
        <f>Table1[[#This Row],[Earned Basic Salary]]*12%</f>
        <v>8339.9261538461542</v>
      </c>
      <c r="T4240" s="1">
        <f>200</f>
        <v>200</v>
      </c>
      <c r="U4240" s="1">
        <f>Table1[[#This Row],[PF]]+Table1[[#This Row],[Professional Tax]]</f>
        <v>8539.9261538461542</v>
      </c>
      <c r="V4240" s="1">
        <f>Table1[[#This Row],[Overtime Hours]]*200</f>
        <v>3800</v>
      </c>
      <c r="W4240" s="1">
        <f>Table1[[#This Row],[Earned Basic Salary]]+Table1[[#This Row],[HRA]]+Table1[[#This Row],[DA]]+Table1[[#This Row],[Overtime Pay]]</f>
        <v>94149.200000000012</v>
      </c>
      <c r="X4240" s="1">
        <f>Table1[[#This Row],[Gross Salary]]-Table1[[#This Row],[Total Deduction]]</f>
        <v>85609.273846153854</v>
      </c>
      <c r="Y4240" t="s">
        <v>37</v>
      </c>
      <c r="Z4240" t="s">
        <v>48</v>
      </c>
      <c r="AA4240" t="s">
        <v>15022</v>
      </c>
      <c r="AB4240" t="s">
        <v>15023</v>
      </c>
    </row>
    <row r="4241" spans="1:28" x14ac:dyDescent="0.3">
      <c r="A4241" t="s">
        <v>15024</v>
      </c>
      <c r="B4241" t="s">
        <v>522</v>
      </c>
      <c r="C4241">
        <v>49</v>
      </c>
      <c r="D4241" t="s">
        <v>31</v>
      </c>
      <c r="E4241" t="s">
        <v>45</v>
      </c>
      <c r="F4241" t="s">
        <v>89</v>
      </c>
      <c r="G4241" t="s">
        <v>9001</v>
      </c>
      <c r="H4241" t="s">
        <v>35</v>
      </c>
      <c r="I4241" t="s">
        <v>36</v>
      </c>
      <c r="J4241">
        <v>26</v>
      </c>
      <c r="K4241">
        <v>24</v>
      </c>
      <c r="L4241">
        <f t="shared" si="198"/>
        <v>2</v>
      </c>
      <c r="M4241">
        <v>1</v>
      </c>
      <c r="N4241">
        <v>72875</v>
      </c>
      <c r="O4241" s="1">
        <f t="shared" si="199"/>
        <v>2802.8846153846152</v>
      </c>
      <c r="P4241" s="1">
        <f t="shared" si="200"/>
        <v>67269.230769230766</v>
      </c>
      <c r="Q4241" s="1">
        <f>Table1[[#This Row],[Earned Basic Salary]]*20%</f>
        <v>13453.846153846154</v>
      </c>
      <c r="R4241" s="1">
        <f>Table1[[#This Row],[Earned Basic Salary]]*10%</f>
        <v>6726.9230769230771</v>
      </c>
      <c r="S4241" s="1">
        <f>Table1[[#This Row],[Earned Basic Salary]]*12%</f>
        <v>8072.3076923076915</v>
      </c>
      <c r="T4241" s="1">
        <f>200</f>
        <v>200</v>
      </c>
      <c r="U4241" s="1">
        <f>Table1[[#This Row],[PF]]+Table1[[#This Row],[Professional Tax]]</f>
        <v>8272.3076923076915</v>
      </c>
      <c r="V4241" s="1">
        <f>Table1[[#This Row],[Overtime Hours]]*200</f>
        <v>200</v>
      </c>
      <c r="W4241" s="1">
        <f>Table1[[#This Row],[Earned Basic Salary]]+Table1[[#This Row],[HRA]]+Table1[[#This Row],[DA]]+Table1[[#This Row],[Overtime Pay]]</f>
        <v>87650</v>
      </c>
      <c r="X4241" s="1">
        <f>Table1[[#This Row],[Gross Salary]]-Table1[[#This Row],[Total Deduction]]</f>
        <v>79377.692307692312</v>
      </c>
      <c r="Y4241" t="s">
        <v>37</v>
      </c>
      <c r="Z4241" t="s">
        <v>95</v>
      </c>
      <c r="AA4241" t="s">
        <v>15025</v>
      </c>
      <c r="AB4241" t="s">
        <v>15026</v>
      </c>
    </row>
    <row r="4242" spans="1:28" x14ac:dyDescent="0.3">
      <c r="A4242" t="s">
        <v>15027</v>
      </c>
      <c r="B4242" t="s">
        <v>1610</v>
      </c>
      <c r="C4242">
        <v>39</v>
      </c>
      <c r="D4242" t="s">
        <v>31</v>
      </c>
      <c r="E4242" t="s">
        <v>121</v>
      </c>
      <c r="F4242" t="s">
        <v>63</v>
      </c>
      <c r="G4242" t="s">
        <v>625</v>
      </c>
      <c r="H4242" t="s">
        <v>35</v>
      </c>
      <c r="I4242" t="s">
        <v>36</v>
      </c>
      <c r="J4242">
        <v>26</v>
      </c>
      <c r="K4242">
        <v>23</v>
      </c>
      <c r="L4242">
        <f t="shared" si="198"/>
        <v>3</v>
      </c>
      <c r="M4242">
        <v>4</v>
      </c>
      <c r="N4242">
        <v>52042</v>
      </c>
      <c r="O4242" s="1">
        <f t="shared" si="199"/>
        <v>2001.6153846153845</v>
      </c>
      <c r="P4242" s="1">
        <f t="shared" si="200"/>
        <v>46037.153846153844</v>
      </c>
      <c r="Q4242" s="1">
        <f>Table1[[#This Row],[Earned Basic Salary]]*20%</f>
        <v>9207.4307692307684</v>
      </c>
      <c r="R4242" s="1">
        <f>Table1[[#This Row],[Earned Basic Salary]]*10%</f>
        <v>4603.7153846153842</v>
      </c>
      <c r="S4242" s="1">
        <f>Table1[[#This Row],[Earned Basic Salary]]*12%</f>
        <v>5524.4584615384611</v>
      </c>
      <c r="T4242" s="1">
        <f>200</f>
        <v>200</v>
      </c>
      <c r="U4242" s="1">
        <f>Table1[[#This Row],[PF]]+Table1[[#This Row],[Professional Tax]]</f>
        <v>5724.4584615384611</v>
      </c>
      <c r="V4242" s="1">
        <f>Table1[[#This Row],[Overtime Hours]]*200</f>
        <v>800</v>
      </c>
      <c r="W4242" s="1">
        <f>Table1[[#This Row],[Earned Basic Salary]]+Table1[[#This Row],[HRA]]+Table1[[#This Row],[DA]]+Table1[[#This Row],[Overtime Pay]]</f>
        <v>60648.299999999996</v>
      </c>
      <c r="X4242" s="1">
        <f>Table1[[#This Row],[Gross Salary]]-Table1[[#This Row],[Total Deduction]]</f>
        <v>54923.841538461536</v>
      </c>
      <c r="Y4242" t="s">
        <v>37</v>
      </c>
      <c r="Z4242" t="s">
        <v>95</v>
      </c>
      <c r="AA4242" t="s">
        <v>15028</v>
      </c>
      <c r="AB4242" t="s">
        <v>15029</v>
      </c>
    </row>
    <row r="4243" spans="1:28" x14ac:dyDescent="0.3">
      <c r="A4243" t="s">
        <v>15030</v>
      </c>
      <c r="B4243" t="s">
        <v>1040</v>
      </c>
      <c r="C4243">
        <v>33</v>
      </c>
      <c r="D4243" t="s">
        <v>44</v>
      </c>
      <c r="E4243" t="s">
        <v>121</v>
      </c>
      <c r="F4243" t="s">
        <v>89</v>
      </c>
      <c r="G4243" t="s">
        <v>5034</v>
      </c>
      <c r="H4243" t="s">
        <v>35</v>
      </c>
      <c r="I4243" t="s">
        <v>36</v>
      </c>
      <c r="J4243">
        <v>26</v>
      </c>
      <c r="K4243">
        <v>24</v>
      </c>
      <c r="L4243">
        <f t="shared" si="198"/>
        <v>2</v>
      </c>
      <c r="M4243">
        <v>16</v>
      </c>
      <c r="N4243">
        <v>51830</v>
      </c>
      <c r="O4243" s="1">
        <f t="shared" si="199"/>
        <v>1993.4615384615386</v>
      </c>
      <c r="P4243" s="1">
        <f t="shared" si="200"/>
        <v>47843.076923076922</v>
      </c>
      <c r="Q4243" s="1">
        <f>Table1[[#This Row],[Earned Basic Salary]]*20%</f>
        <v>9568.6153846153848</v>
      </c>
      <c r="R4243" s="1">
        <f>Table1[[#This Row],[Earned Basic Salary]]*10%</f>
        <v>4784.3076923076924</v>
      </c>
      <c r="S4243" s="1">
        <f>Table1[[#This Row],[Earned Basic Salary]]*12%</f>
        <v>5741.1692307692301</v>
      </c>
      <c r="T4243" s="1">
        <f>200</f>
        <v>200</v>
      </c>
      <c r="U4243" s="1">
        <f>Table1[[#This Row],[PF]]+Table1[[#This Row],[Professional Tax]]</f>
        <v>5941.1692307692301</v>
      </c>
      <c r="V4243" s="1">
        <f>Table1[[#This Row],[Overtime Hours]]*200</f>
        <v>3200</v>
      </c>
      <c r="W4243" s="1">
        <f>Table1[[#This Row],[Earned Basic Salary]]+Table1[[#This Row],[HRA]]+Table1[[#This Row],[DA]]+Table1[[#This Row],[Overtime Pay]]</f>
        <v>65396</v>
      </c>
      <c r="X4243" s="1">
        <f>Table1[[#This Row],[Gross Salary]]-Table1[[#This Row],[Total Deduction]]</f>
        <v>59454.830769230772</v>
      </c>
      <c r="Y4243" t="s">
        <v>37</v>
      </c>
      <c r="Z4243" t="s">
        <v>48</v>
      </c>
      <c r="AA4243" t="s">
        <v>15031</v>
      </c>
      <c r="AB4243" t="s">
        <v>15032</v>
      </c>
    </row>
    <row r="4244" spans="1:28" x14ac:dyDescent="0.3">
      <c r="A4244" t="s">
        <v>15033</v>
      </c>
      <c r="B4244" t="s">
        <v>1212</v>
      </c>
      <c r="C4244">
        <v>53</v>
      </c>
      <c r="D4244" t="s">
        <v>53</v>
      </c>
      <c r="E4244" t="s">
        <v>45</v>
      </c>
      <c r="F4244" t="s">
        <v>69</v>
      </c>
      <c r="G4244" t="s">
        <v>6005</v>
      </c>
      <c r="H4244" t="s">
        <v>35</v>
      </c>
      <c r="I4244" t="s">
        <v>36</v>
      </c>
      <c r="J4244">
        <v>26</v>
      </c>
      <c r="K4244">
        <v>21</v>
      </c>
      <c r="L4244">
        <f t="shared" si="198"/>
        <v>5</v>
      </c>
      <c r="M4244">
        <v>2</v>
      </c>
      <c r="N4244">
        <v>50659</v>
      </c>
      <c r="O4244" s="1">
        <f t="shared" si="199"/>
        <v>1948.4230769230769</v>
      </c>
      <c r="P4244" s="1">
        <f t="shared" si="200"/>
        <v>40916.884615384617</v>
      </c>
      <c r="Q4244" s="1">
        <f>Table1[[#This Row],[Earned Basic Salary]]*20%</f>
        <v>8183.376923076924</v>
      </c>
      <c r="R4244" s="1">
        <f>Table1[[#This Row],[Earned Basic Salary]]*10%</f>
        <v>4091.688461538462</v>
      </c>
      <c r="S4244" s="1">
        <f>Table1[[#This Row],[Earned Basic Salary]]*12%</f>
        <v>4910.0261538461536</v>
      </c>
      <c r="T4244" s="1">
        <f>200</f>
        <v>200</v>
      </c>
      <c r="U4244" s="1">
        <f>Table1[[#This Row],[PF]]+Table1[[#This Row],[Professional Tax]]</f>
        <v>5110.0261538461536</v>
      </c>
      <c r="V4244" s="1">
        <f>Table1[[#This Row],[Overtime Hours]]*200</f>
        <v>400</v>
      </c>
      <c r="W4244" s="1">
        <f>Table1[[#This Row],[Earned Basic Salary]]+Table1[[#This Row],[HRA]]+Table1[[#This Row],[DA]]+Table1[[#This Row],[Overtime Pay]]</f>
        <v>53591.950000000004</v>
      </c>
      <c r="X4244" s="1">
        <f>Table1[[#This Row],[Gross Salary]]-Table1[[#This Row],[Total Deduction]]</f>
        <v>48481.923846153848</v>
      </c>
      <c r="Y4244" t="s">
        <v>37</v>
      </c>
      <c r="Z4244" t="s">
        <v>48</v>
      </c>
      <c r="AA4244" t="s">
        <v>15034</v>
      </c>
      <c r="AB4244" t="s">
        <v>15035</v>
      </c>
    </row>
    <row r="4245" spans="1:28" x14ac:dyDescent="0.3">
      <c r="A4245" t="s">
        <v>15036</v>
      </c>
      <c r="B4245" t="s">
        <v>392</v>
      </c>
      <c r="C4245">
        <v>48</v>
      </c>
      <c r="D4245" t="s">
        <v>127</v>
      </c>
      <c r="E4245" t="s">
        <v>45</v>
      </c>
      <c r="F4245" t="s">
        <v>55</v>
      </c>
      <c r="G4245" t="s">
        <v>8745</v>
      </c>
      <c r="H4245" t="s">
        <v>35</v>
      </c>
      <c r="I4245" t="s">
        <v>36</v>
      </c>
      <c r="J4245">
        <v>26</v>
      </c>
      <c r="K4245">
        <v>24</v>
      </c>
      <c r="L4245">
        <f t="shared" si="198"/>
        <v>2</v>
      </c>
      <c r="M4245">
        <v>7</v>
      </c>
      <c r="N4245">
        <v>52378</v>
      </c>
      <c r="O4245" s="1">
        <f t="shared" si="199"/>
        <v>2014.5384615384614</v>
      </c>
      <c r="P4245" s="1">
        <f t="shared" si="200"/>
        <v>48348.923076923078</v>
      </c>
      <c r="Q4245" s="1">
        <f>Table1[[#This Row],[Earned Basic Salary]]*20%</f>
        <v>9669.7846153846167</v>
      </c>
      <c r="R4245" s="1">
        <f>Table1[[#This Row],[Earned Basic Salary]]*10%</f>
        <v>4834.8923076923083</v>
      </c>
      <c r="S4245" s="1">
        <f>Table1[[#This Row],[Earned Basic Salary]]*12%</f>
        <v>5801.8707692307689</v>
      </c>
      <c r="T4245" s="1">
        <f>200</f>
        <v>200</v>
      </c>
      <c r="U4245" s="1">
        <f>Table1[[#This Row],[PF]]+Table1[[#This Row],[Professional Tax]]</f>
        <v>6001.8707692307689</v>
      </c>
      <c r="V4245" s="1">
        <f>Table1[[#This Row],[Overtime Hours]]*200</f>
        <v>1400</v>
      </c>
      <c r="W4245" s="1">
        <f>Table1[[#This Row],[Earned Basic Salary]]+Table1[[#This Row],[HRA]]+Table1[[#This Row],[DA]]+Table1[[#This Row],[Overtime Pay]]</f>
        <v>64253.600000000006</v>
      </c>
      <c r="X4245" s="1">
        <f>Table1[[#This Row],[Gross Salary]]-Table1[[#This Row],[Total Deduction]]</f>
        <v>58251.729230769241</v>
      </c>
      <c r="Y4245" t="s">
        <v>37</v>
      </c>
      <c r="Z4245" t="s">
        <v>38</v>
      </c>
      <c r="AA4245" t="s">
        <v>15037</v>
      </c>
      <c r="AB4245" t="s">
        <v>15038</v>
      </c>
    </row>
    <row r="4246" spans="1:28" x14ac:dyDescent="0.3">
      <c r="A4246" t="s">
        <v>15039</v>
      </c>
      <c r="B4246" t="s">
        <v>919</v>
      </c>
      <c r="C4246">
        <v>34</v>
      </c>
      <c r="D4246" t="s">
        <v>133</v>
      </c>
      <c r="E4246" t="s">
        <v>82</v>
      </c>
      <c r="F4246" t="s">
        <v>55</v>
      </c>
      <c r="G4246" t="s">
        <v>2293</v>
      </c>
      <c r="H4246" t="s">
        <v>35</v>
      </c>
      <c r="I4246" t="s">
        <v>36</v>
      </c>
      <c r="J4246">
        <v>26</v>
      </c>
      <c r="K4246">
        <v>24</v>
      </c>
      <c r="L4246">
        <f t="shared" si="198"/>
        <v>2</v>
      </c>
      <c r="M4246">
        <v>14</v>
      </c>
      <c r="N4246">
        <v>67630</v>
      </c>
      <c r="O4246" s="1">
        <f t="shared" si="199"/>
        <v>2601.1538461538462</v>
      </c>
      <c r="P4246" s="1">
        <f t="shared" si="200"/>
        <v>62427.692307692312</v>
      </c>
      <c r="Q4246" s="1">
        <f>Table1[[#This Row],[Earned Basic Salary]]*20%</f>
        <v>12485.538461538463</v>
      </c>
      <c r="R4246" s="1">
        <f>Table1[[#This Row],[Earned Basic Salary]]*10%</f>
        <v>6242.7692307692314</v>
      </c>
      <c r="S4246" s="1">
        <f>Table1[[#This Row],[Earned Basic Salary]]*12%</f>
        <v>7491.3230769230768</v>
      </c>
      <c r="T4246" s="1">
        <f>200</f>
        <v>200</v>
      </c>
      <c r="U4246" s="1">
        <f>Table1[[#This Row],[PF]]+Table1[[#This Row],[Professional Tax]]</f>
        <v>7691.3230769230768</v>
      </c>
      <c r="V4246" s="1">
        <f>Table1[[#This Row],[Overtime Hours]]*200</f>
        <v>2800</v>
      </c>
      <c r="W4246" s="1">
        <f>Table1[[#This Row],[Earned Basic Salary]]+Table1[[#This Row],[HRA]]+Table1[[#This Row],[DA]]+Table1[[#This Row],[Overtime Pay]]</f>
        <v>83956.000000000015</v>
      </c>
      <c r="X4246" s="1">
        <f>Table1[[#This Row],[Gross Salary]]-Table1[[#This Row],[Total Deduction]]</f>
        <v>76264.676923076942</v>
      </c>
      <c r="Y4246" t="s">
        <v>37</v>
      </c>
      <c r="Z4246" t="s">
        <v>48</v>
      </c>
      <c r="AA4246" t="s">
        <v>15040</v>
      </c>
      <c r="AB4246" t="s">
        <v>15041</v>
      </c>
    </row>
    <row r="4247" spans="1:28" x14ac:dyDescent="0.3">
      <c r="A4247" t="s">
        <v>15042</v>
      </c>
      <c r="B4247" t="s">
        <v>1868</v>
      </c>
      <c r="C4247">
        <v>43</v>
      </c>
      <c r="D4247" t="s">
        <v>61</v>
      </c>
      <c r="E4247" t="s">
        <v>32</v>
      </c>
      <c r="F4247" t="s">
        <v>63</v>
      </c>
      <c r="G4247" t="s">
        <v>15043</v>
      </c>
      <c r="H4247" t="s">
        <v>35</v>
      </c>
      <c r="I4247" t="s">
        <v>36</v>
      </c>
      <c r="J4247">
        <v>26</v>
      </c>
      <c r="K4247">
        <v>24</v>
      </c>
      <c r="L4247">
        <f t="shared" si="198"/>
        <v>2</v>
      </c>
      <c r="M4247">
        <v>7</v>
      </c>
      <c r="N4247">
        <v>36091</v>
      </c>
      <c r="O4247" s="1">
        <f t="shared" si="199"/>
        <v>1388.1153846153845</v>
      </c>
      <c r="P4247" s="1">
        <f t="shared" si="200"/>
        <v>33314.769230769227</v>
      </c>
      <c r="Q4247" s="1">
        <f>Table1[[#This Row],[Earned Basic Salary]]*20%</f>
        <v>6662.9538461538459</v>
      </c>
      <c r="R4247" s="1">
        <f>Table1[[#This Row],[Earned Basic Salary]]*10%</f>
        <v>3331.476923076923</v>
      </c>
      <c r="S4247" s="1">
        <f>Table1[[#This Row],[Earned Basic Salary]]*12%</f>
        <v>3997.7723076923071</v>
      </c>
      <c r="T4247" s="1">
        <f>200</f>
        <v>200</v>
      </c>
      <c r="U4247" s="1">
        <f>Table1[[#This Row],[PF]]+Table1[[#This Row],[Professional Tax]]</f>
        <v>4197.7723076923066</v>
      </c>
      <c r="V4247" s="1">
        <f>Table1[[#This Row],[Overtime Hours]]*200</f>
        <v>1400</v>
      </c>
      <c r="W4247" s="1">
        <f>Table1[[#This Row],[Earned Basic Salary]]+Table1[[#This Row],[HRA]]+Table1[[#This Row],[DA]]+Table1[[#This Row],[Overtime Pay]]</f>
        <v>44709.2</v>
      </c>
      <c r="X4247" s="1">
        <f>Table1[[#This Row],[Gross Salary]]-Table1[[#This Row],[Total Deduction]]</f>
        <v>40511.42769230769</v>
      </c>
      <c r="Y4247" t="s">
        <v>37</v>
      </c>
      <c r="Z4247" t="s">
        <v>95</v>
      </c>
      <c r="AA4247" t="s">
        <v>15044</v>
      </c>
      <c r="AB4247" t="s">
        <v>15045</v>
      </c>
    </row>
    <row r="4248" spans="1:28" x14ac:dyDescent="0.3">
      <c r="A4248" t="s">
        <v>15046</v>
      </c>
      <c r="B4248" t="s">
        <v>120</v>
      </c>
      <c r="C4248">
        <v>24</v>
      </c>
      <c r="D4248" t="s">
        <v>75</v>
      </c>
      <c r="E4248" t="s">
        <v>45</v>
      </c>
      <c r="F4248" t="s">
        <v>55</v>
      </c>
      <c r="G4248" t="s">
        <v>8837</v>
      </c>
      <c r="H4248" t="s">
        <v>35</v>
      </c>
      <c r="I4248" t="s">
        <v>36</v>
      </c>
      <c r="J4248">
        <v>26</v>
      </c>
      <c r="K4248">
        <v>24</v>
      </c>
      <c r="L4248">
        <f t="shared" si="198"/>
        <v>2</v>
      </c>
      <c r="M4248">
        <v>20</v>
      </c>
      <c r="N4248">
        <v>38196</v>
      </c>
      <c r="O4248" s="1">
        <f t="shared" si="199"/>
        <v>1469.0769230769231</v>
      </c>
      <c r="P4248" s="1">
        <f t="shared" si="200"/>
        <v>35257.846153846156</v>
      </c>
      <c r="Q4248" s="1">
        <f>Table1[[#This Row],[Earned Basic Salary]]*20%</f>
        <v>7051.5692307692316</v>
      </c>
      <c r="R4248" s="1">
        <f>Table1[[#This Row],[Earned Basic Salary]]*10%</f>
        <v>3525.7846153846158</v>
      </c>
      <c r="S4248" s="1">
        <f>Table1[[#This Row],[Earned Basic Salary]]*12%</f>
        <v>4230.9415384615386</v>
      </c>
      <c r="T4248" s="1">
        <f>200</f>
        <v>200</v>
      </c>
      <c r="U4248" s="1">
        <f>Table1[[#This Row],[PF]]+Table1[[#This Row],[Professional Tax]]</f>
        <v>4430.9415384615386</v>
      </c>
      <c r="V4248" s="1">
        <f>Table1[[#This Row],[Overtime Hours]]*200</f>
        <v>4000</v>
      </c>
      <c r="W4248" s="1">
        <f>Table1[[#This Row],[Earned Basic Salary]]+Table1[[#This Row],[HRA]]+Table1[[#This Row],[DA]]+Table1[[#This Row],[Overtime Pay]]</f>
        <v>49835.200000000004</v>
      </c>
      <c r="X4248" s="1">
        <f>Table1[[#This Row],[Gross Salary]]-Table1[[#This Row],[Total Deduction]]</f>
        <v>45404.258461538469</v>
      </c>
      <c r="Y4248" t="s">
        <v>37</v>
      </c>
      <c r="Z4248" t="s">
        <v>48</v>
      </c>
      <c r="AA4248" t="s">
        <v>15047</v>
      </c>
      <c r="AB4248" t="s">
        <v>15048</v>
      </c>
    </row>
    <row r="4249" spans="1:28" x14ac:dyDescent="0.3">
      <c r="A4249" t="s">
        <v>15049</v>
      </c>
      <c r="B4249" t="s">
        <v>788</v>
      </c>
      <c r="C4249">
        <v>43</v>
      </c>
      <c r="D4249" t="s">
        <v>133</v>
      </c>
      <c r="E4249" t="s">
        <v>62</v>
      </c>
      <c r="F4249" t="s">
        <v>55</v>
      </c>
      <c r="G4249" t="s">
        <v>11506</v>
      </c>
      <c r="H4249" t="s">
        <v>35</v>
      </c>
      <c r="I4249" t="s">
        <v>36</v>
      </c>
      <c r="J4249">
        <v>26</v>
      </c>
      <c r="K4249">
        <v>23</v>
      </c>
      <c r="L4249">
        <f t="shared" si="198"/>
        <v>3</v>
      </c>
      <c r="M4249">
        <v>5</v>
      </c>
      <c r="N4249">
        <v>66729</v>
      </c>
      <c r="O4249" s="1">
        <f t="shared" si="199"/>
        <v>2566.5</v>
      </c>
      <c r="P4249" s="1">
        <f t="shared" si="200"/>
        <v>59029.5</v>
      </c>
      <c r="Q4249" s="1">
        <f>Table1[[#This Row],[Earned Basic Salary]]*20%</f>
        <v>11805.900000000001</v>
      </c>
      <c r="R4249" s="1">
        <f>Table1[[#This Row],[Earned Basic Salary]]*10%</f>
        <v>5902.9500000000007</v>
      </c>
      <c r="S4249" s="1">
        <f>Table1[[#This Row],[Earned Basic Salary]]*12%</f>
        <v>7083.54</v>
      </c>
      <c r="T4249" s="1">
        <f>200</f>
        <v>200</v>
      </c>
      <c r="U4249" s="1">
        <f>Table1[[#This Row],[PF]]+Table1[[#This Row],[Professional Tax]]</f>
        <v>7283.54</v>
      </c>
      <c r="V4249" s="1">
        <f>Table1[[#This Row],[Overtime Hours]]*200</f>
        <v>1000</v>
      </c>
      <c r="W4249" s="1">
        <f>Table1[[#This Row],[Earned Basic Salary]]+Table1[[#This Row],[HRA]]+Table1[[#This Row],[DA]]+Table1[[#This Row],[Overtime Pay]]</f>
        <v>77738.349999999991</v>
      </c>
      <c r="X4249" s="1">
        <f>Table1[[#This Row],[Gross Salary]]-Table1[[#This Row],[Total Deduction]]</f>
        <v>70454.81</v>
      </c>
      <c r="Y4249" t="s">
        <v>37</v>
      </c>
      <c r="Z4249" t="s">
        <v>48</v>
      </c>
      <c r="AA4249" t="s">
        <v>15050</v>
      </c>
      <c r="AB4249" t="s">
        <v>15051</v>
      </c>
    </row>
    <row r="4250" spans="1:28" x14ac:dyDescent="0.3">
      <c r="A4250" t="s">
        <v>15052</v>
      </c>
      <c r="B4250" t="s">
        <v>104</v>
      </c>
      <c r="C4250">
        <v>53</v>
      </c>
      <c r="D4250" t="s">
        <v>75</v>
      </c>
      <c r="E4250" t="s">
        <v>32</v>
      </c>
      <c r="F4250" t="s">
        <v>89</v>
      </c>
      <c r="G4250" t="s">
        <v>6131</v>
      </c>
      <c r="H4250" t="s">
        <v>35</v>
      </c>
      <c r="I4250" t="s">
        <v>36</v>
      </c>
      <c r="J4250">
        <v>26</v>
      </c>
      <c r="K4250">
        <v>24</v>
      </c>
      <c r="L4250">
        <f t="shared" si="198"/>
        <v>2</v>
      </c>
      <c r="M4250">
        <v>3</v>
      </c>
      <c r="N4250">
        <v>69355</v>
      </c>
      <c r="O4250" s="1">
        <f t="shared" si="199"/>
        <v>2667.5</v>
      </c>
      <c r="P4250" s="1">
        <f t="shared" si="200"/>
        <v>64020</v>
      </c>
      <c r="Q4250" s="1">
        <f>Table1[[#This Row],[Earned Basic Salary]]*20%</f>
        <v>12804</v>
      </c>
      <c r="R4250" s="1">
        <f>Table1[[#This Row],[Earned Basic Salary]]*10%</f>
        <v>6402</v>
      </c>
      <c r="S4250" s="1">
        <f>Table1[[#This Row],[Earned Basic Salary]]*12%</f>
        <v>7682.4</v>
      </c>
      <c r="T4250" s="1">
        <f>200</f>
        <v>200</v>
      </c>
      <c r="U4250" s="1">
        <f>Table1[[#This Row],[PF]]+Table1[[#This Row],[Professional Tax]]</f>
        <v>7882.4</v>
      </c>
      <c r="V4250" s="1">
        <f>Table1[[#This Row],[Overtime Hours]]*200</f>
        <v>600</v>
      </c>
      <c r="W4250" s="1">
        <f>Table1[[#This Row],[Earned Basic Salary]]+Table1[[#This Row],[HRA]]+Table1[[#This Row],[DA]]+Table1[[#This Row],[Overtime Pay]]</f>
        <v>83826</v>
      </c>
      <c r="X4250" s="1">
        <f>Table1[[#This Row],[Gross Salary]]-Table1[[#This Row],[Total Deduction]]</f>
        <v>75943.600000000006</v>
      </c>
      <c r="Y4250" t="s">
        <v>37</v>
      </c>
      <c r="Z4250" t="s">
        <v>48</v>
      </c>
      <c r="AA4250" t="s">
        <v>15053</v>
      </c>
      <c r="AB4250" t="s">
        <v>15054</v>
      </c>
    </row>
    <row r="4251" spans="1:28" x14ac:dyDescent="0.3">
      <c r="A4251" t="s">
        <v>15055</v>
      </c>
      <c r="B4251" t="s">
        <v>188</v>
      </c>
      <c r="C4251">
        <v>33</v>
      </c>
      <c r="D4251" t="s">
        <v>75</v>
      </c>
      <c r="E4251" t="s">
        <v>32</v>
      </c>
      <c r="F4251" t="s">
        <v>83</v>
      </c>
      <c r="G4251" t="s">
        <v>12900</v>
      </c>
      <c r="H4251" t="s">
        <v>35</v>
      </c>
      <c r="I4251" t="s">
        <v>36</v>
      </c>
      <c r="J4251">
        <v>26</v>
      </c>
      <c r="K4251">
        <v>24</v>
      </c>
      <c r="L4251">
        <f t="shared" si="198"/>
        <v>2</v>
      </c>
      <c r="M4251">
        <v>8</v>
      </c>
      <c r="N4251">
        <v>59750</v>
      </c>
      <c r="O4251" s="1">
        <f t="shared" si="199"/>
        <v>2298.0769230769229</v>
      </c>
      <c r="P4251" s="1">
        <f t="shared" si="200"/>
        <v>55153.846153846149</v>
      </c>
      <c r="Q4251" s="1">
        <f>Table1[[#This Row],[Earned Basic Salary]]*20%</f>
        <v>11030.76923076923</v>
      </c>
      <c r="R4251" s="1">
        <f>Table1[[#This Row],[Earned Basic Salary]]*10%</f>
        <v>5515.3846153846152</v>
      </c>
      <c r="S4251" s="1">
        <f>Table1[[#This Row],[Earned Basic Salary]]*12%</f>
        <v>6618.4615384615372</v>
      </c>
      <c r="T4251" s="1">
        <f>200</f>
        <v>200</v>
      </c>
      <c r="U4251" s="1">
        <f>Table1[[#This Row],[PF]]+Table1[[#This Row],[Professional Tax]]</f>
        <v>6818.4615384615372</v>
      </c>
      <c r="V4251" s="1">
        <f>Table1[[#This Row],[Overtime Hours]]*200</f>
        <v>1600</v>
      </c>
      <c r="W4251" s="1">
        <f>Table1[[#This Row],[Earned Basic Salary]]+Table1[[#This Row],[HRA]]+Table1[[#This Row],[DA]]+Table1[[#This Row],[Overtime Pay]]</f>
        <v>73299.999999999985</v>
      </c>
      <c r="X4251" s="1">
        <f>Table1[[#This Row],[Gross Salary]]-Table1[[#This Row],[Total Deduction]]</f>
        <v>66481.538461538454</v>
      </c>
      <c r="Y4251" t="s">
        <v>37</v>
      </c>
      <c r="Z4251" t="s">
        <v>38</v>
      </c>
      <c r="AA4251" t="s">
        <v>15056</v>
      </c>
      <c r="AB4251" t="s">
        <v>15057</v>
      </c>
    </row>
    <row r="4252" spans="1:28" x14ac:dyDescent="0.3">
      <c r="A4252" t="s">
        <v>15058</v>
      </c>
      <c r="B4252" t="s">
        <v>324</v>
      </c>
      <c r="C4252">
        <v>30</v>
      </c>
      <c r="D4252" t="s">
        <v>61</v>
      </c>
      <c r="E4252" t="s">
        <v>32</v>
      </c>
      <c r="F4252" t="s">
        <v>83</v>
      </c>
      <c r="G4252" t="s">
        <v>967</v>
      </c>
      <c r="H4252" t="s">
        <v>35</v>
      </c>
      <c r="I4252" t="s">
        <v>36</v>
      </c>
      <c r="J4252">
        <v>26</v>
      </c>
      <c r="K4252">
        <v>25</v>
      </c>
      <c r="L4252">
        <f t="shared" si="198"/>
        <v>1</v>
      </c>
      <c r="M4252">
        <v>14</v>
      </c>
      <c r="N4252">
        <v>47253</v>
      </c>
      <c r="O4252" s="1">
        <f t="shared" si="199"/>
        <v>1817.4230769230769</v>
      </c>
      <c r="P4252" s="1">
        <f t="shared" si="200"/>
        <v>45435.576923076922</v>
      </c>
      <c r="Q4252" s="1">
        <f>Table1[[#This Row],[Earned Basic Salary]]*20%</f>
        <v>9087.1153846153848</v>
      </c>
      <c r="R4252" s="1">
        <f>Table1[[#This Row],[Earned Basic Salary]]*10%</f>
        <v>4543.5576923076924</v>
      </c>
      <c r="S4252" s="1">
        <f>Table1[[#This Row],[Earned Basic Salary]]*12%</f>
        <v>5452.2692307692305</v>
      </c>
      <c r="T4252" s="1">
        <f>200</f>
        <v>200</v>
      </c>
      <c r="U4252" s="1">
        <f>Table1[[#This Row],[PF]]+Table1[[#This Row],[Professional Tax]]</f>
        <v>5652.2692307692305</v>
      </c>
      <c r="V4252" s="1">
        <f>Table1[[#This Row],[Overtime Hours]]*200</f>
        <v>2800</v>
      </c>
      <c r="W4252" s="1">
        <f>Table1[[#This Row],[Earned Basic Salary]]+Table1[[#This Row],[HRA]]+Table1[[#This Row],[DA]]+Table1[[#This Row],[Overtime Pay]]</f>
        <v>61866.25</v>
      </c>
      <c r="X4252" s="1">
        <f>Table1[[#This Row],[Gross Salary]]-Table1[[#This Row],[Total Deduction]]</f>
        <v>56213.980769230766</v>
      </c>
      <c r="Y4252" t="s">
        <v>37</v>
      </c>
      <c r="Z4252" t="s">
        <v>38</v>
      </c>
      <c r="AA4252" t="s">
        <v>15059</v>
      </c>
      <c r="AB4252" t="s">
        <v>15060</v>
      </c>
    </row>
    <row r="4253" spans="1:28" x14ac:dyDescent="0.3">
      <c r="A4253" t="s">
        <v>15061</v>
      </c>
      <c r="B4253" t="s">
        <v>731</v>
      </c>
      <c r="C4253">
        <v>26</v>
      </c>
      <c r="D4253" t="s">
        <v>53</v>
      </c>
      <c r="E4253" t="s">
        <v>82</v>
      </c>
      <c r="F4253" t="s">
        <v>83</v>
      </c>
      <c r="G4253" t="s">
        <v>4744</v>
      </c>
      <c r="H4253" t="s">
        <v>35</v>
      </c>
      <c r="I4253" t="s">
        <v>36</v>
      </c>
      <c r="J4253">
        <v>26</v>
      </c>
      <c r="K4253">
        <v>24</v>
      </c>
      <c r="L4253">
        <f t="shared" si="198"/>
        <v>2</v>
      </c>
      <c r="M4253">
        <v>7</v>
      </c>
      <c r="N4253">
        <v>22737</v>
      </c>
      <c r="O4253" s="1">
        <f t="shared" si="199"/>
        <v>874.5</v>
      </c>
      <c r="P4253" s="1">
        <f t="shared" si="200"/>
        <v>20988</v>
      </c>
      <c r="Q4253" s="1">
        <f>Table1[[#This Row],[Earned Basic Salary]]*20%</f>
        <v>4197.6000000000004</v>
      </c>
      <c r="R4253" s="1">
        <f>Table1[[#This Row],[Earned Basic Salary]]*10%</f>
        <v>2098.8000000000002</v>
      </c>
      <c r="S4253" s="1">
        <f>Table1[[#This Row],[Earned Basic Salary]]*12%</f>
        <v>2518.56</v>
      </c>
      <c r="T4253" s="1">
        <f>200</f>
        <v>200</v>
      </c>
      <c r="U4253" s="1">
        <f>Table1[[#This Row],[PF]]+Table1[[#This Row],[Professional Tax]]</f>
        <v>2718.56</v>
      </c>
      <c r="V4253" s="1">
        <f>Table1[[#This Row],[Overtime Hours]]*200</f>
        <v>1400</v>
      </c>
      <c r="W4253" s="1">
        <f>Table1[[#This Row],[Earned Basic Salary]]+Table1[[#This Row],[HRA]]+Table1[[#This Row],[DA]]+Table1[[#This Row],[Overtime Pay]]</f>
        <v>28684.399999999998</v>
      </c>
      <c r="X4253" s="1">
        <f>Table1[[#This Row],[Gross Salary]]-Table1[[#This Row],[Total Deduction]]</f>
        <v>25965.839999999997</v>
      </c>
      <c r="Y4253" t="s">
        <v>37</v>
      </c>
      <c r="Z4253" t="s">
        <v>95</v>
      </c>
      <c r="AA4253" t="s">
        <v>15062</v>
      </c>
      <c r="AB4253" t="s">
        <v>15063</v>
      </c>
    </row>
    <row r="4254" spans="1:28" x14ac:dyDescent="0.3">
      <c r="A4254" t="s">
        <v>15064</v>
      </c>
      <c r="B4254" t="s">
        <v>153</v>
      </c>
      <c r="C4254">
        <v>45</v>
      </c>
      <c r="D4254" t="s">
        <v>133</v>
      </c>
      <c r="E4254" t="s">
        <v>82</v>
      </c>
      <c r="F4254" t="s">
        <v>46</v>
      </c>
      <c r="G4254" t="s">
        <v>11900</v>
      </c>
      <c r="H4254" t="s">
        <v>35</v>
      </c>
      <c r="I4254" t="s">
        <v>36</v>
      </c>
      <c r="J4254">
        <v>26</v>
      </c>
      <c r="K4254">
        <v>24</v>
      </c>
      <c r="L4254">
        <f t="shared" si="198"/>
        <v>2</v>
      </c>
      <c r="M4254">
        <v>8</v>
      </c>
      <c r="N4254">
        <v>42687</v>
      </c>
      <c r="O4254" s="1">
        <f t="shared" si="199"/>
        <v>1641.8076923076924</v>
      </c>
      <c r="P4254" s="1">
        <f t="shared" si="200"/>
        <v>39403.384615384617</v>
      </c>
      <c r="Q4254" s="1">
        <f>Table1[[#This Row],[Earned Basic Salary]]*20%</f>
        <v>7880.6769230769241</v>
      </c>
      <c r="R4254" s="1">
        <f>Table1[[#This Row],[Earned Basic Salary]]*10%</f>
        <v>3940.3384615384621</v>
      </c>
      <c r="S4254" s="1">
        <f>Table1[[#This Row],[Earned Basic Salary]]*12%</f>
        <v>4728.4061538461538</v>
      </c>
      <c r="T4254" s="1">
        <f>200</f>
        <v>200</v>
      </c>
      <c r="U4254" s="1">
        <f>Table1[[#This Row],[PF]]+Table1[[#This Row],[Professional Tax]]</f>
        <v>4928.4061538461538</v>
      </c>
      <c r="V4254" s="1">
        <f>Table1[[#This Row],[Overtime Hours]]*200</f>
        <v>1600</v>
      </c>
      <c r="W4254" s="1">
        <f>Table1[[#This Row],[Earned Basic Salary]]+Table1[[#This Row],[HRA]]+Table1[[#This Row],[DA]]+Table1[[#This Row],[Overtime Pay]]</f>
        <v>52824.4</v>
      </c>
      <c r="X4254" s="1">
        <f>Table1[[#This Row],[Gross Salary]]-Table1[[#This Row],[Total Deduction]]</f>
        <v>47895.993846153848</v>
      </c>
      <c r="Y4254" t="s">
        <v>37</v>
      </c>
      <c r="Z4254" t="s">
        <v>38</v>
      </c>
      <c r="AA4254" t="s">
        <v>15065</v>
      </c>
      <c r="AB4254" t="s">
        <v>15066</v>
      </c>
    </row>
    <row r="4255" spans="1:28" x14ac:dyDescent="0.3">
      <c r="A4255" t="s">
        <v>15067</v>
      </c>
      <c r="B4255" t="s">
        <v>988</v>
      </c>
      <c r="C4255">
        <v>54</v>
      </c>
      <c r="D4255" t="s">
        <v>53</v>
      </c>
      <c r="E4255" t="s">
        <v>62</v>
      </c>
      <c r="F4255" t="s">
        <v>33</v>
      </c>
      <c r="G4255" t="s">
        <v>15068</v>
      </c>
      <c r="H4255" t="s">
        <v>35</v>
      </c>
      <c r="I4255" t="s">
        <v>36</v>
      </c>
      <c r="J4255">
        <v>26</v>
      </c>
      <c r="K4255">
        <v>25</v>
      </c>
      <c r="L4255">
        <f t="shared" si="198"/>
        <v>1</v>
      </c>
      <c r="M4255">
        <v>18</v>
      </c>
      <c r="N4255">
        <v>31003</v>
      </c>
      <c r="O4255" s="1">
        <f t="shared" si="199"/>
        <v>1192.4230769230769</v>
      </c>
      <c r="P4255" s="1">
        <f t="shared" si="200"/>
        <v>29810.576923076922</v>
      </c>
      <c r="Q4255" s="1">
        <f>Table1[[#This Row],[Earned Basic Salary]]*20%</f>
        <v>5962.1153846153848</v>
      </c>
      <c r="R4255" s="1">
        <f>Table1[[#This Row],[Earned Basic Salary]]*10%</f>
        <v>2981.0576923076924</v>
      </c>
      <c r="S4255" s="1">
        <f>Table1[[#This Row],[Earned Basic Salary]]*12%</f>
        <v>3577.2692307692305</v>
      </c>
      <c r="T4255" s="1">
        <f>200</f>
        <v>200</v>
      </c>
      <c r="U4255" s="1">
        <f>Table1[[#This Row],[PF]]+Table1[[#This Row],[Professional Tax]]</f>
        <v>3777.2692307692305</v>
      </c>
      <c r="V4255" s="1">
        <f>Table1[[#This Row],[Overtime Hours]]*200</f>
        <v>3600</v>
      </c>
      <c r="W4255" s="1">
        <f>Table1[[#This Row],[Earned Basic Salary]]+Table1[[#This Row],[HRA]]+Table1[[#This Row],[DA]]+Table1[[#This Row],[Overtime Pay]]</f>
        <v>42353.75</v>
      </c>
      <c r="X4255" s="1">
        <f>Table1[[#This Row],[Gross Salary]]-Table1[[#This Row],[Total Deduction]]</f>
        <v>38576.480769230766</v>
      </c>
      <c r="Y4255" t="s">
        <v>37</v>
      </c>
      <c r="Z4255" t="s">
        <v>95</v>
      </c>
      <c r="AA4255" t="s">
        <v>15069</v>
      </c>
      <c r="AB4255" t="s">
        <v>15070</v>
      </c>
    </row>
    <row r="4256" spans="1:28" x14ac:dyDescent="0.3">
      <c r="A4256" t="s">
        <v>15071</v>
      </c>
      <c r="B4256" t="s">
        <v>958</v>
      </c>
      <c r="C4256">
        <v>25</v>
      </c>
      <c r="D4256" t="s">
        <v>133</v>
      </c>
      <c r="E4256" t="s">
        <v>54</v>
      </c>
      <c r="F4256" t="s">
        <v>83</v>
      </c>
      <c r="G4256" t="s">
        <v>2862</v>
      </c>
      <c r="H4256" t="s">
        <v>35</v>
      </c>
      <c r="I4256" t="s">
        <v>36</v>
      </c>
      <c r="J4256">
        <v>26</v>
      </c>
      <c r="K4256">
        <v>21</v>
      </c>
      <c r="L4256">
        <f t="shared" si="198"/>
        <v>5</v>
      </c>
      <c r="M4256">
        <v>13</v>
      </c>
      <c r="N4256">
        <v>26557</v>
      </c>
      <c r="O4256" s="1">
        <f t="shared" si="199"/>
        <v>1021.4230769230769</v>
      </c>
      <c r="P4256" s="1">
        <f t="shared" si="200"/>
        <v>21449.884615384613</v>
      </c>
      <c r="Q4256" s="1">
        <f>Table1[[#This Row],[Earned Basic Salary]]*20%</f>
        <v>4289.9769230769225</v>
      </c>
      <c r="R4256" s="1">
        <f>Table1[[#This Row],[Earned Basic Salary]]*10%</f>
        <v>2144.9884615384613</v>
      </c>
      <c r="S4256" s="1">
        <f>Table1[[#This Row],[Earned Basic Salary]]*12%</f>
        <v>2573.9861538461537</v>
      </c>
      <c r="T4256" s="1">
        <f>200</f>
        <v>200</v>
      </c>
      <c r="U4256" s="1">
        <f>Table1[[#This Row],[PF]]+Table1[[#This Row],[Professional Tax]]</f>
        <v>2773.9861538461537</v>
      </c>
      <c r="V4256" s="1">
        <f>Table1[[#This Row],[Overtime Hours]]*200</f>
        <v>2600</v>
      </c>
      <c r="W4256" s="1">
        <f>Table1[[#This Row],[Earned Basic Salary]]+Table1[[#This Row],[HRA]]+Table1[[#This Row],[DA]]+Table1[[#This Row],[Overtime Pay]]</f>
        <v>30484.85</v>
      </c>
      <c r="X4256" s="1">
        <f>Table1[[#This Row],[Gross Salary]]-Table1[[#This Row],[Total Deduction]]</f>
        <v>27710.863846153843</v>
      </c>
      <c r="Y4256" t="s">
        <v>37</v>
      </c>
      <c r="Z4256" t="s">
        <v>48</v>
      </c>
      <c r="AA4256" t="s">
        <v>15072</v>
      </c>
      <c r="AB4256" t="s">
        <v>15073</v>
      </c>
    </row>
    <row r="4257" spans="1:28" x14ac:dyDescent="0.3">
      <c r="A4257" t="s">
        <v>15074</v>
      </c>
      <c r="B4257" t="s">
        <v>99</v>
      </c>
      <c r="C4257">
        <v>50</v>
      </c>
      <c r="D4257" t="s">
        <v>61</v>
      </c>
      <c r="E4257" t="s">
        <v>82</v>
      </c>
      <c r="F4257" t="s">
        <v>63</v>
      </c>
      <c r="G4257" t="s">
        <v>15075</v>
      </c>
      <c r="H4257" t="s">
        <v>35</v>
      </c>
      <c r="I4257" t="s">
        <v>36</v>
      </c>
      <c r="J4257">
        <v>26</v>
      </c>
      <c r="K4257">
        <v>23</v>
      </c>
      <c r="L4257">
        <f t="shared" si="198"/>
        <v>3</v>
      </c>
      <c r="M4257">
        <v>15</v>
      </c>
      <c r="N4257">
        <v>51026</v>
      </c>
      <c r="O4257" s="1">
        <f t="shared" si="199"/>
        <v>1962.5384615384614</v>
      </c>
      <c r="P4257" s="1">
        <f t="shared" si="200"/>
        <v>45138.38461538461</v>
      </c>
      <c r="Q4257" s="1">
        <f>Table1[[#This Row],[Earned Basic Salary]]*20%</f>
        <v>9027.6769230769223</v>
      </c>
      <c r="R4257" s="1">
        <f>Table1[[#This Row],[Earned Basic Salary]]*10%</f>
        <v>4513.8384615384612</v>
      </c>
      <c r="S4257" s="1">
        <f>Table1[[#This Row],[Earned Basic Salary]]*12%</f>
        <v>5416.6061538461527</v>
      </c>
      <c r="T4257" s="1">
        <f>200</f>
        <v>200</v>
      </c>
      <c r="U4257" s="1">
        <f>Table1[[#This Row],[PF]]+Table1[[#This Row],[Professional Tax]]</f>
        <v>5616.6061538461527</v>
      </c>
      <c r="V4257" s="1">
        <f>Table1[[#This Row],[Overtime Hours]]*200</f>
        <v>3000</v>
      </c>
      <c r="W4257" s="1">
        <f>Table1[[#This Row],[Earned Basic Salary]]+Table1[[#This Row],[HRA]]+Table1[[#This Row],[DA]]+Table1[[#This Row],[Overtime Pay]]</f>
        <v>61679.899999999994</v>
      </c>
      <c r="X4257" s="1">
        <f>Table1[[#This Row],[Gross Salary]]-Table1[[#This Row],[Total Deduction]]</f>
        <v>56063.293846153843</v>
      </c>
      <c r="Y4257" t="s">
        <v>37</v>
      </c>
      <c r="Z4257" t="s">
        <v>48</v>
      </c>
      <c r="AA4257" t="s">
        <v>15076</v>
      </c>
      <c r="AB4257" t="s">
        <v>15077</v>
      </c>
    </row>
    <row r="4258" spans="1:28" x14ac:dyDescent="0.3">
      <c r="A4258" t="s">
        <v>15078</v>
      </c>
      <c r="B4258" t="s">
        <v>783</v>
      </c>
      <c r="C4258">
        <v>49</v>
      </c>
      <c r="D4258" t="s">
        <v>75</v>
      </c>
      <c r="E4258" t="s">
        <v>54</v>
      </c>
      <c r="F4258" t="s">
        <v>69</v>
      </c>
      <c r="G4258" t="s">
        <v>13925</v>
      </c>
      <c r="H4258" t="s">
        <v>35</v>
      </c>
      <c r="I4258" t="s">
        <v>36</v>
      </c>
      <c r="J4258">
        <v>26</v>
      </c>
      <c r="K4258">
        <v>25</v>
      </c>
      <c r="L4258">
        <f t="shared" si="198"/>
        <v>1</v>
      </c>
      <c r="M4258">
        <v>4</v>
      </c>
      <c r="N4258">
        <v>64321</v>
      </c>
      <c r="O4258" s="1">
        <f t="shared" si="199"/>
        <v>2473.8846153846152</v>
      </c>
      <c r="P4258" s="1">
        <f t="shared" si="200"/>
        <v>61847.115384615383</v>
      </c>
      <c r="Q4258" s="1">
        <f>Table1[[#This Row],[Earned Basic Salary]]*20%</f>
        <v>12369.423076923078</v>
      </c>
      <c r="R4258" s="1">
        <f>Table1[[#This Row],[Earned Basic Salary]]*10%</f>
        <v>6184.711538461539</v>
      </c>
      <c r="S4258" s="1">
        <f>Table1[[#This Row],[Earned Basic Salary]]*12%</f>
        <v>7421.6538461538457</v>
      </c>
      <c r="T4258" s="1">
        <f>200</f>
        <v>200</v>
      </c>
      <c r="U4258" s="1">
        <f>Table1[[#This Row],[PF]]+Table1[[#This Row],[Professional Tax]]</f>
        <v>7621.6538461538457</v>
      </c>
      <c r="V4258" s="1">
        <f>Table1[[#This Row],[Overtime Hours]]*200</f>
        <v>800</v>
      </c>
      <c r="W4258" s="1">
        <f>Table1[[#This Row],[Earned Basic Salary]]+Table1[[#This Row],[HRA]]+Table1[[#This Row],[DA]]+Table1[[#This Row],[Overtime Pay]]</f>
        <v>81201.25</v>
      </c>
      <c r="X4258" s="1">
        <f>Table1[[#This Row],[Gross Salary]]-Table1[[#This Row],[Total Deduction]]</f>
        <v>73579.596153846156</v>
      </c>
      <c r="Y4258" t="s">
        <v>37</v>
      </c>
      <c r="Z4258" t="s">
        <v>95</v>
      </c>
      <c r="AA4258" t="s">
        <v>15079</v>
      </c>
      <c r="AB4258" t="s">
        <v>15080</v>
      </c>
    </row>
    <row r="4259" spans="1:28" x14ac:dyDescent="0.3">
      <c r="A4259" t="s">
        <v>15081</v>
      </c>
      <c r="B4259" t="s">
        <v>367</v>
      </c>
      <c r="C4259">
        <v>43</v>
      </c>
      <c r="D4259" t="s">
        <v>53</v>
      </c>
      <c r="E4259" t="s">
        <v>82</v>
      </c>
      <c r="F4259" t="s">
        <v>83</v>
      </c>
      <c r="G4259" t="s">
        <v>7327</v>
      </c>
      <c r="H4259" t="s">
        <v>35</v>
      </c>
      <c r="I4259" t="s">
        <v>36</v>
      </c>
      <c r="J4259">
        <v>26</v>
      </c>
      <c r="K4259">
        <v>24</v>
      </c>
      <c r="L4259">
        <f t="shared" si="198"/>
        <v>2</v>
      </c>
      <c r="M4259">
        <v>4</v>
      </c>
      <c r="N4259">
        <v>62193</v>
      </c>
      <c r="O4259" s="1">
        <f t="shared" si="199"/>
        <v>2392.0384615384614</v>
      </c>
      <c r="P4259" s="1">
        <f t="shared" si="200"/>
        <v>57408.923076923078</v>
      </c>
      <c r="Q4259" s="1">
        <f>Table1[[#This Row],[Earned Basic Salary]]*20%</f>
        <v>11481.784615384617</v>
      </c>
      <c r="R4259" s="1">
        <f>Table1[[#This Row],[Earned Basic Salary]]*10%</f>
        <v>5740.8923076923083</v>
      </c>
      <c r="S4259" s="1">
        <f>Table1[[#This Row],[Earned Basic Salary]]*12%</f>
        <v>6889.0707692307687</v>
      </c>
      <c r="T4259" s="1">
        <f>200</f>
        <v>200</v>
      </c>
      <c r="U4259" s="1">
        <f>Table1[[#This Row],[PF]]+Table1[[#This Row],[Professional Tax]]</f>
        <v>7089.0707692307687</v>
      </c>
      <c r="V4259" s="1">
        <f>Table1[[#This Row],[Overtime Hours]]*200</f>
        <v>800</v>
      </c>
      <c r="W4259" s="1">
        <f>Table1[[#This Row],[Earned Basic Salary]]+Table1[[#This Row],[HRA]]+Table1[[#This Row],[DA]]+Table1[[#This Row],[Overtime Pay]]</f>
        <v>75431.600000000006</v>
      </c>
      <c r="X4259" s="1">
        <f>Table1[[#This Row],[Gross Salary]]-Table1[[#This Row],[Total Deduction]]</f>
        <v>68342.529230769243</v>
      </c>
      <c r="Y4259" t="s">
        <v>37</v>
      </c>
      <c r="Z4259" t="s">
        <v>48</v>
      </c>
      <c r="AA4259" t="s">
        <v>15082</v>
      </c>
      <c r="AB4259" t="s">
        <v>15083</v>
      </c>
    </row>
    <row r="4260" spans="1:28" x14ac:dyDescent="0.3">
      <c r="A4260" t="s">
        <v>15084</v>
      </c>
      <c r="B4260" t="s">
        <v>531</v>
      </c>
      <c r="C4260">
        <v>31</v>
      </c>
      <c r="D4260" t="s">
        <v>53</v>
      </c>
      <c r="E4260" t="s">
        <v>62</v>
      </c>
      <c r="F4260" t="s">
        <v>69</v>
      </c>
      <c r="G4260" t="s">
        <v>251</v>
      </c>
      <c r="H4260" t="s">
        <v>35</v>
      </c>
      <c r="I4260" t="s">
        <v>36</v>
      </c>
      <c r="J4260">
        <v>26</v>
      </c>
      <c r="K4260">
        <v>24</v>
      </c>
      <c r="L4260">
        <f t="shared" si="198"/>
        <v>2</v>
      </c>
      <c r="M4260">
        <v>13</v>
      </c>
      <c r="N4260">
        <v>53538</v>
      </c>
      <c r="O4260" s="1">
        <f t="shared" si="199"/>
        <v>2059.1538461538462</v>
      </c>
      <c r="P4260" s="1">
        <f t="shared" si="200"/>
        <v>49419.692307692312</v>
      </c>
      <c r="Q4260" s="1">
        <f>Table1[[#This Row],[Earned Basic Salary]]*20%</f>
        <v>9883.9384615384624</v>
      </c>
      <c r="R4260" s="1">
        <f>Table1[[#This Row],[Earned Basic Salary]]*10%</f>
        <v>4941.9692307692312</v>
      </c>
      <c r="S4260" s="1">
        <f>Table1[[#This Row],[Earned Basic Salary]]*12%</f>
        <v>5930.3630769230776</v>
      </c>
      <c r="T4260" s="1">
        <f>200</f>
        <v>200</v>
      </c>
      <c r="U4260" s="1">
        <f>Table1[[#This Row],[PF]]+Table1[[#This Row],[Professional Tax]]</f>
        <v>6130.3630769230776</v>
      </c>
      <c r="V4260" s="1">
        <f>Table1[[#This Row],[Overtime Hours]]*200</f>
        <v>2600</v>
      </c>
      <c r="W4260" s="1">
        <f>Table1[[#This Row],[Earned Basic Salary]]+Table1[[#This Row],[HRA]]+Table1[[#This Row],[DA]]+Table1[[#This Row],[Overtime Pay]]</f>
        <v>66845.600000000006</v>
      </c>
      <c r="X4260" s="1">
        <f>Table1[[#This Row],[Gross Salary]]-Table1[[#This Row],[Total Deduction]]</f>
        <v>60715.236923076925</v>
      </c>
      <c r="Y4260" t="s">
        <v>37</v>
      </c>
      <c r="Z4260" t="s">
        <v>38</v>
      </c>
      <c r="AA4260" t="s">
        <v>15085</v>
      </c>
      <c r="AB4260" t="s">
        <v>15086</v>
      </c>
    </row>
    <row r="4261" spans="1:28" x14ac:dyDescent="0.3">
      <c r="A4261" t="s">
        <v>15087</v>
      </c>
      <c r="B4261" t="s">
        <v>290</v>
      </c>
      <c r="C4261">
        <v>50</v>
      </c>
      <c r="D4261" t="s">
        <v>53</v>
      </c>
      <c r="E4261" t="s">
        <v>54</v>
      </c>
      <c r="F4261" t="s">
        <v>33</v>
      </c>
      <c r="G4261" t="s">
        <v>2281</v>
      </c>
      <c r="H4261" t="s">
        <v>35</v>
      </c>
      <c r="I4261" t="s">
        <v>36</v>
      </c>
      <c r="J4261">
        <v>26</v>
      </c>
      <c r="K4261">
        <v>26</v>
      </c>
      <c r="L4261">
        <f t="shared" si="198"/>
        <v>0</v>
      </c>
      <c r="M4261">
        <v>10</v>
      </c>
      <c r="N4261">
        <v>28368</v>
      </c>
      <c r="O4261" s="1">
        <f t="shared" si="199"/>
        <v>1091.0769230769231</v>
      </c>
      <c r="P4261" s="1">
        <f t="shared" si="200"/>
        <v>28368</v>
      </c>
      <c r="Q4261" s="1">
        <f>Table1[[#This Row],[Earned Basic Salary]]*20%</f>
        <v>5673.6</v>
      </c>
      <c r="R4261" s="1">
        <f>Table1[[#This Row],[Earned Basic Salary]]*10%</f>
        <v>2836.8</v>
      </c>
      <c r="S4261" s="1">
        <f>Table1[[#This Row],[Earned Basic Salary]]*12%</f>
        <v>3404.16</v>
      </c>
      <c r="T4261" s="1">
        <f>200</f>
        <v>200</v>
      </c>
      <c r="U4261" s="1">
        <f>Table1[[#This Row],[PF]]+Table1[[#This Row],[Professional Tax]]</f>
        <v>3604.16</v>
      </c>
      <c r="V4261" s="1">
        <f>Table1[[#This Row],[Overtime Hours]]*200</f>
        <v>2000</v>
      </c>
      <c r="W4261" s="1">
        <f>Table1[[#This Row],[Earned Basic Salary]]+Table1[[#This Row],[HRA]]+Table1[[#This Row],[DA]]+Table1[[#This Row],[Overtime Pay]]</f>
        <v>38878.400000000001</v>
      </c>
      <c r="X4261" s="1">
        <f>Table1[[#This Row],[Gross Salary]]-Table1[[#This Row],[Total Deduction]]</f>
        <v>35274.240000000005</v>
      </c>
      <c r="Y4261" t="s">
        <v>37</v>
      </c>
      <c r="Z4261" t="s">
        <v>95</v>
      </c>
      <c r="AA4261" t="s">
        <v>15088</v>
      </c>
      <c r="AB4261" t="s">
        <v>15089</v>
      </c>
    </row>
    <row r="4262" spans="1:28" x14ac:dyDescent="0.3">
      <c r="A4262" t="s">
        <v>15090</v>
      </c>
      <c r="B4262" t="s">
        <v>637</v>
      </c>
      <c r="C4262">
        <v>28</v>
      </c>
      <c r="D4262" t="s">
        <v>75</v>
      </c>
      <c r="E4262" t="s">
        <v>121</v>
      </c>
      <c r="F4262" t="s">
        <v>55</v>
      </c>
      <c r="G4262" t="s">
        <v>5536</v>
      </c>
      <c r="H4262" t="s">
        <v>35</v>
      </c>
      <c r="I4262" t="s">
        <v>36</v>
      </c>
      <c r="J4262">
        <v>26</v>
      </c>
      <c r="K4262">
        <v>23</v>
      </c>
      <c r="L4262">
        <f t="shared" si="198"/>
        <v>3</v>
      </c>
      <c r="M4262">
        <v>15</v>
      </c>
      <c r="N4262">
        <v>46581</v>
      </c>
      <c r="O4262" s="1">
        <f t="shared" si="199"/>
        <v>1791.5769230769231</v>
      </c>
      <c r="P4262" s="1">
        <f t="shared" si="200"/>
        <v>41206.269230769234</v>
      </c>
      <c r="Q4262" s="1">
        <f>Table1[[#This Row],[Earned Basic Salary]]*20%</f>
        <v>8241.2538461538479</v>
      </c>
      <c r="R4262" s="1">
        <f>Table1[[#This Row],[Earned Basic Salary]]*10%</f>
        <v>4120.626923076924</v>
      </c>
      <c r="S4262" s="1">
        <f>Table1[[#This Row],[Earned Basic Salary]]*12%</f>
        <v>4944.752307692308</v>
      </c>
      <c r="T4262" s="1">
        <f>200</f>
        <v>200</v>
      </c>
      <c r="U4262" s="1">
        <f>Table1[[#This Row],[PF]]+Table1[[#This Row],[Professional Tax]]</f>
        <v>5144.752307692308</v>
      </c>
      <c r="V4262" s="1">
        <f>Table1[[#This Row],[Overtime Hours]]*200</f>
        <v>3000</v>
      </c>
      <c r="W4262" s="1">
        <f>Table1[[#This Row],[Earned Basic Salary]]+Table1[[#This Row],[HRA]]+Table1[[#This Row],[DA]]+Table1[[#This Row],[Overtime Pay]]</f>
        <v>56568.150000000009</v>
      </c>
      <c r="X4262" s="1">
        <f>Table1[[#This Row],[Gross Salary]]-Table1[[#This Row],[Total Deduction]]</f>
        <v>51423.397692307699</v>
      </c>
      <c r="Y4262" t="s">
        <v>37</v>
      </c>
      <c r="Z4262" t="s">
        <v>48</v>
      </c>
      <c r="AA4262" t="s">
        <v>15091</v>
      </c>
      <c r="AB4262" t="s">
        <v>15092</v>
      </c>
    </row>
    <row r="4263" spans="1:28" x14ac:dyDescent="0.3">
      <c r="A4263" t="s">
        <v>15093</v>
      </c>
      <c r="B4263" t="s">
        <v>736</v>
      </c>
      <c r="C4263">
        <v>54</v>
      </c>
      <c r="D4263" t="s">
        <v>75</v>
      </c>
      <c r="E4263" t="s">
        <v>54</v>
      </c>
      <c r="F4263" t="s">
        <v>89</v>
      </c>
      <c r="G4263" t="s">
        <v>11653</v>
      </c>
      <c r="H4263" t="s">
        <v>35</v>
      </c>
      <c r="I4263" t="s">
        <v>36</v>
      </c>
      <c r="J4263">
        <v>26</v>
      </c>
      <c r="K4263">
        <v>23</v>
      </c>
      <c r="L4263">
        <f t="shared" si="198"/>
        <v>3</v>
      </c>
      <c r="M4263">
        <v>15</v>
      </c>
      <c r="N4263">
        <v>35788</v>
      </c>
      <c r="O4263" s="1">
        <f t="shared" si="199"/>
        <v>1376.4615384615386</v>
      </c>
      <c r="P4263" s="1">
        <f t="shared" si="200"/>
        <v>31658.615384615387</v>
      </c>
      <c r="Q4263" s="1">
        <f>Table1[[#This Row],[Earned Basic Salary]]*20%</f>
        <v>6331.7230769230773</v>
      </c>
      <c r="R4263" s="1">
        <f>Table1[[#This Row],[Earned Basic Salary]]*10%</f>
        <v>3165.8615384615387</v>
      </c>
      <c r="S4263" s="1">
        <f>Table1[[#This Row],[Earned Basic Salary]]*12%</f>
        <v>3799.0338461538463</v>
      </c>
      <c r="T4263" s="1">
        <f>200</f>
        <v>200</v>
      </c>
      <c r="U4263" s="1">
        <f>Table1[[#This Row],[PF]]+Table1[[#This Row],[Professional Tax]]</f>
        <v>3999.0338461538463</v>
      </c>
      <c r="V4263" s="1">
        <f>Table1[[#This Row],[Overtime Hours]]*200</f>
        <v>3000</v>
      </c>
      <c r="W4263" s="1">
        <f>Table1[[#This Row],[Earned Basic Salary]]+Table1[[#This Row],[HRA]]+Table1[[#This Row],[DA]]+Table1[[#This Row],[Overtime Pay]]</f>
        <v>44156.200000000004</v>
      </c>
      <c r="X4263" s="1">
        <f>Table1[[#This Row],[Gross Salary]]-Table1[[#This Row],[Total Deduction]]</f>
        <v>40157.166153846156</v>
      </c>
      <c r="Y4263" t="s">
        <v>37</v>
      </c>
      <c r="Z4263" t="s">
        <v>106</v>
      </c>
      <c r="AA4263" t="s">
        <v>15094</v>
      </c>
      <c r="AB4263" t="s">
        <v>15095</v>
      </c>
    </row>
    <row r="4264" spans="1:28" x14ac:dyDescent="0.3">
      <c r="A4264" t="s">
        <v>15096</v>
      </c>
      <c r="B4264" t="s">
        <v>1656</v>
      </c>
      <c r="C4264">
        <v>53</v>
      </c>
      <c r="D4264" t="s">
        <v>127</v>
      </c>
      <c r="E4264" t="s">
        <v>82</v>
      </c>
      <c r="F4264" t="s">
        <v>55</v>
      </c>
      <c r="G4264" t="s">
        <v>15097</v>
      </c>
      <c r="H4264" t="s">
        <v>35</v>
      </c>
      <c r="I4264" t="s">
        <v>36</v>
      </c>
      <c r="J4264">
        <v>26</v>
      </c>
      <c r="K4264">
        <v>23</v>
      </c>
      <c r="L4264">
        <f t="shared" si="198"/>
        <v>3</v>
      </c>
      <c r="M4264">
        <v>14</v>
      </c>
      <c r="N4264">
        <v>51963</v>
      </c>
      <c r="O4264" s="1">
        <f t="shared" si="199"/>
        <v>1998.5769230769231</v>
      </c>
      <c r="P4264" s="1">
        <f t="shared" si="200"/>
        <v>45967.269230769234</v>
      </c>
      <c r="Q4264" s="1">
        <f>Table1[[#This Row],[Earned Basic Salary]]*20%</f>
        <v>9193.4538461538468</v>
      </c>
      <c r="R4264" s="1">
        <f>Table1[[#This Row],[Earned Basic Salary]]*10%</f>
        <v>4596.7269230769234</v>
      </c>
      <c r="S4264" s="1">
        <f>Table1[[#This Row],[Earned Basic Salary]]*12%</f>
        <v>5516.0723076923077</v>
      </c>
      <c r="T4264" s="1">
        <f>200</f>
        <v>200</v>
      </c>
      <c r="U4264" s="1">
        <f>Table1[[#This Row],[PF]]+Table1[[#This Row],[Professional Tax]]</f>
        <v>5716.0723076923077</v>
      </c>
      <c r="V4264" s="1">
        <f>Table1[[#This Row],[Overtime Hours]]*200</f>
        <v>2800</v>
      </c>
      <c r="W4264" s="1">
        <f>Table1[[#This Row],[Earned Basic Salary]]+Table1[[#This Row],[HRA]]+Table1[[#This Row],[DA]]+Table1[[#This Row],[Overtime Pay]]</f>
        <v>62557.450000000004</v>
      </c>
      <c r="X4264" s="1">
        <f>Table1[[#This Row],[Gross Salary]]-Table1[[#This Row],[Total Deduction]]</f>
        <v>56841.377692307695</v>
      </c>
      <c r="Y4264" t="s">
        <v>37</v>
      </c>
      <c r="Z4264" t="s">
        <v>48</v>
      </c>
      <c r="AA4264" t="s">
        <v>15098</v>
      </c>
      <c r="AB4264" t="s">
        <v>15099</v>
      </c>
    </row>
    <row r="4265" spans="1:28" x14ac:dyDescent="0.3">
      <c r="A4265" t="s">
        <v>15100</v>
      </c>
      <c r="B4265" t="s">
        <v>774</v>
      </c>
      <c r="C4265">
        <v>40</v>
      </c>
      <c r="D4265" t="s">
        <v>31</v>
      </c>
      <c r="E4265" t="s">
        <v>45</v>
      </c>
      <c r="F4265" t="s">
        <v>55</v>
      </c>
      <c r="G4265" t="s">
        <v>15101</v>
      </c>
      <c r="H4265" t="s">
        <v>35</v>
      </c>
      <c r="I4265" t="s">
        <v>36</v>
      </c>
      <c r="J4265">
        <v>26</v>
      </c>
      <c r="K4265">
        <v>24</v>
      </c>
      <c r="L4265">
        <f t="shared" si="198"/>
        <v>2</v>
      </c>
      <c r="M4265">
        <v>18</v>
      </c>
      <c r="N4265">
        <v>68761</v>
      </c>
      <c r="O4265" s="1">
        <f t="shared" si="199"/>
        <v>2644.6538461538462</v>
      </c>
      <c r="P4265" s="1">
        <f t="shared" si="200"/>
        <v>63471.692307692312</v>
      </c>
      <c r="Q4265" s="1">
        <f>Table1[[#This Row],[Earned Basic Salary]]*20%</f>
        <v>12694.338461538464</v>
      </c>
      <c r="R4265" s="1">
        <f>Table1[[#This Row],[Earned Basic Salary]]*10%</f>
        <v>6347.1692307692319</v>
      </c>
      <c r="S4265" s="1">
        <f>Table1[[#This Row],[Earned Basic Salary]]*12%</f>
        <v>7616.6030769230774</v>
      </c>
      <c r="T4265" s="1">
        <f>200</f>
        <v>200</v>
      </c>
      <c r="U4265" s="1">
        <f>Table1[[#This Row],[PF]]+Table1[[#This Row],[Professional Tax]]</f>
        <v>7816.6030769230774</v>
      </c>
      <c r="V4265" s="1">
        <f>Table1[[#This Row],[Overtime Hours]]*200</f>
        <v>3600</v>
      </c>
      <c r="W4265" s="1">
        <f>Table1[[#This Row],[Earned Basic Salary]]+Table1[[#This Row],[HRA]]+Table1[[#This Row],[DA]]+Table1[[#This Row],[Overtime Pay]]</f>
        <v>86113.2</v>
      </c>
      <c r="X4265" s="1">
        <f>Table1[[#This Row],[Gross Salary]]-Table1[[#This Row],[Total Deduction]]</f>
        <v>78296.596923076926</v>
      </c>
      <c r="Y4265" t="s">
        <v>37</v>
      </c>
      <c r="Z4265" t="s">
        <v>95</v>
      </c>
      <c r="AA4265" t="s">
        <v>15102</v>
      </c>
      <c r="AB4265" t="s">
        <v>15103</v>
      </c>
    </row>
    <row r="4266" spans="1:28" x14ac:dyDescent="0.3">
      <c r="A4266" t="s">
        <v>15104</v>
      </c>
      <c r="B4266" t="s">
        <v>353</v>
      </c>
      <c r="C4266">
        <v>50</v>
      </c>
      <c r="D4266" t="s">
        <v>75</v>
      </c>
      <c r="E4266" t="s">
        <v>62</v>
      </c>
      <c r="F4266" t="s">
        <v>69</v>
      </c>
      <c r="G4266" t="s">
        <v>6885</v>
      </c>
      <c r="H4266" t="s">
        <v>35</v>
      </c>
      <c r="I4266" t="s">
        <v>36</v>
      </c>
      <c r="J4266">
        <v>26</v>
      </c>
      <c r="K4266">
        <v>21</v>
      </c>
      <c r="L4266">
        <f t="shared" si="198"/>
        <v>5</v>
      </c>
      <c r="M4266">
        <v>6</v>
      </c>
      <c r="N4266">
        <v>55757</v>
      </c>
      <c r="O4266" s="1">
        <f t="shared" si="199"/>
        <v>2144.5</v>
      </c>
      <c r="P4266" s="1">
        <f t="shared" si="200"/>
        <v>45034.5</v>
      </c>
      <c r="Q4266" s="1">
        <f>Table1[[#This Row],[Earned Basic Salary]]*20%</f>
        <v>9006.9</v>
      </c>
      <c r="R4266" s="1">
        <f>Table1[[#This Row],[Earned Basic Salary]]*10%</f>
        <v>4503.45</v>
      </c>
      <c r="S4266" s="1">
        <f>Table1[[#This Row],[Earned Basic Salary]]*12%</f>
        <v>5404.1399999999994</v>
      </c>
      <c r="T4266" s="1">
        <f>200</f>
        <v>200</v>
      </c>
      <c r="U4266" s="1">
        <f>Table1[[#This Row],[PF]]+Table1[[#This Row],[Professional Tax]]</f>
        <v>5604.1399999999994</v>
      </c>
      <c r="V4266" s="1">
        <f>Table1[[#This Row],[Overtime Hours]]*200</f>
        <v>1200</v>
      </c>
      <c r="W4266" s="1">
        <f>Table1[[#This Row],[Earned Basic Salary]]+Table1[[#This Row],[HRA]]+Table1[[#This Row],[DA]]+Table1[[#This Row],[Overtime Pay]]</f>
        <v>59744.85</v>
      </c>
      <c r="X4266" s="1">
        <f>Table1[[#This Row],[Gross Salary]]-Table1[[#This Row],[Total Deduction]]</f>
        <v>54140.71</v>
      </c>
      <c r="Y4266" t="s">
        <v>37</v>
      </c>
      <c r="Z4266" t="s">
        <v>106</v>
      </c>
      <c r="AA4266" t="s">
        <v>15105</v>
      </c>
      <c r="AB4266" t="s">
        <v>15106</v>
      </c>
    </row>
    <row r="4267" spans="1:28" x14ac:dyDescent="0.3">
      <c r="A4267" t="s">
        <v>15107</v>
      </c>
      <c r="B4267" t="s">
        <v>2233</v>
      </c>
      <c r="C4267">
        <v>46</v>
      </c>
      <c r="D4267" t="s">
        <v>127</v>
      </c>
      <c r="E4267" t="s">
        <v>82</v>
      </c>
      <c r="F4267" t="s">
        <v>69</v>
      </c>
      <c r="G4267" t="s">
        <v>15108</v>
      </c>
      <c r="H4267" t="s">
        <v>35</v>
      </c>
      <c r="I4267" t="s">
        <v>36</v>
      </c>
      <c r="J4267">
        <v>26</v>
      </c>
      <c r="K4267">
        <v>22</v>
      </c>
      <c r="L4267">
        <f t="shared" si="198"/>
        <v>4</v>
      </c>
      <c r="M4267">
        <v>16</v>
      </c>
      <c r="N4267">
        <v>35367</v>
      </c>
      <c r="O4267" s="1">
        <f t="shared" si="199"/>
        <v>1360.2692307692307</v>
      </c>
      <c r="P4267" s="1">
        <f t="shared" si="200"/>
        <v>29925.923076923074</v>
      </c>
      <c r="Q4267" s="1">
        <f>Table1[[#This Row],[Earned Basic Salary]]*20%</f>
        <v>5985.1846153846154</v>
      </c>
      <c r="R4267" s="1">
        <f>Table1[[#This Row],[Earned Basic Salary]]*10%</f>
        <v>2992.5923076923077</v>
      </c>
      <c r="S4267" s="1">
        <f>Table1[[#This Row],[Earned Basic Salary]]*12%</f>
        <v>3591.1107692307687</v>
      </c>
      <c r="T4267" s="1">
        <f>200</f>
        <v>200</v>
      </c>
      <c r="U4267" s="1">
        <f>Table1[[#This Row],[PF]]+Table1[[#This Row],[Professional Tax]]</f>
        <v>3791.1107692307687</v>
      </c>
      <c r="V4267" s="1">
        <f>Table1[[#This Row],[Overtime Hours]]*200</f>
        <v>3200</v>
      </c>
      <c r="W4267" s="1">
        <f>Table1[[#This Row],[Earned Basic Salary]]+Table1[[#This Row],[HRA]]+Table1[[#This Row],[DA]]+Table1[[#This Row],[Overtime Pay]]</f>
        <v>42103.7</v>
      </c>
      <c r="X4267" s="1">
        <f>Table1[[#This Row],[Gross Salary]]-Table1[[#This Row],[Total Deduction]]</f>
        <v>38312.589230769227</v>
      </c>
      <c r="Y4267" t="s">
        <v>37</v>
      </c>
      <c r="Z4267" t="s">
        <v>106</v>
      </c>
      <c r="AA4267" t="s">
        <v>15109</v>
      </c>
      <c r="AB4267" t="s">
        <v>15110</v>
      </c>
    </row>
    <row r="4268" spans="1:28" x14ac:dyDescent="0.3">
      <c r="A4268" t="s">
        <v>15111</v>
      </c>
      <c r="B4268" t="s">
        <v>382</v>
      </c>
      <c r="C4268">
        <v>25</v>
      </c>
      <c r="D4268" t="s">
        <v>81</v>
      </c>
      <c r="E4268" t="s">
        <v>82</v>
      </c>
      <c r="F4268" t="s">
        <v>83</v>
      </c>
      <c r="G4268" t="s">
        <v>12303</v>
      </c>
      <c r="H4268" t="s">
        <v>35</v>
      </c>
      <c r="I4268" t="s">
        <v>36</v>
      </c>
      <c r="J4268">
        <v>26</v>
      </c>
      <c r="K4268">
        <v>24</v>
      </c>
      <c r="L4268">
        <f t="shared" si="198"/>
        <v>2</v>
      </c>
      <c r="M4268">
        <v>1</v>
      </c>
      <c r="N4268">
        <v>52467</v>
      </c>
      <c r="O4268" s="1">
        <f t="shared" si="199"/>
        <v>2017.9615384615386</v>
      </c>
      <c r="P4268" s="1">
        <f t="shared" si="200"/>
        <v>48431.076923076922</v>
      </c>
      <c r="Q4268" s="1">
        <f>Table1[[#This Row],[Earned Basic Salary]]*20%</f>
        <v>9686.2153846153851</v>
      </c>
      <c r="R4268" s="1">
        <f>Table1[[#This Row],[Earned Basic Salary]]*10%</f>
        <v>4843.1076923076926</v>
      </c>
      <c r="S4268" s="1">
        <f>Table1[[#This Row],[Earned Basic Salary]]*12%</f>
        <v>5811.7292307692305</v>
      </c>
      <c r="T4268" s="1">
        <f>200</f>
        <v>200</v>
      </c>
      <c r="U4268" s="1">
        <f>Table1[[#This Row],[PF]]+Table1[[#This Row],[Professional Tax]]</f>
        <v>6011.7292307692305</v>
      </c>
      <c r="V4268" s="1">
        <f>Table1[[#This Row],[Overtime Hours]]*200</f>
        <v>200</v>
      </c>
      <c r="W4268" s="1">
        <f>Table1[[#This Row],[Earned Basic Salary]]+Table1[[#This Row],[HRA]]+Table1[[#This Row],[DA]]+Table1[[#This Row],[Overtime Pay]]</f>
        <v>63160.399999999994</v>
      </c>
      <c r="X4268" s="1">
        <f>Table1[[#This Row],[Gross Salary]]-Table1[[#This Row],[Total Deduction]]</f>
        <v>57148.670769230761</v>
      </c>
      <c r="Y4268" t="s">
        <v>37</v>
      </c>
      <c r="Z4268" t="s">
        <v>48</v>
      </c>
      <c r="AA4268" t="s">
        <v>15112</v>
      </c>
      <c r="AB4268" t="s">
        <v>15113</v>
      </c>
    </row>
    <row r="4269" spans="1:28" x14ac:dyDescent="0.3">
      <c r="A4269" t="s">
        <v>15114</v>
      </c>
      <c r="B4269" t="s">
        <v>202</v>
      </c>
      <c r="C4269">
        <v>43</v>
      </c>
      <c r="D4269" t="s">
        <v>127</v>
      </c>
      <c r="E4269" t="s">
        <v>45</v>
      </c>
      <c r="F4269" t="s">
        <v>46</v>
      </c>
      <c r="G4269" t="s">
        <v>11786</v>
      </c>
      <c r="H4269" t="s">
        <v>35</v>
      </c>
      <c r="I4269" t="s">
        <v>36</v>
      </c>
      <c r="J4269">
        <v>26</v>
      </c>
      <c r="K4269">
        <v>23</v>
      </c>
      <c r="L4269">
        <f t="shared" si="198"/>
        <v>3</v>
      </c>
      <c r="M4269">
        <v>6</v>
      </c>
      <c r="N4269">
        <v>53465</v>
      </c>
      <c r="O4269" s="1">
        <f t="shared" si="199"/>
        <v>2056.3461538461538</v>
      </c>
      <c r="P4269" s="1">
        <f t="shared" si="200"/>
        <v>47295.961538461539</v>
      </c>
      <c r="Q4269" s="1">
        <f>Table1[[#This Row],[Earned Basic Salary]]*20%</f>
        <v>9459.1923076923085</v>
      </c>
      <c r="R4269" s="1">
        <f>Table1[[#This Row],[Earned Basic Salary]]*10%</f>
        <v>4729.5961538461543</v>
      </c>
      <c r="S4269" s="1">
        <f>Table1[[#This Row],[Earned Basic Salary]]*12%</f>
        <v>5675.5153846153844</v>
      </c>
      <c r="T4269" s="1">
        <f>200</f>
        <v>200</v>
      </c>
      <c r="U4269" s="1">
        <f>Table1[[#This Row],[PF]]+Table1[[#This Row],[Professional Tax]]</f>
        <v>5875.5153846153844</v>
      </c>
      <c r="V4269" s="1">
        <f>Table1[[#This Row],[Overtime Hours]]*200</f>
        <v>1200</v>
      </c>
      <c r="W4269" s="1">
        <f>Table1[[#This Row],[Earned Basic Salary]]+Table1[[#This Row],[HRA]]+Table1[[#This Row],[DA]]+Table1[[#This Row],[Overtime Pay]]</f>
        <v>62684.75</v>
      </c>
      <c r="X4269" s="1">
        <f>Table1[[#This Row],[Gross Salary]]-Table1[[#This Row],[Total Deduction]]</f>
        <v>56809.234615384616</v>
      </c>
      <c r="Y4269" t="s">
        <v>37</v>
      </c>
      <c r="Z4269" t="s">
        <v>38</v>
      </c>
      <c r="AA4269" t="s">
        <v>15115</v>
      </c>
      <c r="AB4269" t="s">
        <v>15116</v>
      </c>
    </row>
    <row r="4270" spans="1:28" x14ac:dyDescent="0.3">
      <c r="A4270" t="s">
        <v>15117</v>
      </c>
      <c r="B4270" t="s">
        <v>52</v>
      </c>
      <c r="C4270">
        <v>33</v>
      </c>
      <c r="D4270" t="s">
        <v>61</v>
      </c>
      <c r="E4270" t="s">
        <v>32</v>
      </c>
      <c r="F4270" t="s">
        <v>63</v>
      </c>
      <c r="G4270" t="s">
        <v>11194</v>
      </c>
      <c r="H4270" t="s">
        <v>35</v>
      </c>
      <c r="I4270" t="s">
        <v>36</v>
      </c>
      <c r="J4270">
        <v>26</v>
      </c>
      <c r="K4270">
        <v>23</v>
      </c>
      <c r="L4270">
        <f t="shared" si="198"/>
        <v>3</v>
      </c>
      <c r="M4270">
        <v>2</v>
      </c>
      <c r="N4270">
        <v>20934</v>
      </c>
      <c r="O4270" s="1">
        <f t="shared" si="199"/>
        <v>805.15384615384619</v>
      </c>
      <c r="P4270" s="1">
        <f t="shared" si="200"/>
        <v>18518.538461538461</v>
      </c>
      <c r="Q4270" s="1">
        <f>Table1[[#This Row],[Earned Basic Salary]]*20%</f>
        <v>3703.7076923076925</v>
      </c>
      <c r="R4270" s="1">
        <f>Table1[[#This Row],[Earned Basic Salary]]*10%</f>
        <v>1851.8538461538462</v>
      </c>
      <c r="S4270" s="1">
        <f>Table1[[#This Row],[Earned Basic Salary]]*12%</f>
        <v>2222.2246153846154</v>
      </c>
      <c r="T4270" s="1">
        <f>200</f>
        <v>200</v>
      </c>
      <c r="U4270" s="1">
        <f>Table1[[#This Row],[PF]]+Table1[[#This Row],[Professional Tax]]</f>
        <v>2422.2246153846154</v>
      </c>
      <c r="V4270" s="1">
        <f>Table1[[#This Row],[Overtime Hours]]*200</f>
        <v>400</v>
      </c>
      <c r="W4270" s="1">
        <f>Table1[[#This Row],[Earned Basic Salary]]+Table1[[#This Row],[HRA]]+Table1[[#This Row],[DA]]+Table1[[#This Row],[Overtime Pay]]</f>
        <v>24474.1</v>
      </c>
      <c r="X4270" s="1">
        <f>Table1[[#This Row],[Gross Salary]]-Table1[[#This Row],[Total Deduction]]</f>
        <v>22051.875384615385</v>
      </c>
      <c r="Y4270" t="s">
        <v>37</v>
      </c>
      <c r="Z4270" t="s">
        <v>48</v>
      </c>
      <c r="AA4270" t="s">
        <v>15118</v>
      </c>
      <c r="AB4270" t="s">
        <v>15119</v>
      </c>
    </row>
    <row r="4271" spans="1:28" x14ac:dyDescent="0.3">
      <c r="A4271" t="s">
        <v>15120</v>
      </c>
      <c r="B4271" t="s">
        <v>558</v>
      </c>
      <c r="C4271">
        <v>47</v>
      </c>
      <c r="D4271" t="s">
        <v>81</v>
      </c>
      <c r="E4271" t="s">
        <v>62</v>
      </c>
      <c r="F4271" t="s">
        <v>55</v>
      </c>
      <c r="G4271" t="s">
        <v>9424</v>
      </c>
      <c r="H4271" t="s">
        <v>35</v>
      </c>
      <c r="I4271" t="s">
        <v>36</v>
      </c>
      <c r="J4271">
        <v>26</v>
      </c>
      <c r="K4271">
        <v>21</v>
      </c>
      <c r="L4271">
        <f t="shared" si="198"/>
        <v>5</v>
      </c>
      <c r="M4271">
        <v>4</v>
      </c>
      <c r="N4271">
        <v>22329</v>
      </c>
      <c r="O4271" s="1">
        <f t="shared" si="199"/>
        <v>858.80769230769226</v>
      </c>
      <c r="P4271" s="1">
        <f t="shared" si="200"/>
        <v>18034.961538461539</v>
      </c>
      <c r="Q4271" s="1">
        <f>Table1[[#This Row],[Earned Basic Salary]]*20%</f>
        <v>3606.9923076923078</v>
      </c>
      <c r="R4271" s="1">
        <f>Table1[[#This Row],[Earned Basic Salary]]*10%</f>
        <v>1803.4961538461539</v>
      </c>
      <c r="S4271" s="1">
        <f>Table1[[#This Row],[Earned Basic Salary]]*12%</f>
        <v>2164.1953846153847</v>
      </c>
      <c r="T4271" s="1">
        <f>200</f>
        <v>200</v>
      </c>
      <c r="U4271" s="1">
        <f>Table1[[#This Row],[PF]]+Table1[[#This Row],[Professional Tax]]</f>
        <v>2364.1953846153847</v>
      </c>
      <c r="V4271" s="1">
        <f>Table1[[#This Row],[Overtime Hours]]*200</f>
        <v>800</v>
      </c>
      <c r="W4271" s="1">
        <f>Table1[[#This Row],[Earned Basic Salary]]+Table1[[#This Row],[HRA]]+Table1[[#This Row],[DA]]+Table1[[#This Row],[Overtime Pay]]</f>
        <v>24245.45</v>
      </c>
      <c r="X4271" s="1">
        <f>Table1[[#This Row],[Gross Salary]]-Table1[[#This Row],[Total Deduction]]</f>
        <v>21881.254615384616</v>
      </c>
      <c r="Y4271" t="s">
        <v>37</v>
      </c>
      <c r="Z4271" t="s">
        <v>95</v>
      </c>
      <c r="AA4271" t="s">
        <v>15121</v>
      </c>
      <c r="AB4271" t="s">
        <v>15122</v>
      </c>
    </row>
    <row r="4272" spans="1:28" x14ac:dyDescent="0.3">
      <c r="A4272" t="s">
        <v>15123</v>
      </c>
      <c r="B4272" t="s">
        <v>741</v>
      </c>
      <c r="C4272">
        <v>41</v>
      </c>
      <c r="D4272" t="s">
        <v>127</v>
      </c>
      <c r="E4272" t="s">
        <v>82</v>
      </c>
      <c r="F4272" t="s">
        <v>69</v>
      </c>
      <c r="G4272" t="s">
        <v>3751</v>
      </c>
      <c r="H4272" t="s">
        <v>35</v>
      </c>
      <c r="I4272" t="s">
        <v>36</v>
      </c>
      <c r="J4272">
        <v>26</v>
      </c>
      <c r="K4272">
        <v>23</v>
      </c>
      <c r="L4272">
        <f t="shared" si="198"/>
        <v>3</v>
      </c>
      <c r="M4272">
        <v>11</v>
      </c>
      <c r="N4272">
        <v>40243</v>
      </c>
      <c r="O4272" s="1">
        <f t="shared" si="199"/>
        <v>1547.8076923076924</v>
      </c>
      <c r="P4272" s="1">
        <f t="shared" si="200"/>
        <v>35599.576923076922</v>
      </c>
      <c r="Q4272" s="1">
        <f>Table1[[#This Row],[Earned Basic Salary]]*20%</f>
        <v>7119.9153846153849</v>
      </c>
      <c r="R4272" s="1">
        <f>Table1[[#This Row],[Earned Basic Salary]]*10%</f>
        <v>3559.9576923076925</v>
      </c>
      <c r="S4272" s="1">
        <f>Table1[[#This Row],[Earned Basic Salary]]*12%</f>
        <v>4271.9492307692308</v>
      </c>
      <c r="T4272" s="1">
        <f>200</f>
        <v>200</v>
      </c>
      <c r="U4272" s="1">
        <f>Table1[[#This Row],[PF]]+Table1[[#This Row],[Professional Tax]]</f>
        <v>4471.9492307692308</v>
      </c>
      <c r="V4272" s="1">
        <f>Table1[[#This Row],[Overtime Hours]]*200</f>
        <v>2200</v>
      </c>
      <c r="W4272" s="1">
        <f>Table1[[#This Row],[Earned Basic Salary]]+Table1[[#This Row],[HRA]]+Table1[[#This Row],[DA]]+Table1[[#This Row],[Overtime Pay]]</f>
        <v>48479.45</v>
      </c>
      <c r="X4272" s="1">
        <f>Table1[[#This Row],[Gross Salary]]-Table1[[#This Row],[Total Deduction]]</f>
        <v>44007.50076923077</v>
      </c>
      <c r="Y4272" t="s">
        <v>37</v>
      </c>
      <c r="Z4272" t="s">
        <v>106</v>
      </c>
      <c r="AA4272" t="s">
        <v>15124</v>
      </c>
      <c r="AB4272" t="s">
        <v>15125</v>
      </c>
    </row>
    <row r="4273" spans="1:28" x14ac:dyDescent="0.3">
      <c r="A4273" t="s">
        <v>15126</v>
      </c>
      <c r="B4273" t="s">
        <v>1135</v>
      </c>
      <c r="C4273">
        <v>23</v>
      </c>
      <c r="D4273" t="s">
        <v>75</v>
      </c>
      <c r="E4273" t="s">
        <v>62</v>
      </c>
      <c r="F4273" t="s">
        <v>33</v>
      </c>
      <c r="G4273" t="s">
        <v>742</v>
      </c>
      <c r="H4273" t="s">
        <v>35</v>
      </c>
      <c r="I4273" t="s">
        <v>36</v>
      </c>
      <c r="J4273">
        <v>26</v>
      </c>
      <c r="K4273">
        <v>22</v>
      </c>
      <c r="L4273">
        <f t="shared" si="198"/>
        <v>4</v>
      </c>
      <c r="M4273">
        <v>18</v>
      </c>
      <c r="N4273">
        <v>51089</v>
      </c>
      <c r="O4273" s="1">
        <f t="shared" si="199"/>
        <v>1964.9615384615386</v>
      </c>
      <c r="P4273" s="1">
        <f t="shared" si="200"/>
        <v>43229.153846153851</v>
      </c>
      <c r="Q4273" s="1">
        <f>Table1[[#This Row],[Earned Basic Salary]]*20%</f>
        <v>8645.8307692307699</v>
      </c>
      <c r="R4273" s="1">
        <f>Table1[[#This Row],[Earned Basic Salary]]*10%</f>
        <v>4322.9153846153849</v>
      </c>
      <c r="S4273" s="1">
        <f>Table1[[#This Row],[Earned Basic Salary]]*12%</f>
        <v>5187.4984615384619</v>
      </c>
      <c r="T4273" s="1">
        <f>200</f>
        <v>200</v>
      </c>
      <c r="U4273" s="1">
        <f>Table1[[#This Row],[PF]]+Table1[[#This Row],[Professional Tax]]</f>
        <v>5387.4984615384619</v>
      </c>
      <c r="V4273" s="1">
        <f>Table1[[#This Row],[Overtime Hours]]*200</f>
        <v>3600</v>
      </c>
      <c r="W4273" s="1">
        <f>Table1[[#This Row],[Earned Basic Salary]]+Table1[[#This Row],[HRA]]+Table1[[#This Row],[DA]]+Table1[[#This Row],[Overtime Pay]]</f>
        <v>59797.900000000009</v>
      </c>
      <c r="X4273" s="1">
        <f>Table1[[#This Row],[Gross Salary]]-Table1[[#This Row],[Total Deduction]]</f>
        <v>54410.401538461549</v>
      </c>
      <c r="Y4273" t="s">
        <v>37</v>
      </c>
      <c r="Z4273" t="s">
        <v>48</v>
      </c>
      <c r="AA4273" t="s">
        <v>15127</v>
      </c>
      <c r="AB4273" t="s">
        <v>15128</v>
      </c>
    </row>
    <row r="4274" spans="1:28" x14ac:dyDescent="0.3">
      <c r="A4274" t="s">
        <v>15129</v>
      </c>
      <c r="B4274" t="s">
        <v>420</v>
      </c>
      <c r="C4274">
        <v>38</v>
      </c>
      <c r="D4274" t="s">
        <v>61</v>
      </c>
      <c r="E4274" t="s">
        <v>45</v>
      </c>
      <c r="F4274" t="s">
        <v>55</v>
      </c>
      <c r="G4274" t="s">
        <v>10094</v>
      </c>
      <c r="H4274" t="s">
        <v>35</v>
      </c>
      <c r="I4274" t="s">
        <v>36</v>
      </c>
      <c r="J4274">
        <v>26</v>
      </c>
      <c r="K4274">
        <v>22</v>
      </c>
      <c r="L4274">
        <f t="shared" si="198"/>
        <v>4</v>
      </c>
      <c r="M4274">
        <v>16</v>
      </c>
      <c r="N4274">
        <v>73941</v>
      </c>
      <c r="O4274" s="1">
        <f t="shared" si="199"/>
        <v>2843.8846153846152</v>
      </c>
      <c r="P4274" s="1">
        <f t="shared" si="200"/>
        <v>62565.461538461532</v>
      </c>
      <c r="Q4274" s="1">
        <f>Table1[[#This Row],[Earned Basic Salary]]*20%</f>
        <v>12513.092307692306</v>
      </c>
      <c r="R4274" s="1">
        <f>Table1[[#This Row],[Earned Basic Salary]]*10%</f>
        <v>6256.5461538461532</v>
      </c>
      <c r="S4274" s="1">
        <f>Table1[[#This Row],[Earned Basic Salary]]*12%</f>
        <v>7507.8553846153836</v>
      </c>
      <c r="T4274" s="1">
        <f>200</f>
        <v>200</v>
      </c>
      <c r="U4274" s="1">
        <f>Table1[[#This Row],[PF]]+Table1[[#This Row],[Professional Tax]]</f>
        <v>7707.8553846153836</v>
      </c>
      <c r="V4274" s="1">
        <f>Table1[[#This Row],[Overtime Hours]]*200</f>
        <v>3200</v>
      </c>
      <c r="W4274" s="1">
        <f>Table1[[#This Row],[Earned Basic Salary]]+Table1[[#This Row],[HRA]]+Table1[[#This Row],[DA]]+Table1[[#This Row],[Overtime Pay]]</f>
        <v>84535.099999999991</v>
      </c>
      <c r="X4274" s="1">
        <f>Table1[[#This Row],[Gross Salary]]-Table1[[#This Row],[Total Deduction]]</f>
        <v>76827.24461538461</v>
      </c>
      <c r="Y4274" t="s">
        <v>37</v>
      </c>
      <c r="Z4274" t="s">
        <v>106</v>
      </c>
      <c r="AA4274" t="s">
        <v>15130</v>
      </c>
      <c r="AB4274" t="s">
        <v>15131</v>
      </c>
    </row>
    <row r="4275" spans="1:28" x14ac:dyDescent="0.3">
      <c r="A4275" t="s">
        <v>15132</v>
      </c>
      <c r="B4275" t="s">
        <v>480</v>
      </c>
      <c r="C4275">
        <v>53</v>
      </c>
      <c r="D4275" t="s">
        <v>127</v>
      </c>
      <c r="E4275" t="s">
        <v>121</v>
      </c>
      <c r="F4275" t="s">
        <v>63</v>
      </c>
      <c r="G4275" t="s">
        <v>12887</v>
      </c>
      <c r="H4275" t="s">
        <v>35</v>
      </c>
      <c r="I4275" t="s">
        <v>36</v>
      </c>
      <c r="J4275">
        <v>26</v>
      </c>
      <c r="K4275">
        <v>23</v>
      </c>
      <c r="L4275">
        <f t="shared" si="198"/>
        <v>3</v>
      </c>
      <c r="M4275">
        <v>11</v>
      </c>
      <c r="N4275">
        <v>61088</v>
      </c>
      <c r="O4275" s="1">
        <f t="shared" si="199"/>
        <v>2349.5384615384614</v>
      </c>
      <c r="P4275" s="1">
        <f t="shared" si="200"/>
        <v>54039.38461538461</v>
      </c>
      <c r="Q4275" s="1">
        <f>Table1[[#This Row],[Earned Basic Salary]]*20%</f>
        <v>10807.876923076923</v>
      </c>
      <c r="R4275" s="1">
        <f>Table1[[#This Row],[Earned Basic Salary]]*10%</f>
        <v>5403.9384615384615</v>
      </c>
      <c r="S4275" s="1">
        <f>Table1[[#This Row],[Earned Basic Salary]]*12%</f>
        <v>6484.7261538461526</v>
      </c>
      <c r="T4275" s="1">
        <f>200</f>
        <v>200</v>
      </c>
      <c r="U4275" s="1">
        <f>Table1[[#This Row],[PF]]+Table1[[#This Row],[Professional Tax]]</f>
        <v>6684.7261538461526</v>
      </c>
      <c r="V4275" s="1">
        <f>Table1[[#This Row],[Overtime Hours]]*200</f>
        <v>2200</v>
      </c>
      <c r="W4275" s="1">
        <f>Table1[[#This Row],[Earned Basic Salary]]+Table1[[#This Row],[HRA]]+Table1[[#This Row],[DA]]+Table1[[#This Row],[Overtime Pay]]</f>
        <v>72451.199999999997</v>
      </c>
      <c r="X4275" s="1">
        <f>Table1[[#This Row],[Gross Salary]]-Table1[[#This Row],[Total Deduction]]</f>
        <v>65766.473846153851</v>
      </c>
      <c r="Y4275" t="s">
        <v>37</v>
      </c>
      <c r="Z4275" t="s">
        <v>106</v>
      </c>
      <c r="AA4275" t="s">
        <v>15133</v>
      </c>
      <c r="AB4275" t="s">
        <v>15134</v>
      </c>
    </row>
    <row r="4276" spans="1:28" x14ac:dyDescent="0.3">
      <c r="A4276" t="s">
        <v>15135</v>
      </c>
      <c r="B4276" t="s">
        <v>329</v>
      </c>
      <c r="C4276">
        <v>44</v>
      </c>
      <c r="D4276" t="s">
        <v>44</v>
      </c>
      <c r="E4276" t="s">
        <v>45</v>
      </c>
      <c r="F4276" t="s">
        <v>55</v>
      </c>
      <c r="G4276" t="s">
        <v>15136</v>
      </c>
      <c r="H4276" t="s">
        <v>35</v>
      </c>
      <c r="I4276" t="s">
        <v>36</v>
      </c>
      <c r="J4276">
        <v>26</v>
      </c>
      <c r="K4276">
        <v>21</v>
      </c>
      <c r="L4276">
        <f t="shared" si="198"/>
        <v>5</v>
      </c>
      <c r="M4276">
        <v>13</v>
      </c>
      <c r="N4276">
        <v>46407</v>
      </c>
      <c r="O4276" s="1">
        <f t="shared" si="199"/>
        <v>1784.8846153846155</v>
      </c>
      <c r="P4276" s="1">
        <f t="shared" si="200"/>
        <v>37482.576923076922</v>
      </c>
      <c r="Q4276" s="1">
        <f>Table1[[#This Row],[Earned Basic Salary]]*20%</f>
        <v>7496.5153846153844</v>
      </c>
      <c r="R4276" s="1">
        <f>Table1[[#This Row],[Earned Basic Salary]]*10%</f>
        <v>3748.2576923076922</v>
      </c>
      <c r="S4276" s="1">
        <f>Table1[[#This Row],[Earned Basic Salary]]*12%</f>
        <v>4497.9092307692308</v>
      </c>
      <c r="T4276" s="1">
        <f>200</f>
        <v>200</v>
      </c>
      <c r="U4276" s="1">
        <f>Table1[[#This Row],[PF]]+Table1[[#This Row],[Professional Tax]]</f>
        <v>4697.9092307692308</v>
      </c>
      <c r="V4276" s="1">
        <f>Table1[[#This Row],[Overtime Hours]]*200</f>
        <v>2600</v>
      </c>
      <c r="W4276" s="1">
        <f>Table1[[#This Row],[Earned Basic Salary]]+Table1[[#This Row],[HRA]]+Table1[[#This Row],[DA]]+Table1[[#This Row],[Overtime Pay]]</f>
        <v>51327.35</v>
      </c>
      <c r="X4276" s="1">
        <f>Table1[[#This Row],[Gross Salary]]-Table1[[#This Row],[Total Deduction]]</f>
        <v>46629.440769230765</v>
      </c>
      <c r="Y4276" t="s">
        <v>37</v>
      </c>
      <c r="Z4276" t="s">
        <v>106</v>
      </c>
      <c r="AA4276" t="s">
        <v>15137</v>
      </c>
      <c r="AB4276" t="s">
        <v>15138</v>
      </c>
    </row>
    <row r="4277" spans="1:28" x14ac:dyDescent="0.3">
      <c r="A4277" t="s">
        <v>15139</v>
      </c>
      <c r="B4277" t="s">
        <v>1016</v>
      </c>
      <c r="C4277">
        <v>26</v>
      </c>
      <c r="D4277" t="s">
        <v>53</v>
      </c>
      <c r="E4277" t="s">
        <v>54</v>
      </c>
      <c r="F4277" t="s">
        <v>46</v>
      </c>
      <c r="G4277" t="s">
        <v>15140</v>
      </c>
      <c r="H4277" t="s">
        <v>35</v>
      </c>
      <c r="I4277" t="s">
        <v>36</v>
      </c>
      <c r="J4277">
        <v>26</v>
      </c>
      <c r="K4277">
        <v>23</v>
      </c>
      <c r="L4277">
        <f t="shared" si="198"/>
        <v>3</v>
      </c>
      <c r="M4277">
        <v>5</v>
      </c>
      <c r="N4277">
        <v>79013</v>
      </c>
      <c r="O4277" s="1">
        <f t="shared" si="199"/>
        <v>3038.9615384615386</v>
      </c>
      <c r="P4277" s="1">
        <f t="shared" si="200"/>
        <v>69896.11538461539</v>
      </c>
      <c r="Q4277" s="1">
        <f>Table1[[#This Row],[Earned Basic Salary]]*20%</f>
        <v>13979.223076923079</v>
      </c>
      <c r="R4277" s="1">
        <f>Table1[[#This Row],[Earned Basic Salary]]*10%</f>
        <v>6989.6115384615396</v>
      </c>
      <c r="S4277" s="1">
        <f>Table1[[#This Row],[Earned Basic Salary]]*12%</f>
        <v>8387.5338461538468</v>
      </c>
      <c r="T4277" s="1">
        <f>200</f>
        <v>200</v>
      </c>
      <c r="U4277" s="1">
        <f>Table1[[#This Row],[PF]]+Table1[[#This Row],[Professional Tax]]</f>
        <v>8587.5338461538468</v>
      </c>
      <c r="V4277" s="1">
        <f>Table1[[#This Row],[Overtime Hours]]*200</f>
        <v>1000</v>
      </c>
      <c r="W4277" s="1">
        <f>Table1[[#This Row],[Earned Basic Salary]]+Table1[[#This Row],[HRA]]+Table1[[#This Row],[DA]]+Table1[[#This Row],[Overtime Pay]]</f>
        <v>91864.950000000012</v>
      </c>
      <c r="X4277" s="1">
        <f>Table1[[#This Row],[Gross Salary]]-Table1[[#This Row],[Total Deduction]]</f>
        <v>83277.416153846163</v>
      </c>
      <c r="Y4277" t="s">
        <v>37</v>
      </c>
      <c r="Z4277" t="s">
        <v>95</v>
      </c>
      <c r="AA4277" t="s">
        <v>15141</v>
      </c>
      <c r="AB4277" t="s">
        <v>15142</v>
      </c>
    </row>
    <row r="4278" spans="1:28" x14ac:dyDescent="0.3">
      <c r="A4278" t="s">
        <v>15143</v>
      </c>
      <c r="B4278" t="s">
        <v>1403</v>
      </c>
      <c r="C4278">
        <v>40</v>
      </c>
      <c r="D4278" t="s">
        <v>75</v>
      </c>
      <c r="E4278" t="s">
        <v>32</v>
      </c>
      <c r="F4278" t="s">
        <v>89</v>
      </c>
      <c r="G4278" t="s">
        <v>9045</v>
      </c>
      <c r="H4278" t="s">
        <v>35</v>
      </c>
      <c r="I4278" t="s">
        <v>36</v>
      </c>
      <c r="J4278">
        <v>26</v>
      </c>
      <c r="K4278">
        <v>23</v>
      </c>
      <c r="L4278">
        <f t="shared" si="198"/>
        <v>3</v>
      </c>
      <c r="M4278">
        <v>11</v>
      </c>
      <c r="N4278">
        <v>52247</v>
      </c>
      <c r="O4278" s="1">
        <f t="shared" si="199"/>
        <v>2009.5</v>
      </c>
      <c r="P4278" s="1">
        <f t="shared" si="200"/>
        <v>46218.5</v>
      </c>
      <c r="Q4278" s="1">
        <f>Table1[[#This Row],[Earned Basic Salary]]*20%</f>
        <v>9243.7000000000007</v>
      </c>
      <c r="R4278" s="1">
        <f>Table1[[#This Row],[Earned Basic Salary]]*10%</f>
        <v>4621.8500000000004</v>
      </c>
      <c r="S4278" s="1">
        <f>Table1[[#This Row],[Earned Basic Salary]]*12%</f>
        <v>5546.2199999999993</v>
      </c>
      <c r="T4278" s="1">
        <f>200</f>
        <v>200</v>
      </c>
      <c r="U4278" s="1">
        <f>Table1[[#This Row],[PF]]+Table1[[#This Row],[Professional Tax]]</f>
        <v>5746.2199999999993</v>
      </c>
      <c r="V4278" s="1">
        <f>Table1[[#This Row],[Overtime Hours]]*200</f>
        <v>2200</v>
      </c>
      <c r="W4278" s="1">
        <f>Table1[[#This Row],[Earned Basic Salary]]+Table1[[#This Row],[HRA]]+Table1[[#This Row],[DA]]+Table1[[#This Row],[Overtime Pay]]</f>
        <v>62284.049999999996</v>
      </c>
      <c r="X4278" s="1">
        <f>Table1[[#This Row],[Gross Salary]]-Table1[[#This Row],[Total Deduction]]</f>
        <v>56537.829999999994</v>
      </c>
      <c r="Y4278" t="s">
        <v>37</v>
      </c>
      <c r="Z4278" t="s">
        <v>106</v>
      </c>
      <c r="AA4278" t="s">
        <v>15144</v>
      </c>
      <c r="AB4278" t="s">
        <v>15145</v>
      </c>
    </row>
    <row r="4279" spans="1:28" x14ac:dyDescent="0.3">
      <c r="A4279" t="s">
        <v>15146</v>
      </c>
      <c r="B4279" t="s">
        <v>193</v>
      </c>
      <c r="C4279">
        <v>50</v>
      </c>
      <c r="D4279" t="s">
        <v>31</v>
      </c>
      <c r="E4279" t="s">
        <v>45</v>
      </c>
      <c r="F4279" t="s">
        <v>63</v>
      </c>
      <c r="G4279" t="s">
        <v>2165</v>
      </c>
      <c r="H4279" t="s">
        <v>35</v>
      </c>
      <c r="I4279" t="s">
        <v>36</v>
      </c>
      <c r="J4279">
        <v>26</v>
      </c>
      <c r="K4279">
        <v>25</v>
      </c>
      <c r="L4279">
        <f t="shared" si="198"/>
        <v>1</v>
      </c>
      <c r="M4279">
        <v>0</v>
      </c>
      <c r="N4279">
        <v>43919</v>
      </c>
      <c r="O4279" s="1">
        <f t="shared" si="199"/>
        <v>1689.1923076923076</v>
      </c>
      <c r="P4279" s="1">
        <f t="shared" si="200"/>
        <v>42229.807692307688</v>
      </c>
      <c r="Q4279" s="1">
        <f>Table1[[#This Row],[Earned Basic Salary]]*20%</f>
        <v>8445.9615384615372</v>
      </c>
      <c r="R4279" s="1">
        <f>Table1[[#This Row],[Earned Basic Salary]]*10%</f>
        <v>4222.9807692307686</v>
      </c>
      <c r="S4279" s="1">
        <f>Table1[[#This Row],[Earned Basic Salary]]*12%</f>
        <v>5067.576923076922</v>
      </c>
      <c r="T4279" s="1">
        <f>200</f>
        <v>200</v>
      </c>
      <c r="U4279" s="1">
        <f>Table1[[#This Row],[PF]]+Table1[[#This Row],[Professional Tax]]</f>
        <v>5267.576923076922</v>
      </c>
      <c r="V4279" s="1">
        <f>Table1[[#This Row],[Overtime Hours]]*200</f>
        <v>0</v>
      </c>
      <c r="W4279" s="1">
        <f>Table1[[#This Row],[Earned Basic Salary]]+Table1[[#This Row],[HRA]]+Table1[[#This Row],[DA]]+Table1[[#This Row],[Overtime Pay]]</f>
        <v>54898.749999999993</v>
      </c>
      <c r="X4279" s="1">
        <f>Table1[[#This Row],[Gross Salary]]-Table1[[#This Row],[Total Deduction]]</f>
        <v>49631.173076923071</v>
      </c>
      <c r="Y4279" t="s">
        <v>37</v>
      </c>
      <c r="Z4279" t="s">
        <v>38</v>
      </c>
      <c r="AA4279" t="s">
        <v>15147</v>
      </c>
      <c r="AB4279" t="s">
        <v>15148</v>
      </c>
    </row>
    <row r="4280" spans="1:28" x14ac:dyDescent="0.3">
      <c r="A4280" t="s">
        <v>15149</v>
      </c>
      <c r="B4280" t="s">
        <v>1729</v>
      </c>
      <c r="C4280">
        <v>38</v>
      </c>
      <c r="D4280" t="s">
        <v>75</v>
      </c>
      <c r="E4280" t="s">
        <v>82</v>
      </c>
      <c r="F4280" t="s">
        <v>55</v>
      </c>
      <c r="G4280" t="s">
        <v>11466</v>
      </c>
      <c r="H4280" t="s">
        <v>35</v>
      </c>
      <c r="I4280" t="s">
        <v>36</v>
      </c>
      <c r="J4280">
        <v>26</v>
      </c>
      <c r="K4280">
        <v>24</v>
      </c>
      <c r="L4280">
        <f t="shared" si="198"/>
        <v>2</v>
      </c>
      <c r="M4280">
        <v>2</v>
      </c>
      <c r="N4280">
        <v>31944</v>
      </c>
      <c r="O4280" s="1">
        <f t="shared" si="199"/>
        <v>1228.6153846153845</v>
      </c>
      <c r="P4280" s="1">
        <f t="shared" si="200"/>
        <v>29486.769230769227</v>
      </c>
      <c r="Q4280" s="1">
        <f>Table1[[#This Row],[Earned Basic Salary]]*20%</f>
        <v>5897.3538461538456</v>
      </c>
      <c r="R4280" s="1">
        <f>Table1[[#This Row],[Earned Basic Salary]]*10%</f>
        <v>2948.6769230769228</v>
      </c>
      <c r="S4280" s="1">
        <f>Table1[[#This Row],[Earned Basic Salary]]*12%</f>
        <v>3538.412307692307</v>
      </c>
      <c r="T4280" s="1">
        <f>200</f>
        <v>200</v>
      </c>
      <c r="U4280" s="1">
        <f>Table1[[#This Row],[PF]]+Table1[[#This Row],[Professional Tax]]</f>
        <v>3738.412307692307</v>
      </c>
      <c r="V4280" s="1">
        <f>Table1[[#This Row],[Overtime Hours]]*200</f>
        <v>400</v>
      </c>
      <c r="W4280" s="1">
        <f>Table1[[#This Row],[Earned Basic Salary]]+Table1[[#This Row],[HRA]]+Table1[[#This Row],[DA]]+Table1[[#This Row],[Overtime Pay]]</f>
        <v>38732.799999999996</v>
      </c>
      <c r="X4280" s="1">
        <f>Table1[[#This Row],[Gross Salary]]-Table1[[#This Row],[Total Deduction]]</f>
        <v>34994.38769230769</v>
      </c>
      <c r="Y4280" t="s">
        <v>37</v>
      </c>
      <c r="Z4280" t="s">
        <v>106</v>
      </c>
      <c r="AA4280" t="s">
        <v>15150</v>
      </c>
      <c r="AB4280" t="s">
        <v>15151</v>
      </c>
    </row>
    <row r="4281" spans="1:28" x14ac:dyDescent="0.3">
      <c r="A4281" t="s">
        <v>15152</v>
      </c>
      <c r="B4281" t="s">
        <v>148</v>
      </c>
      <c r="C4281">
        <v>52</v>
      </c>
      <c r="D4281" t="s">
        <v>81</v>
      </c>
      <c r="E4281" t="s">
        <v>45</v>
      </c>
      <c r="F4281" t="s">
        <v>89</v>
      </c>
      <c r="G4281" t="s">
        <v>7213</v>
      </c>
      <c r="H4281" t="s">
        <v>35</v>
      </c>
      <c r="I4281" t="s">
        <v>36</v>
      </c>
      <c r="J4281">
        <v>26</v>
      </c>
      <c r="K4281">
        <v>23</v>
      </c>
      <c r="L4281">
        <f t="shared" si="198"/>
        <v>3</v>
      </c>
      <c r="M4281">
        <v>1</v>
      </c>
      <c r="N4281">
        <v>60909</v>
      </c>
      <c r="O4281" s="1">
        <f t="shared" si="199"/>
        <v>2342.6538461538462</v>
      </c>
      <c r="P4281" s="1">
        <f t="shared" si="200"/>
        <v>53881.038461538461</v>
      </c>
      <c r="Q4281" s="1">
        <f>Table1[[#This Row],[Earned Basic Salary]]*20%</f>
        <v>10776.207692307693</v>
      </c>
      <c r="R4281" s="1">
        <f>Table1[[#This Row],[Earned Basic Salary]]*10%</f>
        <v>5388.1038461538465</v>
      </c>
      <c r="S4281" s="1">
        <f>Table1[[#This Row],[Earned Basic Salary]]*12%</f>
        <v>6465.7246153846154</v>
      </c>
      <c r="T4281" s="1">
        <f>200</f>
        <v>200</v>
      </c>
      <c r="U4281" s="1">
        <f>Table1[[#This Row],[PF]]+Table1[[#This Row],[Professional Tax]]</f>
        <v>6665.7246153846154</v>
      </c>
      <c r="V4281" s="1">
        <f>Table1[[#This Row],[Overtime Hours]]*200</f>
        <v>200</v>
      </c>
      <c r="W4281" s="1">
        <f>Table1[[#This Row],[Earned Basic Salary]]+Table1[[#This Row],[HRA]]+Table1[[#This Row],[DA]]+Table1[[#This Row],[Overtime Pay]]</f>
        <v>70245.349999999991</v>
      </c>
      <c r="X4281" s="1">
        <f>Table1[[#This Row],[Gross Salary]]-Table1[[#This Row],[Total Deduction]]</f>
        <v>63579.625384615378</v>
      </c>
      <c r="Y4281" t="s">
        <v>37</v>
      </c>
      <c r="Z4281" t="s">
        <v>38</v>
      </c>
      <c r="AA4281" t="s">
        <v>15153</v>
      </c>
      <c r="AB4281" t="s">
        <v>15154</v>
      </c>
    </row>
    <row r="4282" spans="1:28" x14ac:dyDescent="0.3">
      <c r="A4282" t="s">
        <v>15155</v>
      </c>
      <c r="B4282" t="s">
        <v>245</v>
      </c>
      <c r="C4282">
        <v>21</v>
      </c>
      <c r="D4282" t="s">
        <v>133</v>
      </c>
      <c r="E4282" t="s">
        <v>45</v>
      </c>
      <c r="F4282" t="s">
        <v>63</v>
      </c>
      <c r="G4282" t="s">
        <v>7988</v>
      </c>
      <c r="H4282" t="s">
        <v>35</v>
      </c>
      <c r="I4282" t="s">
        <v>36</v>
      </c>
      <c r="J4282">
        <v>26</v>
      </c>
      <c r="K4282">
        <v>24</v>
      </c>
      <c r="L4282">
        <f t="shared" si="198"/>
        <v>2</v>
      </c>
      <c r="M4282">
        <v>8</v>
      </c>
      <c r="N4282">
        <v>50115</v>
      </c>
      <c r="O4282" s="1">
        <f t="shared" si="199"/>
        <v>1927.5</v>
      </c>
      <c r="P4282" s="1">
        <f t="shared" si="200"/>
        <v>46260</v>
      </c>
      <c r="Q4282" s="1">
        <f>Table1[[#This Row],[Earned Basic Salary]]*20%</f>
        <v>9252</v>
      </c>
      <c r="R4282" s="1">
        <f>Table1[[#This Row],[Earned Basic Salary]]*10%</f>
        <v>4626</v>
      </c>
      <c r="S4282" s="1">
        <f>Table1[[#This Row],[Earned Basic Salary]]*12%</f>
        <v>5551.2</v>
      </c>
      <c r="T4282" s="1">
        <f>200</f>
        <v>200</v>
      </c>
      <c r="U4282" s="1">
        <f>Table1[[#This Row],[PF]]+Table1[[#This Row],[Professional Tax]]</f>
        <v>5751.2</v>
      </c>
      <c r="V4282" s="1">
        <f>Table1[[#This Row],[Overtime Hours]]*200</f>
        <v>1600</v>
      </c>
      <c r="W4282" s="1">
        <f>Table1[[#This Row],[Earned Basic Salary]]+Table1[[#This Row],[HRA]]+Table1[[#This Row],[DA]]+Table1[[#This Row],[Overtime Pay]]</f>
        <v>61738</v>
      </c>
      <c r="X4282" s="1">
        <f>Table1[[#This Row],[Gross Salary]]-Table1[[#This Row],[Total Deduction]]</f>
        <v>55986.8</v>
      </c>
      <c r="Y4282" t="s">
        <v>37</v>
      </c>
      <c r="Z4282" t="s">
        <v>95</v>
      </c>
      <c r="AA4282" t="s">
        <v>15156</v>
      </c>
      <c r="AB4282" t="s">
        <v>15157</v>
      </c>
    </row>
    <row r="4283" spans="1:28" x14ac:dyDescent="0.3">
      <c r="A4283" t="s">
        <v>15158</v>
      </c>
      <c r="B4283" t="s">
        <v>2300</v>
      </c>
      <c r="C4283">
        <v>22</v>
      </c>
      <c r="D4283" t="s">
        <v>44</v>
      </c>
      <c r="E4283" t="s">
        <v>121</v>
      </c>
      <c r="F4283" t="s">
        <v>46</v>
      </c>
      <c r="G4283" t="s">
        <v>4285</v>
      </c>
      <c r="H4283" t="s">
        <v>35</v>
      </c>
      <c r="I4283" t="s">
        <v>36</v>
      </c>
      <c r="J4283">
        <v>26</v>
      </c>
      <c r="K4283">
        <v>22</v>
      </c>
      <c r="L4283">
        <f t="shared" si="198"/>
        <v>4</v>
      </c>
      <c r="M4283">
        <v>9</v>
      </c>
      <c r="N4283">
        <v>53885</v>
      </c>
      <c r="O4283" s="1">
        <f t="shared" si="199"/>
        <v>2072.5</v>
      </c>
      <c r="P4283" s="1">
        <f t="shared" si="200"/>
        <v>45595</v>
      </c>
      <c r="Q4283" s="1">
        <f>Table1[[#This Row],[Earned Basic Salary]]*20%</f>
        <v>9119</v>
      </c>
      <c r="R4283" s="1">
        <f>Table1[[#This Row],[Earned Basic Salary]]*10%</f>
        <v>4559.5</v>
      </c>
      <c r="S4283" s="1">
        <f>Table1[[#This Row],[Earned Basic Salary]]*12%</f>
        <v>5471.4</v>
      </c>
      <c r="T4283" s="1">
        <f>200</f>
        <v>200</v>
      </c>
      <c r="U4283" s="1">
        <f>Table1[[#This Row],[PF]]+Table1[[#This Row],[Professional Tax]]</f>
        <v>5671.4</v>
      </c>
      <c r="V4283" s="1">
        <f>Table1[[#This Row],[Overtime Hours]]*200</f>
        <v>1800</v>
      </c>
      <c r="W4283" s="1">
        <f>Table1[[#This Row],[Earned Basic Salary]]+Table1[[#This Row],[HRA]]+Table1[[#This Row],[DA]]+Table1[[#This Row],[Overtime Pay]]</f>
        <v>61073.5</v>
      </c>
      <c r="X4283" s="1">
        <f>Table1[[#This Row],[Gross Salary]]-Table1[[#This Row],[Total Deduction]]</f>
        <v>55402.1</v>
      </c>
      <c r="Y4283" t="s">
        <v>37</v>
      </c>
      <c r="Z4283" t="s">
        <v>95</v>
      </c>
      <c r="AA4283" t="s">
        <v>15159</v>
      </c>
      <c r="AB4283" t="s">
        <v>15160</v>
      </c>
    </row>
    <row r="4284" spans="1:28" x14ac:dyDescent="0.3">
      <c r="A4284" t="s">
        <v>15161</v>
      </c>
      <c r="B4284" t="s">
        <v>2551</v>
      </c>
      <c r="C4284">
        <v>48</v>
      </c>
      <c r="D4284" t="s">
        <v>61</v>
      </c>
      <c r="E4284" t="s">
        <v>62</v>
      </c>
      <c r="F4284" t="s">
        <v>63</v>
      </c>
      <c r="G4284" t="s">
        <v>1584</v>
      </c>
      <c r="H4284" t="s">
        <v>35</v>
      </c>
      <c r="I4284" t="s">
        <v>36</v>
      </c>
      <c r="J4284">
        <v>26</v>
      </c>
      <c r="K4284">
        <v>23</v>
      </c>
      <c r="L4284">
        <f t="shared" si="198"/>
        <v>3</v>
      </c>
      <c r="M4284">
        <v>2</v>
      </c>
      <c r="N4284">
        <v>27954</v>
      </c>
      <c r="O4284" s="1">
        <f t="shared" si="199"/>
        <v>1075.1538461538462</v>
      </c>
      <c r="P4284" s="1">
        <f t="shared" si="200"/>
        <v>24728.538461538461</v>
      </c>
      <c r="Q4284" s="1">
        <f>Table1[[#This Row],[Earned Basic Salary]]*20%</f>
        <v>4945.7076923076929</v>
      </c>
      <c r="R4284" s="1">
        <f>Table1[[#This Row],[Earned Basic Salary]]*10%</f>
        <v>2472.8538461538465</v>
      </c>
      <c r="S4284" s="1">
        <f>Table1[[#This Row],[Earned Basic Salary]]*12%</f>
        <v>2967.4246153846152</v>
      </c>
      <c r="T4284" s="1">
        <f>200</f>
        <v>200</v>
      </c>
      <c r="U4284" s="1">
        <f>Table1[[#This Row],[PF]]+Table1[[#This Row],[Professional Tax]]</f>
        <v>3167.4246153846152</v>
      </c>
      <c r="V4284" s="1">
        <f>Table1[[#This Row],[Overtime Hours]]*200</f>
        <v>400</v>
      </c>
      <c r="W4284" s="1">
        <f>Table1[[#This Row],[Earned Basic Salary]]+Table1[[#This Row],[HRA]]+Table1[[#This Row],[DA]]+Table1[[#This Row],[Overtime Pay]]</f>
        <v>32547.1</v>
      </c>
      <c r="X4284" s="1">
        <f>Table1[[#This Row],[Gross Salary]]-Table1[[#This Row],[Total Deduction]]</f>
        <v>29379.675384615384</v>
      </c>
      <c r="Y4284" t="s">
        <v>37</v>
      </c>
      <c r="Z4284" t="s">
        <v>95</v>
      </c>
      <c r="AA4284" t="s">
        <v>15162</v>
      </c>
      <c r="AB4284" t="s">
        <v>15163</v>
      </c>
    </row>
    <row r="4285" spans="1:28" x14ac:dyDescent="0.3">
      <c r="A4285" t="s">
        <v>15164</v>
      </c>
      <c r="B4285" t="s">
        <v>372</v>
      </c>
      <c r="C4285">
        <v>42</v>
      </c>
      <c r="D4285" t="s">
        <v>127</v>
      </c>
      <c r="E4285" t="s">
        <v>32</v>
      </c>
      <c r="F4285" t="s">
        <v>46</v>
      </c>
      <c r="G4285" t="s">
        <v>4580</v>
      </c>
      <c r="H4285" t="s">
        <v>35</v>
      </c>
      <c r="I4285" t="s">
        <v>36</v>
      </c>
      <c r="J4285">
        <v>26</v>
      </c>
      <c r="K4285">
        <v>25</v>
      </c>
      <c r="L4285">
        <f t="shared" si="198"/>
        <v>1</v>
      </c>
      <c r="M4285">
        <v>3</v>
      </c>
      <c r="N4285">
        <v>35124</v>
      </c>
      <c r="O4285" s="1">
        <f t="shared" si="199"/>
        <v>1350.9230769230769</v>
      </c>
      <c r="P4285" s="1">
        <f t="shared" si="200"/>
        <v>33773.076923076922</v>
      </c>
      <c r="Q4285" s="1">
        <f>Table1[[#This Row],[Earned Basic Salary]]*20%</f>
        <v>6754.6153846153848</v>
      </c>
      <c r="R4285" s="1">
        <f>Table1[[#This Row],[Earned Basic Salary]]*10%</f>
        <v>3377.3076923076924</v>
      </c>
      <c r="S4285" s="1">
        <f>Table1[[#This Row],[Earned Basic Salary]]*12%</f>
        <v>4052.7692307692305</v>
      </c>
      <c r="T4285" s="1">
        <f>200</f>
        <v>200</v>
      </c>
      <c r="U4285" s="1">
        <f>Table1[[#This Row],[PF]]+Table1[[#This Row],[Professional Tax]]</f>
        <v>4252.7692307692305</v>
      </c>
      <c r="V4285" s="1">
        <f>Table1[[#This Row],[Overtime Hours]]*200</f>
        <v>600</v>
      </c>
      <c r="W4285" s="1">
        <f>Table1[[#This Row],[Earned Basic Salary]]+Table1[[#This Row],[HRA]]+Table1[[#This Row],[DA]]+Table1[[#This Row],[Overtime Pay]]</f>
        <v>44505</v>
      </c>
      <c r="X4285" s="1">
        <f>Table1[[#This Row],[Gross Salary]]-Table1[[#This Row],[Total Deduction]]</f>
        <v>40252.230769230766</v>
      </c>
      <c r="Y4285" t="s">
        <v>37</v>
      </c>
      <c r="Z4285" t="s">
        <v>106</v>
      </c>
      <c r="AA4285" t="s">
        <v>15165</v>
      </c>
      <c r="AB4285" t="s">
        <v>15166</v>
      </c>
    </row>
    <row r="4286" spans="1:28" x14ac:dyDescent="0.3">
      <c r="A4286" t="s">
        <v>15167</v>
      </c>
      <c r="B4286" t="s">
        <v>168</v>
      </c>
      <c r="C4286">
        <v>54</v>
      </c>
      <c r="D4286" t="s">
        <v>53</v>
      </c>
      <c r="E4286" t="s">
        <v>82</v>
      </c>
      <c r="F4286" t="s">
        <v>83</v>
      </c>
      <c r="G4286" t="s">
        <v>15168</v>
      </c>
      <c r="H4286" t="s">
        <v>35</v>
      </c>
      <c r="I4286" t="s">
        <v>36</v>
      </c>
      <c r="J4286">
        <v>26</v>
      </c>
      <c r="K4286">
        <v>22</v>
      </c>
      <c r="L4286">
        <f t="shared" si="198"/>
        <v>4</v>
      </c>
      <c r="M4286">
        <v>5</v>
      </c>
      <c r="N4286">
        <v>22769</v>
      </c>
      <c r="O4286" s="1">
        <f t="shared" si="199"/>
        <v>875.73076923076928</v>
      </c>
      <c r="P4286" s="1">
        <f t="shared" si="200"/>
        <v>19266.076923076926</v>
      </c>
      <c r="Q4286" s="1">
        <f>Table1[[#This Row],[Earned Basic Salary]]*20%</f>
        <v>3853.2153846153851</v>
      </c>
      <c r="R4286" s="1">
        <f>Table1[[#This Row],[Earned Basic Salary]]*10%</f>
        <v>1926.6076923076926</v>
      </c>
      <c r="S4286" s="1">
        <f>Table1[[#This Row],[Earned Basic Salary]]*12%</f>
        <v>2311.9292307692308</v>
      </c>
      <c r="T4286" s="1">
        <f>200</f>
        <v>200</v>
      </c>
      <c r="U4286" s="1">
        <f>Table1[[#This Row],[PF]]+Table1[[#This Row],[Professional Tax]]</f>
        <v>2511.9292307692308</v>
      </c>
      <c r="V4286" s="1">
        <f>Table1[[#This Row],[Overtime Hours]]*200</f>
        <v>1000</v>
      </c>
      <c r="W4286" s="1">
        <f>Table1[[#This Row],[Earned Basic Salary]]+Table1[[#This Row],[HRA]]+Table1[[#This Row],[DA]]+Table1[[#This Row],[Overtime Pay]]</f>
        <v>26045.9</v>
      </c>
      <c r="X4286" s="1">
        <f>Table1[[#This Row],[Gross Salary]]-Table1[[#This Row],[Total Deduction]]</f>
        <v>23533.970769230771</v>
      </c>
      <c r="Y4286" t="s">
        <v>37</v>
      </c>
      <c r="Z4286" t="s">
        <v>38</v>
      </c>
      <c r="AA4286" t="s">
        <v>15169</v>
      </c>
      <c r="AB4286" t="s">
        <v>15170</v>
      </c>
    </row>
    <row r="4287" spans="1:28" x14ac:dyDescent="0.3">
      <c r="A4287" t="s">
        <v>15171</v>
      </c>
      <c r="B4287" t="s">
        <v>401</v>
      </c>
      <c r="C4287">
        <v>26</v>
      </c>
      <c r="D4287" t="s">
        <v>127</v>
      </c>
      <c r="E4287" t="s">
        <v>82</v>
      </c>
      <c r="F4287" t="s">
        <v>46</v>
      </c>
      <c r="G4287" t="s">
        <v>11194</v>
      </c>
      <c r="H4287" t="s">
        <v>35</v>
      </c>
      <c r="I4287" t="s">
        <v>36</v>
      </c>
      <c r="J4287">
        <v>26</v>
      </c>
      <c r="K4287">
        <v>25</v>
      </c>
      <c r="L4287">
        <f t="shared" si="198"/>
        <v>1</v>
      </c>
      <c r="M4287">
        <v>19</v>
      </c>
      <c r="N4287">
        <v>78717</v>
      </c>
      <c r="O4287" s="1">
        <f t="shared" si="199"/>
        <v>3027.5769230769229</v>
      </c>
      <c r="P4287" s="1">
        <f t="shared" si="200"/>
        <v>75689.423076923078</v>
      </c>
      <c r="Q4287" s="1">
        <f>Table1[[#This Row],[Earned Basic Salary]]*20%</f>
        <v>15137.884615384617</v>
      </c>
      <c r="R4287" s="1">
        <f>Table1[[#This Row],[Earned Basic Salary]]*10%</f>
        <v>7568.9423076923085</v>
      </c>
      <c r="S4287" s="1">
        <f>Table1[[#This Row],[Earned Basic Salary]]*12%</f>
        <v>9082.7307692307695</v>
      </c>
      <c r="T4287" s="1">
        <f>200</f>
        <v>200</v>
      </c>
      <c r="U4287" s="1">
        <f>Table1[[#This Row],[PF]]+Table1[[#This Row],[Professional Tax]]</f>
        <v>9282.7307692307695</v>
      </c>
      <c r="V4287" s="1">
        <f>Table1[[#This Row],[Overtime Hours]]*200</f>
        <v>3800</v>
      </c>
      <c r="W4287" s="1">
        <f>Table1[[#This Row],[Earned Basic Salary]]+Table1[[#This Row],[HRA]]+Table1[[#This Row],[DA]]+Table1[[#This Row],[Overtime Pay]]</f>
        <v>102196.25</v>
      </c>
      <c r="X4287" s="1">
        <f>Table1[[#This Row],[Gross Salary]]-Table1[[#This Row],[Total Deduction]]</f>
        <v>92913.519230769234</v>
      </c>
      <c r="Y4287" t="s">
        <v>37</v>
      </c>
      <c r="Z4287" t="s">
        <v>106</v>
      </c>
      <c r="AA4287" t="s">
        <v>15172</v>
      </c>
      <c r="AB4287" t="s">
        <v>15173</v>
      </c>
    </row>
    <row r="4288" spans="1:28" x14ac:dyDescent="0.3">
      <c r="A4288" t="s">
        <v>15174</v>
      </c>
      <c r="B4288" t="s">
        <v>2238</v>
      </c>
      <c r="C4288">
        <v>28</v>
      </c>
      <c r="D4288" t="s">
        <v>61</v>
      </c>
      <c r="E4288" t="s">
        <v>54</v>
      </c>
      <c r="F4288" t="s">
        <v>89</v>
      </c>
      <c r="G4288" t="s">
        <v>8919</v>
      </c>
      <c r="H4288" t="s">
        <v>35</v>
      </c>
      <c r="I4288" t="s">
        <v>36</v>
      </c>
      <c r="J4288">
        <v>26</v>
      </c>
      <c r="K4288">
        <v>24</v>
      </c>
      <c r="L4288">
        <f t="shared" si="198"/>
        <v>2</v>
      </c>
      <c r="M4288">
        <v>15</v>
      </c>
      <c r="N4288">
        <v>44175</v>
      </c>
      <c r="O4288" s="1">
        <f t="shared" si="199"/>
        <v>1699.0384615384614</v>
      </c>
      <c r="P4288" s="1">
        <f t="shared" si="200"/>
        <v>40776.923076923078</v>
      </c>
      <c r="Q4288" s="1">
        <f>Table1[[#This Row],[Earned Basic Salary]]*20%</f>
        <v>8155.3846153846162</v>
      </c>
      <c r="R4288" s="1">
        <f>Table1[[#This Row],[Earned Basic Salary]]*10%</f>
        <v>4077.6923076923081</v>
      </c>
      <c r="S4288" s="1">
        <f>Table1[[#This Row],[Earned Basic Salary]]*12%</f>
        <v>4893.2307692307695</v>
      </c>
      <c r="T4288" s="1">
        <f>200</f>
        <v>200</v>
      </c>
      <c r="U4288" s="1">
        <f>Table1[[#This Row],[PF]]+Table1[[#This Row],[Professional Tax]]</f>
        <v>5093.2307692307695</v>
      </c>
      <c r="V4288" s="1">
        <f>Table1[[#This Row],[Overtime Hours]]*200</f>
        <v>3000</v>
      </c>
      <c r="W4288" s="1">
        <f>Table1[[#This Row],[Earned Basic Salary]]+Table1[[#This Row],[HRA]]+Table1[[#This Row],[DA]]+Table1[[#This Row],[Overtime Pay]]</f>
        <v>56010</v>
      </c>
      <c r="X4288" s="1">
        <f>Table1[[#This Row],[Gross Salary]]-Table1[[#This Row],[Total Deduction]]</f>
        <v>50916.769230769234</v>
      </c>
      <c r="Y4288" t="s">
        <v>37</v>
      </c>
      <c r="Z4288" t="s">
        <v>95</v>
      </c>
      <c r="AA4288" t="s">
        <v>15175</v>
      </c>
      <c r="AB4288" t="s">
        <v>15176</v>
      </c>
    </row>
    <row r="4289" spans="1:28" x14ac:dyDescent="0.3">
      <c r="A4289" t="s">
        <v>15177</v>
      </c>
      <c r="B4289" t="s">
        <v>1542</v>
      </c>
      <c r="C4289">
        <v>36</v>
      </c>
      <c r="D4289" t="s">
        <v>31</v>
      </c>
      <c r="E4289" t="s">
        <v>62</v>
      </c>
      <c r="F4289" t="s">
        <v>55</v>
      </c>
      <c r="G4289" t="s">
        <v>15178</v>
      </c>
      <c r="H4289" t="s">
        <v>35</v>
      </c>
      <c r="I4289" t="s">
        <v>36</v>
      </c>
      <c r="J4289">
        <v>26</v>
      </c>
      <c r="K4289">
        <v>24</v>
      </c>
      <c r="L4289">
        <f t="shared" si="198"/>
        <v>2</v>
      </c>
      <c r="M4289">
        <v>13</v>
      </c>
      <c r="N4289">
        <v>56235</v>
      </c>
      <c r="O4289" s="1">
        <f t="shared" si="199"/>
        <v>2162.8846153846152</v>
      </c>
      <c r="P4289" s="1">
        <f t="shared" si="200"/>
        <v>51909.230769230766</v>
      </c>
      <c r="Q4289" s="1">
        <f>Table1[[#This Row],[Earned Basic Salary]]*20%</f>
        <v>10381.846153846154</v>
      </c>
      <c r="R4289" s="1">
        <f>Table1[[#This Row],[Earned Basic Salary]]*10%</f>
        <v>5190.9230769230771</v>
      </c>
      <c r="S4289" s="1">
        <f>Table1[[#This Row],[Earned Basic Salary]]*12%</f>
        <v>6229.1076923076917</v>
      </c>
      <c r="T4289" s="1">
        <f>200</f>
        <v>200</v>
      </c>
      <c r="U4289" s="1">
        <f>Table1[[#This Row],[PF]]+Table1[[#This Row],[Professional Tax]]</f>
        <v>6429.1076923076917</v>
      </c>
      <c r="V4289" s="1">
        <f>Table1[[#This Row],[Overtime Hours]]*200</f>
        <v>2600</v>
      </c>
      <c r="W4289" s="1">
        <f>Table1[[#This Row],[Earned Basic Salary]]+Table1[[#This Row],[HRA]]+Table1[[#This Row],[DA]]+Table1[[#This Row],[Overtime Pay]]</f>
        <v>70082</v>
      </c>
      <c r="X4289" s="1">
        <f>Table1[[#This Row],[Gross Salary]]-Table1[[#This Row],[Total Deduction]]</f>
        <v>63652.892307692309</v>
      </c>
      <c r="Y4289" t="s">
        <v>37</v>
      </c>
      <c r="Z4289" t="s">
        <v>106</v>
      </c>
      <c r="AA4289" t="s">
        <v>15179</v>
      </c>
      <c r="AB4289" t="s">
        <v>15180</v>
      </c>
    </row>
    <row r="4290" spans="1:28" x14ac:dyDescent="0.3">
      <c r="A4290" t="s">
        <v>15181</v>
      </c>
      <c r="B4290" t="s">
        <v>788</v>
      </c>
      <c r="C4290">
        <v>25</v>
      </c>
      <c r="D4290" t="s">
        <v>44</v>
      </c>
      <c r="E4290" t="s">
        <v>121</v>
      </c>
      <c r="F4290" t="s">
        <v>89</v>
      </c>
      <c r="G4290" t="s">
        <v>6623</v>
      </c>
      <c r="H4290" t="s">
        <v>35</v>
      </c>
      <c r="I4290" t="s">
        <v>36</v>
      </c>
      <c r="J4290">
        <v>26</v>
      </c>
      <c r="K4290">
        <v>23</v>
      </c>
      <c r="L4290">
        <f t="shared" si="198"/>
        <v>3</v>
      </c>
      <c r="M4290">
        <v>18</v>
      </c>
      <c r="N4290">
        <v>63414</v>
      </c>
      <c r="O4290" s="1">
        <f t="shared" si="199"/>
        <v>2439</v>
      </c>
      <c r="P4290" s="1">
        <f t="shared" si="200"/>
        <v>56097</v>
      </c>
      <c r="Q4290" s="1">
        <f>Table1[[#This Row],[Earned Basic Salary]]*20%</f>
        <v>11219.400000000001</v>
      </c>
      <c r="R4290" s="1">
        <f>Table1[[#This Row],[Earned Basic Salary]]*10%</f>
        <v>5609.7000000000007</v>
      </c>
      <c r="S4290" s="1">
        <f>Table1[[#This Row],[Earned Basic Salary]]*12%</f>
        <v>6731.6399999999994</v>
      </c>
      <c r="T4290" s="1">
        <f>200</f>
        <v>200</v>
      </c>
      <c r="U4290" s="1">
        <f>Table1[[#This Row],[PF]]+Table1[[#This Row],[Professional Tax]]</f>
        <v>6931.6399999999994</v>
      </c>
      <c r="V4290" s="1">
        <f>Table1[[#This Row],[Overtime Hours]]*200</f>
        <v>3600</v>
      </c>
      <c r="W4290" s="1">
        <f>Table1[[#This Row],[Earned Basic Salary]]+Table1[[#This Row],[HRA]]+Table1[[#This Row],[DA]]+Table1[[#This Row],[Overtime Pay]]</f>
        <v>76526.099999999991</v>
      </c>
      <c r="X4290" s="1">
        <f>Table1[[#This Row],[Gross Salary]]-Table1[[#This Row],[Total Deduction]]</f>
        <v>69594.459999999992</v>
      </c>
      <c r="Y4290" t="s">
        <v>37</v>
      </c>
      <c r="Z4290" t="s">
        <v>95</v>
      </c>
      <c r="AA4290" t="s">
        <v>15182</v>
      </c>
      <c r="AB4290" t="s">
        <v>15183</v>
      </c>
    </row>
    <row r="4291" spans="1:28" x14ac:dyDescent="0.3">
      <c r="A4291" t="s">
        <v>15184</v>
      </c>
      <c r="B4291" t="s">
        <v>425</v>
      </c>
      <c r="C4291">
        <v>28</v>
      </c>
      <c r="D4291" t="s">
        <v>53</v>
      </c>
      <c r="E4291" t="s">
        <v>45</v>
      </c>
      <c r="F4291" t="s">
        <v>63</v>
      </c>
      <c r="G4291" t="s">
        <v>15185</v>
      </c>
      <c r="H4291" t="s">
        <v>35</v>
      </c>
      <c r="I4291" t="s">
        <v>36</v>
      </c>
      <c r="J4291">
        <v>26</v>
      </c>
      <c r="K4291">
        <v>24</v>
      </c>
      <c r="L4291">
        <f t="shared" ref="L4291:L4354" si="201">J4291-K4291</f>
        <v>2</v>
      </c>
      <c r="M4291">
        <v>0</v>
      </c>
      <c r="N4291">
        <v>74637</v>
      </c>
      <c r="O4291" s="1">
        <f t="shared" ref="O4291:O4354" si="202">N4291/J4291</f>
        <v>2870.6538461538462</v>
      </c>
      <c r="P4291" s="1">
        <f t="shared" ref="P4291:P4354" si="203">O4291*K4291</f>
        <v>68895.692307692312</v>
      </c>
      <c r="Q4291" s="1">
        <f>Table1[[#This Row],[Earned Basic Salary]]*20%</f>
        <v>13779.138461538463</v>
      </c>
      <c r="R4291" s="1">
        <f>Table1[[#This Row],[Earned Basic Salary]]*10%</f>
        <v>6889.5692307692316</v>
      </c>
      <c r="S4291" s="1">
        <f>Table1[[#This Row],[Earned Basic Salary]]*12%</f>
        <v>8267.4830769230775</v>
      </c>
      <c r="T4291" s="1">
        <f>200</f>
        <v>200</v>
      </c>
      <c r="U4291" s="1">
        <f>Table1[[#This Row],[PF]]+Table1[[#This Row],[Professional Tax]]</f>
        <v>8467.4830769230775</v>
      </c>
      <c r="V4291" s="1">
        <f>Table1[[#This Row],[Overtime Hours]]*200</f>
        <v>0</v>
      </c>
      <c r="W4291" s="1">
        <f>Table1[[#This Row],[Earned Basic Salary]]+Table1[[#This Row],[HRA]]+Table1[[#This Row],[DA]]+Table1[[#This Row],[Overtime Pay]]</f>
        <v>89564.400000000009</v>
      </c>
      <c r="X4291" s="1">
        <f>Table1[[#This Row],[Gross Salary]]-Table1[[#This Row],[Total Deduction]]</f>
        <v>81096.916923076933</v>
      </c>
      <c r="Y4291" t="s">
        <v>37</v>
      </c>
      <c r="Z4291" t="s">
        <v>38</v>
      </c>
      <c r="AA4291" t="s">
        <v>15186</v>
      </c>
      <c r="AB4291" t="s">
        <v>15187</v>
      </c>
    </row>
    <row r="4292" spans="1:28" x14ac:dyDescent="0.3">
      <c r="A4292" t="s">
        <v>15188</v>
      </c>
      <c r="B4292" t="s">
        <v>1021</v>
      </c>
      <c r="C4292">
        <v>55</v>
      </c>
      <c r="D4292" t="s">
        <v>31</v>
      </c>
      <c r="E4292" t="s">
        <v>82</v>
      </c>
      <c r="F4292" t="s">
        <v>89</v>
      </c>
      <c r="G4292" t="s">
        <v>6279</v>
      </c>
      <c r="H4292" t="s">
        <v>35</v>
      </c>
      <c r="I4292" t="s">
        <v>36</v>
      </c>
      <c r="J4292">
        <v>26</v>
      </c>
      <c r="K4292">
        <v>25</v>
      </c>
      <c r="L4292">
        <f t="shared" si="201"/>
        <v>1</v>
      </c>
      <c r="M4292">
        <v>16</v>
      </c>
      <c r="N4292">
        <v>39102</v>
      </c>
      <c r="O4292" s="1">
        <f t="shared" si="202"/>
        <v>1503.9230769230769</v>
      </c>
      <c r="P4292" s="1">
        <f t="shared" si="203"/>
        <v>37598.076923076922</v>
      </c>
      <c r="Q4292" s="1">
        <f>Table1[[#This Row],[Earned Basic Salary]]*20%</f>
        <v>7519.6153846153848</v>
      </c>
      <c r="R4292" s="1">
        <f>Table1[[#This Row],[Earned Basic Salary]]*10%</f>
        <v>3759.8076923076924</v>
      </c>
      <c r="S4292" s="1">
        <f>Table1[[#This Row],[Earned Basic Salary]]*12%</f>
        <v>4511.7692307692305</v>
      </c>
      <c r="T4292" s="1">
        <f>200</f>
        <v>200</v>
      </c>
      <c r="U4292" s="1">
        <f>Table1[[#This Row],[PF]]+Table1[[#This Row],[Professional Tax]]</f>
        <v>4711.7692307692305</v>
      </c>
      <c r="V4292" s="1">
        <f>Table1[[#This Row],[Overtime Hours]]*200</f>
        <v>3200</v>
      </c>
      <c r="W4292" s="1">
        <f>Table1[[#This Row],[Earned Basic Salary]]+Table1[[#This Row],[HRA]]+Table1[[#This Row],[DA]]+Table1[[#This Row],[Overtime Pay]]</f>
        <v>52077.5</v>
      </c>
      <c r="X4292" s="1">
        <f>Table1[[#This Row],[Gross Salary]]-Table1[[#This Row],[Total Deduction]]</f>
        <v>47365.730769230766</v>
      </c>
      <c r="Y4292" t="s">
        <v>37</v>
      </c>
      <c r="Z4292" t="s">
        <v>48</v>
      </c>
      <c r="AA4292" t="s">
        <v>15189</v>
      </c>
      <c r="AB4292" t="s">
        <v>15190</v>
      </c>
    </row>
    <row r="4293" spans="1:28" x14ac:dyDescent="0.3">
      <c r="A4293" t="s">
        <v>15191</v>
      </c>
      <c r="B4293" t="s">
        <v>741</v>
      </c>
      <c r="C4293">
        <v>39</v>
      </c>
      <c r="D4293" t="s">
        <v>127</v>
      </c>
      <c r="E4293" t="s">
        <v>82</v>
      </c>
      <c r="F4293" t="s">
        <v>46</v>
      </c>
      <c r="G4293" t="s">
        <v>5647</v>
      </c>
      <c r="H4293" t="s">
        <v>35</v>
      </c>
      <c r="I4293" t="s">
        <v>36</v>
      </c>
      <c r="J4293">
        <v>26</v>
      </c>
      <c r="K4293">
        <v>23</v>
      </c>
      <c r="L4293">
        <f t="shared" si="201"/>
        <v>3</v>
      </c>
      <c r="M4293">
        <v>9</v>
      </c>
      <c r="N4293">
        <v>39096</v>
      </c>
      <c r="O4293" s="1">
        <f t="shared" si="202"/>
        <v>1503.6923076923076</v>
      </c>
      <c r="P4293" s="1">
        <f t="shared" si="203"/>
        <v>34584.923076923078</v>
      </c>
      <c r="Q4293" s="1">
        <f>Table1[[#This Row],[Earned Basic Salary]]*20%</f>
        <v>6916.9846153846156</v>
      </c>
      <c r="R4293" s="1">
        <f>Table1[[#This Row],[Earned Basic Salary]]*10%</f>
        <v>3458.4923076923078</v>
      </c>
      <c r="S4293" s="1">
        <f>Table1[[#This Row],[Earned Basic Salary]]*12%</f>
        <v>4150.1907692307695</v>
      </c>
      <c r="T4293" s="1">
        <f>200</f>
        <v>200</v>
      </c>
      <c r="U4293" s="1">
        <f>Table1[[#This Row],[PF]]+Table1[[#This Row],[Professional Tax]]</f>
        <v>4350.1907692307695</v>
      </c>
      <c r="V4293" s="1">
        <f>Table1[[#This Row],[Overtime Hours]]*200</f>
        <v>1800</v>
      </c>
      <c r="W4293" s="1">
        <f>Table1[[#This Row],[Earned Basic Salary]]+Table1[[#This Row],[HRA]]+Table1[[#This Row],[DA]]+Table1[[#This Row],[Overtime Pay]]</f>
        <v>46760.4</v>
      </c>
      <c r="X4293" s="1">
        <f>Table1[[#This Row],[Gross Salary]]-Table1[[#This Row],[Total Deduction]]</f>
        <v>42410.209230769229</v>
      </c>
      <c r="Y4293" t="s">
        <v>37</v>
      </c>
      <c r="Z4293" t="s">
        <v>48</v>
      </c>
      <c r="AA4293" t="s">
        <v>15192</v>
      </c>
      <c r="AB4293" t="s">
        <v>15193</v>
      </c>
    </row>
    <row r="4294" spans="1:28" x14ac:dyDescent="0.3">
      <c r="A4294" t="s">
        <v>15194</v>
      </c>
      <c r="B4294" t="s">
        <v>579</v>
      </c>
      <c r="C4294">
        <v>47</v>
      </c>
      <c r="D4294" t="s">
        <v>44</v>
      </c>
      <c r="E4294" t="s">
        <v>62</v>
      </c>
      <c r="F4294" t="s">
        <v>33</v>
      </c>
      <c r="G4294" t="s">
        <v>2217</v>
      </c>
      <c r="H4294" t="s">
        <v>35</v>
      </c>
      <c r="I4294" t="s">
        <v>36</v>
      </c>
      <c r="J4294">
        <v>26</v>
      </c>
      <c r="K4294">
        <v>22</v>
      </c>
      <c r="L4294">
        <f t="shared" si="201"/>
        <v>4</v>
      </c>
      <c r="M4294">
        <v>18</v>
      </c>
      <c r="N4294">
        <v>74633</v>
      </c>
      <c r="O4294" s="1">
        <f t="shared" si="202"/>
        <v>2870.5</v>
      </c>
      <c r="P4294" s="1">
        <f t="shared" si="203"/>
        <v>63151</v>
      </c>
      <c r="Q4294" s="1">
        <f>Table1[[#This Row],[Earned Basic Salary]]*20%</f>
        <v>12630.2</v>
      </c>
      <c r="R4294" s="1">
        <f>Table1[[#This Row],[Earned Basic Salary]]*10%</f>
        <v>6315.1</v>
      </c>
      <c r="S4294" s="1">
        <f>Table1[[#This Row],[Earned Basic Salary]]*12%</f>
        <v>7578.12</v>
      </c>
      <c r="T4294" s="1">
        <f>200</f>
        <v>200</v>
      </c>
      <c r="U4294" s="1">
        <f>Table1[[#This Row],[PF]]+Table1[[#This Row],[Professional Tax]]</f>
        <v>7778.12</v>
      </c>
      <c r="V4294" s="1">
        <f>Table1[[#This Row],[Overtime Hours]]*200</f>
        <v>3600</v>
      </c>
      <c r="W4294" s="1">
        <f>Table1[[#This Row],[Earned Basic Salary]]+Table1[[#This Row],[HRA]]+Table1[[#This Row],[DA]]+Table1[[#This Row],[Overtime Pay]]</f>
        <v>85696.3</v>
      </c>
      <c r="X4294" s="1">
        <f>Table1[[#This Row],[Gross Salary]]-Table1[[#This Row],[Total Deduction]]</f>
        <v>77918.180000000008</v>
      </c>
      <c r="Y4294" t="s">
        <v>37</v>
      </c>
      <c r="Z4294" t="s">
        <v>38</v>
      </c>
      <c r="AA4294" t="s">
        <v>15195</v>
      </c>
      <c r="AB4294" t="s">
        <v>15196</v>
      </c>
    </row>
    <row r="4295" spans="1:28" x14ac:dyDescent="0.3">
      <c r="A4295" t="s">
        <v>15197</v>
      </c>
      <c r="B4295" t="s">
        <v>236</v>
      </c>
      <c r="C4295">
        <v>27</v>
      </c>
      <c r="D4295" t="s">
        <v>53</v>
      </c>
      <c r="E4295" t="s">
        <v>82</v>
      </c>
      <c r="F4295" t="s">
        <v>46</v>
      </c>
      <c r="G4295" t="s">
        <v>476</v>
      </c>
      <c r="H4295" t="s">
        <v>35</v>
      </c>
      <c r="I4295" t="s">
        <v>36</v>
      </c>
      <c r="J4295">
        <v>26</v>
      </c>
      <c r="K4295">
        <v>23</v>
      </c>
      <c r="L4295">
        <f t="shared" si="201"/>
        <v>3</v>
      </c>
      <c r="M4295">
        <v>11</v>
      </c>
      <c r="N4295">
        <v>18521</v>
      </c>
      <c r="O4295" s="1">
        <f t="shared" si="202"/>
        <v>712.34615384615381</v>
      </c>
      <c r="P4295" s="1">
        <f t="shared" si="203"/>
        <v>16383.961538461537</v>
      </c>
      <c r="Q4295" s="1">
        <f>Table1[[#This Row],[Earned Basic Salary]]*20%</f>
        <v>3276.7923076923075</v>
      </c>
      <c r="R4295" s="1">
        <f>Table1[[#This Row],[Earned Basic Salary]]*10%</f>
        <v>1638.3961538461538</v>
      </c>
      <c r="S4295" s="1">
        <f>Table1[[#This Row],[Earned Basic Salary]]*12%</f>
        <v>1966.0753846153843</v>
      </c>
      <c r="T4295" s="1">
        <f>200</f>
        <v>200</v>
      </c>
      <c r="U4295" s="1">
        <f>Table1[[#This Row],[PF]]+Table1[[#This Row],[Professional Tax]]</f>
        <v>2166.0753846153843</v>
      </c>
      <c r="V4295" s="1">
        <f>Table1[[#This Row],[Overtime Hours]]*200</f>
        <v>2200</v>
      </c>
      <c r="W4295" s="1">
        <f>Table1[[#This Row],[Earned Basic Salary]]+Table1[[#This Row],[HRA]]+Table1[[#This Row],[DA]]+Table1[[#This Row],[Overtime Pay]]</f>
        <v>23499.15</v>
      </c>
      <c r="X4295" s="1">
        <f>Table1[[#This Row],[Gross Salary]]-Table1[[#This Row],[Total Deduction]]</f>
        <v>21333.074615384616</v>
      </c>
      <c r="Y4295" t="s">
        <v>37</v>
      </c>
      <c r="Z4295" t="s">
        <v>95</v>
      </c>
      <c r="AA4295" t="s">
        <v>15198</v>
      </c>
      <c r="AB4295" t="s">
        <v>15199</v>
      </c>
    </row>
    <row r="4296" spans="1:28" x14ac:dyDescent="0.3">
      <c r="A4296" t="s">
        <v>15200</v>
      </c>
      <c r="B4296" t="s">
        <v>4613</v>
      </c>
      <c r="C4296">
        <v>24</v>
      </c>
      <c r="D4296" t="s">
        <v>44</v>
      </c>
      <c r="E4296" t="s">
        <v>62</v>
      </c>
      <c r="F4296" t="s">
        <v>33</v>
      </c>
      <c r="G4296" t="s">
        <v>2931</v>
      </c>
      <c r="H4296" t="s">
        <v>35</v>
      </c>
      <c r="I4296" t="s">
        <v>36</v>
      </c>
      <c r="J4296">
        <v>26</v>
      </c>
      <c r="K4296">
        <v>24</v>
      </c>
      <c r="L4296">
        <f t="shared" si="201"/>
        <v>2</v>
      </c>
      <c r="M4296">
        <v>12</v>
      </c>
      <c r="N4296">
        <v>33466</v>
      </c>
      <c r="O4296" s="1">
        <f t="shared" si="202"/>
        <v>1287.1538461538462</v>
      </c>
      <c r="P4296" s="1">
        <f t="shared" si="203"/>
        <v>30891.692307692309</v>
      </c>
      <c r="Q4296" s="1">
        <f>Table1[[#This Row],[Earned Basic Salary]]*20%</f>
        <v>6178.3384615384621</v>
      </c>
      <c r="R4296" s="1">
        <f>Table1[[#This Row],[Earned Basic Salary]]*10%</f>
        <v>3089.169230769231</v>
      </c>
      <c r="S4296" s="1">
        <f>Table1[[#This Row],[Earned Basic Salary]]*12%</f>
        <v>3707.0030769230771</v>
      </c>
      <c r="T4296" s="1">
        <f>200</f>
        <v>200</v>
      </c>
      <c r="U4296" s="1">
        <f>Table1[[#This Row],[PF]]+Table1[[#This Row],[Professional Tax]]</f>
        <v>3907.0030769230771</v>
      </c>
      <c r="V4296" s="1">
        <f>Table1[[#This Row],[Overtime Hours]]*200</f>
        <v>2400</v>
      </c>
      <c r="W4296" s="1">
        <f>Table1[[#This Row],[Earned Basic Salary]]+Table1[[#This Row],[HRA]]+Table1[[#This Row],[DA]]+Table1[[#This Row],[Overtime Pay]]</f>
        <v>42559.199999999997</v>
      </c>
      <c r="X4296" s="1">
        <f>Table1[[#This Row],[Gross Salary]]-Table1[[#This Row],[Total Deduction]]</f>
        <v>38652.196923076917</v>
      </c>
      <c r="Y4296" t="s">
        <v>37</v>
      </c>
      <c r="Z4296" t="s">
        <v>48</v>
      </c>
      <c r="AA4296" t="s">
        <v>15201</v>
      </c>
      <c r="AB4296" t="s">
        <v>15202</v>
      </c>
    </row>
    <row r="4297" spans="1:28" x14ac:dyDescent="0.3">
      <c r="A4297" t="s">
        <v>15203</v>
      </c>
      <c r="B4297" t="s">
        <v>231</v>
      </c>
      <c r="C4297">
        <v>23</v>
      </c>
      <c r="D4297" t="s">
        <v>61</v>
      </c>
      <c r="E4297" t="s">
        <v>32</v>
      </c>
      <c r="F4297" t="s">
        <v>63</v>
      </c>
      <c r="G4297" t="s">
        <v>13299</v>
      </c>
      <c r="H4297" t="s">
        <v>35</v>
      </c>
      <c r="I4297" t="s">
        <v>36</v>
      </c>
      <c r="J4297">
        <v>26</v>
      </c>
      <c r="K4297">
        <v>21</v>
      </c>
      <c r="L4297">
        <f t="shared" si="201"/>
        <v>5</v>
      </c>
      <c r="M4297">
        <v>19</v>
      </c>
      <c r="N4297">
        <v>39711</v>
      </c>
      <c r="O4297" s="1">
        <f t="shared" si="202"/>
        <v>1527.3461538461538</v>
      </c>
      <c r="P4297" s="1">
        <f t="shared" si="203"/>
        <v>32074.26923076923</v>
      </c>
      <c r="Q4297" s="1">
        <f>Table1[[#This Row],[Earned Basic Salary]]*20%</f>
        <v>6414.8538461538465</v>
      </c>
      <c r="R4297" s="1">
        <f>Table1[[#This Row],[Earned Basic Salary]]*10%</f>
        <v>3207.4269230769232</v>
      </c>
      <c r="S4297" s="1">
        <f>Table1[[#This Row],[Earned Basic Salary]]*12%</f>
        <v>3848.9123076923074</v>
      </c>
      <c r="T4297" s="1">
        <f>200</f>
        <v>200</v>
      </c>
      <c r="U4297" s="1">
        <f>Table1[[#This Row],[PF]]+Table1[[#This Row],[Professional Tax]]</f>
        <v>4048.9123076923074</v>
      </c>
      <c r="V4297" s="1">
        <f>Table1[[#This Row],[Overtime Hours]]*200</f>
        <v>3800</v>
      </c>
      <c r="W4297" s="1">
        <f>Table1[[#This Row],[Earned Basic Salary]]+Table1[[#This Row],[HRA]]+Table1[[#This Row],[DA]]+Table1[[#This Row],[Overtime Pay]]</f>
        <v>45496.549999999996</v>
      </c>
      <c r="X4297" s="1">
        <f>Table1[[#This Row],[Gross Salary]]-Table1[[#This Row],[Total Deduction]]</f>
        <v>41447.63769230769</v>
      </c>
      <c r="Y4297" t="s">
        <v>37</v>
      </c>
      <c r="Z4297" t="s">
        <v>38</v>
      </c>
      <c r="AA4297" t="s">
        <v>15204</v>
      </c>
      <c r="AB4297" t="s">
        <v>15205</v>
      </c>
    </row>
    <row r="4298" spans="1:28" x14ac:dyDescent="0.3">
      <c r="A4298" t="s">
        <v>15206</v>
      </c>
      <c r="B4298" t="s">
        <v>104</v>
      </c>
      <c r="C4298">
        <v>35</v>
      </c>
      <c r="D4298" t="s">
        <v>53</v>
      </c>
      <c r="E4298" t="s">
        <v>45</v>
      </c>
      <c r="F4298" t="s">
        <v>46</v>
      </c>
      <c r="G4298" t="s">
        <v>13054</v>
      </c>
      <c r="H4298" t="s">
        <v>35</v>
      </c>
      <c r="I4298" t="s">
        <v>36</v>
      </c>
      <c r="J4298">
        <v>26</v>
      </c>
      <c r="K4298">
        <v>24</v>
      </c>
      <c r="L4298">
        <f t="shared" si="201"/>
        <v>2</v>
      </c>
      <c r="M4298">
        <v>17</v>
      </c>
      <c r="N4298">
        <v>43955</v>
      </c>
      <c r="O4298" s="1">
        <f t="shared" si="202"/>
        <v>1690.5769230769231</v>
      </c>
      <c r="P4298" s="1">
        <f t="shared" si="203"/>
        <v>40573.846153846156</v>
      </c>
      <c r="Q4298" s="1">
        <f>Table1[[#This Row],[Earned Basic Salary]]*20%</f>
        <v>8114.7692307692314</v>
      </c>
      <c r="R4298" s="1">
        <f>Table1[[#This Row],[Earned Basic Salary]]*10%</f>
        <v>4057.3846153846157</v>
      </c>
      <c r="S4298" s="1">
        <f>Table1[[#This Row],[Earned Basic Salary]]*12%</f>
        <v>4868.8615384615387</v>
      </c>
      <c r="T4298" s="1">
        <f>200</f>
        <v>200</v>
      </c>
      <c r="U4298" s="1">
        <f>Table1[[#This Row],[PF]]+Table1[[#This Row],[Professional Tax]]</f>
        <v>5068.8615384615387</v>
      </c>
      <c r="V4298" s="1">
        <f>Table1[[#This Row],[Overtime Hours]]*200</f>
        <v>3400</v>
      </c>
      <c r="W4298" s="1">
        <f>Table1[[#This Row],[Earned Basic Salary]]+Table1[[#This Row],[HRA]]+Table1[[#This Row],[DA]]+Table1[[#This Row],[Overtime Pay]]</f>
        <v>56146.000000000007</v>
      </c>
      <c r="X4298" s="1">
        <f>Table1[[#This Row],[Gross Salary]]-Table1[[#This Row],[Total Deduction]]</f>
        <v>51077.138461538467</v>
      </c>
      <c r="Y4298" t="s">
        <v>37</v>
      </c>
      <c r="Z4298" t="s">
        <v>106</v>
      </c>
      <c r="AA4298" t="s">
        <v>15207</v>
      </c>
      <c r="AB4298" t="s">
        <v>15208</v>
      </c>
    </row>
    <row r="4299" spans="1:28" x14ac:dyDescent="0.3">
      <c r="A4299" t="s">
        <v>15209</v>
      </c>
      <c r="B4299" t="s">
        <v>1868</v>
      </c>
      <c r="C4299">
        <v>40</v>
      </c>
      <c r="D4299" t="s">
        <v>61</v>
      </c>
      <c r="E4299" t="s">
        <v>32</v>
      </c>
      <c r="F4299" t="s">
        <v>33</v>
      </c>
      <c r="G4299" t="s">
        <v>12006</v>
      </c>
      <c r="H4299" t="s">
        <v>35</v>
      </c>
      <c r="I4299" t="s">
        <v>36</v>
      </c>
      <c r="J4299">
        <v>26</v>
      </c>
      <c r="K4299">
        <v>22</v>
      </c>
      <c r="L4299">
        <f t="shared" si="201"/>
        <v>4</v>
      </c>
      <c r="M4299">
        <v>19</v>
      </c>
      <c r="N4299">
        <v>45221</v>
      </c>
      <c r="O4299" s="1">
        <f t="shared" si="202"/>
        <v>1739.2692307692307</v>
      </c>
      <c r="P4299" s="1">
        <f t="shared" si="203"/>
        <v>38263.923076923078</v>
      </c>
      <c r="Q4299" s="1">
        <f>Table1[[#This Row],[Earned Basic Salary]]*20%</f>
        <v>7652.7846153846158</v>
      </c>
      <c r="R4299" s="1">
        <f>Table1[[#This Row],[Earned Basic Salary]]*10%</f>
        <v>3826.3923076923079</v>
      </c>
      <c r="S4299" s="1">
        <f>Table1[[#This Row],[Earned Basic Salary]]*12%</f>
        <v>4591.6707692307691</v>
      </c>
      <c r="T4299" s="1">
        <f>200</f>
        <v>200</v>
      </c>
      <c r="U4299" s="1">
        <f>Table1[[#This Row],[PF]]+Table1[[#This Row],[Professional Tax]]</f>
        <v>4791.6707692307691</v>
      </c>
      <c r="V4299" s="1">
        <f>Table1[[#This Row],[Overtime Hours]]*200</f>
        <v>3800</v>
      </c>
      <c r="W4299" s="1">
        <f>Table1[[#This Row],[Earned Basic Salary]]+Table1[[#This Row],[HRA]]+Table1[[#This Row],[DA]]+Table1[[#This Row],[Overtime Pay]]</f>
        <v>53543.100000000006</v>
      </c>
      <c r="X4299" s="1">
        <f>Table1[[#This Row],[Gross Salary]]-Table1[[#This Row],[Total Deduction]]</f>
        <v>48751.429230769238</v>
      </c>
      <c r="Y4299" t="s">
        <v>37</v>
      </c>
      <c r="Z4299" t="s">
        <v>95</v>
      </c>
      <c r="AA4299" t="s">
        <v>15210</v>
      </c>
      <c r="AB4299" t="s">
        <v>15211</v>
      </c>
    </row>
    <row r="4300" spans="1:28" x14ac:dyDescent="0.3">
      <c r="A4300" t="s">
        <v>15212</v>
      </c>
      <c r="B4300" t="s">
        <v>1889</v>
      </c>
      <c r="C4300">
        <v>51</v>
      </c>
      <c r="D4300" t="s">
        <v>44</v>
      </c>
      <c r="E4300" t="s">
        <v>62</v>
      </c>
      <c r="F4300" t="s">
        <v>33</v>
      </c>
      <c r="G4300" t="s">
        <v>2149</v>
      </c>
      <c r="H4300" t="s">
        <v>35</v>
      </c>
      <c r="I4300" t="s">
        <v>36</v>
      </c>
      <c r="J4300">
        <v>26</v>
      </c>
      <c r="K4300">
        <v>21</v>
      </c>
      <c r="L4300">
        <f t="shared" si="201"/>
        <v>5</v>
      </c>
      <c r="M4300">
        <v>17</v>
      </c>
      <c r="N4300">
        <v>62282</v>
      </c>
      <c r="O4300" s="1">
        <f t="shared" si="202"/>
        <v>2395.4615384615386</v>
      </c>
      <c r="P4300" s="1">
        <f t="shared" si="203"/>
        <v>50304.692307692312</v>
      </c>
      <c r="Q4300" s="1">
        <f>Table1[[#This Row],[Earned Basic Salary]]*20%</f>
        <v>10060.938461538462</v>
      </c>
      <c r="R4300" s="1">
        <f>Table1[[#This Row],[Earned Basic Salary]]*10%</f>
        <v>5030.4692307692312</v>
      </c>
      <c r="S4300" s="1">
        <f>Table1[[#This Row],[Earned Basic Salary]]*12%</f>
        <v>6036.5630769230775</v>
      </c>
      <c r="T4300" s="1">
        <f>200</f>
        <v>200</v>
      </c>
      <c r="U4300" s="1">
        <f>Table1[[#This Row],[PF]]+Table1[[#This Row],[Professional Tax]]</f>
        <v>6236.5630769230775</v>
      </c>
      <c r="V4300" s="1">
        <f>Table1[[#This Row],[Overtime Hours]]*200</f>
        <v>3400</v>
      </c>
      <c r="W4300" s="1">
        <f>Table1[[#This Row],[Earned Basic Salary]]+Table1[[#This Row],[HRA]]+Table1[[#This Row],[DA]]+Table1[[#This Row],[Overtime Pay]]</f>
        <v>68796.100000000006</v>
      </c>
      <c r="X4300" s="1">
        <f>Table1[[#This Row],[Gross Salary]]-Table1[[#This Row],[Total Deduction]]</f>
        <v>62559.536923076928</v>
      </c>
      <c r="Y4300" t="s">
        <v>37</v>
      </c>
      <c r="Z4300" t="s">
        <v>95</v>
      </c>
      <c r="AA4300" t="s">
        <v>15213</v>
      </c>
      <c r="AB4300" t="s">
        <v>15214</v>
      </c>
    </row>
    <row r="4301" spans="1:28" x14ac:dyDescent="0.3">
      <c r="A4301" t="s">
        <v>15215</v>
      </c>
      <c r="B4301" t="s">
        <v>1639</v>
      </c>
      <c r="C4301">
        <v>49</v>
      </c>
      <c r="D4301" t="s">
        <v>133</v>
      </c>
      <c r="E4301" t="s">
        <v>54</v>
      </c>
      <c r="F4301" t="s">
        <v>55</v>
      </c>
      <c r="G4301" t="s">
        <v>15216</v>
      </c>
      <c r="H4301" t="s">
        <v>35</v>
      </c>
      <c r="I4301" t="s">
        <v>36</v>
      </c>
      <c r="J4301">
        <v>26</v>
      </c>
      <c r="K4301">
        <v>25</v>
      </c>
      <c r="L4301">
        <f t="shared" si="201"/>
        <v>1</v>
      </c>
      <c r="M4301">
        <v>5</v>
      </c>
      <c r="N4301">
        <v>62178</v>
      </c>
      <c r="O4301" s="1">
        <f t="shared" si="202"/>
        <v>2391.4615384615386</v>
      </c>
      <c r="P4301" s="1">
        <f t="shared" si="203"/>
        <v>59786.538461538461</v>
      </c>
      <c r="Q4301" s="1">
        <f>Table1[[#This Row],[Earned Basic Salary]]*20%</f>
        <v>11957.307692307693</v>
      </c>
      <c r="R4301" s="1">
        <f>Table1[[#This Row],[Earned Basic Salary]]*10%</f>
        <v>5978.6538461538466</v>
      </c>
      <c r="S4301" s="1">
        <f>Table1[[#This Row],[Earned Basic Salary]]*12%</f>
        <v>7174.3846153846152</v>
      </c>
      <c r="T4301" s="1">
        <f>200</f>
        <v>200</v>
      </c>
      <c r="U4301" s="1">
        <f>Table1[[#This Row],[PF]]+Table1[[#This Row],[Professional Tax]]</f>
        <v>7374.3846153846152</v>
      </c>
      <c r="V4301" s="1">
        <f>Table1[[#This Row],[Overtime Hours]]*200</f>
        <v>1000</v>
      </c>
      <c r="W4301" s="1">
        <f>Table1[[#This Row],[Earned Basic Salary]]+Table1[[#This Row],[HRA]]+Table1[[#This Row],[DA]]+Table1[[#This Row],[Overtime Pay]]</f>
        <v>78722.5</v>
      </c>
      <c r="X4301" s="1">
        <f>Table1[[#This Row],[Gross Salary]]-Table1[[#This Row],[Total Deduction]]</f>
        <v>71348.11538461539</v>
      </c>
      <c r="Y4301" t="s">
        <v>37</v>
      </c>
      <c r="Z4301" t="s">
        <v>48</v>
      </c>
      <c r="AA4301" t="s">
        <v>15217</v>
      </c>
      <c r="AB4301" t="s">
        <v>15218</v>
      </c>
    </row>
    <row r="4302" spans="1:28" x14ac:dyDescent="0.3">
      <c r="A4302" t="s">
        <v>15219</v>
      </c>
      <c r="B4302" t="s">
        <v>178</v>
      </c>
      <c r="C4302">
        <v>31</v>
      </c>
      <c r="D4302" t="s">
        <v>133</v>
      </c>
      <c r="E4302" t="s">
        <v>54</v>
      </c>
      <c r="F4302" t="s">
        <v>63</v>
      </c>
      <c r="G4302" t="s">
        <v>3609</v>
      </c>
      <c r="H4302" t="s">
        <v>35</v>
      </c>
      <c r="I4302" t="s">
        <v>36</v>
      </c>
      <c r="J4302">
        <v>26</v>
      </c>
      <c r="K4302">
        <v>23</v>
      </c>
      <c r="L4302">
        <f t="shared" si="201"/>
        <v>3</v>
      </c>
      <c r="M4302">
        <v>14</v>
      </c>
      <c r="N4302">
        <v>53448</v>
      </c>
      <c r="O4302" s="1">
        <f t="shared" si="202"/>
        <v>2055.6923076923076</v>
      </c>
      <c r="P4302" s="1">
        <f t="shared" si="203"/>
        <v>47280.923076923078</v>
      </c>
      <c r="Q4302" s="1">
        <f>Table1[[#This Row],[Earned Basic Salary]]*20%</f>
        <v>9456.1846153846163</v>
      </c>
      <c r="R4302" s="1">
        <f>Table1[[#This Row],[Earned Basic Salary]]*10%</f>
        <v>4728.0923076923082</v>
      </c>
      <c r="S4302" s="1">
        <f>Table1[[#This Row],[Earned Basic Salary]]*12%</f>
        <v>5673.7107692307691</v>
      </c>
      <c r="T4302" s="1">
        <f>200</f>
        <v>200</v>
      </c>
      <c r="U4302" s="1">
        <f>Table1[[#This Row],[PF]]+Table1[[#This Row],[Professional Tax]]</f>
        <v>5873.7107692307691</v>
      </c>
      <c r="V4302" s="1">
        <f>Table1[[#This Row],[Overtime Hours]]*200</f>
        <v>2800</v>
      </c>
      <c r="W4302" s="1">
        <f>Table1[[#This Row],[Earned Basic Salary]]+Table1[[#This Row],[HRA]]+Table1[[#This Row],[DA]]+Table1[[#This Row],[Overtime Pay]]</f>
        <v>64265.2</v>
      </c>
      <c r="X4302" s="1">
        <f>Table1[[#This Row],[Gross Salary]]-Table1[[#This Row],[Total Deduction]]</f>
        <v>58391.489230769228</v>
      </c>
      <c r="Y4302" t="s">
        <v>37</v>
      </c>
      <c r="Z4302" t="s">
        <v>106</v>
      </c>
      <c r="AA4302" t="s">
        <v>15220</v>
      </c>
      <c r="AB4302" t="s">
        <v>15221</v>
      </c>
    </row>
    <row r="4303" spans="1:28" x14ac:dyDescent="0.3">
      <c r="A4303" t="s">
        <v>15222</v>
      </c>
      <c r="B4303" t="s">
        <v>642</v>
      </c>
      <c r="C4303">
        <v>24</v>
      </c>
      <c r="D4303" t="s">
        <v>75</v>
      </c>
      <c r="E4303" t="s">
        <v>54</v>
      </c>
      <c r="F4303" t="s">
        <v>46</v>
      </c>
      <c r="G4303" t="s">
        <v>15223</v>
      </c>
      <c r="H4303" t="s">
        <v>35</v>
      </c>
      <c r="I4303" t="s">
        <v>36</v>
      </c>
      <c r="J4303">
        <v>26</v>
      </c>
      <c r="K4303">
        <v>25</v>
      </c>
      <c r="L4303">
        <f t="shared" si="201"/>
        <v>1</v>
      </c>
      <c r="M4303">
        <v>8</v>
      </c>
      <c r="N4303">
        <v>32214</v>
      </c>
      <c r="O4303" s="1">
        <f t="shared" si="202"/>
        <v>1239</v>
      </c>
      <c r="P4303" s="1">
        <f t="shared" si="203"/>
        <v>30975</v>
      </c>
      <c r="Q4303" s="1">
        <f>Table1[[#This Row],[Earned Basic Salary]]*20%</f>
        <v>6195</v>
      </c>
      <c r="R4303" s="1">
        <f>Table1[[#This Row],[Earned Basic Salary]]*10%</f>
        <v>3097.5</v>
      </c>
      <c r="S4303" s="1">
        <f>Table1[[#This Row],[Earned Basic Salary]]*12%</f>
        <v>3717</v>
      </c>
      <c r="T4303" s="1">
        <f>200</f>
        <v>200</v>
      </c>
      <c r="U4303" s="1">
        <f>Table1[[#This Row],[PF]]+Table1[[#This Row],[Professional Tax]]</f>
        <v>3917</v>
      </c>
      <c r="V4303" s="1">
        <f>Table1[[#This Row],[Overtime Hours]]*200</f>
        <v>1600</v>
      </c>
      <c r="W4303" s="1">
        <f>Table1[[#This Row],[Earned Basic Salary]]+Table1[[#This Row],[HRA]]+Table1[[#This Row],[DA]]+Table1[[#This Row],[Overtime Pay]]</f>
        <v>41867.5</v>
      </c>
      <c r="X4303" s="1">
        <f>Table1[[#This Row],[Gross Salary]]-Table1[[#This Row],[Total Deduction]]</f>
        <v>37950.5</v>
      </c>
      <c r="Y4303" t="s">
        <v>37</v>
      </c>
      <c r="Z4303" t="s">
        <v>106</v>
      </c>
      <c r="AA4303" t="s">
        <v>15224</v>
      </c>
      <c r="AB4303" t="s">
        <v>15225</v>
      </c>
    </row>
    <row r="4304" spans="1:28" x14ac:dyDescent="0.3">
      <c r="A4304" t="s">
        <v>15226</v>
      </c>
      <c r="B4304" t="s">
        <v>143</v>
      </c>
      <c r="C4304">
        <v>30</v>
      </c>
      <c r="D4304" t="s">
        <v>133</v>
      </c>
      <c r="E4304" t="s">
        <v>62</v>
      </c>
      <c r="F4304" t="s">
        <v>46</v>
      </c>
      <c r="G4304" t="s">
        <v>11241</v>
      </c>
      <c r="H4304" t="s">
        <v>35</v>
      </c>
      <c r="I4304" t="s">
        <v>36</v>
      </c>
      <c r="J4304">
        <v>26</v>
      </c>
      <c r="K4304">
        <v>24</v>
      </c>
      <c r="L4304">
        <f t="shared" si="201"/>
        <v>2</v>
      </c>
      <c r="M4304">
        <v>20</v>
      </c>
      <c r="N4304">
        <v>33565</v>
      </c>
      <c r="O4304" s="1">
        <f t="shared" si="202"/>
        <v>1290.9615384615386</v>
      </c>
      <c r="P4304" s="1">
        <f t="shared" si="203"/>
        <v>30983.076923076926</v>
      </c>
      <c r="Q4304" s="1">
        <f>Table1[[#This Row],[Earned Basic Salary]]*20%</f>
        <v>6196.6153846153857</v>
      </c>
      <c r="R4304" s="1">
        <f>Table1[[#This Row],[Earned Basic Salary]]*10%</f>
        <v>3098.3076923076928</v>
      </c>
      <c r="S4304" s="1">
        <f>Table1[[#This Row],[Earned Basic Salary]]*12%</f>
        <v>3717.9692307692308</v>
      </c>
      <c r="T4304" s="1">
        <f>200</f>
        <v>200</v>
      </c>
      <c r="U4304" s="1">
        <f>Table1[[#This Row],[PF]]+Table1[[#This Row],[Professional Tax]]</f>
        <v>3917.9692307692308</v>
      </c>
      <c r="V4304" s="1">
        <f>Table1[[#This Row],[Overtime Hours]]*200</f>
        <v>4000</v>
      </c>
      <c r="W4304" s="1">
        <f>Table1[[#This Row],[Earned Basic Salary]]+Table1[[#This Row],[HRA]]+Table1[[#This Row],[DA]]+Table1[[#This Row],[Overtime Pay]]</f>
        <v>44278.000000000007</v>
      </c>
      <c r="X4304" s="1">
        <f>Table1[[#This Row],[Gross Salary]]-Table1[[#This Row],[Total Deduction]]</f>
        <v>40360.030769230776</v>
      </c>
      <c r="Y4304" t="s">
        <v>37</v>
      </c>
      <c r="Z4304" t="s">
        <v>106</v>
      </c>
      <c r="AA4304" t="s">
        <v>15227</v>
      </c>
      <c r="AB4304" t="s">
        <v>15228</v>
      </c>
    </row>
    <row r="4305" spans="1:28" x14ac:dyDescent="0.3">
      <c r="A4305" t="s">
        <v>15229</v>
      </c>
      <c r="B4305" t="s">
        <v>250</v>
      </c>
      <c r="C4305">
        <v>27</v>
      </c>
      <c r="D4305" t="s">
        <v>75</v>
      </c>
      <c r="E4305" t="s">
        <v>62</v>
      </c>
      <c r="F4305" t="s">
        <v>83</v>
      </c>
      <c r="G4305" t="s">
        <v>13587</v>
      </c>
      <c r="H4305" t="s">
        <v>35</v>
      </c>
      <c r="I4305" t="s">
        <v>36</v>
      </c>
      <c r="J4305">
        <v>26</v>
      </c>
      <c r="K4305">
        <v>22</v>
      </c>
      <c r="L4305">
        <f t="shared" si="201"/>
        <v>4</v>
      </c>
      <c r="M4305">
        <v>13</v>
      </c>
      <c r="N4305">
        <v>26325</v>
      </c>
      <c r="O4305" s="1">
        <f t="shared" si="202"/>
        <v>1012.5</v>
      </c>
      <c r="P4305" s="1">
        <f t="shared" si="203"/>
        <v>22275</v>
      </c>
      <c r="Q4305" s="1">
        <f>Table1[[#This Row],[Earned Basic Salary]]*20%</f>
        <v>4455</v>
      </c>
      <c r="R4305" s="1">
        <f>Table1[[#This Row],[Earned Basic Salary]]*10%</f>
        <v>2227.5</v>
      </c>
      <c r="S4305" s="1">
        <f>Table1[[#This Row],[Earned Basic Salary]]*12%</f>
        <v>2673</v>
      </c>
      <c r="T4305" s="1">
        <f>200</f>
        <v>200</v>
      </c>
      <c r="U4305" s="1">
        <f>Table1[[#This Row],[PF]]+Table1[[#This Row],[Professional Tax]]</f>
        <v>2873</v>
      </c>
      <c r="V4305" s="1">
        <f>Table1[[#This Row],[Overtime Hours]]*200</f>
        <v>2600</v>
      </c>
      <c r="W4305" s="1">
        <f>Table1[[#This Row],[Earned Basic Salary]]+Table1[[#This Row],[HRA]]+Table1[[#This Row],[DA]]+Table1[[#This Row],[Overtime Pay]]</f>
        <v>31557.5</v>
      </c>
      <c r="X4305" s="1">
        <f>Table1[[#This Row],[Gross Salary]]-Table1[[#This Row],[Total Deduction]]</f>
        <v>28684.5</v>
      </c>
      <c r="Y4305" t="s">
        <v>37</v>
      </c>
      <c r="Z4305" t="s">
        <v>95</v>
      </c>
      <c r="AA4305" t="s">
        <v>15230</v>
      </c>
      <c r="AB4305" t="s">
        <v>15231</v>
      </c>
    </row>
    <row r="4306" spans="1:28" x14ac:dyDescent="0.3">
      <c r="A4306" t="s">
        <v>15232</v>
      </c>
      <c r="B4306" t="s">
        <v>919</v>
      </c>
      <c r="C4306">
        <v>36</v>
      </c>
      <c r="D4306" t="s">
        <v>61</v>
      </c>
      <c r="E4306" t="s">
        <v>82</v>
      </c>
      <c r="F4306" t="s">
        <v>89</v>
      </c>
      <c r="G4306" t="s">
        <v>3994</v>
      </c>
      <c r="H4306" t="s">
        <v>35</v>
      </c>
      <c r="I4306" t="s">
        <v>36</v>
      </c>
      <c r="J4306">
        <v>26</v>
      </c>
      <c r="K4306">
        <v>23</v>
      </c>
      <c r="L4306">
        <f t="shared" si="201"/>
        <v>3</v>
      </c>
      <c r="M4306">
        <v>16</v>
      </c>
      <c r="N4306">
        <v>63617</v>
      </c>
      <c r="O4306" s="1">
        <f t="shared" si="202"/>
        <v>2446.8076923076924</v>
      </c>
      <c r="P4306" s="1">
        <f t="shared" si="203"/>
        <v>56276.576923076922</v>
      </c>
      <c r="Q4306" s="1">
        <f>Table1[[#This Row],[Earned Basic Salary]]*20%</f>
        <v>11255.315384615385</v>
      </c>
      <c r="R4306" s="1">
        <f>Table1[[#This Row],[Earned Basic Salary]]*10%</f>
        <v>5627.6576923076927</v>
      </c>
      <c r="S4306" s="1">
        <f>Table1[[#This Row],[Earned Basic Salary]]*12%</f>
        <v>6753.1892307692306</v>
      </c>
      <c r="T4306" s="1">
        <f>200</f>
        <v>200</v>
      </c>
      <c r="U4306" s="1">
        <f>Table1[[#This Row],[PF]]+Table1[[#This Row],[Professional Tax]]</f>
        <v>6953.1892307692306</v>
      </c>
      <c r="V4306" s="1">
        <f>Table1[[#This Row],[Overtime Hours]]*200</f>
        <v>3200</v>
      </c>
      <c r="W4306" s="1">
        <f>Table1[[#This Row],[Earned Basic Salary]]+Table1[[#This Row],[HRA]]+Table1[[#This Row],[DA]]+Table1[[#This Row],[Overtime Pay]]</f>
        <v>76359.55</v>
      </c>
      <c r="X4306" s="1">
        <f>Table1[[#This Row],[Gross Salary]]-Table1[[#This Row],[Total Deduction]]</f>
        <v>69406.360769230771</v>
      </c>
      <c r="Y4306" t="s">
        <v>37</v>
      </c>
      <c r="Z4306" t="s">
        <v>106</v>
      </c>
      <c r="AA4306" t="s">
        <v>15233</v>
      </c>
      <c r="AB4306" t="s">
        <v>15234</v>
      </c>
    </row>
    <row r="4307" spans="1:28" x14ac:dyDescent="0.3">
      <c r="A4307" t="s">
        <v>15235</v>
      </c>
      <c r="B4307" t="s">
        <v>1233</v>
      </c>
      <c r="C4307">
        <v>29</v>
      </c>
      <c r="D4307" t="s">
        <v>44</v>
      </c>
      <c r="E4307" t="s">
        <v>32</v>
      </c>
      <c r="F4307" t="s">
        <v>63</v>
      </c>
      <c r="G4307" t="s">
        <v>10668</v>
      </c>
      <c r="H4307" t="s">
        <v>35</v>
      </c>
      <c r="I4307" t="s">
        <v>36</v>
      </c>
      <c r="J4307">
        <v>26</v>
      </c>
      <c r="K4307">
        <v>26</v>
      </c>
      <c r="L4307">
        <f t="shared" si="201"/>
        <v>0</v>
      </c>
      <c r="M4307">
        <v>11</v>
      </c>
      <c r="N4307">
        <v>35028</v>
      </c>
      <c r="O4307" s="1">
        <f t="shared" si="202"/>
        <v>1347.2307692307693</v>
      </c>
      <c r="P4307" s="1">
        <f t="shared" si="203"/>
        <v>35028</v>
      </c>
      <c r="Q4307" s="1">
        <f>Table1[[#This Row],[Earned Basic Salary]]*20%</f>
        <v>7005.6</v>
      </c>
      <c r="R4307" s="1">
        <f>Table1[[#This Row],[Earned Basic Salary]]*10%</f>
        <v>3502.8</v>
      </c>
      <c r="S4307" s="1">
        <f>Table1[[#This Row],[Earned Basic Salary]]*12%</f>
        <v>4203.3599999999997</v>
      </c>
      <c r="T4307" s="1">
        <f>200</f>
        <v>200</v>
      </c>
      <c r="U4307" s="1">
        <f>Table1[[#This Row],[PF]]+Table1[[#This Row],[Professional Tax]]</f>
        <v>4403.3599999999997</v>
      </c>
      <c r="V4307" s="1">
        <f>Table1[[#This Row],[Overtime Hours]]*200</f>
        <v>2200</v>
      </c>
      <c r="W4307" s="1">
        <f>Table1[[#This Row],[Earned Basic Salary]]+Table1[[#This Row],[HRA]]+Table1[[#This Row],[DA]]+Table1[[#This Row],[Overtime Pay]]</f>
        <v>47736.4</v>
      </c>
      <c r="X4307" s="1">
        <f>Table1[[#This Row],[Gross Salary]]-Table1[[#This Row],[Total Deduction]]</f>
        <v>43333.04</v>
      </c>
      <c r="Y4307" t="s">
        <v>37</v>
      </c>
      <c r="Z4307" t="s">
        <v>38</v>
      </c>
      <c r="AA4307" t="s">
        <v>15236</v>
      </c>
      <c r="AB4307" t="s">
        <v>15237</v>
      </c>
    </row>
    <row r="4308" spans="1:28" x14ac:dyDescent="0.3">
      <c r="A4308" t="s">
        <v>15238</v>
      </c>
      <c r="B4308" t="s">
        <v>1929</v>
      </c>
      <c r="C4308">
        <v>35</v>
      </c>
      <c r="D4308" t="s">
        <v>53</v>
      </c>
      <c r="E4308" t="s">
        <v>54</v>
      </c>
      <c r="F4308" t="s">
        <v>46</v>
      </c>
      <c r="G4308" t="s">
        <v>5693</v>
      </c>
      <c r="H4308" t="s">
        <v>35</v>
      </c>
      <c r="I4308" t="s">
        <v>36</v>
      </c>
      <c r="J4308">
        <v>26</v>
      </c>
      <c r="K4308">
        <v>22</v>
      </c>
      <c r="L4308">
        <f t="shared" si="201"/>
        <v>4</v>
      </c>
      <c r="M4308">
        <v>3</v>
      </c>
      <c r="N4308">
        <v>64040</v>
      </c>
      <c r="O4308" s="1">
        <f t="shared" si="202"/>
        <v>2463.0769230769229</v>
      </c>
      <c r="P4308" s="1">
        <f t="shared" si="203"/>
        <v>54187.692307692305</v>
      </c>
      <c r="Q4308" s="1">
        <f>Table1[[#This Row],[Earned Basic Salary]]*20%</f>
        <v>10837.538461538461</v>
      </c>
      <c r="R4308" s="1">
        <f>Table1[[#This Row],[Earned Basic Salary]]*10%</f>
        <v>5418.7692307692305</v>
      </c>
      <c r="S4308" s="1">
        <f>Table1[[#This Row],[Earned Basic Salary]]*12%</f>
        <v>6502.5230769230766</v>
      </c>
      <c r="T4308" s="1">
        <f>200</f>
        <v>200</v>
      </c>
      <c r="U4308" s="1">
        <f>Table1[[#This Row],[PF]]+Table1[[#This Row],[Professional Tax]]</f>
        <v>6702.5230769230766</v>
      </c>
      <c r="V4308" s="1">
        <f>Table1[[#This Row],[Overtime Hours]]*200</f>
        <v>600</v>
      </c>
      <c r="W4308" s="1">
        <f>Table1[[#This Row],[Earned Basic Salary]]+Table1[[#This Row],[HRA]]+Table1[[#This Row],[DA]]+Table1[[#This Row],[Overtime Pay]]</f>
        <v>71044</v>
      </c>
      <c r="X4308" s="1">
        <f>Table1[[#This Row],[Gross Salary]]-Table1[[#This Row],[Total Deduction]]</f>
        <v>64341.476923076923</v>
      </c>
      <c r="Y4308" t="s">
        <v>37</v>
      </c>
      <c r="Z4308" t="s">
        <v>106</v>
      </c>
      <c r="AA4308" t="s">
        <v>15239</v>
      </c>
      <c r="AB4308" t="s">
        <v>15240</v>
      </c>
    </row>
    <row r="4309" spans="1:28" x14ac:dyDescent="0.3">
      <c r="A4309" t="s">
        <v>15241</v>
      </c>
      <c r="B4309" t="s">
        <v>517</v>
      </c>
      <c r="C4309">
        <v>26</v>
      </c>
      <c r="D4309" t="s">
        <v>53</v>
      </c>
      <c r="E4309" t="s">
        <v>121</v>
      </c>
      <c r="F4309" t="s">
        <v>69</v>
      </c>
      <c r="G4309" t="s">
        <v>10516</v>
      </c>
      <c r="H4309" t="s">
        <v>35</v>
      </c>
      <c r="I4309" t="s">
        <v>36</v>
      </c>
      <c r="J4309">
        <v>26</v>
      </c>
      <c r="K4309">
        <v>23</v>
      </c>
      <c r="L4309">
        <f t="shared" si="201"/>
        <v>3</v>
      </c>
      <c r="M4309">
        <v>2</v>
      </c>
      <c r="N4309">
        <v>65159</v>
      </c>
      <c r="O4309" s="1">
        <f t="shared" si="202"/>
        <v>2506.1153846153848</v>
      </c>
      <c r="P4309" s="1">
        <f t="shared" si="203"/>
        <v>57640.653846153851</v>
      </c>
      <c r="Q4309" s="1">
        <f>Table1[[#This Row],[Earned Basic Salary]]*20%</f>
        <v>11528.130769230771</v>
      </c>
      <c r="R4309" s="1">
        <f>Table1[[#This Row],[Earned Basic Salary]]*10%</f>
        <v>5764.0653846153855</v>
      </c>
      <c r="S4309" s="1">
        <f>Table1[[#This Row],[Earned Basic Salary]]*12%</f>
        <v>6916.878461538462</v>
      </c>
      <c r="T4309" s="1">
        <f>200</f>
        <v>200</v>
      </c>
      <c r="U4309" s="1">
        <f>Table1[[#This Row],[PF]]+Table1[[#This Row],[Professional Tax]]</f>
        <v>7116.878461538462</v>
      </c>
      <c r="V4309" s="1">
        <f>Table1[[#This Row],[Overtime Hours]]*200</f>
        <v>400</v>
      </c>
      <c r="W4309" s="1">
        <f>Table1[[#This Row],[Earned Basic Salary]]+Table1[[#This Row],[HRA]]+Table1[[#This Row],[DA]]+Table1[[#This Row],[Overtime Pay]]</f>
        <v>75332.850000000006</v>
      </c>
      <c r="X4309" s="1">
        <f>Table1[[#This Row],[Gross Salary]]-Table1[[#This Row],[Total Deduction]]</f>
        <v>68215.971538461541</v>
      </c>
      <c r="Y4309" t="s">
        <v>37</v>
      </c>
      <c r="Z4309" t="s">
        <v>38</v>
      </c>
      <c r="AA4309" t="s">
        <v>15242</v>
      </c>
      <c r="AB4309" t="s">
        <v>15243</v>
      </c>
    </row>
    <row r="4310" spans="1:28" x14ac:dyDescent="0.3">
      <c r="A4310" t="s">
        <v>15244</v>
      </c>
      <c r="B4310" t="s">
        <v>1085</v>
      </c>
      <c r="C4310">
        <v>26</v>
      </c>
      <c r="D4310" t="s">
        <v>127</v>
      </c>
      <c r="E4310" t="s">
        <v>121</v>
      </c>
      <c r="F4310" t="s">
        <v>33</v>
      </c>
      <c r="G4310" t="s">
        <v>857</v>
      </c>
      <c r="H4310" t="s">
        <v>35</v>
      </c>
      <c r="I4310" t="s">
        <v>36</v>
      </c>
      <c r="J4310">
        <v>26</v>
      </c>
      <c r="K4310">
        <v>26</v>
      </c>
      <c r="L4310">
        <f t="shared" si="201"/>
        <v>0</v>
      </c>
      <c r="M4310">
        <v>20</v>
      </c>
      <c r="N4310">
        <v>68349</v>
      </c>
      <c r="O4310" s="1">
        <f t="shared" si="202"/>
        <v>2628.8076923076924</v>
      </c>
      <c r="P4310" s="1">
        <f t="shared" si="203"/>
        <v>68349</v>
      </c>
      <c r="Q4310" s="1">
        <f>Table1[[#This Row],[Earned Basic Salary]]*20%</f>
        <v>13669.800000000001</v>
      </c>
      <c r="R4310" s="1">
        <f>Table1[[#This Row],[Earned Basic Salary]]*10%</f>
        <v>6834.9000000000005</v>
      </c>
      <c r="S4310" s="1">
        <f>Table1[[#This Row],[Earned Basic Salary]]*12%</f>
        <v>8201.8799999999992</v>
      </c>
      <c r="T4310" s="1">
        <f>200</f>
        <v>200</v>
      </c>
      <c r="U4310" s="1">
        <f>Table1[[#This Row],[PF]]+Table1[[#This Row],[Professional Tax]]</f>
        <v>8401.8799999999992</v>
      </c>
      <c r="V4310" s="1">
        <f>Table1[[#This Row],[Overtime Hours]]*200</f>
        <v>4000</v>
      </c>
      <c r="W4310" s="1">
        <f>Table1[[#This Row],[Earned Basic Salary]]+Table1[[#This Row],[HRA]]+Table1[[#This Row],[DA]]+Table1[[#This Row],[Overtime Pay]]</f>
        <v>92853.7</v>
      </c>
      <c r="X4310" s="1">
        <f>Table1[[#This Row],[Gross Salary]]-Table1[[#This Row],[Total Deduction]]</f>
        <v>84451.819999999992</v>
      </c>
      <c r="Y4310" t="s">
        <v>37</v>
      </c>
      <c r="Z4310" t="s">
        <v>48</v>
      </c>
      <c r="AA4310" t="s">
        <v>15245</v>
      </c>
      <c r="AB4310" t="s">
        <v>15246</v>
      </c>
    </row>
    <row r="4311" spans="1:28" x14ac:dyDescent="0.3">
      <c r="A4311" t="s">
        <v>15247</v>
      </c>
      <c r="B4311" t="s">
        <v>1473</v>
      </c>
      <c r="C4311">
        <v>55</v>
      </c>
      <c r="D4311" t="s">
        <v>53</v>
      </c>
      <c r="E4311" t="s">
        <v>62</v>
      </c>
      <c r="F4311" t="s">
        <v>83</v>
      </c>
      <c r="G4311" t="s">
        <v>3751</v>
      </c>
      <c r="H4311" t="s">
        <v>35</v>
      </c>
      <c r="I4311" t="s">
        <v>36</v>
      </c>
      <c r="J4311">
        <v>26</v>
      </c>
      <c r="K4311">
        <v>24</v>
      </c>
      <c r="L4311">
        <f t="shared" si="201"/>
        <v>2</v>
      </c>
      <c r="M4311">
        <v>11</v>
      </c>
      <c r="N4311">
        <v>42064</v>
      </c>
      <c r="O4311" s="1">
        <f t="shared" si="202"/>
        <v>1617.8461538461538</v>
      </c>
      <c r="P4311" s="1">
        <f t="shared" si="203"/>
        <v>38828.307692307688</v>
      </c>
      <c r="Q4311" s="1">
        <f>Table1[[#This Row],[Earned Basic Salary]]*20%</f>
        <v>7765.6615384615379</v>
      </c>
      <c r="R4311" s="1">
        <f>Table1[[#This Row],[Earned Basic Salary]]*10%</f>
        <v>3882.830769230769</v>
      </c>
      <c r="S4311" s="1">
        <f>Table1[[#This Row],[Earned Basic Salary]]*12%</f>
        <v>4659.3969230769226</v>
      </c>
      <c r="T4311" s="1">
        <f>200</f>
        <v>200</v>
      </c>
      <c r="U4311" s="1">
        <f>Table1[[#This Row],[PF]]+Table1[[#This Row],[Professional Tax]]</f>
        <v>4859.3969230769226</v>
      </c>
      <c r="V4311" s="1">
        <f>Table1[[#This Row],[Overtime Hours]]*200</f>
        <v>2200</v>
      </c>
      <c r="W4311" s="1">
        <f>Table1[[#This Row],[Earned Basic Salary]]+Table1[[#This Row],[HRA]]+Table1[[#This Row],[DA]]+Table1[[#This Row],[Overtime Pay]]</f>
        <v>52676.799999999996</v>
      </c>
      <c r="X4311" s="1">
        <f>Table1[[#This Row],[Gross Salary]]-Table1[[#This Row],[Total Deduction]]</f>
        <v>47817.403076923074</v>
      </c>
      <c r="Y4311" t="s">
        <v>37</v>
      </c>
      <c r="Z4311" t="s">
        <v>106</v>
      </c>
      <c r="AA4311" t="s">
        <v>15248</v>
      </c>
      <c r="AB4311" t="s">
        <v>15249</v>
      </c>
    </row>
    <row r="4312" spans="1:28" x14ac:dyDescent="0.3">
      <c r="A4312" t="s">
        <v>15250</v>
      </c>
      <c r="B4312" t="s">
        <v>495</v>
      </c>
      <c r="C4312">
        <v>35</v>
      </c>
      <c r="D4312" t="s">
        <v>44</v>
      </c>
      <c r="E4312" t="s">
        <v>121</v>
      </c>
      <c r="F4312" t="s">
        <v>63</v>
      </c>
      <c r="G4312" t="s">
        <v>15251</v>
      </c>
      <c r="H4312" t="s">
        <v>35</v>
      </c>
      <c r="I4312" t="s">
        <v>36</v>
      </c>
      <c r="J4312">
        <v>26</v>
      </c>
      <c r="K4312">
        <v>23</v>
      </c>
      <c r="L4312">
        <f t="shared" si="201"/>
        <v>3</v>
      </c>
      <c r="M4312">
        <v>20</v>
      </c>
      <c r="N4312">
        <v>65199</v>
      </c>
      <c r="O4312" s="1">
        <f t="shared" si="202"/>
        <v>2507.6538461538462</v>
      </c>
      <c r="P4312" s="1">
        <f t="shared" si="203"/>
        <v>57676.038461538461</v>
      </c>
      <c r="Q4312" s="1">
        <f>Table1[[#This Row],[Earned Basic Salary]]*20%</f>
        <v>11535.207692307693</v>
      </c>
      <c r="R4312" s="1">
        <f>Table1[[#This Row],[Earned Basic Salary]]*10%</f>
        <v>5767.6038461538465</v>
      </c>
      <c r="S4312" s="1">
        <f>Table1[[#This Row],[Earned Basic Salary]]*12%</f>
        <v>6921.124615384615</v>
      </c>
      <c r="T4312" s="1">
        <f>200</f>
        <v>200</v>
      </c>
      <c r="U4312" s="1">
        <f>Table1[[#This Row],[PF]]+Table1[[#This Row],[Professional Tax]]</f>
        <v>7121.124615384615</v>
      </c>
      <c r="V4312" s="1">
        <f>Table1[[#This Row],[Overtime Hours]]*200</f>
        <v>4000</v>
      </c>
      <c r="W4312" s="1">
        <f>Table1[[#This Row],[Earned Basic Salary]]+Table1[[#This Row],[HRA]]+Table1[[#This Row],[DA]]+Table1[[#This Row],[Overtime Pay]]</f>
        <v>78978.849999999991</v>
      </c>
      <c r="X4312" s="1">
        <f>Table1[[#This Row],[Gross Salary]]-Table1[[#This Row],[Total Deduction]]</f>
        <v>71857.725384615376</v>
      </c>
      <c r="Y4312" t="s">
        <v>37</v>
      </c>
      <c r="Z4312" t="s">
        <v>48</v>
      </c>
      <c r="AA4312" t="s">
        <v>15252</v>
      </c>
      <c r="AB4312" t="s">
        <v>15253</v>
      </c>
    </row>
    <row r="4313" spans="1:28" x14ac:dyDescent="0.3">
      <c r="A4313" t="s">
        <v>15254</v>
      </c>
      <c r="B4313" t="s">
        <v>958</v>
      </c>
      <c r="C4313">
        <v>23</v>
      </c>
      <c r="D4313" t="s">
        <v>61</v>
      </c>
      <c r="E4313" t="s">
        <v>62</v>
      </c>
      <c r="F4313" t="s">
        <v>46</v>
      </c>
      <c r="G4313" t="s">
        <v>15255</v>
      </c>
      <c r="H4313" t="s">
        <v>35</v>
      </c>
      <c r="I4313" t="s">
        <v>36</v>
      </c>
      <c r="J4313">
        <v>26</v>
      </c>
      <c r="K4313">
        <v>23</v>
      </c>
      <c r="L4313">
        <f t="shared" si="201"/>
        <v>3</v>
      </c>
      <c r="M4313">
        <v>5</v>
      </c>
      <c r="N4313">
        <v>38738</v>
      </c>
      <c r="O4313" s="1">
        <f t="shared" si="202"/>
        <v>1489.9230769230769</v>
      </c>
      <c r="P4313" s="1">
        <f t="shared" si="203"/>
        <v>34268.230769230766</v>
      </c>
      <c r="Q4313" s="1">
        <f>Table1[[#This Row],[Earned Basic Salary]]*20%</f>
        <v>6853.6461538461535</v>
      </c>
      <c r="R4313" s="1">
        <f>Table1[[#This Row],[Earned Basic Salary]]*10%</f>
        <v>3426.8230769230768</v>
      </c>
      <c r="S4313" s="1">
        <f>Table1[[#This Row],[Earned Basic Salary]]*12%</f>
        <v>4112.1876923076916</v>
      </c>
      <c r="T4313" s="1">
        <f>200</f>
        <v>200</v>
      </c>
      <c r="U4313" s="1">
        <f>Table1[[#This Row],[PF]]+Table1[[#This Row],[Professional Tax]]</f>
        <v>4312.1876923076916</v>
      </c>
      <c r="V4313" s="1">
        <f>Table1[[#This Row],[Overtime Hours]]*200</f>
        <v>1000</v>
      </c>
      <c r="W4313" s="1">
        <f>Table1[[#This Row],[Earned Basic Salary]]+Table1[[#This Row],[HRA]]+Table1[[#This Row],[DA]]+Table1[[#This Row],[Overtime Pay]]</f>
        <v>45548.7</v>
      </c>
      <c r="X4313" s="1">
        <f>Table1[[#This Row],[Gross Salary]]-Table1[[#This Row],[Total Deduction]]</f>
        <v>41236.512307692305</v>
      </c>
      <c r="Y4313" t="s">
        <v>37</v>
      </c>
      <c r="Z4313" t="s">
        <v>48</v>
      </c>
      <c r="AA4313" t="s">
        <v>15256</v>
      </c>
      <c r="AB4313" t="s">
        <v>15257</v>
      </c>
    </row>
    <row r="4314" spans="1:28" x14ac:dyDescent="0.3">
      <c r="A4314" t="s">
        <v>15258</v>
      </c>
      <c r="B4314" t="s">
        <v>1832</v>
      </c>
      <c r="C4314">
        <v>29</v>
      </c>
      <c r="D4314" t="s">
        <v>81</v>
      </c>
      <c r="E4314" t="s">
        <v>54</v>
      </c>
      <c r="F4314" t="s">
        <v>33</v>
      </c>
      <c r="G4314" t="s">
        <v>4315</v>
      </c>
      <c r="H4314" t="s">
        <v>35</v>
      </c>
      <c r="I4314" t="s">
        <v>36</v>
      </c>
      <c r="J4314">
        <v>26</v>
      </c>
      <c r="K4314">
        <v>24</v>
      </c>
      <c r="L4314">
        <f t="shared" si="201"/>
        <v>2</v>
      </c>
      <c r="M4314">
        <v>14</v>
      </c>
      <c r="N4314">
        <v>39916</v>
      </c>
      <c r="O4314" s="1">
        <f t="shared" si="202"/>
        <v>1535.2307692307693</v>
      </c>
      <c r="P4314" s="1">
        <f t="shared" si="203"/>
        <v>36845.538461538461</v>
      </c>
      <c r="Q4314" s="1">
        <f>Table1[[#This Row],[Earned Basic Salary]]*20%</f>
        <v>7369.1076923076926</v>
      </c>
      <c r="R4314" s="1">
        <f>Table1[[#This Row],[Earned Basic Salary]]*10%</f>
        <v>3684.5538461538463</v>
      </c>
      <c r="S4314" s="1">
        <f>Table1[[#This Row],[Earned Basic Salary]]*12%</f>
        <v>4421.4646153846152</v>
      </c>
      <c r="T4314" s="1">
        <f>200</f>
        <v>200</v>
      </c>
      <c r="U4314" s="1">
        <f>Table1[[#This Row],[PF]]+Table1[[#This Row],[Professional Tax]]</f>
        <v>4621.4646153846152</v>
      </c>
      <c r="V4314" s="1">
        <f>Table1[[#This Row],[Overtime Hours]]*200</f>
        <v>2800</v>
      </c>
      <c r="W4314" s="1">
        <f>Table1[[#This Row],[Earned Basic Salary]]+Table1[[#This Row],[HRA]]+Table1[[#This Row],[DA]]+Table1[[#This Row],[Overtime Pay]]</f>
        <v>50699.199999999997</v>
      </c>
      <c r="X4314" s="1">
        <f>Table1[[#This Row],[Gross Salary]]-Table1[[#This Row],[Total Deduction]]</f>
        <v>46077.735384615386</v>
      </c>
      <c r="Y4314" t="s">
        <v>37</v>
      </c>
      <c r="Z4314" t="s">
        <v>48</v>
      </c>
      <c r="AA4314" t="s">
        <v>15259</v>
      </c>
      <c r="AB4314" t="s">
        <v>15260</v>
      </c>
    </row>
    <row r="4315" spans="1:28" x14ac:dyDescent="0.3">
      <c r="A4315" t="s">
        <v>15261</v>
      </c>
      <c r="B4315" t="s">
        <v>295</v>
      </c>
      <c r="C4315">
        <v>52</v>
      </c>
      <c r="D4315" t="s">
        <v>31</v>
      </c>
      <c r="E4315" t="s">
        <v>45</v>
      </c>
      <c r="F4315" t="s">
        <v>83</v>
      </c>
      <c r="G4315" t="s">
        <v>8347</v>
      </c>
      <c r="H4315" t="s">
        <v>35</v>
      </c>
      <c r="I4315" t="s">
        <v>36</v>
      </c>
      <c r="J4315">
        <v>26</v>
      </c>
      <c r="K4315">
        <v>24</v>
      </c>
      <c r="L4315">
        <f t="shared" si="201"/>
        <v>2</v>
      </c>
      <c r="M4315">
        <v>1</v>
      </c>
      <c r="N4315">
        <v>75572</v>
      </c>
      <c r="O4315" s="1">
        <f t="shared" si="202"/>
        <v>2906.6153846153848</v>
      </c>
      <c r="P4315" s="1">
        <f t="shared" si="203"/>
        <v>69758.769230769234</v>
      </c>
      <c r="Q4315" s="1">
        <f>Table1[[#This Row],[Earned Basic Salary]]*20%</f>
        <v>13951.753846153848</v>
      </c>
      <c r="R4315" s="1">
        <f>Table1[[#This Row],[Earned Basic Salary]]*10%</f>
        <v>6975.876923076924</v>
      </c>
      <c r="S4315" s="1">
        <f>Table1[[#This Row],[Earned Basic Salary]]*12%</f>
        <v>8371.0523076923073</v>
      </c>
      <c r="T4315" s="1">
        <f>200</f>
        <v>200</v>
      </c>
      <c r="U4315" s="1">
        <f>Table1[[#This Row],[PF]]+Table1[[#This Row],[Professional Tax]]</f>
        <v>8571.0523076923073</v>
      </c>
      <c r="V4315" s="1">
        <f>Table1[[#This Row],[Overtime Hours]]*200</f>
        <v>200</v>
      </c>
      <c r="W4315" s="1">
        <f>Table1[[#This Row],[Earned Basic Salary]]+Table1[[#This Row],[HRA]]+Table1[[#This Row],[DA]]+Table1[[#This Row],[Overtime Pay]]</f>
        <v>90886.400000000009</v>
      </c>
      <c r="X4315" s="1">
        <f>Table1[[#This Row],[Gross Salary]]-Table1[[#This Row],[Total Deduction]]</f>
        <v>82315.347692307696</v>
      </c>
      <c r="Y4315" t="s">
        <v>37</v>
      </c>
      <c r="Z4315" t="s">
        <v>38</v>
      </c>
      <c r="AA4315" t="s">
        <v>15262</v>
      </c>
      <c r="AB4315" t="s">
        <v>15263</v>
      </c>
    </row>
    <row r="4316" spans="1:28" x14ac:dyDescent="0.3">
      <c r="A4316" t="s">
        <v>15264</v>
      </c>
      <c r="B4316" t="s">
        <v>2366</v>
      </c>
      <c r="C4316">
        <v>49</v>
      </c>
      <c r="D4316" t="s">
        <v>61</v>
      </c>
      <c r="E4316" t="s">
        <v>62</v>
      </c>
      <c r="F4316" t="s">
        <v>89</v>
      </c>
      <c r="G4316" t="s">
        <v>2764</v>
      </c>
      <c r="H4316" t="s">
        <v>35</v>
      </c>
      <c r="I4316" t="s">
        <v>36</v>
      </c>
      <c r="J4316">
        <v>26</v>
      </c>
      <c r="K4316">
        <v>23</v>
      </c>
      <c r="L4316">
        <f t="shared" si="201"/>
        <v>3</v>
      </c>
      <c r="M4316">
        <v>16</v>
      </c>
      <c r="N4316">
        <v>70430</v>
      </c>
      <c r="O4316" s="1">
        <f t="shared" si="202"/>
        <v>2708.8461538461538</v>
      </c>
      <c r="P4316" s="1">
        <f t="shared" si="203"/>
        <v>62303.461538461539</v>
      </c>
      <c r="Q4316" s="1">
        <f>Table1[[#This Row],[Earned Basic Salary]]*20%</f>
        <v>12460.692307692309</v>
      </c>
      <c r="R4316" s="1">
        <f>Table1[[#This Row],[Earned Basic Salary]]*10%</f>
        <v>6230.3461538461543</v>
      </c>
      <c r="S4316" s="1">
        <f>Table1[[#This Row],[Earned Basic Salary]]*12%</f>
        <v>7476.415384615384</v>
      </c>
      <c r="T4316" s="1">
        <f>200</f>
        <v>200</v>
      </c>
      <c r="U4316" s="1">
        <f>Table1[[#This Row],[PF]]+Table1[[#This Row],[Professional Tax]]</f>
        <v>7676.415384615384</v>
      </c>
      <c r="V4316" s="1">
        <f>Table1[[#This Row],[Overtime Hours]]*200</f>
        <v>3200</v>
      </c>
      <c r="W4316" s="1">
        <f>Table1[[#This Row],[Earned Basic Salary]]+Table1[[#This Row],[HRA]]+Table1[[#This Row],[DA]]+Table1[[#This Row],[Overtime Pay]]</f>
        <v>84194.5</v>
      </c>
      <c r="X4316" s="1">
        <f>Table1[[#This Row],[Gross Salary]]-Table1[[#This Row],[Total Deduction]]</f>
        <v>76518.084615384621</v>
      </c>
      <c r="Y4316" t="s">
        <v>37</v>
      </c>
      <c r="Z4316" t="s">
        <v>106</v>
      </c>
      <c r="AA4316" t="s">
        <v>15265</v>
      </c>
      <c r="AB4316" t="s">
        <v>15266</v>
      </c>
    </row>
    <row r="4317" spans="1:28" x14ac:dyDescent="0.3">
      <c r="A4317" t="s">
        <v>15267</v>
      </c>
      <c r="B4317" t="s">
        <v>637</v>
      </c>
      <c r="C4317">
        <v>24</v>
      </c>
      <c r="D4317" t="s">
        <v>31</v>
      </c>
      <c r="E4317" t="s">
        <v>82</v>
      </c>
      <c r="F4317" t="s">
        <v>83</v>
      </c>
      <c r="G4317" t="s">
        <v>7083</v>
      </c>
      <c r="H4317" t="s">
        <v>35</v>
      </c>
      <c r="I4317" t="s">
        <v>36</v>
      </c>
      <c r="J4317">
        <v>26</v>
      </c>
      <c r="K4317">
        <v>22</v>
      </c>
      <c r="L4317">
        <f t="shared" si="201"/>
        <v>4</v>
      </c>
      <c r="M4317">
        <v>12</v>
      </c>
      <c r="N4317">
        <v>57504</v>
      </c>
      <c r="O4317" s="1">
        <f t="shared" si="202"/>
        <v>2211.6923076923076</v>
      </c>
      <c r="P4317" s="1">
        <f t="shared" si="203"/>
        <v>48657.230769230766</v>
      </c>
      <c r="Q4317" s="1">
        <f>Table1[[#This Row],[Earned Basic Salary]]*20%</f>
        <v>9731.4461538461528</v>
      </c>
      <c r="R4317" s="1">
        <f>Table1[[#This Row],[Earned Basic Salary]]*10%</f>
        <v>4865.7230769230764</v>
      </c>
      <c r="S4317" s="1">
        <f>Table1[[#This Row],[Earned Basic Salary]]*12%</f>
        <v>5838.8676923076919</v>
      </c>
      <c r="T4317" s="1">
        <f>200</f>
        <v>200</v>
      </c>
      <c r="U4317" s="1">
        <f>Table1[[#This Row],[PF]]+Table1[[#This Row],[Professional Tax]]</f>
        <v>6038.8676923076919</v>
      </c>
      <c r="V4317" s="1">
        <f>Table1[[#This Row],[Overtime Hours]]*200</f>
        <v>2400</v>
      </c>
      <c r="W4317" s="1">
        <f>Table1[[#This Row],[Earned Basic Salary]]+Table1[[#This Row],[HRA]]+Table1[[#This Row],[DA]]+Table1[[#This Row],[Overtime Pay]]</f>
        <v>65654.399999999994</v>
      </c>
      <c r="X4317" s="1">
        <f>Table1[[#This Row],[Gross Salary]]-Table1[[#This Row],[Total Deduction]]</f>
        <v>59615.532307692301</v>
      </c>
      <c r="Y4317" t="s">
        <v>37</v>
      </c>
      <c r="Z4317" t="s">
        <v>38</v>
      </c>
      <c r="AA4317" t="s">
        <v>15268</v>
      </c>
      <c r="AB4317" t="s">
        <v>15269</v>
      </c>
    </row>
    <row r="4318" spans="1:28" x14ac:dyDescent="0.3">
      <c r="A4318" t="s">
        <v>15270</v>
      </c>
      <c r="B4318" t="s">
        <v>377</v>
      </c>
      <c r="C4318">
        <v>37</v>
      </c>
      <c r="D4318" t="s">
        <v>31</v>
      </c>
      <c r="E4318" t="s">
        <v>62</v>
      </c>
      <c r="F4318" t="s">
        <v>55</v>
      </c>
      <c r="G4318" t="s">
        <v>7268</v>
      </c>
      <c r="H4318" t="s">
        <v>35</v>
      </c>
      <c r="I4318" t="s">
        <v>36</v>
      </c>
      <c r="J4318">
        <v>26</v>
      </c>
      <c r="K4318">
        <v>24</v>
      </c>
      <c r="L4318">
        <f t="shared" si="201"/>
        <v>2</v>
      </c>
      <c r="M4318">
        <v>3</v>
      </c>
      <c r="N4318">
        <v>62759</v>
      </c>
      <c r="O4318" s="1">
        <f t="shared" si="202"/>
        <v>2413.8076923076924</v>
      </c>
      <c r="P4318" s="1">
        <f t="shared" si="203"/>
        <v>57931.384615384617</v>
      </c>
      <c r="Q4318" s="1">
        <f>Table1[[#This Row],[Earned Basic Salary]]*20%</f>
        <v>11586.276923076925</v>
      </c>
      <c r="R4318" s="1">
        <f>Table1[[#This Row],[Earned Basic Salary]]*10%</f>
        <v>5793.1384615384623</v>
      </c>
      <c r="S4318" s="1">
        <f>Table1[[#This Row],[Earned Basic Salary]]*12%</f>
        <v>6951.7661538461534</v>
      </c>
      <c r="T4318" s="1">
        <f>200</f>
        <v>200</v>
      </c>
      <c r="U4318" s="1">
        <f>Table1[[#This Row],[PF]]+Table1[[#This Row],[Professional Tax]]</f>
        <v>7151.7661538461534</v>
      </c>
      <c r="V4318" s="1">
        <f>Table1[[#This Row],[Overtime Hours]]*200</f>
        <v>600</v>
      </c>
      <c r="W4318" s="1">
        <f>Table1[[#This Row],[Earned Basic Salary]]+Table1[[#This Row],[HRA]]+Table1[[#This Row],[DA]]+Table1[[#This Row],[Overtime Pay]]</f>
        <v>75910.8</v>
      </c>
      <c r="X4318" s="1">
        <f>Table1[[#This Row],[Gross Salary]]-Table1[[#This Row],[Total Deduction]]</f>
        <v>68759.033846153849</v>
      </c>
      <c r="Y4318" t="s">
        <v>37</v>
      </c>
      <c r="Z4318" t="s">
        <v>106</v>
      </c>
      <c r="AA4318" t="s">
        <v>15271</v>
      </c>
      <c r="AB4318" t="s">
        <v>15272</v>
      </c>
    </row>
    <row r="4319" spans="1:28" x14ac:dyDescent="0.3">
      <c r="A4319" t="s">
        <v>15273</v>
      </c>
      <c r="B4319" t="s">
        <v>941</v>
      </c>
      <c r="C4319">
        <v>24</v>
      </c>
      <c r="D4319" t="s">
        <v>75</v>
      </c>
      <c r="E4319" t="s">
        <v>121</v>
      </c>
      <c r="F4319" t="s">
        <v>33</v>
      </c>
      <c r="G4319" t="s">
        <v>5847</v>
      </c>
      <c r="H4319" t="s">
        <v>35</v>
      </c>
      <c r="I4319" t="s">
        <v>36</v>
      </c>
      <c r="J4319">
        <v>26</v>
      </c>
      <c r="K4319">
        <v>25</v>
      </c>
      <c r="L4319">
        <f t="shared" si="201"/>
        <v>1</v>
      </c>
      <c r="M4319">
        <v>12</v>
      </c>
      <c r="N4319">
        <v>43767</v>
      </c>
      <c r="O4319" s="1">
        <f t="shared" si="202"/>
        <v>1683.3461538461538</v>
      </c>
      <c r="P4319" s="1">
        <f t="shared" si="203"/>
        <v>42083.653846153844</v>
      </c>
      <c r="Q4319" s="1">
        <f>Table1[[#This Row],[Earned Basic Salary]]*20%</f>
        <v>8416.7307692307695</v>
      </c>
      <c r="R4319" s="1">
        <f>Table1[[#This Row],[Earned Basic Salary]]*10%</f>
        <v>4208.3653846153848</v>
      </c>
      <c r="S4319" s="1">
        <f>Table1[[#This Row],[Earned Basic Salary]]*12%</f>
        <v>5050.038461538461</v>
      </c>
      <c r="T4319" s="1">
        <f>200</f>
        <v>200</v>
      </c>
      <c r="U4319" s="1">
        <f>Table1[[#This Row],[PF]]+Table1[[#This Row],[Professional Tax]]</f>
        <v>5250.038461538461</v>
      </c>
      <c r="V4319" s="1">
        <f>Table1[[#This Row],[Overtime Hours]]*200</f>
        <v>2400</v>
      </c>
      <c r="W4319" s="1">
        <f>Table1[[#This Row],[Earned Basic Salary]]+Table1[[#This Row],[HRA]]+Table1[[#This Row],[DA]]+Table1[[#This Row],[Overtime Pay]]</f>
        <v>57108.749999999993</v>
      </c>
      <c r="X4319" s="1">
        <f>Table1[[#This Row],[Gross Salary]]-Table1[[#This Row],[Total Deduction]]</f>
        <v>51858.711538461532</v>
      </c>
      <c r="Y4319" t="s">
        <v>37</v>
      </c>
      <c r="Z4319" t="s">
        <v>106</v>
      </c>
      <c r="AA4319" t="s">
        <v>15274</v>
      </c>
      <c r="AB4319" t="s">
        <v>15275</v>
      </c>
    </row>
    <row r="4320" spans="1:28" x14ac:dyDescent="0.3">
      <c r="A4320" t="s">
        <v>15276</v>
      </c>
      <c r="B4320" t="s">
        <v>74</v>
      </c>
      <c r="C4320">
        <v>44</v>
      </c>
      <c r="D4320" t="s">
        <v>53</v>
      </c>
      <c r="E4320" t="s">
        <v>45</v>
      </c>
      <c r="F4320" t="s">
        <v>89</v>
      </c>
      <c r="G4320" t="s">
        <v>15277</v>
      </c>
      <c r="H4320" t="s">
        <v>35</v>
      </c>
      <c r="I4320" t="s">
        <v>36</v>
      </c>
      <c r="J4320">
        <v>26</v>
      </c>
      <c r="K4320">
        <v>24</v>
      </c>
      <c r="L4320">
        <f t="shared" si="201"/>
        <v>2</v>
      </c>
      <c r="M4320">
        <v>6</v>
      </c>
      <c r="N4320">
        <v>70424</v>
      </c>
      <c r="O4320" s="1">
        <f t="shared" si="202"/>
        <v>2708.6153846153848</v>
      </c>
      <c r="P4320" s="1">
        <f t="shared" si="203"/>
        <v>65006.769230769234</v>
      </c>
      <c r="Q4320" s="1">
        <f>Table1[[#This Row],[Earned Basic Salary]]*20%</f>
        <v>13001.353846153848</v>
      </c>
      <c r="R4320" s="1">
        <f>Table1[[#This Row],[Earned Basic Salary]]*10%</f>
        <v>6500.6769230769241</v>
      </c>
      <c r="S4320" s="1">
        <f>Table1[[#This Row],[Earned Basic Salary]]*12%</f>
        <v>7800.8123076923075</v>
      </c>
      <c r="T4320" s="1">
        <f>200</f>
        <v>200</v>
      </c>
      <c r="U4320" s="1">
        <f>Table1[[#This Row],[PF]]+Table1[[#This Row],[Professional Tax]]</f>
        <v>8000.8123076923075</v>
      </c>
      <c r="V4320" s="1">
        <f>Table1[[#This Row],[Overtime Hours]]*200</f>
        <v>1200</v>
      </c>
      <c r="W4320" s="1">
        <f>Table1[[#This Row],[Earned Basic Salary]]+Table1[[#This Row],[HRA]]+Table1[[#This Row],[DA]]+Table1[[#This Row],[Overtime Pay]]</f>
        <v>85708.800000000003</v>
      </c>
      <c r="X4320" s="1">
        <f>Table1[[#This Row],[Gross Salary]]-Table1[[#This Row],[Total Deduction]]</f>
        <v>77707.987692307695</v>
      </c>
      <c r="Y4320" t="s">
        <v>37</v>
      </c>
      <c r="Z4320" t="s">
        <v>38</v>
      </c>
      <c r="AA4320" t="s">
        <v>15278</v>
      </c>
      <c r="AB4320" t="s">
        <v>15279</v>
      </c>
    </row>
    <row r="4321" spans="1:28" x14ac:dyDescent="0.3">
      <c r="A4321" t="s">
        <v>15280</v>
      </c>
      <c r="B4321" t="s">
        <v>661</v>
      </c>
      <c r="C4321">
        <v>33</v>
      </c>
      <c r="D4321" t="s">
        <v>127</v>
      </c>
      <c r="E4321" t="s">
        <v>32</v>
      </c>
      <c r="F4321" t="s">
        <v>89</v>
      </c>
      <c r="G4321" t="s">
        <v>164</v>
      </c>
      <c r="H4321" t="s">
        <v>35</v>
      </c>
      <c r="I4321" t="s">
        <v>36</v>
      </c>
      <c r="J4321">
        <v>26</v>
      </c>
      <c r="K4321">
        <v>23</v>
      </c>
      <c r="L4321">
        <f t="shared" si="201"/>
        <v>3</v>
      </c>
      <c r="M4321">
        <v>2</v>
      </c>
      <c r="N4321">
        <v>20796</v>
      </c>
      <c r="O4321" s="1">
        <f t="shared" si="202"/>
        <v>799.84615384615381</v>
      </c>
      <c r="P4321" s="1">
        <f t="shared" si="203"/>
        <v>18396.461538461539</v>
      </c>
      <c r="Q4321" s="1">
        <f>Table1[[#This Row],[Earned Basic Salary]]*20%</f>
        <v>3679.292307692308</v>
      </c>
      <c r="R4321" s="1">
        <f>Table1[[#This Row],[Earned Basic Salary]]*10%</f>
        <v>1839.646153846154</v>
      </c>
      <c r="S4321" s="1">
        <f>Table1[[#This Row],[Earned Basic Salary]]*12%</f>
        <v>2207.5753846153848</v>
      </c>
      <c r="T4321" s="1">
        <f>200</f>
        <v>200</v>
      </c>
      <c r="U4321" s="1">
        <f>Table1[[#This Row],[PF]]+Table1[[#This Row],[Professional Tax]]</f>
        <v>2407.5753846153848</v>
      </c>
      <c r="V4321" s="1">
        <f>Table1[[#This Row],[Overtime Hours]]*200</f>
        <v>400</v>
      </c>
      <c r="W4321" s="1">
        <f>Table1[[#This Row],[Earned Basic Salary]]+Table1[[#This Row],[HRA]]+Table1[[#This Row],[DA]]+Table1[[#This Row],[Overtime Pay]]</f>
        <v>24315.4</v>
      </c>
      <c r="X4321" s="1">
        <f>Table1[[#This Row],[Gross Salary]]-Table1[[#This Row],[Total Deduction]]</f>
        <v>21907.824615384616</v>
      </c>
      <c r="Y4321" t="s">
        <v>37</v>
      </c>
      <c r="Z4321" t="s">
        <v>48</v>
      </c>
      <c r="AA4321" t="s">
        <v>15281</v>
      </c>
      <c r="AB4321" t="s">
        <v>15282</v>
      </c>
    </row>
    <row r="4322" spans="1:28" x14ac:dyDescent="0.3">
      <c r="A4322" t="s">
        <v>15283</v>
      </c>
      <c r="B4322" t="s">
        <v>406</v>
      </c>
      <c r="C4322">
        <v>51</v>
      </c>
      <c r="D4322" t="s">
        <v>127</v>
      </c>
      <c r="E4322" t="s">
        <v>54</v>
      </c>
      <c r="F4322" t="s">
        <v>55</v>
      </c>
      <c r="G4322" t="s">
        <v>2149</v>
      </c>
      <c r="H4322" t="s">
        <v>35</v>
      </c>
      <c r="I4322" t="s">
        <v>36</v>
      </c>
      <c r="J4322">
        <v>26</v>
      </c>
      <c r="K4322">
        <v>24</v>
      </c>
      <c r="L4322">
        <f t="shared" si="201"/>
        <v>2</v>
      </c>
      <c r="M4322">
        <v>13</v>
      </c>
      <c r="N4322">
        <v>28201</v>
      </c>
      <c r="O4322" s="1">
        <f t="shared" si="202"/>
        <v>1084.6538461538462</v>
      </c>
      <c r="P4322" s="1">
        <f t="shared" si="203"/>
        <v>26031.692307692309</v>
      </c>
      <c r="Q4322" s="1">
        <f>Table1[[#This Row],[Earned Basic Salary]]*20%</f>
        <v>5206.3384615384621</v>
      </c>
      <c r="R4322" s="1">
        <f>Table1[[#This Row],[Earned Basic Salary]]*10%</f>
        <v>2603.169230769231</v>
      </c>
      <c r="S4322" s="1">
        <f>Table1[[#This Row],[Earned Basic Salary]]*12%</f>
        <v>3123.8030769230768</v>
      </c>
      <c r="T4322" s="1">
        <f>200</f>
        <v>200</v>
      </c>
      <c r="U4322" s="1">
        <f>Table1[[#This Row],[PF]]+Table1[[#This Row],[Professional Tax]]</f>
        <v>3323.8030769230768</v>
      </c>
      <c r="V4322" s="1">
        <f>Table1[[#This Row],[Overtime Hours]]*200</f>
        <v>2600</v>
      </c>
      <c r="W4322" s="1">
        <f>Table1[[#This Row],[Earned Basic Salary]]+Table1[[#This Row],[HRA]]+Table1[[#This Row],[DA]]+Table1[[#This Row],[Overtime Pay]]</f>
        <v>36441.199999999997</v>
      </c>
      <c r="X4322" s="1">
        <f>Table1[[#This Row],[Gross Salary]]-Table1[[#This Row],[Total Deduction]]</f>
        <v>33117.396923076922</v>
      </c>
      <c r="Y4322" t="s">
        <v>37</v>
      </c>
      <c r="Z4322" t="s">
        <v>48</v>
      </c>
      <c r="AA4322" t="s">
        <v>15284</v>
      </c>
      <c r="AB4322" t="s">
        <v>15285</v>
      </c>
    </row>
    <row r="4323" spans="1:28" x14ac:dyDescent="0.3">
      <c r="A4323" t="s">
        <v>15286</v>
      </c>
      <c r="B4323" t="s">
        <v>683</v>
      </c>
      <c r="C4323">
        <v>21</v>
      </c>
      <c r="D4323" t="s">
        <v>81</v>
      </c>
      <c r="E4323" t="s">
        <v>62</v>
      </c>
      <c r="F4323" t="s">
        <v>55</v>
      </c>
      <c r="G4323" t="s">
        <v>139</v>
      </c>
      <c r="H4323" t="s">
        <v>35</v>
      </c>
      <c r="I4323" t="s">
        <v>36</v>
      </c>
      <c r="J4323">
        <v>26</v>
      </c>
      <c r="K4323">
        <v>23</v>
      </c>
      <c r="L4323">
        <f t="shared" si="201"/>
        <v>3</v>
      </c>
      <c r="M4323">
        <v>16</v>
      </c>
      <c r="N4323">
        <v>34468</v>
      </c>
      <c r="O4323" s="1">
        <f t="shared" si="202"/>
        <v>1325.6923076923076</v>
      </c>
      <c r="P4323" s="1">
        <f t="shared" si="203"/>
        <v>30490.923076923074</v>
      </c>
      <c r="Q4323" s="1">
        <f>Table1[[#This Row],[Earned Basic Salary]]*20%</f>
        <v>6098.1846153846154</v>
      </c>
      <c r="R4323" s="1">
        <f>Table1[[#This Row],[Earned Basic Salary]]*10%</f>
        <v>3049.0923076923077</v>
      </c>
      <c r="S4323" s="1">
        <f>Table1[[#This Row],[Earned Basic Salary]]*12%</f>
        <v>3658.9107692307689</v>
      </c>
      <c r="T4323" s="1">
        <f>200</f>
        <v>200</v>
      </c>
      <c r="U4323" s="1">
        <f>Table1[[#This Row],[PF]]+Table1[[#This Row],[Professional Tax]]</f>
        <v>3858.9107692307689</v>
      </c>
      <c r="V4323" s="1">
        <f>Table1[[#This Row],[Overtime Hours]]*200</f>
        <v>3200</v>
      </c>
      <c r="W4323" s="1">
        <f>Table1[[#This Row],[Earned Basic Salary]]+Table1[[#This Row],[HRA]]+Table1[[#This Row],[DA]]+Table1[[#This Row],[Overtime Pay]]</f>
        <v>42838.2</v>
      </c>
      <c r="X4323" s="1">
        <f>Table1[[#This Row],[Gross Salary]]-Table1[[#This Row],[Total Deduction]]</f>
        <v>38979.289230769231</v>
      </c>
      <c r="Y4323" t="s">
        <v>37</v>
      </c>
      <c r="Z4323" t="s">
        <v>38</v>
      </c>
      <c r="AA4323" t="s">
        <v>15287</v>
      </c>
      <c r="AB4323" t="s">
        <v>15288</v>
      </c>
    </row>
    <row r="4324" spans="1:28" x14ac:dyDescent="0.3">
      <c r="A4324" t="s">
        <v>15289</v>
      </c>
      <c r="B4324" t="s">
        <v>4613</v>
      </c>
      <c r="C4324">
        <v>54</v>
      </c>
      <c r="D4324" t="s">
        <v>44</v>
      </c>
      <c r="E4324" t="s">
        <v>62</v>
      </c>
      <c r="F4324" t="s">
        <v>55</v>
      </c>
      <c r="G4324" t="s">
        <v>5279</v>
      </c>
      <c r="H4324" t="s">
        <v>35</v>
      </c>
      <c r="I4324" t="s">
        <v>36</v>
      </c>
      <c r="J4324">
        <v>26</v>
      </c>
      <c r="K4324">
        <v>24</v>
      </c>
      <c r="L4324">
        <f t="shared" si="201"/>
        <v>2</v>
      </c>
      <c r="M4324">
        <v>13</v>
      </c>
      <c r="N4324">
        <v>49101</v>
      </c>
      <c r="O4324" s="1">
        <f t="shared" si="202"/>
        <v>1888.5</v>
      </c>
      <c r="P4324" s="1">
        <f t="shared" si="203"/>
        <v>45324</v>
      </c>
      <c r="Q4324" s="1">
        <f>Table1[[#This Row],[Earned Basic Salary]]*20%</f>
        <v>9064.8000000000011</v>
      </c>
      <c r="R4324" s="1">
        <f>Table1[[#This Row],[Earned Basic Salary]]*10%</f>
        <v>4532.4000000000005</v>
      </c>
      <c r="S4324" s="1">
        <f>Table1[[#This Row],[Earned Basic Salary]]*12%</f>
        <v>5438.88</v>
      </c>
      <c r="T4324" s="1">
        <f>200</f>
        <v>200</v>
      </c>
      <c r="U4324" s="1">
        <f>Table1[[#This Row],[PF]]+Table1[[#This Row],[Professional Tax]]</f>
        <v>5638.88</v>
      </c>
      <c r="V4324" s="1">
        <f>Table1[[#This Row],[Overtime Hours]]*200</f>
        <v>2600</v>
      </c>
      <c r="W4324" s="1">
        <f>Table1[[#This Row],[Earned Basic Salary]]+Table1[[#This Row],[HRA]]+Table1[[#This Row],[DA]]+Table1[[#This Row],[Overtime Pay]]</f>
        <v>61521.200000000004</v>
      </c>
      <c r="X4324" s="1">
        <f>Table1[[#This Row],[Gross Salary]]-Table1[[#This Row],[Total Deduction]]</f>
        <v>55882.320000000007</v>
      </c>
      <c r="Y4324" t="s">
        <v>37</v>
      </c>
      <c r="Z4324" t="s">
        <v>95</v>
      </c>
      <c r="AA4324" t="s">
        <v>15290</v>
      </c>
      <c r="AB4324" t="s">
        <v>15291</v>
      </c>
    </row>
    <row r="4325" spans="1:28" x14ac:dyDescent="0.3">
      <c r="A4325" t="s">
        <v>15292</v>
      </c>
      <c r="B4325" t="s">
        <v>250</v>
      </c>
      <c r="C4325">
        <v>55</v>
      </c>
      <c r="D4325" t="s">
        <v>133</v>
      </c>
      <c r="E4325" t="s">
        <v>54</v>
      </c>
      <c r="F4325" t="s">
        <v>83</v>
      </c>
      <c r="G4325" t="s">
        <v>545</v>
      </c>
      <c r="H4325" t="s">
        <v>35</v>
      </c>
      <c r="I4325" t="s">
        <v>36</v>
      </c>
      <c r="J4325">
        <v>26</v>
      </c>
      <c r="K4325">
        <v>23</v>
      </c>
      <c r="L4325">
        <f t="shared" si="201"/>
        <v>3</v>
      </c>
      <c r="M4325">
        <v>12</v>
      </c>
      <c r="N4325">
        <v>66013</v>
      </c>
      <c r="O4325" s="1">
        <f t="shared" si="202"/>
        <v>2538.9615384615386</v>
      </c>
      <c r="P4325" s="1">
        <f t="shared" si="203"/>
        <v>58396.11538461539</v>
      </c>
      <c r="Q4325" s="1">
        <f>Table1[[#This Row],[Earned Basic Salary]]*20%</f>
        <v>11679.223076923079</v>
      </c>
      <c r="R4325" s="1">
        <f>Table1[[#This Row],[Earned Basic Salary]]*10%</f>
        <v>5839.6115384615396</v>
      </c>
      <c r="S4325" s="1">
        <f>Table1[[#This Row],[Earned Basic Salary]]*12%</f>
        <v>7007.5338461538468</v>
      </c>
      <c r="T4325" s="1">
        <f>200</f>
        <v>200</v>
      </c>
      <c r="U4325" s="1">
        <f>Table1[[#This Row],[PF]]+Table1[[#This Row],[Professional Tax]]</f>
        <v>7207.5338461538468</v>
      </c>
      <c r="V4325" s="1">
        <f>Table1[[#This Row],[Overtime Hours]]*200</f>
        <v>2400</v>
      </c>
      <c r="W4325" s="1">
        <f>Table1[[#This Row],[Earned Basic Salary]]+Table1[[#This Row],[HRA]]+Table1[[#This Row],[DA]]+Table1[[#This Row],[Overtime Pay]]</f>
        <v>78314.950000000012</v>
      </c>
      <c r="X4325" s="1">
        <f>Table1[[#This Row],[Gross Salary]]-Table1[[#This Row],[Total Deduction]]</f>
        <v>71107.416153846163</v>
      </c>
      <c r="Y4325" t="s">
        <v>37</v>
      </c>
      <c r="Z4325" t="s">
        <v>38</v>
      </c>
      <c r="AA4325" t="s">
        <v>15293</v>
      </c>
      <c r="AB4325" t="s">
        <v>15294</v>
      </c>
    </row>
    <row r="4326" spans="1:28" x14ac:dyDescent="0.3">
      <c r="A4326" t="s">
        <v>15295</v>
      </c>
      <c r="B4326" t="s">
        <v>612</v>
      </c>
      <c r="C4326">
        <v>47</v>
      </c>
      <c r="D4326" t="s">
        <v>75</v>
      </c>
      <c r="E4326" t="s">
        <v>45</v>
      </c>
      <c r="F4326" t="s">
        <v>63</v>
      </c>
      <c r="G4326" t="s">
        <v>5661</v>
      </c>
      <c r="H4326" t="s">
        <v>35</v>
      </c>
      <c r="I4326" t="s">
        <v>36</v>
      </c>
      <c r="J4326">
        <v>26</v>
      </c>
      <c r="K4326">
        <v>23</v>
      </c>
      <c r="L4326">
        <f t="shared" si="201"/>
        <v>3</v>
      </c>
      <c r="M4326">
        <v>5</v>
      </c>
      <c r="N4326">
        <v>46583</v>
      </c>
      <c r="O4326" s="1">
        <f t="shared" si="202"/>
        <v>1791.6538461538462</v>
      </c>
      <c r="P4326" s="1">
        <f t="shared" si="203"/>
        <v>41208.038461538461</v>
      </c>
      <c r="Q4326" s="1">
        <f>Table1[[#This Row],[Earned Basic Salary]]*20%</f>
        <v>8241.6076923076926</v>
      </c>
      <c r="R4326" s="1">
        <f>Table1[[#This Row],[Earned Basic Salary]]*10%</f>
        <v>4120.8038461538463</v>
      </c>
      <c r="S4326" s="1">
        <f>Table1[[#This Row],[Earned Basic Salary]]*12%</f>
        <v>4944.9646153846152</v>
      </c>
      <c r="T4326" s="1">
        <f>200</f>
        <v>200</v>
      </c>
      <c r="U4326" s="1">
        <f>Table1[[#This Row],[PF]]+Table1[[#This Row],[Professional Tax]]</f>
        <v>5144.9646153846152</v>
      </c>
      <c r="V4326" s="1">
        <f>Table1[[#This Row],[Overtime Hours]]*200</f>
        <v>1000</v>
      </c>
      <c r="W4326" s="1">
        <f>Table1[[#This Row],[Earned Basic Salary]]+Table1[[#This Row],[HRA]]+Table1[[#This Row],[DA]]+Table1[[#This Row],[Overtime Pay]]</f>
        <v>54570.45</v>
      </c>
      <c r="X4326" s="1">
        <f>Table1[[#This Row],[Gross Salary]]-Table1[[#This Row],[Total Deduction]]</f>
        <v>49425.485384615386</v>
      </c>
      <c r="Y4326" t="s">
        <v>37</v>
      </c>
      <c r="Z4326" t="s">
        <v>95</v>
      </c>
      <c r="AA4326" t="s">
        <v>15296</v>
      </c>
      <c r="AB4326" t="s">
        <v>15297</v>
      </c>
    </row>
    <row r="4327" spans="1:28" x14ac:dyDescent="0.3">
      <c r="A4327" t="s">
        <v>15298</v>
      </c>
      <c r="B4327" t="s">
        <v>68</v>
      </c>
      <c r="C4327">
        <v>24</v>
      </c>
      <c r="D4327" t="s">
        <v>75</v>
      </c>
      <c r="E4327" t="s">
        <v>32</v>
      </c>
      <c r="F4327" t="s">
        <v>63</v>
      </c>
      <c r="G4327" t="s">
        <v>2262</v>
      </c>
      <c r="H4327" t="s">
        <v>35</v>
      </c>
      <c r="I4327" t="s">
        <v>36</v>
      </c>
      <c r="J4327">
        <v>26</v>
      </c>
      <c r="K4327">
        <v>23</v>
      </c>
      <c r="L4327">
        <f t="shared" si="201"/>
        <v>3</v>
      </c>
      <c r="M4327">
        <v>17</v>
      </c>
      <c r="N4327">
        <v>28892</v>
      </c>
      <c r="O4327" s="1">
        <f t="shared" si="202"/>
        <v>1111.2307692307693</v>
      </c>
      <c r="P4327" s="1">
        <f t="shared" si="203"/>
        <v>25558.307692307695</v>
      </c>
      <c r="Q4327" s="1">
        <f>Table1[[#This Row],[Earned Basic Salary]]*20%</f>
        <v>5111.6615384615397</v>
      </c>
      <c r="R4327" s="1">
        <f>Table1[[#This Row],[Earned Basic Salary]]*10%</f>
        <v>2555.8307692307699</v>
      </c>
      <c r="S4327" s="1">
        <f>Table1[[#This Row],[Earned Basic Salary]]*12%</f>
        <v>3066.9969230769234</v>
      </c>
      <c r="T4327" s="1">
        <f>200</f>
        <v>200</v>
      </c>
      <c r="U4327" s="1">
        <f>Table1[[#This Row],[PF]]+Table1[[#This Row],[Professional Tax]]</f>
        <v>3266.9969230769234</v>
      </c>
      <c r="V4327" s="1">
        <f>Table1[[#This Row],[Overtime Hours]]*200</f>
        <v>3400</v>
      </c>
      <c r="W4327" s="1">
        <f>Table1[[#This Row],[Earned Basic Salary]]+Table1[[#This Row],[HRA]]+Table1[[#This Row],[DA]]+Table1[[#This Row],[Overtime Pay]]</f>
        <v>36625.800000000003</v>
      </c>
      <c r="X4327" s="1">
        <f>Table1[[#This Row],[Gross Salary]]-Table1[[#This Row],[Total Deduction]]</f>
        <v>33358.803076923083</v>
      </c>
      <c r="Y4327" t="s">
        <v>37</v>
      </c>
      <c r="Z4327" t="s">
        <v>38</v>
      </c>
      <c r="AA4327" t="s">
        <v>15299</v>
      </c>
      <c r="AB4327" t="s">
        <v>15300</v>
      </c>
    </row>
    <row r="4328" spans="1:28" x14ac:dyDescent="0.3">
      <c r="A4328" t="s">
        <v>15301</v>
      </c>
      <c r="B4328" t="s">
        <v>1439</v>
      </c>
      <c r="C4328">
        <v>22</v>
      </c>
      <c r="D4328" t="s">
        <v>31</v>
      </c>
      <c r="E4328" t="s">
        <v>45</v>
      </c>
      <c r="F4328" t="s">
        <v>63</v>
      </c>
      <c r="G4328" t="s">
        <v>9236</v>
      </c>
      <c r="H4328" t="s">
        <v>35</v>
      </c>
      <c r="I4328" t="s">
        <v>36</v>
      </c>
      <c r="J4328">
        <v>26</v>
      </c>
      <c r="K4328">
        <v>23</v>
      </c>
      <c r="L4328">
        <f t="shared" si="201"/>
        <v>3</v>
      </c>
      <c r="M4328">
        <v>14</v>
      </c>
      <c r="N4328">
        <v>45524</v>
      </c>
      <c r="O4328" s="1">
        <f t="shared" si="202"/>
        <v>1750.9230769230769</v>
      </c>
      <c r="P4328" s="1">
        <f t="shared" si="203"/>
        <v>40271.230769230766</v>
      </c>
      <c r="Q4328" s="1">
        <f>Table1[[#This Row],[Earned Basic Salary]]*20%</f>
        <v>8054.2461538461539</v>
      </c>
      <c r="R4328" s="1">
        <f>Table1[[#This Row],[Earned Basic Salary]]*10%</f>
        <v>4027.123076923077</v>
      </c>
      <c r="S4328" s="1">
        <f>Table1[[#This Row],[Earned Basic Salary]]*12%</f>
        <v>4832.5476923076922</v>
      </c>
      <c r="T4328" s="1">
        <f>200</f>
        <v>200</v>
      </c>
      <c r="U4328" s="1">
        <f>Table1[[#This Row],[PF]]+Table1[[#This Row],[Professional Tax]]</f>
        <v>5032.5476923076922</v>
      </c>
      <c r="V4328" s="1">
        <f>Table1[[#This Row],[Overtime Hours]]*200</f>
        <v>2800</v>
      </c>
      <c r="W4328" s="1">
        <f>Table1[[#This Row],[Earned Basic Salary]]+Table1[[#This Row],[HRA]]+Table1[[#This Row],[DA]]+Table1[[#This Row],[Overtime Pay]]</f>
        <v>55152.599999999991</v>
      </c>
      <c r="X4328" s="1">
        <f>Table1[[#This Row],[Gross Salary]]-Table1[[#This Row],[Total Deduction]]</f>
        <v>50120.052307692298</v>
      </c>
      <c r="Y4328" t="s">
        <v>37</v>
      </c>
      <c r="Z4328" t="s">
        <v>106</v>
      </c>
      <c r="AA4328" t="s">
        <v>15302</v>
      </c>
      <c r="AB4328" t="s">
        <v>15303</v>
      </c>
    </row>
    <row r="4329" spans="1:28" x14ac:dyDescent="0.3">
      <c r="A4329" t="s">
        <v>15304</v>
      </c>
      <c r="B4329" t="s">
        <v>517</v>
      </c>
      <c r="C4329">
        <v>42</v>
      </c>
      <c r="D4329" t="s">
        <v>81</v>
      </c>
      <c r="E4329" t="s">
        <v>32</v>
      </c>
      <c r="F4329" t="s">
        <v>69</v>
      </c>
      <c r="G4329" t="s">
        <v>8243</v>
      </c>
      <c r="H4329" t="s">
        <v>35</v>
      </c>
      <c r="I4329" t="s">
        <v>36</v>
      </c>
      <c r="J4329">
        <v>26</v>
      </c>
      <c r="K4329">
        <v>24</v>
      </c>
      <c r="L4329">
        <f t="shared" si="201"/>
        <v>2</v>
      </c>
      <c r="M4329">
        <v>7</v>
      </c>
      <c r="N4329">
        <v>22272</v>
      </c>
      <c r="O4329" s="1">
        <f t="shared" si="202"/>
        <v>856.61538461538464</v>
      </c>
      <c r="P4329" s="1">
        <f t="shared" si="203"/>
        <v>20558.76923076923</v>
      </c>
      <c r="Q4329" s="1">
        <f>Table1[[#This Row],[Earned Basic Salary]]*20%</f>
        <v>4111.7538461538461</v>
      </c>
      <c r="R4329" s="1">
        <f>Table1[[#This Row],[Earned Basic Salary]]*10%</f>
        <v>2055.876923076923</v>
      </c>
      <c r="S4329" s="1">
        <f>Table1[[#This Row],[Earned Basic Salary]]*12%</f>
        <v>2467.0523076923077</v>
      </c>
      <c r="T4329" s="1">
        <f>200</f>
        <v>200</v>
      </c>
      <c r="U4329" s="1">
        <f>Table1[[#This Row],[PF]]+Table1[[#This Row],[Professional Tax]]</f>
        <v>2667.0523076923077</v>
      </c>
      <c r="V4329" s="1">
        <f>Table1[[#This Row],[Overtime Hours]]*200</f>
        <v>1400</v>
      </c>
      <c r="W4329" s="1">
        <f>Table1[[#This Row],[Earned Basic Salary]]+Table1[[#This Row],[HRA]]+Table1[[#This Row],[DA]]+Table1[[#This Row],[Overtime Pay]]</f>
        <v>28126.400000000001</v>
      </c>
      <c r="X4329" s="1">
        <f>Table1[[#This Row],[Gross Salary]]-Table1[[#This Row],[Total Deduction]]</f>
        <v>25459.347692307692</v>
      </c>
      <c r="Y4329" t="s">
        <v>37</v>
      </c>
      <c r="Z4329" t="s">
        <v>38</v>
      </c>
      <c r="AA4329" t="s">
        <v>15305</v>
      </c>
      <c r="AB4329" t="s">
        <v>15306</v>
      </c>
    </row>
    <row r="4330" spans="1:28" x14ac:dyDescent="0.3">
      <c r="A4330" t="s">
        <v>15307</v>
      </c>
      <c r="B4330" t="s">
        <v>2055</v>
      </c>
      <c r="C4330">
        <v>36</v>
      </c>
      <c r="D4330" t="s">
        <v>133</v>
      </c>
      <c r="E4330" t="s">
        <v>82</v>
      </c>
      <c r="F4330" t="s">
        <v>46</v>
      </c>
      <c r="G4330" t="s">
        <v>15308</v>
      </c>
      <c r="H4330" t="s">
        <v>35</v>
      </c>
      <c r="I4330" t="s">
        <v>36</v>
      </c>
      <c r="J4330">
        <v>26</v>
      </c>
      <c r="K4330">
        <v>22</v>
      </c>
      <c r="L4330">
        <f t="shared" si="201"/>
        <v>4</v>
      </c>
      <c r="M4330">
        <v>9</v>
      </c>
      <c r="N4330">
        <v>38822</v>
      </c>
      <c r="O4330" s="1">
        <f t="shared" si="202"/>
        <v>1493.1538461538462</v>
      </c>
      <c r="P4330" s="1">
        <f t="shared" si="203"/>
        <v>32849.384615384617</v>
      </c>
      <c r="Q4330" s="1">
        <f>Table1[[#This Row],[Earned Basic Salary]]*20%</f>
        <v>6569.876923076924</v>
      </c>
      <c r="R4330" s="1">
        <f>Table1[[#This Row],[Earned Basic Salary]]*10%</f>
        <v>3284.938461538462</v>
      </c>
      <c r="S4330" s="1">
        <f>Table1[[#This Row],[Earned Basic Salary]]*12%</f>
        <v>3941.9261538461537</v>
      </c>
      <c r="T4330" s="1">
        <f>200</f>
        <v>200</v>
      </c>
      <c r="U4330" s="1">
        <f>Table1[[#This Row],[PF]]+Table1[[#This Row],[Professional Tax]]</f>
        <v>4141.9261538461542</v>
      </c>
      <c r="V4330" s="1">
        <f>Table1[[#This Row],[Overtime Hours]]*200</f>
        <v>1800</v>
      </c>
      <c r="W4330" s="1">
        <f>Table1[[#This Row],[Earned Basic Salary]]+Table1[[#This Row],[HRA]]+Table1[[#This Row],[DA]]+Table1[[#This Row],[Overtime Pay]]</f>
        <v>44504.200000000004</v>
      </c>
      <c r="X4330" s="1">
        <f>Table1[[#This Row],[Gross Salary]]-Table1[[#This Row],[Total Deduction]]</f>
        <v>40362.273846153854</v>
      </c>
      <c r="Y4330" t="s">
        <v>37</v>
      </c>
      <c r="Z4330" t="s">
        <v>38</v>
      </c>
      <c r="AA4330" t="s">
        <v>15309</v>
      </c>
      <c r="AB4330" t="s">
        <v>15310</v>
      </c>
    </row>
    <row r="4331" spans="1:28" x14ac:dyDescent="0.3">
      <c r="A4331" t="s">
        <v>15311</v>
      </c>
      <c r="B4331" t="s">
        <v>226</v>
      </c>
      <c r="C4331">
        <v>49</v>
      </c>
      <c r="D4331" t="s">
        <v>81</v>
      </c>
      <c r="E4331" t="s">
        <v>82</v>
      </c>
      <c r="F4331" t="s">
        <v>33</v>
      </c>
      <c r="G4331" t="s">
        <v>1853</v>
      </c>
      <c r="H4331" t="s">
        <v>35</v>
      </c>
      <c r="I4331" t="s">
        <v>36</v>
      </c>
      <c r="J4331">
        <v>26</v>
      </c>
      <c r="K4331">
        <v>23</v>
      </c>
      <c r="L4331">
        <f t="shared" si="201"/>
        <v>3</v>
      </c>
      <c r="M4331">
        <v>2</v>
      </c>
      <c r="N4331">
        <v>18800</v>
      </c>
      <c r="O4331" s="1">
        <f t="shared" si="202"/>
        <v>723.07692307692309</v>
      </c>
      <c r="P4331" s="1">
        <f t="shared" si="203"/>
        <v>16630.76923076923</v>
      </c>
      <c r="Q4331" s="1">
        <f>Table1[[#This Row],[Earned Basic Salary]]*20%</f>
        <v>3326.1538461538462</v>
      </c>
      <c r="R4331" s="1">
        <f>Table1[[#This Row],[Earned Basic Salary]]*10%</f>
        <v>1663.0769230769231</v>
      </c>
      <c r="S4331" s="1">
        <f>Table1[[#This Row],[Earned Basic Salary]]*12%</f>
        <v>1995.6923076923076</v>
      </c>
      <c r="T4331" s="1">
        <f>200</f>
        <v>200</v>
      </c>
      <c r="U4331" s="1">
        <f>Table1[[#This Row],[PF]]+Table1[[#This Row],[Professional Tax]]</f>
        <v>2195.6923076923076</v>
      </c>
      <c r="V4331" s="1">
        <f>Table1[[#This Row],[Overtime Hours]]*200</f>
        <v>400</v>
      </c>
      <c r="W4331" s="1">
        <f>Table1[[#This Row],[Earned Basic Salary]]+Table1[[#This Row],[HRA]]+Table1[[#This Row],[DA]]+Table1[[#This Row],[Overtime Pay]]</f>
        <v>22020</v>
      </c>
      <c r="X4331" s="1">
        <f>Table1[[#This Row],[Gross Salary]]-Table1[[#This Row],[Total Deduction]]</f>
        <v>19824.307692307691</v>
      </c>
      <c r="Y4331" t="s">
        <v>37</v>
      </c>
      <c r="Z4331" t="s">
        <v>38</v>
      </c>
      <c r="AA4331" t="s">
        <v>15312</v>
      </c>
      <c r="AB4331" t="s">
        <v>15313</v>
      </c>
    </row>
    <row r="4332" spans="1:28" x14ac:dyDescent="0.3">
      <c r="A4332" t="s">
        <v>15314</v>
      </c>
      <c r="B4332" t="s">
        <v>835</v>
      </c>
      <c r="C4332">
        <v>44</v>
      </c>
      <c r="D4332" t="s">
        <v>61</v>
      </c>
      <c r="E4332" t="s">
        <v>62</v>
      </c>
      <c r="F4332" t="s">
        <v>89</v>
      </c>
      <c r="G4332" t="s">
        <v>15315</v>
      </c>
      <c r="H4332" t="s">
        <v>35</v>
      </c>
      <c r="I4332" t="s">
        <v>36</v>
      </c>
      <c r="J4332">
        <v>26</v>
      </c>
      <c r="K4332">
        <v>23</v>
      </c>
      <c r="L4332">
        <f t="shared" si="201"/>
        <v>3</v>
      </c>
      <c r="M4332">
        <v>14</v>
      </c>
      <c r="N4332">
        <v>34064</v>
      </c>
      <c r="O4332" s="1">
        <f t="shared" si="202"/>
        <v>1310.1538461538462</v>
      </c>
      <c r="P4332" s="1">
        <f t="shared" si="203"/>
        <v>30133.538461538461</v>
      </c>
      <c r="Q4332" s="1">
        <f>Table1[[#This Row],[Earned Basic Salary]]*20%</f>
        <v>6026.7076923076929</v>
      </c>
      <c r="R4332" s="1">
        <f>Table1[[#This Row],[Earned Basic Salary]]*10%</f>
        <v>3013.3538461538465</v>
      </c>
      <c r="S4332" s="1">
        <f>Table1[[#This Row],[Earned Basic Salary]]*12%</f>
        <v>3616.0246153846151</v>
      </c>
      <c r="T4332" s="1">
        <f>200</f>
        <v>200</v>
      </c>
      <c r="U4332" s="1">
        <f>Table1[[#This Row],[PF]]+Table1[[#This Row],[Professional Tax]]</f>
        <v>3816.0246153846151</v>
      </c>
      <c r="V4332" s="1">
        <f>Table1[[#This Row],[Overtime Hours]]*200</f>
        <v>2800</v>
      </c>
      <c r="W4332" s="1">
        <f>Table1[[#This Row],[Earned Basic Salary]]+Table1[[#This Row],[HRA]]+Table1[[#This Row],[DA]]+Table1[[#This Row],[Overtime Pay]]</f>
        <v>41973.599999999999</v>
      </c>
      <c r="X4332" s="1">
        <f>Table1[[#This Row],[Gross Salary]]-Table1[[#This Row],[Total Deduction]]</f>
        <v>38157.575384615382</v>
      </c>
      <c r="Y4332" t="s">
        <v>37</v>
      </c>
      <c r="Z4332" t="s">
        <v>38</v>
      </c>
      <c r="AA4332" t="s">
        <v>15316</v>
      </c>
      <c r="AB4332" t="s">
        <v>15317</v>
      </c>
    </row>
    <row r="4333" spans="1:28" x14ac:dyDescent="0.3">
      <c r="A4333" t="s">
        <v>15318</v>
      </c>
      <c r="B4333" t="s">
        <v>2238</v>
      </c>
      <c r="C4333">
        <v>51</v>
      </c>
      <c r="D4333" t="s">
        <v>81</v>
      </c>
      <c r="E4333" t="s">
        <v>32</v>
      </c>
      <c r="F4333" t="s">
        <v>69</v>
      </c>
      <c r="G4333" t="s">
        <v>15319</v>
      </c>
      <c r="H4333" t="s">
        <v>35</v>
      </c>
      <c r="I4333" t="s">
        <v>36</v>
      </c>
      <c r="J4333">
        <v>26</v>
      </c>
      <c r="K4333">
        <v>24</v>
      </c>
      <c r="L4333">
        <f t="shared" si="201"/>
        <v>2</v>
      </c>
      <c r="M4333">
        <v>5</v>
      </c>
      <c r="N4333">
        <v>54028</v>
      </c>
      <c r="O4333" s="1">
        <f t="shared" si="202"/>
        <v>2078</v>
      </c>
      <c r="P4333" s="1">
        <f t="shared" si="203"/>
        <v>49872</v>
      </c>
      <c r="Q4333" s="1">
        <f>Table1[[#This Row],[Earned Basic Salary]]*20%</f>
        <v>9974.4000000000015</v>
      </c>
      <c r="R4333" s="1">
        <f>Table1[[#This Row],[Earned Basic Salary]]*10%</f>
        <v>4987.2000000000007</v>
      </c>
      <c r="S4333" s="1">
        <f>Table1[[#This Row],[Earned Basic Salary]]*12%</f>
        <v>5984.6399999999994</v>
      </c>
      <c r="T4333" s="1">
        <f>200</f>
        <v>200</v>
      </c>
      <c r="U4333" s="1">
        <f>Table1[[#This Row],[PF]]+Table1[[#This Row],[Professional Tax]]</f>
        <v>6184.6399999999994</v>
      </c>
      <c r="V4333" s="1">
        <f>Table1[[#This Row],[Overtime Hours]]*200</f>
        <v>1000</v>
      </c>
      <c r="W4333" s="1">
        <f>Table1[[#This Row],[Earned Basic Salary]]+Table1[[#This Row],[HRA]]+Table1[[#This Row],[DA]]+Table1[[#This Row],[Overtime Pay]]</f>
        <v>65833.600000000006</v>
      </c>
      <c r="X4333" s="1">
        <f>Table1[[#This Row],[Gross Salary]]-Table1[[#This Row],[Total Deduction]]</f>
        <v>59648.960000000006</v>
      </c>
      <c r="Y4333" t="s">
        <v>37</v>
      </c>
      <c r="Z4333" t="s">
        <v>48</v>
      </c>
      <c r="AA4333" t="s">
        <v>15320</v>
      </c>
      <c r="AB4333" t="s">
        <v>15321</v>
      </c>
    </row>
    <row r="4334" spans="1:28" x14ac:dyDescent="0.3">
      <c r="A4334" t="s">
        <v>15322</v>
      </c>
      <c r="B4334" t="s">
        <v>173</v>
      </c>
      <c r="C4334">
        <v>24</v>
      </c>
      <c r="D4334" t="s">
        <v>61</v>
      </c>
      <c r="E4334" t="s">
        <v>82</v>
      </c>
      <c r="F4334" t="s">
        <v>83</v>
      </c>
      <c r="G4334" t="s">
        <v>3005</v>
      </c>
      <c r="H4334" t="s">
        <v>35</v>
      </c>
      <c r="I4334" t="s">
        <v>36</v>
      </c>
      <c r="J4334">
        <v>26</v>
      </c>
      <c r="K4334">
        <v>22</v>
      </c>
      <c r="L4334">
        <f t="shared" si="201"/>
        <v>4</v>
      </c>
      <c r="M4334">
        <v>11</v>
      </c>
      <c r="N4334">
        <v>70964</v>
      </c>
      <c r="O4334" s="1">
        <f t="shared" si="202"/>
        <v>2729.3846153846152</v>
      </c>
      <c r="P4334" s="1">
        <f t="shared" si="203"/>
        <v>60046.461538461532</v>
      </c>
      <c r="Q4334" s="1">
        <f>Table1[[#This Row],[Earned Basic Salary]]*20%</f>
        <v>12009.292307692307</v>
      </c>
      <c r="R4334" s="1">
        <f>Table1[[#This Row],[Earned Basic Salary]]*10%</f>
        <v>6004.6461538461535</v>
      </c>
      <c r="S4334" s="1">
        <f>Table1[[#This Row],[Earned Basic Salary]]*12%</f>
        <v>7205.5753846153839</v>
      </c>
      <c r="T4334" s="1">
        <f>200</f>
        <v>200</v>
      </c>
      <c r="U4334" s="1">
        <f>Table1[[#This Row],[PF]]+Table1[[#This Row],[Professional Tax]]</f>
        <v>7405.5753846153839</v>
      </c>
      <c r="V4334" s="1">
        <f>Table1[[#This Row],[Overtime Hours]]*200</f>
        <v>2200</v>
      </c>
      <c r="W4334" s="1">
        <f>Table1[[#This Row],[Earned Basic Salary]]+Table1[[#This Row],[HRA]]+Table1[[#This Row],[DA]]+Table1[[#This Row],[Overtime Pay]]</f>
        <v>80260.399999999994</v>
      </c>
      <c r="X4334" s="1">
        <f>Table1[[#This Row],[Gross Salary]]-Table1[[#This Row],[Total Deduction]]</f>
        <v>72854.824615384612</v>
      </c>
      <c r="Y4334" t="s">
        <v>37</v>
      </c>
      <c r="Z4334" t="s">
        <v>106</v>
      </c>
      <c r="AA4334" t="s">
        <v>15323</v>
      </c>
      <c r="AB4334" t="s">
        <v>15324</v>
      </c>
    </row>
    <row r="4335" spans="1:28" x14ac:dyDescent="0.3">
      <c r="A4335" t="s">
        <v>15325</v>
      </c>
      <c r="B4335" t="s">
        <v>382</v>
      </c>
      <c r="C4335">
        <v>31</v>
      </c>
      <c r="D4335" t="s">
        <v>127</v>
      </c>
      <c r="E4335" t="s">
        <v>121</v>
      </c>
      <c r="F4335" t="s">
        <v>33</v>
      </c>
      <c r="G4335" t="s">
        <v>1196</v>
      </c>
      <c r="H4335" t="s">
        <v>35</v>
      </c>
      <c r="I4335" t="s">
        <v>36</v>
      </c>
      <c r="J4335">
        <v>26</v>
      </c>
      <c r="K4335">
        <v>25</v>
      </c>
      <c r="L4335">
        <f t="shared" si="201"/>
        <v>1</v>
      </c>
      <c r="M4335">
        <v>20</v>
      </c>
      <c r="N4335">
        <v>67899</v>
      </c>
      <c r="O4335" s="1">
        <f t="shared" si="202"/>
        <v>2611.5</v>
      </c>
      <c r="P4335" s="1">
        <f t="shared" si="203"/>
        <v>65287.5</v>
      </c>
      <c r="Q4335" s="1">
        <f>Table1[[#This Row],[Earned Basic Salary]]*20%</f>
        <v>13057.5</v>
      </c>
      <c r="R4335" s="1">
        <f>Table1[[#This Row],[Earned Basic Salary]]*10%</f>
        <v>6528.75</v>
      </c>
      <c r="S4335" s="1">
        <f>Table1[[#This Row],[Earned Basic Salary]]*12%</f>
        <v>7834.5</v>
      </c>
      <c r="T4335" s="1">
        <f>200</f>
        <v>200</v>
      </c>
      <c r="U4335" s="1">
        <f>Table1[[#This Row],[PF]]+Table1[[#This Row],[Professional Tax]]</f>
        <v>8034.5</v>
      </c>
      <c r="V4335" s="1">
        <f>Table1[[#This Row],[Overtime Hours]]*200</f>
        <v>4000</v>
      </c>
      <c r="W4335" s="1">
        <f>Table1[[#This Row],[Earned Basic Salary]]+Table1[[#This Row],[HRA]]+Table1[[#This Row],[DA]]+Table1[[#This Row],[Overtime Pay]]</f>
        <v>88873.75</v>
      </c>
      <c r="X4335" s="1">
        <f>Table1[[#This Row],[Gross Salary]]-Table1[[#This Row],[Total Deduction]]</f>
        <v>80839.25</v>
      </c>
      <c r="Y4335" t="s">
        <v>37</v>
      </c>
      <c r="Z4335" t="s">
        <v>106</v>
      </c>
      <c r="AA4335" t="s">
        <v>15326</v>
      </c>
      <c r="AB4335" t="s">
        <v>15327</v>
      </c>
    </row>
    <row r="4336" spans="1:28" x14ac:dyDescent="0.3">
      <c r="A4336" t="s">
        <v>15328</v>
      </c>
      <c r="B4336" t="s">
        <v>2324</v>
      </c>
      <c r="C4336">
        <v>30</v>
      </c>
      <c r="D4336" t="s">
        <v>75</v>
      </c>
      <c r="E4336" t="s">
        <v>121</v>
      </c>
      <c r="F4336" t="s">
        <v>55</v>
      </c>
      <c r="G4336" t="s">
        <v>9109</v>
      </c>
      <c r="H4336" t="s">
        <v>35</v>
      </c>
      <c r="I4336" t="s">
        <v>36</v>
      </c>
      <c r="J4336">
        <v>26</v>
      </c>
      <c r="K4336">
        <v>23</v>
      </c>
      <c r="L4336">
        <f t="shared" si="201"/>
        <v>3</v>
      </c>
      <c r="M4336">
        <v>8</v>
      </c>
      <c r="N4336">
        <v>62457</v>
      </c>
      <c r="O4336" s="1">
        <f t="shared" si="202"/>
        <v>2402.1923076923076</v>
      </c>
      <c r="P4336" s="1">
        <f t="shared" si="203"/>
        <v>55250.423076923078</v>
      </c>
      <c r="Q4336" s="1">
        <f>Table1[[#This Row],[Earned Basic Salary]]*20%</f>
        <v>11050.084615384616</v>
      </c>
      <c r="R4336" s="1">
        <f>Table1[[#This Row],[Earned Basic Salary]]*10%</f>
        <v>5525.042307692308</v>
      </c>
      <c r="S4336" s="1">
        <f>Table1[[#This Row],[Earned Basic Salary]]*12%</f>
        <v>6630.0507692307692</v>
      </c>
      <c r="T4336" s="1">
        <f>200</f>
        <v>200</v>
      </c>
      <c r="U4336" s="1">
        <f>Table1[[#This Row],[PF]]+Table1[[#This Row],[Professional Tax]]</f>
        <v>6830.0507692307692</v>
      </c>
      <c r="V4336" s="1">
        <f>Table1[[#This Row],[Overtime Hours]]*200</f>
        <v>1600</v>
      </c>
      <c r="W4336" s="1">
        <f>Table1[[#This Row],[Earned Basic Salary]]+Table1[[#This Row],[HRA]]+Table1[[#This Row],[DA]]+Table1[[#This Row],[Overtime Pay]]</f>
        <v>73425.55</v>
      </c>
      <c r="X4336" s="1">
        <f>Table1[[#This Row],[Gross Salary]]-Table1[[#This Row],[Total Deduction]]</f>
        <v>66595.49923076923</v>
      </c>
      <c r="Y4336" t="s">
        <v>37</v>
      </c>
      <c r="Z4336" t="s">
        <v>95</v>
      </c>
      <c r="AA4336" t="s">
        <v>15329</v>
      </c>
      <c r="AB4336" t="s">
        <v>15330</v>
      </c>
    </row>
    <row r="4337" spans="1:28" x14ac:dyDescent="0.3">
      <c r="A4337" t="s">
        <v>15331</v>
      </c>
      <c r="B4337" t="s">
        <v>193</v>
      </c>
      <c r="C4337">
        <v>21</v>
      </c>
      <c r="D4337" t="s">
        <v>53</v>
      </c>
      <c r="E4337" t="s">
        <v>45</v>
      </c>
      <c r="F4337" t="s">
        <v>46</v>
      </c>
      <c r="G4337" t="s">
        <v>15332</v>
      </c>
      <c r="H4337" t="s">
        <v>35</v>
      </c>
      <c r="I4337" t="s">
        <v>36</v>
      </c>
      <c r="J4337">
        <v>26</v>
      </c>
      <c r="K4337">
        <v>21</v>
      </c>
      <c r="L4337">
        <f t="shared" si="201"/>
        <v>5</v>
      </c>
      <c r="M4337">
        <v>3</v>
      </c>
      <c r="N4337">
        <v>77375</v>
      </c>
      <c r="O4337" s="1">
        <f t="shared" si="202"/>
        <v>2975.9615384615386</v>
      </c>
      <c r="P4337" s="1">
        <f t="shared" si="203"/>
        <v>62495.192307692312</v>
      </c>
      <c r="Q4337" s="1">
        <f>Table1[[#This Row],[Earned Basic Salary]]*20%</f>
        <v>12499.038461538463</v>
      </c>
      <c r="R4337" s="1">
        <f>Table1[[#This Row],[Earned Basic Salary]]*10%</f>
        <v>6249.5192307692314</v>
      </c>
      <c r="S4337" s="1">
        <f>Table1[[#This Row],[Earned Basic Salary]]*12%</f>
        <v>7499.4230769230771</v>
      </c>
      <c r="T4337" s="1">
        <f>200</f>
        <v>200</v>
      </c>
      <c r="U4337" s="1">
        <f>Table1[[#This Row],[PF]]+Table1[[#This Row],[Professional Tax]]</f>
        <v>7699.4230769230771</v>
      </c>
      <c r="V4337" s="1">
        <f>Table1[[#This Row],[Overtime Hours]]*200</f>
        <v>600</v>
      </c>
      <c r="W4337" s="1">
        <f>Table1[[#This Row],[Earned Basic Salary]]+Table1[[#This Row],[HRA]]+Table1[[#This Row],[DA]]+Table1[[#This Row],[Overtime Pay]]</f>
        <v>81843.750000000015</v>
      </c>
      <c r="X4337" s="1">
        <f>Table1[[#This Row],[Gross Salary]]-Table1[[#This Row],[Total Deduction]]</f>
        <v>74144.326923076937</v>
      </c>
      <c r="Y4337" t="s">
        <v>37</v>
      </c>
      <c r="Z4337" t="s">
        <v>48</v>
      </c>
      <c r="AA4337" t="s">
        <v>15333</v>
      </c>
      <c r="AB4337" t="s">
        <v>15334</v>
      </c>
    </row>
    <row r="4338" spans="1:28" x14ac:dyDescent="0.3">
      <c r="A4338" t="s">
        <v>15335</v>
      </c>
      <c r="B4338" t="s">
        <v>531</v>
      </c>
      <c r="C4338">
        <v>36</v>
      </c>
      <c r="D4338" t="s">
        <v>53</v>
      </c>
      <c r="E4338" t="s">
        <v>121</v>
      </c>
      <c r="F4338" t="s">
        <v>89</v>
      </c>
      <c r="G4338" t="s">
        <v>1208</v>
      </c>
      <c r="H4338" t="s">
        <v>35</v>
      </c>
      <c r="I4338" t="s">
        <v>36</v>
      </c>
      <c r="J4338">
        <v>26</v>
      </c>
      <c r="K4338">
        <v>23</v>
      </c>
      <c r="L4338">
        <f t="shared" si="201"/>
        <v>3</v>
      </c>
      <c r="M4338">
        <v>4</v>
      </c>
      <c r="N4338">
        <v>58324</v>
      </c>
      <c r="O4338" s="1">
        <f t="shared" si="202"/>
        <v>2243.2307692307691</v>
      </c>
      <c r="P4338" s="1">
        <f t="shared" si="203"/>
        <v>51594.307692307688</v>
      </c>
      <c r="Q4338" s="1">
        <f>Table1[[#This Row],[Earned Basic Salary]]*20%</f>
        <v>10318.861538461539</v>
      </c>
      <c r="R4338" s="1">
        <f>Table1[[#This Row],[Earned Basic Salary]]*10%</f>
        <v>5159.4307692307693</v>
      </c>
      <c r="S4338" s="1">
        <f>Table1[[#This Row],[Earned Basic Salary]]*12%</f>
        <v>6191.3169230769226</v>
      </c>
      <c r="T4338" s="1">
        <f>200</f>
        <v>200</v>
      </c>
      <c r="U4338" s="1">
        <f>Table1[[#This Row],[PF]]+Table1[[#This Row],[Professional Tax]]</f>
        <v>6391.3169230769226</v>
      </c>
      <c r="V4338" s="1">
        <f>Table1[[#This Row],[Overtime Hours]]*200</f>
        <v>800</v>
      </c>
      <c r="W4338" s="1">
        <f>Table1[[#This Row],[Earned Basic Salary]]+Table1[[#This Row],[HRA]]+Table1[[#This Row],[DA]]+Table1[[#This Row],[Overtime Pay]]</f>
        <v>67872.599999999991</v>
      </c>
      <c r="X4338" s="1">
        <f>Table1[[#This Row],[Gross Salary]]-Table1[[#This Row],[Total Deduction]]</f>
        <v>61481.283076923071</v>
      </c>
      <c r="Y4338" t="s">
        <v>37</v>
      </c>
      <c r="Z4338" t="s">
        <v>48</v>
      </c>
      <c r="AA4338" t="s">
        <v>15336</v>
      </c>
      <c r="AB4338" t="s">
        <v>15337</v>
      </c>
    </row>
    <row r="4339" spans="1:28" x14ac:dyDescent="0.3">
      <c r="A4339" t="s">
        <v>15338</v>
      </c>
      <c r="B4339" t="s">
        <v>280</v>
      </c>
      <c r="C4339">
        <v>45</v>
      </c>
      <c r="D4339" t="s">
        <v>61</v>
      </c>
      <c r="E4339" t="s">
        <v>32</v>
      </c>
      <c r="F4339" t="s">
        <v>46</v>
      </c>
      <c r="G4339" t="s">
        <v>8830</v>
      </c>
      <c r="H4339" t="s">
        <v>35</v>
      </c>
      <c r="I4339" t="s">
        <v>36</v>
      </c>
      <c r="J4339">
        <v>26</v>
      </c>
      <c r="K4339">
        <v>23</v>
      </c>
      <c r="L4339">
        <f t="shared" si="201"/>
        <v>3</v>
      </c>
      <c r="M4339">
        <v>17</v>
      </c>
      <c r="N4339">
        <v>73033</v>
      </c>
      <c r="O4339" s="1">
        <f t="shared" si="202"/>
        <v>2808.9615384615386</v>
      </c>
      <c r="P4339" s="1">
        <f t="shared" si="203"/>
        <v>64606.11538461539</v>
      </c>
      <c r="Q4339" s="1">
        <f>Table1[[#This Row],[Earned Basic Salary]]*20%</f>
        <v>12921.223076923079</v>
      </c>
      <c r="R4339" s="1">
        <f>Table1[[#This Row],[Earned Basic Salary]]*10%</f>
        <v>6460.6115384615396</v>
      </c>
      <c r="S4339" s="1">
        <f>Table1[[#This Row],[Earned Basic Salary]]*12%</f>
        <v>7752.7338461538466</v>
      </c>
      <c r="T4339" s="1">
        <f>200</f>
        <v>200</v>
      </c>
      <c r="U4339" s="1">
        <f>Table1[[#This Row],[PF]]+Table1[[#This Row],[Professional Tax]]</f>
        <v>7952.7338461538466</v>
      </c>
      <c r="V4339" s="1">
        <f>Table1[[#This Row],[Overtime Hours]]*200</f>
        <v>3400</v>
      </c>
      <c r="W4339" s="1">
        <f>Table1[[#This Row],[Earned Basic Salary]]+Table1[[#This Row],[HRA]]+Table1[[#This Row],[DA]]+Table1[[#This Row],[Overtime Pay]]</f>
        <v>87387.950000000012</v>
      </c>
      <c r="X4339" s="1">
        <f>Table1[[#This Row],[Gross Salary]]-Table1[[#This Row],[Total Deduction]]</f>
        <v>79435.216153846166</v>
      </c>
      <c r="Y4339" t="s">
        <v>37</v>
      </c>
      <c r="Z4339" t="s">
        <v>38</v>
      </c>
      <c r="AA4339" t="s">
        <v>15339</v>
      </c>
      <c r="AB4339" t="s">
        <v>15340</v>
      </c>
    </row>
    <row r="4340" spans="1:28" x14ac:dyDescent="0.3">
      <c r="A4340" t="s">
        <v>15341</v>
      </c>
      <c r="B4340" t="s">
        <v>401</v>
      </c>
      <c r="C4340">
        <v>51</v>
      </c>
      <c r="D4340" t="s">
        <v>81</v>
      </c>
      <c r="E4340" t="s">
        <v>45</v>
      </c>
      <c r="F4340" t="s">
        <v>69</v>
      </c>
      <c r="G4340" t="s">
        <v>6362</v>
      </c>
      <c r="H4340" t="s">
        <v>35</v>
      </c>
      <c r="I4340" t="s">
        <v>36</v>
      </c>
      <c r="J4340">
        <v>26</v>
      </c>
      <c r="K4340">
        <v>25</v>
      </c>
      <c r="L4340">
        <f t="shared" si="201"/>
        <v>1</v>
      </c>
      <c r="M4340">
        <v>13</v>
      </c>
      <c r="N4340">
        <v>20618</v>
      </c>
      <c r="O4340" s="1">
        <f t="shared" si="202"/>
        <v>793</v>
      </c>
      <c r="P4340" s="1">
        <f t="shared" si="203"/>
        <v>19825</v>
      </c>
      <c r="Q4340" s="1">
        <f>Table1[[#This Row],[Earned Basic Salary]]*20%</f>
        <v>3965</v>
      </c>
      <c r="R4340" s="1">
        <f>Table1[[#This Row],[Earned Basic Salary]]*10%</f>
        <v>1982.5</v>
      </c>
      <c r="S4340" s="1">
        <f>Table1[[#This Row],[Earned Basic Salary]]*12%</f>
        <v>2379</v>
      </c>
      <c r="T4340" s="1">
        <f>200</f>
        <v>200</v>
      </c>
      <c r="U4340" s="1">
        <f>Table1[[#This Row],[PF]]+Table1[[#This Row],[Professional Tax]]</f>
        <v>2579</v>
      </c>
      <c r="V4340" s="1">
        <f>Table1[[#This Row],[Overtime Hours]]*200</f>
        <v>2600</v>
      </c>
      <c r="W4340" s="1">
        <f>Table1[[#This Row],[Earned Basic Salary]]+Table1[[#This Row],[HRA]]+Table1[[#This Row],[DA]]+Table1[[#This Row],[Overtime Pay]]</f>
        <v>28372.5</v>
      </c>
      <c r="X4340" s="1">
        <f>Table1[[#This Row],[Gross Salary]]-Table1[[#This Row],[Total Deduction]]</f>
        <v>25793.5</v>
      </c>
      <c r="Y4340" t="s">
        <v>37</v>
      </c>
      <c r="Z4340" t="s">
        <v>106</v>
      </c>
      <c r="AA4340" t="s">
        <v>15342</v>
      </c>
      <c r="AB4340" t="s">
        <v>15343</v>
      </c>
    </row>
    <row r="4341" spans="1:28" x14ac:dyDescent="0.3">
      <c r="A4341" t="s">
        <v>15344</v>
      </c>
      <c r="B4341" t="s">
        <v>741</v>
      </c>
      <c r="C4341">
        <v>27</v>
      </c>
      <c r="D4341" t="s">
        <v>31</v>
      </c>
      <c r="E4341" t="s">
        <v>32</v>
      </c>
      <c r="F4341" t="s">
        <v>69</v>
      </c>
      <c r="G4341" t="s">
        <v>9750</v>
      </c>
      <c r="H4341" t="s">
        <v>35</v>
      </c>
      <c r="I4341" t="s">
        <v>36</v>
      </c>
      <c r="J4341">
        <v>26</v>
      </c>
      <c r="K4341">
        <v>24</v>
      </c>
      <c r="L4341">
        <f t="shared" si="201"/>
        <v>2</v>
      </c>
      <c r="M4341">
        <v>9</v>
      </c>
      <c r="N4341">
        <v>77301</v>
      </c>
      <c r="O4341" s="1">
        <f t="shared" si="202"/>
        <v>2973.1153846153848</v>
      </c>
      <c r="P4341" s="1">
        <f t="shared" si="203"/>
        <v>71354.769230769234</v>
      </c>
      <c r="Q4341" s="1">
        <f>Table1[[#This Row],[Earned Basic Salary]]*20%</f>
        <v>14270.953846153847</v>
      </c>
      <c r="R4341" s="1">
        <f>Table1[[#This Row],[Earned Basic Salary]]*10%</f>
        <v>7135.4769230769234</v>
      </c>
      <c r="S4341" s="1">
        <f>Table1[[#This Row],[Earned Basic Salary]]*12%</f>
        <v>8562.5723076923077</v>
      </c>
      <c r="T4341" s="1">
        <f>200</f>
        <v>200</v>
      </c>
      <c r="U4341" s="1">
        <f>Table1[[#This Row],[PF]]+Table1[[#This Row],[Professional Tax]]</f>
        <v>8762.5723076923077</v>
      </c>
      <c r="V4341" s="1">
        <f>Table1[[#This Row],[Overtime Hours]]*200</f>
        <v>1800</v>
      </c>
      <c r="W4341" s="1">
        <f>Table1[[#This Row],[Earned Basic Salary]]+Table1[[#This Row],[HRA]]+Table1[[#This Row],[DA]]+Table1[[#This Row],[Overtime Pay]]</f>
        <v>94561.200000000012</v>
      </c>
      <c r="X4341" s="1">
        <f>Table1[[#This Row],[Gross Salary]]-Table1[[#This Row],[Total Deduction]]</f>
        <v>85798.627692307709</v>
      </c>
      <c r="Y4341" t="s">
        <v>37</v>
      </c>
      <c r="Z4341" t="s">
        <v>95</v>
      </c>
      <c r="AA4341" t="s">
        <v>15345</v>
      </c>
      <c r="AB4341" t="s">
        <v>15346</v>
      </c>
    </row>
    <row r="4342" spans="1:28" x14ac:dyDescent="0.3">
      <c r="A4342" t="s">
        <v>15347</v>
      </c>
      <c r="B4342" t="s">
        <v>1760</v>
      </c>
      <c r="C4342">
        <v>25</v>
      </c>
      <c r="D4342" t="s">
        <v>31</v>
      </c>
      <c r="E4342" t="s">
        <v>121</v>
      </c>
      <c r="F4342" t="s">
        <v>63</v>
      </c>
      <c r="G4342" t="s">
        <v>742</v>
      </c>
      <c r="H4342" t="s">
        <v>35</v>
      </c>
      <c r="I4342" t="s">
        <v>36</v>
      </c>
      <c r="J4342">
        <v>26</v>
      </c>
      <c r="K4342">
        <v>22</v>
      </c>
      <c r="L4342">
        <f t="shared" si="201"/>
        <v>4</v>
      </c>
      <c r="M4342">
        <v>10</v>
      </c>
      <c r="N4342">
        <v>23014</v>
      </c>
      <c r="O4342" s="1">
        <f t="shared" si="202"/>
        <v>885.15384615384619</v>
      </c>
      <c r="P4342" s="1">
        <f t="shared" si="203"/>
        <v>19473.384615384617</v>
      </c>
      <c r="Q4342" s="1">
        <f>Table1[[#This Row],[Earned Basic Salary]]*20%</f>
        <v>3894.6769230769237</v>
      </c>
      <c r="R4342" s="1">
        <f>Table1[[#This Row],[Earned Basic Salary]]*10%</f>
        <v>1947.3384615384618</v>
      </c>
      <c r="S4342" s="1">
        <f>Table1[[#This Row],[Earned Basic Salary]]*12%</f>
        <v>2336.8061538461538</v>
      </c>
      <c r="T4342" s="1">
        <f>200</f>
        <v>200</v>
      </c>
      <c r="U4342" s="1">
        <f>Table1[[#This Row],[PF]]+Table1[[#This Row],[Professional Tax]]</f>
        <v>2536.8061538461538</v>
      </c>
      <c r="V4342" s="1">
        <f>Table1[[#This Row],[Overtime Hours]]*200</f>
        <v>2000</v>
      </c>
      <c r="W4342" s="1">
        <f>Table1[[#This Row],[Earned Basic Salary]]+Table1[[#This Row],[HRA]]+Table1[[#This Row],[DA]]+Table1[[#This Row],[Overtime Pay]]</f>
        <v>27315.4</v>
      </c>
      <c r="X4342" s="1">
        <f>Table1[[#This Row],[Gross Salary]]-Table1[[#This Row],[Total Deduction]]</f>
        <v>24778.593846153846</v>
      </c>
      <c r="Y4342" t="s">
        <v>37</v>
      </c>
      <c r="Z4342" t="s">
        <v>95</v>
      </c>
      <c r="AA4342" t="s">
        <v>15348</v>
      </c>
      <c r="AB4342" t="s">
        <v>15349</v>
      </c>
    </row>
    <row r="4343" spans="1:28" x14ac:dyDescent="0.3">
      <c r="A4343" t="s">
        <v>15350</v>
      </c>
      <c r="B4343" t="s">
        <v>1049</v>
      </c>
      <c r="C4343">
        <v>43</v>
      </c>
      <c r="D4343" t="s">
        <v>44</v>
      </c>
      <c r="E4343" t="s">
        <v>32</v>
      </c>
      <c r="F4343" t="s">
        <v>33</v>
      </c>
      <c r="G4343" t="s">
        <v>4184</v>
      </c>
      <c r="H4343" t="s">
        <v>35</v>
      </c>
      <c r="I4343" t="s">
        <v>36</v>
      </c>
      <c r="J4343">
        <v>26</v>
      </c>
      <c r="K4343">
        <v>22</v>
      </c>
      <c r="L4343">
        <f t="shared" si="201"/>
        <v>4</v>
      </c>
      <c r="M4343">
        <v>8</v>
      </c>
      <c r="N4343">
        <v>47305</v>
      </c>
      <c r="O4343" s="1">
        <f t="shared" si="202"/>
        <v>1819.4230769230769</v>
      </c>
      <c r="P4343" s="1">
        <f t="shared" si="203"/>
        <v>40027.307692307695</v>
      </c>
      <c r="Q4343" s="1">
        <f>Table1[[#This Row],[Earned Basic Salary]]*20%</f>
        <v>8005.461538461539</v>
      </c>
      <c r="R4343" s="1">
        <f>Table1[[#This Row],[Earned Basic Salary]]*10%</f>
        <v>4002.7307692307695</v>
      </c>
      <c r="S4343" s="1">
        <f>Table1[[#This Row],[Earned Basic Salary]]*12%</f>
        <v>4803.2769230769236</v>
      </c>
      <c r="T4343" s="1">
        <f>200</f>
        <v>200</v>
      </c>
      <c r="U4343" s="1">
        <f>Table1[[#This Row],[PF]]+Table1[[#This Row],[Professional Tax]]</f>
        <v>5003.2769230769236</v>
      </c>
      <c r="V4343" s="1">
        <f>Table1[[#This Row],[Overtime Hours]]*200</f>
        <v>1600</v>
      </c>
      <c r="W4343" s="1">
        <f>Table1[[#This Row],[Earned Basic Salary]]+Table1[[#This Row],[HRA]]+Table1[[#This Row],[DA]]+Table1[[#This Row],[Overtime Pay]]</f>
        <v>53635.5</v>
      </c>
      <c r="X4343" s="1">
        <f>Table1[[#This Row],[Gross Salary]]-Table1[[#This Row],[Total Deduction]]</f>
        <v>48632.223076923074</v>
      </c>
      <c r="Y4343" t="s">
        <v>37</v>
      </c>
      <c r="Z4343" t="s">
        <v>38</v>
      </c>
      <c r="AA4343" t="s">
        <v>15351</v>
      </c>
      <c r="AB4343" t="s">
        <v>15352</v>
      </c>
    </row>
    <row r="4344" spans="1:28" x14ac:dyDescent="0.3">
      <c r="A4344" t="s">
        <v>15353</v>
      </c>
      <c r="B4344" t="s">
        <v>324</v>
      </c>
      <c r="C4344">
        <v>43</v>
      </c>
      <c r="D4344" t="s">
        <v>127</v>
      </c>
      <c r="E4344" t="s">
        <v>121</v>
      </c>
      <c r="F4344" t="s">
        <v>83</v>
      </c>
      <c r="G4344" t="s">
        <v>4799</v>
      </c>
      <c r="H4344" t="s">
        <v>35</v>
      </c>
      <c r="I4344" t="s">
        <v>36</v>
      </c>
      <c r="J4344">
        <v>26</v>
      </c>
      <c r="K4344">
        <v>24</v>
      </c>
      <c r="L4344">
        <f t="shared" si="201"/>
        <v>2</v>
      </c>
      <c r="M4344">
        <v>2</v>
      </c>
      <c r="N4344">
        <v>75217</v>
      </c>
      <c r="O4344" s="1">
        <f t="shared" si="202"/>
        <v>2892.9615384615386</v>
      </c>
      <c r="P4344" s="1">
        <f t="shared" si="203"/>
        <v>69431.076923076922</v>
      </c>
      <c r="Q4344" s="1">
        <f>Table1[[#This Row],[Earned Basic Salary]]*20%</f>
        <v>13886.215384615385</v>
      </c>
      <c r="R4344" s="1">
        <f>Table1[[#This Row],[Earned Basic Salary]]*10%</f>
        <v>6943.1076923076926</v>
      </c>
      <c r="S4344" s="1">
        <f>Table1[[#This Row],[Earned Basic Salary]]*12%</f>
        <v>8331.7292307692296</v>
      </c>
      <c r="T4344" s="1">
        <f>200</f>
        <v>200</v>
      </c>
      <c r="U4344" s="1">
        <f>Table1[[#This Row],[PF]]+Table1[[#This Row],[Professional Tax]]</f>
        <v>8531.7292307692296</v>
      </c>
      <c r="V4344" s="1">
        <f>Table1[[#This Row],[Overtime Hours]]*200</f>
        <v>400</v>
      </c>
      <c r="W4344" s="1">
        <f>Table1[[#This Row],[Earned Basic Salary]]+Table1[[#This Row],[HRA]]+Table1[[#This Row],[DA]]+Table1[[#This Row],[Overtime Pay]]</f>
        <v>90660.4</v>
      </c>
      <c r="X4344" s="1">
        <f>Table1[[#This Row],[Gross Salary]]-Table1[[#This Row],[Total Deduction]]</f>
        <v>82128.670769230768</v>
      </c>
      <c r="Y4344" t="s">
        <v>37</v>
      </c>
      <c r="Z4344" t="s">
        <v>38</v>
      </c>
      <c r="AA4344" t="s">
        <v>15354</v>
      </c>
      <c r="AB4344" t="s">
        <v>15355</v>
      </c>
    </row>
    <row r="4345" spans="1:28" x14ac:dyDescent="0.3">
      <c r="A4345" t="s">
        <v>15356</v>
      </c>
      <c r="B4345" t="s">
        <v>1610</v>
      </c>
      <c r="C4345">
        <v>29</v>
      </c>
      <c r="D4345" t="s">
        <v>127</v>
      </c>
      <c r="E4345" t="s">
        <v>62</v>
      </c>
      <c r="F4345" t="s">
        <v>33</v>
      </c>
      <c r="G4345" t="s">
        <v>15357</v>
      </c>
      <c r="H4345" t="s">
        <v>35</v>
      </c>
      <c r="I4345" t="s">
        <v>36</v>
      </c>
      <c r="J4345">
        <v>26</v>
      </c>
      <c r="K4345">
        <v>23</v>
      </c>
      <c r="L4345">
        <f t="shared" si="201"/>
        <v>3</v>
      </c>
      <c r="M4345">
        <v>18</v>
      </c>
      <c r="N4345">
        <v>65545</v>
      </c>
      <c r="O4345" s="1">
        <f t="shared" si="202"/>
        <v>2520.9615384615386</v>
      </c>
      <c r="P4345" s="1">
        <f t="shared" si="203"/>
        <v>57982.11538461539</v>
      </c>
      <c r="Q4345" s="1">
        <f>Table1[[#This Row],[Earned Basic Salary]]*20%</f>
        <v>11596.423076923078</v>
      </c>
      <c r="R4345" s="1">
        <f>Table1[[#This Row],[Earned Basic Salary]]*10%</f>
        <v>5798.211538461539</v>
      </c>
      <c r="S4345" s="1">
        <f>Table1[[#This Row],[Earned Basic Salary]]*12%</f>
        <v>6957.8538461538465</v>
      </c>
      <c r="T4345" s="1">
        <f>200</f>
        <v>200</v>
      </c>
      <c r="U4345" s="1">
        <f>Table1[[#This Row],[PF]]+Table1[[#This Row],[Professional Tax]]</f>
        <v>7157.8538461538465</v>
      </c>
      <c r="V4345" s="1">
        <f>Table1[[#This Row],[Overtime Hours]]*200</f>
        <v>3600</v>
      </c>
      <c r="W4345" s="1">
        <f>Table1[[#This Row],[Earned Basic Salary]]+Table1[[#This Row],[HRA]]+Table1[[#This Row],[DA]]+Table1[[#This Row],[Overtime Pay]]</f>
        <v>78976.75</v>
      </c>
      <c r="X4345" s="1">
        <f>Table1[[#This Row],[Gross Salary]]-Table1[[#This Row],[Total Deduction]]</f>
        <v>71818.896153846159</v>
      </c>
      <c r="Y4345" t="s">
        <v>37</v>
      </c>
      <c r="Z4345" t="s">
        <v>48</v>
      </c>
      <c r="AA4345" t="s">
        <v>15358</v>
      </c>
      <c r="AB4345" t="s">
        <v>15359</v>
      </c>
    </row>
    <row r="4346" spans="1:28" x14ac:dyDescent="0.3">
      <c r="A4346" t="s">
        <v>15360</v>
      </c>
      <c r="B4346" t="s">
        <v>178</v>
      </c>
      <c r="C4346">
        <v>30</v>
      </c>
      <c r="D4346" t="s">
        <v>53</v>
      </c>
      <c r="E4346" t="s">
        <v>54</v>
      </c>
      <c r="F4346" t="s">
        <v>69</v>
      </c>
      <c r="G4346" t="s">
        <v>4764</v>
      </c>
      <c r="H4346" t="s">
        <v>35</v>
      </c>
      <c r="I4346" t="s">
        <v>36</v>
      </c>
      <c r="J4346">
        <v>26</v>
      </c>
      <c r="K4346">
        <v>24</v>
      </c>
      <c r="L4346">
        <f t="shared" si="201"/>
        <v>2</v>
      </c>
      <c r="M4346">
        <v>9</v>
      </c>
      <c r="N4346">
        <v>18619</v>
      </c>
      <c r="O4346" s="1">
        <f t="shared" si="202"/>
        <v>716.11538461538464</v>
      </c>
      <c r="P4346" s="1">
        <f t="shared" si="203"/>
        <v>17186.76923076923</v>
      </c>
      <c r="Q4346" s="1">
        <f>Table1[[#This Row],[Earned Basic Salary]]*20%</f>
        <v>3437.3538461538465</v>
      </c>
      <c r="R4346" s="1">
        <f>Table1[[#This Row],[Earned Basic Salary]]*10%</f>
        <v>1718.6769230769232</v>
      </c>
      <c r="S4346" s="1">
        <f>Table1[[#This Row],[Earned Basic Salary]]*12%</f>
        <v>2062.4123076923074</v>
      </c>
      <c r="T4346" s="1">
        <f>200</f>
        <v>200</v>
      </c>
      <c r="U4346" s="1">
        <f>Table1[[#This Row],[PF]]+Table1[[#This Row],[Professional Tax]]</f>
        <v>2262.4123076923074</v>
      </c>
      <c r="V4346" s="1">
        <f>Table1[[#This Row],[Overtime Hours]]*200</f>
        <v>1800</v>
      </c>
      <c r="W4346" s="1">
        <f>Table1[[#This Row],[Earned Basic Salary]]+Table1[[#This Row],[HRA]]+Table1[[#This Row],[DA]]+Table1[[#This Row],[Overtime Pay]]</f>
        <v>24142.799999999999</v>
      </c>
      <c r="X4346" s="1">
        <f>Table1[[#This Row],[Gross Salary]]-Table1[[#This Row],[Total Deduction]]</f>
        <v>21880.387692307693</v>
      </c>
      <c r="Y4346" t="s">
        <v>37</v>
      </c>
      <c r="Z4346" t="s">
        <v>95</v>
      </c>
      <c r="AA4346" t="s">
        <v>15361</v>
      </c>
      <c r="AB4346" t="s">
        <v>15362</v>
      </c>
    </row>
    <row r="4347" spans="1:28" x14ac:dyDescent="0.3">
      <c r="A4347" t="s">
        <v>15363</v>
      </c>
      <c r="B4347" t="s">
        <v>110</v>
      </c>
      <c r="C4347">
        <v>39</v>
      </c>
      <c r="D4347" t="s">
        <v>75</v>
      </c>
      <c r="E4347" t="s">
        <v>32</v>
      </c>
      <c r="F4347" t="s">
        <v>33</v>
      </c>
      <c r="G4347" t="s">
        <v>15364</v>
      </c>
      <c r="H4347" t="s">
        <v>35</v>
      </c>
      <c r="I4347" t="s">
        <v>36</v>
      </c>
      <c r="J4347">
        <v>26</v>
      </c>
      <c r="K4347">
        <v>21</v>
      </c>
      <c r="L4347">
        <f t="shared" si="201"/>
        <v>5</v>
      </c>
      <c r="M4347">
        <v>4</v>
      </c>
      <c r="N4347">
        <v>19273</v>
      </c>
      <c r="O4347" s="1">
        <f t="shared" si="202"/>
        <v>741.26923076923072</v>
      </c>
      <c r="P4347" s="1">
        <f t="shared" si="203"/>
        <v>15566.653846153846</v>
      </c>
      <c r="Q4347" s="1">
        <f>Table1[[#This Row],[Earned Basic Salary]]*20%</f>
        <v>3113.3307692307694</v>
      </c>
      <c r="R4347" s="1">
        <f>Table1[[#This Row],[Earned Basic Salary]]*10%</f>
        <v>1556.6653846153847</v>
      </c>
      <c r="S4347" s="1">
        <f>Table1[[#This Row],[Earned Basic Salary]]*12%</f>
        <v>1867.9984615384615</v>
      </c>
      <c r="T4347" s="1">
        <f>200</f>
        <v>200</v>
      </c>
      <c r="U4347" s="1">
        <f>Table1[[#This Row],[PF]]+Table1[[#This Row],[Professional Tax]]</f>
        <v>2067.9984615384615</v>
      </c>
      <c r="V4347" s="1">
        <f>Table1[[#This Row],[Overtime Hours]]*200</f>
        <v>800</v>
      </c>
      <c r="W4347" s="1">
        <f>Table1[[#This Row],[Earned Basic Salary]]+Table1[[#This Row],[HRA]]+Table1[[#This Row],[DA]]+Table1[[#This Row],[Overtime Pay]]</f>
        <v>21036.65</v>
      </c>
      <c r="X4347" s="1">
        <f>Table1[[#This Row],[Gross Salary]]-Table1[[#This Row],[Total Deduction]]</f>
        <v>18968.651538461541</v>
      </c>
      <c r="Y4347" t="s">
        <v>37</v>
      </c>
      <c r="Z4347" t="s">
        <v>38</v>
      </c>
      <c r="AA4347" t="s">
        <v>15365</v>
      </c>
      <c r="AB4347" t="s">
        <v>15366</v>
      </c>
    </row>
    <row r="4348" spans="1:28" x14ac:dyDescent="0.3">
      <c r="A4348" t="s">
        <v>15367</v>
      </c>
      <c r="B4348" t="s">
        <v>475</v>
      </c>
      <c r="C4348">
        <v>38</v>
      </c>
      <c r="D4348" t="s">
        <v>127</v>
      </c>
      <c r="E4348" t="s">
        <v>54</v>
      </c>
      <c r="F4348" t="s">
        <v>89</v>
      </c>
      <c r="G4348" t="s">
        <v>4285</v>
      </c>
      <c r="H4348" t="s">
        <v>35</v>
      </c>
      <c r="I4348" t="s">
        <v>36</v>
      </c>
      <c r="J4348">
        <v>26</v>
      </c>
      <c r="K4348">
        <v>22</v>
      </c>
      <c r="L4348">
        <f t="shared" si="201"/>
        <v>4</v>
      </c>
      <c r="M4348">
        <v>15</v>
      </c>
      <c r="N4348">
        <v>71187</v>
      </c>
      <c r="O4348" s="1">
        <f t="shared" si="202"/>
        <v>2737.9615384615386</v>
      </c>
      <c r="P4348" s="1">
        <f t="shared" si="203"/>
        <v>60235.153846153851</v>
      </c>
      <c r="Q4348" s="1">
        <f>Table1[[#This Row],[Earned Basic Salary]]*20%</f>
        <v>12047.030769230771</v>
      </c>
      <c r="R4348" s="1">
        <f>Table1[[#This Row],[Earned Basic Salary]]*10%</f>
        <v>6023.5153846153853</v>
      </c>
      <c r="S4348" s="1">
        <f>Table1[[#This Row],[Earned Basic Salary]]*12%</f>
        <v>7228.2184615384622</v>
      </c>
      <c r="T4348" s="1">
        <f>200</f>
        <v>200</v>
      </c>
      <c r="U4348" s="1">
        <f>Table1[[#This Row],[PF]]+Table1[[#This Row],[Professional Tax]]</f>
        <v>7428.2184615384622</v>
      </c>
      <c r="V4348" s="1">
        <f>Table1[[#This Row],[Overtime Hours]]*200</f>
        <v>3000</v>
      </c>
      <c r="W4348" s="1">
        <f>Table1[[#This Row],[Earned Basic Salary]]+Table1[[#This Row],[HRA]]+Table1[[#This Row],[DA]]+Table1[[#This Row],[Overtime Pay]]</f>
        <v>81305.700000000012</v>
      </c>
      <c r="X4348" s="1">
        <f>Table1[[#This Row],[Gross Salary]]-Table1[[#This Row],[Total Deduction]]</f>
        <v>73877.48153846155</v>
      </c>
      <c r="Y4348" t="s">
        <v>37</v>
      </c>
      <c r="Z4348" t="s">
        <v>48</v>
      </c>
      <c r="AA4348" t="s">
        <v>15368</v>
      </c>
      <c r="AB4348" t="s">
        <v>15369</v>
      </c>
    </row>
    <row r="4349" spans="1:28" x14ac:dyDescent="0.3">
      <c r="A4349" t="s">
        <v>15370</v>
      </c>
      <c r="B4349" t="s">
        <v>1668</v>
      </c>
      <c r="C4349">
        <v>26</v>
      </c>
      <c r="D4349" t="s">
        <v>44</v>
      </c>
      <c r="E4349" t="s">
        <v>32</v>
      </c>
      <c r="F4349" t="s">
        <v>46</v>
      </c>
      <c r="G4349" t="s">
        <v>15371</v>
      </c>
      <c r="H4349" t="s">
        <v>35</v>
      </c>
      <c r="I4349" t="s">
        <v>36</v>
      </c>
      <c r="J4349">
        <v>26</v>
      </c>
      <c r="K4349">
        <v>24</v>
      </c>
      <c r="L4349">
        <f t="shared" si="201"/>
        <v>2</v>
      </c>
      <c r="M4349">
        <v>20</v>
      </c>
      <c r="N4349">
        <v>72016</v>
      </c>
      <c r="O4349" s="1">
        <f t="shared" si="202"/>
        <v>2769.8461538461538</v>
      </c>
      <c r="P4349" s="1">
        <f t="shared" si="203"/>
        <v>66476.307692307688</v>
      </c>
      <c r="Q4349" s="1">
        <f>Table1[[#This Row],[Earned Basic Salary]]*20%</f>
        <v>13295.261538461538</v>
      </c>
      <c r="R4349" s="1">
        <f>Table1[[#This Row],[Earned Basic Salary]]*10%</f>
        <v>6647.6307692307691</v>
      </c>
      <c r="S4349" s="1">
        <f>Table1[[#This Row],[Earned Basic Salary]]*12%</f>
        <v>7977.1569230769219</v>
      </c>
      <c r="T4349" s="1">
        <f>200</f>
        <v>200</v>
      </c>
      <c r="U4349" s="1">
        <f>Table1[[#This Row],[PF]]+Table1[[#This Row],[Professional Tax]]</f>
        <v>8177.1569230769219</v>
      </c>
      <c r="V4349" s="1">
        <f>Table1[[#This Row],[Overtime Hours]]*200</f>
        <v>4000</v>
      </c>
      <c r="W4349" s="1">
        <f>Table1[[#This Row],[Earned Basic Salary]]+Table1[[#This Row],[HRA]]+Table1[[#This Row],[DA]]+Table1[[#This Row],[Overtime Pay]]</f>
        <v>90419.199999999997</v>
      </c>
      <c r="X4349" s="1">
        <f>Table1[[#This Row],[Gross Salary]]-Table1[[#This Row],[Total Deduction]]</f>
        <v>82242.043076923073</v>
      </c>
      <c r="Y4349" t="s">
        <v>37</v>
      </c>
      <c r="Z4349" t="s">
        <v>106</v>
      </c>
      <c r="AA4349" t="s">
        <v>15372</v>
      </c>
      <c r="AB4349" t="s">
        <v>15373</v>
      </c>
    </row>
    <row r="4350" spans="1:28" x14ac:dyDescent="0.3">
      <c r="A4350" t="s">
        <v>15374</v>
      </c>
      <c r="B4350" t="s">
        <v>1149</v>
      </c>
      <c r="C4350">
        <v>26</v>
      </c>
      <c r="D4350" t="s">
        <v>61</v>
      </c>
      <c r="E4350" t="s">
        <v>121</v>
      </c>
      <c r="F4350" t="s">
        <v>46</v>
      </c>
      <c r="G4350" t="s">
        <v>5362</v>
      </c>
      <c r="H4350" t="s">
        <v>35</v>
      </c>
      <c r="I4350" t="s">
        <v>36</v>
      </c>
      <c r="J4350">
        <v>26</v>
      </c>
      <c r="K4350">
        <v>22</v>
      </c>
      <c r="L4350">
        <f t="shared" si="201"/>
        <v>4</v>
      </c>
      <c r="M4350">
        <v>2</v>
      </c>
      <c r="N4350">
        <v>55764</v>
      </c>
      <c r="O4350" s="1">
        <f t="shared" si="202"/>
        <v>2144.7692307692309</v>
      </c>
      <c r="P4350" s="1">
        <f t="shared" si="203"/>
        <v>47184.923076923078</v>
      </c>
      <c r="Q4350" s="1">
        <f>Table1[[#This Row],[Earned Basic Salary]]*20%</f>
        <v>9436.9846153846156</v>
      </c>
      <c r="R4350" s="1">
        <f>Table1[[#This Row],[Earned Basic Salary]]*10%</f>
        <v>4718.4923076923078</v>
      </c>
      <c r="S4350" s="1">
        <f>Table1[[#This Row],[Earned Basic Salary]]*12%</f>
        <v>5662.1907692307695</v>
      </c>
      <c r="T4350" s="1">
        <f>200</f>
        <v>200</v>
      </c>
      <c r="U4350" s="1">
        <f>Table1[[#This Row],[PF]]+Table1[[#This Row],[Professional Tax]]</f>
        <v>5862.1907692307695</v>
      </c>
      <c r="V4350" s="1">
        <f>Table1[[#This Row],[Overtime Hours]]*200</f>
        <v>400</v>
      </c>
      <c r="W4350" s="1">
        <f>Table1[[#This Row],[Earned Basic Salary]]+Table1[[#This Row],[HRA]]+Table1[[#This Row],[DA]]+Table1[[#This Row],[Overtime Pay]]</f>
        <v>61740.4</v>
      </c>
      <c r="X4350" s="1">
        <f>Table1[[#This Row],[Gross Salary]]-Table1[[#This Row],[Total Deduction]]</f>
        <v>55878.209230769229</v>
      </c>
      <c r="Y4350" t="s">
        <v>37</v>
      </c>
      <c r="Z4350" t="s">
        <v>95</v>
      </c>
      <c r="AA4350" t="s">
        <v>15375</v>
      </c>
      <c r="AB4350" t="s">
        <v>15376</v>
      </c>
    </row>
    <row r="4351" spans="1:28" x14ac:dyDescent="0.3">
      <c r="A4351" t="s">
        <v>15377</v>
      </c>
      <c r="B4351" t="s">
        <v>168</v>
      </c>
      <c r="C4351">
        <v>45</v>
      </c>
      <c r="D4351" t="s">
        <v>127</v>
      </c>
      <c r="E4351" t="s">
        <v>54</v>
      </c>
      <c r="F4351" t="s">
        <v>55</v>
      </c>
      <c r="G4351" t="s">
        <v>10638</v>
      </c>
      <c r="H4351" t="s">
        <v>35</v>
      </c>
      <c r="I4351" t="s">
        <v>36</v>
      </c>
      <c r="J4351">
        <v>26</v>
      </c>
      <c r="K4351">
        <v>23</v>
      </c>
      <c r="L4351">
        <f t="shared" si="201"/>
        <v>3</v>
      </c>
      <c r="M4351">
        <v>17</v>
      </c>
      <c r="N4351">
        <v>20114</v>
      </c>
      <c r="O4351" s="1">
        <f t="shared" si="202"/>
        <v>773.61538461538464</v>
      </c>
      <c r="P4351" s="1">
        <f t="shared" si="203"/>
        <v>17793.153846153848</v>
      </c>
      <c r="Q4351" s="1">
        <f>Table1[[#This Row],[Earned Basic Salary]]*20%</f>
        <v>3558.6307692307696</v>
      </c>
      <c r="R4351" s="1">
        <f>Table1[[#This Row],[Earned Basic Salary]]*10%</f>
        <v>1779.3153846153848</v>
      </c>
      <c r="S4351" s="1">
        <f>Table1[[#This Row],[Earned Basic Salary]]*12%</f>
        <v>2135.1784615384618</v>
      </c>
      <c r="T4351" s="1">
        <f>200</f>
        <v>200</v>
      </c>
      <c r="U4351" s="1">
        <f>Table1[[#This Row],[PF]]+Table1[[#This Row],[Professional Tax]]</f>
        <v>2335.1784615384618</v>
      </c>
      <c r="V4351" s="1">
        <f>Table1[[#This Row],[Overtime Hours]]*200</f>
        <v>3400</v>
      </c>
      <c r="W4351" s="1">
        <f>Table1[[#This Row],[Earned Basic Salary]]+Table1[[#This Row],[HRA]]+Table1[[#This Row],[DA]]+Table1[[#This Row],[Overtime Pay]]</f>
        <v>26531.100000000002</v>
      </c>
      <c r="X4351" s="1">
        <f>Table1[[#This Row],[Gross Salary]]-Table1[[#This Row],[Total Deduction]]</f>
        <v>24195.921538461542</v>
      </c>
      <c r="Y4351" t="s">
        <v>37</v>
      </c>
      <c r="Z4351" t="s">
        <v>48</v>
      </c>
      <c r="AA4351" t="s">
        <v>15378</v>
      </c>
      <c r="AB4351" t="s">
        <v>15379</v>
      </c>
    </row>
    <row r="4352" spans="1:28" x14ac:dyDescent="0.3">
      <c r="A4352" t="s">
        <v>15380</v>
      </c>
      <c r="B4352" t="s">
        <v>1639</v>
      </c>
      <c r="C4352">
        <v>51</v>
      </c>
      <c r="D4352" t="s">
        <v>81</v>
      </c>
      <c r="E4352" t="s">
        <v>121</v>
      </c>
      <c r="F4352" t="s">
        <v>83</v>
      </c>
      <c r="G4352" t="s">
        <v>3499</v>
      </c>
      <c r="H4352" t="s">
        <v>35</v>
      </c>
      <c r="I4352" t="s">
        <v>36</v>
      </c>
      <c r="J4352">
        <v>26</v>
      </c>
      <c r="K4352">
        <v>25</v>
      </c>
      <c r="L4352">
        <f t="shared" si="201"/>
        <v>1</v>
      </c>
      <c r="M4352">
        <v>8</v>
      </c>
      <c r="N4352">
        <v>45938</v>
      </c>
      <c r="O4352" s="1">
        <f t="shared" si="202"/>
        <v>1766.8461538461538</v>
      </c>
      <c r="P4352" s="1">
        <f t="shared" si="203"/>
        <v>44171.153846153844</v>
      </c>
      <c r="Q4352" s="1">
        <f>Table1[[#This Row],[Earned Basic Salary]]*20%</f>
        <v>8834.2307692307695</v>
      </c>
      <c r="R4352" s="1">
        <f>Table1[[#This Row],[Earned Basic Salary]]*10%</f>
        <v>4417.1153846153848</v>
      </c>
      <c r="S4352" s="1">
        <f>Table1[[#This Row],[Earned Basic Salary]]*12%</f>
        <v>5300.538461538461</v>
      </c>
      <c r="T4352" s="1">
        <f>200</f>
        <v>200</v>
      </c>
      <c r="U4352" s="1">
        <f>Table1[[#This Row],[PF]]+Table1[[#This Row],[Professional Tax]]</f>
        <v>5500.538461538461</v>
      </c>
      <c r="V4352" s="1">
        <f>Table1[[#This Row],[Overtime Hours]]*200</f>
        <v>1600</v>
      </c>
      <c r="W4352" s="1">
        <f>Table1[[#This Row],[Earned Basic Salary]]+Table1[[#This Row],[HRA]]+Table1[[#This Row],[DA]]+Table1[[#This Row],[Overtime Pay]]</f>
        <v>59022.499999999993</v>
      </c>
      <c r="X4352" s="1">
        <f>Table1[[#This Row],[Gross Salary]]-Table1[[#This Row],[Total Deduction]]</f>
        <v>53521.961538461532</v>
      </c>
      <c r="Y4352" t="s">
        <v>37</v>
      </c>
      <c r="Z4352" t="s">
        <v>48</v>
      </c>
      <c r="AA4352" t="s">
        <v>15381</v>
      </c>
      <c r="AB4352" t="s">
        <v>15382</v>
      </c>
    </row>
    <row r="4353" spans="1:28" x14ac:dyDescent="0.3">
      <c r="A4353" t="s">
        <v>15383</v>
      </c>
      <c r="B4353" t="s">
        <v>120</v>
      </c>
      <c r="C4353">
        <v>46</v>
      </c>
      <c r="D4353" t="s">
        <v>31</v>
      </c>
      <c r="E4353" t="s">
        <v>62</v>
      </c>
      <c r="F4353" t="s">
        <v>33</v>
      </c>
      <c r="G4353" t="s">
        <v>12741</v>
      </c>
      <c r="H4353" t="s">
        <v>35</v>
      </c>
      <c r="I4353" t="s">
        <v>36</v>
      </c>
      <c r="J4353">
        <v>26</v>
      </c>
      <c r="K4353">
        <v>23</v>
      </c>
      <c r="L4353">
        <f t="shared" si="201"/>
        <v>3</v>
      </c>
      <c r="M4353">
        <v>18</v>
      </c>
      <c r="N4353">
        <v>58917</v>
      </c>
      <c r="O4353" s="1">
        <f t="shared" si="202"/>
        <v>2266.0384615384614</v>
      </c>
      <c r="P4353" s="1">
        <f t="shared" si="203"/>
        <v>52118.88461538461</v>
      </c>
      <c r="Q4353" s="1">
        <f>Table1[[#This Row],[Earned Basic Salary]]*20%</f>
        <v>10423.776923076923</v>
      </c>
      <c r="R4353" s="1">
        <f>Table1[[#This Row],[Earned Basic Salary]]*10%</f>
        <v>5211.8884615384613</v>
      </c>
      <c r="S4353" s="1">
        <f>Table1[[#This Row],[Earned Basic Salary]]*12%</f>
        <v>6254.2661538461525</v>
      </c>
      <c r="T4353" s="1">
        <f>200</f>
        <v>200</v>
      </c>
      <c r="U4353" s="1">
        <f>Table1[[#This Row],[PF]]+Table1[[#This Row],[Professional Tax]]</f>
        <v>6454.2661538461525</v>
      </c>
      <c r="V4353" s="1">
        <f>Table1[[#This Row],[Overtime Hours]]*200</f>
        <v>3600</v>
      </c>
      <c r="W4353" s="1">
        <f>Table1[[#This Row],[Earned Basic Salary]]+Table1[[#This Row],[HRA]]+Table1[[#This Row],[DA]]+Table1[[#This Row],[Overtime Pay]]</f>
        <v>71354.549999999988</v>
      </c>
      <c r="X4353" s="1">
        <f>Table1[[#This Row],[Gross Salary]]-Table1[[#This Row],[Total Deduction]]</f>
        <v>64900.283846153834</v>
      </c>
      <c r="Y4353" t="s">
        <v>37</v>
      </c>
      <c r="Z4353" t="s">
        <v>38</v>
      </c>
      <c r="AA4353" t="s">
        <v>15384</v>
      </c>
      <c r="AB4353" t="s">
        <v>15385</v>
      </c>
    </row>
    <row r="4354" spans="1:28" x14ac:dyDescent="0.3">
      <c r="A4354" t="s">
        <v>15386</v>
      </c>
      <c r="B4354" t="s">
        <v>517</v>
      </c>
      <c r="C4354">
        <v>29</v>
      </c>
      <c r="D4354" t="s">
        <v>127</v>
      </c>
      <c r="E4354" t="s">
        <v>62</v>
      </c>
      <c r="F4354" t="s">
        <v>89</v>
      </c>
      <c r="G4354" t="s">
        <v>12855</v>
      </c>
      <c r="H4354" t="s">
        <v>35</v>
      </c>
      <c r="I4354" t="s">
        <v>36</v>
      </c>
      <c r="J4354">
        <v>26</v>
      </c>
      <c r="K4354">
        <v>25</v>
      </c>
      <c r="L4354">
        <f t="shared" si="201"/>
        <v>1</v>
      </c>
      <c r="M4354">
        <v>19</v>
      </c>
      <c r="N4354">
        <v>47565</v>
      </c>
      <c r="O4354" s="1">
        <f t="shared" si="202"/>
        <v>1829.4230769230769</v>
      </c>
      <c r="P4354" s="1">
        <f t="shared" si="203"/>
        <v>45735.576923076922</v>
      </c>
      <c r="Q4354" s="1">
        <f>Table1[[#This Row],[Earned Basic Salary]]*20%</f>
        <v>9147.1153846153848</v>
      </c>
      <c r="R4354" s="1">
        <f>Table1[[#This Row],[Earned Basic Salary]]*10%</f>
        <v>4573.5576923076924</v>
      </c>
      <c r="S4354" s="1">
        <f>Table1[[#This Row],[Earned Basic Salary]]*12%</f>
        <v>5488.2692307692305</v>
      </c>
      <c r="T4354" s="1">
        <f>200</f>
        <v>200</v>
      </c>
      <c r="U4354" s="1">
        <f>Table1[[#This Row],[PF]]+Table1[[#This Row],[Professional Tax]]</f>
        <v>5688.2692307692305</v>
      </c>
      <c r="V4354" s="1">
        <f>Table1[[#This Row],[Overtime Hours]]*200</f>
        <v>3800</v>
      </c>
      <c r="W4354" s="1">
        <f>Table1[[#This Row],[Earned Basic Salary]]+Table1[[#This Row],[HRA]]+Table1[[#This Row],[DA]]+Table1[[#This Row],[Overtime Pay]]</f>
        <v>63256.25</v>
      </c>
      <c r="X4354" s="1">
        <f>Table1[[#This Row],[Gross Salary]]-Table1[[#This Row],[Total Deduction]]</f>
        <v>57567.980769230766</v>
      </c>
      <c r="Y4354" t="s">
        <v>37</v>
      </c>
      <c r="Z4354" t="s">
        <v>38</v>
      </c>
      <c r="AA4354" t="s">
        <v>15387</v>
      </c>
      <c r="AB4354" t="s">
        <v>15388</v>
      </c>
    </row>
    <row r="4355" spans="1:28" x14ac:dyDescent="0.3">
      <c r="A4355" t="s">
        <v>15389</v>
      </c>
      <c r="B4355" t="s">
        <v>2324</v>
      </c>
      <c r="C4355">
        <v>52</v>
      </c>
      <c r="D4355" t="s">
        <v>61</v>
      </c>
      <c r="E4355" t="s">
        <v>45</v>
      </c>
      <c r="F4355" t="s">
        <v>69</v>
      </c>
      <c r="G4355" t="s">
        <v>15390</v>
      </c>
      <c r="H4355" t="s">
        <v>35</v>
      </c>
      <c r="I4355" t="s">
        <v>36</v>
      </c>
      <c r="J4355">
        <v>26</v>
      </c>
      <c r="K4355">
        <v>25</v>
      </c>
      <c r="L4355">
        <f t="shared" ref="L4355:L4418" si="204">J4355-K4355</f>
        <v>1</v>
      </c>
      <c r="M4355">
        <v>3</v>
      </c>
      <c r="N4355">
        <v>38084</v>
      </c>
      <c r="O4355" s="1">
        <f t="shared" ref="O4355:O4418" si="205">N4355/J4355</f>
        <v>1464.7692307692307</v>
      </c>
      <c r="P4355" s="1">
        <f t="shared" ref="P4355:P4418" si="206">O4355*K4355</f>
        <v>36619.230769230766</v>
      </c>
      <c r="Q4355" s="1">
        <f>Table1[[#This Row],[Earned Basic Salary]]*20%</f>
        <v>7323.8461538461534</v>
      </c>
      <c r="R4355" s="1">
        <f>Table1[[#This Row],[Earned Basic Salary]]*10%</f>
        <v>3661.9230769230767</v>
      </c>
      <c r="S4355" s="1">
        <f>Table1[[#This Row],[Earned Basic Salary]]*12%</f>
        <v>4394.3076923076915</v>
      </c>
      <c r="T4355" s="1">
        <f>200</f>
        <v>200</v>
      </c>
      <c r="U4355" s="1">
        <f>Table1[[#This Row],[PF]]+Table1[[#This Row],[Professional Tax]]</f>
        <v>4594.3076923076915</v>
      </c>
      <c r="V4355" s="1">
        <f>Table1[[#This Row],[Overtime Hours]]*200</f>
        <v>600</v>
      </c>
      <c r="W4355" s="1">
        <f>Table1[[#This Row],[Earned Basic Salary]]+Table1[[#This Row],[HRA]]+Table1[[#This Row],[DA]]+Table1[[#This Row],[Overtime Pay]]</f>
        <v>48205</v>
      </c>
      <c r="X4355" s="1">
        <f>Table1[[#This Row],[Gross Salary]]-Table1[[#This Row],[Total Deduction]]</f>
        <v>43610.692307692312</v>
      </c>
      <c r="Y4355" t="s">
        <v>37</v>
      </c>
      <c r="Z4355" t="s">
        <v>48</v>
      </c>
      <c r="AA4355" t="s">
        <v>15391</v>
      </c>
      <c r="AB4355" t="s">
        <v>15392</v>
      </c>
    </row>
    <row r="4356" spans="1:28" x14ac:dyDescent="0.3">
      <c r="A4356" t="s">
        <v>15393</v>
      </c>
      <c r="B4356" t="s">
        <v>722</v>
      </c>
      <c r="C4356">
        <v>24</v>
      </c>
      <c r="D4356" t="s">
        <v>75</v>
      </c>
      <c r="E4356" t="s">
        <v>32</v>
      </c>
      <c r="F4356" t="s">
        <v>33</v>
      </c>
      <c r="G4356" t="s">
        <v>1538</v>
      </c>
      <c r="H4356" t="s">
        <v>35</v>
      </c>
      <c r="I4356" t="s">
        <v>36</v>
      </c>
      <c r="J4356">
        <v>26</v>
      </c>
      <c r="K4356">
        <v>23</v>
      </c>
      <c r="L4356">
        <f t="shared" si="204"/>
        <v>3</v>
      </c>
      <c r="M4356">
        <v>4</v>
      </c>
      <c r="N4356">
        <v>32369</v>
      </c>
      <c r="O4356" s="1">
        <f t="shared" si="205"/>
        <v>1244.9615384615386</v>
      </c>
      <c r="P4356" s="1">
        <f t="shared" si="206"/>
        <v>28634.115384615387</v>
      </c>
      <c r="Q4356" s="1">
        <f>Table1[[#This Row],[Earned Basic Salary]]*20%</f>
        <v>5726.8230769230777</v>
      </c>
      <c r="R4356" s="1">
        <f>Table1[[#This Row],[Earned Basic Salary]]*10%</f>
        <v>2863.4115384615388</v>
      </c>
      <c r="S4356" s="1">
        <f>Table1[[#This Row],[Earned Basic Salary]]*12%</f>
        <v>3436.0938461538462</v>
      </c>
      <c r="T4356" s="1">
        <f>200</f>
        <v>200</v>
      </c>
      <c r="U4356" s="1">
        <f>Table1[[#This Row],[PF]]+Table1[[#This Row],[Professional Tax]]</f>
        <v>3636.0938461538462</v>
      </c>
      <c r="V4356" s="1">
        <f>Table1[[#This Row],[Overtime Hours]]*200</f>
        <v>800</v>
      </c>
      <c r="W4356" s="1">
        <f>Table1[[#This Row],[Earned Basic Salary]]+Table1[[#This Row],[HRA]]+Table1[[#This Row],[DA]]+Table1[[#This Row],[Overtime Pay]]</f>
        <v>38024.35</v>
      </c>
      <c r="X4356" s="1">
        <f>Table1[[#This Row],[Gross Salary]]-Table1[[#This Row],[Total Deduction]]</f>
        <v>34388.256153846152</v>
      </c>
      <c r="Y4356" t="s">
        <v>37</v>
      </c>
      <c r="Z4356" t="s">
        <v>95</v>
      </c>
      <c r="AA4356" t="s">
        <v>15394</v>
      </c>
      <c r="AB4356" t="s">
        <v>15395</v>
      </c>
    </row>
    <row r="4357" spans="1:28" x14ac:dyDescent="0.3">
      <c r="A4357" t="s">
        <v>15396</v>
      </c>
      <c r="B4357" t="s">
        <v>236</v>
      </c>
      <c r="C4357">
        <v>55</v>
      </c>
      <c r="D4357" t="s">
        <v>44</v>
      </c>
      <c r="E4357" t="s">
        <v>32</v>
      </c>
      <c r="F4357" t="s">
        <v>55</v>
      </c>
      <c r="G4357" t="s">
        <v>3967</v>
      </c>
      <c r="H4357" t="s">
        <v>35</v>
      </c>
      <c r="I4357" t="s">
        <v>36</v>
      </c>
      <c r="J4357">
        <v>26</v>
      </c>
      <c r="K4357">
        <v>25</v>
      </c>
      <c r="L4357">
        <f t="shared" si="204"/>
        <v>1</v>
      </c>
      <c r="M4357">
        <v>18</v>
      </c>
      <c r="N4357">
        <v>46060</v>
      </c>
      <c r="O4357" s="1">
        <f t="shared" si="205"/>
        <v>1771.5384615384614</v>
      </c>
      <c r="P4357" s="1">
        <f t="shared" si="206"/>
        <v>44288.461538461539</v>
      </c>
      <c r="Q4357" s="1">
        <f>Table1[[#This Row],[Earned Basic Salary]]*20%</f>
        <v>8857.6923076923085</v>
      </c>
      <c r="R4357" s="1">
        <f>Table1[[#This Row],[Earned Basic Salary]]*10%</f>
        <v>4428.8461538461543</v>
      </c>
      <c r="S4357" s="1">
        <f>Table1[[#This Row],[Earned Basic Salary]]*12%</f>
        <v>5314.6153846153848</v>
      </c>
      <c r="T4357" s="1">
        <f>200</f>
        <v>200</v>
      </c>
      <c r="U4357" s="1">
        <f>Table1[[#This Row],[PF]]+Table1[[#This Row],[Professional Tax]]</f>
        <v>5514.6153846153848</v>
      </c>
      <c r="V4357" s="1">
        <f>Table1[[#This Row],[Overtime Hours]]*200</f>
        <v>3600</v>
      </c>
      <c r="W4357" s="1">
        <f>Table1[[#This Row],[Earned Basic Salary]]+Table1[[#This Row],[HRA]]+Table1[[#This Row],[DA]]+Table1[[#This Row],[Overtime Pay]]</f>
        <v>61175</v>
      </c>
      <c r="X4357" s="1">
        <f>Table1[[#This Row],[Gross Salary]]-Table1[[#This Row],[Total Deduction]]</f>
        <v>55660.384615384617</v>
      </c>
      <c r="Y4357" t="s">
        <v>37</v>
      </c>
      <c r="Z4357" t="s">
        <v>106</v>
      </c>
      <c r="AA4357" t="s">
        <v>15397</v>
      </c>
      <c r="AB4357" t="s">
        <v>15398</v>
      </c>
    </row>
    <row r="4358" spans="1:28" x14ac:dyDescent="0.3">
      <c r="A4358" t="s">
        <v>15399</v>
      </c>
      <c r="B4358" t="s">
        <v>295</v>
      </c>
      <c r="C4358">
        <v>54</v>
      </c>
      <c r="D4358" t="s">
        <v>31</v>
      </c>
      <c r="E4358" t="s">
        <v>54</v>
      </c>
      <c r="F4358" t="s">
        <v>69</v>
      </c>
      <c r="G4358" t="s">
        <v>11395</v>
      </c>
      <c r="H4358" t="s">
        <v>35</v>
      </c>
      <c r="I4358" t="s">
        <v>36</v>
      </c>
      <c r="J4358">
        <v>26</v>
      </c>
      <c r="K4358">
        <v>25</v>
      </c>
      <c r="L4358">
        <f t="shared" si="204"/>
        <v>1</v>
      </c>
      <c r="M4358">
        <v>15</v>
      </c>
      <c r="N4358">
        <v>63049</v>
      </c>
      <c r="O4358" s="1">
        <f t="shared" si="205"/>
        <v>2424.9615384615386</v>
      </c>
      <c r="P4358" s="1">
        <f t="shared" si="206"/>
        <v>60624.038461538461</v>
      </c>
      <c r="Q4358" s="1">
        <f>Table1[[#This Row],[Earned Basic Salary]]*20%</f>
        <v>12124.807692307693</v>
      </c>
      <c r="R4358" s="1">
        <f>Table1[[#This Row],[Earned Basic Salary]]*10%</f>
        <v>6062.4038461538466</v>
      </c>
      <c r="S4358" s="1">
        <f>Table1[[#This Row],[Earned Basic Salary]]*12%</f>
        <v>7274.8846153846152</v>
      </c>
      <c r="T4358" s="1">
        <f>200</f>
        <v>200</v>
      </c>
      <c r="U4358" s="1">
        <f>Table1[[#This Row],[PF]]+Table1[[#This Row],[Professional Tax]]</f>
        <v>7474.8846153846152</v>
      </c>
      <c r="V4358" s="1">
        <f>Table1[[#This Row],[Overtime Hours]]*200</f>
        <v>3000</v>
      </c>
      <c r="W4358" s="1">
        <f>Table1[[#This Row],[Earned Basic Salary]]+Table1[[#This Row],[HRA]]+Table1[[#This Row],[DA]]+Table1[[#This Row],[Overtime Pay]]</f>
        <v>81811.25</v>
      </c>
      <c r="X4358" s="1">
        <f>Table1[[#This Row],[Gross Salary]]-Table1[[#This Row],[Total Deduction]]</f>
        <v>74336.36538461539</v>
      </c>
      <c r="Y4358" t="s">
        <v>37</v>
      </c>
      <c r="Z4358" t="s">
        <v>38</v>
      </c>
      <c r="AA4358" t="s">
        <v>15400</v>
      </c>
      <c r="AB4358" t="s">
        <v>15401</v>
      </c>
    </row>
    <row r="4359" spans="1:28" x14ac:dyDescent="0.3">
      <c r="A4359" t="s">
        <v>15402</v>
      </c>
      <c r="B4359" t="s">
        <v>3317</v>
      </c>
      <c r="C4359">
        <v>39</v>
      </c>
      <c r="D4359" t="s">
        <v>133</v>
      </c>
      <c r="E4359" t="s">
        <v>45</v>
      </c>
      <c r="F4359" t="s">
        <v>69</v>
      </c>
      <c r="G4359" t="s">
        <v>10648</v>
      </c>
      <c r="H4359" t="s">
        <v>35</v>
      </c>
      <c r="I4359" t="s">
        <v>36</v>
      </c>
      <c r="J4359">
        <v>26</v>
      </c>
      <c r="K4359">
        <v>22</v>
      </c>
      <c r="L4359">
        <f t="shared" si="204"/>
        <v>4</v>
      </c>
      <c r="M4359">
        <v>5</v>
      </c>
      <c r="N4359">
        <v>53122</v>
      </c>
      <c r="O4359" s="1">
        <f t="shared" si="205"/>
        <v>2043.1538461538462</v>
      </c>
      <c r="P4359" s="1">
        <f t="shared" si="206"/>
        <v>44949.384615384617</v>
      </c>
      <c r="Q4359" s="1">
        <f>Table1[[#This Row],[Earned Basic Salary]]*20%</f>
        <v>8989.876923076923</v>
      </c>
      <c r="R4359" s="1">
        <f>Table1[[#This Row],[Earned Basic Salary]]*10%</f>
        <v>4494.9384615384615</v>
      </c>
      <c r="S4359" s="1">
        <f>Table1[[#This Row],[Earned Basic Salary]]*12%</f>
        <v>5393.9261538461542</v>
      </c>
      <c r="T4359" s="1">
        <f>200</f>
        <v>200</v>
      </c>
      <c r="U4359" s="1">
        <f>Table1[[#This Row],[PF]]+Table1[[#This Row],[Professional Tax]]</f>
        <v>5593.9261538461542</v>
      </c>
      <c r="V4359" s="1">
        <f>Table1[[#This Row],[Overtime Hours]]*200</f>
        <v>1000</v>
      </c>
      <c r="W4359" s="1">
        <f>Table1[[#This Row],[Earned Basic Salary]]+Table1[[#This Row],[HRA]]+Table1[[#This Row],[DA]]+Table1[[#This Row],[Overtime Pay]]</f>
        <v>59434.200000000004</v>
      </c>
      <c r="X4359" s="1">
        <f>Table1[[#This Row],[Gross Salary]]-Table1[[#This Row],[Total Deduction]]</f>
        <v>53840.273846153854</v>
      </c>
      <c r="Y4359" t="s">
        <v>37</v>
      </c>
      <c r="Z4359" t="s">
        <v>38</v>
      </c>
      <c r="AA4359" t="s">
        <v>15403</v>
      </c>
      <c r="AB4359" t="s">
        <v>15404</v>
      </c>
    </row>
    <row r="4360" spans="1:28" x14ac:dyDescent="0.3">
      <c r="A4360" t="s">
        <v>15405</v>
      </c>
      <c r="B4360" t="s">
        <v>425</v>
      </c>
      <c r="C4360">
        <v>36</v>
      </c>
      <c r="D4360" t="s">
        <v>31</v>
      </c>
      <c r="E4360" t="s">
        <v>45</v>
      </c>
      <c r="F4360" t="s">
        <v>46</v>
      </c>
      <c r="G4360" t="s">
        <v>3987</v>
      </c>
      <c r="H4360" t="s">
        <v>35</v>
      </c>
      <c r="I4360" t="s">
        <v>36</v>
      </c>
      <c r="J4360">
        <v>26</v>
      </c>
      <c r="K4360">
        <v>24</v>
      </c>
      <c r="L4360">
        <f t="shared" si="204"/>
        <v>2</v>
      </c>
      <c r="M4360">
        <v>13</v>
      </c>
      <c r="N4360">
        <v>33446</v>
      </c>
      <c r="O4360" s="1">
        <f t="shared" si="205"/>
        <v>1286.3846153846155</v>
      </c>
      <c r="P4360" s="1">
        <f t="shared" si="206"/>
        <v>30873.230769230773</v>
      </c>
      <c r="Q4360" s="1">
        <f>Table1[[#This Row],[Earned Basic Salary]]*20%</f>
        <v>6174.6461538461554</v>
      </c>
      <c r="R4360" s="1">
        <f>Table1[[#This Row],[Earned Basic Salary]]*10%</f>
        <v>3087.3230769230777</v>
      </c>
      <c r="S4360" s="1">
        <f>Table1[[#This Row],[Earned Basic Salary]]*12%</f>
        <v>3704.7876923076929</v>
      </c>
      <c r="T4360" s="1">
        <f>200</f>
        <v>200</v>
      </c>
      <c r="U4360" s="1">
        <f>Table1[[#This Row],[PF]]+Table1[[#This Row],[Professional Tax]]</f>
        <v>3904.7876923076929</v>
      </c>
      <c r="V4360" s="1">
        <f>Table1[[#This Row],[Overtime Hours]]*200</f>
        <v>2600</v>
      </c>
      <c r="W4360" s="1">
        <f>Table1[[#This Row],[Earned Basic Salary]]+Table1[[#This Row],[HRA]]+Table1[[#This Row],[DA]]+Table1[[#This Row],[Overtime Pay]]</f>
        <v>42735.200000000004</v>
      </c>
      <c r="X4360" s="1">
        <f>Table1[[#This Row],[Gross Salary]]-Table1[[#This Row],[Total Deduction]]</f>
        <v>38830.412307692313</v>
      </c>
      <c r="Y4360" t="s">
        <v>37</v>
      </c>
      <c r="Z4360" t="s">
        <v>95</v>
      </c>
      <c r="AA4360" t="s">
        <v>15406</v>
      </c>
      <c r="AB4360" t="s">
        <v>15407</v>
      </c>
    </row>
    <row r="4361" spans="1:28" x14ac:dyDescent="0.3">
      <c r="A4361" t="s">
        <v>15408</v>
      </c>
      <c r="B4361" t="s">
        <v>1579</v>
      </c>
      <c r="C4361">
        <v>26</v>
      </c>
      <c r="D4361" t="s">
        <v>61</v>
      </c>
      <c r="E4361" t="s">
        <v>45</v>
      </c>
      <c r="F4361" t="s">
        <v>55</v>
      </c>
      <c r="G4361" t="s">
        <v>2615</v>
      </c>
      <c r="H4361" t="s">
        <v>35</v>
      </c>
      <c r="I4361" t="s">
        <v>36</v>
      </c>
      <c r="J4361">
        <v>26</v>
      </c>
      <c r="K4361">
        <v>24</v>
      </c>
      <c r="L4361">
        <f t="shared" si="204"/>
        <v>2</v>
      </c>
      <c r="M4361">
        <v>15</v>
      </c>
      <c r="N4361">
        <v>48623</v>
      </c>
      <c r="O4361" s="1">
        <f t="shared" si="205"/>
        <v>1870.1153846153845</v>
      </c>
      <c r="P4361" s="1">
        <f t="shared" si="206"/>
        <v>44882.769230769227</v>
      </c>
      <c r="Q4361" s="1">
        <f>Table1[[#This Row],[Earned Basic Salary]]*20%</f>
        <v>8976.5538461538454</v>
      </c>
      <c r="R4361" s="1">
        <f>Table1[[#This Row],[Earned Basic Salary]]*10%</f>
        <v>4488.2769230769227</v>
      </c>
      <c r="S4361" s="1">
        <f>Table1[[#This Row],[Earned Basic Salary]]*12%</f>
        <v>5385.9323076923074</v>
      </c>
      <c r="T4361" s="1">
        <f>200</f>
        <v>200</v>
      </c>
      <c r="U4361" s="1">
        <f>Table1[[#This Row],[PF]]+Table1[[#This Row],[Professional Tax]]</f>
        <v>5585.9323076923074</v>
      </c>
      <c r="V4361" s="1">
        <f>Table1[[#This Row],[Overtime Hours]]*200</f>
        <v>3000</v>
      </c>
      <c r="W4361" s="1">
        <f>Table1[[#This Row],[Earned Basic Salary]]+Table1[[#This Row],[HRA]]+Table1[[#This Row],[DA]]+Table1[[#This Row],[Overtime Pay]]</f>
        <v>61347.599999999991</v>
      </c>
      <c r="X4361" s="1">
        <f>Table1[[#This Row],[Gross Salary]]-Table1[[#This Row],[Total Deduction]]</f>
        <v>55761.667692307681</v>
      </c>
      <c r="Y4361" t="s">
        <v>37</v>
      </c>
      <c r="Z4361" t="s">
        <v>106</v>
      </c>
      <c r="AA4361" t="s">
        <v>15409</v>
      </c>
      <c r="AB4361" t="s">
        <v>15410</v>
      </c>
    </row>
    <row r="4362" spans="1:28" x14ac:dyDescent="0.3">
      <c r="A4362" t="s">
        <v>15411</v>
      </c>
      <c r="B4362" t="s">
        <v>2366</v>
      </c>
      <c r="C4362">
        <v>31</v>
      </c>
      <c r="D4362" t="s">
        <v>75</v>
      </c>
      <c r="E4362" t="s">
        <v>82</v>
      </c>
      <c r="F4362" t="s">
        <v>83</v>
      </c>
      <c r="G4362" t="s">
        <v>4683</v>
      </c>
      <c r="H4362" t="s">
        <v>35</v>
      </c>
      <c r="I4362" t="s">
        <v>36</v>
      </c>
      <c r="J4362">
        <v>26</v>
      </c>
      <c r="K4362">
        <v>23</v>
      </c>
      <c r="L4362">
        <f t="shared" si="204"/>
        <v>3</v>
      </c>
      <c r="M4362">
        <v>18</v>
      </c>
      <c r="N4362">
        <v>78924</v>
      </c>
      <c r="O4362" s="1">
        <f t="shared" si="205"/>
        <v>3035.5384615384614</v>
      </c>
      <c r="P4362" s="1">
        <f t="shared" si="206"/>
        <v>69817.38461538461</v>
      </c>
      <c r="Q4362" s="1">
        <f>Table1[[#This Row],[Earned Basic Salary]]*20%</f>
        <v>13963.476923076923</v>
      </c>
      <c r="R4362" s="1">
        <f>Table1[[#This Row],[Earned Basic Salary]]*10%</f>
        <v>6981.7384615384617</v>
      </c>
      <c r="S4362" s="1">
        <f>Table1[[#This Row],[Earned Basic Salary]]*12%</f>
        <v>8378.0861538461522</v>
      </c>
      <c r="T4362" s="1">
        <f>200</f>
        <v>200</v>
      </c>
      <c r="U4362" s="1">
        <f>Table1[[#This Row],[PF]]+Table1[[#This Row],[Professional Tax]]</f>
        <v>8578.0861538461522</v>
      </c>
      <c r="V4362" s="1">
        <f>Table1[[#This Row],[Overtime Hours]]*200</f>
        <v>3600</v>
      </c>
      <c r="W4362" s="1">
        <f>Table1[[#This Row],[Earned Basic Salary]]+Table1[[#This Row],[HRA]]+Table1[[#This Row],[DA]]+Table1[[#This Row],[Overtime Pay]]</f>
        <v>94362.599999999991</v>
      </c>
      <c r="X4362" s="1">
        <f>Table1[[#This Row],[Gross Salary]]-Table1[[#This Row],[Total Deduction]]</f>
        <v>85784.513846153844</v>
      </c>
      <c r="Y4362" t="s">
        <v>37</v>
      </c>
      <c r="Z4362" t="s">
        <v>106</v>
      </c>
      <c r="AA4362" t="s">
        <v>15412</v>
      </c>
      <c r="AB4362" t="s">
        <v>15413</v>
      </c>
    </row>
    <row r="4363" spans="1:28" x14ac:dyDescent="0.3">
      <c r="A4363" t="s">
        <v>15414</v>
      </c>
      <c r="B4363" t="s">
        <v>392</v>
      </c>
      <c r="C4363">
        <v>40</v>
      </c>
      <c r="D4363" t="s">
        <v>81</v>
      </c>
      <c r="E4363" t="s">
        <v>62</v>
      </c>
      <c r="F4363" t="s">
        <v>63</v>
      </c>
      <c r="G4363" t="s">
        <v>1154</v>
      </c>
      <c r="H4363" t="s">
        <v>35</v>
      </c>
      <c r="I4363" t="s">
        <v>36</v>
      </c>
      <c r="J4363">
        <v>26</v>
      </c>
      <c r="K4363">
        <v>21</v>
      </c>
      <c r="L4363">
        <f t="shared" si="204"/>
        <v>5</v>
      </c>
      <c r="M4363">
        <v>20</v>
      </c>
      <c r="N4363">
        <v>52752</v>
      </c>
      <c r="O4363" s="1">
        <f t="shared" si="205"/>
        <v>2028.9230769230769</v>
      </c>
      <c r="P4363" s="1">
        <f t="shared" si="206"/>
        <v>42607.384615384617</v>
      </c>
      <c r="Q4363" s="1">
        <f>Table1[[#This Row],[Earned Basic Salary]]*20%</f>
        <v>8521.4769230769234</v>
      </c>
      <c r="R4363" s="1">
        <f>Table1[[#This Row],[Earned Basic Salary]]*10%</f>
        <v>4260.7384615384617</v>
      </c>
      <c r="S4363" s="1">
        <f>Table1[[#This Row],[Earned Basic Salary]]*12%</f>
        <v>5112.8861538461542</v>
      </c>
      <c r="T4363" s="1">
        <f>200</f>
        <v>200</v>
      </c>
      <c r="U4363" s="1">
        <f>Table1[[#This Row],[PF]]+Table1[[#This Row],[Professional Tax]]</f>
        <v>5312.8861538461542</v>
      </c>
      <c r="V4363" s="1">
        <f>Table1[[#This Row],[Overtime Hours]]*200</f>
        <v>4000</v>
      </c>
      <c r="W4363" s="1">
        <f>Table1[[#This Row],[Earned Basic Salary]]+Table1[[#This Row],[HRA]]+Table1[[#This Row],[DA]]+Table1[[#This Row],[Overtime Pay]]</f>
        <v>59389.600000000006</v>
      </c>
      <c r="X4363" s="1">
        <f>Table1[[#This Row],[Gross Salary]]-Table1[[#This Row],[Total Deduction]]</f>
        <v>54076.713846153849</v>
      </c>
      <c r="Y4363" t="s">
        <v>37</v>
      </c>
      <c r="Z4363" t="s">
        <v>48</v>
      </c>
      <c r="AA4363" t="s">
        <v>15415</v>
      </c>
      <c r="AB4363" t="s">
        <v>15416</v>
      </c>
    </row>
    <row r="4364" spans="1:28" x14ac:dyDescent="0.3">
      <c r="A4364" t="s">
        <v>15417</v>
      </c>
      <c r="B4364" t="s">
        <v>612</v>
      </c>
      <c r="C4364">
        <v>33</v>
      </c>
      <c r="D4364" t="s">
        <v>133</v>
      </c>
      <c r="E4364" t="s">
        <v>62</v>
      </c>
      <c r="F4364" t="s">
        <v>89</v>
      </c>
      <c r="G4364" t="s">
        <v>8370</v>
      </c>
      <c r="H4364" t="s">
        <v>35</v>
      </c>
      <c r="I4364" t="s">
        <v>36</v>
      </c>
      <c r="J4364">
        <v>26</v>
      </c>
      <c r="K4364">
        <v>24</v>
      </c>
      <c r="L4364">
        <f t="shared" si="204"/>
        <v>2</v>
      </c>
      <c r="M4364">
        <v>12</v>
      </c>
      <c r="N4364">
        <v>19916</v>
      </c>
      <c r="O4364" s="1">
        <f t="shared" si="205"/>
        <v>766</v>
      </c>
      <c r="P4364" s="1">
        <f t="shared" si="206"/>
        <v>18384</v>
      </c>
      <c r="Q4364" s="1">
        <f>Table1[[#This Row],[Earned Basic Salary]]*20%</f>
        <v>3676.8</v>
      </c>
      <c r="R4364" s="1">
        <f>Table1[[#This Row],[Earned Basic Salary]]*10%</f>
        <v>1838.4</v>
      </c>
      <c r="S4364" s="1">
        <f>Table1[[#This Row],[Earned Basic Salary]]*12%</f>
        <v>2206.08</v>
      </c>
      <c r="T4364" s="1">
        <f>200</f>
        <v>200</v>
      </c>
      <c r="U4364" s="1">
        <f>Table1[[#This Row],[PF]]+Table1[[#This Row],[Professional Tax]]</f>
        <v>2406.08</v>
      </c>
      <c r="V4364" s="1">
        <f>Table1[[#This Row],[Overtime Hours]]*200</f>
        <v>2400</v>
      </c>
      <c r="W4364" s="1">
        <f>Table1[[#This Row],[Earned Basic Salary]]+Table1[[#This Row],[HRA]]+Table1[[#This Row],[DA]]+Table1[[#This Row],[Overtime Pay]]</f>
        <v>26299.200000000001</v>
      </c>
      <c r="X4364" s="1">
        <f>Table1[[#This Row],[Gross Salary]]-Table1[[#This Row],[Total Deduction]]</f>
        <v>23893.120000000003</v>
      </c>
      <c r="Y4364" t="s">
        <v>37</v>
      </c>
      <c r="Z4364" t="s">
        <v>38</v>
      </c>
      <c r="AA4364" t="s">
        <v>15418</v>
      </c>
      <c r="AB4364" t="s">
        <v>15419</v>
      </c>
    </row>
    <row r="4365" spans="1:28" x14ac:dyDescent="0.3">
      <c r="A4365" t="s">
        <v>15420</v>
      </c>
      <c r="B4365" t="s">
        <v>382</v>
      </c>
      <c r="C4365">
        <v>37</v>
      </c>
      <c r="D4365" t="s">
        <v>61</v>
      </c>
      <c r="E4365" t="s">
        <v>62</v>
      </c>
      <c r="F4365" t="s">
        <v>63</v>
      </c>
      <c r="G4365" t="s">
        <v>3487</v>
      </c>
      <c r="H4365" t="s">
        <v>35</v>
      </c>
      <c r="I4365" t="s">
        <v>36</v>
      </c>
      <c r="J4365">
        <v>26</v>
      </c>
      <c r="K4365">
        <v>25</v>
      </c>
      <c r="L4365">
        <f t="shared" si="204"/>
        <v>1</v>
      </c>
      <c r="M4365">
        <v>18</v>
      </c>
      <c r="N4365">
        <v>65259</v>
      </c>
      <c r="O4365" s="1">
        <f t="shared" si="205"/>
        <v>2509.9615384615386</v>
      </c>
      <c r="P4365" s="1">
        <f t="shared" si="206"/>
        <v>62749.038461538461</v>
      </c>
      <c r="Q4365" s="1">
        <f>Table1[[#This Row],[Earned Basic Salary]]*20%</f>
        <v>12549.807692307693</v>
      </c>
      <c r="R4365" s="1">
        <f>Table1[[#This Row],[Earned Basic Salary]]*10%</f>
        <v>6274.9038461538466</v>
      </c>
      <c r="S4365" s="1">
        <f>Table1[[#This Row],[Earned Basic Salary]]*12%</f>
        <v>7529.8846153846152</v>
      </c>
      <c r="T4365" s="1">
        <f>200</f>
        <v>200</v>
      </c>
      <c r="U4365" s="1">
        <f>Table1[[#This Row],[PF]]+Table1[[#This Row],[Professional Tax]]</f>
        <v>7729.8846153846152</v>
      </c>
      <c r="V4365" s="1">
        <f>Table1[[#This Row],[Overtime Hours]]*200</f>
        <v>3600</v>
      </c>
      <c r="W4365" s="1">
        <f>Table1[[#This Row],[Earned Basic Salary]]+Table1[[#This Row],[HRA]]+Table1[[#This Row],[DA]]+Table1[[#This Row],[Overtime Pay]]</f>
        <v>85173.75</v>
      </c>
      <c r="X4365" s="1">
        <f>Table1[[#This Row],[Gross Salary]]-Table1[[#This Row],[Total Deduction]]</f>
        <v>77443.86538461539</v>
      </c>
      <c r="Y4365" t="s">
        <v>37</v>
      </c>
      <c r="Z4365" t="s">
        <v>106</v>
      </c>
      <c r="AA4365" t="s">
        <v>15421</v>
      </c>
      <c r="AB4365" t="s">
        <v>15422</v>
      </c>
    </row>
    <row r="4366" spans="1:28" x14ac:dyDescent="0.3">
      <c r="A4366" t="s">
        <v>15423</v>
      </c>
      <c r="B4366" t="s">
        <v>830</v>
      </c>
      <c r="C4366">
        <v>40</v>
      </c>
      <c r="D4366" t="s">
        <v>127</v>
      </c>
      <c r="E4366" t="s">
        <v>82</v>
      </c>
      <c r="F4366" t="s">
        <v>89</v>
      </c>
      <c r="G4366" t="s">
        <v>421</v>
      </c>
      <c r="H4366" t="s">
        <v>35</v>
      </c>
      <c r="I4366" t="s">
        <v>36</v>
      </c>
      <c r="J4366">
        <v>26</v>
      </c>
      <c r="K4366">
        <v>21</v>
      </c>
      <c r="L4366">
        <f t="shared" si="204"/>
        <v>5</v>
      </c>
      <c r="M4366">
        <v>12</v>
      </c>
      <c r="N4366">
        <v>78500</v>
      </c>
      <c r="O4366" s="1">
        <f t="shared" si="205"/>
        <v>3019.2307692307691</v>
      </c>
      <c r="P4366" s="1">
        <f t="shared" si="206"/>
        <v>63403.846153846149</v>
      </c>
      <c r="Q4366" s="1">
        <f>Table1[[#This Row],[Earned Basic Salary]]*20%</f>
        <v>12680.76923076923</v>
      </c>
      <c r="R4366" s="1">
        <f>Table1[[#This Row],[Earned Basic Salary]]*10%</f>
        <v>6340.3846153846152</v>
      </c>
      <c r="S4366" s="1">
        <f>Table1[[#This Row],[Earned Basic Salary]]*12%</f>
        <v>7608.4615384615372</v>
      </c>
      <c r="T4366" s="1">
        <f>200</f>
        <v>200</v>
      </c>
      <c r="U4366" s="1">
        <f>Table1[[#This Row],[PF]]+Table1[[#This Row],[Professional Tax]]</f>
        <v>7808.4615384615372</v>
      </c>
      <c r="V4366" s="1">
        <f>Table1[[#This Row],[Overtime Hours]]*200</f>
        <v>2400</v>
      </c>
      <c r="W4366" s="1">
        <f>Table1[[#This Row],[Earned Basic Salary]]+Table1[[#This Row],[HRA]]+Table1[[#This Row],[DA]]+Table1[[#This Row],[Overtime Pay]]</f>
        <v>84824.999999999985</v>
      </c>
      <c r="X4366" s="1">
        <f>Table1[[#This Row],[Gross Salary]]-Table1[[#This Row],[Total Deduction]]</f>
        <v>77016.538461538454</v>
      </c>
      <c r="Y4366" t="s">
        <v>37</v>
      </c>
      <c r="Z4366" t="s">
        <v>95</v>
      </c>
      <c r="AA4366" t="s">
        <v>15424</v>
      </c>
      <c r="AB4366" t="s">
        <v>15425</v>
      </c>
    </row>
    <row r="4367" spans="1:28" x14ac:dyDescent="0.3">
      <c r="A4367" t="s">
        <v>15426</v>
      </c>
      <c r="B4367" t="s">
        <v>1035</v>
      </c>
      <c r="C4367">
        <v>23</v>
      </c>
      <c r="D4367" t="s">
        <v>75</v>
      </c>
      <c r="E4367" t="s">
        <v>62</v>
      </c>
      <c r="F4367" t="s">
        <v>63</v>
      </c>
      <c r="G4367" t="s">
        <v>2180</v>
      </c>
      <c r="H4367" t="s">
        <v>35</v>
      </c>
      <c r="I4367" t="s">
        <v>36</v>
      </c>
      <c r="J4367">
        <v>26</v>
      </c>
      <c r="K4367">
        <v>23</v>
      </c>
      <c r="L4367">
        <f t="shared" si="204"/>
        <v>3</v>
      </c>
      <c r="M4367">
        <v>9</v>
      </c>
      <c r="N4367">
        <v>73346</v>
      </c>
      <c r="O4367" s="1">
        <f t="shared" si="205"/>
        <v>2821</v>
      </c>
      <c r="P4367" s="1">
        <f t="shared" si="206"/>
        <v>64883</v>
      </c>
      <c r="Q4367" s="1">
        <f>Table1[[#This Row],[Earned Basic Salary]]*20%</f>
        <v>12976.6</v>
      </c>
      <c r="R4367" s="1">
        <f>Table1[[#This Row],[Earned Basic Salary]]*10%</f>
        <v>6488.3</v>
      </c>
      <c r="S4367" s="1">
        <f>Table1[[#This Row],[Earned Basic Salary]]*12%</f>
        <v>7785.96</v>
      </c>
      <c r="T4367" s="1">
        <f>200</f>
        <v>200</v>
      </c>
      <c r="U4367" s="1">
        <f>Table1[[#This Row],[PF]]+Table1[[#This Row],[Professional Tax]]</f>
        <v>7985.96</v>
      </c>
      <c r="V4367" s="1">
        <f>Table1[[#This Row],[Overtime Hours]]*200</f>
        <v>1800</v>
      </c>
      <c r="W4367" s="1">
        <f>Table1[[#This Row],[Earned Basic Salary]]+Table1[[#This Row],[HRA]]+Table1[[#This Row],[DA]]+Table1[[#This Row],[Overtime Pay]]</f>
        <v>86147.900000000009</v>
      </c>
      <c r="X4367" s="1">
        <f>Table1[[#This Row],[Gross Salary]]-Table1[[#This Row],[Total Deduction]]</f>
        <v>78161.94</v>
      </c>
      <c r="Y4367" t="s">
        <v>37</v>
      </c>
      <c r="Z4367" t="s">
        <v>38</v>
      </c>
      <c r="AA4367" t="s">
        <v>15427</v>
      </c>
      <c r="AB4367" t="s">
        <v>15428</v>
      </c>
    </row>
    <row r="4368" spans="1:28" x14ac:dyDescent="0.3">
      <c r="A4368" t="s">
        <v>15429</v>
      </c>
      <c r="B4368" t="s">
        <v>158</v>
      </c>
      <c r="C4368">
        <v>24</v>
      </c>
      <c r="D4368" t="s">
        <v>53</v>
      </c>
      <c r="E4368" t="s">
        <v>32</v>
      </c>
      <c r="F4368" t="s">
        <v>55</v>
      </c>
      <c r="G4368" t="s">
        <v>15430</v>
      </c>
      <c r="H4368" t="s">
        <v>35</v>
      </c>
      <c r="I4368" t="s">
        <v>36</v>
      </c>
      <c r="J4368">
        <v>26</v>
      </c>
      <c r="K4368">
        <v>23</v>
      </c>
      <c r="L4368">
        <f t="shared" si="204"/>
        <v>3</v>
      </c>
      <c r="M4368">
        <v>19</v>
      </c>
      <c r="N4368">
        <v>24726</v>
      </c>
      <c r="O4368" s="1">
        <f t="shared" si="205"/>
        <v>951</v>
      </c>
      <c r="P4368" s="1">
        <f t="shared" si="206"/>
        <v>21873</v>
      </c>
      <c r="Q4368" s="1">
        <f>Table1[[#This Row],[Earned Basic Salary]]*20%</f>
        <v>4374.6000000000004</v>
      </c>
      <c r="R4368" s="1">
        <f>Table1[[#This Row],[Earned Basic Salary]]*10%</f>
        <v>2187.3000000000002</v>
      </c>
      <c r="S4368" s="1">
        <f>Table1[[#This Row],[Earned Basic Salary]]*12%</f>
        <v>2624.7599999999998</v>
      </c>
      <c r="T4368" s="1">
        <f>200</f>
        <v>200</v>
      </c>
      <c r="U4368" s="1">
        <f>Table1[[#This Row],[PF]]+Table1[[#This Row],[Professional Tax]]</f>
        <v>2824.7599999999998</v>
      </c>
      <c r="V4368" s="1">
        <f>Table1[[#This Row],[Overtime Hours]]*200</f>
        <v>3800</v>
      </c>
      <c r="W4368" s="1">
        <f>Table1[[#This Row],[Earned Basic Salary]]+Table1[[#This Row],[HRA]]+Table1[[#This Row],[DA]]+Table1[[#This Row],[Overtime Pay]]</f>
        <v>32234.899999999998</v>
      </c>
      <c r="X4368" s="1">
        <f>Table1[[#This Row],[Gross Salary]]-Table1[[#This Row],[Total Deduction]]</f>
        <v>29410.14</v>
      </c>
      <c r="Y4368" t="s">
        <v>37</v>
      </c>
      <c r="Z4368" t="s">
        <v>38</v>
      </c>
      <c r="AA4368" t="s">
        <v>15431</v>
      </c>
      <c r="AB4368" t="s">
        <v>15432</v>
      </c>
    </row>
    <row r="4369" spans="1:28" x14ac:dyDescent="0.3">
      <c r="A4369" t="s">
        <v>15433</v>
      </c>
      <c r="B4369" t="s">
        <v>797</v>
      </c>
      <c r="C4369">
        <v>33</v>
      </c>
      <c r="D4369" t="s">
        <v>127</v>
      </c>
      <c r="E4369" t="s">
        <v>32</v>
      </c>
      <c r="F4369" t="s">
        <v>89</v>
      </c>
      <c r="G4369" t="s">
        <v>845</v>
      </c>
      <c r="H4369" t="s">
        <v>35</v>
      </c>
      <c r="I4369" t="s">
        <v>36</v>
      </c>
      <c r="J4369">
        <v>26</v>
      </c>
      <c r="K4369">
        <v>25</v>
      </c>
      <c r="L4369">
        <f t="shared" si="204"/>
        <v>1</v>
      </c>
      <c r="M4369">
        <v>9</v>
      </c>
      <c r="N4369">
        <v>70064</v>
      </c>
      <c r="O4369" s="1">
        <f t="shared" si="205"/>
        <v>2694.7692307692309</v>
      </c>
      <c r="P4369" s="1">
        <f t="shared" si="206"/>
        <v>67369.23076923078</v>
      </c>
      <c r="Q4369" s="1">
        <f>Table1[[#This Row],[Earned Basic Salary]]*20%</f>
        <v>13473.846153846156</v>
      </c>
      <c r="R4369" s="1">
        <f>Table1[[#This Row],[Earned Basic Salary]]*10%</f>
        <v>6736.923076923078</v>
      </c>
      <c r="S4369" s="1">
        <f>Table1[[#This Row],[Earned Basic Salary]]*12%</f>
        <v>8084.3076923076933</v>
      </c>
      <c r="T4369" s="1">
        <f>200</f>
        <v>200</v>
      </c>
      <c r="U4369" s="1">
        <f>Table1[[#This Row],[PF]]+Table1[[#This Row],[Professional Tax]]</f>
        <v>8284.3076923076933</v>
      </c>
      <c r="V4369" s="1">
        <f>Table1[[#This Row],[Overtime Hours]]*200</f>
        <v>1800</v>
      </c>
      <c r="W4369" s="1">
        <f>Table1[[#This Row],[Earned Basic Salary]]+Table1[[#This Row],[HRA]]+Table1[[#This Row],[DA]]+Table1[[#This Row],[Overtime Pay]]</f>
        <v>89380.000000000015</v>
      </c>
      <c r="X4369" s="1">
        <f>Table1[[#This Row],[Gross Salary]]-Table1[[#This Row],[Total Deduction]]</f>
        <v>81095.692307692327</v>
      </c>
      <c r="Y4369" t="s">
        <v>37</v>
      </c>
      <c r="Z4369" t="s">
        <v>48</v>
      </c>
      <c r="AA4369" t="s">
        <v>15434</v>
      </c>
      <c r="AB4369" t="s">
        <v>15435</v>
      </c>
    </row>
    <row r="4370" spans="1:28" x14ac:dyDescent="0.3">
      <c r="A4370" t="s">
        <v>15436</v>
      </c>
      <c r="B4370" t="s">
        <v>1760</v>
      </c>
      <c r="C4370">
        <v>38</v>
      </c>
      <c r="D4370" t="s">
        <v>127</v>
      </c>
      <c r="E4370" t="s">
        <v>54</v>
      </c>
      <c r="F4370" t="s">
        <v>89</v>
      </c>
      <c r="G4370" t="s">
        <v>8212</v>
      </c>
      <c r="H4370" t="s">
        <v>35</v>
      </c>
      <c r="I4370" t="s">
        <v>36</v>
      </c>
      <c r="J4370">
        <v>26</v>
      </c>
      <c r="K4370">
        <v>22</v>
      </c>
      <c r="L4370">
        <f t="shared" si="204"/>
        <v>4</v>
      </c>
      <c r="M4370">
        <v>9</v>
      </c>
      <c r="N4370">
        <v>69762</v>
      </c>
      <c r="O4370" s="1">
        <f t="shared" si="205"/>
        <v>2683.1538461538462</v>
      </c>
      <c r="P4370" s="1">
        <f t="shared" si="206"/>
        <v>59029.384615384617</v>
      </c>
      <c r="Q4370" s="1">
        <f>Table1[[#This Row],[Earned Basic Salary]]*20%</f>
        <v>11805.876923076925</v>
      </c>
      <c r="R4370" s="1">
        <f>Table1[[#This Row],[Earned Basic Salary]]*10%</f>
        <v>5902.9384615384624</v>
      </c>
      <c r="S4370" s="1">
        <f>Table1[[#This Row],[Earned Basic Salary]]*12%</f>
        <v>7083.5261538461536</v>
      </c>
      <c r="T4370" s="1">
        <f>200</f>
        <v>200</v>
      </c>
      <c r="U4370" s="1">
        <f>Table1[[#This Row],[PF]]+Table1[[#This Row],[Professional Tax]]</f>
        <v>7283.5261538461536</v>
      </c>
      <c r="V4370" s="1">
        <f>Table1[[#This Row],[Overtime Hours]]*200</f>
        <v>1800</v>
      </c>
      <c r="W4370" s="1">
        <f>Table1[[#This Row],[Earned Basic Salary]]+Table1[[#This Row],[HRA]]+Table1[[#This Row],[DA]]+Table1[[#This Row],[Overtime Pay]]</f>
        <v>78538.200000000012</v>
      </c>
      <c r="X4370" s="1">
        <f>Table1[[#This Row],[Gross Salary]]-Table1[[#This Row],[Total Deduction]]</f>
        <v>71254.673846153863</v>
      </c>
      <c r="Y4370" t="s">
        <v>37</v>
      </c>
      <c r="Z4370" t="s">
        <v>38</v>
      </c>
      <c r="AA4370" t="s">
        <v>15437</v>
      </c>
      <c r="AB4370" t="s">
        <v>15438</v>
      </c>
    </row>
    <row r="4371" spans="1:28" x14ac:dyDescent="0.3">
      <c r="A4371" t="s">
        <v>15439</v>
      </c>
      <c r="B4371" t="s">
        <v>651</v>
      </c>
      <c r="C4371">
        <v>35</v>
      </c>
      <c r="D4371" t="s">
        <v>31</v>
      </c>
      <c r="E4371" t="s">
        <v>54</v>
      </c>
      <c r="F4371" t="s">
        <v>46</v>
      </c>
      <c r="G4371" t="s">
        <v>2234</v>
      </c>
      <c r="H4371" t="s">
        <v>35</v>
      </c>
      <c r="I4371" t="s">
        <v>36</v>
      </c>
      <c r="J4371">
        <v>26</v>
      </c>
      <c r="K4371">
        <v>23</v>
      </c>
      <c r="L4371">
        <f t="shared" si="204"/>
        <v>3</v>
      </c>
      <c r="M4371">
        <v>15</v>
      </c>
      <c r="N4371">
        <v>58537</v>
      </c>
      <c r="O4371" s="1">
        <f t="shared" si="205"/>
        <v>2251.4230769230771</v>
      </c>
      <c r="P4371" s="1">
        <f t="shared" si="206"/>
        <v>51782.730769230773</v>
      </c>
      <c r="Q4371" s="1">
        <f>Table1[[#This Row],[Earned Basic Salary]]*20%</f>
        <v>10356.546153846155</v>
      </c>
      <c r="R4371" s="1">
        <f>Table1[[#This Row],[Earned Basic Salary]]*10%</f>
        <v>5178.2730769230775</v>
      </c>
      <c r="S4371" s="1">
        <f>Table1[[#This Row],[Earned Basic Salary]]*12%</f>
        <v>6213.9276923076923</v>
      </c>
      <c r="T4371" s="1">
        <f>200</f>
        <v>200</v>
      </c>
      <c r="U4371" s="1">
        <f>Table1[[#This Row],[PF]]+Table1[[#This Row],[Professional Tax]]</f>
        <v>6413.9276923076923</v>
      </c>
      <c r="V4371" s="1">
        <f>Table1[[#This Row],[Overtime Hours]]*200</f>
        <v>3000</v>
      </c>
      <c r="W4371" s="1">
        <f>Table1[[#This Row],[Earned Basic Salary]]+Table1[[#This Row],[HRA]]+Table1[[#This Row],[DA]]+Table1[[#This Row],[Overtime Pay]]</f>
        <v>70317.55</v>
      </c>
      <c r="X4371" s="1">
        <f>Table1[[#This Row],[Gross Salary]]-Table1[[#This Row],[Total Deduction]]</f>
        <v>63903.622307692312</v>
      </c>
      <c r="Y4371" t="s">
        <v>37</v>
      </c>
      <c r="Z4371" t="s">
        <v>48</v>
      </c>
      <c r="AA4371" t="s">
        <v>15440</v>
      </c>
      <c r="AB4371" t="s">
        <v>15441</v>
      </c>
    </row>
    <row r="4372" spans="1:28" x14ac:dyDescent="0.3">
      <c r="A4372" t="s">
        <v>15442</v>
      </c>
      <c r="B4372" t="s">
        <v>495</v>
      </c>
      <c r="C4372">
        <v>24</v>
      </c>
      <c r="D4372" t="s">
        <v>44</v>
      </c>
      <c r="E4372" t="s">
        <v>62</v>
      </c>
      <c r="F4372" t="s">
        <v>83</v>
      </c>
      <c r="G4372" t="s">
        <v>537</v>
      </c>
      <c r="H4372" t="s">
        <v>35</v>
      </c>
      <c r="I4372" t="s">
        <v>36</v>
      </c>
      <c r="J4372">
        <v>26</v>
      </c>
      <c r="K4372">
        <v>24</v>
      </c>
      <c r="L4372">
        <f t="shared" si="204"/>
        <v>2</v>
      </c>
      <c r="M4372">
        <v>13</v>
      </c>
      <c r="N4372">
        <v>77257</v>
      </c>
      <c r="O4372" s="1">
        <f t="shared" si="205"/>
        <v>2971.4230769230771</v>
      </c>
      <c r="P4372" s="1">
        <f t="shared" si="206"/>
        <v>71314.153846153844</v>
      </c>
      <c r="Q4372" s="1">
        <f>Table1[[#This Row],[Earned Basic Salary]]*20%</f>
        <v>14262.83076923077</v>
      </c>
      <c r="R4372" s="1">
        <f>Table1[[#This Row],[Earned Basic Salary]]*10%</f>
        <v>7131.4153846153849</v>
      </c>
      <c r="S4372" s="1">
        <f>Table1[[#This Row],[Earned Basic Salary]]*12%</f>
        <v>8557.6984615384608</v>
      </c>
      <c r="T4372" s="1">
        <f>200</f>
        <v>200</v>
      </c>
      <c r="U4372" s="1">
        <f>Table1[[#This Row],[PF]]+Table1[[#This Row],[Professional Tax]]</f>
        <v>8757.6984615384608</v>
      </c>
      <c r="V4372" s="1">
        <f>Table1[[#This Row],[Overtime Hours]]*200</f>
        <v>2600</v>
      </c>
      <c r="W4372" s="1">
        <f>Table1[[#This Row],[Earned Basic Salary]]+Table1[[#This Row],[HRA]]+Table1[[#This Row],[DA]]+Table1[[#This Row],[Overtime Pay]]</f>
        <v>95308.4</v>
      </c>
      <c r="X4372" s="1">
        <f>Table1[[#This Row],[Gross Salary]]-Table1[[#This Row],[Total Deduction]]</f>
        <v>86550.701538461537</v>
      </c>
      <c r="Y4372" t="s">
        <v>37</v>
      </c>
      <c r="Z4372" t="s">
        <v>38</v>
      </c>
      <c r="AA4372" t="s">
        <v>15443</v>
      </c>
      <c r="AB4372" t="s">
        <v>15444</v>
      </c>
    </row>
    <row r="4373" spans="1:28" x14ac:dyDescent="0.3">
      <c r="A4373" t="s">
        <v>15445</v>
      </c>
      <c r="B4373" t="s">
        <v>1140</v>
      </c>
      <c r="C4373">
        <v>51</v>
      </c>
      <c r="D4373" t="s">
        <v>133</v>
      </c>
      <c r="E4373" t="s">
        <v>82</v>
      </c>
      <c r="F4373" t="s">
        <v>83</v>
      </c>
      <c r="G4373" t="s">
        <v>11560</v>
      </c>
      <c r="H4373" t="s">
        <v>35</v>
      </c>
      <c r="I4373" t="s">
        <v>36</v>
      </c>
      <c r="J4373">
        <v>26</v>
      </c>
      <c r="K4373">
        <v>24</v>
      </c>
      <c r="L4373">
        <f t="shared" si="204"/>
        <v>2</v>
      </c>
      <c r="M4373">
        <v>14</v>
      </c>
      <c r="N4373">
        <v>73817</v>
      </c>
      <c r="O4373" s="1">
        <f t="shared" si="205"/>
        <v>2839.1153846153848</v>
      </c>
      <c r="P4373" s="1">
        <f t="shared" si="206"/>
        <v>68138.769230769234</v>
      </c>
      <c r="Q4373" s="1">
        <f>Table1[[#This Row],[Earned Basic Salary]]*20%</f>
        <v>13627.753846153848</v>
      </c>
      <c r="R4373" s="1">
        <f>Table1[[#This Row],[Earned Basic Salary]]*10%</f>
        <v>6813.876923076924</v>
      </c>
      <c r="S4373" s="1">
        <f>Table1[[#This Row],[Earned Basic Salary]]*12%</f>
        <v>8176.6523076923077</v>
      </c>
      <c r="T4373" s="1">
        <f>200</f>
        <v>200</v>
      </c>
      <c r="U4373" s="1">
        <f>Table1[[#This Row],[PF]]+Table1[[#This Row],[Professional Tax]]</f>
        <v>8376.6523076923077</v>
      </c>
      <c r="V4373" s="1">
        <f>Table1[[#This Row],[Overtime Hours]]*200</f>
        <v>2800</v>
      </c>
      <c r="W4373" s="1">
        <f>Table1[[#This Row],[Earned Basic Salary]]+Table1[[#This Row],[HRA]]+Table1[[#This Row],[DA]]+Table1[[#This Row],[Overtime Pay]]</f>
        <v>91380.400000000009</v>
      </c>
      <c r="X4373" s="1">
        <f>Table1[[#This Row],[Gross Salary]]-Table1[[#This Row],[Total Deduction]]</f>
        <v>83003.747692307705</v>
      </c>
      <c r="Y4373" t="s">
        <v>37</v>
      </c>
      <c r="Z4373" t="s">
        <v>38</v>
      </c>
      <c r="AA4373" t="s">
        <v>15446</v>
      </c>
      <c r="AB4373" t="s">
        <v>15447</v>
      </c>
    </row>
    <row r="4374" spans="1:28" x14ac:dyDescent="0.3">
      <c r="A4374" t="s">
        <v>15448</v>
      </c>
      <c r="B4374" t="s">
        <v>1439</v>
      </c>
      <c r="C4374">
        <v>38</v>
      </c>
      <c r="D4374" t="s">
        <v>31</v>
      </c>
      <c r="E4374" t="s">
        <v>54</v>
      </c>
      <c r="F4374" t="s">
        <v>46</v>
      </c>
      <c r="G4374" t="s">
        <v>5815</v>
      </c>
      <c r="H4374" t="s">
        <v>35</v>
      </c>
      <c r="I4374" t="s">
        <v>36</v>
      </c>
      <c r="J4374">
        <v>26</v>
      </c>
      <c r="K4374">
        <v>24</v>
      </c>
      <c r="L4374">
        <f t="shared" si="204"/>
        <v>2</v>
      </c>
      <c r="M4374">
        <v>18</v>
      </c>
      <c r="N4374">
        <v>30648</v>
      </c>
      <c r="O4374" s="1">
        <f t="shared" si="205"/>
        <v>1178.7692307692307</v>
      </c>
      <c r="P4374" s="1">
        <f t="shared" si="206"/>
        <v>28290.461538461539</v>
      </c>
      <c r="Q4374" s="1">
        <f>Table1[[#This Row],[Earned Basic Salary]]*20%</f>
        <v>5658.0923076923082</v>
      </c>
      <c r="R4374" s="1">
        <f>Table1[[#This Row],[Earned Basic Salary]]*10%</f>
        <v>2829.0461538461541</v>
      </c>
      <c r="S4374" s="1">
        <f>Table1[[#This Row],[Earned Basic Salary]]*12%</f>
        <v>3394.8553846153845</v>
      </c>
      <c r="T4374" s="1">
        <f>200</f>
        <v>200</v>
      </c>
      <c r="U4374" s="1">
        <f>Table1[[#This Row],[PF]]+Table1[[#This Row],[Professional Tax]]</f>
        <v>3594.8553846153845</v>
      </c>
      <c r="V4374" s="1">
        <f>Table1[[#This Row],[Overtime Hours]]*200</f>
        <v>3600</v>
      </c>
      <c r="W4374" s="1">
        <f>Table1[[#This Row],[Earned Basic Salary]]+Table1[[#This Row],[HRA]]+Table1[[#This Row],[DA]]+Table1[[#This Row],[Overtime Pay]]</f>
        <v>40377.599999999999</v>
      </c>
      <c r="X4374" s="1">
        <f>Table1[[#This Row],[Gross Salary]]-Table1[[#This Row],[Total Deduction]]</f>
        <v>36782.74461538461</v>
      </c>
      <c r="Y4374" t="s">
        <v>37</v>
      </c>
      <c r="Z4374" t="s">
        <v>48</v>
      </c>
      <c r="AA4374" t="s">
        <v>15449</v>
      </c>
      <c r="AB4374" t="s">
        <v>15450</v>
      </c>
    </row>
    <row r="4375" spans="1:28" x14ac:dyDescent="0.3">
      <c r="A4375" t="s">
        <v>15451</v>
      </c>
      <c r="B4375" t="s">
        <v>1668</v>
      </c>
      <c r="C4375">
        <v>33</v>
      </c>
      <c r="D4375" t="s">
        <v>44</v>
      </c>
      <c r="E4375" t="s">
        <v>121</v>
      </c>
      <c r="F4375" t="s">
        <v>55</v>
      </c>
      <c r="G4375" t="s">
        <v>4951</v>
      </c>
      <c r="H4375" t="s">
        <v>35</v>
      </c>
      <c r="I4375" t="s">
        <v>36</v>
      </c>
      <c r="J4375">
        <v>26</v>
      </c>
      <c r="K4375">
        <v>24</v>
      </c>
      <c r="L4375">
        <f t="shared" si="204"/>
        <v>2</v>
      </c>
      <c r="M4375">
        <v>20</v>
      </c>
      <c r="N4375">
        <v>20301</v>
      </c>
      <c r="O4375" s="1">
        <f t="shared" si="205"/>
        <v>780.80769230769226</v>
      </c>
      <c r="P4375" s="1">
        <f t="shared" si="206"/>
        <v>18739.384615384613</v>
      </c>
      <c r="Q4375" s="1">
        <f>Table1[[#This Row],[Earned Basic Salary]]*20%</f>
        <v>3747.876923076923</v>
      </c>
      <c r="R4375" s="1">
        <f>Table1[[#This Row],[Earned Basic Salary]]*10%</f>
        <v>1873.9384615384615</v>
      </c>
      <c r="S4375" s="1">
        <f>Table1[[#This Row],[Earned Basic Salary]]*12%</f>
        <v>2248.7261538461535</v>
      </c>
      <c r="T4375" s="1">
        <f>200</f>
        <v>200</v>
      </c>
      <c r="U4375" s="1">
        <f>Table1[[#This Row],[PF]]+Table1[[#This Row],[Professional Tax]]</f>
        <v>2448.7261538461535</v>
      </c>
      <c r="V4375" s="1">
        <f>Table1[[#This Row],[Overtime Hours]]*200</f>
        <v>4000</v>
      </c>
      <c r="W4375" s="1">
        <f>Table1[[#This Row],[Earned Basic Salary]]+Table1[[#This Row],[HRA]]+Table1[[#This Row],[DA]]+Table1[[#This Row],[Overtime Pay]]</f>
        <v>28361.199999999997</v>
      </c>
      <c r="X4375" s="1">
        <f>Table1[[#This Row],[Gross Salary]]-Table1[[#This Row],[Total Deduction]]</f>
        <v>25912.473846153844</v>
      </c>
      <c r="Y4375" t="s">
        <v>37</v>
      </c>
      <c r="Z4375" t="s">
        <v>48</v>
      </c>
      <c r="AA4375" t="s">
        <v>15452</v>
      </c>
      <c r="AB4375" t="s">
        <v>15453</v>
      </c>
    </row>
    <row r="4376" spans="1:28" x14ac:dyDescent="0.3">
      <c r="A4376" t="s">
        <v>15454</v>
      </c>
      <c r="B4376" t="s">
        <v>979</v>
      </c>
      <c r="C4376">
        <v>55</v>
      </c>
      <c r="D4376" t="s">
        <v>133</v>
      </c>
      <c r="E4376" t="s">
        <v>45</v>
      </c>
      <c r="F4376" t="s">
        <v>55</v>
      </c>
      <c r="G4376" t="s">
        <v>3306</v>
      </c>
      <c r="H4376" t="s">
        <v>35</v>
      </c>
      <c r="I4376" t="s">
        <v>36</v>
      </c>
      <c r="J4376">
        <v>26</v>
      </c>
      <c r="K4376">
        <v>25</v>
      </c>
      <c r="L4376">
        <f t="shared" si="204"/>
        <v>1</v>
      </c>
      <c r="M4376">
        <v>9</v>
      </c>
      <c r="N4376">
        <v>32702</v>
      </c>
      <c r="O4376" s="1">
        <f t="shared" si="205"/>
        <v>1257.7692307692307</v>
      </c>
      <c r="P4376" s="1">
        <f t="shared" si="206"/>
        <v>31444.23076923077</v>
      </c>
      <c r="Q4376" s="1">
        <f>Table1[[#This Row],[Earned Basic Salary]]*20%</f>
        <v>6288.8461538461543</v>
      </c>
      <c r="R4376" s="1">
        <f>Table1[[#This Row],[Earned Basic Salary]]*10%</f>
        <v>3144.4230769230771</v>
      </c>
      <c r="S4376" s="1">
        <f>Table1[[#This Row],[Earned Basic Salary]]*12%</f>
        <v>3773.3076923076924</v>
      </c>
      <c r="T4376" s="1">
        <f>200</f>
        <v>200</v>
      </c>
      <c r="U4376" s="1">
        <f>Table1[[#This Row],[PF]]+Table1[[#This Row],[Professional Tax]]</f>
        <v>3973.3076923076924</v>
      </c>
      <c r="V4376" s="1">
        <f>Table1[[#This Row],[Overtime Hours]]*200</f>
        <v>1800</v>
      </c>
      <c r="W4376" s="1">
        <f>Table1[[#This Row],[Earned Basic Salary]]+Table1[[#This Row],[HRA]]+Table1[[#This Row],[DA]]+Table1[[#This Row],[Overtime Pay]]</f>
        <v>42677.5</v>
      </c>
      <c r="X4376" s="1">
        <f>Table1[[#This Row],[Gross Salary]]-Table1[[#This Row],[Total Deduction]]</f>
        <v>38704.192307692305</v>
      </c>
      <c r="Y4376" t="s">
        <v>37</v>
      </c>
      <c r="Z4376" t="s">
        <v>38</v>
      </c>
      <c r="AA4376" t="s">
        <v>15455</v>
      </c>
      <c r="AB4376" t="s">
        <v>15456</v>
      </c>
    </row>
    <row r="4377" spans="1:28" x14ac:dyDescent="0.3">
      <c r="A4377" t="s">
        <v>15457</v>
      </c>
      <c r="B4377" t="s">
        <v>936</v>
      </c>
      <c r="C4377">
        <v>55</v>
      </c>
      <c r="D4377" t="s">
        <v>31</v>
      </c>
      <c r="E4377" t="s">
        <v>62</v>
      </c>
      <c r="F4377" t="s">
        <v>33</v>
      </c>
      <c r="G4377" t="s">
        <v>7556</v>
      </c>
      <c r="H4377" t="s">
        <v>35</v>
      </c>
      <c r="I4377" t="s">
        <v>36</v>
      </c>
      <c r="J4377">
        <v>26</v>
      </c>
      <c r="K4377">
        <v>23</v>
      </c>
      <c r="L4377">
        <f t="shared" si="204"/>
        <v>3</v>
      </c>
      <c r="M4377">
        <v>20</v>
      </c>
      <c r="N4377">
        <v>27411</v>
      </c>
      <c r="O4377" s="1">
        <f t="shared" si="205"/>
        <v>1054.2692307692307</v>
      </c>
      <c r="P4377" s="1">
        <f t="shared" si="206"/>
        <v>24248.192307692305</v>
      </c>
      <c r="Q4377" s="1">
        <f>Table1[[#This Row],[Earned Basic Salary]]*20%</f>
        <v>4849.6384615384613</v>
      </c>
      <c r="R4377" s="1">
        <f>Table1[[#This Row],[Earned Basic Salary]]*10%</f>
        <v>2424.8192307692307</v>
      </c>
      <c r="S4377" s="1">
        <f>Table1[[#This Row],[Earned Basic Salary]]*12%</f>
        <v>2909.7830769230764</v>
      </c>
      <c r="T4377" s="1">
        <f>200</f>
        <v>200</v>
      </c>
      <c r="U4377" s="1">
        <f>Table1[[#This Row],[PF]]+Table1[[#This Row],[Professional Tax]]</f>
        <v>3109.7830769230764</v>
      </c>
      <c r="V4377" s="1">
        <f>Table1[[#This Row],[Overtime Hours]]*200</f>
        <v>4000</v>
      </c>
      <c r="W4377" s="1">
        <f>Table1[[#This Row],[Earned Basic Salary]]+Table1[[#This Row],[HRA]]+Table1[[#This Row],[DA]]+Table1[[#This Row],[Overtime Pay]]</f>
        <v>35522.649999999994</v>
      </c>
      <c r="X4377" s="1">
        <f>Table1[[#This Row],[Gross Salary]]-Table1[[#This Row],[Total Deduction]]</f>
        <v>32412.866923076919</v>
      </c>
      <c r="Y4377" t="s">
        <v>37</v>
      </c>
      <c r="Z4377" t="s">
        <v>106</v>
      </c>
      <c r="AA4377" t="s">
        <v>15458</v>
      </c>
      <c r="AB4377" t="s">
        <v>15459</v>
      </c>
    </row>
    <row r="4378" spans="1:28" x14ac:dyDescent="0.3">
      <c r="A4378" t="s">
        <v>15460</v>
      </c>
      <c r="B4378" t="s">
        <v>158</v>
      </c>
      <c r="C4378">
        <v>31</v>
      </c>
      <c r="D4378" t="s">
        <v>75</v>
      </c>
      <c r="E4378" t="s">
        <v>62</v>
      </c>
      <c r="F4378" t="s">
        <v>33</v>
      </c>
      <c r="G4378" t="s">
        <v>7602</v>
      </c>
      <c r="H4378" t="s">
        <v>35</v>
      </c>
      <c r="I4378" t="s">
        <v>36</v>
      </c>
      <c r="J4378">
        <v>26</v>
      </c>
      <c r="K4378">
        <v>24</v>
      </c>
      <c r="L4378">
        <f t="shared" si="204"/>
        <v>2</v>
      </c>
      <c r="M4378">
        <v>18</v>
      </c>
      <c r="N4378">
        <v>34491</v>
      </c>
      <c r="O4378" s="1">
        <f t="shared" si="205"/>
        <v>1326.5769230769231</v>
      </c>
      <c r="P4378" s="1">
        <f t="shared" si="206"/>
        <v>31837.846153846156</v>
      </c>
      <c r="Q4378" s="1">
        <f>Table1[[#This Row],[Earned Basic Salary]]*20%</f>
        <v>6367.5692307692316</v>
      </c>
      <c r="R4378" s="1">
        <f>Table1[[#This Row],[Earned Basic Salary]]*10%</f>
        <v>3183.7846153846158</v>
      </c>
      <c r="S4378" s="1">
        <f>Table1[[#This Row],[Earned Basic Salary]]*12%</f>
        <v>3820.5415384615385</v>
      </c>
      <c r="T4378" s="1">
        <f>200</f>
        <v>200</v>
      </c>
      <c r="U4378" s="1">
        <f>Table1[[#This Row],[PF]]+Table1[[#This Row],[Professional Tax]]</f>
        <v>4020.5415384615385</v>
      </c>
      <c r="V4378" s="1">
        <f>Table1[[#This Row],[Overtime Hours]]*200</f>
        <v>3600</v>
      </c>
      <c r="W4378" s="1">
        <f>Table1[[#This Row],[Earned Basic Salary]]+Table1[[#This Row],[HRA]]+Table1[[#This Row],[DA]]+Table1[[#This Row],[Overtime Pay]]</f>
        <v>44989.200000000004</v>
      </c>
      <c r="X4378" s="1">
        <f>Table1[[#This Row],[Gross Salary]]-Table1[[#This Row],[Total Deduction]]</f>
        <v>40968.658461538464</v>
      </c>
      <c r="Y4378" t="s">
        <v>37</v>
      </c>
      <c r="Z4378" t="s">
        <v>106</v>
      </c>
      <c r="AA4378" t="s">
        <v>15461</v>
      </c>
      <c r="AB4378" t="s">
        <v>15462</v>
      </c>
    </row>
    <row r="4379" spans="1:28" x14ac:dyDescent="0.3">
      <c r="A4379" t="s">
        <v>15463</v>
      </c>
      <c r="B4379" t="s">
        <v>1852</v>
      </c>
      <c r="C4379">
        <v>42</v>
      </c>
      <c r="D4379" t="s">
        <v>127</v>
      </c>
      <c r="E4379" t="s">
        <v>32</v>
      </c>
      <c r="F4379" t="s">
        <v>69</v>
      </c>
      <c r="G4379" t="s">
        <v>2687</v>
      </c>
      <c r="H4379" t="s">
        <v>35</v>
      </c>
      <c r="I4379" t="s">
        <v>36</v>
      </c>
      <c r="J4379">
        <v>26</v>
      </c>
      <c r="K4379">
        <v>21</v>
      </c>
      <c r="L4379">
        <f t="shared" si="204"/>
        <v>5</v>
      </c>
      <c r="M4379">
        <v>4</v>
      </c>
      <c r="N4379">
        <v>37665</v>
      </c>
      <c r="O4379" s="1">
        <f t="shared" si="205"/>
        <v>1448.6538461538462</v>
      </c>
      <c r="P4379" s="1">
        <f t="shared" si="206"/>
        <v>30421.73076923077</v>
      </c>
      <c r="Q4379" s="1">
        <f>Table1[[#This Row],[Earned Basic Salary]]*20%</f>
        <v>6084.3461538461543</v>
      </c>
      <c r="R4379" s="1">
        <f>Table1[[#This Row],[Earned Basic Salary]]*10%</f>
        <v>3042.1730769230771</v>
      </c>
      <c r="S4379" s="1">
        <f>Table1[[#This Row],[Earned Basic Salary]]*12%</f>
        <v>3650.6076923076921</v>
      </c>
      <c r="T4379" s="1">
        <f>200</f>
        <v>200</v>
      </c>
      <c r="U4379" s="1">
        <f>Table1[[#This Row],[PF]]+Table1[[#This Row],[Professional Tax]]</f>
        <v>3850.6076923076921</v>
      </c>
      <c r="V4379" s="1">
        <f>Table1[[#This Row],[Overtime Hours]]*200</f>
        <v>800</v>
      </c>
      <c r="W4379" s="1">
        <f>Table1[[#This Row],[Earned Basic Salary]]+Table1[[#This Row],[HRA]]+Table1[[#This Row],[DA]]+Table1[[#This Row],[Overtime Pay]]</f>
        <v>40348.25</v>
      </c>
      <c r="X4379" s="1">
        <f>Table1[[#This Row],[Gross Salary]]-Table1[[#This Row],[Total Deduction]]</f>
        <v>36497.642307692309</v>
      </c>
      <c r="Y4379" t="s">
        <v>37</v>
      </c>
      <c r="Z4379" t="s">
        <v>48</v>
      </c>
      <c r="AA4379" t="s">
        <v>15464</v>
      </c>
      <c r="AB4379" t="s">
        <v>15465</v>
      </c>
    </row>
    <row r="4380" spans="1:28" x14ac:dyDescent="0.3">
      <c r="A4380" t="s">
        <v>15466</v>
      </c>
      <c r="B4380" t="s">
        <v>260</v>
      </c>
      <c r="C4380">
        <v>21</v>
      </c>
      <c r="D4380" t="s">
        <v>127</v>
      </c>
      <c r="E4380" t="s">
        <v>82</v>
      </c>
      <c r="F4380" t="s">
        <v>89</v>
      </c>
      <c r="G4380" t="s">
        <v>4683</v>
      </c>
      <c r="H4380" t="s">
        <v>35</v>
      </c>
      <c r="I4380" t="s">
        <v>36</v>
      </c>
      <c r="J4380">
        <v>26</v>
      </c>
      <c r="K4380">
        <v>25</v>
      </c>
      <c r="L4380">
        <f t="shared" si="204"/>
        <v>1</v>
      </c>
      <c r="M4380">
        <v>17</v>
      </c>
      <c r="N4380">
        <v>60143</v>
      </c>
      <c r="O4380" s="1">
        <f t="shared" si="205"/>
        <v>2313.1923076923076</v>
      </c>
      <c r="P4380" s="1">
        <f t="shared" si="206"/>
        <v>57829.807692307688</v>
      </c>
      <c r="Q4380" s="1">
        <f>Table1[[#This Row],[Earned Basic Salary]]*20%</f>
        <v>11565.961538461539</v>
      </c>
      <c r="R4380" s="1">
        <f>Table1[[#This Row],[Earned Basic Salary]]*10%</f>
        <v>5782.9807692307695</v>
      </c>
      <c r="S4380" s="1">
        <f>Table1[[#This Row],[Earned Basic Salary]]*12%</f>
        <v>6939.576923076922</v>
      </c>
      <c r="T4380" s="1">
        <f>200</f>
        <v>200</v>
      </c>
      <c r="U4380" s="1">
        <f>Table1[[#This Row],[PF]]+Table1[[#This Row],[Professional Tax]]</f>
        <v>7139.576923076922</v>
      </c>
      <c r="V4380" s="1">
        <f>Table1[[#This Row],[Overtime Hours]]*200</f>
        <v>3400</v>
      </c>
      <c r="W4380" s="1">
        <f>Table1[[#This Row],[Earned Basic Salary]]+Table1[[#This Row],[HRA]]+Table1[[#This Row],[DA]]+Table1[[#This Row],[Overtime Pay]]</f>
        <v>78578.749999999985</v>
      </c>
      <c r="X4380" s="1">
        <f>Table1[[#This Row],[Gross Salary]]-Table1[[#This Row],[Total Deduction]]</f>
        <v>71439.173076923063</v>
      </c>
      <c r="Y4380" t="s">
        <v>37</v>
      </c>
      <c r="Z4380" t="s">
        <v>38</v>
      </c>
      <c r="AA4380" t="s">
        <v>15467</v>
      </c>
      <c r="AB4380" t="s">
        <v>15468</v>
      </c>
    </row>
    <row r="4381" spans="1:28" x14ac:dyDescent="0.3">
      <c r="A4381" t="s">
        <v>15469</v>
      </c>
      <c r="B4381" t="s">
        <v>280</v>
      </c>
      <c r="C4381">
        <v>51</v>
      </c>
      <c r="D4381" t="s">
        <v>81</v>
      </c>
      <c r="E4381" t="s">
        <v>82</v>
      </c>
      <c r="F4381" t="s">
        <v>83</v>
      </c>
      <c r="G4381" t="s">
        <v>11597</v>
      </c>
      <c r="H4381" t="s">
        <v>35</v>
      </c>
      <c r="I4381" t="s">
        <v>36</v>
      </c>
      <c r="J4381">
        <v>26</v>
      </c>
      <c r="K4381">
        <v>23</v>
      </c>
      <c r="L4381">
        <f t="shared" si="204"/>
        <v>3</v>
      </c>
      <c r="M4381">
        <v>17</v>
      </c>
      <c r="N4381">
        <v>69517</v>
      </c>
      <c r="O4381" s="1">
        <f t="shared" si="205"/>
        <v>2673.7307692307691</v>
      </c>
      <c r="P4381" s="1">
        <f t="shared" si="206"/>
        <v>61495.807692307688</v>
      </c>
      <c r="Q4381" s="1">
        <f>Table1[[#This Row],[Earned Basic Salary]]*20%</f>
        <v>12299.161538461538</v>
      </c>
      <c r="R4381" s="1">
        <f>Table1[[#This Row],[Earned Basic Salary]]*10%</f>
        <v>6149.580769230769</v>
      </c>
      <c r="S4381" s="1">
        <f>Table1[[#This Row],[Earned Basic Salary]]*12%</f>
        <v>7379.496923076922</v>
      </c>
      <c r="T4381" s="1">
        <f>200</f>
        <v>200</v>
      </c>
      <c r="U4381" s="1">
        <f>Table1[[#This Row],[PF]]+Table1[[#This Row],[Professional Tax]]</f>
        <v>7579.496923076922</v>
      </c>
      <c r="V4381" s="1">
        <f>Table1[[#This Row],[Overtime Hours]]*200</f>
        <v>3400</v>
      </c>
      <c r="W4381" s="1">
        <f>Table1[[#This Row],[Earned Basic Salary]]+Table1[[#This Row],[HRA]]+Table1[[#This Row],[DA]]+Table1[[#This Row],[Overtime Pay]]</f>
        <v>83344.55</v>
      </c>
      <c r="X4381" s="1">
        <f>Table1[[#This Row],[Gross Salary]]-Table1[[#This Row],[Total Deduction]]</f>
        <v>75765.053076923083</v>
      </c>
      <c r="Y4381" t="s">
        <v>37</v>
      </c>
      <c r="Z4381" t="s">
        <v>95</v>
      </c>
      <c r="AA4381" t="s">
        <v>15470</v>
      </c>
      <c r="AB4381" t="s">
        <v>15471</v>
      </c>
    </row>
    <row r="4382" spans="1:28" x14ac:dyDescent="0.3">
      <c r="A4382" t="s">
        <v>15472</v>
      </c>
      <c r="B4382" t="s">
        <v>1175</v>
      </c>
      <c r="C4382">
        <v>33</v>
      </c>
      <c r="D4382" t="s">
        <v>133</v>
      </c>
      <c r="E4382" t="s">
        <v>62</v>
      </c>
      <c r="F4382" t="s">
        <v>89</v>
      </c>
      <c r="G4382" t="s">
        <v>15473</v>
      </c>
      <c r="H4382" t="s">
        <v>35</v>
      </c>
      <c r="I4382" t="s">
        <v>36</v>
      </c>
      <c r="J4382">
        <v>26</v>
      </c>
      <c r="K4382">
        <v>22</v>
      </c>
      <c r="L4382">
        <f t="shared" si="204"/>
        <v>4</v>
      </c>
      <c r="M4382">
        <v>11</v>
      </c>
      <c r="N4382">
        <v>45168</v>
      </c>
      <c r="O4382" s="1">
        <f t="shared" si="205"/>
        <v>1737.2307692307693</v>
      </c>
      <c r="P4382" s="1">
        <f t="shared" si="206"/>
        <v>38219.076923076922</v>
      </c>
      <c r="Q4382" s="1">
        <f>Table1[[#This Row],[Earned Basic Salary]]*20%</f>
        <v>7643.8153846153846</v>
      </c>
      <c r="R4382" s="1">
        <f>Table1[[#This Row],[Earned Basic Salary]]*10%</f>
        <v>3821.9076923076923</v>
      </c>
      <c r="S4382" s="1">
        <f>Table1[[#This Row],[Earned Basic Salary]]*12%</f>
        <v>4586.28923076923</v>
      </c>
      <c r="T4382" s="1">
        <f>200</f>
        <v>200</v>
      </c>
      <c r="U4382" s="1">
        <f>Table1[[#This Row],[PF]]+Table1[[#This Row],[Professional Tax]]</f>
        <v>4786.28923076923</v>
      </c>
      <c r="V4382" s="1">
        <f>Table1[[#This Row],[Overtime Hours]]*200</f>
        <v>2200</v>
      </c>
      <c r="W4382" s="1">
        <f>Table1[[#This Row],[Earned Basic Salary]]+Table1[[#This Row],[HRA]]+Table1[[#This Row],[DA]]+Table1[[#This Row],[Overtime Pay]]</f>
        <v>51884.800000000003</v>
      </c>
      <c r="X4382" s="1">
        <f>Table1[[#This Row],[Gross Salary]]-Table1[[#This Row],[Total Deduction]]</f>
        <v>47098.510769230772</v>
      </c>
      <c r="Y4382" t="s">
        <v>37</v>
      </c>
      <c r="Z4382" t="s">
        <v>48</v>
      </c>
      <c r="AA4382" t="s">
        <v>15474</v>
      </c>
      <c r="AB4382" t="s">
        <v>15475</v>
      </c>
    </row>
    <row r="4383" spans="1:28" x14ac:dyDescent="0.3">
      <c r="A4383" t="s">
        <v>15476</v>
      </c>
      <c r="B4383" t="s">
        <v>1085</v>
      </c>
      <c r="C4383">
        <v>37</v>
      </c>
      <c r="D4383" t="s">
        <v>127</v>
      </c>
      <c r="E4383" t="s">
        <v>54</v>
      </c>
      <c r="F4383" t="s">
        <v>33</v>
      </c>
      <c r="G4383" t="s">
        <v>550</v>
      </c>
      <c r="H4383" t="s">
        <v>35</v>
      </c>
      <c r="I4383" t="s">
        <v>36</v>
      </c>
      <c r="J4383">
        <v>26</v>
      </c>
      <c r="K4383">
        <v>23</v>
      </c>
      <c r="L4383">
        <f t="shared" si="204"/>
        <v>3</v>
      </c>
      <c r="M4383">
        <v>17</v>
      </c>
      <c r="N4383">
        <v>40533</v>
      </c>
      <c r="O4383" s="1">
        <f t="shared" si="205"/>
        <v>1558.9615384615386</v>
      </c>
      <c r="P4383" s="1">
        <f t="shared" si="206"/>
        <v>35856.11538461539</v>
      </c>
      <c r="Q4383" s="1">
        <f>Table1[[#This Row],[Earned Basic Salary]]*20%</f>
        <v>7171.2230769230782</v>
      </c>
      <c r="R4383" s="1">
        <f>Table1[[#This Row],[Earned Basic Salary]]*10%</f>
        <v>3585.6115384615391</v>
      </c>
      <c r="S4383" s="1">
        <f>Table1[[#This Row],[Earned Basic Salary]]*12%</f>
        <v>4302.7338461538466</v>
      </c>
      <c r="T4383" s="1">
        <f>200</f>
        <v>200</v>
      </c>
      <c r="U4383" s="1">
        <f>Table1[[#This Row],[PF]]+Table1[[#This Row],[Professional Tax]]</f>
        <v>4502.7338461538466</v>
      </c>
      <c r="V4383" s="1">
        <f>Table1[[#This Row],[Overtime Hours]]*200</f>
        <v>3400</v>
      </c>
      <c r="W4383" s="1">
        <f>Table1[[#This Row],[Earned Basic Salary]]+Table1[[#This Row],[HRA]]+Table1[[#This Row],[DA]]+Table1[[#This Row],[Overtime Pay]]</f>
        <v>50012.950000000012</v>
      </c>
      <c r="X4383" s="1">
        <f>Table1[[#This Row],[Gross Salary]]-Table1[[#This Row],[Total Deduction]]</f>
        <v>45510.216153846166</v>
      </c>
      <c r="Y4383" t="s">
        <v>37</v>
      </c>
      <c r="Z4383" t="s">
        <v>38</v>
      </c>
      <c r="AA4383" t="s">
        <v>15477</v>
      </c>
      <c r="AB4383" t="s">
        <v>15478</v>
      </c>
    </row>
    <row r="4384" spans="1:28" x14ac:dyDescent="0.3">
      <c r="A4384" t="s">
        <v>15479</v>
      </c>
      <c r="B4384" t="s">
        <v>1880</v>
      </c>
      <c r="C4384">
        <v>39</v>
      </c>
      <c r="D4384" t="s">
        <v>44</v>
      </c>
      <c r="E4384" t="s">
        <v>45</v>
      </c>
      <c r="F4384" t="s">
        <v>46</v>
      </c>
      <c r="G4384" t="s">
        <v>8069</v>
      </c>
      <c r="H4384" t="s">
        <v>35</v>
      </c>
      <c r="I4384" t="s">
        <v>36</v>
      </c>
      <c r="J4384">
        <v>26</v>
      </c>
      <c r="K4384">
        <v>26</v>
      </c>
      <c r="L4384">
        <f t="shared" si="204"/>
        <v>0</v>
      </c>
      <c r="M4384">
        <v>12</v>
      </c>
      <c r="N4384">
        <v>75349</v>
      </c>
      <c r="O4384" s="1">
        <f t="shared" si="205"/>
        <v>2898.0384615384614</v>
      </c>
      <c r="P4384" s="1">
        <f t="shared" si="206"/>
        <v>75349</v>
      </c>
      <c r="Q4384" s="1">
        <f>Table1[[#This Row],[Earned Basic Salary]]*20%</f>
        <v>15069.800000000001</v>
      </c>
      <c r="R4384" s="1">
        <f>Table1[[#This Row],[Earned Basic Salary]]*10%</f>
        <v>7534.9000000000005</v>
      </c>
      <c r="S4384" s="1">
        <f>Table1[[#This Row],[Earned Basic Salary]]*12%</f>
        <v>9041.8799999999992</v>
      </c>
      <c r="T4384" s="1">
        <f>200</f>
        <v>200</v>
      </c>
      <c r="U4384" s="1">
        <f>Table1[[#This Row],[PF]]+Table1[[#This Row],[Professional Tax]]</f>
        <v>9241.8799999999992</v>
      </c>
      <c r="V4384" s="1">
        <f>Table1[[#This Row],[Overtime Hours]]*200</f>
        <v>2400</v>
      </c>
      <c r="W4384" s="1">
        <f>Table1[[#This Row],[Earned Basic Salary]]+Table1[[#This Row],[HRA]]+Table1[[#This Row],[DA]]+Table1[[#This Row],[Overtime Pay]]</f>
        <v>100353.7</v>
      </c>
      <c r="X4384" s="1">
        <f>Table1[[#This Row],[Gross Salary]]-Table1[[#This Row],[Total Deduction]]</f>
        <v>91111.819999999992</v>
      </c>
      <c r="Y4384" t="s">
        <v>37</v>
      </c>
      <c r="Z4384" t="s">
        <v>106</v>
      </c>
      <c r="AA4384" t="s">
        <v>15480</v>
      </c>
      <c r="AB4384" t="s">
        <v>15481</v>
      </c>
    </row>
    <row r="4385" spans="1:28" x14ac:dyDescent="0.3">
      <c r="A4385" t="s">
        <v>15482</v>
      </c>
      <c r="B4385" t="s">
        <v>285</v>
      </c>
      <c r="C4385">
        <v>39</v>
      </c>
      <c r="D4385" t="s">
        <v>44</v>
      </c>
      <c r="E4385" t="s">
        <v>121</v>
      </c>
      <c r="F4385" t="s">
        <v>33</v>
      </c>
      <c r="G4385" t="s">
        <v>4832</v>
      </c>
      <c r="H4385" t="s">
        <v>35</v>
      </c>
      <c r="I4385" t="s">
        <v>36</v>
      </c>
      <c r="J4385">
        <v>26</v>
      </c>
      <c r="K4385">
        <v>26</v>
      </c>
      <c r="L4385">
        <f t="shared" si="204"/>
        <v>0</v>
      </c>
      <c r="M4385">
        <v>1</v>
      </c>
      <c r="N4385">
        <v>25311</v>
      </c>
      <c r="O4385" s="1">
        <f t="shared" si="205"/>
        <v>973.5</v>
      </c>
      <c r="P4385" s="1">
        <f t="shared" si="206"/>
        <v>25311</v>
      </c>
      <c r="Q4385" s="1">
        <f>Table1[[#This Row],[Earned Basic Salary]]*20%</f>
        <v>5062.2000000000007</v>
      </c>
      <c r="R4385" s="1">
        <f>Table1[[#This Row],[Earned Basic Salary]]*10%</f>
        <v>2531.1000000000004</v>
      </c>
      <c r="S4385" s="1">
        <f>Table1[[#This Row],[Earned Basic Salary]]*12%</f>
        <v>3037.3199999999997</v>
      </c>
      <c r="T4385" s="1">
        <f>200</f>
        <v>200</v>
      </c>
      <c r="U4385" s="1">
        <f>Table1[[#This Row],[PF]]+Table1[[#This Row],[Professional Tax]]</f>
        <v>3237.3199999999997</v>
      </c>
      <c r="V4385" s="1">
        <f>Table1[[#This Row],[Overtime Hours]]*200</f>
        <v>200</v>
      </c>
      <c r="W4385" s="1">
        <f>Table1[[#This Row],[Earned Basic Salary]]+Table1[[#This Row],[HRA]]+Table1[[#This Row],[DA]]+Table1[[#This Row],[Overtime Pay]]</f>
        <v>33104.300000000003</v>
      </c>
      <c r="X4385" s="1">
        <f>Table1[[#This Row],[Gross Salary]]-Table1[[#This Row],[Total Deduction]]</f>
        <v>29866.980000000003</v>
      </c>
      <c r="Y4385" t="s">
        <v>37</v>
      </c>
      <c r="Z4385" t="s">
        <v>38</v>
      </c>
      <c r="AA4385" t="s">
        <v>15483</v>
      </c>
      <c r="AB4385" t="s">
        <v>15484</v>
      </c>
    </row>
    <row r="4386" spans="1:28" x14ac:dyDescent="0.3">
      <c r="A4386" t="s">
        <v>15485</v>
      </c>
      <c r="B4386" t="s">
        <v>183</v>
      </c>
      <c r="C4386">
        <v>37</v>
      </c>
      <c r="D4386" t="s">
        <v>31</v>
      </c>
      <c r="E4386" t="s">
        <v>82</v>
      </c>
      <c r="F4386" t="s">
        <v>69</v>
      </c>
      <c r="G4386" t="s">
        <v>1435</v>
      </c>
      <c r="H4386" t="s">
        <v>35</v>
      </c>
      <c r="I4386" t="s">
        <v>36</v>
      </c>
      <c r="J4386">
        <v>26</v>
      </c>
      <c r="K4386">
        <v>24</v>
      </c>
      <c r="L4386">
        <f t="shared" si="204"/>
        <v>2</v>
      </c>
      <c r="M4386">
        <v>3</v>
      </c>
      <c r="N4386">
        <v>64851</v>
      </c>
      <c r="O4386" s="1">
        <f t="shared" si="205"/>
        <v>2494.2692307692309</v>
      </c>
      <c r="P4386" s="1">
        <f t="shared" si="206"/>
        <v>59862.461538461546</v>
      </c>
      <c r="Q4386" s="1">
        <f>Table1[[#This Row],[Earned Basic Salary]]*20%</f>
        <v>11972.49230769231</v>
      </c>
      <c r="R4386" s="1">
        <f>Table1[[#This Row],[Earned Basic Salary]]*10%</f>
        <v>5986.2461538461548</v>
      </c>
      <c r="S4386" s="1">
        <f>Table1[[#This Row],[Earned Basic Salary]]*12%</f>
        <v>7183.4953846153849</v>
      </c>
      <c r="T4386" s="1">
        <f>200</f>
        <v>200</v>
      </c>
      <c r="U4386" s="1">
        <f>Table1[[#This Row],[PF]]+Table1[[#This Row],[Professional Tax]]</f>
        <v>7383.4953846153849</v>
      </c>
      <c r="V4386" s="1">
        <f>Table1[[#This Row],[Overtime Hours]]*200</f>
        <v>600</v>
      </c>
      <c r="W4386" s="1">
        <f>Table1[[#This Row],[Earned Basic Salary]]+Table1[[#This Row],[HRA]]+Table1[[#This Row],[DA]]+Table1[[#This Row],[Overtime Pay]]</f>
        <v>78421.200000000012</v>
      </c>
      <c r="X4386" s="1">
        <f>Table1[[#This Row],[Gross Salary]]-Table1[[#This Row],[Total Deduction]]</f>
        <v>71037.704615384631</v>
      </c>
      <c r="Y4386" t="s">
        <v>37</v>
      </c>
      <c r="Z4386" t="s">
        <v>38</v>
      </c>
      <c r="AA4386" t="s">
        <v>15486</v>
      </c>
      <c r="AB4386" t="s">
        <v>15487</v>
      </c>
    </row>
    <row r="4387" spans="1:28" x14ac:dyDescent="0.3">
      <c r="A4387" t="s">
        <v>15488</v>
      </c>
      <c r="B4387" t="s">
        <v>353</v>
      </c>
      <c r="C4387">
        <v>45</v>
      </c>
      <c r="D4387" t="s">
        <v>61</v>
      </c>
      <c r="E4387" t="s">
        <v>32</v>
      </c>
      <c r="F4387" t="s">
        <v>89</v>
      </c>
      <c r="G4387" t="s">
        <v>4274</v>
      </c>
      <c r="H4387" t="s">
        <v>35</v>
      </c>
      <c r="I4387" t="s">
        <v>36</v>
      </c>
      <c r="J4387">
        <v>26</v>
      </c>
      <c r="K4387">
        <v>24</v>
      </c>
      <c r="L4387">
        <f t="shared" si="204"/>
        <v>2</v>
      </c>
      <c r="M4387">
        <v>13</v>
      </c>
      <c r="N4387">
        <v>39921</v>
      </c>
      <c r="O4387" s="1">
        <f t="shared" si="205"/>
        <v>1535.4230769230769</v>
      </c>
      <c r="P4387" s="1">
        <f t="shared" si="206"/>
        <v>36850.153846153844</v>
      </c>
      <c r="Q4387" s="1">
        <f>Table1[[#This Row],[Earned Basic Salary]]*20%</f>
        <v>7370.0307692307688</v>
      </c>
      <c r="R4387" s="1">
        <f>Table1[[#This Row],[Earned Basic Salary]]*10%</f>
        <v>3685.0153846153844</v>
      </c>
      <c r="S4387" s="1">
        <f>Table1[[#This Row],[Earned Basic Salary]]*12%</f>
        <v>4422.0184615384615</v>
      </c>
      <c r="T4387" s="1">
        <f>200</f>
        <v>200</v>
      </c>
      <c r="U4387" s="1">
        <f>Table1[[#This Row],[PF]]+Table1[[#This Row],[Professional Tax]]</f>
        <v>4622.0184615384615</v>
      </c>
      <c r="V4387" s="1">
        <f>Table1[[#This Row],[Overtime Hours]]*200</f>
        <v>2600</v>
      </c>
      <c r="W4387" s="1">
        <f>Table1[[#This Row],[Earned Basic Salary]]+Table1[[#This Row],[HRA]]+Table1[[#This Row],[DA]]+Table1[[#This Row],[Overtime Pay]]</f>
        <v>50505.2</v>
      </c>
      <c r="X4387" s="1">
        <f>Table1[[#This Row],[Gross Salary]]-Table1[[#This Row],[Total Deduction]]</f>
        <v>45883.181538461533</v>
      </c>
      <c r="Y4387" t="s">
        <v>37</v>
      </c>
      <c r="Z4387" t="s">
        <v>106</v>
      </c>
      <c r="AA4387" t="s">
        <v>15489</v>
      </c>
      <c r="AB4387" t="s">
        <v>15490</v>
      </c>
    </row>
    <row r="4388" spans="1:28" x14ac:dyDescent="0.3">
      <c r="A4388" t="s">
        <v>15491</v>
      </c>
      <c r="B4388" t="s">
        <v>683</v>
      </c>
      <c r="C4388">
        <v>23</v>
      </c>
      <c r="D4388" t="s">
        <v>44</v>
      </c>
      <c r="E4388" t="s">
        <v>32</v>
      </c>
      <c r="F4388" t="s">
        <v>33</v>
      </c>
      <c r="G4388" t="s">
        <v>15492</v>
      </c>
      <c r="H4388" t="s">
        <v>35</v>
      </c>
      <c r="I4388" t="s">
        <v>36</v>
      </c>
      <c r="J4388">
        <v>26</v>
      </c>
      <c r="K4388">
        <v>23</v>
      </c>
      <c r="L4388">
        <f t="shared" si="204"/>
        <v>3</v>
      </c>
      <c r="M4388">
        <v>17</v>
      </c>
      <c r="N4388">
        <v>20494</v>
      </c>
      <c r="O4388" s="1">
        <f t="shared" si="205"/>
        <v>788.23076923076928</v>
      </c>
      <c r="P4388" s="1">
        <f t="shared" si="206"/>
        <v>18129.307692307695</v>
      </c>
      <c r="Q4388" s="1">
        <f>Table1[[#This Row],[Earned Basic Salary]]*20%</f>
        <v>3625.8615384615391</v>
      </c>
      <c r="R4388" s="1">
        <f>Table1[[#This Row],[Earned Basic Salary]]*10%</f>
        <v>1812.9307692307696</v>
      </c>
      <c r="S4388" s="1">
        <f>Table1[[#This Row],[Earned Basic Salary]]*12%</f>
        <v>2175.5169230769234</v>
      </c>
      <c r="T4388" s="1">
        <f>200</f>
        <v>200</v>
      </c>
      <c r="U4388" s="1">
        <f>Table1[[#This Row],[PF]]+Table1[[#This Row],[Professional Tax]]</f>
        <v>2375.5169230769234</v>
      </c>
      <c r="V4388" s="1">
        <f>Table1[[#This Row],[Overtime Hours]]*200</f>
        <v>3400</v>
      </c>
      <c r="W4388" s="1">
        <f>Table1[[#This Row],[Earned Basic Salary]]+Table1[[#This Row],[HRA]]+Table1[[#This Row],[DA]]+Table1[[#This Row],[Overtime Pay]]</f>
        <v>26968.100000000006</v>
      </c>
      <c r="X4388" s="1">
        <f>Table1[[#This Row],[Gross Salary]]-Table1[[#This Row],[Total Deduction]]</f>
        <v>24592.583076923082</v>
      </c>
      <c r="Y4388" t="s">
        <v>37</v>
      </c>
      <c r="Z4388" t="s">
        <v>106</v>
      </c>
      <c r="AA4388" t="s">
        <v>15493</v>
      </c>
      <c r="AB4388" t="s">
        <v>15494</v>
      </c>
    </row>
    <row r="4389" spans="1:28" x14ac:dyDescent="0.3">
      <c r="A4389" t="s">
        <v>15495</v>
      </c>
      <c r="B4389" t="s">
        <v>99</v>
      </c>
      <c r="C4389">
        <v>55</v>
      </c>
      <c r="D4389" t="s">
        <v>133</v>
      </c>
      <c r="E4389" t="s">
        <v>45</v>
      </c>
      <c r="F4389" t="s">
        <v>46</v>
      </c>
      <c r="G4389" t="s">
        <v>14453</v>
      </c>
      <c r="H4389" t="s">
        <v>35</v>
      </c>
      <c r="I4389" t="s">
        <v>36</v>
      </c>
      <c r="J4389">
        <v>26</v>
      </c>
      <c r="K4389">
        <v>23</v>
      </c>
      <c r="L4389">
        <f t="shared" si="204"/>
        <v>3</v>
      </c>
      <c r="M4389">
        <v>19</v>
      </c>
      <c r="N4389">
        <v>50832</v>
      </c>
      <c r="O4389" s="1">
        <f t="shared" si="205"/>
        <v>1955.0769230769231</v>
      </c>
      <c r="P4389" s="1">
        <f t="shared" si="206"/>
        <v>44966.769230769234</v>
      </c>
      <c r="Q4389" s="1">
        <f>Table1[[#This Row],[Earned Basic Salary]]*20%</f>
        <v>8993.3538461538465</v>
      </c>
      <c r="R4389" s="1">
        <f>Table1[[#This Row],[Earned Basic Salary]]*10%</f>
        <v>4496.6769230769232</v>
      </c>
      <c r="S4389" s="1">
        <f>Table1[[#This Row],[Earned Basic Salary]]*12%</f>
        <v>5396.0123076923082</v>
      </c>
      <c r="T4389" s="1">
        <f>200</f>
        <v>200</v>
      </c>
      <c r="U4389" s="1">
        <f>Table1[[#This Row],[PF]]+Table1[[#This Row],[Professional Tax]]</f>
        <v>5596.0123076923082</v>
      </c>
      <c r="V4389" s="1">
        <f>Table1[[#This Row],[Overtime Hours]]*200</f>
        <v>3800</v>
      </c>
      <c r="W4389" s="1">
        <f>Table1[[#This Row],[Earned Basic Salary]]+Table1[[#This Row],[HRA]]+Table1[[#This Row],[DA]]+Table1[[#This Row],[Overtime Pay]]</f>
        <v>62256.800000000003</v>
      </c>
      <c r="X4389" s="1">
        <f>Table1[[#This Row],[Gross Salary]]-Table1[[#This Row],[Total Deduction]]</f>
        <v>56660.787692307698</v>
      </c>
      <c r="Y4389" t="s">
        <v>37</v>
      </c>
      <c r="Z4389" t="s">
        <v>106</v>
      </c>
      <c r="AA4389" t="s">
        <v>15496</v>
      </c>
      <c r="AB4389" t="s">
        <v>15497</v>
      </c>
    </row>
    <row r="4390" spans="1:28" x14ac:dyDescent="0.3">
      <c r="A4390" t="s">
        <v>15498</v>
      </c>
      <c r="B4390" t="s">
        <v>285</v>
      </c>
      <c r="C4390">
        <v>22</v>
      </c>
      <c r="D4390" t="s">
        <v>53</v>
      </c>
      <c r="E4390" t="s">
        <v>32</v>
      </c>
      <c r="F4390" t="s">
        <v>46</v>
      </c>
      <c r="G4390" t="s">
        <v>1765</v>
      </c>
      <c r="H4390" t="s">
        <v>35</v>
      </c>
      <c r="I4390" t="s">
        <v>36</v>
      </c>
      <c r="J4390">
        <v>26</v>
      </c>
      <c r="K4390">
        <v>23</v>
      </c>
      <c r="L4390">
        <f t="shared" si="204"/>
        <v>3</v>
      </c>
      <c r="M4390">
        <v>15</v>
      </c>
      <c r="N4390">
        <v>63195</v>
      </c>
      <c r="O4390" s="1">
        <f t="shared" si="205"/>
        <v>2430.5769230769229</v>
      </c>
      <c r="P4390" s="1">
        <f t="shared" si="206"/>
        <v>55903.269230769227</v>
      </c>
      <c r="Q4390" s="1">
        <f>Table1[[#This Row],[Earned Basic Salary]]*20%</f>
        <v>11180.653846153846</v>
      </c>
      <c r="R4390" s="1">
        <f>Table1[[#This Row],[Earned Basic Salary]]*10%</f>
        <v>5590.3269230769229</v>
      </c>
      <c r="S4390" s="1">
        <f>Table1[[#This Row],[Earned Basic Salary]]*12%</f>
        <v>6708.3923076923065</v>
      </c>
      <c r="T4390" s="1">
        <f>200</f>
        <v>200</v>
      </c>
      <c r="U4390" s="1">
        <f>Table1[[#This Row],[PF]]+Table1[[#This Row],[Professional Tax]]</f>
        <v>6908.3923076923065</v>
      </c>
      <c r="V4390" s="1">
        <f>Table1[[#This Row],[Overtime Hours]]*200</f>
        <v>3000</v>
      </c>
      <c r="W4390" s="1">
        <f>Table1[[#This Row],[Earned Basic Salary]]+Table1[[#This Row],[HRA]]+Table1[[#This Row],[DA]]+Table1[[#This Row],[Overtime Pay]]</f>
        <v>75674.25</v>
      </c>
      <c r="X4390" s="1">
        <f>Table1[[#This Row],[Gross Salary]]-Table1[[#This Row],[Total Deduction]]</f>
        <v>68765.857692307691</v>
      </c>
      <c r="Y4390" t="s">
        <v>37</v>
      </c>
      <c r="Z4390" t="s">
        <v>95</v>
      </c>
      <c r="AA4390" t="s">
        <v>15499</v>
      </c>
      <c r="AB4390" t="s">
        <v>15500</v>
      </c>
    </row>
    <row r="4391" spans="1:28" x14ac:dyDescent="0.3">
      <c r="A4391" t="s">
        <v>15501</v>
      </c>
      <c r="B4391" t="s">
        <v>2366</v>
      </c>
      <c r="C4391">
        <v>55</v>
      </c>
      <c r="D4391" t="s">
        <v>81</v>
      </c>
      <c r="E4391" t="s">
        <v>82</v>
      </c>
      <c r="F4391" t="s">
        <v>63</v>
      </c>
      <c r="G4391" t="s">
        <v>1872</v>
      </c>
      <c r="H4391" t="s">
        <v>35</v>
      </c>
      <c r="I4391" t="s">
        <v>36</v>
      </c>
      <c r="J4391">
        <v>26</v>
      </c>
      <c r="K4391">
        <v>23</v>
      </c>
      <c r="L4391">
        <f t="shared" si="204"/>
        <v>3</v>
      </c>
      <c r="M4391">
        <v>7</v>
      </c>
      <c r="N4391">
        <v>54072</v>
      </c>
      <c r="O4391" s="1">
        <f t="shared" si="205"/>
        <v>2079.6923076923076</v>
      </c>
      <c r="P4391" s="1">
        <f t="shared" si="206"/>
        <v>47832.923076923078</v>
      </c>
      <c r="Q4391" s="1">
        <f>Table1[[#This Row],[Earned Basic Salary]]*20%</f>
        <v>9566.584615384616</v>
      </c>
      <c r="R4391" s="1">
        <f>Table1[[#This Row],[Earned Basic Salary]]*10%</f>
        <v>4783.292307692308</v>
      </c>
      <c r="S4391" s="1">
        <f>Table1[[#This Row],[Earned Basic Salary]]*12%</f>
        <v>5739.9507692307689</v>
      </c>
      <c r="T4391" s="1">
        <f>200</f>
        <v>200</v>
      </c>
      <c r="U4391" s="1">
        <f>Table1[[#This Row],[PF]]+Table1[[#This Row],[Professional Tax]]</f>
        <v>5939.9507692307689</v>
      </c>
      <c r="V4391" s="1">
        <f>Table1[[#This Row],[Overtime Hours]]*200</f>
        <v>1400</v>
      </c>
      <c r="W4391" s="1">
        <f>Table1[[#This Row],[Earned Basic Salary]]+Table1[[#This Row],[HRA]]+Table1[[#This Row],[DA]]+Table1[[#This Row],[Overtime Pay]]</f>
        <v>63582.8</v>
      </c>
      <c r="X4391" s="1">
        <f>Table1[[#This Row],[Gross Salary]]-Table1[[#This Row],[Total Deduction]]</f>
        <v>57642.849230769236</v>
      </c>
      <c r="Y4391" t="s">
        <v>37</v>
      </c>
      <c r="Z4391" t="s">
        <v>95</v>
      </c>
      <c r="AA4391" t="s">
        <v>15502</v>
      </c>
      <c r="AB4391" t="s">
        <v>15503</v>
      </c>
    </row>
    <row r="4392" spans="1:28" x14ac:dyDescent="0.3">
      <c r="A4392" t="s">
        <v>15504</v>
      </c>
      <c r="B4392" t="s">
        <v>1281</v>
      </c>
      <c r="C4392">
        <v>35</v>
      </c>
      <c r="D4392" t="s">
        <v>133</v>
      </c>
      <c r="E4392" t="s">
        <v>121</v>
      </c>
      <c r="F4392" t="s">
        <v>69</v>
      </c>
      <c r="G4392" t="s">
        <v>4371</v>
      </c>
      <c r="H4392" t="s">
        <v>35</v>
      </c>
      <c r="I4392" t="s">
        <v>36</v>
      </c>
      <c r="J4392">
        <v>26</v>
      </c>
      <c r="K4392">
        <v>25</v>
      </c>
      <c r="L4392">
        <f t="shared" si="204"/>
        <v>1</v>
      </c>
      <c r="M4392">
        <v>13</v>
      </c>
      <c r="N4392">
        <v>61677</v>
      </c>
      <c r="O4392" s="1">
        <f t="shared" si="205"/>
        <v>2372.1923076923076</v>
      </c>
      <c r="P4392" s="1">
        <f t="shared" si="206"/>
        <v>59304.807692307688</v>
      </c>
      <c r="Q4392" s="1">
        <f>Table1[[#This Row],[Earned Basic Salary]]*20%</f>
        <v>11860.961538461539</v>
      </c>
      <c r="R4392" s="1">
        <f>Table1[[#This Row],[Earned Basic Salary]]*10%</f>
        <v>5930.4807692307695</v>
      </c>
      <c r="S4392" s="1">
        <f>Table1[[#This Row],[Earned Basic Salary]]*12%</f>
        <v>7116.576923076922</v>
      </c>
      <c r="T4392" s="1">
        <f>200</f>
        <v>200</v>
      </c>
      <c r="U4392" s="1">
        <f>Table1[[#This Row],[PF]]+Table1[[#This Row],[Professional Tax]]</f>
        <v>7316.576923076922</v>
      </c>
      <c r="V4392" s="1">
        <f>Table1[[#This Row],[Overtime Hours]]*200</f>
        <v>2600</v>
      </c>
      <c r="W4392" s="1">
        <f>Table1[[#This Row],[Earned Basic Salary]]+Table1[[#This Row],[HRA]]+Table1[[#This Row],[DA]]+Table1[[#This Row],[Overtime Pay]]</f>
        <v>79696.249999999985</v>
      </c>
      <c r="X4392" s="1">
        <f>Table1[[#This Row],[Gross Salary]]-Table1[[#This Row],[Total Deduction]]</f>
        <v>72379.673076923063</v>
      </c>
      <c r="Y4392" t="s">
        <v>37</v>
      </c>
      <c r="Z4392" t="s">
        <v>38</v>
      </c>
      <c r="AA4392" t="s">
        <v>15505</v>
      </c>
      <c r="AB4392" t="s">
        <v>15506</v>
      </c>
    </row>
    <row r="4393" spans="1:28" x14ac:dyDescent="0.3">
      <c r="A4393" t="s">
        <v>15507</v>
      </c>
      <c r="B4393" t="s">
        <v>148</v>
      </c>
      <c r="C4393">
        <v>55</v>
      </c>
      <c r="D4393" t="s">
        <v>61</v>
      </c>
      <c r="E4393" t="s">
        <v>54</v>
      </c>
      <c r="F4393" t="s">
        <v>89</v>
      </c>
      <c r="G4393" t="s">
        <v>15508</v>
      </c>
      <c r="H4393" t="s">
        <v>35</v>
      </c>
      <c r="I4393" t="s">
        <v>36</v>
      </c>
      <c r="J4393">
        <v>26</v>
      </c>
      <c r="K4393">
        <v>23</v>
      </c>
      <c r="L4393">
        <f t="shared" si="204"/>
        <v>3</v>
      </c>
      <c r="M4393">
        <v>16</v>
      </c>
      <c r="N4393">
        <v>31699</v>
      </c>
      <c r="O4393" s="1">
        <f t="shared" si="205"/>
        <v>1219.1923076923076</v>
      </c>
      <c r="P4393" s="1">
        <f t="shared" si="206"/>
        <v>28041.423076923074</v>
      </c>
      <c r="Q4393" s="1">
        <f>Table1[[#This Row],[Earned Basic Salary]]*20%</f>
        <v>5608.2846153846149</v>
      </c>
      <c r="R4393" s="1">
        <f>Table1[[#This Row],[Earned Basic Salary]]*10%</f>
        <v>2804.1423076923074</v>
      </c>
      <c r="S4393" s="1">
        <f>Table1[[#This Row],[Earned Basic Salary]]*12%</f>
        <v>3364.9707692307688</v>
      </c>
      <c r="T4393" s="1">
        <f>200</f>
        <v>200</v>
      </c>
      <c r="U4393" s="1">
        <f>Table1[[#This Row],[PF]]+Table1[[#This Row],[Professional Tax]]</f>
        <v>3564.9707692307688</v>
      </c>
      <c r="V4393" s="1">
        <f>Table1[[#This Row],[Overtime Hours]]*200</f>
        <v>3200</v>
      </c>
      <c r="W4393" s="1">
        <f>Table1[[#This Row],[Earned Basic Salary]]+Table1[[#This Row],[HRA]]+Table1[[#This Row],[DA]]+Table1[[#This Row],[Overtime Pay]]</f>
        <v>39653.85</v>
      </c>
      <c r="X4393" s="1">
        <f>Table1[[#This Row],[Gross Salary]]-Table1[[#This Row],[Total Deduction]]</f>
        <v>36088.879230769227</v>
      </c>
      <c r="Y4393" t="s">
        <v>37</v>
      </c>
      <c r="Z4393" t="s">
        <v>95</v>
      </c>
      <c r="AA4393" t="s">
        <v>15509</v>
      </c>
      <c r="AB4393" t="s">
        <v>15510</v>
      </c>
    </row>
    <row r="4394" spans="1:28" x14ac:dyDescent="0.3">
      <c r="A4394" t="s">
        <v>15511</v>
      </c>
      <c r="B4394" t="s">
        <v>490</v>
      </c>
      <c r="C4394">
        <v>52</v>
      </c>
      <c r="D4394" t="s">
        <v>53</v>
      </c>
      <c r="E4394" t="s">
        <v>62</v>
      </c>
      <c r="F4394" t="s">
        <v>55</v>
      </c>
      <c r="G4394" t="s">
        <v>9891</v>
      </c>
      <c r="H4394" t="s">
        <v>35</v>
      </c>
      <c r="I4394" t="s">
        <v>36</v>
      </c>
      <c r="J4394">
        <v>26</v>
      </c>
      <c r="K4394">
        <v>25</v>
      </c>
      <c r="L4394">
        <f t="shared" si="204"/>
        <v>1</v>
      </c>
      <c r="M4394">
        <v>19</v>
      </c>
      <c r="N4394">
        <v>48920</v>
      </c>
      <c r="O4394" s="1">
        <f t="shared" si="205"/>
        <v>1881.5384615384614</v>
      </c>
      <c r="P4394" s="1">
        <f t="shared" si="206"/>
        <v>47038.461538461539</v>
      </c>
      <c r="Q4394" s="1">
        <f>Table1[[#This Row],[Earned Basic Salary]]*20%</f>
        <v>9407.6923076923085</v>
      </c>
      <c r="R4394" s="1">
        <f>Table1[[#This Row],[Earned Basic Salary]]*10%</f>
        <v>4703.8461538461543</v>
      </c>
      <c r="S4394" s="1">
        <f>Table1[[#This Row],[Earned Basic Salary]]*12%</f>
        <v>5644.6153846153848</v>
      </c>
      <c r="T4394" s="1">
        <f>200</f>
        <v>200</v>
      </c>
      <c r="U4394" s="1">
        <f>Table1[[#This Row],[PF]]+Table1[[#This Row],[Professional Tax]]</f>
        <v>5844.6153846153848</v>
      </c>
      <c r="V4394" s="1">
        <f>Table1[[#This Row],[Overtime Hours]]*200</f>
        <v>3800</v>
      </c>
      <c r="W4394" s="1">
        <f>Table1[[#This Row],[Earned Basic Salary]]+Table1[[#This Row],[HRA]]+Table1[[#This Row],[DA]]+Table1[[#This Row],[Overtime Pay]]</f>
        <v>64950</v>
      </c>
      <c r="X4394" s="1">
        <f>Table1[[#This Row],[Gross Salary]]-Table1[[#This Row],[Total Deduction]]</f>
        <v>59105.384615384617</v>
      </c>
      <c r="Y4394" t="s">
        <v>37</v>
      </c>
      <c r="Z4394" t="s">
        <v>95</v>
      </c>
      <c r="AA4394" t="s">
        <v>15512</v>
      </c>
      <c r="AB4394" t="s">
        <v>15513</v>
      </c>
    </row>
    <row r="4395" spans="1:28" x14ac:dyDescent="0.3">
      <c r="A4395" t="s">
        <v>15514</v>
      </c>
      <c r="B4395" t="s">
        <v>1729</v>
      </c>
      <c r="C4395">
        <v>43</v>
      </c>
      <c r="D4395" t="s">
        <v>53</v>
      </c>
      <c r="E4395" t="s">
        <v>45</v>
      </c>
      <c r="F4395" t="s">
        <v>33</v>
      </c>
      <c r="G4395" t="s">
        <v>3524</v>
      </c>
      <c r="H4395" t="s">
        <v>35</v>
      </c>
      <c r="I4395" t="s">
        <v>36</v>
      </c>
      <c r="J4395">
        <v>26</v>
      </c>
      <c r="K4395">
        <v>22</v>
      </c>
      <c r="L4395">
        <f t="shared" si="204"/>
        <v>4</v>
      </c>
      <c r="M4395">
        <v>8</v>
      </c>
      <c r="N4395">
        <v>73068</v>
      </c>
      <c r="O4395" s="1">
        <f t="shared" si="205"/>
        <v>2810.3076923076924</v>
      </c>
      <c r="P4395" s="1">
        <f t="shared" si="206"/>
        <v>61826.769230769234</v>
      </c>
      <c r="Q4395" s="1">
        <f>Table1[[#This Row],[Earned Basic Salary]]*20%</f>
        <v>12365.353846153848</v>
      </c>
      <c r="R4395" s="1">
        <f>Table1[[#This Row],[Earned Basic Salary]]*10%</f>
        <v>6182.6769230769241</v>
      </c>
      <c r="S4395" s="1">
        <f>Table1[[#This Row],[Earned Basic Salary]]*12%</f>
        <v>7419.2123076923081</v>
      </c>
      <c r="T4395" s="1">
        <f>200</f>
        <v>200</v>
      </c>
      <c r="U4395" s="1">
        <f>Table1[[#This Row],[PF]]+Table1[[#This Row],[Professional Tax]]</f>
        <v>7619.2123076923081</v>
      </c>
      <c r="V4395" s="1">
        <f>Table1[[#This Row],[Overtime Hours]]*200</f>
        <v>1600</v>
      </c>
      <c r="W4395" s="1">
        <f>Table1[[#This Row],[Earned Basic Salary]]+Table1[[#This Row],[HRA]]+Table1[[#This Row],[DA]]+Table1[[#This Row],[Overtime Pay]]</f>
        <v>81974.8</v>
      </c>
      <c r="X4395" s="1">
        <f>Table1[[#This Row],[Gross Salary]]-Table1[[#This Row],[Total Deduction]]</f>
        <v>74355.587692307701</v>
      </c>
      <c r="Y4395" t="s">
        <v>37</v>
      </c>
      <c r="Z4395" t="s">
        <v>48</v>
      </c>
      <c r="AA4395" t="s">
        <v>15515</v>
      </c>
      <c r="AB4395" t="s">
        <v>15516</v>
      </c>
    </row>
    <row r="4396" spans="1:28" x14ac:dyDescent="0.3">
      <c r="A4396" t="s">
        <v>15517</v>
      </c>
      <c r="B4396" t="s">
        <v>1366</v>
      </c>
      <c r="C4396">
        <v>38</v>
      </c>
      <c r="D4396" t="s">
        <v>81</v>
      </c>
      <c r="E4396" t="s">
        <v>121</v>
      </c>
      <c r="F4396" t="s">
        <v>33</v>
      </c>
      <c r="G4396" t="s">
        <v>349</v>
      </c>
      <c r="H4396" t="s">
        <v>35</v>
      </c>
      <c r="I4396" t="s">
        <v>36</v>
      </c>
      <c r="J4396">
        <v>26</v>
      </c>
      <c r="K4396">
        <v>23</v>
      </c>
      <c r="L4396">
        <f t="shared" si="204"/>
        <v>3</v>
      </c>
      <c r="M4396">
        <v>1</v>
      </c>
      <c r="N4396">
        <v>36738</v>
      </c>
      <c r="O4396" s="1">
        <f t="shared" si="205"/>
        <v>1413</v>
      </c>
      <c r="P4396" s="1">
        <f t="shared" si="206"/>
        <v>32499</v>
      </c>
      <c r="Q4396" s="1">
        <f>Table1[[#This Row],[Earned Basic Salary]]*20%</f>
        <v>6499.8</v>
      </c>
      <c r="R4396" s="1">
        <f>Table1[[#This Row],[Earned Basic Salary]]*10%</f>
        <v>3249.9</v>
      </c>
      <c r="S4396" s="1">
        <f>Table1[[#This Row],[Earned Basic Salary]]*12%</f>
        <v>3899.8799999999997</v>
      </c>
      <c r="T4396" s="1">
        <f>200</f>
        <v>200</v>
      </c>
      <c r="U4396" s="1">
        <f>Table1[[#This Row],[PF]]+Table1[[#This Row],[Professional Tax]]</f>
        <v>4099.8799999999992</v>
      </c>
      <c r="V4396" s="1">
        <f>Table1[[#This Row],[Overtime Hours]]*200</f>
        <v>200</v>
      </c>
      <c r="W4396" s="1">
        <f>Table1[[#This Row],[Earned Basic Salary]]+Table1[[#This Row],[HRA]]+Table1[[#This Row],[DA]]+Table1[[#This Row],[Overtime Pay]]</f>
        <v>42448.700000000004</v>
      </c>
      <c r="X4396" s="1">
        <f>Table1[[#This Row],[Gross Salary]]-Table1[[#This Row],[Total Deduction]]</f>
        <v>38348.820000000007</v>
      </c>
      <c r="Y4396" t="s">
        <v>37</v>
      </c>
      <c r="Z4396" t="s">
        <v>106</v>
      </c>
      <c r="AA4396" t="s">
        <v>15518</v>
      </c>
      <c r="AB4396" t="s">
        <v>15519</v>
      </c>
    </row>
    <row r="4397" spans="1:28" x14ac:dyDescent="0.3">
      <c r="A4397" t="s">
        <v>15520</v>
      </c>
      <c r="B4397" t="s">
        <v>1403</v>
      </c>
      <c r="C4397">
        <v>47</v>
      </c>
      <c r="D4397" t="s">
        <v>133</v>
      </c>
      <c r="E4397" t="s">
        <v>62</v>
      </c>
      <c r="F4397" t="s">
        <v>69</v>
      </c>
      <c r="G4397" t="s">
        <v>3020</v>
      </c>
      <c r="H4397" t="s">
        <v>35</v>
      </c>
      <c r="I4397" t="s">
        <v>36</v>
      </c>
      <c r="J4397">
        <v>26</v>
      </c>
      <c r="K4397">
        <v>22</v>
      </c>
      <c r="L4397">
        <f t="shared" si="204"/>
        <v>4</v>
      </c>
      <c r="M4397">
        <v>14</v>
      </c>
      <c r="N4397">
        <v>22645</v>
      </c>
      <c r="O4397" s="1">
        <f t="shared" si="205"/>
        <v>870.96153846153845</v>
      </c>
      <c r="P4397" s="1">
        <f t="shared" si="206"/>
        <v>19161.153846153848</v>
      </c>
      <c r="Q4397" s="1">
        <f>Table1[[#This Row],[Earned Basic Salary]]*20%</f>
        <v>3832.2307692307695</v>
      </c>
      <c r="R4397" s="1">
        <f>Table1[[#This Row],[Earned Basic Salary]]*10%</f>
        <v>1916.1153846153848</v>
      </c>
      <c r="S4397" s="1">
        <f>Table1[[#This Row],[Earned Basic Salary]]*12%</f>
        <v>2299.3384615384616</v>
      </c>
      <c r="T4397" s="1">
        <f>200</f>
        <v>200</v>
      </c>
      <c r="U4397" s="1">
        <f>Table1[[#This Row],[PF]]+Table1[[#This Row],[Professional Tax]]</f>
        <v>2499.3384615384616</v>
      </c>
      <c r="V4397" s="1">
        <f>Table1[[#This Row],[Overtime Hours]]*200</f>
        <v>2800</v>
      </c>
      <c r="W4397" s="1">
        <f>Table1[[#This Row],[Earned Basic Salary]]+Table1[[#This Row],[HRA]]+Table1[[#This Row],[DA]]+Table1[[#This Row],[Overtime Pay]]</f>
        <v>27709.5</v>
      </c>
      <c r="X4397" s="1">
        <f>Table1[[#This Row],[Gross Salary]]-Table1[[#This Row],[Total Deduction]]</f>
        <v>25210.16153846154</v>
      </c>
      <c r="Y4397" t="s">
        <v>37</v>
      </c>
      <c r="Z4397" t="s">
        <v>106</v>
      </c>
      <c r="AA4397" t="s">
        <v>15521</v>
      </c>
      <c r="AB4397" t="s">
        <v>15522</v>
      </c>
    </row>
    <row r="4398" spans="1:28" x14ac:dyDescent="0.3">
      <c r="A4398" t="s">
        <v>15523</v>
      </c>
      <c r="B4398" t="s">
        <v>1090</v>
      </c>
      <c r="C4398">
        <v>25</v>
      </c>
      <c r="D4398" t="s">
        <v>75</v>
      </c>
      <c r="E4398" t="s">
        <v>121</v>
      </c>
      <c r="F4398" t="s">
        <v>33</v>
      </c>
      <c r="G4398" t="s">
        <v>13558</v>
      </c>
      <c r="H4398" t="s">
        <v>35</v>
      </c>
      <c r="I4398" t="s">
        <v>36</v>
      </c>
      <c r="J4398">
        <v>26</v>
      </c>
      <c r="K4398">
        <v>23</v>
      </c>
      <c r="L4398">
        <f t="shared" si="204"/>
        <v>3</v>
      </c>
      <c r="M4398">
        <v>5</v>
      </c>
      <c r="N4398">
        <v>64039</v>
      </c>
      <c r="O4398" s="1">
        <f t="shared" si="205"/>
        <v>2463.0384615384614</v>
      </c>
      <c r="P4398" s="1">
        <f t="shared" si="206"/>
        <v>56649.88461538461</v>
      </c>
      <c r="Q4398" s="1">
        <f>Table1[[#This Row],[Earned Basic Salary]]*20%</f>
        <v>11329.976923076923</v>
      </c>
      <c r="R4398" s="1">
        <f>Table1[[#This Row],[Earned Basic Salary]]*10%</f>
        <v>5664.9884615384617</v>
      </c>
      <c r="S4398" s="1">
        <f>Table1[[#This Row],[Earned Basic Salary]]*12%</f>
        <v>6797.9861538461528</v>
      </c>
      <c r="T4398" s="1">
        <f>200</f>
        <v>200</v>
      </c>
      <c r="U4398" s="1">
        <f>Table1[[#This Row],[PF]]+Table1[[#This Row],[Professional Tax]]</f>
        <v>6997.9861538461528</v>
      </c>
      <c r="V4398" s="1">
        <f>Table1[[#This Row],[Overtime Hours]]*200</f>
        <v>1000</v>
      </c>
      <c r="W4398" s="1">
        <f>Table1[[#This Row],[Earned Basic Salary]]+Table1[[#This Row],[HRA]]+Table1[[#This Row],[DA]]+Table1[[#This Row],[Overtime Pay]]</f>
        <v>74644.849999999991</v>
      </c>
      <c r="X4398" s="1">
        <f>Table1[[#This Row],[Gross Salary]]-Table1[[#This Row],[Total Deduction]]</f>
        <v>67646.863846153836</v>
      </c>
      <c r="Y4398" t="s">
        <v>37</v>
      </c>
      <c r="Z4398" t="s">
        <v>106</v>
      </c>
      <c r="AA4398" t="s">
        <v>15524</v>
      </c>
      <c r="AB4398" t="s">
        <v>15525</v>
      </c>
    </row>
    <row r="4399" spans="1:28" x14ac:dyDescent="0.3">
      <c r="A4399" t="s">
        <v>15526</v>
      </c>
      <c r="B4399" t="s">
        <v>1403</v>
      </c>
      <c r="C4399">
        <v>51</v>
      </c>
      <c r="D4399" t="s">
        <v>133</v>
      </c>
      <c r="E4399" t="s">
        <v>45</v>
      </c>
      <c r="F4399" t="s">
        <v>46</v>
      </c>
      <c r="G4399" t="s">
        <v>6960</v>
      </c>
      <c r="H4399" t="s">
        <v>35</v>
      </c>
      <c r="I4399" t="s">
        <v>36</v>
      </c>
      <c r="J4399">
        <v>26</v>
      </c>
      <c r="K4399">
        <v>23</v>
      </c>
      <c r="L4399">
        <f t="shared" si="204"/>
        <v>3</v>
      </c>
      <c r="M4399">
        <v>11</v>
      </c>
      <c r="N4399">
        <v>56485</v>
      </c>
      <c r="O4399" s="1">
        <f t="shared" si="205"/>
        <v>2172.5</v>
      </c>
      <c r="P4399" s="1">
        <f t="shared" si="206"/>
        <v>49967.5</v>
      </c>
      <c r="Q4399" s="1">
        <f>Table1[[#This Row],[Earned Basic Salary]]*20%</f>
        <v>9993.5</v>
      </c>
      <c r="R4399" s="1">
        <f>Table1[[#This Row],[Earned Basic Salary]]*10%</f>
        <v>4996.75</v>
      </c>
      <c r="S4399" s="1">
        <f>Table1[[#This Row],[Earned Basic Salary]]*12%</f>
        <v>5996.0999999999995</v>
      </c>
      <c r="T4399" s="1">
        <f>200</f>
        <v>200</v>
      </c>
      <c r="U4399" s="1">
        <f>Table1[[#This Row],[PF]]+Table1[[#This Row],[Professional Tax]]</f>
        <v>6196.0999999999995</v>
      </c>
      <c r="V4399" s="1">
        <f>Table1[[#This Row],[Overtime Hours]]*200</f>
        <v>2200</v>
      </c>
      <c r="W4399" s="1">
        <f>Table1[[#This Row],[Earned Basic Salary]]+Table1[[#This Row],[HRA]]+Table1[[#This Row],[DA]]+Table1[[#This Row],[Overtime Pay]]</f>
        <v>67157.75</v>
      </c>
      <c r="X4399" s="1">
        <f>Table1[[#This Row],[Gross Salary]]-Table1[[#This Row],[Total Deduction]]</f>
        <v>60961.65</v>
      </c>
      <c r="Y4399" t="s">
        <v>37</v>
      </c>
      <c r="Z4399" t="s">
        <v>38</v>
      </c>
      <c r="AA4399" t="s">
        <v>15527</v>
      </c>
      <c r="AB4399" t="s">
        <v>15528</v>
      </c>
    </row>
    <row r="4400" spans="1:28" x14ac:dyDescent="0.3">
      <c r="A4400" t="s">
        <v>15529</v>
      </c>
      <c r="B4400" t="s">
        <v>1478</v>
      </c>
      <c r="C4400">
        <v>47</v>
      </c>
      <c r="D4400" t="s">
        <v>53</v>
      </c>
      <c r="E4400" t="s">
        <v>82</v>
      </c>
      <c r="F4400" t="s">
        <v>83</v>
      </c>
      <c r="G4400" t="s">
        <v>11649</v>
      </c>
      <c r="H4400" t="s">
        <v>35</v>
      </c>
      <c r="I4400" t="s">
        <v>36</v>
      </c>
      <c r="J4400">
        <v>26</v>
      </c>
      <c r="K4400">
        <v>23</v>
      </c>
      <c r="L4400">
        <f t="shared" si="204"/>
        <v>3</v>
      </c>
      <c r="M4400">
        <v>19</v>
      </c>
      <c r="N4400">
        <v>78435</v>
      </c>
      <c r="O4400" s="1">
        <f t="shared" si="205"/>
        <v>3016.7307692307691</v>
      </c>
      <c r="P4400" s="1">
        <f t="shared" si="206"/>
        <v>69384.807692307688</v>
      </c>
      <c r="Q4400" s="1">
        <f>Table1[[#This Row],[Earned Basic Salary]]*20%</f>
        <v>13876.961538461539</v>
      </c>
      <c r="R4400" s="1">
        <f>Table1[[#This Row],[Earned Basic Salary]]*10%</f>
        <v>6938.4807692307695</v>
      </c>
      <c r="S4400" s="1">
        <f>Table1[[#This Row],[Earned Basic Salary]]*12%</f>
        <v>8326.1769230769223</v>
      </c>
      <c r="T4400" s="1">
        <f>200</f>
        <v>200</v>
      </c>
      <c r="U4400" s="1">
        <f>Table1[[#This Row],[PF]]+Table1[[#This Row],[Professional Tax]]</f>
        <v>8526.1769230769223</v>
      </c>
      <c r="V4400" s="1">
        <f>Table1[[#This Row],[Overtime Hours]]*200</f>
        <v>3800</v>
      </c>
      <c r="W4400" s="1">
        <f>Table1[[#This Row],[Earned Basic Salary]]+Table1[[#This Row],[HRA]]+Table1[[#This Row],[DA]]+Table1[[#This Row],[Overtime Pay]]</f>
        <v>94000.249999999985</v>
      </c>
      <c r="X4400" s="1">
        <f>Table1[[#This Row],[Gross Salary]]-Table1[[#This Row],[Total Deduction]]</f>
        <v>85474.073076923058</v>
      </c>
      <c r="Y4400" t="s">
        <v>37</v>
      </c>
      <c r="Z4400" t="s">
        <v>106</v>
      </c>
      <c r="AA4400" t="s">
        <v>15530</v>
      </c>
      <c r="AB4400" t="s">
        <v>15531</v>
      </c>
    </row>
    <row r="4401" spans="1:28" x14ac:dyDescent="0.3">
      <c r="A4401" t="s">
        <v>15532</v>
      </c>
      <c r="B4401" t="s">
        <v>1281</v>
      </c>
      <c r="C4401">
        <v>24</v>
      </c>
      <c r="D4401" t="s">
        <v>44</v>
      </c>
      <c r="E4401" t="s">
        <v>45</v>
      </c>
      <c r="F4401" t="s">
        <v>33</v>
      </c>
      <c r="G4401" t="s">
        <v>15533</v>
      </c>
      <c r="H4401" t="s">
        <v>35</v>
      </c>
      <c r="I4401" t="s">
        <v>36</v>
      </c>
      <c r="J4401">
        <v>26</v>
      </c>
      <c r="K4401">
        <v>25</v>
      </c>
      <c r="L4401">
        <f t="shared" si="204"/>
        <v>1</v>
      </c>
      <c r="M4401">
        <v>2</v>
      </c>
      <c r="N4401">
        <v>79921</v>
      </c>
      <c r="O4401" s="1">
        <f t="shared" si="205"/>
        <v>3073.8846153846152</v>
      </c>
      <c r="P4401" s="1">
        <f t="shared" si="206"/>
        <v>76847.115384615376</v>
      </c>
      <c r="Q4401" s="1">
        <f>Table1[[#This Row],[Earned Basic Salary]]*20%</f>
        <v>15369.423076923076</v>
      </c>
      <c r="R4401" s="1">
        <f>Table1[[#This Row],[Earned Basic Salary]]*10%</f>
        <v>7684.7115384615381</v>
      </c>
      <c r="S4401" s="1">
        <f>Table1[[#This Row],[Earned Basic Salary]]*12%</f>
        <v>9221.6538461538439</v>
      </c>
      <c r="T4401" s="1">
        <f>200</f>
        <v>200</v>
      </c>
      <c r="U4401" s="1">
        <f>Table1[[#This Row],[PF]]+Table1[[#This Row],[Professional Tax]]</f>
        <v>9421.6538461538439</v>
      </c>
      <c r="V4401" s="1">
        <f>Table1[[#This Row],[Overtime Hours]]*200</f>
        <v>400</v>
      </c>
      <c r="W4401" s="1">
        <f>Table1[[#This Row],[Earned Basic Salary]]+Table1[[#This Row],[HRA]]+Table1[[#This Row],[DA]]+Table1[[#This Row],[Overtime Pay]]</f>
        <v>100301.24999999999</v>
      </c>
      <c r="X4401" s="1">
        <f>Table1[[#This Row],[Gross Salary]]-Table1[[#This Row],[Total Deduction]]</f>
        <v>90879.596153846142</v>
      </c>
      <c r="Y4401" t="s">
        <v>37</v>
      </c>
      <c r="Z4401" t="s">
        <v>38</v>
      </c>
      <c r="AA4401" t="s">
        <v>15534</v>
      </c>
      <c r="AB4401" t="s">
        <v>15535</v>
      </c>
    </row>
    <row r="4402" spans="1:28" x14ac:dyDescent="0.3">
      <c r="A4402" t="s">
        <v>15536</v>
      </c>
      <c r="B4402" t="s">
        <v>1880</v>
      </c>
      <c r="C4402">
        <v>52</v>
      </c>
      <c r="D4402" t="s">
        <v>133</v>
      </c>
      <c r="E4402" t="s">
        <v>121</v>
      </c>
      <c r="F4402" t="s">
        <v>33</v>
      </c>
      <c r="G4402" t="s">
        <v>10063</v>
      </c>
      <c r="H4402" t="s">
        <v>35</v>
      </c>
      <c r="I4402" t="s">
        <v>36</v>
      </c>
      <c r="J4402">
        <v>26</v>
      </c>
      <c r="K4402">
        <v>22</v>
      </c>
      <c r="L4402">
        <f t="shared" si="204"/>
        <v>4</v>
      </c>
      <c r="M4402">
        <v>13</v>
      </c>
      <c r="N4402">
        <v>73243</v>
      </c>
      <c r="O4402" s="1">
        <f t="shared" si="205"/>
        <v>2817.0384615384614</v>
      </c>
      <c r="P4402" s="1">
        <f t="shared" si="206"/>
        <v>61974.846153846149</v>
      </c>
      <c r="Q4402" s="1">
        <f>Table1[[#This Row],[Earned Basic Salary]]*20%</f>
        <v>12394.969230769231</v>
      </c>
      <c r="R4402" s="1">
        <f>Table1[[#This Row],[Earned Basic Salary]]*10%</f>
        <v>6197.4846153846156</v>
      </c>
      <c r="S4402" s="1">
        <f>Table1[[#This Row],[Earned Basic Salary]]*12%</f>
        <v>7436.9815384615376</v>
      </c>
      <c r="T4402" s="1">
        <f>200</f>
        <v>200</v>
      </c>
      <c r="U4402" s="1">
        <f>Table1[[#This Row],[PF]]+Table1[[#This Row],[Professional Tax]]</f>
        <v>7636.9815384615376</v>
      </c>
      <c r="V4402" s="1">
        <f>Table1[[#This Row],[Overtime Hours]]*200</f>
        <v>2600</v>
      </c>
      <c r="W4402" s="1">
        <f>Table1[[#This Row],[Earned Basic Salary]]+Table1[[#This Row],[HRA]]+Table1[[#This Row],[DA]]+Table1[[#This Row],[Overtime Pay]]</f>
        <v>83167.3</v>
      </c>
      <c r="X4402" s="1">
        <f>Table1[[#This Row],[Gross Salary]]-Table1[[#This Row],[Total Deduction]]</f>
        <v>75530.318461538467</v>
      </c>
      <c r="Y4402" t="s">
        <v>37</v>
      </c>
      <c r="Z4402" t="s">
        <v>38</v>
      </c>
      <c r="AA4402" t="s">
        <v>15537</v>
      </c>
      <c r="AB4402" t="s">
        <v>15538</v>
      </c>
    </row>
    <row r="4403" spans="1:28" x14ac:dyDescent="0.3">
      <c r="A4403" t="s">
        <v>15539</v>
      </c>
      <c r="B4403" t="s">
        <v>202</v>
      </c>
      <c r="C4403">
        <v>39</v>
      </c>
      <c r="D4403" t="s">
        <v>53</v>
      </c>
      <c r="E4403" t="s">
        <v>45</v>
      </c>
      <c r="F4403" t="s">
        <v>63</v>
      </c>
      <c r="G4403" t="s">
        <v>8716</v>
      </c>
      <c r="H4403" t="s">
        <v>35</v>
      </c>
      <c r="I4403" t="s">
        <v>36</v>
      </c>
      <c r="J4403">
        <v>26</v>
      </c>
      <c r="K4403">
        <v>24</v>
      </c>
      <c r="L4403">
        <f t="shared" si="204"/>
        <v>2</v>
      </c>
      <c r="M4403">
        <v>19</v>
      </c>
      <c r="N4403">
        <v>23951</v>
      </c>
      <c r="O4403" s="1">
        <f t="shared" si="205"/>
        <v>921.19230769230774</v>
      </c>
      <c r="P4403" s="1">
        <f t="shared" si="206"/>
        <v>22108.615384615387</v>
      </c>
      <c r="Q4403" s="1">
        <f>Table1[[#This Row],[Earned Basic Salary]]*20%</f>
        <v>4421.7230769230773</v>
      </c>
      <c r="R4403" s="1">
        <f>Table1[[#This Row],[Earned Basic Salary]]*10%</f>
        <v>2210.8615384615387</v>
      </c>
      <c r="S4403" s="1">
        <f>Table1[[#This Row],[Earned Basic Salary]]*12%</f>
        <v>2653.0338461538463</v>
      </c>
      <c r="T4403" s="1">
        <f>200</f>
        <v>200</v>
      </c>
      <c r="U4403" s="1">
        <f>Table1[[#This Row],[PF]]+Table1[[#This Row],[Professional Tax]]</f>
        <v>2853.0338461538463</v>
      </c>
      <c r="V4403" s="1">
        <f>Table1[[#This Row],[Overtime Hours]]*200</f>
        <v>3800</v>
      </c>
      <c r="W4403" s="1">
        <f>Table1[[#This Row],[Earned Basic Salary]]+Table1[[#This Row],[HRA]]+Table1[[#This Row],[DA]]+Table1[[#This Row],[Overtime Pay]]</f>
        <v>32541.200000000004</v>
      </c>
      <c r="X4403" s="1">
        <f>Table1[[#This Row],[Gross Salary]]-Table1[[#This Row],[Total Deduction]]</f>
        <v>29688.166153846159</v>
      </c>
      <c r="Y4403" t="s">
        <v>37</v>
      </c>
      <c r="Z4403" t="s">
        <v>95</v>
      </c>
      <c r="AA4403" t="s">
        <v>15540</v>
      </c>
      <c r="AB4403" t="s">
        <v>15541</v>
      </c>
    </row>
    <row r="4404" spans="1:28" x14ac:dyDescent="0.3">
      <c r="A4404" t="s">
        <v>15542</v>
      </c>
      <c r="B4404" t="s">
        <v>2366</v>
      </c>
      <c r="C4404">
        <v>40</v>
      </c>
      <c r="D4404" t="s">
        <v>61</v>
      </c>
      <c r="E4404" t="s">
        <v>82</v>
      </c>
      <c r="F4404" t="s">
        <v>46</v>
      </c>
      <c r="G4404" t="s">
        <v>2780</v>
      </c>
      <c r="H4404" t="s">
        <v>35</v>
      </c>
      <c r="I4404" t="s">
        <v>36</v>
      </c>
      <c r="J4404">
        <v>26</v>
      </c>
      <c r="K4404">
        <v>23</v>
      </c>
      <c r="L4404">
        <f t="shared" si="204"/>
        <v>3</v>
      </c>
      <c r="M4404">
        <v>12</v>
      </c>
      <c r="N4404">
        <v>64649</v>
      </c>
      <c r="O4404" s="1">
        <f t="shared" si="205"/>
        <v>2486.5</v>
      </c>
      <c r="P4404" s="1">
        <f t="shared" si="206"/>
        <v>57189.5</v>
      </c>
      <c r="Q4404" s="1">
        <f>Table1[[#This Row],[Earned Basic Salary]]*20%</f>
        <v>11437.900000000001</v>
      </c>
      <c r="R4404" s="1">
        <f>Table1[[#This Row],[Earned Basic Salary]]*10%</f>
        <v>5718.9500000000007</v>
      </c>
      <c r="S4404" s="1">
        <f>Table1[[#This Row],[Earned Basic Salary]]*12%</f>
        <v>6862.74</v>
      </c>
      <c r="T4404" s="1">
        <f>200</f>
        <v>200</v>
      </c>
      <c r="U4404" s="1">
        <f>Table1[[#This Row],[PF]]+Table1[[#This Row],[Professional Tax]]</f>
        <v>7062.74</v>
      </c>
      <c r="V4404" s="1">
        <f>Table1[[#This Row],[Overtime Hours]]*200</f>
        <v>2400</v>
      </c>
      <c r="W4404" s="1">
        <f>Table1[[#This Row],[Earned Basic Salary]]+Table1[[#This Row],[HRA]]+Table1[[#This Row],[DA]]+Table1[[#This Row],[Overtime Pay]]</f>
        <v>76746.349999999991</v>
      </c>
      <c r="X4404" s="1">
        <f>Table1[[#This Row],[Gross Salary]]-Table1[[#This Row],[Total Deduction]]</f>
        <v>69683.609999999986</v>
      </c>
      <c r="Y4404" t="s">
        <v>37</v>
      </c>
      <c r="Z4404" t="s">
        <v>106</v>
      </c>
      <c r="AA4404" t="s">
        <v>15543</v>
      </c>
      <c r="AB4404" t="s">
        <v>15544</v>
      </c>
    </row>
    <row r="4405" spans="1:28" x14ac:dyDescent="0.3">
      <c r="A4405" t="s">
        <v>15545</v>
      </c>
      <c r="B4405" t="s">
        <v>683</v>
      </c>
      <c r="C4405">
        <v>27</v>
      </c>
      <c r="D4405" t="s">
        <v>53</v>
      </c>
      <c r="E4405" t="s">
        <v>54</v>
      </c>
      <c r="F4405" t="s">
        <v>46</v>
      </c>
      <c r="G4405" t="s">
        <v>12017</v>
      </c>
      <c r="H4405" t="s">
        <v>35</v>
      </c>
      <c r="I4405" t="s">
        <v>36</v>
      </c>
      <c r="J4405">
        <v>26</v>
      </c>
      <c r="K4405">
        <v>22</v>
      </c>
      <c r="L4405">
        <f t="shared" si="204"/>
        <v>4</v>
      </c>
      <c r="M4405">
        <v>8</v>
      </c>
      <c r="N4405">
        <v>34026</v>
      </c>
      <c r="O4405" s="1">
        <f t="shared" si="205"/>
        <v>1308.6923076923076</v>
      </c>
      <c r="P4405" s="1">
        <f t="shared" si="206"/>
        <v>28791.230769230766</v>
      </c>
      <c r="Q4405" s="1">
        <f>Table1[[#This Row],[Earned Basic Salary]]*20%</f>
        <v>5758.2461538461539</v>
      </c>
      <c r="R4405" s="1">
        <f>Table1[[#This Row],[Earned Basic Salary]]*10%</f>
        <v>2879.123076923077</v>
      </c>
      <c r="S4405" s="1">
        <f>Table1[[#This Row],[Earned Basic Salary]]*12%</f>
        <v>3454.9476923076918</v>
      </c>
      <c r="T4405" s="1">
        <f>200</f>
        <v>200</v>
      </c>
      <c r="U4405" s="1">
        <f>Table1[[#This Row],[PF]]+Table1[[#This Row],[Professional Tax]]</f>
        <v>3654.9476923076918</v>
      </c>
      <c r="V4405" s="1">
        <f>Table1[[#This Row],[Overtime Hours]]*200</f>
        <v>1600</v>
      </c>
      <c r="W4405" s="1">
        <f>Table1[[#This Row],[Earned Basic Salary]]+Table1[[#This Row],[HRA]]+Table1[[#This Row],[DA]]+Table1[[#This Row],[Overtime Pay]]</f>
        <v>39028.599999999991</v>
      </c>
      <c r="X4405" s="1">
        <f>Table1[[#This Row],[Gross Salary]]-Table1[[#This Row],[Total Deduction]]</f>
        <v>35373.652307692297</v>
      </c>
      <c r="Y4405" t="s">
        <v>37</v>
      </c>
      <c r="Z4405" t="s">
        <v>48</v>
      </c>
      <c r="AA4405" t="s">
        <v>15546</v>
      </c>
      <c r="AB4405" t="s">
        <v>15547</v>
      </c>
    </row>
    <row r="4406" spans="1:28" x14ac:dyDescent="0.3">
      <c r="A4406" t="s">
        <v>15548</v>
      </c>
      <c r="B4406" t="s">
        <v>941</v>
      </c>
      <c r="C4406">
        <v>38</v>
      </c>
      <c r="D4406" t="s">
        <v>75</v>
      </c>
      <c r="E4406" t="s">
        <v>62</v>
      </c>
      <c r="F4406" t="s">
        <v>69</v>
      </c>
      <c r="G4406" t="s">
        <v>7261</v>
      </c>
      <c r="H4406" t="s">
        <v>35</v>
      </c>
      <c r="I4406" t="s">
        <v>36</v>
      </c>
      <c r="J4406">
        <v>26</v>
      </c>
      <c r="K4406">
        <v>25</v>
      </c>
      <c r="L4406">
        <f t="shared" si="204"/>
        <v>1</v>
      </c>
      <c r="M4406">
        <v>6</v>
      </c>
      <c r="N4406">
        <v>24123</v>
      </c>
      <c r="O4406" s="1">
        <f t="shared" si="205"/>
        <v>927.80769230769226</v>
      </c>
      <c r="P4406" s="1">
        <f t="shared" si="206"/>
        <v>23195.192307692305</v>
      </c>
      <c r="Q4406" s="1">
        <f>Table1[[#This Row],[Earned Basic Salary]]*20%</f>
        <v>4639.038461538461</v>
      </c>
      <c r="R4406" s="1">
        <f>Table1[[#This Row],[Earned Basic Salary]]*10%</f>
        <v>2319.5192307692305</v>
      </c>
      <c r="S4406" s="1">
        <f>Table1[[#This Row],[Earned Basic Salary]]*12%</f>
        <v>2783.4230769230767</v>
      </c>
      <c r="T4406" s="1">
        <f>200</f>
        <v>200</v>
      </c>
      <c r="U4406" s="1">
        <f>Table1[[#This Row],[PF]]+Table1[[#This Row],[Professional Tax]]</f>
        <v>2983.4230769230767</v>
      </c>
      <c r="V4406" s="1">
        <f>Table1[[#This Row],[Overtime Hours]]*200</f>
        <v>1200</v>
      </c>
      <c r="W4406" s="1">
        <f>Table1[[#This Row],[Earned Basic Salary]]+Table1[[#This Row],[HRA]]+Table1[[#This Row],[DA]]+Table1[[#This Row],[Overtime Pay]]</f>
        <v>31353.749999999996</v>
      </c>
      <c r="X4406" s="1">
        <f>Table1[[#This Row],[Gross Salary]]-Table1[[#This Row],[Total Deduction]]</f>
        <v>28370.326923076918</v>
      </c>
      <c r="Y4406" t="s">
        <v>37</v>
      </c>
      <c r="Z4406" t="s">
        <v>106</v>
      </c>
      <c r="AA4406" t="s">
        <v>15549</v>
      </c>
      <c r="AB4406" t="s">
        <v>15550</v>
      </c>
    </row>
    <row r="4407" spans="1:28" x14ac:dyDescent="0.3">
      <c r="A4407" t="s">
        <v>15551</v>
      </c>
      <c r="B4407" t="s">
        <v>420</v>
      </c>
      <c r="C4407">
        <v>45</v>
      </c>
      <c r="D4407" t="s">
        <v>75</v>
      </c>
      <c r="E4407" t="s">
        <v>32</v>
      </c>
      <c r="F4407" t="s">
        <v>46</v>
      </c>
      <c r="G4407" t="s">
        <v>15552</v>
      </c>
      <c r="H4407" t="s">
        <v>35</v>
      </c>
      <c r="I4407" t="s">
        <v>36</v>
      </c>
      <c r="J4407">
        <v>26</v>
      </c>
      <c r="K4407">
        <v>24</v>
      </c>
      <c r="L4407">
        <f t="shared" si="204"/>
        <v>2</v>
      </c>
      <c r="M4407">
        <v>11</v>
      </c>
      <c r="N4407">
        <v>60879</v>
      </c>
      <c r="O4407" s="1">
        <f t="shared" si="205"/>
        <v>2341.5</v>
      </c>
      <c r="P4407" s="1">
        <f t="shared" si="206"/>
        <v>56196</v>
      </c>
      <c r="Q4407" s="1">
        <f>Table1[[#This Row],[Earned Basic Salary]]*20%</f>
        <v>11239.2</v>
      </c>
      <c r="R4407" s="1">
        <f>Table1[[#This Row],[Earned Basic Salary]]*10%</f>
        <v>5619.6</v>
      </c>
      <c r="S4407" s="1">
        <f>Table1[[#This Row],[Earned Basic Salary]]*12%</f>
        <v>6743.5199999999995</v>
      </c>
      <c r="T4407" s="1">
        <f>200</f>
        <v>200</v>
      </c>
      <c r="U4407" s="1">
        <f>Table1[[#This Row],[PF]]+Table1[[#This Row],[Professional Tax]]</f>
        <v>6943.5199999999995</v>
      </c>
      <c r="V4407" s="1">
        <f>Table1[[#This Row],[Overtime Hours]]*200</f>
        <v>2200</v>
      </c>
      <c r="W4407" s="1">
        <f>Table1[[#This Row],[Earned Basic Salary]]+Table1[[#This Row],[HRA]]+Table1[[#This Row],[DA]]+Table1[[#This Row],[Overtime Pay]]</f>
        <v>75254.8</v>
      </c>
      <c r="X4407" s="1">
        <f>Table1[[#This Row],[Gross Salary]]-Table1[[#This Row],[Total Deduction]]</f>
        <v>68311.28</v>
      </c>
      <c r="Y4407" t="s">
        <v>37</v>
      </c>
      <c r="Z4407" t="s">
        <v>48</v>
      </c>
      <c r="AA4407" t="s">
        <v>15553</v>
      </c>
      <c r="AB4407" t="s">
        <v>15554</v>
      </c>
    </row>
    <row r="4408" spans="1:28" x14ac:dyDescent="0.3">
      <c r="A4408" t="s">
        <v>15555</v>
      </c>
      <c r="B4408" t="s">
        <v>255</v>
      </c>
      <c r="C4408">
        <v>40</v>
      </c>
      <c r="D4408" t="s">
        <v>61</v>
      </c>
      <c r="E4408" t="s">
        <v>32</v>
      </c>
      <c r="F4408" t="s">
        <v>33</v>
      </c>
      <c r="G4408" t="s">
        <v>688</v>
      </c>
      <c r="H4408" t="s">
        <v>35</v>
      </c>
      <c r="I4408" t="s">
        <v>36</v>
      </c>
      <c r="J4408">
        <v>26</v>
      </c>
      <c r="K4408">
        <v>24</v>
      </c>
      <c r="L4408">
        <f t="shared" si="204"/>
        <v>2</v>
      </c>
      <c r="M4408">
        <v>20</v>
      </c>
      <c r="N4408">
        <v>70810</v>
      </c>
      <c r="O4408" s="1">
        <f t="shared" si="205"/>
        <v>2723.4615384615386</v>
      </c>
      <c r="P4408" s="1">
        <f t="shared" si="206"/>
        <v>65363.076923076922</v>
      </c>
      <c r="Q4408" s="1">
        <f>Table1[[#This Row],[Earned Basic Salary]]*20%</f>
        <v>13072.615384615385</v>
      </c>
      <c r="R4408" s="1">
        <f>Table1[[#This Row],[Earned Basic Salary]]*10%</f>
        <v>6536.3076923076924</v>
      </c>
      <c r="S4408" s="1">
        <f>Table1[[#This Row],[Earned Basic Salary]]*12%</f>
        <v>7843.5692307692307</v>
      </c>
      <c r="T4408" s="1">
        <f>200</f>
        <v>200</v>
      </c>
      <c r="U4408" s="1">
        <f>Table1[[#This Row],[PF]]+Table1[[#This Row],[Professional Tax]]</f>
        <v>8043.5692307692307</v>
      </c>
      <c r="V4408" s="1">
        <f>Table1[[#This Row],[Overtime Hours]]*200</f>
        <v>4000</v>
      </c>
      <c r="W4408" s="1">
        <f>Table1[[#This Row],[Earned Basic Salary]]+Table1[[#This Row],[HRA]]+Table1[[#This Row],[DA]]+Table1[[#This Row],[Overtime Pay]]</f>
        <v>88972</v>
      </c>
      <c r="X4408" s="1">
        <f>Table1[[#This Row],[Gross Salary]]-Table1[[#This Row],[Total Deduction]]</f>
        <v>80928.430769230763</v>
      </c>
      <c r="Y4408" t="s">
        <v>37</v>
      </c>
      <c r="Z4408" t="s">
        <v>48</v>
      </c>
      <c r="AA4408" t="s">
        <v>15556</v>
      </c>
      <c r="AB4408" t="s">
        <v>15557</v>
      </c>
    </row>
    <row r="4409" spans="1:28" x14ac:dyDescent="0.3">
      <c r="A4409" t="s">
        <v>15558</v>
      </c>
      <c r="B4409" t="s">
        <v>3229</v>
      </c>
      <c r="C4409">
        <v>35</v>
      </c>
      <c r="D4409" t="s">
        <v>127</v>
      </c>
      <c r="E4409" t="s">
        <v>32</v>
      </c>
      <c r="F4409" t="s">
        <v>83</v>
      </c>
      <c r="G4409" t="s">
        <v>1611</v>
      </c>
      <c r="H4409" t="s">
        <v>35</v>
      </c>
      <c r="I4409" t="s">
        <v>36</v>
      </c>
      <c r="J4409">
        <v>26</v>
      </c>
      <c r="K4409">
        <v>25</v>
      </c>
      <c r="L4409">
        <f t="shared" si="204"/>
        <v>1</v>
      </c>
      <c r="M4409">
        <v>19</v>
      </c>
      <c r="N4409">
        <v>57886</v>
      </c>
      <c r="O4409" s="1">
        <f t="shared" si="205"/>
        <v>2226.3846153846152</v>
      </c>
      <c r="P4409" s="1">
        <f t="shared" si="206"/>
        <v>55659.615384615383</v>
      </c>
      <c r="Q4409" s="1">
        <f>Table1[[#This Row],[Earned Basic Salary]]*20%</f>
        <v>11131.923076923078</v>
      </c>
      <c r="R4409" s="1">
        <f>Table1[[#This Row],[Earned Basic Salary]]*10%</f>
        <v>5565.961538461539</v>
      </c>
      <c r="S4409" s="1">
        <f>Table1[[#This Row],[Earned Basic Salary]]*12%</f>
        <v>6679.1538461538457</v>
      </c>
      <c r="T4409" s="1">
        <f>200</f>
        <v>200</v>
      </c>
      <c r="U4409" s="1">
        <f>Table1[[#This Row],[PF]]+Table1[[#This Row],[Professional Tax]]</f>
        <v>6879.1538461538457</v>
      </c>
      <c r="V4409" s="1">
        <f>Table1[[#This Row],[Overtime Hours]]*200</f>
        <v>3800</v>
      </c>
      <c r="W4409" s="1">
        <f>Table1[[#This Row],[Earned Basic Salary]]+Table1[[#This Row],[HRA]]+Table1[[#This Row],[DA]]+Table1[[#This Row],[Overtime Pay]]</f>
        <v>76157.5</v>
      </c>
      <c r="X4409" s="1">
        <f>Table1[[#This Row],[Gross Salary]]-Table1[[#This Row],[Total Deduction]]</f>
        <v>69278.346153846156</v>
      </c>
      <c r="Y4409" t="s">
        <v>37</v>
      </c>
      <c r="Z4409" t="s">
        <v>95</v>
      </c>
      <c r="AA4409" t="s">
        <v>15559</v>
      </c>
      <c r="AB4409" t="s">
        <v>15560</v>
      </c>
    </row>
    <row r="4410" spans="1:28" x14ac:dyDescent="0.3">
      <c r="A4410" t="s">
        <v>15561</v>
      </c>
      <c r="B4410" t="s">
        <v>1668</v>
      </c>
      <c r="C4410">
        <v>32</v>
      </c>
      <c r="D4410" t="s">
        <v>44</v>
      </c>
      <c r="E4410" t="s">
        <v>32</v>
      </c>
      <c r="F4410" t="s">
        <v>69</v>
      </c>
      <c r="G4410" t="s">
        <v>5839</v>
      </c>
      <c r="H4410" t="s">
        <v>35</v>
      </c>
      <c r="I4410" t="s">
        <v>36</v>
      </c>
      <c r="J4410">
        <v>26</v>
      </c>
      <c r="K4410">
        <v>25</v>
      </c>
      <c r="L4410">
        <f t="shared" si="204"/>
        <v>1</v>
      </c>
      <c r="M4410">
        <v>10</v>
      </c>
      <c r="N4410">
        <v>72515</v>
      </c>
      <c r="O4410" s="1">
        <f t="shared" si="205"/>
        <v>2789.0384615384614</v>
      </c>
      <c r="P4410" s="1">
        <f t="shared" si="206"/>
        <v>69725.961538461532</v>
      </c>
      <c r="Q4410" s="1">
        <f>Table1[[#This Row],[Earned Basic Salary]]*20%</f>
        <v>13945.192307692307</v>
      </c>
      <c r="R4410" s="1">
        <f>Table1[[#This Row],[Earned Basic Salary]]*10%</f>
        <v>6972.5961538461534</v>
      </c>
      <c r="S4410" s="1">
        <f>Table1[[#This Row],[Earned Basic Salary]]*12%</f>
        <v>8367.1153846153829</v>
      </c>
      <c r="T4410" s="1">
        <f>200</f>
        <v>200</v>
      </c>
      <c r="U4410" s="1">
        <f>Table1[[#This Row],[PF]]+Table1[[#This Row],[Professional Tax]]</f>
        <v>8567.1153846153829</v>
      </c>
      <c r="V4410" s="1">
        <f>Table1[[#This Row],[Overtime Hours]]*200</f>
        <v>2000</v>
      </c>
      <c r="W4410" s="1">
        <f>Table1[[#This Row],[Earned Basic Salary]]+Table1[[#This Row],[HRA]]+Table1[[#This Row],[DA]]+Table1[[#This Row],[Overtime Pay]]</f>
        <v>92643.75</v>
      </c>
      <c r="X4410" s="1">
        <f>Table1[[#This Row],[Gross Salary]]-Table1[[#This Row],[Total Deduction]]</f>
        <v>84076.634615384624</v>
      </c>
      <c r="Y4410" t="s">
        <v>37</v>
      </c>
      <c r="Z4410" t="s">
        <v>95</v>
      </c>
      <c r="AA4410" t="s">
        <v>15562</v>
      </c>
      <c r="AB4410" t="s">
        <v>15563</v>
      </c>
    </row>
    <row r="4411" spans="1:28" x14ac:dyDescent="0.3">
      <c r="A4411" t="s">
        <v>15564</v>
      </c>
      <c r="B4411" t="s">
        <v>392</v>
      </c>
      <c r="C4411">
        <v>35</v>
      </c>
      <c r="D4411" t="s">
        <v>61</v>
      </c>
      <c r="E4411" t="s">
        <v>32</v>
      </c>
      <c r="F4411" t="s">
        <v>55</v>
      </c>
      <c r="G4411" t="s">
        <v>15565</v>
      </c>
      <c r="H4411" t="s">
        <v>35</v>
      </c>
      <c r="I4411" t="s">
        <v>36</v>
      </c>
      <c r="J4411">
        <v>26</v>
      </c>
      <c r="K4411">
        <v>22</v>
      </c>
      <c r="L4411">
        <f t="shared" si="204"/>
        <v>4</v>
      </c>
      <c r="M4411">
        <v>0</v>
      </c>
      <c r="N4411">
        <v>23472</v>
      </c>
      <c r="O4411" s="1">
        <f t="shared" si="205"/>
        <v>902.76923076923072</v>
      </c>
      <c r="P4411" s="1">
        <f t="shared" si="206"/>
        <v>19860.923076923074</v>
      </c>
      <c r="Q4411" s="1">
        <f>Table1[[#This Row],[Earned Basic Salary]]*20%</f>
        <v>3972.184615384615</v>
      </c>
      <c r="R4411" s="1">
        <f>Table1[[#This Row],[Earned Basic Salary]]*10%</f>
        <v>1986.0923076923075</v>
      </c>
      <c r="S4411" s="1">
        <f>Table1[[#This Row],[Earned Basic Salary]]*12%</f>
        <v>2383.310769230769</v>
      </c>
      <c r="T4411" s="1">
        <f>200</f>
        <v>200</v>
      </c>
      <c r="U4411" s="1">
        <f>Table1[[#This Row],[PF]]+Table1[[#This Row],[Professional Tax]]</f>
        <v>2583.310769230769</v>
      </c>
      <c r="V4411" s="1">
        <f>Table1[[#This Row],[Overtime Hours]]*200</f>
        <v>0</v>
      </c>
      <c r="W4411" s="1">
        <f>Table1[[#This Row],[Earned Basic Salary]]+Table1[[#This Row],[HRA]]+Table1[[#This Row],[DA]]+Table1[[#This Row],[Overtime Pay]]</f>
        <v>25819.199999999997</v>
      </c>
      <c r="X4411" s="1">
        <f>Table1[[#This Row],[Gross Salary]]-Table1[[#This Row],[Total Deduction]]</f>
        <v>23235.889230769229</v>
      </c>
      <c r="Y4411" t="s">
        <v>37</v>
      </c>
      <c r="Z4411" t="s">
        <v>95</v>
      </c>
      <c r="AA4411" t="s">
        <v>15566</v>
      </c>
      <c r="AB4411" t="s">
        <v>15567</v>
      </c>
    </row>
    <row r="4412" spans="1:28" x14ac:dyDescent="0.3">
      <c r="A4412" t="s">
        <v>15568</v>
      </c>
      <c r="B4412" t="s">
        <v>607</v>
      </c>
      <c r="C4412">
        <v>46</v>
      </c>
      <c r="D4412" t="s">
        <v>81</v>
      </c>
      <c r="E4412" t="s">
        <v>32</v>
      </c>
      <c r="F4412" t="s">
        <v>55</v>
      </c>
      <c r="G4412" t="s">
        <v>1598</v>
      </c>
      <c r="H4412" t="s">
        <v>35</v>
      </c>
      <c r="I4412" t="s">
        <v>36</v>
      </c>
      <c r="J4412">
        <v>26</v>
      </c>
      <c r="K4412">
        <v>21</v>
      </c>
      <c r="L4412">
        <f t="shared" si="204"/>
        <v>5</v>
      </c>
      <c r="M4412">
        <v>1</v>
      </c>
      <c r="N4412">
        <v>37680</v>
      </c>
      <c r="O4412" s="1">
        <f t="shared" si="205"/>
        <v>1449.2307692307693</v>
      </c>
      <c r="P4412" s="1">
        <f t="shared" si="206"/>
        <v>30433.846153846156</v>
      </c>
      <c r="Q4412" s="1">
        <f>Table1[[#This Row],[Earned Basic Salary]]*20%</f>
        <v>6086.7692307692314</v>
      </c>
      <c r="R4412" s="1">
        <f>Table1[[#This Row],[Earned Basic Salary]]*10%</f>
        <v>3043.3846153846157</v>
      </c>
      <c r="S4412" s="1">
        <f>Table1[[#This Row],[Earned Basic Salary]]*12%</f>
        <v>3652.0615384615385</v>
      </c>
      <c r="T4412" s="1">
        <f>200</f>
        <v>200</v>
      </c>
      <c r="U4412" s="1">
        <f>Table1[[#This Row],[PF]]+Table1[[#This Row],[Professional Tax]]</f>
        <v>3852.0615384615385</v>
      </c>
      <c r="V4412" s="1">
        <f>Table1[[#This Row],[Overtime Hours]]*200</f>
        <v>200</v>
      </c>
      <c r="W4412" s="1">
        <f>Table1[[#This Row],[Earned Basic Salary]]+Table1[[#This Row],[HRA]]+Table1[[#This Row],[DA]]+Table1[[#This Row],[Overtime Pay]]</f>
        <v>39764.000000000007</v>
      </c>
      <c r="X4412" s="1">
        <f>Table1[[#This Row],[Gross Salary]]-Table1[[#This Row],[Total Deduction]]</f>
        <v>35911.93846153847</v>
      </c>
      <c r="Y4412" t="s">
        <v>37</v>
      </c>
      <c r="Z4412" t="s">
        <v>38</v>
      </c>
      <c r="AA4412" t="s">
        <v>15569</v>
      </c>
      <c r="AB4412" t="s">
        <v>15570</v>
      </c>
    </row>
    <row r="4413" spans="1:28" x14ac:dyDescent="0.3">
      <c r="A4413" t="s">
        <v>15571</v>
      </c>
      <c r="B4413" t="s">
        <v>132</v>
      </c>
      <c r="C4413">
        <v>34</v>
      </c>
      <c r="D4413" t="s">
        <v>31</v>
      </c>
      <c r="E4413" t="s">
        <v>82</v>
      </c>
      <c r="F4413" t="s">
        <v>33</v>
      </c>
      <c r="G4413" t="s">
        <v>6763</v>
      </c>
      <c r="H4413" t="s">
        <v>35</v>
      </c>
      <c r="I4413" t="s">
        <v>36</v>
      </c>
      <c r="J4413">
        <v>26</v>
      </c>
      <c r="K4413">
        <v>25</v>
      </c>
      <c r="L4413">
        <f t="shared" si="204"/>
        <v>1</v>
      </c>
      <c r="M4413">
        <v>15</v>
      </c>
      <c r="N4413">
        <v>23419</v>
      </c>
      <c r="O4413" s="1">
        <f t="shared" si="205"/>
        <v>900.73076923076928</v>
      </c>
      <c r="P4413" s="1">
        <f t="shared" si="206"/>
        <v>22518.26923076923</v>
      </c>
      <c r="Q4413" s="1">
        <f>Table1[[#This Row],[Earned Basic Salary]]*20%</f>
        <v>4503.6538461538466</v>
      </c>
      <c r="R4413" s="1">
        <f>Table1[[#This Row],[Earned Basic Salary]]*10%</f>
        <v>2251.8269230769233</v>
      </c>
      <c r="S4413" s="1">
        <f>Table1[[#This Row],[Earned Basic Salary]]*12%</f>
        <v>2702.1923076923076</v>
      </c>
      <c r="T4413" s="1">
        <f>200</f>
        <v>200</v>
      </c>
      <c r="U4413" s="1">
        <f>Table1[[#This Row],[PF]]+Table1[[#This Row],[Professional Tax]]</f>
        <v>2902.1923076923076</v>
      </c>
      <c r="V4413" s="1">
        <f>Table1[[#This Row],[Overtime Hours]]*200</f>
        <v>3000</v>
      </c>
      <c r="W4413" s="1">
        <f>Table1[[#This Row],[Earned Basic Salary]]+Table1[[#This Row],[HRA]]+Table1[[#This Row],[DA]]+Table1[[#This Row],[Overtime Pay]]</f>
        <v>32273.75</v>
      </c>
      <c r="X4413" s="1">
        <f>Table1[[#This Row],[Gross Salary]]-Table1[[#This Row],[Total Deduction]]</f>
        <v>29371.557692307691</v>
      </c>
      <c r="Y4413" t="s">
        <v>37</v>
      </c>
      <c r="Z4413" t="s">
        <v>106</v>
      </c>
      <c r="AA4413" t="s">
        <v>15572</v>
      </c>
      <c r="AB4413" t="s">
        <v>15573</v>
      </c>
    </row>
    <row r="4414" spans="1:28" x14ac:dyDescent="0.3">
      <c r="A4414" t="s">
        <v>15574</v>
      </c>
      <c r="B4414" t="s">
        <v>74</v>
      </c>
      <c r="C4414">
        <v>33</v>
      </c>
      <c r="D4414" t="s">
        <v>44</v>
      </c>
      <c r="E4414" t="s">
        <v>45</v>
      </c>
      <c r="F4414" t="s">
        <v>46</v>
      </c>
      <c r="G4414" t="s">
        <v>12044</v>
      </c>
      <c r="H4414" t="s">
        <v>35</v>
      </c>
      <c r="I4414" t="s">
        <v>36</v>
      </c>
      <c r="J4414">
        <v>26</v>
      </c>
      <c r="K4414">
        <v>23</v>
      </c>
      <c r="L4414">
        <f t="shared" si="204"/>
        <v>3</v>
      </c>
      <c r="M4414">
        <v>18</v>
      </c>
      <c r="N4414">
        <v>46438</v>
      </c>
      <c r="O4414" s="1">
        <f t="shared" si="205"/>
        <v>1786.0769230769231</v>
      </c>
      <c r="P4414" s="1">
        <f t="shared" si="206"/>
        <v>41079.769230769234</v>
      </c>
      <c r="Q4414" s="1">
        <f>Table1[[#This Row],[Earned Basic Salary]]*20%</f>
        <v>8215.9538461538468</v>
      </c>
      <c r="R4414" s="1">
        <f>Table1[[#This Row],[Earned Basic Salary]]*10%</f>
        <v>4107.9769230769234</v>
      </c>
      <c r="S4414" s="1">
        <f>Table1[[#This Row],[Earned Basic Salary]]*12%</f>
        <v>4929.5723076923077</v>
      </c>
      <c r="T4414" s="1">
        <f>200</f>
        <v>200</v>
      </c>
      <c r="U4414" s="1">
        <f>Table1[[#This Row],[PF]]+Table1[[#This Row],[Professional Tax]]</f>
        <v>5129.5723076923077</v>
      </c>
      <c r="V4414" s="1">
        <f>Table1[[#This Row],[Overtime Hours]]*200</f>
        <v>3600</v>
      </c>
      <c r="W4414" s="1">
        <f>Table1[[#This Row],[Earned Basic Salary]]+Table1[[#This Row],[HRA]]+Table1[[#This Row],[DA]]+Table1[[#This Row],[Overtime Pay]]</f>
        <v>57003.700000000004</v>
      </c>
      <c r="X4414" s="1">
        <f>Table1[[#This Row],[Gross Salary]]-Table1[[#This Row],[Total Deduction]]</f>
        <v>51874.127692307695</v>
      </c>
      <c r="Y4414" t="s">
        <v>37</v>
      </c>
      <c r="Z4414" t="s">
        <v>95</v>
      </c>
      <c r="AA4414" t="s">
        <v>15575</v>
      </c>
      <c r="AB4414" t="s">
        <v>15576</v>
      </c>
    </row>
    <row r="4415" spans="1:28" x14ac:dyDescent="0.3">
      <c r="A4415" t="s">
        <v>15577</v>
      </c>
      <c r="B4415" t="s">
        <v>1011</v>
      </c>
      <c r="C4415">
        <v>21</v>
      </c>
      <c r="D4415" t="s">
        <v>53</v>
      </c>
      <c r="E4415" t="s">
        <v>45</v>
      </c>
      <c r="F4415" t="s">
        <v>33</v>
      </c>
      <c r="G4415" t="s">
        <v>15578</v>
      </c>
      <c r="H4415" t="s">
        <v>35</v>
      </c>
      <c r="I4415" t="s">
        <v>36</v>
      </c>
      <c r="J4415">
        <v>26</v>
      </c>
      <c r="K4415">
        <v>26</v>
      </c>
      <c r="L4415">
        <f t="shared" si="204"/>
        <v>0</v>
      </c>
      <c r="M4415">
        <v>0</v>
      </c>
      <c r="N4415">
        <v>39339</v>
      </c>
      <c r="O4415" s="1">
        <f t="shared" si="205"/>
        <v>1513.0384615384614</v>
      </c>
      <c r="P4415" s="1">
        <f t="shared" si="206"/>
        <v>39339</v>
      </c>
      <c r="Q4415" s="1">
        <f>Table1[[#This Row],[Earned Basic Salary]]*20%</f>
        <v>7867.8</v>
      </c>
      <c r="R4415" s="1">
        <f>Table1[[#This Row],[Earned Basic Salary]]*10%</f>
        <v>3933.9</v>
      </c>
      <c r="S4415" s="1">
        <f>Table1[[#This Row],[Earned Basic Salary]]*12%</f>
        <v>4720.6799999999994</v>
      </c>
      <c r="T4415" s="1">
        <f>200</f>
        <v>200</v>
      </c>
      <c r="U4415" s="1">
        <f>Table1[[#This Row],[PF]]+Table1[[#This Row],[Professional Tax]]</f>
        <v>4920.6799999999994</v>
      </c>
      <c r="V4415" s="1">
        <f>Table1[[#This Row],[Overtime Hours]]*200</f>
        <v>0</v>
      </c>
      <c r="W4415" s="1">
        <f>Table1[[#This Row],[Earned Basic Salary]]+Table1[[#This Row],[HRA]]+Table1[[#This Row],[DA]]+Table1[[#This Row],[Overtime Pay]]</f>
        <v>51140.700000000004</v>
      </c>
      <c r="X4415" s="1">
        <f>Table1[[#This Row],[Gross Salary]]-Table1[[#This Row],[Total Deduction]]</f>
        <v>46220.020000000004</v>
      </c>
      <c r="Y4415" t="s">
        <v>37</v>
      </c>
      <c r="Z4415" t="s">
        <v>38</v>
      </c>
      <c r="AA4415" t="s">
        <v>15579</v>
      </c>
      <c r="AB4415" t="s">
        <v>15580</v>
      </c>
    </row>
    <row r="4416" spans="1:28" x14ac:dyDescent="0.3">
      <c r="A4416" t="s">
        <v>15581</v>
      </c>
      <c r="B4416" t="s">
        <v>2873</v>
      </c>
      <c r="C4416">
        <v>27</v>
      </c>
      <c r="D4416" t="s">
        <v>44</v>
      </c>
      <c r="E4416" t="s">
        <v>62</v>
      </c>
      <c r="F4416" t="s">
        <v>89</v>
      </c>
      <c r="G4416" t="s">
        <v>696</v>
      </c>
      <c r="H4416" t="s">
        <v>35</v>
      </c>
      <c r="I4416" t="s">
        <v>36</v>
      </c>
      <c r="J4416">
        <v>26</v>
      </c>
      <c r="K4416">
        <v>24</v>
      </c>
      <c r="L4416">
        <f t="shared" si="204"/>
        <v>2</v>
      </c>
      <c r="M4416">
        <v>1</v>
      </c>
      <c r="N4416">
        <v>77573</v>
      </c>
      <c r="O4416" s="1">
        <f t="shared" si="205"/>
        <v>2983.5769230769229</v>
      </c>
      <c r="P4416" s="1">
        <f t="shared" si="206"/>
        <v>71605.846153846156</v>
      </c>
      <c r="Q4416" s="1">
        <f>Table1[[#This Row],[Earned Basic Salary]]*20%</f>
        <v>14321.169230769232</v>
      </c>
      <c r="R4416" s="1">
        <f>Table1[[#This Row],[Earned Basic Salary]]*10%</f>
        <v>7160.584615384616</v>
      </c>
      <c r="S4416" s="1">
        <f>Table1[[#This Row],[Earned Basic Salary]]*12%</f>
        <v>8592.7015384615388</v>
      </c>
      <c r="T4416" s="1">
        <f>200</f>
        <v>200</v>
      </c>
      <c r="U4416" s="1">
        <f>Table1[[#This Row],[PF]]+Table1[[#This Row],[Professional Tax]]</f>
        <v>8792.7015384615388</v>
      </c>
      <c r="V4416" s="1">
        <f>Table1[[#This Row],[Overtime Hours]]*200</f>
        <v>200</v>
      </c>
      <c r="W4416" s="1">
        <f>Table1[[#This Row],[Earned Basic Salary]]+Table1[[#This Row],[HRA]]+Table1[[#This Row],[DA]]+Table1[[#This Row],[Overtime Pay]]</f>
        <v>93287.6</v>
      </c>
      <c r="X4416" s="1">
        <f>Table1[[#This Row],[Gross Salary]]-Table1[[#This Row],[Total Deduction]]</f>
        <v>84494.898461538469</v>
      </c>
      <c r="Y4416" t="s">
        <v>37</v>
      </c>
      <c r="Z4416" t="s">
        <v>38</v>
      </c>
      <c r="AA4416" t="s">
        <v>15582</v>
      </c>
      <c r="AB4416" t="s">
        <v>15583</v>
      </c>
    </row>
    <row r="4417" spans="1:28" x14ac:dyDescent="0.3">
      <c r="A4417" t="s">
        <v>15584</v>
      </c>
      <c r="B4417" t="s">
        <v>315</v>
      </c>
      <c r="C4417">
        <v>54</v>
      </c>
      <c r="D4417" t="s">
        <v>133</v>
      </c>
      <c r="E4417" t="s">
        <v>62</v>
      </c>
      <c r="F4417" t="s">
        <v>89</v>
      </c>
      <c r="G4417" t="s">
        <v>2815</v>
      </c>
      <c r="H4417" t="s">
        <v>35</v>
      </c>
      <c r="I4417" t="s">
        <v>36</v>
      </c>
      <c r="J4417">
        <v>26</v>
      </c>
      <c r="K4417">
        <v>22</v>
      </c>
      <c r="L4417">
        <f t="shared" si="204"/>
        <v>4</v>
      </c>
      <c r="M4417">
        <v>15</v>
      </c>
      <c r="N4417">
        <v>33064</v>
      </c>
      <c r="O4417" s="1">
        <f t="shared" si="205"/>
        <v>1271.6923076923076</v>
      </c>
      <c r="P4417" s="1">
        <f t="shared" si="206"/>
        <v>27977.230769230766</v>
      </c>
      <c r="Q4417" s="1">
        <f>Table1[[#This Row],[Earned Basic Salary]]*20%</f>
        <v>5595.4461538461537</v>
      </c>
      <c r="R4417" s="1">
        <f>Table1[[#This Row],[Earned Basic Salary]]*10%</f>
        <v>2797.7230769230769</v>
      </c>
      <c r="S4417" s="1">
        <f>Table1[[#This Row],[Earned Basic Salary]]*12%</f>
        <v>3357.267692307692</v>
      </c>
      <c r="T4417" s="1">
        <f>200</f>
        <v>200</v>
      </c>
      <c r="U4417" s="1">
        <f>Table1[[#This Row],[PF]]+Table1[[#This Row],[Professional Tax]]</f>
        <v>3557.267692307692</v>
      </c>
      <c r="V4417" s="1">
        <f>Table1[[#This Row],[Overtime Hours]]*200</f>
        <v>3000</v>
      </c>
      <c r="W4417" s="1">
        <f>Table1[[#This Row],[Earned Basic Salary]]+Table1[[#This Row],[HRA]]+Table1[[#This Row],[DA]]+Table1[[#This Row],[Overtime Pay]]</f>
        <v>39370.399999999994</v>
      </c>
      <c r="X4417" s="1">
        <f>Table1[[#This Row],[Gross Salary]]-Table1[[#This Row],[Total Deduction]]</f>
        <v>35813.1323076923</v>
      </c>
      <c r="Y4417" t="s">
        <v>37</v>
      </c>
      <c r="Z4417" t="s">
        <v>38</v>
      </c>
      <c r="AA4417" t="s">
        <v>15585</v>
      </c>
      <c r="AB4417" t="s">
        <v>15586</v>
      </c>
    </row>
    <row r="4418" spans="1:28" x14ac:dyDescent="0.3">
      <c r="A4418" t="s">
        <v>15587</v>
      </c>
      <c r="B4418" t="s">
        <v>1547</v>
      </c>
      <c r="C4418">
        <v>55</v>
      </c>
      <c r="D4418" t="s">
        <v>44</v>
      </c>
      <c r="E4418" t="s">
        <v>32</v>
      </c>
      <c r="F4418" t="s">
        <v>89</v>
      </c>
      <c r="G4418" t="s">
        <v>1367</v>
      </c>
      <c r="H4418" t="s">
        <v>35</v>
      </c>
      <c r="I4418" t="s">
        <v>36</v>
      </c>
      <c r="J4418">
        <v>26</v>
      </c>
      <c r="K4418">
        <v>22</v>
      </c>
      <c r="L4418">
        <f t="shared" si="204"/>
        <v>4</v>
      </c>
      <c r="M4418">
        <v>9</v>
      </c>
      <c r="N4418">
        <v>21257</v>
      </c>
      <c r="O4418" s="1">
        <f t="shared" si="205"/>
        <v>817.57692307692309</v>
      </c>
      <c r="P4418" s="1">
        <f t="shared" si="206"/>
        <v>17986.692307692309</v>
      </c>
      <c r="Q4418" s="1">
        <f>Table1[[#This Row],[Earned Basic Salary]]*20%</f>
        <v>3597.3384615384621</v>
      </c>
      <c r="R4418" s="1">
        <f>Table1[[#This Row],[Earned Basic Salary]]*10%</f>
        <v>1798.669230769231</v>
      </c>
      <c r="S4418" s="1">
        <f>Table1[[#This Row],[Earned Basic Salary]]*12%</f>
        <v>2158.4030769230772</v>
      </c>
      <c r="T4418" s="1">
        <f>200</f>
        <v>200</v>
      </c>
      <c r="U4418" s="1">
        <f>Table1[[#This Row],[PF]]+Table1[[#This Row],[Professional Tax]]</f>
        <v>2358.4030769230772</v>
      </c>
      <c r="V4418" s="1">
        <f>Table1[[#This Row],[Overtime Hours]]*200</f>
        <v>1800</v>
      </c>
      <c r="W4418" s="1">
        <f>Table1[[#This Row],[Earned Basic Salary]]+Table1[[#This Row],[HRA]]+Table1[[#This Row],[DA]]+Table1[[#This Row],[Overtime Pay]]</f>
        <v>25182.7</v>
      </c>
      <c r="X4418" s="1">
        <f>Table1[[#This Row],[Gross Salary]]-Table1[[#This Row],[Total Deduction]]</f>
        <v>22824.296923076923</v>
      </c>
      <c r="Y4418" t="s">
        <v>37</v>
      </c>
      <c r="Z4418" t="s">
        <v>38</v>
      </c>
      <c r="AA4418" t="s">
        <v>15588</v>
      </c>
      <c r="AB4418" t="s">
        <v>15589</v>
      </c>
    </row>
    <row r="4419" spans="1:28" x14ac:dyDescent="0.3">
      <c r="A4419" t="s">
        <v>15590</v>
      </c>
      <c r="B4419" t="s">
        <v>461</v>
      </c>
      <c r="C4419">
        <v>27</v>
      </c>
      <c r="D4419" t="s">
        <v>133</v>
      </c>
      <c r="E4419" t="s">
        <v>45</v>
      </c>
      <c r="F4419" t="s">
        <v>55</v>
      </c>
      <c r="G4419" t="s">
        <v>3480</v>
      </c>
      <c r="H4419" t="s">
        <v>35</v>
      </c>
      <c r="I4419" t="s">
        <v>36</v>
      </c>
      <c r="J4419">
        <v>26</v>
      </c>
      <c r="K4419">
        <v>22</v>
      </c>
      <c r="L4419">
        <f t="shared" ref="L4419:L4482" si="207">J4419-K4419</f>
        <v>4</v>
      </c>
      <c r="M4419">
        <v>18</v>
      </c>
      <c r="N4419">
        <v>29953</v>
      </c>
      <c r="O4419" s="1">
        <f t="shared" ref="O4419:O4482" si="208">N4419/J4419</f>
        <v>1152.0384615384614</v>
      </c>
      <c r="P4419" s="1">
        <f t="shared" ref="P4419:P4482" si="209">O4419*K4419</f>
        <v>25344.846153846152</v>
      </c>
      <c r="Q4419" s="1">
        <f>Table1[[#This Row],[Earned Basic Salary]]*20%</f>
        <v>5068.9692307692312</v>
      </c>
      <c r="R4419" s="1">
        <f>Table1[[#This Row],[Earned Basic Salary]]*10%</f>
        <v>2534.4846153846156</v>
      </c>
      <c r="S4419" s="1">
        <f>Table1[[#This Row],[Earned Basic Salary]]*12%</f>
        <v>3041.3815384615382</v>
      </c>
      <c r="T4419" s="1">
        <f>200</f>
        <v>200</v>
      </c>
      <c r="U4419" s="1">
        <f>Table1[[#This Row],[PF]]+Table1[[#This Row],[Professional Tax]]</f>
        <v>3241.3815384615382</v>
      </c>
      <c r="V4419" s="1">
        <f>Table1[[#This Row],[Overtime Hours]]*200</f>
        <v>3600</v>
      </c>
      <c r="W4419" s="1">
        <f>Table1[[#This Row],[Earned Basic Salary]]+Table1[[#This Row],[HRA]]+Table1[[#This Row],[DA]]+Table1[[#This Row],[Overtime Pay]]</f>
        <v>36548.300000000003</v>
      </c>
      <c r="X4419" s="1">
        <f>Table1[[#This Row],[Gross Salary]]-Table1[[#This Row],[Total Deduction]]</f>
        <v>33306.918461538466</v>
      </c>
      <c r="Y4419" t="s">
        <v>37</v>
      </c>
      <c r="Z4419" t="s">
        <v>106</v>
      </c>
      <c r="AA4419" t="s">
        <v>15591</v>
      </c>
      <c r="AB4419" t="s">
        <v>15592</v>
      </c>
    </row>
    <row r="4420" spans="1:28" x14ac:dyDescent="0.3">
      <c r="A4420" t="s">
        <v>15593</v>
      </c>
      <c r="B4420" t="s">
        <v>275</v>
      </c>
      <c r="C4420">
        <v>33</v>
      </c>
      <c r="D4420" t="s">
        <v>31</v>
      </c>
      <c r="E4420" t="s">
        <v>54</v>
      </c>
      <c r="F4420" t="s">
        <v>46</v>
      </c>
      <c r="G4420" t="s">
        <v>10897</v>
      </c>
      <c r="H4420" t="s">
        <v>35</v>
      </c>
      <c r="I4420" t="s">
        <v>36</v>
      </c>
      <c r="J4420">
        <v>26</v>
      </c>
      <c r="K4420">
        <v>22</v>
      </c>
      <c r="L4420">
        <f t="shared" si="207"/>
        <v>4</v>
      </c>
      <c r="M4420">
        <v>0</v>
      </c>
      <c r="N4420">
        <v>45450</v>
      </c>
      <c r="O4420" s="1">
        <f t="shared" si="208"/>
        <v>1748.0769230769231</v>
      </c>
      <c r="P4420" s="1">
        <f t="shared" si="209"/>
        <v>38457.692307692305</v>
      </c>
      <c r="Q4420" s="1">
        <f>Table1[[#This Row],[Earned Basic Salary]]*20%</f>
        <v>7691.538461538461</v>
      </c>
      <c r="R4420" s="1">
        <f>Table1[[#This Row],[Earned Basic Salary]]*10%</f>
        <v>3845.7692307692305</v>
      </c>
      <c r="S4420" s="1">
        <f>Table1[[#This Row],[Earned Basic Salary]]*12%</f>
        <v>4614.9230769230762</v>
      </c>
      <c r="T4420" s="1">
        <f>200</f>
        <v>200</v>
      </c>
      <c r="U4420" s="1">
        <f>Table1[[#This Row],[PF]]+Table1[[#This Row],[Professional Tax]]</f>
        <v>4814.9230769230762</v>
      </c>
      <c r="V4420" s="1">
        <f>Table1[[#This Row],[Overtime Hours]]*200</f>
        <v>0</v>
      </c>
      <c r="W4420" s="1">
        <f>Table1[[#This Row],[Earned Basic Salary]]+Table1[[#This Row],[HRA]]+Table1[[#This Row],[DA]]+Table1[[#This Row],[Overtime Pay]]</f>
        <v>49995</v>
      </c>
      <c r="X4420" s="1">
        <f>Table1[[#This Row],[Gross Salary]]-Table1[[#This Row],[Total Deduction]]</f>
        <v>45180.076923076922</v>
      </c>
      <c r="Y4420" t="s">
        <v>37</v>
      </c>
      <c r="Z4420" t="s">
        <v>38</v>
      </c>
      <c r="AA4420" t="s">
        <v>15594</v>
      </c>
      <c r="AB4420" t="s">
        <v>15595</v>
      </c>
    </row>
    <row r="4421" spans="1:28" x14ac:dyDescent="0.3">
      <c r="A4421" t="s">
        <v>15596</v>
      </c>
      <c r="B4421" t="s">
        <v>310</v>
      </c>
      <c r="C4421">
        <v>51</v>
      </c>
      <c r="D4421" t="s">
        <v>53</v>
      </c>
      <c r="E4421" t="s">
        <v>54</v>
      </c>
      <c r="F4421" t="s">
        <v>69</v>
      </c>
      <c r="G4421" t="s">
        <v>1619</v>
      </c>
      <c r="H4421" t="s">
        <v>35</v>
      </c>
      <c r="I4421" t="s">
        <v>36</v>
      </c>
      <c r="J4421">
        <v>26</v>
      </c>
      <c r="K4421">
        <v>22</v>
      </c>
      <c r="L4421">
        <f t="shared" si="207"/>
        <v>4</v>
      </c>
      <c r="M4421">
        <v>20</v>
      </c>
      <c r="N4421">
        <v>65440</v>
      </c>
      <c r="O4421" s="1">
        <f t="shared" si="208"/>
        <v>2516.9230769230771</v>
      </c>
      <c r="P4421" s="1">
        <f t="shared" si="209"/>
        <v>55372.307692307695</v>
      </c>
      <c r="Q4421" s="1">
        <f>Table1[[#This Row],[Earned Basic Salary]]*20%</f>
        <v>11074.461538461539</v>
      </c>
      <c r="R4421" s="1">
        <f>Table1[[#This Row],[Earned Basic Salary]]*10%</f>
        <v>5537.2307692307695</v>
      </c>
      <c r="S4421" s="1">
        <f>Table1[[#This Row],[Earned Basic Salary]]*12%</f>
        <v>6644.6769230769232</v>
      </c>
      <c r="T4421" s="1">
        <f>200</f>
        <v>200</v>
      </c>
      <c r="U4421" s="1">
        <f>Table1[[#This Row],[PF]]+Table1[[#This Row],[Professional Tax]]</f>
        <v>6844.6769230769232</v>
      </c>
      <c r="V4421" s="1">
        <f>Table1[[#This Row],[Overtime Hours]]*200</f>
        <v>4000</v>
      </c>
      <c r="W4421" s="1">
        <f>Table1[[#This Row],[Earned Basic Salary]]+Table1[[#This Row],[HRA]]+Table1[[#This Row],[DA]]+Table1[[#This Row],[Overtime Pay]]</f>
        <v>75984</v>
      </c>
      <c r="X4421" s="1">
        <f>Table1[[#This Row],[Gross Salary]]-Table1[[#This Row],[Total Deduction]]</f>
        <v>69139.323076923072</v>
      </c>
      <c r="Y4421" t="s">
        <v>37</v>
      </c>
      <c r="Z4421" t="s">
        <v>48</v>
      </c>
      <c r="AA4421" t="s">
        <v>15597</v>
      </c>
      <c r="AB4421" t="s">
        <v>15598</v>
      </c>
    </row>
    <row r="4422" spans="1:28" x14ac:dyDescent="0.3">
      <c r="A4422" t="s">
        <v>15599</v>
      </c>
      <c r="B4422" t="s">
        <v>769</v>
      </c>
      <c r="C4422">
        <v>45</v>
      </c>
      <c r="D4422" t="s">
        <v>53</v>
      </c>
      <c r="E4422" t="s">
        <v>121</v>
      </c>
      <c r="F4422" t="s">
        <v>46</v>
      </c>
      <c r="G4422" t="s">
        <v>2399</v>
      </c>
      <c r="H4422" t="s">
        <v>35</v>
      </c>
      <c r="I4422" t="s">
        <v>36</v>
      </c>
      <c r="J4422">
        <v>26</v>
      </c>
      <c r="K4422">
        <v>24</v>
      </c>
      <c r="L4422">
        <f t="shared" si="207"/>
        <v>2</v>
      </c>
      <c r="M4422">
        <v>16</v>
      </c>
      <c r="N4422">
        <v>52497</v>
      </c>
      <c r="O4422" s="1">
        <f t="shared" si="208"/>
        <v>2019.1153846153845</v>
      </c>
      <c r="P4422" s="1">
        <f t="shared" si="209"/>
        <v>48458.769230769227</v>
      </c>
      <c r="Q4422" s="1">
        <f>Table1[[#This Row],[Earned Basic Salary]]*20%</f>
        <v>9691.7538461538461</v>
      </c>
      <c r="R4422" s="1">
        <f>Table1[[#This Row],[Earned Basic Salary]]*10%</f>
        <v>4845.876923076923</v>
      </c>
      <c r="S4422" s="1">
        <f>Table1[[#This Row],[Earned Basic Salary]]*12%</f>
        <v>5815.0523076923073</v>
      </c>
      <c r="T4422" s="1">
        <f>200</f>
        <v>200</v>
      </c>
      <c r="U4422" s="1">
        <f>Table1[[#This Row],[PF]]+Table1[[#This Row],[Professional Tax]]</f>
        <v>6015.0523076923073</v>
      </c>
      <c r="V4422" s="1">
        <f>Table1[[#This Row],[Overtime Hours]]*200</f>
        <v>3200</v>
      </c>
      <c r="W4422" s="1">
        <f>Table1[[#This Row],[Earned Basic Salary]]+Table1[[#This Row],[HRA]]+Table1[[#This Row],[DA]]+Table1[[#This Row],[Overtime Pay]]</f>
        <v>66196.399999999994</v>
      </c>
      <c r="X4422" s="1">
        <f>Table1[[#This Row],[Gross Salary]]-Table1[[#This Row],[Total Deduction]]</f>
        <v>60181.347692307689</v>
      </c>
      <c r="Y4422" t="s">
        <v>37</v>
      </c>
      <c r="Z4422" t="s">
        <v>95</v>
      </c>
      <c r="AA4422" t="s">
        <v>15600</v>
      </c>
      <c r="AB4422" t="s">
        <v>15601</v>
      </c>
    </row>
    <row r="4423" spans="1:28" x14ac:dyDescent="0.3">
      <c r="A4423" t="s">
        <v>15602</v>
      </c>
      <c r="B4423" t="s">
        <v>612</v>
      </c>
      <c r="C4423">
        <v>44</v>
      </c>
      <c r="D4423" t="s">
        <v>75</v>
      </c>
      <c r="E4423" t="s">
        <v>45</v>
      </c>
      <c r="F4423" t="s">
        <v>33</v>
      </c>
      <c r="G4423" t="s">
        <v>4367</v>
      </c>
      <c r="H4423" t="s">
        <v>35</v>
      </c>
      <c r="I4423" t="s">
        <v>36</v>
      </c>
      <c r="J4423">
        <v>26</v>
      </c>
      <c r="K4423">
        <v>24</v>
      </c>
      <c r="L4423">
        <f t="shared" si="207"/>
        <v>2</v>
      </c>
      <c r="M4423">
        <v>4</v>
      </c>
      <c r="N4423">
        <v>71217</v>
      </c>
      <c r="O4423" s="1">
        <f t="shared" si="208"/>
        <v>2739.1153846153848</v>
      </c>
      <c r="P4423" s="1">
        <f t="shared" si="209"/>
        <v>65738.769230769234</v>
      </c>
      <c r="Q4423" s="1">
        <f>Table1[[#This Row],[Earned Basic Salary]]*20%</f>
        <v>13147.753846153848</v>
      </c>
      <c r="R4423" s="1">
        <f>Table1[[#This Row],[Earned Basic Salary]]*10%</f>
        <v>6573.876923076924</v>
      </c>
      <c r="S4423" s="1">
        <f>Table1[[#This Row],[Earned Basic Salary]]*12%</f>
        <v>7888.6523076923077</v>
      </c>
      <c r="T4423" s="1">
        <f>200</f>
        <v>200</v>
      </c>
      <c r="U4423" s="1">
        <f>Table1[[#This Row],[PF]]+Table1[[#This Row],[Professional Tax]]</f>
        <v>8088.6523076923077</v>
      </c>
      <c r="V4423" s="1">
        <f>Table1[[#This Row],[Overtime Hours]]*200</f>
        <v>800</v>
      </c>
      <c r="W4423" s="1">
        <f>Table1[[#This Row],[Earned Basic Salary]]+Table1[[#This Row],[HRA]]+Table1[[#This Row],[DA]]+Table1[[#This Row],[Overtime Pay]]</f>
        <v>86260.400000000009</v>
      </c>
      <c r="X4423" s="1">
        <f>Table1[[#This Row],[Gross Salary]]-Table1[[#This Row],[Total Deduction]]</f>
        <v>78171.747692307705</v>
      </c>
      <c r="Y4423" t="s">
        <v>37</v>
      </c>
      <c r="Z4423" t="s">
        <v>95</v>
      </c>
      <c r="AA4423" t="s">
        <v>15603</v>
      </c>
      <c r="AB4423" t="s">
        <v>15604</v>
      </c>
    </row>
    <row r="4424" spans="1:28" x14ac:dyDescent="0.3">
      <c r="A4424" t="s">
        <v>15605</v>
      </c>
      <c r="B4424" t="s">
        <v>2873</v>
      </c>
      <c r="C4424">
        <v>23</v>
      </c>
      <c r="D4424" t="s">
        <v>44</v>
      </c>
      <c r="E4424" t="s">
        <v>54</v>
      </c>
      <c r="F4424" t="s">
        <v>46</v>
      </c>
      <c r="G4424" t="s">
        <v>11339</v>
      </c>
      <c r="H4424" t="s">
        <v>35</v>
      </c>
      <c r="I4424" t="s">
        <v>36</v>
      </c>
      <c r="J4424">
        <v>26</v>
      </c>
      <c r="K4424">
        <v>22</v>
      </c>
      <c r="L4424">
        <f t="shared" si="207"/>
        <v>4</v>
      </c>
      <c r="M4424">
        <v>4</v>
      </c>
      <c r="N4424">
        <v>43501</v>
      </c>
      <c r="O4424" s="1">
        <f t="shared" si="208"/>
        <v>1673.1153846153845</v>
      </c>
      <c r="P4424" s="1">
        <f t="shared" si="209"/>
        <v>36808.538461538461</v>
      </c>
      <c r="Q4424" s="1">
        <f>Table1[[#This Row],[Earned Basic Salary]]*20%</f>
        <v>7361.7076923076929</v>
      </c>
      <c r="R4424" s="1">
        <f>Table1[[#This Row],[Earned Basic Salary]]*10%</f>
        <v>3680.8538461538465</v>
      </c>
      <c r="S4424" s="1">
        <f>Table1[[#This Row],[Earned Basic Salary]]*12%</f>
        <v>4417.0246153846156</v>
      </c>
      <c r="T4424" s="1">
        <f>200</f>
        <v>200</v>
      </c>
      <c r="U4424" s="1">
        <f>Table1[[#This Row],[PF]]+Table1[[#This Row],[Professional Tax]]</f>
        <v>4617.0246153846156</v>
      </c>
      <c r="V4424" s="1">
        <f>Table1[[#This Row],[Overtime Hours]]*200</f>
        <v>800</v>
      </c>
      <c r="W4424" s="1">
        <f>Table1[[#This Row],[Earned Basic Salary]]+Table1[[#This Row],[HRA]]+Table1[[#This Row],[DA]]+Table1[[#This Row],[Overtime Pay]]</f>
        <v>48651.1</v>
      </c>
      <c r="X4424" s="1">
        <f>Table1[[#This Row],[Gross Salary]]-Table1[[#This Row],[Total Deduction]]</f>
        <v>44034.075384615382</v>
      </c>
      <c r="Y4424" t="s">
        <v>37</v>
      </c>
      <c r="Z4424" t="s">
        <v>48</v>
      </c>
      <c r="AA4424" t="s">
        <v>15606</v>
      </c>
      <c r="AB4424" t="s">
        <v>15607</v>
      </c>
    </row>
    <row r="4425" spans="1:28" x14ac:dyDescent="0.3">
      <c r="A4425" t="s">
        <v>15608</v>
      </c>
      <c r="B4425" t="s">
        <v>741</v>
      </c>
      <c r="C4425">
        <v>49</v>
      </c>
      <c r="D4425" t="s">
        <v>53</v>
      </c>
      <c r="E4425" t="s">
        <v>82</v>
      </c>
      <c r="F4425" t="s">
        <v>89</v>
      </c>
      <c r="G4425" t="s">
        <v>7644</v>
      </c>
      <c r="H4425" t="s">
        <v>35</v>
      </c>
      <c r="I4425" t="s">
        <v>36</v>
      </c>
      <c r="J4425">
        <v>26</v>
      </c>
      <c r="K4425">
        <v>23</v>
      </c>
      <c r="L4425">
        <f t="shared" si="207"/>
        <v>3</v>
      </c>
      <c r="M4425">
        <v>1</v>
      </c>
      <c r="N4425">
        <v>39367</v>
      </c>
      <c r="O4425" s="1">
        <f t="shared" si="208"/>
        <v>1514.1153846153845</v>
      </c>
      <c r="P4425" s="1">
        <f t="shared" si="209"/>
        <v>34824.653846153844</v>
      </c>
      <c r="Q4425" s="1">
        <f>Table1[[#This Row],[Earned Basic Salary]]*20%</f>
        <v>6964.9307692307693</v>
      </c>
      <c r="R4425" s="1">
        <f>Table1[[#This Row],[Earned Basic Salary]]*10%</f>
        <v>3482.4653846153847</v>
      </c>
      <c r="S4425" s="1">
        <f>Table1[[#This Row],[Earned Basic Salary]]*12%</f>
        <v>4178.9584615384611</v>
      </c>
      <c r="T4425" s="1">
        <f>200</f>
        <v>200</v>
      </c>
      <c r="U4425" s="1">
        <f>Table1[[#This Row],[PF]]+Table1[[#This Row],[Professional Tax]]</f>
        <v>4378.9584615384611</v>
      </c>
      <c r="V4425" s="1">
        <f>Table1[[#This Row],[Overtime Hours]]*200</f>
        <v>200</v>
      </c>
      <c r="W4425" s="1">
        <f>Table1[[#This Row],[Earned Basic Salary]]+Table1[[#This Row],[HRA]]+Table1[[#This Row],[DA]]+Table1[[#This Row],[Overtime Pay]]</f>
        <v>45472.049999999996</v>
      </c>
      <c r="X4425" s="1">
        <f>Table1[[#This Row],[Gross Salary]]-Table1[[#This Row],[Total Deduction]]</f>
        <v>41093.091538461536</v>
      </c>
      <c r="Y4425" t="s">
        <v>37</v>
      </c>
      <c r="Z4425" t="s">
        <v>106</v>
      </c>
      <c r="AA4425" t="s">
        <v>15609</v>
      </c>
      <c r="AB4425" t="s">
        <v>15610</v>
      </c>
    </row>
    <row r="4426" spans="1:28" x14ac:dyDescent="0.3">
      <c r="A4426" t="s">
        <v>15611</v>
      </c>
      <c r="B4426" t="s">
        <v>1542</v>
      </c>
      <c r="C4426">
        <v>23</v>
      </c>
      <c r="D4426" t="s">
        <v>81</v>
      </c>
      <c r="E4426" t="s">
        <v>82</v>
      </c>
      <c r="F4426" t="s">
        <v>89</v>
      </c>
      <c r="G4426" t="s">
        <v>5174</v>
      </c>
      <c r="H4426" t="s">
        <v>35</v>
      </c>
      <c r="I4426" t="s">
        <v>36</v>
      </c>
      <c r="J4426">
        <v>26</v>
      </c>
      <c r="K4426">
        <v>24</v>
      </c>
      <c r="L4426">
        <f t="shared" si="207"/>
        <v>2</v>
      </c>
      <c r="M4426">
        <v>3</v>
      </c>
      <c r="N4426">
        <v>77411</v>
      </c>
      <c r="O4426" s="1">
        <f t="shared" si="208"/>
        <v>2977.3461538461538</v>
      </c>
      <c r="P4426" s="1">
        <f t="shared" si="209"/>
        <v>71456.307692307688</v>
      </c>
      <c r="Q4426" s="1">
        <f>Table1[[#This Row],[Earned Basic Salary]]*20%</f>
        <v>14291.261538461538</v>
      </c>
      <c r="R4426" s="1">
        <f>Table1[[#This Row],[Earned Basic Salary]]*10%</f>
        <v>7145.6307692307691</v>
      </c>
      <c r="S4426" s="1">
        <f>Table1[[#This Row],[Earned Basic Salary]]*12%</f>
        <v>8574.7569230769222</v>
      </c>
      <c r="T4426" s="1">
        <f>200</f>
        <v>200</v>
      </c>
      <c r="U4426" s="1">
        <f>Table1[[#This Row],[PF]]+Table1[[#This Row],[Professional Tax]]</f>
        <v>8774.7569230769222</v>
      </c>
      <c r="V4426" s="1">
        <f>Table1[[#This Row],[Overtime Hours]]*200</f>
        <v>600</v>
      </c>
      <c r="W4426" s="1">
        <f>Table1[[#This Row],[Earned Basic Salary]]+Table1[[#This Row],[HRA]]+Table1[[#This Row],[DA]]+Table1[[#This Row],[Overtime Pay]]</f>
        <v>93493.2</v>
      </c>
      <c r="X4426" s="1">
        <f>Table1[[#This Row],[Gross Salary]]-Table1[[#This Row],[Total Deduction]]</f>
        <v>84718.443076923082</v>
      </c>
      <c r="Y4426" t="s">
        <v>37</v>
      </c>
      <c r="Z4426" t="s">
        <v>38</v>
      </c>
      <c r="AA4426" t="s">
        <v>15612</v>
      </c>
      <c r="AB4426" t="s">
        <v>15613</v>
      </c>
    </row>
    <row r="4427" spans="1:28" x14ac:dyDescent="0.3">
      <c r="A4427" t="s">
        <v>15614</v>
      </c>
      <c r="B4427" t="s">
        <v>99</v>
      </c>
      <c r="C4427">
        <v>23</v>
      </c>
      <c r="D4427" t="s">
        <v>61</v>
      </c>
      <c r="E4427" t="s">
        <v>82</v>
      </c>
      <c r="F4427" t="s">
        <v>55</v>
      </c>
      <c r="G4427" t="s">
        <v>13054</v>
      </c>
      <c r="H4427" t="s">
        <v>35</v>
      </c>
      <c r="I4427" t="s">
        <v>36</v>
      </c>
      <c r="J4427">
        <v>26</v>
      </c>
      <c r="K4427">
        <v>22</v>
      </c>
      <c r="L4427">
        <f t="shared" si="207"/>
        <v>4</v>
      </c>
      <c r="M4427">
        <v>13</v>
      </c>
      <c r="N4427">
        <v>27916</v>
      </c>
      <c r="O4427" s="1">
        <f t="shared" si="208"/>
        <v>1073.6923076923076</v>
      </c>
      <c r="P4427" s="1">
        <f t="shared" si="209"/>
        <v>23621.230769230766</v>
      </c>
      <c r="Q4427" s="1">
        <f>Table1[[#This Row],[Earned Basic Salary]]*20%</f>
        <v>4724.246153846153</v>
      </c>
      <c r="R4427" s="1">
        <f>Table1[[#This Row],[Earned Basic Salary]]*10%</f>
        <v>2362.1230769230765</v>
      </c>
      <c r="S4427" s="1">
        <f>Table1[[#This Row],[Earned Basic Salary]]*12%</f>
        <v>2834.5476923076917</v>
      </c>
      <c r="T4427" s="1">
        <f>200</f>
        <v>200</v>
      </c>
      <c r="U4427" s="1">
        <f>Table1[[#This Row],[PF]]+Table1[[#This Row],[Professional Tax]]</f>
        <v>3034.5476923076917</v>
      </c>
      <c r="V4427" s="1">
        <f>Table1[[#This Row],[Overtime Hours]]*200</f>
        <v>2600</v>
      </c>
      <c r="W4427" s="1">
        <f>Table1[[#This Row],[Earned Basic Salary]]+Table1[[#This Row],[HRA]]+Table1[[#This Row],[DA]]+Table1[[#This Row],[Overtime Pay]]</f>
        <v>33307.599999999991</v>
      </c>
      <c r="X4427" s="1">
        <f>Table1[[#This Row],[Gross Salary]]-Table1[[#This Row],[Total Deduction]]</f>
        <v>30273.052307692298</v>
      </c>
      <c r="Y4427" t="s">
        <v>37</v>
      </c>
      <c r="Z4427" t="s">
        <v>48</v>
      </c>
      <c r="AA4427" t="s">
        <v>15615</v>
      </c>
      <c r="AB4427" t="s">
        <v>15616</v>
      </c>
    </row>
    <row r="4428" spans="1:28" x14ac:dyDescent="0.3">
      <c r="A4428" t="s">
        <v>15617</v>
      </c>
      <c r="B4428" t="s">
        <v>415</v>
      </c>
      <c r="C4428">
        <v>32</v>
      </c>
      <c r="D4428" t="s">
        <v>31</v>
      </c>
      <c r="E4428" t="s">
        <v>82</v>
      </c>
      <c r="F4428" t="s">
        <v>69</v>
      </c>
      <c r="G4428" t="s">
        <v>13642</v>
      </c>
      <c r="H4428" t="s">
        <v>35</v>
      </c>
      <c r="I4428" t="s">
        <v>36</v>
      </c>
      <c r="J4428">
        <v>26</v>
      </c>
      <c r="K4428">
        <v>23</v>
      </c>
      <c r="L4428">
        <f t="shared" si="207"/>
        <v>3</v>
      </c>
      <c r="M4428">
        <v>7</v>
      </c>
      <c r="N4428">
        <v>67002</v>
      </c>
      <c r="O4428" s="1">
        <f t="shared" si="208"/>
        <v>2577</v>
      </c>
      <c r="P4428" s="1">
        <f t="shared" si="209"/>
        <v>59271</v>
      </c>
      <c r="Q4428" s="1">
        <f>Table1[[#This Row],[Earned Basic Salary]]*20%</f>
        <v>11854.2</v>
      </c>
      <c r="R4428" s="1">
        <f>Table1[[#This Row],[Earned Basic Salary]]*10%</f>
        <v>5927.1</v>
      </c>
      <c r="S4428" s="1">
        <f>Table1[[#This Row],[Earned Basic Salary]]*12%</f>
        <v>7112.5199999999995</v>
      </c>
      <c r="T4428" s="1">
        <f>200</f>
        <v>200</v>
      </c>
      <c r="U4428" s="1">
        <f>Table1[[#This Row],[PF]]+Table1[[#This Row],[Professional Tax]]</f>
        <v>7312.5199999999995</v>
      </c>
      <c r="V4428" s="1">
        <f>Table1[[#This Row],[Overtime Hours]]*200</f>
        <v>1400</v>
      </c>
      <c r="W4428" s="1">
        <f>Table1[[#This Row],[Earned Basic Salary]]+Table1[[#This Row],[HRA]]+Table1[[#This Row],[DA]]+Table1[[#This Row],[Overtime Pay]]</f>
        <v>78452.3</v>
      </c>
      <c r="X4428" s="1">
        <f>Table1[[#This Row],[Gross Salary]]-Table1[[#This Row],[Total Deduction]]</f>
        <v>71139.78</v>
      </c>
      <c r="Y4428" t="s">
        <v>37</v>
      </c>
      <c r="Z4428" t="s">
        <v>106</v>
      </c>
      <c r="AA4428" t="s">
        <v>15618</v>
      </c>
      <c r="AB4428" t="s">
        <v>15619</v>
      </c>
    </row>
    <row r="4429" spans="1:28" x14ac:dyDescent="0.3">
      <c r="A4429" t="s">
        <v>15620</v>
      </c>
      <c r="B4429" t="s">
        <v>783</v>
      </c>
      <c r="C4429">
        <v>32</v>
      </c>
      <c r="D4429" t="s">
        <v>75</v>
      </c>
      <c r="E4429" t="s">
        <v>45</v>
      </c>
      <c r="F4429" t="s">
        <v>83</v>
      </c>
      <c r="G4429" t="s">
        <v>920</v>
      </c>
      <c r="H4429" t="s">
        <v>35</v>
      </c>
      <c r="I4429" t="s">
        <v>36</v>
      </c>
      <c r="J4429">
        <v>26</v>
      </c>
      <c r="K4429">
        <v>21</v>
      </c>
      <c r="L4429">
        <f t="shared" si="207"/>
        <v>5</v>
      </c>
      <c r="M4429">
        <v>16</v>
      </c>
      <c r="N4429">
        <v>36222</v>
      </c>
      <c r="O4429" s="1">
        <f t="shared" si="208"/>
        <v>1393.1538461538462</v>
      </c>
      <c r="P4429" s="1">
        <f t="shared" si="209"/>
        <v>29256.23076923077</v>
      </c>
      <c r="Q4429" s="1">
        <f>Table1[[#This Row],[Earned Basic Salary]]*20%</f>
        <v>5851.2461538461539</v>
      </c>
      <c r="R4429" s="1">
        <f>Table1[[#This Row],[Earned Basic Salary]]*10%</f>
        <v>2925.623076923077</v>
      </c>
      <c r="S4429" s="1">
        <f>Table1[[#This Row],[Earned Basic Salary]]*12%</f>
        <v>3510.7476923076924</v>
      </c>
      <c r="T4429" s="1">
        <f>200</f>
        <v>200</v>
      </c>
      <c r="U4429" s="1">
        <f>Table1[[#This Row],[PF]]+Table1[[#This Row],[Professional Tax]]</f>
        <v>3710.7476923076924</v>
      </c>
      <c r="V4429" s="1">
        <f>Table1[[#This Row],[Overtime Hours]]*200</f>
        <v>3200</v>
      </c>
      <c r="W4429" s="1">
        <f>Table1[[#This Row],[Earned Basic Salary]]+Table1[[#This Row],[HRA]]+Table1[[#This Row],[DA]]+Table1[[#This Row],[Overtime Pay]]</f>
        <v>41233.1</v>
      </c>
      <c r="X4429" s="1">
        <f>Table1[[#This Row],[Gross Salary]]-Table1[[#This Row],[Total Deduction]]</f>
        <v>37522.352307692308</v>
      </c>
      <c r="Y4429" t="s">
        <v>37</v>
      </c>
      <c r="Z4429" t="s">
        <v>48</v>
      </c>
      <c r="AA4429" t="s">
        <v>15621</v>
      </c>
      <c r="AB4429" t="s">
        <v>15622</v>
      </c>
    </row>
    <row r="4430" spans="1:28" x14ac:dyDescent="0.3">
      <c r="A4430" t="s">
        <v>15623</v>
      </c>
      <c r="B4430" t="s">
        <v>392</v>
      </c>
      <c r="C4430">
        <v>54</v>
      </c>
      <c r="D4430" t="s">
        <v>133</v>
      </c>
      <c r="E4430" t="s">
        <v>45</v>
      </c>
      <c r="F4430" t="s">
        <v>46</v>
      </c>
      <c r="G4430" t="s">
        <v>10134</v>
      </c>
      <c r="H4430" t="s">
        <v>35</v>
      </c>
      <c r="I4430" t="s">
        <v>36</v>
      </c>
      <c r="J4430">
        <v>26</v>
      </c>
      <c r="K4430">
        <v>22</v>
      </c>
      <c r="L4430">
        <f t="shared" si="207"/>
        <v>4</v>
      </c>
      <c r="M4430">
        <v>11</v>
      </c>
      <c r="N4430">
        <v>74766</v>
      </c>
      <c r="O4430" s="1">
        <f t="shared" si="208"/>
        <v>2875.6153846153848</v>
      </c>
      <c r="P4430" s="1">
        <f t="shared" si="209"/>
        <v>63263.538461538468</v>
      </c>
      <c r="Q4430" s="1">
        <f>Table1[[#This Row],[Earned Basic Salary]]*20%</f>
        <v>12652.707692307695</v>
      </c>
      <c r="R4430" s="1">
        <f>Table1[[#This Row],[Earned Basic Salary]]*10%</f>
        <v>6326.3538461538474</v>
      </c>
      <c r="S4430" s="1">
        <f>Table1[[#This Row],[Earned Basic Salary]]*12%</f>
        <v>7591.6246153846159</v>
      </c>
      <c r="T4430" s="1">
        <f>200</f>
        <v>200</v>
      </c>
      <c r="U4430" s="1">
        <f>Table1[[#This Row],[PF]]+Table1[[#This Row],[Professional Tax]]</f>
        <v>7791.6246153846159</v>
      </c>
      <c r="V4430" s="1">
        <f>Table1[[#This Row],[Overtime Hours]]*200</f>
        <v>2200</v>
      </c>
      <c r="W4430" s="1">
        <f>Table1[[#This Row],[Earned Basic Salary]]+Table1[[#This Row],[HRA]]+Table1[[#This Row],[DA]]+Table1[[#This Row],[Overtime Pay]]</f>
        <v>84442.6</v>
      </c>
      <c r="X4430" s="1">
        <f>Table1[[#This Row],[Gross Salary]]-Table1[[#This Row],[Total Deduction]]</f>
        <v>76650.975384615391</v>
      </c>
      <c r="Y4430" t="s">
        <v>37</v>
      </c>
      <c r="Z4430" t="s">
        <v>38</v>
      </c>
      <c r="AA4430" t="s">
        <v>15624</v>
      </c>
      <c r="AB4430" t="s">
        <v>15625</v>
      </c>
    </row>
    <row r="4431" spans="1:28" x14ac:dyDescent="0.3">
      <c r="A4431" t="s">
        <v>15626</v>
      </c>
      <c r="B4431" t="s">
        <v>300</v>
      </c>
      <c r="C4431">
        <v>39</v>
      </c>
      <c r="D4431" t="s">
        <v>61</v>
      </c>
      <c r="E4431" t="s">
        <v>62</v>
      </c>
      <c r="F4431" t="s">
        <v>63</v>
      </c>
      <c r="G4431" t="s">
        <v>5317</v>
      </c>
      <c r="H4431" t="s">
        <v>35</v>
      </c>
      <c r="I4431" t="s">
        <v>36</v>
      </c>
      <c r="J4431">
        <v>26</v>
      </c>
      <c r="K4431">
        <v>25</v>
      </c>
      <c r="L4431">
        <f t="shared" si="207"/>
        <v>1</v>
      </c>
      <c r="M4431">
        <v>1</v>
      </c>
      <c r="N4431">
        <v>79412</v>
      </c>
      <c r="O4431" s="1">
        <f t="shared" si="208"/>
        <v>3054.3076923076924</v>
      </c>
      <c r="P4431" s="1">
        <f t="shared" si="209"/>
        <v>76357.692307692312</v>
      </c>
      <c r="Q4431" s="1">
        <f>Table1[[#This Row],[Earned Basic Salary]]*20%</f>
        <v>15271.538461538463</v>
      </c>
      <c r="R4431" s="1">
        <f>Table1[[#This Row],[Earned Basic Salary]]*10%</f>
        <v>7635.7692307692314</v>
      </c>
      <c r="S4431" s="1">
        <f>Table1[[#This Row],[Earned Basic Salary]]*12%</f>
        <v>9162.9230769230762</v>
      </c>
      <c r="T4431" s="1">
        <f>200</f>
        <v>200</v>
      </c>
      <c r="U4431" s="1">
        <f>Table1[[#This Row],[PF]]+Table1[[#This Row],[Professional Tax]]</f>
        <v>9362.9230769230762</v>
      </c>
      <c r="V4431" s="1">
        <f>Table1[[#This Row],[Overtime Hours]]*200</f>
        <v>200</v>
      </c>
      <c r="W4431" s="1">
        <f>Table1[[#This Row],[Earned Basic Salary]]+Table1[[#This Row],[HRA]]+Table1[[#This Row],[DA]]+Table1[[#This Row],[Overtime Pay]]</f>
        <v>99465.000000000015</v>
      </c>
      <c r="X4431" s="1">
        <f>Table1[[#This Row],[Gross Salary]]-Table1[[#This Row],[Total Deduction]]</f>
        <v>90102.076923076937</v>
      </c>
      <c r="Y4431" t="s">
        <v>37</v>
      </c>
      <c r="Z4431" t="s">
        <v>38</v>
      </c>
      <c r="AA4431" t="s">
        <v>15627</v>
      </c>
      <c r="AB4431" t="s">
        <v>15628</v>
      </c>
    </row>
    <row r="4432" spans="1:28" x14ac:dyDescent="0.3">
      <c r="A4432" t="s">
        <v>15629</v>
      </c>
      <c r="B4432" t="s">
        <v>362</v>
      </c>
      <c r="C4432">
        <v>42</v>
      </c>
      <c r="D4432" t="s">
        <v>133</v>
      </c>
      <c r="E4432" t="s">
        <v>54</v>
      </c>
      <c r="F4432" t="s">
        <v>63</v>
      </c>
      <c r="G4432" t="s">
        <v>11547</v>
      </c>
      <c r="H4432" t="s">
        <v>35</v>
      </c>
      <c r="I4432" t="s">
        <v>36</v>
      </c>
      <c r="J4432">
        <v>26</v>
      </c>
      <c r="K4432">
        <v>23</v>
      </c>
      <c r="L4432">
        <f t="shared" si="207"/>
        <v>3</v>
      </c>
      <c r="M4432">
        <v>5</v>
      </c>
      <c r="N4432">
        <v>71262</v>
      </c>
      <c r="O4432" s="1">
        <f t="shared" si="208"/>
        <v>2740.8461538461538</v>
      </c>
      <c r="P4432" s="1">
        <f t="shared" si="209"/>
        <v>63039.461538461539</v>
      </c>
      <c r="Q4432" s="1">
        <f>Table1[[#This Row],[Earned Basic Salary]]*20%</f>
        <v>12607.892307692309</v>
      </c>
      <c r="R4432" s="1">
        <f>Table1[[#This Row],[Earned Basic Salary]]*10%</f>
        <v>6303.9461538461546</v>
      </c>
      <c r="S4432" s="1">
        <f>Table1[[#This Row],[Earned Basic Salary]]*12%</f>
        <v>7564.7353846153846</v>
      </c>
      <c r="T4432" s="1">
        <f>200</f>
        <v>200</v>
      </c>
      <c r="U4432" s="1">
        <f>Table1[[#This Row],[PF]]+Table1[[#This Row],[Professional Tax]]</f>
        <v>7764.7353846153846</v>
      </c>
      <c r="V4432" s="1">
        <f>Table1[[#This Row],[Overtime Hours]]*200</f>
        <v>1000</v>
      </c>
      <c r="W4432" s="1">
        <f>Table1[[#This Row],[Earned Basic Salary]]+Table1[[#This Row],[HRA]]+Table1[[#This Row],[DA]]+Table1[[#This Row],[Overtime Pay]]</f>
        <v>82951.300000000017</v>
      </c>
      <c r="X4432" s="1">
        <f>Table1[[#This Row],[Gross Salary]]-Table1[[#This Row],[Total Deduction]]</f>
        <v>75186.564615384632</v>
      </c>
      <c r="Y4432" t="s">
        <v>37</v>
      </c>
      <c r="Z4432" t="s">
        <v>95</v>
      </c>
      <c r="AA4432" t="s">
        <v>15630</v>
      </c>
      <c r="AB4432" t="s">
        <v>15631</v>
      </c>
    </row>
    <row r="4433" spans="1:28" x14ac:dyDescent="0.3">
      <c r="A4433" t="s">
        <v>15632</v>
      </c>
      <c r="B4433" t="s">
        <v>3089</v>
      </c>
      <c r="C4433">
        <v>41</v>
      </c>
      <c r="D4433" t="s">
        <v>31</v>
      </c>
      <c r="E4433" t="s">
        <v>54</v>
      </c>
      <c r="F4433" t="s">
        <v>33</v>
      </c>
      <c r="G4433" t="s">
        <v>15633</v>
      </c>
      <c r="H4433" t="s">
        <v>35</v>
      </c>
      <c r="I4433" t="s">
        <v>36</v>
      </c>
      <c r="J4433">
        <v>26</v>
      </c>
      <c r="K4433">
        <v>24</v>
      </c>
      <c r="L4433">
        <f t="shared" si="207"/>
        <v>2</v>
      </c>
      <c r="M4433">
        <v>13</v>
      </c>
      <c r="N4433">
        <v>42543</v>
      </c>
      <c r="O4433" s="1">
        <f t="shared" si="208"/>
        <v>1636.2692307692307</v>
      </c>
      <c r="P4433" s="1">
        <f t="shared" si="209"/>
        <v>39270.461538461539</v>
      </c>
      <c r="Q4433" s="1">
        <f>Table1[[#This Row],[Earned Basic Salary]]*20%</f>
        <v>7854.0923076923082</v>
      </c>
      <c r="R4433" s="1">
        <f>Table1[[#This Row],[Earned Basic Salary]]*10%</f>
        <v>3927.0461538461541</v>
      </c>
      <c r="S4433" s="1">
        <f>Table1[[#This Row],[Earned Basic Salary]]*12%</f>
        <v>4712.4553846153849</v>
      </c>
      <c r="T4433" s="1">
        <f>200</f>
        <v>200</v>
      </c>
      <c r="U4433" s="1">
        <f>Table1[[#This Row],[PF]]+Table1[[#This Row],[Professional Tax]]</f>
        <v>4912.4553846153849</v>
      </c>
      <c r="V4433" s="1">
        <f>Table1[[#This Row],[Overtime Hours]]*200</f>
        <v>2600</v>
      </c>
      <c r="W4433" s="1">
        <f>Table1[[#This Row],[Earned Basic Salary]]+Table1[[#This Row],[HRA]]+Table1[[#This Row],[DA]]+Table1[[#This Row],[Overtime Pay]]</f>
        <v>53651.6</v>
      </c>
      <c r="X4433" s="1">
        <f>Table1[[#This Row],[Gross Salary]]-Table1[[#This Row],[Total Deduction]]</f>
        <v>48739.144615384612</v>
      </c>
      <c r="Y4433" t="s">
        <v>37</v>
      </c>
      <c r="Z4433" t="s">
        <v>48</v>
      </c>
      <c r="AA4433" t="s">
        <v>15634</v>
      </c>
      <c r="AB4433" t="s">
        <v>15635</v>
      </c>
    </row>
    <row r="4434" spans="1:28" x14ac:dyDescent="0.3">
      <c r="A4434" t="s">
        <v>15636</v>
      </c>
      <c r="B4434" t="s">
        <v>490</v>
      </c>
      <c r="C4434">
        <v>27</v>
      </c>
      <c r="D4434" t="s">
        <v>44</v>
      </c>
      <c r="E4434" t="s">
        <v>54</v>
      </c>
      <c r="F4434" t="s">
        <v>63</v>
      </c>
      <c r="G4434" t="s">
        <v>15332</v>
      </c>
      <c r="H4434" t="s">
        <v>35</v>
      </c>
      <c r="I4434" t="s">
        <v>36</v>
      </c>
      <c r="J4434">
        <v>26</v>
      </c>
      <c r="K4434">
        <v>24</v>
      </c>
      <c r="L4434">
        <f t="shared" si="207"/>
        <v>2</v>
      </c>
      <c r="M4434">
        <v>19</v>
      </c>
      <c r="N4434">
        <v>43668</v>
      </c>
      <c r="O4434" s="1">
        <f t="shared" si="208"/>
        <v>1679.5384615384614</v>
      </c>
      <c r="P4434" s="1">
        <f t="shared" si="209"/>
        <v>40308.923076923078</v>
      </c>
      <c r="Q4434" s="1">
        <f>Table1[[#This Row],[Earned Basic Salary]]*20%</f>
        <v>8061.7846153846158</v>
      </c>
      <c r="R4434" s="1">
        <f>Table1[[#This Row],[Earned Basic Salary]]*10%</f>
        <v>4030.8923076923079</v>
      </c>
      <c r="S4434" s="1">
        <f>Table1[[#This Row],[Earned Basic Salary]]*12%</f>
        <v>4837.0707692307687</v>
      </c>
      <c r="T4434" s="1">
        <f>200</f>
        <v>200</v>
      </c>
      <c r="U4434" s="1">
        <f>Table1[[#This Row],[PF]]+Table1[[#This Row],[Professional Tax]]</f>
        <v>5037.0707692307687</v>
      </c>
      <c r="V4434" s="1">
        <f>Table1[[#This Row],[Overtime Hours]]*200</f>
        <v>3800</v>
      </c>
      <c r="W4434" s="1">
        <f>Table1[[#This Row],[Earned Basic Salary]]+Table1[[#This Row],[HRA]]+Table1[[#This Row],[DA]]+Table1[[#This Row],[Overtime Pay]]</f>
        <v>56201.600000000006</v>
      </c>
      <c r="X4434" s="1">
        <f>Table1[[#This Row],[Gross Salary]]-Table1[[#This Row],[Total Deduction]]</f>
        <v>51164.529230769236</v>
      </c>
      <c r="Y4434" t="s">
        <v>37</v>
      </c>
      <c r="Z4434" t="s">
        <v>38</v>
      </c>
      <c r="AA4434" t="s">
        <v>15637</v>
      </c>
      <c r="AB4434" t="s">
        <v>15638</v>
      </c>
    </row>
    <row r="4435" spans="1:28" x14ac:dyDescent="0.3">
      <c r="A4435" t="s">
        <v>15639</v>
      </c>
      <c r="B4435" t="s">
        <v>1313</v>
      </c>
      <c r="C4435">
        <v>37</v>
      </c>
      <c r="D4435" t="s">
        <v>61</v>
      </c>
      <c r="E4435" t="s">
        <v>82</v>
      </c>
      <c r="F4435" t="s">
        <v>46</v>
      </c>
      <c r="G4435" t="s">
        <v>2262</v>
      </c>
      <c r="H4435" t="s">
        <v>35</v>
      </c>
      <c r="I4435" t="s">
        <v>36</v>
      </c>
      <c r="J4435">
        <v>26</v>
      </c>
      <c r="K4435">
        <v>22</v>
      </c>
      <c r="L4435">
        <f t="shared" si="207"/>
        <v>4</v>
      </c>
      <c r="M4435">
        <v>9</v>
      </c>
      <c r="N4435">
        <v>75527</v>
      </c>
      <c r="O4435" s="1">
        <f t="shared" si="208"/>
        <v>2904.8846153846152</v>
      </c>
      <c r="P4435" s="1">
        <f t="shared" si="209"/>
        <v>63907.461538461532</v>
      </c>
      <c r="Q4435" s="1">
        <f>Table1[[#This Row],[Earned Basic Salary]]*20%</f>
        <v>12781.492307692308</v>
      </c>
      <c r="R4435" s="1">
        <f>Table1[[#This Row],[Earned Basic Salary]]*10%</f>
        <v>6390.7461538461539</v>
      </c>
      <c r="S4435" s="1">
        <f>Table1[[#This Row],[Earned Basic Salary]]*12%</f>
        <v>7668.8953846153836</v>
      </c>
      <c r="T4435" s="1">
        <f>200</f>
        <v>200</v>
      </c>
      <c r="U4435" s="1">
        <f>Table1[[#This Row],[PF]]+Table1[[#This Row],[Professional Tax]]</f>
        <v>7868.8953846153836</v>
      </c>
      <c r="V4435" s="1">
        <f>Table1[[#This Row],[Overtime Hours]]*200</f>
        <v>1800</v>
      </c>
      <c r="W4435" s="1">
        <f>Table1[[#This Row],[Earned Basic Salary]]+Table1[[#This Row],[HRA]]+Table1[[#This Row],[DA]]+Table1[[#This Row],[Overtime Pay]]</f>
        <v>84879.699999999983</v>
      </c>
      <c r="X4435" s="1">
        <f>Table1[[#This Row],[Gross Salary]]-Table1[[#This Row],[Total Deduction]]</f>
        <v>77010.804615384593</v>
      </c>
      <c r="Y4435" t="s">
        <v>37</v>
      </c>
      <c r="Z4435" t="s">
        <v>48</v>
      </c>
      <c r="AA4435" t="s">
        <v>15640</v>
      </c>
      <c r="AB4435" t="s">
        <v>15641</v>
      </c>
    </row>
    <row r="4436" spans="1:28" x14ac:dyDescent="0.3">
      <c r="A4436" t="s">
        <v>15642</v>
      </c>
      <c r="B4436" t="s">
        <v>420</v>
      </c>
      <c r="C4436">
        <v>49</v>
      </c>
      <c r="D4436" t="s">
        <v>61</v>
      </c>
      <c r="E4436" t="s">
        <v>32</v>
      </c>
      <c r="F4436" t="s">
        <v>63</v>
      </c>
      <c r="G4436" t="s">
        <v>11543</v>
      </c>
      <c r="H4436" t="s">
        <v>35</v>
      </c>
      <c r="I4436" t="s">
        <v>36</v>
      </c>
      <c r="J4436">
        <v>26</v>
      </c>
      <c r="K4436">
        <v>24</v>
      </c>
      <c r="L4436">
        <f t="shared" si="207"/>
        <v>2</v>
      </c>
      <c r="M4436">
        <v>8</v>
      </c>
      <c r="N4436">
        <v>35095</v>
      </c>
      <c r="O4436" s="1">
        <f t="shared" si="208"/>
        <v>1349.8076923076924</v>
      </c>
      <c r="P4436" s="1">
        <f t="shared" si="209"/>
        <v>32395.384615384617</v>
      </c>
      <c r="Q4436" s="1">
        <f>Table1[[#This Row],[Earned Basic Salary]]*20%</f>
        <v>6479.0769230769238</v>
      </c>
      <c r="R4436" s="1">
        <f>Table1[[#This Row],[Earned Basic Salary]]*10%</f>
        <v>3239.5384615384619</v>
      </c>
      <c r="S4436" s="1">
        <f>Table1[[#This Row],[Earned Basic Salary]]*12%</f>
        <v>3887.4461538461537</v>
      </c>
      <c r="T4436" s="1">
        <f>200</f>
        <v>200</v>
      </c>
      <c r="U4436" s="1">
        <f>Table1[[#This Row],[PF]]+Table1[[#This Row],[Professional Tax]]</f>
        <v>4087.4461538461537</v>
      </c>
      <c r="V4436" s="1">
        <f>Table1[[#This Row],[Overtime Hours]]*200</f>
        <v>1600</v>
      </c>
      <c r="W4436" s="1">
        <f>Table1[[#This Row],[Earned Basic Salary]]+Table1[[#This Row],[HRA]]+Table1[[#This Row],[DA]]+Table1[[#This Row],[Overtime Pay]]</f>
        <v>43714</v>
      </c>
      <c r="X4436" s="1">
        <f>Table1[[#This Row],[Gross Salary]]-Table1[[#This Row],[Total Deduction]]</f>
        <v>39626.553846153845</v>
      </c>
      <c r="Y4436" t="s">
        <v>37</v>
      </c>
      <c r="Z4436" t="s">
        <v>106</v>
      </c>
      <c r="AA4436" t="s">
        <v>15643</v>
      </c>
      <c r="AB4436" t="s">
        <v>15644</v>
      </c>
    </row>
    <row r="4437" spans="1:28" x14ac:dyDescent="0.3">
      <c r="A4437" t="s">
        <v>15645</v>
      </c>
      <c r="B4437" t="s">
        <v>221</v>
      </c>
      <c r="C4437">
        <v>36</v>
      </c>
      <c r="D4437" t="s">
        <v>53</v>
      </c>
      <c r="E4437" t="s">
        <v>62</v>
      </c>
      <c r="F4437" t="s">
        <v>55</v>
      </c>
      <c r="G4437" t="s">
        <v>3597</v>
      </c>
      <c r="H4437" t="s">
        <v>35</v>
      </c>
      <c r="I4437" t="s">
        <v>36</v>
      </c>
      <c r="J4437">
        <v>26</v>
      </c>
      <c r="K4437">
        <v>23</v>
      </c>
      <c r="L4437">
        <f t="shared" si="207"/>
        <v>3</v>
      </c>
      <c r="M4437">
        <v>8</v>
      </c>
      <c r="N4437">
        <v>76223</v>
      </c>
      <c r="O4437" s="1">
        <f t="shared" si="208"/>
        <v>2931.6538461538462</v>
      </c>
      <c r="P4437" s="1">
        <f t="shared" si="209"/>
        <v>67428.038461538468</v>
      </c>
      <c r="Q4437" s="1">
        <f>Table1[[#This Row],[Earned Basic Salary]]*20%</f>
        <v>13485.607692307694</v>
      </c>
      <c r="R4437" s="1">
        <f>Table1[[#This Row],[Earned Basic Salary]]*10%</f>
        <v>6742.8038461538472</v>
      </c>
      <c r="S4437" s="1">
        <f>Table1[[#This Row],[Earned Basic Salary]]*12%</f>
        <v>8091.3646153846157</v>
      </c>
      <c r="T4437" s="1">
        <f>200</f>
        <v>200</v>
      </c>
      <c r="U4437" s="1">
        <f>Table1[[#This Row],[PF]]+Table1[[#This Row],[Professional Tax]]</f>
        <v>8291.3646153846166</v>
      </c>
      <c r="V4437" s="1">
        <f>Table1[[#This Row],[Overtime Hours]]*200</f>
        <v>1600</v>
      </c>
      <c r="W4437" s="1">
        <f>Table1[[#This Row],[Earned Basic Salary]]+Table1[[#This Row],[HRA]]+Table1[[#This Row],[DA]]+Table1[[#This Row],[Overtime Pay]]</f>
        <v>89256.450000000012</v>
      </c>
      <c r="X4437" s="1">
        <f>Table1[[#This Row],[Gross Salary]]-Table1[[#This Row],[Total Deduction]]</f>
        <v>80965.085384615391</v>
      </c>
      <c r="Y4437" t="s">
        <v>37</v>
      </c>
      <c r="Z4437" t="s">
        <v>38</v>
      </c>
      <c r="AA4437" t="s">
        <v>15646</v>
      </c>
      <c r="AB4437" t="s">
        <v>15647</v>
      </c>
    </row>
    <row r="4438" spans="1:28" x14ac:dyDescent="0.3">
      <c r="A4438" t="s">
        <v>15648</v>
      </c>
      <c r="B4438" t="s">
        <v>401</v>
      </c>
      <c r="C4438">
        <v>24</v>
      </c>
      <c r="D4438" t="s">
        <v>133</v>
      </c>
      <c r="E4438" t="s">
        <v>45</v>
      </c>
      <c r="F4438" t="s">
        <v>69</v>
      </c>
      <c r="G4438" t="s">
        <v>3414</v>
      </c>
      <c r="H4438" t="s">
        <v>35</v>
      </c>
      <c r="I4438" t="s">
        <v>36</v>
      </c>
      <c r="J4438">
        <v>26</v>
      </c>
      <c r="K4438">
        <v>24</v>
      </c>
      <c r="L4438">
        <f t="shared" si="207"/>
        <v>2</v>
      </c>
      <c r="M4438">
        <v>12</v>
      </c>
      <c r="N4438">
        <v>33519</v>
      </c>
      <c r="O4438" s="1">
        <f t="shared" si="208"/>
        <v>1289.1923076923076</v>
      </c>
      <c r="P4438" s="1">
        <f t="shared" si="209"/>
        <v>30940.615384615383</v>
      </c>
      <c r="Q4438" s="1">
        <f>Table1[[#This Row],[Earned Basic Salary]]*20%</f>
        <v>6188.123076923077</v>
      </c>
      <c r="R4438" s="1">
        <f>Table1[[#This Row],[Earned Basic Salary]]*10%</f>
        <v>3094.0615384615385</v>
      </c>
      <c r="S4438" s="1">
        <f>Table1[[#This Row],[Earned Basic Salary]]*12%</f>
        <v>3712.873846153846</v>
      </c>
      <c r="T4438" s="1">
        <f>200</f>
        <v>200</v>
      </c>
      <c r="U4438" s="1">
        <f>Table1[[#This Row],[PF]]+Table1[[#This Row],[Professional Tax]]</f>
        <v>3912.873846153846</v>
      </c>
      <c r="V4438" s="1">
        <f>Table1[[#This Row],[Overtime Hours]]*200</f>
        <v>2400</v>
      </c>
      <c r="W4438" s="1">
        <f>Table1[[#This Row],[Earned Basic Salary]]+Table1[[#This Row],[HRA]]+Table1[[#This Row],[DA]]+Table1[[#This Row],[Overtime Pay]]</f>
        <v>42622.799999999996</v>
      </c>
      <c r="X4438" s="1">
        <f>Table1[[#This Row],[Gross Salary]]-Table1[[#This Row],[Total Deduction]]</f>
        <v>38709.926153846151</v>
      </c>
      <c r="Y4438" t="s">
        <v>37</v>
      </c>
      <c r="Z4438" t="s">
        <v>38</v>
      </c>
      <c r="AA4438" t="s">
        <v>15649</v>
      </c>
      <c r="AB4438" t="s">
        <v>15650</v>
      </c>
    </row>
    <row r="4439" spans="1:28" x14ac:dyDescent="0.3">
      <c r="A4439" t="s">
        <v>15651</v>
      </c>
      <c r="B4439" t="s">
        <v>110</v>
      </c>
      <c r="C4439">
        <v>54</v>
      </c>
      <c r="D4439" t="s">
        <v>31</v>
      </c>
      <c r="E4439" t="s">
        <v>32</v>
      </c>
      <c r="F4439" t="s">
        <v>69</v>
      </c>
      <c r="G4439" t="s">
        <v>559</v>
      </c>
      <c r="H4439" t="s">
        <v>35</v>
      </c>
      <c r="I4439" t="s">
        <v>36</v>
      </c>
      <c r="J4439">
        <v>26</v>
      </c>
      <c r="K4439">
        <v>24</v>
      </c>
      <c r="L4439">
        <f t="shared" si="207"/>
        <v>2</v>
      </c>
      <c r="M4439">
        <v>3</v>
      </c>
      <c r="N4439">
        <v>38583</v>
      </c>
      <c r="O4439" s="1">
        <f t="shared" si="208"/>
        <v>1483.9615384615386</v>
      </c>
      <c r="P4439" s="1">
        <f t="shared" si="209"/>
        <v>35615.076923076922</v>
      </c>
      <c r="Q4439" s="1">
        <f>Table1[[#This Row],[Earned Basic Salary]]*20%</f>
        <v>7123.0153846153844</v>
      </c>
      <c r="R4439" s="1">
        <f>Table1[[#This Row],[Earned Basic Salary]]*10%</f>
        <v>3561.5076923076922</v>
      </c>
      <c r="S4439" s="1">
        <f>Table1[[#This Row],[Earned Basic Salary]]*12%</f>
        <v>4273.8092307692305</v>
      </c>
      <c r="T4439" s="1">
        <f>200</f>
        <v>200</v>
      </c>
      <c r="U4439" s="1">
        <f>Table1[[#This Row],[PF]]+Table1[[#This Row],[Professional Tax]]</f>
        <v>4473.8092307692305</v>
      </c>
      <c r="V4439" s="1">
        <f>Table1[[#This Row],[Overtime Hours]]*200</f>
        <v>600</v>
      </c>
      <c r="W4439" s="1">
        <f>Table1[[#This Row],[Earned Basic Salary]]+Table1[[#This Row],[HRA]]+Table1[[#This Row],[DA]]+Table1[[#This Row],[Overtime Pay]]</f>
        <v>46899.6</v>
      </c>
      <c r="X4439" s="1">
        <f>Table1[[#This Row],[Gross Salary]]-Table1[[#This Row],[Total Deduction]]</f>
        <v>42425.790769230771</v>
      </c>
      <c r="Y4439" t="s">
        <v>37</v>
      </c>
      <c r="Z4439" t="s">
        <v>48</v>
      </c>
      <c r="AA4439" t="s">
        <v>15652</v>
      </c>
      <c r="AB4439" t="s">
        <v>15653</v>
      </c>
    </row>
    <row r="4440" spans="1:28" x14ac:dyDescent="0.3">
      <c r="A4440" t="s">
        <v>15654</v>
      </c>
      <c r="B4440" t="s">
        <v>683</v>
      </c>
      <c r="C4440">
        <v>25</v>
      </c>
      <c r="D4440" t="s">
        <v>44</v>
      </c>
      <c r="E4440" t="s">
        <v>121</v>
      </c>
      <c r="F4440" t="s">
        <v>83</v>
      </c>
      <c r="G4440" t="s">
        <v>15430</v>
      </c>
      <c r="H4440" t="s">
        <v>35</v>
      </c>
      <c r="I4440" t="s">
        <v>36</v>
      </c>
      <c r="J4440">
        <v>26</v>
      </c>
      <c r="K4440">
        <v>23</v>
      </c>
      <c r="L4440">
        <f t="shared" si="207"/>
        <v>3</v>
      </c>
      <c r="M4440">
        <v>1</v>
      </c>
      <c r="N4440">
        <v>73399</v>
      </c>
      <c r="O4440" s="1">
        <f t="shared" si="208"/>
        <v>2823.0384615384614</v>
      </c>
      <c r="P4440" s="1">
        <f t="shared" si="209"/>
        <v>64929.88461538461</v>
      </c>
      <c r="Q4440" s="1">
        <f>Table1[[#This Row],[Earned Basic Salary]]*20%</f>
        <v>12985.976923076923</v>
      </c>
      <c r="R4440" s="1">
        <f>Table1[[#This Row],[Earned Basic Salary]]*10%</f>
        <v>6492.9884615384617</v>
      </c>
      <c r="S4440" s="1">
        <f>Table1[[#This Row],[Earned Basic Salary]]*12%</f>
        <v>7791.5861538461531</v>
      </c>
      <c r="T4440" s="1">
        <f>200</f>
        <v>200</v>
      </c>
      <c r="U4440" s="1">
        <f>Table1[[#This Row],[PF]]+Table1[[#This Row],[Professional Tax]]</f>
        <v>7991.5861538461531</v>
      </c>
      <c r="V4440" s="1">
        <f>Table1[[#This Row],[Overtime Hours]]*200</f>
        <v>200</v>
      </c>
      <c r="W4440" s="1">
        <f>Table1[[#This Row],[Earned Basic Salary]]+Table1[[#This Row],[HRA]]+Table1[[#This Row],[DA]]+Table1[[#This Row],[Overtime Pay]]</f>
        <v>84608.849999999991</v>
      </c>
      <c r="X4440" s="1">
        <f>Table1[[#This Row],[Gross Salary]]-Table1[[#This Row],[Total Deduction]]</f>
        <v>76617.263846153844</v>
      </c>
      <c r="Y4440" t="s">
        <v>37</v>
      </c>
      <c r="Z4440" t="s">
        <v>48</v>
      </c>
      <c r="AA4440" t="s">
        <v>15655</v>
      </c>
      <c r="AB4440" t="s">
        <v>15656</v>
      </c>
    </row>
    <row r="4441" spans="1:28" x14ac:dyDescent="0.3">
      <c r="A4441" t="s">
        <v>15657</v>
      </c>
      <c r="B4441" t="s">
        <v>877</v>
      </c>
      <c r="C4441">
        <v>49</v>
      </c>
      <c r="D4441" t="s">
        <v>61</v>
      </c>
      <c r="E4441" t="s">
        <v>54</v>
      </c>
      <c r="F4441" t="s">
        <v>69</v>
      </c>
      <c r="G4441" t="s">
        <v>7342</v>
      </c>
      <c r="H4441" t="s">
        <v>35</v>
      </c>
      <c r="I4441" t="s">
        <v>36</v>
      </c>
      <c r="J4441">
        <v>26</v>
      </c>
      <c r="K4441">
        <v>24</v>
      </c>
      <c r="L4441">
        <f t="shared" si="207"/>
        <v>2</v>
      </c>
      <c r="M4441">
        <v>0</v>
      </c>
      <c r="N4441">
        <v>43118</v>
      </c>
      <c r="O4441" s="1">
        <f t="shared" si="208"/>
        <v>1658.3846153846155</v>
      </c>
      <c r="P4441" s="1">
        <f t="shared" si="209"/>
        <v>39801.230769230773</v>
      </c>
      <c r="Q4441" s="1">
        <f>Table1[[#This Row],[Earned Basic Salary]]*20%</f>
        <v>7960.2461538461548</v>
      </c>
      <c r="R4441" s="1">
        <f>Table1[[#This Row],[Earned Basic Salary]]*10%</f>
        <v>3980.1230769230774</v>
      </c>
      <c r="S4441" s="1">
        <f>Table1[[#This Row],[Earned Basic Salary]]*12%</f>
        <v>4776.1476923076925</v>
      </c>
      <c r="T4441" s="1">
        <f>200</f>
        <v>200</v>
      </c>
      <c r="U4441" s="1">
        <f>Table1[[#This Row],[PF]]+Table1[[#This Row],[Professional Tax]]</f>
        <v>4976.1476923076925</v>
      </c>
      <c r="V4441" s="1">
        <f>Table1[[#This Row],[Overtime Hours]]*200</f>
        <v>0</v>
      </c>
      <c r="W4441" s="1">
        <f>Table1[[#This Row],[Earned Basic Salary]]+Table1[[#This Row],[HRA]]+Table1[[#This Row],[DA]]+Table1[[#This Row],[Overtime Pay]]</f>
        <v>51741.600000000006</v>
      </c>
      <c r="X4441" s="1">
        <f>Table1[[#This Row],[Gross Salary]]-Table1[[#This Row],[Total Deduction]]</f>
        <v>46765.452307692314</v>
      </c>
      <c r="Y4441" t="s">
        <v>37</v>
      </c>
      <c r="Z4441" t="s">
        <v>95</v>
      </c>
      <c r="AA4441" t="s">
        <v>15658</v>
      </c>
      <c r="AB4441" t="s">
        <v>15659</v>
      </c>
    </row>
    <row r="4442" spans="1:28" x14ac:dyDescent="0.3">
      <c r="A4442" t="s">
        <v>15660</v>
      </c>
      <c r="B4442" t="s">
        <v>226</v>
      </c>
      <c r="C4442">
        <v>51</v>
      </c>
      <c r="D4442" t="s">
        <v>133</v>
      </c>
      <c r="E4442" t="s">
        <v>54</v>
      </c>
      <c r="F4442" t="s">
        <v>63</v>
      </c>
      <c r="G4442" t="s">
        <v>4031</v>
      </c>
      <c r="H4442" t="s">
        <v>35</v>
      </c>
      <c r="I4442" t="s">
        <v>36</v>
      </c>
      <c r="J4442">
        <v>26</v>
      </c>
      <c r="K4442">
        <v>26</v>
      </c>
      <c r="L4442">
        <f t="shared" si="207"/>
        <v>0</v>
      </c>
      <c r="M4442">
        <v>3</v>
      </c>
      <c r="N4442">
        <v>56684</v>
      </c>
      <c r="O4442" s="1">
        <f t="shared" si="208"/>
        <v>2180.1538461538462</v>
      </c>
      <c r="P4442" s="1">
        <f t="shared" si="209"/>
        <v>56684</v>
      </c>
      <c r="Q4442" s="1">
        <f>Table1[[#This Row],[Earned Basic Salary]]*20%</f>
        <v>11336.800000000001</v>
      </c>
      <c r="R4442" s="1">
        <f>Table1[[#This Row],[Earned Basic Salary]]*10%</f>
        <v>5668.4000000000005</v>
      </c>
      <c r="S4442" s="1">
        <f>Table1[[#This Row],[Earned Basic Salary]]*12%</f>
        <v>6802.08</v>
      </c>
      <c r="T4442" s="1">
        <f>200</f>
        <v>200</v>
      </c>
      <c r="U4442" s="1">
        <f>Table1[[#This Row],[PF]]+Table1[[#This Row],[Professional Tax]]</f>
        <v>7002.08</v>
      </c>
      <c r="V4442" s="1">
        <f>Table1[[#This Row],[Overtime Hours]]*200</f>
        <v>600</v>
      </c>
      <c r="W4442" s="1">
        <f>Table1[[#This Row],[Earned Basic Salary]]+Table1[[#This Row],[HRA]]+Table1[[#This Row],[DA]]+Table1[[#This Row],[Overtime Pay]]</f>
        <v>74289.2</v>
      </c>
      <c r="X4442" s="1">
        <f>Table1[[#This Row],[Gross Salary]]-Table1[[#This Row],[Total Deduction]]</f>
        <v>67287.12</v>
      </c>
      <c r="Y4442" t="s">
        <v>37</v>
      </c>
      <c r="Z4442" t="s">
        <v>48</v>
      </c>
      <c r="AA4442" t="s">
        <v>15661</v>
      </c>
      <c r="AB4442" t="s">
        <v>15662</v>
      </c>
    </row>
    <row r="4443" spans="1:28" x14ac:dyDescent="0.3">
      <c r="A4443" t="s">
        <v>15663</v>
      </c>
      <c r="B4443" t="s">
        <v>1281</v>
      </c>
      <c r="C4443">
        <v>40</v>
      </c>
      <c r="D4443" t="s">
        <v>127</v>
      </c>
      <c r="E4443" t="s">
        <v>121</v>
      </c>
      <c r="F4443" t="s">
        <v>33</v>
      </c>
      <c r="G4443" t="s">
        <v>15255</v>
      </c>
      <c r="H4443" t="s">
        <v>35</v>
      </c>
      <c r="I4443" t="s">
        <v>36</v>
      </c>
      <c r="J4443">
        <v>26</v>
      </c>
      <c r="K4443">
        <v>23</v>
      </c>
      <c r="L4443">
        <f t="shared" si="207"/>
        <v>3</v>
      </c>
      <c r="M4443">
        <v>16</v>
      </c>
      <c r="N4443">
        <v>37113</v>
      </c>
      <c r="O4443" s="1">
        <f t="shared" si="208"/>
        <v>1427.4230769230769</v>
      </c>
      <c r="P4443" s="1">
        <f t="shared" si="209"/>
        <v>32830.730769230766</v>
      </c>
      <c r="Q4443" s="1">
        <f>Table1[[#This Row],[Earned Basic Salary]]*20%</f>
        <v>6566.1461538461535</v>
      </c>
      <c r="R4443" s="1">
        <f>Table1[[#This Row],[Earned Basic Salary]]*10%</f>
        <v>3283.0730769230768</v>
      </c>
      <c r="S4443" s="1">
        <f>Table1[[#This Row],[Earned Basic Salary]]*12%</f>
        <v>3939.6876923076916</v>
      </c>
      <c r="T4443" s="1">
        <f>200</f>
        <v>200</v>
      </c>
      <c r="U4443" s="1">
        <f>Table1[[#This Row],[PF]]+Table1[[#This Row],[Professional Tax]]</f>
        <v>4139.6876923076916</v>
      </c>
      <c r="V4443" s="1">
        <f>Table1[[#This Row],[Overtime Hours]]*200</f>
        <v>3200</v>
      </c>
      <c r="W4443" s="1">
        <f>Table1[[#This Row],[Earned Basic Salary]]+Table1[[#This Row],[HRA]]+Table1[[#This Row],[DA]]+Table1[[#This Row],[Overtime Pay]]</f>
        <v>45879.95</v>
      </c>
      <c r="X4443" s="1">
        <f>Table1[[#This Row],[Gross Salary]]-Table1[[#This Row],[Total Deduction]]</f>
        <v>41740.262307692305</v>
      </c>
      <c r="Y4443" t="s">
        <v>37</v>
      </c>
      <c r="Z4443" t="s">
        <v>48</v>
      </c>
      <c r="AA4443" t="s">
        <v>15664</v>
      </c>
      <c r="AB4443" t="s">
        <v>15665</v>
      </c>
    </row>
    <row r="4444" spans="1:28" x14ac:dyDescent="0.3">
      <c r="A4444" t="s">
        <v>15666</v>
      </c>
      <c r="B4444" t="s">
        <v>612</v>
      </c>
      <c r="C4444">
        <v>37</v>
      </c>
      <c r="D4444" t="s">
        <v>133</v>
      </c>
      <c r="E4444" t="s">
        <v>32</v>
      </c>
      <c r="F4444" t="s">
        <v>69</v>
      </c>
      <c r="G4444" t="s">
        <v>14698</v>
      </c>
      <c r="H4444" t="s">
        <v>35</v>
      </c>
      <c r="I4444" t="s">
        <v>36</v>
      </c>
      <c r="J4444">
        <v>26</v>
      </c>
      <c r="K4444">
        <v>22</v>
      </c>
      <c r="L4444">
        <f t="shared" si="207"/>
        <v>4</v>
      </c>
      <c r="M4444">
        <v>17</v>
      </c>
      <c r="N4444">
        <v>57093</v>
      </c>
      <c r="O4444" s="1">
        <f t="shared" si="208"/>
        <v>2195.8846153846152</v>
      </c>
      <c r="P4444" s="1">
        <f t="shared" si="209"/>
        <v>48309.461538461532</v>
      </c>
      <c r="Q4444" s="1">
        <f>Table1[[#This Row],[Earned Basic Salary]]*20%</f>
        <v>9661.8923076923074</v>
      </c>
      <c r="R4444" s="1">
        <f>Table1[[#This Row],[Earned Basic Salary]]*10%</f>
        <v>4830.9461538461537</v>
      </c>
      <c r="S4444" s="1">
        <f>Table1[[#This Row],[Earned Basic Salary]]*12%</f>
        <v>5797.1353846153834</v>
      </c>
      <c r="T4444" s="1">
        <f>200</f>
        <v>200</v>
      </c>
      <c r="U4444" s="1">
        <f>Table1[[#This Row],[PF]]+Table1[[#This Row],[Professional Tax]]</f>
        <v>5997.1353846153834</v>
      </c>
      <c r="V4444" s="1">
        <f>Table1[[#This Row],[Overtime Hours]]*200</f>
        <v>3400</v>
      </c>
      <c r="W4444" s="1">
        <f>Table1[[#This Row],[Earned Basic Salary]]+Table1[[#This Row],[HRA]]+Table1[[#This Row],[DA]]+Table1[[#This Row],[Overtime Pay]]</f>
        <v>66202.299999999988</v>
      </c>
      <c r="X4444" s="1">
        <f>Table1[[#This Row],[Gross Salary]]-Table1[[#This Row],[Total Deduction]]</f>
        <v>60205.164615384609</v>
      </c>
      <c r="Y4444" t="s">
        <v>37</v>
      </c>
      <c r="Z4444" t="s">
        <v>106</v>
      </c>
      <c r="AA4444" t="s">
        <v>15667</v>
      </c>
      <c r="AB4444" t="s">
        <v>15668</v>
      </c>
    </row>
    <row r="4445" spans="1:28" x14ac:dyDescent="0.3">
      <c r="A4445" t="s">
        <v>15669</v>
      </c>
      <c r="B4445" t="s">
        <v>415</v>
      </c>
      <c r="C4445">
        <v>50</v>
      </c>
      <c r="D4445" t="s">
        <v>31</v>
      </c>
      <c r="E4445" t="s">
        <v>45</v>
      </c>
      <c r="F4445" t="s">
        <v>83</v>
      </c>
      <c r="G4445" t="s">
        <v>14010</v>
      </c>
      <c r="H4445" t="s">
        <v>35</v>
      </c>
      <c r="I4445" t="s">
        <v>36</v>
      </c>
      <c r="J4445">
        <v>26</v>
      </c>
      <c r="K4445">
        <v>25</v>
      </c>
      <c r="L4445">
        <f t="shared" si="207"/>
        <v>1</v>
      </c>
      <c r="M4445">
        <v>2</v>
      </c>
      <c r="N4445">
        <v>33970</v>
      </c>
      <c r="O4445" s="1">
        <f t="shared" si="208"/>
        <v>1306.5384615384614</v>
      </c>
      <c r="P4445" s="1">
        <f t="shared" si="209"/>
        <v>32663.461538461535</v>
      </c>
      <c r="Q4445" s="1">
        <f>Table1[[#This Row],[Earned Basic Salary]]*20%</f>
        <v>6532.6923076923076</v>
      </c>
      <c r="R4445" s="1">
        <f>Table1[[#This Row],[Earned Basic Salary]]*10%</f>
        <v>3266.3461538461538</v>
      </c>
      <c r="S4445" s="1">
        <f>Table1[[#This Row],[Earned Basic Salary]]*12%</f>
        <v>3919.6153846153843</v>
      </c>
      <c r="T4445" s="1">
        <f>200</f>
        <v>200</v>
      </c>
      <c r="U4445" s="1">
        <f>Table1[[#This Row],[PF]]+Table1[[#This Row],[Professional Tax]]</f>
        <v>4119.6153846153848</v>
      </c>
      <c r="V4445" s="1">
        <f>Table1[[#This Row],[Overtime Hours]]*200</f>
        <v>400</v>
      </c>
      <c r="W4445" s="1">
        <f>Table1[[#This Row],[Earned Basic Salary]]+Table1[[#This Row],[HRA]]+Table1[[#This Row],[DA]]+Table1[[#This Row],[Overtime Pay]]</f>
        <v>42862.5</v>
      </c>
      <c r="X4445" s="1">
        <f>Table1[[#This Row],[Gross Salary]]-Table1[[#This Row],[Total Deduction]]</f>
        <v>38742.884615384617</v>
      </c>
      <c r="Y4445" t="s">
        <v>37</v>
      </c>
      <c r="Z4445" t="s">
        <v>38</v>
      </c>
      <c r="AA4445" t="s">
        <v>15670</v>
      </c>
      <c r="AB4445" t="s">
        <v>15671</v>
      </c>
    </row>
    <row r="4446" spans="1:28" x14ac:dyDescent="0.3">
      <c r="A4446" t="s">
        <v>15672</v>
      </c>
      <c r="B4446" t="s">
        <v>2873</v>
      </c>
      <c r="C4446">
        <v>31</v>
      </c>
      <c r="D4446" t="s">
        <v>133</v>
      </c>
      <c r="E4446" t="s">
        <v>121</v>
      </c>
      <c r="F4446" t="s">
        <v>33</v>
      </c>
      <c r="G4446" t="s">
        <v>5162</v>
      </c>
      <c r="H4446" t="s">
        <v>35</v>
      </c>
      <c r="I4446" t="s">
        <v>36</v>
      </c>
      <c r="J4446">
        <v>26</v>
      </c>
      <c r="K4446">
        <v>24</v>
      </c>
      <c r="L4446">
        <f t="shared" si="207"/>
        <v>2</v>
      </c>
      <c r="M4446">
        <v>10</v>
      </c>
      <c r="N4446">
        <v>53884</v>
      </c>
      <c r="O4446" s="1">
        <f t="shared" si="208"/>
        <v>2072.4615384615386</v>
      </c>
      <c r="P4446" s="1">
        <f t="shared" si="209"/>
        <v>49739.076923076922</v>
      </c>
      <c r="Q4446" s="1">
        <f>Table1[[#This Row],[Earned Basic Salary]]*20%</f>
        <v>9947.8153846153855</v>
      </c>
      <c r="R4446" s="1">
        <f>Table1[[#This Row],[Earned Basic Salary]]*10%</f>
        <v>4973.9076923076927</v>
      </c>
      <c r="S4446" s="1">
        <f>Table1[[#This Row],[Earned Basic Salary]]*12%</f>
        <v>5968.6892307692306</v>
      </c>
      <c r="T4446" s="1">
        <f>200</f>
        <v>200</v>
      </c>
      <c r="U4446" s="1">
        <f>Table1[[#This Row],[PF]]+Table1[[#This Row],[Professional Tax]]</f>
        <v>6168.6892307692306</v>
      </c>
      <c r="V4446" s="1">
        <f>Table1[[#This Row],[Overtime Hours]]*200</f>
        <v>2000</v>
      </c>
      <c r="W4446" s="1">
        <f>Table1[[#This Row],[Earned Basic Salary]]+Table1[[#This Row],[HRA]]+Table1[[#This Row],[DA]]+Table1[[#This Row],[Overtime Pay]]</f>
        <v>66660.800000000003</v>
      </c>
      <c r="X4446" s="1">
        <f>Table1[[#This Row],[Gross Salary]]-Table1[[#This Row],[Total Deduction]]</f>
        <v>60492.110769230771</v>
      </c>
      <c r="Y4446" t="s">
        <v>37</v>
      </c>
      <c r="Z4446" t="s">
        <v>38</v>
      </c>
      <c r="AA4446" t="s">
        <v>15673</v>
      </c>
      <c r="AB4446" t="s">
        <v>15674</v>
      </c>
    </row>
    <row r="4447" spans="1:28" x14ac:dyDescent="0.3">
      <c r="A4447" t="s">
        <v>15675</v>
      </c>
      <c r="B4447" t="s">
        <v>226</v>
      </c>
      <c r="C4447">
        <v>43</v>
      </c>
      <c r="D4447" t="s">
        <v>75</v>
      </c>
      <c r="E4447" t="s">
        <v>32</v>
      </c>
      <c r="F4447" t="s">
        <v>83</v>
      </c>
      <c r="G4447" t="s">
        <v>1527</v>
      </c>
      <c r="H4447" t="s">
        <v>35</v>
      </c>
      <c r="I4447" t="s">
        <v>36</v>
      </c>
      <c r="J4447">
        <v>26</v>
      </c>
      <c r="K4447">
        <v>22</v>
      </c>
      <c r="L4447">
        <f t="shared" si="207"/>
        <v>4</v>
      </c>
      <c r="M4447">
        <v>7</v>
      </c>
      <c r="N4447">
        <v>64836</v>
      </c>
      <c r="O4447" s="1">
        <f t="shared" si="208"/>
        <v>2493.6923076923076</v>
      </c>
      <c r="P4447" s="1">
        <f t="shared" si="209"/>
        <v>54861.230769230766</v>
      </c>
      <c r="Q4447" s="1">
        <f>Table1[[#This Row],[Earned Basic Salary]]*20%</f>
        <v>10972.246153846154</v>
      </c>
      <c r="R4447" s="1">
        <f>Table1[[#This Row],[Earned Basic Salary]]*10%</f>
        <v>5486.123076923077</v>
      </c>
      <c r="S4447" s="1">
        <f>Table1[[#This Row],[Earned Basic Salary]]*12%</f>
        <v>6583.3476923076914</v>
      </c>
      <c r="T4447" s="1">
        <f>200</f>
        <v>200</v>
      </c>
      <c r="U4447" s="1">
        <f>Table1[[#This Row],[PF]]+Table1[[#This Row],[Professional Tax]]</f>
        <v>6783.3476923076914</v>
      </c>
      <c r="V4447" s="1">
        <f>Table1[[#This Row],[Overtime Hours]]*200</f>
        <v>1400</v>
      </c>
      <c r="W4447" s="1">
        <f>Table1[[#This Row],[Earned Basic Salary]]+Table1[[#This Row],[HRA]]+Table1[[#This Row],[DA]]+Table1[[#This Row],[Overtime Pay]]</f>
        <v>72719.599999999991</v>
      </c>
      <c r="X4447" s="1">
        <f>Table1[[#This Row],[Gross Salary]]-Table1[[#This Row],[Total Deduction]]</f>
        <v>65936.252307692295</v>
      </c>
      <c r="Y4447" t="s">
        <v>37</v>
      </c>
      <c r="Z4447" t="s">
        <v>95</v>
      </c>
      <c r="AA4447" t="s">
        <v>15676</v>
      </c>
      <c r="AB4447" t="s">
        <v>15677</v>
      </c>
    </row>
    <row r="4448" spans="1:28" x14ac:dyDescent="0.3">
      <c r="A4448" t="s">
        <v>15678</v>
      </c>
      <c r="B4448" t="s">
        <v>280</v>
      </c>
      <c r="C4448">
        <v>41</v>
      </c>
      <c r="D4448" t="s">
        <v>127</v>
      </c>
      <c r="E4448" t="s">
        <v>45</v>
      </c>
      <c r="F4448" t="s">
        <v>89</v>
      </c>
      <c r="G4448" t="s">
        <v>4764</v>
      </c>
      <c r="H4448" t="s">
        <v>35</v>
      </c>
      <c r="I4448" t="s">
        <v>36</v>
      </c>
      <c r="J4448">
        <v>26</v>
      </c>
      <c r="K4448">
        <v>22</v>
      </c>
      <c r="L4448">
        <f t="shared" si="207"/>
        <v>4</v>
      </c>
      <c r="M4448">
        <v>11</v>
      </c>
      <c r="N4448">
        <v>73240</v>
      </c>
      <c r="O4448" s="1">
        <f t="shared" si="208"/>
        <v>2816.9230769230771</v>
      </c>
      <c r="P4448" s="1">
        <f t="shared" si="209"/>
        <v>61972.307692307695</v>
      </c>
      <c r="Q4448" s="1">
        <f>Table1[[#This Row],[Earned Basic Salary]]*20%</f>
        <v>12394.461538461539</v>
      </c>
      <c r="R4448" s="1">
        <f>Table1[[#This Row],[Earned Basic Salary]]*10%</f>
        <v>6197.2307692307695</v>
      </c>
      <c r="S4448" s="1">
        <f>Table1[[#This Row],[Earned Basic Salary]]*12%</f>
        <v>7436.6769230769232</v>
      </c>
      <c r="T4448" s="1">
        <f>200</f>
        <v>200</v>
      </c>
      <c r="U4448" s="1">
        <f>Table1[[#This Row],[PF]]+Table1[[#This Row],[Professional Tax]]</f>
        <v>7636.6769230769232</v>
      </c>
      <c r="V4448" s="1">
        <f>Table1[[#This Row],[Overtime Hours]]*200</f>
        <v>2200</v>
      </c>
      <c r="W4448" s="1">
        <f>Table1[[#This Row],[Earned Basic Salary]]+Table1[[#This Row],[HRA]]+Table1[[#This Row],[DA]]+Table1[[#This Row],[Overtime Pay]]</f>
        <v>82764</v>
      </c>
      <c r="X4448" s="1">
        <f>Table1[[#This Row],[Gross Salary]]-Table1[[#This Row],[Total Deduction]]</f>
        <v>75127.323076923072</v>
      </c>
      <c r="Y4448" t="s">
        <v>37</v>
      </c>
      <c r="Z4448" t="s">
        <v>38</v>
      </c>
      <c r="AA4448" t="s">
        <v>15679</v>
      </c>
      <c r="AB4448" t="s">
        <v>15680</v>
      </c>
    </row>
    <row r="4449" spans="1:28" x14ac:dyDescent="0.3">
      <c r="A4449" t="s">
        <v>15681</v>
      </c>
      <c r="B4449" t="s">
        <v>736</v>
      </c>
      <c r="C4449">
        <v>51</v>
      </c>
      <c r="D4449" t="s">
        <v>133</v>
      </c>
      <c r="E4449" t="s">
        <v>45</v>
      </c>
      <c r="F4449" t="s">
        <v>83</v>
      </c>
      <c r="G4449" t="s">
        <v>6526</v>
      </c>
      <c r="H4449" t="s">
        <v>35</v>
      </c>
      <c r="I4449" t="s">
        <v>36</v>
      </c>
      <c r="J4449">
        <v>26</v>
      </c>
      <c r="K4449">
        <v>23</v>
      </c>
      <c r="L4449">
        <f t="shared" si="207"/>
        <v>3</v>
      </c>
      <c r="M4449">
        <v>14</v>
      </c>
      <c r="N4449">
        <v>75948</v>
      </c>
      <c r="O4449" s="1">
        <f t="shared" si="208"/>
        <v>2921.0769230769229</v>
      </c>
      <c r="P4449" s="1">
        <f t="shared" si="209"/>
        <v>67184.76923076922</v>
      </c>
      <c r="Q4449" s="1">
        <f>Table1[[#This Row],[Earned Basic Salary]]*20%</f>
        <v>13436.953846153845</v>
      </c>
      <c r="R4449" s="1">
        <f>Table1[[#This Row],[Earned Basic Salary]]*10%</f>
        <v>6718.4769230769225</v>
      </c>
      <c r="S4449" s="1">
        <f>Table1[[#This Row],[Earned Basic Salary]]*12%</f>
        <v>8062.1723076923063</v>
      </c>
      <c r="T4449" s="1">
        <f>200</f>
        <v>200</v>
      </c>
      <c r="U4449" s="1">
        <f>Table1[[#This Row],[PF]]+Table1[[#This Row],[Professional Tax]]</f>
        <v>8262.1723076923063</v>
      </c>
      <c r="V4449" s="1">
        <f>Table1[[#This Row],[Overtime Hours]]*200</f>
        <v>2800</v>
      </c>
      <c r="W4449" s="1">
        <f>Table1[[#This Row],[Earned Basic Salary]]+Table1[[#This Row],[HRA]]+Table1[[#This Row],[DA]]+Table1[[#This Row],[Overtime Pay]]</f>
        <v>90140.199999999983</v>
      </c>
      <c r="X4449" s="1">
        <f>Table1[[#This Row],[Gross Salary]]-Table1[[#This Row],[Total Deduction]]</f>
        <v>81878.027692307674</v>
      </c>
      <c r="Y4449" t="s">
        <v>37</v>
      </c>
      <c r="Z4449" t="s">
        <v>95</v>
      </c>
      <c r="AA4449" t="s">
        <v>15682</v>
      </c>
      <c r="AB4449" t="s">
        <v>15683</v>
      </c>
    </row>
    <row r="4450" spans="1:28" x14ac:dyDescent="0.3">
      <c r="A4450" t="s">
        <v>15684</v>
      </c>
      <c r="B4450" t="s">
        <v>495</v>
      </c>
      <c r="C4450">
        <v>33</v>
      </c>
      <c r="D4450" t="s">
        <v>53</v>
      </c>
      <c r="E4450" t="s">
        <v>82</v>
      </c>
      <c r="F4450" t="s">
        <v>83</v>
      </c>
      <c r="G4450" t="s">
        <v>15685</v>
      </c>
      <c r="H4450" t="s">
        <v>35</v>
      </c>
      <c r="I4450" t="s">
        <v>36</v>
      </c>
      <c r="J4450">
        <v>26</v>
      </c>
      <c r="K4450">
        <v>24</v>
      </c>
      <c r="L4450">
        <f t="shared" si="207"/>
        <v>2</v>
      </c>
      <c r="M4450">
        <v>4</v>
      </c>
      <c r="N4450">
        <v>37950</v>
      </c>
      <c r="O4450" s="1">
        <f t="shared" si="208"/>
        <v>1459.6153846153845</v>
      </c>
      <c r="P4450" s="1">
        <f t="shared" si="209"/>
        <v>35030.769230769227</v>
      </c>
      <c r="Q4450" s="1">
        <f>Table1[[#This Row],[Earned Basic Salary]]*20%</f>
        <v>7006.1538461538457</v>
      </c>
      <c r="R4450" s="1">
        <f>Table1[[#This Row],[Earned Basic Salary]]*10%</f>
        <v>3503.0769230769229</v>
      </c>
      <c r="S4450" s="1">
        <f>Table1[[#This Row],[Earned Basic Salary]]*12%</f>
        <v>4203.6923076923067</v>
      </c>
      <c r="T4450" s="1">
        <f>200</f>
        <v>200</v>
      </c>
      <c r="U4450" s="1">
        <f>Table1[[#This Row],[PF]]+Table1[[#This Row],[Professional Tax]]</f>
        <v>4403.6923076923067</v>
      </c>
      <c r="V4450" s="1">
        <f>Table1[[#This Row],[Overtime Hours]]*200</f>
        <v>800</v>
      </c>
      <c r="W4450" s="1">
        <f>Table1[[#This Row],[Earned Basic Salary]]+Table1[[#This Row],[HRA]]+Table1[[#This Row],[DA]]+Table1[[#This Row],[Overtime Pay]]</f>
        <v>46339.999999999993</v>
      </c>
      <c r="X4450" s="1">
        <f>Table1[[#This Row],[Gross Salary]]-Table1[[#This Row],[Total Deduction]]</f>
        <v>41936.307692307688</v>
      </c>
      <c r="Y4450" t="s">
        <v>37</v>
      </c>
      <c r="Z4450" t="s">
        <v>38</v>
      </c>
      <c r="AA4450" t="s">
        <v>15686</v>
      </c>
      <c r="AB4450" t="s">
        <v>15687</v>
      </c>
    </row>
    <row r="4451" spans="1:28" x14ac:dyDescent="0.3">
      <c r="A4451" t="s">
        <v>15688</v>
      </c>
      <c r="B4451" t="s">
        <v>339</v>
      </c>
      <c r="C4451">
        <v>30</v>
      </c>
      <c r="D4451" t="s">
        <v>31</v>
      </c>
      <c r="E4451" t="s">
        <v>121</v>
      </c>
      <c r="F4451" t="s">
        <v>63</v>
      </c>
      <c r="G4451" t="s">
        <v>5847</v>
      </c>
      <c r="H4451" t="s">
        <v>35</v>
      </c>
      <c r="I4451" t="s">
        <v>36</v>
      </c>
      <c r="J4451">
        <v>26</v>
      </c>
      <c r="K4451">
        <v>24</v>
      </c>
      <c r="L4451">
        <f t="shared" si="207"/>
        <v>2</v>
      </c>
      <c r="M4451">
        <v>1</v>
      </c>
      <c r="N4451">
        <v>76715</v>
      </c>
      <c r="O4451" s="1">
        <f t="shared" si="208"/>
        <v>2950.5769230769229</v>
      </c>
      <c r="P4451" s="1">
        <f t="shared" si="209"/>
        <v>70813.846153846156</v>
      </c>
      <c r="Q4451" s="1">
        <f>Table1[[#This Row],[Earned Basic Salary]]*20%</f>
        <v>14162.769230769232</v>
      </c>
      <c r="R4451" s="1">
        <f>Table1[[#This Row],[Earned Basic Salary]]*10%</f>
        <v>7081.3846153846162</v>
      </c>
      <c r="S4451" s="1">
        <f>Table1[[#This Row],[Earned Basic Salary]]*12%</f>
        <v>8497.6615384615379</v>
      </c>
      <c r="T4451" s="1">
        <f>200</f>
        <v>200</v>
      </c>
      <c r="U4451" s="1">
        <f>Table1[[#This Row],[PF]]+Table1[[#This Row],[Professional Tax]]</f>
        <v>8697.6615384615379</v>
      </c>
      <c r="V4451" s="1">
        <f>Table1[[#This Row],[Overtime Hours]]*200</f>
        <v>200</v>
      </c>
      <c r="W4451" s="1">
        <f>Table1[[#This Row],[Earned Basic Salary]]+Table1[[#This Row],[HRA]]+Table1[[#This Row],[DA]]+Table1[[#This Row],[Overtime Pay]]</f>
        <v>92258</v>
      </c>
      <c r="X4451" s="1">
        <f>Table1[[#This Row],[Gross Salary]]-Table1[[#This Row],[Total Deduction]]</f>
        <v>83560.338461538457</v>
      </c>
      <c r="Y4451" t="s">
        <v>37</v>
      </c>
      <c r="Z4451" t="s">
        <v>95</v>
      </c>
      <c r="AA4451" t="s">
        <v>15689</v>
      </c>
      <c r="AB4451" t="s">
        <v>15690</v>
      </c>
    </row>
    <row r="4452" spans="1:28" x14ac:dyDescent="0.3">
      <c r="A4452" t="s">
        <v>15691</v>
      </c>
      <c r="B4452" t="s">
        <v>392</v>
      </c>
      <c r="C4452">
        <v>50</v>
      </c>
      <c r="D4452" t="s">
        <v>53</v>
      </c>
      <c r="E4452" t="s">
        <v>45</v>
      </c>
      <c r="F4452" t="s">
        <v>55</v>
      </c>
      <c r="G4452" t="s">
        <v>6354</v>
      </c>
      <c r="H4452" t="s">
        <v>35</v>
      </c>
      <c r="I4452" t="s">
        <v>36</v>
      </c>
      <c r="J4452">
        <v>26</v>
      </c>
      <c r="K4452">
        <v>22</v>
      </c>
      <c r="L4452">
        <f t="shared" si="207"/>
        <v>4</v>
      </c>
      <c r="M4452">
        <v>11</v>
      </c>
      <c r="N4452">
        <v>26970</v>
      </c>
      <c r="O4452" s="1">
        <f t="shared" si="208"/>
        <v>1037.3076923076924</v>
      </c>
      <c r="P4452" s="1">
        <f t="shared" si="209"/>
        <v>22820.769230769234</v>
      </c>
      <c r="Q4452" s="1">
        <f>Table1[[#This Row],[Earned Basic Salary]]*20%</f>
        <v>4564.1538461538466</v>
      </c>
      <c r="R4452" s="1">
        <f>Table1[[#This Row],[Earned Basic Salary]]*10%</f>
        <v>2282.0769230769233</v>
      </c>
      <c r="S4452" s="1">
        <f>Table1[[#This Row],[Earned Basic Salary]]*12%</f>
        <v>2738.4923076923078</v>
      </c>
      <c r="T4452" s="1">
        <f>200</f>
        <v>200</v>
      </c>
      <c r="U4452" s="1">
        <f>Table1[[#This Row],[PF]]+Table1[[#This Row],[Professional Tax]]</f>
        <v>2938.4923076923078</v>
      </c>
      <c r="V4452" s="1">
        <f>Table1[[#This Row],[Overtime Hours]]*200</f>
        <v>2200</v>
      </c>
      <c r="W4452" s="1">
        <f>Table1[[#This Row],[Earned Basic Salary]]+Table1[[#This Row],[HRA]]+Table1[[#This Row],[DA]]+Table1[[#This Row],[Overtime Pay]]</f>
        <v>31867.000000000004</v>
      </c>
      <c r="X4452" s="1">
        <f>Table1[[#This Row],[Gross Salary]]-Table1[[#This Row],[Total Deduction]]</f>
        <v>28928.507692307696</v>
      </c>
      <c r="Y4452" t="s">
        <v>37</v>
      </c>
      <c r="Z4452" t="s">
        <v>48</v>
      </c>
      <c r="AA4452" t="s">
        <v>15692</v>
      </c>
      <c r="AB4452" t="s">
        <v>15693</v>
      </c>
    </row>
    <row r="4453" spans="1:28" x14ac:dyDescent="0.3">
      <c r="A4453" t="s">
        <v>15694</v>
      </c>
      <c r="B4453" t="s">
        <v>1452</v>
      </c>
      <c r="C4453">
        <v>44</v>
      </c>
      <c r="D4453" t="s">
        <v>53</v>
      </c>
      <c r="E4453" t="s">
        <v>121</v>
      </c>
      <c r="F4453" t="s">
        <v>69</v>
      </c>
      <c r="G4453" t="s">
        <v>7408</v>
      </c>
      <c r="H4453" t="s">
        <v>35</v>
      </c>
      <c r="I4453" t="s">
        <v>36</v>
      </c>
      <c r="J4453">
        <v>26</v>
      </c>
      <c r="K4453">
        <v>22</v>
      </c>
      <c r="L4453">
        <f t="shared" si="207"/>
        <v>4</v>
      </c>
      <c r="M4453">
        <v>5</v>
      </c>
      <c r="N4453">
        <v>76897</v>
      </c>
      <c r="O4453" s="1">
        <f t="shared" si="208"/>
        <v>2957.5769230769229</v>
      </c>
      <c r="P4453" s="1">
        <f t="shared" si="209"/>
        <v>65066.692307692305</v>
      </c>
      <c r="Q4453" s="1">
        <f>Table1[[#This Row],[Earned Basic Salary]]*20%</f>
        <v>13013.338461538462</v>
      </c>
      <c r="R4453" s="1">
        <f>Table1[[#This Row],[Earned Basic Salary]]*10%</f>
        <v>6506.669230769231</v>
      </c>
      <c r="S4453" s="1">
        <f>Table1[[#This Row],[Earned Basic Salary]]*12%</f>
        <v>7808.0030769230762</v>
      </c>
      <c r="T4453" s="1">
        <f>200</f>
        <v>200</v>
      </c>
      <c r="U4453" s="1">
        <f>Table1[[#This Row],[PF]]+Table1[[#This Row],[Professional Tax]]</f>
        <v>8008.0030769230762</v>
      </c>
      <c r="V4453" s="1">
        <f>Table1[[#This Row],[Overtime Hours]]*200</f>
        <v>1000</v>
      </c>
      <c r="W4453" s="1">
        <f>Table1[[#This Row],[Earned Basic Salary]]+Table1[[#This Row],[HRA]]+Table1[[#This Row],[DA]]+Table1[[#This Row],[Overtime Pay]]</f>
        <v>85586.7</v>
      </c>
      <c r="X4453" s="1">
        <f>Table1[[#This Row],[Gross Salary]]-Table1[[#This Row],[Total Deduction]]</f>
        <v>77578.696923076917</v>
      </c>
      <c r="Y4453" t="s">
        <v>37</v>
      </c>
      <c r="Z4453" t="s">
        <v>95</v>
      </c>
      <c r="AA4453" t="s">
        <v>15695</v>
      </c>
      <c r="AB4453" t="s">
        <v>15696</v>
      </c>
    </row>
    <row r="4454" spans="1:28" x14ac:dyDescent="0.3">
      <c r="A4454" t="s">
        <v>15697</v>
      </c>
      <c r="B4454" t="s">
        <v>1452</v>
      </c>
      <c r="C4454">
        <v>39</v>
      </c>
      <c r="D4454" t="s">
        <v>44</v>
      </c>
      <c r="E4454" t="s">
        <v>62</v>
      </c>
      <c r="F4454" t="s">
        <v>63</v>
      </c>
      <c r="G4454" t="s">
        <v>15565</v>
      </c>
      <c r="H4454" t="s">
        <v>35</v>
      </c>
      <c r="I4454" t="s">
        <v>36</v>
      </c>
      <c r="J4454">
        <v>26</v>
      </c>
      <c r="K4454">
        <v>22</v>
      </c>
      <c r="L4454">
        <f t="shared" si="207"/>
        <v>4</v>
      </c>
      <c r="M4454">
        <v>20</v>
      </c>
      <c r="N4454">
        <v>23549</v>
      </c>
      <c r="O4454" s="1">
        <f t="shared" si="208"/>
        <v>905.73076923076928</v>
      </c>
      <c r="P4454" s="1">
        <f t="shared" si="209"/>
        <v>19926.076923076926</v>
      </c>
      <c r="Q4454" s="1">
        <f>Table1[[#This Row],[Earned Basic Salary]]*20%</f>
        <v>3985.2153846153851</v>
      </c>
      <c r="R4454" s="1">
        <f>Table1[[#This Row],[Earned Basic Salary]]*10%</f>
        <v>1992.6076923076926</v>
      </c>
      <c r="S4454" s="1">
        <f>Table1[[#This Row],[Earned Basic Salary]]*12%</f>
        <v>2391.1292307692311</v>
      </c>
      <c r="T4454" s="1">
        <f>200</f>
        <v>200</v>
      </c>
      <c r="U4454" s="1">
        <f>Table1[[#This Row],[PF]]+Table1[[#This Row],[Professional Tax]]</f>
        <v>2591.1292307692311</v>
      </c>
      <c r="V4454" s="1">
        <f>Table1[[#This Row],[Overtime Hours]]*200</f>
        <v>4000</v>
      </c>
      <c r="W4454" s="1">
        <f>Table1[[#This Row],[Earned Basic Salary]]+Table1[[#This Row],[HRA]]+Table1[[#This Row],[DA]]+Table1[[#This Row],[Overtime Pay]]</f>
        <v>29903.9</v>
      </c>
      <c r="X4454" s="1">
        <f>Table1[[#This Row],[Gross Salary]]-Table1[[#This Row],[Total Deduction]]</f>
        <v>27312.77076923077</v>
      </c>
      <c r="Y4454" t="s">
        <v>37</v>
      </c>
      <c r="Z4454" t="s">
        <v>48</v>
      </c>
      <c r="AA4454" t="s">
        <v>15698</v>
      </c>
      <c r="AB4454" t="s">
        <v>15699</v>
      </c>
    </row>
    <row r="4455" spans="1:28" x14ac:dyDescent="0.3">
      <c r="A4455" t="s">
        <v>15700</v>
      </c>
      <c r="B4455" t="s">
        <v>188</v>
      </c>
      <c r="C4455">
        <v>36</v>
      </c>
      <c r="D4455" t="s">
        <v>81</v>
      </c>
      <c r="E4455" t="s">
        <v>45</v>
      </c>
      <c r="F4455" t="s">
        <v>33</v>
      </c>
      <c r="G4455" t="s">
        <v>363</v>
      </c>
      <c r="H4455" t="s">
        <v>35</v>
      </c>
      <c r="I4455" t="s">
        <v>36</v>
      </c>
      <c r="J4455">
        <v>26</v>
      </c>
      <c r="K4455">
        <v>24</v>
      </c>
      <c r="L4455">
        <f t="shared" si="207"/>
        <v>2</v>
      </c>
      <c r="M4455">
        <v>0</v>
      </c>
      <c r="N4455">
        <v>52575</v>
      </c>
      <c r="O4455" s="1">
        <f t="shared" si="208"/>
        <v>2022.1153846153845</v>
      </c>
      <c r="P4455" s="1">
        <f t="shared" si="209"/>
        <v>48530.769230769227</v>
      </c>
      <c r="Q4455" s="1">
        <f>Table1[[#This Row],[Earned Basic Salary]]*20%</f>
        <v>9706.1538461538457</v>
      </c>
      <c r="R4455" s="1">
        <f>Table1[[#This Row],[Earned Basic Salary]]*10%</f>
        <v>4853.0769230769229</v>
      </c>
      <c r="S4455" s="1">
        <f>Table1[[#This Row],[Earned Basic Salary]]*12%</f>
        <v>5823.6923076923067</v>
      </c>
      <c r="T4455" s="1">
        <f>200</f>
        <v>200</v>
      </c>
      <c r="U4455" s="1">
        <f>Table1[[#This Row],[PF]]+Table1[[#This Row],[Professional Tax]]</f>
        <v>6023.6923076923067</v>
      </c>
      <c r="V4455" s="1">
        <f>Table1[[#This Row],[Overtime Hours]]*200</f>
        <v>0</v>
      </c>
      <c r="W4455" s="1">
        <f>Table1[[#This Row],[Earned Basic Salary]]+Table1[[#This Row],[HRA]]+Table1[[#This Row],[DA]]+Table1[[#This Row],[Overtime Pay]]</f>
        <v>63089.999999999993</v>
      </c>
      <c r="X4455" s="1">
        <f>Table1[[#This Row],[Gross Salary]]-Table1[[#This Row],[Total Deduction]]</f>
        <v>57066.307692307688</v>
      </c>
      <c r="Y4455" t="s">
        <v>37</v>
      </c>
      <c r="Z4455" t="s">
        <v>48</v>
      </c>
      <c r="AA4455" t="s">
        <v>15701</v>
      </c>
      <c r="AB4455" t="s">
        <v>15702</v>
      </c>
    </row>
    <row r="4456" spans="1:28" x14ac:dyDescent="0.3">
      <c r="A4456" t="s">
        <v>15703</v>
      </c>
      <c r="B4456" t="s">
        <v>1085</v>
      </c>
      <c r="C4456">
        <v>23</v>
      </c>
      <c r="D4456" t="s">
        <v>75</v>
      </c>
      <c r="E4456" t="s">
        <v>82</v>
      </c>
      <c r="F4456" t="s">
        <v>69</v>
      </c>
      <c r="G4456" t="s">
        <v>15704</v>
      </c>
      <c r="H4456" t="s">
        <v>35</v>
      </c>
      <c r="I4456" t="s">
        <v>36</v>
      </c>
      <c r="J4456">
        <v>26</v>
      </c>
      <c r="K4456">
        <v>24</v>
      </c>
      <c r="L4456">
        <f t="shared" si="207"/>
        <v>2</v>
      </c>
      <c r="M4456">
        <v>17</v>
      </c>
      <c r="N4456">
        <v>51640</v>
      </c>
      <c r="O4456" s="1">
        <f t="shared" si="208"/>
        <v>1986.1538461538462</v>
      </c>
      <c r="P4456" s="1">
        <f t="shared" si="209"/>
        <v>47667.692307692312</v>
      </c>
      <c r="Q4456" s="1">
        <f>Table1[[#This Row],[Earned Basic Salary]]*20%</f>
        <v>9533.5384615384628</v>
      </c>
      <c r="R4456" s="1">
        <f>Table1[[#This Row],[Earned Basic Salary]]*10%</f>
        <v>4766.7692307692314</v>
      </c>
      <c r="S4456" s="1">
        <f>Table1[[#This Row],[Earned Basic Salary]]*12%</f>
        <v>5720.123076923077</v>
      </c>
      <c r="T4456" s="1">
        <f>200</f>
        <v>200</v>
      </c>
      <c r="U4456" s="1">
        <f>Table1[[#This Row],[PF]]+Table1[[#This Row],[Professional Tax]]</f>
        <v>5920.123076923077</v>
      </c>
      <c r="V4456" s="1">
        <f>Table1[[#This Row],[Overtime Hours]]*200</f>
        <v>3400</v>
      </c>
      <c r="W4456" s="1">
        <f>Table1[[#This Row],[Earned Basic Salary]]+Table1[[#This Row],[HRA]]+Table1[[#This Row],[DA]]+Table1[[#This Row],[Overtime Pay]]</f>
        <v>65368.000000000007</v>
      </c>
      <c r="X4456" s="1">
        <f>Table1[[#This Row],[Gross Salary]]-Table1[[#This Row],[Total Deduction]]</f>
        <v>59447.876923076932</v>
      </c>
      <c r="Y4456" t="s">
        <v>37</v>
      </c>
      <c r="Z4456" t="s">
        <v>38</v>
      </c>
      <c r="AA4456" t="s">
        <v>15705</v>
      </c>
      <c r="AB4456" t="s">
        <v>15706</v>
      </c>
    </row>
    <row r="4457" spans="1:28" x14ac:dyDescent="0.3">
      <c r="A4457" t="s">
        <v>15707</v>
      </c>
      <c r="B4457" t="s">
        <v>1281</v>
      </c>
      <c r="C4457">
        <v>45</v>
      </c>
      <c r="D4457" t="s">
        <v>133</v>
      </c>
      <c r="E4457" t="s">
        <v>121</v>
      </c>
      <c r="F4457" t="s">
        <v>69</v>
      </c>
      <c r="G4457" t="s">
        <v>6267</v>
      </c>
      <c r="H4457" t="s">
        <v>35</v>
      </c>
      <c r="I4457" t="s">
        <v>36</v>
      </c>
      <c r="J4457">
        <v>26</v>
      </c>
      <c r="K4457">
        <v>25</v>
      </c>
      <c r="L4457">
        <f t="shared" si="207"/>
        <v>1</v>
      </c>
      <c r="M4457">
        <v>9</v>
      </c>
      <c r="N4457">
        <v>40294</v>
      </c>
      <c r="O4457" s="1">
        <f t="shared" si="208"/>
        <v>1549.7692307692307</v>
      </c>
      <c r="P4457" s="1">
        <f t="shared" si="209"/>
        <v>38744.230769230766</v>
      </c>
      <c r="Q4457" s="1">
        <f>Table1[[#This Row],[Earned Basic Salary]]*20%</f>
        <v>7748.8461538461534</v>
      </c>
      <c r="R4457" s="1">
        <f>Table1[[#This Row],[Earned Basic Salary]]*10%</f>
        <v>3874.4230769230767</v>
      </c>
      <c r="S4457" s="1">
        <f>Table1[[#This Row],[Earned Basic Salary]]*12%</f>
        <v>4649.3076923076915</v>
      </c>
      <c r="T4457" s="1">
        <f>200</f>
        <v>200</v>
      </c>
      <c r="U4457" s="1">
        <f>Table1[[#This Row],[PF]]+Table1[[#This Row],[Professional Tax]]</f>
        <v>4849.3076923076915</v>
      </c>
      <c r="V4457" s="1">
        <f>Table1[[#This Row],[Overtime Hours]]*200</f>
        <v>1800</v>
      </c>
      <c r="W4457" s="1">
        <f>Table1[[#This Row],[Earned Basic Salary]]+Table1[[#This Row],[HRA]]+Table1[[#This Row],[DA]]+Table1[[#This Row],[Overtime Pay]]</f>
        <v>52167.5</v>
      </c>
      <c r="X4457" s="1">
        <f>Table1[[#This Row],[Gross Salary]]-Table1[[#This Row],[Total Deduction]]</f>
        <v>47318.192307692312</v>
      </c>
      <c r="Y4457" t="s">
        <v>37</v>
      </c>
      <c r="Z4457" t="s">
        <v>95</v>
      </c>
      <c r="AA4457" t="s">
        <v>15708</v>
      </c>
      <c r="AB4457" t="s">
        <v>15709</v>
      </c>
    </row>
    <row r="4458" spans="1:28" x14ac:dyDescent="0.3">
      <c r="A4458" t="s">
        <v>15710</v>
      </c>
      <c r="B4458" t="s">
        <v>1425</v>
      </c>
      <c r="C4458">
        <v>21</v>
      </c>
      <c r="D4458" t="s">
        <v>127</v>
      </c>
      <c r="E4458" t="s">
        <v>45</v>
      </c>
      <c r="F4458" t="s">
        <v>83</v>
      </c>
      <c r="G4458" t="s">
        <v>7576</v>
      </c>
      <c r="H4458" t="s">
        <v>35</v>
      </c>
      <c r="I4458" t="s">
        <v>36</v>
      </c>
      <c r="J4458">
        <v>26</v>
      </c>
      <c r="K4458">
        <v>24</v>
      </c>
      <c r="L4458">
        <f t="shared" si="207"/>
        <v>2</v>
      </c>
      <c r="M4458">
        <v>8</v>
      </c>
      <c r="N4458">
        <v>55552</v>
      </c>
      <c r="O4458" s="1">
        <f t="shared" si="208"/>
        <v>2136.6153846153848</v>
      </c>
      <c r="P4458" s="1">
        <f t="shared" si="209"/>
        <v>51278.769230769234</v>
      </c>
      <c r="Q4458" s="1">
        <f>Table1[[#This Row],[Earned Basic Salary]]*20%</f>
        <v>10255.753846153848</v>
      </c>
      <c r="R4458" s="1">
        <f>Table1[[#This Row],[Earned Basic Salary]]*10%</f>
        <v>5127.876923076924</v>
      </c>
      <c r="S4458" s="1">
        <f>Table1[[#This Row],[Earned Basic Salary]]*12%</f>
        <v>6153.4523076923078</v>
      </c>
      <c r="T4458" s="1">
        <f>200</f>
        <v>200</v>
      </c>
      <c r="U4458" s="1">
        <f>Table1[[#This Row],[PF]]+Table1[[#This Row],[Professional Tax]]</f>
        <v>6353.4523076923078</v>
      </c>
      <c r="V4458" s="1">
        <f>Table1[[#This Row],[Overtime Hours]]*200</f>
        <v>1600</v>
      </c>
      <c r="W4458" s="1">
        <f>Table1[[#This Row],[Earned Basic Salary]]+Table1[[#This Row],[HRA]]+Table1[[#This Row],[DA]]+Table1[[#This Row],[Overtime Pay]]</f>
        <v>68262.400000000009</v>
      </c>
      <c r="X4458" s="1">
        <f>Table1[[#This Row],[Gross Salary]]-Table1[[#This Row],[Total Deduction]]</f>
        <v>61908.947692307702</v>
      </c>
      <c r="Y4458" t="s">
        <v>37</v>
      </c>
      <c r="Z4458" t="s">
        <v>38</v>
      </c>
      <c r="AA4458" t="s">
        <v>15711</v>
      </c>
      <c r="AB4458" t="s">
        <v>15712</v>
      </c>
    </row>
    <row r="4459" spans="1:28" x14ac:dyDescent="0.3">
      <c r="A4459" t="s">
        <v>15713</v>
      </c>
      <c r="B4459" t="s">
        <v>1035</v>
      </c>
      <c r="C4459">
        <v>21</v>
      </c>
      <c r="D4459" t="s">
        <v>75</v>
      </c>
      <c r="E4459" t="s">
        <v>121</v>
      </c>
      <c r="F4459" t="s">
        <v>33</v>
      </c>
      <c r="G4459" t="s">
        <v>2426</v>
      </c>
      <c r="H4459" t="s">
        <v>35</v>
      </c>
      <c r="I4459" t="s">
        <v>36</v>
      </c>
      <c r="J4459">
        <v>26</v>
      </c>
      <c r="K4459">
        <v>22</v>
      </c>
      <c r="L4459">
        <f t="shared" si="207"/>
        <v>4</v>
      </c>
      <c r="M4459">
        <v>17</v>
      </c>
      <c r="N4459">
        <v>61232</v>
      </c>
      <c r="O4459" s="1">
        <f t="shared" si="208"/>
        <v>2355.0769230769229</v>
      </c>
      <c r="P4459" s="1">
        <f t="shared" si="209"/>
        <v>51811.692307692305</v>
      </c>
      <c r="Q4459" s="1">
        <f>Table1[[#This Row],[Earned Basic Salary]]*20%</f>
        <v>10362.338461538462</v>
      </c>
      <c r="R4459" s="1">
        <f>Table1[[#This Row],[Earned Basic Salary]]*10%</f>
        <v>5181.169230769231</v>
      </c>
      <c r="S4459" s="1">
        <f>Table1[[#This Row],[Earned Basic Salary]]*12%</f>
        <v>6217.4030769230767</v>
      </c>
      <c r="T4459" s="1">
        <f>200</f>
        <v>200</v>
      </c>
      <c r="U4459" s="1">
        <f>Table1[[#This Row],[PF]]+Table1[[#This Row],[Professional Tax]]</f>
        <v>6417.4030769230767</v>
      </c>
      <c r="V4459" s="1">
        <f>Table1[[#This Row],[Overtime Hours]]*200</f>
        <v>3400</v>
      </c>
      <c r="W4459" s="1">
        <f>Table1[[#This Row],[Earned Basic Salary]]+Table1[[#This Row],[HRA]]+Table1[[#This Row],[DA]]+Table1[[#This Row],[Overtime Pay]]</f>
        <v>70755.199999999997</v>
      </c>
      <c r="X4459" s="1">
        <f>Table1[[#This Row],[Gross Salary]]-Table1[[#This Row],[Total Deduction]]</f>
        <v>64337.796923076923</v>
      </c>
      <c r="Y4459" t="s">
        <v>37</v>
      </c>
      <c r="Z4459" t="s">
        <v>38</v>
      </c>
      <c r="AA4459" t="s">
        <v>15714</v>
      </c>
      <c r="AB4459" t="s">
        <v>15715</v>
      </c>
    </row>
    <row r="4460" spans="1:28" x14ac:dyDescent="0.3">
      <c r="A4460" t="s">
        <v>15716</v>
      </c>
      <c r="B4460" t="s">
        <v>295</v>
      </c>
      <c r="C4460">
        <v>21</v>
      </c>
      <c r="D4460" t="s">
        <v>44</v>
      </c>
      <c r="E4460" t="s">
        <v>54</v>
      </c>
      <c r="F4460" t="s">
        <v>55</v>
      </c>
      <c r="G4460" t="s">
        <v>2293</v>
      </c>
      <c r="H4460" t="s">
        <v>35</v>
      </c>
      <c r="I4460" t="s">
        <v>36</v>
      </c>
      <c r="J4460">
        <v>26</v>
      </c>
      <c r="K4460">
        <v>22</v>
      </c>
      <c r="L4460">
        <f t="shared" si="207"/>
        <v>4</v>
      </c>
      <c r="M4460">
        <v>3</v>
      </c>
      <c r="N4460">
        <v>70340</v>
      </c>
      <c r="O4460" s="1">
        <f t="shared" si="208"/>
        <v>2705.3846153846152</v>
      </c>
      <c r="P4460" s="1">
        <f t="shared" si="209"/>
        <v>59518.461538461532</v>
      </c>
      <c r="Q4460" s="1">
        <f>Table1[[#This Row],[Earned Basic Salary]]*20%</f>
        <v>11903.692307692307</v>
      </c>
      <c r="R4460" s="1">
        <f>Table1[[#This Row],[Earned Basic Salary]]*10%</f>
        <v>5951.8461538461534</v>
      </c>
      <c r="S4460" s="1">
        <f>Table1[[#This Row],[Earned Basic Salary]]*12%</f>
        <v>7142.2153846153833</v>
      </c>
      <c r="T4460" s="1">
        <f>200</f>
        <v>200</v>
      </c>
      <c r="U4460" s="1">
        <f>Table1[[#This Row],[PF]]+Table1[[#This Row],[Professional Tax]]</f>
        <v>7342.2153846153833</v>
      </c>
      <c r="V4460" s="1">
        <f>Table1[[#This Row],[Overtime Hours]]*200</f>
        <v>600</v>
      </c>
      <c r="W4460" s="1">
        <f>Table1[[#This Row],[Earned Basic Salary]]+Table1[[#This Row],[HRA]]+Table1[[#This Row],[DA]]+Table1[[#This Row],[Overtime Pay]]</f>
        <v>77974</v>
      </c>
      <c r="X4460" s="1">
        <f>Table1[[#This Row],[Gross Salary]]-Table1[[#This Row],[Total Deduction]]</f>
        <v>70631.784615384619</v>
      </c>
      <c r="Y4460" t="s">
        <v>37</v>
      </c>
      <c r="Z4460" t="s">
        <v>95</v>
      </c>
      <c r="AA4460" t="s">
        <v>15717</v>
      </c>
      <c r="AB4460" t="s">
        <v>15718</v>
      </c>
    </row>
    <row r="4461" spans="1:28" x14ac:dyDescent="0.3">
      <c r="A4461" t="s">
        <v>15719</v>
      </c>
      <c r="B4461" t="s">
        <v>598</v>
      </c>
      <c r="C4461">
        <v>35</v>
      </c>
      <c r="D4461" t="s">
        <v>81</v>
      </c>
      <c r="E4461" t="s">
        <v>45</v>
      </c>
      <c r="F4461" t="s">
        <v>89</v>
      </c>
      <c r="G4461" t="s">
        <v>15720</v>
      </c>
      <c r="H4461" t="s">
        <v>35</v>
      </c>
      <c r="I4461" t="s">
        <v>36</v>
      </c>
      <c r="J4461">
        <v>26</v>
      </c>
      <c r="K4461">
        <v>26</v>
      </c>
      <c r="L4461">
        <f t="shared" si="207"/>
        <v>0</v>
      </c>
      <c r="M4461">
        <v>7</v>
      </c>
      <c r="N4461">
        <v>74789</v>
      </c>
      <c r="O4461" s="1">
        <f t="shared" si="208"/>
        <v>2876.5</v>
      </c>
      <c r="P4461" s="1">
        <f t="shared" si="209"/>
        <v>74789</v>
      </c>
      <c r="Q4461" s="1">
        <f>Table1[[#This Row],[Earned Basic Salary]]*20%</f>
        <v>14957.800000000001</v>
      </c>
      <c r="R4461" s="1">
        <f>Table1[[#This Row],[Earned Basic Salary]]*10%</f>
        <v>7478.9000000000005</v>
      </c>
      <c r="S4461" s="1">
        <f>Table1[[#This Row],[Earned Basic Salary]]*12%</f>
        <v>8974.68</v>
      </c>
      <c r="T4461" s="1">
        <f>200</f>
        <v>200</v>
      </c>
      <c r="U4461" s="1">
        <f>Table1[[#This Row],[PF]]+Table1[[#This Row],[Professional Tax]]</f>
        <v>9174.68</v>
      </c>
      <c r="V4461" s="1">
        <f>Table1[[#This Row],[Overtime Hours]]*200</f>
        <v>1400</v>
      </c>
      <c r="W4461" s="1">
        <f>Table1[[#This Row],[Earned Basic Salary]]+Table1[[#This Row],[HRA]]+Table1[[#This Row],[DA]]+Table1[[#This Row],[Overtime Pay]]</f>
        <v>98625.7</v>
      </c>
      <c r="X4461" s="1">
        <f>Table1[[#This Row],[Gross Salary]]-Table1[[#This Row],[Total Deduction]]</f>
        <v>89451.01999999999</v>
      </c>
      <c r="Y4461" t="s">
        <v>37</v>
      </c>
      <c r="Z4461" t="s">
        <v>38</v>
      </c>
      <c r="AA4461" t="s">
        <v>15721</v>
      </c>
      <c r="AB4461" t="s">
        <v>15722</v>
      </c>
    </row>
    <row r="4462" spans="1:28" x14ac:dyDescent="0.3">
      <c r="A4462" t="s">
        <v>15723</v>
      </c>
      <c r="B4462" t="s">
        <v>1233</v>
      </c>
      <c r="C4462">
        <v>34</v>
      </c>
      <c r="D4462" t="s">
        <v>53</v>
      </c>
      <c r="E4462" t="s">
        <v>32</v>
      </c>
      <c r="F4462" t="s">
        <v>89</v>
      </c>
      <c r="G4462" t="s">
        <v>950</v>
      </c>
      <c r="H4462" t="s">
        <v>35</v>
      </c>
      <c r="I4462" t="s">
        <v>36</v>
      </c>
      <c r="J4462">
        <v>26</v>
      </c>
      <c r="K4462">
        <v>24</v>
      </c>
      <c r="L4462">
        <f t="shared" si="207"/>
        <v>2</v>
      </c>
      <c r="M4462">
        <v>9</v>
      </c>
      <c r="N4462">
        <v>66312</v>
      </c>
      <c r="O4462" s="1">
        <f t="shared" si="208"/>
        <v>2550.4615384615386</v>
      </c>
      <c r="P4462" s="1">
        <f t="shared" si="209"/>
        <v>61211.076923076922</v>
      </c>
      <c r="Q4462" s="1">
        <f>Table1[[#This Row],[Earned Basic Salary]]*20%</f>
        <v>12242.215384615385</v>
      </c>
      <c r="R4462" s="1">
        <f>Table1[[#This Row],[Earned Basic Salary]]*10%</f>
        <v>6121.1076923076926</v>
      </c>
      <c r="S4462" s="1">
        <f>Table1[[#This Row],[Earned Basic Salary]]*12%</f>
        <v>7345.32923076923</v>
      </c>
      <c r="T4462" s="1">
        <f>200</f>
        <v>200</v>
      </c>
      <c r="U4462" s="1">
        <f>Table1[[#This Row],[PF]]+Table1[[#This Row],[Professional Tax]]</f>
        <v>7545.32923076923</v>
      </c>
      <c r="V4462" s="1">
        <f>Table1[[#This Row],[Overtime Hours]]*200</f>
        <v>1800</v>
      </c>
      <c r="W4462" s="1">
        <f>Table1[[#This Row],[Earned Basic Salary]]+Table1[[#This Row],[HRA]]+Table1[[#This Row],[DA]]+Table1[[#This Row],[Overtime Pay]]</f>
        <v>81374.399999999994</v>
      </c>
      <c r="X4462" s="1">
        <f>Table1[[#This Row],[Gross Salary]]-Table1[[#This Row],[Total Deduction]]</f>
        <v>73829.070769230762</v>
      </c>
      <c r="Y4462" t="s">
        <v>37</v>
      </c>
      <c r="Z4462" t="s">
        <v>106</v>
      </c>
      <c r="AA4462" t="s">
        <v>15724</v>
      </c>
      <c r="AB4462" t="s">
        <v>15725</v>
      </c>
    </row>
    <row r="4463" spans="1:28" x14ac:dyDescent="0.3">
      <c r="A4463" t="s">
        <v>15726</v>
      </c>
      <c r="B4463" t="s">
        <v>1313</v>
      </c>
      <c r="C4463">
        <v>36</v>
      </c>
      <c r="D4463" t="s">
        <v>81</v>
      </c>
      <c r="E4463" t="s">
        <v>121</v>
      </c>
      <c r="F4463" t="s">
        <v>55</v>
      </c>
      <c r="G4463" t="s">
        <v>1623</v>
      </c>
      <c r="H4463" t="s">
        <v>35</v>
      </c>
      <c r="I4463" t="s">
        <v>36</v>
      </c>
      <c r="J4463">
        <v>26</v>
      </c>
      <c r="K4463">
        <v>23</v>
      </c>
      <c r="L4463">
        <f t="shared" si="207"/>
        <v>3</v>
      </c>
      <c r="M4463">
        <v>7</v>
      </c>
      <c r="N4463">
        <v>55809</v>
      </c>
      <c r="O4463" s="1">
        <f t="shared" si="208"/>
        <v>2146.5</v>
      </c>
      <c r="P4463" s="1">
        <f t="shared" si="209"/>
        <v>49369.5</v>
      </c>
      <c r="Q4463" s="1">
        <f>Table1[[#This Row],[Earned Basic Salary]]*20%</f>
        <v>9873.9000000000015</v>
      </c>
      <c r="R4463" s="1">
        <f>Table1[[#This Row],[Earned Basic Salary]]*10%</f>
        <v>4936.9500000000007</v>
      </c>
      <c r="S4463" s="1">
        <f>Table1[[#This Row],[Earned Basic Salary]]*12%</f>
        <v>5924.34</v>
      </c>
      <c r="T4463" s="1">
        <f>200</f>
        <v>200</v>
      </c>
      <c r="U4463" s="1">
        <f>Table1[[#This Row],[PF]]+Table1[[#This Row],[Professional Tax]]</f>
        <v>6124.34</v>
      </c>
      <c r="V4463" s="1">
        <f>Table1[[#This Row],[Overtime Hours]]*200</f>
        <v>1400</v>
      </c>
      <c r="W4463" s="1">
        <f>Table1[[#This Row],[Earned Basic Salary]]+Table1[[#This Row],[HRA]]+Table1[[#This Row],[DA]]+Table1[[#This Row],[Overtime Pay]]</f>
        <v>65580.350000000006</v>
      </c>
      <c r="X4463" s="1">
        <f>Table1[[#This Row],[Gross Salary]]-Table1[[#This Row],[Total Deduction]]</f>
        <v>59456.010000000009</v>
      </c>
      <c r="Y4463" t="s">
        <v>37</v>
      </c>
      <c r="Z4463" t="s">
        <v>95</v>
      </c>
      <c r="AA4463" t="s">
        <v>15727</v>
      </c>
      <c r="AB4463" t="s">
        <v>15728</v>
      </c>
    </row>
    <row r="4464" spans="1:28" x14ac:dyDescent="0.3">
      <c r="A4464" t="s">
        <v>15729</v>
      </c>
      <c r="B4464" t="s">
        <v>637</v>
      </c>
      <c r="C4464">
        <v>23</v>
      </c>
      <c r="D4464" t="s">
        <v>53</v>
      </c>
      <c r="E4464" t="s">
        <v>32</v>
      </c>
      <c r="F4464" t="s">
        <v>55</v>
      </c>
      <c r="G4464" t="s">
        <v>15730</v>
      </c>
      <c r="H4464" t="s">
        <v>35</v>
      </c>
      <c r="I4464" t="s">
        <v>36</v>
      </c>
      <c r="J4464">
        <v>26</v>
      </c>
      <c r="K4464">
        <v>26</v>
      </c>
      <c r="L4464">
        <f t="shared" si="207"/>
        <v>0</v>
      </c>
      <c r="M4464">
        <v>15</v>
      </c>
      <c r="N4464">
        <v>64908</v>
      </c>
      <c r="O4464" s="1">
        <f t="shared" si="208"/>
        <v>2496.4615384615386</v>
      </c>
      <c r="P4464" s="1">
        <f t="shared" si="209"/>
        <v>64908</v>
      </c>
      <c r="Q4464" s="1">
        <f>Table1[[#This Row],[Earned Basic Salary]]*20%</f>
        <v>12981.6</v>
      </c>
      <c r="R4464" s="1">
        <f>Table1[[#This Row],[Earned Basic Salary]]*10%</f>
        <v>6490.8</v>
      </c>
      <c r="S4464" s="1">
        <f>Table1[[#This Row],[Earned Basic Salary]]*12%</f>
        <v>7788.96</v>
      </c>
      <c r="T4464" s="1">
        <f>200</f>
        <v>200</v>
      </c>
      <c r="U4464" s="1">
        <f>Table1[[#This Row],[PF]]+Table1[[#This Row],[Professional Tax]]</f>
        <v>7988.96</v>
      </c>
      <c r="V4464" s="1">
        <f>Table1[[#This Row],[Overtime Hours]]*200</f>
        <v>3000</v>
      </c>
      <c r="W4464" s="1">
        <f>Table1[[#This Row],[Earned Basic Salary]]+Table1[[#This Row],[HRA]]+Table1[[#This Row],[DA]]+Table1[[#This Row],[Overtime Pay]]</f>
        <v>87380.400000000009</v>
      </c>
      <c r="X4464" s="1">
        <f>Table1[[#This Row],[Gross Salary]]-Table1[[#This Row],[Total Deduction]]</f>
        <v>79391.44</v>
      </c>
      <c r="Y4464" t="s">
        <v>37</v>
      </c>
      <c r="Z4464" t="s">
        <v>38</v>
      </c>
      <c r="AA4464" t="s">
        <v>15731</v>
      </c>
      <c r="AB4464" t="s">
        <v>15732</v>
      </c>
    </row>
    <row r="4465" spans="1:28" x14ac:dyDescent="0.3">
      <c r="A4465" t="s">
        <v>15733</v>
      </c>
      <c r="B4465" t="s">
        <v>126</v>
      </c>
      <c r="C4465">
        <v>23</v>
      </c>
      <c r="D4465" t="s">
        <v>81</v>
      </c>
      <c r="E4465" t="s">
        <v>32</v>
      </c>
      <c r="F4465" t="s">
        <v>89</v>
      </c>
      <c r="G4465" t="s">
        <v>7520</v>
      </c>
      <c r="H4465" t="s">
        <v>35</v>
      </c>
      <c r="I4465" t="s">
        <v>36</v>
      </c>
      <c r="J4465">
        <v>26</v>
      </c>
      <c r="K4465">
        <v>24</v>
      </c>
      <c r="L4465">
        <f t="shared" si="207"/>
        <v>2</v>
      </c>
      <c r="M4465">
        <v>19</v>
      </c>
      <c r="N4465">
        <v>50242</v>
      </c>
      <c r="O4465" s="1">
        <f t="shared" si="208"/>
        <v>1932.3846153846155</v>
      </c>
      <c r="P4465" s="1">
        <f t="shared" si="209"/>
        <v>46377.230769230773</v>
      </c>
      <c r="Q4465" s="1">
        <f>Table1[[#This Row],[Earned Basic Salary]]*20%</f>
        <v>9275.4461538461546</v>
      </c>
      <c r="R4465" s="1">
        <f>Table1[[#This Row],[Earned Basic Salary]]*10%</f>
        <v>4637.7230769230773</v>
      </c>
      <c r="S4465" s="1">
        <f>Table1[[#This Row],[Earned Basic Salary]]*12%</f>
        <v>5565.2676923076924</v>
      </c>
      <c r="T4465" s="1">
        <f>200</f>
        <v>200</v>
      </c>
      <c r="U4465" s="1">
        <f>Table1[[#This Row],[PF]]+Table1[[#This Row],[Professional Tax]]</f>
        <v>5765.2676923076924</v>
      </c>
      <c r="V4465" s="1">
        <f>Table1[[#This Row],[Overtime Hours]]*200</f>
        <v>3800</v>
      </c>
      <c r="W4465" s="1">
        <f>Table1[[#This Row],[Earned Basic Salary]]+Table1[[#This Row],[HRA]]+Table1[[#This Row],[DA]]+Table1[[#This Row],[Overtime Pay]]</f>
        <v>64090.400000000009</v>
      </c>
      <c r="X4465" s="1">
        <f>Table1[[#This Row],[Gross Salary]]-Table1[[#This Row],[Total Deduction]]</f>
        <v>58325.132307692314</v>
      </c>
      <c r="Y4465" t="s">
        <v>37</v>
      </c>
      <c r="Z4465" t="s">
        <v>106</v>
      </c>
      <c r="AA4465" t="s">
        <v>15734</v>
      </c>
      <c r="AB4465" t="s">
        <v>15735</v>
      </c>
    </row>
    <row r="4466" spans="1:28" x14ac:dyDescent="0.3">
      <c r="A4466" t="s">
        <v>15736</v>
      </c>
      <c r="B4466" t="s">
        <v>1049</v>
      </c>
      <c r="C4466">
        <v>31</v>
      </c>
      <c r="D4466" t="s">
        <v>75</v>
      </c>
      <c r="E4466" t="s">
        <v>45</v>
      </c>
      <c r="F4466" t="s">
        <v>46</v>
      </c>
      <c r="G4466" t="s">
        <v>105</v>
      </c>
      <c r="H4466" t="s">
        <v>35</v>
      </c>
      <c r="I4466" t="s">
        <v>36</v>
      </c>
      <c r="J4466">
        <v>26</v>
      </c>
      <c r="K4466">
        <v>23</v>
      </c>
      <c r="L4466">
        <f t="shared" si="207"/>
        <v>3</v>
      </c>
      <c r="M4466">
        <v>3</v>
      </c>
      <c r="N4466">
        <v>45845</v>
      </c>
      <c r="O4466" s="1">
        <f t="shared" si="208"/>
        <v>1763.2692307692307</v>
      </c>
      <c r="P4466" s="1">
        <f t="shared" si="209"/>
        <v>40555.192307692305</v>
      </c>
      <c r="Q4466" s="1">
        <f>Table1[[#This Row],[Earned Basic Salary]]*20%</f>
        <v>8111.038461538461</v>
      </c>
      <c r="R4466" s="1">
        <f>Table1[[#This Row],[Earned Basic Salary]]*10%</f>
        <v>4055.5192307692305</v>
      </c>
      <c r="S4466" s="1">
        <f>Table1[[#This Row],[Earned Basic Salary]]*12%</f>
        <v>4866.623076923076</v>
      </c>
      <c r="T4466" s="1">
        <f>200</f>
        <v>200</v>
      </c>
      <c r="U4466" s="1">
        <f>Table1[[#This Row],[PF]]+Table1[[#This Row],[Professional Tax]]</f>
        <v>5066.623076923076</v>
      </c>
      <c r="V4466" s="1">
        <f>Table1[[#This Row],[Overtime Hours]]*200</f>
        <v>600</v>
      </c>
      <c r="W4466" s="1">
        <f>Table1[[#This Row],[Earned Basic Salary]]+Table1[[#This Row],[HRA]]+Table1[[#This Row],[DA]]+Table1[[#This Row],[Overtime Pay]]</f>
        <v>53321.75</v>
      </c>
      <c r="X4466" s="1">
        <f>Table1[[#This Row],[Gross Salary]]-Table1[[#This Row],[Total Deduction]]</f>
        <v>48255.126923076925</v>
      </c>
      <c r="Y4466" t="s">
        <v>37</v>
      </c>
      <c r="Z4466" t="s">
        <v>48</v>
      </c>
      <c r="AA4466" t="s">
        <v>15737</v>
      </c>
      <c r="AB4466" t="s">
        <v>15738</v>
      </c>
    </row>
    <row r="4467" spans="1:28" x14ac:dyDescent="0.3">
      <c r="A4467" t="s">
        <v>15739</v>
      </c>
      <c r="B4467" t="s">
        <v>1329</v>
      </c>
      <c r="C4467">
        <v>51</v>
      </c>
      <c r="D4467" t="s">
        <v>31</v>
      </c>
      <c r="E4467" t="s">
        <v>62</v>
      </c>
      <c r="F4467" t="s">
        <v>55</v>
      </c>
      <c r="G4467" t="s">
        <v>7516</v>
      </c>
      <c r="H4467" t="s">
        <v>35</v>
      </c>
      <c r="I4467" t="s">
        <v>36</v>
      </c>
      <c r="J4467">
        <v>26</v>
      </c>
      <c r="K4467">
        <v>25</v>
      </c>
      <c r="L4467">
        <f t="shared" si="207"/>
        <v>1</v>
      </c>
      <c r="M4467">
        <v>15</v>
      </c>
      <c r="N4467">
        <v>50911</v>
      </c>
      <c r="O4467" s="1">
        <f t="shared" si="208"/>
        <v>1958.1153846153845</v>
      </c>
      <c r="P4467" s="1">
        <f t="shared" si="209"/>
        <v>48952.88461538461</v>
      </c>
      <c r="Q4467" s="1">
        <f>Table1[[#This Row],[Earned Basic Salary]]*20%</f>
        <v>9790.576923076922</v>
      </c>
      <c r="R4467" s="1">
        <f>Table1[[#This Row],[Earned Basic Salary]]*10%</f>
        <v>4895.288461538461</v>
      </c>
      <c r="S4467" s="1">
        <f>Table1[[#This Row],[Earned Basic Salary]]*12%</f>
        <v>5874.3461538461534</v>
      </c>
      <c r="T4467" s="1">
        <f>200</f>
        <v>200</v>
      </c>
      <c r="U4467" s="1">
        <f>Table1[[#This Row],[PF]]+Table1[[#This Row],[Professional Tax]]</f>
        <v>6074.3461538461534</v>
      </c>
      <c r="V4467" s="1">
        <f>Table1[[#This Row],[Overtime Hours]]*200</f>
        <v>3000</v>
      </c>
      <c r="W4467" s="1">
        <f>Table1[[#This Row],[Earned Basic Salary]]+Table1[[#This Row],[HRA]]+Table1[[#This Row],[DA]]+Table1[[#This Row],[Overtime Pay]]</f>
        <v>66638.75</v>
      </c>
      <c r="X4467" s="1">
        <f>Table1[[#This Row],[Gross Salary]]-Table1[[#This Row],[Total Deduction]]</f>
        <v>60564.403846153844</v>
      </c>
      <c r="Y4467" t="s">
        <v>37</v>
      </c>
      <c r="Z4467" t="s">
        <v>95</v>
      </c>
      <c r="AA4467" t="s">
        <v>15740</v>
      </c>
      <c r="AB4467" t="s">
        <v>15741</v>
      </c>
    </row>
    <row r="4468" spans="1:28" x14ac:dyDescent="0.3">
      <c r="A4468" t="s">
        <v>15742</v>
      </c>
      <c r="B4468" t="s">
        <v>1072</v>
      </c>
      <c r="C4468">
        <v>24</v>
      </c>
      <c r="D4468" t="s">
        <v>61</v>
      </c>
      <c r="E4468" t="s">
        <v>54</v>
      </c>
      <c r="F4468" t="s">
        <v>69</v>
      </c>
      <c r="G4468" t="s">
        <v>4411</v>
      </c>
      <c r="H4468" t="s">
        <v>35</v>
      </c>
      <c r="I4468" t="s">
        <v>36</v>
      </c>
      <c r="J4468">
        <v>26</v>
      </c>
      <c r="K4468">
        <v>24</v>
      </c>
      <c r="L4468">
        <f t="shared" si="207"/>
        <v>2</v>
      </c>
      <c r="M4468">
        <v>4</v>
      </c>
      <c r="N4468">
        <v>25244</v>
      </c>
      <c r="O4468" s="1">
        <f t="shared" si="208"/>
        <v>970.92307692307691</v>
      </c>
      <c r="P4468" s="1">
        <f t="shared" si="209"/>
        <v>23302.153846153844</v>
      </c>
      <c r="Q4468" s="1">
        <f>Table1[[#This Row],[Earned Basic Salary]]*20%</f>
        <v>4660.4307692307693</v>
      </c>
      <c r="R4468" s="1">
        <f>Table1[[#This Row],[Earned Basic Salary]]*10%</f>
        <v>2330.2153846153847</v>
      </c>
      <c r="S4468" s="1">
        <f>Table1[[#This Row],[Earned Basic Salary]]*12%</f>
        <v>2796.2584615384612</v>
      </c>
      <c r="T4468" s="1">
        <f>200</f>
        <v>200</v>
      </c>
      <c r="U4468" s="1">
        <f>Table1[[#This Row],[PF]]+Table1[[#This Row],[Professional Tax]]</f>
        <v>2996.2584615384612</v>
      </c>
      <c r="V4468" s="1">
        <f>Table1[[#This Row],[Overtime Hours]]*200</f>
        <v>800</v>
      </c>
      <c r="W4468" s="1">
        <f>Table1[[#This Row],[Earned Basic Salary]]+Table1[[#This Row],[HRA]]+Table1[[#This Row],[DA]]+Table1[[#This Row],[Overtime Pay]]</f>
        <v>31092.799999999999</v>
      </c>
      <c r="X4468" s="1">
        <f>Table1[[#This Row],[Gross Salary]]-Table1[[#This Row],[Total Deduction]]</f>
        <v>28096.541538461537</v>
      </c>
      <c r="Y4468" t="s">
        <v>37</v>
      </c>
      <c r="Z4468" t="s">
        <v>38</v>
      </c>
      <c r="AA4468" t="s">
        <v>15743</v>
      </c>
      <c r="AB4468" t="s">
        <v>15744</v>
      </c>
    </row>
    <row r="4469" spans="1:28" x14ac:dyDescent="0.3">
      <c r="A4469" t="s">
        <v>15745</v>
      </c>
      <c r="B4469" t="s">
        <v>683</v>
      </c>
      <c r="C4469">
        <v>52</v>
      </c>
      <c r="D4469" t="s">
        <v>31</v>
      </c>
      <c r="E4469" t="s">
        <v>121</v>
      </c>
      <c r="F4469" t="s">
        <v>63</v>
      </c>
      <c r="G4469" t="s">
        <v>11280</v>
      </c>
      <c r="H4469" t="s">
        <v>35</v>
      </c>
      <c r="I4469" t="s">
        <v>36</v>
      </c>
      <c r="J4469">
        <v>26</v>
      </c>
      <c r="K4469">
        <v>23</v>
      </c>
      <c r="L4469">
        <f t="shared" si="207"/>
        <v>3</v>
      </c>
      <c r="M4469">
        <v>4</v>
      </c>
      <c r="N4469">
        <v>37391</v>
      </c>
      <c r="O4469" s="1">
        <f t="shared" si="208"/>
        <v>1438.1153846153845</v>
      </c>
      <c r="P4469" s="1">
        <f t="shared" si="209"/>
        <v>33076.653846153844</v>
      </c>
      <c r="Q4469" s="1">
        <f>Table1[[#This Row],[Earned Basic Salary]]*20%</f>
        <v>6615.330769230769</v>
      </c>
      <c r="R4469" s="1">
        <f>Table1[[#This Row],[Earned Basic Salary]]*10%</f>
        <v>3307.6653846153845</v>
      </c>
      <c r="S4469" s="1">
        <f>Table1[[#This Row],[Earned Basic Salary]]*12%</f>
        <v>3969.1984615384613</v>
      </c>
      <c r="T4469" s="1">
        <f>200</f>
        <v>200</v>
      </c>
      <c r="U4469" s="1">
        <f>Table1[[#This Row],[PF]]+Table1[[#This Row],[Professional Tax]]</f>
        <v>4169.1984615384608</v>
      </c>
      <c r="V4469" s="1">
        <f>Table1[[#This Row],[Overtime Hours]]*200</f>
        <v>800</v>
      </c>
      <c r="W4469" s="1">
        <f>Table1[[#This Row],[Earned Basic Salary]]+Table1[[#This Row],[HRA]]+Table1[[#This Row],[DA]]+Table1[[#This Row],[Overtime Pay]]</f>
        <v>43799.65</v>
      </c>
      <c r="X4469" s="1">
        <f>Table1[[#This Row],[Gross Salary]]-Table1[[#This Row],[Total Deduction]]</f>
        <v>39630.451538461537</v>
      </c>
      <c r="Y4469" t="s">
        <v>37</v>
      </c>
      <c r="Z4469" t="s">
        <v>48</v>
      </c>
      <c r="AA4469" t="s">
        <v>15746</v>
      </c>
      <c r="AB4469" t="s">
        <v>15747</v>
      </c>
    </row>
    <row r="4470" spans="1:28" x14ac:dyDescent="0.3">
      <c r="A4470" t="s">
        <v>15748</v>
      </c>
      <c r="B4470" t="s">
        <v>207</v>
      </c>
      <c r="C4470">
        <v>25</v>
      </c>
      <c r="D4470" t="s">
        <v>75</v>
      </c>
      <c r="E4470" t="s">
        <v>32</v>
      </c>
      <c r="F4470" t="s">
        <v>63</v>
      </c>
      <c r="G4470" t="s">
        <v>2804</v>
      </c>
      <c r="H4470" t="s">
        <v>35</v>
      </c>
      <c r="I4470" t="s">
        <v>36</v>
      </c>
      <c r="J4470">
        <v>26</v>
      </c>
      <c r="K4470">
        <v>24</v>
      </c>
      <c r="L4470">
        <f t="shared" si="207"/>
        <v>2</v>
      </c>
      <c r="M4470">
        <v>17</v>
      </c>
      <c r="N4470">
        <v>65597</v>
      </c>
      <c r="O4470" s="1">
        <f t="shared" si="208"/>
        <v>2522.9615384615386</v>
      </c>
      <c r="P4470" s="1">
        <f t="shared" si="209"/>
        <v>60551.076923076922</v>
      </c>
      <c r="Q4470" s="1">
        <f>Table1[[#This Row],[Earned Basic Salary]]*20%</f>
        <v>12110.215384615385</v>
      </c>
      <c r="R4470" s="1">
        <f>Table1[[#This Row],[Earned Basic Salary]]*10%</f>
        <v>6055.1076923076926</v>
      </c>
      <c r="S4470" s="1">
        <f>Table1[[#This Row],[Earned Basic Salary]]*12%</f>
        <v>7266.1292307692302</v>
      </c>
      <c r="T4470" s="1">
        <f>200</f>
        <v>200</v>
      </c>
      <c r="U4470" s="1">
        <f>Table1[[#This Row],[PF]]+Table1[[#This Row],[Professional Tax]]</f>
        <v>7466.1292307692302</v>
      </c>
      <c r="V4470" s="1">
        <f>Table1[[#This Row],[Overtime Hours]]*200</f>
        <v>3400</v>
      </c>
      <c r="W4470" s="1">
        <f>Table1[[#This Row],[Earned Basic Salary]]+Table1[[#This Row],[HRA]]+Table1[[#This Row],[DA]]+Table1[[#This Row],[Overtime Pay]]</f>
        <v>82116.399999999994</v>
      </c>
      <c r="X4470" s="1">
        <f>Table1[[#This Row],[Gross Salary]]-Table1[[#This Row],[Total Deduction]]</f>
        <v>74650.270769230759</v>
      </c>
      <c r="Y4470" t="s">
        <v>37</v>
      </c>
      <c r="Z4470" t="s">
        <v>106</v>
      </c>
      <c r="AA4470" t="s">
        <v>15749</v>
      </c>
      <c r="AB4470" t="s">
        <v>15750</v>
      </c>
    </row>
    <row r="4471" spans="1:28" x14ac:dyDescent="0.3">
      <c r="A4471" t="s">
        <v>15751</v>
      </c>
      <c r="B4471" t="s">
        <v>290</v>
      </c>
      <c r="C4471">
        <v>49</v>
      </c>
      <c r="D4471" t="s">
        <v>61</v>
      </c>
      <c r="E4471" t="s">
        <v>32</v>
      </c>
      <c r="F4471" t="s">
        <v>69</v>
      </c>
      <c r="G4471" t="s">
        <v>9093</v>
      </c>
      <c r="H4471" t="s">
        <v>35</v>
      </c>
      <c r="I4471" t="s">
        <v>36</v>
      </c>
      <c r="J4471">
        <v>26</v>
      </c>
      <c r="K4471">
        <v>23</v>
      </c>
      <c r="L4471">
        <f t="shared" si="207"/>
        <v>3</v>
      </c>
      <c r="M4471">
        <v>14</v>
      </c>
      <c r="N4471">
        <v>43755</v>
      </c>
      <c r="O4471" s="1">
        <f t="shared" si="208"/>
        <v>1682.8846153846155</v>
      </c>
      <c r="P4471" s="1">
        <f t="shared" si="209"/>
        <v>38706.346153846156</v>
      </c>
      <c r="Q4471" s="1">
        <f>Table1[[#This Row],[Earned Basic Salary]]*20%</f>
        <v>7741.2692307692314</v>
      </c>
      <c r="R4471" s="1">
        <f>Table1[[#This Row],[Earned Basic Salary]]*10%</f>
        <v>3870.6346153846157</v>
      </c>
      <c r="S4471" s="1">
        <f>Table1[[#This Row],[Earned Basic Salary]]*12%</f>
        <v>4644.7615384615383</v>
      </c>
      <c r="T4471" s="1">
        <f>200</f>
        <v>200</v>
      </c>
      <c r="U4471" s="1">
        <f>Table1[[#This Row],[PF]]+Table1[[#This Row],[Professional Tax]]</f>
        <v>4844.7615384615383</v>
      </c>
      <c r="V4471" s="1">
        <f>Table1[[#This Row],[Overtime Hours]]*200</f>
        <v>2800</v>
      </c>
      <c r="W4471" s="1">
        <f>Table1[[#This Row],[Earned Basic Salary]]+Table1[[#This Row],[HRA]]+Table1[[#This Row],[DA]]+Table1[[#This Row],[Overtime Pay]]</f>
        <v>53118.250000000007</v>
      </c>
      <c r="X4471" s="1">
        <f>Table1[[#This Row],[Gross Salary]]-Table1[[#This Row],[Total Deduction]]</f>
        <v>48273.488461538465</v>
      </c>
      <c r="Y4471" t="s">
        <v>37</v>
      </c>
      <c r="Z4471" t="s">
        <v>95</v>
      </c>
      <c r="AA4471" t="s">
        <v>15752</v>
      </c>
      <c r="AB4471" t="s">
        <v>15753</v>
      </c>
    </row>
    <row r="4472" spans="1:28" x14ac:dyDescent="0.3">
      <c r="A4472" t="s">
        <v>15754</v>
      </c>
      <c r="B4472" t="s">
        <v>877</v>
      </c>
      <c r="C4472">
        <v>52</v>
      </c>
      <c r="D4472" t="s">
        <v>127</v>
      </c>
      <c r="E4472" t="s">
        <v>32</v>
      </c>
      <c r="F4472" t="s">
        <v>69</v>
      </c>
      <c r="G4472" t="s">
        <v>15755</v>
      </c>
      <c r="H4472" t="s">
        <v>35</v>
      </c>
      <c r="I4472" t="s">
        <v>36</v>
      </c>
      <c r="J4472">
        <v>26</v>
      </c>
      <c r="K4472">
        <v>23</v>
      </c>
      <c r="L4472">
        <f t="shared" si="207"/>
        <v>3</v>
      </c>
      <c r="M4472">
        <v>0</v>
      </c>
      <c r="N4472">
        <v>58629</v>
      </c>
      <c r="O4472" s="1">
        <f t="shared" si="208"/>
        <v>2254.9615384615386</v>
      </c>
      <c r="P4472" s="1">
        <f t="shared" si="209"/>
        <v>51864.11538461539</v>
      </c>
      <c r="Q4472" s="1">
        <f>Table1[[#This Row],[Earned Basic Salary]]*20%</f>
        <v>10372.823076923079</v>
      </c>
      <c r="R4472" s="1">
        <f>Table1[[#This Row],[Earned Basic Salary]]*10%</f>
        <v>5186.4115384615397</v>
      </c>
      <c r="S4472" s="1">
        <f>Table1[[#This Row],[Earned Basic Salary]]*12%</f>
        <v>6223.6938461538466</v>
      </c>
      <c r="T4472" s="1">
        <f>200</f>
        <v>200</v>
      </c>
      <c r="U4472" s="1">
        <f>Table1[[#This Row],[PF]]+Table1[[#This Row],[Professional Tax]]</f>
        <v>6423.6938461538466</v>
      </c>
      <c r="V4472" s="1">
        <f>Table1[[#This Row],[Overtime Hours]]*200</f>
        <v>0</v>
      </c>
      <c r="W4472" s="1">
        <f>Table1[[#This Row],[Earned Basic Salary]]+Table1[[#This Row],[HRA]]+Table1[[#This Row],[DA]]+Table1[[#This Row],[Overtime Pay]]</f>
        <v>67423.350000000006</v>
      </c>
      <c r="X4472" s="1">
        <f>Table1[[#This Row],[Gross Salary]]-Table1[[#This Row],[Total Deduction]]</f>
        <v>60999.656153846161</v>
      </c>
      <c r="Y4472" t="s">
        <v>37</v>
      </c>
      <c r="Z4472" t="s">
        <v>95</v>
      </c>
      <c r="AA4472" t="s">
        <v>15756</v>
      </c>
      <c r="AB4472" t="s">
        <v>15757</v>
      </c>
    </row>
    <row r="4473" spans="1:28" x14ac:dyDescent="0.3">
      <c r="A4473" t="s">
        <v>15758</v>
      </c>
      <c r="B4473" t="s">
        <v>1135</v>
      </c>
      <c r="C4473">
        <v>31</v>
      </c>
      <c r="D4473" t="s">
        <v>44</v>
      </c>
      <c r="E4473" t="s">
        <v>45</v>
      </c>
      <c r="F4473" t="s">
        <v>55</v>
      </c>
      <c r="G4473" t="s">
        <v>2301</v>
      </c>
      <c r="H4473" t="s">
        <v>35</v>
      </c>
      <c r="I4473" t="s">
        <v>36</v>
      </c>
      <c r="J4473">
        <v>26</v>
      </c>
      <c r="K4473">
        <v>23</v>
      </c>
      <c r="L4473">
        <f t="shared" si="207"/>
        <v>3</v>
      </c>
      <c r="M4473">
        <v>9</v>
      </c>
      <c r="N4473">
        <v>36255</v>
      </c>
      <c r="O4473" s="1">
        <f t="shared" si="208"/>
        <v>1394.4230769230769</v>
      </c>
      <c r="P4473" s="1">
        <f t="shared" si="209"/>
        <v>32071.73076923077</v>
      </c>
      <c r="Q4473" s="1">
        <f>Table1[[#This Row],[Earned Basic Salary]]*20%</f>
        <v>6414.3461538461543</v>
      </c>
      <c r="R4473" s="1">
        <f>Table1[[#This Row],[Earned Basic Salary]]*10%</f>
        <v>3207.1730769230771</v>
      </c>
      <c r="S4473" s="1">
        <f>Table1[[#This Row],[Earned Basic Salary]]*12%</f>
        <v>3848.6076923076921</v>
      </c>
      <c r="T4473" s="1">
        <f>200</f>
        <v>200</v>
      </c>
      <c r="U4473" s="1">
        <f>Table1[[#This Row],[PF]]+Table1[[#This Row],[Professional Tax]]</f>
        <v>4048.6076923076921</v>
      </c>
      <c r="V4473" s="1">
        <f>Table1[[#This Row],[Overtime Hours]]*200</f>
        <v>1800</v>
      </c>
      <c r="W4473" s="1">
        <f>Table1[[#This Row],[Earned Basic Salary]]+Table1[[#This Row],[HRA]]+Table1[[#This Row],[DA]]+Table1[[#This Row],[Overtime Pay]]</f>
        <v>43493.25</v>
      </c>
      <c r="X4473" s="1">
        <f>Table1[[#This Row],[Gross Salary]]-Table1[[#This Row],[Total Deduction]]</f>
        <v>39444.642307692309</v>
      </c>
      <c r="Y4473" t="s">
        <v>37</v>
      </c>
      <c r="Z4473" t="s">
        <v>48</v>
      </c>
      <c r="AA4473" t="s">
        <v>15759</v>
      </c>
      <c r="AB4473" t="s">
        <v>15760</v>
      </c>
    </row>
    <row r="4474" spans="1:28" x14ac:dyDescent="0.3">
      <c r="A4474" t="s">
        <v>15761</v>
      </c>
      <c r="B4474" t="s">
        <v>713</v>
      </c>
      <c r="C4474">
        <v>30</v>
      </c>
      <c r="D4474" t="s">
        <v>75</v>
      </c>
      <c r="E4474" t="s">
        <v>62</v>
      </c>
      <c r="F4474" t="s">
        <v>46</v>
      </c>
      <c r="G4474" t="s">
        <v>9444</v>
      </c>
      <c r="H4474" t="s">
        <v>35</v>
      </c>
      <c r="I4474" t="s">
        <v>36</v>
      </c>
      <c r="J4474">
        <v>26</v>
      </c>
      <c r="K4474">
        <v>24</v>
      </c>
      <c r="L4474">
        <f t="shared" si="207"/>
        <v>2</v>
      </c>
      <c r="M4474">
        <v>19</v>
      </c>
      <c r="N4474">
        <v>52057</v>
      </c>
      <c r="O4474" s="1">
        <f t="shared" si="208"/>
        <v>2002.1923076923076</v>
      </c>
      <c r="P4474" s="1">
        <f t="shared" si="209"/>
        <v>48052.615384615383</v>
      </c>
      <c r="Q4474" s="1">
        <f>Table1[[#This Row],[Earned Basic Salary]]*20%</f>
        <v>9610.5230769230766</v>
      </c>
      <c r="R4474" s="1">
        <f>Table1[[#This Row],[Earned Basic Salary]]*10%</f>
        <v>4805.2615384615383</v>
      </c>
      <c r="S4474" s="1">
        <f>Table1[[#This Row],[Earned Basic Salary]]*12%</f>
        <v>5766.3138461538456</v>
      </c>
      <c r="T4474" s="1">
        <f>200</f>
        <v>200</v>
      </c>
      <c r="U4474" s="1">
        <f>Table1[[#This Row],[PF]]+Table1[[#This Row],[Professional Tax]]</f>
        <v>5966.3138461538456</v>
      </c>
      <c r="V4474" s="1">
        <f>Table1[[#This Row],[Overtime Hours]]*200</f>
        <v>3800</v>
      </c>
      <c r="W4474" s="1">
        <f>Table1[[#This Row],[Earned Basic Salary]]+Table1[[#This Row],[HRA]]+Table1[[#This Row],[DA]]+Table1[[#This Row],[Overtime Pay]]</f>
        <v>66268.399999999994</v>
      </c>
      <c r="X4474" s="1">
        <f>Table1[[#This Row],[Gross Salary]]-Table1[[#This Row],[Total Deduction]]</f>
        <v>60302.086153846147</v>
      </c>
      <c r="Y4474" t="s">
        <v>37</v>
      </c>
      <c r="Z4474" t="s">
        <v>38</v>
      </c>
      <c r="AA4474" t="s">
        <v>15762</v>
      </c>
      <c r="AB4474" t="s">
        <v>15763</v>
      </c>
    </row>
    <row r="4475" spans="1:28" x14ac:dyDescent="0.3">
      <c r="A4475" t="s">
        <v>15764</v>
      </c>
      <c r="B4475" t="s">
        <v>1880</v>
      </c>
      <c r="C4475">
        <v>53</v>
      </c>
      <c r="D4475" t="s">
        <v>31</v>
      </c>
      <c r="E4475" t="s">
        <v>62</v>
      </c>
      <c r="F4475" t="s">
        <v>63</v>
      </c>
      <c r="G4475" t="s">
        <v>15765</v>
      </c>
      <c r="H4475" t="s">
        <v>35</v>
      </c>
      <c r="I4475" t="s">
        <v>36</v>
      </c>
      <c r="J4475">
        <v>26</v>
      </c>
      <c r="K4475">
        <v>22</v>
      </c>
      <c r="L4475">
        <f t="shared" si="207"/>
        <v>4</v>
      </c>
      <c r="M4475">
        <v>3</v>
      </c>
      <c r="N4475">
        <v>44288</v>
      </c>
      <c r="O4475" s="1">
        <f t="shared" si="208"/>
        <v>1703.3846153846155</v>
      </c>
      <c r="P4475" s="1">
        <f t="shared" si="209"/>
        <v>37474.461538461539</v>
      </c>
      <c r="Q4475" s="1">
        <f>Table1[[#This Row],[Earned Basic Salary]]*20%</f>
        <v>7494.8923076923083</v>
      </c>
      <c r="R4475" s="1">
        <f>Table1[[#This Row],[Earned Basic Salary]]*10%</f>
        <v>3747.4461538461542</v>
      </c>
      <c r="S4475" s="1">
        <f>Table1[[#This Row],[Earned Basic Salary]]*12%</f>
        <v>4496.9353846153845</v>
      </c>
      <c r="T4475" s="1">
        <f>200</f>
        <v>200</v>
      </c>
      <c r="U4475" s="1">
        <f>Table1[[#This Row],[PF]]+Table1[[#This Row],[Professional Tax]]</f>
        <v>4696.9353846153845</v>
      </c>
      <c r="V4475" s="1">
        <f>Table1[[#This Row],[Overtime Hours]]*200</f>
        <v>600</v>
      </c>
      <c r="W4475" s="1">
        <f>Table1[[#This Row],[Earned Basic Salary]]+Table1[[#This Row],[HRA]]+Table1[[#This Row],[DA]]+Table1[[#This Row],[Overtime Pay]]</f>
        <v>49316.800000000003</v>
      </c>
      <c r="X4475" s="1">
        <f>Table1[[#This Row],[Gross Salary]]-Table1[[#This Row],[Total Deduction]]</f>
        <v>44619.86461538462</v>
      </c>
      <c r="Y4475" t="s">
        <v>37</v>
      </c>
      <c r="Z4475" t="s">
        <v>38</v>
      </c>
      <c r="AA4475" t="s">
        <v>15766</v>
      </c>
      <c r="AB4475" t="s">
        <v>15767</v>
      </c>
    </row>
    <row r="4476" spans="1:28" x14ac:dyDescent="0.3">
      <c r="A4476" t="s">
        <v>15768</v>
      </c>
      <c r="B4476" t="s">
        <v>392</v>
      </c>
      <c r="C4476">
        <v>32</v>
      </c>
      <c r="D4476" t="s">
        <v>44</v>
      </c>
      <c r="E4476" t="s">
        <v>54</v>
      </c>
      <c r="F4476" t="s">
        <v>63</v>
      </c>
      <c r="G4476" t="s">
        <v>4407</v>
      </c>
      <c r="H4476" t="s">
        <v>35</v>
      </c>
      <c r="I4476" t="s">
        <v>36</v>
      </c>
      <c r="J4476">
        <v>26</v>
      </c>
      <c r="K4476">
        <v>24</v>
      </c>
      <c r="L4476">
        <f t="shared" si="207"/>
        <v>2</v>
      </c>
      <c r="M4476">
        <v>7</v>
      </c>
      <c r="N4476">
        <v>72555</v>
      </c>
      <c r="O4476" s="1">
        <f t="shared" si="208"/>
        <v>2790.5769230769229</v>
      </c>
      <c r="P4476" s="1">
        <f t="shared" si="209"/>
        <v>66973.846153846156</v>
      </c>
      <c r="Q4476" s="1">
        <f>Table1[[#This Row],[Earned Basic Salary]]*20%</f>
        <v>13394.769230769232</v>
      </c>
      <c r="R4476" s="1">
        <f>Table1[[#This Row],[Earned Basic Salary]]*10%</f>
        <v>6697.3846153846162</v>
      </c>
      <c r="S4476" s="1">
        <f>Table1[[#This Row],[Earned Basic Salary]]*12%</f>
        <v>8036.8615384615387</v>
      </c>
      <c r="T4476" s="1">
        <f>200</f>
        <v>200</v>
      </c>
      <c r="U4476" s="1">
        <f>Table1[[#This Row],[PF]]+Table1[[#This Row],[Professional Tax]]</f>
        <v>8236.8615384615387</v>
      </c>
      <c r="V4476" s="1">
        <f>Table1[[#This Row],[Overtime Hours]]*200</f>
        <v>1400</v>
      </c>
      <c r="W4476" s="1">
        <f>Table1[[#This Row],[Earned Basic Salary]]+Table1[[#This Row],[HRA]]+Table1[[#This Row],[DA]]+Table1[[#This Row],[Overtime Pay]]</f>
        <v>88466</v>
      </c>
      <c r="X4476" s="1">
        <f>Table1[[#This Row],[Gross Salary]]-Table1[[#This Row],[Total Deduction]]</f>
        <v>80229.13846153846</v>
      </c>
      <c r="Y4476" t="s">
        <v>37</v>
      </c>
      <c r="Z4476" t="s">
        <v>38</v>
      </c>
      <c r="AA4476" t="s">
        <v>15769</v>
      </c>
      <c r="AB4476" t="s">
        <v>15770</v>
      </c>
    </row>
    <row r="4477" spans="1:28" x14ac:dyDescent="0.3">
      <c r="A4477" t="s">
        <v>15771</v>
      </c>
      <c r="B4477" t="s">
        <v>1412</v>
      </c>
      <c r="C4477">
        <v>55</v>
      </c>
      <c r="D4477" t="s">
        <v>81</v>
      </c>
      <c r="E4477" t="s">
        <v>32</v>
      </c>
      <c r="F4477" t="s">
        <v>83</v>
      </c>
      <c r="G4477" t="s">
        <v>11322</v>
      </c>
      <c r="H4477" t="s">
        <v>35</v>
      </c>
      <c r="I4477" t="s">
        <v>36</v>
      </c>
      <c r="J4477">
        <v>26</v>
      </c>
      <c r="K4477">
        <v>24</v>
      </c>
      <c r="L4477">
        <f t="shared" si="207"/>
        <v>2</v>
      </c>
      <c r="M4477">
        <v>12</v>
      </c>
      <c r="N4477">
        <v>52963</v>
      </c>
      <c r="O4477" s="1">
        <f t="shared" si="208"/>
        <v>2037.0384615384614</v>
      </c>
      <c r="P4477" s="1">
        <f t="shared" si="209"/>
        <v>48888.923076923078</v>
      </c>
      <c r="Q4477" s="1">
        <f>Table1[[#This Row],[Earned Basic Salary]]*20%</f>
        <v>9777.7846153846167</v>
      </c>
      <c r="R4477" s="1">
        <f>Table1[[#This Row],[Earned Basic Salary]]*10%</f>
        <v>4888.8923076923083</v>
      </c>
      <c r="S4477" s="1">
        <f>Table1[[#This Row],[Earned Basic Salary]]*12%</f>
        <v>5866.6707692307691</v>
      </c>
      <c r="T4477" s="1">
        <f>200</f>
        <v>200</v>
      </c>
      <c r="U4477" s="1">
        <f>Table1[[#This Row],[PF]]+Table1[[#This Row],[Professional Tax]]</f>
        <v>6066.6707692307691</v>
      </c>
      <c r="V4477" s="1">
        <f>Table1[[#This Row],[Overtime Hours]]*200</f>
        <v>2400</v>
      </c>
      <c r="W4477" s="1">
        <f>Table1[[#This Row],[Earned Basic Salary]]+Table1[[#This Row],[HRA]]+Table1[[#This Row],[DA]]+Table1[[#This Row],[Overtime Pay]]</f>
        <v>65955.600000000006</v>
      </c>
      <c r="X4477" s="1">
        <f>Table1[[#This Row],[Gross Salary]]-Table1[[#This Row],[Total Deduction]]</f>
        <v>59888.929230769238</v>
      </c>
      <c r="Y4477" t="s">
        <v>37</v>
      </c>
      <c r="Z4477" t="s">
        <v>106</v>
      </c>
      <c r="AA4477" t="s">
        <v>15772</v>
      </c>
      <c r="AB4477" t="s">
        <v>15773</v>
      </c>
    </row>
    <row r="4478" spans="1:28" x14ac:dyDescent="0.3">
      <c r="A4478" t="s">
        <v>15774</v>
      </c>
      <c r="B4478" t="s">
        <v>1610</v>
      </c>
      <c r="C4478">
        <v>55</v>
      </c>
      <c r="D4478" t="s">
        <v>81</v>
      </c>
      <c r="E4478" t="s">
        <v>121</v>
      </c>
      <c r="F4478" t="s">
        <v>46</v>
      </c>
      <c r="G4478" t="s">
        <v>9620</v>
      </c>
      <c r="H4478" t="s">
        <v>35</v>
      </c>
      <c r="I4478" t="s">
        <v>36</v>
      </c>
      <c r="J4478">
        <v>26</v>
      </c>
      <c r="K4478">
        <v>23</v>
      </c>
      <c r="L4478">
        <f t="shared" si="207"/>
        <v>3</v>
      </c>
      <c r="M4478">
        <v>0</v>
      </c>
      <c r="N4478">
        <v>31650</v>
      </c>
      <c r="O4478" s="1">
        <f t="shared" si="208"/>
        <v>1217.3076923076924</v>
      </c>
      <c r="P4478" s="1">
        <f t="shared" si="209"/>
        <v>27998.076923076926</v>
      </c>
      <c r="Q4478" s="1">
        <f>Table1[[#This Row],[Earned Basic Salary]]*20%</f>
        <v>5599.6153846153857</v>
      </c>
      <c r="R4478" s="1">
        <f>Table1[[#This Row],[Earned Basic Salary]]*10%</f>
        <v>2799.8076923076928</v>
      </c>
      <c r="S4478" s="1">
        <f>Table1[[#This Row],[Earned Basic Salary]]*12%</f>
        <v>3359.7692307692309</v>
      </c>
      <c r="T4478" s="1">
        <f>200</f>
        <v>200</v>
      </c>
      <c r="U4478" s="1">
        <f>Table1[[#This Row],[PF]]+Table1[[#This Row],[Professional Tax]]</f>
        <v>3559.7692307692309</v>
      </c>
      <c r="V4478" s="1">
        <f>Table1[[#This Row],[Overtime Hours]]*200</f>
        <v>0</v>
      </c>
      <c r="W4478" s="1">
        <f>Table1[[#This Row],[Earned Basic Salary]]+Table1[[#This Row],[HRA]]+Table1[[#This Row],[DA]]+Table1[[#This Row],[Overtime Pay]]</f>
        <v>36397.500000000007</v>
      </c>
      <c r="X4478" s="1">
        <f>Table1[[#This Row],[Gross Salary]]-Table1[[#This Row],[Total Deduction]]</f>
        <v>32837.730769230773</v>
      </c>
      <c r="Y4478" t="s">
        <v>37</v>
      </c>
      <c r="Z4478" t="s">
        <v>95</v>
      </c>
      <c r="AA4478" t="s">
        <v>15775</v>
      </c>
      <c r="AB4478" t="s">
        <v>15776</v>
      </c>
    </row>
    <row r="4479" spans="1:28" x14ac:dyDescent="0.3">
      <c r="A4479" t="s">
        <v>15777</v>
      </c>
      <c r="B4479" t="s">
        <v>774</v>
      </c>
      <c r="C4479">
        <v>45</v>
      </c>
      <c r="D4479" t="s">
        <v>127</v>
      </c>
      <c r="E4479" t="s">
        <v>54</v>
      </c>
      <c r="F4479" t="s">
        <v>83</v>
      </c>
      <c r="G4479" t="s">
        <v>1527</v>
      </c>
      <c r="H4479" t="s">
        <v>35</v>
      </c>
      <c r="I4479" t="s">
        <v>36</v>
      </c>
      <c r="J4479">
        <v>26</v>
      </c>
      <c r="K4479">
        <v>22</v>
      </c>
      <c r="L4479">
        <f t="shared" si="207"/>
        <v>4</v>
      </c>
      <c r="M4479">
        <v>13</v>
      </c>
      <c r="N4479">
        <v>70223</v>
      </c>
      <c r="O4479" s="1">
        <f t="shared" si="208"/>
        <v>2700.8846153846152</v>
      </c>
      <c r="P4479" s="1">
        <f t="shared" si="209"/>
        <v>59419.461538461532</v>
      </c>
      <c r="Q4479" s="1">
        <f>Table1[[#This Row],[Earned Basic Salary]]*20%</f>
        <v>11883.892307692307</v>
      </c>
      <c r="R4479" s="1">
        <f>Table1[[#This Row],[Earned Basic Salary]]*10%</f>
        <v>5941.9461538461537</v>
      </c>
      <c r="S4479" s="1">
        <f>Table1[[#This Row],[Earned Basic Salary]]*12%</f>
        <v>7130.3353846153832</v>
      </c>
      <c r="T4479" s="1">
        <f>200</f>
        <v>200</v>
      </c>
      <c r="U4479" s="1">
        <f>Table1[[#This Row],[PF]]+Table1[[#This Row],[Professional Tax]]</f>
        <v>7330.3353846153832</v>
      </c>
      <c r="V4479" s="1">
        <f>Table1[[#This Row],[Overtime Hours]]*200</f>
        <v>2600</v>
      </c>
      <c r="W4479" s="1">
        <f>Table1[[#This Row],[Earned Basic Salary]]+Table1[[#This Row],[HRA]]+Table1[[#This Row],[DA]]+Table1[[#This Row],[Overtime Pay]]</f>
        <v>79845.299999999988</v>
      </c>
      <c r="X4479" s="1">
        <f>Table1[[#This Row],[Gross Salary]]-Table1[[#This Row],[Total Deduction]]</f>
        <v>72514.964615384612</v>
      </c>
      <c r="Y4479" t="s">
        <v>37</v>
      </c>
      <c r="Z4479" t="s">
        <v>48</v>
      </c>
      <c r="AA4479" t="s">
        <v>15778</v>
      </c>
      <c r="AB4479" t="s">
        <v>15779</v>
      </c>
    </row>
    <row r="4480" spans="1:28" x14ac:dyDescent="0.3">
      <c r="A4480" t="s">
        <v>15780</v>
      </c>
      <c r="B4480" t="s">
        <v>1140</v>
      </c>
      <c r="C4480">
        <v>51</v>
      </c>
      <c r="D4480" t="s">
        <v>61</v>
      </c>
      <c r="E4480" t="s">
        <v>54</v>
      </c>
      <c r="F4480" t="s">
        <v>55</v>
      </c>
      <c r="G4480" t="s">
        <v>7247</v>
      </c>
      <c r="H4480" t="s">
        <v>35</v>
      </c>
      <c r="I4480" t="s">
        <v>36</v>
      </c>
      <c r="J4480">
        <v>26</v>
      </c>
      <c r="K4480">
        <v>22</v>
      </c>
      <c r="L4480">
        <f t="shared" si="207"/>
        <v>4</v>
      </c>
      <c r="M4480">
        <v>10</v>
      </c>
      <c r="N4480">
        <v>50291</v>
      </c>
      <c r="O4480" s="1">
        <f t="shared" si="208"/>
        <v>1934.2692307692307</v>
      </c>
      <c r="P4480" s="1">
        <f t="shared" si="209"/>
        <v>42553.923076923078</v>
      </c>
      <c r="Q4480" s="1">
        <f>Table1[[#This Row],[Earned Basic Salary]]*20%</f>
        <v>8510.7846153846167</v>
      </c>
      <c r="R4480" s="1">
        <f>Table1[[#This Row],[Earned Basic Salary]]*10%</f>
        <v>4255.3923076923083</v>
      </c>
      <c r="S4480" s="1">
        <f>Table1[[#This Row],[Earned Basic Salary]]*12%</f>
        <v>5106.4707692307693</v>
      </c>
      <c r="T4480" s="1">
        <f>200</f>
        <v>200</v>
      </c>
      <c r="U4480" s="1">
        <f>Table1[[#This Row],[PF]]+Table1[[#This Row],[Professional Tax]]</f>
        <v>5306.4707692307693</v>
      </c>
      <c r="V4480" s="1">
        <f>Table1[[#This Row],[Overtime Hours]]*200</f>
        <v>2000</v>
      </c>
      <c r="W4480" s="1">
        <f>Table1[[#This Row],[Earned Basic Salary]]+Table1[[#This Row],[HRA]]+Table1[[#This Row],[DA]]+Table1[[#This Row],[Overtime Pay]]</f>
        <v>57320.100000000006</v>
      </c>
      <c r="X4480" s="1">
        <f>Table1[[#This Row],[Gross Salary]]-Table1[[#This Row],[Total Deduction]]</f>
        <v>52013.629230769235</v>
      </c>
      <c r="Y4480" t="s">
        <v>37</v>
      </c>
      <c r="Z4480" t="s">
        <v>95</v>
      </c>
      <c r="AA4480" t="s">
        <v>15781</v>
      </c>
      <c r="AB4480" t="s">
        <v>15782</v>
      </c>
    </row>
    <row r="4481" spans="1:28" x14ac:dyDescent="0.3">
      <c r="A4481" t="s">
        <v>15783</v>
      </c>
      <c r="B4481" t="s">
        <v>115</v>
      </c>
      <c r="C4481">
        <v>24</v>
      </c>
      <c r="D4481" t="s">
        <v>61</v>
      </c>
      <c r="E4481" t="s">
        <v>32</v>
      </c>
      <c r="F4481" t="s">
        <v>63</v>
      </c>
      <c r="G4481" t="s">
        <v>15784</v>
      </c>
      <c r="H4481" t="s">
        <v>35</v>
      </c>
      <c r="I4481" t="s">
        <v>36</v>
      </c>
      <c r="J4481">
        <v>26</v>
      </c>
      <c r="K4481">
        <v>24</v>
      </c>
      <c r="L4481">
        <f t="shared" si="207"/>
        <v>2</v>
      </c>
      <c r="M4481">
        <v>20</v>
      </c>
      <c r="N4481">
        <v>22967</v>
      </c>
      <c r="O4481" s="1">
        <f t="shared" si="208"/>
        <v>883.34615384615381</v>
      </c>
      <c r="P4481" s="1">
        <f t="shared" si="209"/>
        <v>21200.307692307691</v>
      </c>
      <c r="Q4481" s="1">
        <f>Table1[[#This Row],[Earned Basic Salary]]*20%</f>
        <v>4240.0615384615385</v>
      </c>
      <c r="R4481" s="1">
        <f>Table1[[#This Row],[Earned Basic Salary]]*10%</f>
        <v>2120.0307692307692</v>
      </c>
      <c r="S4481" s="1">
        <f>Table1[[#This Row],[Earned Basic Salary]]*12%</f>
        <v>2544.0369230769229</v>
      </c>
      <c r="T4481" s="1">
        <f>200</f>
        <v>200</v>
      </c>
      <c r="U4481" s="1">
        <f>Table1[[#This Row],[PF]]+Table1[[#This Row],[Professional Tax]]</f>
        <v>2744.0369230769229</v>
      </c>
      <c r="V4481" s="1">
        <f>Table1[[#This Row],[Overtime Hours]]*200</f>
        <v>4000</v>
      </c>
      <c r="W4481" s="1">
        <f>Table1[[#This Row],[Earned Basic Salary]]+Table1[[#This Row],[HRA]]+Table1[[#This Row],[DA]]+Table1[[#This Row],[Overtime Pay]]</f>
        <v>31560.399999999998</v>
      </c>
      <c r="X4481" s="1">
        <f>Table1[[#This Row],[Gross Salary]]-Table1[[#This Row],[Total Deduction]]</f>
        <v>28816.363076923073</v>
      </c>
      <c r="Y4481" t="s">
        <v>37</v>
      </c>
      <c r="Z4481" t="s">
        <v>38</v>
      </c>
      <c r="AA4481" t="s">
        <v>15785</v>
      </c>
      <c r="AB4481" t="s">
        <v>15786</v>
      </c>
    </row>
    <row r="4482" spans="1:28" x14ac:dyDescent="0.3">
      <c r="A4482" t="s">
        <v>15787</v>
      </c>
      <c r="B4482" t="s">
        <v>1058</v>
      </c>
      <c r="C4482">
        <v>22</v>
      </c>
      <c r="D4482" t="s">
        <v>61</v>
      </c>
      <c r="E4482" t="s">
        <v>62</v>
      </c>
      <c r="F4482" t="s">
        <v>89</v>
      </c>
      <c r="G4482" t="s">
        <v>2328</v>
      </c>
      <c r="H4482" t="s">
        <v>35</v>
      </c>
      <c r="I4482" t="s">
        <v>36</v>
      </c>
      <c r="J4482">
        <v>26</v>
      </c>
      <c r="K4482">
        <v>23</v>
      </c>
      <c r="L4482">
        <f t="shared" si="207"/>
        <v>3</v>
      </c>
      <c r="M4482">
        <v>4</v>
      </c>
      <c r="N4482">
        <v>79898</v>
      </c>
      <c r="O4482" s="1">
        <f t="shared" si="208"/>
        <v>3073</v>
      </c>
      <c r="P4482" s="1">
        <f t="shared" si="209"/>
        <v>70679</v>
      </c>
      <c r="Q4482" s="1">
        <f>Table1[[#This Row],[Earned Basic Salary]]*20%</f>
        <v>14135.800000000001</v>
      </c>
      <c r="R4482" s="1">
        <f>Table1[[#This Row],[Earned Basic Salary]]*10%</f>
        <v>7067.9000000000005</v>
      </c>
      <c r="S4482" s="1">
        <f>Table1[[#This Row],[Earned Basic Salary]]*12%</f>
        <v>8481.48</v>
      </c>
      <c r="T4482" s="1">
        <f>200</f>
        <v>200</v>
      </c>
      <c r="U4482" s="1">
        <f>Table1[[#This Row],[PF]]+Table1[[#This Row],[Professional Tax]]</f>
        <v>8681.48</v>
      </c>
      <c r="V4482" s="1">
        <f>Table1[[#This Row],[Overtime Hours]]*200</f>
        <v>800</v>
      </c>
      <c r="W4482" s="1">
        <f>Table1[[#This Row],[Earned Basic Salary]]+Table1[[#This Row],[HRA]]+Table1[[#This Row],[DA]]+Table1[[#This Row],[Overtime Pay]]</f>
        <v>92682.7</v>
      </c>
      <c r="X4482" s="1">
        <f>Table1[[#This Row],[Gross Salary]]-Table1[[#This Row],[Total Deduction]]</f>
        <v>84001.22</v>
      </c>
      <c r="Y4482" t="s">
        <v>37</v>
      </c>
      <c r="Z4482" t="s">
        <v>38</v>
      </c>
      <c r="AA4482" t="s">
        <v>15788</v>
      </c>
      <c r="AB4482" t="s">
        <v>15789</v>
      </c>
    </row>
    <row r="4483" spans="1:28" x14ac:dyDescent="0.3">
      <c r="A4483" t="s">
        <v>15790</v>
      </c>
      <c r="B4483" t="s">
        <v>392</v>
      </c>
      <c r="C4483">
        <v>40</v>
      </c>
      <c r="D4483" t="s">
        <v>127</v>
      </c>
      <c r="E4483" t="s">
        <v>82</v>
      </c>
      <c r="F4483" t="s">
        <v>46</v>
      </c>
      <c r="G4483" t="s">
        <v>12754</v>
      </c>
      <c r="H4483" t="s">
        <v>35</v>
      </c>
      <c r="I4483" t="s">
        <v>36</v>
      </c>
      <c r="J4483">
        <v>26</v>
      </c>
      <c r="K4483">
        <v>24</v>
      </c>
      <c r="L4483">
        <f t="shared" ref="L4483:L4546" si="210">J4483-K4483</f>
        <v>2</v>
      </c>
      <c r="M4483">
        <v>8</v>
      </c>
      <c r="N4483">
        <v>52359</v>
      </c>
      <c r="O4483" s="1">
        <f t="shared" ref="O4483:O4546" si="211">N4483/J4483</f>
        <v>2013.8076923076924</v>
      </c>
      <c r="P4483" s="1">
        <f t="shared" ref="P4483:P4546" si="212">O4483*K4483</f>
        <v>48331.384615384617</v>
      </c>
      <c r="Q4483" s="1">
        <f>Table1[[#This Row],[Earned Basic Salary]]*20%</f>
        <v>9666.2769230769245</v>
      </c>
      <c r="R4483" s="1">
        <f>Table1[[#This Row],[Earned Basic Salary]]*10%</f>
        <v>4833.1384615384623</v>
      </c>
      <c r="S4483" s="1">
        <f>Table1[[#This Row],[Earned Basic Salary]]*12%</f>
        <v>5799.7661538461534</v>
      </c>
      <c r="T4483" s="1">
        <f>200</f>
        <v>200</v>
      </c>
      <c r="U4483" s="1">
        <f>Table1[[#This Row],[PF]]+Table1[[#This Row],[Professional Tax]]</f>
        <v>5999.7661538461534</v>
      </c>
      <c r="V4483" s="1">
        <f>Table1[[#This Row],[Overtime Hours]]*200</f>
        <v>1600</v>
      </c>
      <c r="W4483" s="1">
        <f>Table1[[#This Row],[Earned Basic Salary]]+Table1[[#This Row],[HRA]]+Table1[[#This Row],[DA]]+Table1[[#This Row],[Overtime Pay]]</f>
        <v>64430.8</v>
      </c>
      <c r="X4483" s="1">
        <f>Table1[[#This Row],[Gross Salary]]-Table1[[#This Row],[Total Deduction]]</f>
        <v>58431.033846153849</v>
      </c>
      <c r="Y4483" t="s">
        <v>37</v>
      </c>
      <c r="Z4483" t="s">
        <v>48</v>
      </c>
      <c r="AA4483" t="s">
        <v>15791</v>
      </c>
      <c r="AB4483" t="s">
        <v>15792</v>
      </c>
    </row>
    <row r="4484" spans="1:28" x14ac:dyDescent="0.3">
      <c r="A4484" t="s">
        <v>15793</v>
      </c>
      <c r="B4484" t="s">
        <v>1403</v>
      </c>
      <c r="C4484">
        <v>23</v>
      </c>
      <c r="D4484" t="s">
        <v>81</v>
      </c>
      <c r="E4484" t="s">
        <v>32</v>
      </c>
      <c r="F4484" t="s">
        <v>89</v>
      </c>
      <c r="G4484" t="s">
        <v>496</v>
      </c>
      <c r="H4484" t="s">
        <v>35</v>
      </c>
      <c r="I4484" t="s">
        <v>36</v>
      </c>
      <c r="J4484">
        <v>26</v>
      </c>
      <c r="K4484">
        <v>21</v>
      </c>
      <c r="L4484">
        <f t="shared" si="210"/>
        <v>5</v>
      </c>
      <c r="M4484">
        <v>5</v>
      </c>
      <c r="N4484">
        <v>56418</v>
      </c>
      <c r="O4484" s="1">
        <f t="shared" si="211"/>
        <v>2169.9230769230771</v>
      </c>
      <c r="P4484" s="1">
        <f t="shared" si="212"/>
        <v>45568.384615384617</v>
      </c>
      <c r="Q4484" s="1">
        <f>Table1[[#This Row],[Earned Basic Salary]]*20%</f>
        <v>9113.6769230769241</v>
      </c>
      <c r="R4484" s="1">
        <f>Table1[[#This Row],[Earned Basic Salary]]*10%</f>
        <v>4556.8384615384621</v>
      </c>
      <c r="S4484" s="1">
        <f>Table1[[#This Row],[Earned Basic Salary]]*12%</f>
        <v>5468.2061538461539</v>
      </c>
      <c r="T4484" s="1">
        <f>200</f>
        <v>200</v>
      </c>
      <c r="U4484" s="1">
        <f>Table1[[#This Row],[PF]]+Table1[[#This Row],[Professional Tax]]</f>
        <v>5668.2061538461539</v>
      </c>
      <c r="V4484" s="1">
        <f>Table1[[#This Row],[Overtime Hours]]*200</f>
        <v>1000</v>
      </c>
      <c r="W4484" s="1">
        <f>Table1[[#This Row],[Earned Basic Salary]]+Table1[[#This Row],[HRA]]+Table1[[#This Row],[DA]]+Table1[[#This Row],[Overtime Pay]]</f>
        <v>60238.9</v>
      </c>
      <c r="X4484" s="1">
        <f>Table1[[#This Row],[Gross Salary]]-Table1[[#This Row],[Total Deduction]]</f>
        <v>54570.693846153845</v>
      </c>
      <c r="Y4484" t="s">
        <v>37</v>
      </c>
      <c r="Z4484" t="s">
        <v>38</v>
      </c>
      <c r="AA4484" t="s">
        <v>15794</v>
      </c>
      <c r="AB4484" t="s">
        <v>15795</v>
      </c>
    </row>
    <row r="4485" spans="1:28" x14ac:dyDescent="0.3">
      <c r="A4485" t="s">
        <v>15796</v>
      </c>
      <c r="B4485" t="s">
        <v>1412</v>
      </c>
      <c r="C4485">
        <v>24</v>
      </c>
      <c r="D4485" t="s">
        <v>81</v>
      </c>
      <c r="E4485" t="s">
        <v>32</v>
      </c>
      <c r="F4485" t="s">
        <v>55</v>
      </c>
      <c r="G4485" t="s">
        <v>9565</v>
      </c>
      <c r="H4485" t="s">
        <v>35</v>
      </c>
      <c r="I4485" t="s">
        <v>36</v>
      </c>
      <c r="J4485">
        <v>26</v>
      </c>
      <c r="K4485">
        <v>24</v>
      </c>
      <c r="L4485">
        <f t="shared" si="210"/>
        <v>2</v>
      </c>
      <c r="M4485">
        <v>10</v>
      </c>
      <c r="N4485">
        <v>37798</v>
      </c>
      <c r="O4485" s="1">
        <f t="shared" si="211"/>
        <v>1453.7692307692307</v>
      </c>
      <c r="P4485" s="1">
        <f t="shared" si="212"/>
        <v>34890.461538461539</v>
      </c>
      <c r="Q4485" s="1">
        <f>Table1[[#This Row],[Earned Basic Salary]]*20%</f>
        <v>6978.0923076923082</v>
      </c>
      <c r="R4485" s="1">
        <f>Table1[[#This Row],[Earned Basic Salary]]*10%</f>
        <v>3489.0461538461541</v>
      </c>
      <c r="S4485" s="1">
        <f>Table1[[#This Row],[Earned Basic Salary]]*12%</f>
        <v>4186.8553846153845</v>
      </c>
      <c r="T4485" s="1">
        <f>200</f>
        <v>200</v>
      </c>
      <c r="U4485" s="1">
        <f>Table1[[#This Row],[PF]]+Table1[[#This Row],[Professional Tax]]</f>
        <v>4386.8553846153845</v>
      </c>
      <c r="V4485" s="1">
        <f>Table1[[#This Row],[Overtime Hours]]*200</f>
        <v>2000</v>
      </c>
      <c r="W4485" s="1">
        <f>Table1[[#This Row],[Earned Basic Salary]]+Table1[[#This Row],[HRA]]+Table1[[#This Row],[DA]]+Table1[[#This Row],[Overtime Pay]]</f>
        <v>47357.599999999999</v>
      </c>
      <c r="X4485" s="1">
        <f>Table1[[#This Row],[Gross Salary]]-Table1[[#This Row],[Total Deduction]]</f>
        <v>42970.74461538461</v>
      </c>
      <c r="Y4485" t="s">
        <v>37</v>
      </c>
      <c r="Z4485" t="s">
        <v>95</v>
      </c>
      <c r="AA4485" t="s">
        <v>15797</v>
      </c>
      <c r="AB4485" t="s">
        <v>15798</v>
      </c>
    </row>
    <row r="4486" spans="1:28" x14ac:dyDescent="0.3">
      <c r="A4486" t="s">
        <v>15799</v>
      </c>
      <c r="B4486" t="s">
        <v>1016</v>
      </c>
      <c r="C4486">
        <v>51</v>
      </c>
      <c r="D4486" t="s">
        <v>53</v>
      </c>
      <c r="E4486" t="s">
        <v>54</v>
      </c>
      <c r="F4486" t="s">
        <v>46</v>
      </c>
      <c r="G4486" t="s">
        <v>10134</v>
      </c>
      <c r="H4486" t="s">
        <v>35</v>
      </c>
      <c r="I4486" t="s">
        <v>36</v>
      </c>
      <c r="J4486">
        <v>26</v>
      </c>
      <c r="K4486">
        <v>21</v>
      </c>
      <c r="L4486">
        <f t="shared" si="210"/>
        <v>5</v>
      </c>
      <c r="M4486">
        <v>8</v>
      </c>
      <c r="N4486">
        <v>62025</v>
      </c>
      <c r="O4486" s="1">
        <f t="shared" si="211"/>
        <v>2385.5769230769229</v>
      </c>
      <c r="P4486" s="1">
        <f t="shared" si="212"/>
        <v>50097.115384615383</v>
      </c>
      <c r="Q4486" s="1">
        <f>Table1[[#This Row],[Earned Basic Salary]]*20%</f>
        <v>10019.423076923078</v>
      </c>
      <c r="R4486" s="1">
        <f>Table1[[#This Row],[Earned Basic Salary]]*10%</f>
        <v>5009.711538461539</v>
      </c>
      <c r="S4486" s="1">
        <f>Table1[[#This Row],[Earned Basic Salary]]*12%</f>
        <v>6011.6538461538457</v>
      </c>
      <c r="T4486" s="1">
        <f>200</f>
        <v>200</v>
      </c>
      <c r="U4486" s="1">
        <f>Table1[[#This Row],[PF]]+Table1[[#This Row],[Professional Tax]]</f>
        <v>6211.6538461538457</v>
      </c>
      <c r="V4486" s="1">
        <f>Table1[[#This Row],[Overtime Hours]]*200</f>
        <v>1600</v>
      </c>
      <c r="W4486" s="1">
        <f>Table1[[#This Row],[Earned Basic Salary]]+Table1[[#This Row],[HRA]]+Table1[[#This Row],[DA]]+Table1[[#This Row],[Overtime Pay]]</f>
        <v>66726.25</v>
      </c>
      <c r="X4486" s="1">
        <f>Table1[[#This Row],[Gross Salary]]-Table1[[#This Row],[Total Deduction]]</f>
        <v>60514.596153846156</v>
      </c>
      <c r="Y4486" t="s">
        <v>37</v>
      </c>
      <c r="Z4486" t="s">
        <v>48</v>
      </c>
      <c r="AA4486" t="s">
        <v>15800</v>
      </c>
      <c r="AB4486" t="s">
        <v>15801</v>
      </c>
    </row>
    <row r="4487" spans="1:28" x14ac:dyDescent="0.3">
      <c r="A4487" t="s">
        <v>15802</v>
      </c>
      <c r="B4487" t="s">
        <v>566</v>
      </c>
      <c r="C4487">
        <v>52</v>
      </c>
      <c r="D4487" t="s">
        <v>81</v>
      </c>
      <c r="E4487" t="s">
        <v>54</v>
      </c>
      <c r="F4487" t="s">
        <v>89</v>
      </c>
      <c r="G4487" t="s">
        <v>4645</v>
      </c>
      <c r="H4487" t="s">
        <v>35</v>
      </c>
      <c r="I4487" t="s">
        <v>36</v>
      </c>
      <c r="J4487">
        <v>26</v>
      </c>
      <c r="K4487">
        <v>25</v>
      </c>
      <c r="L4487">
        <f t="shared" si="210"/>
        <v>1</v>
      </c>
      <c r="M4487">
        <v>14</v>
      </c>
      <c r="N4487">
        <v>33313</v>
      </c>
      <c r="O4487" s="1">
        <f t="shared" si="211"/>
        <v>1281.2692307692307</v>
      </c>
      <c r="P4487" s="1">
        <f t="shared" si="212"/>
        <v>32031.73076923077</v>
      </c>
      <c r="Q4487" s="1">
        <f>Table1[[#This Row],[Earned Basic Salary]]*20%</f>
        <v>6406.3461538461543</v>
      </c>
      <c r="R4487" s="1">
        <f>Table1[[#This Row],[Earned Basic Salary]]*10%</f>
        <v>3203.1730769230771</v>
      </c>
      <c r="S4487" s="1">
        <f>Table1[[#This Row],[Earned Basic Salary]]*12%</f>
        <v>3843.8076923076924</v>
      </c>
      <c r="T4487" s="1">
        <f>200</f>
        <v>200</v>
      </c>
      <c r="U4487" s="1">
        <f>Table1[[#This Row],[PF]]+Table1[[#This Row],[Professional Tax]]</f>
        <v>4043.8076923076924</v>
      </c>
      <c r="V4487" s="1">
        <f>Table1[[#This Row],[Overtime Hours]]*200</f>
        <v>2800</v>
      </c>
      <c r="W4487" s="1">
        <f>Table1[[#This Row],[Earned Basic Salary]]+Table1[[#This Row],[HRA]]+Table1[[#This Row],[DA]]+Table1[[#This Row],[Overtime Pay]]</f>
        <v>44441.25</v>
      </c>
      <c r="X4487" s="1">
        <f>Table1[[#This Row],[Gross Salary]]-Table1[[#This Row],[Total Deduction]]</f>
        <v>40397.442307692305</v>
      </c>
      <c r="Y4487" t="s">
        <v>37</v>
      </c>
      <c r="Z4487" t="s">
        <v>48</v>
      </c>
      <c r="AA4487" t="s">
        <v>15803</v>
      </c>
      <c r="AB4487" t="s">
        <v>15804</v>
      </c>
    </row>
    <row r="4488" spans="1:28" x14ac:dyDescent="0.3">
      <c r="A4488" t="s">
        <v>15805</v>
      </c>
      <c r="B4488" t="s">
        <v>1639</v>
      </c>
      <c r="C4488">
        <v>44</v>
      </c>
      <c r="D4488" t="s">
        <v>53</v>
      </c>
      <c r="E4488" t="s">
        <v>82</v>
      </c>
      <c r="F4488" t="s">
        <v>83</v>
      </c>
      <c r="G4488" t="s">
        <v>6164</v>
      </c>
      <c r="H4488" t="s">
        <v>35</v>
      </c>
      <c r="I4488" t="s">
        <v>36</v>
      </c>
      <c r="J4488">
        <v>26</v>
      </c>
      <c r="K4488">
        <v>24</v>
      </c>
      <c r="L4488">
        <f t="shared" si="210"/>
        <v>2</v>
      </c>
      <c r="M4488">
        <v>3</v>
      </c>
      <c r="N4488">
        <v>41598</v>
      </c>
      <c r="O4488" s="1">
        <f t="shared" si="211"/>
        <v>1599.9230769230769</v>
      </c>
      <c r="P4488" s="1">
        <f t="shared" si="212"/>
        <v>38398.153846153844</v>
      </c>
      <c r="Q4488" s="1">
        <f>Table1[[#This Row],[Earned Basic Salary]]*20%</f>
        <v>7679.6307692307691</v>
      </c>
      <c r="R4488" s="1">
        <f>Table1[[#This Row],[Earned Basic Salary]]*10%</f>
        <v>3839.8153846153846</v>
      </c>
      <c r="S4488" s="1">
        <f>Table1[[#This Row],[Earned Basic Salary]]*12%</f>
        <v>4607.7784615384608</v>
      </c>
      <c r="T4488" s="1">
        <f>200</f>
        <v>200</v>
      </c>
      <c r="U4488" s="1">
        <f>Table1[[#This Row],[PF]]+Table1[[#This Row],[Professional Tax]]</f>
        <v>4807.7784615384608</v>
      </c>
      <c r="V4488" s="1">
        <f>Table1[[#This Row],[Overtime Hours]]*200</f>
        <v>600</v>
      </c>
      <c r="W4488" s="1">
        <f>Table1[[#This Row],[Earned Basic Salary]]+Table1[[#This Row],[HRA]]+Table1[[#This Row],[DA]]+Table1[[#This Row],[Overtime Pay]]</f>
        <v>50517.599999999999</v>
      </c>
      <c r="X4488" s="1">
        <f>Table1[[#This Row],[Gross Salary]]-Table1[[#This Row],[Total Deduction]]</f>
        <v>45709.82153846154</v>
      </c>
      <c r="Y4488" t="s">
        <v>37</v>
      </c>
      <c r="Z4488" t="s">
        <v>106</v>
      </c>
      <c r="AA4488" t="s">
        <v>15806</v>
      </c>
      <c r="AB4488" t="s">
        <v>15807</v>
      </c>
    </row>
    <row r="4489" spans="1:28" x14ac:dyDescent="0.3">
      <c r="A4489" t="s">
        <v>15808</v>
      </c>
      <c r="B4489" t="s">
        <v>1452</v>
      </c>
      <c r="C4489">
        <v>54</v>
      </c>
      <c r="D4489" t="s">
        <v>53</v>
      </c>
      <c r="E4489" t="s">
        <v>32</v>
      </c>
      <c r="F4489" t="s">
        <v>83</v>
      </c>
      <c r="G4489" t="s">
        <v>603</v>
      </c>
      <c r="H4489" t="s">
        <v>35</v>
      </c>
      <c r="I4489" t="s">
        <v>36</v>
      </c>
      <c r="J4489">
        <v>26</v>
      </c>
      <c r="K4489">
        <v>22</v>
      </c>
      <c r="L4489">
        <f t="shared" si="210"/>
        <v>4</v>
      </c>
      <c r="M4489">
        <v>15</v>
      </c>
      <c r="N4489">
        <v>74451</v>
      </c>
      <c r="O4489" s="1">
        <f t="shared" si="211"/>
        <v>2863.5</v>
      </c>
      <c r="P4489" s="1">
        <f t="shared" si="212"/>
        <v>62997</v>
      </c>
      <c r="Q4489" s="1">
        <f>Table1[[#This Row],[Earned Basic Salary]]*20%</f>
        <v>12599.400000000001</v>
      </c>
      <c r="R4489" s="1">
        <f>Table1[[#This Row],[Earned Basic Salary]]*10%</f>
        <v>6299.7000000000007</v>
      </c>
      <c r="S4489" s="1">
        <f>Table1[[#This Row],[Earned Basic Salary]]*12%</f>
        <v>7559.6399999999994</v>
      </c>
      <c r="T4489" s="1">
        <f>200</f>
        <v>200</v>
      </c>
      <c r="U4489" s="1">
        <f>Table1[[#This Row],[PF]]+Table1[[#This Row],[Professional Tax]]</f>
        <v>7759.6399999999994</v>
      </c>
      <c r="V4489" s="1">
        <f>Table1[[#This Row],[Overtime Hours]]*200</f>
        <v>3000</v>
      </c>
      <c r="W4489" s="1">
        <f>Table1[[#This Row],[Earned Basic Salary]]+Table1[[#This Row],[HRA]]+Table1[[#This Row],[DA]]+Table1[[#This Row],[Overtime Pay]]</f>
        <v>84896.099999999991</v>
      </c>
      <c r="X4489" s="1">
        <f>Table1[[#This Row],[Gross Salary]]-Table1[[#This Row],[Total Deduction]]</f>
        <v>77136.459999999992</v>
      </c>
      <c r="Y4489" t="s">
        <v>37</v>
      </c>
      <c r="Z4489" t="s">
        <v>106</v>
      </c>
      <c r="AA4489" t="s">
        <v>15809</v>
      </c>
      <c r="AB4489" t="s">
        <v>15810</v>
      </c>
    </row>
    <row r="4490" spans="1:28" x14ac:dyDescent="0.3">
      <c r="A4490" t="s">
        <v>15811</v>
      </c>
      <c r="B4490" t="s">
        <v>3229</v>
      </c>
      <c r="C4490">
        <v>46</v>
      </c>
      <c r="D4490" t="s">
        <v>53</v>
      </c>
      <c r="E4490" t="s">
        <v>121</v>
      </c>
      <c r="F4490" t="s">
        <v>33</v>
      </c>
      <c r="G4490" t="s">
        <v>13614</v>
      </c>
      <c r="H4490" t="s">
        <v>35</v>
      </c>
      <c r="I4490" t="s">
        <v>36</v>
      </c>
      <c r="J4490">
        <v>26</v>
      </c>
      <c r="K4490">
        <v>24</v>
      </c>
      <c r="L4490">
        <f t="shared" si="210"/>
        <v>2</v>
      </c>
      <c r="M4490">
        <v>0</v>
      </c>
      <c r="N4490">
        <v>57383</v>
      </c>
      <c r="O4490" s="1">
        <f t="shared" si="211"/>
        <v>2207.0384615384614</v>
      </c>
      <c r="P4490" s="1">
        <f t="shared" si="212"/>
        <v>52968.923076923078</v>
      </c>
      <c r="Q4490" s="1">
        <f>Table1[[#This Row],[Earned Basic Salary]]*20%</f>
        <v>10593.784615384617</v>
      </c>
      <c r="R4490" s="1">
        <f>Table1[[#This Row],[Earned Basic Salary]]*10%</f>
        <v>5296.8923076923083</v>
      </c>
      <c r="S4490" s="1">
        <f>Table1[[#This Row],[Earned Basic Salary]]*12%</f>
        <v>6356.2707692307695</v>
      </c>
      <c r="T4490" s="1">
        <f>200</f>
        <v>200</v>
      </c>
      <c r="U4490" s="1">
        <f>Table1[[#This Row],[PF]]+Table1[[#This Row],[Professional Tax]]</f>
        <v>6556.2707692307695</v>
      </c>
      <c r="V4490" s="1">
        <f>Table1[[#This Row],[Overtime Hours]]*200</f>
        <v>0</v>
      </c>
      <c r="W4490" s="1">
        <f>Table1[[#This Row],[Earned Basic Salary]]+Table1[[#This Row],[HRA]]+Table1[[#This Row],[DA]]+Table1[[#This Row],[Overtime Pay]]</f>
        <v>68859.600000000006</v>
      </c>
      <c r="X4490" s="1">
        <f>Table1[[#This Row],[Gross Salary]]-Table1[[#This Row],[Total Deduction]]</f>
        <v>62303.329230769239</v>
      </c>
      <c r="Y4490" t="s">
        <v>37</v>
      </c>
      <c r="Z4490" t="s">
        <v>106</v>
      </c>
      <c r="AA4490" t="s">
        <v>15812</v>
      </c>
      <c r="AB4490" t="s">
        <v>15813</v>
      </c>
    </row>
    <row r="4491" spans="1:28" x14ac:dyDescent="0.3">
      <c r="A4491" t="s">
        <v>15814</v>
      </c>
      <c r="B4491" t="s">
        <v>997</v>
      </c>
      <c r="C4491">
        <v>45</v>
      </c>
      <c r="D4491" t="s">
        <v>133</v>
      </c>
      <c r="E4491" t="s">
        <v>121</v>
      </c>
      <c r="F4491" t="s">
        <v>33</v>
      </c>
      <c r="G4491" t="s">
        <v>770</v>
      </c>
      <c r="H4491" t="s">
        <v>35</v>
      </c>
      <c r="I4491" t="s">
        <v>36</v>
      </c>
      <c r="J4491">
        <v>26</v>
      </c>
      <c r="K4491">
        <v>25</v>
      </c>
      <c r="L4491">
        <f t="shared" si="210"/>
        <v>1</v>
      </c>
      <c r="M4491">
        <v>3</v>
      </c>
      <c r="N4491">
        <v>30033</v>
      </c>
      <c r="O4491" s="1">
        <f t="shared" si="211"/>
        <v>1155.1153846153845</v>
      </c>
      <c r="P4491" s="1">
        <f t="shared" si="212"/>
        <v>28877.884615384613</v>
      </c>
      <c r="Q4491" s="1">
        <f>Table1[[#This Row],[Earned Basic Salary]]*20%</f>
        <v>5775.5769230769229</v>
      </c>
      <c r="R4491" s="1">
        <f>Table1[[#This Row],[Earned Basic Salary]]*10%</f>
        <v>2887.7884615384614</v>
      </c>
      <c r="S4491" s="1">
        <f>Table1[[#This Row],[Earned Basic Salary]]*12%</f>
        <v>3465.3461538461534</v>
      </c>
      <c r="T4491" s="1">
        <f>200</f>
        <v>200</v>
      </c>
      <c r="U4491" s="1">
        <f>Table1[[#This Row],[PF]]+Table1[[#This Row],[Professional Tax]]</f>
        <v>3665.3461538461534</v>
      </c>
      <c r="V4491" s="1">
        <f>Table1[[#This Row],[Overtime Hours]]*200</f>
        <v>600</v>
      </c>
      <c r="W4491" s="1">
        <f>Table1[[#This Row],[Earned Basic Salary]]+Table1[[#This Row],[HRA]]+Table1[[#This Row],[DA]]+Table1[[#This Row],[Overtime Pay]]</f>
        <v>38141.25</v>
      </c>
      <c r="X4491" s="1">
        <f>Table1[[#This Row],[Gross Salary]]-Table1[[#This Row],[Total Deduction]]</f>
        <v>34475.903846153844</v>
      </c>
      <c r="Y4491" t="s">
        <v>37</v>
      </c>
      <c r="Z4491" t="s">
        <v>38</v>
      </c>
      <c r="AA4491" t="s">
        <v>15815</v>
      </c>
      <c r="AB4491" t="s">
        <v>15816</v>
      </c>
    </row>
    <row r="4492" spans="1:28" x14ac:dyDescent="0.3">
      <c r="A4492" t="s">
        <v>15817</v>
      </c>
      <c r="B4492" t="s">
        <v>3317</v>
      </c>
      <c r="C4492">
        <v>38</v>
      </c>
      <c r="D4492" t="s">
        <v>75</v>
      </c>
      <c r="E4492" t="s">
        <v>54</v>
      </c>
      <c r="F4492" t="s">
        <v>89</v>
      </c>
      <c r="G4492" t="s">
        <v>10036</v>
      </c>
      <c r="H4492" t="s">
        <v>35</v>
      </c>
      <c r="I4492" t="s">
        <v>36</v>
      </c>
      <c r="J4492">
        <v>26</v>
      </c>
      <c r="K4492">
        <v>26</v>
      </c>
      <c r="L4492">
        <f t="shared" si="210"/>
        <v>0</v>
      </c>
      <c r="M4492">
        <v>1</v>
      </c>
      <c r="N4492">
        <v>49913</v>
      </c>
      <c r="O4492" s="1">
        <f t="shared" si="211"/>
        <v>1919.7307692307693</v>
      </c>
      <c r="P4492" s="1">
        <f t="shared" si="212"/>
        <v>49913</v>
      </c>
      <c r="Q4492" s="1">
        <f>Table1[[#This Row],[Earned Basic Salary]]*20%</f>
        <v>9982.6</v>
      </c>
      <c r="R4492" s="1">
        <f>Table1[[#This Row],[Earned Basic Salary]]*10%</f>
        <v>4991.3</v>
      </c>
      <c r="S4492" s="1">
        <f>Table1[[#This Row],[Earned Basic Salary]]*12%</f>
        <v>5989.5599999999995</v>
      </c>
      <c r="T4492" s="1">
        <f>200</f>
        <v>200</v>
      </c>
      <c r="U4492" s="1">
        <f>Table1[[#This Row],[PF]]+Table1[[#This Row],[Professional Tax]]</f>
        <v>6189.5599999999995</v>
      </c>
      <c r="V4492" s="1">
        <f>Table1[[#This Row],[Overtime Hours]]*200</f>
        <v>200</v>
      </c>
      <c r="W4492" s="1">
        <f>Table1[[#This Row],[Earned Basic Salary]]+Table1[[#This Row],[HRA]]+Table1[[#This Row],[DA]]+Table1[[#This Row],[Overtime Pay]]</f>
        <v>65086.9</v>
      </c>
      <c r="X4492" s="1">
        <f>Table1[[#This Row],[Gross Salary]]-Table1[[#This Row],[Total Deduction]]</f>
        <v>58897.340000000004</v>
      </c>
      <c r="Y4492" t="s">
        <v>37</v>
      </c>
      <c r="Z4492" t="s">
        <v>38</v>
      </c>
      <c r="AA4492" t="s">
        <v>15818</v>
      </c>
      <c r="AB4492" t="s">
        <v>15819</v>
      </c>
    </row>
    <row r="4493" spans="1:28" x14ac:dyDescent="0.3">
      <c r="A4493" t="s">
        <v>15820</v>
      </c>
      <c r="B4493" t="s">
        <v>132</v>
      </c>
      <c r="C4493">
        <v>49</v>
      </c>
      <c r="D4493" t="s">
        <v>127</v>
      </c>
      <c r="E4493" t="s">
        <v>45</v>
      </c>
      <c r="F4493" t="s">
        <v>89</v>
      </c>
      <c r="G4493" t="s">
        <v>3723</v>
      </c>
      <c r="H4493" t="s">
        <v>35</v>
      </c>
      <c r="I4493" t="s">
        <v>36</v>
      </c>
      <c r="J4493">
        <v>26</v>
      </c>
      <c r="K4493">
        <v>21</v>
      </c>
      <c r="L4493">
        <f t="shared" si="210"/>
        <v>5</v>
      </c>
      <c r="M4493">
        <v>15</v>
      </c>
      <c r="N4493">
        <v>56820</v>
      </c>
      <c r="O4493" s="1">
        <f t="shared" si="211"/>
        <v>2185.3846153846152</v>
      </c>
      <c r="P4493" s="1">
        <f t="shared" si="212"/>
        <v>45893.076923076922</v>
      </c>
      <c r="Q4493" s="1">
        <f>Table1[[#This Row],[Earned Basic Salary]]*20%</f>
        <v>9178.6153846153848</v>
      </c>
      <c r="R4493" s="1">
        <f>Table1[[#This Row],[Earned Basic Salary]]*10%</f>
        <v>4589.3076923076924</v>
      </c>
      <c r="S4493" s="1">
        <f>Table1[[#This Row],[Earned Basic Salary]]*12%</f>
        <v>5507.1692307692301</v>
      </c>
      <c r="T4493" s="1">
        <f>200</f>
        <v>200</v>
      </c>
      <c r="U4493" s="1">
        <f>Table1[[#This Row],[PF]]+Table1[[#This Row],[Professional Tax]]</f>
        <v>5707.1692307692301</v>
      </c>
      <c r="V4493" s="1">
        <f>Table1[[#This Row],[Overtime Hours]]*200</f>
        <v>3000</v>
      </c>
      <c r="W4493" s="1">
        <f>Table1[[#This Row],[Earned Basic Salary]]+Table1[[#This Row],[HRA]]+Table1[[#This Row],[DA]]+Table1[[#This Row],[Overtime Pay]]</f>
        <v>62661</v>
      </c>
      <c r="X4493" s="1">
        <f>Table1[[#This Row],[Gross Salary]]-Table1[[#This Row],[Total Deduction]]</f>
        <v>56953.830769230772</v>
      </c>
      <c r="Y4493" t="s">
        <v>37</v>
      </c>
      <c r="Z4493" t="s">
        <v>48</v>
      </c>
      <c r="AA4493" t="s">
        <v>15821</v>
      </c>
      <c r="AB4493" t="s">
        <v>15822</v>
      </c>
    </row>
    <row r="4494" spans="1:28" x14ac:dyDescent="0.3">
      <c r="A4494" t="s">
        <v>15823</v>
      </c>
      <c r="B4494" t="s">
        <v>1880</v>
      </c>
      <c r="C4494">
        <v>44</v>
      </c>
      <c r="D4494" t="s">
        <v>61</v>
      </c>
      <c r="E4494" t="s">
        <v>82</v>
      </c>
      <c r="F4494" t="s">
        <v>46</v>
      </c>
      <c r="G4494" t="s">
        <v>3337</v>
      </c>
      <c r="H4494" t="s">
        <v>35</v>
      </c>
      <c r="I4494" t="s">
        <v>36</v>
      </c>
      <c r="J4494">
        <v>26</v>
      </c>
      <c r="K4494">
        <v>24</v>
      </c>
      <c r="L4494">
        <f t="shared" si="210"/>
        <v>2</v>
      </c>
      <c r="M4494">
        <v>19</v>
      </c>
      <c r="N4494">
        <v>58240</v>
      </c>
      <c r="O4494" s="1">
        <f t="shared" si="211"/>
        <v>2240</v>
      </c>
      <c r="P4494" s="1">
        <f t="shared" si="212"/>
        <v>53760</v>
      </c>
      <c r="Q4494" s="1">
        <f>Table1[[#This Row],[Earned Basic Salary]]*20%</f>
        <v>10752</v>
      </c>
      <c r="R4494" s="1">
        <f>Table1[[#This Row],[Earned Basic Salary]]*10%</f>
        <v>5376</v>
      </c>
      <c r="S4494" s="1">
        <f>Table1[[#This Row],[Earned Basic Salary]]*12%</f>
        <v>6451.2</v>
      </c>
      <c r="T4494" s="1">
        <f>200</f>
        <v>200</v>
      </c>
      <c r="U4494" s="1">
        <f>Table1[[#This Row],[PF]]+Table1[[#This Row],[Professional Tax]]</f>
        <v>6651.2</v>
      </c>
      <c r="V4494" s="1">
        <f>Table1[[#This Row],[Overtime Hours]]*200</f>
        <v>3800</v>
      </c>
      <c r="W4494" s="1">
        <f>Table1[[#This Row],[Earned Basic Salary]]+Table1[[#This Row],[HRA]]+Table1[[#This Row],[DA]]+Table1[[#This Row],[Overtime Pay]]</f>
        <v>73688</v>
      </c>
      <c r="X4494" s="1">
        <f>Table1[[#This Row],[Gross Salary]]-Table1[[#This Row],[Total Deduction]]</f>
        <v>67036.800000000003</v>
      </c>
      <c r="Y4494" t="s">
        <v>37</v>
      </c>
      <c r="Z4494" t="s">
        <v>48</v>
      </c>
      <c r="AA4494" t="s">
        <v>15824</v>
      </c>
      <c r="AB4494" t="s">
        <v>15825</v>
      </c>
    </row>
    <row r="4495" spans="1:28" x14ac:dyDescent="0.3">
      <c r="A4495" t="s">
        <v>15826</v>
      </c>
      <c r="B4495" t="s">
        <v>401</v>
      </c>
      <c r="C4495">
        <v>28</v>
      </c>
      <c r="D4495" t="s">
        <v>44</v>
      </c>
      <c r="E4495" t="s">
        <v>54</v>
      </c>
      <c r="F4495" t="s">
        <v>63</v>
      </c>
      <c r="G4495" t="s">
        <v>2371</v>
      </c>
      <c r="H4495" t="s">
        <v>35</v>
      </c>
      <c r="I4495" t="s">
        <v>36</v>
      </c>
      <c r="J4495">
        <v>26</v>
      </c>
      <c r="K4495">
        <v>23</v>
      </c>
      <c r="L4495">
        <f t="shared" si="210"/>
        <v>3</v>
      </c>
      <c r="M4495">
        <v>4</v>
      </c>
      <c r="N4495">
        <v>76070</v>
      </c>
      <c r="O4495" s="1">
        <f t="shared" si="211"/>
        <v>2925.7692307692309</v>
      </c>
      <c r="P4495" s="1">
        <f t="shared" si="212"/>
        <v>67292.692307692312</v>
      </c>
      <c r="Q4495" s="1">
        <f>Table1[[#This Row],[Earned Basic Salary]]*20%</f>
        <v>13458.538461538463</v>
      </c>
      <c r="R4495" s="1">
        <f>Table1[[#This Row],[Earned Basic Salary]]*10%</f>
        <v>6729.2692307692314</v>
      </c>
      <c r="S4495" s="1">
        <f>Table1[[#This Row],[Earned Basic Salary]]*12%</f>
        <v>8075.123076923077</v>
      </c>
      <c r="T4495" s="1">
        <f>200</f>
        <v>200</v>
      </c>
      <c r="U4495" s="1">
        <f>Table1[[#This Row],[PF]]+Table1[[#This Row],[Professional Tax]]</f>
        <v>8275.123076923077</v>
      </c>
      <c r="V4495" s="1">
        <f>Table1[[#This Row],[Overtime Hours]]*200</f>
        <v>800</v>
      </c>
      <c r="W4495" s="1">
        <f>Table1[[#This Row],[Earned Basic Salary]]+Table1[[#This Row],[HRA]]+Table1[[#This Row],[DA]]+Table1[[#This Row],[Overtime Pay]]</f>
        <v>88280.500000000015</v>
      </c>
      <c r="X4495" s="1">
        <f>Table1[[#This Row],[Gross Salary]]-Table1[[#This Row],[Total Deduction]]</f>
        <v>80005.376923076939</v>
      </c>
      <c r="Y4495" t="s">
        <v>37</v>
      </c>
      <c r="Z4495" t="s">
        <v>38</v>
      </c>
      <c r="AA4495" t="s">
        <v>15827</v>
      </c>
      <c r="AB4495" t="s">
        <v>15828</v>
      </c>
    </row>
    <row r="4496" spans="1:28" x14ac:dyDescent="0.3">
      <c r="A4496" t="s">
        <v>15829</v>
      </c>
      <c r="B4496" t="s">
        <v>637</v>
      </c>
      <c r="C4496">
        <v>42</v>
      </c>
      <c r="D4496" t="s">
        <v>61</v>
      </c>
      <c r="E4496" t="s">
        <v>54</v>
      </c>
      <c r="F4496" t="s">
        <v>83</v>
      </c>
      <c r="G4496" t="s">
        <v>2225</v>
      </c>
      <c r="H4496" t="s">
        <v>35</v>
      </c>
      <c r="I4496" t="s">
        <v>36</v>
      </c>
      <c r="J4496">
        <v>26</v>
      </c>
      <c r="K4496">
        <v>26</v>
      </c>
      <c r="L4496">
        <f t="shared" si="210"/>
        <v>0</v>
      </c>
      <c r="M4496">
        <v>14</v>
      </c>
      <c r="N4496">
        <v>56653</v>
      </c>
      <c r="O4496" s="1">
        <f t="shared" si="211"/>
        <v>2178.9615384615386</v>
      </c>
      <c r="P4496" s="1">
        <f t="shared" si="212"/>
        <v>56653</v>
      </c>
      <c r="Q4496" s="1">
        <f>Table1[[#This Row],[Earned Basic Salary]]*20%</f>
        <v>11330.6</v>
      </c>
      <c r="R4496" s="1">
        <f>Table1[[#This Row],[Earned Basic Salary]]*10%</f>
        <v>5665.3</v>
      </c>
      <c r="S4496" s="1">
        <f>Table1[[#This Row],[Earned Basic Salary]]*12%</f>
        <v>6798.36</v>
      </c>
      <c r="T4496" s="1">
        <f>200</f>
        <v>200</v>
      </c>
      <c r="U4496" s="1">
        <f>Table1[[#This Row],[PF]]+Table1[[#This Row],[Professional Tax]]</f>
        <v>6998.36</v>
      </c>
      <c r="V4496" s="1">
        <f>Table1[[#This Row],[Overtime Hours]]*200</f>
        <v>2800</v>
      </c>
      <c r="W4496" s="1">
        <f>Table1[[#This Row],[Earned Basic Salary]]+Table1[[#This Row],[HRA]]+Table1[[#This Row],[DA]]+Table1[[#This Row],[Overtime Pay]]</f>
        <v>76448.900000000009</v>
      </c>
      <c r="X4496" s="1">
        <f>Table1[[#This Row],[Gross Salary]]-Table1[[#This Row],[Total Deduction]]</f>
        <v>69450.540000000008</v>
      </c>
      <c r="Y4496" t="s">
        <v>37</v>
      </c>
      <c r="Z4496" t="s">
        <v>106</v>
      </c>
      <c r="AA4496" t="s">
        <v>15830</v>
      </c>
      <c r="AB4496" t="s">
        <v>15831</v>
      </c>
    </row>
    <row r="4497" spans="1:28" x14ac:dyDescent="0.3">
      <c r="A4497" t="s">
        <v>15832</v>
      </c>
      <c r="B4497" t="s">
        <v>470</v>
      </c>
      <c r="C4497">
        <v>50</v>
      </c>
      <c r="D4497" t="s">
        <v>31</v>
      </c>
      <c r="E4497" t="s">
        <v>54</v>
      </c>
      <c r="F4497" t="s">
        <v>46</v>
      </c>
      <c r="G4497" t="s">
        <v>378</v>
      </c>
      <c r="H4497" t="s">
        <v>35</v>
      </c>
      <c r="I4497" t="s">
        <v>36</v>
      </c>
      <c r="J4497">
        <v>26</v>
      </c>
      <c r="K4497">
        <v>26</v>
      </c>
      <c r="L4497">
        <f t="shared" si="210"/>
        <v>0</v>
      </c>
      <c r="M4497">
        <v>4</v>
      </c>
      <c r="N4497">
        <v>69062</v>
      </c>
      <c r="O4497" s="1">
        <f t="shared" si="211"/>
        <v>2656.2307692307691</v>
      </c>
      <c r="P4497" s="1">
        <f t="shared" si="212"/>
        <v>69062</v>
      </c>
      <c r="Q4497" s="1">
        <f>Table1[[#This Row],[Earned Basic Salary]]*20%</f>
        <v>13812.400000000001</v>
      </c>
      <c r="R4497" s="1">
        <f>Table1[[#This Row],[Earned Basic Salary]]*10%</f>
        <v>6906.2000000000007</v>
      </c>
      <c r="S4497" s="1">
        <f>Table1[[#This Row],[Earned Basic Salary]]*12%</f>
        <v>8287.44</v>
      </c>
      <c r="T4497" s="1">
        <f>200</f>
        <v>200</v>
      </c>
      <c r="U4497" s="1">
        <f>Table1[[#This Row],[PF]]+Table1[[#This Row],[Professional Tax]]</f>
        <v>8487.44</v>
      </c>
      <c r="V4497" s="1">
        <f>Table1[[#This Row],[Overtime Hours]]*200</f>
        <v>800</v>
      </c>
      <c r="W4497" s="1">
        <f>Table1[[#This Row],[Earned Basic Salary]]+Table1[[#This Row],[HRA]]+Table1[[#This Row],[DA]]+Table1[[#This Row],[Overtime Pay]]</f>
        <v>90580.599999999991</v>
      </c>
      <c r="X4497" s="1">
        <f>Table1[[#This Row],[Gross Salary]]-Table1[[#This Row],[Total Deduction]]</f>
        <v>82093.159999999989</v>
      </c>
      <c r="Y4497" t="s">
        <v>37</v>
      </c>
      <c r="Z4497" t="s">
        <v>48</v>
      </c>
      <c r="AA4497" t="s">
        <v>15833</v>
      </c>
      <c r="AB4497" t="s">
        <v>15834</v>
      </c>
    </row>
    <row r="4498" spans="1:28" x14ac:dyDescent="0.3">
      <c r="A4498" t="s">
        <v>15835</v>
      </c>
      <c r="B4498" t="s">
        <v>2324</v>
      </c>
      <c r="C4498">
        <v>53</v>
      </c>
      <c r="D4498" t="s">
        <v>133</v>
      </c>
      <c r="E4498" t="s">
        <v>54</v>
      </c>
      <c r="F4498" t="s">
        <v>33</v>
      </c>
      <c r="G4498" t="s">
        <v>15836</v>
      </c>
      <c r="H4498" t="s">
        <v>35</v>
      </c>
      <c r="I4498" t="s">
        <v>36</v>
      </c>
      <c r="J4498">
        <v>26</v>
      </c>
      <c r="K4498">
        <v>24</v>
      </c>
      <c r="L4498">
        <f t="shared" si="210"/>
        <v>2</v>
      </c>
      <c r="M4498">
        <v>3</v>
      </c>
      <c r="N4498">
        <v>27976</v>
      </c>
      <c r="O4498" s="1">
        <f t="shared" si="211"/>
        <v>1076</v>
      </c>
      <c r="P4498" s="1">
        <f t="shared" si="212"/>
        <v>25824</v>
      </c>
      <c r="Q4498" s="1">
        <f>Table1[[#This Row],[Earned Basic Salary]]*20%</f>
        <v>5164.8</v>
      </c>
      <c r="R4498" s="1">
        <f>Table1[[#This Row],[Earned Basic Salary]]*10%</f>
        <v>2582.4</v>
      </c>
      <c r="S4498" s="1">
        <f>Table1[[#This Row],[Earned Basic Salary]]*12%</f>
        <v>3098.88</v>
      </c>
      <c r="T4498" s="1">
        <f>200</f>
        <v>200</v>
      </c>
      <c r="U4498" s="1">
        <f>Table1[[#This Row],[PF]]+Table1[[#This Row],[Professional Tax]]</f>
        <v>3298.88</v>
      </c>
      <c r="V4498" s="1">
        <f>Table1[[#This Row],[Overtime Hours]]*200</f>
        <v>600</v>
      </c>
      <c r="W4498" s="1">
        <f>Table1[[#This Row],[Earned Basic Salary]]+Table1[[#This Row],[HRA]]+Table1[[#This Row],[DA]]+Table1[[#This Row],[Overtime Pay]]</f>
        <v>34171.199999999997</v>
      </c>
      <c r="X4498" s="1">
        <f>Table1[[#This Row],[Gross Salary]]-Table1[[#This Row],[Total Deduction]]</f>
        <v>30872.319999999996</v>
      </c>
      <c r="Y4498" t="s">
        <v>37</v>
      </c>
      <c r="Z4498" t="s">
        <v>106</v>
      </c>
      <c r="AA4498" t="s">
        <v>15837</v>
      </c>
      <c r="AB4498" t="s">
        <v>15838</v>
      </c>
    </row>
    <row r="4499" spans="1:28" x14ac:dyDescent="0.3">
      <c r="A4499" t="s">
        <v>15839</v>
      </c>
      <c r="B4499" t="s">
        <v>1425</v>
      </c>
      <c r="C4499">
        <v>22</v>
      </c>
      <c r="D4499" t="s">
        <v>133</v>
      </c>
      <c r="E4499" t="s">
        <v>62</v>
      </c>
      <c r="F4499" t="s">
        <v>63</v>
      </c>
      <c r="G4499" t="s">
        <v>3627</v>
      </c>
      <c r="H4499" t="s">
        <v>35</v>
      </c>
      <c r="I4499" t="s">
        <v>36</v>
      </c>
      <c r="J4499">
        <v>26</v>
      </c>
      <c r="K4499">
        <v>23</v>
      </c>
      <c r="L4499">
        <f t="shared" si="210"/>
        <v>3</v>
      </c>
      <c r="M4499">
        <v>6</v>
      </c>
      <c r="N4499">
        <v>20500</v>
      </c>
      <c r="O4499" s="1">
        <f t="shared" si="211"/>
        <v>788.46153846153845</v>
      </c>
      <c r="P4499" s="1">
        <f t="shared" si="212"/>
        <v>18134.615384615383</v>
      </c>
      <c r="Q4499" s="1">
        <f>Table1[[#This Row],[Earned Basic Salary]]*20%</f>
        <v>3626.9230769230767</v>
      </c>
      <c r="R4499" s="1">
        <f>Table1[[#This Row],[Earned Basic Salary]]*10%</f>
        <v>1813.4615384615383</v>
      </c>
      <c r="S4499" s="1">
        <f>Table1[[#This Row],[Earned Basic Salary]]*12%</f>
        <v>2176.1538461538457</v>
      </c>
      <c r="T4499" s="1">
        <f>200</f>
        <v>200</v>
      </c>
      <c r="U4499" s="1">
        <f>Table1[[#This Row],[PF]]+Table1[[#This Row],[Professional Tax]]</f>
        <v>2376.1538461538457</v>
      </c>
      <c r="V4499" s="1">
        <f>Table1[[#This Row],[Overtime Hours]]*200</f>
        <v>1200</v>
      </c>
      <c r="W4499" s="1">
        <f>Table1[[#This Row],[Earned Basic Salary]]+Table1[[#This Row],[HRA]]+Table1[[#This Row],[DA]]+Table1[[#This Row],[Overtime Pay]]</f>
        <v>24775</v>
      </c>
      <c r="X4499" s="1">
        <f>Table1[[#This Row],[Gross Salary]]-Table1[[#This Row],[Total Deduction]]</f>
        <v>22398.846153846156</v>
      </c>
      <c r="Y4499" t="s">
        <v>37</v>
      </c>
      <c r="Z4499" t="s">
        <v>106</v>
      </c>
      <c r="AA4499" t="s">
        <v>15840</v>
      </c>
      <c r="AB4499" t="s">
        <v>15841</v>
      </c>
    </row>
    <row r="4500" spans="1:28" x14ac:dyDescent="0.3">
      <c r="A4500" t="s">
        <v>15842</v>
      </c>
      <c r="B4500" t="s">
        <v>584</v>
      </c>
      <c r="C4500">
        <v>37</v>
      </c>
      <c r="D4500" t="s">
        <v>75</v>
      </c>
      <c r="E4500" t="s">
        <v>62</v>
      </c>
      <c r="F4500" t="s">
        <v>33</v>
      </c>
      <c r="G4500" t="s">
        <v>15843</v>
      </c>
      <c r="H4500" t="s">
        <v>35</v>
      </c>
      <c r="I4500" t="s">
        <v>36</v>
      </c>
      <c r="J4500">
        <v>26</v>
      </c>
      <c r="K4500">
        <v>24</v>
      </c>
      <c r="L4500">
        <f t="shared" si="210"/>
        <v>2</v>
      </c>
      <c r="M4500">
        <v>1</v>
      </c>
      <c r="N4500">
        <v>49406</v>
      </c>
      <c r="O4500" s="1">
        <f t="shared" si="211"/>
        <v>1900.2307692307693</v>
      </c>
      <c r="P4500" s="1">
        <f t="shared" si="212"/>
        <v>45605.538461538461</v>
      </c>
      <c r="Q4500" s="1">
        <f>Table1[[#This Row],[Earned Basic Salary]]*20%</f>
        <v>9121.1076923076926</v>
      </c>
      <c r="R4500" s="1">
        <f>Table1[[#This Row],[Earned Basic Salary]]*10%</f>
        <v>4560.5538461538463</v>
      </c>
      <c r="S4500" s="1">
        <f>Table1[[#This Row],[Earned Basic Salary]]*12%</f>
        <v>5472.664615384615</v>
      </c>
      <c r="T4500" s="1">
        <f>200</f>
        <v>200</v>
      </c>
      <c r="U4500" s="1">
        <f>Table1[[#This Row],[PF]]+Table1[[#This Row],[Professional Tax]]</f>
        <v>5672.664615384615</v>
      </c>
      <c r="V4500" s="1">
        <f>Table1[[#This Row],[Overtime Hours]]*200</f>
        <v>200</v>
      </c>
      <c r="W4500" s="1">
        <f>Table1[[#This Row],[Earned Basic Salary]]+Table1[[#This Row],[HRA]]+Table1[[#This Row],[DA]]+Table1[[#This Row],[Overtime Pay]]</f>
        <v>59487.199999999997</v>
      </c>
      <c r="X4500" s="1">
        <f>Table1[[#This Row],[Gross Salary]]-Table1[[#This Row],[Total Deduction]]</f>
        <v>53814.535384615381</v>
      </c>
      <c r="Y4500" t="s">
        <v>37</v>
      </c>
      <c r="Z4500" t="s">
        <v>106</v>
      </c>
      <c r="AA4500" t="s">
        <v>15844</v>
      </c>
      <c r="AB4500" t="s">
        <v>15845</v>
      </c>
    </row>
    <row r="4501" spans="1:28" x14ac:dyDescent="0.3">
      <c r="A4501" t="s">
        <v>15846</v>
      </c>
      <c r="B4501" t="s">
        <v>1016</v>
      </c>
      <c r="C4501">
        <v>28</v>
      </c>
      <c r="D4501" t="s">
        <v>44</v>
      </c>
      <c r="E4501" t="s">
        <v>32</v>
      </c>
      <c r="F4501" t="s">
        <v>83</v>
      </c>
      <c r="G4501" t="s">
        <v>9880</v>
      </c>
      <c r="H4501" t="s">
        <v>35</v>
      </c>
      <c r="I4501" t="s">
        <v>36</v>
      </c>
      <c r="J4501">
        <v>26</v>
      </c>
      <c r="K4501">
        <v>23</v>
      </c>
      <c r="L4501">
        <f t="shared" si="210"/>
        <v>3</v>
      </c>
      <c r="M4501">
        <v>0</v>
      </c>
      <c r="N4501">
        <v>61329</v>
      </c>
      <c r="O4501" s="1">
        <f t="shared" si="211"/>
        <v>2358.8076923076924</v>
      </c>
      <c r="P4501" s="1">
        <f t="shared" si="212"/>
        <v>54252.576923076922</v>
      </c>
      <c r="Q4501" s="1">
        <f>Table1[[#This Row],[Earned Basic Salary]]*20%</f>
        <v>10850.515384615384</v>
      </c>
      <c r="R4501" s="1">
        <f>Table1[[#This Row],[Earned Basic Salary]]*10%</f>
        <v>5425.2576923076922</v>
      </c>
      <c r="S4501" s="1">
        <f>Table1[[#This Row],[Earned Basic Salary]]*12%</f>
        <v>6510.3092307692305</v>
      </c>
      <c r="T4501" s="1">
        <f>200</f>
        <v>200</v>
      </c>
      <c r="U4501" s="1">
        <f>Table1[[#This Row],[PF]]+Table1[[#This Row],[Professional Tax]]</f>
        <v>6710.3092307692305</v>
      </c>
      <c r="V4501" s="1">
        <f>Table1[[#This Row],[Overtime Hours]]*200</f>
        <v>0</v>
      </c>
      <c r="W4501" s="1">
        <f>Table1[[#This Row],[Earned Basic Salary]]+Table1[[#This Row],[HRA]]+Table1[[#This Row],[DA]]+Table1[[#This Row],[Overtime Pay]]</f>
        <v>70528.350000000006</v>
      </c>
      <c r="X4501" s="1">
        <f>Table1[[#This Row],[Gross Salary]]-Table1[[#This Row],[Total Deduction]]</f>
        <v>63818.040769230778</v>
      </c>
      <c r="Y4501" t="s">
        <v>37</v>
      </c>
      <c r="Z4501" t="s">
        <v>106</v>
      </c>
      <c r="AA4501" t="s">
        <v>15847</v>
      </c>
      <c r="AB4501" t="s">
        <v>15848</v>
      </c>
    </row>
    <row r="4502" spans="1:28" x14ac:dyDescent="0.3">
      <c r="A4502" t="s">
        <v>15849</v>
      </c>
      <c r="B4502" t="s">
        <v>420</v>
      </c>
      <c r="C4502">
        <v>37</v>
      </c>
      <c r="D4502" t="s">
        <v>61</v>
      </c>
      <c r="E4502" t="s">
        <v>121</v>
      </c>
      <c r="F4502" t="s">
        <v>55</v>
      </c>
      <c r="G4502" t="s">
        <v>6309</v>
      </c>
      <c r="H4502" t="s">
        <v>35</v>
      </c>
      <c r="I4502" t="s">
        <v>36</v>
      </c>
      <c r="J4502">
        <v>26</v>
      </c>
      <c r="K4502">
        <v>26</v>
      </c>
      <c r="L4502">
        <f t="shared" si="210"/>
        <v>0</v>
      </c>
      <c r="M4502">
        <v>13</v>
      </c>
      <c r="N4502">
        <v>73893</v>
      </c>
      <c r="O4502" s="1">
        <f t="shared" si="211"/>
        <v>2842.0384615384614</v>
      </c>
      <c r="P4502" s="1">
        <f t="shared" si="212"/>
        <v>73893</v>
      </c>
      <c r="Q4502" s="1">
        <f>Table1[[#This Row],[Earned Basic Salary]]*20%</f>
        <v>14778.6</v>
      </c>
      <c r="R4502" s="1">
        <f>Table1[[#This Row],[Earned Basic Salary]]*10%</f>
        <v>7389.3</v>
      </c>
      <c r="S4502" s="1">
        <f>Table1[[#This Row],[Earned Basic Salary]]*12%</f>
        <v>8867.16</v>
      </c>
      <c r="T4502" s="1">
        <f>200</f>
        <v>200</v>
      </c>
      <c r="U4502" s="1">
        <f>Table1[[#This Row],[PF]]+Table1[[#This Row],[Professional Tax]]</f>
        <v>9067.16</v>
      </c>
      <c r="V4502" s="1">
        <f>Table1[[#This Row],[Overtime Hours]]*200</f>
        <v>2600</v>
      </c>
      <c r="W4502" s="1">
        <f>Table1[[#This Row],[Earned Basic Salary]]+Table1[[#This Row],[HRA]]+Table1[[#This Row],[DA]]+Table1[[#This Row],[Overtime Pay]]</f>
        <v>98660.900000000009</v>
      </c>
      <c r="X4502" s="1">
        <f>Table1[[#This Row],[Gross Salary]]-Table1[[#This Row],[Total Deduction]]</f>
        <v>89593.74</v>
      </c>
      <c r="Y4502" t="s">
        <v>37</v>
      </c>
      <c r="Z4502" t="s">
        <v>48</v>
      </c>
      <c r="AA4502" t="s">
        <v>15850</v>
      </c>
      <c r="AB4502" t="s">
        <v>15851</v>
      </c>
    </row>
    <row r="4503" spans="1:28" x14ac:dyDescent="0.3">
      <c r="A4503" t="s">
        <v>15852</v>
      </c>
      <c r="B4503" t="s">
        <v>844</v>
      </c>
      <c r="C4503">
        <v>46</v>
      </c>
      <c r="D4503" t="s">
        <v>31</v>
      </c>
      <c r="E4503" t="s">
        <v>121</v>
      </c>
      <c r="F4503" t="s">
        <v>63</v>
      </c>
      <c r="G4503" t="s">
        <v>15853</v>
      </c>
      <c r="H4503" t="s">
        <v>35</v>
      </c>
      <c r="I4503" t="s">
        <v>36</v>
      </c>
      <c r="J4503">
        <v>26</v>
      </c>
      <c r="K4503">
        <v>23</v>
      </c>
      <c r="L4503">
        <f t="shared" si="210"/>
        <v>3</v>
      </c>
      <c r="M4503">
        <v>14</v>
      </c>
      <c r="N4503">
        <v>57569</v>
      </c>
      <c r="O4503" s="1">
        <f t="shared" si="211"/>
        <v>2214.1923076923076</v>
      </c>
      <c r="P4503" s="1">
        <f t="shared" si="212"/>
        <v>50926.423076923078</v>
      </c>
      <c r="Q4503" s="1">
        <f>Table1[[#This Row],[Earned Basic Salary]]*20%</f>
        <v>10185.284615384617</v>
      </c>
      <c r="R4503" s="1">
        <f>Table1[[#This Row],[Earned Basic Salary]]*10%</f>
        <v>5092.6423076923083</v>
      </c>
      <c r="S4503" s="1">
        <f>Table1[[#This Row],[Earned Basic Salary]]*12%</f>
        <v>6111.1707692307691</v>
      </c>
      <c r="T4503" s="1">
        <f>200</f>
        <v>200</v>
      </c>
      <c r="U4503" s="1">
        <f>Table1[[#This Row],[PF]]+Table1[[#This Row],[Professional Tax]]</f>
        <v>6311.1707692307691</v>
      </c>
      <c r="V4503" s="1">
        <f>Table1[[#This Row],[Overtime Hours]]*200</f>
        <v>2800</v>
      </c>
      <c r="W4503" s="1">
        <f>Table1[[#This Row],[Earned Basic Salary]]+Table1[[#This Row],[HRA]]+Table1[[#This Row],[DA]]+Table1[[#This Row],[Overtime Pay]]</f>
        <v>69004.350000000006</v>
      </c>
      <c r="X4503" s="1">
        <f>Table1[[#This Row],[Gross Salary]]-Table1[[#This Row],[Total Deduction]]</f>
        <v>62693.179230769238</v>
      </c>
      <c r="Y4503" t="s">
        <v>37</v>
      </c>
      <c r="Z4503" t="s">
        <v>48</v>
      </c>
      <c r="AA4503" t="s">
        <v>15854</v>
      </c>
      <c r="AB4503" t="s">
        <v>15855</v>
      </c>
    </row>
    <row r="4504" spans="1:28" x14ac:dyDescent="0.3">
      <c r="A4504" t="s">
        <v>15856</v>
      </c>
      <c r="B4504" t="s">
        <v>788</v>
      </c>
      <c r="C4504">
        <v>41</v>
      </c>
      <c r="D4504" t="s">
        <v>44</v>
      </c>
      <c r="E4504" t="s">
        <v>121</v>
      </c>
      <c r="F4504" t="s">
        <v>63</v>
      </c>
      <c r="G4504" t="s">
        <v>6582</v>
      </c>
      <c r="H4504" t="s">
        <v>35</v>
      </c>
      <c r="I4504" t="s">
        <v>36</v>
      </c>
      <c r="J4504">
        <v>26</v>
      </c>
      <c r="K4504">
        <v>22</v>
      </c>
      <c r="L4504">
        <f t="shared" si="210"/>
        <v>4</v>
      </c>
      <c r="M4504">
        <v>13</v>
      </c>
      <c r="N4504">
        <v>51464</v>
      </c>
      <c r="O4504" s="1">
        <f t="shared" si="211"/>
        <v>1979.3846153846155</v>
      </c>
      <c r="P4504" s="1">
        <f t="shared" si="212"/>
        <v>43546.461538461539</v>
      </c>
      <c r="Q4504" s="1">
        <f>Table1[[#This Row],[Earned Basic Salary]]*20%</f>
        <v>8709.2923076923089</v>
      </c>
      <c r="R4504" s="1">
        <f>Table1[[#This Row],[Earned Basic Salary]]*10%</f>
        <v>4354.6461538461544</v>
      </c>
      <c r="S4504" s="1">
        <f>Table1[[#This Row],[Earned Basic Salary]]*12%</f>
        <v>5225.5753846153848</v>
      </c>
      <c r="T4504" s="1">
        <f>200</f>
        <v>200</v>
      </c>
      <c r="U4504" s="1">
        <f>Table1[[#This Row],[PF]]+Table1[[#This Row],[Professional Tax]]</f>
        <v>5425.5753846153848</v>
      </c>
      <c r="V4504" s="1">
        <f>Table1[[#This Row],[Overtime Hours]]*200</f>
        <v>2600</v>
      </c>
      <c r="W4504" s="1">
        <f>Table1[[#This Row],[Earned Basic Salary]]+Table1[[#This Row],[HRA]]+Table1[[#This Row],[DA]]+Table1[[#This Row],[Overtime Pay]]</f>
        <v>59210.400000000001</v>
      </c>
      <c r="X4504" s="1">
        <f>Table1[[#This Row],[Gross Salary]]-Table1[[#This Row],[Total Deduction]]</f>
        <v>53784.824615384619</v>
      </c>
      <c r="Y4504" t="s">
        <v>37</v>
      </c>
      <c r="Z4504" t="s">
        <v>48</v>
      </c>
      <c r="AA4504" t="s">
        <v>15857</v>
      </c>
      <c r="AB4504" t="s">
        <v>15858</v>
      </c>
    </row>
    <row r="4505" spans="1:28" x14ac:dyDescent="0.3">
      <c r="A4505" t="s">
        <v>15859</v>
      </c>
      <c r="B4505" t="s">
        <v>1542</v>
      </c>
      <c r="C4505">
        <v>33</v>
      </c>
      <c r="D4505" t="s">
        <v>31</v>
      </c>
      <c r="E4505" t="s">
        <v>121</v>
      </c>
      <c r="F4505" t="s">
        <v>55</v>
      </c>
      <c r="G4505" t="s">
        <v>10144</v>
      </c>
      <c r="H4505" t="s">
        <v>35</v>
      </c>
      <c r="I4505" t="s">
        <v>36</v>
      </c>
      <c r="J4505">
        <v>26</v>
      </c>
      <c r="K4505">
        <v>23</v>
      </c>
      <c r="L4505">
        <f t="shared" si="210"/>
        <v>3</v>
      </c>
      <c r="M4505">
        <v>3</v>
      </c>
      <c r="N4505">
        <v>59651</v>
      </c>
      <c r="O4505" s="1">
        <f t="shared" si="211"/>
        <v>2294.2692307692309</v>
      </c>
      <c r="P4505" s="1">
        <f t="shared" si="212"/>
        <v>52768.192307692312</v>
      </c>
      <c r="Q4505" s="1">
        <f>Table1[[#This Row],[Earned Basic Salary]]*20%</f>
        <v>10553.638461538463</v>
      </c>
      <c r="R4505" s="1">
        <f>Table1[[#This Row],[Earned Basic Salary]]*10%</f>
        <v>5276.8192307692316</v>
      </c>
      <c r="S4505" s="1">
        <f>Table1[[#This Row],[Earned Basic Salary]]*12%</f>
        <v>6332.1830769230774</v>
      </c>
      <c r="T4505" s="1">
        <f>200</f>
        <v>200</v>
      </c>
      <c r="U4505" s="1">
        <f>Table1[[#This Row],[PF]]+Table1[[#This Row],[Professional Tax]]</f>
        <v>6532.1830769230774</v>
      </c>
      <c r="V4505" s="1">
        <f>Table1[[#This Row],[Overtime Hours]]*200</f>
        <v>600</v>
      </c>
      <c r="W4505" s="1">
        <f>Table1[[#This Row],[Earned Basic Salary]]+Table1[[#This Row],[HRA]]+Table1[[#This Row],[DA]]+Table1[[#This Row],[Overtime Pay]]</f>
        <v>69198.650000000009</v>
      </c>
      <c r="X4505" s="1">
        <f>Table1[[#This Row],[Gross Salary]]-Table1[[#This Row],[Total Deduction]]</f>
        <v>62666.466923076929</v>
      </c>
      <c r="Y4505" t="s">
        <v>37</v>
      </c>
      <c r="Z4505" t="s">
        <v>48</v>
      </c>
      <c r="AA4505" t="s">
        <v>15860</v>
      </c>
      <c r="AB4505" t="s">
        <v>15861</v>
      </c>
    </row>
    <row r="4506" spans="1:28" x14ac:dyDescent="0.3">
      <c r="A4506" t="s">
        <v>15862</v>
      </c>
      <c r="B4506" t="s">
        <v>158</v>
      </c>
      <c r="C4506">
        <v>45</v>
      </c>
      <c r="D4506" t="s">
        <v>53</v>
      </c>
      <c r="E4506" t="s">
        <v>62</v>
      </c>
      <c r="F4506" t="s">
        <v>89</v>
      </c>
      <c r="G4506" t="s">
        <v>5831</v>
      </c>
      <c r="H4506" t="s">
        <v>35</v>
      </c>
      <c r="I4506" t="s">
        <v>36</v>
      </c>
      <c r="J4506">
        <v>26</v>
      </c>
      <c r="K4506">
        <v>25</v>
      </c>
      <c r="L4506">
        <f t="shared" si="210"/>
        <v>1</v>
      </c>
      <c r="M4506">
        <v>6</v>
      </c>
      <c r="N4506">
        <v>21428</v>
      </c>
      <c r="O4506" s="1">
        <f t="shared" si="211"/>
        <v>824.15384615384619</v>
      </c>
      <c r="P4506" s="1">
        <f t="shared" si="212"/>
        <v>20603.846153846156</v>
      </c>
      <c r="Q4506" s="1">
        <f>Table1[[#This Row],[Earned Basic Salary]]*20%</f>
        <v>4120.7692307692314</v>
      </c>
      <c r="R4506" s="1">
        <f>Table1[[#This Row],[Earned Basic Salary]]*10%</f>
        <v>2060.3846153846157</v>
      </c>
      <c r="S4506" s="1">
        <f>Table1[[#This Row],[Earned Basic Salary]]*12%</f>
        <v>2472.4615384615386</v>
      </c>
      <c r="T4506" s="1">
        <f>200</f>
        <v>200</v>
      </c>
      <c r="U4506" s="1">
        <f>Table1[[#This Row],[PF]]+Table1[[#This Row],[Professional Tax]]</f>
        <v>2672.4615384615386</v>
      </c>
      <c r="V4506" s="1">
        <f>Table1[[#This Row],[Overtime Hours]]*200</f>
        <v>1200</v>
      </c>
      <c r="W4506" s="1">
        <f>Table1[[#This Row],[Earned Basic Salary]]+Table1[[#This Row],[HRA]]+Table1[[#This Row],[DA]]+Table1[[#This Row],[Overtime Pay]]</f>
        <v>27985.000000000004</v>
      </c>
      <c r="X4506" s="1">
        <f>Table1[[#This Row],[Gross Salary]]-Table1[[#This Row],[Total Deduction]]</f>
        <v>25312.538461538465</v>
      </c>
      <c r="Y4506" t="s">
        <v>37</v>
      </c>
      <c r="Z4506" t="s">
        <v>95</v>
      </c>
      <c r="AA4506" t="s">
        <v>15863</v>
      </c>
      <c r="AB4506" t="s">
        <v>15864</v>
      </c>
    </row>
    <row r="4507" spans="1:28" x14ac:dyDescent="0.3">
      <c r="A4507" t="s">
        <v>15865</v>
      </c>
      <c r="B4507" t="s">
        <v>584</v>
      </c>
      <c r="C4507">
        <v>43</v>
      </c>
      <c r="D4507" t="s">
        <v>31</v>
      </c>
      <c r="E4507" t="s">
        <v>32</v>
      </c>
      <c r="F4507" t="s">
        <v>46</v>
      </c>
      <c r="G4507" t="s">
        <v>11823</v>
      </c>
      <c r="H4507" t="s">
        <v>35</v>
      </c>
      <c r="I4507" t="s">
        <v>36</v>
      </c>
      <c r="J4507">
        <v>26</v>
      </c>
      <c r="K4507">
        <v>23</v>
      </c>
      <c r="L4507">
        <f t="shared" si="210"/>
        <v>3</v>
      </c>
      <c r="M4507">
        <v>4</v>
      </c>
      <c r="N4507">
        <v>75528</v>
      </c>
      <c r="O4507" s="1">
        <f t="shared" si="211"/>
        <v>2904.9230769230771</v>
      </c>
      <c r="P4507" s="1">
        <f t="shared" si="212"/>
        <v>66813.23076923078</v>
      </c>
      <c r="Q4507" s="1">
        <f>Table1[[#This Row],[Earned Basic Salary]]*20%</f>
        <v>13362.646153846157</v>
      </c>
      <c r="R4507" s="1">
        <f>Table1[[#This Row],[Earned Basic Salary]]*10%</f>
        <v>6681.3230769230786</v>
      </c>
      <c r="S4507" s="1">
        <f>Table1[[#This Row],[Earned Basic Salary]]*12%</f>
        <v>8017.587692307693</v>
      </c>
      <c r="T4507" s="1">
        <f>200</f>
        <v>200</v>
      </c>
      <c r="U4507" s="1">
        <f>Table1[[#This Row],[PF]]+Table1[[#This Row],[Professional Tax]]</f>
        <v>8217.5876923076939</v>
      </c>
      <c r="V4507" s="1">
        <f>Table1[[#This Row],[Overtime Hours]]*200</f>
        <v>800</v>
      </c>
      <c r="W4507" s="1">
        <f>Table1[[#This Row],[Earned Basic Salary]]+Table1[[#This Row],[HRA]]+Table1[[#This Row],[DA]]+Table1[[#This Row],[Overtime Pay]]</f>
        <v>87657.200000000012</v>
      </c>
      <c r="X4507" s="1">
        <f>Table1[[#This Row],[Gross Salary]]-Table1[[#This Row],[Total Deduction]]</f>
        <v>79439.612307692325</v>
      </c>
      <c r="Y4507" t="s">
        <v>37</v>
      </c>
      <c r="Z4507" t="s">
        <v>38</v>
      </c>
      <c r="AA4507" t="s">
        <v>15866</v>
      </c>
      <c r="AB4507" t="s">
        <v>15867</v>
      </c>
    </row>
    <row r="4508" spans="1:28" x14ac:dyDescent="0.3">
      <c r="A4508" t="s">
        <v>15868</v>
      </c>
      <c r="B4508" t="s">
        <v>1412</v>
      </c>
      <c r="C4508">
        <v>22</v>
      </c>
      <c r="D4508" t="s">
        <v>81</v>
      </c>
      <c r="E4508" t="s">
        <v>54</v>
      </c>
      <c r="F4508" t="s">
        <v>63</v>
      </c>
      <c r="G4508" t="s">
        <v>15216</v>
      </c>
      <c r="H4508" t="s">
        <v>35</v>
      </c>
      <c r="I4508" t="s">
        <v>36</v>
      </c>
      <c r="J4508">
        <v>26</v>
      </c>
      <c r="K4508">
        <v>24</v>
      </c>
      <c r="L4508">
        <f t="shared" si="210"/>
        <v>2</v>
      </c>
      <c r="M4508">
        <v>0</v>
      </c>
      <c r="N4508">
        <v>62937</v>
      </c>
      <c r="O4508" s="1">
        <f t="shared" si="211"/>
        <v>2420.6538461538462</v>
      </c>
      <c r="P4508" s="1">
        <f t="shared" si="212"/>
        <v>58095.692307692312</v>
      </c>
      <c r="Q4508" s="1">
        <f>Table1[[#This Row],[Earned Basic Salary]]*20%</f>
        <v>11619.138461538463</v>
      </c>
      <c r="R4508" s="1">
        <f>Table1[[#This Row],[Earned Basic Salary]]*10%</f>
        <v>5809.5692307692316</v>
      </c>
      <c r="S4508" s="1">
        <f>Table1[[#This Row],[Earned Basic Salary]]*12%</f>
        <v>6971.4830769230775</v>
      </c>
      <c r="T4508" s="1">
        <f>200</f>
        <v>200</v>
      </c>
      <c r="U4508" s="1">
        <f>Table1[[#This Row],[PF]]+Table1[[#This Row],[Professional Tax]]</f>
        <v>7171.4830769230775</v>
      </c>
      <c r="V4508" s="1">
        <f>Table1[[#This Row],[Overtime Hours]]*200</f>
        <v>0</v>
      </c>
      <c r="W4508" s="1">
        <f>Table1[[#This Row],[Earned Basic Salary]]+Table1[[#This Row],[HRA]]+Table1[[#This Row],[DA]]+Table1[[#This Row],[Overtime Pay]]</f>
        <v>75524.400000000009</v>
      </c>
      <c r="X4508" s="1">
        <f>Table1[[#This Row],[Gross Salary]]-Table1[[#This Row],[Total Deduction]]</f>
        <v>68352.916923076933</v>
      </c>
      <c r="Y4508" t="s">
        <v>37</v>
      </c>
      <c r="Z4508" t="s">
        <v>106</v>
      </c>
      <c r="AA4508" t="s">
        <v>15869</v>
      </c>
      <c r="AB4508" t="s">
        <v>15870</v>
      </c>
    </row>
    <row r="4509" spans="1:28" x14ac:dyDescent="0.3">
      <c r="A4509" t="s">
        <v>15871</v>
      </c>
      <c r="B4509" t="s">
        <v>392</v>
      </c>
      <c r="C4509">
        <v>42</v>
      </c>
      <c r="D4509" t="s">
        <v>133</v>
      </c>
      <c r="E4509" t="s">
        <v>54</v>
      </c>
      <c r="F4509" t="s">
        <v>83</v>
      </c>
      <c r="G4509" t="s">
        <v>14947</v>
      </c>
      <c r="H4509" t="s">
        <v>35</v>
      </c>
      <c r="I4509" t="s">
        <v>36</v>
      </c>
      <c r="J4509">
        <v>26</v>
      </c>
      <c r="K4509">
        <v>25</v>
      </c>
      <c r="L4509">
        <f t="shared" si="210"/>
        <v>1</v>
      </c>
      <c r="M4509">
        <v>13</v>
      </c>
      <c r="N4509">
        <v>75554</v>
      </c>
      <c r="O4509" s="1">
        <f t="shared" si="211"/>
        <v>2905.9230769230771</v>
      </c>
      <c r="P4509" s="1">
        <f t="shared" si="212"/>
        <v>72648.076923076922</v>
      </c>
      <c r="Q4509" s="1">
        <f>Table1[[#This Row],[Earned Basic Salary]]*20%</f>
        <v>14529.615384615385</v>
      </c>
      <c r="R4509" s="1">
        <f>Table1[[#This Row],[Earned Basic Salary]]*10%</f>
        <v>7264.8076923076924</v>
      </c>
      <c r="S4509" s="1">
        <f>Table1[[#This Row],[Earned Basic Salary]]*12%</f>
        <v>8717.7692307692305</v>
      </c>
      <c r="T4509" s="1">
        <f>200</f>
        <v>200</v>
      </c>
      <c r="U4509" s="1">
        <f>Table1[[#This Row],[PF]]+Table1[[#This Row],[Professional Tax]]</f>
        <v>8917.7692307692305</v>
      </c>
      <c r="V4509" s="1">
        <f>Table1[[#This Row],[Overtime Hours]]*200</f>
        <v>2600</v>
      </c>
      <c r="W4509" s="1">
        <f>Table1[[#This Row],[Earned Basic Salary]]+Table1[[#This Row],[HRA]]+Table1[[#This Row],[DA]]+Table1[[#This Row],[Overtime Pay]]</f>
        <v>97042.5</v>
      </c>
      <c r="X4509" s="1">
        <f>Table1[[#This Row],[Gross Salary]]-Table1[[#This Row],[Total Deduction]]</f>
        <v>88124.730769230766</v>
      </c>
      <c r="Y4509" t="s">
        <v>37</v>
      </c>
      <c r="Z4509" t="s">
        <v>95</v>
      </c>
      <c r="AA4509" t="s">
        <v>15872</v>
      </c>
      <c r="AB4509" t="s">
        <v>15873</v>
      </c>
    </row>
    <row r="4510" spans="1:28" x14ac:dyDescent="0.3">
      <c r="A4510" t="s">
        <v>15874</v>
      </c>
      <c r="B4510" t="s">
        <v>3317</v>
      </c>
      <c r="C4510">
        <v>49</v>
      </c>
      <c r="D4510" t="s">
        <v>133</v>
      </c>
      <c r="E4510" t="s">
        <v>62</v>
      </c>
      <c r="F4510" t="s">
        <v>55</v>
      </c>
      <c r="G4510" t="s">
        <v>14613</v>
      </c>
      <c r="H4510" t="s">
        <v>35</v>
      </c>
      <c r="I4510" t="s">
        <v>36</v>
      </c>
      <c r="J4510">
        <v>26</v>
      </c>
      <c r="K4510">
        <v>25</v>
      </c>
      <c r="L4510">
        <f t="shared" si="210"/>
        <v>1</v>
      </c>
      <c r="M4510">
        <v>18</v>
      </c>
      <c r="N4510">
        <v>29915</v>
      </c>
      <c r="O4510" s="1">
        <f t="shared" si="211"/>
        <v>1150.5769230769231</v>
      </c>
      <c r="P4510" s="1">
        <f t="shared" si="212"/>
        <v>28764.423076923078</v>
      </c>
      <c r="Q4510" s="1">
        <f>Table1[[#This Row],[Earned Basic Salary]]*20%</f>
        <v>5752.8846153846162</v>
      </c>
      <c r="R4510" s="1">
        <f>Table1[[#This Row],[Earned Basic Salary]]*10%</f>
        <v>2876.4423076923081</v>
      </c>
      <c r="S4510" s="1">
        <f>Table1[[#This Row],[Earned Basic Salary]]*12%</f>
        <v>3451.7307692307691</v>
      </c>
      <c r="T4510" s="1">
        <f>200</f>
        <v>200</v>
      </c>
      <c r="U4510" s="1">
        <f>Table1[[#This Row],[PF]]+Table1[[#This Row],[Professional Tax]]</f>
        <v>3651.7307692307691</v>
      </c>
      <c r="V4510" s="1">
        <f>Table1[[#This Row],[Overtime Hours]]*200</f>
        <v>3600</v>
      </c>
      <c r="W4510" s="1">
        <f>Table1[[#This Row],[Earned Basic Salary]]+Table1[[#This Row],[HRA]]+Table1[[#This Row],[DA]]+Table1[[#This Row],[Overtime Pay]]</f>
        <v>40993.75</v>
      </c>
      <c r="X4510" s="1">
        <f>Table1[[#This Row],[Gross Salary]]-Table1[[#This Row],[Total Deduction]]</f>
        <v>37342.019230769234</v>
      </c>
      <c r="Y4510" t="s">
        <v>37</v>
      </c>
      <c r="Z4510" t="s">
        <v>38</v>
      </c>
      <c r="AA4510" t="s">
        <v>15875</v>
      </c>
      <c r="AB4510" t="s">
        <v>15876</v>
      </c>
    </row>
    <row r="4511" spans="1:28" x14ac:dyDescent="0.3">
      <c r="A4511" t="s">
        <v>15877</v>
      </c>
      <c r="B4511" t="s">
        <v>406</v>
      </c>
      <c r="C4511">
        <v>22</v>
      </c>
      <c r="D4511" t="s">
        <v>81</v>
      </c>
      <c r="E4511" t="s">
        <v>32</v>
      </c>
      <c r="F4511" t="s">
        <v>69</v>
      </c>
      <c r="G4511" t="s">
        <v>6254</v>
      </c>
      <c r="H4511" t="s">
        <v>35</v>
      </c>
      <c r="I4511" t="s">
        <v>36</v>
      </c>
      <c r="J4511">
        <v>26</v>
      </c>
      <c r="K4511">
        <v>22</v>
      </c>
      <c r="L4511">
        <f t="shared" si="210"/>
        <v>4</v>
      </c>
      <c r="M4511">
        <v>6</v>
      </c>
      <c r="N4511">
        <v>64740</v>
      </c>
      <c r="O4511" s="1">
        <f t="shared" si="211"/>
        <v>2490</v>
      </c>
      <c r="P4511" s="1">
        <f t="shared" si="212"/>
        <v>54780</v>
      </c>
      <c r="Q4511" s="1">
        <f>Table1[[#This Row],[Earned Basic Salary]]*20%</f>
        <v>10956</v>
      </c>
      <c r="R4511" s="1">
        <f>Table1[[#This Row],[Earned Basic Salary]]*10%</f>
        <v>5478</v>
      </c>
      <c r="S4511" s="1">
        <f>Table1[[#This Row],[Earned Basic Salary]]*12%</f>
        <v>6573.5999999999995</v>
      </c>
      <c r="T4511" s="1">
        <f>200</f>
        <v>200</v>
      </c>
      <c r="U4511" s="1">
        <f>Table1[[#This Row],[PF]]+Table1[[#This Row],[Professional Tax]]</f>
        <v>6773.5999999999995</v>
      </c>
      <c r="V4511" s="1">
        <f>Table1[[#This Row],[Overtime Hours]]*200</f>
        <v>1200</v>
      </c>
      <c r="W4511" s="1">
        <f>Table1[[#This Row],[Earned Basic Salary]]+Table1[[#This Row],[HRA]]+Table1[[#This Row],[DA]]+Table1[[#This Row],[Overtime Pay]]</f>
        <v>72414</v>
      </c>
      <c r="X4511" s="1">
        <f>Table1[[#This Row],[Gross Salary]]-Table1[[#This Row],[Total Deduction]]</f>
        <v>65640.399999999994</v>
      </c>
      <c r="Y4511" t="s">
        <v>37</v>
      </c>
      <c r="Z4511" t="s">
        <v>38</v>
      </c>
      <c r="AA4511" t="s">
        <v>15878</v>
      </c>
      <c r="AB4511" t="s">
        <v>15879</v>
      </c>
    </row>
    <row r="4512" spans="1:28" x14ac:dyDescent="0.3">
      <c r="A4512" t="s">
        <v>15880</v>
      </c>
      <c r="B4512" t="s">
        <v>115</v>
      </c>
      <c r="C4512">
        <v>48</v>
      </c>
      <c r="D4512" t="s">
        <v>53</v>
      </c>
      <c r="E4512" t="s">
        <v>54</v>
      </c>
      <c r="F4512" t="s">
        <v>83</v>
      </c>
      <c r="G4512" t="s">
        <v>608</v>
      </c>
      <c r="H4512" t="s">
        <v>35</v>
      </c>
      <c r="I4512" t="s">
        <v>36</v>
      </c>
      <c r="J4512">
        <v>26</v>
      </c>
      <c r="K4512">
        <v>25</v>
      </c>
      <c r="L4512">
        <f t="shared" si="210"/>
        <v>1</v>
      </c>
      <c r="M4512">
        <v>3</v>
      </c>
      <c r="N4512">
        <v>32280</v>
      </c>
      <c r="O4512" s="1">
        <f t="shared" si="211"/>
        <v>1241.5384615384614</v>
      </c>
      <c r="P4512" s="1">
        <f t="shared" si="212"/>
        <v>31038.461538461535</v>
      </c>
      <c r="Q4512" s="1">
        <f>Table1[[#This Row],[Earned Basic Salary]]*20%</f>
        <v>6207.6923076923076</v>
      </c>
      <c r="R4512" s="1">
        <f>Table1[[#This Row],[Earned Basic Salary]]*10%</f>
        <v>3103.8461538461538</v>
      </c>
      <c r="S4512" s="1">
        <f>Table1[[#This Row],[Earned Basic Salary]]*12%</f>
        <v>3724.6153846153843</v>
      </c>
      <c r="T4512" s="1">
        <f>200</f>
        <v>200</v>
      </c>
      <c r="U4512" s="1">
        <f>Table1[[#This Row],[PF]]+Table1[[#This Row],[Professional Tax]]</f>
        <v>3924.6153846153843</v>
      </c>
      <c r="V4512" s="1">
        <f>Table1[[#This Row],[Overtime Hours]]*200</f>
        <v>600</v>
      </c>
      <c r="W4512" s="1">
        <f>Table1[[#This Row],[Earned Basic Salary]]+Table1[[#This Row],[HRA]]+Table1[[#This Row],[DA]]+Table1[[#This Row],[Overtime Pay]]</f>
        <v>40950</v>
      </c>
      <c r="X4512" s="1">
        <f>Table1[[#This Row],[Gross Salary]]-Table1[[#This Row],[Total Deduction]]</f>
        <v>37025.384615384617</v>
      </c>
      <c r="Y4512" t="s">
        <v>37</v>
      </c>
      <c r="Z4512" t="s">
        <v>48</v>
      </c>
      <c r="AA4512" t="s">
        <v>15881</v>
      </c>
      <c r="AB4512" t="s">
        <v>15882</v>
      </c>
    </row>
    <row r="4513" spans="1:28" x14ac:dyDescent="0.3">
      <c r="A4513" t="s">
        <v>15883</v>
      </c>
      <c r="B4513" t="s">
        <v>245</v>
      </c>
      <c r="C4513">
        <v>41</v>
      </c>
      <c r="D4513" t="s">
        <v>53</v>
      </c>
      <c r="E4513" t="s">
        <v>54</v>
      </c>
      <c r="F4513" t="s">
        <v>83</v>
      </c>
      <c r="G4513" t="s">
        <v>2742</v>
      </c>
      <c r="H4513" t="s">
        <v>35</v>
      </c>
      <c r="I4513" t="s">
        <v>36</v>
      </c>
      <c r="J4513">
        <v>26</v>
      </c>
      <c r="K4513">
        <v>25</v>
      </c>
      <c r="L4513">
        <f t="shared" si="210"/>
        <v>1</v>
      </c>
      <c r="M4513">
        <v>17</v>
      </c>
      <c r="N4513">
        <v>26364</v>
      </c>
      <c r="O4513" s="1">
        <f t="shared" si="211"/>
        <v>1014</v>
      </c>
      <c r="P4513" s="1">
        <f t="shared" si="212"/>
        <v>25350</v>
      </c>
      <c r="Q4513" s="1">
        <f>Table1[[#This Row],[Earned Basic Salary]]*20%</f>
        <v>5070</v>
      </c>
      <c r="R4513" s="1">
        <f>Table1[[#This Row],[Earned Basic Salary]]*10%</f>
        <v>2535</v>
      </c>
      <c r="S4513" s="1">
        <f>Table1[[#This Row],[Earned Basic Salary]]*12%</f>
        <v>3042</v>
      </c>
      <c r="T4513" s="1">
        <f>200</f>
        <v>200</v>
      </c>
      <c r="U4513" s="1">
        <f>Table1[[#This Row],[PF]]+Table1[[#This Row],[Professional Tax]]</f>
        <v>3242</v>
      </c>
      <c r="V4513" s="1">
        <f>Table1[[#This Row],[Overtime Hours]]*200</f>
        <v>3400</v>
      </c>
      <c r="W4513" s="1">
        <f>Table1[[#This Row],[Earned Basic Salary]]+Table1[[#This Row],[HRA]]+Table1[[#This Row],[DA]]+Table1[[#This Row],[Overtime Pay]]</f>
        <v>36355</v>
      </c>
      <c r="X4513" s="1">
        <f>Table1[[#This Row],[Gross Salary]]-Table1[[#This Row],[Total Deduction]]</f>
        <v>33113</v>
      </c>
      <c r="Y4513" t="s">
        <v>37</v>
      </c>
      <c r="Z4513" t="s">
        <v>95</v>
      </c>
      <c r="AA4513" t="s">
        <v>15884</v>
      </c>
      <c r="AB4513" t="s">
        <v>15885</v>
      </c>
    </row>
    <row r="4514" spans="1:28" x14ac:dyDescent="0.3">
      <c r="A4514" t="s">
        <v>15886</v>
      </c>
      <c r="B4514" t="s">
        <v>2028</v>
      </c>
      <c r="C4514">
        <v>25</v>
      </c>
      <c r="D4514" t="s">
        <v>44</v>
      </c>
      <c r="E4514" t="s">
        <v>121</v>
      </c>
      <c r="F4514" t="s">
        <v>63</v>
      </c>
      <c r="G4514" t="s">
        <v>15887</v>
      </c>
      <c r="H4514" t="s">
        <v>35</v>
      </c>
      <c r="I4514" t="s">
        <v>36</v>
      </c>
      <c r="J4514">
        <v>26</v>
      </c>
      <c r="K4514">
        <v>21</v>
      </c>
      <c r="L4514">
        <f t="shared" si="210"/>
        <v>5</v>
      </c>
      <c r="M4514">
        <v>9</v>
      </c>
      <c r="N4514">
        <v>79182</v>
      </c>
      <c r="O4514" s="1">
        <f t="shared" si="211"/>
        <v>3045.4615384615386</v>
      </c>
      <c r="P4514" s="1">
        <f t="shared" si="212"/>
        <v>63954.692307692312</v>
      </c>
      <c r="Q4514" s="1">
        <f>Table1[[#This Row],[Earned Basic Salary]]*20%</f>
        <v>12790.938461538462</v>
      </c>
      <c r="R4514" s="1">
        <f>Table1[[#This Row],[Earned Basic Salary]]*10%</f>
        <v>6395.4692307692312</v>
      </c>
      <c r="S4514" s="1">
        <f>Table1[[#This Row],[Earned Basic Salary]]*12%</f>
        <v>7674.5630769230775</v>
      </c>
      <c r="T4514" s="1">
        <f>200</f>
        <v>200</v>
      </c>
      <c r="U4514" s="1">
        <f>Table1[[#This Row],[PF]]+Table1[[#This Row],[Professional Tax]]</f>
        <v>7874.5630769230775</v>
      </c>
      <c r="V4514" s="1">
        <f>Table1[[#This Row],[Overtime Hours]]*200</f>
        <v>1800</v>
      </c>
      <c r="W4514" s="1">
        <f>Table1[[#This Row],[Earned Basic Salary]]+Table1[[#This Row],[HRA]]+Table1[[#This Row],[DA]]+Table1[[#This Row],[Overtime Pay]]</f>
        <v>84941.1</v>
      </c>
      <c r="X4514" s="1">
        <f>Table1[[#This Row],[Gross Salary]]-Table1[[#This Row],[Total Deduction]]</f>
        <v>77066.536923076928</v>
      </c>
      <c r="Y4514" t="s">
        <v>37</v>
      </c>
      <c r="Z4514" t="s">
        <v>38</v>
      </c>
      <c r="AA4514" t="s">
        <v>15888</v>
      </c>
      <c r="AB4514" t="s">
        <v>15889</v>
      </c>
    </row>
    <row r="4515" spans="1:28" x14ac:dyDescent="0.3">
      <c r="A4515" t="s">
        <v>15890</v>
      </c>
      <c r="B4515" t="s">
        <v>1542</v>
      </c>
      <c r="C4515">
        <v>27</v>
      </c>
      <c r="D4515" t="s">
        <v>61</v>
      </c>
      <c r="E4515" t="s">
        <v>121</v>
      </c>
      <c r="F4515" t="s">
        <v>83</v>
      </c>
      <c r="G4515" t="s">
        <v>4391</v>
      </c>
      <c r="H4515" t="s">
        <v>35</v>
      </c>
      <c r="I4515" t="s">
        <v>36</v>
      </c>
      <c r="J4515">
        <v>26</v>
      </c>
      <c r="K4515">
        <v>24</v>
      </c>
      <c r="L4515">
        <f t="shared" si="210"/>
        <v>2</v>
      </c>
      <c r="M4515">
        <v>7</v>
      </c>
      <c r="N4515">
        <v>36176</v>
      </c>
      <c r="O4515" s="1">
        <f t="shared" si="211"/>
        <v>1391.3846153846155</v>
      </c>
      <c r="P4515" s="1">
        <f t="shared" si="212"/>
        <v>33393.230769230773</v>
      </c>
      <c r="Q4515" s="1">
        <f>Table1[[#This Row],[Earned Basic Salary]]*20%</f>
        <v>6678.6461538461554</v>
      </c>
      <c r="R4515" s="1">
        <f>Table1[[#This Row],[Earned Basic Salary]]*10%</f>
        <v>3339.3230769230777</v>
      </c>
      <c r="S4515" s="1">
        <f>Table1[[#This Row],[Earned Basic Salary]]*12%</f>
        <v>4007.1876923076925</v>
      </c>
      <c r="T4515" s="1">
        <f>200</f>
        <v>200</v>
      </c>
      <c r="U4515" s="1">
        <f>Table1[[#This Row],[PF]]+Table1[[#This Row],[Professional Tax]]</f>
        <v>4207.1876923076925</v>
      </c>
      <c r="V4515" s="1">
        <f>Table1[[#This Row],[Overtime Hours]]*200</f>
        <v>1400</v>
      </c>
      <c r="W4515" s="1">
        <f>Table1[[#This Row],[Earned Basic Salary]]+Table1[[#This Row],[HRA]]+Table1[[#This Row],[DA]]+Table1[[#This Row],[Overtime Pay]]</f>
        <v>44811.200000000004</v>
      </c>
      <c r="X4515" s="1">
        <f>Table1[[#This Row],[Gross Salary]]-Table1[[#This Row],[Total Deduction]]</f>
        <v>40604.012307692312</v>
      </c>
      <c r="Y4515" t="s">
        <v>37</v>
      </c>
      <c r="Z4515" t="s">
        <v>106</v>
      </c>
      <c r="AA4515" t="s">
        <v>15891</v>
      </c>
      <c r="AB4515" t="s">
        <v>15892</v>
      </c>
    </row>
    <row r="4516" spans="1:28" x14ac:dyDescent="0.3">
      <c r="A4516" t="s">
        <v>15893</v>
      </c>
      <c r="B4516" t="s">
        <v>372</v>
      </c>
      <c r="C4516">
        <v>37</v>
      </c>
      <c r="D4516" t="s">
        <v>53</v>
      </c>
      <c r="E4516" t="s">
        <v>54</v>
      </c>
      <c r="F4516" t="s">
        <v>69</v>
      </c>
      <c r="G4516" t="s">
        <v>4184</v>
      </c>
      <c r="H4516" t="s">
        <v>35</v>
      </c>
      <c r="I4516" t="s">
        <v>36</v>
      </c>
      <c r="J4516">
        <v>26</v>
      </c>
      <c r="K4516">
        <v>23</v>
      </c>
      <c r="L4516">
        <f t="shared" si="210"/>
        <v>3</v>
      </c>
      <c r="M4516">
        <v>18</v>
      </c>
      <c r="N4516">
        <v>39805</v>
      </c>
      <c r="O4516" s="1">
        <f t="shared" si="211"/>
        <v>1530.9615384615386</v>
      </c>
      <c r="P4516" s="1">
        <f t="shared" si="212"/>
        <v>35212.11538461539</v>
      </c>
      <c r="Q4516" s="1">
        <f>Table1[[#This Row],[Earned Basic Salary]]*20%</f>
        <v>7042.423076923078</v>
      </c>
      <c r="R4516" s="1">
        <f>Table1[[#This Row],[Earned Basic Salary]]*10%</f>
        <v>3521.211538461539</v>
      </c>
      <c r="S4516" s="1">
        <f>Table1[[#This Row],[Earned Basic Salary]]*12%</f>
        <v>4225.4538461538468</v>
      </c>
      <c r="T4516" s="1">
        <f>200</f>
        <v>200</v>
      </c>
      <c r="U4516" s="1">
        <f>Table1[[#This Row],[PF]]+Table1[[#This Row],[Professional Tax]]</f>
        <v>4425.4538461538468</v>
      </c>
      <c r="V4516" s="1">
        <f>Table1[[#This Row],[Overtime Hours]]*200</f>
        <v>3600</v>
      </c>
      <c r="W4516" s="1">
        <f>Table1[[#This Row],[Earned Basic Salary]]+Table1[[#This Row],[HRA]]+Table1[[#This Row],[DA]]+Table1[[#This Row],[Overtime Pay]]</f>
        <v>49375.750000000007</v>
      </c>
      <c r="X4516" s="1">
        <f>Table1[[#This Row],[Gross Salary]]-Table1[[#This Row],[Total Deduction]]</f>
        <v>44950.29615384616</v>
      </c>
      <c r="Y4516" t="s">
        <v>37</v>
      </c>
      <c r="Z4516" t="s">
        <v>48</v>
      </c>
      <c r="AA4516" t="s">
        <v>15894</v>
      </c>
      <c r="AB4516" t="s">
        <v>15895</v>
      </c>
    </row>
    <row r="4517" spans="1:28" x14ac:dyDescent="0.3">
      <c r="A4517" t="s">
        <v>15896</v>
      </c>
      <c r="B4517" t="s">
        <v>1639</v>
      </c>
      <c r="C4517">
        <v>29</v>
      </c>
      <c r="D4517" t="s">
        <v>31</v>
      </c>
      <c r="E4517" t="s">
        <v>82</v>
      </c>
      <c r="F4517" t="s">
        <v>89</v>
      </c>
      <c r="G4517" t="s">
        <v>3731</v>
      </c>
      <c r="H4517" t="s">
        <v>35</v>
      </c>
      <c r="I4517" t="s">
        <v>36</v>
      </c>
      <c r="J4517">
        <v>26</v>
      </c>
      <c r="K4517">
        <v>22</v>
      </c>
      <c r="L4517">
        <f t="shared" si="210"/>
        <v>4</v>
      </c>
      <c r="M4517">
        <v>11</v>
      </c>
      <c r="N4517">
        <v>46443</v>
      </c>
      <c r="O4517" s="1">
        <f t="shared" si="211"/>
        <v>1786.2692307692307</v>
      </c>
      <c r="P4517" s="1">
        <f t="shared" si="212"/>
        <v>39297.923076923078</v>
      </c>
      <c r="Q4517" s="1">
        <f>Table1[[#This Row],[Earned Basic Salary]]*20%</f>
        <v>7859.584615384616</v>
      </c>
      <c r="R4517" s="1">
        <f>Table1[[#This Row],[Earned Basic Salary]]*10%</f>
        <v>3929.792307692308</v>
      </c>
      <c r="S4517" s="1">
        <f>Table1[[#This Row],[Earned Basic Salary]]*12%</f>
        <v>4715.750769230769</v>
      </c>
      <c r="T4517" s="1">
        <f>200</f>
        <v>200</v>
      </c>
      <c r="U4517" s="1">
        <f>Table1[[#This Row],[PF]]+Table1[[#This Row],[Professional Tax]]</f>
        <v>4915.750769230769</v>
      </c>
      <c r="V4517" s="1">
        <f>Table1[[#This Row],[Overtime Hours]]*200</f>
        <v>2200</v>
      </c>
      <c r="W4517" s="1">
        <f>Table1[[#This Row],[Earned Basic Salary]]+Table1[[#This Row],[HRA]]+Table1[[#This Row],[DA]]+Table1[[#This Row],[Overtime Pay]]</f>
        <v>53287.3</v>
      </c>
      <c r="X4517" s="1">
        <f>Table1[[#This Row],[Gross Salary]]-Table1[[#This Row],[Total Deduction]]</f>
        <v>48371.549230769233</v>
      </c>
      <c r="Y4517" t="s">
        <v>37</v>
      </c>
      <c r="Z4517" t="s">
        <v>106</v>
      </c>
      <c r="AA4517" t="s">
        <v>15897</v>
      </c>
      <c r="AB4517" t="s">
        <v>15898</v>
      </c>
    </row>
    <row r="4518" spans="1:28" x14ac:dyDescent="0.3">
      <c r="A4518" t="s">
        <v>15899</v>
      </c>
      <c r="B4518" t="s">
        <v>941</v>
      </c>
      <c r="C4518">
        <v>42</v>
      </c>
      <c r="D4518" t="s">
        <v>44</v>
      </c>
      <c r="E4518" t="s">
        <v>62</v>
      </c>
      <c r="F4518" t="s">
        <v>55</v>
      </c>
      <c r="G4518" t="s">
        <v>4708</v>
      </c>
      <c r="H4518" t="s">
        <v>35</v>
      </c>
      <c r="I4518" t="s">
        <v>36</v>
      </c>
      <c r="J4518">
        <v>26</v>
      </c>
      <c r="K4518">
        <v>24</v>
      </c>
      <c r="L4518">
        <f t="shared" si="210"/>
        <v>2</v>
      </c>
      <c r="M4518">
        <v>15</v>
      </c>
      <c r="N4518">
        <v>49091</v>
      </c>
      <c r="O4518" s="1">
        <f t="shared" si="211"/>
        <v>1888.1153846153845</v>
      </c>
      <c r="P4518" s="1">
        <f t="shared" si="212"/>
        <v>45314.769230769227</v>
      </c>
      <c r="Q4518" s="1">
        <f>Table1[[#This Row],[Earned Basic Salary]]*20%</f>
        <v>9062.953846153845</v>
      </c>
      <c r="R4518" s="1">
        <f>Table1[[#This Row],[Earned Basic Salary]]*10%</f>
        <v>4531.4769230769225</v>
      </c>
      <c r="S4518" s="1">
        <f>Table1[[#This Row],[Earned Basic Salary]]*12%</f>
        <v>5437.7723076923066</v>
      </c>
      <c r="T4518" s="1">
        <f>200</f>
        <v>200</v>
      </c>
      <c r="U4518" s="1">
        <f>Table1[[#This Row],[PF]]+Table1[[#This Row],[Professional Tax]]</f>
        <v>5637.7723076923066</v>
      </c>
      <c r="V4518" s="1">
        <f>Table1[[#This Row],[Overtime Hours]]*200</f>
        <v>3000</v>
      </c>
      <c r="W4518" s="1">
        <f>Table1[[#This Row],[Earned Basic Salary]]+Table1[[#This Row],[HRA]]+Table1[[#This Row],[DA]]+Table1[[#This Row],[Overtime Pay]]</f>
        <v>61909.2</v>
      </c>
      <c r="X4518" s="1">
        <f>Table1[[#This Row],[Gross Salary]]-Table1[[#This Row],[Total Deduction]]</f>
        <v>56271.42769230769</v>
      </c>
      <c r="Y4518" t="s">
        <v>37</v>
      </c>
      <c r="Z4518" t="s">
        <v>48</v>
      </c>
      <c r="AA4518" t="s">
        <v>15900</v>
      </c>
      <c r="AB4518" t="s">
        <v>15901</v>
      </c>
    </row>
    <row r="4519" spans="1:28" x14ac:dyDescent="0.3">
      <c r="A4519" t="s">
        <v>15902</v>
      </c>
      <c r="B4519" t="s">
        <v>104</v>
      </c>
      <c r="C4519">
        <v>54</v>
      </c>
      <c r="D4519" t="s">
        <v>61</v>
      </c>
      <c r="E4519" t="s">
        <v>32</v>
      </c>
      <c r="F4519" t="s">
        <v>69</v>
      </c>
      <c r="G4519" t="s">
        <v>1644</v>
      </c>
      <c r="H4519" t="s">
        <v>35</v>
      </c>
      <c r="I4519" t="s">
        <v>36</v>
      </c>
      <c r="J4519">
        <v>26</v>
      </c>
      <c r="K4519">
        <v>24</v>
      </c>
      <c r="L4519">
        <f t="shared" si="210"/>
        <v>2</v>
      </c>
      <c r="M4519">
        <v>13</v>
      </c>
      <c r="N4519">
        <v>29047</v>
      </c>
      <c r="O4519" s="1">
        <f t="shared" si="211"/>
        <v>1117.1923076923076</v>
      </c>
      <c r="P4519" s="1">
        <f t="shared" si="212"/>
        <v>26812.615384615383</v>
      </c>
      <c r="Q4519" s="1">
        <f>Table1[[#This Row],[Earned Basic Salary]]*20%</f>
        <v>5362.5230769230766</v>
      </c>
      <c r="R4519" s="1">
        <f>Table1[[#This Row],[Earned Basic Salary]]*10%</f>
        <v>2681.2615384615383</v>
      </c>
      <c r="S4519" s="1">
        <f>Table1[[#This Row],[Earned Basic Salary]]*12%</f>
        <v>3217.5138461538459</v>
      </c>
      <c r="T4519" s="1">
        <f>200</f>
        <v>200</v>
      </c>
      <c r="U4519" s="1">
        <f>Table1[[#This Row],[PF]]+Table1[[#This Row],[Professional Tax]]</f>
        <v>3417.5138461538459</v>
      </c>
      <c r="V4519" s="1">
        <f>Table1[[#This Row],[Overtime Hours]]*200</f>
        <v>2600</v>
      </c>
      <c r="W4519" s="1">
        <f>Table1[[#This Row],[Earned Basic Salary]]+Table1[[#This Row],[HRA]]+Table1[[#This Row],[DA]]+Table1[[#This Row],[Overtime Pay]]</f>
        <v>37456.399999999994</v>
      </c>
      <c r="X4519" s="1">
        <f>Table1[[#This Row],[Gross Salary]]-Table1[[#This Row],[Total Deduction]]</f>
        <v>34038.88615384615</v>
      </c>
      <c r="Y4519" t="s">
        <v>37</v>
      </c>
      <c r="Z4519" t="s">
        <v>38</v>
      </c>
      <c r="AA4519" t="s">
        <v>15903</v>
      </c>
      <c r="AB4519" t="s">
        <v>15904</v>
      </c>
    </row>
    <row r="4520" spans="1:28" x14ac:dyDescent="0.3">
      <c r="A4520" t="s">
        <v>15905</v>
      </c>
      <c r="B4520" t="s">
        <v>1610</v>
      </c>
      <c r="C4520">
        <v>41</v>
      </c>
      <c r="D4520" t="s">
        <v>53</v>
      </c>
      <c r="E4520" t="s">
        <v>54</v>
      </c>
      <c r="F4520" t="s">
        <v>63</v>
      </c>
      <c r="G4520" t="s">
        <v>10422</v>
      </c>
      <c r="H4520" t="s">
        <v>35</v>
      </c>
      <c r="I4520" t="s">
        <v>36</v>
      </c>
      <c r="J4520">
        <v>26</v>
      </c>
      <c r="K4520">
        <v>23</v>
      </c>
      <c r="L4520">
        <f t="shared" si="210"/>
        <v>3</v>
      </c>
      <c r="M4520">
        <v>15</v>
      </c>
      <c r="N4520">
        <v>73250</v>
      </c>
      <c r="O4520" s="1">
        <f t="shared" si="211"/>
        <v>2817.3076923076924</v>
      </c>
      <c r="P4520" s="1">
        <f t="shared" si="212"/>
        <v>64798.076923076922</v>
      </c>
      <c r="Q4520" s="1">
        <f>Table1[[#This Row],[Earned Basic Salary]]*20%</f>
        <v>12959.615384615385</v>
      </c>
      <c r="R4520" s="1">
        <f>Table1[[#This Row],[Earned Basic Salary]]*10%</f>
        <v>6479.8076923076924</v>
      </c>
      <c r="S4520" s="1">
        <f>Table1[[#This Row],[Earned Basic Salary]]*12%</f>
        <v>7775.7692307692305</v>
      </c>
      <c r="T4520" s="1">
        <f>200</f>
        <v>200</v>
      </c>
      <c r="U4520" s="1">
        <f>Table1[[#This Row],[PF]]+Table1[[#This Row],[Professional Tax]]</f>
        <v>7975.7692307692305</v>
      </c>
      <c r="V4520" s="1">
        <f>Table1[[#This Row],[Overtime Hours]]*200</f>
        <v>3000</v>
      </c>
      <c r="W4520" s="1">
        <f>Table1[[#This Row],[Earned Basic Salary]]+Table1[[#This Row],[HRA]]+Table1[[#This Row],[DA]]+Table1[[#This Row],[Overtime Pay]]</f>
        <v>87237.5</v>
      </c>
      <c r="X4520" s="1">
        <f>Table1[[#This Row],[Gross Salary]]-Table1[[#This Row],[Total Deduction]]</f>
        <v>79261.730769230766</v>
      </c>
      <c r="Y4520" t="s">
        <v>37</v>
      </c>
      <c r="Z4520" t="s">
        <v>95</v>
      </c>
      <c r="AA4520" t="s">
        <v>15906</v>
      </c>
      <c r="AB4520" t="s">
        <v>15907</v>
      </c>
    </row>
    <row r="4521" spans="1:28" x14ac:dyDescent="0.3">
      <c r="A4521" t="s">
        <v>15908</v>
      </c>
      <c r="B4521" t="s">
        <v>1579</v>
      </c>
      <c r="C4521">
        <v>28</v>
      </c>
      <c r="D4521" t="s">
        <v>133</v>
      </c>
      <c r="E4521" t="s">
        <v>32</v>
      </c>
      <c r="F4521" t="s">
        <v>63</v>
      </c>
      <c r="G4521" t="s">
        <v>4292</v>
      </c>
      <c r="H4521" t="s">
        <v>35</v>
      </c>
      <c r="I4521" t="s">
        <v>36</v>
      </c>
      <c r="J4521">
        <v>26</v>
      </c>
      <c r="K4521">
        <v>22</v>
      </c>
      <c r="L4521">
        <f t="shared" si="210"/>
        <v>4</v>
      </c>
      <c r="M4521">
        <v>19</v>
      </c>
      <c r="N4521">
        <v>55248</v>
      </c>
      <c r="O4521" s="1">
        <f t="shared" si="211"/>
        <v>2124.9230769230771</v>
      </c>
      <c r="P4521" s="1">
        <f t="shared" si="212"/>
        <v>46748.307692307695</v>
      </c>
      <c r="Q4521" s="1">
        <f>Table1[[#This Row],[Earned Basic Salary]]*20%</f>
        <v>9349.6615384615397</v>
      </c>
      <c r="R4521" s="1">
        <f>Table1[[#This Row],[Earned Basic Salary]]*10%</f>
        <v>4674.8307692307699</v>
      </c>
      <c r="S4521" s="1">
        <f>Table1[[#This Row],[Earned Basic Salary]]*12%</f>
        <v>5609.7969230769231</v>
      </c>
      <c r="T4521" s="1">
        <f>200</f>
        <v>200</v>
      </c>
      <c r="U4521" s="1">
        <f>Table1[[#This Row],[PF]]+Table1[[#This Row],[Professional Tax]]</f>
        <v>5809.7969230769231</v>
      </c>
      <c r="V4521" s="1">
        <f>Table1[[#This Row],[Overtime Hours]]*200</f>
        <v>3800</v>
      </c>
      <c r="W4521" s="1">
        <f>Table1[[#This Row],[Earned Basic Salary]]+Table1[[#This Row],[HRA]]+Table1[[#This Row],[DA]]+Table1[[#This Row],[Overtime Pay]]</f>
        <v>64572.800000000003</v>
      </c>
      <c r="X4521" s="1">
        <f>Table1[[#This Row],[Gross Salary]]-Table1[[#This Row],[Total Deduction]]</f>
        <v>58763.00307692308</v>
      </c>
      <c r="Y4521" t="s">
        <v>37</v>
      </c>
      <c r="Z4521" t="s">
        <v>38</v>
      </c>
      <c r="AA4521" t="s">
        <v>15909</v>
      </c>
      <c r="AB4521" t="s">
        <v>15910</v>
      </c>
    </row>
    <row r="4522" spans="1:28" x14ac:dyDescent="0.3">
      <c r="A4522" t="s">
        <v>15911</v>
      </c>
      <c r="B4522" t="s">
        <v>1760</v>
      </c>
      <c r="C4522">
        <v>30</v>
      </c>
      <c r="D4522" t="s">
        <v>53</v>
      </c>
      <c r="E4522" t="s">
        <v>82</v>
      </c>
      <c r="F4522" t="s">
        <v>55</v>
      </c>
      <c r="G4522" t="s">
        <v>3143</v>
      </c>
      <c r="H4522" t="s">
        <v>35</v>
      </c>
      <c r="I4522" t="s">
        <v>36</v>
      </c>
      <c r="J4522">
        <v>26</v>
      </c>
      <c r="K4522">
        <v>24</v>
      </c>
      <c r="L4522">
        <f t="shared" si="210"/>
        <v>2</v>
      </c>
      <c r="M4522">
        <v>5</v>
      </c>
      <c r="N4522">
        <v>21936</v>
      </c>
      <c r="O4522" s="1">
        <f t="shared" si="211"/>
        <v>843.69230769230774</v>
      </c>
      <c r="P4522" s="1">
        <f t="shared" si="212"/>
        <v>20248.615384615387</v>
      </c>
      <c r="Q4522" s="1">
        <f>Table1[[#This Row],[Earned Basic Salary]]*20%</f>
        <v>4049.7230769230773</v>
      </c>
      <c r="R4522" s="1">
        <f>Table1[[#This Row],[Earned Basic Salary]]*10%</f>
        <v>2024.8615384615387</v>
      </c>
      <c r="S4522" s="1">
        <f>Table1[[#This Row],[Earned Basic Salary]]*12%</f>
        <v>2429.8338461538465</v>
      </c>
      <c r="T4522" s="1">
        <f>200</f>
        <v>200</v>
      </c>
      <c r="U4522" s="1">
        <f>Table1[[#This Row],[PF]]+Table1[[#This Row],[Professional Tax]]</f>
        <v>2629.8338461538465</v>
      </c>
      <c r="V4522" s="1">
        <f>Table1[[#This Row],[Overtime Hours]]*200</f>
        <v>1000</v>
      </c>
      <c r="W4522" s="1">
        <f>Table1[[#This Row],[Earned Basic Salary]]+Table1[[#This Row],[HRA]]+Table1[[#This Row],[DA]]+Table1[[#This Row],[Overtime Pay]]</f>
        <v>27323.200000000004</v>
      </c>
      <c r="X4522" s="1">
        <f>Table1[[#This Row],[Gross Salary]]-Table1[[#This Row],[Total Deduction]]</f>
        <v>24693.366153846157</v>
      </c>
      <c r="Y4522" t="s">
        <v>37</v>
      </c>
      <c r="Z4522" t="s">
        <v>48</v>
      </c>
      <c r="AA4522" t="s">
        <v>15912</v>
      </c>
      <c r="AB4522" t="s">
        <v>15913</v>
      </c>
    </row>
    <row r="4523" spans="1:28" x14ac:dyDescent="0.3">
      <c r="A4523" t="s">
        <v>15914</v>
      </c>
      <c r="B4523" t="s">
        <v>1212</v>
      </c>
      <c r="C4523">
        <v>37</v>
      </c>
      <c r="D4523" t="s">
        <v>81</v>
      </c>
      <c r="E4523" t="s">
        <v>121</v>
      </c>
      <c r="F4523" t="s">
        <v>46</v>
      </c>
      <c r="G4523" t="s">
        <v>5633</v>
      </c>
      <c r="H4523" t="s">
        <v>35</v>
      </c>
      <c r="I4523" t="s">
        <v>36</v>
      </c>
      <c r="J4523">
        <v>26</v>
      </c>
      <c r="K4523">
        <v>24</v>
      </c>
      <c r="L4523">
        <f t="shared" si="210"/>
        <v>2</v>
      </c>
      <c r="M4523">
        <v>7</v>
      </c>
      <c r="N4523">
        <v>59987</v>
      </c>
      <c r="O4523" s="1">
        <f t="shared" si="211"/>
        <v>2307.1923076923076</v>
      </c>
      <c r="P4523" s="1">
        <f t="shared" si="212"/>
        <v>55372.615384615383</v>
      </c>
      <c r="Q4523" s="1">
        <f>Table1[[#This Row],[Earned Basic Salary]]*20%</f>
        <v>11074.523076923077</v>
      </c>
      <c r="R4523" s="1">
        <f>Table1[[#This Row],[Earned Basic Salary]]*10%</f>
        <v>5537.2615384615383</v>
      </c>
      <c r="S4523" s="1">
        <f>Table1[[#This Row],[Earned Basic Salary]]*12%</f>
        <v>6644.7138461538461</v>
      </c>
      <c r="T4523" s="1">
        <f>200</f>
        <v>200</v>
      </c>
      <c r="U4523" s="1">
        <f>Table1[[#This Row],[PF]]+Table1[[#This Row],[Professional Tax]]</f>
        <v>6844.7138461538461</v>
      </c>
      <c r="V4523" s="1">
        <f>Table1[[#This Row],[Overtime Hours]]*200</f>
        <v>1400</v>
      </c>
      <c r="W4523" s="1">
        <f>Table1[[#This Row],[Earned Basic Salary]]+Table1[[#This Row],[HRA]]+Table1[[#This Row],[DA]]+Table1[[#This Row],[Overtime Pay]]</f>
        <v>73384.399999999994</v>
      </c>
      <c r="X4523" s="1">
        <f>Table1[[#This Row],[Gross Salary]]-Table1[[#This Row],[Total Deduction]]</f>
        <v>66539.686153846153</v>
      </c>
      <c r="Y4523" t="s">
        <v>37</v>
      </c>
      <c r="Z4523" t="s">
        <v>106</v>
      </c>
      <c r="AA4523" t="s">
        <v>15915</v>
      </c>
      <c r="AB4523" t="s">
        <v>15916</v>
      </c>
    </row>
    <row r="4524" spans="1:28" x14ac:dyDescent="0.3">
      <c r="A4524" t="s">
        <v>15917</v>
      </c>
      <c r="B4524" t="s">
        <v>2324</v>
      </c>
      <c r="C4524">
        <v>21</v>
      </c>
      <c r="D4524" t="s">
        <v>127</v>
      </c>
      <c r="E4524" t="s">
        <v>121</v>
      </c>
      <c r="F4524" t="s">
        <v>33</v>
      </c>
      <c r="G4524" t="s">
        <v>10523</v>
      </c>
      <c r="H4524" t="s">
        <v>35</v>
      </c>
      <c r="I4524" t="s">
        <v>36</v>
      </c>
      <c r="J4524">
        <v>26</v>
      </c>
      <c r="K4524">
        <v>25</v>
      </c>
      <c r="L4524">
        <f t="shared" si="210"/>
        <v>1</v>
      </c>
      <c r="M4524">
        <v>15</v>
      </c>
      <c r="N4524">
        <v>74818</v>
      </c>
      <c r="O4524" s="1">
        <f t="shared" si="211"/>
        <v>2877.6153846153848</v>
      </c>
      <c r="P4524" s="1">
        <f t="shared" si="212"/>
        <v>71940.384615384624</v>
      </c>
      <c r="Q4524" s="1">
        <f>Table1[[#This Row],[Earned Basic Salary]]*20%</f>
        <v>14388.076923076926</v>
      </c>
      <c r="R4524" s="1">
        <f>Table1[[#This Row],[Earned Basic Salary]]*10%</f>
        <v>7194.0384615384628</v>
      </c>
      <c r="S4524" s="1">
        <f>Table1[[#This Row],[Earned Basic Salary]]*12%</f>
        <v>8632.8461538461543</v>
      </c>
      <c r="T4524" s="1">
        <f>200</f>
        <v>200</v>
      </c>
      <c r="U4524" s="1">
        <f>Table1[[#This Row],[PF]]+Table1[[#This Row],[Professional Tax]]</f>
        <v>8832.8461538461543</v>
      </c>
      <c r="V4524" s="1">
        <f>Table1[[#This Row],[Overtime Hours]]*200</f>
        <v>3000</v>
      </c>
      <c r="W4524" s="1">
        <f>Table1[[#This Row],[Earned Basic Salary]]+Table1[[#This Row],[HRA]]+Table1[[#This Row],[DA]]+Table1[[#This Row],[Overtime Pay]]</f>
        <v>96522.500000000015</v>
      </c>
      <c r="X4524" s="1">
        <f>Table1[[#This Row],[Gross Salary]]-Table1[[#This Row],[Total Deduction]]</f>
        <v>87689.653846153858</v>
      </c>
      <c r="Y4524" t="s">
        <v>37</v>
      </c>
      <c r="Z4524" t="s">
        <v>95</v>
      </c>
      <c r="AA4524" t="s">
        <v>15918</v>
      </c>
      <c r="AB4524" t="s">
        <v>15919</v>
      </c>
    </row>
    <row r="4525" spans="1:28" x14ac:dyDescent="0.3">
      <c r="A4525" t="s">
        <v>15920</v>
      </c>
      <c r="B4525" t="s">
        <v>1478</v>
      </c>
      <c r="C4525">
        <v>28</v>
      </c>
      <c r="D4525" t="s">
        <v>81</v>
      </c>
      <c r="E4525" t="s">
        <v>121</v>
      </c>
      <c r="F4525" t="s">
        <v>33</v>
      </c>
      <c r="G4525" t="s">
        <v>5170</v>
      </c>
      <c r="H4525" t="s">
        <v>35</v>
      </c>
      <c r="I4525" t="s">
        <v>36</v>
      </c>
      <c r="J4525">
        <v>26</v>
      </c>
      <c r="K4525">
        <v>24</v>
      </c>
      <c r="L4525">
        <f t="shared" si="210"/>
        <v>2</v>
      </c>
      <c r="M4525">
        <v>0</v>
      </c>
      <c r="N4525">
        <v>79356</v>
      </c>
      <c r="O4525" s="1">
        <f t="shared" si="211"/>
        <v>3052.1538461538462</v>
      </c>
      <c r="P4525" s="1">
        <f t="shared" si="212"/>
        <v>73251.692307692312</v>
      </c>
      <c r="Q4525" s="1">
        <f>Table1[[#This Row],[Earned Basic Salary]]*20%</f>
        <v>14650.338461538464</v>
      </c>
      <c r="R4525" s="1">
        <f>Table1[[#This Row],[Earned Basic Salary]]*10%</f>
        <v>7325.1692307692319</v>
      </c>
      <c r="S4525" s="1">
        <f>Table1[[#This Row],[Earned Basic Salary]]*12%</f>
        <v>8790.2030769230769</v>
      </c>
      <c r="T4525" s="1">
        <f>200</f>
        <v>200</v>
      </c>
      <c r="U4525" s="1">
        <f>Table1[[#This Row],[PF]]+Table1[[#This Row],[Professional Tax]]</f>
        <v>8990.2030769230769</v>
      </c>
      <c r="V4525" s="1">
        <f>Table1[[#This Row],[Overtime Hours]]*200</f>
        <v>0</v>
      </c>
      <c r="W4525" s="1">
        <f>Table1[[#This Row],[Earned Basic Salary]]+Table1[[#This Row],[HRA]]+Table1[[#This Row],[DA]]+Table1[[#This Row],[Overtime Pay]]</f>
        <v>95227.199999999997</v>
      </c>
      <c r="X4525" s="1">
        <f>Table1[[#This Row],[Gross Salary]]-Table1[[#This Row],[Total Deduction]]</f>
        <v>86236.99692307692</v>
      </c>
      <c r="Y4525" t="s">
        <v>37</v>
      </c>
      <c r="Z4525" t="s">
        <v>95</v>
      </c>
      <c r="AA4525" t="s">
        <v>15921</v>
      </c>
      <c r="AB4525" t="s">
        <v>15922</v>
      </c>
    </row>
    <row r="4526" spans="1:28" x14ac:dyDescent="0.3">
      <c r="A4526" t="s">
        <v>15923</v>
      </c>
      <c r="B4526" t="s">
        <v>285</v>
      </c>
      <c r="C4526">
        <v>28</v>
      </c>
      <c r="D4526" t="s">
        <v>61</v>
      </c>
      <c r="E4526" t="s">
        <v>32</v>
      </c>
      <c r="F4526" t="s">
        <v>33</v>
      </c>
      <c r="G4526" t="s">
        <v>3302</v>
      </c>
      <c r="H4526" t="s">
        <v>35</v>
      </c>
      <c r="I4526" t="s">
        <v>36</v>
      </c>
      <c r="J4526">
        <v>26</v>
      </c>
      <c r="K4526">
        <v>23</v>
      </c>
      <c r="L4526">
        <f t="shared" si="210"/>
        <v>3</v>
      </c>
      <c r="M4526">
        <v>0</v>
      </c>
      <c r="N4526">
        <v>57988</v>
      </c>
      <c r="O4526" s="1">
        <f t="shared" si="211"/>
        <v>2230.3076923076924</v>
      </c>
      <c r="P4526" s="1">
        <f t="shared" si="212"/>
        <v>51297.076923076922</v>
      </c>
      <c r="Q4526" s="1">
        <f>Table1[[#This Row],[Earned Basic Salary]]*20%</f>
        <v>10259.415384615386</v>
      </c>
      <c r="R4526" s="1">
        <f>Table1[[#This Row],[Earned Basic Salary]]*10%</f>
        <v>5129.7076923076929</v>
      </c>
      <c r="S4526" s="1">
        <f>Table1[[#This Row],[Earned Basic Salary]]*12%</f>
        <v>6155.6492307692306</v>
      </c>
      <c r="T4526" s="1">
        <f>200</f>
        <v>200</v>
      </c>
      <c r="U4526" s="1">
        <f>Table1[[#This Row],[PF]]+Table1[[#This Row],[Professional Tax]]</f>
        <v>6355.6492307692306</v>
      </c>
      <c r="V4526" s="1">
        <f>Table1[[#This Row],[Overtime Hours]]*200</f>
        <v>0</v>
      </c>
      <c r="W4526" s="1">
        <f>Table1[[#This Row],[Earned Basic Salary]]+Table1[[#This Row],[HRA]]+Table1[[#This Row],[DA]]+Table1[[#This Row],[Overtime Pay]]</f>
        <v>66686.2</v>
      </c>
      <c r="X4526" s="1">
        <f>Table1[[#This Row],[Gross Salary]]-Table1[[#This Row],[Total Deduction]]</f>
        <v>60330.550769230766</v>
      </c>
      <c r="Y4526" t="s">
        <v>37</v>
      </c>
      <c r="Z4526" t="s">
        <v>48</v>
      </c>
      <c r="AA4526" t="s">
        <v>15924</v>
      </c>
      <c r="AB4526" t="s">
        <v>15925</v>
      </c>
    </row>
    <row r="4527" spans="1:28" x14ac:dyDescent="0.3">
      <c r="A4527" t="s">
        <v>15926</v>
      </c>
      <c r="B4527" t="s">
        <v>2238</v>
      </c>
      <c r="C4527">
        <v>46</v>
      </c>
      <c r="D4527" t="s">
        <v>53</v>
      </c>
      <c r="E4527" t="s">
        <v>82</v>
      </c>
      <c r="F4527" t="s">
        <v>63</v>
      </c>
      <c r="G4527" t="s">
        <v>6321</v>
      </c>
      <c r="H4527" t="s">
        <v>35</v>
      </c>
      <c r="I4527" t="s">
        <v>36</v>
      </c>
      <c r="J4527">
        <v>26</v>
      </c>
      <c r="K4527">
        <v>23</v>
      </c>
      <c r="L4527">
        <f t="shared" si="210"/>
        <v>3</v>
      </c>
      <c r="M4527">
        <v>11</v>
      </c>
      <c r="N4527">
        <v>44332</v>
      </c>
      <c r="O4527" s="1">
        <f t="shared" si="211"/>
        <v>1705.0769230769231</v>
      </c>
      <c r="P4527" s="1">
        <f t="shared" si="212"/>
        <v>39216.769230769234</v>
      </c>
      <c r="Q4527" s="1">
        <f>Table1[[#This Row],[Earned Basic Salary]]*20%</f>
        <v>7843.3538461538474</v>
      </c>
      <c r="R4527" s="1">
        <f>Table1[[#This Row],[Earned Basic Salary]]*10%</f>
        <v>3921.6769230769237</v>
      </c>
      <c r="S4527" s="1">
        <f>Table1[[#This Row],[Earned Basic Salary]]*12%</f>
        <v>4706.0123076923082</v>
      </c>
      <c r="T4527" s="1">
        <f>200</f>
        <v>200</v>
      </c>
      <c r="U4527" s="1">
        <f>Table1[[#This Row],[PF]]+Table1[[#This Row],[Professional Tax]]</f>
        <v>4906.0123076923082</v>
      </c>
      <c r="V4527" s="1">
        <f>Table1[[#This Row],[Overtime Hours]]*200</f>
        <v>2200</v>
      </c>
      <c r="W4527" s="1">
        <f>Table1[[#This Row],[Earned Basic Salary]]+Table1[[#This Row],[HRA]]+Table1[[#This Row],[DA]]+Table1[[#This Row],[Overtime Pay]]</f>
        <v>53181.8</v>
      </c>
      <c r="X4527" s="1">
        <f>Table1[[#This Row],[Gross Salary]]-Table1[[#This Row],[Total Deduction]]</f>
        <v>48275.787692307698</v>
      </c>
      <c r="Y4527" t="s">
        <v>37</v>
      </c>
      <c r="Z4527" t="s">
        <v>38</v>
      </c>
      <c r="AA4527" t="s">
        <v>15927</v>
      </c>
      <c r="AB4527" t="s">
        <v>15928</v>
      </c>
    </row>
    <row r="4528" spans="1:28" x14ac:dyDescent="0.3">
      <c r="A4528" t="s">
        <v>15929</v>
      </c>
      <c r="B4528" t="s">
        <v>372</v>
      </c>
      <c r="C4528">
        <v>39</v>
      </c>
      <c r="D4528" t="s">
        <v>53</v>
      </c>
      <c r="E4528" t="s">
        <v>62</v>
      </c>
      <c r="F4528" t="s">
        <v>63</v>
      </c>
      <c r="G4528" t="s">
        <v>8148</v>
      </c>
      <c r="H4528" t="s">
        <v>35</v>
      </c>
      <c r="I4528" t="s">
        <v>36</v>
      </c>
      <c r="J4528">
        <v>26</v>
      </c>
      <c r="K4528">
        <v>24</v>
      </c>
      <c r="L4528">
        <f t="shared" si="210"/>
        <v>2</v>
      </c>
      <c r="M4528">
        <v>20</v>
      </c>
      <c r="N4528">
        <v>24806</v>
      </c>
      <c r="O4528" s="1">
        <f t="shared" si="211"/>
        <v>954.07692307692309</v>
      </c>
      <c r="P4528" s="1">
        <f t="shared" si="212"/>
        <v>22897.846153846156</v>
      </c>
      <c r="Q4528" s="1">
        <f>Table1[[#This Row],[Earned Basic Salary]]*20%</f>
        <v>4579.5692307692316</v>
      </c>
      <c r="R4528" s="1">
        <f>Table1[[#This Row],[Earned Basic Salary]]*10%</f>
        <v>2289.7846153846158</v>
      </c>
      <c r="S4528" s="1">
        <f>Table1[[#This Row],[Earned Basic Salary]]*12%</f>
        <v>2747.7415384615388</v>
      </c>
      <c r="T4528" s="1">
        <f>200</f>
        <v>200</v>
      </c>
      <c r="U4528" s="1">
        <f>Table1[[#This Row],[PF]]+Table1[[#This Row],[Professional Tax]]</f>
        <v>2947.7415384615388</v>
      </c>
      <c r="V4528" s="1">
        <f>Table1[[#This Row],[Overtime Hours]]*200</f>
        <v>4000</v>
      </c>
      <c r="W4528" s="1">
        <f>Table1[[#This Row],[Earned Basic Salary]]+Table1[[#This Row],[HRA]]+Table1[[#This Row],[DA]]+Table1[[#This Row],[Overtime Pay]]</f>
        <v>33767.199999999997</v>
      </c>
      <c r="X4528" s="1">
        <f>Table1[[#This Row],[Gross Salary]]-Table1[[#This Row],[Total Deduction]]</f>
        <v>30819.458461538459</v>
      </c>
      <c r="Y4528" t="s">
        <v>37</v>
      </c>
      <c r="Z4528" t="s">
        <v>95</v>
      </c>
      <c r="AA4528" t="s">
        <v>15930</v>
      </c>
      <c r="AB4528" t="s">
        <v>15931</v>
      </c>
    </row>
    <row r="4529" spans="1:28" x14ac:dyDescent="0.3">
      <c r="A4529" t="s">
        <v>15932</v>
      </c>
      <c r="B4529" t="s">
        <v>1478</v>
      </c>
      <c r="C4529">
        <v>34</v>
      </c>
      <c r="D4529" t="s">
        <v>81</v>
      </c>
      <c r="E4529" t="s">
        <v>121</v>
      </c>
      <c r="F4529" t="s">
        <v>89</v>
      </c>
      <c r="G4529" t="s">
        <v>3998</v>
      </c>
      <c r="H4529" t="s">
        <v>35</v>
      </c>
      <c r="I4529" t="s">
        <v>36</v>
      </c>
      <c r="J4529">
        <v>26</v>
      </c>
      <c r="K4529">
        <v>25</v>
      </c>
      <c r="L4529">
        <f t="shared" si="210"/>
        <v>1</v>
      </c>
      <c r="M4529">
        <v>12</v>
      </c>
      <c r="N4529">
        <v>79307</v>
      </c>
      <c r="O4529" s="1">
        <f t="shared" si="211"/>
        <v>3050.2692307692309</v>
      </c>
      <c r="P4529" s="1">
        <f t="shared" si="212"/>
        <v>76256.73076923078</v>
      </c>
      <c r="Q4529" s="1">
        <f>Table1[[#This Row],[Earned Basic Salary]]*20%</f>
        <v>15251.346153846156</v>
      </c>
      <c r="R4529" s="1">
        <f>Table1[[#This Row],[Earned Basic Salary]]*10%</f>
        <v>7625.673076923078</v>
      </c>
      <c r="S4529" s="1">
        <f>Table1[[#This Row],[Earned Basic Salary]]*12%</f>
        <v>9150.8076923076933</v>
      </c>
      <c r="T4529" s="1">
        <f>200</f>
        <v>200</v>
      </c>
      <c r="U4529" s="1">
        <f>Table1[[#This Row],[PF]]+Table1[[#This Row],[Professional Tax]]</f>
        <v>9350.8076923076933</v>
      </c>
      <c r="V4529" s="1">
        <f>Table1[[#This Row],[Overtime Hours]]*200</f>
        <v>2400</v>
      </c>
      <c r="W4529" s="1">
        <f>Table1[[#This Row],[Earned Basic Salary]]+Table1[[#This Row],[HRA]]+Table1[[#This Row],[DA]]+Table1[[#This Row],[Overtime Pay]]</f>
        <v>101533.75000000001</v>
      </c>
      <c r="X4529" s="1">
        <f>Table1[[#This Row],[Gross Salary]]-Table1[[#This Row],[Total Deduction]]</f>
        <v>92182.942307692327</v>
      </c>
      <c r="Y4529" t="s">
        <v>37</v>
      </c>
      <c r="Z4529" t="s">
        <v>38</v>
      </c>
      <c r="AA4529" t="s">
        <v>15933</v>
      </c>
      <c r="AB4529" t="s">
        <v>15934</v>
      </c>
    </row>
    <row r="4530" spans="1:28" x14ac:dyDescent="0.3">
      <c r="A4530" t="s">
        <v>15935</v>
      </c>
      <c r="B4530" t="s">
        <v>536</v>
      </c>
      <c r="C4530">
        <v>29</v>
      </c>
      <c r="D4530" t="s">
        <v>75</v>
      </c>
      <c r="E4530" t="s">
        <v>62</v>
      </c>
      <c r="F4530" t="s">
        <v>63</v>
      </c>
      <c r="G4530" t="s">
        <v>15319</v>
      </c>
      <c r="H4530" t="s">
        <v>35</v>
      </c>
      <c r="I4530" t="s">
        <v>36</v>
      </c>
      <c r="J4530">
        <v>26</v>
      </c>
      <c r="K4530">
        <v>24</v>
      </c>
      <c r="L4530">
        <f t="shared" si="210"/>
        <v>2</v>
      </c>
      <c r="M4530">
        <v>10</v>
      </c>
      <c r="N4530">
        <v>56145</v>
      </c>
      <c r="O4530" s="1">
        <f t="shared" si="211"/>
        <v>2159.4230769230771</v>
      </c>
      <c r="P4530" s="1">
        <f t="shared" si="212"/>
        <v>51826.153846153851</v>
      </c>
      <c r="Q4530" s="1">
        <f>Table1[[#This Row],[Earned Basic Salary]]*20%</f>
        <v>10365.230769230771</v>
      </c>
      <c r="R4530" s="1">
        <f>Table1[[#This Row],[Earned Basic Salary]]*10%</f>
        <v>5182.6153846153857</v>
      </c>
      <c r="S4530" s="1">
        <f>Table1[[#This Row],[Earned Basic Salary]]*12%</f>
        <v>6219.1384615384623</v>
      </c>
      <c r="T4530" s="1">
        <f>200</f>
        <v>200</v>
      </c>
      <c r="U4530" s="1">
        <f>Table1[[#This Row],[PF]]+Table1[[#This Row],[Professional Tax]]</f>
        <v>6419.1384615384623</v>
      </c>
      <c r="V4530" s="1">
        <f>Table1[[#This Row],[Overtime Hours]]*200</f>
        <v>2000</v>
      </c>
      <c r="W4530" s="1">
        <f>Table1[[#This Row],[Earned Basic Salary]]+Table1[[#This Row],[HRA]]+Table1[[#This Row],[DA]]+Table1[[#This Row],[Overtime Pay]]</f>
        <v>69374.000000000015</v>
      </c>
      <c r="X4530" s="1">
        <f>Table1[[#This Row],[Gross Salary]]-Table1[[#This Row],[Total Deduction]]</f>
        <v>62954.861538461555</v>
      </c>
      <c r="Y4530" t="s">
        <v>37</v>
      </c>
      <c r="Z4530" t="s">
        <v>106</v>
      </c>
      <c r="AA4530" t="s">
        <v>15936</v>
      </c>
      <c r="AB4530" t="s">
        <v>15937</v>
      </c>
    </row>
    <row r="4531" spans="1:28" x14ac:dyDescent="0.3">
      <c r="A4531" t="s">
        <v>15938</v>
      </c>
      <c r="B4531" t="s">
        <v>29</v>
      </c>
      <c r="C4531">
        <v>31</v>
      </c>
      <c r="D4531" t="s">
        <v>133</v>
      </c>
      <c r="E4531" t="s">
        <v>32</v>
      </c>
      <c r="F4531" t="s">
        <v>83</v>
      </c>
      <c r="G4531" t="s">
        <v>2710</v>
      </c>
      <c r="H4531" t="s">
        <v>35</v>
      </c>
      <c r="I4531" t="s">
        <v>36</v>
      </c>
      <c r="J4531">
        <v>26</v>
      </c>
      <c r="K4531">
        <v>24</v>
      </c>
      <c r="L4531">
        <f t="shared" si="210"/>
        <v>2</v>
      </c>
      <c r="M4531">
        <v>5</v>
      </c>
      <c r="N4531">
        <v>28335</v>
      </c>
      <c r="O4531" s="1">
        <f t="shared" si="211"/>
        <v>1089.8076923076924</v>
      </c>
      <c r="P4531" s="1">
        <f t="shared" si="212"/>
        <v>26155.384615384617</v>
      </c>
      <c r="Q4531" s="1">
        <f>Table1[[#This Row],[Earned Basic Salary]]*20%</f>
        <v>5231.0769230769238</v>
      </c>
      <c r="R4531" s="1">
        <f>Table1[[#This Row],[Earned Basic Salary]]*10%</f>
        <v>2615.5384615384619</v>
      </c>
      <c r="S4531" s="1">
        <f>Table1[[#This Row],[Earned Basic Salary]]*12%</f>
        <v>3138.646153846154</v>
      </c>
      <c r="T4531" s="1">
        <f>200</f>
        <v>200</v>
      </c>
      <c r="U4531" s="1">
        <f>Table1[[#This Row],[PF]]+Table1[[#This Row],[Professional Tax]]</f>
        <v>3338.646153846154</v>
      </c>
      <c r="V4531" s="1">
        <f>Table1[[#This Row],[Overtime Hours]]*200</f>
        <v>1000</v>
      </c>
      <c r="W4531" s="1">
        <f>Table1[[#This Row],[Earned Basic Salary]]+Table1[[#This Row],[HRA]]+Table1[[#This Row],[DA]]+Table1[[#This Row],[Overtime Pay]]</f>
        <v>35002</v>
      </c>
      <c r="X4531" s="1">
        <f>Table1[[#This Row],[Gross Salary]]-Table1[[#This Row],[Total Deduction]]</f>
        <v>31663.353846153845</v>
      </c>
      <c r="Y4531" t="s">
        <v>37</v>
      </c>
      <c r="Z4531" t="s">
        <v>95</v>
      </c>
      <c r="AA4531" t="s">
        <v>15939</v>
      </c>
      <c r="AB4531" t="s">
        <v>15940</v>
      </c>
    </row>
    <row r="4532" spans="1:28" x14ac:dyDescent="0.3">
      <c r="A4532" t="s">
        <v>15941</v>
      </c>
      <c r="B4532" t="s">
        <v>1542</v>
      </c>
      <c r="C4532">
        <v>23</v>
      </c>
      <c r="D4532" t="s">
        <v>133</v>
      </c>
      <c r="E4532" t="s">
        <v>32</v>
      </c>
      <c r="F4532" t="s">
        <v>83</v>
      </c>
      <c r="G4532" t="s">
        <v>5127</v>
      </c>
      <c r="H4532" t="s">
        <v>35</v>
      </c>
      <c r="I4532" t="s">
        <v>36</v>
      </c>
      <c r="J4532">
        <v>26</v>
      </c>
      <c r="K4532">
        <v>23</v>
      </c>
      <c r="L4532">
        <f t="shared" si="210"/>
        <v>3</v>
      </c>
      <c r="M4532">
        <v>9</v>
      </c>
      <c r="N4532">
        <v>55723</v>
      </c>
      <c r="O4532" s="1">
        <f t="shared" si="211"/>
        <v>2143.1923076923076</v>
      </c>
      <c r="P4532" s="1">
        <f t="shared" si="212"/>
        <v>49293.423076923078</v>
      </c>
      <c r="Q4532" s="1">
        <f>Table1[[#This Row],[Earned Basic Salary]]*20%</f>
        <v>9858.6846153846163</v>
      </c>
      <c r="R4532" s="1">
        <f>Table1[[#This Row],[Earned Basic Salary]]*10%</f>
        <v>4929.3423076923082</v>
      </c>
      <c r="S4532" s="1">
        <f>Table1[[#This Row],[Earned Basic Salary]]*12%</f>
        <v>5915.2107692307691</v>
      </c>
      <c r="T4532" s="1">
        <f>200</f>
        <v>200</v>
      </c>
      <c r="U4532" s="1">
        <f>Table1[[#This Row],[PF]]+Table1[[#This Row],[Professional Tax]]</f>
        <v>6115.2107692307691</v>
      </c>
      <c r="V4532" s="1">
        <f>Table1[[#This Row],[Overtime Hours]]*200</f>
        <v>1800</v>
      </c>
      <c r="W4532" s="1">
        <f>Table1[[#This Row],[Earned Basic Salary]]+Table1[[#This Row],[HRA]]+Table1[[#This Row],[DA]]+Table1[[#This Row],[Overtime Pay]]</f>
        <v>65881.45</v>
      </c>
      <c r="X4532" s="1">
        <f>Table1[[#This Row],[Gross Salary]]-Table1[[#This Row],[Total Deduction]]</f>
        <v>59766.239230769228</v>
      </c>
      <c r="Y4532" t="s">
        <v>37</v>
      </c>
      <c r="Z4532" t="s">
        <v>48</v>
      </c>
      <c r="AA4532" t="s">
        <v>15942</v>
      </c>
      <c r="AB4532" t="s">
        <v>15943</v>
      </c>
    </row>
    <row r="4533" spans="1:28" x14ac:dyDescent="0.3">
      <c r="A4533" t="s">
        <v>15944</v>
      </c>
      <c r="B4533" t="s">
        <v>1313</v>
      </c>
      <c r="C4533">
        <v>39</v>
      </c>
      <c r="D4533" t="s">
        <v>127</v>
      </c>
      <c r="E4533" t="s">
        <v>62</v>
      </c>
      <c r="F4533" t="s">
        <v>89</v>
      </c>
      <c r="G4533" t="s">
        <v>11653</v>
      </c>
      <c r="H4533" t="s">
        <v>35</v>
      </c>
      <c r="I4533" t="s">
        <v>36</v>
      </c>
      <c r="J4533">
        <v>26</v>
      </c>
      <c r="K4533">
        <v>22</v>
      </c>
      <c r="L4533">
        <f t="shared" si="210"/>
        <v>4</v>
      </c>
      <c r="M4533">
        <v>19</v>
      </c>
      <c r="N4533">
        <v>30617</v>
      </c>
      <c r="O4533" s="1">
        <f t="shared" si="211"/>
        <v>1177.5769230769231</v>
      </c>
      <c r="P4533" s="1">
        <f t="shared" si="212"/>
        <v>25906.692307692309</v>
      </c>
      <c r="Q4533" s="1">
        <f>Table1[[#This Row],[Earned Basic Salary]]*20%</f>
        <v>5181.3384615384621</v>
      </c>
      <c r="R4533" s="1">
        <f>Table1[[#This Row],[Earned Basic Salary]]*10%</f>
        <v>2590.669230769231</v>
      </c>
      <c r="S4533" s="1">
        <f>Table1[[#This Row],[Earned Basic Salary]]*12%</f>
        <v>3108.8030769230768</v>
      </c>
      <c r="T4533" s="1">
        <f>200</f>
        <v>200</v>
      </c>
      <c r="U4533" s="1">
        <f>Table1[[#This Row],[PF]]+Table1[[#This Row],[Professional Tax]]</f>
        <v>3308.8030769230768</v>
      </c>
      <c r="V4533" s="1">
        <f>Table1[[#This Row],[Overtime Hours]]*200</f>
        <v>3800</v>
      </c>
      <c r="W4533" s="1">
        <f>Table1[[#This Row],[Earned Basic Salary]]+Table1[[#This Row],[HRA]]+Table1[[#This Row],[DA]]+Table1[[#This Row],[Overtime Pay]]</f>
        <v>37478.699999999997</v>
      </c>
      <c r="X4533" s="1">
        <f>Table1[[#This Row],[Gross Salary]]-Table1[[#This Row],[Total Deduction]]</f>
        <v>34169.896923076922</v>
      </c>
      <c r="Y4533" t="s">
        <v>37</v>
      </c>
      <c r="Z4533" t="s">
        <v>38</v>
      </c>
      <c r="AA4533" t="s">
        <v>15945</v>
      </c>
      <c r="AB4533" t="s">
        <v>15946</v>
      </c>
    </row>
    <row r="4534" spans="1:28" x14ac:dyDescent="0.3">
      <c r="A4534" t="s">
        <v>15947</v>
      </c>
      <c r="B4534" t="s">
        <v>126</v>
      </c>
      <c r="C4534">
        <v>52</v>
      </c>
      <c r="D4534" t="s">
        <v>44</v>
      </c>
      <c r="E4534" t="s">
        <v>32</v>
      </c>
      <c r="F4534" t="s">
        <v>63</v>
      </c>
      <c r="G4534" t="s">
        <v>15948</v>
      </c>
      <c r="H4534" t="s">
        <v>35</v>
      </c>
      <c r="I4534" t="s">
        <v>36</v>
      </c>
      <c r="J4534">
        <v>26</v>
      </c>
      <c r="K4534">
        <v>24</v>
      </c>
      <c r="L4534">
        <f t="shared" si="210"/>
        <v>2</v>
      </c>
      <c r="M4534">
        <v>19</v>
      </c>
      <c r="N4534">
        <v>77901</v>
      </c>
      <c r="O4534" s="1">
        <f t="shared" si="211"/>
        <v>2996.1923076923076</v>
      </c>
      <c r="P4534" s="1">
        <f t="shared" si="212"/>
        <v>71908.615384615376</v>
      </c>
      <c r="Q4534" s="1">
        <f>Table1[[#This Row],[Earned Basic Salary]]*20%</f>
        <v>14381.723076923075</v>
      </c>
      <c r="R4534" s="1">
        <f>Table1[[#This Row],[Earned Basic Salary]]*10%</f>
        <v>7190.8615384615377</v>
      </c>
      <c r="S4534" s="1">
        <f>Table1[[#This Row],[Earned Basic Salary]]*12%</f>
        <v>8629.0338461538449</v>
      </c>
      <c r="T4534" s="1">
        <f>200</f>
        <v>200</v>
      </c>
      <c r="U4534" s="1">
        <f>Table1[[#This Row],[PF]]+Table1[[#This Row],[Professional Tax]]</f>
        <v>8829.0338461538449</v>
      </c>
      <c r="V4534" s="1">
        <f>Table1[[#This Row],[Overtime Hours]]*200</f>
        <v>3800</v>
      </c>
      <c r="W4534" s="1">
        <f>Table1[[#This Row],[Earned Basic Salary]]+Table1[[#This Row],[HRA]]+Table1[[#This Row],[DA]]+Table1[[#This Row],[Overtime Pay]]</f>
        <v>97281.2</v>
      </c>
      <c r="X4534" s="1">
        <f>Table1[[#This Row],[Gross Salary]]-Table1[[#This Row],[Total Deduction]]</f>
        <v>88452.166153846149</v>
      </c>
      <c r="Y4534" t="s">
        <v>37</v>
      </c>
      <c r="Z4534" t="s">
        <v>106</v>
      </c>
      <c r="AA4534" t="s">
        <v>15949</v>
      </c>
      <c r="AB4534" t="s">
        <v>15950</v>
      </c>
    </row>
    <row r="4535" spans="1:28" x14ac:dyDescent="0.3">
      <c r="A4535" t="s">
        <v>15951</v>
      </c>
      <c r="B4535" t="s">
        <v>936</v>
      </c>
      <c r="C4535">
        <v>32</v>
      </c>
      <c r="D4535" t="s">
        <v>53</v>
      </c>
      <c r="E4535" t="s">
        <v>45</v>
      </c>
      <c r="F4535" t="s">
        <v>63</v>
      </c>
      <c r="G4535" t="s">
        <v>15952</v>
      </c>
      <c r="H4535" t="s">
        <v>35</v>
      </c>
      <c r="I4535" t="s">
        <v>36</v>
      </c>
      <c r="J4535">
        <v>26</v>
      </c>
      <c r="K4535">
        <v>24</v>
      </c>
      <c r="L4535">
        <f t="shared" si="210"/>
        <v>2</v>
      </c>
      <c r="M4535">
        <v>3</v>
      </c>
      <c r="N4535">
        <v>34911</v>
      </c>
      <c r="O4535" s="1">
        <f t="shared" si="211"/>
        <v>1342.7307692307693</v>
      </c>
      <c r="P4535" s="1">
        <f t="shared" si="212"/>
        <v>32225.538461538461</v>
      </c>
      <c r="Q4535" s="1">
        <f>Table1[[#This Row],[Earned Basic Salary]]*20%</f>
        <v>6445.1076923076926</v>
      </c>
      <c r="R4535" s="1">
        <f>Table1[[#This Row],[Earned Basic Salary]]*10%</f>
        <v>3222.5538461538463</v>
      </c>
      <c r="S4535" s="1">
        <f>Table1[[#This Row],[Earned Basic Salary]]*12%</f>
        <v>3867.0646153846151</v>
      </c>
      <c r="T4535" s="1">
        <f>200</f>
        <v>200</v>
      </c>
      <c r="U4535" s="1">
        <f>Table1[[#This Row],[PF]]+Table1[[#This Row],[Professional Tax]]</f>
        <v>4067.0646153846151</v>
      </c>
      <c r="V4535" s="1">
        <f>Table1[[#This Row],[Overtime Hours]]*200</f>
        <v>600</v>
      </c>
      <c r="W4535" s="1">
        <f>Table1[[#This Row],[Earned Basic Salary]]+Table1[[#This Row],[HRA]]+Table1[[#This Row],[DA]]+Table1[[#This Row],[Overtime Pay]]</f>
        <v>42493.2</v>
      </c>
      <c r="X4535" s="1">
        <f>Table1[[#This Row],[Gross Salary]]-Table1[[#This Row],[Total Deduction]]</f>
        <v>38426.13538461538</v>
      </c>
      <c r="Y4535" t="s">
        <v>37</v>
      </c>
      <c r="Z4535" t="s">
        <v>48</v>
      </c>
      <c r="AA4535" t="s">
        <v>15953</v>
      </c>
      <c r="AB4535" t="s">
        <v>15954</v>
      </c>
    </row>
    <row r="4536" spans="1:28" x14ac:dyDescent="0.3">
      <c r="A4536" t="s">
        <v>15955</v>
      </c>
      <c r="B4536" t="s">
        <v>310</v>
      </c>
      <c r="C4536">
        <v>26</v>
      </c>
      <c r="D4536" t="s">
        <v>31</v>
      </c>
      <c r="E4536" t="s">
        <v>82</v>
      </c>
      <c r="F4536" t="s">
        <v>46</v>
      </c>
      <c r="G4536" t="s">
        <v>2285</v>
      </c>
      <c r="H4536" t="s">
        <v>35</v>
      </c>
      <c r="I4536" t="s">
        <v>36</v>
      </c>
      <c r="J4536">
        <v>26</v>
      </c>
      <c r="K4536">
        <v>25</v>
      </c>
      <c r="L4536">
        <f t="shared" si="210"/>
        <v>1</v>
      </c>
      <c r="M4536">
        <v>6</v>
      </c>
      <c r="N4536">
        <v>77733</v>
      </c>
      <c r="O4536" s="1">
        <f t="shared" si="211"/>
        <v>2989.7307692307691</v>
      </c>
      <c r="P4536" s="1">
        <f t="shared" si="212"/>
        <v>74743.26923076922</v>
      </c>
      <c r="Q4536" s="1">
        <f>Table1[[#This Row],[Earned Basic Salary]]*20%</f>
        <v>14948.653846153844</v>
      </c>
      <c r="R4536" s="1">
        <f>Table1[[#This Row],[Earned Basic Salary]]*10%</f>
        <v>7474.326923076922</v>
      </c>
      <c r="S4536" s="1">
        <f>Table1[[#This Row],[Earned Basic Salary]]*12%</f>
        <v>8969.1923076923067</v>
      </c>
      <c r="T4536" s="1">
        <f>200</f>
        <v>200</v>
      </c>
      <c r="U4536" s="1">
        <f>Table1[[#This Row],[PF]]+Table1[[#This Row],[Professional Tax]]</f>
        <v>9169.1923076923067</v>
      </c>
      <c r="V4536" s="1">
        <f>Table1[[#This Row],[Overtime Hours]]*200</f>
        <v>1200</v>
      </c>
      <c r="W4536" s="1">
        <f>Table1[[#This Row],[Earned Basic Salary]]+Table1[[#This Row],[HRA]]+Table1[[#This Row],[DA]]+Table1[[#This Row],[Overtime Pay]]</f>
        <v>98366.249999999985</v>
      </c>
      <c r="X4536" s="1">
        <f>Table1[[#This Row],[Gross Salary]]-Table1[[#This Row],[Total Deduction]]</f>
        <v>89197.057692307673</v>
      </c>
      <c r="Y4536" t="s">
        <v>37</v>
      </c>
      <c r="Z4536" t="s">
        <v>38</v>
      </c>
      <c r="AA4536" t="s">
        <v>15956</v>
      </c>
      <c r="AB4536" t="s">
        <v>15957</v>
      </c>
    </row>
    <row r="4537" spans="1:28" x14ac:dyDescent="0.3">
      <c r="A4537" t="s">
        <v>15958</v>
      </c>
      <c r="B4537" t="s">
        <v>353</v>
      </c>
      <c r="C4537">
        <v>26</v>
      </c>
      <c r="D4537" t="s">
        <v>75</v>
      </c>
      <c r="E4537" t="s">
        <v>54</v>
      </c>
      <c r="F4537" t="s">
        <v>89</v>
      </c>
      <c r="G4537" t="s">
        <v>15959</v>
      </c>
      <c r="H4537" t="s">
        <v>35</v>
      </c>
      <c r="I4537" t="s">
        <v>36</v>
      </c>
      <c r="J4537">
        <v>26</v>
      </c>
      <c r="K4537">
        <v>24</v>
      </c>
      <c r="L4537">
        <f t="shared" si="210"/>
        <v>2</v>
      </c>
      <c r="M4537">
        <v>18</v>
      </c>
      <c r="N4537">
        <v>32198</v>
      </c>
      <c r="O4537" s="1">
        <f t="shared" si="211"/>
        <v>1238.3846153846155</v>
      </c>
      <c r="P4537" s="1">
        <f t="shared" si="212"/>
        <v>29721.230769230773</v>
      </c>
      <c r="Q4537" s="1">
        <f>Table1[[#This Row],[Earned Basic Salary]]*20%</f>
        <v>5944.2461538461548</v>
      </c>
      <c r="R4537" s="1">
        <f>Table1[[#This Row],[Earned Basic Salary]]*10%</f>
        <v>2972.1230769230774</v>
      </c>
      <c r="S4537" s="1">
        <f>Table1[[#This Row],[Earned Basic Salary]]*12%</f>
        <v>3566.5476923076926</v>
      </c>
      <c r="T4537" s="1">
        <f>200</f>
        <v>200</v>
      </c>
      <c r="U4537" s="1">
        <f>Table1[[#This Row],[PF]]+Table1[[#This Row],[Professional Tax]]</f>
        <v>3766.5476923076926</v>
      </c>
      <c r="V4537" s="1">
        <f>Table1[[#This Row],[Overtime Hours]]*200</f>
        <v>3600</v>
      </c>
      <c r="W4537" s="1">
        <f>Table1[[#This Row],[Earned Basic Salary]]+Table1[[#This Row],[HRA]]+Table1[[#This Row],[DA]]+Table1[[#This Row],[Overtime Pay]]</f>
        <v>42237.600000000006</v>
      </c>
      <c r="X4537" s="1">
        <f>Table1[[#This Row],[Gross Salary]]-Table1[[#This Row],[Total Deduction]]</f>
        <v>38471.052307692313</v>
      </c>
      <c r="Y4537" t="s">
        <v>37</v>
      </c>
      <c r="Z4537" t="s">
        <v>38</v>
      </c>
      <c r="AA4537" t="s">
        <v>15960</v>
      </c>
      <c r="AB4537" t="s">
        <v>15961</v>
      </c>
    </row>
    <row r="4538" spans="1:28" x14ac:dyDescent="0.3">
      <c r="A4538" t="s">
        <v>15962</v>
      </c>
      <c r="B4538" t="s">
        <v>80</v>
      </c>
      <c r="C4538">
        <v>47</v>
      </c>
      <c r="D4538" t="s">
        <v>81</v>
      </c>
      <c r="E4538" t="s">
        <v>82</v>
      </c>
      <c r="F4538" t="s">
        <v>89</v>
      </c>
      <c r="G4538" t="s">
        <v>1265</v>
      </c>
      <c r="H4538" t="s">
        <v>35</v>
      </c>
      <c r="I4538" t="s">
        <v>36</v>
      </c>
      <c r="J4538">
        <v>26</v>
      </c>
      <c r="K4538">
        <v>26</v>
      </c>
      <c r="L4538">
        <f t="shared" si="210"/>
        <v>0</v>
      </c>
      <c r="M4538">
        <v>1</v>
      </c>
      <c r="N4538">
        <v>20899</v>
      </c>
      <c r="O4538" s="1">
        <f t="shared" si="211"/>
        <v>803.80769230769226</v>
      </c>
      <c r="P4538" s="1">
        <f t="shared" si="212"/>
        <v>20899</v>
      </c>
      <c r="Q4538" s="1">
        <f>Table1[[#This Row],[Earned Basic Salary]]*20%</f>
        <v>4179.8</v>
      </c>
      <c r="R4538" s="1">
        <f>Table1[[#This Row],[Earned Basic Salary]]*10%</f>
        <v>2089.9</v>
      </c>
      <c r="S4538" s="1">
        <f>Table1[[#This Row],[Earned Basic Salary]]*12%</f>
        <v>2507.88</v>
      </c>
      <c r="T4538" s="1">
        <f>200</f>
        <v>200</v>
      </c>
      <c r="U4538" s="1">
        <f>Table1[[#This Row],[PF]]+Table1[[#This Row],[Professional Tax]]</f>
        <v>2707.88</v>
      </c>
      <c r="V4538" s="1">
        <f>Table1[[#This Row],[Overtime Hours]]*200</f>
        <v>200</v>
      </c>
      <c r="W4538" s="1">
        <f>Table1[[#This Row],[Earned Basic Salary]]+Table1[[#This Row],[HRA]]+Table1[[#This Row],[DA]]+Table1[[#This Row],[Overtime Pay]]</f>
        <v>27368.7</v>
      </c>
      <c r="X4538" s="1">
        <f>Table1[[#This Row],[Gross Salary]]-Table1[[#This Row],[Total Deduction]]</f>
        <v>24660.82</v>
      </c>
      <c r="Y4538" t="s">
        <v>37</v>
      </c>
      <c r="Z4538" t="s">
        <v>95</v>
      </c>
      <c r="AA4538" t="s">
        <v>15963</v>
      </c>
      <c r="AB4538" t="s">
        <v>15964</v>
      </c>
    </row>
    <row r="4539" spans="1:28" x14ac:dyDescent="0.3">
      <c r="A4539" t="s">
        <v>15965</v>
      </c>
      <c r="B4539" t="s">
        <v>290</v>
      </c>
      <c r="C4539">
        <v>40</v>
      </c>
      <c r="D4539" t="s">
        <v>75</v>
      </c>
      <c r="E4539" t="s">
        <v>45</v>
      </c>
      <c r="F4539" t="s">
        <v>63</v>
      </c>
      <c r="G4539" t="s">
        <v>6237</v>
      </c>
      <c r="H4539" t="s">
        <v>35</v>
      </c>
      <c r="I4539" t="s">
        <v>36</v>
      </c>
      <c r="J4539">
        <v>26</v>
      </c>
      <c r="K4539">
        <v>22</v>
      </c>
      <c r="L4539">
        <f t="shared" si="210"/>
        <v>4</v>
      </c>
      <c r="M4539">
        <v>7</v>
      </c>
      <c r="N4539">
        <v>52413</v>
      </c>
      <c r="O4539" s="1">
        <f t="shared" si="211"/>
        <v>2015.8846153846155</v>
      </c>
      <c r="P4539" s="1">
        <f t="shared" si="212"/>
        <v>44349.461538461539</v>
      </c>
      <c r="Q4539" s="1">
        <f>Table1[[#This Row],[Earned Basic Salary]]*20%</f>
        <v>8869.8923076923074</v>
      </c>
      <c r="R4539" s="1">
        <f>Table1[[#This Row],[Earned Basic Salary]]*10%</f>
        <v>4434.9461538461537</v>
      </c>
      <c r="S4539" s="1">
        <f>Table1[[#This Row],[Earned Basic Salary]]*12%</f>
        <v>5321.9353846153845</v>
      </c>
      <c r="T4539" s="1">
        <f>200</f>
        <v>200</v>
      </c>
      <c r="U4539" s="1">
        <f>Table1[[#This Row],[PF]]+Table1[[#This Row],[Professional Tax]]</f>
        <v>5521.9353846153845</v>
      </c>
      <c r="V4539" s="1">
        <f>Table1[[#This Row],[Overtime Hours]]*200</f>
        <v>1400</v>
      </c>
      <c r="W4539" s="1">
        <f>Table1[[#This Row],[Earned Basic Salary]]+Table1[[#This Row],[HRA]]+Table1[[#This Row],[DA]]+Table1[[#This Row],[Overtime Pay]]</f>
        <v>59054.3</v>
      </c>
      <c r="X4539" s="1">
        <f>Table1[[#This Row],[Gross Salary]]-Table1[[#This Row],[Total Deduction]]</f>
        <v>53532.36461538462</v>
      </c>
      <c r="Y4539" t="s">
        <v>37</v>
      </c>
      <c r="Z4539" t="s">
        <v>95</v>
      </c>
      <c r="AA4539" t="s">
        <v>15966</v>
      </c>
      <c r="AB4539" t="s">
        <v>15967</v>
      </c>
    </row>
    <row r="4540" spans="1:28" x14ac:dyDescent="0.3">
      <c r="A4540" t="s">
        <v>15968</v>
      </c>
      <c r="B4540" t="s">
        <v>2375</v>
      </c>
      <c r="C4540">
        <v>37</v>
      </c>
      <c r="D4540" t="s">
        <v>31</v>
      </c>
      <c r="E4540" t="s">
        <v>62</v>
      </c>
      <c r="F4540" t="s">
        <v>33</v>
      </c>
      <c r="G4540" t="s">
        <v>10797</v>
      </c>
      <c r="H4540" t="s">
        <v>35</v>
      </c>
      <c r="I4540" t="s">
        <v>36</v>
      </c>
      <c r="J4540">
        <v>26</v>
      </c>
      <c r="K4540">
        <v>22</v>
      </c>
      <c r="L4540">
        <f t="shared" si="210"/>
        <v>4</v>
      </c>
      <c r="M4540">
        <v>5</v>
      </c>
      <c r="N4540">
        <v>68977</v>
      </c>
      <c r="O4540" s="1">
        <f t="shared" si="211"/>
        <v>2652.9615384615386</v>
      </c>
      <c r="P4540" s="1">
        <f t="shared" si="212"/>
        <v>58365.153846153851</v>
      </c>
      <c r="Q4540" s="1">
        <f>Table1[[#This Row],[Earned Basic Salary]]*20%</f>
        <v>11673.030769230771</v>
      </c>
      <c r="R4540" s="1">
        <f>Table1[[#This Row],[Earned Basic Salary]]*10%</f>
        <v>5836.5153846153853</v>
      </c>
      <c r="S4540" s="1">
        <f>Table1[[#This Row],[Earned Basic Salary]]*12%</f>
        <v>7003.8184615384616</v>
      </c>
      <c r="T4540" s="1">
        <f>200</f>
        <v>200</v>
      </c>
      <c r="U4540" s="1">
        <f>Table1[[#This Row],[PF]]+Table1[[#This Row],[Professional Tax]]</f>
        <v>7203.8184615384616</v>
      </c>
      <c r="V4540" s="1">
        <f>Table1[[#This Row],[Overtime Hours]]*200</f>
        <v>1000</v>
      </c>
      <c r="W4540" s="1">
        <f>Table1[[#This Row],[Earned Basic Salary]]+Table1[[#This Row],[HRA]]+Table1[[#This Row],[DA]]+Table1[[#This Row],[Overtime Pay]]</f>
        <v>76874.700000000012</v>
      </c>
      <c r="X4540" s="1">
        <f>Table1[[#This Row],[Gross Salary]]-Table1[[#This Row],[Total Deduction]]</f>
        <v>69670.881538461545</v>
      </c>
      <c r="Y4540" t="s">
        <v>37</v>
      </c>
      <c r="Z4540" t="s">
        <v>48</v>
      </c>
      <c r="AA4540" t="s">
        <v>15969</v>
      </c>
      <c r="AB4540" t="s">
        <v>15970</v>
      </c>
    </row>
    <row r="4541" spans="1:28" x14ac:dyDescent="0.3">
      <c r="A4541" t="s">
        <v>15971</v>
      </c>
      <c r="B4541" t="s">
        <v>470</v>
      </c>
      <c r="C4541">
        <v>53</v>
      </c>
      <c r="D4541" t="s">
        <v>81</v>
      </c>
      <c r="E4541" t="s">
        <v>32</v>
      </c>
      <c r="F4541" t="s">
        <v>69</v>
      </c>
      <c r="G4541" t="s">
        <v>13765</v>
      </c>
      <c r="H4541" t="s">
        <v>35</v>
      </c>
      <c r="I4541" t="s">
        <v>36</v>
      </c>
      <c r="J4541">
        <v>26</v>
      </c>
      <c r="K4541">
        <v>25</v>
      </c>
      <c r="L4541">
        <f t="shared" si="210"/>
        <v>1</v>
      </c>
      <c r="M4541">
        <v>6</v>
      </c>
      <c r="N4541">
        <v>29913</v>
      </c>
      <c r="O4541" s="1">
        <f t="shared" si="211"/>
        <v>1150.5</v>
      </c>
      <c r="P4541" s="1">
        <f t="shared" si="212"/>
        <v>28762.5</v>
      </c>
      <c r="Q4541" s="1">
        <f>Table1[[#This Row],[Earned Basic Salary]]*20%</f>
        <v>5752.5</v>
      </c>
      <c r="R4541" s="1">
        <f>Table1[[#This Row],[Earned Basic Salary]]*10%</f>
        <v>2876.25</v>
      </c>
      <c r="S4541" s="1">
        <f>Table1[[#This Row],[Earned Basic Salary]]*12%</f>
        <v>3451.5</v>
      </c>
      <c r="T4541" s="1">
        <f>200</f>
        <v>200</v>
      </c>
      <c r="U4541" s="1">
        <f>Table1[[#This Row],[PF]]+Table1[[#This Row],[Professional Tax]]</f>
        <v>3651.5</v>
      </c>
      <c r="V4541" s="1">
        <f>Table1[[#This Row],[Overtime Hours]]*200</f>
        <v>1200</v>
      </c>
      <c r="W4541" s="1">
        <f>Table1[[#This Row],[Earned Basic Salary]]+Table1[[#This Row],[HRA]]+Table1[[#This Row],[DA]]+Table1[[#This Row],[Overtime Pay]]</f>
        <v>38591.25</v>
      </c>
      <c r="X4541" s="1">
        <f>Table1[[#This Row],[Gross Salary]]-Table1[[#This Row],[Total Deduction]]</f>
        <v>34939.75</v>
      </c>
      <c r="Y4541" t="s">
        <v>37</v>
      </c>
      <c r="Z4541" t="s">
        <v>48</v>
      </c>
      <c r="AA4541" t="s">
        <v>15972</v>
      </c>
      <c r="AB4541" t="s">
        <v>15973</v>
      </c>
    </row>
    <row r="4542" spans="1:28" x14ac:dyDescent="0.3">
      <c r="A4542" t="s">
        <v>15974</v>
      </c>
      <c r="B4542" t="s">
        <v>3028</v>
      </c>
      <c r="C4542">
        <v>39</v>
      </c>
      <c r="D4542" t="s">
        <v>81</v>
      </c>
      <c r="E4542" t="s">
        <v>54</v>
      </c>
      <c r="F4542" t="s">
        <v>83</v>
      </c>
      <c r="G4542" t="s">
        <v>13789</v>
      </c>
      <c r="H4542" t="s">
        <v>35</v>
      </c>
      <c r="I4542" t="s">
        <v>36</v>
      </c>
      <c r="J4542">
        <v>26</v>
      </c>
      <c r="K4542">
        <v>23</v>
      </c>
      <c r="L4542">
        <f t="shared" si="210"/>
        <v>3</v>
      </c>
      <c r="M4542">
        <v>18</v>
      </c>
      <c r="N4542">
        <v>65847</v>
      </c>
      <c r="O4542" s="1">
        <f t="shared" si="211"/>
        <v>2532.5769230769229</v>
      </c>
      <c r="P4542" s="1">
        <f t="shared" si="212"/>
        <v>58249.269230769227</v>
      </c>
      <c r="Q4542" s="1">
        <f>Table1[[#This Row],[Earned Basic Salary]]*20%</f>
        <v>11649.853846153846</v>
      </c>
      <c r="R4542" s="1">
        <f>Table1[[#This Row],[Earned Basic Salary]]*10%</f>
        <v>5824.9269230769232</v>
      </c>
      <c r="S4542" s="1">
        <f>Table1[[#This Row],[Earned Basic Salary]]*12%</f>
        <v>6989.912307692307</v>
      </c>
      <c r="T4542" s="1">
        <f>200</f>
        <v>200</v>
      </c>
      <c r="U4542" s="1">
        <f>Table1[[#This Row],[PF]]+Table1[[#This Row],[Professional Tax]]</f>
        <v>7189.912307692307</v>
      </c>
      <c r="V4542" s="1">
        <f>Table1[[#This Row],[Overtime Hours]]*200</f>
        <v>3600</v>
      </c>
      <c r="W4542" s="1">
        <f>Table1[[#This Row],[Earned Basic Salary]]+Table1[[#This Row],[HRA]]+Table1[[#This Row],[DA]]+Table1[[#This Row],[Overtime Pay]]</f>
        <v>79324.05</v>
      </c>
      <c r="X4542" s="1">
        <f>Table1[[#This Row],[Gross Salary]]-Table1[[#This Row],[Total Deduction]]</f>
        <v>72134.13769230769</v>
      </c>
      <c r="Y4542" t="s">
        <v>37</v>
      </c>
      <c r="Z4542" t="s">
        <v>95</v>
      </c>
      <c r="AA4542" t="s">
        <v>15975</v>
      </c>
      <c r="AB4542" t="s">
        <v>15976</v>
      </c>
    </row>
    <row r="4543" spans="1:28" x14ac:dyDescent="0.3">
      <c r="A4543" t="s">
        <v>15977</v>
      </c>
      <c r="B4543" t="s">
        <v>387</v>
      </c>
      <c r="C4543">
        <v>35</v>
      </c>
      <c r="D4543" t="s">
        <v>61</v>
      </c>
      <c r="E4543" t="s">
        <v>62</v>
      </c>
      <c r="F4543" t="s">
        <v>63</v>
      </c>
      <c r="G4543" t="s">
        <v>6990</v>
      </c>
      <c r="H4543" t="s">
        <v>35</v>
      </c>
      <c r="I4543" t="s">
        <v>36</v>
      </c>
      <c r="J4543">
        <v>26</v>
      </c>
      <c r="K4543">
        <v>23</v>
      </c>
      <c r="L4543">
        <f t="shared" si="210"/>
        <v>3</v>
      </c>
      <c r="M4543">
        <v>9</v>
      </c>
      <c r="N4543">
        <v>37572</v>
      </c>
      <c r="O4543" s="1">
        <f t="shared" si="211"/>
        <v>1445.0769230769231</v>
      </c>
      <c r="P4543" s="1">
        <f t="shared" si="212"/>
        <v>33236.769230769234</v>
      </c>
      <c r="Q4543" s="1">
        <f>Table1[[#This Row],[Earned Basic Salary]]*20%</f>
        <v>6647.3538461538474</v>
      </c>
      <c r="R4543" s="1">
        <f>Table1[[#This Row],[Earned Basic Salary]]*10%</f>
        <v>3323.6769230769237</v>
      </c>
      <c r="S4543" s="1">
        <f>Table1[[#This Row],[Earned Basic Salary]]*12%</f>
        <v>3988.4123076923079</v>
      </c>
      <c r="T4543" s="1">
        <f>200</f>
        <v>200</v>
      </c>
      <c r="U4543" s="1">
        <f>Table1[[#This Row],[PF]]+Table1[[#This Row],[Professional Tax]]</f>
        <v>4188.4123076923079</v>
      </c>
      <c r="V4543" s="1">
        <f>Table1[[#This Row],[Overtime Hours]]*200</f>
        <v>1800</v>
      </c>
      <c r="W4543" s="1">
        <f>Table1[[#This Row],[Earned Basic Salary]]+Table1[[#This Row],[HRA]]+Table1[[#This Row],[DA]]+Table1[[#This Row],[Overtime Pay]]</f>
        <v>45007.8</v>
      </c>
      <c r="X4543" s="1">
        <f>Table1[[#This Row],[Gross Salary]]-Table1[[#This Row],[Total Deduction]]</f>
        <v>40819.387692307697</v>
      </c>
      <c r="Y4543" t="s">
        <v>37</v>
      </c>
      <c r="Z4543" t="s">
        <v>38</v>
      </c>
      <c r="AA4543" t="s">
        <v>15978</v>
      </c>
      <c r="AB4543" t="s">
        <v>15979</v>
      </c>
    </row>
    <row r="4544" spans="1:28" x14ac:dyDescent="0.3">
      <c r="A4544" t="s">
        <v>15980</v>
      </c>
      <c r="B4544" t="s">
        <v>475</v>
      </c>
      <c r="C4544">
        <v>21</v>
      </c>
      <c r="D4544" t="s">
        <v>75</v>
      </c>
      <c r="E4544" t="s">
        <v>62</v>
      </c>
      <c r="F4544" t="s">
        <v>46</v>
      </c>
      <c r="G4544" t="s">
        <v>14784</v>
      </c>
      <c r="H4544" t="s">
        <v>35</v>
      </c>
      <c r="I4544" t="s">
        <v>36</v>
      </c>
      <c r="J4544">
        <v>26</v>
      </c>
      <c r="K4544">
        <v>23</v>
      </c>
      <c r="L4544">
        <f t="shared" si="210"/>
        <v>3</v>
      </c>
      <c r="M4544">
        <v>16</v>
      </c>
      <c r="N4544">
        <v>37848</v>
      </c>
      <c r="O4544" s="1">
        <f t="shared" si="211"/>
        <v>1455.6923076923076</v>
      </c>
      <c r="P4544" s="1">
        <f t="shared" si="212"/>
        <v>33480.923076923078</v>
      </c>
      <c r="Q4544" s="1">
        <f>Table1[[#This Row],[Earned Basic Salary]]*20%</f>
        <v>6696.1846153846163</v>
      </c>
      <c r="R4544" s="1">
        <f>Table1[[#This Row],[Earned Basic Salary]]*10%</f>
        <v>3348.0923076923082</v>
      </c>
      <c r="S4544" s="1">
        <f>Table1[[#This Row],[Earned Basic Salary]]*12%</f>
        <v>4017.7107692307691</v>
      </c>
      <c r="T4544" s="1">
        <f>200</f>
        <v>200</v>
      </c>
      <c r="U4544" s="1">
        <f>Table1[[#This Row],[PF]]+Table1[[#This Row],[Professional Tax]]</f>
        <v>4217.7107692307691</v>
      </c>
      <c r="V4544" s="1">
        <f>Table1[[#This Row],[Overtime Hours]]*200</f>
        <v>3200</v>
      </c>
      <c r="W4544" s="1">
        <f>Table1[[#This Row],[Earned Basic Salary]]+Table1[[#This Row],[HRA]]+Table1[[#This Row],[DA]]+Table1[[#This Row],[Overtime Pay]]</f>
        <v>46725.2</v>
      </c>
      <c r="X4544" s="1">
        <f>Table1[[#This Row],[Gross Salary]]-Table1[[#This Row],[Total Deduction]]</f>
        <v>42507.489230769228</v>
      </c>
      <c r="Y4544" t="s">
        <v>37</v>
      </c>
      <c r="Z4544" t="s">
        <v>106</v>
      </c>
      <c r="AA4544" t="s">
        <v>15981</v>
      </c>
      <c r="AB4544" t="s">
        <v>15982</v>
      </c>
    </row>
    <row r="4545" spans="1:28" x14ac:dyDescent="0.3">
      <c r="A4545" t="s">
        <v>15983</v>
      </c>
      <c r="B4545" t="s">
        <v>202</v>
      </c>
      <c r="C4545">
        <v>41</v>
      </c>
      <c r="D4545" t="s">
        <v>61</v>
      </c>
      <c r="E4545" t="s">
        <v>45</v>
      </c>
      <c r="F4545" t="s">
        <v>55</v>
      </c>
      <c r="G4545" t="s">
        <v>7338</v>
      </c>
      <c r="H4545" t="s">
        <v>35</v>
      </c>
      <c r="I4545" t="s">
        <v>36</v>
      </c>
      <c r="J4545">
        <v>26</v>
      </c>
      <c r="K4545">
        <v>24</v>
      </c>
      <c r="L4545">
        <f t="shared" si="210"/>
        <v>2</v>
      </c>
      <c r="M4545">
        <v>17</v>
      </c>
      <c r="N4545">
        <v>25516</v>
      </c>
      <c r="O4545" s="1">
        <f t="shared" si="211"/>
        <v>981.38461538461536</v>
      </c>
      <c r="P4545" s="1">
        <f t="shared" si="212"/>
        <v>23553.23076923077</v>
      </c>
      <c r="Q4545" s="1">
        <f>Table1[[#This Row],[Earned Basic Salary]]*20%</f>
        <v>4710.6461538461544</v>
      </c>
      <c r="R4545" s="1">
        <f>Table1[[#This Row],[Earned Basic Salary]]*10%</f>
        <v>2355.3230769230772</v>
      </c>
      <c r="S4545" s="1">
        <f>Table1[[#This Row],[Earned Basic Salary]]*12%</f>
        <v>2826.3876923076923</v>
      </c>
      <c r="T4545" s="1">
        <f>200</f>
        <v>200</v>
      </c>
      <c r="U4545" s="1">
        <f>Table1[[#This Row],[PF]]+Table1[[#This Row],[Professional Tax]]</f>
        <v>3026.3876923076923</v>
      </c>
      <c r="V4545" s="1">
        <f>Table1[[#This Row],[Overtime Hours]]*200</f>
        <v>3400</v>
      </c>
      <c r="W4545" s="1">
        <f>Table1[[#This Row],[Earned Basic Salary]]+Table1[[#This Row],[HRA]]+Table1[[#This Row],[DA]]+Table1[[#This Row],[Overtime Pay]]</f>
        <v>34019.199999999997</v>
      </c>
      <c r="X4545" s="1">
        <f>Table1[[#This Row],[Gross Salary]]-Table1[[#This Row],[Total Deduction]]</f>
        <v>30992.812307692304</v>
      </c>
      <c r="Y4545" t="s">
        <v>37</v>
      </c>
      <c r="Z4545" t="s">
        <v>38</v>
      </c>
      <c r="AA4545" t="s">
        <v>15984</v>
      </c>
      <c r="AB4545" t="s">
        <v>15985</v>
      </c>
    </row>
    <row r="4546" spans="1:28" x14ac:dyDescent="0.3">
      <c r="A4546" t="s">
        <v>15986</v>
      </c>
      <c r="B4546" t="s">
        <v>1547</v>
      </c>
      <c r="C4546">
        <v>25</v>
      </c>
      <c r="D4546" t="s">
        <v>127</v>
      </c>
      <c r="E4546" t="s">
        <v>32</v>
      </c>
      <c r="F4546" t="s">
        <v>46</v>
      </c>
      <c r="G4546" t="s">
        <v>15987</v>
      </c>
      <c r="H4546" t="s">
        <v>35</v>
      </c>
      <c r="I4546" t="s">
        <v>36</v>
      </c>
      <c r="J4546">
        <v>26</v>
      </c>
      <c r="K4546">
        <v>23</v>
      </c>
      <c r="L4546">
        <f t="shared" si="210"/>
        <v>3</v>
      </c>
      <c r="M4546">
        <v>4</v>
      </c>
      <c r="N4546">
        <v>59072</v>
      </c>
      <c r="O4546" s="1">
        <f t="shared" si="211"/>
        <v>2272</v>
      </c>
      <c r="P4546" s="1">
        <f t="shared" si="212"/>
        <v>52256</v>
      </c>
      <c r="Q4546" s="1">
        <f>Table1[[#This Row],[Earned Basic Salary]]*20%</f>
        <v>10451.200000000001</v>
      </c>
      <c r="R4546" s="1">
        <f>Table1[[#This Row],[Earned Basic Salary]]*10%</f>
        <v>5225.6000000000004</v>
      </c>
      <c r="S4546" s="1">
        <f>Table1[[#This Row],[Earned Basic Salary]]*12%</f>
        <v>6270.7199999999993</v>
      </c>
      <c r="T4546" s="1">
        <f>200</f>
        <v>200</v>
      </c>
      <c r="U4546" s="1">
        <f>Table1[[#This Row],[PF]]+Table1[[#This Row],[Professional Tax]]</f>
        <v>6470.7199999999993</v>
      </c>
      <c r="V4546" s="1">
        <f>Table1[[#This Row],[Overtime Hours]]*200</f>
        <v>800</v>
      </c>
      <c r="W4546" s="1">
        <f>Table1[[#This Row],[Earned Basic Salary]]+Table1[[#This Row],[HRA]]+Table1[[#This Row],[DA]]+Table1[[#This Row],[Overtime Pay]]</f>
        <v>68732.800000000003</v>
      </c>
      <c r="X4546" s="1">
        <f>Table1[[#This Row],[Gross Salary]]-Table1[[#This Row],[Total Deduction]]</f>
        <v>62262.080000000002</v>
      </c>
      <c r="Y4546" t="s">
        <v>37</v>
      </c>
      <c r="Z4546" t="s">
        <v>95</v>
      </c>
      <c r="AA4546" t="s">
        <v>15988</v>
      </c>
      <c r="AB4546" t="s">
        <v>15989</v>
      </c>
    </row>
    <row r="4547" spans="1:28" x14ac:dyDescent="0.3">
      <c r="A4547" t="s">
        <v>15990</v>
      </c>
      <c r="B4547" t="s">
        <v>461</v>
      </c>
      <c r="C4547">
        <v>52</v>
      </c>
      <c r="D4547" t="s">
        <v>127</v>
      </c>
      <c r="E4547" t="s">
        <v>54</v>
      </c>
      <c r="F4547" t="s">
        <v>33</v>
      </c>
      <c r="G4547" t="s">
        <v>2764</v>
      </c>
      <c r="H4547" t="s">
        <v>35</v>
      </c>
      <c r="I4547" t="s">
        <v>36</v>
      </c>
      <c r="J4547">
        <v>26</v>
      </c>
      <c r="K4547">
        <v>23</v>
      </c>
      <c r="L4547">
        <f t="shared" ref="L4547:L4610" si="213">J4547-K4547</f>
        <v>3</v>
      </c>
      <c r="M4547">
        <v>19</v>
      </c>
      <c r="N4547">
        <v>41071</v>
      </c>
      <c r="O4547" s="1">
        <f t="shared" ref="O4547:O4610" si="214">N4547/J4547</f>
        <v>1579.6538461538462</v>
      </c>
      <c r="P4547" s="1">
        <f t="shared" ref="P4547:P4610" si="215">O4547*K4547</f>
        <v>36332.038461538461</v>
      </c>
      <c r="Q4547" s="1">
        <f>Table1[[#This Row],[Earned Basic Salary]]*20%</f>
        <v>7266.4076923076927</v>
      </c>
      <c r="R4547" s="1">
        <f>Table1[[#This Row],[Earned Basic Salary]]*10%</f>
        <v>3633.2038461538464</v>
      </c>
      <c r="S4547" s="1">
        <f>Table1[[#This Row],[Earned Basic Salary]]*12%</f>
        <v>4359.8446153846153</v>
      </c>
      <c r="T4547" s="1">
        <f>200</f>
        <v>200</v>
      </c>
      <c r="U4547" s="1">
        <f>Table1[[#This Row],[PF]]+Table1[[#This Row],[Professional Tax]]</f>
        <v>4559.8446153846153</v>
      </c>
      <c r="V4547" s="1">
        <f>Table1[[#This Row],[Overtime Hours]]*200</f>
        <v>3800</v>
      </c>
      <c r="W4547" s="1">
        <f>Table1[[#This Row],[Earned Basic Salary]]+Table1[[#This Row],[HRA]]+Table1[[#This Row],[DA]]+Table1[[#This Row],[Overtime Pay]]</f>
        <v>51031.65</v>
      </c>
      <c r="X4547" s="1">
        <f>Table1[[#This Row],[Gross Salary]]-Table1[[#This Row],[Total Deduction]]</f>
        <v>46471.805384615385</v>
      </c>
      <c r="Y4547" t="s">
        <v>37</v>
      </c>
      <c r="Z4547" t="s">
        <v>48</v>
      </c>
      <c r="AA4547" t="s">
        <v>15991</v>
      </c>
      <c r="AB4547" t="s">
        <v>15992</v>
      </c>
    </row>
    <row r="4548" spans="1:28" x14ac:dyDescent="0.3">
      <c r="A4548" t="s">
        <v>15993</v>
      </c>
      <c r="B4548" t="s">
        <v>1149</v>
      </c>
      <c r="C4548">
        <v>46</v>
      </c>
      <c r="D4548" t="s">
        <v>75</v>
      </c>
      <c r="E4548" t="s">
        <v>121</v>
      </c>
      <c r="F4548" t="s">
        <v>46</v>
      </c>
      <c r="G4548" t="s">
        <v>5241</v>
      </c>
      <c r="H4548" t="s">
        <v>35</v>
      </c>
      <c r="I4548" t="s">
        <v>36</v>
      </c>
      <c r="J4548">
        <v>26</v>
      </c>
      <c r="K4548">
        <v>22</v>
      </c>
      <c r="L4548">
        <f t="shared" si="213"/>
        <v>4</v>
      </c>
      <c r="M4548">
        <v>10</v>
      </c>
      <c r="N4548">
        <v>20384</v>
      </c>
      <c r="O4548" s="1">
        <f t="shared" si="214"/>
        <v>784</v>
      </c>
      <c r="P4548" s="1">
        <f t="shared" si="215"/>
        <v>17248</v>
      </c>
      <c r="Q4548" s="1">
        <f>Table1[[#This Row],[Earned Basic Salary]]*20%</f>
        <v>3449.6000000000004</v>
      </c>
      <c r="R4548" s="1">
        <f>Table1[[#This Row],[Earned Basic Salary]]*10%</f>
        <v>1724.8000000000002</v>
      </c>
      <c r="S4548" s="1">
        <f>Table1[[#This Row],[Earned Basic Salary]]*12%</f>
        <v>2069.7599999999998</v>
      </c>
      <c r="T4548" s="1">
        <f>200</f>
        <v>200</v>
      </c>
      <c r="U4548" s="1">
        <f>Table1[[#This Row],[PF]]+Table1[[#This Row],[Professional Tax]]</f>
        <v>2269.7599999999998</v>
      </c>
      <c r="V4548" s="1">
        <f>Table1[[#This Row],[Overtime Hours]]*200</f>
        <v>2000</v>
      </c>
      <c r="W4548" s="1">
        <f>Table1[[#This Row],[Earned Basic Salary]]+Table1[[#This Row],[HRA]]+Table1[[#This Row],[DA]]+Table1[[#This Row],[Overtime Pay]]</f>
        <v>24422.399999999998</v>
      </c>
      <c r="X4548" s="1">
        <f>Table1[[#This Row],[Gross Salary]]-Table1[[#This Row],[Total Deduction]]</f>
        <v>22152.639999999999</v>
      </c>
      <c r="Y4548" t="s">
        <v>37</v>
      </c>
      <c r="Z4548" t="s">
        <v>48</v>
      </c>
      <c r="AA4548" t="s">
        <v>15994</v>
      </c>
      <c r="AB4548" t="s">
        <v>15995</v>
      </c>
    </row>
    <row r="4549" spans="1:28" x14ac:dyDescent="0.3">
      <c r="A4549" t="s">
        <v>15996</v>
      </c>
      <c r="B4549" t="s">
        <v>549</v>
      </c>
      <c r="C4549">
        <v>49</v>
      </c>
      <c r="D4549" t="s">
        <v>53</v>
      </c>
      <c r="E4549" t="s">
        <v>121</v>
      </c>
      <c r="F4549" t="s">
        <v>46</v>
      </c>
      <c r="G4549" t="s">
        <v>4748</v>
      </c>
      <c r="H4549" t="s">
        <v>35</v>
      </c>
      <c r="I4549" t="s">
        <v>36</v>
      </c>
      <c r="J4549">
        <v>26</v>
      </c>
      <c r="K4549">
        <v>23</v>
      </c>
      <c r="L4549">
        <f t="shared" si="213"/>
        <v>3</v>
      </c>
      <c r="M4549">
        <v>7</v>
      </c>
      <c r="N4549">
        <v>56978</v>
      </c>
      <c r="O4549" s="1">
        <f t="shared" si="214"/>
        <v>2191.4615384615386</v>
      </c>
      <c r="P4549" s="1">
        <f t="shared" si="215"/>
        <v>50403.61538461539</v>
      </c>
      <c r="Q4549" s="1">
        <f>Table1[[#This Row],[Earned Basic Salary]]*20%</f>
        <v>10080.723076923079</v>
      </c>
      <c r="R4549" s="1">
        <f>Table1[[#This Row],[Earned Basic Salary]]*10%</f>
        <v>5040.3615384615396</v>
      </c>
      <c r="S4549" s="1">
        <f>Table1[[#This Row],[Earned Basic Salary]]*12%</f>
        <v>6048.4338461538464</v>
      </c>
      <c r="T4549" s="1">
        <f>200</f>
        <v>200</v>
      </c>
      <c r="U4549" s="1">
        <f>Table1[[#This Row],[PF]]+Table1[[#This Row],[Professional Tax]]</f>
        <v>6248.4338461538464</v>
      </c>
      <c r="V4549" s="1">
        <f>Table1[[#This Row],[Overtime Hours]]*200</f>
        <v>1400</v>
      </c>
      <c r="W4549" s="1">
        <f>Table1[[#This Row],[Earned Basic Salary]]+Table1[[#This Row],[HRA]]+Table1[[#This Row],[DA]]+Table1[[#This Row],[Overtime Pay]]</f>
        <v>66924.700000000012</v>
      </c>
      <c r="X4549" s="1">
        <f>Table1[[#This Row],[Gross Salary]]-Table1[[#This Row],[Total Deduction]]</f>
        <v>60676.266153846169</v>
      </c>
      <c r="Y4549" t="s">
        <v>37</v>
      </c>
      <c r="Z4549" t="s">
        <v>38</v>
      </c>
      <c r="AA4549" t="s">
        <v>15997</v>
      </c>
      <c r="AB4549" t="s">
        <v>15998</v>
      </c>
    </row>
    <row r="4550" spans="1:28" x14ac:dyDescent="0.3">
      <c r="A4550" t="s">
        <v>15999</v>
      </c>
      <c r="B4550" t="s">
        <v>1212</v>
      </c>
      <c r="C4550">
        <v>49</v>
      </c>
      <c r="D4550" t="s">
        <v>44</v>
      </c>
      <c r="E4550" t="s">
        <v>62</v>
      </c>
      <c r="F4550" t="s">
        <v>46</v>
      </c>
      <c r="G4550" t="s">
        <v>159</v>
      </c>
      <c r="H4550" t="s">
        <v>35</v>
      </c>
      <c r="I4550" t="s">
        <v>36</v>
      </c>
      <c r="J4550">
        <v>26</v>
      </c>
      <c r="K4550">
        <v>24</v>
      </c>
      <c r="L4550">
        <f t="shared" si="213"/>
        <v>2</v>
      </c>
      <c r="M4550">
        <v>9</v>
      </c>
      <c r="N4550">
        <v>43406</v>
      </c>
      <c r="O4550" s="1">
        <f t="shared" si="214"/>
        <v>1669.4615384615386</v>
      </c>
      <c r="P4550" s="1">
        <f t="shared" si="215"/>
        <v>40067.076923076922</v>
      </c>
      <c r="Q4550" s="1">
        <f>Table1[[#This Row],[Earned Basic Salary]]*20%</f>
        <v>8013.4153846153849</v>
      </c>
      <c r="R4550" s="1">
        <f>Table1[[#This Row],[Earned Basic Salary]]*10%</f>
        <v>4006.7076923076925</v>
      </c>
      <c r="S4550" s="1">
        <f>Table1[[#This Row],[Earned Basic Salary]]*12%</f>
        <v>4808.0492307692302</v>
      </c>
      <c r="T4550" s="1">
        <f>200</f>
        <v>200</v>
      </c>
      <c r="U4550" s="1">
        <f>Table1[[#This Row],[PF]]+Table1[[#This Row],[Professional Tax]]</f>
        <v>5008.0492307692302</v>
      </c>
      <c r="V4550" s="1">
        <f>Table1[[#This Row],[Overtime Hours]]*200</f>
        <v>1800</v>
      </c>
      <c r="W4550" s="1">
        <f>Table1[[#This Row],[Earned Basic Salary]]+Table1[[#This Row],[HRA]]+Table1[[#This Row],[DA]]+Table1[[#This Row],[Overtime Pay]]</f>
        <v>53887.199999999997</v>
      </c>
      <c r="X4550" s="1">
        <f>Table1[[#This Row],[Gross Salary]]-Table1[[#This Row],[Total Deduction]]</f>
        <v>48879.150769230764</v>
      </c>
      <c r="Y4550" t="s">
        <v>37</v>
      </c>
      <c r="Z4550" t="s">
        <v>95</v>
      </c>
      <c r="AA4550" t="s">
        <v>16000</v>
      </c>
      <c r="AB4550" t="s">
        <v>16001</v>
      </c>
    </row>
    <row r="4551" spans="1:28" x14ac:dyDescent="0.3">
      <c r="A4551" t="s">
        <v>16002</v>
      </c>
      <c r="B4551" t="s">
        <v>1002</v>
      </c>
      <c r="C4551">
        <v>34</v>
      </c>
      <c r="D4551" t="s">
        <v>133</v>
      </c>
      <c r="E4551" t="s">
        <v>62</v>
      </c>
      <c r="F4551" t="s">
        <v>46</v>
      </c>
      <c r="G4551" t="s">
        <v>2379</v>
      </c>
      <c r="H4551" t="s">
        <v>35</v>
      </c>
      <c r="I4551" t="s">
        <v>36</v>
      </c>
      <c r="J4551">
        <v>26</v>
      </c>
      <c r="K4551">
        <v>24</v>
      </c>
      <c r="L4551">
        <f t="shared" si="213"/>
        <v>2</v>
      </c>
      <c r="M4551">
        <v>20</v>
      </c>
      <c r="N4551">
        <v>23104</v>
      </c>
      <c r="O4551" s="1">
        <f t="shared" si="214"/>
        <v>888.61538461538464</v>
      </c>
      <c r="P4551" s="1">
        <f t="shared" si="215"/>
        <v>21326.76923076923</v>
      </c>
      <c r="Q4551" s="1">
        <f>Table1[[#This Row],[Earned Basic Salary]]*20%</f>
        <v>4265.3538461538465</v>
      </c>
      <c r="R4551" s="1">
        <f>Table1[[#This Row],[Earned Basic Salary]]*10%</f>
        <v>2132.6769230769232</v>
      </c>
      <c r="S4551" s="1">
        <f>Table1[[#This Row],[Earned Basic Salary]]*12%</f>
        <v>2559.2123076923076</v>
      </c>
      <c r="T4551" s="1">
        <f>200</f>
        <v>200</v>
      </c>
      <c r="U4551" s="1">
        <f>Table1[[#This Row],[PF]]+Table1[[#This Row],[Professional Tax]]</f>
        <v>2759.2123076923076</v>
      </c>
      <c r="V4551" s="1">
        <f>Table1[[#This Row],[Overtime Hours]]*200</f>
        <v>4000</v>
      </c>
      <c r="W4551" s="1">
        <f>Table1[[#This Row],[Earned Basic Salary]]+Table1[[#This Row],[HRA]]+Table1[[#This Row],[DA]]+Table1[[#This Row],[Overtime Pay]]</f>
        <v>31724.799999999999</v>
      </c>
      <c r="X4551" s="1">
        <f>Table1[[#This Row],[Gross Salary]]-Table1[[#This Row],[Total Deduction]]</f>
        <v>28965.58769230769</v>
      </c>
      <c r="Y4551" t="s">
        <v>37</v>
      </c>
      <c r="Z4551" t="s">
        <v>48</v>
      </c>
      <c r="AA4551" t="s">
        <v>16003</v>
      </c>
      <c r="AB4551" t="s">
        <v>16004</v>
      </c>
    </row>
    <row r="4552" spans="1:28" x14ac:dyDescent="0.3">
      <c r="A4552" t="s">
        <v>16005</v>
      </c>
      <c r="B4552" t="s">
        <v>589</v>
      </c>
      <c r="C4552">
        <v>28</v>
      </c>
      <c r="D4552" t="s">
        <v>75</v>
      </c>
      <c r="E4552" t="s">
        <v>54</v>
      </c>
      <c r="F4552" t="s">
        <v>33</v>
      </c>
      <c r="G4552" t="s">
        <v>70</v>
      </c>
      <c r="H4552" t="s">
        <v>35</v>
      </c>
      <c r="I4552" t="s">
        <v>36</v>
      </c>
      <c r="J4552">
        <v>26</v>
      </c>
      <c r="K4552">
        <v>22</v>
      </c>
      <c r="L4552">
        <f t="shared" si="213"/>
        <v>4</v>
      </c>
      <c r="M4552">
        <v>16</v>
      </c>
      <c r="N4552">
        <v>53200</v>
      </c>
      <c r="O4552" s="1">
        <f t="shared" si="214"/>
        <v>2046.1538461538462</v>
      </c>
      <c r="P4552" s="1">
        <f t="shared" si="215"/>
        <v>45015.384615384617</v>
      </c>
      <c r="Q4552" s="1">
        <f>Table1[[#This Row],[Earned Basic Salary]]*20%</f>
        <v>9003.0769230769238</v>
      </c>
      <c r="R4552" s="1">
        <f>Table1[[#This Row],[Earned Basic Salary]]*10%</f>
        <v>4501.5384615384619</v>
      </c>
      <c r="S4552" s="1">
        <f>Table1[[#This Row],[Earned Basic Salary]]*12%</f>
        <v>5401.8461538461543</v>
      </c>
      <c r="T4552" s="1">
        <f>200</f>
        <v>200</v>
      </c>
      <c r="U4552" s="1">
        <f>Table1[[#This Row],[PF]]+Table1[[#This Row],[Professional Tax]]</f>
        <v>5601.8461538461543</v>
      </c>
      <c r="V4552" s="1">
        <f>Table1[[#This Row],[Overtime Hours]]*200</f>
        <v>3200</v>
      </c>
      <c r="W4552" s="1">
        <f>Table1[[#This Row],[Earned Basic Salary]]+Table1[[#This Row],[HRA]]+Table1[[#This Row],[DA]]+Table1[[#This Row],[Overtime Pay]]</f>
        <v>61720</v>
      </c>
      <c r="X4552" s="1">
        <f>Table1[[#This Row],[Gross Salary]]-Table1[[#This Row],[Total Deduction]]</f>
        <v>56118.153846153844</v>
      </c>
      <c r="Y4552" t="s">
        <v>37</v>
      </c>
      <c r="Z4552" t="s">
        <v>38</v>
      </c>
      <c r="AA4552" t="s">
        <v>16006</v>
      </c>
      <c r="AB4552" t="s">
        <v>16007</v>
      </c>
    </row>
    <row r="4553" spans="1:28" x14ac:dyDescent="0.3">
      <c r="A4553" t="s">
        <v>16008</v>
      </c>
      <c r="B4553" t="s">
        <v>1090</v>
      </c>
      <c r="C4553">
        <v>55</v>
      </c>
      <c r="D4553" t="s">
        <v>133</v>
      </c>
      <c r="E4553" t="s">
        <v>62</v>
      </c>
      <c r="F4553" t="s">
        <v>83</v>
      </c>
      <c r="G4553" t="s">
        <v>11165</v>
      </c>
      <c r="H4553" t="s">
        <v>35</v>
      </c>
      <c r="I4553" t="s">
        <v>36</v>
      </c>
      <c r="J4553">
        <v>26</v>
      </c>
      <c r="K4553">
        <v>24</v>
      </c>
      <c r="L4553">
        <f t="shared" si="213"/>
        <v>2</v>
      </c>
      <c r="M4553">
        <v>6</v>
      </c>
      <c r="N4553">
        <v>79945</v>
      </c>
      <c r="O4553" s="1">
        <f t="shared" si="214"/>
        <v>3074.8076923076924</v>
      </c>
      <c r="P4553" s="1">
        <f t="shared" si="215"/>
        <v>73795.384615384624</v>
      </c>
      <c r="Q4553" s="1">
        <f>Table1[[#This Row],[Earned Basic Salary]]*20%</f>
        <v>14759.076923076926</v>
      </c>
      <c r="R4553" s="1">
        <f>Table1[[#This Row],[Earned Basic Salary]]*10%</f>
        <v>7379.5384615384628</v>
      </c>
      <c r="S4553" s="1">
        <f>Table1[[#This Row],[Earned Basic Salary]]*12%</f>
        <v>8855.4461538461546</v>
      </c>
      <c r="T4553" s="1">
        <f>200</f>
        <v>200</v>
      </c>
      <c r="U4553" s="1">
        <f>Table1[[#This Row],[PF]]+Table1[[#This Row],[Professional Tax]]</f>
        <v>9055.4461538461546</v>
      </c>
      <c r="V4553" s="1">
        <f>Table1[[#This Row],[Overtime Hours]]*200</f>
        <v>1200</v>
      </c>
      <c r="W4553" s="1">
        <f>Table1[[#This Row],[Earned Basic Salary]]+Table1[[#This Row],[HRA]]+Table1[[#This Row],[DA]]+Table1[[#This Row],[Overtime Pay]]</f>
        <v>97134.000000000015</v>
      </c>
      <c r="X4553" s="1">
        <f>Table1[[#This Row],[Gross Salary]]-Table1[[#This Row],[Total Deduction]]</f>
        <v>88078.553846153867</v>
      </c>
      <c r="Y4553" t="s">
        <v>37</v>
      </c>
      <c r="Z4553" t="s">
        <v>38</v>
      </c>
      <c r="AA4553" t="s">
        <v>16009</v>
      </c>
      <c r="AB4553" t="s">
        <v>16010</v>
      </c>
    </row>
    <row r="4554" spans="1:28" x14ac:dyDescent="0.3">
      <c r="A4554" t="s">
        <v>16011</v>
      </c>
      <c r="B4554" t="s">
        <v>430</v>
      </c>
      <c r="C4554">
        <v>22</v>
      </c>
      <c r="D4554" t="s">
        <v>61</v>
      </c>
      <c r="E4554" t="s">
        <v>62</v>
      </c>
      <c r="F4554" t="s">
        <v>46</v>
      </c>
      <c r="G4554" t="s">
        <v>14507</v>
      </c>
      <c r="H4554" t="s">
        <v>35</v>
      </c>
      <c r="I4554" t="s">
        <v>36</v>
      </c>
      <c r="J4554">
        <v>26</v>
      </c>
      <c r="K4554">
        <v>24</v>
      </c>
      <c r="L4554">
        <f t="shared" si="213"/>
        <v>2</v>
      </c>
      <c r="M4554">
        <v>20</v>
      </c>
      <c r="N4554">
        <v>77644</v>
      </c>
      <c r="O4554" s="1">
        <f t="shared" si="214"/>
        <v>2986.3076923076924</v>
      </c>
      <c r="P4554" s="1">
        <f t="shared" si="215"/>
        <v>71671.384615384624</v>
      </c>
      <c r="Q4554" s="1">
        <f>Table1[[#This Row],[Earned Basic Salary]]*20%</f>
        <v>14334.276923076926</v>
      </c>
      <c r="R4554" s="1">
        <f>Table1[[#This Row],[Earned Basic Salary]]*10%</f>
        <v>7167.1384615384632</v>
      </c>
      <c r="S4554" s="1">
        <f>Table1[[#This Row],[Earned Basic Salary]]*12%</f>
        <v>8600.5661538461554</v>
      </c>
      <c r="T4554" s="1">
        <f>200</f>
        <v>200</v>
      </c>
      <c r="U4554" s="1">
        <f>Table1[[#This Row],[PF]]+Table1[[#This Row],[Professional Tax]]</f>
        <v>8800.5661538461554</v>
      </c>
      <c r="V4554" s="1">
        <f>Table1[[#This Row],[Overtime Hours]]*200</f>
        <v>4000</v>
      </c>
      <c r="W4554" s="1">
        <f>Table1[[#This Row],[Earned Basic Salary]]+Table1[[#This Row],[HRA]]+Table1[[#This Row],[DA]]+Table1[[#This Row],[Overtime Pay]]</f>
        <v>97172.800000000003</v>
      </c>
      <c r="X4554" s="1">
        <f>Table1[[#This Row],[Gross Salary]]-Table1[[#This Row],[Total Deduction]]</f>
        <v>88372.233846153846</v>
      </c>
      <c r="Y4554" t="s">
        <v>37</v>
      </c>
      <c r="Z4554" t="s">
        <v>48</v>
      </c>
      <c r="AA4554" t="s">
        <v>16012</v>
      </c>
      <c r="AB4554" t="s">
        <v>16013</v>
      </c>
    </row>
    <row r="4555" spans="1:28" x14ac:dyDescent="0.3">
      <c r="A4555" t="s">
        <v>16014</v>
      </c>
      <c r="B4555" t="s">
        <v>1852</v>
      </c>
      <c r="C4555">
        <v>44</v>
      </c>
      <c r="D4555" t="s">
        <v>75</v>
      </c>
      <c r="E4555" t="s">
        <v>45</v>
      </c>
      <c r="F4555" t="s">
        <v>46</v>
      </c>
      <c r="G4555" t="s">
        <v>5072</v>
      </c>
      <c r="H4555" t="s">
        <v>35</v>
      </c>
      <c r="I4555" t="s">
        <v>36</v>
      </c>
      <c r="J4555">
        <v>26</v>
      </c>
      <c r="K4555">
        <v>24</v>
      </c>
      <c r="L4555">
        <f t="shared" si="213"/>
        <v>2</v>
      </c>
      <c r="M4555">
        <v>14</v>
      </c>
      <c r="N4555">
        <v>27041</v>
      </c>
      <c r="O4555" s="1">
        <f t="shared" si="214"/>
        <v>1040.0384615384614</v>
      </c>
      <c r="P4555" s="1">
        <f t="shared" si="215"/>
        <v>24960.923076923074</v>
      </c>
      <c r="Q4555" s="1">
        <f>Table1[[#This Row],[Earned Basic Salary]]*20%</f>
        <v>4992.1846153846154</v>
      </c>
      <c r="R4555" s="1">
        <f>Table1[[#This Row],[Earned Basic Salary]]*10%</f>
        <v>2496.0923076923077</v>
      </c>
      <c r="S4555" s="1">
        <f>Table1[[#This Row],[Earned Basic Salary]]*12%</f>
        <v>2995.310769230769</v>
      </c>
      <c r="T4555" s="1">
        <f>200</f>
        <v>200</v>
      </c>
      <c r="U4555" s="1">
        <f>Table1[[#This Row],[PF]]+Table1[[#This Row],[Professional Tax]]</f>
        <v>3195.310769230769</v>
      </c>
      <c r="V4555" s="1">
        <f>Table1[[#This Row],[Overtime Hours]]*200</f>
        <v>2800</v>
      </c>
      <c r="W4555" s="1">
        <f>Table1[[#This Row],[Earned Basic Salary]]+Table1[[#This Row],[HRA]]+Table1[[#This Row],[DA]]+Table1[[#This Row],[Overtime Pay]]</f>
        <v>35249.199999999997</v>
      </c>
      <c r="X4555" s="1">
        <f>Table1[[#This Row],[Gross Salary]]-Table1[[#This Row],[Total Deduction]]</f>
        <v>32053.889230769229</v>
      </c>
      <c r="Y4555" t="s">
        <v>37</v>
      </c>
      <c r="Z4555" t="s">
        <v>95</v>
      </c>
      <c r="AA4555" t="s">
        <v>16015</v>
      </c>
      <c r="AB4555" t="s">
        <v>16016</v>
      </c>
    </row>
    <row r="4556" spans="1:28" x14ac:dyDescent="0.3">
      <c r="A4556" t="s">
        <v>16017</v>
      </c>
      <c r="B4556" t="s">
        <v>490</v>
      </c>
      <c r="C4556">
        <v>46</v>
      </c>
      <c r="D4556" t="s">
        <v>31</v>
      </c>
      <c r="E4556" t="s">
        <v>32</v>
      </c>
      <c r="F4556" t="s">
        <v>89</v>
      </c>
      <c r="G4556" t="s">
        <v>4017</v>
      </c>
      <c r="H4556" t="s">
        <v>35</v>
      </c>
      <c r="I4556" t="s">
        <v>36</v>
      </c>
      <c r="J4556">
        <v>26</v>
      </c>
      <c r="K4556">
        <v>24</v>
      </c>
      <c r="L4556">
        <f t="shared" si="213"/>
        <v>2</v>
      </c>
      <c r="M4556">
        <v>11</v>
      </c>
      <c r="N4556">
        <v>38880</v>
      </c>
      <c r="O4556" s="1">
        <f t="shared" si="214"/>
        <v>1495.3846153846155</v>
      </c>
      <c r="P4556" s="1">
        <f t="shared" si="215"/>
        <v>35889.230769230773</v>
      </c>
      <c r="Q4556" s="1">
        <f>Table1[[#This Row],[Earned Basic Salary]]*20%</f>
        <v>7177.8461538461552</v>
      </c>
      <c r="R4556" s="1">
        <f>Table1[[#This Row],[Earned Basic Salary]]*10%</f>
        <v>3588.9230769230776</v>
      </c>
      <c r="S4556" s="1">
        <f>Table1[[#This Row],[Earned Basic Salary]]*12%</f>
        <v>4306.7076923076929</v>
      </c>
      <c r="T4556" s="1">
        <f>200</f>
        <v>200</v>
      </c>
      <c r="U4556" s="1">
        <f>Table1[[#This Row],[PF]]+Table1[[#This Row],[Professional Tax]]</f>
        <v>4506.7076923076929</v>
      </c>
      <c r="V4556" s="1">
        <f>Table1[[#This Row],[Overtime Hours]]*200</f>
        <v>2200</v>
      </c>
      <c r="W4556" s="1">
        <f>Table1[[#This Row],[Earned Basic Salary]]+Table1[[#This Row],[HRA]]+Table1[[#This Row],[DA]]+Table1[[#This Row],[Overtime Pay]]</f>
        <v>48856.000000000007</v>
      </c>
      <c r="X4556" s="1">
        <f>Table1[[#This Row],[Gross Salary]]-Table1[[#This Row],[Total Deduction]]</f>
        <v>44349.292307692318</v>
      </c>
      <c r="Y4556" t="s">
        <v>37</v>
      </c>
      <c r="Z4556" t="s">
        <v>38</v>
      </c>
      <c r="AA4556" t="s">
        <v>16018</v>
      </c>
      <c r="AB4556" t="s">
        <v>16019</v>
      </c>
    </row>
    <row r="4557" spans="1:28" x14ac:dyDescent="0.3">
      <c r="A4557" t="s">
        <v>16020</v>
      </c>
      <c r="B4557" t="s">
        <v>797</v>
      </c>
      <c r="C4557">
        <v>37</v>
      </c>
      <c r="D4557" t="s">
        <v>133</v>
      </c>
      <c r="E4557" t="s">
        <v>45</v>
      </c>
      <c r="F4557" t="s">
        <v>46</v>
      </c>
      <c r="G4557" t="s">
        <v>16021</v>
      </c>
      <c r="H4557" t="s">
        <v>35</v>
      </c>
      <c r="I4557" t="s">
        <v>36</v>
      </c>
      <c r="J4557">
        <v>26</v>
      </c>
      <c r="K4557">
        <v>24</v>
      </c>
      <c r="L4557">
        <f t="shared" si="213"/>
        <v>2</v>
      </c>
      <c r="M4557">
        <v>10</v>
      </c>
      <c r="N4557">
        <v>41882</v>
      </c>
      <c r="O4557" s="1">
        <f t="shared" si="214"/>
        <v>1610.8461538461538</v>
      </c>
      <c r="P4557" s="1">
        <f t="shared" si="215"/>
        <v>38660.307692307688</v>
      </c>
      <c r="Q4557" s="1">
        <f>Table1[[#This Row],[Earned Basic Salary]]*20%</f>
        <v>7732.0615384615376</v>
      </c>
      <c r="R4557" s="1">
        <f>Table1[[#This Row],[Earned Basic Salary]]*10%</f>
        <v>3866.0307692307688</v>
      </c>
      <c r="S4557" s="1">
        <f>Table1[[#This Row],[Earned Basic Salary]]*12%</f>
        <v>4639.2369230769227</v>
      </c>
      <c r="T4557" s="1">
        <f>200</f>
        <v>200</v>
      </c>
      <c r="U4557" s="1">
        <f>Table1[[#This Row],[PF]]+Table1[[#This Row],[Professional Tax]]</f>
        <v>4839.2369230769227</v>
      </c>
      <c r="V4557" s="1">
        <f>Table1[[#This Row],[Overtime Hours]]*200</f>
        <v>2000</v>
      </c>
      <c r="W4557" s="1">
        <f>Table1[[#This Row],[Earned Basic Salary]]+Table1[[#This Row],[HRA]]+Table1[[#This Row],[DA]]+Table1[[#This Row],[Overtime Pay]]</f>
        <v>52258.399999999994</v>
      </c>
      <c r="X4557" s="1">
        <f>Table1[[#This Row],[Gross Salary]]-Table1[[#This Row],[Total Deduction]]</f>
        <v>47419.163076923069</v>
      </c>
      <c r="Y4557" t="s">
        <v>37</v>
      </c>
      <c r="Z4557" t="s">
        <v>106</v>
      </c>
      <c r="AA4557" t="s">
        <v>16022</v>
      </c>
      <c r="AB4557" t="s">
        <v>16023</v>
      </c>
    </row>
    <row r="4558" spans="1:28" x14ac:dyDescent="0.3">
      <c r="A4558" t="s">
        <v>16024</v>
      </c>
      <c r="B4558" t="s">
        <v>163</v>
      </c>
      <c r="C4558">
        <v>42</v>
      </c>
      <c r="D4558" t="s">
        <v>75</v>
      </c>
      <c r="E4558" t="s">
        <v>45</v>
      </c>
      <c r="F4558" t="s">
        <v>89</v>
      </c>
      <c r="G4558" t="s">
        <v>335</v>
      </c>
      <c r="H4558" t="s">
        <v>35</v>
      </c>
      <c r="I4558" t="s">
        <v>36</v>
      </c>
      <c r="J4558">
        <v>26</v>
      </c>
      <c r="K4558">
        <v>23</v>
      </c>
      <c r="L4558">
        <f t="shared" si="213"/>
        <v>3</v>
      </c>
      <c r="M4558">
        <v>3</v>
      </c>
      <c r="N4558">
        <v>60220</v>
      </c>
      <c r="O4558" s="1">
        <f t="shared" si="214"/>
        <v>2316.1538461538462</v>
      </c>
      <c r="P4558" s="1">
        <f t="shared" si="215"/>
        <v>53271.538461538461</v>
      </c>
      <c r="Q4558" s="1">
        <f>Table1[[#This Row],[Earned Basic Salary]]*20%</f>
        <v>10654.307692307693</v>
      </c>
      <c r="R4558" s="1">
        <f>Table1[[#This Row],[Earned Basic Salary]]*10%</f>
        <v>5327.1538461538466</v>
      </c>
      <c r="S4558" s="1">
        <f>Table1[[#This Row],[Earned Basic Salary]]*12%</f>
        <v>6392.5846153846151</v>
      </c>
      <c r="T4558" s="1">
        <f>200</f>
        <v>200</v>
      </c>
      <c r="U4558" s="1">
        <f>Table1[[#This Row],[PF]]+Table1[[#This Row],[Professional Tax]]</f>
        <v>6592.5846153846151</v>
      </c>
      <c r="V4558" s="1">
        <f>Table1[[#This Row],[Overtime Hours]]*200</f>
        <v>600</v>
      </c>
      <c r="W4558" s="1">
        <f>Table1[[#This Row],[Earned Basic Salary]]+Table1[[#This Row],[HRA]]+Table1[[#This Row],[DA]]+Table1[[#This Row],[Overtime Pay]]</f>
        <v>69853</v>
      </c>
      <c r="X4558" s="1">
        <f>Table1[[#This Row],[Gross Salary]]-Table1[[#This Row],[Total Deduction]]</f>
        <v>63260.415384615386</v>
      </c>
      <c r="Y4558" t="s">
        <v>37</v>
      </c>
      <c r="Z4558" t="s">
        <v>38</v>
      </c>
      <c r="AA4558" t="s">
        <v>16025</v>
      </c>
      <c r="AB4558" t="s">
        <v>16026</v>
      </c>
    </row>
    <row r="4559" spans="1:28" x14ac:dyDescent="0.3">
      <c r="A4559" t="s">
        <v>16027</v>
      </c>
      <c r="B4559" t="s">
        <v>60</v>
      </c>
      <c r="C4559">
        <v>49</v>
      </c>
      <c r="D4559" t="s">
        <v>61</v>
      </c>
      <c r="E4559" t="s">
        <v>82</v>
      </c>
      <c r="F4559" t="s">
        <v>63</v>
      </c>
      <c r="G4559" t="s">
        <v>4176</v>
      </c>
      <c r="H4559" t="s">
        <v>35</v>
      </c>
      <c r="I4559" t="s">
        <v>36</v>
      </c>
      <c r="J4559">
        <v>26</v>
      </c>
      <c r="K4559">
        <v>23</v>
      </c>
      <c r="L4559">
        <f t="shared" si="213"/>
        <v>3</v>
      </c>
      <c r="M4559">
        <v>18</v>
      </c>
      <c r="N4559">
        <v>48190</v>
      </c>
      <c r="O4559" s="1">
        <f t="shared" si="214"/>
        <v>1853.4615384615386</v>
      </c>
      <c r="P4559" s="1">
        <f t="shared" si="215"/>
        <v>42629.61538461539</v>
      </c>
      <c r="Q4559" s="1">
        <f>Table1[[#This Row],[Earned Basic Salary]]*20%</f>
        <v>8525.923076923078</v>
      </c>
      <c r="R4559" s="1">
        <f>Table1[[#This Row],[Earned Basic Salary]]*10%</f>
        <v>4262.961538461539</v>
      </c>
      <c r="S4559" s="1">
        <f>Table1[[#This Row],[Earned Basic Salary]]*12%</f>
        <v>5115.5538461538463</v>
      </c>
      <c r="T4559" s="1">
        <f>200</f>
        <v>200</v>
      </c>
      <c r="U4559" s="1">
        <f>Table1[[#This Row],[PF]]+Table1[[#This Row],[Professional Tax]]</f>
        <v>5315.5538461538463</v>
      </c>
      <c r="V4559" s="1">
        <f>Table1[[#This Row],[Overtime Hours]]*200</f>
        <v>3600</v>
      </c>
      <c r="W4559" s="1">
        <f>Table1[[#This Row],[Earned Basic Salary]]+Table1[[#This Row],[HRA]]+Table1[[#This Row],[DA]]+Table1[[#This Row],[Overtime Pay]]</f>
        <v>59018.500000000007</v>
      </c>
      <c r="X4559" s="1">
        <f>Table1[[#This Row],[Gross Salary]]-Table1[[#This Row],[Total Deduction]]</f>
        <v>53702.946153846162</v>
      </c>
      <c r="Y4559" t="s">
        <v>37</v>
      </c>
      <c r="Z4559" t="s">
        <v>48</v>
      </c>
      <c r="AA4559" t="s">
        <v>16028</v>
      </c>
      <c r="AB4559" t="s">
        <v>16029</v>
      </c>
    </row>
    <row r="4560" spans="1:28" x14ac:dyDescent="0.3">
      <c r="A4560" t="s">
        <v>16030</v>
      </c>
      <c r="B4560" t="s">
        <v>1049</v>
      </c>
      <c r="C4560">
        <v>31</v>
      </c>
      <c r="D4560" t="s">
        <v>31</v>
      </c>
      <c r="E4560" t="s">
        <v>32</v>
      </c>
      <c r="F4560" t="s">
        <v>46</v>
      </c>
      <c r="G4560" t="s">
        <v>16031</v>
      </c>
      <c r="H4560" t="s">
        <v>35</v>
      </c>
      <c r="I4560" t="s">
        <v>36</v>
      </c>
      <c r="J4560">
        <v>26</v>
      </c>
      <c r="K4560">
        <v>22</v>
      </c>
      <c r="L4560">
        <f t="shared" si="213"/>
        <v>4</v>
      </c>
      <c r="M4560">
        <v>8</v>
      </c>
      <c r="N4560">
        <v>26886</v>
      </c>
      <c r="O4560" s="1">
        <f t="shared" si="214"/>
        <v>1034.0769230769231</v>
      </c>
      <c r="P4560" s="1">
        <f t="shared" si="215"/>
        <v>22749.692307692309</v>
      </c>
      <c r="Q4560" s="1">
        <f>Table1[[#This Row],[Earned Basic Salary]]*20%</f>
        <v>4549.9384615384615</v>
      </c>
      <c r="R4560" s="1">
        <f>Table1[[#This Row],[Earned Basic Salary]]*10%</f>
        <v>2274.9692307692308</v>
      </c>
      <c r="S4560" s="1">
        <f>Table1[[#This Row],[Earned Basic Salary]]*12%</f>
        <v>2729.9630769230771</v>
      </c>
      <c r="T4560" s="1">
        <f>200</f>
        <v>200</v>
      </c>
      <c r="U4560" s="1">
        <f>Table1[[#This Row],[PF]]+Table1[[#This Row],[Professional Tax]]</f>
        <v>2929.9630769230771</v>
      </c>
      <c r="V4560" s="1">
        <f>Table1[[#This Row],[Overtime Hours]]*200</f>
        <v>1600</v>
      </c>
      <c r="W4560" s="1">
        <f>Table1[[#This Row],[Earned Basic Salary]]+Table1[[#This Row],[HRA]]+Table1[[#This Row],[DA]]+Table1[[#This Row],[Overtime Pay]]</f>
        <v>31174.600000000002</v>
      </c>
      <c r="X4560" s="1">
        <f>Table1[[#This Row],[Gross Salary]]-Table1[[#This Row],[Total Deduction]]</f>
        <v>28244.636923076927</v>
      </c>
      <c r="Y4560" t="s">
        <v>37</v>
      </c>
      <c r="Z4560" t="s">
        <v>48</v>
      </c>
      <c r="AA4560" t="s">
        <v>16032</v>
      </c>
      <c r="AB4560" t="s">
        <v>16033</v>
      </c>
    </row>
    <row r="4561" spans="1:28" x14ac:dyDescent="0.3">
      <c r="A4561" t="s">
        <v>16034</v>
      </c>
      <c r="B4561" t="s">
        <v>1832</v>
      </c>
      <c r="C4561">
        <v>24</v>
      </c>
      <c r="D4561" t="s">
        <v>53</v>
      </c>
      <c r="E4561" t="s">
        <v>62</v>
      </c>
      <c r="F4561" t="s">
        <v>89</v>
      </c>
      <c r="G4561" t="s">
        <v>10793</v>
      </c>
      <c r="H4561" t="s">
        <v>35</v>
      </c>
      <c r="I4561" t="s">
        <v>36</v>
      </c>
      <c r="J4561">
        <v>26</v>
      </c>
      <c r="K4561">
        <v>22</v>
      </c>
      <c r="L4561">
        <f t="shared" si="213"/>
        <v>4</v>
      </c>
      <c r="M4561">
        <v>11</v>
      </c>
      <c r="N4561">
        <v>47616</v>
      </c>
      <c r="O4561" s="1">
        <f t="shared" si="214"/>
        <v>1831.3846153846155</v>
      </c>
      <c r="P4561" s="1">
        <f t="shared" si="215"/>
        <v>40290.461538461539</v>
      </c>
      <c r="Q4561" s="1">
        <f>Table1[[#This Row],[Earned Basic Salary]]*20%</f>
        <v>8058.0923076923082</v>
      </c>
      <c r="R4561" s="1">
        <f>Table1[[#This Row],[Earned Basic Salary]]*10%</f>
        <v>4029.0461538461541</v>
      </c>
      <c r="S4561" s="1">
        <f>Table1[[#This Row],[Earned Basic Salary]]*12%</f>
        <v>4834.8553846153845</v>
      </c>
      <c r="T4561" s="1">
        <f>200</f>
        <v>200</v>
      </c>
      <c r="U4561" s="1">
        <f>Table1[[#This Row],[PF]]+Table1[[#This Row],[Professional Tax]]</f>
        <v>5034.8553846153845</v>
      </c>
      <c r="V4561" s="1">
        <f>Table1[[#This Row],[Overtime Hours]]*200</f>
        <v>2200</v>
      </c>
      <c r="W4561" s="1">
        <f>Table1[[#This Row],[Earned Basic Salary]]+Table1[[#This Row],[HRA]]+Table1[[#This Row],[DA]]+Table1[[#This Row],[Overtime Pay]]</f>
        <v>54577.599999999999</v>
      </c>
      <c r="X4561" s="1">
        <f>Table1[[#This Row],[Gross Salary]]-Table1[[#This Row],[Total Deduction]]</f>
        <v>49542.74461538461</v>
      </c>
      <c r="Y4561" t="s">
        <v>37</v>
      </c>
      <c r="Z4561" t="s">
        <v>38</v>
      </c>
      <c r="AA4561" t="s">
        <v>16035</v>
      </c>
      <c r="AB4561" t="s">
        <v>16036</v>
      </c>
    </row>
    <row r="4562" spans="1:28" x14ac:dyDescent="0.3">
      <c r="A4562" t="s">
        <v>16037</v>
      </c>
      <c r="B4562" t="s">
        <v>1242</v>
      </c>
      <c r="C4562">
        <v>55</v>
      </c>
      <c r="D4562" t="s">
        <v>75</v>
      </c>
      <c r="E4562" t="s">
        <v>32</v>
      </c>
      <c r="F4562" t="s">
        <v>63</v>
      </c>
      <c r="G4562" t="s">
        <v>16038</v>
      </c>
      <c r="H4562" t="s">
        <v>35</v>
      </c>
      <c r="I4562" t="s">
        <v>36</v>
      </c>
      <c r="J4562">
        <v>26</v>
      </c>
      <c r="K4562">
        <v>25</v>
      </c>
      <c r="L4562">
        <f t="shared" si="213"/>
        <v>1</v>
      </c>
      <c r="M4562">
        <v>18</v>
      </c>
      <c r="N4562">
        <v>38758</v>
      </c>
      <c r="O4562" s="1">
        <f t="shared" si="214"/>
        <v>1490.6923076923076</v>
      </c>
      <c r="P4562" s="1">
        <f t="shared" si="215"/>
        <v>37267.307692307688</v>
      </c>
      <c r="Q4562" s="1">
        <f>Table1[[#This Row],[Earned Basic Salary]]*20%</f>
        <v>7453.4615384615381</v>
      </c>
      <c r="R4562" s="1">
        <f>Table1[[#This Row],[Earned Basic Salary]]*10%</f>
        <v>3726.7307692307691</v>
      </c>
      <c r="S4562" s="1">
        <f>Table1[[#This Row],[Earned Basic Salary]]*12%</f>
        <v>4472.076923076922</v>
      </c>
      <c r="T4562" s="1">
        <f>200</f>
        <v>200</v>
      </c>
      <c r="U4562" s="1">
        <f>Table1[[#This Row],[PF]]+Table1[[#This Row],[Professional Tax]]</f>
        <v>4672.076923076922</v>
      </c>
      <c r="V4562" s="1">
        <f>Table1[[#This Row],[Overtime Hours]]*200</f>
        <v>3600</v>
      </c>
      <c r="W4562" s="1">
        <f>Table1[[#This Row],[Earned Basic Salary]]+Table1[[#This Row],[HRA]]+Table1[[#This Row],[DA]]+Table1[[#This Row],[Overtime Pay]]</f>
        <v>52047.499999999993</v>
      </c>
      <c r="X4562" s="1">
        <f>Table1[[#This Row],[Gross Salary]]-Table1[[#This Row],[Total Deduction]]</f>
        <v>47375.423076923071</v>
      </c>
      <c r="Y4562" t="s">
        <v>37</v>
      </c>
      <c r="Z4562" t="s">
        <v>48</v>
      </c>
      <c r="AA4562" t="s">
        <v>16039</v>
      </c>
      <c r="AB4562" t="s">
        <v>16040</v>
      </c>
    </row>
    <row r="4563" spans="1:28" x14ac:dyDescent="0.3">
      <c r="A4563" t="s">
        <v>16041</v>
      </c>
      <c r="B4563" t="s">
        <v>270</v>
      </c>
      <c r="C4563">
        <v>39</v>
      </c>
      <c r="D4563" t="s">
        <v>127</v>
      </c>
      <c r="E4563" t="s">
        <v>45</v>
      </c>
      <c r="F4563" t="s">
        <v>63</v>
      </c>
      <c r="G4563" t="s">
        <v>5317</v>
      </c>
      <c r="H4563" t="s">
        <v>35</v>
      </c>
      <c r="I4563" t="s">
        <v>36</v>
      </c>
      <c r="J4563">
        <v>26</v>
      </c>
      <c r="K4563">
        <v>25</v>
      </c>
      <c r="L4563">
        <f t="shared" si="213"/>
        <v>1</v>
      </c>
      <c r="M4563">
        <v>4</v>
      </c>
      <c r="N4563">
        <v>46910</v>
      </c>
      <c r="O4563" s="1">
        <f t="shared" si="214"/>
        <v>1804.2307692307693</v>
      </c>
      <c r="P4563" s="1">
        <f t="shared" si="215"/>
        <v>45105.769230769234</v>
      </c>
      <c r="Q4563" s="1">
        <f>Table1[[#This Row],[Earned Basic Salary]]*20%</f>
        <v>9021.1538461538476</v>
      </c>
      <c r="R4563" s="1">
        <f>Table1[[#This Row],[Earned Basic Salary]]*10%</f>
        <v>4510.5769230769238</v>
      </c>
      <c r="S4563" s="1">
        <f>Table1[[#This Row],[Earned Basic Salary]]*12%</f>
        <v>5412.6923076923076</v>
      </c>
      <c r="T4563" s="1">
        <f>200</f>
        <v>200</v>
      </c>
      <c r="U4563" s="1">
        <f>Table1[[#This Row],[PF]]+Table1[[#This Row],[Professional Tax]]</f>
        <v>5612.6923076923076</v>
      </c>
      <c r="V4563" s="1">
        <f>Table1[[#This Row],[Overtime Hours]]*200</f>
        <v>800</v>
      </c>
      <c r="W4563" s="1">
        <f>Table1[[#This Row],[Earned Basic Salary]]+Table1[[#This Row],[HRA]]+Table1[[#This Row],[DA]]+Table1[[#This Row],[Overtime Pay]]</f>
        <v>59437.5</v>
      </c>
      <c r="X4563" s="1">
        <f>Table1[[#This Row],[Gross Salary]]-Table1[[#This Row],[Total Deduction]]</f>
        <v>53824.807692307695</v>
      </c>
      <c r="Y4563" t="s">
        <v>37</v>
      </c>
      <c r="Z4563" t="s">
        <v>38</v>
      </c>
      <c r="AA4563" t="s">
        <v>16042</v>
      </c>
      <c r="AB4563" t="s">
        <v>16043</v>
      </c>
    </row>
    <row r="4564" spans="1:28" x14ac:dyDescent="0.3">
      <c r="A4564" t="s">
        <v>16044</v>
      </c>
      <c r="B4564" t="s">
        <v>1946</v>
      </c>
      <c r="C4564">
        <v>22</v>
      </c>
      <c r="D4564" t="s">
        <v>127</v>
      </c>
      <c r="E4564" t="s">
        <v>45</v>
      </c>
      <c r="F4564" t="s">
        <v>83</v>
      </c>
      <c r="G4564" t="s">
        <v>2225</v>
      </c>
      <c r="H4564" t="s">
        <v>35</v>
      </c>
      <c r="I4564" t="s">
        <v>36</v>
      </c>
      <c r="J4564">
        <v>26</v>
      </c>
      <c r="K4564">
        <v>22</v>
      </c>
      <c r="L4564">
        <f t="shared" si="213"/>
        <v>4</v>
      </c>
      <c r="M4564">
        <v>6</v>
      </c>
      <c r="N4564">
        <v>19008</v>
      </c>
      <c r="O4564" s="1">
        <f t="shared" si="214"/>
        <v>731.07692307692309</v>
      </c>
      <c r="P4564" s="1">
        <f t="shared" si="215"/>
        <v>16083.692307692309</v>
      </c>
      <c r="Q4564" s="1">
        <f>Table1[[#This Row],[Earned Basic Salary]]*20%</f>
        <v>3216.7384615384617</v>
      </c>
      <c r="R4564" s="1">
        <f>Table1[[#This Row],[Earned Basic Salary]]*10%</f>
        <v>1608.3692307692309</v>
      </c>
      <c r="S4564" s="1">
        <f>Table1[[#This Row],[Earned Basic Salary]]*12%</f>
        <v>1930.043076923077</v>
      </c>
      <c r="T4564" s="1">
        <f>200</f>
        <v>200</v>
      </c>
      <c r="U4564" s="1">
        <f>Table1[[#This Row],[PF]]+Table1[[#This Row],[Professional Tax]]</f>
        <v>2130.043076923077</v>
      </c>
      <c r="V4564" s="1">
        <f>Table1[[#This Row],[Overtime Hours]]*200</f>
        <v>1200</v>
      </c>
      <c r="W4564" s="1">
        <f>Table1[[#This Row],[Earned Basic Salary]]+Table1[[#This Row],[HRA]]+Table1[[#This Row],[DA]]+Table1[[#This Row],[Overtime Pay]]</f>
        <v>22108.800000000003</v>
      </c>
      <c r="X4564" s="1">
        <f>Table1[[#This Row],[Gross Salary]]-Table1[[#This Row],[Total Deduction]]</f>
        <v>19978.756923076926</v>
      </c>
      <c r="Y4564" t="s">
        <v>37</v>
      </c>
      <c r="Z4564" t="s">
        <v>38</v>
      </c>
      <c r="AA4564" t="s">
        <v>16045</v>
      </c>
      <c r="AB4564" t="s">
        <v>16046</v>
      </c>
    </row>
    <row r="4565" spans="1:28" x14ac:dyDescent="0.3">
      <c r="A4565" t="s">
        <v>16047</v>
      </c>
      <c r="B4565" t="s">
        <v>290</v>
      </c>
      <c r="C4565">
        <v>52</v>
      </c>
      <c r="D4565" t="s">
        <v>31</v>
      </c>
      <c r="E4565" t="s">
        <v>54</v>
      </c>
      <c r="F4565" t="s">
        <v>83</v>
      </c>
      <c r="G4565" t="s">
        <v>617</v>
      </c>
      <c r="H4565" t="s">
        <v>35</v>
      </c>
      <c r="I4565" t="s">
        <v>36</v>
      </c>
      <c r="J4565">
        <v>26</v>
      </c>
      <c r="K4565">
        <v>25</v>
      </c>
      <c r="L4565">
        <f t="shared" si="213"/>
        <v>1</v>
      </c>
      <c r="M4565">
        <v>0</v>
      </c>
      <c r="N4565">
        <v>48409</v>
      </c>
      <c r="O4565" s="1">
        <f t="shared" si="214"/>
        <v>1861.8846153846155</v>
      </c>
      <c r="P4565" s="1">
        <f t="shared" si="215"/>
        <v>46547.11538461539</v>
      </c>
      <c r="Q4565" s="1">
        <f>Table1[[#This Row],[Earned Basic Salary]]*20%</f>
        <v>9309.423076923078</v>
      </c>
      <c r="R4565" s="1">
        <f>Table1[[#This Row],[Earned Basic Salary]]*10%</f>
        <v>4654.711538461539</v>
      </c>
      <c r="S4565" s="1">
        <f>Table1[[#This Row],[Earned Basic Salary]]*12%</f>
        <v>5585.6538461538466</v>
      </c>
      <c r="T4565" s="1">
        <f>200</f>
        <v>200</v>
      </c>
      <c r="U4565" s="1">
        <f>Table1[[#This Row],[PF]]+Table1[[#This Row],[Professional Tax]]</f>
        <v>5785.6538461538466</v>
      </c>
      <c r="V4565" s="1">
        <f>Table1[[#This Row],[Overtime Hours]]*200</f>
        <v>0</v>
      </c>
      <c r="W4565" s="1">
        <f>Table1[[#This Row],[Earned Basic Salary]]+Table1[[#This Row],[HRA]]+Table1[[#This Row],[DA]]+Table1[[#This Row],[Overtime Pay]]</f>
        <v>60511.250000000007</v>
      </c>
      <c r="X4565" s="1">
        <f>Table1[[#This Row],[Gross Salary]]-Table1[[#This Row],[Total Deduction]]</f>
        <v>54725.596153846163</v>
      </c>
      <c r="Y4565" t="s">
        <v>37</v>
      </c>
      <c r="Z4565" t="s">
        <v>95</v>
      </c>
      <c r="AA4565" t="s">
        <v>16048</v>
      </c>
      <c r="AB4565" t="s">
        <v>16049</v>
      </c>
    </row>
    <row r="4566" spans="1:28" x14ac:dyDescent="0.3">
      <c r="A4566" t="s">
        <v>16050</v>
      </c>
      <c r="B4566" t="s">
        <v>1242</v>
      </c>
      <c r="C4566">
        <v>54</v>
      </c>
      <c r="D4566" t="s">
        <v>75</v>
      </c>
      <c r="E4566" t="s">
        <v>121</v>
      </c>
      <c r="F4566" t="s">
        <v>83</v>
      </c>
      <c r="G4566" t="s">
        <v>3037</v>
      </c>
      <c r="H4566" t="s">
        <v>35</v>
      </c>
      <c r="I4566" t="s">
        <v>36</v>
      </c>
      <c r="J4566">
        <v>26</v>
      </c>
      <c r="K4566">
        <v>22</v>
      </c>
      <c r="L4566">
        <f t="shared" si="213"/>
        <v>4</v>
      </c>
      <c r="M4566">
        <v>12</v>
      </c>
      <c r="N4566">
        <v>47095</v>
      </c>
      <c r="O4566" s="1">
        <f t="shared" si="214"/>
        <v>1811.3461538461538</v>
      </c>
      <c r="P4566" s="1">
        <f t="shared" si="215"/>
        <v>39849.615384615383</v>
      </c>
      <c r="Q4566" s="1">
        <f>Table1[[#This Row],[Earned Basic Salary]]*20%</f>
        <v>7969.9230769230771</v>
      </c>
      <c r="R4566" s="1">
        <f>Table1[[#This Row],[Earned Basic Salary]]*10%</f>
        <v>3984.9615384615386</v>
      </c>
      <c r="S4566" s="1">
        <f>Table1[[#This Row],[Earned Basic Salary]]*12%</f>
        <v>4781.9538461538459</v>
      </c>
      <c r="T4566" s="1">
        <f>200</f>
        <v>200</v>
      </c>
      <c r="U4566" s="1">
        <f>Table1[[#This Row],[PF]]+Table1[[#This Row],[Professional Tax]]</f>
        <v>4981.9538461538459</v>
      </c>
      <c r="V4566" s="1">
        <f>Table1[[#This Row],[Overtime Hours]]*200</f>
        <v>2400</v>
      </c>
      <c r="W4566" s="1">
        <f>Table1[[#This Row],[Earned Basic Salary]]+Table1[[#This Row],[HRA]]+Table1[[#This Row],[DA]]+Table1[[#This Row],[Overtime Pay]]</f>
        <v>54204.5</v>
      </c>
      <c r="X4566" s="1">
        <f>Table1[[#This Row],[Gross Salary]]-Table1[[#This Row],[Total Deduction]]</f>
        <v>49222.546153846153</v>
      </c>
      <c r="Y4566" t="s">
        <v>37</v>
      </c>
      <c r="Z4566" t="s">
        <v>106</v>
      </c>
      <c r="AA4566" t="s">
        <v>16051</v>
      </c>
      <c r="AB4566" t="s">
        <v>16052</v>
      </c>
    </row>
    <row r="4567" spans="1:28" x14ac:dyDescent="0.3">
      <c r="A4567" t="s">
        <v>16053</v>
      </c>
      <c r="B4567" t="s">
        <v>1329</v>
      </c>
      <c r="C4567">
        <v>27</v>
      </c>
      <c r="D4567" t="s">
        <v>81</v>
      </c>
      <c r="E4567" t="s">
        <v>62</v>
      </c>
      <c r="F4567" t="s">
        <v>33</v>
      </c>
      <c r="G4567" t="s">
        <v>16054</v>
      </c>
      <c r="H4567" t="s">
        <v>35</v>
      </c>
      <c r="I4567" t="s">
        <v>36</v>
      </c>
      <c r="J4567">
        <v>26</v>
      </c>
      <c r="K4567">
        <v>24</v>
      </c>
      <c r="L4567">
        <f t="shared" si="213"/>
        <v>2</v>
      </c>
      <c r="M4567">
        <v>1</v>
      </c>
      <c r="N4567">
        <v>51495</v>
      </c>
      <c r="O4567" s="1">
        <f t="shared" si="214"/>
        <v>1980.5769230769231</v>
      </c>
      <c r="P4567" s="1">
        <f t="shared" si="215"/>
        <v>47533.846153846156</v>
      </c>
      <c r="Q4567" s="1">
        <f>Table1[[#This Row],[Earned Basic Salary]]*20%</f>
        <v>9506.7692307692323</v>
      </c>
      <c r="R4567" s="1">
        <f>Table1[[#This Row],[Earned Basic Salary]]*10%</f>
        <v>4753.3846153846162</v>
      </c>
      <c r="S4567" s="1">
        <f>Table1[[#This Row],[Earned Basic Salary]]*12%</f>
        <v>5704.0615384615385</v>
      </c>
      <c r="T4567" s="1">
        <f>200</f>
        <v>200</v>
      </c>
      <c r="U4567" s="1">
        <f>Table1[[#This Row],[PF]]+Table1[[#This Row],[Professional Tax]]</f>
        <v>5904.0615384615385</v>
      </c>
      <c r="V4567" s="1">
        <f>Table1[[#This Row],[Overtime Hours]]*200</f>
        <v>200</v>
      </c>
      <c r="W4567" s="1">
        <f>Table1[[#This Row],[Earned Basic Salary]]+Table1[[#This Row],[HRA]]+Table1[[#This Row],[DA]]+Table1[[#This Row],[Overtime Pay]]</f>
        <v>61994.000000000007</v>
      </c>
      <c r="X4567" s="1">
        <f>Table1[[#This Row],[Gross Salary]]-Table1[[#This Row],[Total Deduction]]</f>
        <v>56089.93846153847</v>
      </c>
      <c r="Y4567" t="s">
        <v>37</v>
      </c>
      <c r="Z4567" t="s">
        <v>48</v>
      </c>
      <c r="AA4567" t="s">
        <v>16055</v>
      </c>
      <c r="AB4567" t="s">
        <v>16056</v>
      </c>
    </row>
    <row r="4568" spans="1:28" x14ac:dyDescent="0.3">
      <c r="A4568" t="s">
        <v>16057</v>
      </c>
      <c r="B4568" t="s">
        <v>1639</v>
      </c>
      <c r="C4568">
        <v>27</v>
      </c>
      <c r="D4568" t="s">
        <v>133</v>
      </c>
      <c r="E4568" t="s">
        <v>121</v>
      </c>
      <c r="F4568" t="s">
        <v>33</v>
      </c>
      <c r="G4568" t="s">
        <v>11799</v>
      </c>
      <c r="H4568" t="s">
        <v>35</v>
      </c>
      <c r="I4568" t="s">
        <v>36</v>
      </c>
      <c r="J4568">
        <v>26</v>
      </c>
      <c r="K4568">
        <v>23</v>
      </c>
      <c r="L4568">
        <f t="shared" si="213"/>
        <v>3</v>
      </c>
      <c r="M4568">
        <v>5</v>
      </c>
      <c r="N4568">
        <v>54535</v>
      </c>
      <c r="O4568" s="1">
        <f t="shared" si="214"/>
        <v>2097.5</v>
      </c>
      <c r="P4568" s="1">
        <f t="shared" si="215"/>
        <v>48242.5</v>
      </c>
      <c r="Q4568" s="1">
        <f>Table1[[#This Row],[Earned Basic Salary]]*20%</f>
        <v>9648.5</v>
      </c>
      <c r="R4568" s="1">
        <f>Table1[[#This Row],[Earned Basic Salary]]*10%</f>
        <v>4824.25</v>
      </c>
      <c r="S4568" s="1">
        <f>Table1[[#This Row],[Earned Basic Salary]]*12%</f>
        <v>5789.0999999999995</v>
      </c>
      <c r="T4568" s="1">
        <f>200</f>
        <v>200</v>
      </c>
      <c r="U4568" s="1">
        <f>Table1[[#This Row],[PF]]+Table1[[#This Row],[Professional Tax]]</f>
        <v>5989.0999999999995</v>
      </c>
      <c r="V4568" s="1">
        <f>Table1[[#This Row],[Overtime Hours]]*200</f>
        <v>1000</v>
      </c>
      <c r="W4568" s="1">
        <f>Table1[[#This Row],[Earned Basic Salary]]+Table1[[#This Row],[HRA]]+Table1[[#This Row],[DA]]+Table1[[#This Row],[Overtime Pay]]</f>
        <v>63715.25</v>
      </c>
      <c r="X4568" s="1">
        <f>Table1[[#This Row],[Gross Salary]]-Table1[[#This Row],[Total Deduction]]</f>
        <v>57726.15</v>
      </c>
      <c r="Y4568" t="s">
        <v>37</v>
      </c>
      <c r="Z4568" t="s">
        <v>95</v>
      </c>
      <c r="AA4568" t="s">
        <v>16058</v>
      </c>
      <c r="AB4568" t="s">
        <v>16059</v>
      </c>
    </row>
    <row r="4569" spans="1:28" x14ac:dyDescent="0.3">
      <c r="A4569" t="s">
        <v>16060</v>
      </c>
      <c r="B4569" t="s">
        <v>549</v>
      </c>
      <c r="C4569">
        <v>51</v>
      </c>
      <c r="D4569" t="s">
        <v>53</v>
      </c>
      <c r="E4569" t="s">
        <v>32</v>
      </c>
      <c r="F4569" t="s">
        <v>83</v>
      </c>
      <c r="G4569" t="s">
        <v>3568</v>
      </c>
      <c r="H4569" t="s">
        <v>35</v>
      </c>
      <c r="I4569" t="s">
        <v>36</v>
      </c>
      <c r="J4569">
        <v>26</v>
      </c>
      <c r="K4569">
        <v>22</v>
      </c>
      <c r="L4569">
        <f t="shared" si="213"/>
        <v>4</v>
      </c>
      <c r="M4569">
        <v>10</v>
      </c>
      <c r="N4569">
        <v>74575</v>
      </c>
      <c r="O4569" s="1">
        <f t="shared" si="214"/>
        <v>2868.2692307692309</v>
      </c>
      <c r="P4569" s="1">
        <f t="shared" si="215"/>
        <v>63101.923076923078</v>
      </c>
      <c r="Q4569" s="1">
        <f>Table1[[#This Row],[Earned Basic Salary]]*20%</f>
        <v>12620.384615384617</v>
      </c>
      <c r="R4569" s="1">
        <f>Table1[[#This Row],[Earned Basic Salary]]*10%</f>
        <v>6310.1923076923085</v>
      </c>
      <c r="S4569" s="1">
        <f>Table1[[#This Row],[Earned Basic Salary]]*12%</f>
        <v>7572.2307692307695</v>
      </c>
      <c r="T4569" s="1">
        <f>200</f>
        <v>200</v>
      </c>
      <c r="U4569" s="1">
        <f>Table1[[#This Row],[PF]]+Table1[[#This Row],[Professional Tax]]</f>
        <v>7772.2307692307695</v>
      </c>
      <c r="V4569" s="1">
        <f>Table1[[#This Row],[Overtime Hours]]*200</f>
        <v>2000</v>
      </c>
      <c r="W4569" s="1">
        <f>Table1[[#This Row],[Earned Basic Salary]]+Table1[[#This Row],[HRA]]+Table1[[#This Row],[DA]]+Table1[[#This Row],[Overtime Pay]]</f>
        <v>84032.5</v>
      </c>
      <c r="X4569" s="1">
        <f>Table1[[#This Row],[Gross Salary]]-Table1[[#This Row],[Total Deduction]]</f>
        <v>76260.269230769234</v>
      </c>
      <c r="Y4569" t="s">
        <v>37</v>
      </c>
      <c r="Z4569" t="s">
        <v>95</v>
      </c>
      <c r="AA4569" t="s">
        <v>16061</v>
      </c>
      <c r="AB4569" t="s">
        <v>16062</v>
      </c>
    </row>
    <row r="4570" spans="1:28" x14ac:dyDescent="0.3">
      <c r="A4570" t="s">
        <v>16063</v>
      </c>
      <c r="B4570" t="s">
        <v>387</v>
      </c>
      <c r="C4570">
        <v>42</v>
      </c>
      <c r="D4570" t="s">
        <v>44</v>
      </c>
      <c r="E4570" t="s">
        <v>45</v>
      </c>
      <c r="F4570" t="s">
        <v>46</v>
      </c>
      <c r="G4570" t="s">
        <v>10801</v>
      </c>
      <c r="H4570" t="s">
        <v>35</v>
      </c>
      <c r="I4570" t="s">
        <v>36</v>
      </c>
      <c r="J4570">
        <v>26</v>
      </c>
      <c r="K4570">
        <v>23</v>
      </c>
      <c r="L4570">
        <f t="shared" si="213"/>
        <v>3</v>
      </c>
      <c r="M4570">
        <v>13</v>
      </c>
      <c r="N4570">
        <v>70408</v>
      </c>
      <c r="O4570" s="1">
        <f t="shared" si="214"/>
        <v>2708</v>
      </c>
      <c r="P4570" s="1">
        <f t="shared" si="215"/>
        <v>62284</v>
      </c>
      <c r="Q4570" s="1">
        <f>Table1[[#This Row],[Earned Basic Salary]]*20%</f>
        <v>12456.800000000001</v>
      </c>
      <c r="R4570" s="1">
        <f>Table1[[#This Row],[Earned Basic Salary]]*10%</f>
        <v>6228.4000000000005</v>
      </c>
      <c r="S4570" s="1">
        <f>Table1[[#This Row],[Earned Basic Salary]]*12%</f>
        <v>7474.08</v>
      </c>
      <c r="T4570" s="1">
        <f>200</f>
        <v>200</v>
      </c>
      <c r="U4570" s="1">
        <f>Table1[[#This Row],[PF]]+Table1[[#This Row],[Professional Tax]]</f>
        <v>7674.08</v>
      </c>
      <c r="V4570" s="1">
        <f>Table1[[#This Row],[Overtime Hours]]*200</f>
        <v>2600</v>
      </c>
      <c r="W4570" s="1">
        <f>Table1[[#This Row],[Earned Basic Salary]]+Table1[[#This Row],[HRA]]+Table1[[#This Row],[DA]]+Table1[[#This Row],[Overtime Pay]]</f>
        <v>83569.2</v>
      </c>
      <c r="X4570" s="1">
        <f>Table1[[#This Row],[Gross Salary]]-Table1[[#This Row],[Total Deduction]]</f>
        <v>75895.12</v>
      </c>
      <c r="Y4570" t="s">
        <v>37</v>
      </c>
      <c r="Z4570" t="s">
        <v>95</v>
      </c>
      <c r="AA4570" t="s">
        <v>16064</v>
      </c>
      <c r="AB4570" t="s">
        <v>16065</v>
      </c>
    </row>
    <row r="4571" spans="1:28" x14ac:dyDescent="0.3">
      <c r="A4571" t="s">
        <v>16066</v>
      </c>
      <c r="B4571" t="s">
        <v>377</v>
      </c>
      <c r="C4571">
        <v>52</v>
      </c>
      <c r="D4571" t="s">
        <v>75</v>
      </c>
      <c r="E4571" t="s">
        <v>62</v>
      </c>
      <c r="F4571" t="s">
        <v>46</v>
      </c>
      <c r="G4571" t="s">
        <v>16067</v>
      </c>
      <c r="H4571" t="s">
        <v>35</v>
      </c>
      <c r="I4571" t="s">
        <v>36</v>
      </c>
      <c r="J4571">
        <v>26</v>
      </c>
      <c r="K4571">
        <v>23</v>
      </c>
      <c r="L4571">
        <f t="shared" si="213"/>
        <v>3</v>
      </c>
      <c r="M4571">
        <v>16</v>
      </c>
      <c r="N4571">
        <v>72863</v>
      </c>
      <c r="O4571" s="1">
        <f t="shared" si="214"/>
        <v>2802.4230769230771</v>
      </c>
      <c r="P4571" s="1">
        <f t="shared" si="215"/>
        <v>64455.730769230773</v>
      </c>
      <c r="Q4571" s="1">
        <f>Table1[[#This Row],[Earned Basic Salary]]*20%</f>
        <v>12891.146153846155</v>
      </c>
      <c r="R4571" s="1">
        <f>Table1[[#This Row],[Earned Basic Salary]]*10%</f>
        <v>6445.5730769230777</v>
      </c>
      <c r="S4571" s="1">
        <f>Table1[[#This Row],[Earned Basic Salary]]*12%</f>
        <v>7734.6876923076925</v>
      </c>
      <c r="T4571" s="1">
        <f>200</f>
        <v>200</v>
      </c>
      <c r="U4571" s="1">
        <f>Table1[[#This Row],[PF]]+Table1[[#This Row],[Professional Tax]]</f>
        <v>7934.6876923076925</v>
      </c>
      <c r="V4571" s="1">
        <f>Table1[[#This Row],[Overtime Hours]]*200</f>
        <v>3200</v>
      </c>
      <c r="W4571" s="1">
        <f>Table1[[#This Row],[Earned Basic Salary]]+Table1[[#This Row],[HRA]]+Table1[[#This Row],[DA]]+Table1[[#This Row],[Overtime Pay]]</f>
        <v>86992.45</v>
      </c>
      <c r="X4571" s="1">
        <f>Table1[[#This Row],[Gross Salary]]-Table1[[#This Row],[Total Deduction]]</f>
        <v>79057.762307692305</v>
      </c>
      <c r="Y4571" t="s">
        <v>37</v>
      </c>
      <c r="Z4571" t="s">
        <v>38</v>
      </c>
      <c r="AA4571" t="s">
        <v>16068</v>
      </c>
      <c r="AB4571" t="s">
        <v>16069</v>
      </c>
    </row>
    <row r="4572" spans="1:28" x14ac:dyDescent="0.3">
      <c r="A4572" t="s">
        <v>16070</v>
      </c>
      <c r="B4572" t="s">
        <v>178</v>
      </c>
      <c r="C4572">
        <v>41</v>
      </c>
      <c r="D4572" t="s">
        <v>127</v>
      </c>
      <c r="E4572" t="s">
        <v>82</v>
      </c>
      <c r="F4572" t="s">
        <v>55</v>
      </c>
      <c r="G4572" t="s">
        <v>5529</v>
      </c>
      <c r="H4572" t="s">
        <v>35</v>
      </c>
      <c r="I4572" t="s">
        <v>36</v>
      </c>
      <c r="J4572">
        <v>26</v>
      </c>
      <c r="K4572">
        <v>25</v>
      </c>
      <c r="L4572">
        <f t="shared" si="213"/>
        <v>1</v>
      </c>
      <c r="M4572">
        <v>6</v>
      </c>
      <c r="N4572">
        <v>35452</v>
      </c>
      <c r="O4572" s="1">
        <f t="shared" si="214"/>
        <v>1363.5384615384614</v>
      </c>
      <c r="P4572" s="1">
        <f t="shared" si="215"/>
        <v>34088.461538461539</v>
      </c>
      <c r="Q4572" s="1">
        <f>Table1[[#This Row],[Earned Basic Salary]]*20%</f>
        <v>6817.6923076923085</v>
      </c>
      <c r="R4572" s="1">
        <f>Table1[[#This Row],[Earned Basic Salary]]*10%</f>
        <v>3408.8461538461543</v>
      </c>
      <c r="S4572" s="1">
        <f>Table1[[#This Row],[Earned Basic Salary]]*12%</f>
        <v>4090.6153846153848</v>
      </c>
      <c r="T4572" s="1">
        <f>200</f>
        <v>200</v>
      </c>
      <c r="U4572" s="1">
        <f>Table1[[#This Row],[PF]]+Table1[[#This Row],[Professional Tax]]</f>
        <v>4290.6153846153848</v>
      </c>
      <c r="V4572" s="1">
        <f>Table1[[#This Row],[Overtime Hours]]*200</f>
        <v>1200</v>
      </c>
      <c r="W4572" s="1">
        <f>Table1[[#This Row],[Earned Basic Salary]]+Table1[[#This Row],[HRA]]+Table1[[#This Row],[DA]]+Table1[[#This Row],[Overtime Pay]]</f>
        <v>45515</v>
      </c>
      <c r="X4572" s="1">
        <f>Table1[[#This Row],[Gross Salary]]-Table1[[#This Row],[Total Deduction]]</f>
        <v>41224.384615384617</v>
      </c>
      <c r="Y4572" t="s">
        <v>37</v>
      </c>
      <c r="Z4572" t="s">
        <v>95</v>
      </c>
      <c r="AA4572" t="s">
        <v>16071</v>
      </c>
      <c r="AB4572" t="s">
        <v>16072</v>
      </c>
    </row>
    <row r="4573" spans="1:28" x14ac:dyDescent="0.3">
      <c r="A4573" t="s">
        <v>16073</v>
      </c>
      <c r="B4573" t="s">
        <v>202</v>
      </c>
      <c r="C4573">
        <v>54</v>
      </c>
      <c r="D4573" t="s">
        <v>53</v>
      </c>
      <c r="E4573" t="s">
        <v>54</v>
      </c>
      <c r="F4573" t="s">
        <v>83</v>
      </c>
      <c r="G4573" t="s">
        <v>3392</v>
      </c>
      <c r="H4573" t="s">
        <v>35</v>
      </c>
      <c r="I4573" t="s">
        <v>36</v>
      </c>
      <c r="J4573">
        <v>26</v>
      </c>
      <c r="K4573">
        <v>24</v>
      </c>
      <c r="L4573">
        <f t="shared" si="213"/>
        <v>2</v>
      </c>
      <c r="M4573">
        <v>13</v>
      </c>
      <c r="N4573">
        <v>55117</v>
      </c>
      <c r="O4573" s="1">
        <f t="shared" si="214"/>
        <v>2119.8846153846152</v>
      </c>
      <c r="P4573" s="1">
        <f t="shared" si="215"/>
        <v>50877.230769230766</v>
      </c>
      <c r="Q4573" s="1">
        <f>Table1[[#This Row],[Earned Basic Salary]]*20%</f>
        <v>10175.446153846155</v>
      </c>
      <c r="R4573" s="1">
        <f>Table1[[#This Row],[Earned Basic Salary]]*10%</f>
        <v>5087.7230769230773</v>
      </c>
      <c r="S4573" s="1">
        <f>Table1[[#This Row],[Earned Basic Salary]]*12%</f>
        <v>6105.2676923076915</v>
      </c>
      <c r="T4573" s="1">
        <f>200</f>
        <v>200</v>
      </c>
      <c r="U4573" s="1">
        <f>Table1[[#This Row],[PF]]+Table1[[#This Row],[Professional Tax]]</f>
        <v>6305.2676923076915</v>
      </c>
      <c r="V4573" s="1">
        <f>Table1[[#This Row],[Overtime Hours]]*200</f>
        <v>2600</v>
      </c>
      <c r="W4573" s="1">
        <f>Table1[[#This Row],[Earned Basic Salary]]+Table1[[#This Row],[HRA]]+Table1[[#This Row],[DA]]+Table1[[#This Row],[Overtime Pay]]</f>
        <v>68740.399999999994</v>
      </c>
      <c r="X4573" s="1">
        <f>Table1[[#This Row],[Gross Salary]]-Table1[[#This Row],[Total Deduction]]</f>
        <v>62435.1323076923</v>
      </c>
      <c r="Y4573" t="s">
        <v>37</v>
      </c>
      <c r="Z4573" t="s">
        <v>48</v>
      </c>
      <c r="AA4573" t="s">
        <v>16074</v>
      </c>
      <c r="AB4573" t="s">
        <v>16075</v>
      </c>
    </row>
    <row r="4574" spans="1:28" x14ac:dyDescent="0.3">
      <c r="A4574" t="s">
        <v>16076</v>
      </c>
      <c r="B4574" t="s">
        <v>566</v>
      </c>
      <c r="C4574">
        <v>31</v>
      </c>
      <c r="D4574" t="s">
        <v>61</v>
      </c>
      <c r="E4574" t="s">
        <v>54</v>
      </c>
      <c r="F4574" t="s">
        <v>46</v>
      </c>
      <c r="G4574" t="s">
        <v>16077</v>
      </c>
      <c r="H4574" t="s">
        <v>35</v>
      </c>
      <c r="I4574" t="s">
        <v>36</v>
      </c>
      <c r="J4574">
        <v>26</v>
      </c>
      <c r="K4574">
        <v>25</v>
      </c>
      <c r="L4574">
        <f t="shared" si="213"/>
        <v>1</v>
      </c>
      <c r="M4574">
        <v>3</v>
      </c>
      <c r="N4574">
        <v>68134</v>
      </c>
      <c r="O4574" s="1">
        <f t="shared" si="214"/>
        <v>2620.5384615384614</v>
      </c>
      <c r="P4574" s="1">
        <f t="shared" si="215"/>
        <v>65513.461538461539</v>
      </c>
      <c r="Q4574" s="1">
        <f>Table1[[#This Row],[Earned Basic Salary]]*20%</f>
        <v>13102.692307692309</v>
      </c>
      <c r="R4574" s="1">
        <f>Table1[[#This Row],[Earned Basic Salary]]*10%</f>
        <v>6551.3461538461543</v>
      </c>
      <c r="S4574" s="1">
        <f>Table1[[#This Row],[Earned Basic Salary]]*12%</f>
        <v>7861.6153846153848</v>
      </c>
      <c r="T4574" s="1">
        <f>200</f>
        <v>200</v>
      </c>
      <c r="U4574" s="1">
        <f>Table1[[#This Row],[PF]]+Table1[[#This Row],[Professional Tax]]</f>
        <v>8061.6153846153848</v>
      </c>
      <c r="V4574" s="1">
        <f>Table1[[#This Row],[Overtime Hours]]*200</f>
        <v>600</v>
      </c>
      <c r="W4574" s="1">
        <f>Table1[[#This Row],[Earned Basic Salary]]+Table1[[#This Row],[HRA]]+Table1[[#This Row],[DA]]+Table1[[#This Row],[Overtime Pay]]</f>
        <v>85767.5</v>
      </c>
      <c r="X4574" s="1">
        <f>Table1[[#This Row],[Gross Salary]]-Table1[[#This Row],[Total Deduction]]</f>
        <v>77705.88461538461</v>
      </c>
      <c r="Y4574" t="s">
        <v>37</v>
      </c>
      <c r="Z4574" t="s">
        <v>38</v>
      </c>
      <c r="AA4574" t="s">
        <v>16078</v>
      </c>
      <c r="AB4574" t="s">
        <v>16079</v>
      </c>
    </row>
    <row r="4575" spans="1:28" x14ac:dyDescent="0.3">
      <c r="A4575" t="s">
        <v>16080</v>
      </c>
      <c r="B4575" t="s">
        <v>74</v>
      </c>
      <c r="C4575">
        <v>42</v>
      </c>
      <c r="D4575" t="s">
        <v>133</v>
      </c>
      <c r="E4575" t="s">
        <v>82</v>
      </c>
      <c r="F4575" t="s">
        <v>63</v>
      </c>
      <c r="G4575" t="s">
        <v>4383</v>
      </c>
      <c r="H4575" t="s">
        <v>35</v>
      </c>
      <c r="I4575" t="s">
        <v>36</v>
      </c>
      <c r="J4575">
        <v>26</v>
      </c>
      <c r="K4575">
        <v>24</v>
      </c>
      <c r="L4575">
        <f t="shared" si="213"/>
        <v>2</v>
      </c>
      <c r="M4575">
        <v>18</v>
      </c>
      <c r="N4575">
        <v>50370</v>
      </c>
      <c r="O4575" s="1">
        <f t="shared" si="214"/>
        <v>1937.3076923076924</v>
      </c>
      <c r="P4575" s="1">
        <f t="shared" si="215"/>
        <v>46495.384615384617</v>
      </c>
      <c r="Q4575" s="1">
        <f>Table1[[#This Row],[Earned Basic Salary]]*20%</f>
        <v>9299.0769230769238</v>
      </c>
      <c r="R4575" s="1">
        <f>Table1[[#This Row],[Earned Basic Salary]]*10%</f>
        <v>4649.5384615384619</v>
      </c>
      <c r="S4575" s="1">
        <f>Table1[[#This Row],[Earned Basic Salary]]*12%</f>
        <v>5579.4461538461537</v>
      </c>
      <c r="T4575" s="1">
        <f>200</f>
        <v>200</v>
      </c>
      <c r="U4575" s="1">
        <f>Table1[[#This Row],[PF]]+Table1[[#This Row],[Professional Tax]]</f>
        <v>5779.4461538461537</v>
      </c>
      <c r="V4575" s="1">
        <f>Table1[[#This Row],[Overtime Hours]]*200</f>
        <v>3600</v>
      </c>
      <c r="W4575" s="1">
        <f>Table1[[#This Row],[Earned Basic Salary]]+Table1[[#This Row],[HRA]]+Table1[[#This Row],[DA]]+Table1[[#This Row],[Overtime Pay]]</f>
        <v>64044</v>
      </c>
      <c r="X4575" s="1">
        <f>Table1[[#This Row],[Gross Salary]]-Table1[[#This Row],[Total Deduction]]</f>
        <v>58264.553846153845</v>
      </c>
      <c r="Y4575" t="s">
        <v>37</v>
      </c>
      <c r="Z4575" t="s">
        <v>48</v>
      </c>
      <c r="AA4575" t="s">
        <v>16081</v>
      </c>
      <c r="AB4575" t="s">
        <v>16082</v>
      </c>
    </row>
    <row r="4576" spans="1:28" x14ac:dyDescent="0.3">
      <c r="A4576" t="s">
        <v>16083</v>
      </c>
      <c r="B4576" t="s">
        <v>1579</v>
      </c>
      <c r="C4576">
        <v>24</v>
      </c>
      <c r="D4576" t="s">
        <v>61</v>
      </c>
      <c r="E4576" t="s">
        <v>32</v>
      </c>
      <c r="F4576" t="s">
        <v>63</v>
      </c>
      <c r="G4576" t="s">
        <v>13334</v>
      </c>
      <c r="H4576" t="s">
        <v>35</v>
      </c>
      <c r="I4576" t="s">
        <v>36</v>
      </c>
      <c r="J4576">
        <v>26</v>
      </c>
      <c r="K4576">
        <v>23</v>
      </c>
      <c r="L4576">
        <f t="shared" si="213"/>
        <v>3</v>
      </c>
      <c r="M4576">
        <v>13</v>
      </c>
      <c r="N4576">
        <v>50601</v>
      </c>
      <c r="O4576" s="1">
        <f t="shared" si="214"/>
        <v>1946.1923076923076</v>
      </c>
      <c r="P4576" s="1">
        <f t="shared" si="215"/>
        <v>44762.423076923078</v>
      </c>
      <c r="Q4576" s="1">
        <f>Table1[[#This Row],[Earned Basic Salary]]*20%</f>
        <v>8952.4846153846156</v>
      </c>
      <c r="R4576" s="1">
        <f>Table1[[#This Row],[Earned Basic Salary]]*10%</f>
        <v>4476.2423076923078</v>
      </c>
      <c r="S4576" s="1">
        <f>Table1[[#This Row],[Earned Basic Salary]]*12%</f>
        <v>5371.4907692307688</v>
      </c>
      <c r="T4576" s="1">
        <f>200</f>
        <v>200</v>
      </c>
      <c r="U4576" s="1">
        <f>Table1[[#This Row],[PF]]+Table1[[#This Row],[Professional Tax]]</f>
        <v>5571.4907692307688</v>
      </c>
      <c r="V4576" s="1">
        <f>Table1[[#This Row],[Overtime Hours]]*200</f>
        <v>2600</v>
      </c>
      <c r="W4576" s="1">
        <f>Table1[[#This Row],[Earned Basic Salary]]+Table1[[#This Row],[HRA]]+Table1[[#This Row],[DA]]+Table1[[#This Row],[Overtime Pay]]</f>
        <v>60791.15</v>
      </c>
      <c r="X4576" s="1">
        <f>Table1[[#This Row],[Gross Salary]]-Table1[[#This Row],[Total Deduction]]</f>
        <v>55219.659230769234</v>
      </c>
      <c r="Y4576" t="s">
        <v>37</v>
      </c>
      <c r="Z4576" t="s">
        <v>38</v>
      </c>
      <c r="AA4576" t="s">
        <v>16084</v>
      </c>
      <c r="AB4576" t="s">
        <v>16085</v>
      </c>
    </row>
    <row r="4577" spans="1:28" x14ac:dyDescent="0.3">
      <c r="A4577" t="s">
        <v>16086</v>
      </c>
      <c r="B4577" t="s">
        <v>29</v>
      </c>
      <c r="C4577">
        <v>25</v>
      </c>
      <c r="D4577" t="s">
        <v>127</v>
      </c>
      <c r="E4577" t="s">
        <v>54</v>
      </c>
      <c r="F4577" t="s">
        <v>83</v>
      </c>
      <c r="G4577" t="s">
        <v>8830</v>
      </c>
      <c r="H4577" t="s">
        <v>35</v>
      </c>
      <c r="I4577" t="s">
        <v>36</v>
      </c>
      <c r="J4577">
        <v>26</v>
      </c>
      <c r="K4577">
        <v>24</v>
      </c>
      <c r="L4577">
        <f t="shared" si="213"/>
        <v>2</v>
      </c>
      <c r="M4577">
        <v>4</v>
      </c>
      <c r="N4577">
        <v>28896</v>
      </c>
      <c r="O4577" s="1">
        <f t="shared" si="214"/>
        <v>1111.3846153846155</v>
      </c>
      <c r="P4577" s="1">
        <f t="shared" si="215"/>
        <v>26673.230769230773</v>
      </c>
      <c r="Q4577" s="1">
        <f>Table1[[#This Row],[Earned Basic Salary]]*20%</f>
        <v>5334.6461538461554</v>
      </c>
      <c r="R4577" s="1">
        <f>Table1[[#This Row],[Earned Basic Salary]]*10%</f>
        <v>2667.3230769230777</v>
      </c>
      <c r="S4577" s="1">
        <f>Table1[[#This Row],[Earned Basic Salary]]*12%</f>
        <v>3200.7876923076929</v>
      </c>
      <c r="T4577" s="1">
        <f>200</f>
        <v>200</v>
      </c>
      <c r="U4577" s="1">
        <f>Table1[[#This Row],[PF]]+Table1[[#This Row],[Professional Tax]]</f>
        <v>3400.7876923076929</v>
      </c>
      <c r="V4577" s="1">
        <f>Table1[[#This Row],[Overtime Hours]]*200</f>
        <v>800</v>
      </c>
      <c r="W4577" s="1">
        <f>Table1[[#This Row],[Earned Basic Salary]]+Table1[[#This Row],[HRA]]+Table1[[#This Row],[DA]]+Table1[[#This Row],[Overtime Pay]]</f>
        <v>35475.200000000004</v>
      </c>
      <c r="X4577" s="1">
        <f>Table1[[#This Row],[Gross Salary]]-Table1[[#This Row],[Total Deduction]]</f>
        <v>32074.412307692313</v>
      </c>
      <c r="Y4577" t="s">
        <v>37</v>
      </c>
      <c r="Z4577" t="s">
        <v>106</v>
      </c>
      <c r="AA4577" t="s">
        <v>16087</v>
      </c>
      <c r="AB4577" t="s">
        <v>16088</v>
      </c>
    </row>
    <row r="4578" spans="1:28" x14ac:dyDescent="0.3">
      <c r="A4578" t="s">
        <v>16089</v>
      </c>
      <c r="B4578" t="s">
        <v>443</v>
      </c>
      <c r="C4578">
        <v>45</v>
      </c>
      <c r="D4578" t="s">
        <v>81</v>
      </c>
      <c r="E4578" t="s">
        <v>62</v>
      </c>
      <c r="F4578" t="s">
        <v>33</v>
      </c>
      <c r="G4578" t="s">
        <v>11055</v>
      </c>
      <c r="H4578" t="s">
        <v>35</v>
      </c>
      <c r="I4578" t="s">
        <v>36</v>
      </c>
      <c r="J4578">
        <v>26</v>
      </c>
      <c r="K4578">
        <v>25</v>
      </c>
      <c r="L4578">
        <f t="shared" si="213"/>
        <v>1</v>
      </c>
      <c r="M4578">
        <v>5</v>
      </c>
      <c r="N4578">
        <v>71356</v>
      </c>
      <c r="O4578" s="1">
        <f t="shared" si="214"/>
        <v>2744.4615384615386</v>
      </c>
      <c r="P4578" s="1">
        <f t="shared" si="215"/>
        <v>68611.538461538468</v>
      </c>
      <c r="Q4578" s="1">
        <f>Table1[[#This Row],[Earned Basic Salary]]*20%</f>
        <v>13722.307692307695</v>
      </c>
      <c r="R4578" s="1">
        <f>Table1[[#This Row],[Earned Basic Salary]]*10%</f>
        <v>6861.1538461538476</v>
      </c>
      <c r="S4578" s="1">
        <f>Table1[[#This Row],[Earned Basic Salary]]*12%</f>
        <v>8233.3846153846152</v>
      </c>
      <c r="T4578" s="1">
        <f>200</f>
        <v>200</v>
      </c>
      <c r="U4578" s="1">
        <f>Table1[[#This Row],[PF]]+Table1[[#This Row],[Professional Tax]]</f>
        <v>8433.3846153846152</v>
      </c>
      <c r="V4578" s="1">
        <f>Table1[[#This Row],[Overtime Hours]]*200</f>
        <v>1000</v>
      </c>
      <c r="W4578" s="1">
        <f>Table1[[#This Row],[Earned Basic Salary]]+Table1[[#This Row],[HRA]]+Table1[[#This Row],[DA]]+Table1[[#This Row],[Overtime Pay]]</f>
        <v>90195</v>
      </c>
      <c r="X4578" s="1">
        <f>Table1[[#This Row],[Gross Salary]]-Table1[[#This Row],[Total Deduction]]</f>
        <v>81761.61538461539</v>
      </c>
      <c r="Y4578" t="s">
        <v>37</v>
      </c>
      <c r="Z4578" t="s">
        <v>48</v>
      </c>
      <c r="AA4578" t="s">
        <v>16090</v>
      </c>
      <c r="AB4578" t="s">
        <v>16091</v>
      </c>
    </row>
    <row r="4579" spans="1:28" x14ac:dyDescent="0.3">
      <c r="A4579" t="s">
        <v>16092</v>
      </c>
      <c r="B4579" t="s">
        <v>661</v>
      </c>
      <c r="C4579">
        <v>46</v>
      </c>
      <c r="D4579" t="s">
        <v>61</v>
      </c>
      <c r="E4579" t="s">
        <v>32</v>
      </c>
      <c r="F4579" t="s">
        <v>69</v>
      </c>
      <c r="G4579" t="s">
        <v>16093</v>
      </c>
      <c r="H4579" t="s">
        <v>35</v>
      </c>
      <c r="I4579" t="s">
        <v>36</v>
      </c>
      <c r="J4579">
        <v>26</v>
      </c>
      <c r="K4579">
        <v>24</v>
      </c>
      <c r="L4579">
        <f t="shared" si="213"/>
        <v>2</v>
      </c>
      <c r="M4579">
        <v>9</v>
      </c>
      <c r="N4579">
        <v>37166</v>
      </c>
      <c r="O4579" s="1">
        <f t="shared" si="214"/>
        <v>1429.4615384615386</v>
      </c>
      <c r="P4579" s="1">
        <f t="shared" si="215"/>
        <v>34307.076923076922</v>
      </c>
      <c r="Q4579" s="1">
        <f>Table1[[#This Row],[Earned Basic Salary]]*20%</f>
        <v>6861.4153846153849</v>
      </c>
      <c r="R4579" s="1">
        <f>Table1[[#This Row],[Earned Basic Salary]]*10%</f>
        <v>3430.7076923076925</v>
      </c>
      <c r="S4579" s="1">
        <f>Table1[[#This Row],[Earned Basic Salary]]*12%</f>
        <v>4116.8492307692304</v>
      </c>
      <c r="T4579" s="1">
        <f>200</f>
        <v>200</v>
      </c>
      <c r="U4579" s="1">
        <f>Table1[[#This Row],[PF]]+Table1[[#This Row],[Professional Tax]]</f>
        <v>4316.8492307692304</v>
      </c>
      <c r="V4579" s="1">
        <f>Table1[[#This Row],[Overtime Hours]]*200</f>
        <v>1800</v>
      </c>
      <c r="W4579" s="1">
        <f>Table1[[#This Row],[Earned Basic Salary]]+Table1[[#This Row],[HRA]]+Table1[[#This Row],[DA]]+Table1[[#This Row],[Overtime Pay]]</f>
        <v>46399.199999999997</v>
      </c>
      <c r="X4579" s="1">
        <f>Table1[[#This Row],[Gross Salary]]-Table1[[#This Row],[Total Deduction]]</f>
        <v>42082.350769230768</v>
      </c>
      <c r="Y4579" t="s">
        <v>37</v>
      </c>
      <c r="Z4579" t="s">
        <v>38</v>
      </c>
      <c r="AA4579" t="s">
        <v>16094</v>
      </c>
      <c r="AB4579" t="s">
        <v>16095</v>
      </c>
    </row>
    <row r="4580" spans="1:28" x14ac:dyDescent="0.3">
      <c r="A4580" t="s">
        <v>16096</v>
      </c>
      <c r="B4580" t="s">
        <v>377</v>
      </c>
      <c r="C4580">
        <v>22</v>
      </c>
      <c r="D4580" t="s">
        <v>44</v>
      </c>
      <c r="E4580" t="s">
        <v>62</v>
      </c>
      <c r="F4580" t="s">
        <v>83</v>
      </c>
      <c r="G4580" t="s">
        <v>9017</v>
      </c>
      <c r="H4580" t="s">
        <v>35</v>
      </c>
      <c r="I4580" t="s">
        <v>36</v>
      </c>
      <c r="J4580">
        <v>26</v>
      </c>
      <c r="K4580">
        <v>25</v>
      </c>
      <c r="L4580">
        <f t="shared" si="213"/>
        <v>1</v>
      </c>
      <c r="M4580">
        <v>8</v>
      </c>
      <c r="N4580">
        <v>51783</v>
      </c>
      <c r="O4580" s="1">
        <f t="shared" si="214"/>
        <v>1991.6538461538462</v>
      </c>
      <c r="P4580" s="1">
        <f t="shared" si="215"/>
        <v>49791.346153846156</v>
      </c>
      <c r="Q4580" s="1">
        <f>Table1[[#This Row],[Earned Basic Salary]]*20%</f>
        <v>9958.2692307692323</v>
      </c>
      <c r="R4580" s="1">
        <f>Table1[[#This Row],[Earned Basic Salary]]*10%</f>
        <v>4979.1346153846162</v>
      </c>
      <c r="S4580" s="1">
        <f>Table1[[#This Row],[Earned Basic Salary]]*12%</f>
        <v>5974.9615384615381</v>
      </c>
      <c r="T4580" s="1">
        <f>200</f>
        <v>200</v>
      </c>
      <c r="U4580" s="1">
        <f>Table1[[#This Row],[PF]]+Table1[[#This Row],[Professional Tax]]</f>
        <v>6174.9615384615381</v>
      </c>
      <c r="V4580" s="1">
        <f>Table1[[#This Row],[Overtime Hours]]*200</f>
        <v>1600</v>
      </c>
      <c r="W4580" s="1">
        <f>Table1[[#This Row],[Earned Basic Salary]]+Table1[[#This Row],[HRA]]+Table1[[#This Row],[DA]]+Table1[[#This Row],[Overtime Pay]]</f>
        <v>66328.75</v>
      </c>
      <c r="X4580" s="1">
        <f>Table1[[#This Row],[Gross Salary]]-Table1[[#This Row],[Total Deduction]]</f>
        <v>60153.788461538461</v>
      </c>
      <c r="Y4580" t="s">
        <v>37</v>
      </c>
      <c r="Z4580" t="s">
        <v>38</v>
      </c>
      <c r="AA4580" t="s">
        <v>16097</v>
      </c>
      <c r="AB4580" t="s">
        <v>16098</v>
      </c>
    </row>
    <row r="4581" spans="1:28" x14ac:dyDescent="0.3">
      <c r="A4581" t="s">
        <v>16099</v>
      </c>
      <c r="B4581" t="s">
        <v>3229</v>
      </c>
      <c r="C4581">
        <v>44</v>
      </c>
      <c r="D4581" t="s">
        <v>133</v>
      </c>
      <c r="E4581" t="s">
        <v>82</v>
      </c>
      <c r="F4581" t="s">
        <v>69</v>
      </c>
      <c r="G4581" t="s">
        <v>6436</v>
      </c>
      <c r="H4581" t="s">
        <v>35</v>
      </c>
      <c r="I4581" t="s">
        <v>36</v>
      </c>
      <c r="J4581">
        <v>26</v>
      </c>
      <c r="K4581">
        <v>24</v>
      </c>
      <c r="L4581">
        <f t="shared" si="213"/>
        <v>2</v>
      </c>
      <c r="M4581">
        <v>3</v>
      </c>
      <c r="N4581">
        <v>71908</v>
      </c>
      <c r="O4581" s="1">
        <f t="shared" si="214"/>
        <v>2765.6923076923076</v>
      </c>
      <c r="P4581" s="1">
        <f t="shared" si="215"/>
        <v>66376.615384615376</v>
      </c>
      <c r="Q4581" s="1">
        <f>Table1[[#This Row],[Earned Basic Salary]]*20%</f>
        <v>13275.323076923076</v>
      </c>
      <c r="R4581" s="1">
        <f>Table1[[#This Row],[Earned Basic Salary]]*10%</f>
        <v>6637.6615384615379</v>
      </c>
      <c r="S4581" s="1">
        <f>Table1[[#This Row],[Earned Basic Salary]]*12%</f>
        <v>7965.1938461538448</v>
      </c>
      <c r="T4581" s="1">
        <f>200</f>
        <v>200</v>
      </c>
      <c r="U4581" s="1">
        <f>Table1[[#This Row],[PF]]+Table1[[#This Row],[Professional Tax]]</f>
        <v>8165.1938461538448</v>
      </c>
      <c r="V4581" s="1">
        <f>Table1[[#This Row],[Overtime Hours]]*200</f>
        <v>600</v>
      </c>
      <c r="W4581" s="1">
        <f>Table1[[#This Row],[Earned Basic Salary]]+Table1[[#This Row],[HRA]]+Table1[[#This Row],[DA]]+Table1[[#This Row],[Overtime Pay]]</f>
        <v>86889.599999999991</v>
      </c>
      <c r="X4581" s="1">
        <f>Table1[[#This Row],[Gross Salary]]-Table1[[#This Row],[Total Deduction]]</f>
        <v>78724.406153846154</v>
      </c>
      <c r="Y4581" t="s">
        <v>37</v>
      </c>
      <c r="Z4581" t="s">
        <v>48</v>
      </c>
      <c r="AA4581" t="s">
        <v>16100</v>
      </c>
      <c r="AB4581" t="s">
        <v>16101</v>
      </c>
    </row>
    <row r="4582" spans="1:28" x14ac:dyDescent="0.3">
      <c r="A4582" t="s">
        <v>16102</v>
      </c>
      <c r="B4582" t="s">
        <v>1412</v>
      </c>
      <c r="C4582">
        <v>21</v>
      </c>
      <c r="D4582" t="s">
        <v>75</v>
      </c>
      <c r="E4582" t="s">
        <v>62</v>
      </c>
      <c r="F4582" t="s">
        <v>33</v>
      </c>
      <c r="G4582" t="s">
        <v>4760</v>
      </c>
      <c r="H4582" t="s">
        <v>35</v>
      </c>
      <c r="I4582" t="s">
        <v>36</v>
      </c>
      <c r="J4582">
        <v>26</v>
      </c>
      <c r="K4582">
        <v>24</v>
      </c>
      <c r="L4582">
        <f t="shared" si="213"/>
        <v>2</v>
      </c>
      <c r="M4582">
        <v>15</v>
      </c>
      <c r="N4582">
        <v>27311</v>
      </c>
      <c r="O4582" s="1">
        <f t="shared" si="214"/>
        <v>1050.4230769230769</v>
      </c>
      <c r="P4582" s="1">
        <f t="shared" si="215"/>
        <v>25210.153846153844</v>
      </c>
      <c r="Q4582" s="1">
        <f>Table1[[#This Row],[Earned Basic Salary]]*20%</f>
        <v>5042.0307692307688</v>
      </c>
      <c r="R4582" s="1">
        <f>Table1[[#This Row],[Earned Basic Salary]]*10%</f>
        <v>2521.0153846153844</v>
      </c>
      <c r="S4582" s="1">
        <f>Table1[[#This Row],[Earned Basic Salary]]*12%</f>
        <v>3025.2184615384613</v>
      </c>
      <c r="T4582" s="1">
        <f>200</f>
        <v>200</v>
      </c>
      <c r="U4582" s="1">
        <f>Table1[[#This Row],[PF]]+Table1[[#This Row],[Professional Tax]]</f>
        <v>3225.2184615384613</v>
      </c>
      <c r="V4582" s="1">
        <f>Table1[[#This Row],[Overtime Hours]]*200</f>
        <v>3000</v>
      </c>
      <c r="W4582" s="1">
        <f>Table1[[#This Row],[Earned Basic Salary]]+Table1[[#This Row],[HRA]]+Table1[[#This Row],[DA]]+Table1[[#This Row],[Overtime Pay]]</f>
        <v>35773.199999999997</v>
      </c>
      <c r="X4582" s="1">
        <f>Table1[[#This Row],[Gross Salary]]-Table1[[#This Row],[Total Deduction]]</f>
        <v>32547.981538461536</v>
      </c>
      <c r="Y4582" t="s">
        <v>37</v>
      </c>
      <c r="Z4582" t="s">
        <v>95</v>
      </c>
      <c r="AA4582" t="s">
        <v>16103</v>
      </c>
      <c r="AB4582" t="s">
        <v>16104</v>
      </c>
    </row>
    <row r="4583" spans="1:28" x14ac:dyDescent="0.3">
      <c r="A4583" t="s">
        <v>16105</v>
      </c>
      <c r="B4583" t="s">
        <v>1889</v>
      </c>
      <c r="C4583">
        <v>35</v>
      </c>
      <c r="D4583" t="s">
        <v>44</v>
      </c>
      <c r="E4583" t="s">
        <v>82</v>
      </c>
      <c r="F4583" t="s">
        <v>55</v>
      </c>
      <c r="G4583" t="s">
        <v>1213</v>
      </c>
      <c r="H4583" t="s">
        <v>35</v>
      </c>
      <c r="I4583" t="s">
        <v>36</v>
      </c>
      <c r="J4583">
        <v>26</v>
      </c>
      <c r="K4583">
        <v>26</v>
      </c>
      <c r="L4583">
        <f t="shared" si="213"/>
        <v>0</v>
      </c>
      <c r="M4583">
        <v>19</v>
      </c>
      <c r="N4583">
        <v>78091</v>
      </c>
      <c r="O4583" s="1">
        <f t="shared" si="214"/>
        <v>3003.5</v>
      </c>
      <c r="P4583" s="1">
        <f t="shared" si="215"/>
        <v>78091</v>
      </c>
      <c r="Q4583" s="1">
        <f>Table1[[#This Row],[Earned Basic Salary]]*20%</f>
        <v>15618.2</v>
      </c>
      <c r="R4583" s="1">
        <f>Table1[[#This Row],[Earned Basic Salary]]*10%</f>
        <v>7809.1</v>
      </c>
      <c r="S4583" s="1">
        <f>Table1[[#This Row],[Earned Basic Salary]]*12%</f>
        <v>9370.92</v>
      </c>
      <c r="T4583" s="1">
        <f>200</f>
        <v>200</v>
      </c>
      <c r="U4583" s="1">
        <f>Table1[[#This Row],[PF]]+Table1[[#This Row],[Professional Tax]]</f>
        <v>9570.92</v>
      </c>
      <c r="V4583" s="1">
        <f>Table1[[#This Row],[Overtime Hours]]*200</f>
        <v>3800</v>
      </c>
      <c r="W4583" s="1">
        <f>Table1[[#This Row],[Earned Basic Salary]]+Table1[[#This Row],[HRA]]+Table1[[#This Row],[DA]]+Table1[[#This Row],[Overtime Pay]]</f>
        <v>105318.3</v>
      </c>
      <c r="X4583" s="1">
        <f>Table1[[#This Row],[Gross Salary]]-Table1[[#This Row],[Total Deduction]]</f>
        <v>95747.38</v>
      </c>
      <c r="Y4583" t="s">
        <v>37</v>
      </c>
      <c r="Z4583" t="s">
        <v>95</v>
      </c>
      <c r="AA4583" t="s">
        <v>16106</v>
      </c>
      <c r="AB4583" t="s">
        <v>16107</v>
      </c>
    </row>
    <row r="4584" spans="1:28" x14ac:dyDescent="0.3">
      <c r="A4584" t="s">
        <v>16108</v>
      </c>
      <c r="B4584" t="s">
        <v>598</v>
      </c>
      <c r="C4584">
        <v>25</v>
      </c>
      <c r="D4584" t="s">
        <v>53</v>
      </c>
      <c r="E4584" t="s">
        <v>32</v>
      </c>
      <c r="F4584" t="s">
        <v>89</v>
      </c>
      <c r="G4584" t="s">
        <v>1022</v>
      </c>
      <c r="H4584" t="s">
        <v>35</v>
      </c>
      <c r="I4584" t="s">
        <v>36</v>
      </c>
      <c r="J4584">
        <v>26</v>
      </c>
      <c r="K4584">
        <v>24</v>
      </c>
      <c r="L4584">
        <f t="shared" si="213"/>
        <v>2</v>
      </c>
      <c r="M4584">
        <v>12</v>
      </c>
      <c r="N4584">
        <v>70700</v>
      </c>
      <c r="O4584" s="1">
        <f t="shared" si="214"/>
        <v>2719.2307692307691</v>
      </c>
      <c r="P4584" s="1">
        <f t="shared" si="215"/>
        <v>65261.538461538454</v>
      </c>
      <c r="Q4584" s="1">
        <f>Table1[[#This Row],[Earned Basic Salary]]*20%</f>
        <v>13052.307692307691</v>
      </c>
      <c r="R4584" s="1">
        <f>Table1[[#This Row],[Earned Basic Salary]]*10%</f>
        <v>6526.1538461538457</v>
      </c>
      <c r="S4584" s="1">
        <f>Table1[[#This Row],[Earned Basic Salary]]*12%</f>
        <v>7831.3846153846143</v>
      </c>
      <c r="T4584" s="1">
        <f>200</f>
        <v>200</v>
      </c>
      <c r="U4584" s="1">
        <f>Table1[[#This Row],[PF]]+Table1[[#This Row],[Professional Tax]]</f>
        <v>8031.3846153846143</v>
      </c>
      <c r="V4584" s="1">
        <f>Table1[[#This Row],[Overtime Hours]]*200</f>
        <v>2400</v>
      </c>
      <c r="W4584" s="1">
        <f>Table1[[#This Row],[Earned Basic Salary]]+Table1[[#This Row],[HRA]]+Table1[[#This Row],[DA]]+Table1[[#This Row],[Overtime Pay]]</f>
        <v>87239.999999999985</v>
      </c>
      <c r="X4584" s="1">
        <f>Table1[[#This Row],[Gross Salary]]-Table1[[#This Row],[Total Deduction]]</f>
        <v>79208.615384615376</v>
      </c>
      <c r="Y4584" t="s">
        <v>37</v>
      </c>
      <c r="Z4584" t="s">
        <v>38</v>
      </c>
      <c r="AA4584" t="s">
        <v>16109</v>
      </c>
      <c r="AB4584" t="s">
        <v>16110</v>
      </c>
    </row>
    <row r="4585" spans="1:28" x14ac:dyDescent="0.3">
      <c r="A4585" t="s">
        <v>16111</v>
      </c>
      <c r="B4585" t="s">
        <v>1242</v>
      </c>
      <c r="C4585">
        <v>43</v>
      </c>
      <c r="D4585" t="s">
        <v>53</v>
      </c>
      <c r="E4585" t="s">
        <v>121</v>
      </c>
      <c r="F4585" t="s">
        <v>69</v>
      </c>
      <c r="G4585" t="s">
        <v>16112</v>
      </c>
      <c r="H4585" t="s">
        <v>35</v>
      </c>
      <c r="I4585" t="s">
        <v>36</v>
      </c>
      <c r="J4585">
        <v>26</v>
      </c>
      <c r="K4585">
        <v>23</v>
      </c>
      <c r="L4585">
        <f t="shared" si="213"/>
        <v>3</v>
      </c>
      <c r="M4585">
        <v>9</v>
      </c>
      <c r="N4585">
        <v>63901</v>
      </c>
      <c r="O4585" s="1">
        <f t="shared" si="214"/>
        <v>2457.7307692307691</v>
      </c>
      <c r="P4585" s="1">
        <f t="shared" si="215"/>
        <v>56527.807692307688</v>
      </c>
      <c r="Q4585" s="1">
        <f>Table1[[#This Row],[Earned Basic Salary]]*20%</f>
        <v>11305.561538461538</v>
      </c>
      <c r="R4585" s="1">
        <f>Table1[[#This Row],[Earned Basic Salary]]*10%</f>
        <v>5652.7807692307688</v>
      </c>
      <c r="S4585" s="1">
        <f>Table1[[#This Row],[Earned Basic Salary]]*12%</f>
        <v>6783.3369230769222</v>
      </c>
      <c r="T4585" s="1">
        <f>200</f>
        <v>200</v>
      </c>
      <c r="U4585" s="1">
        <f>Table1[[#This Row],[PF]]+Table1[[#This Row],[Professional Tax]]</f>
        <v>6983.3369230769222</v>
      </c>
      <c r="V4585" s="1">
        <f>Table1[[#This Row],[Overtime Hours]]*200</f>
        <v>1800</v>
      </c>
      <c r="W4585" s="1">
        <f>Table1[[#This Row],[Earned Basic Salary]]+Table1[[#This Row],[HRA]]+Table1[[#This Row],[DA]]+Table1[[#This Row],[Overtime Pay]]</f>
        <v>75286.149999999994</v>
      </c>
      <c r="X4585" s="1">
        <f>Table1[[#This Row],[Gross Salary]]-Table1[[#This Row],[Total Deduction]]</f>
        <v>68302.813076923077</v>
      </c>
      <c r="Y4585" t="s">
        <v>37</v>
      </c>
      <c r="Z4585" t="s">
        <v>38</v>
      </c>
      <c r="AA4585" t="s">
        <v>16113</v>
      </c>
      <c r="AB4585" t="s">
        <v>16114</v>
      </c>
    </row>
    <row r="4586" spans="1:28" x14ac:dyDescent="0.3">
      <c r="A4586" t="s">
        <v>16115</v>
      </c>
      <c r="B4586" t="s">
        <v>490</v>
      </c>
      <c r="C4586">
        <v>50</v>
      </c>
      <c r="D4586" t="s">
        <v>81</v>
      </c>
      <c r="E4586" t="s">
        <v>54</v>
      </c>
      <c r="F4586" t="s">
        <v>46</v>
      </c>
      <c r="G4586" t="s">
        <v>2726</v>
      </c>
      <c r="H4586" t="s">
        <v>35</v>
      </c>
      <c r="I4586" t="s">
        <v>36</v>
      </c>
      <c r="J4586">
        <v>26</v>
      </c>
      <c r="K4586">
        <v>25</v>
      </c>
      <c r="L4586">
        <f t="shared" si="213"/>
        <v>1</v>
      </c>
      <c r="M4586">
        <v>0</v>
      </c>
      <c r="N4586">
        <v>55575</v>
      </c>
      <c r="O4586" s="1">
        <f t="shared" si="214"/>
        <v>2137.5</v>
      </c>
      <c r="P4586" s="1">
        <f t="shared" si="215"/>
        <v>53437.5</v>
      </c>
      <c r="Q4586" s="1">
        <f>Table1[[#This Row],[Earned Basic Salary]]*20%</f>
        <v>10687.5</v>
      </c>
      <c r="R4586" s="1">
        <f>Table1[[#This Row],[Earned Basic Salary]]*10%</f>
        <v>5343.75</v>
      </c>
      <c r="S4586" s="1">
        <f>Table1[[#This Row],[Earned Basic Salary]]*12%</f>
        <v>6412.5</v>
      </c>
      <c r="T4586" s="1">
        <f>200</f>
        <v>200</v>
      </c>
      <c r="U4586" s="1">
        <f>Table1[[#This Row],[PF]]+Table1[[#This Row],[Professional Tax]]</f>
        <v>6612.5</v>
      </c>
      <c r="V4586" s="1">
        <f>Table1[[#This Row],[Overtime Hours]]*200</f>
        <v>0</v>
      </c>
      <c r="W4586" s="1">
        <f>Table1[[#This Row],[Earned Basic Salary]]+Table1[[#This Row],[HRA]]+Table1[[#This Row],[DA]]+Table1[[#This Row],[Overtime Pay]]</f>
        <v>69468.75</v>
      </c>
      <c r="X4586" s="1">
        <f>Table1[[#This Row],[Gross Salary]]-Table1[[#This Row],[Total Deduction]]</f>
        <v>62856.25</v>
      </c>
      <c r="Y4586" t="s">
        <v>37</v>
      </c>
      <c r="Z4586" t="s">
        <v>38</v>
      </c>
      <c r="AA4586" t="s">
        <v>16116</v>
      </c>
      <c r="AB4586" t="s">
        <v>16117</v>
      </c>
    </row>
    <row r="4587" spans="1:28" x14ac:dyDescent="0.3">
      <c r="A4587" t="s">
        <v>16118</v>
      </c>
      <c r="B4587" t="s">
        <v>158</v>
      </c>
      <c r="C4587">
        <v>43</v>
      </c>
      <c r="D4587" t="s">
        <v>53</v>
      </c>
      <c r="E4587" t="s">
        <v>54</v>
      </c>
      <c r="F4587" t="s">
        <v>63</v>
      </c>
      <c r="G4587" t="s">
        <v>2463</v>
      </c>
      <c r="H4587" t="s">
        <v>35</v>
      </c>
      <c r="I4587" t="s">
        <v>36</v>
      </c>
      <c r="J4587">
        <v>26</v>
      </c>
      <c r="K4587">
        <v>24</v>
      </c>
      <c r="L4587">
        <f t="shared" si="213"/>
        <v>2</v>
      </c>
      <c r="M4587">
        <v>16</v>
      </c>
      <c r="N4587">
        <v>75309</v>
      </c>
      <c r="O4587" s="1">
        <f t="shared" si="214"/>
        <v>2896.5</v>
      </c>
      <c r="P4587" s="1">
        <f t="shared" si="215"/>
        <v>69516</v>
      </c>
      <c r="Q4587" s="1">
        <f>Table1[[#This Row],[Earned Basic Salary]]*20%</f>
        <v>13903.2</v>
      </c>
      <c r="R4587" s="1">
        <f>Table1[[#This Row],[Earned Basic Salary]]*10%</f>
        <v>6951.6</v>
      </c>
      <c r="S4587" s="1">
        <f>Table1[[#This Row],[Earned Basic Salary]]*12%</f>
        <v>8341.92</v>
      </c>
      <c r="T4587" s="1">
        <f>200</f>
        <v>200</v>
      </c>
      <c r="U4587" s="1">
        <f>Table1[[#This Row],[PF]]+Table1[[#This Row],[Professional Tax]]</f>
        <v>8541.92</v>
      </c>
      <c r="V4587" s="1">
        <f>Table1[[#This Row],[Overtime Hours]]*200</f>
        <v>3200</v>
      </c>
      <c r="W4587" s="1">
        <f>Table1[[#This Row],[Earned Basic Salary]]+Table1[[#This Row],[HRA]]+Table1[[#This Row],[DA]]+Table1[[#This Row],[Overtime Pay]]</f>
        <v>93570.8</v>
      </c>
      <c r="X4587" s="1">
        <f>Table1[[#This Row],[Gross Salary]]-Table1[[#This Row],[Total Deduction]]</f>
        <v>85028.88</v>
      </c>
      <c r="Y4587" t="s">
        <v>37</v>
      </c>
      <c r="Z4587" t="s">
        <v>95</v>
      </c>
      <c r="AA4587" t="s">
        <v>16119</v>
      </c>
      <c r="AB4587" t="s">
        <v>16120</v>
      </c>
    </row>
    <row r="4588" spans="1:28" x14ac:dyDescent="0.3">
      <c r="A4588" t="s">
        <v>16121</v>
      </c>
      <c r="B4588" t="s">
        <v>1403</v>
      </c>
      <c r="C4588">
        <v>42</v>
      </c>
      <c r="D4588" t="s">
        <v>133</v>
      </c>
      <c r="E4588" t="s">
        <v>82</v>
      </c>
      <c r="F4588" t="s">
        <v>46</v>
      </c>
      <c r="G4588" t="s">
        <v>11416</v>
      </c>
      <c r="H4588" t="s">
        <v>35</v>
      </c>
      <c r="I4588" t="s">
        <v>36</v>
      </c>
      <c r="J4588">
        <v>26</v>
      </c>
      <c r="K4588">
        <v>23</v>
      </c>
      <c r="L4588">
        <f t="shared" si="213"/>
        <v>3</v>
      </c>
      <c r="M4588">
        <v>19</v>
      </c>
      <c r="N4588">
        <v>42444</v>
      </c>
      <c r="O4588" s="1">
        <f t="shared" si="214"/>
        <v>1632.4615384615386</v>
      </c>
      <c r="P4588" s="1">
        <f t="shared" si="215"/>
        <v>37546.61538461539</v>
      </c>
      <c r="Q4588" s="1">
        <f>Table1[[#This Row],[Earned Basic Salary]]*20%</f>
        <v>7509.3230769230786</v>
      </c>
      <c r="R4588" s="1">
        <f>Table1[[#This Row],[Earned Basic Salary]]*10%</f>
        <v>3754.6615384615393</v>
      </c>
      <c r="S4588" s="1">
        <f>Table1[[#This Row],[Earned Basic Salary]]*12%</f>
        <v>4505.5938461538462</v>
      </c>
      <c r="T4588" s="1">
        <f>200</f>
        <v>200</v>
      </c>
      <c r="U4588" s="1">
        <f>Table1[[#This Row],[PF]]+Table1[[#This Row],[Professional Tax]]</f>
        <v>4705.5938461538462</v>
      </c>
      <c r="V4588" s="1">
        <f>Table1[[#This Row],[Overtime Hours]]*200</f>
        <v>3800</v>
      </c>
      <c r="W4588" s="1">
        <f>Table1[[#This Row],[Earned Basic Salary]]+Table1[[#This Row],[HRA]]+Table1[[#This Row],[DA]]+Table1[[#This Row],[Overtime Pay]]</f>
        <v>52610.600000000006</v>
      </c>
      <c r="X4588" s="1">
        <f>Table1[[#This Row],[Gross Salary]]-Table1[[#This Row],[Total Deduction]]</f>
        <v>47905.00615384616</v>
      </c>
      <c r="Y4588" t="s">
        <v>37</v>
      </c>
      <c r="Z4588" t="s">
        <v>106</v>
      </c>
      <c r="AA4588" t="s">
        <v>16122</v>
      </c>
      <c r="AB4588" t="s">
        <v>16123</v>
      </c>
    </row>
    <row r="4589" spans="1:28" x14ac:dyDescent="0.3">
      <c r="A4589" t="s">
        <v>16124</v>
      </c>
      <c r="B4589" t="s">
        <v>2705</v>
      </c>
      <c r="C4589">
        <v>48</v>
      </c>
      <c r="D4589" t="s">
        <v>44</v>
      </c>
      <c r="E4589" t="s">
        <v>32</v>
      </c>
      <c r="F4589" t="s">
        <v>55</v>
      </c>
      <c r="G4589" t="s">
        <v>9444</v>
      </c>
      <c r="H4589" t="s">
        <v>35</v>
      </c>
      <c r="I4589" t="s">
        <v>36</v>
      </c>
      <c r="J4589">
        <v>26</v>
      </c>
      <c r="K4589">
        <v>25</v>
      </c>
      <c r="L4589">
        <f t="shared" si="213"/>
        <v>1</v>
      </c>
      <c r="M4589">
        <v>18</v>
      </c>
      <c r="N4589">
        <v>21465</v>
      </c>
      <c r="O4589" s="1">
        <f t="shared" si="214"/>
        <v>825.57692307692309</v>
      </c>
      <c r="P4589" s="1">
        <f t="shared" si="215"/>
        <v>20639.423076923078</v>
      </c>
      <c r="Q4589" s="1">
        <f>Table1[[#This Row],[Earned Basic Salary]]*20%</f>
        <v>4127.8846153846162</v>
      </c>
      <c r="R4589" s="1">
        <f>Table1[[#This Row],[Earned Basic Salary]]*10%</f>
        <v>2063.9423076923081</v>
      </c>
      <c r="S4589" s="1">
        <f>Table1[[#This Row],[Earned Basic Salary]]*12%</f>
        <v>2476.7307692307691</v>
      </c>
      <c r="T4589" s="1">
        <f>200</f>
        <v>200</v>
      </c>
      <c r="U4589" s="1">
        <f>Table1[[#This Row],[PF]]+Table1[[#This Row],[Professional Tax]]</f>
        <v>2676.7307692307691</v>
      </c>
      <c r="V4589" s="1">
        <f>Table1[[#This Row],[Overtime Hours]]*200</f>
        <v>3600</v>
      </c>
      <c r="W4589" s="1">
        <f>Table1[[#This Row],[Earned Basic Salary]]+Table1[[#This Row],[HRA]]+Table1[[#This Row],[DA]]+Table1[[#This Row],[Overtime Pay]]</f>
        <v>30431.250000000004</v>
      </c>
      <c r="X4589" s="1">
        <f>Table1[[#This Row],[Gross Salary]]-Table1[[#This Row],[Total Deduction]]</f>
        <v>27754.519230769234</v>
      </c>
      <c r="Y4589" t="s">
        <v>37</v>
      </c>
      <c r="Z4589" t="s">
        <v>38</v>
      </c>
      <c r="AA4589" t="s">
        <v>16125</v>
      </c>
      <c r="AB4589" t="s">
        <v>16126</v>
      </c>
    </row>
    <row r="4590" spans="1:28" x14ac:dyDescent="0.3">
      <c r="A4590" t="s">
        <v>16127</v>
      </c>
      <c r="B4590" t="s">
        <v>461</v>
      </c>
      <c r="C4590">
        <v>27</v>
      </c>
      <c r="D4590" t="s">
        <v>75</v>
      </c>
      <c r="E4590" t="s">
        <v>121</v>
      </c>
      <c r="F4590" t="s">
        <v>46</v>
      </c>
      <c r="G4590" t="s">
        <v>15492</v>
      </c>
      <c r="H4590" t="s">
        <v>35</v>
      </c>
      <c r="I4590" t="s">
        <v>36</v>
      </c>
      <c r="J4590">
        <v>26</v>
      </c>
      <c r="K4590">
        <v>25</v>
      </c>
      <c r="L4590">
        <f t="shared" si="213"/>
        <v>1</v>
      </c>
      <c r="M4590">
        <v>17</v>
      </c>
      <c r="N4590">
        <v>34559</v>
      </c>
      <c r="O4590" s="1">
        <f t="shared" si="214"/>
        <v>1329.1923076923076</v>
      </c>
      <c r="P4590" s="1">
        <f t="shared" si="215"/>
        <v>33229.807692307688</v>
      </c>
      <c r="Q4590" s="1">
        <f>Table1[[#This Row],[Earned Basic Salary]]*20%</f>
        <v>6645.9615384615381</v>
      </c>
      <c r="R4590" s="1">
        <f>Table1[[#This Row],[Earned Basic Salary]]*10%</f>
        <v>3322.9807692307691</v>
      </c>
      <c r="S4590" s="1">
        <f>Table1[[#This Row],[Earned Basic Salary]]*12%</f>
        <v>3987.5769230769224</v>
      </c>
      <c r="T4590" s="1">
        <f>200</f>
        <v>200</v>
      </c>
      <c r="U4590" s="1">
        <f>Table1[[#This Row],[PF]]+Table1[[#This Row],[Professional Tax]]</f>
        <v>4187.576923076922</v>
      </c>
      <c r="V4590" s="1">
        <f>Table1[[#This Row],[Overtime Hours]]*200</f>
        <v>3400</v>
      </c>
      <c r="W4590" s="1">
        <f>Table1[[#This Row],[Earned Basic Salary]]+Table1[[#This Row],[HRA]]+Table1[[#This Row],[DA]]+Table1[[#This Row],[Overtime Pay]]</f>
        <v>46598.749999999993</v>
      </c>
      <c r="X4590" s="1">
        <f>Table1[[#This Row],[Gross Salary]]-Table1[[#This Row],[Total Deduction]]</f>
        <v>42411.173076923071</v>
      </c>
      <c r="Y4590" t="s">
        <v>37</v>
      </c>
      <c r="Z4590" t="s">
        <v>106</v>
      </c>
      <c r="AA4590" t="s">
        <v>16128</v>
      </c>
      <c r="AB4590" t="s">
        <v>16129</v>
      </c>
    </row>
    <row r="4591" spans="1:28" x14ac:dyDescent="0.3">
      <c r="A4591" t="s">
        <v>16130</v>
      </c>
      <c r="B4591" t="s">
        <v>344</v>
      </c>
      <c r="C4591">
        <v>40</v>
      </c>
      <c r="D4591" t="s">
        <v>61</v>
      </c>
      <c r="E4591" t="s">
        <v>54</v>
      </c>
      <c r="F4591" t="s">
        <v>33</v>
      </c>
      <c r="G4591" t="s">
        <v>16131</v>
      </c>
      <c r="H4591" t="s">
        <v>35</v>
      </c>
      <c r="I4591" t="s">
        <v>36</v>
      </c>
      <c r="J4591">
        <v>26</v>
      </c>
      <c r="K4591">
        <v>26</v>
      </c>
      <c r="L4591">
        <f t="shared" si="213"/>
        <v>0</v>
      </c>
      <c r="M4591">
        <v>10</v>
      </c>
      <c r="N4591">
        <v>47851</v>
      </c>
      <c r="O4591" s="1">
        <f t="shared" si="214"/>
        <v>1840.4230769230769</v>
      </c>
      <c r="P4591" s="1">
        <f t="shared" si="215"/>
        <v>47851</v>
      </c>
      <c r="Q4591" s="1">
        <f>Table1[[#This Row],[Earned Basic Salary]]*20%</f>
        <v>9570.2000000000007</v>
      </c>
      <c r="R4591" s="1">
        <f>Table1[[#This Row],[Earned Basic Salary]]*10%</f>
        <v>4785.1000000000004</v>
      </c>
      <c r="S4591" s="1">
        <f>Table1[[#This Row],[Earned Basic Salary]]*12%</f>
        <v>5742.12</v>
      </c>
      <c r="T4591" s="1">
        <f>200</f>
        <v>200</v>
      </c>
      <c r="U4591" s="1">
        <f>Table1[[#This Row],[PF]]+Table1[[#This Row],[Professional Tax]]</f>
        <v>5942.12</v>
      </c>
      <c r="V4591" s="1">
        <f>Table1[[#This Row],[Overtime Hours]]*200</f>
        <v>2000</v>
      </c>
      <c r="W4591" s="1">
        <f>Table1[[#This Row],[Earned Basic Salary]]+Table1[[#This Row],[HRA]]+Table1[[#This Row],[DA]]+Table1[[#This Row],[Overtime Pay]]</f>
        <v>64206.299999999996</v>
      </c>
      <c r="X4591" s="1">
        <f>Table1[[#This Row],[Gross Salary]]-Table1[[#This Row],[Total Deduction]]</f>
        <v>58264.179999999993</v>
      </c>
      <c r="Y4591" t="s">
        <v>37</v>
      </c>
      <c r="Z4591" t="s">
        <v>106</v>
      </c>
      <c r="AA4591" t="s">
        <v>16132</v>
      </c>
      <c r="AB4591" t="s">
        <v>16133</v>
      </c>
    </row>
    <row r="4592" spans="1:28" x14ac:dyDescent="0.3">
      <c r="A4592" t="s">
        <v>16134</v>
      </c>
      <c r="B4592" t="s">
        <v>485</v>
      </c>
      <c r="C4592">
        <v>45</v>
      </c>
      <c r="D4592" t="s">
        <v>61</v>
      </c>
      <c r="E4592" t="s">
        <v>62</v>
      </c>
      <c r="F4592" t="s">
        <v>89</v>
      </c>
      <c r="G4592" t="s">
        <v>5297</v>
      </c>
      <c r="H4592" t="s">
        <v>35</v>
      </c>
      <c r="I4592" t="s">
        <v>36</v>
      </c>
      <c r="J4592">
        <v>26</v>
      </c>
      <c r="K4592">
        <v>23</v>
      </c>
      <c r="L4592">
        <f t="shared" si="213"/>
        <v>3</v>
      </c>
      <c r="M4592">
        <v>2</v>
      </c>
      <c r="N4592">
        <v>46185</v>
      </c>
      <c r="O4592" s="1">
        <f t="shared" si="214"/>
        <v>1776.3461538461538</v>
      </c>
      <c r="P4592" s="1">
        <f t="shared" si="215"/>
        <v>40855.961538461539</v>
      </c>
      <c r="Q4592" s="1">
        <f>Table1[[#This Row],[Earned Basic Salary]]*20%</f>
        <v>8171.1923076923085</v>
      </c>
      <c r="R4592" s="1">
        <f>Table1[[#This Row],[Earned Basic Salary]]*10%</f>
        <v>4085.5961538461543</v>
      </c>
      <c r="S4592" s="1">
        <f>Table1[[#This Row],[Earned Basic Salary]]*12%</f>
        <v>4902.7153846153842</v>
      </c>
      <c r="T4592" s="1">
        <f>200</f>
        <v>200</v>
      </c>
      <c r="U4592" s="1">
        <f>Table1[[#This Row],[PF]]+Table1[[#This Row],[Professional Tax]]</f>
        <v>5102.7153846153842</v>
      </c>
      <c r="V4592" s="1">
        <f>Table1[[#This Row],[Overtime Hours]]*200</f>
        <v>400</v>
      </c>
      <c r="W4592" s="1">
        <f>Table1[[#This Row],[Earned Basic Salary]]+Table1[[#This Row],[HRA]]+Table1[[#This Row],[DA]]+Table1[[#This Row],[Overtime Pay]]</f>
        <v>53512.75</v>
      </c>
      <c r="X4592" s="1">
        <f>Table1[[#This Row],[Gross Salary]]-Table1[[#This Row],[Total Deduction]]</f>
        <v>48410.034615384619</v>
      </c>
      <c r="Y4592" t="s">
        <v>37</v>
      </c>
      <c r="Z4592" t="s">
        <v>95</v>
      </c>
      <c r="AA4592" t="s">
        <v>16135</v>
      </c>
      <c r="AB4592" t="s">
        <v>16136</v>
      </c>
    </row>
    <row r="4593" spans="1:28" x14ac:dyDescent="0.3">
      <c r="A4593" t="s">
        <v>16137</v>
      </c>
      <c r="B4593" t="s">
        <v>914</v>
      </c>
      <c r="C4593">
        <v>22</v>
      </c>
      <c r="D4593" t="s">
        <v>31</v>
      </c>
      <c r="E4593" t="s">
        <v>82</v>
      </c>
      <c r="F4593" t="s">
        <v>55</v>
      </c>
      <c r="G4593" t="s">
        <v>2180</v>
      </c>
      <c r="H4593" t="s">
        <v>35</v>
      </c>
      <c r="I4593" t="s">
        <v>36</v>
      </c>
      <c r="J4593">
        <v>26</v>
      </c>
      <c r="K4593">
        <v>24</v>
      </c>
      <c r="L4593">
        <f t="shared" si="213"/>
        <v>2</v>
      </c>
      <c r="M4593">
        <v>0</v>
      </c>
      <c r="N4593">
        <v>59050</v>
      </c>
      <c r="O4593" s="1">
        <f t="shared" si="214"/>
        <v>2271.1538461538462</v>
      </c>
      <c r="P4593" s="1">
        <f t="shared" si="215"/>
        <v>54507.692307692312</v>
      </c>
      <c r="Q4593" s="1">
        <f>Table1[[#This Row],[Earned Basic Salary]]*20%</f>
        <v>10901.538461538463</v>
      </c>
      <c r="R4593" s="1">
        <f>Table1[[#This Row],[Earned Basic Salary]]*10%</f>
        <v>5450.7692307692314</v>
      </c>
      <c r="S4593" s="1">
        <f>Table1[[#This Row],[Earned Basic Salary]]*12%</f>
        <v>6540.9230769230771</v>
      </c>
      <c r="T4593" s="1">
        <f>200</f>
        <v>200</v>
      </c>
      <c r="U4593" s="1">
        <f>Table1[[#This Row],[PF]]+Table1[[#This Row],[Professional Tax]]</f>
        <v>6740.9230769230771</v>
      </c>
      <c r="V4593" s="1">
        <f>Table1[[#This Row],[Overtime Hours]]*200</f>
        <v>0</v>
      </c>
      <c r="W4593" s="1">
        <f>Table1[[#This Row],[Earned Basic Salary]]+Table1[[#This Row],[HRA]]+Table1[[#This Row],[DA]]+Table1[[#This Row],[Overtime Pay]]</f>
        <v>70860</v>
      </c>
      <c r="X4593" s="1">
        <f>Table1[[#This Row],[Gross Salary]]-Table1[[#This Row],[Total Deduction]]</f>
        <v>64119.076923076922</v>
      </c>
      <c r="Y4593" t="s">
        <v>37</v>
      </c>
      <c r="Z4593" t="s">
        <v>106</v>
      </c>
      <c r="AA4593" t="s">
        <v>16138</v>
      </c>
      <c r="AB4593" t="s">
        <v>16139</v>
      </c>
    </row>
    <row r="4594" spans="1:28" x14ac:dyDescent="0.3">
      <c r="A4594" t="s">
        <v>16140</v>
      </c>
      <c r="B4594" t="s">
        <v>138</v>
      </c>
      <c r="C4594">
        <v>31</v>
      </c>
      <c r="D4594" t="s">
        <v>133</v>
      </c>
      <c r="E4594" t="s">
        <v>54</v>
      </c>
      <c r="F4594" t="s">
        <v>89</v>
      </c>
      <c r="G4594" t="s">
        <v>9444</v>
      </c>
      <c r="H4594" t="s">
        <v>35</v>
      </c>
      <c r="I4594" t="s">
        <v>36</v>
      </c>
      <c r="J4594">
        <v>26</v>
      </c>
      <c r="K4594">
        <v>24</v>
      </c>
      <c r="L4594">
        <f t="shared" si="213"/>
        <v>2</v>
      </c>
      <c r="M4594">
        <v>12</v>
      </c>
      <c r="N4594">
        <v>27358</v>
      </c>
      <c r="O4594" s="1">
        <f t="shared" si="214"/>
        <v>1052.2307692307693</v>
      </c>
      <c r="P4594" s="1">
        <f t="shared" si="215"/>
        <v>25253.538461538461</v>
      </c>
      <c r="Q4594" s="1">
        <f>Table1[[#This Row],[Earned Basic Salary]]*20%</f>
        <v>5050.7076923076929</v>
      </c>
      <c r="R4594" s="1">
        <f>Table1[[#This Row],[Earned Basic Salary]]*10%</f>
        <v>2525.3538461538465</v>
      </c>
      <c r="S4594" s="1">
        <f>Table1[[#This Row],[Earned Basic Salary]]*12%</f>
        <v>3030.4246153846152</v>
      </c>
      <c r="T4594" s="1">
        <f>200</f>
        <v>200</v>
      </c>
      <c r="U4594" s="1">
        <f>Table1[[#This Row],[PF]]+Table1[[#This Row],[Professional Tax]]</f>
        <v>3230.4246153846152</v>
      </c>
      <c r="V4594" s="1">
        <f>Table1[[#This Row],[Overtime Hours]]*200</f>
        <v>2400</v>
      </c>
      <c r="W4594" s="1">
        <f>Table1[[#This Row],[Earned Basic Salary]]+Table1[[#This Row],[HRA]]+Table1[[#This Row],[DA]]+Table1[[#This Row],[Overtime Pay]]</f>
        <v>35229.599999999999</v>
      </c>
      <c r="X4594" s="1">
        <f>Table1[[#This Row],[Gross Salary]]-Table1[[#This Row],[Total Deduction]]</f>
        <v>31999.175384615384</v>
      </c>
      <c r="Y4594" t="s">
        <v>37</v>
      </c>
      <c r="Z4594" t="s">
        <v>106</v>
      </c>
      <c r="AA4594" t="s">
        <v>16141</v>
      </c>
      <c r="AB4594" t="s">
        <v>16142</v>
      </c>
    </row>
    <row r="4595" spans="1:28" x14ac:dyDescent="0.3">
      <c r="A4595" t="s">
        <v>16143</v>
      </c>
      <c r="B4595" t="s">
        <v>236</v>
      </c>
      <c r="C4595">
        <v>32</v>
      </c>
      <c r="D4595" t="s">
        <v>81</v>
      </c>
      <c r="E4595" t="s">
        <v>121</v>
      </c>
      <c r="F4595" t="s">
        <v>83</v>
      </c>
      <c r="G4595" t="s">
        <v>2285</v>
      </c>
      <c r="H4595" t="s">
        <v>35</v>
      </c>
      <c r="I4595" t="s">
        <v>36</v>
      </c>
      <c r="J4595">
        <v>26</v>
      </c>
      <c r="K4595">
        <v>23</v>
      </c>
      <c r="L4595">
        <f t="shared" si="213"/>
        <v>3</v>
      </c>
      <c r="M4595">
        <v>2</v>
      </c>
      <c r="N4595">
        <v>28503</v>
      </c>
      <c r="O4595" s="1">
        <f t="shared" si="214"/>
        <v>1096.2692307692307</v>
      </c>
      <c r="P4595" s="1">
        <f t="shared" si="215"/>
        <v>25214.192307692305</v>
      </c>
      <c r="Q4595" s="1">
        <f>Table1[[#This Row],[Earned Basic Salary]]*20%</f>
        <v>5042.8384615384612</v>
      </c>
      <c r="R4595" s="1">
        <f>Table1[[#This Row],[Earned Basic Salary]]*10%</f>
        <v>2521.4192307692306</v>
      </c>
      <c r="S4595" s="1">
        <f>Table1[[#This Row],[Earned Basic Salary]]*12%</f>
        <v>3025.7030769230764</v>
      </c>
      <c r="T4595" s="1">
        <f>200</f>
        <v>200</v>
      </c>
      <c r="U4595" s="1">
        <f>Table1[[#This Row],[PF]]+Table1[[#This Row],[Professional Tax]]</f>
        <v>3225.7030769230764</v>
      </c>
      <c r="V4595" s="1">
        <f>Table1[[#This Row],[Overtime Hours]]*200</f>
        <v>400</v>
      </c>
      <c r="W4595" s="1">
        <f>Table1[[#This Row],[Earned Basic Salary]]+Table1[[#This Row],[HRA]]+Table1[[#This Row],[DA]]+Table1[[#This Row],[Overtime Pay]]</f>
        <v>33178.449999999997</v>
      </c>
      <c r="X4595" s="1">
        <f>Table1[[#This Row],[Gross Salary]]-Table1[[#This Row],[Total Deduction]]</f>
        <v>29952.74692307692</v>
      </c>
      <c r="Y4595" t="s">
        <v>37</v>
      </c>
      <c r="Z4595" t="s">
        <v>48</v>
      </c>
      <c r="AA4595" t="s">
        <v>16144</v>
      </c>
      <c r="AB4595" t="s">
        <v>16145</v>
      </c>
    </row>
    <row r="4596" spans="1:28" x14ac:dyDescent="0.3">
      <c r="A4596" t="s">
        <v>16146</v>
      </c>
      <c r="B4596" t="s">
        <v>183</v>
      </c>
      <c r="C4596">
        <v>29</v>
      </c>
      <c r="D4596" t="s">
        <v>61</v>
      </c>
      <c r="E4596" t="s">
        <v>32</v>
      </c>
      <c r="F4596" t="s">
        <v>33</v>
      </c>
      <c r="G4596" t="s">
        <v>16038</v>
      </c>
      <c r="H4596" t="s">
        <v>35</v>
      </c>
      <c r="I4596" t="s">
        <v>36</v>
      </c>
      <c r="J4596">
        <v>26</v>
      </c>
      <c r="K4596">
        <v>24</v>
      </c>
      <c r="L4596">
        <f t="shared" si="213"/>
        <v>2</v>
      </c>
      <c r="M4596">
        <v>1</v>
      </c>
      <c r="N4596">
        <v>62307</v>
      </c>
      <c r="O4596" s="1">
        <f t="shared" si="214"/>
        <v>2396.4230769230771</v>
      </c>
      <c r="P4596" s="1">
        <f t="shared" si="215"/>
        <v>57514.153846153851</v>
      </c>
      <c r="Q4596" s="1">
        <f>Table1[[#This Row],[Earned Basic Salary]]*20%</f>
        <v>11502.830769230772</v>
      </c>
      <c r="R4596" s="1">
        <f>Table1[[#This Row],[Earned Basic Salary]]*10%</f>
        <v>5751.4153846153858</v>
      </c>
      <c r="S4596" s="1">
        <f>Table1[[#This Row],[Earned Basic Salary]]*12%</f>
        <v>6901.6984615384617</v>
      </c>
      <c r="T4596" s="1">
        <f>200</f>
        <v>200</v>
      </c>
      <c r="U4596" s="1">
        <f>Table1[[#This Row],[PF]]+Table1[[#This Row],[Professional Tax]]</f>
        <v>7101.6984615384617</v>
      </c>
      <c r="V4596" s="1">
        <f>Table1[[#This Row],[Overtime Hours]]*200</f>
        <v>200</v>
      </c>
      <c r="W4596" s="1">
        <f>Table1[[#This Row],[Earned Basic Salary]]+Table1[[#This Row],[HRA]]+Table1[[#This Row],[DA]]+Table1[[#This Row],[Overtime Pay]]</f>
        <v>74968.400000000023</v>
      </c>
      <c r="X4596" s="1">
        <f>Table1[[#This Row],[Gross Salary]]-Table1[[#This Row],[Total Deduction]]</f>
        <v>67866.701538461566</v>
      </c>
      <c r="Y4596" t="s">
        <v>37</v>
      </c>
      <c r="Z4596" t="s">
        <v>95</v>
      </c>
      <c r="AA4596" t="s">
        <v>16147</v>
      </c>
      <c r="AB4596" t="s">
        <v>16148</v>
      </c>
    </row>
    <row r="4597" spans="1:28" x14ac:dyDescent="0.3">
      <c r="A4597" t="s">
        <v>16149</v>
      </c>
      <c r="B4597" t="s">
        <v>443</v>
      </c>
      <c r="C4597">
        <v>43</v>
      </c>
      <c r="D4597" t="s">
        <v>127</v>
      </c>
      <c r="E4597" t="s">
        <v>32</v>
      </c>
      <c r="F4597" t="s">
        <v>46</v>
      </c>
      <c r="G4597" t="s">
        <v>7726</v>
      </c>
      <c r="H4597" t="s">
        <v>35</v>
      </c>
      <c r="I4597" t="s">
        <v>36</v>
      </c>
      <c r="J4597">
        <v>26</v>
      </c>
      <c r="K4597">
        <v>23</v>
      </c>
      <c r="L4597">
        <f t="shared" si="213"/>
        <v>3</v>
      </c>
      <c r="M4597">
        <v>11</v>
      </c>
      <c r="N4597">
        <v>64252</v>
      </c>
      <c r="O4597" s="1">
        <f t="shared" si="214"/>
        <v>2471.2307692307691</v>
      </c>
      <c r="P4597" s="1">
        <f t="shared" si="215"/>
        <v>56838.307692307688</v>
      </c>
      <c r="Q4597" s="1">
        <f>Table1[[#This Row],[Earned Basic Salary]]*20%</f>
        <v>11367.661538461538</v>
      </c>
      <c r="R4597" s="1">
        <f>Table1[[#This Row],[Earned Basic Salary]]*10%</f>
        <v>5683.830769230769</v>
      </c>
      <c r="S4597" s="1">
        <f>Table1[[#This Row],[Earned Basic Salary]]*12%</f>
        <v>6820.5969230769224</v>
      </c>
      <c r="T4597" s="1">
        <f>200</f>
        <v>200</v>
      </c>
      <c r="U4597" s="1">
        <f>Table1[[#This Row],[PF]]+Table1[[#This Row],[Professional Tax]]</f>
        <v>7020.5969230769224</v>
      </c>
      <c r="V4597" s="1">
        <f>Table1[[#This Row],[Overtime Hours]]*200</f>
        <v>2200</v>
      </c>
      <c r="W4597" s="1">
        <f>Table1[[#This Row],[Earned Basic Salary]]+Table1[[#This Row],[HRA]]+Table1[[#This Row],[DA]]+Table1[[#This Row],[Overtime Pay]]</f>
        <v>76089.8</v>
      </c>
      <c r="X4597" s="1">
        <f>Table1[[#This Row],[Gross Salary]]-Table1[[#This Row],[Total Deduction]]</f>
        <v>69069.203076923077</v>
      </c>
      <c r="Y4597" t="s">
        <v>37</v>
      </c>
      <c r="Z4597" t="s">
        <v>95</v>
      </c>
      <c r="AA4597" t="s">
        <v>16150</v>
      </c>
      <c r="AB4597" t="s">
        <v>16151</v>
      </c>
    </row>
    <row r="4598" spans="1:28" x14ac:dyDescent="0.3">
      <c r="A4598" t="s">
        <v>16152</v>
      </c>
      <c r="B4598" t="s">
        <v>367</v>
      </c>
      <c r="C4598">
        <v>34</v>
      </c>
      <c r="D4598" t="s">
        <v>81</v>
      </c>
      <c r="E4598" t="s">
        <v>45</v>
      </c>
      <c r="F4598" t="s">
        <v>69</v>
      </c>
      <c r="G4598" t="s">
        <v>7382</v>
      </c>
      <c r="H4598" t="s">
        <v>35</v>
      </c>
      <c r="I4598" t="s">
        <v>36</v>
      </c>
      <c r="J4598">
        <v>26</v>
      </c>
      <c r="K4598">
        <v>26</v>
      </c>
      <c r="L4598">
        <f t="shared" si="213"/>
        <v>0</v>
      </c>
      <c r="M4598">
        <v>20</v>
      </c>
      <c r="N4598">
        <v>75002</v>
      </c>
      <c r="O4598" s="1">
        <f t="shared" si="214"/>
        <v>2884.6923076923076</v>
      </c>
      <c r="P4598" s="1">
        <f t="shared" si="215"/>
        <v>75002</v>
      </c>
      <c r="Q4598" s="1">
        <f>Table1[[#This Row],[Earned Basic Salary]]*20%</f>
        <v>15000.400000000001</v>
      </c>
      <c r="R4598" s="1">
        <f>Table1[[#This Row],[Earned Basic Salary]]*10%</f>
        <v>7500.2000000000007</v>
      </c>
      <c r="S4598" s="1">
        <f>Table1[[#This Row],[Earned Basic Salary]]*12%</f>
        <v>9000.24</v>
      </c>
      <c r="T4598" s="1">
        <f>200</f>
        <v>200</v>
      </c>
      <c r="U4598" s="1">
        <f>Table1[[#This Row],[PF]]+Table1[[#This Row],[Professional Tax]]</f>
        <v>9200.24</v>
      </c>
      <c r="V4598" s="1">
        <f>Table1[[#This Row],[Overtime Hours]]*200</f>
        <v>4000</v>
      </c>
      <c r="W4598" s="1">
        <f>Table1[[#This Row],[Earned Basic Salary]]+Table1[[#This Row],[HRA]]+Table1[[#This Row],[DA]]+Table1[[#This Row],[Overtime Pay]]</f>
        <v>101502.59999999999</v>
      </c>
      <c r="X4598" s="1">
        <f>Table1[[#This Row],[Gross Salary]]-Table1[[#This Row],[Total Deduction]]</f>
        <v>92302.359999999986</v>
      </c>
      <c r="Y4598" t="s">
        <v>37</v>
      </c>
      <c r="Z4598" t="s">
        <v>106</v>
      </c>
      <c r="AA4598" t="s">
        <v>16153</v>
      </c>
      <c r="AB4598" t="s">
        <v>16154</v>
      </c>
    </row>
    <row r="4599" spans="1:28" x14ac:dyDescent="0.3">
      <c r="A4599" t="s">
        <v>16155</v>
      </c>
      <c r="B4599" t="s">
        <v>344</v>
      </c>
      <c r="C4599">
        <v>47</v>
      </c>
      <c r="D4599" t="s">
        <v>75</v>
      </c>
      <c r="E4599" t="s">
        <v>32</v>
      </c>
      <c r="F4599" t="s">
        <v>63</v>
      </c>
      <c r="G4599" t="s">
        <v>16156</v>
      </c>
      <c r="H4599" t="s">
        <v>35</v>
      </c>
      <c r="I4599" t="s">
        <v>36</v>
      </c>
      <c r="J4599">
        <v>26</v>
      </c>
      <c r="K4599">
        <v>24</v>
      </c>
      <c r="L4599">
        <f t="shared" si="213"/>
        <v>2</v>
      </c>
      <c r="M4599">
        <v>18</v>
      </c>
      <c r="N4599">
        <v>64194</v>
      </c>
      <c r="O4599" s="1">
        <f t="shared" si="214"/>
        <v>2469</v>
      </c>
      <c r="P4599" s="1">
        <f t="shared" si="215"/>
        <v>59256</v>
      </c>
      <c r="Q4599" s="1">
        <f>Table1[[#This Row],[Earned Basic Salary]]*20%</f>
        <v>11851.2</v>
      </c>
      <c r="R4599" s="1">
        <f>Table1[[#This Row],[Earned Basic Salary]]*10%</f>
        <v>5925.6</v>
      </c>
      <c r="S4599" s="1">
        <f>Table1[[#This Row],[Earned Basic Salary]]*12%</f>
        <v>7110.7199999999993</v>
      </c>
      <c r="T4599" s="1">
        <f>200</f>
        <v>200</v>
      </c>
      <c r="U4599" s="1">
        <f>Table1[[#This Row],[PF]]+Table1[[#This Row],[Professional Tax]]</f>
        <v>7310.7199999999993</v>
      </c>
      <c r="V4599" s="1">
        <f>Table1[[#This Row],[Overtime Hours]]*200</f>
        <v>3600</v>
      </c>
      <c r="W4599" s="1">
        <f>Table1[[#This Row],[Earned Basic Salary]]+Table1[[#This Row],[HRA]]+Table1[[#This Row],[DA]]+Table1[[#This Row],[Overtime Pay]]</f>
        <v>80632.800000000003</v>
      </c>
      <c r="X4599" s="1">
        <f>Table1[[#This Row],[Gross Salary]]-Table1[[#This Row],[Total Deduction]]</f>
        <v>73322.080000000002</v>
      </c>
      <c r="Y4599" t="s">
        <v>37</v>
      </c>
      <c r="Z4599" t="s">
        <v>95</v>
      </c>
      <c r="AA4599" t="s">
        <v>16157</v>
      </c>
      <c r="AB4599" t="s">
        <v>16158</v>
      </c>
    </row>
    <row r="4600" spans="1:28" x14ac:dyDescent="0.3">
      <c r="A4600" t="s">
        <v>16159</v>
      </c>
      <c r="B4600" t="s">
        <v>1021</v>
      </c>
      <c r="C4600">
        <v>36</v>
      </c>
      <c r="D4600" t="s">
        <v>44</v>
      </c>
      <c r="E4600" t="s">
        <v>32</v>
      </c>
      <c r="F4600" t="s">
        <v>33</v>
      </c>
      <c r="G4600" t="s">
        <v>1036</v>
      </c>
      <c r="H4600" t="s">
        <v>35</v>
      </c>
      <c r="I4600" t="s">
        <v>36</v>
      </c>
      <c r="J4600">
        <v>26</v>
      </c>
      <c r="K4600">
        <v>23</v>
      </c>
      <c r="L4600">
        <f t="shared" si="213"/>
        <v>3</v>
      </c>
      <c r="M4600">
        <v>17</v>
      </c>
      <c r="N4600">
        <v>27633</v>
      </c>
      <c r="O4600" s="1">
        <f t="shared" si="214"/>
        <v>1062.8076923076924</v>
      </c>
      <c r="P4600" s="1">
        <f t="shared" si="215"/>
        <v>24444.576923076926</v>
      </c>
      <c r="Q4600" s="1">
        <f>Table1[[#This Row],[Earned Basic Salary]]*20%</f>
        <v>4888.9153846153849</v>
      </c>
      <c r="R4600" s="1">
        <f>Table1[[#This Row],[Earned Basic Salary]]*10%</f>
        <v>2444.4576923076925</v>
      </c>
      <c r="S4600" s="1">
        <f>Table1[[#This Row],[Earned Basic Salary]]*12%</f>
        <v>2933.3492307692309</v>
      </c>
      <c r="T4600" s="1">
        <f>200</f>
        <v>200</v>
      </c>
      <c r="U4600" s="1">
        <f>Table1[[#This Row],[PF]]+Table1[[#This Row],[Professional Tax]]</f>
        <v>3133.3492307692309</v>
      </c>
      <c r="V4600" s="1">
        <f>Table1[[#This Row],[Overtime Hours]]*200</f>
        <v>3400</v>
      </c>
      <c r="W4600" s="1">
        <f>Table1[[#This Row],[Earned Basic Salary]]+Table1[[#This Row],[HRA]]+Table1[[#This Row],[DA]]+Table1[[#This Row],[Overtime Pay]]</f>
        <v>35177.950000000004</v>
      </c>
      <c r="X4600" s="1">
        <f>Table1[[#This Row],[Gross Salary]]-Table1[[#This Row],[Total Deduction]]</f>
        <v>32044.600769230772</v>
      </c>
      <c r="Y4600" t="s">
        <v>37</v>
      </c>
      <c r="Z4600" t="s">
        <v>106</v>
      </c>
      <c r="AA4600" t="s">
        <v>16160</v>
      </c>
      <c r="AB4600" t="s">
        <v>16161</v>
      </c>
    </row>
    <row r="4601" spans="1:28" x14ac:dyDescent="0.3">
      <c r="A4601" t="s">
        <v>16162</v>
      </c>
      <c r="B4601" t="s">
        <v>430</v>
      </c>
      <c r="C4601">
        <v>29</v>
      </c>
      <c r="D4601" t="s">
        <v>133</v>
      </c>
      <c r="E4601" t="s">
        <v>82</v>
      </c>
      <c r="F4601" t="s">
        <v>89</v>
      </c>
      <c r="G4601" t="s">
        <v>1208</v>
      </c>
      <c r="H4601" t="s">
        <v>35</v>
      </c>
      <c r="I4601" t="s">
        <v>36</v>
      </c>
      <c r="J4601">
        <v>26</v>
      </c>
      <c r="K4601">
        <v>23</v>
      </c>
      <c r="L4601">
        <f t="shared" si="213"/>
        <v>3</v>
      </c>
      <c r="M4601">
        <v>15</v>
      </c>
      <c r="N4601">
        <v>68456</v>
      </c>
      <c r="O4601" s="1">
        <f t="shared" si="214"/>
        <v>2632.9230769230771</v>
      </c>
      <c r="P4601" s="1">
        <f t="shared" si="215"/>
        <v>60557.230769230773</v>
      </c>
      <c r="Q4601" s="1">
        <f>Table1[[#This Row],[Earned Basic Salary]]*20%</f>
        <v>12111.446153846155</v>
      </c>
      <c r="R4601" s="1">
        <f>Table1[[#This Row],[Earned Basic Salary]]*10%</f>
        <v>6055.7230769230773</v>
      </c>
      <c r="S4601" s="1">
        <f>Table1[[#This Row],[Earned Basic Salary]]*12%</f>
        <v>7266.8676923076928</v>
      </c>
      <c r="T4601" s="1">
        <f>200</f>
        <v>200</v>
      </c>
      <c r="U4601" s="1">
        <f>Table1[[#This Row],[PF]]+Table1[[#This Row],[Professional Tax]]</f>
        <v>7466.8676923076928</v>
      </c>
      <c r="V4601" s="1">
        <f>Table1[[#This Row],[Overtime Hours]]*200</f>
        <v>3000</v>
      </c>
      <c r="W4601" s="1">
        <f>Table1[[#This Row],[Earned Basic Salary]]+Table1[[#This Row],[HRA]]+Table1[[#This Row],[DA]]+Table1[[#This Row],[Overtime Pay]]</f>
        <v>81724.400000000009</v>
      </c>
      <c r="X4601" s="1">
        <f>Table1[[#This Row],[Gross Salary]]-Table1[[#This Row],[Total Deduction]]</f>
        <v>74257.532307692309</v>
      </c>
      <c r="Y4601" t="s">
        <v>37</v>
      </c>
      <c r="Z4601" t="s">
        <v>48</v>
      </c>
      <c r="AA4601" t="s">
        <v>16163</v>
      </c>
      <c r="AB4601" t="s">
        <v>16164</v>
      </c>
    </row>
    <row r="4602" spans="1:28" x14ac:dyDescent="0.3">
      <c r="A4602" t="s">
        <v>16165</v>
      </c>
      <c r="B4602" t="s">
        <v>104</v>
      </c>
      <c r="C4602">
        <v>43</v>
      </c>
      <c r="D4602" t="s">
        <v>81</v>
      </c>
      <c r="E4602" t="s">
        <v>82</v>
      </c>
      <c r="F4602" t="s">
        <v>55</v>
      </c>
      <c r="G4602" t="s">
        <v>208</v>
      </c>
      <c r="H4602" t="s">
        <v>35</v>
      </c>
      <c r="I4602" t="s">
        <v>36</v>
      </c>
      <c r="J4602">
        <v>26</v>
      </c>
      <c r="K4602">
        <v>23</v>
      </c>
      <c r="L4602">
        <f t="shared" si="213"/>
        <v>3</v>
      </c>
      <c r="M4602">
        <v>0</v>
      </c>
      <c r="N4602">
        <v>45377</v>
      </c>
      <c r="O4602" s="1">
        <f t="shared" si="214"/>
        <v>1745.2692307692307</v>
      </c>
      <c r="P4602" s="1">
        <f t="shared" si="215"/>
        <v>40141.192307692305</v>
      </c>
      <c r="Q4602" s="1">
        <f>Table1[[#This Row],[Earned Basic Salary]]*20%</f>
        <v>8028.2384615384617</v>
      </c>
      <c r="R4602" s="1">
        <f>Table1[[#This Row],[Earned Basic Salary]]*10%</f>
        <v>4014.1192307692309</v>
      </c>
      <c r="S4602" s="1">
        <f>Table1[[#This Row],[Earned Basic Salary]]*12%</f>
        <v>4816.9430769230767</v>
      </c>
      <c r="T4602" s="1">
        <f>200</f>
        <v>200</v>
      </c>
      <c r="U4602" s="1">
        <f>Table1[[#This Row],[PF]]+Table1[[#This Row],[Professional Tax]]</f>
        <v>5016.9430769230767</v>
      </c>
      <c r="V4602" s="1">
        <f>Table1[[#This Row],[Overtime Hours]]*200</f>
        <v>0</v>
      </c>
      <c r="W4602" s="1">
        <f>Table1[[#This Row],[Earned Basic Salary]]+Table1[[#This Row],[HRA]]+Table1[[#This Row],[DA]]+Table1[[#This Row],[Overtime Pay]]</f>
        <v>52183.549999999996</v>
      </c>
      <c r="X4602" s="1">
        <f>Table1[[#This Row],[Gross Salary]]-Table1[[#This Row],[Total Deduction]]</f>
        <v>47166.606923076921</v>
      </c>
      <c r="Y4602" t="s">
        <v>37</v>
      </c>
      <c r="Z4602" t="s">
        <v>48</v>
      </c>
      <c r="AA4602" t="s">
        <v>16166</v>
      </c>
      <c r="AB4602" t="s">
        <v>16167</v>
      </c>
    </row>
    <row r="4603" spans="1:28" x14ac:dyDescent="0.3">
      <c r="A4603" t="s">
        <v>16168</v>
      </c>
      <c r="B4603" t="s">
        <v>42</v>
      </c>
      <c r="C4603">
        <v>31</v>
      </c>
      <c r="D4603" t="s">
        <v>31</v>
      </c>
      <c r="E4603" t="s">
        <v>54</v>
      </c>
      <c r="F4603" t="s">
        <v>46</v>
      </c>
      <c r="G4603" t="s">
        <v>8163</v>
      </c>
      <c r="H4603" t="s">
        <v>35</v>
      </c>
      <c r="I4603" t="s">
        <v>36</v>
      </c>
      <c r="J4603">
        <v>26</v>
      </c>
      <c r="K4603">
        <v>21</v>
      </c>
      <c r="L4603">
        <f t="shared" si="213"/>
        <v>5</v>
      </c>
      <c r="M4603">
        <v>2</v>
      </c>
      <c r="N4603">
        <v>39936</v>
      </c>
      <c r="O4603" s="1">
        <f t="shared" si="214"/>
        <v>1536</v>
      </c>
      <c r="P4603" s="1">
        <f t="shared" si="215"/>
        <v>32256</v>
      </c>
      <c r="Q4603" s="1">
        <f>Table1[[#This Row],[Earned Basic Salary]]*20%</f>
        <v>6451.2000000000007</v>
      </c>
      <c r="R4603" s="1">
        <f>Table1[[#This Row],[Earned Basic Salary]]*10%</f>
        <v>3225.6000000000004</v>
      </c>
      <c r="S4603" s="1">
        <f>Table1[[#This Row],[Earned Basic Salary]]*12%</f>
        <v>3870.72</v>
      </c>
      <c r="T4603" s="1">
        <f>200</f>
        <v>200</v>
      </c>
      <c r="U4603" s="1">
        <f>Table1[[#This Row],[PF]]+Table1[[#This Row],[Professional Tax]]</f>
        <v>4070.72</v>
      </c>
      <c r="V4603" s="1">
        <f>Table1[[#This Row],[Overtime Hours]]*200</f>
        <v>400</v>
      </c>
      <c r="W4603" s="1">
        <f>Table1[[#This Row],[Earned Basic Salary]]+Table1[[#This Row],[HRA]]+Table1[[#This Row],[DA]]+Table1[[#This Row],[Overtime Pay]]</f>
        <v>42332.799999999996</v>
      </c>
      <c r="X4603" s="1">
        <f>Table1[[#This Row],[Gross Salary]]-Table1[[#This Row],[Total Deduction]]</f>
        <v>38262.079999999994</v>
      </c>
      <c r="Y4603" t="s">
        <v>37</v>
      </c>
      <c r="Z4603" t="s">
        <v>106</v>
      </c>
      <c r="AA4603" t="s">
        <v>16169</v>
      </c>
      <c r="AB4603" t="s">
        <v>16170</v>
      </c>
    </row>
    <row r="4604" spans="1:28" x14ac:dyDescent="0.3">
      <c r="A4604" t="s">
        <v>16171</v>
      </c>
      <c r="B4604" t="s">
        <v>760</v>
      </c>
      <c r="C4604">
        <v>47</v>
      </c>
      <c r="D4604" t="s">
        <v>75</v>
      </c>
      <c r="E4604" t="s">
        <v>82</v>
      </c>
      <c r="F4604" t="s">
        <v>83</v>
      </c>
      <c r="G4604" t="s">
        <v>8951</v>
      </c>
      <c r="H4604" t="s">
        <v>35</v>
      </c>
      <c r="I4604" t="s">
        <v>36</v>
      </c>
      <c r="J4604">
        <v>26</v>
      </c>
      <c r="K4604">
        <v>23</v>
      </c>
      <c r="L4604">
        <f t="shared" si="213"/>
        <v>3</v>
      </c>
      <c r="M4604">
        <v>4</v>
      </c>
      <c r="N4604">
        <v>79158</v>
      </c>
      <c r="O4604" s="1">
        <f t="shared" si="214"/>
        <v>3044.5384615384614</v>
      </c>
      <c r="P4604" s="1">
        <f t="shared" si="215"/>
        <v>70024.38461538461</v>
      </c>
      <c r="Q4604" s="1">
        <f>Table1[[#This Row],[Earned Basic Salary]]*20%</f>
        <v>14004.876923076923</v>
      </c>
      <c r="R4604" s="1">
        <f>Table1[[#This Row],[Earned Basic Salary]]*10%</f>
        <v>7002.4384615384615</v>
      </c>
      <c r="S4604" s="1">
        <f>Table1[[#This Row],[Earned Basic Salary]]*12%</f>
        <v>8402.9261538461524</v>
      </c>
      <c r="T4604" s="1">
        <f>200</f>
        <v>200</v>
      </c>
      <c r="U4604" s="1">
        <f>Table1[[#This Row],[PF]]+Table1[[#This Row],[Professional Tax]]</f>
        <v>8602.9261538461524</v>
      </c>
      <c r="V4604" s="1">
        <f>Table1[[#This Row],[Overtime Hours]]*200</f>
        <v>800</v>
      </c>
      <c r="W4604" s="1">
        <f>Table1[[#This Row],[Earned Basic Salary]]+Table1[[#This Row],[HRA]]+Table1[[#This Row],[DA]]+Table1[[#This Row],[Overtime Pay]]</f>
        <v>91831.7</v>
      </c>
      <c r="X4604" s="1">
        <f>Table1[[#This Row],[Gross Salary]]-Table1[[#This Row],[Total Deduction]]</f>
        <v>83228.773846153839</v>
      </c>
      <c r="Y4604" t="s">
        <v>37</v>
      </c>
      <c r="Z4604" t="s">
        <v>38</v>
      </c>
      <c r="AA4604" t="s">
        <v>16172</v>
      </c>
      <c r="AB4604" t="s">
        <v>16173</v>
      </c>
    </row>
    <row r="4605" spans="1:28" x14ac:dyDescent="0.3">
      <c r="A4605" t="s">
        <v>16174</v>
      </c>
      <c r="B4605" t="s">
        <v>844</v>
      </c>
      <c r="C4605">
        <v>49</v>
      </c>
      <c r="D4605" t="s">
        <v>53</v>
      </c>
      <c r="E4605" t="s">
        <v>45</v>
      </c>
      <c r="F4605" t="s">
        <v>46</v>
      </c>
      <c r="G4605" t="s">
        <v>15704</v>
      </c>
      <c r="H4605" t="s">
        <v>35</v>
      </c>
      <c r="I4605" t="s">
        <v>36</v>
      </c>
      <c r="J4605">
        <v>26</v>
      </c>
      <c r="K4605">
        <v>22</v>
      </c>
      <c r="L4605">
        <f t="shared" si="213"/>
        <v>4</v>
      </c>
      <c r="M4605">
        <v>8</v>
      </c>
      <c r="N4605">
        <v>78967</v>
      </c>
      <c r="O4605" s="1">
        <f t="shared" si="214"/>
        <v>3037.1923076923076</v>
      </c>
      <c r="P4605" s="1">
        <f t="shared" si="215"/>
        <v>66818.230769230766</v>
      </c>
      <c r="Q4605" s="1">
        <f>Table1[[#This Row],[Earned Basic Salary]]*20%</f>
        <v>13363.646153846154</v>
      </c>
      <c r="R4605" s="1">
        <f>Table1[[#This Row],[Earned Basic Salary]]*10%</f>
        <v>6681.8230769230768</v>
      </c>
      <c r="S4605" s="1">
        <f>Table1[[#This Row],[Earned Basic Salary]]*12%</f>
        <v>8018.1876923076916</v>
      </c>
      <c r="T4605" s="1">
        <f>200</f>
        <v>200</v>
      </c>
      <c r="U4605" s="1">
        <f>Table1[[#This Row],[PF]]+Table1[[#This Row],[Professional Tax]]</f>
        <v>8218.1876923076925</v>
      </c>
      <c r="V4605" s="1">
        <f>Table1[[#This Row],[Overtime Hours]]*200</f>
        <v>1600</v>
      </c>
      <c r="W4605" s="1">
        <f>Table1[[#This Row],[Earned Basic Salary]]+Table1[[#This Row],[HRA]]+Table1[[#This Row],[DA]]+Table1[[#This Row],[Overtime Pay]]</f>
        <v>88463.7</v>
      </c>
      <c r="X4605" s="1">
        <f>Table1[[#This Row],[Gross Salary]]-Table1[[#This Row],[Total Deduction]]</f>
        <v>80245.512307692305</v>
      </c>
      <c r="Y4605" t="s">
        <v>37</v>
      </c>
      <c r="Z4605" t="s">
        <v>106</v>
      </c>
      <c r="AA4605" t="s">
        <v>16175</v>
      </c>
      <c r="AB4605" t="s">
        <v>16176</v>
      </c>
    </row>
    <row r="4606" spans="1:28" x14ac:dyDescent="0.3">
      <c r="A4606" t="s">
        <v>16177</v>
      </c>
      <c r="B4606" t="s">
        <v>2366</v>
      </c>
      <c r="C4606">
        <v>54</v>
      </c>
      <c r="D4606" t="s">
        <v>81</v>
      </c>
      <c r="E4606" t="s">
        <v>82</v>
      </c>
      <c r="F4606" t="s">
        <v>89</v>
      </c>
      <c r="G4606" t="s">
        <v>16178</v>
      </c>
      <c r="H4606" t="s">
        <v>35</v>
      </c>
      <c r="I4606" t="s">
        <v>36</v>
      </c>
      <c r="J4606">
        <v>26</v>
      </c>
      <c r="K4606">
        <v>24</v>
      </c>
      <c r="L4606">
        <f t="shared" si="213"/>
        <v>2</v>
      </c>
      <c r="M4606">
        <v>6</v>
      </c>
      <c r="N4606">
        <v>45971</v>
      </c>
      <c r="O4606" s="1">
        <f t="shared" si="214"/>
        <v>1768.1153846153845</v>
      </c>
      <c r="P4606" s="1">
        <f t="shared" si="215"/>
        <v>42434.769230769227</v>
      </c>
      <c r="Q4606" s="1">
        <f>Table1[[#This Row],[Earned Basic Salary]]*20%</f>
        <v>8486.953846153845</v>
      </c>
      <c r="R4606" s="1">
        <f>Table1[[#This Row],[Earned Basic Salary]]*10%</f>
        <v>4243.4769230769225</v>
      </c>
      <c r="S4606" s="1">
        <f>Table1[[#This Row],[Earned Basic Salary]]*12%</f>
        <v>5092.1723076923072</v>
      </c>
      <c r="T4606" s="1">
        <f>200</f>
        <v>200</v>
      </c>
      <c r="U4606" s="1">
        <f>Table1[[#This Row],[PF]]+Table1[[#This Row],[Professional Tax]]</f>
        <v>5292.1723076923072</v>
      </c>
      <c r="V4606" s="1">
        <f>Table1[[#This Row],[Overtime Hours]]*200</f>
        <v>1200</v>
      </c>
      <c r="W4606" s="1">
        <f>Table1[[#This Row],[Earned Basic Salary]]+Table1[[#This Row],[HRA]]+Table1[[#This Row],[DA]]+Table1[[#This Row],[Overtime Pay]]</f>
        <v>56365.2</v>
      </c>
      <c r="X4606" s="1">
        <f>Table1[[#This Row],[Gross Salary]]-Table1[[#This Row],[Total Deduction]]</f>
        <v>51073.027692307689</v>
      </c>
      <c r="Y4606" t="s">
        <v>37</v>
      </c>
      <c r="Z4606" t="s">
        <v>95</v>
      </c>
      <c r="AA4606" t="s">
        <v>16179</v>
      </c>
      <c r="AB4606" t="s">
        <v>16180</v>
      </c>
    </row>
    <row r="4607" spans="1:28" x14ac:dyDescent="0.3">
      <c r="A4607" t="s">
        <v>16181</v>
      </c>
      <c r="B4607" t="s">
        <v>60</v>
      </c>
      <c r="C4607">
        <v>41</v>
      </c>
      <c r="D4607" t="s">
        <v>61</v>
      </c>
      <c r="E4607" t="s">
        <v>45</v>
      </c>
      <c r="F4607" t="s">
        <v>63</v>
      </c>
      <c r="G4607" t="s">
        <v>378</v>
      </c>
      <c r="H4607" t="s">
        <v>35</v>
      </c>
      <c r="I4607" t="s">
        <v>36</v>
      </c>
      <c r="J4607">
        <v>26</v>
      </c>
      <c r="K4607">
        <v>24</v>
      </c>
      <c r="L4607">
        <f t="shared" si="213"/>
        <v>2</v>
      </c>
      <c r="M4607">
        <v>7</v>
      </c>
      <c r="N4607">
        <v>29648</v>
      </c>
      <c r="O4607" s="1">
        <f t="shared" si="214"/>
        <v>1140.3076923076924</v>
      </c>
      <c r="P4607" s="1">
        <f t="shared" si="215"/>
        <v>27367.384615384617</v>
      </c>
      <c r="Q4607" s="1">
        <f>Table1[[#This Row],[Earned Basic Salary]]*20%</f>
        <v>5473.4769230769234</v>
      </c>
      <c r="R4607" s="1">
        <f>Table1[[#This Row],[Earned Basic Salary]]*10%</f>
        <v>2736.7384615384617</v>
      </c>
      <c r="S4607" s="1">
        <f>Table1[[#This Row],[Earned Basic Salary]]*12%</f>
        <v>3284.086153846154</v>
      </c>
      <c r="T4607" s="1">
        <f>200</f>
        <v>200</v>
      </c>
      <c r="U4607" s="1">
        <f>Table1[[#This Row],[PF]]+Table1[[#This Row],[Professional Tax]]</f>
        <v>3484.086153846154</v>
      </c>
      <c r="V4607" s="1">
        <f>Table1[[#This Row],[Overtime Hours]]*200</f>
        <v>1400</v>
      </c>
      <c r="W4607" s="1">
        <f>Table1[[#This Row],[Earned Basic Salary]]+Table1[[#This Row],[HRA]]+Table1[[#This Row],[DA]]+Table1[[#This Row],[Overtime Pay]]</f>
        <v>36977.600000000006</v>
      </c>
      <c r="X4607" s="1">
        <f>Table1[[#This Row],[Gross Salary]]-Table1[[#This Row],[Total Deduction]]</f>
        <v>33493.513846153852</v>
      </c>
      <c r="Y4607" t="s">
        <v>37</v>
      </c>
      <c r="Z4607" t="s">
        <v>106</v>
      </c>
      <c r="AA4607" t="s">
        <v>16182</v>
      </c>
      <c r="AB4607" t="s">
        <v>16183</v>
      </c>
    </row>
    <row r="4608" spans="1:28" x14ac:dyDescent="0.3">
      <c r="A4608" t="s">
        <v>16184</v>
      </c>
      <c r="B4608" t="s">
        <v>221</v>
      </c>
      <c r="C4608">
        <v>54</v>
      </c>
      <c r="D4608" t="s">
        <v>61</v>
      </c>
      <c r="E4608" t="s">
        <v>62</v>
      </c>
      <c r="F4608" t="s">
        <v>69</v>
      </c>
      <c r="G4608" t="s">
        <v>5529</v>
      </c>
      <c r="H4608" t="s">
        <v>35</v>
      </c>
      <c r="I4608" t="s">
        <v>36</v>
      </c>
      <c r="J4608">
        <v>26</v>
      </c>
      <c r="K4608">
        <v>23</v>
      </c>
      <c r="L4608">
        <f t="shared" si="213"/>
        <v>3</v>
      </c>
      <c r="M4608">
        <v>10</v>
      </c>
      <c r="N4608">
        <v>75622</v>
      </c>
      <c r="O4608" s="1">
        <f t="shared" si="214"/>
        <v>2908.5384615384614</v>
      </c>
      <c r="P4608" s="1">
        <f t="shared" si="215"/>
        <v>66896.38461538461</v>
      </c>
      <c r="Q4608" s="1">
        <f>Table1[[#This Row],[Earned Basic Salary]]*20%</f>
        <v>13379.276923076923</v>
      </c>
      <c r="R4608" s="1">
        <f>Table1[[#This Row],[Earned Basic Salary]]*10%</f>
        <v>6689.6384615384613</v>
      </c>
      <c r="S4608" s="1">
        <f>Table1[[#This Row],[Earned Basic Salary]]*12%</f>
        <v>8027.5661538461527</v>
      </c>
      <c r="T4608" s="1">
        <f>200</f>
        <v>200</v>
      </c>
      <c r="U4608" s="1">
        <f>Table1[[#This Row],[PF]]+Table1[[#This Row],[Professional Tax]]</f>
        <v>8227.5661538461536</v>
      </c>
      <c r="V4608" s="1">
        <f>Table1[[#This Row],[Overtime Hours]]*200</f>
        <v>2000</v>
      </c>
      <c r="W4608" s="1">
        <f>Table1[[#This Row],[Earned Basic Salary]]+Table1[[#This Row],[HRA]]+Table1[[#This Row],[DA]]+Table1[[#This Row],[Overtime Pay]]</f>
        <v>88965.299999999988</v>
      </c>
      <c r="X4608" s="1">
        <f>Table1[[#This Row],[Gross Salary]]-Table1[[#This Row],[Total Deduction]]</f>
        <v>80737.733846153831</v>
      </c>
      <c r="Y4608" t="s">
        <v>37</v>
      </c>
      <c r="Z4608" t="s">
        <v>48</v>
      </c>
      <c r="AA4608" t="s">
        <v>16185</v>
      </c>
      <c r="AB4608" t="s">
        <v>16186</v>
      </c>
    </row>
    <row r="4609" spans="1:28" x14ac:dyDescent="0.3">
      <c r="A4609" t="s">
        <v>16187</v>
      </c>
      <c r="B4609" t="s">
        <v>1542</v>
      </c>
      <c r="C4609">
        <v>41</v>
      </c>
      <c r="D4609" t="s">
        <v>81</v>
      </c>
      <c r="E4609" t="s">
        <v>82</v>
      </c>
      <c r="F4609" t="s">
        <v>55</v>
      </c>
      <c r="G4609" t="s">
        <v>3903</v>
      </c>
      <c r="H4609" t="s">
        <v>35</v>
      </c>
      <c r="I4609" t="s">
        <v>36</v>
      </c>
      <c r="J4609">
        <v>26</v>
      </c>
      <c r="K4609">
        <v>22</v>
      </c>
      <c r="L4609">
        <f t="shared" si="213"/>
        <v>4</v>
      </c>
      <c r="M4609">
        <v>17</v>
      </c>
      <c r="N4609">
        <v>67534</v>
      </c>
      <c r="O4609" s="1">
        <f t="shared" si="214"/>
        <v>2597.4615384615386</v>
      </c>
      <c r="P4609" s="1">
        <f t="shared" si="215"/>
        <v>57144.153846153851</v>
      </c>
      <c r="Q4609" s="1">
        <f>Table1[[#This Row],[Earned Basic Salary]]*20%</f>
        <v>11428.830769230772</v>
      </c>
      <c r="R4609" s="1">
        <f>Table1[[#This Row],[Earned Basic Salary]]*10%</f>
        <v>5714.4153846153858</v>
      </c>
      <c r="S4609" s="1">
        <f>Table1[[#This Row],[Earned Basic Salary]]*12%</f>
        <v>6857.2984615384621</v>
      </c>
      <c r="T4609" s="1">
        <f>200</f>
        <v>200</v>
      </c>
      <c r="U4609" s="1">
        <f>Table1[[#This Row],[PF]]+Table1[[#This Row],[Professional Tax]]</f>
        <v>7057.2984615384621</v>
      </c>
      <c r="V4609" s="1">
        <f>Table1[[#This Row],[Overtime Hours]]*200</f>
        <v>3400</v>
      </c>
      <c r="W4609" s="1">
        <f>Table1[[#This Row],[Earned Basic Salary]]+Table1[[#This Row],[HRA]]+Table1[[#This Row],[DA]]+Table1[[#This Row],[Overtime Pay]]</f>
        <v>77687.400000000023</v>
      </c>
      <c r="X4609" s="1">
        <f>Table1[[#This Row],[Gross Salary]]-Table1[[#This Row],[Total Deduction]]</f>
        <v>70630.10153846156</v>
      </c>
      <c r="Y4609" t="s">
        <v>37</v>
      </c>
      <c r="Z4609" t="s">
        <v>48</v>
      </c>
      <c r="AA4609" t="s">
        <v>16188</v>
      </c>
      <c r="AB4609" t="s">
        <v>16189</v>
      </c>
    </row>
    <row r="4610" spans="1:28" x14ac:dyDescent="0.3">
      <c r="A4610" t="s">
        <v>16190</v>
      </c>
      <c r="B4610" t="s">
        <v>138</v>
      </c>
      <c r="C4610">
        <v>31</v>
      </c>
      <c r="D4610" t="s">
        <v>75</v>
      </c>
      <c r="E4610" t="s">
        <v>45</v>
      </c>
      <c r="F4610" t="s">
        <v>89</v>
      </c>
      <c r="G4610" t="s">
        <v>3238</v>
      </c>
      <c r="H4610" t="s">
        <v>35</v>
      </c>
      <c r="I4610" t="s">
        <v>36</v>
      </c>
      <c r="J4610">
        <v>26</v>
      </c>
      <c r="K4610">
        <v>22</v>
      </c>
      <c r="L4610">
        <f t="shared" si="213"/>
        <v>4</v>
      </c>
      <c r="M4610">
        <v>4</v>
      </c>
      <c r="N4610">
        <v>70877</v>
      </c>
      <c r="O4610" s="1">
        <f t="shared" si="214"/>
        <v>2726.0384615384614</v>
      </c>
      <c r="P4610" s="1">
        <f t="shared" si="215"/>
        <v>59972.846153846149</v>
      </c>
      <c r="Q4610" s="1">
        <f>Table1[[#This Row],[Earned Basic Salary]]*20%</f>
        <v>11994.56923076923</v>
      </c>
      <c r="R4610" s="1">
        <f>Table1[[#This Row],[Earned Basic Salary]]*10%</f>
        <v>5997.2846153846149</v>
      </c>
      <c r="S4610" s="1">
        <f>Table1[[#This Row],[Earned Basic Salary]]*12%</f>
        <v>7196.7415384615379</v>
      </c>
      <c r="T4610" s="1">
        <f>200</f>
        <v>200</v>
      </c>
      <c r="U4610" s="1">
        <f>Table1[[#This Row],[PF]]+Table1[[#This Row],[Professional Tax]]</f>
        <v>7396.7415384615379</v>
      </c>
      <c r="V4610" s="1">
        <f>Table1[[#This Row],[Overtime Hours]]*200</f>
        <v>800</v>
      </c>
      <c r="W4610" s="1">
        <f>Table1[[#This Row],[Earned Basic Salary]]+Table1[[#This Row],[HRA]]+Table1[[#This Row],[DA]]+Table1[[#This Row],[Overtime Pay]]</f>
        <v>78764.7</v>
      </c>
      <c r="X4610" s="1">
        <f>Table1[[#This Row],[Gross Salary]]-Table1[[#This Row],[Total Deduction]]</f>
        <v>71367.958461538452</v>
      </c>
      <c r="Y4610" t="s">
        <v>37</v>
      </c>
      <c r="Z4610" t="s">
        <v>95</v>
      </c>
      <c r="AA4610" t="s">
        <v>16191</v>
      </c>
      <c r="AB4610" t="s">
        <v>16192</v>
      </c>
    </row>
    <row r="4611" spans="1:28" x14ac:dyDescent="0.3">
      <c r="A4611" t="s">
        <v>16193</v>
      </c>
      <c r="B4611" t="s">
        <v>979</v>
      </c>
      <c r="C4611">
        <v>29</v>
      </c>
      <c r="D4611" t="s">
        <v>81</v>
      </c>
      <c r="E4611" t="s">
        <v>121</v>
      </c>
      <c r="F4611" t="s">
        <v>89</v>
      </c>
      <c r="G4611" t="s">
        <v>6900</v>
      </c>
      <c r="H4611" t="s">
        <v>35</v>
      </c>
      <c r="I4611" t="s">
        <v>36</v>
      </c>
      <c r="J4611">
        <v>26</v>
      </c>
      <c r="K4611">
        <v>26</v>
      </c>
      <c r="L4611">
        <f t="shared" ref="L4611:L4674" si="216">J4611-K4611</f>
        <v>0</v>
      </c>
      <c r="M4611">
        <v>6</v>
      </c>
      <c r="N4611">
        <v>48193</v>
      </c>
      <c r="O4611" s="1">
        <f t="shared" ref="O4611:O4674" si="217">N4611/J4611</f>
        <v>1853.5769230769231</v>
      </c>
      <c r="P4611" s="1">
        <f t="shared" ref="P4611:P4674" si="218">O4611*K4611</f>
        <v>48193</v>
      </c>
      <c r="Q4611" s="1">
        <f>Table1[[#This Row],[Earned Basic Salary]]*20%</f>
        <v>9638.6</v>
      </c>
      <c r="R4611" s="1">
        <f>Table1[[#This Row],[Earned Basic Salary]]*10%</f>
        <v>4819.3</v>
      </c>
      <c r="S4611" s="1">
        <f>Table1[[#This Row],[Earned Basic Salary]]*12%</f>
        <v>5783.16</v>
      </c>
      <c r="T4611" s="1">
        <f>200</f>
        <v>200</v>
      </c>
      <c r="U4611" s="1">
        <f>Table1[[#This Row],[PF]]+Table1[[#This Row],[Professional Tax]]</f>
        <v>5983.16</v>
      </c>
      <c r="V4611" s="1">
        <f>Table1[[#This Row],[Overtime Hours]]*200</f>
        <v>1200</v>
      </c>
      <c r="W4611" s="1">
        <f>Table1[[#This Row],[Earned Basic Salary]]+Table1[[#This Row],[HRA]]+Table1[[#This Row],[DA]]+Table1[[#This Row],[Overtime Pay]]</f>
        <v>63850.9</v>
      </c>
      <c r="X4611" s="1">
        <f>Table1[[#This Row],[Gross Salary]]-Table1[[#This Row],[Total Deduction]]</f>
        <v>57867.740000000005</v>
      </c>
      <c r="Y4611" t="s">
        <v>37</v>
      </c>
      <c r="Z4611" t="s">
        <v>95</v>
      </c>
      <c r="AA4611" t="s">
        <v>16194</v>
      </c>
      <c r="AB4611" t="s">
        <v>16195</v>
      </c>
    </row>
    <row r="4612" spans="1:28" x14ac:dyDescent="0.3">
      <c r="A4612" t="s">
        <v>16196</v>
      </c>
      <c r="B4612" t="s">
        <v>406</v>
      </c>
      <c r="C4612">
        <v>29</v>
      </c>
      <c r="D4612" t="s">
        <v>75</v>
      </c>
      <c r="E4612" t="s">
        <v>82</v>
      </c>
      <c r="F4612" t="s">
        <v>69</v>
      </c>
      <c r="G4612" t="s">
        <v>6789</v>
      </c>
      <c r="H4612" t="s">
        <v>35</v>
      </c>
      <c r="I4612" t="s">
        <v>36</v>
      </c>
      <c r="J4612">
        <v>26</v>
      </c>
      <c r="K4612">
        <v>22</v>
      </c>
      <c r="L4612">
        <f t="shared" si="216"/>
        <v>4</v>
      </c>
      <c r="M4612">
        <v>17</v>
      </c>
      <c r="N4612">
        <v>21660</v>
      </c>
      <c r="O4612" s="1">
        <f t="shared" si="217"/>
        <v>833.07692307692309</v>
      </c>
      <c r="P4612" s="1">
        <f t="shared" si="218"/>
        <v>18327.692307692309</v>
      </c>
      <c r="Q4612" s="1">
        <f>Table1[[#This Row],[Earned Basic Salary]]*20%</f>
        <v>3665.5384615384619</v>
      </c>
      <c r="R4612" s="1">
        <f>Table1[[#This Row],[Earned Basic Salary]]*10%</f>
        <v>1832.7692307692309</v>
      </c>
      <c r="S4612" s="1">
        <f>Table1[[#This Row],[Earned Basic Salary]]*12%</f>
        <v>2199.3230769230768</v>
      </c>
      <c r="T4612" s="1">
        <f>200</f>
        <v>200</v>
      </c>
      <c r="U4612" s="1">
        <f>Table1[[#This Row],[PF]]+Table1[[#This Row],[Professional Tax]]</f>
        <v>2399.3230769230768</v>
      </c>
      <c r="V4612" s="1">
        <f>Table1[[#This Row],[Overtime Hours]]*200</f>
        <v>3400</v>
      </c>
      <c r="W4612" s="1">
        <f>Table1[[#This Row],[Earned Basic Salary]]+Table1[[#This Row],[HRA]]+Table1[[#This Row],[DA]]+Table1[[#This Row],[Overtime Pay]]</f>
        <v>27226</v>
      </c>
      <c r="X4612" s="1">
        <f>Table1[[#This Row],[Gross Salary]]-Table1[[#This Row],[Total Deduction]]</f>
        <v>24826.676923076924</v>
      </c>
      <c r="Y4612" t="s">
        <v>37</v>
      </c>
      <c r="Z4612" t="s">
        <v>38</v>
      </c>
      <c r="AA4612" t="s">
        <v>16197</v>
      </c>
      <c r="AB4612" t="s">
        <v>16198</v>
      </c>
    </row>
    <row r="4613" spans="1:28" x14ac:dyDescent="0.3">
      <c r="A4613" t="s">
        <v>16199</v>
      </c>
      <c r="B4613" t="s">
        <v>2638</v>
      </c>
      <c r="C4613">
        <v>38</v>
      </c>
      <c r="D4613" t="s">
        <v>81</v>
      </c>
      <c r="E4613" t="s">
        <v>121</v>
      </c>
      <c r="F4613" t="s">
        <v>63</v>
      </c>
      <c r="G4613" t="s">
        <v>3287</v>
      </c>
      <c r="H4613" t="s">
        <v>35</v>
      </c>
      <c r="I4613" t="s">
        <v>36</v>
      </c>
      <c r="J4613">
        <v>26</v>
      </c>
      <c r="K4613">
        <v>24</v>
      </c>
      <c r="L4613">
        <f t="shared" si="216"/>
        <v>2</v>
      </c>
      <c r="M4613">
        <v>2</v>
      </c>
      <c r="N4613">
        <v>21438</v>
      </c>
      <c r="O4613" s="1">
        <f t="shared" si="217"/>
        <v>824.53846153846155</v>
      </c>
      <c r="P4613" s="1">
        <f t="shared" si="218"/>
        <v>19788.923076923078</v>
      </c>
      <c r="Q4613" s="1">
        <f>Table1[[#This Row],[Earned Basic Salary]]*20%</f>
        <v>3957.7846153846158</v>
      </c>
      <c r="R4613" s="1">
        <f>Table1[[#This Row],[Earned Basic Salary]]*10%</f>
        <v>1978.8923076923079</v>
      </c>
      <c r="S4613" s="1">
        <f>Table1[[#This Row],[Earned Basic Salary]]*12%</f>
        <v>2374.6707692307691</v>
      </c>
      <c r="T4613" s="1">
        <f>200</f>
        <v>200</v>
      </c>
      <c r="U4613" s="1">
        <f>Table1[[#This Row],[PF]]+Table1[[#This Row],[Professional Tax]]</f>
        <v>2574.6707692307691</v>
      </c>
      <c r="V4613" s="1">
        <f>Table1[[#This Row],[Overtime Hours]]*200</f>
        <v>400</v>
      </c>
      <c r="W4613" s="1">
        <f>Table1[[#This Row],[Earned Basic Salary]]+Table1[[#This Row],[HRA]]+Table1[[#This Row],[DA]]+Table1[[#This Row],[Overtime Pay]]</f>
        <v>26125.600000000002</v>
      </c>
      <c r="X4613" s="1">
        <f>Table1[[#This Row],[Gross Salary]]-Table1[[#This Row],[Total Deduction]]</f>
        <v>23550.929230769234</v>
      </c>
      <c r="Y4613" t="s">
        <v>37</v>
      </c>
      <c r="Z4613" t="s">
        <v>106</v>
      </c>
      <c r="AA4613" t="s">
        <v>16200</v>
      </c>
      <c r="AB4613" t="s">
        <v>16201</v>
      </c>
    </row>
    <row r="4614" spans="1:28" x14ac:dyDescent="0.3">
      <c r="A4614" t="s">
        <v>16202</v>
      </c>
      <c r="B4614" t="s">
        <v>1574</v>
      </c>
      <c r="C4614">
        <v>40</v>
      </c>
      <c r="D4614" t="s">
        <v>44</v>
      </c>
      <c r="E4614" t="s">
        <v>54</v>
      </c>
      <c r="F4614" t="s">
        <v>89</v>
      </c>
      <c r="G4614" t="s">
        <v>16203</v>
      </c>
      <c r="H4614" t="s">
        <v>35</v>
      </c>
      <c r="I4614" t="s">
        <v>36</v>
      </c>
      <c r="J4614">
        <v>26</v>
      </c>
      <c r="K4614">
        <v>22</v>
      </c>
      <c r="L4614">
        <f t="shared" si="216"/>
        <v>4</v>
      </c>
      <c r="M4614">
        <v>3</v>
      </c>
      <c r="N4614">
        <v>53659</v>
      </c>
      <c r="O4614" s="1">
        <f t="shared" si="217"/>
        <v>2063.8076923076924</v>
      </c>
      <c r="P4614" s="1">
        <f t="shared" si="218"/>
        <v>45403.769230769234</v>
      </c>
      <c r="Q4614" s="1">
        <f>Table1[[#This Row],[Earned Basic Salary]]*20%</f>
        <v>9080.7538461538479</v>
      </c>
      <c r="R4614" s="1">
        <f>Table1[[#This Row],[Earned Basic Salary]]*10%</f>
        <v>4540.376923076924</v>
      </c>
      <c r="S4614" s="1">
        <f>Table1[[#This Row],[Earned Basic Salary]]*12%</f>
        <v>5448.4523076923078</v>
      </c>
      <c r="T4614" s="1">
        <f>200</f>
        <v>200</v>
      </c>
      <c r="U4614" s="1">
        <f>Table1[[#This Row],[PF]]+Table1[[#This Row],[Professional Tax]]</f>
        <v>5648.4523076923078</v>
      </c>
      <c r="V4614" s="1">
        <f>Table1[[#This Row],[Overtime Hours]]*200</f>
        <v>600</v>
      </c>
      <c r="W4614" s="1">
        <f>Table1[[#This Row],[Earned Basic Salary]]+Table1[[#This Row],[HRA]]+Table1[[#This Row],[DA]]+Table1[[#This Row],[Overtime Pay]]</f>
        <v>59624.900000000009</v>
      </c>
      <c r="X4614" s="1">
        <f>Table1[[#This Row],[Gross Salary]]-Table1[[#This Row],[Total Deduction]]</f>
        <v>53976.447692307702</v>
      </c>
      <c r="Y4614" t="s">
        <v>37</v>
      </c>
      <c r="Z4614" t="s">
        <v>48</v>
      </c>
      <c r="AA4614" t="s">
        <v>16204</v>
      </c>
      <c r="AB4614" t="s">
        <v>16205</v>
      </c>
    </row>
    <row r="4615" spans="1:28" x14ac:dyDescent="0.3">
      <c r="A4615" t="s">
        <v>16206</v>
      </c>
      <c r="B4615" t="s">
        <v>490</v>
      </c>
      <c r="C4615">
        <v>24</v>
      </c>
      <c r="D4615" t="s">
        <v>133</v>
      </c>
      <c r="E4615" t="s">
        <v>45</v>
      </c>
      <c r="F4615" t="s">
        <v>69</v>
      </c>
      <c r="G4615" t="s">
        <v>5170</v>
      </c>
      <c r="H4615" t="s">
        <v>35</v>
      </c>
      <c r="I4615" t="s">
        <v>36</v>
      </c>
      <c r="J4615">
        <v>26</v>
      </c>
      <c r="K4615">
        <v>24</v>
      </c>
      <c r="L4615">
        <f t="shared" si="216"/>
        <v>2</v>
      </c>
      <c r="M4615">
        <v>17</v>
      </c>
      <c r="N4615">
        <v>64386</v>
      </c>
      <c r="O4615" s="1">
        <f t="shared" si="217"/>
        <v>2476.3846153846152</v>
      </c>
      <c r="P4615" s="1">
        <f t="shared" si="218"/>
        <v>59433.230769230766</v>
      </c>
      <c r="Q4615" s="1">
        <f>Table1[[#This Row],[Earned Basic Salary]]*20%</f>
        <v>11886.646153846154</v>
      </c>
      <c r="R4615" s="1">
        <f>Table1[[#This Row],[Earned Basic Salary]]*10%</f>
        <v>5943.3230769230768</v>
      </c>
      <c r="S4615" s="1">
        <f>Table1[[#This Row],[Earned Basic Salary]]*12%</f>
        <v>7131.9876923076918</v>
      </c>
      <c r="T4615" s="1">
        <f>200</f>
        <v>200</v>
      </c>
      <c r="U4615" s="1">
        <f>Table1[[#This Row],[PF]]+Table1[[#This Row],[Professional Tax]]</f>
        <v>7331.9876923076918</v>
      </c>
      <c r="V4615" s="1">
        <f>Table1[[#This Row],[Overtime Hours]]*200</f>
        <v>3400</v>
      </c>
      <c r="W4615" s="1">
        <f>Table1[[#This Row],[Earned Basic Salary]]+Table1[[#This Row],[HRA]]+Table1[[#This Row],[DA]]+Table1[[#This Row],[Overtime Pay]]</f>
        <v>80663.199999999997</v>
      </c>
      <c r="X4615" s="1">
        <f>Table1[[#This Row],[Gross Salary]]-Table1[[#This Row],[Total Deduction]]</f>
        <v>73331.212307692302</v>
      </c>
      <c r="Y4615" t="s">
        <v>37</v>
      </c>
      <c r="Z4615" t="s">
        <v>38</v>
      </c>
      <c r="AA4615" t="s">
        <v>16207</v>
      </c>
      <c r="AB4615" t="s">
        <v>16208</v>
      </c>
    </row>
    <row r="4616" spans="1:28" x14ac:dyDescent="0.3">
      <c r="A4616" t="s">
        <v>16209</v>
      </c>
      <c r="B4616" t="s">
        <v>637</v>
      </c>
      <c r="C4616">
        <v>28</v>
      </c>
      <c r="D4616" t="s">
        <v>81</v>
      </c>
      <c r="E4616" t="s">
        <v>32</v>
      </c>
      <c r="F4616" t="s">
        <v>46</v>
      </c>
      <c r="G4616" t="s">
        <v>6297</v>
      </c>
      <c r="H4616" t="s">
        <v>35</v>
      </c>
      <c r="I4616" t="s">
        <v>36</v>
      </c>
      <c r="J4616">
        <v>26</v>
      </c>
      <c r="K4616">
        <v>25</v>
      </c>
      <c r="L4616">
        <f t="shared" si="216"/>
        <v>1</v>
      </c>
      <c r="M4616">
        <v>19</v>
      </c>
      <c r="N4616">
        <v>22122</v>
      </c>
      <c r="O4616" s="1">
        <f t="shared" si="217"/>
        <v>850.84615384615381</v>
      </c>
      <c r="P4616" s="1">
        <f t="shared" si="218"/>
        <v>21271.153846153844</v>
      </c>
      <c r="Q4616" s="1">
        <f>Table1[[#This Row],[Earned Basic Salary]]*20%</f>
        <v>4254.2307692307686</v>
      </c>
      <c r="R4616" s="1">
        <f>Table1[[#This Row],[Earned Basic Salary]]*10%</f>
        <v>2127.1153846153843</v>
      </c>
      <c r="S4616" s="1">
        <f>Table1[[#This Row],[Earned Basic Salary]]*12%</f>
        <v>2552.538461538461</v>
      </c>
      <c r="T4616" s="1">
        <f>200</f>
        <v>200</v>
      </c>
      <c r="U4616" s="1">
        <f>Table1[[#This Row],[PF]]+Table1[[#This Row],[Professional Tax]]</f>
        <v>2752.538461538461</v>
      </c>
      <c r="V4616" s="1">
        <f>Table1[[#This Row],[Overtime Hours]]*200</f>
        <v>3800</v>
      </c>
      <c r="W4616" s="1">
        <f>Table1[[#This Row],[Earned Basic Salary]]+Table1[[#This Row],[HRA]]+Table1[[#This Row],[DA]]+Table1[[#This Row],[Overtime Pay]]</f>
        <v>31452.499999999996</v>
      </c>
      <c r="X4616" s="1">
        <f>Table1[[#This Row],[Gross Salary]]-Table1[[#This Row],[Total Deduction]]</f>
        <v>28699.961538461535</v>
      </c>
      <c r="Y4616" t="s">
        <v>37</v>
      </c>
      <c r="Z4616" t="s">
        <v>38</v>
      </c>
      <c r="AA4616" t="s">
        <v>16210</v>
      </c>
      <c r="AB4616" t="s">
        <v>16211</v>
      </c>
    </row>
    <row r="4617" spans="1:28" x14ac:dyDescent="0.3">
      <c r="A4617" t="s">
        <v>16212</v>
      </c>
      <c r="B4617" t="s">
        <v>531</v>
      </c>
      <c r="C4617">
        <v>37</v>
      </c>
      <c r="D4617" t="s">
        <v>61</v>
      </c>
      <c r="E4617" t="s">
        <v>45</v>
      </c>
      <c r="F4617" t="s">
        <v>33</v>
      </c>
      <c r="G4617" t="s">
        <v>4969</v>
      </c>
      <c r="H4617" t="s">
        <v>35</v>
      </c>
      <c r="I4617" t="s">
        <v>36</v>
      </c>
      <c r="J4617">
        <v>26</v>
      </c>
      <c r="K4617">
        <v>24</v>
      </c>
      <c r="L4617">
        <f t="shared" si="216"/>
        <v>2</v>
      </c>
      <c r="M4617">
        <v>1</v>
      </c>
      <c r="N4617">
        <v>77376</v>
      </c>
      <c r="O4617" s="1">
        <f t="shared" si="217"/>
        <v>2976</v>
      </c>
      <c r="P4617" s="1">
        <f t="shared" si="218"/>
        <v>71424</v>
      </c>
      <c r="Q4617" s="1">
        <f>Table1[[#This Row],[Earned Basic Salary]]*20%</f>
        <v>14284.800000000001</v>
      </c>
      <c r="R4617" s="1">
        <f>Table1[[#This Row],[Earned Basic Salary]]*10%</f>
        <v>7142.4000000000005</v>
      </c>
      <c r="S4617" s="1">
        <f>Table1[[#This Row],[Earned Basic Salary]]*12%</f>
        <v>8570.8799999999992</v>
      </c>
      <c r="T4617" s="1">
        <f>200</f>
        <v>200</v>
      </c>
      <c r="U4617" s="1">
        <f>Table1[[#This Row],[PF]]+Table1[[#This Row],[Professional Tax]]</f>
        <v>8770.8799999999992</v>
      </c>
      <c r="V4617" s="1">
        <f>Table1[[#This Row],[Overtime Hours]]*200</f>
        <v>200</v>
      </c>
      <c r="W4617" s="1">
        <f>Table1[[#This Row],[Earned Basic Salary]]+Table1[[#This Row],[HRA]]+Table1[[#This Row],[DA]]+Table1[[#This Row],[Overtime Pay]]</f>
        <v>93051.199999999997</v>
      </c>
      <c r="X4617" s="1">
        <f>Table1[[#This Row],[Gross Salary]]-Table1[[#This Row],[Total Deduction]]</f>
        <v>84280.319999999992</v>
      </c>
      <c r="Y4617" t="s">
        <v>37</v>
      </c>
      <c r="Z4617" t="s">
        <v>38</v>
      </c>
      <c r="AA4617" t="s">
        <v>16213</v>
      </c>
      <c r="AB4617" t="s">
        <v>16214</v>
      </c>
    </row>
    <row r="4618" spans="1:28" x14ac:dyDescent="0.3">
      <c r="A4618" t="s">
        <v>16215</v>
      </c>
      <c r="B4618" t="s">
        <v>1011</v>
      </c>
      <c r="C4618">
        <v>49</v>
      </c>
      <c r="D4618" t="s">
        <v>133</v>
      </c>
      <c r="E4618" t="s">
        <v>62</v>
      </c>
      <c r="F4618" t="s">
        <v>33</v>
      </c>
      <c r="G4618" t="s">
        <v>8044</v>
      </c>
      <c r="H4618" t="s">
        <v>35</v>
      </c>
      <c r="I4618" t="s">
        <v>36</v>
      </c>
      <c r="J4618">
        <v>26</v>
      </c>
      <c r="K4618">
        <v>25</v>
      </c>
      <c r="L4618">
        <f t="shared" si="216"/>
        <v>1</v>
      </c>
      <c r="M4618">
        <v>7</v>
      </c>
      <c r="N4618">
        <v>57017</v>
      </c>
      <c r="O4618" s="1">
        <f t="shared" si="217"/>
        <v>2192.9615384615386</v>
      </c>
      <c r="P4618" s="1">
        <f t="shared" si="218"/>
        <v>54824.038461538461</v>
      </c>
      <c r="Q4618" s="1">
        <f>Table1[[#This Row],[Earned Basic Salary]]*20%</f>
        <v>10964.807692307693</v>
      </c>
      <c r="R4618" s="1">
        <f>Table1[[#This Row],[Earned Basic Salary]]*10%</f>
        <v>5482.4038461538466</v>
      </c>
      <c r="S4618" s="1">
        <f>Table1[[#This Row],[Earned Basic Salary]]*12%</f>
        <v>6578.8846153846152</v>
      </c>
      <c r="T4618" s="1">
        <f>200</f>
        <v>200</v>
      </c>
      <c r="U4618" s="1">
        <f>Table1[[#This Row],[PF]]+Table1[[#This Row],[Professional Tax]]</f>
        <v>6778.8846153846152</v>
      </c>
      <c r="V4618" s="1">
        <f>Table1[[#This Row],[Overtime Hours]]*200</f>
        <v>1400</v>
      </c>
      <c r="W4618" s="1">
        <f>Table1[[#This Row],[Earned Basic Salary]]+Table1[[#This Row],[HRA]]+Table1[[#This Row],[DA]]+Table1[[#This Row],[Overtime Pay]]</f>
        <v>72671.25</v>
      </c>
      <c r="X4618" s="1">
        <f>Table1[[#This Row],[Gross Salary]]-Table1[[#This Row],[Total Deduction]]</f>
        <v>65892.36538461539</v>
      </c>
      <c r="Y4618" t="s">
        <v>37</v>
      </c>
      <c r="Z4618" t="s">
        <v>38</v>
      </c>
      <c r="AA4618" t="s">
        <v>16216</v>
      </c>
      <c r="AB4618" t="s">
        <v>16217</v>
      </c>
    </row>
    <row r="4619" spans="1:28" x14ac:dyDescent="0.3">
      <c r="A4619" t="s">
        <v>16218</v>
      </c>
      <c r="B4619" t="s">
        <v>226</v>
      </c>
      <c r="C4619">
        <v>24</v>
      </c>
      <c r="D4619" t="s">
        <v>127</v>
      </c>
      <c r="E4619" t="s">
        <v>62</v>
      </c>
      <c r="F4619" t="s">
        <v>69</v>
      </c>
      <c r="G4619" t="s">
        <v>14553</v>
      </c>
      <c r="H4619" t="s">
        <v>35</v>
      </c>
      <c r="I4619" t="s">
        <v>36</v>
      </c>
      <c r="J4619">
        <v>26</v>
      </c>
      <c r="K4619">
        <v>23</v>
      </c>
      <c r="L4619">
        <f t="shared" si="216"/>
        <v>3</v>
      </c>
      <c r="M4619">
        <v>9</v>
      </c>
      <c r="N4619">
        <v>27885</v>
      </c>
      <c r="O4619" s="1">
        <f t="shared" si="217"/>
        <v>1072.5</v>
      </c>
      <c r="P4619" s="1">
        <f t="shared" si="218"/>
        <v>24667.5</v>
      </c>
      <c r="Q4619" s="1">
        <f>Table1[[#This Row],[Earned Basic Salary]]*20%</f>
        <v>4933.5</v>
      </c>
      <c r="R4619" s="1">
        <f>Table1[[#This Row],[Earned Basic Salary]]*10%</f>
        <v>2466.75</v>
      </c>
      <c r="S4619" s="1">
        <f>Table1[[#This Row],[Earned Basic Salary]]*12%</f>
        <v>2960.1</v>
      </c>
      <c r="T4619" s="1">
        <f>200</f>
        <v>200</v>
      </c>
      <c r="U4619" s="1">
        <f>Table1[[#This Row],[PF]]+Table1[[#This Row],[Professional Tax]]</f>
        <v>3160.1</v>
      </c>
      <c r="V4619" s="1">
        <f>Table1[[#This Row],[Overtime Hours]]*200</f>
        <v>1800</v>
      </c>
      <c r="W4619" s="1">
        <f>Table1[[#This Row],[Earned Basic Salary]]+Table1[[#This Row],[HRA]]+Table1[[#This Row],[DA]]+Table1[[#This Row],[Overtime Pay]]</f>
        <v>33867.75</v>
      </c>
      <c r="X4619" s="1">
        <f>Table1[[#This Row],[Gross Salary]]-Table1[[#This Row],[Total Deduction]]</f>
        <v>30707.65</v>
      </c>
      <c r="Y4619" t="s">
        <v>37</v>
      </c>
      <c r="Z4619" t="s">
        <v>95</v>
      </c>
      <c r="AA4619" t="s">
        <v>16219</v>
      </c>
      <c r="AB4619" t="s">
        <v>16220</v>
      </c>
    </row>
    <row r="4620" spans="1:28" x14ac:dyDescent="0.3">
      <c r="A4620" t="s">
        <v>16221</v>
      </c>
      <c r="B4620" t="s">
        <v>1579</v>
      </c>
      <c r="C4620">
        <v>41</v>
      </c>
      <c r="D4620" t="s">
        <v>127</v>
      </c>
      <c r="E4620" t="s">
        <v>32</v>
      </c>
      <c r="F4620" t="s">
        <v>55</v>
      </c>
      <c r="G4620" t="s">
        <v>2110</v>
      </c>
      <c r="H4620" t="s">
        <v>35</v>
      </c>
      <c r="I4620" t="s">
        <v>36</v>
      </c>
      <c r="J4620">
        <v>26</v>
      </c>
      <c r="K4620">
        <v>22</v>
      </c>
      <c r="L4620">
        <f t="shared" si="216"/>
        <v>4</v>
      </c>
      <c r="M4620">
        <v>7</v>
      </c>
      <c r="N4620">
        <v>68727</v>
      </c>
      <c r="O4620" s="1">
        <f t="shared" si="217"/>
        <v>2643.3461538461538</v>
      </c>
      <c r="P4620" s="1">
        <f t="shared" si="218"/>
        <v>58153.615384615383</v>
      </c>
      <c r="Q4620" s="1">
        <f>Table1[[#This Row],[Earned Basic Salary]]*20%</f>
        <v>11630.723076923077</v>
      </c>
      <c r="R4620" s="1">
        <f>Table1[[#This Row],[Earned Basic Salary]]*10%</f>
        <v>5815.3615384615387</v>
      </c>
      <c r="S4620" s="1">
        <f>Table1[[#This Row],[Earned Basic Salary]]*12%</f>
        <v>6978.4338461538455</v>
      </c>
      <c r="T4620" s="1">
        <f>200</f>
        <v>200</v>
      </c>
      <c r="U4620" s="1">
        <f>Table1[[#This Row],[PF]]+Table1[[#This Row],[Professional Tax]]</f>
        <v>7178.4338461538455</v>
      </c>
      <c r="V4620" s="1">
        <f>Table1[[#This Row],[Overtime Hours]]*200</f>
        <v>1400</v>
      </c>
      <c r="W4620" s="1">
        <f>Table1[[#This Row],[Earned Basic Salary]]+Table1[[#This Row],[HRA]]+Table1[[#This Row],[DA]]+Table1[[#This Row],[Overtime Pay]]</f>
        <v>76999.7</v>
      </c>
      <c r="X4620" s="1">
        <f>Table1[[#This Row],[Gross Salary]]-Table1[[#This Row],[Total Deduction]]</f>
        <v>69821.266153846154</v>
      </c>
      <c r="Y4620" t="s">
        <v>37</v>
      </c>
      <c r="Z4620" t="s">
        <v>48</v>
      </c>
      <c r="AA4620" t="s">
        <v>16222</v>
      </c>
      <c r="AB4620" t="s">
        <v>16223</v>
      </c>
    </row>
    <row r="4621" spans="1:28" x14ac:dyDescent="0.3">
      <c r="A4621" t="s">
        <v>16224</v>
      </c>
      <c r="B4621" t="s">
        <v>143</v>
      </c>
      <c r="C4621">
        <v>28</v>
      </c>
      <c r="D4621" t="s">
        <v>61</v>
      </c>
      <c r="E4621" t="s">
        <v>82</v>
      </c>
      <c r="F4621" t="s">
        <v>89</v>
      </c>
      <c r="G4621" t="s">
        <v>16225</v>
      </c>
      <c r="H4621" t="s">
        <v>35</v>
      </c>
      <c r="I4621" t="s">
        <v>36</v>
      </c>
      <c r="J4621">
        <v>26</v>
      </c>
      <c r="K4621">
        <v>24</v>
      </c>
      <c r="L4621">
        <f t="shared" si="216"/>
        <v>2</v>
      </c>
      <c r="M4621">
        <v>16</v>
      </c>
      <c r="N4621">
        <v>55324</v>
      </c>
      <c r="O4621" s="1">
        <f t="shared" si="217"/>
        <v>2127.8461538461538</v>
      </c>
      <c r="P4621" s="1">
        <f t="shared" si="218"/>
        <v>51068.307692307688</v>
      </c>
      <c r="Q4621" s="1">
        <f>Table1[[#This Row],[Earned Basic Salary]]*20%</f>
        <v>10213.661538461538</v>
      </c>
      <c r="R4621" s="1">
        <f>Table1[[#This Row],[Earned Basic Salary]]*10%</f>
        <v>5106.830769230769</v>
      </c>
      <c r="S4621" s="1">
        <f>Table1[[#This Row],[Earned Basic Salary]]*12%</f>
        <v>6128.1969230769228</v>
      </c>
      <c r="T4621" s="1">
        <f>200</f>
        <v>200</v>
      </c>
      <c r="U4621" s="1">
        <f>Table1[[#This Row],[PF]]+Table1[[#This Row],[Professional Tax]]</f>
        <v>6328.1969230769228</v>
      </c>
      <c r="V4621" s="1">
        <f>Table1[[#This Row],[Overtime Hours]]*200</f>
        <v>3200</v>
      </c>
      <c r="W4621" s="1">
        <f>Table1[[#This Row],[Earned Basic Salary]]+Table1[[#This Row],[HRA]]+Table1[[#This Row],[DA]]+Table1[[#This Row],[Overtime Pay]]</f>
        <v>69588.799999999988</v>
      </c>
      <c r="X4621" s="1">
        <f>Table1[[#This Row],[Gross Salary]]-Table1[[#This Row],[Total Deduction]]</f>
        <v>63260.603076923064</v>
      </c>
      <c r="Y4621" t="s">
        <v>37</v>
      </c>
      <c r="Z4621" t="s">
        <v>48</v>
      </c>
      <c r="AA4621" t="s">
        <v>16226</v>
      </c>
      <c r="AB4621" t="s">
        <v>16227</v>
      </c>
    </row>
    <row r="4622" spans="1:28" x14ac:dyDescent="0.3">
      <c r="A4622" t="s">
        <v>16228</v>
      </c>
      <c r="B4622" t="s">
        <v>549</v>
      </c>
      <c r="C4622">
        <v>53</v>
      </c>
      <c r="D4622" t="s">
        <v>81</v>
      </c>
      <c r="E4622" t="s">
        <v>32</v>
      </c>
      <c r="F4622" t="s">
        <v>63</v>
      </c>
      <c r="G4622" t="s">
        <v>16229</v>
      </c>
      <c r="H4622" t="s">
        <v>35</v>
      </c>
      <c r="I4622" t="s">
        <v>36</v>
      </c>
      <c r="J4622">
        <v>26</v>
      </c>
      <c r="K4622">
        <v>25</v>
      </c>
      <c r="L4622">
        <f t="shared" si="216"/>
        <v>1</v>
      </c>
      <c r="M4622">
        <v>18</v>
      </c>
      <c r="N4622">
        <v>66673</v>
      </c>
      <c r="O4622" s="1">
        <f t="shared" si="217"/>
        <v>2564.3461538461538</v>
      </c>
      <c r="P4622" s="1">
        <f t="shared" si="218"/>
        <v>64108.653846153844</v>
      </c>
      <c r="Q4622" s="1">
        <f>Table1[[#This Row],[Earned Basic Salary]]*20%</f>
        <v>12821.73076923077</v>
      </c>
      <c r="R4622" s="1">
        <f>Table1[[#This Row],[Earned Basic Salary]]*10%</f>
        <v>6410.8653846153848</v>
      </c>
      <c r="S4622" s="1">
        <f>Table1[[#This Row],[Earned Basic Salary]]*12%</f>
        <v>7693.038461538461</v>
      </c>
      <c r="T4622" s="1">
        <f>200</f>
        <v>200</v>
      </c>
      <c r="U4622" s="1">
        <f>Table1[[#This Row],[PF]]+Table1[[#This Row],[Professional Tax]]</f>
        <v>7893.038461538461</v>
      </c>
      <c r="V4622" s="1">
        <f>Table1[[#This Row],[Overtime Hours]]*200</f>
        <v>3600</v>
      </c>
      <c r="W4622" s="1">
        <f>Table1[[#This Row],[Earned Basic Salary]]+Table1[[#This Row],[HRA]]+Table1[[#This Row],[DA]]+Table1[[#This Row],[Overtime Pay]]</f>
        <v>86941.25</v>
      </c>
      <c r="X4622" s="1">
        <f>Table1[[#This Row],[Gross Salary]]-Table1[[#This Row],[Total Deduction]]</f>
        <v>79048.211538461532</v>
      </c>
      <c r="Y4622" t="s">
        <v>37</v>
      </c>
      <c r="Z4622" t="s">
        <v>48</v>
      </c>
      <c r="AA4622" t="s">
        <v>16230</v>
      </c>
      <c r="AB4622" t="s">
        <v>16231</v>
      </c>
    </row>
    <row r="4623" spans="1:28" x14ac:dyDescent="0.3">
      <c r="A4623" t="s">
        <v>16232</v>
      </c>
      <c r="B4623" t="s">
        <v>212</v>
      </c>
      <c r="C4623">
        <v>35</v>
      </c>
      <c r="D4623" t="s">
        <v>127</v>
      </c>
      <c r="E4623" t="s">
        <v>54</v>
      </c>
      <c r="F4623" t="s">
        <v>89</v>
      </c>
      <c r="G4623" t="s">
        <v>16233</v>
      </c>
      <c r="H4623" t="s">
        <v>35</v>
      </c>
      <c r="I4623" t="s">
        <v>36</v>
      </c>
      <c r="J4623">
        <v>26</v>
      </c>
      <c r="K4623">
        <v>24</v>
      </c>
      <c r="L4623">
        <f t="shared" si="216"/>
        <v>2</v>
      </c>
      <c r="M4623">
        <v>17</v>
      </c>
      <c r="N4623">
        <v>70152</v>
      </c>
      <c r="O4623" s="1">
        <f t="shared" si="217"/>
        <v>2698.1538461538462</v>
      </c>
      <c r="P4623" s="1">
        <f t="shared" si="218"/>
        <v>64755.692307692312</v>
      </c>
      <c r="Q4623" s="1">
        <f>Table1[[#This Row],[Earned Basic Salary]]*20%</f>
        <v>12951.138461538463</v>
      </c>
      <c r="R4623" s="1">
        <f>Table1[[#This Row],[Earned Basic Salary]]*10%</f>
        <v>6475.5692307692316</v>
      </c>
      <c r="S4623" s="1">
        <f>Table1[[#This Row],[Earned Basic Salary]]*12%</f>
        <v>7770.6830769230774</v>
      </c>
      <c r="T4623" s="1">
        <f>200</f>
        <v>200</v>
      </c>
      <c r="U4623" s="1">
        <f>Table1[[#This Row],[PF]]+Table1[[#This Row],[Professional Tax]]</f>
        <v>7970.6830769230774</v>
      </c>
      <c r="V4623" s="1">
        <f>Table1[[#This Row],[Overtime Hours]]*200</f>
        <v>3400</v>
      </c>
      <c r="W4623" s="1">
        <f>Table1[[#This Row],[Earned Basic Salary]]+Table1[[#This Row],[HRA]]+Table1[[#This Row],[DA]]+Table1[[#This Row],[Overtime Pay]]</f>
        <v>87582.400000000009</v>
      </c>
      <c r="X4623" s="1">
        <f>Table1[[#This Row],[Gross Salary]]-Table1[[#This Row],[Total Deduction]]</f>
        <v>79611.716923076936</v>
      </c>
      <c r="Y4623" t="s">
        <v>37</v>
      </c>
      <c r="Z4623" t="s">
        <v>38</v>
      </c>
      <c r="AA4623" t="s">
        <v>16234</v>
      </c>
      <c r="AB4623" t="s">
        <v>16235</v>
      </c>
    </row>
    <row r="4624" spans="1:28" x14ac:dyDescent="0.3">
      <c r="A4624" t="s">
        <v>16236</v>
      </c>
      <c r="B4624" t="s">
        <v>315</v>
      </c>
      <c r="C4624">
        <v>35</v>
      </c>
      <c r="D4624" t="s">
        <v>44</v>
      </c>
      <c r="E4624" t="s">
        <v>45</v>
      </c>
      <c r="F4624" t="s">
        <v>63</v>
      </c>
      <c r="G4624" t="s">
        <v>4937</v>
      </c>
      <c r="H4624" t="s">
        <v>35</v>
      </c>
      <c r="I4624" t="s">
        <v>36</v>
      </c>
      <c r="J4624">
        <v>26</v>
      </c>
      <c r="K4624">
        <v>24</v>
      </c>
      <c r="L4624">
        <f t="shared" si="216"/>
        <v>2</v>
      </c>
      <c r="M4624">
        <v>8</v>
      </c>
      <c r="N4624">
        <v>64478</v>
      </c>
      <c r="O4624" s="1">
        <f t="shared" si="217"/>
        <v>2479.9230769230771</v>
      </c>
      <c r="P4624" s="1">
        <f t="shared" si="218"/>
        <v>59518.153846153851</v>
      </c>
      <c r="Q4624" s="1">
        <f>Table1[[#This Row],[Earned Basic Salary]]*20%</f>
        <v>11903.630769230771</v>
      </c>
      <c r="R4624" s="1">
        <f>Table1[[#This Row],[Earned Basic Salary]]*10%</f>
        <v>5951.8153846153855</v>
      </c>
      <c r="S4624" s="1">
        <f>Table1[[#This Row],[Earned Basic Salary]]*12%</f>
        <v>7142.1784615384622</v>
      </c>
      <c r="T4624" s="1">
        <f>200</f>
        <v>200</v>
      </c>
      <c r="U4624" s="1">
        <f>Table1[[#This Row],[PF]]+Table1[[#This Row],[Professional Tax]]</f>
        <v>7342.1784615384622</v>
      </c>
      <c r="V4624" s="1">
        <f>Table1[[#This Row],[Overtime Hours]]*200</f>
        <v>1600</v>
      </c>
      <c r="W4624" s="1">
        <f>Table1[[#This Row],[Earned Basic Salary]]+Table1[[#This Row],[HRA]]+Table1[[#This Row],[DA]]+Table1[[#This Row],[Overtime Pay]]</f>
        <v>78973.600000000006</v>
      </c>
      <c r="X4624" s="1">
        <f>Table1[[#This Row],[Gross Salary]]-Table1[[#This Row],[Total Deduction]]</f>
        <v>71631.421538461538</v>
      </c>
      <c r="Y4624" t="s">
        <v>37</v>
      </c>
      <c r="Z4624" t="s">
        <v>106</v>
      </c>
      <c r="AA4624" t="s">
        <v>16237</v>
      </c>
      <c r="AB4624" t="s">
        <v>16238</v>
      </c>
    </row>
    <row r="4625" spans="1:28" x14ac:dyDescent="0.3">
      <c r="A4625" t="s">
        <v>16239</v>
      </c>
      <c r="B4625" t="s">
        <v>285</v>
      </c>
      <c r="C4625">
        <v>51</v>
      </c>
      <c r="D4625" t="s">
        <v>81</v>
      </c>
      <c r="E4625" t="s">
        <v>82</v>
      </c>
      <c r="F4625" t="s">
        <v>89</v>
      </c>
      <c r="G4625" t="s">
        <v>8024</v>
      </c>
      <c r="H4625" t="s">
        <v>35</v>
      </c>
      <c r="I4625" t="s">
        <v>36</v>
      </c>
      <c r="J4625">
        <v>26</v>
      </c>
      <c r="K4625">
        <v>22</v>
      </c>
      <c r="L4625">
        <f t="shared" si="216"/>
        <v>4</v>
      </c>
      <c r="M4625">
        <v>20</v>
      </c>
      <c r="N4625">
        <v>58624</v>
      </c>
      <c r="O4625" s="1">
        <f t="shared" si="217"/>
        <v>2254.7692307692309</v>
      </c>
      <c r="P4625" s="1">
        <f t="shared" si="218"/>
        <v>49604.923076923078</v>
      </c>
      <c r="Q4625" s="1">
        <f>Table1[[#This Row],[Earned Basic Salary]]*20%</f>
        <v>9920.9846153846156</v>
      </c>
      <c r="R4625" s="1">
        <f>Table1[[#This Row],[Earned Basic Salary]]*10%</f>
        <v>4960.4923076923078</v>
      </c>
      <c r="S4625" s="1">
        <f>Table1[[#This Row],[Earned Basic Salary]]*12%</f>
        <v>5952.5907692307692</v>
      </c>
      <c r="T4625" s="1">
        <f>200</f>
        <v>200</v>
      </c>
      <c r="U4625" s="1">
        <f>Table1[[#This Row],[PF]]+Table1[[#This Row],[Professional Tax]]</f>
        <v>6152.5907692307692</v>
      </c>
      <c r="V4625" s="1">
        <f>Table1[[#This Row],[Overtime Hours]]*200</f>
        <v>4000</v>
      </c>
      <c r="W4625" s="1">
        <f>Table1[[#This Row],[Earned Basic Salary]]+Table1[[#This Row],[HRA]]+Table1[[#This Row],[DA]]+Table1[[#This Row],[Overtime Pay]]</f>
        <v>68486.399999999994</v>
      </c>
      <c r="X4625" s="1">
        <f>Table1[[#This Row],[Gross Salary]]-Table1[[#This Row],[Total Deduction]]</f>
        <v>62333.809230769228</v>
      </c>
      <c r="Y4625" t="s">
        <v>37</v>
      </c>
      <c r="Z4625" t="s">
        <v>38</v>
      </c>
      <c r="AA4625" t="s">
        <v>16240</v>
      </c>
      <c r="AB4625" t="s">
        <v>16241</v>
      </c>
    </row>
    <row r="4626" spans="1:28" x14ac:dyDescent="0.3">
      <c r="A4626" t="s">
        <v>16242</v>
      </c>
      <c r="B4626" t="s">
        <v>1140</v>
      </c>
      <c r="C4626">
        <v>54</v>
      </c>
      <c r="D4626" t="s">
        <v>127</v>
      </c>
      <c r="E4626" t="s">
        <v>82</v>
      </c>
      <c r="F4626" t="s">
        <v>46</v>
      </c>
      <c r="G4626" t="s">
        <v>416</v>
      </c>
      <c r="H4626" t="s">
        <v>35</v>
      </c>
      <c r="I4626" t="s">
        <v>36</v>
      </c>
      <c r="J4626">
        <v>26</v>
      </c>
      <c r="K4626">
        <v>24</v>
      </c>
      <c r="L4626">
        <f t="shared" si="216"/>
        <v>2</v>
      </c>
      <c r="M4626">
        <v>15</v>
      </c>
      <c r="N4626">
        <v>70451</v>
      </c>
      <c r="O4626" s="1">
        <f t="shared" si="217"/>
        <v>2709.6538461538462</v>
      </c>
      <c r="P4626" s="1">
        <f t="shared" si="218"/>
        <v>65031.692307692312</v>
      </c>
      <c r="Q4626" s="1">
        <f>Table1[[#This Row],[Earned Basic Salary]]*20%</f>
        <v>13006.338461538464</v>
      </c>
      <c r="R4626" s="1">
        <f>Table1[[#This Row],[Earned Basic Salary]]*10%</f>
        <v>6503.1692307692319</v>
      </c>
      <c r="S4626" s="1">
        <f>Table1[[#This Row],[Earned Basic Salary]]*12%</f>
        <v>7803.8030769230772</v>
      </c>
      <c r="T4626" s="1">
        <f>200</f>
        <v>200</v>
      </c>
      <c r="U4626" s="1">
        <f>Table1[[#This Row],[PF]]+Table1[[#This Row],[Professional Tax]]</f>
        <v>8003.8030769230772</v>
      </c>
      <c r="V4626" s="1">
        <f>Table1[[#This Row],[Overtime Hours]]*200</f>
        <v>3000</v>
      </c>
      <c r="W4626" s="1">
        <f>Table1[[#This Row],[Earned Basic Salary]]+Table1[[#This Row],[HRA]]+Table1[[#This Row],[DA]]+Table1[[#This Row],[Overtime Pay]]</f>
        <v>87541.2</v>
      </c>
      <c r="X4626" s="1">
        <f>Table1[[#This Row],[Gross Salary]]-Table1[[#This Row],[Total Deduction]]</f>
        <v>79537.396923076914</v>
      </c>
      <c r="Y4626" t="s">
        <v>37</v>
      </c>
      <c r="Z4626" t="s">
        <v>95</v>
      </c>
      <c r="AA4626" t="s">
        <v>16243</v>
      </c>
      <c r="AB4626" t="s">
        <v>16244</v>
      </c>
    </row>
    <row r="4627" spans="1:28" x14ac:dyDescent="0.3">
      <c r="A4627" t="s">
        <v>16245</v>
      </c>
      <c r="B4627" t="s">
        <v>275</v>
      </c>
      <c r="C4627">
        <v>51</v>
      </c>
      <c r="D4627" t="s">
        <v>75</v>
      </c>
      <c r="E4627" t="s">
        <v>62</v>
      </c>
      <c r="F4627" t="s">
        <v>55</v>
      </c>
      <c r="G4627" t="s">
        <v>2407</v>
      </c>
      <c r="H4627" t="s">
        <v>35</v>
      </c>
      <c r="I4627" t="s">
        <v>36</v>
      </c>
      <c r="J4627">
        <v>26</v>
      </c>
      <c r="K4627">
        <v>24</v>
      </c>
      <c r="L4627">
        <f t="shared" si="216"/>
        <v>2</v>
      </c>
      <c r="M4627">
        <v>14</v>
      </c>
      <c r="N4627">
        <v>57294</v>
      </c>
      <c r="O4627" s="1">
        <f t="shared" si="217"/>
        <v>2203.6153846153848</v>
      </c>
      <c r="P4627" s="1">
        <f t="shared" si="218"/>
        <v>52886.769230769234</v>
      </c>
      <c r="Q4627" s="1">
        <f>Table1[[#This Row],[Earned Basic Salary]]*20%</f>
        <v>10577.353846153848</v>
      </c>
      <c r="R4627" s="1">
        <f>Table1[[#This Row],[Earned Basic Salary]]*10%</f>
        <v>5288.6769230769241</v>
      </c>
      <c r="S4627" s="1">
        <f>Table1[[#This Row],[Earned Basic Salary]]*12%</f>
        <v>6346.4123076923079</v>
      </c>
      <c r="T4627" s="1">
        <f>200</f>
        <v>200</v>
      </c>
      <c r="U4627" s="1">
        <f>Table1[[#This Row],[PF]]+Table1[[#This Row],[Professional Tax]]</f>
        <v>6546.4123076923079</v>
      </c>
      <c r="V4627" s="1">
        <f>Table1[[#This Row],[Overtime Hours]]*200</f>
        <v>2800</v>
      </c>
      <c r="W4627" s="1">
        <f>Table1[[#This Row],[Earned Basic Salary]]+Table1[[#This Row],[HRA]]+Table1[[#This Row],[DA]]+Table1[[#This Row],[Overtime Pay]]</f>
        <v>71552.800000000003</v>
      </c>
      <c r="X4627" s="1">
        <f>Table1[[#This Row],[Gross Salary]]-Table1[[#This Row],[Total Deduction]]</f>
        <v>65006.387692307697</v>
      </c>
      <c r="Y4627" t="s">
        <v>37</v>
      </c>
      <c r="Z4627" t="s">
        <v>48</v>
      </c>
      <c r="AA4627" t="s">
        <v>16246</v>
      </c>
      <c r="AB4627" t="s">
        <v>16247</v>
      </c>
    </row>
    <row r="4628" spans="1:28" x14ac:dyDescent="0.3">
      <c r="A4628" t="s">
        <v>16248</v>
      </c>
      <c r="B4628" t="s">
        <v>835</v>
      </c>
      <c r="C4628">
        <v>51</v>
      </c>
      <c r="D4628" t="s">
        <v>31</v>
      </c>
      <c r="E4628" t="s">
        <v>82</v>
      </c>
      <c r="F4628" t="s">
        <v>33</v>
      </c>
      <c r="G4628" t="s">
        <v>4165</v>
      </c>
      <c r="H4628" t="s">
        <v>35</v>
      </c>
      <c r="I4628" t="s">
        <v>36</v>
      </c>
      <c r="J4628">
        <v>26</v>
      </c>
      <c r="K4628">
        <v>24</v>
      </c>
      <c r="L4628">
        <f t="shared" si="216"/>
        <v>2</v>
      </c>
      <c r="M4628">
        <v>16</v>
      </c>
      <c r="N4628">
        <v>21299</v>
      </c>
      <c r="O4628" s="1">
        <f t="shared" si="217"/>
        <v>819.19230769230774</v>
      </c>
      <c r="P4628" s="1">
        <f t="shared" si="218"/>
        <v>19660.615384615387</v>
      </c>
      <c r="Q4628" s="1">
        <f>Table1[[#This Row],[Earned Basic Salary]]*20%</f>
        <v>3932.1230769230774</v>
      </c>
      <c r="R4628" s="1">
        <f>Table1[[#This Row],[Earned Basic Salary]]*10%</f>
        <v>1966.0615384615387</v>
      </c>
      <c r="S4628" s="1">
        <f>Table1[[#This Row],[Earned Basic Salary]]*12%</f>
        <v>2359.2738461538461</v>
      </c>
      <c r="T4628" s="1">
        <f>200</f>
        <v>200</v>
      </c>
      <c r="U4628" s="1">
        <f>Table1[[#This Row],[PF]]+Table1[[#This Row],[Professional Tax]]</f>
        <v>2559.2738461538461</v>
      </c>
      <c r="V4628" s="1">
        <f>Table1[[#This Row],[Overtime Hours]]*200</f>
        <v>3200</v>
      </c>
      <c r="W4628" s="1">
        <f>Table1[[#This Row],[Earned Basic Salary]]+Table1[[#This Row],[HRA]]+Table1[[#This Row],[DA]]+Table1[[#This Row],[Overtime Pay]]</f>
        <v>28758.800000000003</v>
      </c>
      <c r="X4628" s="1">
        <f>Table1[[#This Row],[Gross Salary]]-Table1[[#This Row],[Total Deduction]]</f>
        <v>26199.526153846156</v>
      </c>
      <c r="Y4628" t="s">
        <v>37</v>
      </c>
      <c r="Z4628" t="s">
        <v>38</v>
      </c>
      <c r="AA4628" t="s">
        <v>16249</v>
      </c>
      <c r="AB4628" t="s">
        <v>16250</v>
      </c>
    </row>
    <row r="4629" spans="1:28" x14ac:dyDescent="0.3">
      <c r="A4629" t="s">
        <v>16251</v>
      </c>
      <c r="B4629" t="s">
        <v>344</v>
      </c>
      <c r="C4629">
        <v>55</v>
      </c>
      <c r="D4629" t="s">
        <v>53</v>
      </c>
      <c r="E4629" t="s">
        <v>45</v>
      </c>
      <c r="F4629" t="s">
        <v>46</v>
      </c>
      <c r="G4629" t="s">
        <v>4068</v>
      </c>
      <c r="H4629" t="s">
        <v>35</v>
      </c>
      <c r="I4629" t="s">
        <v>36</v>
      </c>
      <c r="J4629">
        <v>26</v>
      </c>
      <c r="K4629">
        <v>23</v>
      </c>
      <c r="L4629">
        <f t="shared" si="216"/>
        <v>3</v>
      </c>
      <c r="M4629">
        <v>16</v>
      </c>
      <c r="N4629">
        <v>45055</v>
      </c>
      <c r="O4629" s="1">
        <f t="shared" si="217"/>
        <v>1732.8846153846155</v>
      </c>
      <c r="P4629" s="1">
        <f t="shared" si="218"/>
        <v>39856.346153846156</v>
      </c>
      <c r="Q4629" s="1">
        <f>Table1[[#This Row],[Earned Basic Salary]]*20%</f>
        <v>7971.2692307692314</v>
      </c>
      <c r="R4629" s="1">
        <f>Table1[[#This Row],[Earned Basic Salary]]*10%</f>
        <v>3985.6346153846157</v>
      </c>
      <c r="S4629" s="1">
        <f>Table1[[#This Row],[Earned Basic Salary]]*12%</f>
        <v>4782.7615384615383</v>
      </c>
      <c r="T4629" s="1">
        <f>200</f>
        <v>200</v>
      </c>
      <c r="U4629" s="1">
        <f>Table1[[#This Row],[PF]]+Table1[[#This Row],[Professional Tax]]</f>
        <v>4982.7615384615383</v>
      </c>
      <c r="V4629" s="1">
        <f>Table1[[#This Row],[Overtime Hours]]*200</f>
        <v>3200</v>
      </c>
      <c r="W4629" s="1">
        <f>Table1[[#This Row],[Earned Basic Salary]]+Table1[[#This Row],[HRA]]+Table1[[#This Row],[DA]]+Table1[[#This Row],[Overtime Pay]]</f>
        <v>55013.250000000007</v>
      </c>
      <c r="X4629" s="1">
        <f>Table1[[#This Row],[Gross Salary]]-Table1[[#This Row],[Total Deduction]]</f>
        <v>50030.488461538465</v>
      </c>
      <c r="Y4629" t="s">
        <v>37</v>
      </c>
      <c r="Z4629" t="s">
        <v>95</v>
      </c>
      <c r="AA4629" t="s">
        <v>16252</v>
      </c>
      <c r="AB4629" t="s">
        <v>16253</v>
      </c>
    </row>
    <row r="4630" spans="1:28" x14ac:dyDescent="0.3">
      <c r="A4630" t="s">
        <v>16254</v>
      </c>
      <c r="B4630" t="s">
        <v>275</v>
      </c>
      <c r="C4630">
        <v>27</v>
      </c>
      <c r="D4630" t="s">
        <v>133</v>
      </c>
      <c r="E4630" t="s">
        <v>32</v>
      </c>
      <c r="F4630" t="s">
        <v>69</v>
      </c>
      <c r="G4630" t="s">
        <v>7247</v>
      </c>
      <c r="H4630" t="s">
        <v>35</v>
      </c>
      <c r="I4630" t="s">
        <v>36</v>
      </c>
      <c r="J4630">
        <v>26</v>
      </c>
      <c r="K4630">
        <v>24</v>
      </c>
      <c r="L4630">
        <f t="shared" si="216"/>
        <v>2</v>
      </c>
      <c r="M4630">
        <v>12</v>
      </c>
      <c r="N4630">
        <v>37266</v>
      </c>
      <c r="O4630" s="1">
        <f t="shared" si="217"/>
        <v>1433.3076923076924</v>
      </c>
      <c r="P4630" s="1">
        <f t="shared" si="218"/>
        <v>34399.384615384617</v>
      </c>
      <c r="Q4630" s="1">
        <f>Table1[[#This Row],[Earned Basic Salary]]*20%</f>
        <v>6879.876923076924</v>
      </c>
      <c r="R4630" s="1">
        <f>Table1[[#This Row],[Earned Basic Salary]]*10%</f>
        <v>3439.938461538462</v>
      </c>
      <c r="S4630" s="1">
        <f>Table1[[#This Row],[Earned Basic Salary]]*12%</f>
        <v>4127.9261538461542</v>
      </c>
      <c r="T4630" s="1">
        <f>200</f>
        <v>200</v>
      </c>
      <c r="U4630" s="1">
        <f>Table1[[#This Row],[PF]]+Table1[[#This Row],[Professional Tax]]</f>
        <v>4327.9261538461542</v>
      </c>
      <c r="V4630" s="1">
        <f>Table1[[#This Row],[Overtime Hours]]*200</f>
        <v>2400</v>
      </c>
      <c r="W4630" s="1">
        <f>Table1[[#This Row],[Earned Basic Salary]]+Table1[[#This Row],[HRA]]+Table1[[#This Row],[DA]]+Table1[[#This Row],[Overtime Pay]]</f>
        <v>47119.200000000004</v>
      </c>
      <c r="X4630" s="1">
        <f>Table1[[#This Row],[Gross Salary]]-Table1[[#This Row],[Total Deduction]]</f>
        <v>42791.273846153854</v>
      </c>
      <c r="Y4630" t="s">
        <v>37</v>
      </c>
      <c r="Z4630" t="s">
        <v>106</v>
      </c>
      <c r="AA4630" t="s">
        <v>16255</v>
      </c>
      <c r="AB4630" t="s">
        <v>16256</v>
      </c>
    </row>
    <row r="4631" spans="1:28" x14ac:dyDescent="0.3">
      <c r="A4631" t="s">
        <v>16257</v>
      </c>
      <c r="B4631" t="s">
        <v>2705</v>
      </c>
      <c r="C4631">
        <v>27</v>
      </c>
      <c r="D4631" t="s">
        <v>75</v>
      </c>
      <c r="E4631" t="s">
        <v>62</v>
      </c>
      <c r="F4631" t="s">
        <v>89</v>
      </c>
      <c r="G4631" t="s">
        <v>5123</v>
      </c>
      <c r="H4631" t="s">
        <v>35</v>
      </c>
      <c r="I4631" t="s">
        <v>36</v>
      </c>
      <c r="J4631">
        <v>26</v>
      </c>
      <c r="K4631">
        <v>24</v>
      </c>
      <c r="L4631">
        <f t="shared" si="216"/>
        <v>2</v>
      </c>
      <c r="M4631">
        <v>5</v>
      </c>
      <c r="N4631">
        <v>28969</v>
      </c>
      <c r="O4631" s="1">
        <f t="shared" si="217"/>
        <v>1114.1923076923076</v>
      </c>
      <c r="P4631" s="1">
        <f t="shared" si="218"/>
        <v>26740.615384615383</v>
      </c>
      <c r="Q4631" s="1">
        <f>Table1[[#This Row],[Earned Basic Salary]]*20%</f>
        <v>5348.123076923077</v>
      </c>
      <c r="R4631" s="1">
        <f>Table1[[#This Row],[Earned Basic Salary]]*10%</f>
        <v>2674.0615384615385</v>
      </c>
      <c r="S4631" s="1">
        <f>Table1[[#This Row],[Earned Basic Salary]]*12%</f>
        <v>3208.873846153846</v>
      </c>
      <c r="T4631" s="1">
        <f>200</f>
        <v>200</v>
      </c>
      <c r="U4631" s="1">
        <f>Table1[[#This Row],[PF]]+Table1[[#This Row],[Professional Tax]]</f>
        <v>3408.873846153846</v>
      </c>
      <c r="V4631" s="1">
        <f>Table1[[#This Row],[Overtime Hours]]*200</f>
        <v>1000</v>
      </c>
      <c r="W4631" s="1">
        <f>Table1[[#This Row],[Earned Basic Salary]]+Table1[[#This Row],[HRA]]+Table1[[#This Row],[DA]]+Table1[[#This Row],[Overtime Pay]]</f>
        <v>35762.799999999996</v>
      </c>
      <c r="X4631" s="1">
        <f>Table1[[#This Row],[Gross Salary]]-Table1[[#This Row],[Total Deduction]]</f>
        <v>32353.926153846151</v>
      </c>
      <c r="Y4631" t="s">
        <v>37</v>
      </c>
      <c r="Z4631" t="s">
        <v>38</v>
      </c>
      <c r="AA4631" t="s">
        <v>16258</v>
      </c>
      <c r="AB4631" t="s">
        <v>16259</v>
      </c>
    </row>
    <row r="4632" spans="1:28" x14ac:dyDescent="0.3">
      <c r="A4632" t="s">
        <v>16260</v>
      </c>
      <c r="B4632" t="s">
        <v>941</v>
      </c>
      <c r="C4632">
        <v>32</v>
      </c>
      <c r="D4632" t="s">
        <v>81</v>
      </c>
      <c r="E4632" t="s">
        <v>121</v>
      </c>
      <c r="F4632" t="s">
        <v>33</v>
      </c>
      <c r="G4632" t="s">
        <v>16261</v>
      </c>
      <c r="H4632" t="s">
        <v>35</v>
      </c>
      <c r="I4632" t="s">
        <v>36</v>
      </c>
      <c r="J4632">
        <v>26</v>
      </c>
      <c r="K4632">
        <v>23</v>
      </c>
      <c r="L4632">
        <f t="shared" si="216"/>
        <v>3</v>
      </c>
      <c r="M4632">
        <v>7</v>
      </c>
      <c r="N4632">
        <v>67978</v>
      </c>
      <c r="O4632" s="1">
        <f t="shared" si="217"/>
        <v>2614.5384615384614</v>
      </c>
      <c r="P4632" s="1">
        <f t="shared" si="218"/>
        <v>60134.38461538461</v>
      </c>
      <c r="Q4632" s="1">
        <f>Table1[[#This Row],[Earned Basic Salary]]*20%</f>
        <v>12026.876923076923</v>
      </c>
      <c r="R4632" s="1">
        <f>Table1[[#This Row],[Earned Basic Salary]]*10%</f>
        <v>6013.4384615384615</v>
      </c>
      <c r="S4632" s="1">
        <f>Table1[[#This Row],[Earned Basic Salary]]*12%</f>
        <v>7216.1261538461531</v>
      </c>
      <c r="T4632" s="1">
        <f>200</f>
        <v>200</v>
      </c>
      <c r="U4632" s="1">
        <f>Table1[[#This Row],[PF]]+Table1[[#This Row],[Professional Tax]]</f>
        <v>7416.1261538461531</v>
      </c>
      <c r="V4632" s="1">
        <f>Table1[[#This Row],[Overtime Hours]]*200</f>
        <v>1400</v>
      </c>
      <c r="W4632" s="1">
        <f>Table1[[#This Row],[Earned Basic Salary]]+Table1[[#This Row],[HRA]]+Table1[[#This Row],[DA]]+Table1[[#This Row],[Overtime Pay]]</f>
        <v>79574.7</v>
      </c>
      <c r="X4632" s="1">
        <f>Table1[[#This Row],[Gross Salary]]-Table1[[#This Row],[Total Deduction]]</f>
        <v>72158.573846153842</v>
      </c>
      <c r="Y4632" t="s">
        <v>37</v>
      </c>
      <c r="Z4632" t="s">
        <v>95</v>
      </c>
      <c r="AA4632" t="s">
        <v>16262</v>
      </c>
      <c r="AB4632" t="s">
        <v>16263</v>
      </c>
    </row>
    <row r="4633" spans="1:28" x14ac:dyDescent="0.3">
      <c r="A4633" t="s">
        <v>16264</v>
      </c>
      <c r="B4633" t="s">
        <v>936</v>
      </c>
      <c r="C4633">
        <v>55</v>
      </c>
      <c r="D4633" t="s">
        <v>61</v>
      </c>
      <c r="E4633" t="s">
        <v>82</v>
      </c>
      <c r="F4633" t="s">
        <v>83</v>
      </c>
      <c r="G4633" t="s">
        <v>554</v>
      </c>
      <c r="H4633" t="s">
        <v>35</v>
      </c>
      <c r="I4633" t="s">
        <v>36</v>
      </c>
      <c r="J4633">
        <v>26</v>
      </c>
      <c r="K4633">
        <v>23</v>
      </c>
      <c r="L4633">
        <f t="shared" si="216"/>
        <v>3</v>
      </c>
      <c r="M4633">
        <v>4</v>
      </c>
      <c r="N4633">
        <v>44308</v>
      </c>
      <c r="O4633" s="1">
        <f t="shared" si="217"/>
        <v>1704.1538461538462</v>
      </c>
      <c r="P4633" s="1">
        <f t="shared" si="218"/>
        <v>39195.538461538461</v>
      </c>
      <c r="Q4633" s="1">
        <f>Table1[[#This Row],[Earned Basic Salary]]*20%</f>
        <v>7839.1076923076926</v>
      </c>
      <c r="R4633" s="1">
        <f>Table1[[#This Row],[Earned Basic Salary]]*10%</f>
        <v>3919.5538461538463</v>
      </c>
      <c r="S4633" s="1">
        <f>Table1[[#This Row],[Earned Basic Salary]]*12%</f>
        <v>4703.4646153846152</v>
      </c>
      <c r="T4633" s="1">
        <f>200</f>
        <v>200</v>
      </c>
      <c r="U4633" s="1">
        <f>Table1[[#This Row],[PF]]+Table1[[#This Row],[Professional Tax]]</f>
        <v>4903.4646153846152</v>
      </c>
      <c r="V4633" s="1">
        <f>Table1[[#This Row],[Overtime Hours]]*200</f>
        <v>800</v>
      </c>
      <c r="W4633" s="1">
        <f>Table1[[#This Row],[Earned Basic Salary]]+Table1[[#This Row],[HRA]]+Table1[[#This Row],[DA]]+Table1[[#This Row],[Overtime Pay]]</f>
        <v>51754.2</v>
      </c>
      <c r="X4633" s="1">
        <f>Table1[[#This Row],[Gross Salary]]-Table1[[#This Row],[Total Deduction]]</f>
        <v>46850.735384615386</v>
      </c>
      <c r="Y4633" t="s">
        <v>37</v>
      </c>
      <c r="Z4633" t="s">
        <v>38</v>
      </c>
      <c r="AA4633" t="s">
        <v>16265</v>
      </c>
      <c r="AB4633" t="s">
        <v>16266</v>
      </c>
    </row>
    <row r="4634" spans="1:28" x14ac:dyDescent="0.3">
      <c r="A4634" t="s">
        <v>16267</v>
      </c>
      <c r="B4634" t="s">
        <v>1313</v>
      </c>
      <c r="C4634">
        <v>51</v>
      </c>
      <c r="D4634" t="s">
        <v>31</v>
      </c>
      <c r="E4634" t="s">
        <v>45</v>
      </c>
      <c r="F4634" t="s">
        <v>55</v>
      </c>
      <c r="G4634" t="s">
        <v>4899</v>
      </c>
      <c r="H4634" t="s">
        <v>35</v>
      </c>
      <c r="I4634" t="s">
        <v>36</v>
      </c>
      <c r="J4634">
        <v>26</v>
      </c>
      <c r="K4634">
        <v>22</v>
      </c>
      <c r="L4634">
        <f t="shared" si="216"/>
        <v>4</v>
      </c>
      <c r="M4634">
        <v>2</v>
      </c>
      <c r="N4634">
        <v>64802</v>
      </c>
      <c r="O4634" s="1">
        <f t="shared" si="217"/>
        <v>2492.3846153846152</v>
      </c>
      <c r="P4634" s="1">
        <f t="shared" si="218"/>
        <v>54832.461538461532</v>
      </c>
      <c r="Q4634" s="1">
        <f>Table1[[#This Row],[Earned Basic Salary]]*20%</f>
        <v>10966.492307692308</v>
      </c>
      <c r="R4634" s="1">
        <f>Table1[[#This Row],[Earned Basic Salary]]*10%</f>
        <v>5483.2461538461539</v>
      </c>
      <c r="S4634" s="1">
        <f>Table1[[#This Row],[Earned Basic Salary]]*12%</f>
        <v>6579.8953846153836</v>
      </c>
      <c r="T4634" s="1">
        <f>200</f>
        <v>200</v>
      </c>
      <c r="U4634" s="1">
        <f>Table1[[#This Row],[PF]]+Table1[[#This Row],[Professional Tax]]</f>
        <v>6779.8953846153836</v>
      </c>
      <c r="V4634" s="1">
        <f>Table1[[#This Row],[Overtime Hours]]*200</f>
        <v>400</v>
      </c>
      <c r="W4634" s="1">
        <f>Table1[[#This Row],[Earned Basic Salary]]+Table1[[#This Row],[HRA]]+Table1[[#This Row],[DA]]+Table1[[#This Row],[Overtime Pay]]</f>
        <v>71682.199999999983</v>
      </c>
      <c r="X4634" s="1">
        <f>Table1[[#This Row],[Gross Salary]]-Table1[[#This Row],[Total Deduction]]</f>
        <v>64902.304615384601</v>
      </c>
      <c r="Y4634" t="s">
        <v>37</v>
      </c>
      <c r="Z4634" t="s">
        <v>48</v>
      </c>
      <c r="AA4634" t="s">
        <v>16268</v>
      </c>
      <c r="AB4634" t="s">
        <v>16269</v>
      </c>
    </row>
    <row r="4635" spans="1:28" x14ac:dyDescent="0.3">
      <c r="A4635" t="s">
        <v>16270</v>
      </c>
      <c r="B4635" t="s">
        <v>1468</v>
      </c>
      <c r="C4635">
        <v>42</v>
      </c>
      <c r="D4635" t="s">
        <v>53</v>
      </c>
      <c r="E4635" t="s">
        <v>121</v>
      </c>
      <c r="F4635" t="s">
        <v>63</v>
      </c>
      <c r="G4635" t="s">
        <v>10893</v>
      </c>
      <c r="H4635" t="s">
        <v>35</v>
      </c>
      <c r="I4635" t="s">
        <v>36</v>
      </c>
      <c r="J4635">
        <v>26</v>
      </c>
      <c r="K4635">
        <v>23</v>
      </c>
      <c r="L4635">
        <f t="shared" si="216"/>
        <v>3</v>
      </c>
      <c r="M4635">
        <v>3</v>
      </c>
      <c r="N4635">
        <v>61353</v>
      </c>
      <c r="O4635" s="1">
        <f t="shared" si="217"/>
        <v>2359.7307692307691</v>
      </c>
      <c r="P4635" s="1">
        <f t="shared" si="218"/>
        <v>54273.807692307688</v>
      </c>
      <c r="Q4635" s="1">
        <f>Table1[[#This Row],[Earned Basic Salary]]*20%</f>
        <v>10854.761538461538</v>
      </c>
      <c r="R4635" s="1">
        <f>Table1[[#This Row],[Earned Basic Salary]]*10%</f>
        <v>5427.3807692307691</v>
      </c>
      <c r="S4635" s="1">
        <f>Table1[[#This Row],[Earned Basic Salary]]*12%</f>
        <v>6512.8569230769226</v>
      </c>
      <c r="T4635" s="1">
        <f>200</f>
        <v>200</v>
      </c>
      <c r="U4635" s="1">
        <f>Table1[[#This Row],[PF]]+Table1[[#This Row],[Professional Tax]]</f>
        <v>6712.8569230769226</v>
      </c>
      <c r="V4635" s="1">
        <f>Table1[[#This Row],[Overtime Hours]]*200</f>
        <v>600</v>
      </c>
      <c r="W4635" s="1">
        <f>Table1[[#This Row],[Earned Basic Salary]]+Table1[[#This Row],[HRA]]+Table1[[#This Row],[DA]]+Table1[[#This Row],[Overtime Pay]]</f>
        <v>71155.95</v>
      </c>
      <c r="X4635" s="1">
        <f>Table1[[#This Row],[Gross Salary]]-Table1[[#This Row],[Total Deduction]]</f>
        <v>64443.093076923076</v>
      </c>
      <c r="Y4635" t="s">
        <v>37</v>
      </c>
      <c r="Z4635" t="s">
        <v>38</v>
      </c>
      <c r="AA4635" t="s">
        <v>16271</v>
      </c>
      <c r="AB4635" t="s">
        <v>16272</v>
      </c>
    </row>
    <row r="4636" spans="1:28" x14ac:dyDescent="0.3">
      <c r="A4636" t="s">
        <v>16273</v>
      </c>
      <c r="B4636" t="s">
        <v>941</v>
      </c>
      <c r="C4636">
        <v>31</v>
      </c>
      <c r="D4636" t="s">
        <v>133</v>
      </c>
      <c r="E4636" t="s">
        <v>54</v>
      </c>
      <c r="F4636" t="s">
        <v>69</v>
      </c>
      <c r="G4636" t="s">
        <v>11527</v>
      </c>
      <c r="H4636" t="s">
        <v>35</v>
      </c>
      <c r="I4636" t="s">
        <v>36</v>
      </c>
      <c r="J4636">
        <v>26</v>
      </c>
      <c r="K4636">
        <v>23</v>
      </c>
      <c r="L4636">
        <f t="shared" si="216"/>
        <v>3</v>
      </c>
      <c r="M4636">
        <v>16</v>
      </c>
      <c r="N4636">
        <v>60869</v>
      </c>
      <c r="O4636" s="1">
        <f t="shared" si="217"/>
        <v>2341.1153846153848</v>
      </c>
      <c r="P4636" s="1">
        <f t="shared" si="218"/>
        <v>53845.653846153851</v>
      </c>
      <c r="Q4636" s="1">
        <f>Table1[[#This Row],[Earned Basic Salary]]*20%</f>
        <v>10769.130769230771</v>
      </c>
      <c r="R4636" s="1">
        <f>Table1[[#This Row],[Earned Basic Salary]]*10%</f>
        <v>5384.5653846153855</v>
      </c>
      <c r="S4636" s="1">
        <f>Table1[[#This Row],[Earned Basic Salary]]*12%</f>
        <v>6461.4784615384615</v>
      </c>
      <c r="T4636" s="1">
        <f>200</f>
        <v>200</v>
      </c>
      <c r="U4636" s="1">
        <f>Table1[[#This Row],[PF]]+Table1[[#This Row],[Professional Tax]]</f>
        <v>6661.4784615384615</v>
      </c>
      <c r="V4636" s="1">
        <f>Table1[[#This Row],[Overtime Hours]]*200</f>
        <v>3200</v>
      </c>
      <c r="W4636" s="1">
        <f>Table1[[#This Row],[Earned Basic Salary]]+Table1[[#This Row],[HRA]]+Table1[[#This Row],[DA]]+Table1[[#This Row],[Overtime Pay]]</f>
        <v>73199.350000000006</v>
      </c>
      <c r="X4636" s="1">
        <f>Table1[[#This Row],[Gross Salary]]-Table1[[#This Row],[Total Deduction]]</f>
        <v>66537.87153846155</v>
      </c>
      <c r="Y4636" t="s">
        <v>37</v>
      </c>
      <c r="Z4636" t="s">
        <v>48</v>
      </c>
      <c r="AA4636" t="s">
        <v>16274</v>
      </c>
      <c r="AB4636" t="s">
        <v>16275</v>
      </c>
    </row>
    <row r="4637" spans="1:28" x14ac:dyDescent="0.3">
      <c r="A4637" t="s">
        <v>16276</v>
      </c>
      <c r="B4637" t="s">
        <v>2375</v>
      </c>
      <c r="C4637">
        <v>37</v>
      </c>
      <c r="D4637" t="s">
        <v>127</v>
      </c>
      <c r="E4637" t="s">
        <v>62</v>
      </c>
      <c r="F4637" t="s">
        <v>89</v>
      </c>
      <c r="G4637" t="s">
        <v>16277</v>
      </c>
      <c r="H4637" t="s">
        <v>35</v>
      </c>
      <c r="I4637" t="s">
        <v>36</v>
      </c>
      <c r="J4637">
        <v>26</v>
      </c>
      <c r="K4637">
        <v>24</v>
      </c>
      <c r="L4637">
        <f t="shared" si="216"/>
        <v>2</v>
      </c>
      <c r="M4637">
        <v>2</v>
      </c>
      <c r="N4637">
        <v>65940</v>
      </c>
      <c r="O4637" s="1">
        <f t="shared" si="217"/>
        <v>2536.1538461538462</v>
      </c>
      <c r="P4637" s="1">
        <f t="shared" si="218"/>
        <v>60867.692307692312</v>
      </c>
      <c r="Q4637" s="1">
        <f>Table1[[#This Row],[Earned Basic Salary]]*20%</f>
        <v>12173.538461538463</v>
      </c>
      <c r="R4637" s="1">
        <f>Table1[[#This Row],[Earned Basic Salary]]*10%</f>
        <v>6086.7692307692314</v>
      </c>
      <c r="S4637" s="1">
        <f>Table1[[#This Row],[Earned Basic Salary]]*12%</f>
        <v>7304.123076923077</v>
      </c>
      <c r="T4637" s="1">
        <f>200</f>
        <v>200</v>
      </c>
      <c r="U4637" s="1">
        <f>Table1[[#This Row],[PF]]+Table1[[#This Row],[Professional Tax]]</f>
        <v>7504.123076923077</v>
      </c>
      <c r="V4637" s="1">
        <f>Table1[[#This Row],[Overtime Hours]]*200</f>
        <v>400</v>
      </c>
      <c r="W4637" s="1">
        <f>Table1[[#This Row],[Earned Basic Salary]]+Table1[[#This Row],[HRA]]+Table1[[#This Row],[DA]]+Table1[[#This Row],[Overtime Pay]]</f>
        <v>79528.000000000015</v>
      </c>
      <c r="X4637" s="1">
        <f>Table1[[#This Row],[Gross Salary]]-Table1[[#This Row],[Total Deduction]]</f>
        <v>72023.876923076939</v>
      </c>
      <c r="Y4637" t="s">
        <v>37</v>
      </c>
      <c r="Z4637" t="s">
        <v>95</v>
      </c>
      <c r="AA4637" t="s">
        <v>16278</v>
      </c>
      <c r="AB4637" t="s">
        <v>16279</v>
      </c>
    </row>
    <row r="4638" spans="1:28" x14ac:dyDescent="0.3">
      <c r="A4638" t="s">
        <v>16280</v>
      </c>
      <c r="B4638" t="s">
        <v>517</v>
      </c>
      <c r="C4638">
        <v>44</v>
      </c>
      <c r="D4638" t="s">
        <v>75</v>
      </c>
      <c r="E4638" t="s">
        <v>121</v>
      </c>
      <c r="F4638" t="s">
        <v>63</v>
      </c>
      <c r="G4638" t="s">
        <v>16281</v>
      </c>
      <c r="H4638" t="s">
        <v>35</v>
      </c>
      <c r="I4638" t="s">
        <v>36</v>
      </c>
      <c r="J4638">
        <v>26</v>
      </c>
      <c r="K4638">
        <v>25</v>
      </c>
      <c r="L4638">
        <f t="shared" si="216"/>
        <v>1</v>
      </c>
      <c r="M4638">
        <v>4</v>
      </c>
      <c r="N4638">
        <v>76950</v>
      </c>
      <c r="O4638" s="1">
        <f t="shared" si="217"/>
        <v>2959.6153846153848</v>
      </c>
      <c r="P4638" s="1">
        <f t="shared" si="218"/>
        <v>73990.384615384624</v>
      </c>
      <c r="Q4638" s="1">
        <f>Table1[[#This Row],[Earned Basic Salary]]*20%</f>
        <v>14798.076923076926</v>
      </c>
      <c r="R4638" s="1">
        <f>Table1[[#This Row],[Earned Basic Salary]]*10%</f>
        <v>7399.0384615384628</v>
      </c>
      <c r="S4638" s="1">
        <f>Table1[[#This Row],[Earned Basic Salary]]*12%</f>
        <v>8878.8461538461543</v>
      </c>
      <c r="T4638" s="1">
        <f>200</f>
        <v>200</v>
      </c>
      <c r="U4638" s="1">
        <f>Table1[[#This Row],[PF]]+Table1[[#This Row],[Professional Tax]]</f>
        <v>9078.8461538461543</v>
      </c>
      <c r="V4638" s="1">
        <f>Table1[[#This Row],[Overtime Hours]]*200</f>
        <v>800</v>
      </c>
      <c r="W4638" s="1">
        <f>Table1[[#This Row],[Earned Basic Salary]]+Table1[[#This Row],[HRA]]+Table1[[#This Row],[DA]]+Table1[[#This Row],[Overtime Pay]]</f>
        <v>96987.500000000015</v>
      </c>
      <c r="X4638" s="1">
        <f>Table1[[#This Row],[Gross Salary]]-Table1[[#This Row],[Total Deduction]]</f>
        <v>87908.653846153858</v>
      </c>
      <c r="Y4638" t="s">
        <v>37</v>
      </c>
      <c r="Z4638" t="s">
        <v>95</v>
      </c>
      <c r="AA4638" t="s">
        <v>16282</v>
      </c>
      <c r="AB4638" t="s">
        <v>16283</v>
      </c>
    </row>
    <row r="4639" spans="1:28" x14ac:dyDescent="0.3">
      <c r="A4639" t="s">
        <v>16284</v>
      </c>
      <c r="B4639" t="s">
        <v>495</v>
      </c>
      <c r="C4639">
        <v>42</v>
      </c>
      <c r="D4639" t="s">
        <v>127</v>
      </c>
      <c r="E4639" t="s">
        <v>45</v>
      </c>
      <c r="F4639" t="s">
        <v>83</v>
      </c>
      <c r="G4639" t="s">
        <v>1273</v>
      </c>
      <c r="H4639" t="s">
        <v>35</v>
      </c>
      <c r="I4639" t="s">
        <v>36</v>
      </c>
      <c r="J4639">
        <v>26</v>
      </c>
      <c r="K4639">
        <v>23</v>
      </c>
      <c r="L4639">
        <f t="shared" si="216"/>
        <v>3</v>
      </c>
      <c r="M4639">
        <v>16</v>
      </c>
      <c r="N4639">
        <v>22762</v>
      </c>
      <c r="O4639" s="1">
        <f t="shared" si="217"/>
        <v>875.46153846153845</v>
      </c>
      <c r="P4639" s="1">
        <f t="shared" si="218"/>
        <v>20135.615384615383</v>
      </c>
      <c r="Q4639" s="1">
        <f>Table1[[#This Row],[Earned Basic Salary]]*20%</f>
        <v>4027.123076923077</v>
      </c>
      <c r="R4639" s="1">
        <f>Table1[[#This Row],[Earned Basic Salary]]*10%</f>
        <v>2013.5615384615385</v>
      </c>
      <c r="S4639" s="1">
        <f>Table1[[#This Row],[Earned Basic Salary]]*12%</f>
        <v>2416.2738461538461</v>
      </c>
      <c r="T4639" s="1">
        <f>200</f>
        <v>200</v>
      </c>
      <c r="U4639" s="1">
        <f>Table1[[#This Row],[PF]]+Table1[[#This Row],[Professional Tax]]</f>
        <v>2616.2738461538461</v>
      </c>
      <c r="V4639" s="1">
        <f>Table1[[#This Row],[Overtime Hours]]*200</f>
        <v>3200</v>
      </c>
      <c r="W4639" s="1">
        <f>Table1[[#This Row],[Earned Basic Salary]]+Table1[[#This Row],[HRA]]+Table1[[#This Row],[DA]]+Table1[[#This Row],[Overtime Pay]]</f>
        <v>29376.299999999996</v>
      </c>
      <c r="X4639" s="1">
        <f>Table1[[#This Row],[Gross Salary]]-Table1[[#This Row],[Total Deduction]]</f>
        <v>26760.026153846149</v>
      </c>
      <c r="Y4639" t="s">
        <v>37</v>
      </c>
      <c r="Z4639" t="s">
        <v>95</v>
      </c>
      <c r="AA4639" t="s">
        <v>16285</v>
      </c>
      <c r="AB4639" t="s">
        <v>16286</v>
      </c>
    </row>
    <row r="4640" spans="1:28" x14ac:dyDescent="0.3">
      <c r="A4640" t="s">
        <v>16287</v>
      </c>
      <c r="B4640" t="s">
        <v>115</v>
      </c>
      <c r="C4640">
        <v>54</v>
      </c>
      <c r="D4640" t="s">
        <v>31</v>
      </c>
      <c r="E4640" t="s">
        <v>121</v>
      </c>
      <c r="F4640" t="s">
        <v>63</v>
      </c>
      <c r="G4640" t="s">
        <v>3193</v>
      </c>
      <c r="H4640" t="s">
        <v>35</v>
      </c>
      <c r="I4640" t="s">
        <v>36</v>
      </c>
      <c r="J4640">
        <v>26</v>
      </c>
      <c r="K4640">
        <v>21</v>
      </c>
      <c r="L4640">
        <f t="shared" si="216"/>
        <v>5</v>
      </c>
      <c r="M4640">
        <v>18</v>
      </c>
      <c r="N4640">
        <v>61529</v>
      </c>
      <c r="O4640" s="1">
        <f t="shared" si="217"/>
        <v>2366.5</v>
      </c>
      <c r="P4640" s="1">
        <f t="shared" si="218"/>
        <v>49696.5</v>
      </c>
      <c r="Q4640" s="1">
        <f>Table1[[#This Row],[Earned Basic Salary]]*20%</f>
        <v>9939.3000000000011</v>
      </c>
      <c r="R4640" s="1">
        <f>Table1[[#This Row],[Earned Basic Salary]]*10%</f>
        <v>4969.6500000000005</v>
      </c>
      <c r="S4640" s="1">
        <f>Table1[[#This Row],[Earned Basic Salary]]*12%</f>
        <v>5963.58</v>
      </c>
      <c r="T4640" s="1">
        <f>200</f>
        <v>200</v>
      </c>
      <c r="U4640" s="1">
        <f>Table1[[#This Row],[PF]]+Table1[[#This Row],[Professional Tax]]</f>
        <v>6163.58</v>
      </c>
      <c r="V4640" s="1">
        <f>Table1[[#This Row],[Overtime Hours]]*200</f>
        <v>3600</v>
      </c>
      <c r="W4640" s="1">
        <f>Table1[[#This Row],[Earned Basic Salary]]+Table1[[#This Row],[HRA]]+Table1[[#This Row],[DA]]+Table1[[#This Row],[Overtime Pay]]</f>
        <v>68205.450000000012</v>
      </c>
      <c r="X4640" s="1">
        <f>Table1[[#This Row],[Gross Salary]]-Table1[[#This Row],[Total Deduction]]</f>
        <v>62041.87000000001</v>
      </c>
      <c r="Y4640" t="s">
        <v>37</v>
      </c>
      <c r="Z4640" t="s">
        <v>48</v>
      </c>
      <c r="AA4640" t="s">
        <v>16288</v>
      </c>
      <c r="AB4640" t="s">
        <v>16289</v>
      </c>
    </row>
    <row r="4641" spans="1:28" x14ac:dyDescent="0.3">
      <c r="A4641" t="s">
        <v>16290</v>
      </c>
      <c r="B4641" t="s">
        <v>353</v>
      </c>
      <c r="C4641">
        <v>39</v>
      </c>
      <c r="D4641" t="s">
        <v>31</v>
      </c>
      <c r="E4641" t="s">
        <v>45</v>
      </c>
      <c r="F4641" t="s">
        <v>89</v>
      </c>
      <c r="G4641" t="s">
        <v>16291</v>
      </c>
      <c r="H4641" t="s">
        <v>35</v>
      </c>
      <c r="I4641" t="s">
        <v>36</v>
      </c>
      <c r="J4641">
        <v>26</v>
      </c>
      <c r="K4641">
        <v>22</v>
      </c>
      <c r="L4641">
        <f t="shared" si="216"/>
        <v>4</v>
      </c>
      <c r="M4641">
        <v>12</v>
      </c>
      <c r="N4641">
        <v>39666</v>
      </c>
      <c r="O4641" s="1">
        <f t="shared" si="217"/>
        <v>1525.6153846153845</v>
      </c>
      <c r="P4641" s="1">
        <f t="shared" si="218"/>
        <v>33563.538461538461</v>
      </c>
      <c r="Q4641" s="1">
        <f>Table1[[#This Row],[Earned Basic Salary]]*20%</f>
        <v>6712.7076923076929</v>
      </c>
      <c r="R4641" s="1">
        <f>Table1[[#This Row],[Earned Basic Salary]]*10%</f>
        <v>3356.3538461538465</v>
      </c>
      <c r="S4641" s="1">
        <f>Table1[[#This Row],[Earned Basic Salary]]*12%</f>
        <v>4027.624615384615</v>
      </c>
      <c r="T4641" s="1">
        <f>200</f>
        <v>200</v>
      </c>
      <c r="U4641" s="1">
        <f>Table1[[#This Row],[PF]]+Table1[[#This Row],[Professional Tax]]</f>
        <v>4227.624615384615</v>
      </c>
      <c r="V4641" s="1">
        <f>Table1[[#This Row],[Overtime Hours]]*200</f>
        <v>2400</v>
      </c>
      <c r="W4641" s="1">
        <f>Table1[[#This Row],[Earned Basic Salary]]+Table1[[#This Row],[HRA]]+Table1[[#This Row],[DA]]+Table1[[#This Row],[Overtime Pay]]</f>
        <v>46032.6</v>
      </c>
      <c r="X4641" s="1">
        <f>Table1[[#This Row],[Gross Salary]]-Table1[[#This Row],[Total Deduction]]</f>
        <v>41804.975384615384</v>
      </c>
      <c r="Y4641" t="s">
        <v>37</v>
      </c>
      <c r="Z4641" t="s">
        <v>95</v>
      </c>
      <c r="AA4641" t="s">
        <v>16292</v>
      </c>
      <c r="AB4641" t="s">
        <v>16293</v>
      </c>
    </row>
    <row r="4642" spans="1:28" x14ac:dyDescent="0.3">
      <c r="A4642" t="s">
        <v>16294</v>
      </c>
      <c r="B4642" t="s">
        <v>1468</v>
      </c>
      <c r="C4642">
        <v>43</v>
      </c>
      <c r="D4642" t="s">
        <v>61</v>
      </c>
      <c r="E4642" t="s">
        <v>62</v>
      </c>
      <c r="F4642" t="s">
        <v>69</v>
      </c>
      <c r="G4642" t="s">
        <v>2229</v>
      </c>
      <c r="H4642" t="s">
        <v>35</v>
      </c>
      <c r="I4642" t="s">
        <v>36</v>
      </c>
      <c r="J4642">
        <v>26</v>
      </c>
      <c r="K4642">
        <v>23</v>
      </c>
      <c r="L4642">
        <f t="shared" si="216"/>
        <v>3</v>
      </c>
      <c r="M4642">
        <v>2</v>
      </c>
      <c r="N4642">
        <v>21534</v>
      </c>
      <c r="O4642" s="1">
        <f t="shared" si="217"/>
        <v>828.23076923076928</v>
      </c>
      <c r="P4642" s="1">
        <f t="shared" si="218"/>
        <v>19049.307692307695</v>
      </c>
      <c r="Q4642" s="1">
        <f>Table1[[#This Row],[Earned Basic Salary]]*20%</f>
        <v>3809.8615384615391</v>
      </c>
      <c r="R4642" s="1">
        <f>Table1[[#This Row],[Earned Basic Salary]]*10%</f>
        <v>1904.9307692307696</v>
      </c>
      <c r="S4642" s="1">
        <f>Table1[[#This Row],[Earned Basic Salary]]*12%</f>
        <v>2285.9169230769235</v>
      </c>
      <c r="T4642" s="1">
        <f>200</f>
        <v>200</v>
      </c>
      <c r="U4642" s="1">
        <f>Table1[[#This Row],[PF]]+Table1[[#This Row],[Professional Tax]]</f>
        <v>2485.9169230769235</v>
      </c>
      <c r="V4642" s="1">
        <f>Table1[[#This Row],[Overtime Hours]]*200</f>
        <v>400</v>
      </c>
      <c r="W4642" s="1">
        <f>Table1[[#This Row],[Earned Basic Salary]]+Table1[[#This Row],[HRA]]+Table1[[#This Row],[DA]]+Table1[[#This Row],[Overtime Pay]]</f>
        <v>25164.100000000006</v>
      </c>
      <c r="X4642" s="1">
        <f>Table1[[#This Row],[Gross Salary]]-Table1[[#This Row],[Total Deduction]]</f>
        <v>22678.183076923084</v>
      </c>
      <c r="Y4642" t="s">
        <v>37</v>
      </c>
      <c r="Z4642" t="s">
        <v>38</v>
      </c>
      <c r="AA4642" t="s">
        <v>16295</v>
      </c>
      <c r="AB4642" t="s">
        <v>16296</v>
      </c>
    </row>
    <row r="4643" spans="1:28" x14ac:dyDescent="0.3">
      <c r="A4643" t="s">
        <v>16297</v>
      </c>
      <c r="B4643" t="s">
        <v>914</v>
      </c>
      <c r="C4643">
        <v>35</v>
      </c>
      <c r="D4643" t="s">
        <v>127</v>
      </c>
      <c r="E4643" t="s">
        <v>82</v>
      </c>
      <c r="F4643" t="s">
        <v>69</v>
      </c>
      <c r="G4643" t="s">
        <v>2905</v>
      </c>
      <c r="H4643" t="s">
        <v>35</v>
      </c>
      <c r="I4643" t="s">
        <v>36</v>
      </c>
      <c r="J4643">
        <v>26</v>
      </c>
      <c r="K4643">
        <v>23</v>
      </c>
      <c r="L4643">
        <f t="shared" si="216"/>
        <v>3</v>
      </c>
      <c r="M4643">
        <v>10</v>
      </c>
      <c r="N4643">
        <v>71738</v>
      </c>
      <c r="O4643" s="1">
        <f t="shared" si="217"/>
        <v>2759.1538461538462</v>
      </c>
      <c r="P4643" s="1">
        <f t="shared" si="218"/>
        <v>63460.538461538461</v>
      </c>
      <c r="Q4643" s="1">
        <f>Table1[[#This Row],[Earned Basic Salary]]*20%</f>
        <v>12692.107692307693</v>
      </c>
      <c r="R4643" s="1">
        <f>Table1[[#This Row],[Earned Basic Salary]]*10%</f>
        <v>6346.0538461538463</v>
      </c>
      <c r="S4643" s="1">
        <f>Table1[[#This Row],[Earned Basic Salary]]*12%</f>
        <v>7615.2646153846154</v>
      </c>
      <c r="T4643" s="1">
        <f>200</f>
        <v>200</v>
      </c>
      <c r="U4643" s="1">
        <f>Table1[[#This Row],[PF]]+Table1[[#This Row],[Professional Tax]]</f>
        <v>7815.2646153846154</v>
      </c>
      <c r="V4643" s="1">
        <f>Table1[[#This Row],[Overtime Hours]]*200</f>
        <v>2000</v>
      </c>
      <c r="W4643" s="1">
        <f>Table1[[#This Row],[Earned Basic Salary]]+Table1[[#This Row],[HRA]]+Table1[[#This Row],[DA]]+Table1[[#This Row],[Overtime Pay]]</f>
        <v>84498.700000000012</v>
      </c>
      <c r="X4643" s="1">
        <f>Table1[[#This Row],[Gross Salary]]-Table1[[#This Row],[Total Deduction]]</f>
        <v>76683.435384615397</v>
      </c>
      <c r="Y4643" t="s">
        <v>37</v>
      </c>
      <c r="Z4643" t="s">
        <v>95</v>
      </c>
      <c r="AA4643" t="s">
        <v>16298</v>
      </c>
      <c r="AB4643" t="s">
        <v>16299</v>
      </c>
    </row>
    <row r="4644" spans="1:28" x14ac:dyDescent="0.3">
      <c r="A4644" t="s">
        <v>16300</v>
      </c>
      <c r="B4644" t="s">
        <v>1349</v>
      </c>
      <c r="C4644">
        <v>51</v>
      </c>
      <c r="D4644" t="s">
        <v>133</v>
      </c>
      <c r="E4644" t="s">
        <v>32</v>
      </c>
      <c r="F4644" t="s">
        <v>69</v>
      </c>
      <c r="G4644" t="s">
        <v>16301</v>
      </c>
      <c r="H4644" t="s">
        <v>35</v>
      </c>
      <c r="I4644" t="s">
        <v>36</v>
      </c>
      <c r="J4644">
        <v>26</v>
      </c>
      <c r="K4644">
        <v>23</v>
      </c>
      <c r="L4644">
        <f t="shared" si="216"/>
        <v>3</v>
      </c>
      <c r="M4644">
        <v>8</v>
      </c>
      <c r="N4644">
        <v>73696</v>
      </c>
      <c r="O4644" s="1">
        <f t="shared" si="217"/>
        <v>2834.4615384615386</v>
      </c>
      <c r="P4644" s="1">
        <f t="shared" si="218"/>
        <v>65192.61538461539</v>
      </c>
      <c r="Q4644" s="1">
        <f>Table1[[#This Row],[Earned Basic Salary]]*20%</f>
        <v>13038.523076923078</v>
      </c>
      <c r="R4644" s="1">
        <f>Table1[[#This Row],[Earned Basic Salary]]*10%</f>
        <v>6519.2615384615392</v>
      </c>
      <c r="S4644" s="1">
        <f>Table1[[#This Row],[Earned Basic Salary]]*12%</f>
        <v>7823.1138461538467</v>
      </c>
      <c r="T4644" s="1">
        <f>200</f>
        <v>200</v>
      </c>
      <c r="U4644" s="1">
        <f>Table1[[#This Row],[PF]]+Table1[[#This Row],[Professional Tax]]</f>
        <v>8023.1138461538467</v>
      </c>
      <c r="V4644" s="1">
        <f>Table1[[#This Row],[Overtime Hours]]*200</f>
        <v>1600</v>
      </c>
      <c r="W4644" s="1">
        <f>Table1[[#This Row],[Earned Basic Salary]]+Table1[[#This Row],[HRA]]+Table1[[#This Row],[DA]]+Table1[[#This Row],[Overtime Pay]]</f>
        <v>86350.400000000009</v>
      </c>
      <c r="X4644" s="1">
        <f>Table1[[#This Row],[Gross Salary]]-Table1[[#This Row],[Total Deduction]]</f>
        <v>78327.286153846158</v>
      </c>
      <c r="Y4644" t="s">
        <v>37</v>
      </c>
      <c r="Z4644" t="s">
        <v>106</v>
      </c>
      <c r="AA4644" t="s">
        <v>16302</v>
      </c>
      <c r="AB4644" t="s">
        <v>16303</v>
      </c>
    </row>
    <row r="4645" spans="1:28" x14ac:dyDescent="0.3">
      <c r="A4645" t="s">
        <v>16304</v>
      </c>
      <c r="B4645" t="s">
        <v>656</v>
      </c>
      <c r="C4645">
        <v>21</v>
      </c>
      <c r="D4645" t="s">
        <v>133</v>
      </c>
      <c r="E4645" t="s">
        <v>62</v>
      </c>
      <c r="F4645" t="s">
        <v>89</v>
      </c>
      <c r="G4645" t="s">
        <v>5200</v>
      </c>
      <c r="H4645" t="s">
        <v>35</v>
      </c>
      <c r="I4645" t="s">
        <v>36</v>
      </c>
      <c r="J4645">
        <v>26</v>
      </c>
      <c r="K4645">
        <v>23</v>
      </c>
      <c r="L4645">
        <f t="shared" si="216"/>
        <v>3</v>
      </c>
      <c r="M4645">
        <v>19</v>
      </c>
      <c r="N4645">
        <v>79095</v>
      </c>
      <c r="O4645" s="1">
        <f t="shared" si="217"/>
        <v>3042.1153846153848</v>
      </c>
      <c r="P4645" s="1">
        <f t="shared" si="218"/>
        <v>69968.653846153844</v>
      </c>
      <c r="Q4645" s="1">
        <f>Table1[[#This Row],[Earned Basic Salary]]*20%</f>
        <v>13993.73076923077</v>
      </c>
      <c r="R4645" s="1">
        <f>Table1[[#This Row],[Earned Basic Salary]]*10%</f>
        <v>6996.8653846153848</v>
      </c>
      <c r="S4645" s="1">
        <f>Table1[[#This Row],[Earned Basic Salary]]*12%</f>
        <v>8396.2384615384617</v>
      </c>
      <c r="T4645" s="1">
        <f>200</f>
        <v>200</v>
      </c>
      <c r="U4645" s="1">
        <f>Table1[[#This Row],[PF]]+Table1[[#This Row],[Professional Tax]]</f>
        <v>8596.2384615384617</v>
      </c>
      <c r="V4645" s="1">
        <f>Table1[[#This Row],[Overtime Hours]]*200</f>
        <v>3800</v>
      </c>
      <c r="W4645" s="1">
        <f>Table1[[#This Row],[Earned Basic Salary]]+Table1[[#This Row],[HRA]]+Table1[[#This Row],[DA]]+Table1[[#This Row],[Overtime Pay]]</f>
        <v>94759.25</v>
      </c>
      <c r="X4645" s="1">
        <f>Table1[[#This Row],[Gross Salary]]-Table1[[#This Row],[Total Deduction]]</f>
        <v>86163.011538461535</v>
      </c>
      <c r="Y4645" t="s">
        <v>37</v>
      </c>
      <c r="Z4645" t="s">
        <v>106</v>
      </c>
      <c r="AA4645" t="s">
        <v>16305</v>
      </c>
      <c r="AB4645" t="s">
        <v>16306</v>
      </c>
    </row>
    <row r="4646" spans="1:28" x14ac:dyDescent="0.3">
      <c r="A4646" t="s">
        <v>16307</v>
      </c>
      <c r="B4646" t="s">
        <v>642</v>
      </c>
      <c r="C4646">
        <v>54</v>
      </c>
      <c r="D4646" t="s">
        <v>127</v>
      </c>
      <c r="E4646" t="s">
        <v>62</v>
      </c>
      <c r="F4646" t="s">
        <v>83</v>
      </c>
      <c r="G4646" t="s">
        <v>3276</v>
      </c>
      <c r="H4646" t="s">
        <v>35</v>
      </c>
      <c r="I4646" t="s">
        <v>36</v>
      </c>
      <c r="J4646">
        <v>26</v>
      </c>
      <c r="K4646">
        <v>25</v>
      </c>
      <c r="L4646">
        <f t="shared" si="216"/>
        <v>1</v>
      </c>
      <c r="M4646">
        <v>6</v>
      </c>
      <c r="N4646">
        <v>66884</v>
      </c>
      <c r="O4646" s="1">
        <f t="shared" si="217"/>
        <v>2572.4615384615386</v>
      </c>
      <c r="P4646" s="1">
        <f t="shared" si="218"/>
        <v>64311.538461538461</v>
      </c>
      <c r="Q4646" s="1">
        <f>Table1[[#This Row],[Earned Basic Salary]]*20%</f>
        <v>12862.307692307693</v>
      </c>
      <c r="R4646" s="1">
        <f>Table1[[#This Row],[Earned Basic Salary]]*10%</f>
        <v>6431.1538461538466</v>
      </c>
      <c r="S4646" s="1">
        <f>Table1[[#This Row],[Earned Basic Salary]]*12%</f>
        <v>7717.3846153846152</v>
      </c>
      <c r="T4646" s="1">
        <f>200</f>
        <v>200</v>
      </c>
      <c r="U4646" s="1">
        <f>Table1[[#This Row],[PF]]+Table1[[#This Row],[Professional Tax]]</f>
        <v>7917.3846153846152</v>
      </c>
      <c r="V4646" s="1">
        <f>Table1[[#This Row],[Overtime Hours]]*200</f>
        <v>1200</v>
      </c>
      <c r="W4646" s="1">
        <f>Table1[[#This Row],[Earned Basic Salary]]+Table1[[#This Row],[HRA]]+Table1[[#This Row],[DA]]+Table1[[#This Row],[Overtime Pay]]</f>
        <v>84805</v>
      </c>
      <c r="X4646" s="1">
        <f>Table1[[#This Row],[Gross Salary]]-Table1[[#This Row],[Total Deduction]]</f>
        <v>76887.61538461539</v>
      </c>
      <c r="Y4646" t="s">
        <v>37</v>
      </c>
      <c r="Z4646" t="s">
        <v>38</v>
      </c>
      <c r="AA4646" t="s">
        <v>16308</v>
      </c>
      <c r="AB4646" t="s">
        <v>16309</v>
      </c>
    </row>
    <row r="4647" spans="1:28" x14ac:dyDescent="0.3">
      <c r="A4647" t="s">
        <v>16310</v>
      </c>
      <c r="B4647" t="s">
        <v>598</v>
      </c>
      <c r="C4647">
        <v>45</v>
      </c>
      <c r="D4647" t="s">
        <v>127</v>
      </c>
      <c r="E4647" t="s">
        <v>82</v>
      </c>
      <c r="F4647" t="s">
        <v>89</v>
      </c>
      <c r="G4647" t="s">
        <v>179</v>
      </c>
      <c r="H4647" t="s">
        <v>35</v>
      </c>
      <c r="I4647" t="s">
        <v>36</v>
      </c>
      <c r="J4647">
        <v>26</v>
      </c>
      <c r="K4647">
        <v>22</v>
      </c>
      <c r="L4647">
        <f t="shared" si="216"/>
        <v>4</v>
      </c>
      <c r="M4647">
        <v>0</v>
      </c>
      <c r="N4647">
        <v>71088</v>
      </c>
      <c r="O4647" s="1">
        <f t="shared" si="217"/>
        <v>2734.1538461538462</v>
      </c>
      <c r="P4647" s="1">
        <f t="shared" si="218"/>
        <v>60151.384615384617</v>
      </c>
      <c r="Q4647" s="1">
        <f>Table1[[#This Row],[Earned Basic Salary]]*20%</f>
        <v>12030.276923076925</v>
      </c>
      <c r="R4647" s="1">
        <f>Table1[[#This Row],[Earned Basic Salary]]*10%</f>
        <v>6015.1384615384623</v>
      </c>
      <c r="S4647" s="1">
        <f>Table1[[#This Row],[Earned Basic Salary]]*12%</f>
        <v>7218.166153846154</v>
      </c>
      <c r="T4647" s="1">
        <f>200</f>
        <v>200</v>
      </c>
      <c r="U4647" s="1">
        <f>Table1[[#This Row],[PF]]+Table1[[#This Row],[Professional Tax]]</f>
        <v>7418.166153846154</v>
      </c>
      <c r="V4647" s="1">
        <f>Table1[[#This Row],[Overtime Hours]]*200</f>
        <v>0</v>
      </c>
      <c r="W4647" s="1">
        <f>Table1[[#This Row],[Earned Basic Salary]]+Table1[[#This Row],[HRA]]+Table1[[#This Row],[DA]]+Table1[[#This Row],[Overtime Pay]]</f>
        <v>78196.800000000003</v>
      </c>
      <c r="X4647" s="1">
        <f>Table1[[#This Row],[Gross Salary]]-Table1[[#This Row],[Total Deduction]]</f>
        <v>70778.633846153854</v>
      </c>
      <c r="Y4647" t="s">
        <v>37</v>
      </c>
      <c r="Z4647" t="s">
        <v>38</v>
      </c>
      <c r="AA4647" t="s">
        <v>16311</v>
      </c>
      <c r="AB4647" t="s">
        <v>16312</v>
      </c>
    </row>
    <row r="4648" spans="1:28" x14ac:dyDescent="0.3">
      <c r="A4648" t="s">
        <v>16313</v>
      </c>
      <c r="B4648" t="s">
        <v>769</v>
      </c>
      <c r="C4648">
        <v>32</v>
      </c>
      <c r="D4648" t="s">
        <v>127</v>
      </c>
      <c r="E4648" t="s">
        <v>32</v>
      </c>
      <c r="F4648" t="s">
        <v>83</v>
      </c>
      <c r="G4648" t="s">
        <v>2532</v>
      </c>
      <c r="H4648" t="s">
        <v>35</v>
      </c>
      <c r="I4648" t="s">
        <v>36</v>
      </c>
      <c r="J4648">
        <v>26</v>
      </c>
      <c r="K4648">
        <v>23</v>
      </c>
      <c r="L4648">
        <f t="shared" si="216"/>
        <v>3</v>
      </c>
      <c r="M4648">
        <v>16</v>
      </c>
      <c r="N4648">
        <v>52940</v>
      </c>
      <c r="O4648" s="1">
        <f t="shared" si="217"/>
        <v>2036.1538461538462</v>
      </c>
      <c r="P4648" s="1">
        <f t="shared" si="218"/>
        <v>46831.538461538461</v>
      </c>
      <c r="Q4648" s="1">
        <f>Table1[[#This Row],[Earned Basic Salary]]*20%</f>
        <v>9366.3076923076933</v>
      </c>
      <c r="R4648" s="1">
        <f>Table1[[#This Row],[Earned Basic Salary]]*10%</f>
        <v>4683.1538461538466</v>
      </c>
      <c r="S4648" s="1">
        <f>Table1[[#This Row],[Earned Basic Salary]]*12%</f>
        <v>5619.7846153846149</v>
      </c>
      <c r="T4648" s="1">
        <f>200</f>
        <v>200</v>
      </c>
      <c r="U4648" s="1">
        <f>Table1[[#This Row],[PF]]+Table1[[#This Row],[Professional Tax]]</f>
        <v>5819.7846153846149</v>
      </c>
      <c r="V4648" s="1">
        <f>Table1[[#This Row],[Overtime Hours]]*200</f>
        <v>3200</v>
      </c>
      <c r="W4648" s="1">
        <f>Table1[[#This Row],[Earned Basic Salary]]+Table1[[#This Row],[HRA]]+Table1[[#This Row],[DA]]+Table1[[#This Row],[Overtime Pay]]</f>
        <v>64081</v>
      </c>
      <c r="X4648" s="1">
        <f>Table1[[#This Row],[Gross Salary]]-Table1[[#This Row],[Total Deduction]]</f>
        <v>58261.215384615381</v>
      </c>
      <c r="Y4648" t="s">
        <v>37</v>
      </c>
      <c r="Z4648" t="s">
        <v>38</v>
      </c>
      <c r="AA4648" t="s">
        <v>16314</v>
      </c>
      <c r="AB4648" t="s">
        <v>16315</v>
      </c>
    </row>
    <row r="4649" spans="1:28" x14ac:dyDescent="0.3">
      <c r="A4649" t="s">
        <v>16316</v>
      </c>
      <c r="B4649" t="s">
        <v>1832</v>
      </c>
      <c r="C4649">
        <v>47</v>
      </c>
      <c r="D4649" t="s">
        <v>31</v>
      </c>
      <c r="E4649" t="s">
        <v>32</v>
      </c>
      <c r="F4649" t="s">
        <v>63</v>
      </c>
      <c r="G4649" t="s">
        <v>13785</v>
      </c>
      <c r="H4649" t="s">
        <v>35</v>
      </c>
      <c r="I4649" t="s">
        <v>36</v>
      </c>
      <c r="J4649">
        <v>26</v>
      </c>
      <c r="K4649">
        <v>24</v>
      </c>
      <c r="L4649">
        <f t="shared" si="216"/>
        <v>2</v>
      </c>
      <c r="M4649">
        <v>18</v>
      </c>
      <c r="N4649">
        <v>59934</v>
      </c>
      <c r="O4649" s="1">
        <f t="shared" si="217"/>
        <v>2305.1538461538462</v>
      </c>
      <c r="P4649" s="1">
        <f t="shared" si="218"/>
        <v>55323.692307692312</v>
      </c>
      <c r="Q4649" s="1">
        <f>Table1[[#This Row],[Earned Basic Salary]]*20%</f>
        <v>11064.738461538464</v>
      </c>
      <c r="R4649" s="1">
        <f>Table1[[#This Row],[Earned Basic Salary]]*10%</f>
        <v>5532.3692307692318</v>
      </c>
      <c r="S4649" s="1">
        <f>Table1[[#This Row],[Earned Basic Salary]]*12%</f>
        <v>6638.8430769230772</v>
      </c>
      <c r="T4649" s="1">
        <f>200</f>
        <v>200</v>
      </c>
      <c r="U4649" s="1">
        <f>Table1[[#This Row],[PF]]+Table1[[#This Row],[Professional Tax]]</f>
        <v>6838.8430769230772</v>
      </c>
      <c r="V4649" s="1">
        <f>Table1[[#This Row],[Overtime Hours]]*200</f>
        <v>3600</v>
      </c>
      <c r="W4649" s="1">
        <f>Table1[[#This Row],[Earned Basic Salary]]+Table1[[#This Row],[HRA]]+Table1[[#This Row],[DA]]+Table1[[#This Row],[Overtime Pay]]</f>
        <v>75520.800000000003</v>
      </c>
      <c r="X4649" s="1">
        <f>Table1[[#This Row],[Gross Salary]]-Table1[[#This Row],[Total Deduction]]</f>
        <v>68681.956923076927</v>
      </c>
      <c r="Y4649" t="s">
        <v>37</v>
      </c>
      <c r="Z4649" t="s">
        <v>106</v>
      </c>
      <c r="AA4649" t="s">
        <v>16317</v>
      </c>
      <c r="AB4649" t="s">
        <v>16318</v>
      </c>
    </row>
    <row r="4650" spans="1:28" x14ac:dyDescent="0.3">
      <c r="A4650" t="s">
        <v>16319</v>
      </c>
      <c r="B4650" t="s">
        <v>1946</v>
      </c>
      <c r="C4650">
        <v>22</v>
      </c>
      <c r="D4650" t="s">
        <v>133</v>
      </c>
      <c r="E4650" t="s">
        <v>121</v>
      </c>
      <c r="F4650" t="s">
        <v>46</v>
      </c>
      <c r="G4650" t="s">
        <v>15853</v>
      </c>
      <c r="H4650" t="s">
        <v>35</v>
      </c>
      <c r="I4650" t="s">
        <v>36</v>
      </c>
      <c r="J4650">
        <v>26</v>
      </c>
      <c r="K4650">
        <v>23</v>
      </c>
      <c r="L4650">
        <f t="shared" si="216"/>
        <v>3</v>
      </c>
      <c r="M4650">
        <v>6</v>
      </c>
      <c r="N4650">
        <v>61025</v>
      </c>
      <c r="O4650" s="1">
        <f t="shared" si="217"/>
        <v>2347.1153846153848</v>
      </c>
      <c r="P4650" s="1">
        <f t="shared" si="218"/>
        <v>53983.653846153851</v>
      </c>
      <c r="Q4650" s="1">
        <f>Table1[[#This Row],[Earned Basic Salary]]*20%</f>
        <v>10796.730769230771</v>
      </c>
      <c r="R4650" s="1">
        <f>Table1[[#This Row],[Earned Basic Salary]]*10%</f>
        <v>5398.3653846153857</v>
      </c>
      <c r="S4650" s="1">
        <f>Table1[[#This Row],[Earned Basic Salary]]*12%</f>
        <v>6478.0384615384619</v>
      </c>
      <c r="T4650" s="1">
        <f>200</f>
        <v>200</v>
      </c>
      <c r="U4650" s="1">
        <f>Table1[[#This Row],[PF]]+Table1[[#This Row],[Professional Tax]]</f>
        <v>6678.0384615384619</v>
      </c>
      <c r="V4650" s="1">
        <f>Table1[[#This Row],[Overtime Hours]]*200</f>
        <v>1200</v>
      </c>
      <c r="W4650" s="1">
        <f>Table1[[#This Row],[Earned Basic Salary]]+Table1[[#This Row],[HRA]]+Table1[[#This Row],[DA]]+Table1[[#This Row],[Overtime Pay]]</f>
        <v>71378.750000000015</v>
      </c>
      <c r="X4650" s="1">
        <f>Table1[[#This Row],[Gross Salary]]-Table1[[#This Row],[Total Deduction]]</f>
        <v>64700.711538461554</v>
      </c>
      <c r="Y4650" t="s">
        <v>37</v>
      </c>
      <c r="Z4650" t="s">
        <v>48</v>
      </c>
      <c r="AA4650" t="s">
        <v>16320</v>
      </c>
      <c r="AB4650" t="s">
        <v>16321</v>
      </c>
    </row>
    <row r="4651" spans="1:28" x14ac:dyDescent="0.3">
      <c r="A4651" t="s">
        <v>16322</v>
      </c>
      <c r="B4651" t="s">
        <v>425</v>
      </c>
      <c r="C4651">
        <v>32</v>
      </c>
      <c r="D4651" t="s">
        <v>81</v>
      </c>
      <c r="E4651" t="s">
        <v>121</v>
      </c>
      <c r="F4651" t="s">
        <v>89</v>
      </c>
      <c r="G4651" t="s">
        <v>5327</v>
      </c>
      <c r="H4651" t="s">
        <v>35</v>
      </c>
      <c r="I4651" t="s">
        <v>36</v>
      </c>
      <c r="J4651">
        <v>26</v>
      </c>
      <c r="K4651">
        <v>23</v>
      </c>
      <c r="L4651">
        <f t="shared" si="216"/>
        <v>3</v>
      </c>
      <c r="M4651">
        <v>14</v>
      </c>
      <c r="N4651">
        <v>44851</v>
      </c>
      <c r="O4651" s="1">
        <f t="shared" si="217"/>
        <v>1725.0384615384614</v>
      </c>
      <c r="P4651" s="1">
        <f t="shared" si="218"/>
        <v>39675.88461538461</v>
      </c>
      <c r="Q4651" s="1">
        <f>Table1[[#This Row],[Earned Basic Salary]]*20%</f>
        <v>7935.1769230769223</v>
      </c>
      <c r="R4651" s="1">
        <f>Table1[[#This Row],[Earned Basic Salary]]*10%</f>
        <v>3967.5884615384612</v>
      </c>
      <c r="S4651" s="1">
        <f>Table1[[#This Row],[Earned Basic Salary]]*12%</f>
        <v>4761.1061538461527</v>
      </c>
      <c r="T4651" s="1">
        <f>200</f>
        <v>200</v>
      </c>
      <c r="U4651" s="1">
        <f>Table1[[#This Row],[PF]]+Table1[[#This Row],[Professional Tax]]</f>
        <v>4961.1061538461527</v>
      </c>
      <c r="V4651" s="1">
        <f>Table1[[#This Row],[Overtime Hours]]*200</f>
        <v>2800</v>
      </c>
      <c r="W4651" s="1">
        <f>Table1[[#This Row],[Earned Basic Salary]]+Table1[[#This Row],[HRA]]+Table1[[#This Row],[DA]]+Table1[[#This Row],[Overtime Pay]]</f>
        <v>54378.649999999994</v>
      </c>
      <c r="X4651" s="1">
        <f>Table1[[#This Row],[Gross Salary]]-Table1[[#This Row],[Total Deduction]]</f>
        <v>49417.543846153843</v>
      </c>
      <c r="Y4651" t="s">
        <v>37</v>
      </c>
      <c r="Z4651" t="s">
        <v>106</v>
      </c>
      <c r="AA4651" t="s">
        <v>16323</v>
      </c>
      <c r="AB4651" t="s">
        <v>16324</v>
      </c>
    </row>
    <row r="4652" spans="1:28" x14ac:dyDescent="0.3">
      <c r="A4652" t="s">
        <v>16325</v>
      </c>
      <c r="B4652" t="s">
        <v>99</v>
      </c>
      <c r="C4652">
        <v>47</v>
      </c>
      <c r="D4652" t="s">
        <v>61</v>
      </c>
      <c r="E4652" t="s">
        <v>45</v>
      </c>
      <c r="F4652" t="s">
        <v>33</v>
      </c>
      <c r="G4652" t="s">
        <v>16326</v>
      </c>
      <c r="H4652" t="s">
        <v>35</v>
      </c>
      <c r="I4652" t="s">
        <v>36</v>
      </c>
      <c r="J4652">
        <v>26</v>
      </c>
      <c r="K4652">
        <v>23</v>
      </c>
      <c r="L4652">
        <f t="shared" si="216"/>
        <v>3</v>
      </c>
      <c r="M4652">
        <v>4</v>
      </c>
      <c r="N4652">
        <v>70458</v>
      </c>
      <c r="O4652" s="1">
        <f t="shared" si="217"/>
        <v>2709.9230769230771</v>
      </c>
      <c r="P4652" s="1">
        <f t="shared" si="218"/>
        <v>62328.230769230773</v>
      </c>
      <c r="Q4652" s="1">
        <f>Table1[[#This Row],[Earned Basic Salary]]*20%</f>
        <v>12465.646153846155</v>
      </c>
      <c r="R4652" s="1">
        <f>Table1[[#This Row],[Earned Basic Salary]]*10%</f>
        <v>6232.8230769230777</v>
      </c>
      <c r="S4652" s="1">
        <f>Table1[[#This Row],[Earned Basic Salary]]*12%</f>
        <v>7479.3876923076923</v>
      </c>
      <c r="T4652" s="1">
        <f>200</f>
        <v>200</v>
      </c>
      <c r="U4652" s="1">
        <f>Table1[[#This Row],[PF]]+Table1[[#This Row],[Professional Tax]]</f>
        <v>7679.3876923076923</v>
      </c>
      <c r="V4652" s="1">
        <f>Table1[[#This Row],[Overtime Hours]]*200</f>
        <v>800</v>
      </c>
      <c r="W4652" s="1">
        <f>Table1[[#This Row],[Earned Basic Salary]]+Table1[[#This Row],[HRA]]+Table1[[#This Row],[DA]]+Table1[[#This Row],[Overtime Pay]]</f>
        <v>81826.7</v>
      </c>
      <c r="X4652" s="1">
        <f>Table1[[#This Row],[Gross Salary]]-Table1[[#This Row],[Total Deduction]]</f>
        <v>74147.312307692308</v>
      </c>
      <c r="Y4652" t="s">
        <v>37</v>
      </c>
      <c r="Z4652" t="s">
        <v>95</v>
      </c>
      <c r="AA4652" t="s">
        <v>16327</v>
      </c>
      <c r="AB4652" t="s">
        <v>16328</v>
      </c>
    </row>
    <row r="4653" spans="1:28" x14ac:dyDescent="0.3">
      <c r="A4653" t="s">
        <v>16329</v>
      </c>
      <c r="B4653" t="s">
        <v>1452</v>
      </c>
      <c r="C4653">
        <v>37</v>
      </c>
      <c r="D4653" t="s">
        <v>133</v>
      </c>
      <c r="E4653" t="s">
        <v>62</v>
      </c>
      <c r="F4653" t="s">
        <v>83</v>
      </c>
      <c r="G4653" t="s">
        <v>3560</v>
      </c>
      <c r="H4653" t="s">
        <v>35</v>
      </c>
      <c r="I4653" t="s">
        <v>36</v>
      </c>
      <c r="J4653">
        <v>26</v>
      </c>
      <c r="K4653">
        <v>24</v>
      </c>
      <c r="L4653">
        <f t="shared" si="216"/>
        <v>2</v>
      </c>
      <c r="M4653">
        <v>15</v>
      </c>
      <c r="N4653">
        <v>51030</v>
      </c>
      <c r="O4653" s="1">
        <f t="shared" si="217"/>
        <v>1962.6923076923076</v>
      </c>
      <c r="P4653" s="1">
        <f t="shared" si="218"/>
        <v>47104.615384615383</v>
      </c>
      <c r="Q4653" s="1">
        <f>Table1[[#This Row],[Earned Basic Salary]]*20%</f>
        <v>9420.9230769230762</v>
      </c>
      <c r="R4653" s="1">
        <f>Table1[[#This Row],[Earned Basic Salary]]*10%</f>
        <v>4710.4615384615381</v>
      </c>
      <c r="S4653" s="1">
        <f>Table1[[#This Row],[Earned Basic Salary]]*12%</f>
        <v>5652.5538461538454</v>
      </c>
      <c r="T4653" s="1">
        <f>200</f>
        <v>200</v>
      </c>
      <c r="U4653" s="1">
        <f>Table1[[#This Row],[PF]]+Table1[[#This Row],[Professional Tax]]</f>
        <v>5852.5538461538454</v>
      </c>
      <c r="V4653" s="1">
        <f>Table1[[#This Row],[Overtime Hours]]*200</f>
        <v>3000</v>
      </c>
      <c r="W4653" s="1">
        <f>Table1[[#This Row],[Earned Basic Salary]]+Table1[[#This Row],[HRA]]+Table1[[#This Row],[DA]]+Table1[[#This Row],[Overtime Pay]]</f>
        <v>64236</v>
      </c>
      <c r="X4653" s="1">
        <f>Table1[[#This Row],[Gross Salary]]-Table1[[#This Row],[Total Deduction]]</f>
        <v>58383.446153846155</v>
      </c>
      <c r="Y4653" t="s">
        <v>37</v>
      </c>
      <c r="Z4653" t="s">
        <v>106</v>
      </c>
      <c r="AA4653" t="s">
        <v>16330</v>
      </c>
      <c r="AB4653" t="s">
        <v>16331</v>
      </c>
    </row>
    <row r="4654" spans="1:28" x14ac:dyDescent="0.3">
      <c r="A4654" t="s">
        <v>16332</v>
      </c>
      <c r="B4654" t="s">
        <v>661</v>
      </c>
      <c r="C4654">
        <v>54</v>
      </c>
      <c r="D4654" t="s">
        <v>75</v>
      </c>
      <c r="E4654" t="s">
        <v>32</v>
      </c>
      <c r="F4654" t="s">
        <v>89</v>
      </c>
      <c r="G4654" t="s">
        <v>10043</v>
      </c>
      <c r="H4654" t="s">
        <v>35</v>
      </c>
      <c r="I4654" t="s">
        <v>36</v>
      </c>
      <c r="J4654">
        <v>26</v>
      </c>
      <c r="K4654">
        <v>25</v>
      </c>
      <c r="L4654">
        <f t="shared" si="216"/>
        <v>1</v>
      </c>
      <c r="M4654">
        <v>7</v>
      </c>
      <c r="N4654">
        <v>37620</v>
      </c>
      <c r="O4654" s="1">
        <f t="shared" si="217"/>
        <v>1446.9230769230769</v>
      </c>
      <c r="P4654" s="1">
        <f t="shared" si="218"/>
        <v>36173.076923076922</v>
      </c>
      <c r="Q4654" s="1">
        <f>Table1[[#This Row],[Earned Basic Salary]]*20%</f>
        <v>7234.6153846153848</v>
      </c>
      <c r="R4654" s="1">
        <f>Table1[[#This Row],[Earned Basic Salary]]*10%</f>
        <v>3617.3076923076924</v>
      </c>
      <c r="S4654" s="1">
        <f>Table1[[#This Row],[Earned Basic Salary]]*12%</f>
        <v>4340.7692307692305</v>
      </c>
      <c r="T4654" s="1">
        <f>200</f>
        <v>200</v>
      </c>
      <c r="U4654" s="1">
        <f>Table1[[#This Row],[PF]]+Table1[[#This Row],[Professional Tax]]</f>
        <v>4540.7692307692305</v>
      </c>
      <c r="V4654" s="1">
        <f>Table1[[#This Row],[Overtime Hours]]*200</f>
        <v>1400</v>
      </c>
      <c r="W4654" s="1">
        <f>Table1[[#This Row],[Earned Basic Salary]]+Table1[[#This Row],[HRA]]+Table1[[#This Row],[DA]]+Table1[[#This Row],[Overtime Pay]]</f>
        <v>48425</v>
      </c>
      <c r="X4654" s="1">
        <f>Table1[[#This Row],[Gross Salary]]-Table1[[#This Row],[Total Deduction]]</f>
        <v>43884.230769230766</v>
      </c>
      <c r="Y4654" t="s">
        <v>37</v>
      </c>
      <c r="Z4654" t="s">
        <v>48</v>
      </c>
      <c r="AA4654" t="s">
        <v>16333</v>
      </c>
      <c r="AB4654" t="s">
        <v>16334</v>
      </c>
    </row>
    <row r="4655" spans="1:28" x14ac:dyDescent="0.3">
      <c r="A4655" t="s">
        <v>16335</v>
      </c>
      <c r="B4655" t="s">
        <v>392</v>
      </c>
      <c r="C4655">
        <v>42</v>
      </c>
      <c r="D4655" t="s">
        <v>127</v>
      </c>
      <c r="E4655" t="s">
        <v>82</v>
      </c>
      <c r="F4655" t="s">
        <v>33</v>
      </c>
      <c r="G4655" t="s">
        <v>7314</v>
      </c>
      <c r="H4655" t="s">
        <v>35</v>
      </c>
      <c r="I4655" t="s">
        <v>36</v>
      </c>
      <c r="J4655">
        <v>26</v>
      </c>
      <c r="K4655">
        <v>23</v>
      </c>
      <c r="L4655">
        <f t="shared" si="216"/>
        <v>3</v>
      </c>
      <c r="M4655">
        <v>6</v>
      </c>
      <c r="N4655">
        <v>67374</v>
      </c>
      <c r="O4655" s="1">
        <f t="shared" si="217"/>
        <v>2591.3076923076924</v>
      </c>
      <c r="P4655" s="1">
        <f t="shared" si="218"/>
        <v>59600.076923076922</v>
      </c>
      <c r="Q4655" s="1">
        <f>Table1[[#This Row],[Earned Basic Salary]]*20%</f>
        <v>11920.015384615384</v>
      </c>
      <c r="R4655" s="1">
        <f>Table1[[#This Row],[Earned Basic Salary]]*10%</f>
        <v>5960.0076923076922</v>
      </c>
      <c r="S4655" s="1">
        <f>Table1[[#This Row],[Earned Basic Salary]]*12%</f>
        <v>7152.0092307692303</v>
      </c>
      <c r="T4655" s="1">
        <f>200</f>
        <v>200</v>
      </c>
      <c r="U4655" s="1">
        <f>Table1[[#This Row],[PF]]+Table1[[#This Row],[Professional Tax]]</f>
        <v>7352.0092307692303</v>
      </c>
      <c r="V4655" s="1">
        <f>Table1[[#This Row],[Overtime Hours]]*200</f>
        <v>1200</v>
      </c>
      <c r="W4655" s="1">
        <f>Table1[[#This Row],[Earned Basic Salary]]+Table1[[#This Row],[HRA]]+Table1[[#This Row],[DA]]+Table1[[#This Row],[Overtime Pay]]</f>
        <v>78680.100000000006</v>
      </c>
      <c r="X4655" s="1">
        <f>Table1[[#This Row],[Gross Salary]]-Table1[[#This Row],[Total Deduction]]</f>
        <v>71328.090769230781</v>
      </c>
      <c r="Y4655" t="s">
        <v>37</v>
      </c>
      <c r="Z4655" t="s">
        <v>48</v>
      </c>
      <c r="AA4655" t="s">
        <v>16336</v>
      </c>
      <c r="AB4655" t="s">
        <v>16337</v>
      </c>
    </row>
    <row r="4656" spans="1:28" x14ac:dyDescent="0.3">
      <c r="A4656" t="s">
        <v>16338</v>
      </c>
      <c r="B4656" t="s">
        <v>997</v>
      </c>
      <c r="C4656">
        <v>52</v>
      </c>
      <c r="D4656" t="s">
        <v>75</v>
      </c>
      <c r="E4656" t="s">
        <v>121</v>
      </c>
      <c r="F4656" t="s">
        <v>33</v>
      </c>
      <c r="G4656" t="s">
        <v>5049</v>
      </c>
      <c r="H4656" t="s">
        <v>35</v>
      </c>
      <c r="I4656" t="s">
        <v>36</v>
      </c>
      <c r="J4656">
        <v>26</v>
      </c>
      <c r="K4656">
        <v>22</v>
      </c>
      <c r="L4656">
        <f t="shared" si="216"/>
        <v>4</v>
      </c>
      <c r="M4656">
        <v>1</v>
      </c>
      <c r="N4656">
        <v>36492</v>
      </c>
      <c r="O4656" s="1">
        <f t="shared" si="217"/>
        <v>1403.5384615384614</v>
      </c>
      <c r="P4656" s="1">
        <f t="shared" si="218"/>
        <v>30877.846153846152</v>
      </c>
      <c r="Q4656" s="1">
        <f>Table1[[#This Row],[Earned Basic Salary]]*20%</f>
        <v>6175.5692307692307</v>
      </c>
      <c r="R4656" s="1">
        <f>Table1[[#This Row],[Earned Basic Salary]]*10%</f>
        <v>3087.7846153846153</v>
      </c>
      <c r="S4656" s="1">
        <f>Table1[[#This Row],[Earned Basic Salary]]*12%</f>
        <v>3705.3415384615382</v>
      </c>
      <c r="T4656" s="1">
        <f>200</f>
        <v>200</v>
      </c>
      <c r="U4656" s="1">
        <f>Table1[[#This Row],[PF]]+Table1[[#This Row],[Professional Tax]]</f>
        <v>3905.3415384615382</v>
      </c>
      <c r="V4656" s="1">
        <f>Table1[[#This Row],[Overtime Hours]]*200</f>
        <v>200</v>
      </c>
      <c r="W4656" s="1">
        <f>Table1[[#This Row],[Earned Basic Salary]]+Table1[[#This Row],[HRA]]+Table1[[#This Row],[DA]]+Table1[[#This Row],[Overtime Pay]]</f>
        <v>40341.200000000004</v>
      </c>
      <c r="X4656" s="1">
        <f>Table1[[#This Row],[Gross Salary]]-Table1[[#This Row],[Total Deduction]]</f>
        <v>36435.858461538468</v>
      </c>
      <c r="Y4656" t="s">
        <v>37</v>
      </c>
      <c r="Z4656" t="s">
        <v>106</v>
      </c>
      <c r="AA4656" t="s">
        <v>16339</v>
      </c>
      <c r="AB4656" t="s">
        <v>16340</v>
      </c>
    </row>
    <row r="4657" spans="1:28" x14ac:dyDescent="0.3">
      <c r="A4657" t="s">
        <v>16341</v>
      </c>
      <c r="B4657" t="s">
        <v>148</v>
      </c>
      <c r="C4657">
        <v>22</v>
      </c>
      <c r="D4657" t="s">
        <v>127</v>
      </c>
      <c r="E4657" t="s">
        <v>62</v>
      </c>
      <c r="F4657" t="s">
        <v>33</v>
      </c>
      <c r="G4657" t="s">
        <v>4296</v>
      </c>
      <c r="H4657" t="s">
        <v>35</v>
      </c>
      <c r="I4657" t="s">
        <v>36</v>
      </c>
      <c r="J4657">
        <v>26</v>
      </c>
      <c r="K4657">
        <v>24</v>
      </c>
      <c r="L4657">
        <f t="shared" si="216"/>
        <v>2</v>
      </c>
      <c r="M4657">
        <v>15</v>
      </c>
      <c r="N4657">
        <v>32946</v>
      </c>
      <c r="O4657" s="1">
        <f t="shared" si="217"/>
        <v>1267.1538461538462</v>
      </c>
      <c r="P4657" s="1">
        <f t="shared" si="218"/>
        <v>30411.692307692309</v>
      </c>
      <c r="Q4657" s="1">
        <f>Table1[[#This Row],[Earned Basic Salary]]*20%</f>
        <v>6082.3384615384621</v>
      </c>
      <c r="R4657" s="1">
        <f>Table1[[#This Row],[Earned Basic Salary]]*10%</f>
        <v>3041.169230769231</v>
      </c>
      <c r="S4657" s="1">
        <f>Table1[[#This Row],[Earned Basic Salary]]*12%</f>
        <v>3649.4030769230767</v>
      </c>
      <c r="T4657" s="1">
        <f>200</f>
        <v>200</v>
      </c>
      <c r="U4657" s="1">
        <f>Table1[[#This Row],[PF]]+Table1[[#This Row],[Professional Tax]]</f>
        <v>3849.4030769230767</v>
      </c>
      <c r="V4657" s="1">
        <f>Table1[[#This Row],[Overtime Hours]]*200</f>
        <v>3000</v>
      </c>
      <c r="W4657" s="1">
        <f>Table1[[#This Row],[Earned Basic Salary]]+Table1[[#This Row],[HRA]]+Table1[[#This Row],[DA]]+Table1[[#This Row],[Overtime Pay]]</f>
        <v>42535.199999999997</v>
      </c>
      <c r="X4657" s="1">
        <f>Table1[[#This Row],[Gross Salary]]-Table1[[#This Row],[Total Deduction]]</f>
        <v>38685.796923076923</v>
      </c>
      <c r="Y4657" t="s">
        <v>37</v>
      </c>
      <c r="Z4657" t="s">
        <v>38</v>
      </c>
      <c r="AA4657" t="s">
        <v>16342</v>
      </c>
      <c r="AB4657" t="s">
        <v>16343</v>
      </c>
    </row>
    <row r="4658" spans="1:28" x14ac:dyDescent="0.3">
      <c r="A4658" t="s">
        <v>16344</v>
      </c>
      <c r="B4658" t="s">
        <v>178</v>
      </c>
      <c r="C4658">
        <v>38</v>
      </c>
      <c r="D4658" t="s">
        <v>31</v>
      </c>
      <c r="E4658" t="s">
        <v>45</v>
      </c>
      <c r="F4658" t="s">
        <v>69</v>
      </c>
      <c r="G4658" t="s">
        <v>4538</v>
      </c>
      <c r="H4658" t="s">
        <v>35</v>
      </c>
      <c r="I4658" t="s">
        <v>36</v>
      </c>
      <c r="J4658">
        <v>26</v>
      </c>
      <c r="K4658">
        <v>25</v>
      </c>
      <c r="L4658">
        <f t="shared" si="216"/>
        <v>1</v>
      </c>
      <c r="M4658">
        <v>17</v>
      </c>
      <c r="N4658">
        <v>65197</v>
      </c>
      <c r="O4658" s="1">
        <f t="shared" si="217"/>
        <v>2507.5769230769229</v>
      </c>
      <c r="P4658" s="1">
        <f t="shared" si="218"/>
        <v>62689.423076923071</v>
      </c>
      <c r="Q4658" s="1">
        <f>Table1[[#This Row],[Earned Basic Salary]]*20%</f>
        <v>12537.884615384615</v>
      </c>
      <c r="R4658" s="1">
        <f>Table1[[#This Row],[Earned Basic Salary]]*10%</f>
        <v>6268.9423076923076</v>
      </c>
      <c r="S4658" s="1">
        <f>Table1[[#This Row],[Earned Basic Salary]]*12%</f>
        <v>7522.7307692307686</v>
      </c>
      <c r="T4658" s="1">
        <f>200</f>
        <v>200</v>
      </c>
      <c r="U4658" s="1">
        <f>Table1[[#This Row],[PF]]+Table1[[#This Row],[Professional Tax]]</f>
        <v>7722.7307692307686</v>
      </c>
      <c r="V4658" s="1">
        <f>Table1[[#This Row],[Overtime Hours]]*200</f>
        <v>3400</v>
      </c>
      <c r="W4658" s="1">
        <f>Table1[[#This Row],[Earned Basic Salary]]+Table1[[#This Row],[HRA]]+Table1[[#This Row],[DA]]+Table1[[#This Row],[Overtime Pay]]</f>
        <v>84896.25</v>
      </c>
      <c r="X4658" s="1">
        <f>Table1[[#This Row],[Gross Salary]]-Table1[[#This Row],[Total Deduction]]</f>
        <v>77173.519230769234</v>
      </c>
      <c r="Y4658" t="s">
        <v>37</v>
      </c>
      <c r="Z4658" t="s">
        <v>95</v>
      </c>
      <c r="AA4658" t="s">
        <v>16345</v>
      </c>
      <c r="AB4658" t="s">
        <v>16346</v>
      </c>
    </row>
    <row r="4659" spans="1:28" x14ac:dyDescent="0.3">
      <c r="A4659" t="s">
        <v>16347</v>
      </c>
      <c r="B4659" t="s">
        <v>295</v>
      </c>
      <c r="C4659">
        <v>27</v>
      </c>
      <c r="D4659" t="s">
        <v>44</v>
      </c>
      <c r="E4659" t="s">
        <v>62</v>
      </c>
      <c r="F4659" t="s">
        <v>55</v>
      </c>
      <c r="G4659" t="s">
        <v>7803</v>
      </c>
      <c r="H4659" t="s">
        <v>35</v>
      </c>
      <c r="I4659" t="s">
        <v>36</v>
      </c>
      <c r="J4659">
        <v>26</v>
      </c>
      <c r="K4659">
        <v>23</v>
      </c>
      <c r="L4659">
        <f t="shared" si="216"/>
        <v>3</v>
      </c>
      <c r="M4659">
        <v>12</v>
      </c>
      <c r="N4659">
        <v>65896</v>
      </c>
      <c r="O4659" s="1">
        <f t="shared" si="217"/>
        <v>2534.4615384615386</v>
      </c>
      <c r="P4659" s="1">
        <f t="shared" si="218"/>
        <v>58292.61538461539</v>
      </c>
      <c r="Q4659" s="1">
        <f>Table1[[#This Row],[Earned Basic Salary]]*20%</f>
        <v>11658.523076923078</v>
      </c>
      <c r="R4659" s="1">
        <f>Table1[[#This Row],[Earned Basic Salary]]*10%</f>
        <v>5829.2615384615392</v>
      </c>
      <c r="S4659" s="1">
        <f>Table1[[#This Row],[Earned Basic Salary]]*12%</f>
        <v>6995.1138461538467</v>
      </c>
      <c r="T4659" s="1">
        <f>200</f>
        <v>200</v>
      </c>
      <c r="U4659" s="1">
        <f>Table1[[#This Row],[PF]]+Table1[[#This Row],[Professional Tax]]</f>
        <v>7195.1138461538467</v>
      </c>
      <c r="V4659" s="1">
        <f>Table1[[#This Row],[Overtime Hours]]*200</f>
        <v>2400</v>
      </c>
      <c r="W4659" s="1">
        <f>Table1[[#This Row],[Earned Basic Salary]]+Table1[[#This Row],[HRA]]+Table1[[#This Row],[DA]]+Table1[[#This Row],[Overtime Pay]]</f>
        <v>78180.400000000009</v>
      </c>
      <c r="X4659" s="1">
        <f>Table1[[#This Row],[Gross Salary]]-Table1[[#This Row],[Total Deduction]]</f>
        <v>70985.286153846158</v>
      </c>
      <c r="Y4659" t="s">
        <v>37</v>
      </c>
      <c r="Z4659" t="s">
        <v>95</v>
      </c>
      <c r="AA4659" t="s">
        <v>16348</v>
      </c>
      <c r="AB4659" t="s">
        <v>16349</v>
      </c>
    </row>
    <row r="4660" spans="1:28" x14ac:dyDescent="0.3">
      <c r="A4660" t="s">
        <v>16350</v>
      </c>
      <c r="B4660" t="s">
        <v>260</v>
      </c>
      <c r="C4660">
        <v>26</v>
      </c>
      <c r="D4660" t="s">
        <v>61</v>
      </c>
      <c r="E4660" t="s">
        <v>32</v>
      </c>
      <c r="F4660" t="s">
        <v>69</v>
      </c>
      <c r="G4660" t="s">
        <v>9358</v>
      </c>
      <c r="H4660" t="s">
        <v>35</v>
      </c>
      <c r="I4660" t="s">
        <v>36</v>
      </c>
      <c r="J4660">
        <v>26</v>
      </c>
      <c r="K4660">
        <v>22</v>
      </c>
      <c r="L4660">
        <f t="shared" si="216"/>
        <v>4</v>
      </c>
      <c r="M4660">
        <v>18</v>
      </c>
      <c r="N4660">
        <v>24806</v>
      </c>
      <c r="O4660" s="1">
        <f t="shared" si="217"/>
        <v>954.07692307692309</v>
      </c>
      <c r="P4660" s="1">
        <f t="shared" si="218"/>
        <v>20989.692307692309</v>
      </c>
      <c r="Q4660" s="1">
        <f>Table1[[#This Row],[Earned Basic Salary]]*20%</f>
        <v>4197.9384615384615</v>
      </c>
      <c r="R4660" s="1">
        <f>Table1[[#This Row],[Earned Basic Salary]]*10%</f>
        <v>2098.9692307692308</v>
      </c>
      <c r="S4660" s="1">
        <f>Table1[[#This Row],[Earned Basic Salary]]*12%</f>
        <v>2518.7630769230768</v>
      </c>
      <c r="T4660" s="1">
        <f>200</f>
        <v>200</v>
      </c>
      <c r="U4660" s="1">
        <f>Table1[[#This Row],[PF]]+Table1[[#This Row],[Professional Tax]]</f>
        <v>2718.7630769230768</v>
      </c>
      <c r="V4660" s="1">
        <f>Table1[[#This Row],[Overtime Hours]]*200</f>
        <v>3600</v>
      </c>
      <c r="W4660" s="1">
        <f>Table1[[#This Row],[Earned Basic Salary]]+Table1[[#This Row],[HRA]]+Table1[[#This Row],[DA]]+Table1[[#This Row],[Overtime Pay]]</f>
        <v>30886.600000000002</v>
      </c>
      <c r="X4660" s="1">
        <f>Table1[[#This Row],[Gross Salary]]-Table1[[#This Row],[Total Deduction]]</f>
        <v>28167.836923076924</v>
      </c>
      <c r="Y4660" t="s">
        <v>37</v>
      </c>
      <c r="Z4660" t="s">
        <v>38</v>
      </c>
      <c r="AA4660" t="s">
        <v>16351</v>
      </c>
      <c r="AB4660" t="s">
        <v>16352</v>
      </c>
    </row>
    <row r="4661" spans="1:28" x14ac:dyDescent="0.3">
      <c r="A4661" t="s">
        <v>16353</v>
      </c>
      <c r="B4661" t="s">
        <v>1542</v>
      </c>
      <c r="C4661">
        <v>29</v>
      </c>
      <c r="D4661" t="s">
        <v>31</v>
      </c>
      <c r="E4661" t="s">
        <v>32</v>
      </c>
      <c r="F4661" t="s">
        <v>55</v>
      </c>
      <c r="G4661" t="s">
        <v>784</v>
      </c>
      <c r="H4661" t="s">
        <v>35</v>
      </c>
      <c r="I4661" t="s">
        <v>36</v>
      </c>
      <c r="J4661">
        <v>26</v>
      </c>
      <c r="K4661">
        <v>21</v>
      </c>
      <c r="L4661">
        <f t="shared" si="216"/>
        <v>5</v>
      </c>
      <c r="M4661">
        <v>18</v>
      </c>
      <c r="N4661">
        <v>54616</v>
      </c>
      <c r="O4661" s="1">
        <f t="shared" si="217"/>
        <v>2100.6153846153848</v>
      </c>
      <c r="P4661" s="1">
        <f t="shared" si="218"/>
        <v>44112.923076923078</v>
      </c>
      <c r="Q4661" s="1">
        <f>Table1[[#This Row],[Earned Basic Salary]]*20%</f>
        <v>8822.584615384616</v>
      </c>
      <c r="R4661" s="1">
        <f>Table1[[#This Row],[Earned Basic Salary]]*10%</f>
        <v>4411.292307692308</v>
      </c>
      <c r="S4661" s="1">
        <f>Table1[[#This Row],[Earned Basic Salary]]*12%</f>
        <v>5293.5507692307692</v>
      </c>
      <c r="T4661" s="1">
        <f>200</f>
        <v>200</v>
      </c>
      <c r="U4661" s="1">
        <f>Table1[[#This Row],[PF]]+Table1[[#This Row],[Professional Tax]]</f>
        <v>5493.5507692307692</v>
      </c>
      <c r="V4661" s="1">
        <f>Table1[[#This Row],[Overtime Hours]]*200</f>
        <v>3600</v>
      </c>
      <c r="W4661" s="1">
        <f>Table1[[#This Row],[Earned Basic Salary]]+Table1[[#This Row],[HRA]]+Table1[[#This Row],[DA]]+Table1[[#This Row],[Overtime Pay]]</f>
        <v>60946.8</v>
      </c>
      <c r="X4661" s="1">
        <f>Table1[[#This Row],[Gross Salary]]-Table1[[#This Row],[Total Deduction]]</f>
        <v>55453.24923076923</v>
      </c>
      <c r="Y4661" t="s">
        <v>37</v>
      </c>
      <c r="Z4661" t="s">
        <v>48</v>
      </c>
      <c r="AA4661" t="s">
        <v>16354</v>
      </c>
      <c r="AB4661" t="s">
        <v>16355</v>
      </c>
    </row>
    <row r="4662" spans="1:28" x14ac:dyDescent="0.3">
      <c r="A4662" t="s">
        <v>16356</v>
      </c>
      <c r="B4662" t="s">
        <v>549</v>
      </c>
      <c r="C4662">
        <v>43</v>
      </c>
      <c r="D4662" t="s">
        <v>31</v>
      </c>
      <c r="E4662" t="s">
        <v>45</v>
      </c>
      <c r="F4662" t="s">
        <v>63</v>
      </c>
      <c r="G4662" t="s">
        <v>7113</v>
      </c>
      <c r="H4662" t="s">
        <v>35</v>
      </c>
      <c r="I4662" t="s">
        <v>36</v>
      </c>
      <c r="J4662">
        <v>26</v>
      </c>
      <c r="K4662">
        <v>25</v>
      </c>
      <c r="L4662">
        <f t="shared" si="216"/>
        <v>1</v>
      </c>
      <c r="M4662">
        <v>15</v>
      </c>
      <c r="N4662">
        <v>57445</v>
      </c>
      <c r="O4662" s="1">
        <f t="shared" si="217"/>
        <v>2209.4230769230771</v>
      </c>
      <c r="P4662" s="1">
        <f t="shared" si="218"/>
        <v>55235.576923076929</v>
      </c>
      <c r="Q4662" s="1">
        <f>Table1[[#This Row],[Earned Basic Salary]]*20%</f>
        <v>11047.115384615387</v>
      </c>
      <c r="R4662" s="1">
        <f>Table1[[#This Row],[Earned Basic Salary]]*10%</f>
        <v>5523.5576923076933</v>
      </c>
      <c r="S4662" s="1">
        <f>Table1[[#This Row],[Earned Basic Salary]]*12%</f>
        <v>6628.2692307692314</v>
      </c>
      <c r="T4662" s="1">
        <f>200</f>
        <v>200</v>
      </c>
      <c r="U4662" s="1">
        <f>Table1[[#This Row],[PF]]+Table1[[#This Row],[Professional Tax]]</f>
        <v>6828.2692307692314</v>
      </c>
      <c r="V4662" s="1">
        <f>Table1[[#This Row],[Overtime Hours]]*200</f>
        <v>3000</v>
      </c>
      <c r="W4662" s="1">
        <f>Table1[[#This Row],[Earned Basic Salary]]+Table1[[#This Row],[HRA]]+Table1[[#This Row],[DA]]+Table1[[#This Row],[Overtime Pay]]</f>
        <v>74806.25</v>
      </c>
      <c r="X4662" s="1">
        <f>Table1[[#This Row],[Gross Salary]]-Table1[[#This Row],[Total Deduction]]</f>
        <v>67977.980769230766</v>
      </c>
      <c r="Y4662" t="s">
        <v>37</v>
      </c>
      <c r="Z4662" t="s">
        <v>48</v>
      </c>
      <c r="AA4662" t="s">
        <v>16357</v>
      </c>
      <c r="AB4662" t="s">
        <v>16358</v>
      </c>
    </row>
    <row r="4663" spans="1:28" x14ac:dyDescent="0.3">
      <c r="A4663" t="s">
        <v>16359</v>
      </c>
      <c r="B4663" t="s">
        <v>207</v>
      </c>
      <c r="C4663">
        <v>30</v>
      </c>
      <c r="D4663" t="s">
        <v>81</v>
      </c>
      <c r="E4663" t="s">
        <v>54</v>
      </c>
      <c r="F4663" t="s">
        <v>89</v>
      </c>
      <c r="G4663" t="s">
        <v>10707</v>
      </c>
      <c r="H4663" t="s">
        <v>35</v>
      </c>
      <c r="I4663" t="s">
        <v>36</v>
      </c>
      <c r="J4663">
        <v>26</v>
      </c>
      <c r="K4663">
        <v>26</v>
      </c>
      <c r="L4663">
        <f t="shared" si="216"/>
        <v>0</v>
      </c>
      <c r="M4663">
        <v>13</v>
      </c>
      <c r="N4663">
        <v>41812</v>
      </c>
      <c r="O4663" s="1">
        <f t="shared" si="217"/>
        <v>1608.1538461538462</v>
      </c>
      <c r="P4663" s="1">
        <f t="shared" si="218"/>
        <v>41812</v>
      </c>
      <c r="Q4663" s="1">
        <f>Table1[[#This Row],[Earned Basic Salary]]*20%</f>
        <v>8362.4</v>
      </c>
      <c r="R4663" s="1">
        <f>Table1[[#This Row],[Earned Basic Salary]]*10%</f>
        <v>4181.2</v>
      </c>
      <c r="S4663" s="1">
        <f>Table1[[#This Row],[Earned Basic Salary]]*12%</f>
        <v>5017.4399999999996</v>
      </c>
      <c r="T4663" s="1">
        <f>200</f>
        <v>200</v>
      </c>
      <c r="U4663" s="1">
        <f>Table1[[#This Row],[PF]]+Table1[[#This Row],[Professional Tax]]</f>
        <v>5217.4399999999996</v>
      </c>
      <c r="V4663" s="1">
        <f>Table1[[#This Row],[Overtime Hours]]*200</f>
        <v>2600</v>
      </c>
      <c r="W4663" s="1">
        <f>Table1[[#This Row],[Earned Basic Salary]]+Table1[[#This Row],[HRA]]+Table1[[#This Row],[DA]]+Table1[[#This Row],[Overtime Pay]]</f>
        <v>56955.6</v>
      </c>
      <c r="X4663" s="1">
        <f>Table1[[#This Row],[Gross Salary]]-Table1[[#This Row],[Total Deduction]]</f>
        <v>51738.159999999996</v>
      </c>
      <c r="Y4663" t="s">
        <v>37</v>
      </c>
      <c r="Z4663" t="s">
        <v>95</v>
      </c>
      <c r="AA4663" t="s">
        <v>16360</v>
      </c>
      <c r="AB4663" t="s">
        <v>16361</v>
      </c>
    </row>
    <row r="4664" spans="1:28" x14ac:dyDescent="0.3">
      <c r="A4664" t="s">
        <v>16362</v>
      </c>
      <c r="B4664" t="s">
        <v>275</v>
      </c>
      <c r="C4664">
        <v>30</v>
      </c>
      <c r="D4664" t="s">
        <v>53</v>
      </c>
      <c r="E4664" t="s">
        <v>32</v>
      </c>
      <c r="F4664" t="s">
        <v>63</v>
      </c>
      <c r="G4664" t="s">
        <v>6924</v>
      </c>
      <c r="H4664" t="s">
        <v>35</v>
      </c>
      <c r="I4664" t="s">
        <v>36</v>
      </c>
      <c r="J4664">
        <v>26</v>
      </c>
      <c r="K4664">
        <v>25</v>
      </c>
      <c r="L4664">
        <f t="shared" si="216"/>
        <v>1</v>
      </c>
      <c r="M4664">
        <v>1</v>
      </c>
      <c r="N4664">
        <v>54868</v>
      </c>
      <c r="O4664" s="1">
        <f t="shared" si="217"/>
        <v>2110.3076923076924</v>
      </c>
      <c r="P4664" s="1">
        <f t="shared" si="218"/>
        <v>52757.692307692312</v>
      </c>
      <c r="Q4664" s="1">
        <f>Table1[[#This Row],[Earned Basic Salary]]*20%</f>
        <v>10551.538461538463</v>
      </c>
      <c r="R4664" s="1">
        <f>Table1[[#This Row],[Earned Basic Salary]]*10%</f>
        <v>5275.7692307692314</v>
      </c>
      <c r="S4664" s="1">
        <f>Table1[[#This Row],[Earned Basic Salary]]*12%</f>
        <v>6330.9230769230771</v>
      </c>
      <c r="T4664" s="1">
        <f>200</f>
        <v>200</v>
      </c>
      <c r="U4664" s="1">
        <f>Table1[[#This Row],[PF]]+Table1[[#This Row],[Professional Tax]]</f>
        <v>6530.9230769230771</v>
      </c>
      <c r="V4664" s="1">
        <f>Table1[[#This Row],[Overtime Hours]]*200</f>
        <v>200</v>
      </c>
      <c r="W4664" s="1">
        <f>Table1[[#This Row],[Earned Basic Salary]]+Table1[[#This Row],[HRA]]+Table1[[#This Row],[DA]]+Table1[[#This Row],[Overtime Pay]]</f>
        <v>68785</v>
      </c>
      <c r="X4664" s="1">
        <f>Table1[[#This Row],[Gross Salary]]-Table1[[#This Row],[Total Deduction]]</f>
        <v>62254.076923076922</v>
      </c>
      <c r="Y4664" t="s">
        <v>37</v>
      </c>
      <c r="Z4664" t="s">
        <v>48</v>
      </c>
      <c r="AA4664" t="s">
        <v>16363</v>
      </c>
      <c r="AB4664" t="s">
        <v>16364</v>
      </c>
    </row>
    <row r="4665" spans="1:28" x14ac:dyDescent="0.3">
      <c r="A4665" t="s">
        <v>16365</v>
      </c>
      <c r="B4665" t="s">
        <v>731</v>
      </c>
      <c r="C4665">
        <v>40</v>
      </c>
      <c r="D4665" t="s">
        <v>61</v>
      </c>
      <c r="E4665" t="s">
        <v>54</v>
      </c>
      <c r="F4665" t="s">
        <v>46</v>
      </c>
      <c r="G4665" t="s">
        <v>6429</v>
      </c>
      <c r="H4665" t="s">
        <v>35</v>
      </c>
      <c r="I4665" t="s">
        <v>36</v>
      </c>
      <c r="J4665">
        <v>26</v>
      </c>
      <c r="K4665">
        <v>23</v>
      </c>
      <c r="L4665">
        <f t="shared" si="216"/>
        <v>3</v>
      </c>
      <c r="M4665">
        <v>1</v>
      </c>
      <c r="N4665">
        <v>45984</v>
      </c>
      <c r="O4665" s="1">
        <f t="shared" si="217"/>
        <v>1768.6153846153845</v>
      </c>
      <c r="P4665" s="1">
        <f t="shared" si="218"/>
        <v>40678.153846153844</v>
      </c>
      <c r="Q4665" s="1">
        <f>Table1[[#This Row],[Earned Basic Salary]]*20%</f>
        <v>8135.6307692307691</v>
      </c>
      <c r="R4665" s="1">
        <f>Table1[[#This Row],[Earned Basic Salary]]*10%</f>
        <v>4067.8153846153846</v>
      </c>
      <c r="S4665" s="1">
        <f>Table1[[#This Row],[Earned Basic Salary]]*12%</f>
        <v>4881.3784615384611</v>
      </c>
      <c r="T4665" s="1">
        <f>200</f>
        <v>200</v>
      </c>
      <c r="U4665" s="1">
        <f>Table1[[#This Row],[PF]]+Table1[[#This Row],[Professional Tax]]</f>
        <v>5081.3784615384611</v>
      </c>
      <c r="V4665" s="1">
        <f>Table1[[#This Row],[Overtime Hours]]*200</f>
        <v>200</v>
      </c>
      <c r="W4665" s="1">
        <f>Table1[[#This Row],[Earned Basic Salary]]+Table1[[#This Row],[HRA]]+Table1[[#This Row],[DA]]+Table1[[#This Row],[Overtime Pay]]</f>
        <v>53081.599999999999</v>
      </c>
      <c r="X4665" s="1">
        <f>Table1[[#This Row],[Gross Salary]]-Table1[[#This Row],[Total Deduction]]</f>
        <v>48000.221538461541</v>
      </c>
      <c r="Y4665" t="s">
        <v>37</v>
      </c>
      <c r="Z4665" t="s">
        <v>48</v>
      </c>
      <c r="AA4665" t="s">
        <v>16366</v>
      </c>
      <c r="AB4665" t="s">
        <v>16367</v>
      </c>
    </row>
    <row r="4666" spans="1:28" x14ac:dyDescent="0.3">
      <c r="A4666" t="s">
        <v>16368</v>
      </c>
      <c r="B4666" t="s">
        <v>722</v>
      </c>
      <c r="C4666">
        <v>55</v>
      </c>
      <c r="D4666" t="s">
        <v>75</v>
      </c>
      <c r="E4666" t="s">
        <v>32</v>
      </c>
      <c r="F4666" t="s">
        <v>83</v>
      </c>
      <c r="G4666" t="s">
        <v>3020</v>
      </c>
      <c r="H4666" t="s">
        <v>35</v>
      </c>
      <c r="I4666" t="s">
        <v>36</v>
      </c>
      <c r="J4666">
        <v>26</v>
      </c>
      <c r="K4666">
        <v>21</v>
      </c>
      <c r="L4666">
        <f t="shared" si="216"/>
        <v>5</v>
      </c>
      <c r="M4666">
        <v>18</v>
      </c>
      <c r="N4666">
        <v>42478</v>
      </c>
      <c r="O4666" s="1">
        <f t="shared" si="217"/>
        <v>1633.7692307692307</v>
      </c>
      <c r="P4666" s="1">
        <f t="shared" si="218"/>
        <v>34309.153846153844</v>
      </c>
      <c r="Q4666" s="1">
        <f>Table1[[#This Row],[Earned Basic Salary]]*20%</f>
        <v>6861.830769230769</v>
      </c>
      <c r="R4666" s="1">
        <f>Table1[[#This Row],[Earned Basic Salary]]*10%</f>
        <v>3430.9153846153845</v>
      </c>
      <c r="S4666" s="1">
        <f>Table1[[#This Row],[Earned Basic Salary]]*12%</f>
        <v>4117.0984615384614</v>
      </c>
      <c r="T4666" s="1">
        <f>200</f>
        <v>200</v>
      </c>
      <c r="U4666" s="1">
        <f>Table1[[#This Row],[PF]]+Table1[[#This Row],[Professional Tax]]</f>
        <v>4317.0984615384614</v>
      </c>
      <c r="V4666" s="1">
        <f>Table1[[#This Row],[Overtime Hours]]*200</f>
        <v>3600</v>
      </c>
      <c r="W4666" s="1">
        <f>Table1[[#This Row],[Earned Basic Salary]]+Table1[[#This Row],[HRA]]+Table1[[#This Row],[DA]]+Table1[[#This Row],[Overtime Pay]]</f>
        <v>48201.9</v>
      </c>
      <c r="X4666" s="1">
        <f>Table1[[#This Row],[Gross Salary]]-Table1[[#This Row],[Total Deduction]]</f>
        <v>43884.801538461543</v>
      </c>
      <c r="Y4666" t="s">
        <v>37</v>
      </c>
      <c r="Z4666" t="s">
        <v>95</v>
      </c>
      <c r="AA4666" t="s">
        <v>16369</v>
      </c>
      <c r="AB4666" t="s">
        <v>16370</v>
      </c>
    </row>
    <row r="4667" spans="1:28" x14ac:dyDescent="0.3">
      <c r="A4667" t="s">
        <v>16371</v>
      </c>
      <c r="B4667" t="s">
        <v>163</v>
      </c>
      <c r="C4667">
        <v>43</v>
      </c>
      <c r="D4667" t="s">
        <v>81</v>
      </c>
      <c r="E4667" t="s">
        <v>45</v>
      </c>
      <c r="F4667" t="s">
        <v>33</v>
      </c>
      <c r="G4667" t="s">
        <v>11718</v>
      </c>
      <c r="H4667" t="s">
        <v>35</v>
      </c>
      <c r="I4667" t="s">
        <v>36</v>
      </c>
      <c r="J4667">
        <v>26</v>
      </c>
      <c r="K4667">
        <v>24</v>
      </c>
      <c r="L4667">
        <f t="shared" si="216"/>
        <v>2</v>
      </c>
      <c r="M4667">
        <v>7</v>
      </c>
      <c r="N4667">
        <v>32423</v>
      </c>
      <c r="O4667" s="1">
        <f t="shared" si="217"/>
        <v>1247.0384615384614</v>
      </c>
      <c r="P4667" s="1">
        <f t="shared" si="218"/>
        <v>29928.923076923074</v>
      </c>
      <c r="Q4667" s="1">
        <f>Table1[[#This Row],[Earned Basic Salary]]*20%</f>
        <v>5985.7846153846149</v>
      </c>
      <c r="R4667" s="1">
        <f>Table1[[#This Row],[Earned Basic Salary]]*10%</f>
        <v>2992.8923076923074</v>
      </c>
      <c r="S4667" s="1">
        <f>Table1[[#This Row],[Earned Basic Salary]]*12%</f>
        <v>3591.4707692307688</v>
      </c>
      <c r="T4667" s="1">
        <f>200</f>
        <v>200</v>
      </c>
      <c r="U4667" s="1">
        <f>Table1[[#This Row],[PF]]+Table1[[#This Row],[Professional Tax]]</f>
        <v>3791.4707692307688</v>
      </c>
      <c r="V4667" s="1">
        <f>Table1[[#This Row],[Overtime Hours]]*200</f>
        <v>1400</v>
      </c>
      <c r="W4667" s="1">
        <f>Table1[[#This Row],[Earned Basic Salary]]+Table1[[#This Row],[HRA]]+Table1[[#This Row],[DA]]+Table1[[#This Row],[Overtime Pay]]</f>
        <v>40307.599999999999</v>
      </c>
      <c r="X4667" s="1">
        <f>Table1[[#This Row],[Gross Salary]]-Table1[[#This Row],[Total Deduction]]</f>
        <v>36516.129230769227</v>
      </c>
      <c r="Y4667" t="s">
        <v>37</v>
      </c>
      <c r="Z4667" t="s">
        <v>48</v>
      </c>
      <c r="AA4667" t="s">
        <v>16372</v>
      </c>
      <c r="AB4667" t="s">
        <v>16373</v>
      </c>
    </row>
    <row r="4668" spans="1:28" x14ac:dyDescent="0.3">
      <c r="A4668" t="s">
        <v>16374</v>
      </c>
      <c r="B4668" t="s">
        <v>52</v>
      </c>
      <c r="C4668">
        <v>28</v>
      </c>
      <c r="D4668" t="s">
        <v>53</v>
      </c>
      <c r="E4668" t="s">
        <v>121</v>
      </c>
      <c r="F4668" t="s">
        <v>55</v>
      </c>
      <c r="G4668" t="s">
        <v>6518</v>
      </c>
      <c r="H4668" t="s">
        <v>35</v>
      </c>
      <c r="I4668" t="s">
        <v>36</v>
      </c>
      <c r="J4668">
        <v>26</v>
      </c>
      <c r="K4668">
        <v>23</v>
      </c>
      <c r="L4668">
        <f t="shared" si="216"/>
        <v>3</v>
      </c>
      <c r="M4668">
        <v>1</v>
      </c>
      <c r="N4668">
        <v>51090</v>
      </c>
      <c r="O4668" s="1">
        <f t="shared" si="217"/>
        <v>1965</v>
      </c>
      <c r="P4668" s="1">
        <f t="shared" si="218"/>
        <v>45195</v>
      </c>
      <c r="Q4668" s="1">
        <f>Table1[[#This Row],[Earned Basic Salary]]*20%</f>
        <v>9039</v>
      </c>
      <c r="R4668" s="1">
        <f>Table1[[#This Row],[Earned Basic Salary]]*10%</f>
        <v>4519.5</v>
      </c>
      <c r="S4668" s="1">
        <f>Table1[[#This Row],[Earned Basic Salary]]*12%</f>
        <v>5423.4</v>
      </c>
      <c r="T4668" s="1">
        <f>200</f>
        <v>200</v>
      </c>
      <c r="U4668" s="1">
        <f>Table1[[#This Row],[PF]]+Table1[[#This Row],[Professional Tax]]</f>
        <v>5623.4</v>
      </c>
      <c r="V4668" s="1">
        <f>Table1[[#This Row],[Overtime Hours]]*200</f>
        <v>200</v>
      </c>
      <c r="W4668" s="1">
        <f>Table1[[#This Row],[Earned Basic Salary]]+Table1[[#This Row],[HRA]]+Table1[[#This Row],[DA]]+Table1[[#This Row],[Overtime Pay]]</f>
        <v>58953.5</v>
      </c>
      <c r="X4668" s="1">
        <f>Table1[[#This Row],[Gross Salary]]-Table1[[#This Row],[Total Deduction]]</f>
        <v>53330.1</v>
      </c>
      <c r="Y4668" t="s">
        <v>37</v>
      </c>
      <c r="Z4668" t="s">
        <v>106</v>
      </c>
      <c r="AA4668" t="s">
        <v>16375</v>
      </c>
      <c r="AB4668" t="s">
        <v>16376</v>
      </c>
    </row>
    <row r="4669" spans="1:28" x14ac:dyDescent="0.3">
      <c r="A4669" t="s">
        <v>16377</v>
      </c>
      <c r="B4669" t="s">
        <v>1478</v>
      </c>
      <c r="C4669">
        <v>44</v>
      </c>
      <c r="D4669" t="s">
        <v>133</v>
      </c>
      <c r="E4669" t="s">
        <v>54</v>
      </c>
      <c r="F4669" t="s">
        <v>55</v>
      </c>
      <c r="G4669" t="s">
        <v>16378</v>
      </c>
      <c r="H4669" t="s">
        <v>35</v>
      </c>
      <c r="I4669" t="s">
        <v>36</v>
      </c>
      <c r="J4669">
        <v>26</v>
      </c>
      <c r="K4669">
        <v>23</v>
      </c>
      <c r="L4669">
        <f t="shared" si="216"/>
        <v>3</v>
      </c>
      <c r="M4669">
        <v>9</v>
      </c>
      <c r="N4669">
        <v>52249</v>
      </c>
      <c r="O4669" s="1">
        <f t="shared" si="217"/>
        <v>2009.5769230769231</v>
      </c>
      <c r="P4669" s="1">
        <f t="shared" si="218"/>
        <v>46220.269230769234</v>
      </c>
      <c r="Q4669" s="1">
        <f>Table1[[#This Row],[Earned Basic Salary]]*20%</f>
        <v>9244.0538461538472</v>
      </c>
      <c r="R4669" s="1">
        <f>Table1[[#This Row],[Earned Basic Salary]]*10%</f>
        <v>4622.0269230769236</v>
      </c>
      <c r="S4669" s="1">
        <f>Table1[[#This Row],[Earned Basic Salary]]*12%</f>
        <v>5546.4323076923083</v>
      </c>
      <c r="T4669" s="1">
        <f>200</f>
        <v>200</v>
      </c>
      <c r="U4669" s="1">
        <f>Table1[[#This Row],[PF]]+Table1[[#This Row],[Professional Tax]]</f>
        <v>5746.4323076923083</v>
      </c>
      <c r="V4669" s="1">
        <f>Table1[[#This Row],[Overtime Hours]]*200</f>
        <v>1800</v>
      </c>
      <c r="W4669" s="1">
        <f>Table1[[#This Row],[Earned Basic Salary]]+Table1[[#This Row],[HRA]]+Table1[[#This Row],[DA]]+Table1[[#This Row],[Overtime Pay]]</f>
        <v>61886.350000000006</v>
      </c>
      <c r="X4669" s="1">
        <f>Table1[[#This Row],[Gross Salary]]-Table1[[#This Row],[Total Deduction]]</f>
        <v>56139.917692307696</v>
      </c>
      <c r="Y4669" t="s">
        <v>37</v>
      </c>
      <c r="Z4669" t="s">
        <v>106</v>
      </c>
      <c r="AA4669" t="s">
        <v>16379</v>
      </c>
      <c r="AB4669" t="s">
        <v>16380</v>
      </c>
    </row>
    <row r="4670" spans="1:28" x14ac:dyDescent="0.3">
      <c r="A4670" t="s">
        <v>16381</v>
      </c>
      <c r="B4670" t="s">
        <v>1030</v>
      </c>
      <c r="C4670">
        <v>34</v>
      </c>
      <c r="D4670" t="s">
        <v>127</v>
      </c>
      <c r="E4670" t="s">
        <v>45</v>
      </c>
      <c r="F4670" t="s">
        <v>69</v>
      </c>
      <c r="G4670" t="s">
        <v>3780</v>
      </c>
      <c r="H4670" t="s">
        <v>35</v>
      </c>
      <c r="I4670" t="s">
        <v>36</v>
      </c>
      <c r="J4670">
        <v>26</v>
      </c>
      <c r="K4670">
        <v>23</v>
      </c>
      <c r="L4670">
        <f t="shared" si="216"/>
        <v>3</v>
      </c>
      <c r="M4670">
        <v>1</v>
      </c>
      <c r="N4670">
        <v>34362</v>
      </c>
      <c r="O4670" s="1">
        <f t="shared" si="217"/>
        <v>1321.6153846153845</v>
      </c>
      <c r="P4670" s="1">
        <f t="shared" si="218"/>
        <v>30397.153846153844</v>
      </c>
      <c r="Q4670" s="1">
        <f>Table1[[#This Row],[Earned Basic Salary]]*20%</f>
        <v>6079.4307692307693</v>
      </c>
      <c r="R4670" s="1">
        <f>Table1[[#This Row],[Earned Basic Salary]]*10%</f>
        <v>3039.7153846153847</v>
      </c>
      <c r="S4670" s="1">
        <f>Table1[[#This Row],[Earned Basic Salary]]*12%</f>
        <v>3647.6584615384613</v>
      </c>
      <c r="T4670" s="1">
        <f>200</f>
        <v>200</v>
      </c>
      <c r="U4670" s="1">
        <f>Table1[[#This Row],[PF]]+Table1[[#This Row],[Professional Tax]]</f>
        <v>3847.6584615384613</v>
      </c>
      <c r="V4670" s="1">
        <f>Table1[[#This Row],[Overtime Hours]]*200</f>
        <v>200</v>
      </c>
      <c r="W4670" s="1">
        <f>Table1[[#This Row],[Earned Basic Salary]]+Table1[[#This Row],[HRA]]+Table1[[#This Row],[DA]]+Table1[[#This Row],[Overtime Pay]]</f>
        <v>39716.299999999996</v>
      </c>
      <c r="X4670" s="1">
        <f>Table1[[#This Row],[Gross Salary]]-Table1[[#This Row],[Total Deduction]]</f>
        <v>35868.641538461532</v>
      </c>
      <c r="Y4670" t="s">
        <v>37</v>
      </c>
      <c r="Z4670" t="s">
        <v>95</v>
      </c>
      <c r="AA4670" t="s">
        <v>16382</v>
      </c>
      <c r="AB4670" t="s">
        <v>16383</v>
      </c>
    </row>
    <row r="4671" spans="1:28" x14ac:dyDescent="0.3">
      <c r="A4671" t="s">
        <v>16384</v>
      </c>
      <c r="B4671" t="s">
        <v>1002</v>
      </c>
      <c r="C4671">
        <v>25</v>
      </c>
      <c r="D4671" t="s">
        <v>61</v>
      </c>
      <c r="E4671" t="s">
        <v>82</v>
      </c>
      <c r="F4671" t="s">
        <v>89</v>
      </c>
      <c r="G4671" t="s">
        <v>12993</v>
      </c>
      <c r="H4671" t="s">
        <v>35</v>
      </c>
      <c r="I4671" t="s">
        <v>36</v>
      </c>
      <c r="J4671">
        <v>26</v>
      </c>
      <c r="K4671">
        <v>23</v>
      </c>
      <c r="L4671">
        <f t="shared" si="216"/>
        <v>3</v>
      </c>
      <c r="M4671">
        <v>17</v>
      </c>
      <c r="N4671">
        <v>18962</v>
      </c>
      <c r="O4671" s="1">
        <f t="shared" si="217"/>
        <v>729.30769230769226</v>
      </c>
      <c r="P4671" s="1">
        <f t="shared" si="218"/>
        <v>16774.076923076922</v>
      </c>
      <c r="Q4671" s="1">
        <f>Table1[[#This Row],[Earned Basic Salary]]*20%</f>
        <v>3354.8153846153846</v>
      </c>
      <c r="R4671" s="1">
        <f>Table1[[#This Row],[Earned Basic Salary]]*10%</f>
        <v>1677.4076923076923</v>
      </c>
      <c r="S4671" s="1">
        <f>Table1[[#This Row],[Earned Basic Salary]]*12%</f>
        <v>2012.8892307692306</v>
      </c>
      <c r="T4671" s="1">
        <f>200</f>
        <v>200</v>
      </c>
      <c r="U4671" s="1">
        <f>Table1[[#This Row],[PF]]+Table1[[#This Row],[Professional Tax]]</f>
        <v>2212.8892307692304</v>
      </c>
      <c r="V4671" s="1">
        <f>Table1[[#This Row],[Overtime Hours]]*200</f>
        <v>3400</v>
      </c>
      <c r="W4671" s="1">
        <f>Table1[[#This Row],[Earned Basic Salary]]+Table1[[#This Row],[HRA]]+Table1[[#This Row],[DA]]+Table1[[#This Row],[Overtime Pay]]</f>
        <v>25206.3</v>
      </c>
      <c r="X4671" s="1">
        <f>Table1[[#This Row],[Gross Salary]]-Table1[[#This Row],[Total Deduction]]</f>
        <v>22993.41076923077</v>
      </c>
      <c r="Y4671" t="s">
        <v>37</v>
      </c>
      <c r="Z4671" t="s">
        <v>38</v>
      </c>
      <c r="AA4671" t="s">
        <v>16385</v>
      </c>
      <c r="AB4671" t="s">
        <v>16386</v>
      </c>
    </row>
    <row r="4672" spans="1:28" x14ac:dyDescent="0.3">
      <c r="A4672" t="s">
        <v>16387</v>
      </c>
      <c r="B4672" t="s">
        <v>126</v>
      </c>
      <c r="C4672">
        <v>26</v>
      </c>
      <c r="D4672" t="s">
        <v>44</v>
      </c>
      <c r="E4672" t="s">
        <v>121</v>
      </c>
      <c r="F4672" t="s">
        <v>63</v>
      </c>
      <c r="G4672" t="s">
        <v>2611</v>
      </c>
      <c r="H4672" t="s">
        <v>35</v>
      </c>
      <c r="I4672" t="s">
        <v>36</v>
      </c>
      <c r="J4672">
        <v>26</v>
      </c>
      <c r="K4672">
        <v>23</v>
      </c>
      <c r="L4672">
        <f t="shared" si="216"/>
        <v>3</v>
      </c>
      <c r="M4672">
        <v>5</v>
      </c>
      <c r="N4672">
        <v>50753</v>
      </c>
      <c r="O4672" s="1">
        <f t="shared" si="217"/>
        <v>1952.0384615384614</v>
      </c>
      <c r="P4672" s="1">
        <f t="shared" si="218"/>
        <v>44896.88461538461</v>
      </c>
      <c r="Q4672" s="1">
        <f>Table1[[#This Row],[Earned Basic Salary]]*20%</f>
        <v>8979.376923076923</v>
      </c>
      <c r="R4672" s="1">
        <f>Table1[[#This Row],[Earned Basic Salary]]*10%</f>
        <v>4489.6884615384615</v>
      </c>
      <c r="S4672" s="1">
        <f>Table1[[#This Row],[Earned Basic Salary]]*12%</f>
        <v>5387.6261538461531</v>
      </c>
      <c r="T4672" s="1">
        <f>200</f>
        <v>200</v>
      </c>
      <c r="U4672" s="1">
        <f>Table1[[#This Row],[PF]]+Table1[[#This Row],[Professional Tax]]</f>
        <v>5587.6261538461531</v>
      </c>
      <c r="V4672" s="1">
        <f>Table1[[#This Row],[Overtime Hours]]*200</f>
        <v>1000</v>
      </c>
      <c r="W4672" s="1">
        <f>Table1[[#This Row],[Earned Basic Salary]]+Table1[[#This Row],[HRA]]+Table1[[#This Row],[DA]]+Table1[[#This Row],[Overtime Pay]]</f>
        <v>59365.95</v>
      </c>
      <c r="X4672" s="1">
        <f>Table1[[#This Row],[Gross Salary]]-Table1[[#This Row],[Total Deduction]]</f>
        <v>53778.323846153842</v>
      </c>
      <c r="Y4672" t="s">
        <v>37</v>
      </c>
      <c r="Z4672" t="s">
        <v>95</v>
      </c>
      <c r="AA4672" t="s">
        <v>16388</v>
      </c>
      <c r="AB4672" t="s">
        <v>16389</v>
      </c>
    </row>
    <row r="4673" spans="1:28" x14ac:dyDescent="0.3">
      <c r="A4673" t="s">
        <v>16390</v>
      </c>
      <c r="B4673" t="s">
        <v>1011</v>
      </c>
      <c r="C4673">
        <v>52</v>
      </c>
      <c r="D4673" t="s">
        <v>75</v>
      </c>
      <c r="E4673" t="s">
        <v>54</v>
      </c>
      <c r="F4673" t="s">
        <v>63</v>
      </c>
      <c r="G4673" t="s">
        <v>3155</v>
      </c>
      <c r="H4673" t="s">
        <v>35</v>
      </c>
      <c r="I4673" t="s">
        <v>36</v>
      </c>
      <c r="J4673">
        <v>26</v>
      </c>
      <c r="K4673">
        <v>24</v>
      </c>
      <c r="L4673">
        <f t="shared" si="216"/>
        <v>2</v>
      </c>
      <c r="M4673">
        <v>6</v>
      </c>
      <c r="N4673">
        <v>42501</v>
      </c>
      <c r="O4673" s="1">
        <f t="shared" si="217"/>
        <v>1634.6538461538462</v>
      </c>
      <c r="P4673" s="1">
        <f t="shared" si="218"/>
        <v>39231.692307692312</v>
      </c>
      <c r="Q4673" s="1">
        <f>Table1[[#This Row],[Earned Basic Salary]]*20%</f>
        <v>7846.338461538463</v>
      </c>
      <c r="R4673" s="1">
        <f>Table1[[#This Row],[Earned Basic Salary]]*10%</f>
        <v>3923.1692307692315</v>
      </c>
      <c r="S4673" s="1">
        <f>Table1[[#This Row],[Earned Basic Salary]]*12%</f>
        <v>4707.8030769230772</v>
      </c>
      <c r="T4673" s="1">
        <f>200</f>
        <v>200</v>
      </c>
      <c r="U4673" s="1">
        <f>Table1[[#This Row],[PF]]+Table1[[#This Row],[Professional Tax]]</f>
        <v>4907.8030769230772</v>
      </c>
      <c r="V4673" s="1">
        <f>Table1[[#This Row],[Overtime Hours]]*200</f>
        <v>1200</v>
      </c>
      <c r="W4673" s="1">
        <f>Table1[[#This Row],[Earned Basic Salary]]+Table1[[#This Row],[HRA]]+Table1[[#This Row],[DA]]+Table1[[#This Row],[Overtime Pay]]</f>
        <v>52201.200000000004</v>
      </c>
      <c r="X4673" s="1">
        <f>Table1[[#This Row],[Gross Salary]]-Table1[[#This Row],[Total Deduction]]</f>
        <v>47293.396923076929</v>
      </c>
      <c r="Y4673" t="s">
        <v>37</v>
      </c>
      <c r="Z4673" t="s">
        <v>106</v>
      </c>
      <c r="AA4673" t="s">
        <v>16391</v>
      </c>
      <c r="AB4673" t="s">
        <v>16392</v>
      </c>
    </row>
    <row r="4674" spans="1:28" x14ac:dyDescent="0.3">
      <c r="A4674" t="s">
        <v>16393</v>
      </c>
      <c r="B4674" t="s">
        <v>512</v>
      </c>
      <c r="C4674">
        <v>37</v>
      </c>
      <c r="D4674" t="s">
        <v>127</v>
      </c>
      <c r="E4674" t="s">
        <v>45</v>
      </c>
      <c r="F4674" t="s">
        <v>33</v>
      </c>
      <c r="G4674" t="s">
        <v>16021</v>
      </c>
      <c r="H4674" t="s">
        <v>35</v>
      </c>
      <c r="I4674" t="s">
        <v>36</v>
      </c>
      <c r="J4674">
        <v>26</v>
      </c>
      <c r="K4674">
        <v>24</v>
      </c>
      <c r="L4674">
        <f t="shared" si="216"/>
        <v>2</v>
      </c>
      <c r="M4674">
        <v>7</v>
      </c>
      <c r="N4674">
        <v>74034</v>
      </c>
      <c r="O4674" s="1">
        <f t="shared" si="217"/>
        <v>2847.4615384615386</v>
      </c>
      <c r="P4674" s="1">
        <f t="shared" si="218"/>
        <v>68339.076923076922</v>
      </c>
      <c r="Q4674" s="1">
        <f>Table1[[#This Row],[Earned Basic Salary]]*20%</f>
        <v>13667.815384615385</v>
      </c>
      <c r="R4674" s="1">
        <f>Table1[[#This Row],[Earned Basic Salary]]*10%</f>
        <v>6833.9076923076927</v>
      </c>
      <c r="S4674" s="1">
        <f>Table1[[#This Row],[Earned Basic Salary]]*12%</f>
        <v>8200.6892307692306</v>
      </c>
      <c r="T4674" s="1">
        <f>200</f>
        <v>200</v>
      </c>
      <c r="U4674" s="1">
        <f>Table1[[#This Row],[PF]]+Table1[[#This Row],[Professional Tax]]</f>
        <v>8400.6892307692306</v>
      </c>
      <c r="V4674" s="1">
        <f>Table1[[#This Row],[Overtime Hours]]*200</f>
        <v>1400</v>
      </c>
      <c r="W4674" s="1">
        <f>Table1[[#This Row],[Earned Basic Salary]]+Table1[[#This Row],[HRA]]+Table1[[#This Row],[DA]]+Table1[[#This Row],[Overtime Pay]]</f>
        <v>90240.8</v>
      </c>
      <c r="X4674" s="1">
        <f>Table1[[#This Row],[Gross Salary]]-Table1[[#This Row],[Total Deduction]]</f>
        <v>81840.110769230771</v>
      </c>
      <c r="Y4674" t="s">
        <v>37</v>
      </c>
      <c r="Z4674" t="s">
        <v>106</v>
      </c>
      <c r="AA4674" t="s">
        <v>16394</v>
      </c>
      <c r="AB4674" t="s">
        <v>16395</v>
      </c>
    </row>
    <row r="4675" spans="1:28" x14ac:dyDescent="0.3">
      <c r="A4675" t="s">
        <v>16396</v>
      </c>
      <c r="B4675" t="s">
        <v>207</v>
      </c>
      <c r="C4675">
        <v>51</v>
      </c>
      <c r="D4675" t="s">
        <v>61</v>
      </c>
      <c r="E4675" t="s">
        <v>32</v>
      </c>
      <c r="F4675" t="s">
        <v>63</v>
      </c>
      <c r="G4675" t="s">
        <v>14503</v>
      </c>
      <c r="H4675" t="s">
        <v>35</v>
      </c>
      <c r="I4675" t="s">
        <v>36</v>
      </c>
      <c r="J4675">
        <v>26</v>
      </c>
      <c r="K4675">
        <v>22</v>
      </c>
      <c r="L4675">
        <f t="shared" ref="L4675:L4738" si="219">J4675-K4675</f>
        <v>4</v>
      </c>
      <c r="M4675">
        <v>13</v>
      </c>
      <c r="N4675">
        <v>62480</v>
      </c>
      <c r="O4675" s="1">
        <f t="shared" ref="O4675:O4738" si="220">N4675/J4675</f>
        <v>2403.0769230769229</v>
      </c>
      <c r="P4675" s="1">
        <f t="shared" ref="P4675:P4738" si="221">O4675*K4675</f>
        <v>52867.692307692305</v>
      </c>
      <c r="Q4675" s="1">
        <f>Table1[[#This Row],[Earned Basic Salary]]*20%</f>
        <v>10573.538461538461</v>
      </c>
      <c r="R4675" s="1">
        <f>Table1[[#This Row],[Earned Basic Salary]]*10%</f>
        <v>5286.7692307692305</v>
      </c>
      <c r="S4675" s="1">
        <f>Table1[[#This Row],[Earned Basic Salary]]*12%</f>
        <v>6344.123076923076</v>
      </c>
      <c r="T4675" s="1">
        <f>200</f>
        <v>200</v>
      </c>
      <c r="U4675" s="1">
        <f>Table1[[#This Row],[PF]]+Table1[[#This Row],[Professional Tax]]</f>
        <v>6544.123076923076</v>
      </c>
      <c r="V4675" s="1">
        <f>Table1[[#This Row],[Overtime Hours]]*200</f>
        <v>2600</v>
      </c>
      <c r="W4675" s="1">
        <f>Table1[[#This Row],[Earned Basic Salary]]+Table1[[#This Row],[HRA]]+Table1[[#This Row],[DA]]+Table1[[#This Row],[Overtime Pay]]</f>
        <v>71328</v>
      </c>
      <c r="X4675" s="1">
        <f>Table1[[#This Row],[Gross Salary]]-Table1[[#This Row],[Total Deduction]]</f>
        <v>64783.876923076925</v>
      </c>
      <c r="Y4675" t="s">
        <v>37</v>
      </c>
      <c r="Z4675" t="s">
        <v>106</v>
      </c>
      <c r="AA4675" t="s">
        <v>16397</v>
      </c>
      <c r="AB4675" t="s">
        <v>16398</v>
      </c>
    </row>
    <row r="4676" spans="1:28" x14ac:dyDescent="0.3">
      <c r="A4676" t="s">
        <v>16399</v>
      </c>
      <c r="B4676" t="s">
        <v>1162</v>
      </c>
      <c r="C4676">
        <v>27</v>
      </c>
      <c r="D4676" t="s">
        <v>133</v>
      </c>
      <c r="E4676" t="s">
        <v>54</v>
      </c>
      <c r="F4676" t="s">
        <v>89</v>
      </c>
      <c r="G4676" t="s">
        <v>7287</v>
      </c>
      <c r="H4676" t="s">
        <v>35</v>
      </c>
      <c r="I4676" t="s">
        <v>36</v>
      </c>
      <c r="J4676">
        <v>26</v>
      </c>
      <c r="K4676">
        <v>21</v>
      </c>
      <c r="L4676">
        <f t="shared" si="219"/>
        <v>5</v>
      </c>
      <c r="M4676">
        <v>0</v>
      </c>
      <c r="N4676">
        <v>75490</v>
      </c>
      <c r="O4676" s="1">
        <f t="shared" si="220"/>
        <v>2903.4615384615386</v>
      </c>
      <c r="P4676" s="1">
        <f t="shared" si="221"/>
        <v>60972.692307692312</v>
      </c>
      <c r="Q4676" s="1">
        <f>Table1[[#This Row],[Earned Basic Salary]]*20%</f>
        <v>12194.538461538463</v>
      </c>
      <c r="R4676" s="1">
        <f>Table1[[#This Row],[Earned Basic Salary]]*10%</f>
        <v>6097.2692307692314</v>
      </c>
      <c r="S4676" s="1">
        <f>Table1[[#This Row],[Earned Basic Salary]]*12%</f>
        <v>7316.7230769230773</v>
      </c>
      <c r="T4676" s="1">
        <f>200</f>
        <v>200</v>
      </c>
      <c r="U4676" s="1">
        <f>Table1[[#This Row],[PF]]+Table1[[#This Row],[Professional Tax]]</f>
        <v>7516.7230769230773</v>
      </c>
      <c r="V4676" s="1">
        <f>Table1[[#This Row],[Overtime Hours]]*200</f>
        <v>0</v>
      </c>
      <c r="W4676" s="1">
        <f>Table1[[#This Row],[Earned Basic Salary]]+Table1[[#This Row],[HRA]]+Table1[[#This Row],[DA]]+Table1[[#This Row],[Overtime Pay]]</f>
        <v>79264.500000000015</v>
      </c>
      <c r="X4676" s="1">
        <f>Table1[[#This Row],[Gross Salary]]-Table1[[#This Row],[Total Deduction]]</f>
        <v>71747.776923076934</v>
      </c>
      <c r="Y4676" t="s">
        <v>37</v>
      </c>
      <c r="Z4676" t="s">
        <v>95</v>
      </c>
      <c r="AA4676" t="s">
        <v>16400</v>
      </c>
      <c r="AB4676" t="s">
        <v>16401</v>
      </c>
    </row>
    <row r="4677" spans="1:28" x14ac:dyDescent="0.3">
      <c r="A4677" t="s">
        <v>16402</v>
      </c>
      <c r="B4677" t="s">
        <v>1011</v>
      </c>
      <c r="C4677">
        <v>28</v>
      </c>
      <c r="D4677" t="s">
        <v>44</v>
      </c>
      <c r="E4677" t="s">
        <v>62</v>
      </c>
      <c r="F4677" t="s">
        <v>55</v>
      </c>
      <c r="G4677" t="s">
        <v>1440</v>
      </c>
      <c r="H4677" t="s">
        <v>35</v>
      </c>
      <c r="I4677" t="s">
        <v>36</v>
      </c>
      <c r="J4677">
        <v>26</v>
      </c>
      <c r="K4677">
        <v>23</v>
      </c>
      <c r="L4677">
        <f t="shared" si="219"/>
        <v>3</v>
      </c>
      <c r="M4677">
        <v>7</v>
      </c>
      <c r="N4677">
        <v>25556</v>
      </c>
      <c r="O4677" s="1">
        <f t="shared" si="220"/>
        <v>982.92307692307691</v>
      </c>
      <c r="P4677" s="1">
        <f t="shared" si="221"/>
        <v>22607.23076923077</v>
      </c>
      <c r="Q4677" s="1">
        <f>Table1[[#This Row],[Earned Basic Salary]]*20%</f>
        <v>4521.4461538461537</v>
      </c>
      <c r="R4677" s="1">
        <f>Table1[[#This Row],[Earned Basic Salary]]*10%</f>
        <v>2260.7230769230769</v>
      </c>
      <c r="S4677" s="1">
        <f>Table1[[#This Row],[Earned Basic Salary]]*12%</f>
        <v>2712.8676923076923</v>
      </c>
      <c r="T4677" s="1">
        <f>200</f>
        <v>200</v>
      </c>
      <c r="U4677" s="1">
        <f>Table1[[#This Row],[PF]]+Table1[[#This Row],[Professional Tax]]</f>
        <v>2912.8676923076923</v>
      </c>
      <c r="V4677" s="1">
        <f>Table1[[#This Row],[Overtime Hours]]*200</f>
        <v>1400</v>
      </c>
      <c r="W4677" s="1">
        <f>Table1[[#This Row],[Earned Basic Salary]]+Table1[[#This Row],[HRA]]+Table1[[#This Row],[DA]]+Table1[[#This Row],[Overtime Pay]]</f>
        <v>30789.4</v>
      </c>
      <c r="X4677" s="1">
        <f>Table1[[#This Row],[Gross Salary]]-Table1[[#This Row],[Total Deduction]]</f>
        <v>27876.532307692309</v>
      </c>
      <c r="Y4677" t="s">
        <v>37</v>
      </c>
      <c r="Z4677" t="s">
        <v>38</v>
      </c>
      <c r="AA4677" t="s">
        <v>16403</v>
      </c>
      <c r="AB4677" t="s">
        <v>16404</v>
      </c>
    </row>
    <row r="4678" spans="1:28" x14ac:dyDescent="0.3">
      <c r="A4678" t="s">
        <v>16405</v>
      </c>
      <c r="B4678" t="s">
        <v>1425</v>
      </c>
      <c r="C4678">
        <v>45</v>
      </c>
      <c r="D4678" t="s">
        <v>133</v>
      </c>
      <c r="E4678" t="s">
        <v>121</v>
      </c>
      <c r="F4678" t="s">
        <v>69</v>
      </c>
      <c r="G4678" t="s">
        <v>16406</v>
      </c>
      <c r="H4678" t="s">
        <v>35</v>
      </c>
      <c r="I4678" t="s">
        <v>36</v>
      </c>
      <c r="J4678">
        <v>26</v>
      </c>
      <c r="K4678">
        <v>22</v>
      </c>
      <c r="L4678">
        <f t="shared" si="219"/>
        <v>4</v>
      </c>
      <c r="M4678">
        <v>10</v>
      </c>
      <c r="N4678">
        <v>55893</v>
      </c>
      <c r="O4678" s="1">
        <f t="shared" si="220"/>
        <v>2149.7307692307691</v>
      </c>
      <c r="P4678" s="1">
        <f t="shared" si="221"/>
        <v>47294.076923076922</v>
      </c>
      <c r="Q4678" s="1">
        <f>Table1[[#This Row],[Earned Basic Salary]]*20%</f>
        <v>9458.8153846153855</v>
      </c>
      <c r="R4678" s="1">
        <f>Table1[[#This Row],[Earned Basic Salary]]*10%</f>
        <v>4729.4076923076927</v>
      </c>
      <c r="S4678" s="1">
        <f>Table1[[#This Row],[Earned Basic Salary]]*12%</f>
        <v>5675.28923076923</v>
      </c>
      <c r="T4678" s="1">
        <f>200</f>
        <v>200</v>
      </c>
      <c r="U4678" s="1">
        <f>Table1[[#This Row],[PF]]+Table1[[#This Row],[Professional Tax]]</f>
        <v>5875.28923076923</v>
      </c>
      <c r="V4678" s="1">
        <f>Table1[[#This Row],[Overtime Hours]]*200</f>
        <v>2000</v>
      </c>
      <c r="W4678" s="1">
        <f>Table1[[#This Row],[Earned Basic Salary]]+Table1[[#This Row],[HRA]]+Table1[[#This Row],[DA]]+Table1[[#This Row],[Overtime Pay]]</f>
        <v>63482.3</v>
      </c>
      <c r="X4678" s="1">
        <f>Table1[[#This Row],[Gross Salary]]-Table1[[#This Row],[Total Deduction]]</f>
        <v>57607.010769230772</v>
      </c>
      <c r="Y4678" t="s">
        <v>37</v>
      </c>
      <c r="Z4678" t="s">
        <v>38</v>
      </c>
      <c r="AA4678" t="s">
        <v>16407</v>
      </c>
      <c r="AB4678" t="s">
        <v>16408</v>
      </c>
    </row>
    <row r="4679" spans="1:28" x14ac:dyDescent="0.3">
      <c r="A4679" t="s">
        <v>16409</v>
      </c>
      <c r="B4679" t="s">
        <v>163</v>
      </c>
      <c r="C4679">
        <v>42</v>
      </c>
      <c r="D4679" t="s">
        <v>127</v>
      </c>
      <c r="E4679" t="s">
        <v>82</v>
      </c>
      <c r="F4679" t="s">
        <v>55</v>
      </c>
      <c r="G4679" t="s">
        <v>6682</v>
      </c>
      <c r="H4679" t="s">
        <v>35</v>
      </c>
      <c r="I4679" t="s">
        <v>36</v>
      </c>
      <c r="J4679">
        <v>26</v>
      </c>
      <c r="K4679">
        <v>23</v>
      </c>
      <c r="L4679">
        <f t="shared" si="219"/>
        <v>3</v>
      </c>
      <c r="M4679">
        <v>1</v>
      </c>
      <c r="N4679">
        <v>78497</v>
      </c>
      <c r="O4679" s="1">
        <f t="shared" si="220"/>
        <v>3019.1153846153848</v>
      </c>
      <c r="P4679" s="1">
        <f t="shared" si="221"/>
        <v>69439.653846153844</v>
      </c>
      <c r="Q4679" s="1">
        <f>Table1[[#This Row],[Earned Basic Salary]]*20%</f>
        <v>13887.93076923077</v>
      </c>
      <c r="R4679" s="1">
        <f>Table1[[#This Row],[Earned Basic Salary]]*10%</f>
        <v>6943.9653846153851</v>
      </c>
      <c r="S4679" s="1">
        <f>Table1[[#This Row],[Earned Basic Salary]]*12%</f>
        <v>8332.7584615384603</v>
      </c>
      <c r="T4679" s="1">
        <f>200</f>
        <v>200</v>
      </c>
      <c r="U4679" s="1">
        <f>Table1[[#This Row],[PF]]+Table1[[#This Row],[Professional Tax]]</f>
        <v>8532.7584615384603</v>
      </c>
      <c r="V4679" s="1">
        <f>Table1[[#This Row],[Overtime Hours]]*200</f>
        <v>200</v>
      </c>
      <c r="W4679" s="1">
        <f>Table1[[#This Row],[Earned Basic Salary]]+Table1[[#This Row],[HRA]]+Table1[[#This Row],[DA]]+Table1[[#This Row],[Overtime Pay]]</f>
        <v>90471.549999999988</v>
      </c>
      <c r="X4679" s="1">
        <f>Table1[[#This Row],[Gross Salary]]-Table1[[#This Row],[Total Deduction]]</f>
        <v>81938.791538461533</v>
      </c>
      <c r="Y4679" t="s">
        <v>37</v>
      </c>
      <c r="Z4679" t="s">
        <v>48</v>
      </c>
      <c r="AA4679" t="s">
        <v>16410</v>
      </c>
      <c r="AB4679" t="s">
        <v>16411</v>
      </c>
    </row>
    <row r="4680" spans="1:28" x14ac:dyDescent="0.3">
      <c r="A4680" t="s">
        <v>16412</v>
      </c>
      <c r="B4680" t="s">
        <v>29</v>
      </c>
      <c r="C4680">
        <v>48</v>
      </c>
      <c r="D4680" t="s">
        <v>44</v>
      </c>
      <c r="E4680" t="s">
        <v>54</v>
      </c>
      <c r="F4680" t="s">
        <v>33</v>
      </c>
      <c r="G4680" t="s">
        <v>3020</v>
      </c>
      <c r="H4680" t="s">
        <v>35</v>
      </c>
      <c r="I4680" t="s">
        <v>36</v>
      </c>
      <c r="J4680">
        <v>26</v>
      </c>
      <c r="K4680">
        <v>24</v>
      </c>
      <c r="L4680">
        <f t="shared" si="219"/>
        <v>2</v>
      </c>
      <c r="M4680">
        <v>12</v>
      </c>
      <c r="N4680">
        <v>49200</v>
      </c>
      <c r="O4680" s="1">
        <f t="shared" si="220"/>
        <v>1892.3076923076924</v>
      </c>
      <c r="P4680" s="1">
        <f t="shared" si="221"/>
        <v>45415.384615384617</v>
      </c>
      <c r="Q4680" s="1">
        <f>Table1[[#This Row],[Earned Basic Salary]]*20%</f>
        <v>9083.0769230769238</v>
      </c>
      <c r="R4680" s="1">
        <f>Table1[[#This Row],[Earned Basic Salary]]*10%</f>
        <v>4541.5384615384619</v>
      </c>
      <c r="S4680" s="1">
        <f>Table1[[#This Row],[Earned Basic Salary]]*12%</f>
        <v>5449.8461538461543</v>
      </c>
      <c r="T4680" s="1">
        <f>200</f>
        <v>200</v>
      </c>
      <c r="U4680" s="1">
        <f>Table1[[#This Row],[PF]]+Table1[[#This Row],[Professional Tax]]</f>
        <v>5649.8461538461543</v>
      </c>
      <c r="V4680" s="1">
        <f>Table1[[#This Row],[Overtime Hours]]*200</f>
        <v>2400</v>
      </c>
      <c r="W4680" s="1">
        <f>Table1[[#This Row],[Earned Basic Salary]]+Table1[[#This Row],[HRA]]+Table1[[#This Row],[DA]]+Table1[[#This Row],[Overtime Pay]]</f>
        <v>61440</v>
      </c>
      <c r="X4680" s="1">
        <f>Table1[[#This Row],[Gross Salary]]-Table1[[#This Row],[Total Deduction]]</f>
        <v>55790.153846153844</v>
      </c>
      <c r="Y4680" t="s">
        <v>37</v>
      </c>
      <c r="Z4680" t="s">
        <v>38</v>
      </c>
      <c r="AA4680" t="s">
        <v>16413</v>
      </c>
      <c r="AB4680" t="s">
        <v>16414</v>
      </c>
    </row>
    <row r="4681" spans="1:28" x14ac:dyDescent="0.3">
      <c r="A4681" t="s">
        <v>16415</v>
      </c>
      <c r="B4681" t="s">
        <v>280</v>
      </c>
      <c r="C4681">
        <v>45</v>
      </c>
      <c r="D4681" t="s">
        <v>44</v>
      </c>
      <c r="E4681" t="s">
        <v>121</v>
      </c>
      <c r="F4681" t="s">
        <v>46</v>
      </c>
      <c r="G4681" t="s">
        <v>7580</v>
      </c>
      <c r="H4681" t="s">
        <v>35</v>
      </c>
      <c r="I4681" t="s">
        <v>36</v>
      </c>
      <c r="J4681">
        <v>26</v>
      </c>
      <c r="K4681">
        <v>24</v>
      </c>
      <c r="L4681">
        <f t="shared" si="219"/>
        <v>2</v>
      </c>
      <c r="M4681">
        <v>2</v>
      </c>
      <c r="N4681">
        <v>57360</v>
      </c>
      <c r="O4681" s="1">
        <f t="shared" si="220"/>
        <v>2206.1538461538462</v>
      </c>
      <c r="P4681" s="1">
        <f t="shared" si="221"/>
        <v>52947.692307692312</v>
      </c>
      <c r="Q4681" s="1">
        <f>Table1[[#This Row],[Earned Basic Salary]]*20%</f>
        <v>10589.538461538463</v>
      </c>
      <c r="R4681" s="1">
        <f>Table1[[#This Row],[Earned Basic Salary]]*10%</f>
        <v>5294.7692307692314</v>
      </c>
      <c r="S4681" s="1">
        <f>Table1[[#This Row],[Earned Basic Salary]]*12%</f>
        <v>6353.7230769230773</v>
      </c>
      <c r="T4681" s="1">
        <f>200</f>
        <v>200</v>
      </c>
      <c r="U4681" s="1">
        <f>Table1[[#This Row],[PF]]+Table1[[#This Row],[Professional Tax]]</f>
        <v>6553.7230769230773</v>
      </c>
      <c r="V4681" s="1">
        <f>Table1[[#This Row],[Overtime Hours]]*200</f>
        <v>400</v>
      </c>
      <c r="W4681" s="1">
        <f>Table1[[#This Row],[Earned Basic Salary]]+Table1[[#This Row],[HRA]]+Table1[[#This Row],[DA]]+Table1[[#This Row],[Overtime Pay]]</f>
        <v>69232</v>
      </c>
      <c r="X4681" s="1">
        <f>Table1[[#This Row],[Gross Salary]]-Table1[[#This Row],[Total Deduction]]</f>
        <v>62678.276923076919</v>
      </c>
      <c r="Y4681" t="s">
        <v>37</v>
      </c>
      <c r="Z4681" t="s">
        <v>95</v>
      </c>
      <c r="AA4681" t="s">
        <v>16416</v>
      </c>
      <c r="AB4681" t="s">
        <v>16417</v>
      </c>
    </row>
    <row r="4682" spans="1:28" x14ac:dyDescent="0.3">
      <c r="A4682" t="s">
        <v>16418</v>
      </c>
      <c r="B4682" t="s">
        <v>153</v>
      </c>
      <c r="C4682">
        <v>33</v>
      </c>
      <c r="D4682" t="s">
        <v>44</v>
      </c>
      <c r="E4682" t="s">
        <v>82</v>
      </c>
      <c r="F4682" t="s">
        <v>55</v>
      </c>
      <c r="G4682" t="s">
        <v>4360</v>
      </c>
      <c r="H4682" t="s">
        <v>35</v>
      </c>
      <c r="I4682" t="s">
        <v>36</v>
      </c>
      <c r="J4682">
        <v>26</v>
      </c>
      <c r="K4682">
        <v>25</v>
      </c>
      <c r="L4682">
        <f t="shared" si="219"/>
        <v>1</v>
      </c>
      <c r="M4682">
        <v>19</v>
      </c>
      <c r="N4682">
        <v>64318</v>
      </c>
      <c r="O4682" s="1">
        <f t="shared" si="220"/>
        <v>2473.7692307692309</v>
      </c>
      <c r="P4682" s="1">
        <f t="shared" si="221"/>
        <v>61844.230769230773</v>
      </c>
      <c r="Q4682" s="1">
        <f>Table1[[#This Row],[Earned Basic Salary]]*20%</f>
        <v>12368.846153846156</v>
      </c>
      <c r="R4682" s="1">
        <f>Table1[[#This Row],[Earned Basic Salary]]*10%</f>
        <v>6184.423076923078</v>
      </c>
      <c r="S4682" s="1">
        <f>Table1[[#This Row],[Earned Basic Salary]]*12%</f>
        <v>7421.3076923076924</v>
      </c>
      <c r="T4682" s="1">
        <f>200</f>
        <v>200</v>
      </c>
      <c r="U4682" s="1">
        <f>Table1[[#This Row],[PF]]+Table1[[#This Row],[Professional Tax]]</f>
        <v>7621.3076923076924</v>
      </c>
      <c r="V4682" s="1">
        <f>Table1[[#This Row],[Overtime Hours]]*200</f>
        <v>3800</v>
      </c>
      <c r="W4682" s="1">
        <f>Table1[[#This Row],[Earned Basic Salary]]+Table1[[#This Row],[HRA]]+Table1[[#This Row],[DA]]+Table1[[#This Row],[Overtime Pay]]</f>
        <v>84197.500000000015</v>
      </c>
      <c r="X4682" s="1">
        <f>Table1[[#This Row],[Gross Salary]]-Table1[[#This Row],[Total Deduction]]</f>
        <v>76576.192307692327</v>
      </c>
      <c r="Y4682" t="s">
        <v>37</v>
      </c>
      <c r="Z4682" t="s">
        <v>106</v>
      </c>
      <c r="AA4682" t="s">
        <v>16419</v>
      </c>
      <c r="AB4682" t="s">
        <v>16420</v>
      </c>
    </row>
    <row r="4683" spans="1:28" x14ac:dyDescent="0.3">
      <c r="A4683" t="s">
        <v>16421</v>
      </c>
      <c r="B4683" t="s">
        <v>1002</v>
      </c>
      <c r="C4683">
        <v>52</v>
      </c>
      <c r="D4683" t="s">
        <v>31</v>
      </c>
      <c r="E4683" t="s">
        <v>45</v>
      </c>
      <c r="F4683" t="s">
        <v>63</v>
      </c>
      <c r="G4683" t="s">
        <v>8955</v>
      </c>
      <c r="H4683" t="s">
        <v>35</v>
      </c>
      <c r="I4683" t="s">
        <v>36</v>
      </c>
      <c r="J4683">
        <v>26</v>
      </c>
      <c r="K4683">
        <v>23</v>
      </c>
      <c r="L4683">
        <f t="shared" si="219"/>
        <v>3</v>
      </c>
      <c r="M4683">
        <v>13</v>
      </c>
      <c r="N4683">
        <v>75869</v>
      </c>
      <c r="O4683" s="1">
        <f t="shared" si="220"/>
        <v>2918.0384615384614</v>
      </c>
      <c r="P4683" s="1">
        <f t="shared" si="221"/>
        <v>67114.88461538461</v>
      </c>
      <c r="Q4683" s="1">
        <f>Table1[[#This Row],[Earned Basic Salary]]*20%</f>
        <v>13422.976923076923</v>
      </c>
      <c r="R4683" s="1">
        <f>Table1[[#This Row],[Earned Basic Salary]]*10%</f>
        <v>6711.4884615384617</v>
      </c>
      <c r="S4683" s="1">
        <f>Table1[[#This Row],[Earned Basic Salary]]*12%</f>
        <v>8053.786153846153</v>
      </c>
      <c r="T4683" s="1">
        <f>200</f>
        <v>200</v>
      </c>
      <c r="U4683" s="1">
        <f>Table1[[#This Row],[PF]]+Table1[[#This Row],[Professional Tax]]</f>
        <v>8253.786153846153</v>
      </c>
      <c r="V4683" s="1">
        <f>Table1[[#This Row],[Overtime Hours]]*200</f>
        <v>2600</v>
      </c>
      <c r="W4683" s="1">
        <f>Table1[[#This Row],[Earned Basic Salary]]+Table1[[#This Row],[HRA]]+Table1[[#This Row],[DA]]+Table1[[#This Row],[Overtime Pay]]</f>
        <v>89849.349999999991</v>
      </c>
      <c r="X4683" s="1">
        <f>Table1[[#This Row],[Gross Salary]]-Table1[[#This Row],[Total Deduction]]</f>
        <v>81595.563846153833</v>
      </c>
      <c r="Y4683" t="s">
        <v>37</v>
      </c>
      <c r="Z4683" t="s">
        <v>48</v>
      </c>
      <c r="AA4683" t="s">
        <v>16422</v>
      </c>
      <c r="AB4683" t="s">
        <v>16423</v>
      </c>
    </row>
    <row r="4684" spans="1:28" x14ac:dyDescent="0.3">
      <c r="A4684" t="s">
        <v>16424</v>
      </c>
      <c r="B4684" t="s">
        <v>415</v>
      </c>
      <c r="C4684">
        <v>52</v>
      </c>
      <c r="D4684" t="s">
        <v>53</v>
      </c>
      <c r="E4684" t="s">
        <v>54</v>
      </c>
      <c r="F4684" t="s">
        <v>33</v>
      </c>
      <c r="G4684" t="s">
        <v>13417</v>
      </c>
      <c r="H4684" t="s">
        <v>35</v>
      </c>
      <c r="I4684" t="s">
        <v>36</v>
      </c>
      <c r="J4684">
        <v>26</v>
      </c>
      <c r="K4684">
        <v>22</v>
      </c>
      <c r="L4684">
        <f t="shared" si="219"/>
        <v>4</v>
      </c>
      <c r="M4684">
        <v>7</v>
      </c>
      <c r="N4684">
        <v>20889</v>
      </c>
      <c r="O4684" s="1">
        <f t="shared" si="220"/>
        <v>803.42307692307691</v>
      </c>
      <c r="P4684" s="1">
        <f t="shared" si="221"/>
        <v>17675.307692307691</v>
      </c>
      <c r="Q4684" s="1">
        <f>Table1[[#This Row],[Earned Basic Salary]]*20%</f>
        <v>3535.0615384615385</v>
      </c>
      <c r="R4684" s="1">
        <f>Table1[[#This Row],[Earned Basic Salary]]*10%</f>
        <v>1767.5307692307692</v>
      </c>
      <c r="S4684" s="1">
        <f>Table1[[#This Row],[Earned Basic Salary]]*12%</f>
        <v>2121.0369230769229</v>
      </c>
      <c r="T4684" s="1">
        <f>200</f>
        <v>200</v>
      </c>
      <c r="U4684" s="1">
        <f>Table1[[#This Row],[PF]]+Table1[[#This Row],[Professional Tax]]</f>
        <v>2321.0369230769229</v>
      </c>
      <c r="V4684" s="1">
        <f>Table1[[#This Row],[Overtime Hours]]*200</f>
        <v>1400</v>
      </c>
      <c r="W4684" s="1">
        <f>Table1[[#This Row],[Earned Basic Salary]]+Table1[[#This Row],[HRA]]+Table1[[#This Row],[DA]]+Table1[[#This Row],[Overtime Pay]]</f>
        <v>24377.899999999998</v>
      </c>
      <c r="X4684" s="1">
        <f>Table1[[#This Row],[Gross Salary]]-Table1[[#This Row],[Total Deduction]]</f>
        <v>22056.863076923073</v>
      </c>
      <c r="Y4684" t="s">
        <v>37</v>
      </c>
      <c r="Z4684" t="s">
        <v>106</v>
      </c>
      <c r="AA4684" t="s">
        <v>16425</v>
      </c>
      <c r="AB4684" t="s">
        <v>16426</v>
      </c>
    </row>
    <row r="4685" spans="1:28" x14ac:dyDescent="0.3">
      <c r="A4685" t="s">
        <v>16427</v>
      </c>
      <c r="B4685" t="s">
        <v>231</v>
      </c>
      <c r="C4685">
        <v>34</v>
      </c>
      <c r="D4685" t="s">
        <v>75</v>
      </c>
      <c r="E4685" t="s">
        <v>54</v>
      </c>
      <c r="F4685" t="s">
        <v>63</v>
      </c>
      <c r="G4685" t="s">
        <v>7455</v>
      </c>
      <c r="H4685" t="s">
        <v>35</v>
      </c>
      <c r="I4685" t="s">
        <v>36</v>
      </c>
      <c r="J4685">
        <v>26</v>
      </c>
      <c r="K4685">
        <v>26</v>
      </c>
      <c r="L4685">
        <f t="shared" si="219"/>
        <v>0</v>
      </c>
      <c r="M4685">
        <v>12</v>
      </c>
      <c r="N4685">
        <v>45801</v>
      </c>
      <c r="O4685" s="1">
        <f t="shared" si="220"/>
        <v>1761.5769230769231</v>
      </c>
      <c r="P4685" s="1">
        <f t="shared" si="221"/>
        <v>45801</v>
      </c>
      <c r="Q4685" s="1">
        <f>Table1[[#This Row],[Earned Basic Salary]]*20%</f>
        <v>9160.2000000000007</v>
      </c>
      <c r="R4685" s="1">
        <f>Table1[[#This Row],[Earned Basic Salary]]*10%</f>
        <v>4580.1000000000004</v>
      </c>
      <c r="S4685" s="1">
        <f>Table1[[#This Row],[Earned Basic Salary]]*12%</f>
        <v>5496.12</v>
      </c>
      <c r="T4685" s="1">
        <f>200</f>
        <v>200</v>
      </c>
      <c r="U4685" s="1">
        <f>Table1[[#This Row],[PF]]+Table1[[#This Row],[Professional Tax]]</f>
        <v>5696.12</v>
      </c>
      <c r="V4685" s="1">
        <f>Table1[[#This Row],[Overtime Hours]]*200</f>
        <v>2400</v>
      </c>
      <c r="W4685" s="1">
        <f>Table1[[#This Row],[Earned Basic Salary]]+Table1[[#This Row],[HRA]]+Table1[[#This Row],[DA]]+Table1[[#This Row],[Overtime Pay]]</f>
        <v>61941.299999999996</v>
      </c>
      <c r="X4685" s="1">
        <f>Table1[[#This Row],[Gross Salary]]-Table1[[#This Row],[Total Deduction]]</f>
        <v>56245.179999999993</v>
      </c>
      <c r="Y4685" t="s">
        <v>37</v>
      </c>
      <c r="Z4685" t="s">
        <v>48</v>
      </c>
      <c r="AA4685" t="s">
        <v>16428</v>
      </c>
      <c r="AB4685" t="s">
        <v>16429</v>
      </c>
    </row>
    <row r="4686" spans="1:28" x14ac:dyDescent="0.3">
      <c r="A4686" t="s">
        <v>16430</v>
      </c>
      <c r="B4686" t="s">
        <v>401</v>
      </c>
      <c r="C4686">
        <v>22</v>
      </c>
      <c r="D4686" t="s">
        <v>127</v>
      </c>
      <c r="E4686" t="s">
        <v>54</v>
      </c>
      <c r="F4686" t="s">
        <v>89</v>
      </c>
      <c r="G4686" t="s">
        <v>6574</v>
      </c>
      <c r="H4686" t="s">
        <v>35</v>
      </c>
      <c r="I4686" t="s">
        <v>36</v>
      </c>
      <c r="J4686">
        <v>26</v>
      </c>
      <c r="K4686">
        <v>22</v>
      </c>
      <c r="L4686">
        <f t="shared" si="219"/>
        <v>4</v>
      </c>
      <c r="M4686">
        <v>14</v>
      </c>
      <c r="N4686">
        <v>77360</v>
      </c>
      <c r="O4686" s="1">
        <f t="shared" si="220"/>
        <v>2975.3846153846152</v>
      </c>
      <c r="P4686" s="1">
        <f t="shared" si="221"/>
        <v>65458.461538461532</v>
      </c>
      <c r="Q4686" s="1">
        <f>Table1[[#This Row],[Earned Basic Salary]]*20%</f>
        <v>13091.692307692307</v>
      </c>
      <c r="R4686" s="1">
        <f>Table1[[#This Row],[Earned Basic Salary]]*10%</f>
        <v>6545.8461538461534</v>
      </c>
      <c r="S4686" s="1">
        <f>Table1[[#This Row],[Earned Basic Salary]]*12%</f>
        <v>7855.0153846153835</v>
      </c>
      <c r="T4686" s="1">
        <f>200</f>
        <v>200</v>
      </c>
      <c r="U4686" s="1">
        <f>Table1[[#This Row],[PF]]+Table1[[#This Row],[Professional Tax]]</f>
        <v>8055.0153846153835</v>
      </c>
      <c r="V4686" s="1">
        <f>Table1[[#This Row],[Overtime Hours]]*200</f>
        <v>2800</v>
      </c>
      <c r="W4686" s="1">
        <f>Table1[[#This Row],[Earned Basic Salary]]+Table1[[#This Row],[HRA]]+Table1[[#This Row],[DA]]+Table1[[#This Row],[Overtime Pay]]</f>
        <v>87896</v>
      </c>
      <c r="X4686" s="1">
        <f>Table1[[#This Row],[Gross Salary]]-Table1[[#This Row],[Total Deduction]]</f>
        <v>79840.984615384616</v>
      </c>
      <c r="Y4686" t="s">
        <v>37</v>
      </c>
      <c r="Z4686" t="s">
        <v>106</v>
      </c>
      <c r="AA4686" t="s">
        <v>16431</v>
      </c>
      <c r="AB4686" t="s">
        <v>16432</v>
      </c>
    </row>
    <row r="4687" spans="1:28" x14ac:dyDescent="0.3">
      <c r="A4687" t="s">
        <v>16433</v>
      </c>
      <c r="B4687" t="s">
        <v>1639</v>
      </c>
      <c r="C4687">
        <v>53</v>
      </c>
      <c r="D4687" t="s">
        <v>133</v>
      </c>
      <c r="E4687" t="s">
        <v>45</v>
      </c>
      <c r="F4687" t="s">
        <v>63</v>
      </c>
      <c r="G4687" t="s">
        <v>15390</v>
      </c>
      <c r="H4687" t="s">
        <v>35</v>
      </c>
      <c r="I4687" t="s">
        <v>36</v>
      </c>
      <c r="J4687">
        <v>26</v>
      </c>
      <c r="K4687">
        <v>24</v>
      </c>
      <c r="L4687">
        <f t="shared" si="219"/>
        <v>2</v>
      </c>
      <c r="M4687">
        <v>5</v>
      </c>
      <c r="N4687">
        <v>44999</v>
      </c>
      <c r="O4687" s="1">
        <f t="shared" si="220"/>
        <v>1730.7307692307693</v>
      </c>
      <c r="P4687" s="1">
        <f t="shared" si="221"/>
        <v>41537.538461538461</v>
      </c>
      <c r="Q4687" s="1">
        <f>Table1[[#This Row],[Earned Basic Salary]]*20%</f>
        <v>8307.5076923076922</v>
      </c>
      <c r="R4687" s="1">
        <f>Table1[[#This Row],[Earned Basic Salary]]*10%</f>
        <v>4153.7538461538461</v>
      </c>
      <c r="S4687" s="1">
        <f>Table1[[#This Row],[Earned Basic Salary]]*12%</f>
        <v>4984.5046153846151</v>
      </c>
      <c r="T4687" s="1">
        <f>200</f>
        <v>200</v>
      </c>
      <c r="U4687" s="1">
        <f>Table1[[#This Row],[PF]]+Table1[[#This Row],[Professional Tax]]</f>
        <v>5184.5046153846151</v>
      </c>
      <c r="V4687" s="1">
        <f>Table1[[#This Row],[Overtime Hours]]*200</f>
        <v>1000</v>
      </c>
      <c r="W4687" s="1">
        <f>Table1[[#This Row],[Earned Basic Salary]]+Table1[[#This Row],[HRA]]+Table1[[#This Row],[DA]]+Table1[[#This Row],[Overtime Pay]]</f>
        <v>54998.8</v>
      </c>
      <c r="X4687" s="1">
        <f>Table1[[#This Row],[Gross Salary]]-Table1[[#This Row],[Total Deduction]]</f>
        <v>49814.295384615391</v>
      </c>
      <c r="Y4687" t="s">
        <v>37</v>
      </c>
      <c r="Z4687" t="s">
        <v>48</v>
      </c>
      <c r="AA4687" t="s">
        <v>16434</v>
      </c>
      <c r="AB4687" t="s">
        <v>16435</v>
      </c>
    </row>
    <row r="4688" spans="1:28" x14ac:dyDescent="0.3">
      <c r="A4688" t="s">
        <v>16436</v>
      </c>
      <c r="B4688" t="s">
        <v>1832</v>
      </c>
      <c r="C4688">
        <v>24</v>
      </c>
      <c r="D4688" t="s">
        <v>127</v>
      </c>
      <c r="E4688" t="s">
        <v>62</v>
      </c>
      <c r="F4688" t="s">
        <v>89</v>
      </c>
      <c r="G4688" t="s">
        <v>6641</v>
      </c>
      <c r="H4688" t="s">
        <v>35</v>
      </c>
      <c r="I4688" t="s">
        <v>36</v>
      </c>
      <c r="J4688">
        <v>26</v>
      </c>
      <c r="K4688">
        <v>24</v>
      </c>
      <c r="L4688">
        <f t="shared" si="219"/>
        <v>2</v>
      </c>
      <c r="M4688">
        <v>9</v>
      </c>
      <c r="N4688">
        <v>74844</v>
      </c>
      <c r="O4688" s="1">
        <f t="shared" si="220"/>
        <v>2878.6153846153848</v>
      </c>
      <c r="P4688" s="1">
        <f t="shared" si="221"/>
        <v>69086.769230769234</v>
      </c>
      <c r="Q4688" s="1">
        <f>Table1[[#This Row],[Earned Basic Salary]]*20%</f>
        <v>13817.353846153848</v>
      </c>
      <c r="R4688" s="1">
        <f>Table1[[#This Row],[Earned Basic Salary]]*10%</f>
        <v>6908.6769230769241</v>
      </c>
      <c r="S4688" s="1">
        <f>Table1[[#This Row],[Earned Basic Salary]]*12%</f>
        <v>8290.4123076923079</v>
      </c>
      <c r="T4688" s="1">
        <f>200</f>
        <v>200</v>
      </c>
      <c r="U4688" s="1">
        <f>Table1[[#This Row],[PF]]+Table1[[#This Row],[Professional Tax]]</f>
        <v>8490.4123076923079</v>
      </c>
      <c r="V4688" s="1">
        <f>Table1[[#This Row],[Overtime Hours]]*200</f>
        <v>1800</v>
      </c>
      <c r="W4688" s="1">
        <f>Table1[[#This Row],[Earned Basic Salary]]+Table1[[#This Row],[HRA]]+Table1[[#This Row],[DA]]+Table1[[#This Row],[Overtime Pay]]</f>
        <v>91612.800000000003</v>
      </c>
      <c r="X4688" s="1">
        <f>Table1[[#This Row],[Gross Salary]]-Table1[[#This Row],[Total Deduction]]</f>
        <v>83122.38769230769</v>
      </c>
      <c r="Y4688" t="s">
        <v>37</v>
      </c>
      <c r="Z4688" t="s">
        <v>95</v>
      </c>
      <c r="AA4688" t="s">
        <v>16437</v>
      </c>
      <c r="AB4688" t="s">
        <v>16438</v>
      </c>
    </row>
    <row r="4689" spans="1:28" x14ac:dyDescent="0.3">
      <c r="A4689" t="s">
        <v>16439</v>
      </c>
      <c r="B4689" t="s">
        <v>353</v>
      </c>
      <c r="C4689">
        <v>55</v>
      </c>
      <c r="D4689" t="s">
        <v>127</v>
      </c>
      <c r="E4689" t="s">
        <v>121</v>
      </c>
      <c r="F4689" t="s">
        <v>69</v>
      </c>
      <c r="G4689" t="s">
        <v>2592</v>
      </c>
      <c r="H4689" t="s">
        <v>35</v>
      </c>
      <c r="I4689" t="s">
        <v>36</v>
      </c>
      <c r="J4689">
        <v>26</v>
      </c>
      <c r="K4689">
        <v>23</v>
      </c>
      <c r="L4689">
        <f t="shared" si="219"/>
        <v>3</v>
      </c>
      <c r="M4689">
        <v>3</v>
      </c>
      <c r="N4689">
        <v>26783</v>
      </c>
      <c r="O4689" s="1">
        <f t="shared" si="220"/>
        <v>1030.1153846153845</v>
      </c>
      <c r="P4689" s="1">
        <f t="shared" si="221"/>
        <v>23692.653846153844</v>
      </c>
      <c r="Q4689" s="1">
        <f>Table1[[#This Row],[Earned Basic Salary]]*20%</f>
        <v>4738.5307692307688</v>
      </c>
      <c r="R4689" s="1">
        <f>Table1[[#This Row],[Earned Basic Salary]]*10%</f>
        <v>2369.2653846153844</v>
      </c>
      <c r="S4689" s="1">
        <f>Table1[[#This Row],[Earned Basic Salary]]*12%</f>
        <v>2843.1184615384614</v>
      </c>
      <c r="T4689" s="1">
        <f>200</f>
        <v>200</v>
      </c>
      <c r="U4689" s="1">
        <f>Table1[[#This Row],[PF]]+Table1[[#This Row],[Professional Tax]]</f>
        <v>3043.1184615384614</v>
      </c>
      <c r="V4689" s="1">
        <f>Table1[[#This Row],[Overtime Hours]]*200</f>
        <v>600</v>
      </c>
      <c r="W4689" s="1">
        <f>Table1[[#This Row],[Earned Basic Salary]]+Table1[[#This Row],[HRA]]+Table1[[#This Row],[DA]]+Table1[[#This Row],[Overtime Pay]]</f>
        <v>31400.449999999997</v>
      </c>
      <c r="X4689" s="1">
        <f>Table1[[#This Row],[Gross Salary]]-Table1[[#This Row],[Total Deduction]]</f>
        <v>28357.331538461534</v>
      </c>
      <c r="Y4689" t="s">
        <v>37</v>
      </c>
      <c r="Z4689" t="s">
        <v>38</v>
      </c>
      <c r="AA4689" t="s">
        <v>16440</v>
      </c>
      <c r="AB4689" t="s">
        <v>16441</v>
      </c>
    </row>
    <row r="4690" spans="1:28" x14ac:dyDescent="0.3">
      <c r="A4690" t="s">
        <v>16442</v>
      </c>
      <c r="B4690" t="s">
        <v>367</v>
      </c>
      <c r="C4690">
        <v>36</v>
      </c>
      <c r="D4690" t="s">
        <v>31</v>
      </c>
      <c r="E4690" t="s">
        <v>82</v>
      </c>
      <c r="F4690" t="s">
        <v>63</v>
      </c>
      <c r="G4690" t="s">
        <v>4546</v>
      </c>
      <c r="H4690" t="s">
        <v>35</v>
      </c>
      <c r="I4690" t="s">
        <v>36</v>
      </c>
      <c r="J4690">
        <v>26</v>
      </c>
      <c r="K4690">
        <v>24</v>
      </c>
      <c r="L4690">
        <f t="shared" si="219"/>
        <v>2</v>
      </c>
      <c r="M4690">
        <v>10</v>
      </c>
      <c r="N4690">
        <v>50286</v>
      </c>
      <c r="O4690" s="1">
        <f t="shared" si="220"/>
        <v>1934.0769230769231</v>
      </c>
      <c r="P4690" s="1">
        <f t="shared" si="221"/>
        <v>46417.846153846156</v>
      </c>
      <c r="Q4690" s="1">
        <f>Table1[[#This Row],[Earned Basic Salary]]*20%</f>
        <v>9283.5692307692316</v>
      </c>
      <c r="R4690" s="1">
        <f>Table1[[#This Row],[Earned Basic Salary]]*10%</f>
        <v>4641.7846153846158</v>
      </c>
      <c r="S4690" s="1">
        <f>Table1[[#This Row],[Earned Basic Salary]]*12%</f>
        <v>5570.1415384615384</v>
      </c>
      <c r="T4690" s="1">
        <f>200</f>
        <v>200</v>
      </c>
      <c r="U4690" s="1">
        <f>Table1[[#This Row],[PF]]+Table1[[#This Row],[Professional Tax]]</f>
        <v>5770.1415384615384</v>
      </c>
      <c r="V4690" s="1">
        <f>Table1[[#This Row],[Overtime Hours]]*200</f>
        <v>2000</v>
      </c>
      <c r="W4690" s="1">
        <f>Table1[[#This Row],[Earned Basic Salary]]+Table1[[#This Row],[HRA]]+Table1[[#This Row],[DA]]+Table1[[#This Row],[Overtime Pay]]</f>
        <v>62343.200000000004</v>
      </c>
      <c r="X4690" s="1">
        <f>Table1[[#This Row],[Gross Salary]]-Table1[[#This Row],[Total Deduction]]</f>
        <v>56573.058461538465</v>
      </c>
      <c r="Y4690" t="s">
        <v>37</v>
      </c>
      <c r="Z4690" t="s">
        <v>38</v>
      </c>
      <c r="AA4690" t="s">
        <v>16443</v>
      </c>
      <c r="AB4690" t="s">
        <v>16444</v>
      </c>
    </row>
    <row r="4691" spans="1:28" x14ac:dyDescent="0.3">
      <c r="A4691" t="s">
        <v>16445</v>
      </c>
      <c r="B4691" t="s">
        <v>168</v>
      </c>
      <c r="C4691">
        <v>31</v>
      </c>
      <c r="D4691" t="s">
        <v>53</v>
      </c>
      <c r="E4691" t="s">
        <v>45</v>
      </c>
      <c r="F4691" t="s">
        <v>89</v>
      </c>
      <c r="G4691" t="s">
        <v>6366</v>
      </c>
      <c r="H4691" t="s">
        <v>35</v>
      </c>
      <c r="I4691" t="s">
        <v>36</v>
      </c>
      <c r="J4691">
        <v>26</v>
      </c>
      <c r="K4691">
        <v>24</v>
      </c>
      <c r="L4691">
        <f t="shared" si="219"/>
        <v>2</v>
      </c>
      <c r="M4691">
        <v>0</v>
      </c>
      <c r="N4691">
        <v>49857</v>
      </c>
      <c r="O4691" s="1">
        <f t="shared" si="220"/>
        <v>1917.5769230769231</v>
      </c>
      <c r="P4691" s="1">
        <f t="shared" si="221"/>
        <v>46021.846153846156</v>
      </c>
      <c r="Q4691" s="1">
        <f>Table1[[#This Row],[Earned Basic Salary]]*20%</f>
        <v>9204.3692307692309</v>
      </c>
      <c r="R4691" s="1">
        <f>Table1[[#This Row],[Earned Basic Salary]]*10%</f>
        <v>4602.1846153846154</v>
      </c>
      <c r="S4691" s="1">
        <f>Table1[[#This Row],[Earned Basic Salary]]*12%</f>
        <v>5522.6215384615389</v>
      </c>
      <c r="T4691" s="1">
        <f>200</f>
        <v>200</v>
      </c>
      <c r="U4691" s="1">
        <f>Table1[[#This Row],[PF]]+Table1[[#This Row],[Professional Tax]]</f>
        <v>5722.6215384615389</v>
      </c>
      <c r="V4691" s="1">
        <f>Table1[[#This Row],[Overtime Hours]]*200</f>
        <v>0</v>
      </c>
      <c r="W4691" s="1">
        <f>Table1[[#This Row],[Earned Basic Salary]]+Table1[[#This Row],[HRA]]+Table1[[#This Row],[DA]]+Table1[[#This Row],[Overtime Pay]]</f>
        <v>59828.4</v>
      </c>
      <c r="X4691" s="1">
        <f>Table1[[#This Row],[Gross Salary]]-Table1[[#This Row],[Total Deduction]]</f>
        <v>54105.778461538459</v>
      </c>
      <c r="Y4691" t="s">
        <v>37</v>
      </c>
      <c r="Z4691" t="s">
        <v>48</v>
      </c>
      <c r="AA4691" t="s">
        <v>16446</v>
      </c>
      <c r="AB4691" t="s">
        <v>16447</v>
      </c>
    </row>
    <row r="4692" spans="1:28" x14ac:dyDescent="0.3">
      <c r="A4692" t="s">
        <v>16448</v>
      </c>
      <c r="B4692" t="s">
        <v>1412</v>
      </c>
      <c r="C4692">
        <v>39</v>
      </c>
      <c r="D4692" t="s">
        <v>53</v>
      </c>
      <c r="E4692" t="s">
        <v>32</v>
      </c>
      <c r="F4692" t="s">
        <v>33</v>
      </c>
      <c r="G4692" t="s">
        <v>16449</v>
      </c>
      <c r="H4692" t="s">
        <v>35</v>
      </c>
      <c r="I4692" t="s">
        <v>36</v>
      </c>
      <c r="J4692">
        <v>26</v>
      </c>
      <c r="K4692">
        <v>23</v>
      </c>
      <c r="L4692">
        <f t="shared" si="219"/>
        <v>3</v>
      </c>
      <c r="M4692">
        <v>18</v>
      </c>
      <c r="N4692">
        <v>51021</v>
      </c>
      <c r="O4692" s="1">
        <f t="shared" si="220"/>
        <v>1962.3461538461538</v>
      </c>
      <c r="P4692" s="1">
        <f t="shared" si="221"/>
        <v>45133.961538461539</v>
      </c>
      <c r="Q4692" s="1">
        <f>Table1[[#This Row],[Earned Basic Salary]]*20%</f>
        <v>9026.7923076923089</v>
      </c>
      <c r="R4692" s="1">
        <f>Table1[[#This Row],[Earned Basic Salary]]*10%</f>
        <v>4513.3961538461544</v>
      </c>
      <c r="S4692" s="1">
        <f>Table1[[#This Row],[Earned Basic Salary]]*12%</f>
        <v>5416.0753846153848</v>
      </c>
      <c r="T4692" s="1">
        <f>200</f>
        <v>200</v>
      </c>
      <c r="U4692" s="1">
        <f>Table1[[#This Row],[PF]]+Table1[[#This Row],[Professional Tax]]</f>
        <v>5616.0753846153848</v>
      </c>
      <c r="V4692" s="1">
        <f>Table1[[#This Row],[Overtime Hours]]*200</f>
        <v>3600</v>
      </c>
      <c r="W4692" s="1">
        <f>Table1[[#This Row],[Earned Basic Salary]]+Table1[[#This Row],[HRA]]+Table1[[#This Row],[DA]]+Table1[[#This Row],[Overtime Pay]]</f>
        <v>62274.15</v>
      </c>
      <c r="X4692" s="1">
        <f>Table1[[#This Row],[Gross Salary]]-Table1[[#This Row],[Total Deduction]]</f>
        <v>56658.074615384619</v>
      </c>
      <c r="Y4692" t="s">
        <v>37</v>
      </c>
      <c r="Z4692" t="s">
        <v>95</v>
      </c>
      <c r="AA4692" t="s">
        <v>16450</v>
      </c>
      <c r="AB4692" t="s">
        <v>16451</v>
      </c>
    </row>
    <row r="4693" spans="1:28" x14ac:dyDescent="0.3">
      <c r="A4693" t="s">
        <v>16452</v>
      </c>
      <c r="B4693" t="s">
        <v>731</v>
      </c>
      <c r="C4693">
        <v>35</v>
      </c>
      <c r="D4693" t="s">
        <v>31</v>
      </c>
      <c r="E4693" t="s">
        <v>32</v>
      </c>
      <c r="F4693" t="s">
        <v>89</v>
      </c>
      <c r="G4693" t="s">
        <v>16453</v>
      </c>
      <c r="H4693" t="s">
        <v>35</v>
      </c>
      <c r="I4693" t="s">
        <v>36</v>
      </c>
      <c r="J4693">
        <v>26</v>
      </c>
      <c r="K4693">
        <v>24</v>
      </c>
      <c r="L4693">
        <f t="shared" si="219"/>
        <v>2</v>
      </c>
      <c r="M4693">
        <v>13</v>
      </c>
      <c r="N4693">
        <v>48811</v>
      </c>
      <c r="O4693" s="1">
        <f t="shared" si="220"/>
        <v>1877.3461538461538</v>
      </c>
      <c r="P4693" s="1">
        <f t="shared" si="221"/>
        <v>45056.307692307688</v>
      </c>
      <c r="Q4693" s="1">
        <f>Table1[[#This Row],[Earned Basic Salary]]*20%</f>
        <v>9011.2615384615383</v>
      </c>
      <c r="R4693" s="1">
        <f>Table1[[#This Row],[Earned Basic Salary]]*10%</f>
        <v>4505.6307692307691</v>
      </c>
      <c r="S4693" s="1">
        <f>Table1[[#This Row],[Earned Basic Salary]]*12%</f>
        <v>5406.7569230769222</v>
      </c>
      <c r="T4693" s="1">
        <f>200</f>
        <v>200</v>
      </c>
      <c r="U4693" s="1">
        <f>Table1[[#This Row],[PF]]+Table1[[#This Row],[Professional Tax]]</f>
        <v>5606.7569230769222</v>
      </c>
      <c r="V4693" s="1">
        <f>Table1[[#This Row],[Overtime Hours]]*200</f>
        <v>2600</v>
      </c>
      <c r="W4693" s="1">
        <f>Table1[[#This Row],[Earned Basic Salary]]+Table1[[#This Row],[HRA]]+Table1[[#This Row],[DA]]+Table1[[#This Row],[Overtime Pay]]</f>
        <v>61173.19999999999</v>
      </c>
      <c r="X4693" s="1">
        <f>Table1[[#This Row],[Gross Salary]]-Table1[[#This Row],[Total Deduction]]</f>
        <v>55566.443076923068</v>
      </c>
      <c r="Y4693" t="s">
        <v>37</v>
      </c>
      <c r="Z4693" t="s">
        <v>38</v>
      </c>
      <c r="AA4693" t="s">
        <v>16454</v>
      </c>
      <c r="AB4693" t="s">
        <v>16455</v>
      </c>
    </row>
    <row r="4694" spans="1:28" x14ac:dyDescent="0.3">
      <c r="A4694" t="s">
        <v>16456</v>
      </c>
      <c r="B4694" t="s">
        <v>202</v>
      </c>
      <c r="C4694">
        <v>53</v>
      </c>
      <c r="D4694" t="s">
        <v>61</v>
      </c>
      <c r="E4694" t="s">
        <v>54</v>
      </c>
      <c r="F4694" t="s">
        <v>55</v>
      </c>
      <c r="G4694" t="s">
        <v>6419</v>
      </c>
      <c r="H4694" t="s">
        <v>35</v>
      </c>
      <c r="I4694" t="s">
        <v>36</v>
      </c>
      <c r="J4694">
        <v>26</v>
      </c>
      <c r="K4694">
        <v>22</v>
      </c>
      <c r="L4694">
        <f t="shared" si="219"/>
        <v>4</v>
      </c>
      <c r="M4694">
        <v>1</v>
      </c>
      <c r="N4694">
        <v>62048</v>
      </c>
      <c r="O4694" s="1">
        <f t="shared" si="220"/>
        <v>2386.4615384615386</v>
      </c>
      <c r="P4694" s="1">
        <f t="shared" si="221"/>
        <v>52502.153846153851</v>
      </c>
      <c r="Q4694" s="1">
        <f>Table1[[#This Row],[Earned Basic Salary]]*20%</f>
        <v>10500.43076923077</v>
      </c>
      <c r="R4694" s="1">
        <f>Table1[[#This Row],[Earned Basic Salary]]*10%</f>
        <v>5250.2153846153851</v>
      </c>
      <c r="S4694" s="1">
        <f>Table1[[#This Row],[Earned Basic Salary]]*12%</f>
        <v>6300.2584615384621</v>
      </c>
      <c r="T4694" s="1">
        <f>200</f>
        <v>200</v>
      </c>
      <c r="U4694" s="1">
        <f>Table1[[#This Row],[PF]]+Table1[[#This Row],[Professional Tax]]</f>
        <v>6500.2584615384621</v>
      </c>
      <c r="V4694" s="1">
        <f>Table1[[#This Row],[Overtime Hours]]*200</f>
        <v>200</v>
      </c>
      <c r="W4694" s="1">
        <f>Table1[[#This Row],[Earned Basic Salary]]+Table1[[#This Row],[HRA]]+Table1[[#This Row],[DA]]+Table1[[#This Row],[Overtime Pay]]</f>
        <v>68452.800000000003</v>
      </c>
      <c r="X4694" s="1">
        <f>Table1[[#This Row],[Gross Salary]]-Table1[[#This Row],[Total Deduction]]</f>
        <v>61952.541538461541</v>
      </c>
      <c r="Y4694" t="s">
        <v>37</v>
      </c>
      <c r="Z4694" t="s">
        <v>106</v>
      </c>
      <c r="AA4694" t="s">
        <v>16457</v>
      </c>
      <c r="AB4694" t="s">
        <v>16458</v>
      </c>
    </row>
    <row r="4695" spans="1:28" x14ac:dyDescent="0.3">
      <c r="A4695" t="s">
        <v>16459</v>
      </c>
      <c r="B4695" t="s">
        <v>2238</v>
      </c>
      <c r="C4695">
        <v>55</v>
      </c>
      <c r="D4695" t="s">
        <v>133</v>
      </c>
      <c r="E4695" t="s">
        <v>82</v>
      </c>
      <c r="F4695" t="s">
        <v>46</v>
      </c>
      <c r="G4695" t="s">
        <v>7418</v>
      </c>
      <c r="H4695" t="s">
        <v>35</v>
      </c>
      <c r="I4695" t="s">
        <v>36</v>
      </c>
      <c r="J4695">
        <v>26</v>
      </c>
      <c r="K4695">
        <v>24</v>
      </c>
      <c r="L4695">
        <f t="shared" si="219"/>
        <v>2</v>
      </c>
      <c r="M4695">
        <v>5</v>
      </c>
      <c r="N4695">
        <v>26953</v>
      </c>
      <c r="O4695" s="1">
        <f t="shared" si="220"/>
        <v>1036.6538461538462</v>
      </c>
      <c r="P4695" s="1">
        <f t="shared" si="221"/>
        <v>24879.692307692309</v>
      </c>
      <c r="Q4695" s="1">
        <f>Table1[[#This Row],[Earned Basic Salary]]*20%</f>
        <v>4975.9384615384624</v>
      </c>
      <c r="R4695" s="1">
        <f>Table1[[#This Row],[Earned Basic Salary]]*10%</f>
        <v>2487.9692307692312</v>
      </c>
      <c r="S4695" s="1">
        <f>Table1[[#This Row],[Earned Basic Salary]]*12%</f>
        <v>2985.563076923077</v>
      </c>
      <c r="T4695" s="1">
        <f>200</f>
        <v>200</v>
      </c>
      <c r="U4695" s="1">
        <f>Table1[[#This Row],[PF]]+Table1[[#This Row],[Professional Tax]]</f>
        <v>3185.563076923077</v>
      </c>
      <c r="V4695" s="1">
        <f>Table1[[#This Row],[Overtime Hours]]*200</f>
        <v>1000</v>
      </c>
      <c r="W4695" s="1">
        <f>Table1[[#This Row],[Earned Basic Salary]]+Table1[[#This Row],[HRA]]+Table1[[#This Row],[DA]]+Table1[[#This Row],[Overtime Pay]]</f>
        <v>33343.600000000006</v>
      </c>
      <c r="X4695" s="1">
        <f>Table1[[#This Row],[Gross Salary]]-Table1[[#This Row],[Total Deduction]]</f>
        <v>30158.036923076928</v>
      </c>
      <c r="Y4695" t="s">
        <v>37</v>
      </c>
      <c r="Z4695" t="s">
        <v>48</v>
      </c>
      <c r="AA4695" t="s">
        <v>16460</v>
      </c>
      <c r="AB4695" t="s">
        <v>16461</v>
      </c>
    </row>
    <row r="4696" spans="1:28" x14ac:dyDescent="0.3">
      <c r="A4696" t="s">
        <v>16462</v>
      </c>
      <c r="B4696" t="s">
        <v>193</v>
      </c>
      <c r="C4696">
        <v>55</v>
      </c>
      <c r="D4696" t="s">
        <v>75</v>
      </c>
      <c r="E4696" t="s">
        <v>45</v>
      </c>
      <c r="F4696" t="s">
        <v>83</v>
      </c>
      <c r="G4696" t="s">
        <v>8258</v>
      </c>
      <c r="H4696" t="s">
        <v>35</v>
      </c>
      <c r="I4696" t="s">
        <v>36</v>
      </c>
      <c r="J4696">
        <v>26</v>
      </c>
      <c r="K4696">
        <v>25</v>
      </c>
      <c r="L4696">
        <f t="shared" si="219"/>
        <v>1</v>
      </c>
      <c r="M4696">
        <v>17</v>
      </c>
      <c r="N4696">
        <v>55874</v>
      </c>
      <c r="O4696" s="1">
        <f t="shared" si="220"/>
        <v>2149</v>
      </c>
      <c r="P4696" s="1">
        <f t="shared" si="221"/>
        <v>53725</v>
      </c>
      <c r="Q4696" s="1">
        <f>Table1[[#This Row],[Earned Basic Salary]]*20%</f>
        <v>10745</v>
      </c>
      <c r="R4696" s="1">
        <f>Table1[[#This Row],[Earned Basic Salary]]*10%</f>
        <v>5372.5</v>
      </c>
      <c r="S4696" s="1">
        <f>Table1[[#This Row],[Earned Basic Salary]]*12%</f>
        <v>6447</v>
      </c>
      <c r="T4696" s="1">
        <f>200</f>
        <v>200</v>
      </c>
      <c r="U4696" s="1">
        <f>Table1[[#This Row],[PF]]+Table1[[#This Row],[Professional Tax]]</f>
        <v>6647</v>
      </c>
      <c r="V4696" s="1">
        <f>Table1[[#This Row],[Overtime Hours]]*200</f>
        <v>3400</v>
      </c>
      <c r="W4696" s="1">
        <f>Table1[[#This Row],[Earned Basic Salary]]+Table1[[#This Row],[HRA]]+Table1[[#This Row],[DA]]+Table1[[#This Row],[Overtime Pay]]</f>
        <v>73242.5</v>
      </c>
      <c r="X4696" s="1">
        <f>Table1[[#This Row],[Gross Salary]]-Table1[[#This Row],[Total Deduction]]</f>
        <v>66595.5</v>
      </c>
      <c r="Y4696" t="s">
        <v>37</v>
      </c>
      <c r="Z4696" t="s">
        <v>38</v>
      </c>
      <c r="AA4696" t="s">
        <v>16463</v>
      </c>
      <c r="AB4696" t="s">
        <v>16464</v>
      </c>
    </row>
    <row r="4697" spans="1:28" x14ac:dyDescent="0.3">
      <c r="A4697" t="s">
        <v>16465</v>
      </c>
      <c r="B4697" t="s">
        <v>713</v>
      </c>
      <c r="C4697">
        <v>25</v>
      </c>
      <c r="D4697" t="s">
        <v>53</v>
      </c>
      <c r="E4697" t="s">
        <v>54</v>
      </c>
      <c r="F4697" t="s">
        <v>46</v>
      </c>
      <c r="G4697" t="s">
        <v>16466</v>
      </c>
      <c r="H4697" t="s">
        <v>35</v>
      </c>
      <c r="I4697" t="s">
        <v>36</v>
      </c>
      <c r="J4697">
        <v>26</v>
      </c>
      <c r="K4697">
        <v>23</v>
      </c>
      <c r="L4697">
        <f t="shared" si="219"/>
        <v>3</v>
      </c>
      <c r="M4697">
        <v>2</v>
      </c>
      <c r="N4697">
        <v>75364</v>
      </c>
      <c r="O4697" s="1">
        <f t="shared" si="220"/>
        <v>2898.6153846153848</v>
      </c>
      <c r="P4697" s="1">
        <f t="shared" si="221"/>
        <v>66668.153846153844</v>
      </c>
      <c r="Q4697" s="1">
        <f>Table1[[#This Row],[Earned Basic Salary]]*20%</f>
        <v>13333.630769230769</v>
      </c>
      <c r="R4697" s="1">
        <f>Table1[[#This Row],[Earned Basic Salary]]*10%</f>
        <v>6666.8153846153846</v>
      </c>
      <c r="S4697" s="1">
        <f>Table1[[#This Row],[Earned Basic Salary]]*12%</f>
        <v>8000.1784615384613</v>
      </c>
      <c r="T4697" s="1">
        <f>200</f>
        <v>200</v>
      </c>
      <c r="U4697" s="1">
        <f>Table1[[#This Row],[PF]]+Table1[[#This Row],[Professional Tax]]</f>
        <v>8200.1784615384604</v>
      </c>
      <c r="V4697" s="1">
        <f>Table1[[#This Row],[Overtime Hours]]*200</f>
        <v>400</v>
      </c>
      <c r="W4697" s="1">
        <f>Table1[[#This Row],[Earned Basic Salary]]+Table1[[#This Row],[HRA]]+Table1[[#This Row],[DA]]+Table1[[#This Row],[Overtime Pay]]</f>
        <v>87068.6</v>
      </c>
      <c r="X4697" s="1">
        <f>Table1[[#This Row],[Gross Salary]]-Table1[[#This Row],[Total Deduction]]</f>
        <v>78868.421538461553</v>
      </c>
      <c r="Y4697" t="s">
        <v>37</v>
      </c>
      <c r="Z4697" t="s">
        <v>38</v>
      </c>
      <c r="AA4697" t="s">
        <v>16467</v>
      </c>
      <c r="AB4697" t="s">
        <v>16468</v>
      </c>
    </row>
    <row r="4698" spans="1:28" x14ac:dyDescent="0.3">
      <c r="A4698" t="s">
        <v>16469</v>
      </c>
      <c r="B4698" t="s">
        <v>377</v>
      </c>
      <c r="C4698">
        <v>53</v>
      </c>
      <c r="D4698" t="s">
        <v>127</v>
      </c>
      <c r="E4698" t="s">
        <v>121</v>
      </c>
      <c r="F4698" t="s">
        <v>83</v>
      </c>
      <c r="G4698" t="s">
        <v>13887</v>
      </c>
      <c r="H4698" t="s">
        <v>35</v>
      </c>
      <c r="I4698" t="s">
        <v>36</v>
      </c>
      <c r="J4698">
        <v>26</v>
      </c>
      <c r="K4698">
        <v>25</v>
      </c>
      <c r="L4698">
        <f t="shared" si="219"/>
        <v>1</v>
      </c>
      <c r="M4698">
        <v>20</v>
      </c>
      <c r="N4698">
        <v>50955</v>
      </c>
      <c r="O4698" s="1">
        <f t="shared" si="220"/>
        <v>1959.8076923076924</v>
      </c>
      <c r="P4698" s="1">
        <f t="shared" si="221"/>
        <v>48995.192307692312</v>
      </c>
      <c r="Q4698" s="1">
        <f>Table1[[#This Row],[Earned Basic Salary]]*20%</f>
        <v>9799.0384615384628</v>
      </c>
      <c r="R4698" s="1">
        <f>Table1[[#This Row],[Earned Basic Salary]]*10%</f>
        <v>4899.5192307692314</v>
      </c>
      <c r="S4698" s="1">
        <f>Table1[[#This Row],[Earned Basic Salary]]*12%</f>
        <v>5879.4230769230771</v>
      </c>
      <c r="T4698" s="1">
        <f>200</f>
        <v>200</v>
      </c>
      <c r="U4698" s="1">
        <f>Table1[[#This Row],[PF]]+Table1[[#This Row],[Professional Tax]]</f>
        <v>6079.4230769230771</v>
      </c>
      <c r="V4698" s="1">
        <f>Table1[[#This Row],[Overtime Hours]]*200</f>
        <v>4000</v>
      </c>
      <c r="W4698" s="1">
        <f>Table1[[#This Row],[Earned Basic Salary]]+Table1[[#This Row],[HRA]]+Table1[[#This Row],[DA]]+Table1[[#This Row],[Overtime Pay]]</f>
        <v>67693.75</v>
      </c>
      <c r="X4698" s="1">
        <f>Table1[[#This Row],[Gross Salary]]-Table1[[#This Row],[Total Deduction]]</f>
        <v>61614.326923076922</v>
      </c>
      <c r="Y4698" t="s">
        <v>37</v>
      </c>
      <c r="Z4698" t="s">
        <v>38</v>
      </c>
      <c r="AA4698" t="s">
        <v>16470</v>
      </c>
      <c r="AB4698" t="s">
        <v>16471</v>
      </c>
    </row>
    <row r="4699" spans="1:28" x14ac:dyDescent="0.3">
      <c r="A4699" t="s">
        <v>16472</v>
      </c>
      <c r="B4699" t="s">
        <v>1639</v>
      </c>
      <c r="C4699">
        <v>48</v>
      </c>
      <c r="D4699" t="s">
        <v>44</v>
      </c>
      <c r="E4699" t="s">
        <v>62</v>
      </c>
      <c r="F4699" t="s">
        <v>55</v>
      </c>
      <c r="G4699" t="s">
        <v>11547</v>
      </c>
      <c r="H4699" t="s">
        <v>35</v>
      </c>
      <c r="I4699" t="s">
        <v>36</v>
      </c>
      <c r="J4699">
        <v>26</v>
      </c>
      <c r="K4699">
        <v>22</v>
      </c>
      <c r="L4699">
        <f t="shared" si="219"/>
        <v>4</v>
      </c>
      <c r="M4699">
        <v>14</v>
      </c>
      <c r="N4699">
        <v>57334</v>
      </c>
      <c r="O4699" s="1">
        <f t="shared" si="220"/>
        <v>2205.1538461538462</v>
      </c>
      <c r="P4699" s="1">
        <f t="shared" si="221"/>
        <v>48513.384615384617</v>
      </c>
      <c r="Q4699" s="1">
        <f>Table1[[#This Row],[Earned Basic Salary]]*20%</f>
        <v>9702.6769230769241</v>
      </c>
      <c r="R4699" s="1">
        <f>Table1[[#This Row],[Earned Basic Salary]]*10%</f>
        <v>4851.3384615384621</v>
      </c>
      <c r="S4699" s="1">
        <f>Table1[[#This Row],[Earned Basic Salary]]*12%</f>
        <v>5821.6061538461536</v>
      </c>
      <c r="T4699" s="1">
        <f>200</f>
        <v>200</v>
      </c>
      <c r="U4699" s="1">
        <f>Table1[[#This Row],[PF]]+Table1[[#This Row],[Professional Tax]]</f>
        <v>6021.6061538461536</v>
      </c>
      <c r="V4699" s="1">
        <f>Table1[[#This Row],[Overtime Hours]]*200</f>
        <v>2800</v>
      </c>
      <c r="W4699" s="1">
        <f>Table1[[#This Row],[Earned Basic Salary]]+Table1[[#This Row],[HRA]]+Table1[[#This Row],[DA]]+Table1[[#This Row],[Overtime Pay]]</f>
        <v>65867.399999999994</v>
      </c>
      <c r="X4699" s="1">
        <f>Table1[[#This Row],[Gross Salary]]-Table1[[#This Row],[Total Deduction]]</f>
        <v>59845.793846153843</v>
      </c>
      <c r="Y4699" t="s">
        <v>37</v>
      </c>
      <c r="Z4699" t="s">
        <v>38</v>
      </c>
      <c r="AA4699" t="s">
        <v>16473</v>
      </c>
      <c r="AB4699" t="s">
        <v>16474</v>
      </c>
    </row>
    <row r="4700" spans="1:28" x14ac:dyDescent="0.3">
      <c r="A4700" t="s">
        <v>16475</v>
      </c>
      <c r="B4700" t="s">
        <v>1478</v>
      </c>
      <c r="C4700">
        <v>30</v>
      </c>
      <c r="D4700" t="s">
        <v>75</v>
      </c>
      <c r="E4700" t="s">
        <v>82</v>
      </c>
      <c r="F4700" t="s">
        <v>83</v>
      </c>
      <c r="G4700" t="s">
        <v>16476</v>
      </c>
      <c r="H4700" t="s">
        <v>35</v>
      </c>
      <c r="I4700" t="s">
        <v>36</v>
      </c>
      <c r="J4700">
        <v>26</v>
      </c>
      <c r="K4700">
        <v>24</v>
      </c>
      <c r="L4700">
        <f t="shared" si="219"/>
        <v>2</v>
      </c>
      <c r="M4700">
        <v>20</v>
      </c>
      <c r="N4700">
        <v>48813</v>
      </c>
      <c r="O4700" s="1">
        <f t="shared" si="220"/>
        <v>1877.4230769230769</v>
      </c>
      <c r="P4700" s="1">
        <f t="shared" si="221"/>
        <v>45058.153846153844</v>
      </c>
      <c r="Q4700" s="1">
        <f>Table1[[#This Row],[Earned Basic Salary]]*20%</f>
        <v>9011.6307692307691</v>
      </c>
      <c r="R4700" s="1">
        <f>Table1[[#This Row],[Earned Basic Salary]]*10%</f>
        <v>4505.8153846153846</v>
      </c>
      <c r="S4700" s="1">
        <f>Table1[[#This Row],[Earned Basic Salary]]*12%</f>
        <v>5406.9784615384615</v>
      </c>
      <c r="T4700" s="1">
        <f>200</f>
        <v>200</v>
      </c>
      <c r="U4700" s="1">
        <f>Table1[[#This Row],[PF]]+Table1[[#This Row],[Professional Tax]]</f>
        <v>5606.9784615384615</v>
      </c>
      <c r="V4700" s="1">
        <f>Table1[[#This Row],[Overtime Hours]]*200</f>
        <v>4000</v>
      </c>
      <c r="W4700" s="1">
        <f>Table1[[#This Row],[Earned Basic Salary]]+Table1[[#This Row],[HRA]]+Table1[[#This Row],[DA]]+Table1[[#This Row],[Overtime Pay]]</f>
        <v>62575.6</v>
      </c>
      <c r="X4700" s="1">
        <f>Table1[[#This Row],[Gross Salary]]-Table1[[#This Row],[Total Deduction]]</f>
        <v>56968.621538461535</v>
      </c>
      <c r="Y4700" t="s">
        <v>37</v>
      </c>
      <c r="Z4700" t="s">
        <v>48</v>
      </c>
      <c r="AA4700" t="s">
        <v>16477</v>
      </c>
      <c r="AB4700" t="s">
        <v>16478</v>
      </c>
    </row>
    <row r="4701" spans="1:28" x14ac:dyDescent="0.3">
      <c r="A4701" t="s">
        <v>16479</v>
      </c>
      <c r="B4701" t="s">
        <v>367</v>
      </c>
      <c r="C4701">
        <v>28</v>
      </c>
      <c r="D4701" t="s">
        <v>75</v>
      </c>
      <c r="E4701" t="s">
        <v>45</v>
      </c>
      <c r="F4701" t="s">
        <v>89</v>
      </c>
      <c r="G4701" t="s">
        <v>2379</v>
      </c>
      <c r="H4701" t="s">
        <v>35</v>
      </c>
      <c r="I4701" t="s">
        <v>36</v>
      </c>
      <c r="J4701">
        <v>26</v>
      </c>
      <c r="K4701">
        <v>24</v>
      </c>
      <c r="L4701">
        <f t="shared" si="219"/>
        <v>2</v>
      </c>
      <c r="M4701">
        <v>15</v>
      </c>
      <c r="N4701">
        <v>30220</v>
      </c>
      <c r="O4701" s="1">
        <f t="shared" si="220"/>
        <v>1162.3076923076924</v>
      </c>
      <c r="P4701" s="1">
        <f t="shared" si="221"/>
        <v>27895.384615384617</v>
      </c>
      <c r="Q4701" s="1">
        <f>Table1[[#This Row],[Earned Basic Salary]]*20%</f>
        <v>5579.0769230769238</v>
      </c>
      <c r="R4701" s="1">
        <f>Table1[[#This Row],[Earned Basic Salary]]*10%</f>
        <v>2789.5384615384619</v>
      </c>
      <c r="S4701" s="1">
        <f>Table1[[#This Row],[Earned Basic Salary]]*12%</f>
        <v>3347.4461538461537</v>
      </c>
      <c r="T4701" s="1">
        <f>200</f>
        <v>200</v>
      </c>
      <c r="U4701" s="1">
        <f>Table1[[#This Row],[PF]]+Table1[[#This Row],[Professional Tax]]</f>
        <v>3547.4461538461537</v>
      </c>
      <c r="V4701" s="1">
        <f>Table1[[#This Row],[Overtime Hours]]*200</f>
        <v>3000</v>
      </c>
      <c r="W4701" s="1">
        <f>Table1[[#This Row],[Earned Basic Salary]]+Table1[[#This Row],[HRA]]+Table1[[#This Row],[DA]]+Table1[[#This Row],[Overtime Pay]]</f>
        <v>39264</v>
      </c>
      <c r="X4701" s="1">
        <f>Table1[[#This Row],[Gross Salary]]-Table1[[#This Row],[Total Deduction]]</f>
        <v>35716.553846153845</v>
      </c>
      <c r="Y4701" t="s">
        <v>37</v>
      </c>
      <c r="Z4701" t="s">
        <v>48</v>
      </c>
      <c r="AA4701" t="s">
        <v>16480</v>
      </c>
      <c r="AB4701" t="s">
        <v>16481</v>
      </c>
    </row>
    <row r="4702" spans="1:28" x14ac:dyDescent="0.3">
      <c r="A4702" t="s">
        <v>16482</v>
      </c>
      <c r="B4702" t="s">
        <v>598</v>
      </c>
      <c r="C4702">
        <v>29</v>
      </c>
      <c r="D4702" t="s">
        <v>44</v>
      </c>
      <c r="E4702" t="s">
        <v>32</v>
      </c>
      <c r="F4702" t="s">
        <v>63</v>
      </c>
      <c r="G4702" t="s">
        <v>7742</v>
      </c>
      <c r="H4702" t="s">
        <v>35</v>
      </c>
      <c r="I4702" t="s">
        <v>36</v>
      </c>
      <c r="J4702">
        <v>26</v>
      </c>
      <c r="K4702">
        <v>21</v>
      </c>
      <c r="L4702">
        <f t="shared" si="219"/>
        <v>5</v>
      </c>
      <c r="M4702">
        <v>4</v>
      </c>
      <c r="N4702">
        <v>32460</v>
      </c>
      <c r="O4702" s="1">
        <f t="shared" si="220"/>
        <v>1248.4615384615386</v>
      </c>
      <c r="P4702" s="1">
        <f t="shared" si="221"/>
        <v>26217.692307692309</v>
      </c>
      <c r="Q4702" s="1">
        <f>Table1[[#This Row],[Earned Basic Salary]]*20%</f>
        <v>5243.5384615384619</v>
      </c>
      <c r="R4702" s="1">
        <f>Table1[[#This Row],[Earned Basic Salary]]*10%</f>
        <v>2621.7692307692309</v>
      </c>
      <c r="S4702" s="1">
        <f>Table1[[#This Row],[Earned Basic Salary]]*12%</f>
        <v>3146.123076923077</v>
      </c>
      <c r="T4702" s="1">
        <f>200</f>
        <v>200</v>
      </c>
      <c r="U4702" s="1">
        <f>Table1[[#This Row],[PF]]+Table1[[#This Row],[Professional Tax]]</f>
        <v>3346.123076923077</v>
      </c>
      <c r="V4702" s="1">
        <f>Table1[[#This Row],[Overtime Hours]]*200</f>
        <v>800</v>
      </c>
      <c r="W4702" s="1">
        <f>Table1[[#This Row],[Earned Basic Salary]]+Table1[[#This Row],[HRA]]+Table1[[#This Row],[DA]]+Table1[[#This Row],[Overtime Pay]]</f>
        <v>34883</v>
      </c>
      <c r="X4702" s="1">
        <f>Table1[[#This Row],[Gross Salary]]-Table1[[#This Row],[Total Deduction]]</f>
        <v>31536.876923076925</v>
      </c>
      <c r="Y4702" t="s">
        <v>37</v>
      </c>
      <c r="Z4702" t="s">
        <v>48</v>
      </c>
      <c r="AA4702" t="s">
        <v>16483</v>
      </c>
      <c r="AB4702" t="s">
        <v>16484</v>
      </c>
    </row>
    <row r="4703" spans="1:28" x14ac:dyDescent="0.3">
      <c r="A4703" t="s">
        <v>16485</v>
      </c>
      <c r="B4703" t="s">
        <v>367</v>
      </c>
      <c r="C4703">
        <v>54</v>
      </c>
      <c r="D4703" t="s">
        <v>81</v>
      </c>
      <c r="E4703" t="s">
        <v>82</v>
      </c>
      <c r="F4703" t="s">
        <v>63</v>
      </c>
      <c r="G4703" t="s">
        <v>8232</v>
      </c>
      <c r="H4703" t="s">
        <v>35</v>
      </c>
      <c r="I4703" t="s">
        <v>36</v>
      </c>
      <c r="J4703">
        <v>26</v>
      </c>
      <c r="K4703">
        <v>26</v>
      </c>
      <c r="L4703">
        <f t="shared" si="219"/>
        <v>0</v>
      </c>
      <c r="M4703">
        <v>14</v>
      </c>
      <c r="N4703">
        <v>79036</v>
      </c>
      <c r="O4703" s="1">
        <f t="shared" si="220"/>
        <v>3039.8461538461538</v>
      </c>
      <c r="P4703" s="1">
        <f t="shared" si="221"/>
        <v>79036</v>
      </c>
      <c r="Q4703" s="1">
        <f>Table1[[#This Row],[Earned Basic Salary]]*20%</f>
        <v>15807.2</v>
      </c>
      <c r="R4703" s="1">
        <f>Table1[[#This Row],[Earned Basic Salary]]*10%</f>
        <v>7903.6</v>
      </c>
      <c r="S4703" s="1">
        <f>Table1[[#This Row],[Earned Basic Salary]]*12%</f>
        <v>9484.32</v>
      </c>
      <c r="T4703" s="1">
        <f>200</f>
        <v>200</v>
      </c>
      <c r="U4703" s="1">
        <f>Table1[[#This Row],[PF]]+Table1[[#This Row],[Professional Tax]]</f>
        <v>9684.32</v>
      </c>
      <c r="V4703" s="1">
        <f>Table1[[#This Row],[Overtime Hours]]*200</f>
        <v>2800</v>
      </c>
      <c r="W4703" s="1">
        <f>Table1[[#This Row],[Earned Basic Salary]]+Table1[[#This Row],[HRA]]+Table1[[#This Row],[DA]]+Table1[[#This Row],[Overtime Pay]]</f>
        <v>105546.8</v>
      </c>
      <c r="X4703" s="1">
        <f>Table1[[#This Row],[Gross Salary]]-Table1[[#This Row],[Total Deduction]]</f>
        <v>95862.48000000001</v>
      </c>
      <c r="Y4703" t="s">
        <v>37</v>
      </c>
      <c r="Z4703" t="s">
        <v>106</v>
      </c>
      <c r="AA4703" t="s">
        <v>16486</v>
      </c>
      <c r="AB4703" t="s">
        <v>16487</v>
      </c>
    </row>
    <row r="4704" spans="1:28" x14ac:dyDescent="0.3">
      <c r="A4704" t="s">
        <v>16488</v>
      </c>
      <c r="B4704" t="s">
        <v>584</v>
      </c>
      <c r="C4704">
        <v>22</v>
      </c>
      <c r="D4704" t="s">
        <v>31</v>
      </c>
      <c r="E4704" t="s">
        <v>32</v>
      </c>
      <c r="F4704" t="s">
        <v>33</v>
      </c>
      <c r="G4704" t="s">
        <v>14928</v>
      </c>
      <c r="H4704" t="s">
        <v>35</v>
      </c>
      <c r="I4704" t="s">
        <v>36</v>
      </c>
      <c r="J4704">
        <v>26</v>
      </c>
      <c r="K4704">
        <v>24</v>
      </c>
      <c r="L4704">
        <f t="shared" si="219"/>
        <v>2</v>
      </c>
      <c r="M4704">
        <v>19</v>
      </c>
      <c r="N4704">
        <v>76249</v>
      </c>
      <c r="O4704" s="1">
        <f t="shared" si="220"/>
        <v>2932.6538461538462</v>
      </c>
      <c r="P4704" s="1">
        <f t="shared" si="221"/>
        <v>70383.692307692312</v>
      </c>
      <c r="Q4704" s="1">
        <f>Table1[[#This Row],[Earned Basic Salary]]*20%</f>
        <v>14076.738461538464</v>
      </c>
      <c r="R4704" s="1">
        <f>Table1[[#This Row],[Earned Basic Salary]]*10%</f>
        <v>7038.3692307692318</v>
      </c>
      <c r="S4704" s="1">
        <f>Table1[[#This Row],[Earned Basic Salary]]*12%</f>
        <v>8446.043076923077</v>
      </c>
      <c r="T4704" s="1">
        <f>200</f>
        <v>200</v>
      </c>
      <c r="U4704" s="1">
        <f>Table1[[#This Row],[PF]]+Table1[[#This Row],[Professional Tax]]</f>
        <v>8646.043076923077</v>
      </c>
      <c r="V4704" s="1">
        <f>Table1[[#This Row],[Overtime Hours]]*200</f>
        <v>3800</v>
      </c>
      <c r="W4704" s="1">
        <f>Table1[[#This Row],[Earned Basic Salary]]+Table1[[#This Row],[HRA]]+Table1[[#This Row],[DA]]+Table1[[#This Row],[Overtime Pay]]</f>
        <v>95298.8</v>
      </c>
      <c r="X4704" s="1">
        <f>Table1[[#This Row],[Gross Salary]]-Table1[[#This Row],[Total Deduction]]</f>
        <v>86652.75692307693</v>
      </c>
      <c r="Y4704" t="s">
        <v>37</v>
      </c>
      <c r="Z4704" t="s">
        <v>38</v>
      </c>
      <c r="AA4704" t="s">
        <v>16489</v>
      </c>
      <c r="AB4704" t="s">
        <v>16490</v>
      </c>
    </row>
    <row r="4705" spans="1:28" x14ac:dyDescent="0.3">
      <c r="A4705" t="s">
        <v>16491</v>
      </c>
      <c r="B4705" t="s">
        <v>1063</v>
      </c>
      <c r="C4705">
        <v>43</v>
      </c>
      <c r="D4705" t="s">
        <v>31</v>
      </c>
      <c r="E4705" t="s">
        <v>32</v>
      </c>
      <c r="F4705" t="s">
        <v>89</v>
      </c>
      <c r="G4705" t="s">
        <v>3177</v>
      </c>
      <c r="H4705" t="s">
        <v>35</v>
      </c>
      <c r="I4705" t="s">
        <v>36</v>
      </c>
      <c r="J4705">
        <v>26</v>
      </c>
      <c r="K4705">
        <v>23</v>
      </c>
      <c r="L4705">
        <f t="shared" si="219"/>
        <v>3</v>
      </c>
      <c r="M4705">
        <v>18</v>
      </c>
      <c r="N4705">
        <v>67612</v>
      </c>
      <c r="O4705" s="1">
        <f t="shared" si="220"/>
        <v>2600.4615384615386</v>
      </c>
      <c r="P4705" s="1">
        <f t="shared" si="221"/>
        <v>59810.61538461539</v>
      </c>
      <c r="Q4705" s="1">
        <f>Table1[[#This Row],[Earned Basic Salary]]*20%</f>
        <v>11962.123076923079</v>
      </c>
      <c r="R4705" s="1">
        <f>Table1[[#This Row],[Earned Basic Salary]]*10%</f>
        <v>5981.0615384615394</v>
      </c>
      <c r="S4705" s="1">
        <f>Table1[[#This Row],[Earned Basic Salary]]*12%</f>
        <v>7177.2738461538465</v>
      </c>
      <c r="T4705" s="1">
        <f>200</f>
        <v>200</v>
      </c>
      <c r="U4705" s="1">
        <f>Table1[[#This Row],[PF]]+Table1[[#This Row],[Professional Tax]]</f>
        <v>7377.2738461538465</v>
      </c>
      <c r="V4705" s="1">
        <f>Table1[[#This Row],[Overtime Hours]]*200</f>
        <v>3600</v>
      </c>
      <c r="W4705" s="1">
        <f>Table1[[#This Row],[Earned Basic Salary]]+Table1[[#This Row],[HRA]]+Table1[[#This Row],[DA]]+Table1[[#This Row],[Overtime Pay]]</f>
        <v>81353.8</v>
      </c>
      <c r="X4705" s="1">
        <f>Table1[[#This Row],[Gross Salary]]-Table1[[#This Row],[Total Deduction]]</f>
        <v>73976.526153846149</v>
      </c>
      <c r="Y4705" t="s">
        <v>37</v>
      </c>
      <c r="Z4705" t="s">
        <v>48</v>
      </c>
      <c r="AA4705" t="s">
        <v>16492</v>
      </c>
      <c r="AB4705" t="s">
        <v>16493</v>
      </c>
    </row>
    <row r="4706" spans="1:28" x14ac:dyDescent="0.3">
      <c r="A4706" t="s">
        <v>16494</v>
      </c>
      <c r="B4706" t="s">
        <v>919</v>
      </c>
      <c r="C4706">
        <v>53</v>
      </c>
      <c r="D4706" t="s">
        <v>61</v>
      </c>
      <c r="E4706" t="s">
        <v>62</v>
      </c>
      <c r="F4706" t="s">
        <v>89</v>
      </c>
      <c r="G4706" t="s">
        <v>8017</v>
      </c>
      <c r="H4706" t="s">
        <v>35</v>
      </c>
      <c r="I4706" t="s">
        <v>36</v>
      </c>
      <c r="J4706">
        <v>26</v>
      </c>
      <c r="K4706">
        <v>21</v>
      </c>
      <c r="L4706">
        <f t="shared" si="219"/>
        <v>5</v>
      </c>
      <c r="M4706">
        <v>18</v>
      </c>
      <c r="N4706">
        <v>79472</v>
      </c>
      <c r="O4706" s="1">
        <f t="shared" si="220"/>
        <v>3056.6153846153848</v>
      </c>
      <c r="P4706" s="1">
        <f t="shared" si="221"/>
        <v>64188.923076923078</v>
      </c>
      <c r="Q4706" s="1">
        <f>Table1[[#This Row],[Earned Basic Salary]]*20%</f>
        <v>12837.784615384617</v>
      </c>
      <c r="R4706" s="1">
        <f>Table1[[#This Row],[Earned Basic Salary]]*10%</f>
        <v>6418.8923076923083</v>
      </c>
      <c r="S4706" s="1">
        <f>Table1[[#This Row],[Earned Basic Salary]]*12%</f>
        <v>7702.6707692307691</v>
      </c>
      <c r="T4706" s="1">
        <f>200</f>
        <v>200</v>
      </c>
      <c r="U4706" s="1">
        <f>Table1[[#This Row],[PF]]+Table1[[#This Row],[Professional Tax]]</f>
        <v>7902.6707692307691</v>
      </c>
      <c r="V4706" s="1">
        <f>Table1[[#This Row],[Overtime Hours]]*200</f>
        <v>3600</v>
      </c>
      <c r="W4706" s="1">
        <f>Table1[[#This Row],[Earned Basic Salary]]+Table1[[#This Row],[HRA]]+Table1[[#This Row],[DA]]+Table1[[#This Row],[Overtime Pay]]</f>
        <v>87045.6</v>
      </c>
      <c r="X4706" s="1">
        <f>Table1[[#This Row],[Gross Salary]]-Table1[[#This Row],[Total Deduction]]</f>
        <v>79142.929230769238</v>
      </c>
      <c r="Y4706" t="s">
        <v>37</v>
      </c>
      <c r="Z4706" t="s">
        <v>48</v>
      </c>
      <c r="AA4706" t="s">
        <v>16495</v>
      </c>
      <c r="AB4706" t="s">
        <v>16496</v>
      </c>
    </row>
    <row r="4707" spans="1:28" x14ac:dyDescent="0.3">
      <c r="A4707" t="s">
        <v>16497</v>
      </c>
      <c r="B4707" t="s">
        <v>300</v>
      </c>
      <c r="C4707">
        <v>50</v>
      </c>
      <c r="D4707" t="s">
        <v>127</v>
      </c>
      <c r="E4707" t="s">
        <v>54</v>
      </c>
      <c r="F4707" t="s">
        <v>69</v>
      </c>
      <c r="G4707" t="s">
        <v>466</v>
      </c>
      <c r="H4707" t="s">
        <v>35</v>
      </c>
      <c r="I4707" t="s">
        <v>36</v>
      </c>
      <c r="J4707">
        <v>26</v>
      </c>
      <c r="K4707">
        <v>26</v>
      </c>
      <c r="L4707">
        <f t="shared" si="219"/>
        <v>0</v>
      </c>
      <c r="M4707">
        <v>10</v>
      </c>
      <c r="N4707">
        <v>44421</v>
      </c>
      <c r="O4707" s="1">
        <f t="shared" si="220"/>
        <v>1708.5</v>
      </c>
      <c r="P4707" s="1">
        <f t="shared" si="221"/>
        <v>44421</v>
      </c>
      <c r="Q4707" s="1">
        <f>Table1[[#This Row],[Earned Basic Salary]]*20%</f>
        <v>8884.2000000000007</v>
      </c>
      <c r="R4707" s="1">
        <f>Table1[[#This Row],[Earned Basic Salary]]*10%</f>
        <v>4442.1000000000004</v>
      </c>
      <c r="S4707" s="1">
        <f>Table1[[#This Row],[Earned Basic Salary]]*12%</f>
        <v>5330.5199999999995</v>
      </c>
      <c r="T4707" s="1">
        <f>200</f>
        <v>200</v>
      </c>
      <c r="U4707" s="1">
        <f>Table1[[#This Row],[PF]]+Table1[[#This Row],[Professional Tax]]</f>
        <v>5530.5199999999995</v>
      </c>
      <c r="V4707" s="1">
        <f>Table1[[#This Row],[Overtime Hours]]*200</f>
        <v>2000</v>
      </c>
      <c r="W4707" s="1">
        <f>Table1[[#This Row],[Earned Basic Salary]]+Table1[[#This Row],[HRA]]+Table1[[#This Row],[DA]]+Table1[[#This Row],[Overtime Pay]]</f>
        <v>59747.299999999996</v>
      </c>
      <c r="X4707" s="1">
        <f>Table1[[#This Row],[Gross Salary]]-Table1[[#This Row],[Total Deduction]]</f>
        <v>54216.78</v>
      </c>
      <c r="Y4707" t="s">
        <v>37</v>
      </c>
      <c r="Z4707" t="s">
        <v>106</v>
      </c>
      <c r="AA4707" t="s">
        <v>16498</v>
      </c>
      <c r="AB4707" t="s">
        <v>16499</v>
      </c>
    </row>
    <row r="4708" spans="1:28" x14ac:dyDescent="0.3">
      <c r="A4708" t="s">
        <v>16500</v>
      </c>
      <c r="B4708" t="s">
        <v>1002</v>
      </c>
      <c r="C4708">
        <v>21</v>
      </c>
      <c r="D4708" t="s">
        <v>133</v>
      </c>
      <c r="E4708" t="s">
        <v>32</v>
      </c>
      <c r="F4708" t="s">
        <v>46</v>
      </c>
      <c r="G4708" t="s">
        <v>4367</v>
      </c>
      <c r="H4708" t="s">
        <v>35</v>
      </c>
      <c r="I4708" t="s">
        <v>36</v>
      </c>
      <c r="J4708">
        <v>26</v>
      </c>
      <c r="K4708">
        <v>22</v>
      </c>
      <c r="L4708">
        <f t="shared" si="219"/>
        <v>4</v>
      </c>
      <c r="M4708">
        <v>20</v>
      </c>
      <c r="N4708">
        <v>59071</v>
      </c>
      <c r="O4708" s="1">
        <f t="shared" si="220"/>
        <v>2271.9615384615386</v>
      </c>
      <c r="P4708" s="1">
        <f t="shared" si="221"/>
        <v>49983.153846153851</v>
      </c>
      <c r="Q4708" s="1">
        <f>Table1[[#This Row],[Earned Basic Salary]]*20%</f>
        <v>9996.630769230771</v>
      </c>
      <c r="R4708" s="1">
        <f>Table1[[#This Row],[Earned Basic Salary]]*10%</f>
        <v>4998.3153846153855</v>
      </c>
      <c r="S4708" s="1">
        <f>Table1[[#This Row],[Earned Basic Salary]]*12%</f>
        <v>5997.9784615384615</v>
      </c>
      <c r="T4708" s="1">
        <f>200</f>
        <v>200</v>
      </c>
      <c r="U4708" s="1">
        <f>Table1[[#This Row],[PF]]+Table1[[#This Row],[Professional Tax]]</f>
        <v>6197.9784615384615</v>
      </c>
      <c r="V4708" s="1">
        <f>Table1[[#This Row],[Overtime Hours]]*200</f>
        <v>4000</v>
      </c>
      <c r="W4708" s="1">
        <f>Table1[[#This Row],[Earned Basic Salary]]+Table1[[#This Row],[HRA]]+Table1[[#This Row],[DA]]+Table1[[#This Row],[Overtime Pay]]</f>
        <v>68978.100000000006</v>
      </c>
      <c r="X4708" s="1">
        <f>Table1[[#This Row],[Gross Salary]]-Table1[[#This Row],[Total Deduction]]</f>
        <v>62780.121538461543</v>
      </c>
      <c r="Y4708" t="s">
        <v>37</v>
      </c>
      <c r="Z4708" t="s">
        <v>38</v>
      </c>
      <c r="AA4708" t="s">
        <v>16501</v>
      </c>
      <c r="AB4708" t="s">
        <v>16502</v>
      </c>
    </row>
    <row r="4709" spans="1:28" x14ac:dyDescent="0.3">
      <c r="A4709" t="s">
        <v>16503</v>
      </c>
      <c r="B4709" t="s">
        <v>110</v>
      </c>
      <c r="C4709">
        <v>36</v>
      </c>
      <c r="D4709" t="s">
        <v>44</v>
      </c>
      <c r="E4709" t="s">
        <v>121</v>
      </c>
      <c r="F4709" t="s">
        <v>46</v>
      </c>
      <c r="G4709" t="s">
        <v>4691</v>
      </c>
      <c r="H4709" t="s">
        <v>35</v>
      </c>
      <c r="I4709" t="s">
        <v>36</v>
      </c>
      <c r="J4709">
        <v>26</v>
      </c>
      <c r="K4709">
        <v>25</v>
      </c>
      <c r="L4709">
        <f t="shared" si="219"/>
        <v>1</v>
      </c>
      <c r="M4709">
        <v>17</v>
      </c>
      <c r="N4709">
        <v>29173</v>
      </c>
      <c r="O4709" s="1">
        <f t="shared" si="220"/>
        <v>1122.0384615384614</v>
      </c>
      <c r="P4709" s="1">
        <f t="shared" si="221"/>
        <v>28050.961538461535</v>
      </c>
      <c r="Q4709" s="1">
        <f>Table1[[#This Row],[Earned Basic Salary]]*20%</f>
        <v>5610.1923076923076</v>
      </c>
      <c r="R4709" s="1">
        <f>Table1[[#This Row],[Earned Basic Salary]]*10%</f>
        <v>2805.0961538461538</v>
      </c>
      <c r="S4709" s="1">
        <f>Table1[[#This Row],[Earned Basic Salary]]*12%</f>
        <v>3366.1153846153843</v>
      </c>
      <c r="T4709" s="1">
        <f>200</f>
        <v>200</v>
      </c>
      <c r="U4709" s="1">
        <f>Table1[[#This Row],[PF]]+Table1[[#This Row],[Professional Tax]]</f>
        <v>3566.1153846153843</v>
      </c>
      <c r="V4709" s="1">
        <f>Table1[[#This Row],[Overtime Hours]]*200</f>
        <v>3400</v>
      </c>
      <c r="W4709" s="1">
        <f>Table1[[#This Row],[Earned Basic Salary]]+Table1[[#This Row],[HRA]]+Table1[[#This Row],[DA]]+Table1[[#This Row],[Overtime Pay]]</f>
        <v>39866.25</v>
      </c>
      <c r="X4709" s="1">
        <f>Table1[[#This Row],[Gross Salary]]-Table1[[#This Row],[Total Deduction]]</f>
        <v>36300.134615384617</v>
      </c>
      <c r="Y4709" t="s">
        <v>37</v>
      </c>
      <c r="Z4709" t="s">
        <v>38</v>
      </c>
      <c r="AA4709" t="s">
        <v>16504</v>
      </c>
      <c r="AB4709" t="s">
        <v>16505</v>
      </c>
    </row>
    <row r="4710" spans="1:28" x14ac:dyDescent="0.3">
      <c r="A4710" t="s">
        <v>16506</v>
      </c>
      <c r="B4710" t="s">
        <v>425</v>
      </c>
      <c r="C4710">
        <v>51</v>
      </c>
      <c r="D4710" t="s">
        <v>44</v>
      </c>
      <c r="E4710" t="s">
        <v>54</v>
      </c>
      <c r="F4710" t="s">
        <v>33</v>
      </c>
      <c r="G4710" t="s">
        <v>2020</v>
      </c>
      <c r="H4710" t="s">
        <v>35</v>
      </c>
      <c r="I4710" t="s">
        <v>36</v>
      </c>
      <c r="J4710">
        <v>26</v>
      </c>
      <c r="K4710">
        <v>22</v>
      </c>
      <c r="L4710">
        <f t="shared" si="219"/>
        <v>4</v>
      </c>
      <c r="M4710">
        <v>1</v>
      </c>
      <c r="N4710">
        <v>30873</v>
      </c>
      <c r="O4710" s="1">
        <f t="shared" si="220"/>
        <v>1187.4230769230769</v>
      </c>
      <c r="P4710" s="1">
        <f t="shared" si="221"/>
        <v>26123.307692307691</v>
      </c>
      <c r="Q4710" s="1">
        <f>Table1[[#This Row],[Earned Basic Salary]]*20%</f>
        <v>5224.6615384615388</v>
      </c>
      <c r="R4710" s="1">
        <f>Table1[[#This Row],[Earned Basic Salary]]*10%</f>
        <v>2612.3307692307694</v>
      </c>
      <c r="S4710" s="1">
        <f>Table1[[#This Row],[Earned Basic Salary]]*12%</f>
        <v>3134.7969230769227</v>
      </c>
      <c r="T4710" s="1">
        <f>200</f>
        <v>200</v>
      </c>
      <c r="U4710" s="1">
        <f>Table1[[#This Row],[PF]]+Table1[[#This Row],[Professional Tax]]</f>
        <v>3334.7969230769227</v>
      </c>
      <c r="V4710" s="1">
        <f>Table1[[#This Row],[Overtime Hours]]*200</f>
        <v>200</v>
      </c>
      <c r="W4710" s="1">
        <f>Table1[[#This Row],[Earned Basic Salary]]+Table1[[#This Row],[HRA]]+Table1[[#This Row],[DA]]+Table1[[#This Row],[Overtime Pay]]</f>
        <v>34160.300000000003</v>
      </c>
      <c r="X4710" s="1">
        <f>Table1[[#This Row],[Gross Salary]]-Table1[[#This Row],[Total Deduction]]</f>
        <v>30825.50307692308</v>
      </c>
      <c r="Y4710" t="s">
        <v>37</v>
      </c>
      <c r="Z4710" t="s">
        <v>95</v>
      </c>
      <c r="AA4710" t="s">
        <v>16507</v>
      </c>
      <c r="AB4710" t="s">
        <v>16508</v>
      </c>
    </row>
    <row r="4711" spans="1:28" x14ac:dyDescent="0.3">
      <c r="A4711" t="s">
        <v>16509</v>
      </c>
      <c r="B4711" t="s">
        <v>1473</v>
      </c>
      <c r="C4711">
        <v>27</v>
      </c>
      <c r="D4711" t="s">
        <v>53</v>
      </c>
      <c r="E4711" t="s">
        <v>121</v>
      </c>
      <c r="F4711" t="s">
        <v>63</v>
      </c>
      <c r="G4711" t="s">
        <v>16510</v>
      </c>
      <c r="H4711" t="s">
        <v>35</v>
      </c>
      <c r="I4711" t="s">
        <v>36</v>
      </c>
      <c r="J4711">
        <v>26</v>
      </c>
      <c r="K4711">
        <v>24</v>
      </c>
      <c r="L4711">
        <f t="shared" si="219"/>
        <v>2</v>
      </c>
      <c r="M4711">
        <v>7</v>
      </c>
      <c r="N4711">
        <v>34551</v>
      </c>
      <c r="O4711" s="1">
        <f t="shared" si="220"/>
        <v>1328.8846153846155</v>
      </c>
      <c r="P4711" s="1">
        <f t="shared" si="221"/>
        <v>31893.230769230773</v>
      </c>
      <c r="Q4711" s="1">
        <f>Table1[[#This Row],[Earned Basic Salary]]*20%</f>
        <v>6378.6461538461554</v>
      </c>
      <c r="R4711" s="1">
        <f>Table1[[#This Row],[Earned Basic Salary]]*10%</f>
        <v>3189.3230769230777</v>
      </c>
      <c r="S4711" s="1">
        <f>Table1[[#This Row],[Earned Basic Salary]]*12%</f>
        <v>3827.1876923076925</v>
      </c>
      <c r="T4711" s="1">
        <f>200</f>
        <v>200</v>
      </c>
      <c r="U4711" s="1">
        <f>Table1[[#This Row],[PF]]+Table1[[#This Row],[Professional Tax]]</f>
        <v>4027.1876923076925</v>
      </c>
      <c r="V4711" s="1">
        <f>Table1[[#This Row],[Overtime Hours]]*200</f>
        <v>1400</v>
      </c>
      <c r="W4711" s="1">
        <f>Table1[[#This Row],[Earned Basic Salary]]+Table1[[#This Row],[HRA]]+Table1[[#This Row],[DA]]+Table1[[#This Row],[Overtime Pay]]</f>
        <v>42861.200000000004</v>
      </c>
      <c r="X4711" s="1">
        <f>Table1[[#This Row],[Gross Salary]]-Table1[[#This Row],[Total Deduction]]</f>
        <v>38834.012307692312</v>
      </c>
      <c r="Y4711" t="s">
        <v>37</v>
      </c>
      <c r="Z4711" t="s">
        <v>48</v>
      </c>
      <c r="AA4711" t="s">
        <v>16511</v>
      </c>
      <c r="AB4711" t="s">
        <v>16512</v>
      </c>
    </row>
    <row r="4712" spans="1:28" x14ac:dyDescent="0.3">
      <c r="A4712" t="s">
        <v>16513</v>
      </c>
      <c r="B4712" t="s">
        <v>226</v>
      </c>
      <c r="C4712">
        <v>29</v>
      </c>
      <c r="D4712" t="s">
        <v>81</v>
      </c>
      <c r="E4712" t="s">
        <v>82</v>
      </c>
      <c r="F4712" t="s">
        <v>33</v>
      </c>
      <c r="G4712" t="s">
        <v>2422</v>
      </c>
      <c r="H4712" t="s">
        <v>35</v>
      </c>
      <c r="I4712" t="s">
        <v>36</v>
      </c>
      <c r="J4712">
        <v>26</v>
      </c>
      <c r="K4712">
        <v>23</v>
      </c>
      <c r="L4712">
        <f t="shared" si="219"/>
        <v>3</v>
      </c>
      <c r="M4712">
        <v>6</v>
      </c>
      <c r="N4712">
        <v>54757</v>
      </c>
      <c r="O4712" s="1">
        <f t="shared" si="220"/>
        <v>2106.0384615384614</v>
      </c>
      <c r="P4712" s="1">
        <f t="shared" si="221"/>
        <v>48438.88461538461</v>
      </c>
      <c r="Q4712" s="1">
        <f>Table1[[#This Row],[Earned Basic Salary]]*20%</f>
        <v>9687.7769230769227</v>
      </c>
      <c r="R4712" s="1">
        <f>Table1[[#This Row],[Earned Basic Salary]]*10%</f>
        <v>4843.8884615384613</v>
      </c>
      <c r="S4712" s="1">
        <f>Table1[[#This Row],[Earned Basic Salary]]*12%</f>
        <v>5812.6661538461531</v>
      </c>
      <c r="T4712" s="1">
        <f>200</f>
        <v>200</v>
      </c>
      <c r="U4712" s="1">
        <f>Table1[[#This Row],[PF]]+Table1[[#This Row],[Professional Tax]]</f>
        <v>6012.6661538461531</v>
      </c>
      <c r="V4712" s="1">
        <f>Table1[[#This Row],[Overtime Hours]]*200</f>
        <v>1200</v>
      </c>
      <c r="W4712" s="1">
        <f>Table1[[#This Row],[Earned Basic Salary]]+Table1[[#This Row],[HRA]]+Table1[[#This Row],[DA]]+Table1[[#This Row],[Overtime Pay]]</f>
        <v>64170.549999999988</v>
      </c>
      <c r="X4712" s="1">
        <f>Table1[[#This Row],[Gross Salary]]-Table1[[#This Row],[Total Deduction]]</f>
        <v>58157.883846153833</v>
      </c>
      <c r="Y4712" t="s">
        <v>37</v>
      </c>
      <c r="Z4712" t="s">
        <v>38</v>
      </c>
      <c r="AA4712" t="s">
        <v>16514</v>
      </c>
      <c r="AB4712" t="s">
        <v>16515</v>
      </c>
    </row>
    <row r="4713" spans="1:28" x14ac:dyDescent="0.3">
      <c r="A4713" t="s">
        <v>16516</v>
      </c>
      <c r="B4713" t="s">
        <v>120</v>
      </c>
      <c r="C4713">
        <v>50</v>
      </c>
      <c r="D4713" t="s">
        <v>53</v>
      </c>
      <c r="E4713" t="s">
        <v>45</v>
      </c>
      <c r="F4713" t="s">
        <v>63</v>
      </c>
      <c r="G4713" t="s">
        <v>4859</v>
      </c>
      <c r="H4713" t="s">
        <v>35</v>
      </c>
      <c r="I4713" t="s">
        <v>36</v>
      </c>
      <c r="J4713">
        <v>26</v>
      </c>
      <c r="K4713">
        <v>22</v>
      </c>
      <c r="L4713">
        <f t="shared" si="219"/>
        <v>4</v>
      </c>
      <c r="M4713">
        <v>19</v>
      </c>
      <c r="N4713">
        <v>29026</v>
      </c>
      <c r="O4713" s="1">
        <f t="shared" si="220"/>
        <v>1116.3846153846155</v>
      </c>
      <c r="P4713" s="1">
        <f t="shared" si="221"/>
        <v>24560.461538461539</v>
      </c>
      <c r="Q4713" s="1">
        <f>Table1[[#This Row],[Earned Basic Salary]]*20%</f>
        <v>4912.0923076923082</v>
      </c>
      <c r="R4713" s="1">
        <f>Table1[[#This Row],[Earned Basic Salary]]*10%</f>
        <v>2456.0461538461541</v>
      </c>
      <c r="S4713" s="1">
        <f>Table1[[#This Row],[Earned Basic Salary]]*12%</f>
        <v>2947.2553846153846</v>
      </c>
      <c r="T4713" s="1">
        <f>200</f>
        <v>200</v>
      </c>
      <c r="U4713" s="1">
        <f>Table1[[#This Row],[PF]]+Table1[[#This Row],[Professional Tax]]</f>
        <v>3147.2553846153846</v>
      </c>
      <c r="V4713" s="1">
        <f>Table1[[#This Row],[Overtime Hours]]*200</f>
        <v>3800</v>
      </c>
      <c r="W4713" s="1">
        <f>Table1[[#This Row],[Earned Basic Salary]]+Table1[[#This Row],[HRA]]+Table1[[#This Row],[DA]]+Table1[[#This Row],[Overtime Pay]]</f>
        <v>35728.6</v>
      </c>
      <c r="X4713" s="1">
        <f>Table1[[#This Row],[Gross Salary]]-Table1[[#This Row],[Total Deduction]]</f>
        <v>32581.344615384613</v>
      </c>
      <c r="Y4713" t="s">
        <v>37</v>
      </c>
      <c r="Z4713" t="s">
        <v>48</v>
      </c>
      <c r="AA4713" t="s">
        <v>16517</v>
      </c>
      <c r="AB4713" t="s">
        <v>16518</v>
      </c>
    </row>
    <row r="4714" spans="1:28" x14ac:dyDescent="0.3">
      <c r="A4714" t="s">
        <v>16519</v>
      </c>
      <c r="B4714" t="s">
        <v>722</v>
      </c>
      <c r="C4714">
        <v>35</v>
      </c>
      <c r="D4714" t="s">
        <v>61</v>
      </c>
      <c r="E4714" t="s">
        <v>54</v>
      </c>
      <c r="F4714" t="s">
        <v>33</v>
      </c>
      <c r="G4714" t="s">
        <v>8826</v>
      </c>
      <c r="H4714" t="s">
        <v>35</v>
      </c>
      <c r="I4714" t="s">
        <v>36</v>
      </c>
      <c r="J4714">
        <v>26</v>
      </c>
      <c r="K4714">
        <v>23</v>
      </c>
      <c r="L4714">
        <f t="shared" si="219"/>
        <v>3</v>
      </c>
      <c r="M4714">
        <v>3</v>
      </c>
      <c r="N4714">
        <v>60283</v>
      </c>
      <c r="O4714" s="1">
        <f t="shared" si="220"/>
        <v>2318.5769230769229</v>
      </c>
      <c r="P4714" s="1">
        <f t="shared" si="221"/>
        <v>53327.269230769227</v>
      </c>
      <c r="Q4714" s="1">
        <f>Table1[[#This Row],[Earned Basic Salary]]*20%</f>
        <v>10665.453846153847</v>
      </c>
      <c r="R4714" s="1">
        <f>Table1[[#This Row],[Earned Basic Salary]]*10%</f>
        <v>5332.7269230769234</v>
      </c>
      <c r="S4714" s="1">
        <f>Table1[[#This Row],[Earned Basic Salary]]*12%</f>
        <v>6399.2723076923066</v>
      </c>
      <c r="T4714" s="1">
        <f>200</f>
        <v>200</v>
      </c>
      <c r="U4714" s="1">
        <f>Table1[[#This Row],[PF]]+Table1[[#This Row],[Professional Tax]]</f>
        <v>6599.2723076923066</v>
      </c>
      <c r="V4714" s="1">
        <f>Table1[[#This Row],[Overtime Hours]]*200</f>
        <v>600</v>
      </c>
      <c r="W4714" s="1">
        <f>Table1[[#This Row],[Earned Basic Salary]]+Table1[[#This Row],[HRA]]+Table1[[#This Row],[DA]]+Table1[[#This Row],[Overtime Pay]]</f>
        <v>69925.45</v>
      </c>
      <c r="X4714" s="1">
        <f>Table1[[#This Row],[Gross Salary]]-Table1[[#This Row],[Total Deduction]]</f>
        <v>63326.17769230769</v>
      </c>
      <c r="Y4714" t="s">
        <v>37</v>
      </c>
      <c r="Z4714" t="s">
        <v>38</v>
      </c>
      <c r="AA4714" t="s">
        <v>16520</v>
      </c>
      <c r="AB4714" t="s">
        <v>16521</v>
      </c>
    </row>
    <row r="4715" spans="1:28" x14ac:dyDescent="0.3">
      <c r="A4715" t="s">
        <v>16522</v>
      </c>
      <c r="B4715" t="s">
        <v>1403</v>
      </c>
      <c r="C4715">
        <v>46</v>
      </c>
      <c r="D4715" t="s">
        <v>133</v>
      </c>
      <c r="E4715" t="s">
        <v>62</v>
      </c>
      <c r="F4715" t="s">
        <v>55</v>
      </c>
      <c r="G4715" t="s">
        <v>426</v>
      </c>
      <c r="H4715" t="s">
        <v>35</v>
      </c>
      <c r="I4715" t="s">
        <v>36</v>
      </c>
      <c r="J4715">
        <v>26</v>
      </c>
      <c r="K4715">
        <v>24</v>
      </c>
      <c r="L4715">
        <f t="shared" si="219"/>
        <v>2</v>
      </c>
      <c r="M4715">
        <v>16</v>
      </c>
      <c r="N4715">
        <v>49321</v>
      </c>
      <c r="O4715" s="1">
        <f t="shared" si="220"/>
        <v>1896.9615384615386</v>
      </c>
      <c r="P4715" s="1">
        <f t="shared" si="221"/>
        <v>45527.076923076922</v>
      </c>
      <c r="Q4715" s="1">
        <f>Table1[[#This Row],[Earned Basic Salary]]*20%</f>
        <v>9105.415384615384</v>
      </c>
      <c r="R4715" s="1">
        <f>Table1[[#This Row],[Earned Basic Salary]]*10%</f>
        <v>4552.707692307692</v>
      </c>
      <c r="S4715" s="1">
        <f>Table1[[#This Row],[Earned Basic Salary]]*12%</f>
        <v>5463.2492307692301</v>
      </c>
      <c r="T4715" s="1">
        <f>200</f>
        <v>200</v>
      </c>
      <c r="U4715" s="1">
        <f>Table1[[#This Row],[PF]]+Table1[[#This Row],[Professional Tax]]</f>
        <v>5663.2492307692301</v>
      </c>
      <c r="V4715" s="1">
        <f>Table1[[#This Row],[Overtime Hours]]*200</f>
        <v>3200</v>
      </c>
      <c r="W4715" s="1">
        <f>Table1[[#This Row],[Earned Basic Salary]]+Table1[[#This Row],[HRA]]+Table1[[#This Row],[DA]]+Table1[[#This Row],[Overtime Pay]]</f>
        <v>62385.2</v>
      </c>
      <c r="X4715" s="1">
        <f>Table1[[#This Row],[Gross Salary]]-Table1[[#This Row],[Total Deduction]]</f>
        <v>56721.950769230767</v>
      </c>
      <c r="Y4715" t="s">
        <v>37</v>
      </c>
      <c r="Z4715" t="s">
        <v>95</v>
      </c>
      <c r="AA4715" t="s">
        <v>16523</v>
      </c>
      <c r="AB4715" t="s">
        <v>16524</v>
      </c>
    </row>
    <row r="4716" spans="1:28" x14ac:dyDescent="0.3">
      <c r="A4716" t="s">
        <v>16525</v>
      </c>
      <c r="B4716" t="s">
        <v>406</v>
      </c>
      <c r="C4716">
        <v>25</v>
      </c>
      <c r="D4716" t="s">
        <v>127</v>
      </c>
      <c r="E4716" t="s">
        <v>62</v>
      </c>
      <c r="F4716" t="s">
        <v>83</v>
      </c>
      <c r="G4716" t="s">
        <v>8580</v>
      </c>
      <c r="H4716" t="s">
        <v>35</v>
      </c>
      <c r="I4716" t="s">
        <v>36</v>
      </c>
      <c r="J4716">
        <v>26</v>
      </c>
      <c r="K4716">
        <v>24</v>
      </c>
      <c r="L4716">
        <f t="shared" si="219"/>
        <v>2</v>
      </c>
      <c r="M4716">
        <v>10</v>
      </c>
      <c r="N4716">
        <v>42979</v>
      </c>
      <c r="O4716" s="1">
        <f t="shared" si="220"/>
        <v>1653.0384615384614</v>
      </c>
      <c r="P4716" s="1">
        <f t="shared" si="221"/>
        <v>39672.923076923078</v>
      </c>
      <c r="Q4716" s="1">
        <f>Table1[[#This Row],[Earned Basic Salary]]*20%</f>
        <v>7934.584615384616</v>
      </c>
      <c r="R4716" s="1">
        <f>Table1[[#This Row],[Earned Basic Salary]]*10%</f>
        <v>3967.292307692308</v>
      </c>
      <c r="S4716" s="1">
        <f>Table1[[#This Row],[Earned Basic Salary]]*12%</f>
        <v>4760.750769230769</v>
      </c>
      <c r="T4716" s="1">
        <f>200</f>
        <v>200</v>
      </c>
      <c r="U4716" s="1">
        <f>Table1[[#This Row],[PF]]+Table1[[#This Row],[Professional Tax]]</f>
        <v>4960.750769230769</v>
      </c>
      <c r="V4716" s="1">
        <f>Table1[[#This Row],[Overtime Hours]]*200</f>
        <v>2000</v>
      </c>
      <c r="W4716" s="1">
        <f>Table1[[#This Row],[Earned Basic Salary]]+Table1[[#This Row],[HRA]]+Table1[[#This Row],[DA]]+Table1[[#This Row],[Overtime Pay]]</f>
        <v>53574.8</v>
      </c>
      <c r="X4716" s="1">
        <f>Table1[[#This Row],[Gross Salary]]-Table1[[#This Row],[Total Deduction]]</f>
        <v>48614.049230769233</v>
      </c>
      <c r="Y4716" t="s">
        <v>37</v>
      </c>
      <c r="Z4716" t="s">
        <v>38</v>
      </c>
      <c r="AA4716" t="s">
        <v>16526</v>
      </c>
      <c r="AB4716" t="s">
        <v>16527</v>
      </c>
    </row>
    <row r="4717" spans="1:28" x14ac:dyDescent="0.3">
      <c r="A4717" t="s">
        <v>16528</v>
      </c>
      <c r="B4717" t="s">
        <v>750</v>
      </c>
      <c r="C4717">
        <v>22</v>
      </c>
      <c r="D4717" t="s">
        <v>61</v>
      </c>
      <c r="E4717" t="s">
        <v>54</v>
      </c>
      <c r="F4717" t="s">
        <v>69</v>
      </c>
      <c r="G4717" t="s">
        <v>6157</v>
      </c>
      <c r="H4717" t="s">
        <v>35</v>
      </c>
      <c r="I4717" t="s">
        <v>36</v>
      </c>
      <c r="J4717">
        <v>26</v>
      </c>
      <c r="K4717">
        <v>24</v>
      </c>
      <c r="L4717">
        <f t="shared" si="219"/>
        <v>2</v>
      </c>
      <c r="M4717">
        <v>4</v>
      </c>
      <c r="N4717">
        <v>22263</v>
      </c>
      <c r="O4717" s="1">
        <f t="shared" si="220"/>
        <v>856.26923076923072</v>
      </c>
      <c r="P4717" s="1">
        <f t="shared" si="221"/>
        <v>20550.461538461539</v>
      </c>
      <c r="Q4717" s="1">
        <f>Table1[[#This Row],[Earned Basic Salary]]*20%</f>
        <v>4110.0923076923082</v>
      </c>
      <c r="R4717" s="1">
        <f>Table1[[#This Row],[Earned Basic Salary]]*10%</f>
        <v>2055.0461538461541</v>
      </c>
      <c r="S4717" s="1">
        <f>Table1[[#This Row],[Earned Basic Salary]]*12%</f>
        <v>2466.0553846153848</v>
      </c>
      <c r="T4717" s="1">
        <f>200</f>
        <v>200</v>
      </c>
      <c r="U4717" s="1">
        <f>Table1[[#This Row],[PF]]+Table1[[#This Row],[Professional Tax]]</f>
        <v>2666.0553846153848</v>
      </c>
      <c r="V4717" s="1">
        <f>Table1[[#This Row],[Overtime Hours]]*200</f>
        <v>800</v>
      </c>
      <c r="W4717" s="1">
        <f>Table1[[#This Row],[Earned Basic Salary]]+Table1[[#This Row],[HRA]]+Table1[[#This Row],[DA]]+Table1[[#This Row],[Overtime Pay]]</f>
        <v>27515.599999999999</v>
      </c>
      <c r="X4717" s="1">
        <f>Table1[[#This Row],[Gross Salary]]-Table1[[#This Row],[Total Deduction]]</f>
        <v>24849.544615384613</v>
      </c>
      <c r="Y4717" t="s">
        <v>37</v>
      </c>
      <c r="Z4717" t="s">
        <v>48</v>
      </c>
      <c r="AA4717" t="s">
        <v>16529</v>
      </c>
      <c r="AB4717" t="s">
        <v>16530</v>
      </c>
    </row>
    <row r="4718" spans="1:28" x14ac:dyDescent="0.3">
      <c r="A4718" t="s">
        <v>16531</v>
      </c>
      <c r="B4718" t="s">
        <v>1281</v>
      </c>
      <c r="C4718">
        <v>29</v>
      </c>
      <c r="D4718" t="s">
        <v>133</v>
      </c>
      <c r="E4718" t="s">
        <v>54</v>
      </c>
      <c r="F4718" t="s">
        <v>63</v>
      </c>
      <c r="G4718" t="s">
        <v>1975</v>
      </c>
      <c r="H4718" t="s">
        <v>35</v>
      </c>
      <c r="I4718" t="s">
        <v>36</v>
      </c>
      <c r="J4718">
        <v>26</v>
      </c>
      <c r="K4718">
        <v>25</v>
      </c>
      <c r="L4718">
        <f t="shared" si="219"/>
        <v>1</v>
      </c>
      <c r="M4718">
        <v>4</v>
      </c>
      <c r="N4718">
        <v>39204</v>
      </c>
      <c r="O4718" s="1">
        <f t="shared" si="220"/>
        <v>1507.8461538461538</v>
      </c>
      <c r="P4718" s="1">
        <f t="shared" si="221"/>
        <v>37696.153846153844</v>
      </c>
      <c r="Q4718" s="1">
        <f>Table1[[#This Row],[Earned Basic Salary]]*20%</f>
        <v>7539.2307692307695</v>
      </c>
      <c r="R4718" s="1">
        <f>Table1[[#This Row],[Earned Basic Salary]]*10%</f>
        <v>3769.6153846153848</v>
      </c>
      <c r="S4718" s="1">
        <f>Table1[[#This Row],[Earned Basic Salary]]*12%</f>
        <v>4523.538461538461</v>
      </c>
      <c r="T4718" s="1">
        <f>200</f>
        <v>200</v>
      </c>
      <c r="U4718" s="1">
        <f>Table1[[#This Row],[PF]]+Table1[[#This Row],[Professional Tax]]</f>
        <v>4723.538461538461</v>
      </c>
      <c r="V4718" s="1">
        <f>Table1[[#This Row],[Overtime Hours]]*200</f>
        <v>800</v>
      </c>
      <c r="W4718" s="1">
        <f>Table1[[#This Row],[Earned Basic Salary]]+Table1[[#This Row],[HRA]]+Table1[[#This Row],[DA]]+Table1[[#This Row],[Overtime Pay]]</f>
        <v>49804.999999999993</v>
      </c>
      <c r="X4718" s="1">
        <f>Table1[[#This Row],[Gross Salary]]-Table1[[#This Row],[Total Deduction]]</f>
        <v>45081.461538461532</v>
      </c>
      <c r="Y4718" t="s">
        <v>37</v>
      </c>
      <c r="Z4718" t="s">
        <v>38</v>
      </c>
      <c r="AA4718" t="s">
        <v>16532</v>
      </c>
      <c r="AB4718" t="s">
        <v>16533</v>
      </c>
    </row>
    <row r="4719" spans="1:28" x14ac:dyDescent="0.3">
      <c r="A4719" t="s">
        <v>16534</v>
      </c>
      <c r="B4719" t="s">
        <v>143</v>
      </c>
      <c r="C4719">
        <v>22</v>
      </c>
      <c r="D4719" t="s">
        <v>133</v>
      </c>
      <c r="E4719" t="s">
        <v>121</v>
      </c>
      <c r="F4719" t="s">
        <v>33</v>
      </c>
      <c r="G4719" t="s">
        <v>2309</v>
      </c>
      <c r="H4719" t="s">
        <v>35</v>
      </c>
      <c r="I4719" t="s">
        <v>36</v>
      </c>
      <c r="J4719">
        <v>26</v>
      </c>
      <c r="K4719">
        <v>22</v>
      </c>
      <c r="L4719">
        <f t="shared" si="219"/>
        <v>4</v>
      </c>
      <c r="M4719">
        <v>15</v>
      </c>
      <c r="N4719">
        <v>53019</v>
      </c>
      <c r="O4719" s="1">
        <f t="shared" si="220"/>
        <v>2039.1923076923076</v>
      </c>
      <c r="P4719" s="1">
        <f t="shared" si="221"/>
        <v>44862.230769230766</v>
      </c>
      <c r="Q4719" s="1">
        <f>Table1[[#This Row],[Earned Basic Salary]]*20%</f>
        <v>8972.4461538461528</v>
      </c>
      <c r="R4719" s="1">
        <f>Table1[[#This Row],[Earned Basic Salary]]*10%</f>
        <v>4486.2230769230764</v>
      </c>
      <c r="S4719" s="1">
        <f>Table1[[#This Row],[Earned Basic Salary]]*12%</f>
        <v>5383.4676923076913</v>
      </c>
      <c r="T4719" s="1">
        <f>200</f>
        <v>200</v>
      </c>
      <c r="U4719" s="1">
        <f>Table1[[#This Row],[PF]]+Table1[[#This Row],[Professional Tax]]</f>
        <v>5583.4676923076913</v>
      </c>
      <c r="V4719" s="1">
        <f>Table1[[#This Row],[Overtime Hours]]*200</f>
        <v>3000</v>
      </c>
      <c r="W4719" s="1">
        <f>Table1[[#This Row],[Earned Basic Salary]]+Table1[[#This Row],[HRA]]+Table1[[#This Row],[DA]]+Table1[[#This Row],[Overtime Pay]]</f>
        <v>61320.899999999994</v>
      </c>
      <c r="X4719" s="1">
        <f>Table1[[#This Row],[Gross Salary]]-Table1[[#This Row],[Total Deduction]]</f>
        <v>55737.432307692303</v>
      </c>
      <c r="Y4719" t="s">
        <v>37</v>
      </c>
      <c r="Z4719" t="s">
        <v>95</v>
      </c>
      <c r="AA4719" t="s">
        <v>16535</v>
      </c>
      <c r="AB4719" t="s">
        <v>16536</v>
      </c>
    </row>
    <row r="4720" spans="1:28" x14ac:dyDescent="0.3">
      <c r="A4720" t="s">
        <v>16537</v>
      </c>
      <c r="B4720" t="s">
        <v>68</v>
      </c>
      <c r="C4720">
        <v>46</v>
      </c>
      <c r="D4720" t="s">
        <v>133</v>
      </c>
      <c r="E4720" t="s">
        <v>45</v>
      </c>
      <c r="F4720" t="s">
        <v>89</v>
      </c>
      <c r="G4720" t="s">
        <v>16538</v>
      </c>
      <c r="H4720" t="s">
        <v>35</v>
      </c>
      <c r="I4720" t="s">
        <v>36</v>
      </c>
      <c r="J4720">
        <v>26</v>
      </c>
      <c r="K4720">
        <v>22</v>
      </c>
      <c r="L4720">
        <f t="shared" si="219"/>
        <v>4</v>
      </c>
      <c r="M4720">
        <v>9</v>
      </c>
      <c r="N4720">
        <v>26506</v>
      </c>
      <c r="O4720" s="1">
        <f t="shared" si="220"/>
        <v>1019.4615384615385</v>
      </c>
      <c r="P4720" s="1">
        <f t="shared" si="221"/>
        <v>22428.153846153848</v>
      </c>
      <c r="Q4720" s="1">
        <f>Table1[[#This Row],[Earned Basic Salary]]*20%</f>
        <v>4485.6307692307701</v>
      </c>
      <c r="R4720" s="1">
        <f>Table1[[#This Row],[Earned Basic Salary]]*10%</f>
        <v>2242.815384615385</v>
      </c>
      <c r="S4720" s="1">
        <f>Table1[[#This Row],[Earned Basic Salary]]*12%</f>
        <v>2691.3784615384616</v>
      </c>
      <c r="T4720" s="1">
        <f>200</f>
        <v>200</v>
      </c>
      <c r="U4720" s="1">
        <f>Table1[[#This Row],[PF]]+Table1[[#This Row],[Professional Tax]]</f>
        <v>2891.3784615384616</v>
      </c>
      <c r="V4720" s="1">
        <f>Table1[[#This Row],[Overtime Hours]]*200</f>
        <v>1800</v>
      </c>
      <c r="W4720" s="1">
        <f>Table1[[#This Row],[Earned Basic Salary]]+Table1[[#This Row],[HRA]]+Table1[[#This Row],[DA]]+Table1[[#This Row],[Overtime Pay]]</f>
        <v>30956.600000000002</v>
      </c>
      <c r="X4720" s="1">
        <f>Table1[[#This Row],[Gross Salary]]-Table1[[#This Row],[Total Deduction]]</f>
        <v>28065.221538461541</v>
      </c>
      <c r="Y4720" t="s">
        <v>37</v>
      </c>
      <c r="Z4720" t="s">
        <v>106</v>
      </c>
      <c r="AA4720" t="s">
        <v>16539</v>
      </c>
      <c r="AB4720" t="s">
        <v>16540</v>
      </c>
    </row>
    <row r="4721" spans="1:28" x14ac:dyDescent="0.3">
      <c r="A4721" t="s">
        <v>16541</v>
      </c>
      <c r="B4721" t="s">
        <v>74</v>
      </c>
      <c r="C4721">
        <v>36</v>
      </c>
      <c r="D4721" t="s">
        <v>31</v>
      </c>
      <c r="E4721" t="s">
        <v>45</v>
      </c>
      <c r="F4721" t="s">
        <v>63</v>
      </c>
      <c r="G4721" t="s">
        <v>5123</v>
      </c>
      <c r="H4721" t="s">
        <v>35</v>
      </c>
      <c r="I4721" t="s">
        <v>36</v>
      </c>
      <c r="J4721">
        <v>26</v>
      </c>
      <c r="K4721">
        <v>24</v>
      </c>
      <c r="L4721">
        <f t="shared" si="219"/>
        <v>2</v>
      </c>
      <c r="M4721">
        <v>16</v>
      </c>
      <c r="N4721">
        <v>60277</v>
      </c>
      <c r="O4721" s="1">
        <f t="shared" si="220"/>
        <v>2318.3461538461538</v>
      </c>
      <c r="P4721" s="1">
        <f t="shared" si="221"/>
        <v>55640.307692307688</v>
      </c>
      <c r="Q4721" s="1">
        <f>Table1[[#This Row],[Earned Basic Salary]]*20%</f>
        <v>11128.061538461538</v>
      </c>
      <c r="R4721" s="1">
        <f>Table1[[#This Row],[Earned Basic Salary]]*10%</f>
        <v>5564.0307692307688</v>
      </c>
      <c r="S4721" s="1">
        <f>Table1[[#This Row],[Earned Basic Salary]]*12%</f>
        <v>6676.8369230769222</v>
      </c>
      <c r="T4721" s="1">
        <f>200</f>
        <v>200</v>
      </c>
      <c r="U4721" s="1">
        <f>Table1[[#This Row],[PF]]+Table1[[#This Row],[Professional Tax]]</f>
        <v>6876.8369230769222</v>
      </c>
      <c r="V4721" s="1">
        <f>Table1[[#This Row],[Overtime Hours]]*200</f>
        <v>3200</v>
      </c>
      <c r="W4721" s="1">
        <f>Table1[[#This Row],[Earned Basic Salary]]+Table1[[#This Row],[HRA]]+Table1[[#This Row],[DA]]+Table1[[#This Row],[Overtime Pay]]</f>
        <v>75532.399999999994</v>
      </c>
      <c r="X4721" s="1">
        <f>Table1[[#This Row],[Gross Salary]]-Table1[[#This Row],[Total Deduction]]</f>
        <v>68655.563076923077</v>
      </c>
      <c r="Y4721" t="s">
        <v>37</v>
      </c>
      <c r="Z4721" t="s">
        <v>106</v>
      </c>
      <c r="AA4721" t="s">
        <v>16542</v>
      </c>
      <c r="AB4721" t="s">
        <v>16543</v>
      </c>
    </row>
    <row r="4722" spans="1:28" x14ac:dyDescent="0.3">
      <c r="A4722" t="s">
        <v>16544</v>
      </c>
      <c r="B4722" t="s">
        <v>315</v>
      </c>
      <c r="C4722">
        <v>32</v>
      </c>
      <c r="D4722" t="s">
        <v>127</v>
      </c>
      <c r="E4722" t="s">
        <v>82</v>
      </c>
      <c r="F4722" t="s">
        <v>69</v>
      </c>
      <c r="G4722" t="s">
        <v>12240</v>
      </c>
      <c r="H4722" t="s">
        <v>35</v>
      </c>
      <c r="I4722" t="s">
        <v>36</v>
      </c>
      <c r="J4722">
        <v>26</v>
      </c>
      <c r="K4722">
        <v>22</v>
      </c>
      <c r="L4722">
        <f t="shared" si="219"/>
        <v>4</v>
      </c>
      <c r="M4722">
        <v>15</v>
      </c>
      <c r="N4722">
        <v>68322</v>
      </c>
      <c r="O4722" s="1">
        <f t="shared" si="220"/>
        <v>2627.7692307692309</v>
      </c>
      <c r="P4722" s="1">
        <f t="shared" si="221"/>
        <v>57810.923076923078</v>
      </c>
      <c r="Q4722" s="1">
        <f>Table1[[#This Row],[Earned Basic Salary]]*20%</f>
        <v>11562.184615384616</v>
      </c>
      <c r="R4722" s="1">
        <f>Table1[[#This Row],[Earned Basic Salary]]*10%</f>
        <v>5781.0923076923082</v>
      </c>
      <c r="S4722" s="1">
        <f>Table1[[#This Row],[Earned Basic Salary]]*12%</f>
        <v>6937.3107692307694</v>
      </c>
      <c r="T4722" s="1">
        <f>200</f>
        <v>200</v>
      </c>
      <c r="U4722" s="1">
        <f>Table1[[#This Row],[PF]]+Table1[[#This Row],[Professional Tax]]</f>
        <v>7137.3107692307694</v>
      </c>
      <c r="V4722" s="1">
        <f>Table1[[#This Row],[Overtime Hours]]*200</f>
        <v>3000</v>
      </c>
      <c r="W4722" s="1">
        <f>Table1[[#This Row],[Earned Basic Salary]]+Table1[[#This Row],[HRA]]+Table1[[#This Row],[DA]]+Table1[[#This Row],[Overtime Pay]]</f>
        <v>78154.2</v>
      </c>
      <c r="X4722" s="1">
        <f>Table1[[#This Row],[Gross Salary]]-Table1[[#This Row],[Total Deduction]]</f>
        <v>71016.889230769229</v>
      </c>
      <c r="Y4722" t="s">
        <v>37</v>
      </c>
      <c r="Z4722" t="s">
        <v>95</v>
      </c>
      <c r="AA4722" t="s">
        <v>16545</v>
      </c>
      <c r="AB4722" t="s">
        <v>16546</v>
      </c>
    </row>
    <row r="4723" spans="1:28" x14ac:dyDescent="0.3">
      <c r="A4723" t="s">
        <v>16547</v>
      </c>
      <c r="B4723" t="s">
        <v>1085</v>
      </c>
      <c r="C4723">
        <v>47</v>
      </c>
      <c r="D4723" t="s">
        <v>133</v>
      </c>
      <c r="E4723" t="s">
        <v>82</v>
      </c>
      <c r="F4723" t="s">
        <v>63</v>
      </c>
      <c r="G4723" t="s">
        <v>810</v>
      </c>
      <c r="H4723" t="s">
        <v>35</v>
      </c>
      <c r="I4723" t="s">
        <v>36</v>
      </c>
      <c r="J4723">
        <v>26</v>
      </c>
      <c r="K4723">
        <v>22</v>
      </c>
      <c r="L4723">
        <f t="shared" si="219"/>
        <v>4</v>
      </c>
      <c r="M4723">
        <v>11</v>
      </c>
      <c r="N4723">
        <v>61286</v>
      </c>
      <c r="O4723" s="1">
        <f t="shared" si="220"/>
        <v>2357.1538461538462</v>
      </c>
      <c r="P4723" s="1">
        <f t="shared" si="221"/>
        <v>51857.384615384617</v>
      </c>
      <c r="Q4723" s="1">
        <f>Table1[[#This Row],[Earned Basic Salary]]*20%</f>
        <v>10371.476923076923</v>
      </c>
      <c r="R4723" s="1">
        <f>Table1[[#This Row],[Earned Basic Salary]]*10%</f>
        <v>5185.7384615384617</v>
      </c>
      <c r="S4723" s="1">
        <f>Table1[[#This Row],[Earned Basic Salary]]*12%</f>
        <v>6222.8861538461542</v>
      </c>
      <c r="T4723" s="1">
        <f>200</f>
        <v>200</v>
      </c>
      <c r="U4723" s="1">
        <f>Table1[[#This Row],[PF]]+Table1[[#This Row],[Professional Tax]]</f>
        <v>6422.8861538461542</v>
      </c>
      <c r="V4723" s="1">
        <f>Table1[[#This Row],[Overtime Hours]]*200</f>
        <v>2200</v>
      </c>
      <c r="W4723" s="1">
        <f>Table1[[#This Row],[Earned Basic Salary]]+Table1[[#This Row],[HRA]]+Table1[[#This Row],[DA]]+Table1[[#This Row],[Overtime Pay]]</f>
        <v>69614.600000000006</v>
      </c>
      <c r="X4723" s="1">
        <f>Table1[[#This Row],[Gross Salary]]-Table1[[#This Row],[Total Deduction]]</f>
        <v>63191.713846153849</v>
      </c>
      <c r="Y4723" t="s">
        <v>37</v>
      </c>
      <c r="Z4723" t="s">
        <v>106</v>
      </c>
      <c r="AA4723" t="s">
        <v>16548</v>
      </c>
      <c r="AB4723" t="s">
        <v>16549</v>
      </c>
    </row>
    <row r="4724" spans="1:28" x14ac:dyDescent="0.3">
      <c r="A4724" t="s">
        <v>16550</v>
      </c>
      <c r="B4724" t="s">
        <v>1040</v>
      </c>
      <c r="C4724">
        <v>36</v>
      </c>
      <c r="D4724" t="s">
        <v>133</v>
      </c>
      <c r="E4724" t="s">
        <v>121</v>
      </c>
      <c r="F4724" t="s">
        <v>33</v>
      </c>
      <c r="G4724" t="s">
        <v>2114</v>
      </c>
      <c r="H4724" t="s">
        <v>35</v>
      </c>
      <c r="I4724" t="s">
        <v>36</v>
      </c>
      <c r="J4724">
        <v>26</v>
      </c>
      <c r="K4724">
        <v>23</v>
      </c>
      <c r="L4724">
        <f t="shared" si="219"/>
        <v>3</v>
      </c>
      <c r="M4724">
        <v>1</v>
      </c>
      <c r="N4724">
        <v>41487</v>
      </c>
      <c r="O4724" s="1">
        <f t="shared" si="220"/>
        <v>1595.6538461538462</v>
      </c>
      <c r="P4724" s="1">
        <f t="shared" si="221"/>
        <v>36700.038461538461</v>
      </c>
      <c r="Q4724" s="1">
        <f>Table1[[#This Row],[Earned Basic Salary]]*20%</f>
        <v>7340.0076923076922</v>
      </c>
      <c r="R4724" s="1">
        <f>Table1[[#This Row],[Earned Basic Salary]]*10%</f>
        <v>3670.0038461538461</v>
      </c>
      <c r="S4724" s="1">
        <f>Table1[[#This Row],[Earned Basic Salary]]*12%</f>
        <v>4404.0046153846151</v>
      </c>
      <c r="T4724" s="1">
        <f>200</f>
        <v>200</v>
      </c>
      <c r="U4724" s="1">
        <f>Table1[[#This Row],[PF]]+Table1[[#This Row],[Professional Tax]]</f>
        <v>4604.0046153846151</v>
      </c>
      <c r="V4724" s="1">
        <f>Table1[[#This Row],[Overtime Hours]]*200</f>
        <v>200</v>
      </c>
      <c r="W4724" s="1">
        <f>Table1[[#This Row],[Earned Basic Salary]]+Table1[[#This Row],[HRA]]+Table1[[#This Row],[DA]]+Table1[[#This Row],[Overtime Pay]]</f>
        <v>47910.05</v>
      </c>
      <c r="X4724" s="1">
        <f>Table1[[#This Row],[Gross Salary]]-Table1[[#This Row],[Total Deduction]]</f>
        <v>43306.045384615391</v>
      </c>
      <c r="Y4724" t="s">
        <v>37</v>
      </c>
      <c r="Z4724" t="s">
        <v>48</v>
      </c>
      <c r="AA4724" t="s">
        <v>16551</v>
      </c>
      <c r="AB4724" t="s">
        <v>16552</v>
      </c>
    </row>
    <row r="4725" spans="1:28" x14ac:dyDescent="0.3">
      <c r="A4725" t="s">
        <v>16553</v>
      </c>
      <c r="B4725" t="s">
        <v>1349</v>
      </c>
      <c r="C4725">
        <v>27</v>
      </c>
      <c r="D4725" t="s">
        <v>133</v>
      </c>
      <c r="E4725" t="s">
        <v>54</v>
      </c>
      <c r="F4725" t="s">
        <v>55</v>
      </c>
      <c r="G4725" t="s">
        <v>4933</v>
      </c>
      <c r="H4725" t="s">
        <v>35</v>
      </c>
      <c r="I4725" t="s">
        <v>36</v>
      </c>
      <c r="J4725">
        <v>26</v>
      </c>
      <c r="K4725">
        <v>23</v>
      </c>
      <c r="L4725">
        <f t="shared" si="219"/>
        <v>3</v>
      </c>
      <c r="M4725">
        <v>12</v>
      </c>
      <c r="N4725">
        <v>58125</v>
      </c>
      <c r="O4725" s="1">
        <f t="shared" si="220"/>
        <v>2235.5769230769229</v>
      </c>
      <c r="P4725" s="1">
        <f t="shared" si="221"/>
        <v>51418.269230769227</v>
      </c>
      <c r="Q4725" s="1">
        <f>Table1[[#This Row],[Earned Basic Salary]]*20%</f>
        <v>10283.653846153846</v>
      </c>
      <c r="R4725" s="1">
        <f>Table1[[#This Row],[Earned Basic Salary]]*10%</f>
        <v>5141.8269230769229</v>
      </c>
      <c r="S4725" s="1">
        <f>Table1[[#This Row],[Earned Basic Salary]]*12%</f>
        <v>6170.1923076923067</v>
      </c>
      <c r="T4725" s="1">
        <f>200</f>
        <v>200</v>
      </c>
      <c r="U4725" s="1">
        <f>Table1[[#This Row],[PF]]+Table1[[#This Row],[Professional Tax]]</f>
        <v>6370.1923076923067</v>
      </c>
      <c r="V4725" s="1">
        <f>Table1[[#This Row],[Overtime Hours]]*200</f>
        <v>2400</v>
      </c>
      <c r="W4725" s="1">
        <f>Table1[[#This Row],[Earned Basic Salary]]+Table1[[#This Row],[HRA]]+Table1[[#This Row],[DA]]+Table1[[#This Row],[Overtime Pay]]</f>
        <v>69243.75</v>
      </c>
      <c r="X4725" s="1">
        <f>Table1[[#This Row],[Gross Salary]]-Table1[[#This Row],[Total Deduction]]</f>
        <v>62873.557692307695</v>
      </c>
      <c r="Y4725" t="s">
        <v>37</v>
      </c>
      <c r="Z4725" t="s">
        <v>38</v>
      </c>
      <c r="AA4725" t="s">
        <v>16554</v>
      </c>
      <c r="AB4725" t="s">
        <v>16555</v>
      </c>
    </row>
    <row r="4726" spans="1:28" x14ac:dyDescent="0.3">
      <c r="A4726" t="s">
        <v>16556</v>
      </c>
      <c r="B4726" t="s">
        <v>132</v>
      </c>
      <c r="C4726">
        <v>22</v>
      </c>
      <c r="D4726" t="s">
        <v>133</v>
      </c>
      <c r="E4726" t="s">
        <v>45</v>
      </c>
      <c r="F4726" t="s">
        <v>63</v>
      </c>
      <c r="G4726" t="s">
        <v>3295</v>
      </c>
      <c r="H4726" t="s">
        <v>35</v>
      </c>
      <c r="I4726" t="s">
        <v>36</v>
      </c>
      <c r="J4726">
        <v>26</v>
      </c>
      <c r="K4726">
        <v>24</v>
      </c>
      <c r="L4726">
        <f t="shared" si="219"/>
        <v>2</v>
      </c>
      <c r="M4726">
        <v>12</v>
      </c>
      <c r="N4726">
        <v>74618</v>
      </c>
      <c r="O4726" s="1">
        <f t="shared" si="220"/>
        <v>2869.9230769230771</v>
      </c>
      <c r="P4726" s="1">
        <f t="shared" si="221"/>
        <v>68878.153846153844</v>
      </c>
      <c r="Q4726" s="1">
        <f>Table1[[#This Row],[Earned Basic Salary]]*20%</f>
        <v>13775.630769230769</v>
      </c>
      <c r="R4726" s="1">
        <f>Table1[[#This Row],[Earned Basic Salary]]*10%</f>
        <v>6887.8153846153846</v>
      </c>
      <c r="S4726" s="1">
        <f>Table1[[#This Row],[Earned Basic Salary]]*12%</f>
        <v>8265.3784615384611</v>
      </c>
      <c r="T4726" s="1">
        <f>200</f>
        <v>200</v>
      </c>
      <c r="U4726" s="1">
        <f>Table1[[#This Row],[PF]]+Table1[[#This Row],[Professional Tax]]</f>
        <v>8465.3784615384611</v>
      </c>
      <c r="V4726" s="1">
        <f>Table1[[#This Row],[Overtime Hours]]*200</f>
        <v>2400</v>
      </c>
      <c r="W4726" s="1">
        <f>Table1[[#This Row],[Earned Basic Salary]]+Table1[[#This Row],[HRA]]+Table1[[#This Row],[DA]]+Table1[[#This Row],[Overtime Pay]]</f>
        <v>91941.6</v>
      </c>
      <c r="X4726" s="1">
        <f>Table1[[#This Row],[Gross Salary]]-Table1[[#This Row],[Total Deduction]]</f>
        <v>83476.221538461541</v>
      </c>
      <c r="Y4726" t="s">
        <v>37</v>
      </c>
      <c r="Z4726" t="s">
        <v>106</v>
      </c>
      <c r="AA4726" t="s">
        <v>16557</v>
      </c>
      <c r="AB4726" t="s">
        <v>16558</v>
      </c>
    </row>
    <row r="4727" spans="1:28" x14ac:dyDescent="0.3">
      <c r="A4727" t="s">
        <v>16559</v>
      </c>
      <c r="B4727" t="s">
        <v>1162</v>
      </c>
      <c r="C4727">
        <v>50</v>
      </c>
      <c r="D4727" t="s">
        <v>81</v>
      </c>
      <c r="E4727" t="s">
        <v>121</v>
      </c>
      <c r="F4727" t="s">
        <v>63</v>
      </c>
      <c r="G4727" t="s">
        <v>6818</v>
      </c>
      <c r="H4727" t="s">
        <v>35</v>
      </c>
      <c r="I4727" t="s">
        <v>36</v>
      </c>
      <c r="J4727">
        <v>26</v>
      </c>
      <c r="K4727">
        <v>25</v>
      </c>
      <c r="L4727">
        <f t="shared" si="219"/>
        <v>1</v>
      </c>
      <c r="M4727">
        <v>19</v>
      </c>
      <c r="N4727">
        <v>64200</v>
      </c>
      <c r="O4727" s="1">
        <f t="shared" si="220"/>
        <v>2469.2307692307691</v>
      </c>
      <c r="P4727" s="1">
        <f t="shared" si="221"/>
        <v>61730.769230769227</v>
      </c>
      <c r="Q4727" s="1">
        <f>Table1[[#This Row],[Earned Basic Salary]]*20%</f>
        <v>12346.153846153846</v>
      </c>
      <c r="R4727" s="1">
        <f>Table1[[#This Row],[Earned Basic Salary]]*10%</f>
        <v>6173.0769230769229</v>
      </c>
      <c r="S4727" s="1">
        <f>Table1[[#This Row],[Earned Basic Salary]]*12%</f>
        <v>7407.6923076923067</v>
      </c>
      <c r="T4727" s="1">
        <f>200</f>
        <v>200</v>
      </c>
      <c r="U4727" s="1">
        <f>Table1[[#This Row],[PF]]+Table1[[#This Row],[Professional Tax]]</f>
        <v>7607.6923076923067</v>
      </c>
      <c r="V4727" s="1">
        <f>Table1[[#This Row],[Overtime Hours]]*200</f>
        <v>3800</v>
      </c>
      <c r="W4727" s="1">
        <f>Table1[[#This Row],[Earned Basic Salary]]+Table1[[#This Row],[HRA]]+Table1[[#This Row],[DA]]+Table1[[#This Row],[Overtime Pay]]</f>
        <v>84050</v>
      </c>
      <c r="X4727" s="1">
        <f>Table1[[#This Row],[Gross Salary]]-Table1[[#This Row],[Total Deduction]]</f>
        <v>76442.307692307688</v>
      </c>
      <c r="Y4727" t="s">
        <v>37</v>
      </c>
      <c r="Z4727" t="s">
        <v>106</v>
      </c>
      <c r="AA4727" t="s">
        <v>16560</v>
      </c>
      <c r="AB4727" t="s">
        <v>16561</v>
      </c>
    </row>
    <row r="4728" spans="1:28" x14ac:dyDescent="0.3">
      <c r="A4728" t="s">
        <v>16562</v>
      </c>
      <c r="B4728" t="s">
        <v>353</v>
      </c>
      <c r="C4728">
        <v>37</v>
      </c>
      <c r="D4728" t="s">
        <v>133</v>
      </c>
      <c r="E4728" t="s">
        <v>54</v>
      </c>
      <c r="F4728" t="s">
        <v>89</v>
      </c>
      <c r="G4728" t="s">
        <v>9593</v>
      </c>
      <c r="H4728" t="s">
        <v>35</v>
      </c>
      <c r="I4728" t="s">
        <v>36</v>
      </c>
      <c r="J4728">
        <v>26</v>
      </c>
      <c r="K4728">
        <v>23</v>
      </c>
      <c r="L4728">
        <f t="shared" si="219"/>
        <v>3</v>
      </c>
      <c r="M4728">
        <v>18</v>
      </c>
      <c r="N4728">
        <v>20016</v>
      </c>
      <c r="O4728" s="1">
        <f t="shared" si="220"/>
        <v>769.84615384615381</v>
      </c>
      <c r="P4728" s="1">
        <f t="shared" si="221"/>
        <v>17706.461538461539</v>
      </c>
      <c r="Q4728" s="1">
        <f>Table1[[#This Row],[Earned Basic Salary]]*20%</f>
        <v>3541.292307692308</v>
      </c>
      <c r="R4728" s="1">
        <f>Table1[[#This Row],[Earned Basic Salary]]*10%</f>
        <v>1770.646153846154</v>
      </c>
      <c r="S4728" s="1">
        <f>Table1[[#This Row],[Earned Basic Salary]]*12%</f>
        <v>2124.7753846153846</v>
      </c>
      <c r="T4728" s="1">
        <f>200</f>
        <v>200</v>
      </c>
      <c r="U4728" s="1">
        <f>Table1[[#This Row],[PF]]+Table1[[#This Row],[Professional Tax]]</f>
        <v>2324.7753846153846</v>
      </c>
      <c r="V4728" s="1">
        <f>Table1[[#This Row],[Overtime Hours]]*200</f>
        <v>3600</v>
      </c>
      <c r="W4728" s="1">
        <f>Table1[[#This Row],[Earned Basic Salary]]+Table1[[#This Row],[HRA]]+Table1[[#This Row],[DA]]+Table1[[#This Row],[Overtime Pay]]</f>
        <v>26618.400000000001</v>
      </c>
      <c r="X4728" s="1">
        <f>Table1[[#This Row],[Gross Salary]]-Table1[[#This Row],[Total Deduction]]</f>
        <v>24293.624615384615</v>
      </c>
      <c r="Y4728" t="s">
        <v>37</v>
      </c>
      <c r="Z4728" t="s">
        <v>106</v>
      </c>
      <c r="AA4728" t="s">
        <v>16563</v>
      </c>
      <c r="AB4728" t="s">
        <v>16564</v>
      </c>
    </row>
    <row r="4729" spans="1:28" x14ac:dyDescent="0.3">
      <c r="A4729" t="s">
        <v>16565</v>
      </c>
      <c r="B4729" t="s">
        <v>138</v>
      </c>
      <c r="C4729">
        <v>49</v>
      </c>
      <c r="D4729" t="s">
        <v>44</v>
      </c>
      <c r="E4729" t="s">
        <v>32</v>
      </c>
      <c r="F4729" t="s">
        <v>83</v>
      </c>
      <c r="G4729" t="s">
        <v>11032</v>
      </c>
      <c r="H4729" t="s">
        <v>35</v>
      </c>
      <c r="I4729" t="s">
        <v>36</v>
      </c>
      <c r="J4729">
        <v>26</v>
      </c>
      <c r="K4729">
        <v>25</v>
      </c>
      <c r="L4729">
        <f t="shared" si="219"/>
        <v>1</v>
      </c>
      <c r="M4729">
        <v>17</v>
      </c>
      <c r="N4729">
        <v>37846</v>
      </c>
      <c r="O4729" s="1">
        <f t="shared" si="220"/>
        <v>1455.6153846153845</v>
      </c>
      <c r="P4729" s="1">
        <f t="shared" si="221"/>
        <v>36390.38461538461</v>
      </c>
      <c r="Q4729" s="1">
        <f>Table1[[#This Row],[Earned Basic Salary]]*20%</f>
        <v>7278.076923076922</v>
      </c>
      <c r="R4729" s="1">
        <f>Table1[[#This Row],[Earned Basic Salary]]*10%</f>
        <v>3639.038461538461</v>
      </c>
      <c r="S4729" s="1">
        <f>Table1[[#This Row],[Earned Basic Salary]]*12%</f>
        <v>4366.8461538461534</v>
      </c>
      <c r="T4729" s="1">
        <f>200</f>
        <v>200</v>
      </c>
      <c r="U4729" s="1">
        <f>Table1[[#This Row],[PF]]+Table1[[#This Row],[Professional Tax]]</f>
        <v>4566.8461538461534</v>
      </c>
      <c r="V4729" s="1">
        <f>Table1[[#This Row],[Overtime Hours]]*200</f>
        <v>3400</v>
      </c>
      <c r="W4729" s="1">
        <f>Table1[[#This Row],[Earned Basic Salary]]+Table1[[#This Row],[HRA]]+Table1[[#This Row],[DA]]+Table1[[#This Row],[Overtime Pay]]</f>
        <v>50707.499999999993</v>
      </c>
      <c r="X4729" s="1">
        <f>Table1[[#This Row],[Gross Salary]]-Table1[[#This Row],[Total Deduction]]</f>
        <v>46140.653846153837</v>
      </c>
      <c r="Y4729" t="s">
        <v>37</v>
      </c>
      <c r="Z4729" t="s">
        <v>38</v>
      </c>
      <c r="AA4729" t="s">
        <v>16566</v>
      </c>
      <c r="AB4729" t="s">
        <v>16567</v>
      </c>
    </row>
    <row r="4730" spans="1:28" x14ac:dyDescent="0.3">
      <c r="A4730" t="s">
        <v>16568</v>
      </c>
      <c r="B4730" t="s">
        <v>295</v>
      </c>
      <c r="C4730">
        <v>54</v>
      </c>
      <c r="D4730" t="s">
        <v>81</v>
      </c>
      <c r="E4730" t="s">
        <v>32</v>
      </c>
      <c r="F4730" t="s">
        <v>55</v>
      </c>
      <c r="G4730" t="s">
        <v>13003</v>
      </c>
      <c r="H4730" t="s">
        <v>35</v>
      </c>
      <c r="I4730" t="s">
        <v>36</v>
      </c>
      <c r="J4730">
        <v>26</v>
      </c>
      <c r="K4730">
        <v>23</v>
      </c>
      <c r="L4730">
        <f t="shared" si="219"/>
        <v>3</v>
      </c>
      <c r="M4730">
        <v>11</v>
      </c>
      <c r="N4730">
        <v>70899</v>
      </c>
      <c r="O4730" s="1">
        <f t="shared" si="220"/>
        <v>2726.8846153846152</v>
      </c>
      <c r="P4730" s="1">
        <f t="shared" si="221"/>
        <v>62718.346153846149</v>
      </c>
      <c r="Q4730" s="1">
        <f>Table1[[#This Row],[Earned Basic Salary]]*20%</f>
        <v>12543.66923076923</v>
      </c>
      <c r="R4730" s="1">
        <f>Table1[[#This Row],[Earned Basic Salary]]*10%</f>
        <v>6271.8346153846151</v>
      </c>
      <c r="S4730" s="1">
        <f>Table1[[#This Row],[Earned Basic Salary]]*12%</f>
        <v>7526.2015384615379</v>
      </c>
      <c r="T4730" s="1">
        <f>200</f>
        <v>200</v>
      </c>
      <c r="U4730" s="1">
        <f>Table1[[#This Row],[PF]]+Table1[[#This Row],[Professional Tax]]</f>
        <v>7726.2015384615379</v>
      </c>
      <c r="V4730" s="1">
        <f>Table1[[#This Row],[Overtime Hours]]*200</f>
        <v>2200</v>
      </c>
      <c r="W4730" s="1">
        <f>Table1[[#This Row],[Earned Basic Salary]]+Table1[[#This Row],[HRA]]+Table1[[#This Row],[DA]]+Table1[[#This Row],[Overtime Pay]]</f>
        <v>83733.850000000006</v>
      </c>
      <c r="X4730" s="1">
        <f>Table1[[#This Row],[Gross Salary]]-Table1[[#This Row],[Total Deduction]]</f>
        <v>76007.648461538469</v>
      </c>
      <c r="Y4730" t="s">
        <v>37</v>
      </c>
      <c r="Z4730" t="s">
        <v>48</v>
      </c>
      <c r="AA4730" t="s">
        <v>16569</v>
      </c>
      <c r="AB4730" t="s">
        <v>16570</v>
      </c>
    </row>
    <row r="4731" spans="1:28" x14ac:dyDescent="0.3">
      <c r="A4731" t="s">
        <v>16571</v>
      </c>
      <c r="B4731" t="s">
        <v>3089</v>
      </c>
      <c r="C4731">
        <v>55</v>
      </c>
      <c r="D4731" t="s">
        <v>127</v>
      </c>
      <c r="E4731" t="s">
        <v>121</v>
      </c>
      <c r="F4731" t="s">
        <v>46</v>
      </c>
      <c r="G4731" t="s">
        <v>11343</v>
      </c>
      <c r="H4731" t="s">
        <v>35</v>
      </c>
      <c r="I4731" t="s">
        <v>36</v>
      </c>
      <c r="J4731">
        <v>26</v>
      </c>
      <c r="K4731">
        <v>22</v>
      </c>
      <c r="L4731">
        <f t="shared" si="219"/>
        <v>4</v>
      </c>
      <c r="M4731">
        <v>8</v>
      </c>
      <c r="N4731">
        <v>41470</v>
      </c>
      <c r="O4731" s="1">
        <f t="shared" si="220"/>
        <v>1595</v>
      </c>
      <c r="P4731" s="1">
        <f t="shared" si="221"/>
        <v>35090</v>
      </c>
      <c r="Q4731" s="1">
        <f>Table1[[#This Row],[Earned Basic Salary]]*20%</f>
        <v>7018</v>
      </c>
      <c r="R4731" s="1">
        <f>Table1[[#This Row],[Earned Basic Salary]]*10%</f>
        <v>3509</v>
      </c>
      <c r="S4731" s="1">
        <f>Table1[[#This Row],[Earned Basic Salary]]*12%</f>
        <v>4210.8</v>
      </c>
      <c r="T4731" s="1">
        <f>200</f>
        <v>200</v>
      </c>
      <c r="U4731" s="1">
        <f>Table1[[#This Row],[PF]]+Table1[[#This Row],[Professional Tax]]</f>
        <v>4410.8</v>
      </c>
      <c r="V4731" s="1">
        <f>Table1[[#This Row],[Overtime Hours]]*200</f>
        <v>1600</v>
      </c>
      <c r="W4731" s="1">
        <f>Table1[[#This Row],[Earned Basic Salary]]+Table1[[#This Row],[HRA]]+Table1[[#This Row],[DA]]+Table1[[#This Row],[Overtime Pay]]</f>
        <v>47217</v>
      </c>
      <c r="X4731" s="1">
        <f>Table1[[#This Row],[Gross Salary]]-Table1[[#This Row],[Total Deduction]]</f>
        <v>42806.2</v>
      </c>
      <c r="Y4731" t="s">
        <v>37</v>
      </c>
      <c r="Z4731" t="s">
        <v>106</v>
      </c>
      <c r="AA4731" t="s">
        <v>16572</v>
      </c>
      <c r="AB4731" t="s">
        <v>16573</v>
      </c>
    </row>
    <row r="4732" spans="1:28" x14ac:dyDescent="0.3">
      <c r="A4732" t="s">
        <v>16574</v>
      </c>
      <c r="B4732" t="s">
        <v>1452</v>
      </c>
      <c r="C4732">
        <v>41</v>
      </c>
      <c r="D4732" t="s">
        <v>81</v>
      </c>
      <c r="E4732" t="s">
        <v>121</v>
      </c>
      <c r="F4732" t="s">
        <v>46</v>
      </c>
      <c r="G4732" t="s">
        <v>2434</v>
      </c>
      <c r="H4732" t="s">
        <v>35</v>
      </c>
      <c r="I4732" t="s">
        <v>36</v>
      </c>
      <c r="J4732">
        <v>26</v>
      </c>
      <c r="K4732">
        <v>23</v>
      </c>
      <c r="L4732">
        <f t="shared" si="219"/>
        <v>3</v>
      </c>
      <c r="M4732">
        <v>5</v>
      </c>
      <c r="N4732">
        <v>37798</v>
      </c>
      <c r="O4732" s="1">
        <f t="shared" si="220"/>
        <v>1453.7692307692307</v>
      </c>
      <c r="P4732" s="1">
        <f t="shared" si="221"/>
        <v>33436.692307692305</v>
      </c>
      <c r="Q4732" s="1">
        <f>Table1[[#This Row],[Earned Basic Salary]]*20%</f>
        <v>6687.3384615384612</v>
      </c>
      <c r="R4732" s="1">
        <f>Table1[[#This Row],[Earned Basic Salary]]*10%</f>
        <v>3343.6692307692306</v>
      </c>
      <c r="S4732" s="1">
        <f>Table1[[#This Row],[Earned Basic Salary]]*12%</f>
        <v>4012.4030769230762</v>
      </c>
      <c r="T4732" s="1">
        <f>200</f>
        <v>200</v>
      </c>
      <c r="U4732" s="1">
        <f>Table1[[#This Row],[PF]]+Table1[[#This Row],[Professional Tax]]</f>
        <v>4212.4030769230758</v>
      </c>
      <c r="V4732" s="1">
        <f>Table1[[#This Row],[Overtime Hours]]*200</f>
        <v>1000</v>
      </c>
      <c r="W4732" s="1">
        <f>Table1[[#This Row],[Earned Basic Salary]]+Table1[[#This Row],[HRA]]+Table1[[#This Row],[DA]]+Table1[[#This Row],[Overtime Pay]]</f>
        <v>44467.7</v>
      </c>
      <c r="X4732" s="1">
        <f>Table1[[#This Row],[Gross Salary]]-Table1[[#This Row],[Total Deduction]]</f>
        <v>40255.296923076923</v>
      </c>
      <c r="Y4732" t="s">
        <v>37</v>
      </c>
      <c r="Z4732" t="s">
        <v>106</v>
      </c>
      <c r="AA4732" t="s">
        <v>16575</v>
      </c>
      <c r="AB4732" t="s">
        <v>16576</v>
      </c>
    </row>
    <row r="4733" spans="1:28" x14ac:dyDescent="0.3">
      <c r="A4733" t="s">
        <v>16577</v>
      </c>
      <c r="B4733" t="s">
        <v>1035</v>
      </c>
      <c r="C4733">
        <v>23</v>
      </c>
      <c r="D4733" t="s">
        <v>81</v>
      </c>
      <c r="E4733" t="s">
        <v>45</v>
      </c>
      <c r="F4733" t="s">
        <v>46</v>
      </c>
      <c r="G4733" t="s">
        <v>9045</v>
      </c>
      <c r="H4733" t="s">
        <v>35</v>
      </c>
      <c r="I4733" t="s">
        <v>36</v>
      </c>
      <c r="J4733">
        <v>26</v>
      </c>
      <c r="K4733">
        <v>23</v>
      </c>
      <c r="L4733">
        <f t="shared" si="219"/>
        <v>3</v>
      </c>
      <c r="M4733">
        <v>20</v>
      </c>
      <c r="N4733">
        <v>43668</v>
      </c>
      <c r="O4733" s="1">
        <f t="shared" si="220"/>
        <v>1679.5384615384614</v>
      </c>
      <c r="P4733" s="1">
        <f t="shared" si="221"/>
        <v>38629.38461538461</v>
      </c>
      <c r="Q4733" s="1">
        <f>Table1[[#This Row],[Earned Basic Salary]]*20%</f>
        <v>7725.8769230769221</v>
      </c>
      <c r="R4733" s="1">
        <f>Table1[[#This Row],[Earned Basic Salary]]*10%</f>
        <v>3862.9384615384611</v>
      </c>
      <c r="S4733" s="1">
        <f>Table1[[#This Row],[Earned Basic Salary]]*12%</f>
        <v>4635.5261538461527</v>
      </c>
      <c r="T4733" s="1">
        <f>200</f>
        <v>200</v>
      </c>
      <c r="U4733" s="1">
        <f>Table1[[#This Row],[PF]]+Table1[[#This Row],[Professional Tax]]</f>
        <v>4835.5261538461527</v>
      </c>
      <c r="V4733" s="1">
        <f>Table1[[#This Row],[Overtime Hours]]*200</f>
        <v>4000</v>
      </c>
      <c r="W4733" s="1">
        <f>Table1[[#This Row],[Earned Basic Salary]]+Table1[[#This Row],[HRA]]+Table1[[#This Row],[DA]]+Table1[[#This Row],[Overtime Pay]]</f>
        <v>54218.2</v>
      </c>
      <c r="X4733" s="1">
        <f>Table1[[#This Row],[Gross Salary]]-Table1[[#This Row],[Total Deduction]]</f>
        <v>49382.673846153848</v>
      </c>
      <c r="Y4733" t="s">
        <v>37</v>
      </c>
      <c r="Z4733" t="s">
        <v>95</v>
      </c>
      <c r="AA4733" t="s">
        <v>16578</v>
      </c>
      <c r="AB4733" t="s">
        <v>16579</v>
      </c>
    </row>
    <row r="4734" spans="1:28" x14ac:dyDescent="0.3">
      <c r="A4734" t="s">
        <v>16580</v>
      </c>
      <c r="B4734" t="s">
        <v>2366</v>
      </c>
      <c r="C4734">
        <v>26</v>
      </c>
      <c r="D4734" t="s">
        <v>75</v>
      </c>
      <c r="E4734" t="s">
        <v>54</v>
      </c>
      <c r="F4734" t="s">
        <v>89</v>
      </c>
      <c r="G4734" t="s">
        <v>7520</v>
      </c>
      <c r="H4734" t="s">
        <v>35</v>
      </c>
      <c r="I4734" t="s">
        <v>36</v>
      </c>
      <c r="J4734">
        <v>26</v>
      </c>
      <c r="K4734">
        <v>24</v>
      </c>
      <c r="L4734">
        <f t="shared" si="219"/>
        <v>2</v>
      </c>
      <c r="M4734">
        <v>3</v>
      </c>
      <c r="N4734">
        <v>77253</v>
      </c>
      <c r="O4734" s="1">
        <f t="shared" si="220"/>
        <v>2971.2692307692309</v>
      </c>
      <c r="P4734" s="1">
        <f t="shared" si="221"/>
        <v>71310.461538461546</v>
      </c>
      <c r="Q4734" s="1">
        <f>Table1[[#This Row],[Earned Basic Salary]]*20%</f>
        <v>14262.09230769231</v>
      </c>
      <c r="R4734" s="1">
        <f>Table1[[#This Row],[Earned Basic Salary]]*10%</f>
        <v>7131.046153846155</v>
      </c>
      <c r="S4734" s="1">
        <f>Table1[[#This Row],[Earned Basic Salary]]*12%</f>
        <v>8557.255384615386</v>
      </c>
      <c r="T4734" s="1">
        <f>200</f>
        <v>200</v>
      </c>
      <c r="U4734" s="1">
        <f>Table1[[#This Row],[PF]]+Table1[[#This Row],[Professional Tax]]</f>
        <v>8757.255384615386</v>
      </c>
      <c r="V4734" s="1">
        <f>Table1[[#This Row],[Overtime Hours]]*200</f>
        <v>600</v>
      </c>
      <c r="W4734" s="1">
        <f>Table1[[#This Row],[Earned Basic Salary]]+Table1[[#This Row],[HRA]]+Table1[[#This Row],[DA]]+Table1[[#This Row],[Overtime Pay]]</f>
        <v>93303.6</v>
      </c>
      <c r="X4734" s="1">
        <f>Table1[[#This Row],[Gross Salary]]-Table1[[#This Row],[Total Deduction]]</f>
        <v>84546.344615384616</v>
      </c>
      <c r="Y4734" t="s">
        <v>37</v>
      </c>
      <c r="Z4734" t="s">
        <v>48</v>
      </c>
      <c r="AA4734" t="s">
        <v>16581</v>
      </c>
      <c r="AB4734" t="s">
        <v>16582</v>
      </c>
    </row>
    <row r="4735" spans="1:28" x14ac:dyDescent="0.3">
      <c r="A4735" t="s">
        <v>16583</v>
      </c>
      <c r="B4735" t="s">
        <v>1452</v>
      </c>
      <c r="C4735">
        <v>48</v>
      </c>
      <c r="D4735" t="s">
        <v>133</v>
      </c>
      <c r="E4735" t="s">
        <v>121</v>
      </c>
      <c r="F4735" t="s">
        <v>46</v>
      </c>
      <c r="G4735" t="s">
        <v>14503</v>
      </c>
      <c r="H4735" t="s">
        <v>35</v>
      </c>
      <c r="I4735" t="s">
        <v>36</v>
      </c>
      <c r="J4735">
        <v>26</v>
      </c>
      <c r="K4735">
        <v>23</v>
      </c>
      <c r="L4735">
        <f t="shared" si="219"/>
        <v>3</v>
      </c>
      <c r="M4735">
        <v>18</v>
      </c>
      <c r="N4735">
        <v>66308</v>
      </c>
      <c r="O4735" s="1">
        <f t="shared" si="220"/>
        <v>2550.3076923076924</v>
      </c>
      <c r="P4735" s="1">
        <f t="shared" si="221"/>
        <v>58657.076923076922</v>
      </c>
      <c r="Q4735" s="1">
        <f>Table1[[#This Row],[Earned Basic Salary]]*20%</f>
        <v>11731.415384615386</v>
      </c>
      <c r="R4735" s="1">
        <f>Table1[[#This Row],[Earned Basic Salary]]*10%</f>
        <v>5865.7076923076929</v>
      </c>
      <c r="S4735" s="1">
        <f>Table1[[#This Row],[Earned Basic Salary]]*12%</f>
        <v>7038.8492307692304</v>
      </c>
      <c r="T4735" s="1">
        <f>200</f>
        <v>200</v>
      </c>
      <c r="U4735" s="1">
        <f>Table1[[#This Row],[PF]]+Table1[[#This Row],[Professional Tax]]</f>
        <v>7238.8492307692304</v>
      </c>
      <c r="V4735" s="1">
        <f>Table1[[#This Row],[Overtime Hours]]*200</f>
        <v>3600</v>
      </c>
      <c r="W4735" s="1">
        <f>Table1[[#This Row],[Earned Basic Salary]]+Table1[[#This Row],[HRA]]+Table1[[#This Row],[DA]]+Table1[[#This Row],[Overtime Pay]]</f>
        <v>79854.2</v>
      </c>
      <c r="X4735" s="1">
        <f>Table1[[#This Row],[Gross Salary]]-Table1[[#This Row],[Total Deduction]]</f>
        <v>72615.350769230761</v>
      </c>
      <c r="Y4735" t="s">
        <v>37</v>
      </c>
      <c r="Z4735" t="s">
        <v>95</v>
      </c>
      <c r="AA4735" t="s">
        <v>16584</v>
      </c>
      <c r="AB4735" t="s">
        <v>16585</v>
      </c>
    </row>
    <row r="4736" spans="1:28" x14ac:dyDescent="0.3">
      <c r="A4736" t="s">
        <v>16586</v>
      </c>
      <c r="B4736" t="s">
        <v>495</v>
      </c>
      <c r="C4736">
        <v>55</v>
      </c>
      <c r="D4736" t="s">
        <v>31</v>
      </c>
      <c r="E4736" t="s">
        <v>32</v>
      </c>
      <c r="F4736" t="s">
        <v>55</v>
      </c>
      <c r="G4736" t="s">
        <v>4161</v>
      </c>
      <c r="H4736" t="s">
        <v>35</v>
      </c>
      <c r="I4736" t="s">
        <v>36</v>
      </c>
      <c r="J4736">
        <v>26</v>
      </c>
      <c r="K4736">
        <v>23</v>
      </c>
      <c r="L4736">
        <f t="shared" si="219"/>
        <v>3</v>
      </c>
      <c r="M4736">
        <v>14</v>
      </c>
      <c r="N4736">
        <v>56167</v>
      </c>
      <c r="O4736" s="1">
        <f t="shared" si="220"/>
        <v>2160.2692307692309</v>
      </c>
      <c r="P4736" s="1">
        <f t="shared" si="221"/>
        <v>49686.192307692312</v>
      </c>
      <c r="Q4736" s="1">
        <f>Table1[[#This Row],[Earned Basic Salary]]*20%</f>
        <v>9937.2384615384635</v>
      </c>
      <c r="R4736" s="1">
        <f>Table1[[#This Row],[Earned Basic Salary]]*10%</f>
        <v>4968.6192307692318</v>
      </c>
      <c r="S4736" s="1">
        <f>Table1[[#This Row],[Earned Basic Salary]]*12%</f>
        <v>5962.3430769230772</v>
      </c>
      <c r="T4736" s="1">
        <f>200</f>
        <v>200</v>
      </c>
      <c r="U4736" s="1">
        <f>Table1[[#This Row],[PF]]+Table1[[#This Row],[Professional Tax]]</f>
        <v>6162.3430769230772</v>
      </c>
      <c r="V4736" s="1">
        <f>Table1[[#This Row],[Overtime Hours]]*200</f>
        <v>2800</v>
      </c>
      <c r="W4736" s="1">
        <f>Table1[[#This Row],[Earned Basic Salary]]+Table1[[#This Row],[HRA]]+Table1[[#This Row],[DA]]+Table1[[#This Row],[Overtime Pay]]</f>
        <v>67392.050000000017</v>
      </c>
      <c r="X4736" s="1">
        <f>Table1[[#This Row],[Gross Salary]]-Table1[[#This Row],[Total Deduction]]</f>
        <v>61229.706923076941</v>
      </c>
      <c r="Y4736" t="s">
        <v>37</v>
      </c>
      <c r="Z4736" t="s">
        <v>95</v>
      </c>
      <c r="AA4736" t="s">
        <v>16587</v>
      </c>
      <c r="AB4736" t="s">
        <v>16588</v>
      </c>
    </row>
    <row r="4737" spans="1:28" x14ac:dyDescent="0.3">
      <c r="A4737" t="s">
        <v>16589</v>
      </c>
      <c r="B4737" t="s">
        <v>997</v>
      </c>
      <c r="C4737">
        <v>40</v>
      </c>
      <c r="D4737" t="s">
        <v>75</v>
      </c>
      <c r="E4737" t="s">
        <v>45</v>
      </c>
      <c r="F4737" t="s">
        <v>83</v>
      </c>
      <c r="G4737" t="s">
        <v>14466</v>
      </c>
      <c r="H4737" t="s">
        <v>35</v>
      </c>
      <c r="I4737" t="s">
        <v>36</v>
      </c>
      <c r="J4737">
        <v>26</v>
      </c>
      <c r="K4737">
        <v>22</v>
      </c>
      <c r="L4737">
        <f t="shared" si="219"/>
        <v>4</v>
      </c>
      <c r="M4737">
        <v>12</v>
      </c>
      <c r="N4737">
        <v>69800</v>
      </c>
      <c r="O4737" s="1">
        <f t="shared" si="220"/>
        <v>2684.6153846153848</v>
      </c>
      <c r="P4737" s="1">
        <f t="shared" si="221"/>
        <v>59061.538461538468</v>
      </c>
      <c r="Q4737" s="1">
        <f>Table1[[#This Row],[Earned Basic Salary]]*20%</f>
        <v>11812.307692307695</v>
      </c>
      <c r="R4737" s="1">
        <f>Table1[[#This Row],[Earned Basic Salary]]*10%</f>
        <v>5906.1538461538476</v>
      </c>
      <c r="S4737" s="1">
        <f>Table1[[#This Row],[Earned Basic Salary]]*12%</f>
        <v>7087.3846153846162</v>
      </c>
      <c r="T4737" s="1">
        <f>200</f>
        <v>200</v>
      </c>
      <c r="U4737" s="1">
        <f>Table1[[#This Row],[PF]]+Table1[[#This Row],[Professional Tax]]</f>
        <v>7287.3846153846162</v>
      </c>
      <c r="V4737" s="1">
        <f>Table1[[#This Row],[Overtime Hours]]*200</f>
        <v>2400</v>
      </c>
      <c r="W4737" s="1">
        <f>Table1[[#This Row],[Earned Basic Salary]]+Table1[[#This Row],[HRA]]+Table1[[#This Row],[DA]]+Table1[[#This Row],[Overtime Pay]]</f>
        <v>79180</v>
      </c>
      <c r="X4737" s="1">
        <f>Table1[[#This Row],[Gross Salary]]-Table1[[#This Row],[Total Deduction]]</f>
        <v>71892.61538461539</v>
      </c>
      <c r="Y4737" t="s">
        <v>37</v>
      </c>
      <c r="Z4737" t="s">
        <v>95</v>
      </c>
      <c r="AA4737" t="s">
        <v>16590</v>
      </c>
      <c r="AB4737" t="s">
        <v>16591</v>
      </c>
    </row>
    <row r="4738" spans="1:28" x14ac:dyDescent="0.3">
      <c r="A4738" t="s">
        <v>16592</v>
      </c>
      <c r="B4738" t="s">
        <v>936</v>
      </c>
      <c r="C4738">
        <v>55</v>
      </c>
      <c r="D4738" t="s">
        <v>31</v>
      </c>
      <c r="E4738" t="s">
        <v>45</v>
      </c>
      <c r="F4738" t="s">
        <v>83</v>
      </c>
      <c r="G4738" t="s">
        <v>2426</v>
      </c>
      <c r="H4738" t="s">
        <v>35</v>
      </c>
      <c r="I4738" t="s">
        <v>36</v>
      </c>
      <c r="J4738">
        <v>26</v>
      </c>
      <c r="K4738">
        <v>24</v>
      </c>
      <c r="L4738">
        <f t="shared" si="219"/>
        <v>2</v>
      </c>
      <c r="M4738">
        <v>7</v>
      </c>
      <c r="N4738">
        <v>48175</v>
      </c>
      <c r="O4738" s="1">
        <f t="shared" si="220"/>
        <v>1852.8846153846155</v>
      </c>
      <c r="P4738" s="1">
        <f t="shared" si="221"/>
        <v>44469.230769230773</v>
      </c>
      <c r="Q4738" s="1">
        <f>Table1[[#This Row],[Earned Basic Salary]]*20%</f>
        <v>8893.8461538461543</v>
      </c>
      <c r="R4738" s="1">
        <f>Table1[[#This Row],[Earned Basic Salary]]*10%</f>
        <v>4446.9230769230771</v>
      </c>
      <c r="S4738" s="1">
        <f>Table1[[#This Row],[Earned Basic Salary]]*12%</f>
        <v>5336.3076923076924</v>
      </c>
      <c r="T4738" s="1">
        <f>200</f>
        <v>200</v>
      </c>
      <c r="U4738" s="1">
        <f>Table1[[#This Row],[PF]]+Table1[[#This Row],[Professional Tax]]</f>
        <v>5536.3076923076924</v>
      </c>
      <c r="V4738" s="1">
        <f>Table1[[#This Row],[Overtime Hours]]*200</f>
        <v>1400</v>
      </c>
      <c r="W4738" s="1">
        <f>Table1[[#This Row],[Earned Basic Salary]]+Table1[[#This Row],[HRA]]+Table1[[#This Row],[DA]]+Table1[[#This Row],[Overtime Pay]]</f>
        <v>59210.000000000007</v>
      </c>
      <c r="X4738" s="1">
        <f>Table1[[#This Row],[Gross Salary]]-Table1[[#This Row],[Total Deduction]]</f>
        <v>53673.692307692312</v>
      </c>
      <c r="Y4738" t="s">
        <v>37</v>
      </c>
      <c r="Z4738" t="s">
        <v>106</v>
      </c>
      <c r="AA4738" t="s">
        <v>16593</v>
      </c>
      <c r="AB4738" t="s">
        <v>16594</v>
      </c>
    </row>
    <row r="4739" spans="1:28" x14ac:dyDescent="0.3">
      <c r="A4739" t="s">
        <v>16595</v>
      </c>
      <c r="B4739" t="s">
        <v>2551</v>
      </c>
      <c r="C4739">
        <v>41</v>
      </c>
      <c r="D4739" t="s">
        <v>44</v>
      </c>
      <c r="E4739" t="s">
        <v>121</v>
      </c>
      <c r="F4739" t="s">
        <v>89</v>
      </c>
      <c r="G4739" t="s">
        <v>8006</v>
      </c>
      <c r="H4739" t="s">
        <v>35</v>
      </c>
      <c r="I4739" t="s">
        <v>36</v>
      </c>
      <c r="J4739">
        <v>26</v>
      </c>
      <c r="K4739">
        <v>23</v>
      </c>
      <c r="L4739">
        <f t="shared" ref="L4739:L4802" si="222">J4739-K4739</f>
        <v>3</v>
      </c>
      <c r="M4739">
        <v>11</v>
      </c>
      <c r="N4739">
        <v>65845</v>
      </c>
      <c r="O4739" s="1">
        <f t="shared" ref="O4739:O4802" si="223">N4739/J4739</f>
        <v>2532.5</v>
      </c>
      <c r="P4739" s="1">
        <f t="shared" ref="P4739:P4802" si="224">O4739*K4739</f>
        <v>58247.5</v>
      </c>
      <c r="Q4739" s="1">
        <f>Table1[[#This Row],[Earned Basic Salary]]*20%</f>
        <v>11649.5</v>
      </c>
      <c r="R4739" s="1">
        <f>Table1[[#This Row],[Earned Basic Salary]]*10%</f>
        <v>5824.75</v>
      </c>
      <c r="S4739" s="1">
        <f>Table1[[#This Row],[Earned Basic Salary]]*12%</f>
        <v>6989.7</v>
      </c>
      <c r="T4739" s="1">
        <f>200</f>
        <v>200</v>
      </c>
      <c r="U4739" s="1">
        <f>Table1[[#This Row],[PF]]+Table1[[#This Row],[Professional Tax]]</f>
        <v>7189.7</v>
      </c>
      <c r="V4739" s="1">
        <f>Table1[[#This Row],[Overtime Hours]]*200</f>
        <v>2200</v>
      </c>
      <c r="W4739" s="1">
        <f>Table1[[#This Row],[Earned Basic Salary]]+Table1[[#This Row],[HRA]]+Table1[[#This Row],[DA]]+Table1[[#This Row],[Overtime Pay]]</f>
        <v>77921.75</v>
      </c>
      <c r="X4739" s="1">
        <f>Table1[[#This Row],[Gross Salary]]-Table1[[#This Row],[Total Deduction]]</f>
        <v>70732.05</v>
      </c>
      <c r="Y4739" t="s">
        <v>37</v>
      </c>
      <c r="Z4739" t="s">
        <v>38</v>
      </c>
      <c r="AA4739" t="s">
        <v>16596</v>
      </c>
      <c r="AB4739" t="s">
        <v>16597</v>
      </c>
    </row>
    <row r="4740" spans="1:28" x14ac:dyDescent="0.3">
      <c r="A4740" t="s">
        <v>16598</v>
      </c>
      <c r="B4740" t="s">
        <v>1880</v>
      </c>
      <c r="C4740">
        <v>32</v>
      </c>
      <c r="D4740" t="s">
        <v>53</v>
      </c>
      <c r="E4740" t="s">
        <v>121</v>
      </c>
      <c r="F4740" t="s">
        <v>33</v>
      </c>
      <c r="G4740" t="s">
        <v>16599</v>
      </c>
      <c r="H4740" t="s">
        <v>35</v>
      </c>
      <c r="I4740" t="s">
        <v>36</v>
      </c>
      <c r="J4740">
        <v>26</v>
      </c>
      <c r="K4740">
        <v>24</v>
      </c>
      <c r="L4740">
        <f t="shared" si="222"/>
        <v>2</v>
      </c>
      <c r="M4740">
        <v>9</v>
      </c>
      <c r="N4740">
        <v>35293</v>
      </c>
      <c r="O4740" s="1">
        <f t="shared" si="223"/>
        <v>1357.4230769230769</v>
      </c>
      <c r="P4740" s="1">
        <f t="shared" si="224"/>
        <v>32578.153846153844</v>
      </c>
      <c r="Q4740" s="1">
        <f>Table1[[#This Row],[Earned Basic Salary]]*20%</f>
        <v>6515.6307692307691</v>
      </c>
      <c r="R4740" s="1">
        <f>Table1[[#This Row],[Earned Basic Salary]]*10%</f>
        <v>3257.8153846153846</v>
      </c>
      <c r="S4740" s="1">
        <f>Table1[[#This Row],[Earned Basic Salary]]*12%</f>
        <v>3909.3784615384611</v>
      </c>
      <c r="T4740" s="1">
        <f>200</f>
        <v>200</v>
      </c>
      <c r="U4740" s="1">
        <f>Table1[[#This Row],[PF]]+Table1[[#This Row],[Professional Tax]]</f>
        <v>4109.3784615384611</v>
      </c>
      <c r="V4740" s="1">
        <f>Table1[[#This Row],[Overtime Hours]]*200</f>
        <v>1800</v>
      </c>
      <c r="W4740" s="1">
        <f>Table1[[#This Row],[Earned Basic Salary]]+Table1[[#This Row],[HRA]]+Table1[[#This Row],[DA]]+Table1[[#This Row],[Overtime Pay]]</f>
        <v>44151.6</v>
      </c>
      <c r="X4740" s="1">
        <f>Table1[[#This Row],[Gross Salary]]-Table1[[#This Row],[Total Deduction]]</f>
        <v>40042.221538461541</v>
      </c>
      <c r="Y4740" t="s">
        <v>37</v>
      </c>
      <c r="Z4740" t="s">
        <v>95</v>
      </c>
      <c r="AA4740" t="s">
        <v>16600</v>
      </c>
      <c r="AB4740" t="s">
        <v>16601</v>
      </c>
    </row>
    <row r="4741" spans="1:28" x14ac:dyDescent="0.3">
      <c r="A4741" t="s">
        <v>16602</v>
      </c>
      <c r="B4741" t="s">
        <v>2257</v>
      </c>
      <c r="C4741">
        <v>29</v>
      </c>
      <c r="D4741" t="s">
        <v>61</v>
      </c>
      <c r="E4741" t="s">
        <v>121</v>
      </c>
      <c r="F4741" t="s">
        <v>55</v>
      </c>
      <c r="G4741" t="s">
        <v>14197</v>
      </c>
      <c r="H4741" t="s">
        <v>35</v>
      </c>
      <c r="I4741" t="s">
        <v>36</v>
      </c>
      <c r="J4741">
        <v>26</v>
      </c>
      <c r="K4741">
        <v>24</v>
      </c>
      <c r="L4741">
        <f t="shared" si="222"/>
        <v>2</v>
      </c>
      <c r="M4741">
        <v>13</v>
      </c>
      <c r="N4741">
        <v>67190</v>
      </c>
      <c r="O4741" s="1">
        <f t="shared" si="223"/>
        <v>2584.2307692307691</v>
      </c>
      <c r="P4741" s="1">
        <f t="shared" si="224"/>
        <v>62021.538461538454</v>
      </c>
      <c r="Q4741" s="1">
        <f>Table1[[#This Row],[Earned Basic Salary]]*20%</f>
        <v>12404.307692307691</v>
      </c>
      <c r="R4741" s="1">
        <f>Table1[[#This Row],[Earned Basic Salary]]*10%</f>
        <v>6202.1538461538457</v>
      </c>
      <c r="S4741" s="1">
        <f>Table1[[#This Row],[Earned Basic Salary]]*12%</f>
        <v>7442.5846153846142</v>
      </c>
      <c r="T4741" s="1">
        <f>200</f>
        <v>200</v>
      </c>
      <c r="U4741" s="1">
        <f>Table1[[#This Row],[PF]]+Table1[[#This Row],[Professional Tax]]</f>
        <v>7642.5846153846142</v>
      </c>
      <c r="V4741" s="1">
        <f>Table1[[#This Row],[Overtime Hours]]*200</f>
        <v>2600</v>
      </c>
      <c r="W4741" s="1">
        <f>Table1[[#This Row],[Earned Basic Salary]]+Table1[[#This Row],[HRA]]+Table1[[#This Row],[DA]]+Table1[[#This Row],[Overtime Pay]]</f>
        <v>83227.999999999985</v>
      </c>
      <c r="X4741" s="1">
        <f>Table1[[#This Row],[Gross Salary]]-Table1[[#This Row],[Total Deduction]]</f>
        <v>75585.415384615364</v>
      </c>
      <c r="Y4741" t="s">
        <v>37</v>
      </c>
      <c r="Z4741" t="s">
        <v>106</v>
      </c>
      <c r="AA4741" t="s">
        <v>16603</v>
      </c>
      <c r="AB4741" t="s">
        <v>16604</v>
      </c>
    </row>
    <row r="4742" spans="1:28" x14ac:dyDescent="0.3">
      <c r="A4742" t="s">
        <v>16605</v>
      </c>
      <c r="B4742" t="s">
        <v>68</v>
      </c>
      <c r="C4742">
        <v>31</v>
      </c>
      <c r="D4742" t="s">
        <v>133</v>
      </c>
      <c r="E4742" t="s">
        <v>54</v>
      </c>
      <c r="F4742" t="s">
        <v>83</v>
      </c>
      <c r="G4742" t="s">
        <v>16606</v>
      </c>
      <c r="H4742" t="s">
        <v>35</v>
      </c>
      <c r="I4742" t="s">
        <v>36</v>
      </c>
      <c r="J4742">
        <v>26</v>
      </c>
      <c r="K4742">
        <v>25</v>
      </c>
      <c r="L4742">
        <f t="shared" si="222"/>
        <v>1</v>
      </c>
      <c r="M4742">
        <v>14</v>
      </c>
      <c r="N4742">
        <v>57065</v>
      </c>
      <c r="O4742" s="1">
        <f t="shared" si="223"/>
        <v>2194.8076923076924</v>
      </c>
      <c r="P4742" s="1">
        <f t="shared" si="224"/>
        <v>54870.192307692312</v>
      </c>
      <c r="Q4742" s="1">
        <f>Table1[[#This Row],[Earned Basic Salary]]*20%</f>
        <v>10974.038461538463</v>
      </c>
      <c r="R4742" s="1">
        <f>Table1[[#This Row],[Earned Basic Salary]]*10%</f>
        <v>5487.0192307692314</v>
      </c>
      <c r="S4742" s="1">
        <f>Table1[[#This Row],[Earned Basic Salary]]*12%</f>
        <v>6584.4230769230771</v>
      </c>
      <c r="T4742" s="1">
        <f>200</f>
        <v>200</v>
      </c>
      <c r="U4742" s="1">
        <f>Table1[[#This Row],[PF]]+Table1[[#This Row],[Professional Tax]]</f>
        <v>6784.4230769230771</v>
      </c>
      <c r="V4742" s="1">
        <f>Table1[[#This Row],[Overtime Hours]]*200</f>
        <v>2800</v>
      </c>
      <c r="W4742" s="1">
        <f>Table1[[#This Row],[Earned Basic Salary]]+Table1[[#This Row],[HRA]]+Table1[[#This Row],[DA]]+Table1[[#This Row],[Overtime Pay]]</f>
        <v>74131.250000000015</v>
      </c>
      <c r="X4742" s="1">
        <f>Table1[[#This Row],[Gross Salary]]-Table1[[#This Row],[Total Deduction]]</f>
        <v>67346.826923076937</v>
      </c>
      <c r="Y4742" t="s">
        <v>37</v>
      </c>
      <c r="Z4742" t="s">
        <v>38</v>
      </c>
      <c r="AA4742" t="s">
        <v>16607</v>
      </c>
      <c r="AB4742" t="s">
        <v>16608</v>
      </c>
    </row>
    <row r="4743" spans="1:28" x14ac:dyDescent="0.3">
      <c r="A4743" t="s">
        <v>16609</v>
      </c>
      <c r="B4743" t="s">
        <v>207</v>
      </c>
      <c r="C4743">
        <v>25</v>
      </c>
      <c r="D4743" t="s">
        <v>75</v>
      </c>
      <c r="E4743" t="s">
        <v>82</v>
      </c>
      <c r="F4743" t="s">
        <v>63</v>
      </c>
      <c r="G4743" t="s">
        <v>5823</v>
      </c>
      <c r="H4743" t="s">
        <v>35</v>
      </c>
      <c r="I4743" t="s">
        <v>36</v>
      </c>
      <c r="J4743">
        <v>26</v>
      </c>
      <c r="K4743">
        <v>25</v>
      </c>
      <c r="L4743">
        <f t="shared" si="222"/>
        <v>1</v>
      </c>
      <c r="M4743">
        <v>13</v>
      </c>
      <c r="N4743">
        <v>41933</v>
      </c>
      <c r="O4743" s="1">
        <f t="shared" si="223"/>
        <v>1612.8076923076924</v>
      </c>
      <c r="P4743" s="1">
        <f t="shared" si="224"/>
        <v>40320.192307692312</v>
      </c>
      <c r="Q4743" s="1">
        <f>Table1[[#This Row],[Earned Basic Salary]]*20%</f>
        <v>8064.0384615384628</v>
      </c>
      <c r="R4743" s="1">
        <f>Table1[[#This Row],[Earned Basic Salary]]*10%</f>
        <v>4032.0192307692314</v>
      </c>
      <c r="S4743" s="1">
        <f>Table1[[#This Row],[Earned Basic Salary]]*12%</f>
        <v>4838.4230769230771</v>
      </c>
      <c r="T4743" s="1">
        <f>200</f>
        <v>200</v>
      </c>
      <c r="U4743" s="1">
        <f>Table1[[#This Row],[PF]]+Table1[[#This Row],[Professional Tax]]</f>
        <v>5038.4230769230771</v>
      </c>
      <c r="V4743" s="1">
        <f>Table1[[#This Row],[Overtime Hours]]*200</f>
        <v>2600</v>
      </c>
      <c r="W4743" s="1">
        <f>Table1[[#This Row],[Earned Basic Salary]]+Table1[[#This Row],[HRA]]+Table1[[#This Row],[DA]]+Table1[[#This Row],[Overtime Pay]]</f>
        <v>55016.250000000007</v>
      </c>
      <c r="X4743" s="1">
        <f>Table1[[#This Row],[Gross Salary]]-Table1[[#This Row],[Total Deduction]]</f>
        <v>49977.826923076929</v>
      </c>
      <c r="Y4743" t="s">
        <v>37</v>
      </c>
      <c r="Z4743" t="s">
        <v>106</v>
      </c>
      <c r="AA4743" t="s">
        <v>16610</v>
      </c>
      <c r="AB4743" t="s">
        <v>16611</v>
      </c>
    </row>
    <row r="4744" spans="1:28" x14ac:dyDescent="0.3">
      <c r="A4744" t="s">
        <v>16612</v>
      </c>
      <c r="B4744" t="s">
        <v>158</v>
      </c>
      <c r="C4744">
        <v>44</v>
      </c>
      <c r="D4744" t="s">
        <v>53</v>
      </c>
      <c r="E4744" t="s">
        <v>45</v>
      </c>
      <c r="F4744" t="s">
        <v>55</v>
      </c>
      <c r="G4744" t="s">
        <v>16406</v>
      </c>
      <c r="H4744" t="s">
        <v>35</v>
      </c>
      <c r="I4744" t="s">
        <v>36</v>
      </c>
      <c r="J4744">
        <v>26</v>
      </c>
      <c r="K4744">
        <v>23</v>
      </c>
      <c r="L4744">
        <f t="shared" si="222"/>
        <v>3</v>
      </c>
      <c r="M4744">
        <v>6</v>
      </c>
      <c r="N4744">
        <v>23032</v>
      </c>
      <c r="O4744" s="1">
        <f t="shared" si="223"/>
        <v>885.84615384615381</v>
      </c>
      <c r="P4744" s="1">
        <f t="shared" si="224"/>
        <v>20374.461538461539</v>
      </c>
      <c r="Q4744" s="1">
        <f>Table1[[#This Row],[Earned Basic Salary]]*20%</f>
        <v>4074.8923076923079</v>
      </c>
      <c r="R4744" s="1">
        <f>Table1[[#This Row],[Earned Basic Salary]]*10%</f>
        <v>2037.4461538461539</v>
      </c>
      <c r="S4744" s="1">
        <f>Table1[[#This Row],[Earned Basic Salary]]*12%</f>
        <v>2444.9353846153845</v>
      </c>
      <c r="T4744" s="1">
        <f>200</f>
        <v>200</v>
      </c>
      <c r="U4744" s="1">
        <f>Table1[[#This Row],[PF]]+Table1[[#This Row],[Professional Tax]]</f>
        <v>2644.9353846153845</v>
      </c>
      <c r="V4744" s="1">
        <f>Table1[[#This Row],[Overtime Hours]]*200</f>
        <v>1200</v>
      </c>
      <c r="W4744" s="1">
        <f>Table1[[#This Row],[Earned Basic Salary]]+Table1[[#This Row],[HRA]]+Table1[[#This Row],[DA]]+Table1[[#This Row],[Overtime Pay]]</f>
        <v>27686.800000000003</v>
      </c>
      <c r="X4744" s="1">
        <f>Table1[[#This Row],[Gross Salary]]-Table1[[#This Row],[Total Deduction]]</f>
        <v>25041.86461538462</v>
      </c>
      <c r="Y4744" t="s">
        <v>37</v>
      </c>
      <c r="Z4744" t="s">
        <v>48</v>
      </c>
      <c r="AA4744" t="s">
        <v>16613</v>
      </c>
      <c r="AB4744" t="s">
        <v>16614</v>
      </c>
    </row>
    <row r="4745" spans="1:28" x14ac:dyDescent="0.3">
      <c r="A4745" t="s">
        <v>16615</v>
      </c>
      <c r="B4745" t="s">
        <v>1760</v>
      </c>
      <c r="C4745">
        <v>23</v>
      </c>
      <c r="D4745" t="s">
        <v>75</v>
      </c>
      <c r="E4745" t="s">
        <v>82</v>
      </c>
      <c r="F4745" t="s">
        <v>46</v>
      </c>
      <c r="G4745" t="s">
        <v>9297</v>
      </c>
      <c r="H4745" t="s">
        <v>35</v>
      </c>
      <c r="I4745" t="s">
        <v>36</v>
      </c>
      <c r="J4745">
        <v>26</v>
      </c>
      <c r="K4745">
        <v>26</v>
      </c>
      <c r="L4745">
        <f t="shared" si="222"/>
        <v>0</v>
      </c>
      <c r="M4745">
        <v>7</v>
      </c>
      <c r="N4745">
        <v>71046</v>
      </c>
      <c r="O4745" s="1">
        <f t="shared" si="223"/>
        <v>2732.5384615384614</v>
      </c>
      <c r="P4745" s="1">
        <f t="shared" si="224"/>
        <v>71046</v>
      </c>
      <c r="Q4745" s="1">
        <f>Table1[[#This Row],[Earned Basic Salary]]*20%</f>
        <v>14209.2</v>
      </c>
      <c r="R4745" s="1">
        <f>Table1[[#This Row],[Earned Basic Salary]]*10%</f>
        <v>7104.6</v>
      </c>
      <c r="S4745" s="1">
        <f>Table1[[#This Row],[Earned Basic Salary]]*12%</f>
        <v>8525.52</v>
      </c>
      <c r="T4745" s="1">
        <f>200</f>
        <v>200</v>
      </c>
      <c r="U4745" s="1">
        <f>Table1[[#This Row],[PF]]+Table1[[#This Row],[Professional Tax]]</f>
        <v>8725.52</v>
      </c>
      <c r="V4745" s="1">
        <f>Table1[[#This Row],[Overtime Hours]]*200</f>
        <v>1400</v>
      </c>
      <c r="W4745" s="1">
        <f>Table1[[#This Row],[Earned Basic Salary]]+Table1[[#This Row],[HRA]]+Table1[[#This Row],[DA]]+Table1[[#This Row],[Overtime Pay]]</f>
        <v>93759.8</v>
      </c>
      <c r="X4745" s="1">
        <f>Table1[[#This Row],[Gross Salary]]-Table1[[#This Row],[Total Deduction]]</f>
        <v>85034.28</v>
      </c>
      <c r="Y4745" t="s">
        <v>37</v>
      </c>
      <c r="Z4745" t="s">
        <v>48</v>
      </c>
      <c r="AA4745" t="s">
        <v>16616</v>
      </c>
      <c r="AB4745" t="s">
        <v>16617</v>
      </c>
    </row>
    <row r="4746" spans="1:28" x14ac:dyDescent="0.3">
      <c r="A4746" t="s">
        <v>16618</v>
      </c>
      <c r="B4746" t="s">
        <v>774</v>
      </c>
      <c r="C4746">
        <v>26</v>
      </c>
      <c r="D4746" t="s">
        <v>44</v>
      </c>
      <c r="E4746" t="s">
        <v>121</v>
      </c>
      <c r="F4746" t="s">
        <v>46</v>
      </c>
      <c r="G4746" t="s">
        <v>15508</v>
      </c>
      <c r="H4746" t="s">
        <v>35</v>
      </c>
      <c r="I4746" t="s">
        <v>36</v>
      </c>
      <c r="J4746">
        <v>26</v>
      </c>
      <c r="K4746">
        <v>24</v>
      </c>
      <c r="L4746">
        <f t="shared" si="222"/>
        <v>2</v>
      </c>
      <c r="M4746">
        <v>0</v>
      </c>
      <c r="N4746">
        <v>75742</v>
      </c>
      <c r="O4746" s="1">
        <f t="shared" si="223"/>
        <v>2913.1538461538462</v>
      </c>
      <c r="P4746" s="1">
        <f t="shared" si="224"/>
        <v>69915.692307692312</v>
      </c>
      <c r="Q4746" s="1">
        <f>Table1[[#This Row],[Earned Basic Salary]]*20%</f>
        <v>13983.138461538463</v>
      </c>
      <c r="R4746" s="1">
        <f>Table1[[#This Row],[Earned Basic Salary]]*10%</f>
        <v>6991.5692307692316</v>
      </c>
      <c r="S4746" s="1">
        <f>Table1[[#This Row],[Earned Basic Salary]]*12%</f>
        <v>8389.8830769230772</v>
      </c>
      <c r="T4746" s="1">
        <f>200</f>
        <v>200</v>
      </c>
      <c r="U4746" s="1">
        <f>Table1[[#This Row],[PF]]+Table1[[#This Row],[Professional Tax]]</f>
        <v>8589.8830769230772</v>
      </c>
      <c r="V4746" s="1">
        <f>Table1[[#This Row],[Overtime Hours]]*200</f>
        <v>0</v>
      </c>
      <c r="W4746" s="1">
        <f>Table1[[#This Row],[Earned Basic Salary]]+Table1[[#This Row],[HRA]]+Table1[[#This Row],[DA]]+Table1[[#This Row],[Overtime Pay]]</f>
        <v>90890.400000000009</v>
      </c>
      <c r="X4746" s="1">
        <f>Table1[[#This Row],[Gross Salary]]-Table1[[#This Row],[Total Deduction]]</f>
        <v>82300.516923076939</v>
      </c>
      <c r="Y4746" t="s">
        <v>37</v>
      </c>
      <c r="Z4746" t="s">
        <v>106</v>
      </c>
      <c r="AA4746" t="s">
        <v>16619</v>
      </c>
      <c r="AB4746" t="s">
        <v>16620</v>
      </c>
    </row>
    <row r="4747" spans="1:28" x14ac:dyDescent="0.3">
      <c r="A4747" t="s">
        <v>16621</v>
      </c>
      <c r="B4747" t="s">
        <v>1030</v>
      </c>
      <c r="C4747">
        <v>53</v>
      </c>
      <c r="D4747" t="s">
        <v>127</v>
      </c>
      <c r="E4747" t="s">
        <v>45</v>
      </c>
      <c r="F4747" t="s">
        <v>63</v>
      </c>
      <c r="G4747" t="s">
        <v>7012</v>
      </c>
      <c r="H4747" t="s">
        <v>35</v>
      </c>
      <c r="I4747" t="s">
        <v>36</v>
      </c>
      <c r="J4747">
        <v>26</v>
      </c>
      <c r="K4747">
        <v>25</v>
      </c>
      <c r="L4747">
        <f t="shared" si="222"/>
        <v>1</v>
      </c>
      <c r="M4747">
        <v>1</v>
      </c>
      <c r="N4747">
        <v>21521</v>
      </c>
      <c r="O4747" s="1">
        <f t="shared" si="223"/>
        <v>827.73076923076928</v>
      </c>
      <c r="P4747" s="1">
        <f t="shared" si="224"/>
        <v>20693.26923076923</v>
      </c>
      <c r="Q4747" s="1">
        <f>Table1[[#This Row],[Earned Basic Salary]]*20%</f>
        <v>4138.6538461538466</v>
      </c>
      <c r="R4747" s="1">
        <f>Table1[[#This Row],[Earned Basic Salary]]*10%</f>
        <v>2069.3269230769233</v>
      </c>
      <c r="S4747" s="1">
        <f>Table1[[#This Row],[Earned Basic Salary]]*12%</f>
        <v>2483.1923076923076</v>
      </c>
      <c r="T4747" s="1">
        <f>200</f>
        <v>200</v>
      </c>
      <c r="U4747" s="1">
        <f>Table1[[#This Row],[PF]]+Table1[[#This Row],[Professional Tax]]</f>
        <v>2683.1923076923076</v>
      </c>
      <c r="V4747" s="1">
        <f>Table1[[#This Row],[Overtime Hours]]*200</f>
        <v>200</v>
      </c>
      <c r="W4747" s="1">
        <f>Table1[[#This Row],[Earned Basic Salary]]+Table1[[#This Row],[HRA]]+Table1[[#This Row],[DA]]+Table1[[#This Row],[Overtime Pay]]</f>
        <v>27101.25</v>
      </c>
      <c r="X4747" s="1">
        <f>Table1[[#This Row],[Gross Salary]]-Table1[[#This Row],[Total Deduction]]</f>
        <v>24418.057692307691</v>
      </c>
      <c r="Y4747" t="s">
        <v>37</v>
      </c>
      <c r="Z4747" t="s">
        <v>95</v>
      </c>
      <c r="AA4747" t="s">
        <v>16622</v>
      </c>
      <c r="AB4747" t="s">
        <v>16623</v>
      </c>
    </row>
    <row r="4748" spans="1:28" x14ac:dyDescent="0.3">
      <c r="A4748" t="s">
        <v>16624</v>
      </c>
      <c r="B4748" t="s">
        <v>74</v>
      </c>
      <c r="C4748">
        <v>21</v>
      </c>
      <c r="D4748" t="s">
        <v>127</v>
      </c>
      <c r="E4748" t="s">
        <v>45</v>
      </c>
      <c r="F4748" t="s">
        <v>69</v>
      </c>
      <c r="G4748" t="s">
        <v>16625</v>
      </c>
      <c r="H4748" t="s">
        <v>35</v>
      </c>
      <c r="I4748" t="s">
        <v>36</v>
      </c>
      <c r="J4748">
        <v>26</v>
      </c>
      <c r="K4748">
        <v>25</v>
      </c>
      <c r="L4748">
        <f t="shared" si="222"/>
        <v>1</v>
      </c>
      <c r="M4748">
        <v>17</v>
      </c>
      <c r="N4748">
        <v>43473</v>
      </c>
      <c r="O4748" s="1">
        <f t="shared" si="223"/>
        <v>1672.0384615384614</v>
      </c>
      <c r="P4748" s="1">
        <f t="shared" si="224"/>
        <v>41800.961538461539</v>
      </c>
      <c r="Q4748" s="1">
        <f>Table1[[#This Row],[Earned Basic Salary]]*20%</f>
        <v>8360.1923076923085</v>
      </c>
      <c r="R4748" s="1">
        <f>Table1[[#This Row],[Earned Basic Salary]]*10%</f>
        <v>4180.0961538461543</v>
      </c>
      <c r="S4748" s="1">
        <f>Table1[[#This Row],[Earned Basic Salary]]*12%</f>
        <v>5016.1153846153848</v>
      </c>
      <c r="T4748" s="1">
        <f>200</f>
        <v>200</v>
      </c>
      <c r="U4748" s="1">
        <f>Table1[[#This Row],[PF]]+Table1[[#This Row],[Professional Tax]]</f>
        <v>5216.1153846153848</v>
      </c>
      <c r="V4748" s="1">
        <f>Table1[[#This Row],[Overtime Hours]]*200</f>
        <v>3400</v>
      </c>
      <c r="W4748" s="1">
        <f>Table1[[#This Row],[Earned Basic Salary]]+Table1[[#This Row],[HRA]]+Table1[[#This Row],[DA]]+Table1[[#This Row],[Overtime Pay]]</f>
        <v>57741.25</v>
      </c>
      <c r="X4748" s="1">
        <f>Table1[[#This Row],[Gross Salary]]-Table1[[#This Row],[Total Deduction]]</f>
        <v>52525.134615384617</v>
      </c>
      <c r="Y4748" t="s">
        <v>37</v>
      </c>
      <c r="Z4748" t="s">
        <v>48</v>
      </c>
      <c r="AA4748" t="s">
        <v>16626</v>
      </c>
      <c r="AB4748" t="s">
        <v>16627</v>
      </c>
    </row>
    <row r="4749" spans="1:28" x14ac:dyDescent="0.3">
      <c r="A4749" t="s">
        <v>16628</v>
      </c>
      <c r="B4749" t="s">
        <v>1547</v>
      </c>
      <c r="C4749">
        <v>44</v>
      </c>
      <c r="D4749" t="s">
        <v>31</v>
      </c>
      <c r="E4749" t="s">
        <v>121</v>
      </c>
      <c r="F4749" t="s">
        <v>46</v>
      </c>
      <c r="G4749" t="s">
        <v>3795</v>
      </c>
      <c r="H4749" t="s">
        <v>35</v>
      </c>
      <c r="I4749" t="s">
        <v>36</v>
      </c>
      <c r="J4749">
        <v>26</v>
      </c>
      <c r="K4749">
        <v>23</v>
      </c>
      <c r="L4749">
        <f t="shared" si="222"/>
        <v>3</v>
      </c>
      <c r="M4749">
        <v>13</v>
      </c>
      <c r="N4749">
        <v>26504</v>
      </c>
      <c r="O4749" s="1">
        <f t="shared" si="223"/>
        <v>1019.3846153846154</v>
      </c>
      <c r="P4749" s="1">
        <f t="shared" si="224"/>
        <v>23445.846153846152</v>
      </c>
      <c r="Q4749" s="1">
        <f>Table1[[#This Row],[Earned Basic Salary]]*20%</f>
        <v>4689.169230769231</v>
      </c>
      <c r="R4749" s="1">
        <f>Table1[[#This Row],[Earned Basic Salary]]*10%</f>
        <v>2344.5846153846155</v>
      </c>
      <c r="S4749" s="1">
        <f>Table1[[#This Row],[Earned Basic Salary]]*12%</f>
        <v>2813.5015384615381</v>
      </c>
      <c r="T4749" s="1">
        <f>200</f>
        <v>200</v>
      </c>
      <c r="U4749" s="1">
        <f>Table1[[#This Row],[PF]]+Table1[[#This Row],[Professional Tax]]</f>
        <v>3013.5015384615381</v>
      </c>
      <c r="V4749" s="1">
        <f>Table1[[#This Row],[Overtime Hours]]*200</f>
        <v>2600</v>
      </c>
      <c r="W4749" s="1">
        <f>Table1[[#This Row],[Earned Basic Salary]]+Table1[[#This Row],[HRA]]+Table1[[#This Row],[DA]]+Table1[[#This Row],[Overtime Pay]]</f>
        <v>33079.599999999999</v>
      </c>
      <c r="X4749" s="1">
        <f>Table1[[#This Row],[Gross Salary]]-Table1[[#This Row],[Total Deduction]]</f>
        <v>30066.098461538459</v>
      </c>
      <c r="Y4749" t="s">
        <v>37</v>
      </c>
      <c r="Z4749" t="s">
        <v>38</v>
      </c>
      <c r="AA4749" t="s">
        <v>16629</v>
      </c>
      <c r="AB4749" t="s">
        <v>16630</v>
      </c>
    </row>
    <row r="4750" spans="1:28" x14ac:dyDescent="0.3">
      <c r="A4750" t="s">
        <v>16631</v>
      </c>
      <c r="B4750" t="s">
        <v>2300</v>
      </c>
      <c r="C4750">
        <v>31</v>
      </c>
      <c r="D4750" t="s">
        <v>31</v>
      </c>
      <c r="E4750" t="s">
        <v>45</v>
      </c>
      <c r="F4750" t="s">
        <v>46</v>
      </c>
      <c r="G4750" t="s">
        <v>1681</v>
      </c>
      <c r="H4750" t="s">
        <v>35</v>
      </c>
      <c r="I4750" t="s">
        <v>36</v>
      </c>
      <c r="J4750">
        <v>26</v>
      </c>
      <c r="K4750">
        <v>24</v>
      </c>
      <c r="L4750">
        <f t="shared" si="222"/>
        <v>2</v>
      </c>
      <c r="M4750">
        <v>3</v>
      </c>
      <c r="N4750">
        <v>54569</v>
      </c>
      <c r="O4750" s="1">
        <f t="shared" si="223"/>
        <v>2098.8076923076924</v>
      </c>
      <c r="P4750" s="1">
        <f t="shared" si="224"/>
        <v>50371.384615384617</v>
      </c>
      <c r="Q4750" s="1">
        <f>Table1[[#This Row],[Earned Basic Salary]]*20%</f>
        <v>10074.276923076925</v>
      </c>
      <c r="R4750" s="1">
        <f>Table1[[#This Row],[Earned Basic Salary]]*10%</f>
        <v>5037.1384615384623</v>
      </c>
      <c r="S4750" s="1">
        <f>Table1[[#This Row],[Earned Basic Salary]]*12%</f>
        <v>6044.5661538461536</v>
      </c>
      <c r="T4750" s="1">
        <f>200</f>
        <v>200</v>
      </c>
      <c r="U4750" s="1">
        <f>Table1[[#This Row],[PF]]+Table1[[#This Row],[Professional Tax]]</f>
        <v>6244.5661538461536</v>
      </c>
      <c r="V4750" s="1">
        <f>Table1[[#This Row],[Overtime Hours]]*200</f>
        <v>600</v>
      </c>
      <c r="W4750" s="1">
        <f>Table1[[#This Row],[Earned Basic Salary]]+Table1[[#This Row],[HRA]]+Table1[[#This Row],[DA]]+Table1[[#This Row],[Overtime Pay]]</f>
        <v>66082.8</v>
      </c>
      <c r="X4750" s="1">
        <f>Table1[[#This Row],[Gross Salary]]-Table1[[#This Row],[Total Deduction]]</f>
        <v>59838.233846153846</v>
      </c>
      <c r="Y4750" t="s">
        <v>37</v>
      </c>
      <c r="Z4750" t="s">
        <v>95</v>
      </c>
      <c r="AA4750" t="s">
        <v>16632</v>
      </c>
      <c r="AB4750" t="s">
        <v>16633</v>
      </c>
    </row>
    <row r="4751" spans="1:28" x14ac:dyDescent="0.3">
      <c r="A4751" t="s">
        <v>16634</v>
      </c>
      <c r="B4751" t="s">
        <v>231</v>
      </c>
      <c r="C4751">
        <v>50</v>
      </c>
      <c r="D4751" t="s">
        <v>81</v>
      </c>
      <c r="E4751" t="s">
        <v>54</v>
      </c>
      <c r="F4751" t="s">
        <v>46</v>
      </c>
      <c r="G4751" t="s">
        <v>8024</v>
      </c>
      <c r="H4751" t="s">
        <v>35</v>
      </c>
      <c r="I4751" t="s">
        <v>36</v>
      </c>
      <c r="J4751">
        <v>26</v>
      </c>
      <c r="K4751">
        <v>24</v>
      </c>
      <c r="L4751">
        <f t="shared" si="222"/>
        <v>2</v>
      </c>
      <c r="M4751">
        <v>11</v>
      </c>
      <c r="N4751">
        <v>27936</v>
      </c>
      <c r="O4751" s="1">
        <f t="shared" si="223"/>
        <v>1074.4615384615386</v>
      </c>
      <c r="P4751" s="1">
        <f t="shared" si="224"/>
        <v>25787.076923076926</v>
      </c>
      <c r="Q4751" s="1">
        <f>Table1[[#This Row],[Earned Basic Salary]]*20%</f>
        <v>5157.4153846153858</v>
      </c>
      <c r="R4751" s="1">
        <f>Table1[[#This Row],[Earned Basic Salary]]*10%</f>
        <v>2578.7076923076929</v>
      </c>
      <c r="S4751" s="1">
        <f>Table1[[#This Row],[Earned Basic Salary]]*12%</f>
        <v>3094.4492307692308</v>
      </c>
      <c r="T4751" s="1">
        <f>200</f>
        <v>200</v>
      </c>
      <c r="U4751" s="1">
        <f>Table1[[#This Row],[PF]]+Table1[[#This Row],[Professional Tax]]</f>
        <v>3294.4492307692308</v>
      </c>
      <c r="V4751" s="1">
        <f>Table1[[#This Row],[Overtime Hours]]*200</f>
        <v>2200</v>
      </c>
      <c r="W4751" s="1">
        <f>Table1[[#This Row],[Earned Basic Salary]]+Table1[[#This Row],[HRA]]+Table1[[#This Row],[DA]]+Table1[[#This Row],[Overtime Pay]]</f>
        <v>35723.200000000004</v>
      </c>
      <c r="X4751" s="1">
        <f>Table1[[#This Row],[Gross Salary]]-Table1[[#This Row],[Total Deduction]]</f>
        <v>32428.750769230774</v>
      </c>
      <c r="Y4751" t="s">
        <v>37</v>
      </c>
      <c r="Z4751" t="s">
        <v>95</v>
      </c>
      <c r="AA4751" t="s">
        <v>16635</v>
      </c>
      <c r="AB4751" t="s">
        <v>16636</v>
      </c>
    </row>
    <row r="4752" spans="1:28" x14ac:dyDescent="0.3">
      <c r="A4752" t="s">
        <v>16637</v>
      </c>
      <c r="B4752" t="s">
        <v>2238</v>
      </c>
      <c r="C4752">
        <v>38</v>
      </c>
      <c r="D4752" t="s">
        <v>133</v>
      </c>
      <c r="E4752" t="s">
        <v>32</v>
      </c>
      <c r="F4752" t="s">
        <v>89</v>
      </c>
      <c r="G4752" t="s">
        <v>5701</v>
      </c>
      <c r="H4752" t="s">
        <v>35</v>
      </c>
      <c r="I4752" t="s">
        <v>36</v>
      </c>
      <c r="J4752">
        <v>26</v>
      </c>
      <c r="K4752">
        <v>23</v>
      </c>
      <c r="L4752">
        <f t="shared" si="222"/>
        <v>3</v>
      </c>
      <c r="M4752">
        <v>6</v>
      </c>
      <c r="N4752">
        <v>28380</v>
      </c>
      <c r="O4752" s="1">
        <f t="shared" si="223"/>
        <v>1091.5384615384614</v>
      </c>
      <c r="P4752" s="1">
        <f t="shared" si="224"/>
        <v>25105.384615384613</v>
      </c>
      <c r="Q4752" s="1">
        <f>Table1[[#This Row],[Earned Basic Salary]]*20%</f>
        <v>5021.0769230769229</v>
      </c>
      <c r="R4752" s="1">
        <f>Table1[[#This Row],[Earned Basic Salary]]*10%</f>
        <v>2510.5384615384614</v>
      </c>
      <c r="S4752" s="1">
        <f>Table1[[#This Row],[Earned Basic Salary]]*12%</f>
        <v>3012.6461538461535</v>
      </c>
      <c r="T4752" s="1">
        <f>200</f>
        <v>200</v>
      </c>
      <c r="U4752" s="1">
        <f>Table1[[#This Row],[PF]]+Table1[[#This Row],[Professional Tax]]</f>
        <v>3212.6461538461535</v>
      </c>
      <c r="V4752" s="1">
        <f>Table1[[#This Row],[Overtime Hours]]*200</f>
        <v>1200</v>
      </c>
      <c r="W4752" s="1">
        <f>Table1[[#This Row],[Earned Basic Salary]]+Table1[[#This Row],[HRA]]+Table1[[#This Row],[DA]]+Table1[[#This Row],[Overtime Pay]]</f>
        <v>33837</v>
      </c>
      <c r="X4752" s="1">
        <f>Table1[[#This Row],[Gross Salary]]-Table1[[#This Row],[Total Deduction]]</f>
        <v>30624.353846153848</v>
      </c>
      <c r="Y4752" t="s">
        <v>37</v>
      </c>
      <c r="Z4752" t="s">
        <v>38</v>
      </c>
      <c r="AA4752" t="s">
        <v>16638</v>
      </c>
      <c r="AB4752" t="s">
        <v>16639</v>
      </c>
    </row>
    <row r="4753" spans="1:28" x14ac:dyDescent="0.3">
      <c r="A4753" t="s">
        <v>16640</v>
      </c>
      <c r="B4753" t="s">
        <v>29</v>
      </c>
      <c r="C4753">
        <v>26</v>
      </c>
      <c r="D4753" t="s">
        <v>81</v>
      </c>
      <c r="E4753" t="s">
        <v>45</v>
      </c>
      <c r="F4753" t="s">
        <v>69</v>
      </c>
      <c r="G4753" t="s">
        <v>11738</v>
      </c>
      <c r="H4753" t="s">
        <v>35</v>
      </c>
      <c r="I4753" t="s">
        <v>36</v>
      </c>
      <c r="J4753">
        <v>26</v>
      </c>
      <c r="K4753">
        <v>24</v>
      </c>
      <c r="L4753">
        <f t="shared" si="222"/>
        <v>2</v>
      </c>
      <c r="M4753">
        <v>3</v>
      </c>
      <c r="N4753">
        <v>30454</v>
      </c>
      <c r="O4753" s="1">
        <f t="shared" si="223"/>
        <v>1171.3076923076924</v>
      </c>
      <c r="P4753" s="1">
        <f t="shared" si="224"/>
        <v>28111.384615384617</v>
      </c>
      <c r="Q4753" s="1">
        <f>Table1[[#This Row],[Earned Basic Salary]]*20%</f>
        <v>5622.2769230769236</v>
      </c>
      <c r="R4753" s="1">
        <f>Table1[[#This Row],[Earned Basic Salary]]*10%</f>
        <v>2811.1384615384618</v>
      </c>
      <c r="S4753" s="1">
        <f>Table1[[#This Row],[Earned Basic Salary]]*12%</f>
        <v>3373.3661538461538</v>
      </c>
      <c r="T4753" s="1">
        <f>200</f>
        <v>200</v>
      </c>
      <c r="U4753" s="1">
        <f>Table1[[#This Row],[PF]]+Table1[[#This Row],[Professional Tax]]</f>
        <v>3573.3661538461538</v>
      </c>
      <c r="V4753" s="1">
        <f>Table1[[#This Row],[Overtime Hours]]*200</f>
        <v>600</v>
      </c>
      <c r="W4753" s="1">
        <f>Table1[[#This Row],[Earned Basic Salary]]+Table1[[#This Row],[HRA]]+Table1[[#This Row],[DA]]+Table1[[#This Row],[Overtime Pay]]</f>
        <v>37144.800000000003</v>
      </c>
      <c r="X4753" s="1">
        <f>Table1[[#This Row],[Gross Salary]]-Table1[[#This Row],[Total Deduction]]</f>
        <v>33571.43384615385</v>
      </c>
      <c r="Y4753" t="s">
        <v>37</v>
      </c>
      <c r="Z4753" t="s">
        <v>95</v>
      </c>
      <c r="AA4753" t="s">
        <v>16641</v>
      </c>
      <c r="AB4753" t="s">
        <v>16642</v>
      </c>
    </row>
    <row r="4754" spans="1:28" x14ac:dyDescent="0.3">
      <c r="A4754" t="s">
        <v>16643</v>
      </c>
      <c r="B4754" t="s">
        <v>372</v>
      </c>
      <c r="C4754">
        <v>35</v>
      </c>
      <c r="D4754" t="s">
        <v>133</v>
      </c>
      <c r="E4754" t="s">
        <v>121</v>
      </c>
      <c r="F4754" t="s">
        <v>33</v>
      </c>
      <c r="G4754" t="s">
        <v>5317</v>
      </c>
      <c r="H4754" t="s">
        <v>35</v>
      </c>
      <c r="I4754" t="s">
        <v>36</v>
      </c>
      <c r="J4754">
        <v>26</v>
      </c>
      <c r="K4754">
        <v>23</v>
      </c>
      <c r="L4754">
        <f t="shared" si="222"/>
        <v>3</v>
      </c>
      <c r="M4754">
        <v>8</v>
      </c>
      <c r="N4754">
        <v>30201</v>
      </c>
      <c r="O4754" s="1">
        <f t="shared" si="223"/>
        <v>1161.5769230769231</v>
      </c>
      <c r="P4754" s="1">
        <f t="shared" si="224"/>
        <v>26716.26923076923</v>
      </c>
      <c r="Q4754" s="1">
        <f>Table1[[#This Row],[Earned Basic Salary]]*20%</f>
        <v>5343.2538461538461</v>
      </c>
      <c r="R4754" s="1">
        <f>Table1[[#This Row],[Earned Basic Salary]]*10%</f>
        <v>2671.626923076923</v>
      </c>
      <c r="S4754" s="1">
        <f>Table1[[#This Row],[Earned Basic Salary]]*12%</f>
        <v>3205.9523076923074</v>
      </c>
      <c r="T4754" s="1">
        <f>200</f>
        <v>200</v>
      </c>
      <c r="U4754" s="1">
        <f>Table1[[#This Row],[PF]]+Table1[[#This Row],[Professional Tax]]</f>
        <v>3405.9523076923074</v>
      </c>
      <c r="V4754" s="1">
        <f>Table1[[#This Row],[Overtime Hours]]*200</f>
        <v>1600</v>
      </c>
      <c r="W4754" s="1">
        <f>Table1[[#This Row],[Earned Basic Salary]]+Table1[[#This Row],[HRA]]+Table1[[#This Row],[DA]]+Table1[[#This Row],[Overtime Pay]]</f>
        <v>36331.15</v>
      </c>
      <c r="X4754" s="1">
        <f>Table1[[#This Row],[Gross Salary]]-Table1[[#This Row],[Total Deduction]]</f>
        <v>32925.197692307695</v>
      </c>
      <c r="Y4754" t="s">
        <v>37</v>
      </c>
      <c r="Z4754" t="s">
        <v>38</v>
      </c>
      <c r="AA4754" t="s">
        <v>16644</v>
      </c>
      <c r="AB4754" t="s">
        <v>16645</v>
      </c>
    </row>
    <row r="4755" spans="1:28" x14ac:dyDescent="0.3">
      <c r="A4755" t="s">
        <v>16646</v>
      </c>
      <c r="B4755" t="s">
        <v>110</v>
      </c>
      <c r="C4755">
        <v>52</v>
      </c>
      <c r="D4755" t="s">
        <v>61</v>
      </c>
      <c r="E4755" t="s">
        <v>45</v>
      </c>
      <c r="F4755" t="s">
        <v>55</v>
      </c>
      <c r="G4755" t="s">
        <v>7606</v>
      </c>
      <c r="H4755" t="s">
        <v>35</v>
      </c>
      <c r="I4755" t="s">
        <v>36</v>
      </c>
      <c r="J4755">
        <v>26</v>
      </c>
      <c r="K4755">
        <v>24</v>
      </c>
      <c r="L4755">
        <f t="shared" si="222"/>
        <v>2</v>
      </c>
      <c r="M4755">
        <v>3</v>
      </c>
      <c r="N4755">
        <v>55790</v>
      </c>
      <c r="O4755" s="1">
        <f t="shared" si="223"/>
        <v>2145.7692307692309</v>
      </c>
      <c r="P4755" s="1">
        <f t="shared" si="224"/>
        <v>51498.461538461546</v>
      </c>
      <c r="Q4755" s="1">
        <f>Table1[[#This Row],[Earned Basic Salary]]*20%</f>
        <v>10299.69230769231</v>
      </c>
      <c r="R4755" s="1">
        <f>Table1[[#This Row],[Earned Basic Salary]]*10%</f>
        <v>5149.8461538461552</v>
      </c>
      <c r="S4755" s="1">
        <f>Table1[[#This Row],[Earned Basic Salary]]*12%</f>
        <v>6179.8153846153855</v>
      </c>
      <c r="T4755" s="1">
        <f>200</f>
        <v>200</v>
      </c>
      <c r="U4755" s="1">
        <f>Table1[[#This Row],[PF]]+Table1[[#This Row],[Professional Tax]]</f>
        <v>6379.8153846153855</v>
      </c>
      <c r="V4755" s="1">
        <f>Table1[[#This Row],[Overtime Hours]]*200</f>
        <v>600</v>
      </c>
      <c r="W4755" s="1">
        <f>Table1[[#This Row],[Earned Basic Salary]]+Table1[[#This Row],[HRA]]+Table1[[#This Row],[DA]]+Table1[[#This Row],[Overtime Pay]]</f>
        <v>67548.000000000015</v>
      </c>
      <c r="X4755" s="1">
        <f>Table1[[#This Row],[Gross Salary]]-Table1[[#This Row],[Total Deduction]]</f>
        <v>61168.184615384627</v>
      </c>
      <c r="Y4755" t="s">
        <v>37</v>
      </c>
      <c r="Z4755" t="s">
        <v>95</v>
      </c>
      <c r="AA4755" t="s">
        <v>16647</v>
      </c>
      <c r="AB4755" t="s">
        <v>16648</v>
      </c>
    </row>
    <row r="4756" spans="1:28" x14ac:dyDescent="0.3">
      <c r="A4756" t="s">
        <v>16649</v>
      </c>
      <c r="B4756" t="s">
        <v>236</v>
      </c>
      <c r="C4756">
        <v>36</v>
      </c>
      <c r="D4756" t="s">
        <v>44</v>
      </c>
      <c r="E4756" t="s">
        <v>45</v>
      </c>
      <c r="F4756" t="s">
        <v>89</v>
      </c>
      <c r="G4756" t="s">
        <v>11806</v>
      </c>
      <c r="H4756" t="s">
        <v>35</v>
      </c>
      <c r="I4756" t="s">
        <v>36</v>
      </c>
      <c r="J4756">
        <v>26</v>
      </c>
      <c r="K4756">
        <v>25</v>
      </c>
      <c r="L4756">
        <f t="shared" si="222"/>
        <v>1</v>
      </c>
      <c r="M4756">
        <v>12</v>
      </c>
      <c r="N4756">
        <v>73478</v>
      </c>
      <c r="O4756" s="1">
        <f t="shared" si="223"/>
        <v>2826.0769230769229</v>
      </c>
      <c r="P4756" s="1">
        <f t="shared" si="224"/>
        <v>70651.923076923078</v>
      </c>
      <c r="Q4756" s="1">
        <f>Table1[[#This Row],[Earned Basic Salary]]*20%</f>
        <v>14130.384615384617</v>
      </c>
      <c r="R4756" s="1">
        <f>Table1[[#This Row],[Earned Basic Salary]]*10%</f>
        <v>7065.1923076923085</v>
      </c>
      <c r="S4756" s="1">
        <f>Table1[[#This Row],[Earned Basic Salary]]*12%</f>
        <v>8478.2307692307695</v>
      </c>
      <c r="T4756" s="1">
        <f>200</f>
        <v>200</v>
      </c>
      <c r="U4756" s="1">
        <f>Table1[[#This Row],[PF]]+Table1[[#This Row],[Professional Tax]]</f>
        <v>8678.2307692307695</v>
      </c>
      <c r="V4756" s="1">
        <f>Table1[[#This Row],[Overtime Hours]]*200</f>
        <v>2400</v>
      </c>
      <c r="W4756" s="1">
        <f>Table1[[#This Row],[Earned Basic Salary]]+Table1[[#This Row],[HRA]]+Table1[[#This Row],[DA]]+Table1[[#This Row],[Overtime Pay]]</f>
        <v>94247.5</v>
      </c>
      <c r="X4756" s="1">
        <f>Table1[[#This Row],[Gross Salary]]-Table1[[#This Row],[Total Deduction]]</f>
        <v>85569.269230769234</v>
      </c>
      <c r="Y4756" t="s">
        <v>37</v>
      </c>
      <c r="Z4756" t="s">
        <v>106</v>
      </c>
      <c r="AA4756" t="s">
        <v>16650</v>
      </c>
      <c r="AB4756" t="s">
        <v>16651</v>
      </c>
    </row>
    <row r="4757" spans="1:28" x14ac:dyDescent="0.3">
      <c r="A4757" t="s">
        <v>16652</v>
      </c>
      <c r="B4757" t="s">
        <v>1085</v>
      </c>
      <c r="C4757">
        <v>40</v>
      </c>
      <c r="D4757" t="s">
        <v>44</v>
      </c>
      <c r="E4757" t="s">
        <v>82</v>
      </c>
      <c r="F4757" t="s">
        <v>83</v>
      </c>
      <c r="G4757" t="s">
        <v>3396</v>
      </c>
      <c r="H4757" t="s">
        <v>35</v>
      </c>
      <c r="I4757" t="s">
        <v>36</v>
      </c>
      <c r="J4757">
        <v>26</v>
      </c>
      <c r="K4757">
        <v>24</v>
      </c>
      <c r="L4757">
        <f t="shared" si="222"/>
        <v>2</v>
      </c>
      <c r="M4757">
        <v>10</v>
      </c>
      <c r="N4757">
        <v>30789</v>
      </c>
      <c r="O4757" s="1">
        <f t="shared" si="223"/>
        <v>1184.1923076923076</v>
      </c>
      <c r="P4757" s="1">
        <f t="shared" si="224"/>
        <v>28420.615384615383</v>
      </c>
      <c r="Q4757" s="1">
        <f>Table1[[#This Row],[Earned Basic Salary]]*20%</f>
        <v>5684.123076923077</v>
      </c>
      <c r="R4757" s="1">
        <f>Table1[[#This Row],[Earned Basic Salary]]*10%</f>
        <v>2842.0615384615385</v>
      </c>
      <c r="S4757" s="1">
        <f>Table1[[#This Row],[Earned Basic Salary]]*12%</f>
        <v>3410.4738461538459</v>
      </c>
      <c r="T4757" s="1">
        <f>200</f>
        <v>200</v>
      </c>
      <c r="U4757" s="1">
        <f>Table1[[#This Row],[PF]]+Table1[[#This Row],[Professional Tax]]</f>
        <v>3610.4738461538459</v>
      </c>
      <c r="V4757" s="1">
        <f>Table1[[#This Row],[Overtime Hours]]*200</f>
        <v>2000</v>
      </c>
      <c r="W4757" s="1">
        <f>Table1[[#This Row],[Earned Basic Salary]]+Table1[[#This Row],[HRA]]+Table1[[#This Row],[DA]]+Table1[[#This Row],[Overtime Pay]]</f>
        <v>38946.799999999996</v>
      </c>
      <c r="X4757" s="1">
        <f>Table1[[#This Row],[Gross Salary]]-Table1[[#This Row],[Total Deduction]]</f>
        <v>35336.326153846152</v>
      </c>
      <c r="Y4757" t="s">
        <v>37</v>
      </c>
      <c r="Z4757" t="s">
        <v>95</v>
      </c>
      <c r="AA4757" t="s">
        <v>16653</v>
      </c>
      <c r="AB4757" t="s">
        <v>16654</v>
      </c>
    </row>
    <row r="4758" spans="1:28" x14ac:dyDescent="0.3">
      <c r="A4758" t="s">
        <v>16655</v>
      </c>
      <c r="B4758" t="s">
        <v>656</v>
      </c>
      <c r="C4758">
        <v>40</v>
      </c>
      <c r="D4758" t="s">
        <v>127</v>
      </c>
      <c r="E4758" t="s">
        <v>121</v>
      </c>
      <c r="F4758" t="s">
        <v>63</v>
      </c>
      <c r="G4758" t="s">
        <v>16281</v>
      </c>
      <c r="H4758" t="s">
        <v>35</v>
      </c>
      <c r="I4758" t="s">
        <v>36</v>
      </c>
      <c r="J4758">
        <v>26</v>
      </c>
      <c r="K4758">
        <v>26</v>
      </c>
      <c r="L4758">
        <f t="shared" si="222"/>
        <v>0</v>
      </c>
      <c r="M4758">
        <v>19</v>
      </c>
      <c r="N4758">
        <v>62095</v>
      </c>
      <c r="O4758" s="1">
        <f t="shared" si="223"/>
        <v>2388.2692307692309</v>
      </c>
      <c r="P4758" s="1">
        <f t="shared" si="224"/>
        <v>62095.000000000007</v>
      </c>
      <c r="Q4758" s="1">
        <f>Table1[[#This Row],[Earned Basic Salary]]*20%</f>
        <v>12419.000000000002</v>
      </c>
      <c r="R4758" s="1">
        <f>Table1[[#This Row],[Earned Basic Salary]]*10%</f>
        <v>6209.5000000000009</v>
      </c>
      <c r="S4758" s="1">
        <f>Table1[[#This Row],[Earned Basic Salary]]*12%</f>
        <v>7451.4000000000005</v>
      </c>
      <c r="T4758" s="1">
        <f>200</f>
        <v>200</v>
      </c>
      <c r="U4758" s="1">
        <f>Table1[[#This Row],[PF]]+Table1[[#This Row],[Professional Tax]]</f>
        <v>7651.4000000000005</v>
      </c>
      <c r="V4758" s="1">
        <f>Table1[[#This Row],[Overtime Hours]]*200</f>
        <v>3800</v>
      </c>
      <c r="W4758" s="1">
        <f>Table1[[#This Row],[Earned Basic Salary]]+Table1[[#This Row],[HRA]]+Table1[[#This Row],[DA]]+Table1[[#This Row],[Overtime Pay]]</f>
        <v>84523.500000000015</v>
      </c>
      <c r="X4758" s="1">
        <f>Table1[[#This Row],[Gross Salary]]-Table1[[#This Row],[Total Deduction]]</f>
        <v>76872.10000000002</v>
      </c>
      <c r="Y4758" t="s">
        <v>37</v>
      </c>
      <c r="Z4758" t="s">
        <v>48</v>
      </c>
      <c r="AA4758" t="s">
        <v>16656</v>
      </c>
      <c r="AB4758" t="s">
        <v>16657</v>
      </c>
    </row>
    <row r="4759" spans="1:28" x14ac:dyDescent="0.3">
      <c r="A4759" t="s">
        <v>16658</v>
      </c>
      <c r="B4759" t="s">
        <v>4613</v>
      </c>
      <c r="C4759">
        <v>48</v>
      </c>
      <c r="D4759" t="s">
        <v>31</v>
      </c>
      <c r="E4759" t="s">
        <v>32</v>
      </c>
      <c r="F4759" t="s">
        <v>33</v>
      </c>
      <c r="G4759" t="s">
        <v>134</v>
      </c>
      <c r="H4759" t="s">
        <v>35</v>
      </c>
      <c r="I4759" t="s">
        <v>36</v>
      </c>
      <c r="J4759">
        <v>26</v>
      </c>
      <c r="K4759">
        <v>21</v>
      </c>
      <c r="L4759">
        <f t="shared" si="222"/>
        <v>5</v>
      </c>
      <c r="M4759">
        <v>5</v>
      </c>
      <c r="N4759">
        <v>42950</v>
      </c>
      <c r="O4759" s="1">
        <f t="shared" si="223"/>
        <v>1651.9230769230769</v>
      </c>
      <c r="P4759" s="1">
        <f t="shared" si="224"/>
        <v>34690.384615384617</v>
      </c>
      <c r="Q4759" s="1">
        <f>Table1[[#This Row],[Earned Basic Salary]]*20%</f>
        <v>6938.0769230769238</v>
      </c>
      <c r="R4759" s="1">
        <f>Table1[[#This Row],[Earned Basic Salary]]*10%</f>
        <v>3469.0384615384619</v>
      </c>
      <c r="S4759" s="1">
        <f>Table1[[#This Row],[Earned Basic Salary]]*12%</f>
        <v>4162.8461538461543</v>
      </c>
      <c r="T4759" s="1">
        <f>200</f>
        <v>200</v>
      </c>
      <c r="U4759" s="1">
        <f>Table1[[#This Row],[PF]]+Table1[[#This Row],[Professional Tax]]</f>
        <v>4362.8461538461543</v>
      </c>
      <c r="V4759" s="1">
        <f>Table1[[#This Row],[Overtime Hours]]*200</f>
        <v>1000</v>
      </c>
      <c r="W4759" s="1">
        <f>Table1[[#This Row],[Earned Basic Salary]]+Table1[[#This Row],[HRA]]+Table1[[#This Row],[DA]]+Table1[[#This Row],[Overtime Pay]]</f>
        <v>46097.5</v>
      </c>
      <c r="X4759" s="1">
        <f>Table1[[#This Row],[Gross Salary]]-Table1[[#This Row],[Total Deduction]]</f>
        <v>41734.653846153844</v>
      </c>
      <c r="Y4759" t="s">
        <v>37</v>
      </c>
      <c r="Z4759" t="s">
        <v>48</v>
      </c>
      <c r="AA4759" t="s">
        <v>16659</v>
      </c>
      <c r="AB4759" t="s">
        <v>16660</v>
      </c>
    </row>
    <row r="4760" spans="1:28" x14ac:dyDescent="0.3">
      <c r="A4760" t="s">
        <v>16661</v>
      </c>
      <c r="B4760" t="s">
        <v>1016</v>
      </c>
      <c r="C4760">
        <v>30</v>
      </c>
      <c r="D4760" t="s">
        <v>44</v>
      </c>
      <c r="E4760" t="s">
        <v>62</v>
      </c>
      <c r="F4760" t="s">
        <v>55</v>
      </c>
      <c r="G4760" t="s">
        <v>3113</v>
      </c>
      <c r="H4760" t="s">
        <v>35</v>
      </c>
      <c r="I4760" t="s">
        <v>36</v>
      </c>
      <c r="J4760">
        <v>26</v>
      </c>
      <c r="K4760">
        <v>22</v>
      </c>
      <c r="L4760">
        <f t="shared" si="222"/>
        <v>4</v>
      </c>
      <c r="M4760">
        <v>18</v>
      </c>
      <c r="N4760">
        <v>55079</v>
      </c>
      <c r="O4760" s="1">
        <f t="shared" si="223"/>
        <v>2118.4230769230771</v>
      </c>
      <c r="P4760" s="1">
        <f t="shared" si="224"/>
        <v>46605.307692307695</v>
      </c>
      <c r="Q4760" s="1">
        <f>Table1[[#This Row],[Earned Basic Salary]]*20%</f>
        <v>9321.0615384615394</v>
      </c>
      <c r="R4760" s="1">
        <f>Table1[[#This Row],[Earned Basic Salary]]*10%</f>
        <v>4660.5307692307697</v>
      </c>
      <c r="S4760" s="1">
        <f>Table1[[#This Row],[Earned Basic Salary]]*12%</f>
        <v>5592.6369230769233</v>
      </c>
      <c r="T4760" s="1">
        <f>200</f>
        <v>200</v>
      </c>
      <c r="U4760" s="1">
        <f>Table1[[#This Row],[PF]]+Table1[[#This Row],[Professional Tax]]</f>
        <v>5792.6369230769233</v>
      </c>
      <c r="V4760" s="1">
        <f>Table1[[#This Row],[Overtime Hours]]*200</f>
        <v>3600</v>
      </c>
      <c r="W4760" s="1">
        <f>Table1[[#This Row],[Earned Basic Salary]]+Table1[[#This Row],[HRA]]+Table1[[#This Row],[DA]]+Table1[[#This Row],[Overtime Pay]]</f>
        <v>64186.9</v>
      </c>
      <c r="X4760" s="1">
        <f>Table1[[#This Row],[Gross Salary]]-Table1[[#This Row],[Total Deduction]]</f>
        <v>58394.263076923075</v>
      </c>
      <c r="Y4760" t="s">
        <v>37</v>
      </c>
      <c r="Z4760" t="s">
        <v>95</v>
      </c>
      <c r="AA4760" t="s">
        <v>16662</v>
      </c>
      <c r="AB4760" t="s">
        <v>16663</v>
      </c>
    </row>
    <row r="4761" spans="1:28" x14ac:dyDescent="0.3">
      <c r="A4761" t="s">
        <v>16664</v>
      </c>
      <c r="B4761" t="s">
        <v>173</v>
      </c>
      <c r="C4761">
        <v>33</v>
      </c>
      <c r="D4761" t="s">
        <v>31</v>
      </c>
      <c r="E4761" t="s">
        <v>32</v>
      </c>
      <c r="F4761" t="s">
        <v>69</v>
      </c>
      <c r="G4761" t="s">
        <v>8656</v>
      </c>
      <c r="H4761" t="s">
        <v>35</v>
      </c>
      <c r="I4761" t="s">
        <v>36</v>
      </c>
      <c r="J4761">
        <v>26</v>
      </c>
      <c r="K4761">
        <v>25</v>
      </c>
      <c r="L4761">
        <f t="shared" si="222"/>
        <v>1</v>
      </c>
      <c r="M4761">
        <v>13</v>
      </c>
      <c r="N4761">
        <v>56390</v>
      </c>
      <c r="O4761" s="1">
        <f t="shared" si="223"/>
        <v>2168.8461538461538</v>
      </c>
      <c r="P4761" s="1">
        <f t="shared" si="224"/>
        <v>54221.153846153844</v>
      </c>
      <c r="Q4761" s="1">
        <f>Table1[[#This Row],[Earned Basic Salary]]*20%</f>
        <v>10844.23076923077</v>
      </c>
      <c r="R4761" s="1">
        <f>Table1[[#This Row],[Earned Basic Salary]]*10%</f>
        <v>5422.1153846153848</v>
      </c>
      <c r="S4761" s="1">
        <f>Table1[[#This Row],[Earned Basic Salary]]*12%</f>
        <v>6506.538461538461</v>
      </c>
      <c r="T4761" s="1">
        <f>200</f>
        <v>200</v>
      </c>
      <c r="U4761" s="1">
        <f>Table1[[#This Row],[PF]]+Table1[[#This Row],[Professional Tax]]</f>
        <v>6706.538461538461</v>
      </c>
      <c r="V4761" s="1">
        <f>Table1[[#This Row],[Overtime Hours]]*200</f>
        <v>2600</v>
      </c>
      <c r="W4761" s="1">
        <f>Table1[[#This Row],[Earned Basic Salary]]+Table1[[#This Row],[HRA]]+Table1[[#This Row],[DA]]+Table1[[#This Row],[Overtime Pay]]</f>
        <v>73087.5</v>
      </c>
      <c r="X4761" s="1">
        <f>Table1[[#This Row],[Gross Salary]]-Table1[[#This Row],[Total Deduction]]</f>
        <v>66380.961538461532</v>
      </c>
      <c r="Y4761" t="s">
        <v>37</v>
      </c>
      <c r="Z4761" t="s">
        <v>106</v>
      </c>
      <c r="AA4761" t="s">
        <v>16665</v>
      </c>
      <c r="AB4761" t="s">
        <v>16666</v>
      </c>
    </row>
    <row r="4762" spans="1:28" x14ac:dyDescent="0.3">
      <c r="A4762" t="s">
        <v>16667</v>
      </c>
      <c r="B4762" t="s">
        <v>830</v>
      </c>
      <c r="C4762">
        <v>42</v>
      </c>
      <c r="D4762" t="s">
        <v>75</v>
      </c>
      <c r="E4762" t="s">
        <v>121</v>
      </c>
      <c r="F4762" t="s">
        <v>69</v>
      </c>
      <c r="G4762" t="s">
        <v>652</v>
      </c>
      <c r="H4762" t="s">
        <v>35</v>
      </c>
      <c r="I4762" t="s">
        <v>36</v>
      </c>
      <c r="J4762">
        <v>26</v>
      </c>
      <c r="K4762">
        <v>24</v>
      </c>
      <c r="L4762">
        <f t="shared" si="222"/>
        <v>2</v>
      </c>
      <c r="M4762">
        <v>17</v>
      </c>
      <c r="N4762">
        <v>45596</v>
      </c>
      <c r="O4762" s="1">
        <f t="shared" si="223"/>
        <v>1753.6923076923076</v>
      </c>
      <c r="P4762" s="1">
        <f t="shared" si="224"/>
        <v>42088.615384615383</v>
      </c>
      <c r="Q4762" s="1">
        <f>Table1[[#This Row],[Earned Basic Salary]]*20%</f>
        <v>8417.7230769230773</v>
      </c>
      <c r="R4762" s="1">
        <f>Table1[[#This Row],[Earned Basic Salary]]*10%</f>
        <v>4208.8615384615387</v>
      </c>
      <c r="S4762" s="1">
        <f>Table1[[#This Row],[Earned Basic Salary]]*12%</f>
        <v>5050.6338461538462</v>
      </c>
      <c r="T4762" s="1">
        <f>200</f>
        <v>200</v>
      </c>
      <c r="U4762" s="1">
        <f>Table1[[#This Row],[PF]]+Table1[[#This Row],[Professional Tax]]</f>
        <v>5250.6338461538462</v>
      </c>
      <c r="V4762" s="1">
        <f>Table1[[#This Row],[Overtime Hours]]*200</f>
        <v>3400</v>
      </c>
      <c r="W4762" s="1">
        <f>Table1[[#This Row],[Earned Basic Salary]]+Table1[[#This Row],[HRA]]+Table1[[#This Row],[DA]]+Table1[[#This Row],[Overtime Pay]]</f>
        <v>58115.199999999997</v>
      </c>
      <c r="X4762" s="1">
        <f>Table1[[#This Row],[Gross Salary]]-Table1[[#This Row],[Total Deduction]]</f>
        <v>52864.56615384615</v>
      </c>
      <c r="Y4762" t="s">
        <v>37</v>
      </c>
      <c r="Z4762" t="s">
        <v>95</v>
      </c>
      <c r="AA4762" t="s">
        <v>16668</v>
      </c>
      <c r="AB4762" t="s">
        <v>16669</v>
      </c>
    </row>
    <row r="4763" spans="1:28" x14ac:dyDescent="0.3">
      <c r="A4763" t="s">
        <v>16670</v>
      </c>
      <c r="B4763" t="s">
        <v>598</v>
      </c>
      <c r="C4763">
        <v>44</v>
      </c>
      <c r="D4763" t="s">
        <v>53</v>
      </c>
      <c r="E4763" t="s">
        <v>82</v>
      </c>
      <c r="F4763" t="s">
        <v>46</v>
      </c>
      <c r="G4763" t="s">
        <v>5974</v>
      </c>
      <c r="H4763" t="s">
        <v>35</v>
      </c>
      <c r="I4763" t="s">
        <v>36</v>
      </c>
      <c r="J4763">
        <v>26</v>
      </c>
      <c r="K4763">
        <v>23</v>
      </c>
      <c r="L4763">
        <f t="shared" si="222"/>
        <v>3</v>
      </c>
      <c r="M4763">
        <v>16</v>
      </c>
      <c r="N4763">
        <v>38757</v>
      </c>
      <c r="O4763" s="1">
        <f t="shared" si="223"/>
        <v>1490.6538461538462</v>
      </c>
      <c r="P4763" s="1">
        <f t="shared" si="224"/>
        <v>34285.038461538461</v>
      </c>
      <c r="Q4763" s="1">
        <f>Table1[[#This Row],[Earned Basic Salary]]*20%</f>
        <v>6857.0076923076922</v>
      </c>
      <c r="R4763" s="1">
        <f>Table1[[#This Row],[Earned Basic Salary]]*10%</f>
        <v>3428.5038461538461</v>
      </c>
      <c r="S4763" s="1">
        <f>Table1[[#This Row],[Earned Basic Salary]]*12%</f>
        <v>4114.204615384615</v>
      </c>
      <c r="T4763" s="1">
        <f>200</f>
        <v>200</v>
      </c>
      <c r="U4763" s="1">
        <f>Table1[[#This Row],[PF]]+Table1[[#This Row],[Professional Tax]]</f>
        <v>4314.204615384615</v>
      </c>
      <c r="V4763" s="1">
        <f>Table1[[#This Row],[Overtime Hours]]*200</f>
        <v>3200</v>
      </c>
      <c r="W4763" s="1">
        <f>Table1[[#This Row],[Earned Basic Salary]]+Table1[[#This Row],[HRA]]+Table1[[#This Row],[DA]]+Table1[[#This Row],[Overtime Pay]]</f>
        <v>47770.55</v>
      </c>
      <c r="X4763" s="1">
        <f>Table1[[#This Row],[Gross Salary]]-Table1[[#This Row],[Total Deduction]]</f>
        <v>43456.345384615386</v>
      </c>
      <c r="Y4763" t="s">
        <v>37</v>
      </c>
      <c r="Z4763" t="s">
        <v>106</v>
      </c>
      <c r="AA4763" t="s">
        <v>16671</v>
      </c>
      <c r="AB4763" t="s">
        <v>16672</v>
      </c>
    </row>
    <row r="4764" spans="1:28" x14ac:dyDescent="0.3">
      <c r="A4764" t="s">
        <v>16673</v>
      </c>
      <c r="B4764" t="s">
        <v>461</v>
      </c>
      <c r="C4764">
        <v>32</v>
      </c>
      <c r="D4764" t="s">
        <v>75</v>
      </c>
      <c r="E4764" t="s">
        <v>62</v>
      </c>
      <c r="F4764" t="s">
        <v>33</v>
      </c>
      <c r="G4764" t="s">
        <v>7535</v>
      </c>
      <c r="H4764" t="s">
        <v>35</v>
      </c>
      <c r="I4764" t="s">
        <v>36</v>
      </c>
      <c r="J4764">
        <v>26</v>
      </c>
      <c r="K4764">
        <v>24</v>
      </c>
      <c r="L4764">
        <f t="shared" si="222"/>
        <v>2</v>
      </c>
      <c r="M4764">
        <v>16</v>
      </c>
      <c r="N4764">
        <v>72229</v>
      </c>
      <c r="O4764" s="1">
        <f t="shared" si="223"/>
        <v>2778.0384615384614</v>
      </c>
      <c r="P4764" s="1">
        <f t="shared" si="224"/>
        <v>66672.923076923078</v>
      </c>
      <c r="Q4764" s="1">
        <f>Table1[[#This Row],[Earned Basic Salary]]*20%</f>
        <v>13334.584615384616</v>
      </c>
      <c r="R4764" s="1">
        <f>Table1[[#This Row],[Earned Basic Salary]]*10%</f>
        <v>6667.292307692308</v>
      </c>
      <c r="S4764" s="1">
        <f>Table1[[#This Row],[Earned Basic Salary]]*12%</f>
        <v>8000.750769230769</v>
      </c>
      <c r="T4764" s="1">
        <f>200</f>
        <v>200</v>
      </c>
      <c r="U4764" s="1">
        <f>Table1[[#This Row],[PF]]+Table1[[#This Row],[Professional Tax]]</f>
        <v>8200.7507692307699</v>
      </c>
      <c r="V4764" s="1">
        <f>Table1[[#This Row],[Overtime Hours]]*200</f>
        <v>3200</v>
      </c>
      <c r="W4764" s="1">
        <f>Table1[[#This Row],[Earned Basic Salary]]+Table1[[#This Row],[HRA]]+Table1[[#This Row],[DA]]+Table1[[#This Row],[Overtime Pay]]</f>
        <v>89874.8</v>
      </c>
      <c r="X4764" s="1">
        <f>Table1[[#This Row],[Gross Salary]]-Table1[[#This Row],[Total Deduction]]</f>
        <v>81674.049230769233</v>
      </c>
      <c r="Y4764" t="s">
        <v>37</v>
      </c>
      <c r="Z4764" t="s">
        <v>95</v>
      </c>
      <c r="AA4764" t="s">
        <v>16674</v>
      </c>
      <c r="AB4764" t="s">
        <v>16675</v>
      </c>
    </row>
    <row r="4765" spans="1:28" x14ac:dyDescent="0.3">
      <c r="A4765" t="s">
        <v>16676</v>
      </c>
      <c r="B4765" t="s">
        <v>566</v>
      </c>
      <c r="C4765">
        <v>34</v>
      </c>
      <c r="D4765" t="s">
        <v>44</v>
      </c>
      <c r="E4765" t="s">
        <v>54</v>
      </c>
      <c r="F4765" t="s">
        <v>63</v>
      </c>
      <c r="G4765" t="s">
        <v>2094</v>
      </c>
      <c r="H4765" t="s">
        <v>35</v>
      </c>
      <c r="I4765" t="s">
        <v>36</v>
      </c>
      <c r="J4765">
        <v>26</v>
      </c>
      <c r="K4765">
        <v>25</v>
      </c>
      <c r="L4765">
        <f t="shared" si="222"/>
        <v>1</v>
      </c>
      <c r="M4765">
        <v>12</v>
      </c>
      <c r="N4765">
        <v>58104</v>
      </c>
      <c r="O4765" s="1">
        <f t="shared" si="223"/>
        <v>2234.7692307692309</v>
      </c>
      <c r="P4765" s="1">
        <f t="shared" si="224"/>
        <v>55869.230769230773</v>
      </c>
      <c r="Q4765" s="1">
        <f>Table1[[#This Row],[Earned Basic Salary]]*20%</f>
        <v>11173.846153846156</v>
      </c>
      <c r="R4765" s="1">
        <f>Table1[[#This Row],[Earned Basic Salary]]*10%</f>
        <v>5586.923076923078</v>
      </c>
      <c r="S4765" s="1">
        <f>Table1[[#This Row],[Earned Basic Salary]]*12%</f>
        <v>6704.3076923076924</v>
      </c>
      <c r="T4765" s="1">
        <f>200</f>
        <v>200</v>
      </c>
      <c r="U4765" s="1">
        <f>Table1[[#This Row],[PF]]+Table1[[#This Row],[Professional Tax]]</f>
        <v>6904.3076923076924</v>
      </c>
      <c r="V4765" s="1">
        <f>Table1[[#This Row],[Overtime Hours]]*200</f>
        <v>2400</v>
      </c>
      <c r="W4765" s="1">
        <f>Table1[[#This Row],[Earned Basic Salary]]+Table1[[#This Row],[HRA]]+Table1[[#This Row],[DA]]+Table1[[#This Row],[Overtime Pay]]</f>
        <v>75030.000000000015</v>
      </c>
      <c r="X4765" s="1">
        <f>Table1[[#This Row],[Gross Salary]]-Table1[[#This Row],[Total Deduction]]</f>
        <v>68125.692307692327</v>
      </c>
      <c r="Y4765" t="s">
        <v>37</v>
      </c>
      <c r="Z4765" t="s">
        <v>48</v>
      </c>
      <c r="AA4765" t="s">
        <v>16677</v>
      </c>
      <c r="AB4765" t="s">
        <v>16678</v>
      </c>
    </row>
    <row r="4766" spans="1:28" x14ac:dyDescent="0.3">
      <c r="A4766" t="s">
        <v>16679</v>
      </c>
      <c r="B4766" t="s">
        <v>1439</v>
      </c>
      <c r="C4766">
        <v>43</v>
      </c>
      <c r="D4766" t="s">
        <v>53</v>
      </c>
      <c r="E4766" t="s">
        <v>54</v>
      </c>
      <c r="F4766" t="s">
        <v>33</v>
      </c>
      <c r="G4766" t="s">
        <v>2359</v>
      </c>
      <c r="H4766" t="s">
        <v>35</v>
      </c>
      <c r="I4766" t="s">
        <v>36</v>
      </c>
      <c r="J4766">
        <v>26</v>
      </c>
      <c r="K4766">
        <v>21</v>
      </c>
      <c r="L4766">
        <f t="shared" si="222"/>
        <v>5</v>
      </c>
      <c r="M4766">
        <v>5</v>
      </c>
      <c r="N4766">
        <v>78506</v>
      </c>
      <c r="O4766" s="1">
        <f t="shared" si="223"/>
        <v>3019.4615384615386</v>
      </c>
      <c r="P4766" s="1">
        <f t="shared" si="224"/>
        <v>63408.692307692312</v>
      </c>
      <c r="Q4766" s="1">
        <f>Table1[[#This Row],[Earned Basic Salary]]*20%</f>
        <v>12681.738461538464</v>
      </c>
      <c r="R4766" s="1">
        <f>Table1[[#This Row],[Earned Basic Salary]]*10%</f>
        <v>6340.8692307692318</v>
      </c>
      <c r="S4766" s="1">
        <f>Table1[[#This Row],[Earned Basic Salary]]*12%</f>
        <v>7609.043076923077</v>
      </c>
      <c r="T4766" s="1">
        <f>200</f>
        <v>200</v>
      </c>
      <c r="U4766" s="1">
        <f>Table1[[#This Row],[PF]]+Table1[[#This Row],[Professional Tax]]</f>
        <v>7809.043076923077</v>
      </c>
      <c r="V4766" s="1">
        <f>Table1[[#This Row],[Overtime Hours]]*200</f>
        <v>1000</v>
      </c>
      <c r="W4766" s="1">
        <f>Table1[[#This Row],[Earned Basic Salary]]+Table1[[#This Row],[HRA]]+Table1[[#This Row],[DA]]+Table1[[#This Row],[Overtime Pay]]</f>
        <v>83431.3</v>
      </c>
      <c r="X4766" s="1">
        <f>Table1[[#This Row],[Gross Salary]]-Table1[[#This Row],[Total Deduction]]</f>
        <v>75622.25692307693</v>
      </c>
      <c r="Y4766" t="s">
        <v>37</v>
      </c>
      <c r="Z4766" t="s">
        <v>38</v>
      </c>
      <c r="AA4766" t="s">
        <v>16680</v>
      </c>
      <c r="AB4766" t="s">
        <v>16681</v>
      </c>
    </row>
    <row r="4767" spans="1:28" x14ac:dyDescent="0.3">
      <c r="A4767" t="s">
        <v>16682</v>
      </c>
      <c r="B4767" t="s">
        <v>512</v>
      </c>
      <c r="C4767">
        <v>49</v>
      </c>
      <c r="D4767" t="s">
        <v>75</v>
      </c>
      <c r="E4767" t="s">
        <v>32</v>
      </c>
      <c r="F4767" t="s">
        <v>55</v>
      </c>
      <c r="G4767" t="s">
        <v>878</v>
      </c>
      <c r="H4767" t="s">
        <v>35</v>
      </c>
      <c r="I4767" t="s">
        <v>36</v>
      </c>
      <c r="J4767">
        <v>26</v>
      </c>
      <c r="K4767">
        <v>24</v>
      </c>
      <c r="L4767">
        <f t="shared" si="222"/>
        <v>2</v>
      </c>
      <c r="M4767">
        <v>19</v>
      </c>
      <c r="N4767">
        <v>50716</v>
      </c>
      <c r="O4767" s="1">
        <f t="shared" si="223"/>
        <v>1950.6153846153845</v>
      </c>
      <c r="P4767" s="1">
        <f t="shared" si="224"/>
        <v>46814.769230769227</v>
      </c>
      <c r="Q4767" s="1">
        <f>Table1[[#This Row],[Earned Basic Salary]]*20%</f>
        <v>9362.953846153845</v>
      </c>
      <c r="R4767" s="1">
        <f>Table1[[#This Row],[Earned Basic Salary]]*10%</f>
        <v>4681.4769230769225</v>
      </c>
      <c r="S4767" s="1">
        <f>Table1[[#This Row],[Earned Basic Salary]]*12%</f>
        <v>5617.7723076923066</v>
      </c>
      <c r="T4767" s="1">
        <f>200</f>
        <v>200</v>
      </c>
      <c r="U4767" s="1">
        <f>Table1[[#This Row],[PF]]+Table1[[#This Row],[Professional Tax]]</f>
        <v>5817.7723076923066</v>
      </c>
      <c r="V4767" s="1">
        <f>Table1[[#This Row],[Overtime Hours]]*200</f>
        <v>3800</v>
      </c>
      <c r="W4767" s="1">
        <f>Table1[[#This Row],[Earned Basic Salary]]+Table1[[#This Row],[HRA]]+Table1[[#This Row],[DA]]+Table1[[#This Row],[Overtime Pay]]</f>
        <v>64659.199999999997</v>
      </c>
      <c r="X4767" s="1">
        <f>Table1[[#This Row],[Gross Salary]]-Table1[[#This Row],[Total Deduction]]</f>
        <v>58841.42769230769</v>
      </c>
      <c r="Y4767" t="s">
        <v>37</v>
      </c>
      <c r="Z4767" t="s">
        <v>48</v>
      </c>
      <c r="AA4767" t="s">
        <v>16683</v>
      </c>
      <c r="AB4767" t="s">
        <v>16684</v>
      </c>
    </row>
    <row r="4768" spans="1:28" x14ac:dyDescent="0.3">
      <c r="A4768" t="s">
        <v>16685</v>
      </c>
      <c r="B4768" t="s">
        <v>339</v>
      </c>
      <c r="C4768">
        <v>41</v>
      </c>
      <c r="D4768" t="s">
        <v>31</v>
      </c>
      <c r="E4768" t="s">
        <v>121</v>
      </c>
      <c r="F4768" t="s">
        <v>89</v>
      </c>
      <c r="G4768" t="s">
        <v>967</v>
      </c>
      <c r="H4768" t="s">
        <v>35</v>
      </c>
      <c r="I4768" t="s">
        <v>36</v>
      </c>
      <c r="J4768">
        <v>26</v>
      </c>
      <c r="K4768">
        <v>22</v>
      </c>
      <c r="L4768">
        <f t="shared" si="222"/>
        <v>4</v>
      </c>
      <c r="M4768">
        <v>12</v>
      </c>
      <c r="N4768">
        <v>79821</v>
      </c>
      <c r="O4768" s="1">
        <f t="shared" si="223"/>
        <v>3070.0384615384614</v>
      </c>
      <c r="P4768" s="1">
        <f t="shared" si="224"/>
        <v>67540.846153846156</v>
      </c>
      <c r="Q4768" s="1">
        <f>Table1[[#This Row],[Earned Basic Salary]]*20%</f>
        <v>13508.169230769232</v>
      </c>
      <c r="R4768" s="1">
        <f>Table1[[#This Row],[Earned Basic Salary]]*10%</f>
        <v>6754.084615384616</v>
      </c>
      <c r="S4768" s="1">
        <f>Table1[[#This Row],[Earned Basic Salary]]*12%</f>
        <v>8104.9015384615386</v>
      </c>
      <c r="T4768" s="1">
        <f>200</f>
        <v>200</v>
      </c>
      <c r="U4768" s="1">
        <f>Table1[[#This Row],[PF]]+Table1[[#This Row],[Professional Tax]]</f>
        <v>8304.9015384615377</v>
      </c>
      <c r="V4768" s="1">
        <f>Table1[[#This Row],[Overtime Hours]]*200</f>
        <v>2400</v>
      </c>
      <c r="W4768" s="1">
        <f>Table1[[#This Row],[Earned Basic Salary]]+Table1[[#This Row],[HRA]]+Table1[[#This Row],[DA]]+Table1[[#This Row],[Overtime Pay]]</f>
        <v>90203.1</v>
      </c>
      <c r="X4768" s="1">
        <f>Table1[[#This Row],[Gross Salary]]-Table1[[#This Row],[Total Deduction]]</f>
        <v>81898.198461538472</v>
      </c>
      <c r="Y4768" t="s">
        <v>37</v>
      </c>
      <c r="Z4768" t="s">
        <v>95</v>
      </c>
      <c r="AA4768" t="s">
        <v>16686</v>
      </c>
      <c r="AB4768" t="s">
        <v>16687</v>
      </c>
    </row>
    <row r="4769" spans="1:28" x14ac:dyDescent="0.3">
      <c r="A4769" t="s">
        <v>16688</v>
      </c>
      <c r="B4769" t="s">
        <v>844</v>
      </c>
      <c r="C4769">
        <v>33</v>
      </c>
      <c r="D4769" t="s">
        <v>31</v>
      </c>
      <c r="E4769" t="s">
        <v>62</v>
      </c>
      <c r="F4769" t="s">
        <v>46</v>
      </c>
      <c r="G4769" t="s">
        <v>1333</v>
      </c>
      <c r="H4769" t="s">
        <v>35</v>
      </c>
      <c r="I4769" t="s">
        <v>36</v>
      </c>
      <c r="J4769">
        <v>26</v>
      </c>
      <c r="K4769">
        <v>23</v>
      </c>
      <c r="L4769">
        <f t="shared" si="222"/>
        <v>3</v>
      </c>
      <c r="M4769">
        <v>12</v>
      </c>
      <c r="N4769">
        <v>35676</v>
      </c>
      <c r="O4769" s="1">
        <f t="shared" si="223"/>
        <v>1372.1538461538462</v>
      </c>
      <c r="P4769" s="1">
        <f t="shared" si="224"/>
        <v>31559.538461538461</v>
      </c>
      <c r="Q4769" s="1">
        <f>Table1[[#This Row],[Earned Basic Salary]]*20%</f>
        <v>6311.9076923076927</v>
      </c>
      <c r="R4769" s="1">
        <f>Table1[[#This Row],[Earned Basic Salary]]*10%</f>
        <v>3155.9538461538464</v>
      </c>
      <c r="S4769" s="1">
        <f>Table1[[#This Row],[Earned Basic Salary]]*12%</f>
        <v>3787.144615384615</v>
      </c>
      <c r="T4769" s="1">
        <f>200</f>
        <v>200</v>
      </c>
      <c r="U4769" s="1">
        <f>Table1[[#This Row],[PF]]+Table1[[#This Row],[Professional Tax]]</f>
        <v>3987.144615384615</v>
      </c>
      <c r="V4769" s="1">
        <f>Table1[[#This Row],[Overtime Hours]]*200</f>
        <v>2400</v>
      </c>
      <c r="W4769" s="1">
        <f>Table1[[#This Row],[Earned Basic Salary]]+Table1[[#This Row],[HRA]]+Table1[[#This Row],[DA]]+Table1[[#This Row],[Overtime Pay]]</f>
        <v>43427.4</v>
      </c>
      <c r="X4769" s="1">
        <f>Table1[[#This Row],[Gross Salary]]-Table1[[#This Row],[Total Deduction]]</f>
        <v>39440.25538461539</v>
      </c>
      <c r="Y4769" t="s">
        <v>37</v>
      </c>
      <c r="Z4769" t="s">
        <v>106</v>
      </c>
      <c r="AA4769" t="s">
        <v>16689</v>
      </c>
      <c r="AB4769" t="s">
        <v>16690</v>
      </c>
    </row>
    <row r="4770" spans="1:28" x14ac:dyDescent="0.3">
      <c r="A4770" t="s">
        <v>16691</v>
      </c>
      <c r="B4770" t="s">
        <v>988</v>
      </c>
      <c r="C4770">
        <v>53</v>
      </c>
      <c r="D4770" t="s">
        <v>61</v>
      </c>
      <c r="E4770" t="s">
        <v>54</v>
      </c>
      <c r="F4770" t="s">
        <v>83</v>
      </c>
      <c r="G4770" t="s">
        <v>657</v>
      </c>
      <c r="H4770" t="s">
        <v>35</v>
      </c>
      <c r="I4770" t="s">
        <v>36</v>
      </c>
      <c r="J4770">
        <v>26</v>
      </c>
      <c r="K4770">
        <v>25</v>
      </c>
      <c r="L4770">
        <f t="shared" si="222"/>
        <v>1</v>
      </c>
      <c r="M4770">
        <v>15</v>
      </c>
      <c r="N4770">
        <v>76791</v>
      </c>
      <c r="O4770" s="1">
        <f t="shared" si="223"/>
        <v>2953.5</v>
      </c>
      <c r="P4770" s="1">
        <f t="shared" si="224"/>
        <v>73837.5</v>
      </c>
      <c r="Q4770" s="1">
        <f>Table1[[#This Row],[Earned Basic Salary]]*20%</f>
        <v>14767.5</v>
      </c>
      <c r="R4770" s="1">
        <f>Table1[[#This Row],[Earned Basic Salary]]*10%</f>
        <v>7383.75</v>
      </c>
      <c r="S4770" s="1">
        <f>Table1[[#This Row],[Earned Basic Salary]]*12%</f>
        <v>8860.5</v>
      </c>
      <c r="T4770" s="1">
        <f>200</f>
        <v>200</v>
      </c>
      <c r="U4770" s="1">
        <f>Table1[[#This Row],[PF]]+Table1[[#This Row],[Professional Tax]]</f>
        <v>9060.5</v>
      </c>
      <c r="V4770" s="1">
        <f>Table1[[#This Row],[Overtime Hours]]*200</f>
        <v>3000</v>
      </c>
      <c r="W4770" s="1">
        <f>Table1[[#This Row],[Earned Basic Salary]]+Table1[[#This Row],[HRA]]+Table1[[#This Row],[DA]]+Table1[[#This Row],[Overtime Pay]]</f>
        <v>98988.75</v>
      </c>
      <c r="X4770" s="1">
        <f>Table1[[#This Row],[Gross Salary]]-Table1[[#This Row],[Total Deduction]]</f>
        <v>89928.25</v>
      </c>
      <c r="Y4770" t="s">
        <v>37</v>
      </c>
      <c r="Z4770" t="s">
        <v>38</v>
      </c>
      <c r="AA4770" t="s">
        <v>16692</v>
      </c>
      <c r="AB4770" t="s">
        <v>16693</v>
      </c>
    </row>
    <row r="4771" spans="1:28" x14ac:dyDescent="0.3">
      <c r="A4771" t="s">
        <v>16694</v>
      </c>
      <c r="B4771" t="s">
        <v>88</v>
      </c>
      <c r="C4771">
        <v>29</v>
      </c>
      <c r="D4771" t="s">
        <v>127</v>
      </c>
      <c r="E4771" t="s">
        <v>62</v>
      </c>
      <c r="F4771" t="s">
        <v>69</v>
      </c>
      <c r="G4771" t="s">
        <v>4488</v>
      </c>
      <c r="H4771" t="s">
        <v>35</v>
      </c>
      <c r="I4771" t="s">
        <v>36</v>
      </c>
      <c r="J4771">
        <v>26</v>
      </c>
      <c r="K4771">
        <v>26</v>
      </c>
      <c r="L4771">
        <f t="shared" si="222"/>
        <v>0</v>
      </c>
      <c r="M4771">
        <v>19</v>
      </c>
      <c r="N4771">
        <v>33128</v>
      </c>
      <c r="O4771" s="1">
        <f t="shared" si="223"/>
        <v>1274.1538461538462</v>
      </c>
      <c r="P4771" s="1">
        <f t="shared" si="224"/>
        <v>33128</v>
      </c>
      <c r="Q4771" s="1">
        <f>Table1[[#This Row],[Earned Basic Salary]]*20%</f>
        <v>6625.6</v>
      </c>
      <c r="R4771" s="1">
        <f>Table1[[#This Row],[Earned Basic Salary]]*10%</f>
        <v>3312.8</v>
      </c>
      <c r="S4771" s="1">
        <f>Table1[[#This Row],[Earned Basic Salary]]*12%</f>
        <v>3975.3599999999997</v>
      </c>
      <c r="T4771" s="1">
        <f>200</f>
        <v>200</v>
      </c>
      <c r="U4771" s="1">
        <f>Table1[[#This Row],[PF]]+Table1[[#This Row],[Professional Tax]]</f>
        <v>4175.3599999999997</v>
      </c>
      <c r="V4771" s="1">
        <f>Table1[[#This Row],[Overtime Hours]]*200</f>
        <v>3800</v>
      </c>
      <c r="W4771" s="1">
        <f>Table1[[#This Row],[Earned Basic Salary]]+Table1[[#This Row],[HRA]]+Table1[[#This Row],[DA]]+Table1[[#This Row],[Overtime Pay]]</f>
        <v>46866.400000000001</v>
      </c>
      <c r="X4771" s="1">
        <f>Table1[[#This Row],[Gross Salary]]-Table1[[#This Row],[Total Deduction]]</f>
        <v>42691.040000000001</v>
      </c>
      <c r="Y4771" t="s">
        <v>37</v>
      </c>
      <c r="Z4771" t="s">
        <v>38</v>
      </c>
      <c r="AA4771" t="s">
        <v>16695</v>
      </c>
      <c r="AB4771" t="s">
        <v>16696</v>
      </c>
    </row>
    <row r="4772" spans="1:28" x14ac:dyDescent="0.3">
      <c r="A4772" t="s">
        <v>16697</v>
      </c>
      <c r="B4772" t="s">
        <v>1832</v>
      </c>
      <c r="C4772">
        <v>42</v>
      </c>
      <c r="D4772" t="s">
        <v>31</v>
      </c>
      <c r="E4772" t="s">
        <v>32</v>
      </c>
      <c r="F4772" t="s">
        <v>46</v>
      </c>
      <c r="G4772" t="s">
        <v>241</v>
      </c>
      <c r="H4772" t="s">
        <v>35</v>
      </c>
      <c r="I4772" t="s">
        <v>36</v>
      </c>
      <c r="J4772">
        <v>26</v>
      </c>
      <c r="K4772">
        <v>24</v>
      </c>
      <c r="L4772">
        <f t="shared" si="222"/>
        <v>2</v>
      </c>
      <c r="M4772">
        <v>20</v>
      </c>
      <c r="N4772">
        <v>22663</v>
      </c>
      <c r="O4772" s="1">
        <f t="shared" si="223"/>
        <v>871.65384615384619</v>
      </c>
      <c r="P4772" s="1">
        <f t="shared" si="224"/>
        <v>20919.692307692309</v>
      </c>
      <c r="Q4772" s="1">
        <f>Table1[[#This Row],[Earned Basic Salary]]*20%</f>
        <v>4183.9384615384615</v>
      </c>
      <c r="R4772" s="1">
        <f>Table1[[#This Row],[Earned Basic Salary]]*10%</f>
        <v>2091.9692307692308</v>
      </c>
      <c r="S4772" s="1">
        <f>Table1[[#This Row],[Earned Basic Salary]]*12%</f>
        <v>2510.3630769230767</v>
      </c>
      <c r="T4772" s="1">
        <f>200</f>
        <v>200</v>
      </c>
      <c r="U4772" s="1">
        <f>Table1[[#This Row],[PF]]+Table1[[#This Row],[Professional Tax]]</f>
        <v>2710.3630769230767</v>
      </c>
      <c r="V4772" s="1">
        <f>Table1[[#This Row],[Overtime Hours]]*200</f>
        <v>4000</v>
      </c>
      <c r="W4772" s="1">
        <f>Table1[[#This Row],[Earned Basic Salary]]+Table1[[#This Row],[HRA]]+Table1[[#This Row],[DA]]+Table1[[#This Row],[Overtime Pay]]</f>
        <v>31195.600000000002</v>
      </c>
      <c r="X4772" s="1">
        <f>Table1[[#This Row],[Gross Salary]]-Table1[[#This Row],[Total Deduction]]</f>
        <v>28485.236923076925</v>
      </c>
      <c r="Y4772" t="s">
        <v>37</v>
      </c>
      <c r="Z4772" t="s">
        <v>38</v>
      </c>
      <c r="AA4772" t="s">
        <v>16698</v>
      </c>
      <c r="AB4772" t="s">
        <v>16699</v>
      </c>
    </row>
    <row r="4773" spans="1:28" x14ac:dyDescent="0.3">
      <c r="A4773" t="s">
        <v>16700</v>
      </c>
      <c r="B4773" t="s">
        <v>3089</v>
      </c>
      <c r="C4773">
        <v>35</v>
      </c>
      <c r="D4773" t="s">
        <v>61</v>
      </c>
      <c r="E4773" t="s">
        <v>54</v>
      </c>
      <c r="F4773" t="s">
        <v>63</v>
      </c>
      <c r="G4773" t="s">
        <v>8622</v>
      </c>
      <c r="H4773" t="s">
        <v>35</v>
      </c>
      <c r="I4773" t="s">
        <v>36</v>
      </c>
      <c r="J4773">
        <v>26</v>
      </c>
      <c r="K4773">
        <v>23</v>
      </c>
      <c r="L4773">
        <f t="shared" si="222"/>
        <v>3</v>
      </c>
      <c r="M4773">
        <v>16</v>
      </c>
      <c r="N4773">
        <v>73730</v>
      </c>
      <c r="O4773" s="1">
        <f t="shared" si="223"/>
        <v>2835.7692307692309</v>
      </c>
      <c r="P4773" s="1">
        <f t="shared" si="224"/>
        <v>65222.692307692312</v>
      </c>
      <c r="Q4773" s="1">
        <f>Table1[[#This Row],[Earned Basic Salary]]*20%</f>
        <v>13044.538461538463</v>
      </c>
      <c r="R4773" s="1">
        <f>Table1[[#This Row],[Earned Basic Salary]]*10%</f>
        <v>6522.2692307692314</v>
      </c>
      <c r="S4773" s="1">
        <f>Table1[[#This Row],[Earned Basic Salary]]*12%</f>
        <v>7826.7230769230773</v>
      </c>
      <c r="T4773" s="1">
        <f>200</f>
        <v>200</v>
      </c>
      <c r="U4773" s="1">
        <f>Table1[[#This Row],[PF]]+Table1[[#This Row],[Professional Tax]]</f>
        <v>8026.7230769230773</v>
      </c>
      <c r="V4773" s="1">
        <f>Table1[[#This Row],[Overtime Hours]]*200</f>
        <v>3200</v>
      </c>
      <c r="W4773" s="1">
        <f>Table1[[#This Row],[Earned Basic Salary]]+Table1[[#This Row],[HRA]]+Table1[[#This Row],[DA]]+Table1[[#This Row],[Overtime Pay]]</f>
        <v>87989.500000000015</v>
      </c>
      <c r="X4773" s="1">
        <f>Table1[[#This Row],[Gross Salary]]-Table1[[#This Row],[Total Deduction]]</f>
        <v>79962.776923076934</v>
      </c>
      <c r="Y4773" t="s">
        <v>37</v>
      </c>
      <c r="Z4773" t="s">
        <v>95</v>
      </c>
      <c r="AA4773" t="s">
        <v>16701</v>
      </c>
      <c r="AB4773" t="s">
        <v>16702</v>
      </c>
    </row>
    <row r="4774" spans="1:28" x14ac:dyDescent="0.3">
      <c r="A4774" t="s">
        <v>16703</v>
      </c>
      <c r="B4774" t="s">
        <v>392</v>
      </c>
      <c r="C4774">
        <v>54</v>
      </c>
      <c r="D4774" t="s">
        <v>127</v>
      </c>
      <c r="E4774" t="s">
        <v>54</v>
      </c>
      <c r="F4774" t="s">
        <v>46</v>
      </c>
      <c r="G4774" t="s">
        <v>11473</v>
      </c>
      <c r="H4774" t="s">
        <v>35</v>
      </c>
      <c r="I4774" t="s">
        <v>36</v>
      </c>
      <c r="J4774">
        <v>26</v>
      </c>
      <c r="K4774">
        <v>23</v>
      </c>
      <c r="L4774">
        <f t="shared" si="222"/>
        <v>3</v>
      </c>
      <c r="M4774">
        <v>20</v>
      </c>
      <c r="N4774">
        <v>31257</v>
      </c>
      <c r="O4774" s="1">
        <f t="shared" si="223"/>
        <v>1202.1923076923076</v>
      </c>
      <c r="P4774" s="1">
        <f t="shared" si="224"/>
        <v>27650.423076923074</v>
      </c>
      <c r="Q4774" s="1">
        <f>Table1[[#This Row],[Earned Basic Salary]]*20%</f>
        <v>5530.0846153846151</v>
      </c>
      <c r="R4774" s="1">
        <f>Table1[[#This Row],[Earned Basic Salary]]*10%</f>
        <v>2765.0423076923075</v>
      </c>
      <c r="S4774" s="1">
        <f>Table1[[#This Row],[Earned Basic Salary]]*12%</f>
        <v>3318.0507692307688</v>
      </c>
      <c r="T4774" s="1">
        <f>200</f>
        <v>200</v>
      </c>
      <c r="U4774" s="1">
        <f>Table1[[#This Row],[PF]]+Table1[[#This Row],[Professional Tax]]</f>
        <v>3518.0507692307688</v>
      </c>
      <c r="V4774" s="1">
        <f>Table1[[#This Row],[Overtime Hours]]*200</f>
        <v>4000</v>
      </c>
      <c r="W4774" s="1">
        <f>Table1[[#This Row],[Earned Basic Salary]]+Table1[[#This Row],[HRA]]+Table1[[#This Row],[DA]]+Table1[[#This Row],[Overtime Pay]]</f>
        <v>39945.550000000003</v>
      </c>
      <c r="X4774" s="1">
        <f>Table1[[#This Row],[Gross Salary]]-Table1[[#This Row],[Total Deduction]]</f>
        <v>36427.499230769237</v>
      </c>
      <c r="Y4774" t="s">
        <v>37</v>
      </c>
      <c r="Z4774" t="s">
        <v>48</v>
      </c>
      <c r="AA4774" t="s">
        <v>16704</v>
      </c>
      <c r="AB4774" t="s">
        <v>16705</v>
      </c>
    </row>
    <row r="4775" spans="1:28" x14ac:dyDescent="0.3">
      <c r="A4775" t="s">
        <v>16706</v>
      </c>
      <c r="B4775" t="s">
        <v>104</v>
      </c>
      <c r="C4775">
        <v>28</v>
      </c>
      <c r="D4775" t="s">
        <v>81</v>
      </c>
      <c r="E4775" t="s">
        <v>54</v>
      </c>
      <c r="F4775" t="s">
        <v>69</v>
      </c>
      <c r="G4775" t="s">
        <v>2592</v>
      </c>
      <c r="H4775" t="s">
        <v>35</v>
      </c>
      <c r="I4775" t="s">
        <v>36</v>
      </c>
      <c r="J4775">
        <v>26</v>
      </c>
      <c r="K4775">
        <v>24</v>
      </c>
      <c r="L4775">
        <f t="shared" si="222"/>
        <v>2</v>
      </c>
      <c r="M4775">
        <v>6</v>
      </c>
      <c r="N4775">
        <v>33347</v>
      </c>
      <c r="O4775" s="1">
        <f t="shared" si="223"/>
        <v>1282.5769230769231</v>
      </c>
      <c r="P4775" s="1">
        <f t="shared" si="224"/>
        <v>30781.846153846156</v>
      </c>
      <c r="Q4775" s="1">
        <f>Table1[[#This Row],[Earned Basic Salary]]*20%</f>
        <v>6156.3692307692318</v>
      </c>
      <c r="R4775" s="1">
        <f>Table1[[#This Row],[Earned Basic Salary]]*10%</f>
        <v>3078.1846153846159</v>
      </c>
      <c r="S4775" s="1">
        <f>Table1[[#This Row],[Earned Basic Salary]]*12%</f>
        <v>3693.8215384615387</v>
      </c>
      <c r="T4775" s="1">
        <f>200</f>
        <v>200</v>
      </c>
      <c r="U4775" s="1">
        <f>Table1[[#This Row],[PF]]+Table1[[#This Row],[Professional Tax]]</f>
        <v>3893.8215384615387</v>
      </c>
      <c r="V4775" s="1">
        <f>Table1[[#This Row],[Overtime Hours]]*200</f>
        <v>1200</v>
      </c>
      <c r="W4775" s="1">
        <f>Table1[[#This Row],[Earned Basic Salary]]+Table1[[#This Row],[HRA]]+Table1[[#This Row],[DA]]+Table1[[#This Row],[Overtime Pay]]</f>
        <v>41216.400000000001</v>
      </c>
      <c r="X4775" s="1">
        <f>Table1[[#This Row],[Gross Salary]]-Table1[[#This Row],[Total Deduction]]</f>
        <v>37322.578461538462</v>
      </c>
      <c r="Y4775" t="s">
        <v>37</v>
      </c>
      <c r="Z4775" t="s">
        <v>48</v>
      </c>
      <c r="AA4775" t="s">
        <v>16707</v>
      </c>
      <c r="AB4775" t="s">
        <v>16708</v>
      </c>
    </row>
    <row r="4776" spans="1:28" x14ac:dyDescent="0.3">
      <c r="A4776" t="s">
        <v>16709</v>
      </c>
      <c r="B4776" t="s">
        <v>522</v>
      </c>
      <c r="C4776">
        <v>39</v>
      </c>
      <c r="D4776" t="s">
        <v>127</v>
      </c>
      <c r="E4776" t="s">
        <v>62</v>
      </c>
      <c r="F4776" t="s">
        <v>89</v>
      </c>
      <c r="G4776" t="s">
        <v>9079</v>
      </c>
      <c r="H4776" t="s">
        <v>35</v>
      </c>
      <c r="I4776" t="s">
        <v>36</v>
      </c>
      <c r="J4776">
        <v>26</v>
      </c>
      <c r="K4776">
        <v>26</v>
      </c>
      <c r="L4776">
        <f t="shared" si="222"/>
        <v>0</v>
      </c>
      <c r="M4776">
        <v>5</v>
      </c>
      <c r="N4776">
        <v>72087</v>
      </c>
      <c r="O4776" s="1">
        <f t="shared" si="223"/>
        <v>2772.5769230769229</v>
      </c>
      <c r="P4776" s="1">
        <f t="shared" si="224"/>
        <v>72087</v>
      </c>
      <c r="Q4776" s="1">
        <f>Table1[[#This Row],[Earned Basic Salary]]*20%</f>
        <v>14417.400000000001</v>
      </c>
      <c r="R4776" s="1">
        <f>Table1[[#This Row],[Earned Basic Salary]]*10%</f>
        <v>7208.7000000000007</v>
      </c>
      <c r="S4776" s="1">
        <f>Table1[[#This Row],[Earned Basic Salary]]*12%</f>
        <v>8650.44</v>
      </c>
      <c r="T4776" s="1">
        <f>200</f>
        <v>200</v>
      </c>
      <c r="U4776" s="1">
        <f>Table1[[#This Row],[PF]]+Table1[[#This Row],[Professional Tax]]</f>
        <v>8850.44</v>
      </c>
      <c r="V4776" s="1">
        <f>Table1[[#This Row],[Overtime Hours]]*200</f>
        <v>1000</v>
      </c>
      <c r="W4776" s="1">
        <f>Table1[[#This Row],[Earned Basic Salary]]+Table1[[#This Row],[HRA]]+Table1[[#This Row],[DA]]+Table1[[#This Row],[Overtime Pay]]</f>
        <v>94713.099999999991</v>
      </c>
      <c r="X4776" s="1">
        <f>Table1[[#This Row],[Gross Salary]]-Table1[[#This Row],[Total Deduction]]</f>
        <v>85862.659999999989</v>
      </c>
      <c r="Y4776" t="s">
        <v>37</v>
      </c>
      <c r="Z4776" t="s">
        <v>38</v>
      </c>
      <c r="AA4776" t="s">
        <v>16710</v>
      </c>
      <c r="AB4776" t="s">
        <v>16711</v>
      </c>
    </row>
    <row r="4777" spans="1:28" x14ac:dyDescent="0.3">
      <c r="A4777" t="s">
        <v>16712</v>
      </c>
      <c r="B4777" t="s">
        <v>280</v>
      </c>
      <c r="C4777">
        <v>43</v>
      </c>
      <c r="D4777" t="s">
        <v>81</v>
      </c>
      <c r="E4777" t="s">
        <v>54</v>
      </c>
      <c r="F4777" t="s">
        <v>83</v>
      </c>
      <c r="G4777" t="s">
        <v>2225</v>
      </c>
      <c r="H4777" t="s">
        <v>35</v>
      </c>
      <c r="I4777" t="s">
        <v>36</v>
      </c>
      <c r="J4777">
        <v>26</v>
      </c>
      <c r="K4777">
        <v>23</v>
      </c>
      <c r="L4777">
        <f t="shared" si="222"/>
        <v>3</v>
      </c>
      <c r="M4777">
        <v>0</v>
      </c>
      <c r="N4777">
        <v>57696</v>
      </c>
      <c r="O4777" s="1">
        <f t="shared" si="223"/>
        <v>2219.0769230769229</v>
      </c>
      <c r="P4777" s="1">
        <f t="shared" si="224"/>
        <v>51038.769230769227</v>
      </c>
      <c r="Q4777" s="1">
        <f>Table1[[#This Row],[Earned Basic Salary]]*20%</f>
        <v>10207.753846153846</v>
      </c>
      <c r="R4777" s="1">
        <f>Table1[[#This Row],[Earned Basic Salary]]*10%</f>
        <v>5103.876923076923</v>
      </c>
      <c r="S4777" s="1">
        <f>Table1[[#This Row],[Earned Basic Salary]]*12%</f>
        <v>6124.6523076923067</v>
      </c>
      <c r="T4777" s="1">
        <f>200</f>
        <v>200</v>
      </c>
      <c r="U4777" s="1">
        <f>Table1[[#This Row],[PF]]+Table1[[#This Row],[Professional Tax]]</f>
        <v>6324.6523076923067</v>
      </c>
      <c r="V4777" s="1">
        <f>Table1[[#This Row],[Overtime Hours]]*200</f>
        <v>0</v>
      </c>
      <c r="W4777" s="1">
        <f>Table1[[#This Row],[Earned Basic Salary]]+Table1[[#This Row],[HRA]]+Table1[[#This Row],[DA]]+Table1[[#This Row],[Overtime Pay]]</f>
        <v>66350.399999999994</v>
      </c>
      <c r="X4777" s="1">
        <f>Table1[[#This Row],[Gross Salary]]-Table1[[#This Row],[Total Deduction]]</f>
        <v>60025.74769230769</v>
      </c>
      <c r="Y4777" t="s">
        <v>37</v>
      </c>
      <c r="Z4777" t="s">
        <v>106</v>
      </c>
      <c r="AA4777" t="s">
        <v>16713</v>
      </c>
      <c r="AB4777" t="s">
        <v>16714</v>
      </c>
    </row>
    <row r="4778" spans="1:28" x14ac:dyDescent="0.3">
      <c r="A4778" t="s">
        <v>16715</v>
      </c>
      <c r="B4778" t="s">
        <v>584</v>
      </c>
      <c r="C4778">
        <v>49</v>
      </c>
      <c r="D4778" t="s">
        <v>133</v>
      </c>
      <c r="E4778" t="s">
        <v>62</v>
      </c>
      <c r="F4778" t="s">
        <v>89</v>
      </c>
      <c r="G4778" t="s">
        <v>608</v>
      </c>
      <c r="H4778" t="s">
        <v>35</v>
      </c>
      <c r="I4778" t="s">
        <v>36</v>
      </c>
      <c r="J4778">
        <v>26</v>
      </c>
      <c r="K4778">
        <v>24</v>
      </c>
      <c r="L4778">
        <f t="shared" si="222"/>
        <v>2</v>
      </c>
      <c r="M4778">
        <v>11</v>
      </c>
      <c r="N4778">
        <v>52806</v>
      </c>
      <c r="O4778" s="1">
        <f t="shared" si="223"/>
        <v>2031</v>
      </c>
      <c r="P4778" s="1">
        <f t="shared" si="224"/>
        <v>48744</v>
      </c>
      <c r="Q4778" s="1">
        <f>Table1[[#This Row],[Earned Basic Salary]]*20%</f>
        <v>9748.8000000000011</v>
      </c>
      <c r="R4778" s="1">
        <f>Table1[[#This Row],[Earned Basic Salary]]*10%</f>
        <v>4874.4000000000005</v>
      </c>
      <c r="S4778" s="1">
        <f>Table1[[#This Row],[Earned Basic Salary]]*12%</f>
        <v>5849.28</v>
      </c>
      <c r="T4778" s="1">
        <f>200</f>
        <v>200</v>
      </c>
      <c r="U4778" s="1">
        <f>Table1[[#This Row],[PF]]+Table1[[#This Row],[Professional Tax]]</f>
        <v>6049.28</v>
      </c>
      <c r="V4778" s="1">
        <f>Table1[[#This Row],[Overtime Hours]]*200</f>
        <v>2200</v>
      </c>
      <c r="W4778" s="1">
        <f>Table1[[#This Row],[Earned Basic Salary]]+Table1[[#This Row],[HRA]]+Table1[[#This Row],[DA]]+Table1[[#This Row],[Overtime Pay]]</f>
        <v>65567.200000000012</v>
      </c>
      <c r="X4778" s="1">
        <f>Table1[[#This Row],[Gross Salary]]-Table1[[#This Row],[Total Deduction]]</f>
        <v>59517.920000000013</v>
      </c>
      <c r="Y4778" t="s">
        <v>37</v>
      </c>
      <c r="Z4778" t="s">
        <v>48</v>
      </c>
      <c r="AA4778" t="s">
        <v>16716</v>
      </c>
      <c r="AB4778" t="s">
        <v>16717</v>
      </c>
    </row>
    <row r="4779" spans="1:28" x14ac:dyDescent="0.3">
      <c r="A4779" t="s">
        <v>16718</v>
      </c>
      <c r="B4779" t="s">
        <v>741</v>
      </c>
      <c r="C4779">
        <v>38</v>
      </c>
      <c r="D4779" t="s">
        <v>61</v>
      </c>
      <c r="E4779" t="s">
        <v>82</v>
      </c>
      <c r="F4779" t="s">
        <v>89</v>
      </c>
      <c r="G4779" t="s">
        <v>7598</v>
      </c>
      <c r="H4779" t="s">
        <v>35</v>
      </c>
      <c r="I4779" t="s">
        <v>36</v>
      </c>
      <c r="J4779">
        <v>26</v>
      </c>
      <c r="K4779">
        <v>22</v>
      </c>
      <c r="L4779">
        <f t="shared" si="222"/>
        <v>4</v>
      </c>
      <c r="M4779">
        <v>14</v>
      </c>
      <c r="N4779">
        <v>75672</v>
      </c>
      <c r="O4779" s="1">
        <f t="shared" si="223"/>
        <v>2910.4615384615386</v>
      </c>
      <c r="P4779" s="1">
        <f t="shared" si="224"/>
        <v>64030.153846153851</v>
      </c>
      <c r="Q4779" s="1">
        <f>Table1[[#This Row],[Earned Basic Salary]]*20%</f>
        <v>12806.030769230771</v>
      </c>
      <c r="R4779" s="1">
        <f>Table1[[#This Row],[Earned Basic Salary]]*10%</f>
        <v>6403.0153846153853</v>
      </c>
      <c r="S4779" s="1">
        <f>Table1[[#This Row],[Earned Basic Salary]]*12%</f>
        <v>7683.6184615384618</v>
      </c>
      <c r="T4779" s="1">
        <f>200</f>
        <v>200</v>
      </c>
      <c r="U4779" s="1">
        <f>Table1[[#This Row],[PF]]+Table1[[#This Row],[Professional Tax]]</f>
        <v>7883.6184615384618</v>
      </c>
      <c r="V4779" s="1">
        <f>Table1[[#This Row],[Overtime Hours]]*200</f>
        <v>2800</v>
      </c>
      <c r="W4779" s="1">
        <f>Table1[[#This Row],[Earned Basic Salary]]+Table1[[#This Row],[HRA]]+Table1[[#This Row],[DA]]+Table1[[#This Row],[Overtime Pay]]</f>
        <v>86039.200000000012</v>
      </c>
      <c r="X4779" s="1">
        <f>Table1[[#This Row],[Gross Salary]]-Table1[[#This Row],[Total Deduction]]</f>
        <v>78155.581538461556</v>
      </c>
      <c r="Y4779" t="s">
        <v>37</v>
      </c>
      <c r="Z4779" t="s">
        <v>106</v>
      </c>
      <c r="AA4779" t="s">
        <v>16719</v>
      </c>
      <c r="AB4779" t="s">
        <v>16720</v>
      </c>
    </row>
    <row r="4780" spans="1:28" x14ac:dyDescent="0.3">
      <c r="A4780" t="s">
        <v>16721</v>
      </c>
      <c r="B4780" t="s">
        <v>3229</v>
      </c>
      <c r="C4780">
        <v>40</v>
      </c>
      <c r="D4780" t="s">
        <v>44</v>
      </c>
      <c r="E4780" t="s">
        <v>32</v>
      </c>
      <c r="F4780" t="s">
        <v>33</v>
      </c>
      <c r="G4780" t="s">
        <v>4360</v>
      </c>
      <c r="H4780" t="s">
        <v>35</v>
      </c>
      <c r="I4780" t="s">
        <v>36</v>
      </c>
      <c r="J4780">
        <v>26</v>
      </c>
      <c r="K4780">
        <v>24</v>
      </c>
      <c r="L4780">
        <f t="shared" si="222"/>
        <v>2</v>
      </c>
      <c r="M4780">
        <v>4</v>
      </c>
      <c r="N4780">
        <v>21488</v>
      </c>
      <c r="O4780" s="1">
        <f t="shared" si="223"/>
        <v>826.46153846153845</v>
      </c>
      <c r="P4780" s="1">
        <f t="shared" si="224"/>
        <v>19835.076923076922</v>
      </c>
      <c r="Q4780" s="1">
        <f>Table1[[#This Row],[Earned Basic Salary]]*20%</f>
        <v>3967.0153846153844</v>
      </c>
      <c r="R4780" s="1">
        <f>Table1[[#This Row],[Earned Basic Salary]]*10%</f>
        <v>1983.5076923076922</v>
      </c>
      <c r="S4780" s="1">
        <f>Table1[[#This Row],[Earned Basic Salary]]*12%</f>
        <v>2380.2092307692305</v>
      </c>
      <c r="T4780" s="1">
        <f>200</f>
        <v>200</v>
      </c>
      <c r="U4780" s="1">
        <f>Table1[[#This Row],[PF]]+Table1[[#This Row],[Professional Tax]]</f>
        <v>2580.2092307692305</v>
      </c>
      <c r="V4780" s="1">
        <f>Table1[[#This Row],[Overtime Hours]]*200</f>
        <v>800</v>
      </c>
      <c r="W4780" s="1">
        <f>Table1[[#This Row],[Earned Basic Salary]]+Table1[[#This Row],[HRA]]+Table1[[#This Row],[DA]]+Table1[[#This Row],[Overtime Pay]]</f>
        <v>26585.599999999999</v>
      </c>
      <c r="X4780" s="1">
        <f>Table1[[#This Row],[Gross Salary]]-Table1[[#This Row],[Total Deduction]]</f>
        <v>24005.390769230769</v>
      </c>
      <c r="Y4780" t="s">
        <v>37</v>
      </c>
      <c r="Z4780" t="s">
        <v>95</v>
      </c>
      <c r="AA4780" t="s">
        <v>16722</v>
      </c>
      <c r="AB4780" t="s">
        <v>16723</v>
      </c>
    </row>
    <row r="4781" spans="1:28" x14ac:dyDescent="0.3">
      <c r="A4781" t="s">
        <v>16724</v>
      </c>
      <c r="B4781" t="s">
        <v>1946</v>
      </c>
      <c r="C4781">
        <v>42</v>
      </c>
      <c r="D4781" t="s">
        <v>53</v>
      </c>
      <c r="E4781" t="s">
        <v>54</v>
      </c>
      <c r="F4781" t="s">
        <v>83</v>
      </c>
      <c r="G4781" t="s">
        <v>4180</v>
      </c>
      <c r="H4781" t="s">
        <v>35</v>
      </c>
      <c r="I4781" t="s">
        <v>36</v>
      </c>
      <c r="J4781">
        <v>26</v>
      </c>
      <c r="K4781">
        <v>21</v>
      </c>
      <c r="L4781">
        <f t="shared" si="222"/>
        <v>5</v>
      </c>
      <c r="M4781">
        <v>16</v>
      </c>
      <c r="N4781">
        <v>33127</v>
      </c>
      <c r="O4781" s="1">
        <f t="shared" si="223"/>
        <v>1274.1153846153845</v>
      </c>
      <c r="P4781" s="1">
        <f t="shared" si="224"/>
        <v>26756.423076923074</v>
      </c>
      <c r="Q4781" s="1">
        <f>Table1[[#This Row],[Earned Basic Salary]]*20%</f>
        <v>5351.2846153846149</v>
      </c>
      <c r="R4781" s="1">
        <f>Table1[[#This Row],[Earned Basic Salary]]*10%</f>
        <v>2675.6423076923074</v>
      </c>
      <c r="S4781" s="1">
        <f>Table1[[#This Row],[Earned Basic Salary]]*12%</f>
        <v>3210.770769230769</v>
      </c>
      <c r="T4781" s="1">
        <f>200</f>
        <v>200</v>
      </c>
      <c r="U4781" s="1">
        <f>Table1[[#This Row],[PF]]+Table1[[#This Row],[Professional Tax]]</f>
        <v>3410.770769230769</v>
      </c>
      <c r="V4781" s="1">
        <f>Table1[[#This Row],[Overtime Hours]]*200</f>
        <v>3200</v>
      </c>
      <c r="W4781" s="1">
        <f>Table1[[#This Row],[Earned Basic Salary]]+Table1[[#This Row],[HRA]]+Table1[[#This Row],[DA]]+Table1[[#This Row],[Overtime Pay]]</f>
        <v>37983.35</v>
      </c>
      <c r="X4781" s="1">
        <f>Table1[[#This Row],[Gross Salary]]-Table1[[#This Row],[Total Deduction]]</f>
        <v>34572.579230769232</v>
      </c>
      <c r="Y4781" t="s">
        <v>37</v>
      </c>
      <c r="Z4781" t="s">
        <v>106</v>
      </c>
      <c r="AA4781" t="s">
        <v>16725</v>
      </c>
      <c r="AB4781" t="s">
        <v>16726</v>
      </c>
    </row>
    <row r="4782" spans="1:28" x14ac:dyDescent="0.3">
      <c r="A4782" t="s">
        <v>16727</v>
      </c>
      <c r="B4782" t="s">
        <v>1430</v>
      </c>
      <c r="C4782">
        <v>22</v>
      </c>
      <c r="D4782" t="s">
        <v>61</v>
      </c>
      <c r="E4782" t="s">
        <v>121</v>
      </c>
      <c r="F4782" t="s">
        <v>55</v>
      </c>
      <c r="G4782" t="s">
        <v>11779</v>
      </c>
      <c r="H4782" t="s">
        <v>35</v>
      </c>
      <c r="I4782" t="s">
        <v>36</v>
      </c>
      <c r="J4782">
        <v>26</v>
      </c>
      <c r="K4782">
        <v>24</v>
      </c>
      <c r="L4782">
        <f t="shared" si="222"/>
        <v>2</v>
      </c>
      <c r="M4782">
        <v>13</v>
      </c>
      <c r="N4782">
        <v>46583</v>
      </c>
      <c r="O4782" s="1">
        <f t="shared" si="223"/>
        <v>1791.6538461538462</v>
      </c>
      <c r="P4782" s="1">
        <f t="shared" si="224"/>
        <v>42999.692307692312</v>
      </c>
      <c r="Q4782" s="1">
        <f>Table1[[#This Row],[Earned Basic Salary]]*20%</f>
        <v>8599.9384615384624</v>
      </c>
      <c r="R4782" s="1">
        <f>Table1[[#This Row],[Earned Basic Salary]]*10%</f>
        <v>4299.9692307692312</v>
      </c>
      <c r="S4782" s="1">
        <f>Table1[[#This Row],[Earned Basic Salary]]*12%</f>
        <v>5159.9630769230771</v>
      </c>
      <c r="T4782" s="1">
        <f>200</f>
        <v>200</v>
      </c>
      <c r="U4782" s="1">
        <f>Table1[[#This Row],[PF]]+Table1[[#This Row],[Professional Tax]]</f>
        <v>5359.9630769230771</v>
      </c>
      <c r="V4782" s="1">
        <f>Table1[[#This Row],[Overtime Hours]]*200</f>
        <v>2600</v>
      </c>
      <c r="W4782" s="1">
        <f>Table1[[#This Row],[Earned Basic Salary]]+Table1[[#This Row],[HRA]]+Table1[[#This Row],[DA]]+Table1[[#This Row],[Overtime Pay]]</f>
        <v>58499.600000000006</v>
      </c>
      <c r="X4782" s="1">
        <f>Table1[[#This Row],[Gross Salary]]-Table1[[#This Row],[Total Deduction]]</f>
        <v>53139.636923076927</v>
      </c>
      <c r="Y4782" t="s">
        <v>37</v>
      </c>
      <c r="Z4782" t="s">
        <v>106</v>
      </c>
      <c r="AA4782" t="s">
        <v>16728</v>
      </c>
      <c r="AB4782" t="s">
        <v>16729</v>
      </c>
    </row>
    <row r="4783" spans="1:28" x14ac:dyDescent="0.3">
      <c r="A4783" t="s">
        <v>16730</v>
      </c>
      <c r="B4783" t="s">
        <v>2233</v>
      </c>
      <c r="C4783">
        <v>24</v>
      </c>
      <c r="D4783" t="s">
        <v>75</v>
      </c>
      <c r="E4783" t="s">
        <v>54</v>
      </c>
      <c r="F4783" t="s">
        <v>89</v>
      </c>
      <c r="G4783" t="s">
        <v>3651</v>
      </c>
      <c r="H4783" t="s">
        <v>35</v>
      </c>
      <c r="I4783" t="s">
        <v>36</v>
      </c>
      <c r="J4783">
        <v>26</v>
      </c>
      <c r="K4783">
        <v>24</v>
      </c>
      <c r="L4783">
        <f t="shared" si="222"/>
        <v>2</v>
      </c>
      <c r="M4783">
        <v>4</v>
      </c>
      <c r="N4783">
        <v>53059</v>
      </c>
      <c r="O4783" s="1">
        <f t="shared" si="223"/>
        <v>2040.7307692307693</v>
      </c>
      <c r="P4783" s="1">
        <f t="shared" si="224"/>
        <v>48977.538461538461</v>
      </c>
      <c r="Q4783" s="1">
        <f>Table1[[#This Row],[Earned Basic Salary]]*20%</f>
        <v>9795.5076923076922</v>
      </c>
      <c r="R4783" s="1">
        <f>Table1[[#This Row],[Earned Basic Salary]]*10%</f>
        <v>4897.7538461538461</v>
      </c>
      <c r="S4783" s="1">
        <f>Table1[[#This Row],[Earned Basic Salary]]*12%</f>
        <v>5877.3046153846153</v>
      </c>
      <c r="T4783" s="1">
        <f>200</f>
        <v>200</v>
      </c>
      <c r="U4783" s="1">
        <f>Table1[[#This Row],[PF]]+Table1[[#This Row],[Professional Tax]]</f>
        <v>6077.3046153846153</v>
      </c>
      <c r="V4783" s="1">
        <f>Table1[[#This Row],[Overtime Hours]]*200</f>
        <v>800</v>
      </c>
      <c r="W4783" s="1">
        <f>Table1[[#This Row],[Earned Basic Salary]]+Table1[[#This Row],[HRA]]+Table1[[#This Row],[DA]]+Table1[[#This Row],[Overtime Pay]]</f>
        <v>64470.8</v>
      </c>
      <c r="X4783" s="1">
        <f>Table1[[#This Row],[Gross Salary]]-Table1[[#This Row],[Total Deduction]]</f>
        <v>58393.495384615388</v>
      </c>
      <c r="Y4783" t="s">
        <v>37</v>
      </c>
      <c r="Z4783" t="s">
        <v>38</v>
      </c>
      <c r="AA4783" t="s">
        <v>16731</v>
      </c>
      <c r="AB4783" t="s">
        <v>16732</v>
      </c>
    </row>
    <row r="4784" spans="1:28" x14ac:dyDescent="0.3">
      <c r="A4784" t="s">
        <v>16733</v>
      </c>
      <c r="B4784" t="s">
        <v>1610</v>
      </c>
      <c r="C4784">
        <v>25</v>
      </c>
      <c r="D4784" t="s">
        <v>31</v>
      </c>
      <c r="E4784" t="s">
        <v>82</v>
      </c>
      <c r="F4784" t="s">
        <v>33</v>
      </c>
      <c r="G4784" t="s">
        <v>12361</v>
      </c>
      <c r="H4784" t="s">
        <v>35</v>
      </c>
      <c r="I4784" t="s">
        <v>36</v>
      </c>
      <c r="J4784">
        <v>26</v>
      </c>
      <c r="K4784">
        <v>25</v>
      </c>
      <c r="L4784">
        <f t="shared" si="222"/>
        <v>1</v>
      </c>
      <c r="M4784">
        <v>15</v>
      </c>
      <c r="N4784">
        <v>55313</v>
      </c>
      <c r="O4784" s="1">
        <f t="shared" si="223"/>
        <v>2127.4230769230771</v>
      </c>
      <c r="P4784" s="1">
        <f t="shared" si="224"/>
        <v>53185.576923076929</v>
      </c>
      <c r="Q4784" s="1">
        <f>Table1[[#This Row],[Earned Basic Salary]]*20%</f>
        <v>10637.115384615387</v>
      </c>
      <c r="R4784" s="1">
        <f>Table1[[#This Row],[Earned Basic Salary]]*10%</f>
        <v>5318.5576923076933</v>
      </c>
      <c r="S4784" s="1">
        <f>Table1[[#This Row],[Earned Basic Salary]]*12%</f>
        <v>6382.2692307692314</v>
      </c>
      <c r="T4784" s="1">
        <f>200</f>
        <v>200</v>
      </c>
      <c r="U4784" s="1">
        <f>Table1[[#This Row],[PF]]+Table1[[#This Row],[Professional Tax]]</f>
        <v>6582.2692307692314</v>
      </c>
      <c r="V4784" s="1">
        <f>Table1[[#This Row],[Overtime Hours]]*200</f>
        <v>3000</v>
      </c>
      <c r="W4784" s="1">
        <f>Table1[[#This Row],[Earned Basic Salary]]+Table1[[#This Row],[HRA]]+Table1[[#This Row],[DA]]+Table1[[#This Row],[Overtime Pay]]</f>
        <v>72141.25</v>
      </c>
      <c r="X4784" s="1">
        <f>Table1[[#This Row],[Gross Salary]]-Table1[[#This Row],[Total Deduction]]</f>
        <v>65558.980769230766</v>
      </c>
      <c r="Y4784" t="s">
        <v>37</v>
      </c>
      <c r="Z4784" t="s">
        <v>48</v>
      </c>
      <c r="AA4784" t="s">
        <v>16734</v>
      </c>
      <c r="AB4784" t="s">
        <v>16735</v>
      </c>
    </row>
    <row r="4785" spans="1:28" x14ac:dyDescent="0.3">
      <c r="A4785" t="s">
        <v>16736</v>
      </c>
      <c r="B4785" t="s">
        <v>736</v>
      </c>
      <c r="C4785">
        <v>32</v>
      </c>
      <c r="D4785" t="s">
        <v>53</v>
      </c>
      <c r="E4785" t="s">
        <v>82</v>
      </c>
      <c r="F4785" t="s">
        <v>69</v>
      </c>
      <c r="G4785" t="s">
        <v>16737</v>
      </c>
      <c r="H4785" t="s">
        <v>35</v>
      </c>
      <c r="I4785" t="s">
        <v>36</v>
      </c>
      <c r="J4785">
        <v>26</v>
      </c>
      <c r="K4785">
        <v>26</v>
      </c>
      <c r="L4785">
        <f t="shared" si="222"/>
        <v>0</v>
      </c>
      <c r="M4785">
        <v>15</v>
      </c>
      <c r="N4785">
        <v>78775</v>
      </c>
      <c r="O4785" s="1">
        <f t="shared" si="223"/>
        <v>3029.8076923076924</v>
      </c>
      <c r="P4785" s="1">
        <f t="shared" si="224"/>
        <v>78775</v>
      </c>
      <c r="Q4785" s="1">
        <f>Table1[[#This Row],[Earned Basic Salary]]*20%</f>
        <v>15755</v>
      </c>
      <c r="R4785" s="1">
        <f>Table1[[#This Row],[Earned Basic Salary]]*10%</f>
        <v>7877.5</v>
      </c>
      <c r="S4785" s="1">
        <f>Table1[[#This Row],[Earned Basic Salary]]*12%</f>
        <v>9453</v>
      </c>
      <c r="T4785" s="1">
        <f>200</f>
        <v>200</v>
      </c>
      <c r="U4785" s="1">
        <f>Table1[[#This Row],[PF]]+Table1[[#This Row],[Professional Tax]]</f>
        <v>9653</v>
      </c>
      <c r="V4785" s="1">
        <f>Table1[[#This Row],[Overtime Hours]]*200</f>
        <v>3000</v>
      </c>
      <c r="W4785" s="1">
        <f>Table1[[#This Row],[Earned Basic Salary]]+Table1[[#This Row],[HRA]]+Table1[[#This Row],[DA]]+Table1[[#This Row],[Overtime Pay]]</f>
        <v>105407.5</v>
      </c>
      <c r="X4785" s="1">
        <f>Table1[[#This Row],[Gross Salary]]-Table1[[#This Row],[Total Deduction]]</f>
        <v>95754.5</v>
      </c>
      <c r="Y4785" t="s">
        <v>37</v>
      </c>
      <c r="Z4785" t="s">
        <v>106</v>
      </c>
      <c r="AA4785" t="s">
        <v>16738</v>
      </c>
      <c r="AB4785" t="s">
        <v>16739</v>
      </c>
    </row>
    <row r="4786" spans="1:28" x14ac:dyDescent="0.3">
      <c r="A4786" t="s">
        <v>16740</v>
      </c>
      <c r="B4786" t="s">
        <v>153</v>
      </c>
      <c r="C4786">
        <v>21</v>
      </c>
      <c r="D4786" t="s">
        <v>44</v>
      </c>
      <c r="E4786" t="s">
        <v>32</v>
      </c>
      <c r="F4786" t="s">
        <v>55</v>
      </c>
      <c r="G4786" t="s">
        <v>775</v>
      </c>
      <c r="H4786" t="s">
        <v>35</v>
      </c>
      <c r="I4786" t="s">
        <v>36</v>
      </c>
      <c r="J4786">
        <v>26</v>
      </c>
      <c r="K4786">
        <v>22</v>
      </c>
      <c r="L4786">
        <f t="shared" si="222"/>
        <v>4</v>
      </c>
      <c r="M4786">
        <v>4</v>
      </c>
      <c r="N4786">
        <v>38488</v>
      </c>
      <c r="O4786" s="1">
        <f t="shared" si="223"/>
        <v>1480.3076923076924</v>
      </c>
      <c r="P4786" s="1">
        <f t="shared" si="224"/>
        <v>32566.769230769234</v>
      </c>
      <c r="Q4786" s="1">
        <f>Table1[[#This Row],[Earned Basic Salary]]*20%</f>
        <v>6513.3538461538474</v>
      </c>
      <c r="R4786" s="1">
        <f>Table1[[#This Row],[Earned Basic Salary]]*10%</f>
        <v>3256.6769230769237</v>
      </c>
      <c r="S4786" s="1">
        <f>Table1[[#This Row],[Earned Basic Salary]]*12%</f>
        <v>3908.0123076923078</v>
      </c>
      <c r="T4786" s="1">
        <f>200</f>
        <v>200</v>
      </c>
      <c r="U4786" s="1">
        <f>Table1[[#This Row],[PF]]+Table1[[#This Row],[Professional Tax]]</f>
        <v>4108.0123076923082</v>
      </c>
      <c r="V4786" s="1">
        <f>Table1[[#This Row],[Overtime Hours]]*200</f>
        <v>800</v>
      </c>
      <c r="W4786" s="1">
        <f>Table1[[#This Row],[Earned Basic Salary]]+Table1[[#This Row],[HRA]]+Table1[[#This Row],[DA]]+Table1[[#This Row],[Overtime Pay]]</f>
        <v>43136.800000000003</v>
      </c>
      <c r="X4786" s="1">
        <f>Table1[[#This Row],[Gross Salary]]-Table1[[#This Row],[Total Deduction]]</f>
        <v>39028.787692307698</v>
      </c>
      <c r="Y4786" t="s">
        <v>37</v>
      </c>
      <c r="Z4786" t="s">
        <v>48</v>
      </c>
      <c r="AA4786" t="s">
        <v>16741</v>
      </c>
      <c r="AB4786" t="s">
        <v>16742</v>
      </c>
    </row>
    <row r="4787" spans="1:28" x14ac:dyDescent="0.3">
      <c r="A4787" t="s">
        <v>16743</v>
      </c>
      <c r="B4787" t="s">
        <v>236</v>
      </c>
      <c r="C4787">
        <v>46</v>
      </c>
      <c r="D4787" t="s">
        <v>133</v>
      </c>
      <c r="E4787" t="s">
        <v>32</v>
      </c>
      <c r="F4787" t="s">
        <v>83</v>
      </c>
      <c r="G4787" t="s">
        <v>5352</v>
      </c>
      <c r="H4787" t="s">
        <v>35</v>
      </c>
      <c r="I4787" t="s">
        <v>36</v>
      </c>
      <c r="J4787">
        <v>26</v>
      </c>
      <c r="K4787">
        <v>23</v>
      </c>
      <c r="L4787">
        <f t="shared" si="222"/>
        <v>3</v>
      </c>
      <c r="M4787">
        <v>0</v>
      </c>
      <c r="N4787">
        <v>72579</v>
      </c>
      <c r="O4787" s="1">
        <f t="shared" si="223"/>
        <v>2791.5</v>
      </c>
      <c r="P4787" s="1">
        <f t="shared" si="224"/>
        <v>64204.5</v>
      </c>
      <c r="Q4787" s="1">
        <f>Table1[[#This Row],[Earned Basic Salary]]*20%</f>
        <v>12840.900000000001</v>
      </c>
      <c r="R4787" s="1">
        <f>Table1[[#This Row],[Earned Basic Salary]]*10%</f>
        <v>6420.4500000000007</v>
      </c>
      <c r="S4787" s="1">
        <f>Table1[[#This Row],[Earned Basic Salary]]*12%</f>
        <v>7704.54</v>
      </c>
      <c r="T4787" s="1">
        <f>200</f>
        <v>200</v>
      </c>
      <c r="U4787" s="1">
        <f>Table1[[#This Row],[PF]]+Table1[[#This Row],[Professional Tax]]</f>
        <v>7904.54</v>
      </c>
      <c r="V4787" s="1">
        <f>Table1[[#This Row],[Overtime Hours]]*200</f>
        <v>0</v>
      </c>
      <c r="W4787" s="1">
        <f>Table1[[#This Row],[Earned Basic Salary]]+Table1[[#This Row],[HRA]]+Table1[[#This Row],[DA]]+Table1[[#This Row],[Overtime Pay]]</f>
        <v>83465.849999999991</v>
      </c>
      <c r="X4787" s="1">
        <f>Table1[[#This Row],[Gross Salary]]-Table1[[#This Row],[Total Deduction]]</f>
        <v>75561.31</v>
      </c>
      <c r="Y4787" t="s">
        <v>37</v>
      </c>
      <c r="Z4787" t="s">
        <v>48</v>
      </c>
      <c r="AA4787" t="s">
        <v>16744</v>
      </c>
      <c r="AB4787" t="s">
        <v>16745</v>
      </c>
    </row>
    <row r="4788" spans="1:28" x14ac:dyDescent="0.3">
      <c r="A4788" t="s">
        <v>16746</v>
      </c>
      <c r="B4788" t="s">
        <v>1832</v>
      </c>
      <c r="C4788">
        <v>54</v>
      </c>
      <c r="D4788" t="s">
        <v>75</v>
      </c>
      <c r="E4788" t="s">
        <v>62</v>
      </c>
      <c r="F4788" t="s">
        <v>83</v>
      </c>
      <c r="G4788" t="s">
        <v>6868</v>
      </c>
      <c r="H4788" t="s">
        <v>35</v>
      </c>
      <c r="I4788" t="s">
        <v>36</v>
      </c>
      <c r="J4788">
        <v>26</v>
      </c>
      <c r="K4788">
        <v>24</v>
      </c>
      <c r="L4788">
        <f t="shared" si="222"/>
        <v>2</v>
      </c>
      <c r="M4788">
        <v>1</v>
      </c>
      <c r="N4788">
        <v>50533</v>
      </c>
      <c r="O4788" s="1">
        <f t="shared" si="223"/>
        <v>1943.5769230769231</v>
      </c>
      <c r="P4788" s="1">
        <f t="shared" si="224"/>
        <v>46645.846153846156</v>
      </c>
      <c r="Q4788" s="1">
        <f>Table1[[#This Row],[Earned Basic Salary]]*20%</f>
        <v>9329.1692307692319</v>
      </c>
      <c r="R4788" s="1">
        <f>Table1[[#This Row],[Earned Basic Salary]]*10%</f>
        <v>4664.584615384616</v>
      </c>
      <c r="S4788" s="1">
        <f>Table1[[#This Row],[Earned Basic Salary]]*12%</f>
        <v>5597.5015384615381</v>
      </c>
      <c r="T4788" s="1">
        <f>200</f>
        <v>200</v>
      </c>
      <c r="U4788" s="1">
        <f>Table1[[#This Row],[PF]]+Table1[[#This Row],[Professional Tax]]</f>
        <v>5797.5015384615381</v>
      </c>
      <c r="V4788" s="1">
        <f>Table1[[#This Row],[Overtime Hours]]*200</f>
        <v>200</v>
      </c>
      <c r="W4788" s="1">
        <f>Table1[[#This Row],[Earned Basic Salary]]+Table1[[#This Row],[HRA]]+Table1[[#This Row],[DA]]+Table1[[#This Row],[Overtime Pay]]</f>
        <v>60839.6</v>
      </c>
      <c r="X4788" s="1">
        <f>Table1[[#This Row],[Gross Salary]]-Table1[[#This Row],[Total Deduction]]</f>
        <v>55042.098461538459</v>
      </c>
      <c r="Y4788" t="s">
        <v>37</v>
      </c>
      <c r="Z4788" t="s">
        <v>95</v>
      </c>
      <c r="AA4788" t="s">
        <v>16747</v>
      </c>
      <c r="AB4788" t="s">
        <v>16748</v>
      </c>
    </row>
    <row r="4789" spans="1:28" x14ac:dyDescent="0.3">
      <c r="A4789" t="s">
        <v>16749</v>
      </c>
      <c r="B4789" t="s">
        <v>1090</v>
      </c>
      <c r="C4789">
        <v>48</v>
      </c>
      <c r="D4789" t="s">
        <v>53</v>
      </c>
      <c r="E4789" t="s">
        <v>121</v>
      </c>
      <c r="F4789" t="s">
        <v>63</v>
      </c>
      <c r="G4789" t="s">
        <v>6566</v>
      </c>
      <c r="H4789" t="s">
        <v>35</v>
      </c>
      <c r="I4789" t="s">
        <v>36</v>
      </c>
      <c r="J4789">
        <v>26</v>
      </c>
      <c r="K4789">
        <v>25</v>
      </c>
      <c r="L4789">
        <f t="shared" si="222"/>
        <v>1</v>
      </c>
      <c r="M4789">
        <v>2</v>
      </c>
      <c r="N4789">
        <v>77059</v>
      </c>
      <c r="O4789" s="1">
        <f t="shared" si="223"/>
        <v>2963.8076923076924</v>
      </c>
      <c r="P4789" s="1">
        <f t="shared" si="224"/>
        <v>74095.192307692312</v>
      </c>
      <c r="Q4789" s="1">
        <f>Table1[[#This Row],[Earned Basic Salary]]*20%</f>
        <v>14819.038461538463</v>
      </c>
      <c r="R4789" s="1">
        <f>Table1[[#This Row],[Earned Basic Salary]]*10%</f>
        <v>7409.5192307692314</v>
      </c>
      <c r="S4789" s="1">
        <f>Table1[[#This Row],[Earned Basic Salary]]*12%</f>
        <v>8891.4230769230762</v>
      </c>
      <c r="T4789" s="1">
        <f>200</f>
        <v>200</v>
      </c>
      <c r="U4789" s="1">
        <f>Table1[[#This Row],[PF]]+Table1[[#This Row],[Professional Tax]]</f>
        <v>9091.4230769230762</v>
      </c>
      <c r="V4789" s="1">
        <f>Table1[[#This Row],[Overtime Hours]]*200</f>
        <v>400</v>
      </c>
      <c r="W4789" s="1">
        <f>Table1[[#This Row],[Earned Basic Salary]]+Table1[[#This Row],[HRA]]+Table1[[#This Row],[DA]]+Table1[[#This Row],[Overtime Pay]]</f>
        <v>96723.750000000015</v>
      </c>
      <c r="X4789" s="1">
        <f>Table1[[#This Row],[Gross Salary]]-Table1[[#This Row],[Total Deduction]]</f>
        <v>87632.326923076937</v>
      </c>
      <c r="Y4789" t="s">
        <v>37</v>
      </c>
      <c r="Z4789" t="s">
        <v>38</v>
      </c>
      <c r="AA4789" t="s">
        <v>16750</v>
      </c>
      <c r="AB4789" t="s">
        <v>16751</v>
      </c>
    </row>
    <row r="4790" spans="1:28" x14ac:dyDescent="0.3">
      <c r="A4790" t="s">
        <v>16752</v>
      </c>
      <c r="B4790" t="s">
        <v>339</v>
      </c>
      <c r="C4790">
        <v>53</v>
      </c>
      <c r="D4790" t="s">
        <v>53</v>
      </c>
      <c r="E4790" t="s">
        <v>121</v>
      </c>
      <c r="F4790" t="s">
        <v>33</v>
      </c>
      <c r="G4790" t="s">
        <v>2923</v>
      </c>
      <c r="H4790" t="s">
        <v>35</v>
      </c>
      <c r="I4790" t="s">
        <v>36</v>
      </c>
      <c r="J4790">
        <v>26</v>
      </c>
      <c r="K4790">
        <v>24</v>
      </c>
      <c r="L4790">
        <f t="shared" si="222"/>
        <v>2</v>
      </c>
      <c r="M4790">
        <v>1</v>
      </c>
      <c r="N4790">
        <v>73146</v>
      </c>
      <c r="O4790" s="1">
        <f t="shared" si="223"/>
        <v>2813.3076923076924</v>
      </c>
      <c r="P4790" s="1">
        <f t="shared" si="224"/>
        <v>67519.384615384624</v>
      </c>
      <c r="Q4790" s="1">
        <f>Table1[[#This Row],[Earned Basic Salary]]*20%</f>
        <v>13503.876923076925</v>
      </c>
      <c r="R4790" s="1">
        <f>Table1[[#This Row],[Earned Basic Salary]]*10%</f>
        <v>6751.9384615384624</v>
      </c>
      <c r="S4790" s="1">
        <f>Table1[[#This Row],[Earned Basic Salary]]*12%</f>
        <v>8102.3261538461547</v>
      </c>
      <c r="T4790" s="1">
        <f>200</f>
        <v>200</v>
      </c>
      <c r="U4790" s="1">
        <f>Table1[[#This Row],[PF]]+Table1[[#This Row],[Professional Tax]]</f>
        <v>8302.3261538461556</v>
      </c>
      <c r="V4790" s="1">
        <f>Table1[[#This Row],[Overtime Hours]]*200</f>
        <v>200</v>
      </c>
      <c r="W4790" s="1">
        <f>Table1[[#This Row],[Earned Basic Salary]]+Table1[[#This Row],[HRA]]+Table1[[#This Row],[DA]]+Table1[[#This Row],[Overtime Pay]]</f>
        <v>87975.200000000012</v>
      </c>
      <c r="X4790" s="1">
        <f>Table1[[#This Row],[Gross Salary]]-Table1[[#This Row],[Total Deduction]]</f>
        <v>79672.87384615386</v>
      </c>
      <c r="Y4790" t="s">
        <v>37</v>
      </c>
      <c r="Z4790" t="s">
        <v>106</v>
      </c>
      <c r="AA4790" t="s">
        <v>16753</v>
      </c>
      <c r="AB4790" t="s">
        <v>16754</v>
      </c>
    </row>
    <row r="4791" spans="1:28" x14ac:dyDescent="0.3">
      <c r="A4791" t="s">
        <v>16755</v>
      </c>
      <c r="B4791" t="s">
        <v>1233</v>
      </c>
      <c r="C4791">
        <v>23</v>
      </c>
      <c r="D4791" t="s">
        <v>53</v>
      </c>
      <c r="E4791" t="s">
        <v>45</v>
      </c>
      <c r="F4791" t="s">
        <v>46</v>
      </c>
      <c r="G4791" t="s">
        <v>8783</v>
      </c>
      <c r="H4791" t="s">
        <v>35</v>
      </c>
      <c r="I4791" t="s">
        <v>36</v>
      </c>
      <c r="J4791">
        <v>26</v>
      </c>
      <c r="K4791">
        <v>23</v>
      </c>
      <c r="L4791">
        <f t="shared" si="222"/>
        <v>3</v>
      </c>
      <c r="M4791">
        <v>2</v>
      </c>
      <c r="N4791">
        <v>69629</v>
      </c>
      <c r="O4791" s="1">
        <f t="shared" si="223"/>
        <v>2678.0384615384614</v>
      </c>
      <c r="P4791" s="1">
        <f t="shared" si="224"/>
        <v>61594.88461538461</v>
      </c>
      <c r="Q4791" s="1">
        <f>Table1[[#This Row],[Earned Basic Salary]]*20%</f>
        <v>12318.976923076923</v>
      </c>
      <c r="R4791" s="1">
        <f>Table1[[#This Row],[Earned Basic Salary]]*10%</f>
        <v>6159.4884615384617</v>
      </c>
      <c r="S4791" s="1">
        <f>Table1[[#This Row],[Earned Basic Salary]]*12%</f>
        <v>7391.3861538461533</v>
      </c>
      <c r="T4791" s="1">
        <f>200</f>
        <v>200</v>
      </c>
      <c r="U4791" s="1">
        <f>Table1[[#This Row],[PF]]+Table1[[#This Row],[Professional Tax]]</f>
        <v>7591.3861538461533</v>
      </c>
      <c r="V4791" s="1">
        <f>Table1[[#This Row],[Overtime Hours]]*200</f>
        <v>400</v>
      </c>
      <c r="W4791" s="1">
        <f>Table1[[#This Row],[Earned Basic Salary]]+Table1[[#This Row],[HRA]]+Table1[[#This Row],[DA]]+Table1[[#This Row],[Overtime Pay]]</f>
        <v>80473.349999999991</v>
      </c>
      <c r="X4791" s="1">
        <f>Table1[[#This Row],[Gross Salary]]-Table1[[#This Row],[Total Deduction]]</f>
        <v>72881.963846153842</v>
      </c>
      <c r="Y4791" t="s">
        <v>37</v>
      </c>
      <c r="Z4791" t="s">
        <v>95</v>
      </c>
      <c r="AA4791" t="s">
        <v>16756</v>
      </c>
      <c r="AB4791" t="s">
        <v>16757</v>
      </c>
    </row>
    <row r="4792" spans="1:28" x14ac:dyDescent="0.3">
      <c r="A4792" t="s">
        <v>16758</v>
      </c>
      <c r="B4792" t="s">
        <v>1717</v>
      </c>
      <c r="C4792">
        <v>28</v>
      </c>
      <c r="D4792" t="s">
        <v>53</v>
      </c>
      <c r="E4792" t="s">
        <v>121</v>
      </c>
      <c r="F4792" t="s">
        <v>33</v>
      </c>
      <c r="G4792" t="s">
        <v>9750</v>
      </c>
      <c r="H4792" t="s">
        <v>35</v>
      </c>
      <c r="I4792" t="s">
        <v>36</v>
      </c>
      <c r="J4792">
        <v>26</v>
      </c>
      <c r="K4792">
        <v>23</v>
      </c>
      <c r="L4792">
        <f t="shared" si="222"/>
        <v>3</v>
      </c>
      <c r="M4792">
        <v>17</v>
      </c>
      <c r="N4792">
        <v>60272</v>
      </c>
      <c r="O4792" s="1">
        <f t="shared" si="223"/>
        <v>2318.1538461538462</v>
      </c>
      <c r="P4792" s="1">
        <f t="shared" si="224"/>
        <v>53317.538461538461</v>
      </c>
      <c r="Q4792" s="1">
        <f>Table1[[#This Row],[Earned Basic Salary]]*20%</f>
        <v>10663.507692307692</v>
      </c>
      <c r="R4792" s="1">
        <f>Table1[[#This Row],[Earned Basic Salary]]*10%</f>
        <v>5331.7538461538461</v>
      </c>
      <c r="S4792" s="1">
        <f>Table1[[#This Row],[Earned Basic Salary]]*12%</f>
        <v>6398.1046153846155</v>
      </c>
      <c r="T4792" s="1">
        <f>200</f>
        <v>200</v>
      </c>
      <c r="U4792" s="1">
        <f>Table1[[#This Row],[PF]]+Table1[[#This Row],[Professional Tax]]</f>
        <v>6598.1046153846155</v>
      </c>
      <c r="V4792" s="1">
        <f>Table1[[#This Row],[Overtime Hours]]*200</f>
        <v>3400</v>
      </c>
      <c r="W4792" s="1">
        <f>Table1[[#This Row],[Earned Basic Salary]]+Table1[[#This Row],[HRA]]+Table1[[#This Row],[DA]]+Table1[[#This Row],[Overtime Pay]]</f>
        <v>72712.800000000003</v>
      </c>
      <c r="X4792" s="1">
        <f>Table1[[#This Row],[Gross Salary]]-Table1[[#This Row],[Total Deduction]]</f>
        <v>66114.695384615392</v>
      </c>
      <c r="Y4792" t="s">
        <v>37</v>
      </c>
      <c r="Z4792" t="s">
        <v>38</v>
      </c>
      <c r="AA4792" t="s">
        <v>16759</v>
      </c>
      <c r="AB4792" t="s">
        <v>16760</v>
      </c>
    </row>
    <row r="4793" spans="1:28" x14ac:dyDescent="0.3">
      <c r="A4793" t="s">
        <v>16761</v>
      </c>
      <c r="B4793" t="s">
        <v>997</v>
      </c>
      <c r="C4793">
        <v>27</v>
      </c>
      <c r="D4793" t="s">
        <v>81</v>
      </c>
      <c r="E4793" t="s">
        <v>54</v>
      </c>
      <c r="F4793" t="s">
        <v>46</v>
      </c>
      <c r="G4793" t="s">
        <v>241</v>
      </c>
      <c r="H4793" t="s">
        <v>35</v>
      </c>
      <c r="I4793" t="s">
        <v>36</v>
      </c>
      <c r="J4793">
        <v>26</v>
      </c>
      <c r="K4793">
        <v>26</v>
      </c>
      <c r="L4793">
        <f t="shared" si="222"/>
        <v>0</v>
      </c>
      <c r="M4793">
        <v>10</v>
      </c>
      <c r="N4793">
        <v>35818</v>
      </c>
      <c r="O4793" s="1">
        <f t="shared" si="223"/>
        <v>1377.6153846153845</v>
      </c>
      <c r="P4793" s="1">
        <f t="shared" si="224"/>
        <v>35818</v>
      </c>
      <c r="Q4793" s="1">
        <f>Table1[[#This Row],[Earned Basic Salary]]*20%</f>
        <v>7163.6</v>
      </c>
      <c r="R4793" s="1">
        <f>Table1[[#This Row],[Earned Basic Salary]]*10%</f>
        <v>3581.8</v>
      </c>
      <c r="S4793" s="1">
        <f>Table1[[#This Row],[Earned Basic Salary]]*12%</f>
        <v>4298.16</v>
      </c>
      <c r="T4793" s="1">
        <f>200</f>
        <v>200</v>
      </c>
      <c r="U4793" s="1">
        <f>Table1[[#This Row],[PF]]+Table1[[#This Row],[Professional Tax]]</f>
        <v>4498.16</v>
      </c>
      <c r="V4793" s="1">
        <f>Table1[[#This Row],[Overtime Hours]]*200</f>
        <v>2000</v>
      </c>
      <c r="W4793" s="1">
        <f>Table1[[#This Row],[Earned Basic Salary]]+Table1[[#This Row],[HRA]]+Table1[[#This Row],[DA]]+Table1[[#This Row],[Overtime Pay]]</f>
        <v>48563.4</v>
      </c>
      <c r="X4793" s="1">
        <f>Table1[[#This Row],[Gross Salary]]-Table1[[#This Row],[Total Deduction]]</f>
        <v>44065.240000000005</v>
      </c>
      <c r="Y4793" t="s">
        <v>37</v>
      </c>
      <c r="Z4793" t="s">
        <v>106</v>
      </c>
      <c r="AA4793" t="s">
        <v>16762</v>
      </c>
      <c r="AB4793" t="s">
        <v>16763</v>
      </c>
    </row>
    <row r="4794" spans="1:28" x14ac:dyDescent="0.3">
      <c r="A4794" t="s">
        <v>16764</v>
      </c>
      <c r="B4794" t="s">
        <v>1832</v>
      </c>
      <c r="C4794">
        <v>41</v>
      </c>
      <c r="D4794" t="s">
        <v>133</v>
      </c>
      <c r="E4794" t="s">
        <v>45</v>
      </c>
      <c r="F4794" t="s">
        <v>69</v>
      </c>
      <c r="G4794" t="s">
        <v>13642</v>
      </c>
      <c r="H4794" t="s">
        <v>35</v>
      </c>
      <c r="I4794" t="s">
        <v>36</v>
      </c>
      <c r="J4794">
        <v>26</v>
      </c>
      <c r="K4794">
        <v>22</v>
      </c>
      <c r="L4794">
        <f t="shared" si="222"/>
        <v>4</v>
      </c>
      <c r="M4794">
        <v>4</v>
      </c>
      <c r="N4794">
        <v>74302</v>
      </c>
      <c r="O4794" s="1">
        <f t="shared" si="223"/>
        <v>2857.7692307692309</v>
      </c>
      <c r="P4794" s="1">
        <f t="shared" si="224"/>
        <v>62870.923076923078</v>
      </c>
      <c r="Q4794" s="1">
        <f>Table1[[#This Row],[Earned Basic Salary]]*20%</f>
        <v>12574.184615384616</v>
      </c>
      <c r="R4794" s="1">
        <f>Table1[[#This Row],[Earned Basic Salary]]*10%</f>
        <v>6287.0923076923082</v>
      </c>
      <c r="S4794" s="1">
        <f>Table1[[#This Row],[Earned Basic Salary]]*12%</f>
        <v>7544.5107692307693</v>
      </c>
      <c r="T4794" s="1">
        <f>200</f>
        <v>200</v>
      </c>
      <c r="U4794" s="1">
        <f>Table1[[#This Row],[PF]]+Table1[[#This Row],[Professional Tax]]</f>
        <v>7744.5107692307693</v>
      </c>
      <c r="V4794" s="1">
        <f>Table1[[#This Row],[Overtime Hours]]*200</f>
        <v>800</v>
      </c>
      <c r="W4794" s="1">
        <f>Table1[[#This Row],[Earned Basic Salary]]+Table1[[#This Row],[HRA]]+Table1[[#This Row],[DA]]+Table1[[#This Row],[Overtime Pay]]</f>
        <v>82532.2</v>
      </c>
      <c r="X4794" s="1">
        <f>Table1[[#This Row],[Gross Salary]]-Table1[[#This Row],[Total Deduction]]</f>
        <v>74787.689230769232</v>
      </c>
      <c r="Y4794" t="s">
        <v>37</v>
      </c>
      <c r="Z4794" t="s">
        <v>106</v>
      </c>
      <c r="AA4794" t="s">
        <v>16765</v>
      </c>
      <c r="AB4794" t="s">
        <v>16766</v>
      </c>
    </row>
    <row r="4795" spans="1:28" x14ac:dyDescent="0.3">
      <c r="A4795" t="s">
        <v>16767</v>
      </c>
      <c r="B4795" t="s">
        <v>305</v>
      </c>
      <c r="C4795">
        <v>21</v>
      </c>
      <c r="D4795" t="s">
        <v>133</v>
      </c>
      <c r="E4795" t="s">
        <v>32</v>
      </c>
      <c r="F4795" t="s">
        <v>63</v>
      </c>
      <c r="G4795" t="s">
        <v>3631</v>
      </c>
      <c r="H4795" t="s">
        <v>35</v>
      </c>
      <c r="I4795" t="s">
        <v>36</v>
      </c>
      <c r="J4795">
        <v>26</v>
      </c>
      <c r="K4795">
        <v>24</v>
      </c>
      <c r="L4795">
        <f t="shared" si="222"/>
        <v>2</v>
      </c>
      <c r="M4795">
        <v>4</v>
      </c>
      <c r="N4795">
        <v>26017</v>
      </c>
      <c r="O4795" s="1">
        <f t="shared" si="223"/>
        <v>1000.6538461538462</v>
      </c>
      <c r="P4795" s="1">
        <f t="shared" si="224"/>
        <v>24015.692307692309</v>
      </c>
      <c r="Q4795" s="1">
        <f>Table1[[#This Row],[Earned Basic Salary]]*20%</f>
        <v>4803.1384615384623</v>
      </c>
      <c r="R4795" s="1">
        <f>Table1[[#This Row],[Earned Basic Salary]]*10%</f>
        <v>2401.5692307692311</v>
      </c>
      <c r="S4795" s="1">
        <f>Table1[[#This Row],[Earned Basic Salary]]*12%</f>
        <v>2881.8830769230767</v>
      </c>
      <c r="T4795" s="1">
        <f>200</f>
        <v>200</v>
      </c>
      <c r="U4795" s="1">
        <f>Table1[[#This Row],[PF]]+Table1[[#This Row],[Professional Tax]]</f>
        <v>3081.8830769230767</v>
      </c>
      <c r="V4795" s="1">
        <f>Table1[[#This Row],[Overtime Hours]]*200</f>
        <v>800</v>
      </c>
      <c r="W4795" s="1">
        <f>Table1[[#This Row],[Earned Basic Salary]]+Table1[[#This Row],[HRA]]+Table1[[#This Row],[DA]]+Table1[[#This Row],[Overtime Pay]]</f>
        <v>32020.400000000001</v>
      </c>
      <c r="X4795" s="1">
        <f>Table1[[#This Row],[Gross Salary]]-Table1[[#This Row],[Total Deduction]]</f>
        <v>28938.516923076924</v>
      </c>
      <c r="Y4795" t="s">
        <v>37</v>
      </c>
      <c r="Z4795" t="s">
        <v>106</v>
      </c>
      <c r="AA4795" t="s">
        <v>16768</v>
      </c>
      <c r="AB4795" t="s">
        <v>16769</v>
      </c>
    </row>
    <row r="4796" spans="1:28" x14ac:dyDescent="0.3">
      <c r="A4796" t="s">
        <v>16770</v>
      </c>
      <c r="B4796" t="s">
        <v>1085</v>
      </c>
      <c r="C4796">
        <v>36</v>
      </c>
      <c r="D4796" t="s">
        <v>81</v>
      </c>
      <c r="E4796" t="s">
        <v>32</v>
      </c>
      <c r="F4796" t="s">
        <v>33</v>
      </c>
      <c r="G4796" t="s">
        <v>1657</v>
      </c>
      <c r="H4796" t="s">
        <v>35</v>
      </c>
      <c r="I4796" t="s">
        <v>36</v>
      </c>
      <c r="J4796">
        <v>26</v>
      </c>
      <c r="K4796">
        <v>25</v>
      </c>
      <c r="L4796">
        <f t="shared" si="222"/>
        <v>1</v>
      </c>
      <c r="M4796">
        <v>14</v>
      </c>
      <c r="N4796">
        <v>21920</v>
      </c>
      <c r="O4796" s="1">
        <f t="shared" si="223"/>
        <v>843.07692307692309</v>
      </c>
      <c r="P4796" s="1">
        <f t="shared" si="224"/>
        <v>21076.923076923078</v>
      </c>
      <c r="Q4796" s="1">
        <f>Table1[[#This Row],[Earned Basic Salary]]*20%</f>
        <v>4215.3846153846162</v>
      </c>
      <c r="R4796" s="1">
        <f>Table1[[#This Row],[Earned Basic Salary]]*10%</f>
        <v>2107.6923076923081</v>
      </c>
      <c r="S4796" s="1">
        <f>Table1[[#This Row],[Earned Basic Salary]]*12%</f>
        <v>2529.2307692307691</v>
      </c>
      <c r="T4796" s="1">
        <f>200</f>
        <v>200</v>
      </c>
      <c r="U4796" s="1">
        <f>Table1[[#This Row],[PF]]+Table1[[#This Row],[Professional Tax]]</f>
        <v>2729.2307692307691</v>
      </c>
      <c r="V4796" s="1">
        <f>Table1[[#This Row],[Overtime Hours]]*200</f>
        <v>2800</v>
      </c>
      <c r="W4796" s="1">
        <f>Table1[[#This Row],[Earned Basic Salary]]+Table1[[#This Row],[HRA]]+Table1[[#This Row],[DA]]+Table1[[#This Row],[Overtime Pay]]</f>
        <v>30200.000000000004</v>
      </c>
      <c r="X4796" s="1">
        <f>Table1[[#This Row],[Gross Salary]]-Table1[[#This Row],[Total Deduction]]</f>
        <v>27470.769230769234</v>
      </c>
      <c r="Y4796" t="s">
        <v>37</v>
      </c>
      <c r="Z4796" t="s">
        <v>38</v>
      </c>
      <c r="AA4796" t="s">
        <v>16771</v>
      </c>
      <c r="AB4796" t="s">
        <v>16772</v>
      </c>
    </row>
    <row r="4797" spans="1:28" x14ac:dyDescent="0.3">
      <c r="A4797" t="s">
        <v>16773</v>
      </c>
      <c r="B4797" t="s">
        <v>300</v>
      </c>
      <c r="C4797">
        <v>50</v>
      </c>
      <c r="D4797" t="s">
        <v>127</v>
      </c>
      <c r="E4797" t="s">
        <v>54</v>
      </c>
      <c r="F4797" t="s">
        <v>89</v>
      </c>
      <c r="G4797" t="s">
        <v>3723</v>
      </c>
      <c r="H4797" t="s">
        <v>35</v>
      </c>
      <c r="I4797" t="s">
        <v>36</v>
      </c>
      <c r="J4797">
        <v>26</v>
      </c>
      <c r="K4797">
        <v>23</v>
      </c>
      <c r="L4797">
        <f t="shared" si="222"/>
        <v>3</v>
      </c>
      <c r="M4797">
        <v>19</v>
      </c>
      <c r="N4797">
        <v>53842</v>
      </c>
      <c r="O4797" s="1">
        <f t="shared" si="223"/>
        <v>2070.8461538461538</v>
      </c>
      <c r="P4797" s="1">
        <f t="shared" si="224"/>
        <v>47629.461538461539</v>
      </c>
      <c r="Q4797" s="1">
        <f>Table1[[#This Row],[Earned Basic Salary]]*20%</f>
        <v>9525.8923076923074</v>
      </c>
      <c r="R4797" s="1">
        <f>Table1[[#This Row],[Earned Basic Salary]]*10%</f>
        <v>4762.9461538461537</v>
      </c>
      <c r="S4797" s="1">
        <f>Table1[[#This Row],[Earned Basic Salary]]*12%</f>
        <v>5715.5353846153848</v>
      </c>
      <c r="T4797" s="1">
        <f>200</f>
        <v>200</v>
      </c>
      <c r="U4797" s="1">
        <f>Table1[[#This Row],[PF]]+Table1[[#This Row],[Professional Tax]]</f>
        <v>5915.5353846153848</v>
      </c>
      <c r="V4797" s="1">
        <f>Table1[[#This Row],[Overtime Hours]]*200</f>
        <v>3800</v>
      </c>
      <c r="W4797" s="1">
        <f>Table1[[#This Row],[Earned Basic Salary]]+Table1[[#This Row],[HRA]]+Table1[[#This Row],[DA]]+Table1[[#This Row],[Overtime Pay]]</f>
        <v>65718.3</v>
      </c>
      <c r="X4797" s="1">
        <f>Table1[[#This Row],[Gross Salary]]-Table1[[#This Row],[Total Deduction]]</f>
        <v>59802.764615384614</v>
      </c>
      <c r="Y4797" t="s">
        <v>37</v>
      </c>
      <c r="Z4797" t="s">
        <v>95</v>
      </c>
      <c r="AA4797" t="s">
        <v>16774</v>
      </c>
      <c r="AB4797" t="s">
        <v>16775</v>
      </c>
    </row>
    <row r="4798" spans="1:28" x14ac:dyDescent="0.3">
      <c r="A4798" t="s">
        <v>16776</v>
      </c>
      <c r="B4798" t="s">
        <v>1035</v>
      </c>
      <c r="C4798">
        <v>21</v>
      </c>
      <c r="D4798" t="s">
        <v>75</v>
      </c>
      <c r="E4798" t="s">
        <v>32</v>
      </c>
      <c r="F4798" t="s">
        <v>63</v>
      </c>
      <c r="G4798" t="s">
        <v>3376</v>
      </c>
      <c r="H4798" t="s">
        <v>35</v>
      </c>
      <c r="I4798" t="s">
        <v>36</v>
      </c>
      <c r="J4798">
        <v>26</v>
      </c>
      <c r="K4798">
        <v>23</v>
      </c>
      <c r="L4798">
        <f t="shared" si="222"/>
        <v>3</v>
      </c>
      <c r="M4798">
        <v>12</v>
      </c>
      <c r="N4798">
        <v>72495</v>
      </c>
      <c r="O4798" s="1">
        <f t="shared" si="223"/>
        <v>2788.2692307692309</v>
      </c>
      <c r="P4798" s="1">
        <f t="shared" si="224"/>
        <v>64130.192307692312</v>
      </c>
      <c r="Q4798" s="1">
        <f>Table1[[#This Row],[Earned Basic Salary]]*20%</f>
        <v>12826.038461538463</v>
      </c>
      <c r="R4798" s="1">
        <f>Table1[[#This Row],[Earned Basic Salary]]*10%</f>
        <v>6413.0192307692314</v>
      </c>
      <c r="S4798" s="1">
        <f>Table1[[#This Row],[Earned Basic Salary]]*12%</f>
        <v>7695.623076923077</v>
      </c>
      <c r="T4798" s="1">
        <f>200</f>
        <v>200</v>
      </c>
      <c r="U4798" s="1">
        <f>Table1[[#This Row],[PF]]+Table1[[#This Row],[Professional Tax]]</f>
        <v>7895.623076923077</v>
      </c>
      <c r="V4798" s="1">
        <f>Table1[[#This Row],[Overtime Hours]]*200</f>
        <v>2400</v>
      </c>
      <c r="W4798" s="1">
        <f>Table1[[#This Row],[Earned Basic Salary]]+Table1[[#This Row],[HRA]]+Table1[[#This Row],[DA]]+Table1[[#This Row],[Overtime Pay]]</f>
        <v>85769.250000000015</v>
      </c>
      <c r="X4798" s="1">
        <f>Table1[[#This Row],[Gross Salary]]-Table1[[#This Row],[Total Deduction]]</f>
        <v>77873.626923076939</v>
      </c>
      <c r="Y4798" t="s">
        <v>37</v>
      </c>
      <c r="Z4798" t="s">
        <v>95</v>
      </c>
      <c r="AA4798" t="s">
        <v>16777</v>
      </c>
      <c r="AB4798" t="s">
        <v>16778</v>
      </c>
    </row>
    <row r="4799" spans="1:28" x14ac:dyDescent="0.3">
      <c r="A4799" t="s">
        <v>16779</v>
      </c>
      <c r="B4799" t="s">
        <v>1021</v>
      </c>
      <c r="C4799">
        <v>36</v>
      </c>
      <c r="D4799" t="s">
        <v>127</v>
      </c>
      <c r="E4799" t="s">
        <v>62</v>
      </c>
      <c r="F4799" t="s">
        <v>83</v>
      </c>
      <c r="G4799" t="s">
        <v>718</v>
      </c>
      <c r="H4799" t="s">
        <v>35</v>
      </c>
      <c r="I4799" t="s">
        <v>36</v>
      </c>
      <c r="J4799">
        <v>26</v>
      </c>
      <c r="K4799">
        <v>23</v>
      </c>
      <c r="L4799">
        <f t="shared" si="222"/>
        <v>3</v>
      </c>
      <c r="M4799">
        <v>0</v>
      </c>
      <c r="N4799">
        <v>29789</v>
      </c>
      <c r="O4799" s="1">
        <f t="shared" si="223"/>
        <v>1145.7307692307693</v>
      </c>
      <c r="P4799" s="1">
        <f t="shared" si="224"/>
        <v>26351.807692307695</v>
      </c>
      <c r="Q4799" s="1">
        <f>Table1[[#This Row],[Earned Basic Salary]]*20%</f>
        <v>5270.3615384615396</v>
      </c>
      <c r="R4799" s="1">
        <f>Table1[[#This Row],[Earned Basic Salary]]*10%</f>
        <v>2635.1807692307698</v>
      </c>
      <c r="S4799" s="1">
        <f>Table1[[#This Row],[Earned Basic Salary]]*12%</f>
        <v>3162.2169230769232</v>
      </c>
      <c r="T4799" s="1">
        <f>200</f>
        <v>200</v>
      </c>
      <c r="U4799" s="1">
        <f>Table1[[#This Row],[PF]]+Table1[[#This Row],[Professional Tax]]</f>
        <v>3362.2169230769232</v>
      </c>
      <c r="V4799" s="1">
        <f>Table1[[#This Row],[Overtime Hours]]*200</f>
        <v>0</v>
      </c>
      <c r="W4799" s="1">
        <f>Table1[[#This Row],[Earned Basic Salary]]+Table1[[#This Row],[HRA]]+Table1[[#This Row],[DA]]+Table1[[#This Row],[Overtime Pay]]</f>
        <v>34257.350000000006</v>
      </c>
      <c r="X4799" s="1">
        <f>Table1[[#This Row],[Gross Salary]]-Table1[[#This Row],[Total Deduction]]</f>
        <v>30895.133076923084</v>
      </c>
      <c r="Y4799" t="s">
        <v>37</v>
      </c>
      <c r="Z4799" t="s">
        <v>38</v>
      </c>
      <c r="AA4799" t="s">
        <v>16780</v>
      </c>
      <c r="AB4799" t="s">
        <v>16781</v>
      </c>
    </row>
    <row r="4800" spans="1:28" x14ac:dyDescent="0.3">
      <c r="A4800" t="s">
        <v>16782</v>
      </c>
      <c r="B4800" t="s">
        <v>401</v>
      </c>
      <c r="C4800">
        <v>45</v>
      </c>
      <c r="D4800" t="s">
        <v>133</v>
      </c>
      <c r="E4800" t="s">
        <v>54</v>
      </c>
      <c r="F4800" t="s">
        <v>55</v>
      </c>
      <c r="G4800" t="s">
        <v>1876</v>
      </c>
      <c r="H4800" t="s">
        <v>35</v>
      </c>
      <c r="I4800" t="s">
        <v>36</v>
      </c>
      <c r="J4800">
        <v>26</v>
      </c>
      <c r="K4800">
        <v>23</v>
      </c>
      <c r="L4800">
        <f t="shared" si="222"/>
        <v>3</v>
      </c>
      <c r="M4800">
        <v>17</v>
      </c>
      <c r="N4800">
        <v>57511</v>
      </c>
      <c r="O4800" s="1">
        <f t="shared" si="223"/>
        <v>2211.9615384615386</v>
      </c>
      <c r="P4800" s="1">
        <f t="shared" si="224"/>
        <v>50875.11538461539</v>
      </c>
      <c r="Q4800" s="1">
        <f>Table1[[#This Row],[Earned Basic Salary]]*20%</f>
        <v>10175.023076923078</v>
      </c>
      <c r="R4800" s="1">
        <f>Table1[[#This Row],[Earned Basic Salary]]*10%</f>
        <v>5087.5115384615392</v>
      </c>
      <c r="S4800" s="1">
        <f>Table1[[#This Row],[Earned Basic Salary]]*12%</f>
        <v>6105.0138461538463</v>
      </c>
      <c r="T4800" s="1">
        <f>200</f>
        <v>200</v>
      </c>
      <c r="U4800" s="1">
        <f>Table1[[#This Row],[PF]]+Table1[[#This Row],[Professional Tax]]</f>
        <v>6305.0138461538463</v>
      </c>
      <c r="V4800" s="1">
        <f>Table1[[#This Row],[Overtime Hours]]*200</f>
        <v>3400</v>
      </c>
      <c r="W4800" s="1">
        <f>Table1[[#This Row],[Earned Basic Salary]]+Table1[[#This Row],[HRA]]+Table1[[#This Row],[DA]]+Table1[[#This Row],[Overtime Pay]]</f>
        <v>69537.650000000009</v>
      </c>
      <c r="X4800" s="1">
        <f>Table1[[#This Row],[Gross Salary]]-Table1[[#This Row],[Total Deduction]]</f>
        <v>63232.636153846164</v>
      </c>
      <c r="Y4800" t="s">
        <v>37</v>
      </c>
      <c r="Z4800" t="s">
        <v>38</v>
      </c>
      <c r="AA4800" t="s">
        <v>16783</v>
      </c>
      <c r="AB4800" t="s">
        <v>16784</v>
      </c>
    </row>
    <row r="4801" spans="1:28" x14ac:dyDescent="0.3">
      <c r="A4801" t="s">
        <v>16785</v>
      </c>
      <c r="B4801" t="s">
        <v>143</v>
      </c>
      <c r="C4801">
        <v>35</v>
      </c>
      <c r="D4801" t="s">
        <v>133</v>
      </c>
      <c r="E4801" t="s">
        <v>82</v>
      </c>
      <c r="F4801" t="s">
        <v>63</v>
      </c>
      <c r="G4801" t="s">
        <v>9152</v>
      </c>
      <c r="H4801" t="s">
        <v>35</v>
      </c>
      <c r="I4801" t="s">
        <v>36</v>
      </c>
      <c r="J4801">
        <v>26</v>
      </c>
      <c r="K4801">
        <v>23</v>
      </c>
      <c r="L4801">
        <f t="shared" si="222"/>
        <v>3</v>
      </c>
      <c r="M4801">
        <v>18</v>
      </c>
      <c r="N4801">
        <v>23598</v>
      </c>
      <c r="O4801" s="1">
        <f t="shared" si="223"/>
        <v>907.61538461538464</v>
      </c>
      <c r="P4801" s="1">
        <f t="shared" si="224"/>
        <v>20875.153846153848</v>
      </c>
      <c r="Q4801" s="1">
        <f>Table1[[#This Row],[Earned Basic Salary]]*20%</f>
        <v>4175.0307692307697</v>
      </c>
      <c r="R4801" s="1">
        <f>Table1[[#This Row],[Earned Basic Salary]]*10%</f>
        <v>2087.5153846153848</v>
      </c>
      <c r="S4801" s="1">
        <f>Table1[[#This Row],[Earned Basic Salary]]*12%</f>
        <v>2505.0184615384615</v>
      </c>
      <c r="T4801" s="1">
        <f>200</f>
        <v>200</v>
      </c>
      <c r="U4801" s="1">
        <f>Table1[[#This Row],[PF]]+Table1[[#This Row],[Professional Tax]]</f>
        <v>2705.0184615384615</v>
      </c>
      <c r="V4801" s="1">
        <f>Table1[[#This Row],[Overtime Hours]]*200</f>
        <v>3600</v>
      </c>
      <c r="W4801" s="1">
        <f>Table1[[#This Row],[Earned Basic Salary]]+Table1[[#This Row],[HRA]]+Table1[[#This Row],[DA]]+Table1[[#This Row],[Overtime Pay]]</f>
        <v>30737.7</v>
      </c>
      <c r="X4801" s="1">
        <f>Table1[[#This Row],[Gross Salary]]-Table1[[#This Row],[Total Deduction]]</f>
        <v>28032.68153846154</v>
      </c>
      <c r="Y4801" t="s">
        <v>37</v>
      </c>
      <c r="Z4801" t="s">
        <v>48</v>
      </c>
      <c r="AA4801" t="s">
        <v>16786</v>
      </c>
      <c r="AB4801" t="s">
        <v>16787</v>
      </c>
    </row>
    <row r="4802" spans="1:28" x14ac:dyDescent="0.3">
      <c r="A4802" t="s">
        <v>16788</v>
      </c>
      <c r="B4802" t="s">
        <v>193</v>
      </c>
      <c r="C4802">
        <v>30</v>
      </c>
      <c r="D4802" t="s">
        <v>133</v>
      </c>
      <c r="E4802" t="s">
        <v>62</v>
      </c>
      <c r="F4802" t="s">
        <v>55</v>
      </c>
      <c r="G4802" t="s">
        <v>13638</v>
      </c>
      <c r="H4802" t="s">
        <v>35</v>
      </c>
      <c r="I4802" t="s">
        <v>36</v>
      </c>
      <c r="J4802">
        <v>26</v>
      </c>
      <c r="K4802">
        <v>25</v>
      </c>
      <c r="L4802">
        <f t="shared" si="222"/>
        <v>1</v>
      </c>
      <c r="M4802">
        <v>6</v>
      </c>
      <c r="N4802">
        <v>32032</v>
      </c>
      <c r="O4802" s="1">
        <f t="shared" si="223"/>
        <v>1232</v>
      </c>
      <c r="P4802" s="1">
        <f t="shared" si="224"/>
        <v>30800</v>
      </c>
      <c r="Q4802" s="1">
        <f>Table1[[#This Row],[Earned Basic Salary]]*20%</f>
        <v>6160</v>
      </c>
      <c r="R4802" s="1">
        <f>Table1[[#This Row],[Earned Basic Salary]]*10%</f>
        <v>3080</v>
      </c>
      <c r="S4802" s="1">
        <f>Table1[[#This Row],[Earned Basic Salary]]*12%</f>
        <v>3696</v>
      </c>
      <c r="T4802" s="1">
        <f>200</f>
        <v>200</v>
      </c>
      <c r="U4802" s="1">
        <f>Table1[[#This Row],[PF]]+Table1[[#This Row],[Professional Tax]]</f>
        <v>3896</v>
      </c>
      <c r="V4802" s="1">
        <f>Table1[[#This Row],[Overtime Hours]]*200</f>
        <v>1200</v>
      </c>
      <c r="W4802" s="1">
        <f>Table1[[#This Row],[Earned Basic Salary]]+Table1[[#This Row],[HRA]]+Table1[[#This Row],[DA]]+Table1[[#This Row],[Overtime Pay]]</f>
        <v>41240</v>
      </c>
      <c r="X4802" s="1">
        <f>Table1[[#This Row],[Gross Salary]]-Table1[[#This Row],[Total Deduction]]</f>
        <v>37344</v>
      </c>
      <c r="Y4802" t="s">
        <v>37</v>
      </c>
      <c r="Z4802" t="s">
        <v>95</v>
      </c>
      <c r="AA4802" t="s">
        <v>16789</v>
      </c>
      <c r="AB4802" t="s">
        <v>16790</v>
      </c>
    </row>
    <row r="4803" spans="1:28" x14ac:dyDescent="0.3">
      <c r="A4803" t="s">
        <v>16791</v>
      </c>
      <c r="B4803" t="s">
        <v>310</v>
      </c>
      <c r="C4803">
        <v>42</v>
      </c>
      <c r="D4803" t="s">
        <v>81</v>
      </c>
      <c r="E4803" t="s">
        <v>45</v>
      </c>
      <c r="F4803" t="s">
        <v>55</v>
      </c>
      <c r="G4803" t="s">
        <v>11385</v>
      </c>
      <c r="H4803" t="s">
        <v>35</v>
      </c>
      <c r="I4803" t="s">
        <v>36</v>
      </c>
      <c r="J4803">
        <v>26</v>
      </c>
      <c r="K4803">
        <v>24</v>
      </c>
      <c r="L4803">
        <f t="shared" ref="L4803:L4866" si="225">J4803-K4803</f>
        <v>2</v>
      </c>
      <c r="M4803">
        <v>20</v>
      </c>
      <c r="N4803">
        <v>48641</v>
      </c>
      <c r="O4803" s="1">
        <f t="shared" ref="O4803:O4866" si="226">N4803/J4803</f>
        <v>1870.8076923076924</v>
      </c>
      <c r="P4803" s="1">
        <f t="shared" ref="P4803:P4866" si="227">O4803*K4803</f>
        <v>44899.384615384617</v>
      </c>
      <c r="Q4803" s="1">
        <f>Table1[[#This Row],[Earned Basic Salary]]*20%</f>
        <v>8979.876923076923</v>
      </c>
      <c r="R4803" s="1">
        <f>Table1[[#This Row],[Earned Basic Salary]]*10%</f>
        <v>4489.9384615384615</v>
      </c>
      <c r="S4803" s="1">
        <f>Table1[[#This Row],[Earned Basic Salary]]*12%</f>
        <v>5387.9261538461542</v>
      </c>
      <c r="T4803" s="1">
        <f>200</f>
        <v>200</v>
      </c>
      <c r="U4803" s="1">
        <f>Table1[[#This Row],[PF]]+Table1[[#This Row],[Professional Tax]]</f>
        <v>5587.9261538461542</v>
      </c>
      <c r="V4803" s="1">
        <f>Table1[[#This Row],[Overtime Hours]]*200</f>
        <v>4000</v>
      </c>
      <c r="W4803" s="1">
        <f>Table1[[#This Row],[Earned Basic Salary]]+Table1[[#This Row],[HRA]]+Table1[[#This Row],[DA]]+Table1[[#This Row],[Overtime Pay]]</f>
        <v>62369.200000000004</v>
      </c>
      <c r="X4803" s="1">
        <f>Table1[[#This Row],[Gross Salary]]-Table1[[#This Row],[Total Deduction]]</f>
        <v>56781.273846153854</v>
      </c>
      <c r="Y4803" t="s">
        <v>37</v>
      </c>
      <c r="Z4803" t="s">
        <v>38</v>
      </c>
      <c r="AA4803" t="s">
        <v>16792</v>
      </c>
      <c r="AB4803" t="s">
        <v>16793</v>
      </c>
    </row>
    <row r="4804" spans="1:28" x14ac:dyDescent="0.3">
      <c r="A4804" t="s">
        <v>16794</v>
      </c>
      <c r="B4804" t="s">
        <v>382</v>
      </c>
      <c r="C4804">
        <v>40</v>
      </c>
      <c r="D4804" t="s">
        <v>133</v>
      </c>
      <c r="E4804" t="s">
        <v>121</v>
      </c>
      <c r="F4804" t="s">
        <v>69</v>
      </c>
      <c r="G4804" t="s">
        <v>4941</v>
      </c>
      <c r="H4804" t="s">
        <v>35</v>
      </c>
      <c r="I4804" t="s">
        <v>36</v>
      </c>
      <c r="J4804">
        <v>26</v>
      </c>
      <c r="K4804">
        <v>26</v>
      </c>
      <c r="L4804">
        <f t="shared" si="225"/>
        <v>0</v>
      </c>
      <c r="M4804">
        <v>4</v>
      </c>
      <c r="N4804">
        <v>63087</v>
      </c>
      <c r="O4804" s="1">
        <f t="shared" si="226"/>
        <v>2426.4230769230771</v>
      </c>
      <c r="P4804" s="1">
        <f t="shared" si="227"/>
        <v>63087.000000000007</v>
      </c>
      <c r="Q4804" s="1">
        <f>Table1[[#This Row],[Earned Basic Salary]]*20%</f>
        <v>12617.400000000001</v>
      </c>
      <c r="R4804" s="1">
        <f>Table1[[#This Row],[Earned Basic Salary]]*10%</f>
        <v>6308.7000000000007</v>
      </c>
      <c r="S4804" s="1">
        <f>Table1[[#This Row],[Earned Basic Salary]]*12%</f>
        <v>7570.4400000000005</v>
      </c>
      <c r="T4804" s="1">
        <f>200</f>
        <v>200</v>
      </c>
      <c r="U4804" s="1">
        <f>Table1[[#This Row],[PF]]+Table1[[#This Row],[Professional Tax]]</f>
        <v>7770.4400000000005</v>
      </c>
      <c r="V4804" s="1">
        <f>Table1[[#This Row],[Overtime Hours]]*200</f>
        <v>800</v>
      </c>
      <c r="W4804" s="1">
        <f>Table1[[#This Row],[Earned Basic Salary]]+Table1[[#This Row],[HRA]]+Table1[[#This Row],[DA]]+Table1[[#This Row],[Overtime Pay]]</f>
        <v>82813.100000000006</v>
      </c>
      <c r="X4804" s="1">
        <f>Table1[[#This Row],[Gross Salary]]-Table1[[#This Row],[Total Deduction]]</f>
        <v>75042.66</v>
      </c>
      <c r="Y4804" t="s">
        <v>37</v>
      </c>
      <c r="Z4804" t="s">
        <v>106</v>
      </c>
      <c r="AA4804" t="s">
        <v>16795</v>
      </c>
      <c r="AB4804" t="s">
        <v>16796</v>
      </c>
    </row>
    <row r="4805" spans="1:28" x14ac:dyDescent="0.3">
      <c r="A4805" t="s">
        <v>16797</v>
      </c>
      <c r="B4805" t="s">
        <v>158</v>
      </c>
      <c r="C4805">
        <v>24</v>
      </c>
      <c r="D4805" t="s">
        <v>127</v>
      </c>
      <c r="E4805" t="s">
        <v>82</v>
      </c>
      <c r="F4805" t="s">
        <v>46</v>
      </c>
      <c r="G4805" t="s">
        <v>3635</v>
      </c>
      <c r="H4805" t="s">
        <v>35</v>
      </c>
      <c r="I4805" t="s">
        <v>36</v>
      </c>
      <c r="J4805">
        <v>26</v>
      </c>
      <c r="K4805">
        <v>23</v>
      </c>
      <c r="L4805">
        <f t="shared" si="225"/>
        <v>3</v>
      </c>
      <c r="M4805">
        <v>3</v>
      </c>
      <c r="N4805">
        <v>20466</v>
      </c>
      <c r="O4805" s="1">
        <f t="shared" si="226"/>
        <v>787.15384615384619</v>
      </c>
      <c r="P4805" s="1">
        <f t="shared" si="227"/>
        <v>18104.538461538461</v>
      </c>
      <c r="Q4805" s="1">
        <f>Table1[[#This Row],[Earned Basic Salary]]*20%</f>
        <v>3620.9076923076923</v>
      </c>
      <c r="R4805" s="1">
        <f>Table1[[#This Row],[Earned Basic Salary]]*10%</f>
        <v>1810.4538461538461</v>
      </c>
      <c r="S4805" s="1">
        <f>Table1[[#This Row],[Earned Basic Salary]]*12%</f>
        <v>2172.5446153846151</v>
      </c>
      <c r="T4805" s="1">
        <f>200</f>
        <v>200</v>
      </c>
      <c r="U4805" s="1">
        <f>Table1[[#This Row],[PF]]+Table1[[#This Row],[Professional Tax]]</f>
        <v>2372.5446153846151</v>
      </c>
      <c r="V4805" s="1">
        <f>Table1[[#This Row],[Overtime Hours]]*200</f>
        <v>600</v>
      </c>
      <c r="W4805" s="1">
        <f>Table1[[#This Row],[Earned Basic Salary]]+Table1[[#This Row],[HRA]]+Table1[[#This Row],[DA]]+Table1[[#This Row],[Overtime Pay]]</f>
        <v>24135.9</v>
      </c>
      <c r="X4805" s="1">
        <f>Table1[[#This Row],[Gross Salary]]-Table1[[#This Row],[Total Deduction]]</f>
        <v>21763.355384615388</v>
      </c>
      <c r="Y4805" t="s">
        <v>37</v>
      </c>
      <c r="Z4805" t="s">
        <v>48</v>
      </c>
      <c r="AA4805" t="s">
        <v>16798</v>
      </c>
      <c r="AB4805" t="s">
        <v>16799</v>
      </c>
    </row>
    <row r="4806" spans="1:28" x14ac:dyDescent="0.3">
      <c r="A4806" t="s">
        <v>16800</v>
      </c>
      <c r="B4806" t="s">
        <v>1574</v>
      </c>
      <c r="C4806">
        <v>51</v>
      </c>
      <c r="D4806" t="s">
        <v>31</v>
      </c>
      <c r="E4806" t="s">
        <v>62</v>
      </c>
      <c r="F4806" t="s">
        <v>55</v>
      </c>
      <c r="G4806" t="s">
        <v>13765</v>
      </c>
      <c r="H4806" t="s">
        <v>35</v>
      </c>
      <c r="I4806" t="s">
        <v>36</v>
      </c>
      <c r="J4806">
        <v>26</v>
      </c>
      <c r="K4806">
        <v>24</v>
      </c>
      <c r="L4806">
        <f t="shared" si="225"/>
        <v>2</v>
      </c>
      <c r="M4806">
        <v>2</v>
      </c>
      <c r="N4806">
        <v>65506</v>
      </c>
      <c r="O4806" s="1">
        <f t="shared" si="226"/>
        <v>2519.4615384615386</v>
      </c>
      <c r="P4806" s="1">
        <f t="shared" si="227"/>
        <v>60467.076923076922</v>
      </c>
      <c r="Q4806" s="1">
        <f>Table1[[#This Row],[Earned Basic Salary]]*20%</f>
        <v>12093.415384615386</v>
      </c>
      <c r="R4806" s="1">
        <f>Table1[[#This Row],[Earned Basic Salary]]*10%</f>
        <v>6046.7076923076929</v>
      </c>
      <c r="S4806" s="1">
        <f>Table1[[#This Row],[Earned Basic Salary]]*12%</f>
        <v>7256.0492307692302</v>
      </c>
      <c r="T4806" s="1">
        <f>200</f>
        <v>200</v>
      </c>
      <c r="U4806" s="1">
        <f>Table1[[#This Row],[PF]]+Table1[[#This Row],[Professional Tax]]</f>
        <v>7456.0492307692302</v>
      </c>
      <c r="V4806" s="1">
        <f>Table1[[#This Row],[Overtime Hours]]*200</f>
        <v>400</v>
      </c>
      <c r="W4806" s="1">
        <f>Table1[[#This Row],[Earned Basic Salary]]+Table1[[#This Row],[HRA]]+Table1[[#This Row],[DA]]+Table1[[#This Row],[Overtime Pay]]</f>
        <v>79007.199999999997</v>
      </c>
      <c r="X4806" s="1">
        <f>Table1[[#This Row],[Gross Salary]]-Table1[[#This Row],[Total Deduction]]</f>
        <v>71551.150769230764</v>
      </c>
      <c r="Y4806" t="s">
        <v>37</v>
      </c>
      <c r="Z4806" t="s">
        <v>48</v>
      </c>
      <c r="AA4806" t="s">
        <v>16801</v>
      </c>
      <c r="AB4806" t="s">
        <v>16802</v>
      </c>
    </row>
    <row r="4807" spans="1:28" x14ac:dyDescent="0.3">
      <c r="A4807" t="s">
        <v>16803</v>
      </c>
      <c r="B4807" t="s">
        <v>250</v>
      </c>
      <c r="C4807">
        <v>30</v>
      </c>
      <c r="D4807" t="s">
        <v>61</v>
      </c>
      <c r="E4807" t="s">
        <v>82</v>
      </c>
      <c r="F4807" t="s">
        <v>33</v>
      </c>
      <c r="G4807" t="s">
        <v>793</v>
      </c>
      <c r="H4807" t="s">
        <v>35</v>
      </c>
      <c r="I4807" t="s">
        <v>36</v>
      </c>
      <c r="J4807">
        <v>26</v>
      </c>
      <c r="K4807">
        <v>24</v>
      </c>
      <c r="L4807">
        <f t="shared" si="225"/>
        <v>2</v>
      </c>
      <c r="M4807">
        <v>14</v>
      </c>
      <c r="N4807">
        <v>49642</v>
      </c>
      <c r="O4807" s="1">
        <f t="shared" si="226"/>
        <v>1909.3076923076924</v>
      </c>
      <c r="P4807" s="1">
        <f t="shared" si="227"/>
        <v>45823.384615384617</v>
      </c>
      <c r="Q4807" s="1">
        <f>Table1[[#This Row],[Earned Basic Salary]]*20%</f>
        <v>9164.6769230769241</v>
      </c>
      <c r="R4807" s="1">
        <f>Table1[[#This Row],[Earned Basic Salary]]*10%</f>
        <v>4582.3384615384621</v>
      </c>
      <c r="S4807" s="1">
        <f>Table1[[#This Row],[Earned Basic Salary]]*12%</f>
        <v>5498.8061538461534</v>
      </c>
      <c r="T4807" s="1">
        <f>200</f>
        <v>200</v>
      </c>
      <c r="U4807" s="1">
        <f>Table1[[#This Row],[PF]]+Table1[[#This Row],[Professional Tax]]</f>
        <v>5698.8061538461534</v>
      </c>
      <c r="V4807" s="1">
        <f>Table1[[#This Row],[Overtime Hours]]*200</f>
        <v>2800</v>
      </c>
      <c r="W4807" s="1">
        <f>Table1[[#This Row],[Earned Basic Salary]]+Table1[[#This Row],[HRA]]+Table1[[#This Row],[DA]]+Table1[[#This Row],[Overtime Pay]]</f>
        <v>62370.400000000001</v>
      </c>
      <c r="X4807" s="1">
        <f>Table1[[#This Row],[Gross Salary]]-Table1[[#This Row],[Total Deduction]]</f>
        <v>56671.593846153846</v>
      </c>
      <c r="Y4807" t="s">
        <v>37</v>
      </c>
      <c r="Z4807" t="s">
        <v>95</v>
      </c>
      <c r="AA4807" t="s">
        <v>16804</v>
      </c>
      <c r="AB4807" t="s">
        <v>16805</v>
      </c>
    </row>
    <row r="4808" spans="1:28" x14ac:dyDescent="0.3">
      <c r="A4808" t="s">
        <v>16806</v>
      </c>
      <c r="B4808" t="s">
        <v>1049</v>
      </c>
      <c r="C4808">
        <v>55</v>
      </c>
      <c r="D4808" t="s">
        <v>44</v>
      </c>
      <c r="E4808" t="s">
        <v>62</v>
      </c>
      <c r="F4808" t="s">
        <v>63</v>
      </c>
      <c r="G4808" t="s">
        <v>920</v>
      </c>
      <c r="H4808" t="s">
        <v>35</v>
      </c>
      <c r="I4808" t="s">
        <v>36</v>
      </c>
      <c r="J4808">
        <v>26</v>
      </c>
      <c r="K4808">
        <v>24</v>
      </c>
      <c r="L4808">
        <f t="shared" si="225"/>
        <v>2</v>
      </c>
      <c r="M4808">
        <v>11</v>
      </c>
      <c r="N4808">
        <v>30474</v>
      </c>
      <c r="O4808" s="1">
        <f t="shared" si="226"/>
        <v>1172.0769230769231</v>
      </c>
      <c r="P4808" s="1">
        <f t="shared" si="227"/>
        <v>28129.846153846156</v>
      </c>
      <c r="Q4808" s="1">
        <f>Table1[[#This Row],[Earned Basic Salary]]*20%</f>
        <v>5625.9692307692312</v>
      </c>
      <c r="R4808" s="1">
        <f>Table1[[#This Row],[Earned Basic Salary]]*10%</f>
        <v>2812.9846153846156</v>
      </c>
      <c r="S4808" s="1">
        <f>Table1[[#This Row],[Earned Basic Salary]]*12%</f>
        <v>3375.5815384615385</v>
      </c>
      <c r="T4808" s="1">
        <f>200</f>
        <v>200</v>
      </c>
      <c r="U4808" s="1">
        <f>Table1[[#This Row],[PF]]+Table1[[#This Row],[Professional Tax]]</f>
        <v>3575.5815384615385</v>
      </c>
      <c r="V4808" s="1">
        <f>Table1[[#This Row],[Overtime Hours]]*200</f>
        <v>2200</v>
      </c>
      <c r="W4808" s="1">
        <f>Table1[[#This Row],[Earned Basic Salary]]+Table1[[#This Row],[HRA]]+Table1[[#This Row],[DA]]+Table1[[#This Row],[Overtime Pay]]</f>
        <v>38768.800000000003</v>
      </c>
      <c r="X4808" s="1">
        <f>Table1[[#This Row],[Gross Salary]]-Table1[[#This Row],[Total Deduction]]</f>
        <v>35193.218461538461</v>
      </c>
      <c r="Y4808" t="s">
        <v>37</v>
      </c>
      <c r="Z4808" t="s">
        <v>106</v>
      </c>
      <c r="AA4808" t="s">
        <v>16807</v>
      </c>
      <c r="AB4808" t="s">
        <v>16808</v>
      </c>
    </row>
    <row r="4809" spans="1:28" x14ac:dyDescent="0.3">
      <c r="A4809" t="s">
        <v>16809</v>
      </c>
      <c r="B4809" t="s">
        <v>1852</v>
      </c>
      <c r="C4809">
        <v>38</v>
      </c>
      <c r="D4809" t="s">
        <v>81</v>
      </c>
      <c r="E4809" t="s">
        <v>121</v>
      </c>
      <c r="F4809" t="s">
        <v>33</v>
      </c>
      <c r="G4809" t="s">
        <v>16233</v>
      </c>
      <c r="H4809" t="s">
        <v>35</v>
      </c>
      <c r="I4809" t="s">
        <v>36</v>
      </c>
      <c r="J4809">
        <v>26</v>
      </c>
      <c r="K4809">
        <v>22</v>
      </c>
      <c r="L4809">
        <f t="shared" si="225"/>
        <v>4</v>
      </c>
      <c r="M4809">
        <v>2</v>
      </c>
      <c r="N4809">
        <v>71628</v>
      </c>
      <c r="O4809" s="1">
        <f t="shared" si="226"/>
        <v>2754.9230769230771</v>
      </c>
      <c r="P4809" s="1">
        <f t="shared" si="227"/>
        <v>60608.307692307695</v>
      </c>
      <c r="Q4809" s="1">
        <f>Table1[[#This Row],[Earned Basic Salary]]*20%</f>
        <v>12121.66153846154</v>
      </c>
      <c r="R4809" s="1">
        <f>Table1[[#This Row],[Earned Basic Salary]]*10%</f>
        <v>6060.8307692307699</v>
      </c>
      <c r="S4809" s="1">
        <f>Table1[[#This Row],[Earned Basic Salary]]*12%</f>
        <v>7272.9969230769229</v>
      </c>
      <c r="T4809" s="1">
        <f>200</f>
        <v>200</v>
      </c>
      <c r="U4809" s="1">
        <f>Table1[[#This Row],[PF]]+Table1[[#This Row],[Professional Tax]]</f>
        <v>7472.9969230769229</v>
      </c>
      <c r="V4809" s="1">
        <f>Table1[[#This Row],[Overtime Hours]]*200</f>
        <v>400</v>
      </c>
      <c r="W4809" s="1">
        <f>Table1[[#This Row],[Earned Basic Salary]]+Table1[[#This Row],[HRA]]+Table1[[#This Row],[DA]]+Table1[[#This Row],[Overtime Pay]]</f>
        <v>79190.8</v>
      </c>
      <c r="X4809" s="1">
        <f>Table1[[#This Row],[Gross Salary]]-Table1[[#This Row],[Total Deduction]]</f>
        <v>71717.803076923083</v>
      </c>
      <c r="Y4809" t="s">
        <v>37</v>
      </c>
      <c r="Z4809" t="s">
        <v>38</v>
      </c>
      <c r="AA4809" t="s">
        <v>16810</v>
      </c>
      <c r="AB4809" t="s">
        <v>16811</v>
      </c>
    </row>
    <row r="4810" spans="1:28" x14ac:dyDescent="0.3">
      <c r="A4810" t="s">
        <v>16812</v>
      </c>
      <c r="B4810" t="s">
        <v>750</v>
      </c>
      <c r="C4810">
        <v>26</v>
      </c>
      <c r="D4810" t="s">
        <v>53</v>
      </c>
      <c r="E4810" t="s">
        <v>32</v>
      </c>
      <c r="F4810" t="s">
        <v>89</v>
      </c>
      <c r="G4810" t="s">
        <v>1635</v>
      </c>
      <c r="H4810" t="s">
        <v>35</v>
      </c>
      <c r="I4810" t="s">
        <v>36</v>
      </c>
      <c r="J4810">
        <v>26</v>
      </c>
      <c r="K4810">
        <v>23</v>
      </c>
      <c r="L4810">
        <f t="shared" si="225"/>
        <v>3</v>
      </c>
      <c r="M4810">
        <v>9</v>
      </c>
      <c r="N4810">
        <v>56271</v>
      </c>
      <c r="O4810" s="1">
        <f t="shared" si="226"/>
        <v>2164.2692307692309</v>
      </c>
      <c r="P4810" s="1">
        <f t="shared" si="227"/>
        <v>49778.192307692312</v>
      </c>
      <c r="Q4810" s="1">
        <f>Table1[[#This Row],[Earned Basic Salary]]*20%</f>
        <v>9955.6384615384632</v>
      </c>
      <c r="R4810" s="1">
        <f>Table1[[#This Row],[Earned Basic Salary]]*10%</f>
        <v>4977.8192307692316</v>
      </c>
      <c r="S4810" s="1">
        <f>Table1[[#This Row],[Earned Basic Salary]]*12%</f>
        <v>5973.3830769230772</v>
      </c>
      <c r="T4810" s="1">
        <f>200</f>
        <v>200</v>
      </c>
      <c r="U4810" s="1">
        <f>Table1[[#This Row],[PF]]+Table1[[#This Row],[Professional Tax]]</f>
        <v>6173.3830769230772</v>
      </c>
      <c r="V4810" s="1">
        <f>Table1[[#This Row],[Overtime Hours]]*200</f>
        <v>1800</v>
      </c>
      <c r="W4810" s="1">
        <f>Table1[[#This Row],[Earned Basic Salary]]+Table1[[#This Row],[HRA]]+Table1[[#This Row],[DA]]+Table1[[#This Row],[Overtime Pay]]</f>
        <v>66511.649999999994</v>
      </c>
      <c r="X4810" s="1">
        <f>Table1[[#This Row],[Gross Salary]]-Table1[[#This Row],[Total Deduction]]</f>
        <v>60338.266923076917</v>
      </c>
      <c r="Y4810" t="s">
        <v>37</v>
      </c>
      <c r="Z4810" t="s">
        <v>95</v>
      </c>
      <c r="AA4810" t="s">
        <v>16813</v>
      </c>
      <c r="AB4810" t="s">
        <v>16814</v>
      </c>
    </row>
    <row r="4811" spans="1:28" x14ac:dyDescent="0.3">
      <c r="A4811" t="s">
        <v>16815</v>
      </c>
      <c r="B4811" t="s">
        <v>295</v>
      </c>
      <c r="C4811">
        <v>48</v>
      </c>
      <c r="D4811" t="s">
        <v>133</v>
      </c>
      <c r="E4811" t="s">
        <v>62</v>
      </c>
      <c r="F4811" t="s">
        <v>46</v>
      </c>
      <c r="G4811" t="s">
        <v>2060</v>
      </c>
      <c r="H4811" t="s">
        <v>35</v>
      </c>
      <c r="I4811" t="s">
        <v>36</v>
      </c>
      <c r="J4811">
        <v>26</v>
      </c>
      <c r="K4811">
        <v>23</v>
      </c>
      <c r="L4811">
        <f t="shared" si="225"/>
        <v>3</v>
      </c>
      <c r="M4811">
        <v>9</v>
      </c>
      <c r="N4811">
        <v>55971</v>
      </c>
      <c r="O4811" s="1">
        <f t="shared" si="226"/>
        <v>2152.7307692307691</v>
      </c>
      <c r="P4811" s="1">
        <f t="shared" si="227"/>
        <v>49512.807692307688</v>
      </c>
      <c r="Q4811" s="1">
        <f>Table1[[#This Row],[Earned Basic Salary]]*20%</f>
        <v>9902.5615384615376</v>
      </c>
      <c r="R4811" s="1">
        <f>Table1[[#This Row],[Earned Basic Salary]]*10%</f>
        <v>4951.2807692307688</v>
      </c>
      <c r="S4811" s="1">
        <f>Table1[[#This Row],[Earned Basic Salary]]*12%</f>
        <v>5941.536923076922</v>
      </c>
      <c r="T4811" s="1">
        <f>200</f>
        <v>200</v>
      </c>
      <c r="U4811" s="1">
        <f>Table1[[#This Row],[PF]]+Table1[[#This Row],[Professional Tax]]</f>
        <v>6141.536923076922</v>
      </c>
      <c r="V4811" s="1">
        <f>Table1[[#This Row],[Overtime Hours]]*200</f>
        <v>1800</v>
      </c>
      <c r="W4811" s="1">
        <f>Table1[[#This Row],[Earned Basic Salary]]+Table1[[#This Row],[HRA]]+Table1[[#This Row],[DA]]+Table1[[#This Row],[Overtime Pay]]</f>
        <v>66166.649999999994</v>
      </c>
      <c r="X4811" s="1">
        <f>Table1[[#This Row],[Gross Salary]]-Table1[[#This Row],[Total Deduction]]</f>
        <v>60025.113076923073</v>
      </c>
      <c r="Y4811" t="s">
        <v>37</v>
      </c>
      <c r="Z4811" t="s">
        <v>106</v>
      </c>
      <c r="AA4811" t="s">
        <v>16816</v>
      </c>
      <c r="AB4811" t="s">
        <v>16817</v>
      </c>
    </row>
    <row r="4812" spans="1:28" x14ac:dyDescent="0.3">
      <c r="A4812" t="s">
        <v>16818</v>
      </c>
      <c r="B4812" t="s">
        <v>2300</v>
      </c>
      <c r="C4812">
        <v>51</v>
      </c>
      <c r="D4812" t="s">
        <v>61</v>
      </c>
      <c r="E4812" t="s">
        <v>121</v>
      </c>
      <c r="F4812" t="s">
        <v>83</v>
      </c>
      <c r="G4812" t="s">
        <v>2320</v>
      </c>
      <c r="H4812" t="s">
        <v>35</v>
      </c>
      <c r="I4812" t="s">
        <v>36</v>
      </c>
      <c r="J4812">
        <v>26</v>
      </c>
      <c r="K4812">
        <v>23</v>
      </c>
      <c r="L4812">
        <f t="shared" si="225"/>
        <v>3</v>
      </c>
      <c r="M4812">
        <v>5</v>
      </c>
      <c r="N4812">
        <v>25160</v>
      </c>
      <c r="O4812" s="1">
        <f t="shared" si="226"/>
        <v>967.69230769230774</v>
      </c>
      <c r="P4812" s="1">
        <f t="shared" si="227"/>
        <v>22256.923076923078</v>
      </c>
      <c r="Q4812" s="1">
        <f>Table1[[#This Row],[Earned Basic Salary]]*20%</f>
        <v>4451.3846153846162</v>
      </c>
      <c r="R4812" s="1">
        <f>Table1[[#This Row],[Earned Basic Salary]]*10%</f>
        <v>2225.6923076923081</v>
      </c>
      <c r="S4812" s="1">
        <f>Table1[[#This Row],[Earned Basic Salary]]*12%</f>
        <v>2670.8307692307694</v>
      </c>
      <c r="T4812" s="1">
        <f>200</f>
        <v>200</v>
      </c>
      <c r="U4812" s="1">
        <f>Table1[[#This Row],[PF]]+Table1[[#This Row],[Professional Tax]]</f>
        <v>2870.8307692307694</v>
      </c>
      <c r="V4812" s="1">
        <f>Table1[[#This Row],[Overtime Hours]]*200</f>
        <v>1000</v>
      </c>
      <c r="W4812" s="1">
        <f>Table1[[#This Row],[Earned Basic Salary]]+Table1[[#This Row],[HRA]]+Table1[[#This Row],[DA]]+Table1[[#This Row],[Overtime Pay]]</f>
        <v>29934.000000000004</v>
      </c>
      <c r="X4812" s="1">
        <f>Table1[[#This Row],[Gross Salary]]-Table1[[#This Row],[Total Deduction]]</f>
        <v>27063.169230769236</v>
      </c>
      <c r="Y4812" t="s">
        <v>37</v>
      </c>
      <c r="Z4812" t="s">
        <v>38</v>
      </c>
      <c r="AA4812" t="s">
        <v>16819</v>
      </c>
      <c r="AB4812" t="s">
        <v>16820</v>
      </c>
    </row>
    <row r="4813" spans="1:28" x14ac:dyDescent="0.3">
      <c r="A4813" t="s">
        <v>16821</v>
      </c>
      <c r="B4813" t="s">
        <v>1574</v>
      </c>
      <c r="C4813">
        <v>52</v>
      </c>
      <c r="D4813" t="s">
        <v>133</v>
      </c>
      <c r="E4813" t="s">
        <v>54</v>
      </c>
      <c r="F4813" t="s">
        <v>63</v>
      </c>
      <c r="G4813" t="s">
        <v>10707</v>
      </c>
      <c r="H4813" t="s">
        <v>35</v>
      </c>
      <c r="I4813" t="s">
        <v>36</v>
      </c>
      <c r="J4813">
        <v>26</v>
      </c>
      <c r="K4813">
        <v>23</v>
      </c>
      <c r="L4813">
        <f t="shared" si="225"/>
        <v>3</v>
      </c>
      <c r="M4813">
        <v>1</v>
      </c>
      <c r="N4813">
        <v>74201</v>
      </c>
      <c r="O4813" s="1">
        <f t="shared" si="226"/>
        <v>2853.8846153846152</v>
      </c>
      <c r="P4813" s="1">
        <f t="shared" si="227"/>
        <v>65639.346153846156</v>
      </c>
      <c r="Q4813" s="1">
        <f>Table1[[#This Row],[Earned Basic Salary]]*20%</f>
        <v>13127.869230769233</v>
      </c>
      <c r="R4813" s="1">
        <f>Table1[[#This Row],[Earned Basic Salary]]*10%</f>
        <v>6563.9346153846163</v>
      </c>
      <c r="S4813" s="1">
        <f>Table1[[#This Row],[Earned Basic Salary]]*12%</f>
        <v>7876.7215384615383</v>
      </c>
      <c r="T4813" s="1">
        <f>200</f>
        <v>200</v>
      </c>
      <c r="U4813" s="1">
        <f>Table1[[#This Row],[PF]]+Table1[[#This Row],[Professional Tax]]</f>
        <v>8076.7215384615383</v>
      </c>
      <c r="V4813" s="1">
        <f>Table1[[#This Row],[Overtime Hours]]*200</f>
        <v>200</v>
      </c>
      <c r="W4813" s="1">
        <f>Table1[[#This Row],[Earned Basic Salary]]+Table1[[#This Row],[HRA]]+Table1[[#This Row],[DA]]+Table1[[#This Row],[Overtime Pay]]</f>
        <v>85531.15</v>
      </c>
      <c r="X4813" s="1">
        <f>Table1[[#This Row],[Gross Salary]]-Table1[[#This Row],[Total Deduction]]</f>
        <v>77454.428461538453</v>
      </c>
      <c r="Y4813" t="s">
        <v>37</v>
      </c>
      <c r="Z4813" t="s">
        <v>106</v>
      </c>
      <c r="AA4813" t="s">
        <v>16822</v>
      </c>
      <c r="AB4813" t="s">
        <v>16823</v>
      </c>
    </row>
    <row r="4814" spans="1:28" x14ac:dyDescent="0.3">
      <c r="A4814" t="s">
        <v>16824</v>
      </c>
      <c r="B4814" t="s">
        <v>2233</v>
      </c>
      <c r="C4814">
        <v>29</v>
      </c>
      <c r="D4814" t="s">
        <v>44</v>
      </c>
      <c r="E4814" t="s">
        <v>45</v>
      </c>
      <c r="F4814" t="s">
        <v>55</v>
      </c>
      <c r="G4814" t="s">
        <v>8303</v>
      </c>
      <c r="H4814" t="s">
        <v>35</v>
      </c>
      <c r="I4814" t="s">
        <v>36</v>
      </c>
      <c r="J4814">
        <v>26</v>
      </c>
      <c r="K4814">
        <v>23</v>
      </c>
      <c r="L4814">
        <f t="shared" si="225"/>
        <v>3</v>
      </c>
      <c r="M4814">
        <v>8</v>
      </c>
      <c r="N4814">
        <v>40760</v>
      </c>
      <c r="O4814" s="1">
        <f t="shared" si="226"/>
        <v>1567.6923076923076</v>
      </c>
      <c r="P4814" s="1">
        <f t="shared" si="227"/>
        <v>36056.923076923078</v>
      </c>
      <c r="Q4814" s="1">
        <f>Table1[[#This Row],[Earned Basic Salary]]*20%</f>
        <v>7211.3846153846162</v>
      </c>
      <c r="R4814" s="1">
        <f>Table1[[#This Row],[Earned Basic Salary]]*10%</f>
        <v>3605.6923076923081</v>
      </c>
      <c r="S4814" s="1">
        <f>Table1[[#This Row],[Earned Basic Salary]]*12%</f>
        <v>4326.830769230769</v>
      </c>
      <c r="T4814" s="1">
        <f>200</f>
        <v>200</v>
      </c>
      <c r="U4814" s="1">
        <f>Table1[[#This Row],[PF]]+Table1[[#This Row],[Professional Tax]]</f>
        <v>4526.830769230769</v>
      </c>
      <c r="V4814" s="1">
        <f>Table1[[#This Row],[Overtime Hours]]*200</f>
        <v>1600</v>
      </c>
      <c r="W4814" s="1">
        <f>Table1[[#This Row],[Earned Basic Salary]]+Table1[[#This Row],[HRA]]+Table1[[#This Row],[DA]]+Table1[[#This Row],[Overtime Pay]]</f>
        <v>48474</v>
      </c>
      <c r="X4814" s="1">
        <f>Table1[[#This Row],[Gross Salary]]-Table1[[#This Row],[Total Deduction]]</f>
        <v>43947.169230769228</v>
      </c>
      <c r="Y4814" t="s">
        <v>37</v>
      </c>
      <c r="Z4814" t="s">
        <v>106</v>
      </c>
      <c r="AA4814" t="s">
        <v>16825</v>
      </c>
      <c r="AB4814" t="s">
        <v>16826</v>
      </c>
    </row>
    <row r="4815" spans="1:28" x14ac:dyDescent="0.3">
      <c r="A4815" t="s">
        <v>16827</v>
      </c>
      <c r="B4815" t="s">
        <v>1049</v>
      </c>
      <c r="C4815">
        <v>44</v>
      </c>
      <c r="D4815" t="s">
        <v>81</v>
      </c>
      <c r="E4815" t="s">
        <v>82</v>
      </c>
      <c r="F4815" t="s">
        <v>33</v>
      </c>
      <c r="G4815" t="s">
        <v>435</v>
      </c>
      <c r="H4815" t="s">
        <v>35</v>
      </c>
      <c r="I4815" t="s">
        <v>36</v>
      </c>
      <c r="J4815">
        <v>26</v>
      </c>
      <c r="K4815">
        <v>23</v>
      </c>
      <c r="L4815">
        <f t="shared" si="225"/>
        <v>3</v>
      </c>
      <c r="M4815">
        <v>0</v>
      </c>
      <c r="N4815">
        <v>38171</v>
      </c>
      <c r="O4815" s="1">
        <f t="shared" si="226"/>
        <v>1468.1153846153845</v>
      </c>
      <c r="P4815" s="1">
        <f t="shared" si="227"/>
        <v>33766.653846153844</v>
      </c>
      <c r="Q4815" s="1">
        <f>Table1[[#This Row],[Earned Basic Salary]]*20%</f>
        <v>6753.330769230769</v>
      </c>
      <c r="R4815" s="1">
        <f>Table1[[#This Row],[Earned Basic Salary]]*10%</f>
        <v>3376.6653846153845</v>
      </c>
      <c r="S4815" s="1">
        <f>Table1[[#This Row],[Earned Basic Salary]]*12%</f>
        <v>4051.998461538461</v>
      </c>
      <c r="T4815" s="1">
        <f>200</f>
        <v>200</v>
      </c>
      <c r="U4815" s="1">
        <f>Table1[[#This Row],[PF]]+Table1[[#This Row],[Professional Tax]]</f>
        <v>4251.998461538461</v>
      </c>
      <c r="V4815" s="1">
        <f>Table1[[#This Row],[Overtime Hours]]*200</f>
        <v>0</v>
      </c>
      <c r="W4815" s="1">
        <f>Table1[[#This Row],[Earned Basic Salary]]+Table1[[#This Row],[HRA]]+Table1[[#This Row],[DA]]+Table1[[#This Row],[Overtime Pay]]</f>
        <v>43896.65</v>
      </c>
      <c r="X4815" s="1">
        <f>Table1[[#This Row],[Gross Salary]]-Table1[[#This Row],[Total Deduction]]</f>
        <v>39644.651538461541</v>
      </c>
      <c r="Y4815" t="s">
        <v>37</v>
      </c>
      <c r="Z4815" t="s">
        <v>38</v>
      </c>
      <c r="AA4815" t="s">
        <v>16828</v>
      </c>
      <c r="AB4815" t="s">
        <v>16829</v>
      </c>
    </row>
    <row r="4816" spans="1:28" x14ac:dyDescent="0.3">
      <c r="A4816" t="s">
        <v>16830</v>
      </c>
      <c r="B4816" t="s">
        <v>558</v>
      </c>
      <c r="C4816">
        <v>39</v>
      </c>
      <c r="D4816" t="s">
        <v>31</v>
      </c>
      <c r="E4816" t="s">
        <v>54</v>
      </c>
      <c r="F4816" t="s">
        <v>46</v>
      </c>
      <c r="G4816" t="s">
        <v>16831</v>
      </c>
      <c r="H4816" t="s">
        <v>35</v>
      </c>
      <c r="I4816" t="s">
        <v>36</v>
      </c>
      <c r="J4816">
        <v>26</v>
      </c>
      <c r="K4816">
        <v>24</v>
      </c>
      <c r="L4816">
        <f t="shared" si="225"/>
        <v>2</v>
      </c>
      <c r="M4816">
        <v>9</v>
      </c>
      <c r="N4816">
        <v>69719</v>
      </c>
      <c r="O4816" s="1">
        <f t="shared" si="226"/>
        <v>2681.5</v>
      </c>
      <c r="P4816" s="1">
        <f t="shared" si="227"/>
        <v>64356</v>
      </c>
      <c r="Q4816" s="1">
        <f>Table1[[#This Row],[Earned Basic Salary]]*20%</f>
        <v>12871.2</v>
      </c>
      <c r="R4816" s="1">
        <f>Table1[[#This Row],[Earned Basic Salary]]*10%</f>
        <v>6435.6</v>
      </c>
      <c r="S4816" s="1">
        <f>Table1[[#This Row],[Earned Basic Salary]]*12%</f>
        <v>7722.7199999999993</v>
      </c>
      <c r="T4816" s="1">
        <f>200</f>
        <v>200</v>
      </c>
      <c r="U4816" s="1">
        <f>Table1[[#This Row],[PF]]+Table1[[#This Row],[Professional Tax]]</f>
        <v>7922.7199999999993</v>
      </c>
      <c r="V4816" s="1">
        <f>Table1[[#This Row],[Overtime Hours]]*200</f>
        <v>1800</v>
      </c>
      <c r="W4816" s="1">
        <f>Table1[[#This Row],[Earned Basic Salary]]+Table1[[#This Row],[HRA]]+Table1[[#This Row],[DA]]+Table1[[#This Row],[Overtime Pay]]</f>
        <v>85462.8</v>
      </c>
      <c r="X4816" s="1">
        <f>Table1[[#This Row],[Gross Salary]]-Table1[[#This Row],[Total Deduction]]</f>
        <v>77540.08</v>
      </c>
      <c r="Y4816" t="s">
        <v>37</v>
      </c>
      <c r="Z4816" t="s">
        <v>48</v>
      </c>
      <c r="AA4816" t="s">
        <v>16832</v>
      </c>
      <c r="AB4816" t="s">
        <v>16833</v>
      </c>
    </row>
    <row r="4817" spans="1:28" x14ac:dyDescent="0.3">
      <c r="A4817" t="s">
        <v>16834</v>
      </c>
      <c r="B4817" t="s">
        <v>1140</v>
      </c>
      <c r="C4817">
        <v>33</v>
      </c>
      <c r="D4817" t="s">
        <v>53</v>
      </c>
      <c r="E4817" t="s">
        <v>54</v>
      </c>
      <c r="F4817" t="s">
        <v>33</v>
      </c>
      <c r="G4817" t="s">
        <v>12142</v>
      </c>
      <c r="H4817" t="s">
        <v>35</v>
      </c>
      <c r="I4817" t="s">
        <v>36</v>
      </c>
      <c r="J4817">
        <v>26</v>
      </c>
      <c r="K4817">
        <v>25</v>
      </c>
      <c r="L4817">
        <f t="shared" si="225"/>
        <v>1</v>
      </c>
      <c r="M4817">
        <v>8</v>
      </c>
      <c r="N4817">
        <v>24287</v>
      </c>
      <c r="O4817" s="1">
        <f t="shared" si="226"/>
        <v>934.11538461538464</v>
      </c>
      <c r="P4817" s="1">
        <f t="shared" si="227"/>
        <v>23352.884615384617</v>
      </c>
      <c r="Q4817" s="1">
        <f>Table1[[#This Row],[Earned Basic Salary]]*20%</f>
        <v>4670.5769230769238</v>
      </c>
      <c r="R4817" s="1">
        <f>Table1[[#This Row],[Earned Basic Salary]]*10%</f>
        <v>2335.2884615384619</v>
      </c>
      <c r="S4817" s="1">
        <f>Table1[[#This Row],[Earned Basic Salary]]*12%</f>
        <v>2802.3461538461538</v>
      </c>
      <c r="T4817" s="1">
        <f>200</f>
        <v>200</v>
      </c>
      <c r="U4817" s="1">
        <f>Table1[[#This Row],[PF]]+Table1[[#This Row],[Professional Tax]]</f>
        <v>3002.3461538461538</v>
      </c>
      <c r="V4817" s="1">
        <f>Table1[[#This Row],[Overtime Hours]]*200</f>
        <v>1600</v>
      </c>
      <c r="W4817" s="1">
        <f>Table1[[#This Row],[Earned Basic Salary]]+Table1[[#This Row],[HRA]]+Table1[[#This Row],[DA]]+Table1[[#This Row],[Overtime Pay]]</f>
        <v>31958.75</v>
      </c>
      <c r="X4817" s="1">
        <f>Table1[[#This Row],[Gross Salary]]-Table1[[#This Row],[Total Deduction]]</f>
        <v>28956.403846153848</v>
      </c>
      <c r="Y4817" t="s">
        <v>37</v>
      </c>
      <c r="Z4817" t="s">
        <v>106</v>
      </c>
      <c r="AA4817" t="s">
        <v>16835</v>
      </c>
      <c r="AB4817" t="s">
        <v>16836</v>
      </c>
    </row>
    <row r="4818" spans="1:28" x14ac:dyDescent="0.3">
      <c r="A4818" t="s">
        <v>16837</v>
      </c>
      <c r="B4818" t="s">
        <v>202</v>
      </c>
      <c r="C4818">
        <v>52</v>
      </c>
      <c r="D4818" t="s">
        <v>75</v>
      </c>
      <c r="E4818" t="s">
        <v>32</v>
      </c>
      <c r="F4818" t="s">
        <v>89</v>
      </c>
      <c r="G4818" t="s">
        <v>2180</v>
      </c>
      <c r="H4818" t="s">
        <v>35</v>
      </c>
      <c r="I4818" t="s">
        <v>36</v>
      </c>
      <c r="J4818">
        <v>26</v>
      </c>
      <c r="K4818">
        <v>23</v>
      </c>
      <c r="L4818">
        <f t="shared" si="225"/>
        <v>3</v>
      </c>
      <c r="M4818">
        <v>7</v>
      </c>
      <c r="N4818">
        <v>66121</v>
      </c>
      <c r="O4818" s="1">
        <f t="shared" si="226"/>
        <v>2543.1153846153848</v>
      </c>
      <c r="P4818" s="1">
        <f t="shared" si="227"/>
        <v>58491.653846153851</v>
      </c>
      <c r="Q4818" s="1">
        <f>Table1[[#This Row],[Earned Basic Salary]]*20%</f>
        <v>11698.330769230772</v>
      </c>
      <c r="R4818" s="1">
        <f>Table1[[#This Row],[Earned Basic Salary]]*10%</f>
        <v>5849.1653846153858</v>
      </c>
      <c r="S4818" s="1">
        <f>Table1[[#This Row],[Earned Basic Salary]]*12%</f>
        <v>7018.9984615384619</v>
      </c>
      <c r="T4818" s="1">
        <f>200</f>
        <v>200</v>
      </c>
      <c r="U4818" s="1">
        <f>Table1[[#This Row],[PF]]+Table1[[#This Row],[Professional Tax]]</f>
        <v>7218.9984615384619</v>
      </c>
      <c r="V4818" s="1">
        <f>Table1[[#This Row],[Overtime Hours]]*200</f>
        <v>1400</v>
      </c>
      <c r="W4818" s="1">
        <f>Table1[[#This Row],[Earned Basic Salary]]+Table1[[#This Row],[HRA]]+Table1[[#This Row],[DA]]+Table1[[#This Row],[Overtime Pay]]</f>
        <v>77439.150000000023</v>
      </c>
      <c r="X4818" s="1">
        <f>Table1[[#This Row],[Gross Salary]]-Table1[[#This Row],[Total Deduction]]</f>
        <v>70220.151538461563</v>
      </c>
      <c r="Y4818" t="s">
        <v>37</v>
      </c>
      <c r="Z4818" t="s">
        <v>48</v>
      </c>
      <c r="AA4818" t="s">
        <v>16838</v>
      </c>
      <c r="AB4818" t="s">
        <v>16839</v>
      </c>
    </row>
    <row r="4819" spans="1:28" x14ac:dyDescent="0.3">
      <c r="A4819" t="s">
        <v>16840</v>
      </c>
      <c r="B4819" t="s">
        <v>589</v>
      </c>
      <c r="C4819">
        <v>52</v>
      </c>
      <c r="D4819" t="s">
        <v>75</v>
      </c>
      <c r="E4819" t="s">
        <v>121</v>
      </c>
      <c r="F4819" t="s">
        <v>89</v>
      </c>
      <c r="G4819" t="s">
        <v>10567</v>
      </c>
      <c r="H4819" t="s">
        <v>35</v>
      </c>
      <c r="I4819" t="s">
        <v>36</v>
      </c>
      <c r="J4819">
        <v>26</v>
      </c>
      <c r="K4819">
        <v>26</v>
      </c>
      <c r="L4819">
        <f t="shared" si="225"/>
        <v>0</v>
      </c>
      <c r="M4819">
        <v>20</v>
      </c>
      <c r="N4819">
        <v>47645</v>
      </c>
      <c r="O4819" s="1">
        <f t="shared" si="226"/>
        <v>1832.5</v>
      </c>
      <c r="P4819" s="1">
        <f t="shared" si="227"/>
        <v>47645</v>
      </c>
      <c r="Q4819" s="1">
        <f>Table1[[#This Row],[Earned Basic Salary]]*20%</f>
        <v>9529</v>
      </c>
      <c r="R4819" s="1">
        <f>Table1[[#This Row],[Earned Basic Salary]]*10%</f>
        <v>4764.5</v>
      </c>
      <c r="S4819" s="1">
        <f>Table1[[#This Row],[Earned Basic Salary]]*12%</f>
        <v>5717.4</v>
      </c>
      <c r="T4819" s="1">
        <f>200</f>
        <v>200</v>
      </c>
      <c r="U4819" s="1">
        <f>Table1[[#This Row],[PF]]+Table1[[#This Row],[Professional Tax]]</f>
        <v>5917.4</v>
      </c>
      <c r="V4819" s="1">
        <f>Table1[[#This Row],[Overtime Hours]]*200</f>
        <v>4000</v>
      </c>
      <c r="W4819" s="1">
        <f>Table1[[#This Row],[Earned Basic Salary]]+Table1[[#This Row],[HRA]]+Table1[[#This Row],[DA]]+Table1[[#This Row],[Overtime Pay]]</f>
        <v>65938.5</v>
      </c>
      <c r="X4819" s="1">
        <f>Table1[[#This Row],[Gross Salary]]-Table1[[#This Row],[Total Deduction]]</f>
        <v>60021.1</v>
      </c>
      <c r="Y4819" t="s">
        <v>37</v>
      </c>
      <c r="Z4819" t="s">
        <v>48</v>
      </c>
      <c r="AA4819" t="s">
        <v>16841</v>
      </c>
      <c r="AB4819" t="s">
        <v>16842</v>
      </c>
    </row>
    <row r="4820" spans="1:28" x14ac:dyDescent="0.3">
      <c r="A4820" t="s">
        <v>16843</v>
      </c>
      <c r="B4820" t="s">
        <v>2028</v>
      </c>
      <c r="C4820">
        <v>30</v>
      </c>
      <c r="D4820" t="s">
        <v>133</v>
      </c>
      <c r="E4820" t="s">
        <v>82</v>
      </c>
      <c r="F4820" t="s">
        <v>83</v>
      </c>
      <c r="G4820" t="s">
        <v>3998</v>
      </c>
      <c r="H4820" t="s">
        <v>35</v>
      </c>
      <c r="I4820" t="s">
        <v>36</v>
      </c>
      <c r="J4820">
        <v>26</v>
      </c>
      <c r="K4820">
        <v>23</v>
      </c>
      <c r="L4820">
        <f t="shared" si="225"/>
        <v>3</v>
      </c>
      <c r="M4820">
        <v>1</v>
      </c>
      <c r="N4820">
        <v>79135</v>
      </c>
      <c r="O4820" s="1">
        <f t="shared" si="226"/>
        <v>3043.6538461538462</v>
      </c>
      <c r="P4820" s="1">
        <f t="shared" si="227"/>
        <v>70004.038461538468</v>
      </c>
      <c r="Q4820" s="1">
        <f>Table1[[#This Row],[Earned Basic Salary]]*20%</f>
        <v>14000.807692307695</v>
      </c>
      <c r="R4820" s="1">
        <f>Table1[[#This Row],[Earned Basic Salary]]*10%</f>
        <v>7000.4038461538476</v>
      </c>
      <c r="S4820" s="1">
        <f>Table1[[#This Row],[Earned Basic Salary]]*12%</f>
        <v>8400.4846153846156</v>
      </c>
      <c r="T4820" s="1">
        <f>200</f>
        <v>200</v>
      </c>
      <c r="U4820" s="1">
        <f>Table1[[#This Row],[PF]]+Table1[[#This Row],[Professional Tax]]</f>
        <v>8600.4846153846156</v>
      </c>
      <c r="V4820" s="1">
        <f>Table1[[#This Row],[Overtime Hours]]*200</f>
        <v>200</v>
      </c>
      <c r="W4820" s="1">
        <f>Table1[[#This Row],[Earned Basic Salary]]+Table1[[#This Row],[HRA]]+Table1[[#This Row],[DA]]+Table1[[#This Row],[Overtime Pay]]</f>
        <v>91205.25</v>
      </c>
      <c r="X4820" s="1">
        <f>Table1[[#This Row],[Gross Salary]]-Table1[[#This Row],[Total Deduction]]</f>
        <v>82604.765384615384</v>
      </c>
      <c r="Y4820" t="s">
        <v>37</v>
      </c>
      <c r="Z4820" t="s">
        <v>106</v>
      </c>
      <c r="AA4820" t="s">
        <v>16844</v>
      </c>
      <c r="AB4820" t="s">
        <v>16845</v>
      </c>
    </row>
    <row r="4821" spans="1:28" x14ac:dyDescent="0.3">
      <c r="A4821" t="s">
        <v>16846</v>
      </c>
      <c r="B4821" t="s">
        <v>919</v>
      </c>
      <c r="C4821">
        <v>45</v>
      </c>
      <c r="D4821" t="s">
        <v>61</v>
      </c>
      <c r="E4821" t="s">
        <v>32</v>
      </c>
      <c r="F4821" t="s">
        <v>33</v>
      </c>
      <c r="G4821" t="s">
        <v>6362</v>
      </c>
      <c r="H4821" t="s">
        <v>35</v>
      </c>
      <c r="I4821" t="s">
        <v>36</v>
      </c>
      <c r="J4821">
        <v>26</v>
      </c>
      <c r="K4821">
        <v>24</v>
      </c>
      <c r="L4821">
        <f t="shared" si="225"/>
        <v>2</v>
      </c>
      <c r="M4821">
        <v>18</v>
      </c>
      <c r="N4821">
        <v>33417</v>
      </c>
      <c r="O4821" s="1">
        <f t="shared" si="226"/>
        <v>1285.2692307692307</v>
      </c>
      <c r="P4821" s="1">
        <f t="shared" si="227"/>
        <v>30846.461538461539</v>
      </c>
      <c r="Q4821" s="1">
        <f>Table1[[#This Row],[Earned Basic Salary]]*20%</f>
        <v>6169.292307692308</v>
      </c>
      <c r="R4821" s="1">
        <f>Table1[[#This Row],[Earned Basic Salary]]*10%</f>
        <v>3084.646153846154</v>
      </c>
      <c r="S4821" s="1">
        <f>Table1[[#This Row],[Earned Basic Salary]]*12%</f>
        <v>3701.5753846153843</v>
      </c>
      <c r="T4821" s="1">
        <f>200</f>
        <v>200</v>
      </c>
      <c r="U4821" s="1">
        <f>Table1[[#This Row],[PF]]+Table1[[#This Row],[Professional Tax]]</f>
        <v>3901.5753846153843</v>
      </c>
      <c r="V4821" s="1">
        <f>Table1[[#This Row],[Overtime Hours]]*200</f>
        <v>3600</v>
      </c>
      <c r="W4821" s="1">
        <f>Table1[[#This Row],[Earned Basic Salary]]+Table1[[#This Row],[HRA]]+Table1[[#This Row],[DA]]+Table1[[#This Row],[Overtime Pay]]</f>
        <v>43700.4</v>
      </c>
      <c r="X4821" s="1">
        <f>Table1[[#This Row],[Gross Salary]]-Table1[[#This Row],[Total Deduction]]</f>
        <v>39798.824615384619</v>
      </c>
      <c r="Y4821" t="s">
        <v>37</v>
      </c>
      <c r="Z4821" t="s">
        <v>95</v>
      </c>
      <c r="AA4821" t="s">
        <v>16847</v>
      </c>
      <c r="AB4821" t="s">
        <v>16848</v>
      </c>
    </row>
    <row r="4822" spans="1:28" x14ac:dyDescent="0.3">
      <c r="A4822" t="s">
        <v>16849</v>
      </c>
      <c r="B4822" t="s">
        <v>700</v>
      </c>
      <c r="C4822">
        <v>25</v>
      </c>
      <c r="D4822" t="s">
        <v>127</v>
      </c>
      <c r="E4822" t="s">
        <v>82</v>
      </c>
      <c r="F4822" t="s">
        <v>63</v>
      </c>
      <c r="G4822" t="s">
        <v>7338</v>
      </c>
      <c r="H4822" t="s">
        <v>35</v>
      </c>
      <c r="I4822" t="s">
        <v>36</v>
      </c>
      <c r="J4822">
        <v>26</v>
      </c>
      <c r="K4822">
        <v>22</v>
      </c>
      <c r="L4822">
        <f t="shared" si="225"/>
        <v>4</v>
      </c>
      <c r="M4822">
        <v>7</v>
      </c>
      <c r="N4822">
        <v>49887</v>
      </c>
      <c r="O4822" s="1">
        <f t="shared" si="226"/>
        <v>1918.7307692307693</v>
      </c>
      <c r="P4822" s="1">
        <f t="shared" si="227"/>
        <v>42212.076923076922</v>
      </c>
      <c r="Q4822" s="1">
        <f>Table1[[#This Row],[Earned Basic Salary]]*20%</f>
        <v>8442.415384615384</v>
      </c>
      <c r="R4822" s="1">
        <f>Table1[[#This Row],[Earned Basic Salary]]*10%</f>
        <v>4221.207692307692</v>
      </c>
      <c r="S4822" s="1">
        <f>Table1[[#This Row],[Earned Basic Salary]]*12%</f>
        <v>5065.4492307692308</v>
      </c>
      <c r="T4822" s="1">
        <f>200</f>
        <v>200</v>
      </c>
      <c r="U4822" s="1">
        <f>Table1[[#This Row],[PF]]+Table1[[#This Row],[Professional Tax]]</f>
        <v>5265.4492307692308</v>
      </c>
      <c r="V4822" s="1">
        <f>Table1[[#This Row],[Overtime Hours]]*200</f>
        <v>1400</v>
      </c>
      <c r="W4822" s="1">
        <f>Table1[[#This Row],[Earned Basic Salary]]+Table1[[#This Row],[HRA]]+Table1[[#This Row],[DA]]+Table1[[#This Row],[Overtime Pay]]</f>
        <v>56275.7</v>
      </c>
      <c r="X4822" s="1">
        <f>Table1[[#This Row],[Gross Salary]]-Table1[[#This Row],[Total Deduction]]</f>
        <v>51010.25076923077</v>
      </c>
      <c r="Y4822" t="s">
        <v>37</v>
      </c>
      <c r="Z4822" t="s">
        <v>95</v>
      </c>
      <c r="AA4822" t="s">
        <v>16850</v>
      </c>
      <c r="AB4822" t="s">
        <v>16851</v>
      </c>
    </row>
    <row r="4823" spans="1:28" x14ac:dyDescent="0.3">
      <c r="A4823" t="s">
        <v>16852</v>
      </c>
      <c r="B4823" t="s">
        <v>250</v>
      </c>
      <c r="C4823">
        <v>29</v>
      </c>
      <c r="D4823" t="s">
        <v>31</v>
      </c>
      <c r="E4823" t="s">
        <v>121</v>
      </c>
      <c r="F4823" t="s">
        <v>55</v>
      </c>
      <c r="G4823" t="s">
        <v>4474</v>
      </c>
      <c r="H4823" t="s">
        <v>35</v>
      </c>
      <c r="I4823" t="s">
        <v>36</v>
      </c>
      <c r="J4823">
        <v>26</v>
      </c>
      <c r="K4823">
        <v>24</v>
      </c>
      <c r="L4823">
        <f t="shared" si="225"/>
        <v>2</v>
      </c>
      <c r="M4823">
        <v>7</v>
      </c>
      <c r="N4823">
        <v>34304</v>
      </c>
      <c r="O4823" s="1">
        <f t="shared" si="226"/>
        <v>1319.3846153846155</v>
      </c>
      <c r="P4823" s="1">
        <f t="shared" si="227"/>
        <v>31665.230769230773</v>
      </c>
      <c r="Q4823" s="1">
        <f>Table1[[#This Row],[Earned Basic Salary]]*20%</f>
        <v>6333.046153846155</v>
      </c>
      <c r="R4823" s="1">
        <f>Table1[[#This Row],[Earned Basic Salary]]*10%</f>
        <v>3166.5230769230775</v>
      </c>
      <c r="S4823" s="1">
        <f>Table1[[#This Row],[Earned Basic Salary]]*12%</f>
        <v>3799.8276923076928</v>
      </c>
      <c r="T4823" s="1">
        <f>200</f>
        <v>200</v>
      </c>
      <c r="U4823" s="1">
        <f>Table1[[#This Row],[PF]]+Table1[[#This Row],[Professional Tax]]</f>
        <v>3999.8276923076928</v>
      </c>
      <c r="V4823" s="1">
        <f>Table1[[#This Row],[Overtime Hours]]*200</f>
        <v>1400</v>
      </c>
      <c r="W4823" s="1">
        <f>Table1[[#This Row],[Earned Basic Salary]]+Table1[[#This Row],[HRA]]+Table1[[#This Row],[DA]]+Table1[[#This Row],[Overtime Pay]]</f>
        <v>42564.800000000003</v>
      </c>
      <c r="X4823" s="1">
        <f>Table1[[#This Row],[Gross Salary]]-Table1[[#This Row],[Total Deduction]]</f>
        <v>38564.972307692311</v>
      </c>
      <c r="Y4823" t="s">
        <v>37</v>
      </c>
      <c r="Z4823" t="s">
        <v>95</v>
      </c>
      <c r="AA4823" t="s">
        <v>16853</v>
      </c>
      <c r="AB4823" t="s">
        <v>16854</v>
      </c>
    </row>
    <row r="4824" spans="1:28" x14ac:dyDescent="0.3">
      <c r="A4824" t="s">
        <v>16855</v>
      </c>
      <c r="B4824" t="s">
        <v>60</v>
      </c>
      <c r="C4824">
        <v>28</v>
      </c>
      <c r="D4824" t="s">
        <v>75</v>
      </c>
      <c r="E4824" t="s">
        <v>45</v>
      </c>
      <c r="F4824" t="s">
        <v>89</v>
      </c>
      <c r="G4824" t="s">
        <v>4135</v>
      </c>
      <c r="H4824" t="s">
        <v>35</v>
      </c>
      <c r="I4824" t="s">
        <v>36</v>
      </c>
      <c r="J4824">
        <v>26</v>
      </c>
      <c r="K4824">
        <v>22</v>
      </c>
      <c r="L4824">
        <f t="shared" si="225"/>
        <v>4</v>
      </c>
      <c r="M4824">
        <v>11</v>
      </c>
      <c r="N4824">
        <v>54990</v>
      </c>
      <c r="O4824" s="1">
        <f t="shared" si="226"/>
        <v>2115</v>
      </c>
      <c r="P4824" s="1">
        <f t="shared" si="227"/>
        <v>46530</v>
      </c>
      <c r="Q4824" s="1">
        <f>Table1[[#This Row],[Earned Basic Salary]]*20%</f>
        <v>9306</v>
      </c>
      <c r="R4824" s="1">
        <f>Table1[[#This Row],[Earned Basic Salary]]*10%</f>
        <v>4653</v>
      </c>
      <c r="S4824" s="1">
        <f>Table1[[#This Row],[Earned Basic Salary]]*12%</f>
        <v>5583.5999999999995</v>
      </c>
      <c r="T4824" s="1">
        <f>200</f>
        <v>200</v>
      </c>
      <c r="U4824" s="1">
        <f>Table1[[#This Row],[PF]]+Table1[[#This Row],[Professional Tax]]</f>
        <v>5783.5999999999995</v>
      </c>
      <c r="V4824" s="1">
        <f>Table1[[#This Row],[Overtime Hours]]*200</f>
        <v>2200</v>
      </c>
      <c r="W4824" s="1">
        <f>Table1[[#This Row],[Earned Basic Salary]]+Table1[[#This Row],[HRA]]+Table1[[#This Row],[DA]]+Table1[[#This Row],[Overtime Pay]]</f>
        <v>62689</v>
      </c>
      <c r="X4824" s="1">
        <f>Table1[[#This Row],[Gross Salary]]-Table1[[#This Row],[Total Deduction]]</f>
        <v>56905.4</v>
      </c>
      <c r="Y4824" t="s">
        <v>37</v>
      </c>
      <c r="Z4824" t="s">
        <v>48</v>
      </c>
      <c r="AA4824" t="s">
        <v>16856</v>
      </c>
      <c r="AB4824" t="s">
        <v>16857</v>
      </c>
    </row>
    <row r="4825" spans="1:28" x14ac:dyDescent="0.3">
      <c r="A4825" t="s">
        <v>16858</v>
      </c>
      <c r="B4825" t="s">
        <v>1452</v>
      </c>
      <c r="C4825">
        <v>50</v>
      </c>
      <c r="D4825" t="s">
        <v>61</v>
      </c>
      <c r="E4825" t="s">
        <v>54</v>
      </c>
      <c r="F4825" t="s">
        <v>89</v>
      </c>
      <c r="G4825" t="s">
        <v>559</v>
      </c>
      <c r="H4825" t="s">
        <v>35</v>
      </c>
      <c r="I4825" t="s">
        <v>36</v>
      </c>
      <c r="J4825">
        <v>26</v>
      </c>
      <c r="K4825">
        <v>22</v>
      </c>
      <c r="L4825">
        <f t="shared" si="225"/>
        <v>4</v>
      </c>
      <c r="M4825">
        <v>19</v>
      </c>
      <c r="N4825">
        <v>59009</v>
      </c>
      <c r="O4825" s="1">
        <f t="shared" si="226"/>
        <v>2269.5769230769229</v>
      </c>
      <c r="P4825" s="1">
        <f t="shared" si="227"/>
        <v>49930.692307692305</v>
      </c>
      <c r="Q4825" s="1">
        <f>Table1[[#This Row],[Earned Basic Salary]]*20%</f>
        <v>9986.1384615384613</v>
      </c>
      <c r="R4825" s="1">
        <f>Table1[[#This Row],[Earned Basic Salary]]*10%</f>
        <v>4993.0692307692307</v>
      </c>
      <c r="S4825" s="1">
        <f>Table1[[#This Row],[Earned Basic Salary]]*12%</f>
        <v>5991.6830769230764</v>
      </c>
      <c r="T4825" s="1">
        <f>200</f>
        <v>200</v>
      </c>
      <c r="U4825" s="1">
        <f>Table1[[#This Row],[PF]]+Table1[[#This Row],[Professional Tax]]</f>
        <v>6191.6830769230764</v>
      </c>
      <c r="V4825" s="1">
        <f>Table1[[#This Row],[Overtime Hours]]*200</f>
        <v>3800</v>
      </c>
      <c r="W4825" s="1">
        <f>Table1[[#This Row],[Earned Basic Salary]]+Table1[[#This Row],[HRA]]+Table1[[#This Row],[DA]]+Table1[[#This Row],[Overtime Pay]]</f>
        <v>68709.899999999994</v>
      </c>
      <c r="X4825" s="1">
        <f>Table1[[#This Row],[Gross Salary]]-Table1[[#This Row],[Total Deduction]]</f>
        <v>62518.216923076921</v>
      </c>
      <c r="Y4825" t="s">
        <v>37</v>
      </c>
      <c r="Z4825" t="s">
        <v>38</v>
      </c>
      <c r="AA4825" t="s">
        <v>16859</v>
      </c>
      <c r="AB4825" t="s">
        <v>16860</v>
      </c>
    </row>
    <row r="4826" spans="1:28" x14ac:dyDescent="0.3">
      <c r="A4826" t="s">
        <v>16861</v>
      </c>
      <c r="B4826" t="s">
        <v>207</v>
      </c>
      <c r="C4826">
        <v>27</v>
      </c>
      <c r="D4826" t="s">
        <v>61</v>
      </c>
      <c r="E4826" t="s">
        <v>82</v>
      </c>
      <c r="F4826" t="s">
        <v>46</v>
      </c>
      <c r="G4826" t="s">
        <v>5779</v>
      </c>
      <c r="H4826" t="s">
        <v>35</v>
      </c>
      <c r="I4826" t="s">
        <v>36</v>
      </c>
      <c r="J4826">
        <v>26</v>
      </c>
      <c r="K4826">
        <v>24</v>
      </c>
      <c r="L4826">
        <f t="shared" si="225"/>
        <v>2</v>
      </c>
      <c r="M4826">
        <v>14</v>
      </c>
      <c r="N4826">
        <v>73866</v>
      </c>
      <c r="O4826" s="1">
        <f t="shared" si="226"/>
        <v>2841</v>
      </c>
      <c r="P4826" s="1">
        <f t="shared" si="227"/>
        <v>68184</v>
      </c>
      <c r="Q4826" s="1">
        <f>Table1[[#This Row],[Earned Basic Salary]]*20%</f>
        <v>13636.800000000001</v>
      </c>
      <c r="R4826" s="1">
        <f>Table1[[#This Row],[Earned Basic Salary]]*10%</f>
        <v>6818.4000000000005</v>
      </c>
      <c r="S4826" s="1">
        <f>Table1[[#This Row],[Earned Basic Salary]]*12%</f>
        <v>8182.08</v>
      </c>
      <c r="T4826" s="1">
        <f>200</f>
        <v>200</v>
      </c>
      <c r="U4826" s="1">
        <f>Table1[[#This Row],[PF]]+Table1[[#This Row],[Professional Tax]]</f>
        <v>8382.08</v>
      </c>
      <c r="V4826" s="1">
        <f>Table1[[#This Row],[Overtime Hours]]*200</f>
        <v>2800</v>
      </c>
      <c r="W4826" s="1">
        <f>Table1[[#This Row],[Earned Basic Salary]]+Table1[[#This Row],[HRA]]+Table1[[#This Row],[DA]]+Table1[[#This Row],[Overtime Pay]]</f>
        <v>91439.2</v>
      </c>
      <c r="X4826" s="1">
        <f>Table1[[#This Row],[Gross Salary]]-Table1[[#This Row],[Total Deduction]]</f>
        <v>83057.119999999995</v>
      </c>
      <c r="Y4826" t="s">
        <v>37</v>
      </c>
      <c r="Z4826" t="s">
        <v>106</v>
      </c>
      <c r="AA4826" t="s">
        <v>16862</v>
      </c>
      <c r="AB4826" t="s">
        <v>16863</v>
      </c>
    </row>
    <row r="4827" spans="1:28" x14ac:dyDescent="0.3">
      <c r="A4827" t="s">
        <v>16864</v>
      </c>
      <c r="B4827" t="s">
        <v>919</v>
      </c>
      <c r="C4827">
        <v>37</v>
      </c>
      <c r="D4827" t="s">
        <v>127</v>
      </c>
      <c r="E4827" t="s">
        <v>82</v>
      </c>
      <c r="F4827" t="s">
        <v>55</v>
      </c>
      <c r="G4827" t="s">
        <v>6789</v>
      </c>
      <c r="H4827" t="s">
        <v>35</v>
      </c>
      <c r="I4827" t="s">
        <v>36</v>
      </c>
      <c r="J4827">
        <v>26</v>
      </c>
      <c r="K4827">
        <v>22</v>
      </c>
      <c r="L4827">
        <f t="shared" si="225"/>
        <v>4</v>
      </c>
      <c r="M4827">
        <v>17</v>
      </c>
      <c r="N4827">
        <v>68055</v>
      </c>
      <c r="O4827" s="1">
        <f t="shared" si="226"/>
        <v>2617.5</v>
      </c>
      <c r="P4827" s="1">
        <f t="shared" si="227"/>
        <v>57585</v>
      </c>
      <c r="Q4827" s="1">
        <f>Table1[[#This Row],[Earned Basic Salary]]*20%</f>
        <v>11517</v>
      </c>
      <c r="R4827" s="1">
        <f>Table1[[#This Row],[Earned Basic Salary]]*10%</f>
        <v>5758.5</v>
      </c>
      <c r="S4827" s="1">
        <f>Table1[[#This Row],[Earned Basic Salary]]*12%</f>
        <v>6910.2</v>
      </c>
      <c r="T4827" s="1">
        <f>200</f>
        <v>200</v>
      </c>
      <c r="U4827" s="1">
        <f>Table1[[#This Row],[PF]]+Table1[[#This Row],[Professional Tax]]</f>
        <v>7110.2</v>
      </c>
      <c r="V4827" s="1">
        <f>Table1[[#This Row],[Overtime Hours]]*200</f>
        <v>3400</v>
      </c>
      <c r="W4827" s="1">
        <f>Table1[[#This Row],[Earned Basic Salary]]+Table1[[#This Row],[HRA]]+Table1[[#This Row],[DA]]+Table1[[#This Row],[Overtime Pay]]</f>
        <v>78260.5</v>
      </c>
      <c r="X4827" s="1">
        <f>Table1[[#This Row],[Gross Salary]]-Table1[[#This Row],[Total Deduction]]</f>
        <v>71150.3</v>
      </c>
      <c r="Y4827" t="s">
        <v>37</v>
      </c>
      <c r="Z4827" t="s">
        <v>106</v>
      </c>
      <c r="AA4827" t="s">
        <v>16865</v>
      </c>
      <c r="AB4827" t="s">
        <v>16866</v>
      </c>
    </row>
    <row r="4828" spans="1:28" x14ac:dyDescent="0.3">
      <c r="A4828" t="s">
        <v>16867</v>
      </c>
      <c r="B4828" t="s">
        <v>275</v>
      </c>
      <c r="C4828">
        <v>45</v>
      </c>
      <c r="D4828" t="s">
        <v>53</v>
      </c>
      <c r="E4828" t="s">
        <v>62</v>
      </c>
      <c r="F4828" t="s">
        <v>83</v>
      </c>
      <c r="G4828" t="s">
        <v>11759</v>
      </c>
      <c r="H4828" t="s">
        <v>35</v>
      </c>
      <c r="I4828" t="s">
        <v>36</v>
      </c>
      <c r="J4828">
        <v>26</v>
      </c>
      <c r="K4828">
        <v>23</v>
      </c>
      <c r="L4828">
        <f t="shared" si="225"/>
        <v>3</v>
      </c>
      <c r="M4828">
        <v>11</v>
      </c>
      <c r="N4828">
        <v>48905</v>
      </c>
      <c r="O4828" s="1">
        <f t="shared" si="226"/>
        <v>1880.9615384615386</v>
      </c>
      <c r="P4828" s="1">
        <f t="shared" si="227"/>
        <v>43262.11538461539</v>
      </c>
      <c r="Q4828" s="1">
        <f>Table1[[#This Row],[Earned Basic Salary]]*20%</f>
        <v>8652.423076923078</v>
      </c>
      <c r="R4828" s="1">
        <f>Table1[[#This Row],[Earned Basic Salary]]*10%</f>
        <v>4326.211538461539</v>
      </c>
      <c r="S4828" s="1">
        <f>Table1[[#This Row],[Earned Basic Salary]]*12%</f>
        <v>5191.4538461538468</v>
      </c>
      <c r="T4828" s="1">
        <f>200</f>
        <v>200</v>
      </c>
      <c r="U4828" s="1">
        <f>Table1[[#This Row],[PF]]+Table1[[#This Row],[Professional Tax]]</f>
        <v>5391.4538461538468</v>
      </c>
      <c r="V4828" s="1">
        <f>Table1[[#This Row],[Overtime Hours]]*200</f>
        <v>2200</v>
      </c>
      <c r="W4828" s="1">
        <f>Table1[[#This Row],[Earned Basic Salary]]+Table1[[#This Row],[HRA]]+Table1[[#This Row],[DA]]+Table1[[#This Row],[Overtime Pay]]</f>
        <v>58440.750000000007</v>
      </c>
      <c r="X4828" s="1">
        <f>Table1[[#This Row],[Gross Salary]]-Table1[[#This Row],[Total Deduction]]</f>
        <v>53049.29615384616</v>
      </c>
      <c r="Y4828" t="s">
        <v>37</v>
      </c>
      <c r="Z4828" t="s">
        <v>48</v>
      </c>
      <c r="AA4828" t="s">
        <v>16868</v>
      </c>
      <c r="AB4828" t="s">
        <v>16869</v>
      </c>
    </row>
    <row r="4829" spans="1:28" x14ac:dyDescent="0.3">
      <c r="A4829" t="s">
        <v>16870</v>
      </c>
      <c r="B4829" t="s">
        <v>1030</v>
      </c>
      <c r="C4829">
        <v>53</v>
      </c>
      <c r="D4829" t="s">
        <v>61</v>
      </c>
      <c r="E4829" t="s">
        <v>121</v>
      </c>
      <c r="F4829" t="s">
        <v>69</v>
      </c>
      <c r="G4829" t="s">
        <v>7988</v>
      </c>
      <c r="H4829" t="s">
        <v>35</v>
      </c>
      <c r="I4829" t="s">
        <v>36</v>
      </c>
      <c r="J4829">
        <v>26</v>
      </c>
      <c r="K4829">
        <v>24</v>
      </c>
      <c r="L4829">
        <f t="shared" si="225"/>
        <v>2</v>
      </c>
      <c r="M4829">
        <v>8</v>
      </c>
      <c r="N4829">
        <v>26214</v>
      </c>
      <c r="O4829" s="1">
        <f t="shared" si="226"/>
        <v>1008.2307692307693</v>
      </c>
      <c r="P4829" s="1">
        <f t="shared" si="227"/>
        <v>24197.538461538461</v>
      </c>
      <c r="Q4829" s="1">
        <f>Table1[[#This Row],[Earned Basic Salary]]*20%</f>
        <v>4839.5076923076922</v>
      </c>
      <c r="R4829" s="1">
        <f>Table1[[#This Row],[Earned Basic Salary]]*10%</f>
        <v>2419.7538461538461</v>
      </c>
      <c r="S4829" s="1">
        <f>Table1[[#This Row],[Earned Basic Salary]]*12%</f>
        <v>2903.7046153846154</v>
      </c>
      <c r="T4829" s="1">
        <f>200</f>
        <v>200</v>
      </c>
      <c r="U4829" s="1">
        <f>Table1[[#This Row],[PF]]+Table1[[#This Row],[Professional Tax]]</f>
        <v>3103.7046153846154</v>
      </c>
      <c r="V4829" s="1">
        <f>Table1[[#This Row],[Overtime Hours]]*200</f>
        <v>1600</v>
      </c>
      <c r="W4829" s="1">
        <f>Table1[[#This Row],[Earned Basic Salary]]+Table1[[#This Row],[HRA]]+Table1[[#This Row],[DA]]+Table1[[#This Row],[Overtime Pay]]</f>
        <v>33056.800000000003</v>
      </c>
      <c r="X4829" s="1">
        <f>Table1[[#This Row],[Gross Salary]]-Table1[[#This Row],[Total Deduction]]</f>
        <v>29953.095384615386</v>
      </c>
      <c r="Y4829" t="s">
        <v>37</v>
      </c>
      <c r="Z4829" t="s">
        <v>106</v>
      </c>
      <c r="AA4829" t="s">
        <v>16871</v>
      </c>
      <c r="AB4829" t="s">
        <v>16872</v>
      </c>
    </row>
    <row r="4830" spans="1:28" x14ac:dyDescent="0.3">
      <c r="A4830" t="s">
        <v>16873</v>
      </c>
      <c r="B4830" t="s">
        <v>104</v>
      </c>
      <c r="C4830">
        <v>38</v>
      </c>
      <c r="D4830" t="s">
        <v>31</v>
      </c>
      <c r="E4830" t="s">
        <v>32</v>
      </c>
      <c r="F4830" t="s">
        <v>69</v>
      </c>
      <c r="G4830" t="s">
        <v>16874</v>
      </c>
      <c r="H4830" t="s">
        <v>35</v>
      </c>
      <c r="I4830" t="s">
        <v>36</v>
      </c>
      <c r="J4830">
        <v>26</v>
      </c>
      <c r="K4830">
        <v>21</v>
      </c>
      <c r="L4830">
        <f t="shared" si="225"/>
        <v>5</v>
      </c>
      <c r="M4830">
        <v>8</v>
      </c>
      <c r="N4830">
        <v>76326</v>
      </c>
      <c r="O4830" s="1">
        <f t="shared" si="226"/>
        <v>2935.6153846153848</v>
      </c>
      <c r="P4830" s="1">
        <f t="shared" si="227"/>
        <v>61647.923076923078</v>
      </c>
      <c r="Q4830" s="1">
        <f>Table1[[#This Row],[Earned Basic Salary]]*20%</f>
        <v>12329.584615384616</v>
      </c>
      <c r="R4830" s="1">
        <f>Table1[[#This Row],[Earned Basic Salary]]*10%</f>
        <v>6164.792307692308</v>
      </c>
      <c r="S4830" s="1">
        <f>Table1[[#This Row],[Earned Basic Salary]]*12%</f>
        <v>7397.750769230769</v>
      </c>
      <c r="T4830" s="1">
        <f>200</f>
        <v>200</v>
      </c>
      <c r="U4830" s="1">
        <f>Table1[[#This Row],[PF]]+Table1[[#This Row],[Professional Tax]]</f>
        <v>7597.750769230769</v>
      </c>
      <c r="V4830" s="1">
        <f>Table1[[#This Row],[Overtime Hours]]*200</f>
        <v>1600</v>
      </c>
      <c r="W4830" s="1">
        <f>Table1[[#This Row],[Earned Basic Salary]]+Table1[[#This Row],[HRA]]+Table1[[#This Row],[DA]]+Table1[[#This Row],[Overtime Pay]]</f>
        <v>81742.3</v>
      </c>
      <c r="X4830" s="1">
        <f>Table1[[#This Row],[Gross Salary]]-Table1[[#This Row],[Total Deduction]]</f>
        <v>74144.549230769233</v>
      </c>
      <c r="Y4830" t="s">
        <v>37</v>
      </c>
      <c r="Z4830" t="s">
        <v>106</v>
      </c>
      <c r="AA4830" t="s">
        <v>16875</v>
      </c>
      <c r="AB4830" t="s">
        <v>16876</v>
      </c>
    </row>
    <row r="4831" spans="1:28" x14ac:dyDescent="0.3">
      <c r="A4831" t="s">
        <v>16877</v>
      </c>
      <c r="B4831" t="s">
        <v>589</v>
      </c>
      <c r="C4831">
        <v>30</v>
      </c>
      <c r="D4831" t="s">
        <v>61</v>
      </c>
      <c r="E4831" t="s">
        <v>54</v>
      </c>
      <c r="F4831" t="s">
        <v>63</v>
      </c>
      <c r="G4831" t="s">
        <v>2576</v>
      </c>
      <c r="H4831" t="s">
        <v>35</v>
      </c>
      <c r="I4831" t="s">
        <v>36</v>
      </c>
      <c r="J4831">
        <v>26</v>
      </c>
      <c r="K4831">
        <v>23</v>
      </c>
      <c r="L4831">
        <f t="shared" si="225"/>
        <v>3</v>
      </c>
      <c r="M4831">
        <v>6</v>
      </c>
      <c r="N4831">
        <v>34666</v>
      </c>
      <c r="O4831" s="1">
        <f t="shared" si="226"/>
        <v>1333.3076923076924</v>
      </c>
      <c r="P4831" s="1">
        <f t="shared" si="227"/>
        <v>30666.076923076926</v>
      </c>
      <c r="Q4831" s="1">
        <f>Table1[[#This Row],[Earned Basic Salary]]*20%</f>
        <v>6133.2153846153851</v>
      </c>
      <c r="R4831" s="1">
        <f>Table1[[#This Row],[Earned Basic Salary]]*10%</f>
        <v>3066.6076923076926</v>
      </c>
      <c r="S4831" s="1">
        <f>Table1[[#This Row],[Earned Basic Salary]]*12%</f>
        <v>3679.9292307692308</v>
      </c>
      <c r="T4831" s="1">
        <f>200</f>
        <v>200</v>
      </c>
      <c r="U4831" s="1">
        <f>Table1[[#This Row],[PF]]+Table1[[#This Row],[Professional Tax]]</f>
        <v>3879.9292307692308</v>
      </c>
      <c r="V4831" s="1">
        <f>Table1[[#This Row],[Overtime Hours]]*200</f>
        <v>1200</v>
      </c>
      <c r="W4831" s="1">
        <f>Table1[[#This Row],[Earned Basic Salary]]+Table1[[#This Row],[HRA]]+Table1[[#This Row],[DA]]+Table1[[#This Row],[Overtime Pay]]</f>
        <v>41065.9</v>
      </c>
      <c r="X4831" s="1">
        <f>Table1[[#This Row],[Gross Salary]]-Table1[[#This Row],[Total Deduction]]</f>
        <v>37185.970769230771</v>
      </c>
      <c r="Y4831" t="s">
        <v>37</v>
      </c>
      <c r="Z4831" t="s">
        <v>95</v>
      </c>
      <c r="AA4831" t="s">
        <v>16878</v>
      </c>
      <c r="AB4831" t="s">
        <v>16879</v>
      </c>
    </row>
    <row r="4832" spans="1:28" x14ac:dyDescent="0.3">
      <c r="A4832" t="s">
        <v>16880</v>
      </c>
      <c r="B4832" t="s">
        <v>713</v>
      </c>
      <c r="C4832">
        <v>30</v>
      </c>
      <c r="D4832" t="s">
        <v>127</v>
      </c>
      <c r="E4832" t="s">
        <v>32</v>
      </c>
      <c r="F4832" t="s">
        <v>63</v>
      </c>
      <c r="G4832" t="s">
        <v>7455</v>
      </c>
      <c r="H4832" t="s">
        <v>35</v>
      </c>
      <c r="I4832" t="s">
        <v>36</v>
      </c>
      <c r="J4832">
        <v>26</v>
      </c>
      <c r="K4832">
        <v>22</v>
      </c>
      <c r="L4832">
        <f t="shared" si="225"/>
        <v>4</v>
      </c>
      <c r="M4832">
        <v>6</v>
      </c>
      <c r="N4832">
        <v>67536</v>
      </c>
      <c r="O4832" s="1">
        <f t="shared" si="226"/>
        <v>2597.5384615384614</v>
      </c>
      <c r="P4832" s="1">
        <f t="shared" si="227"/>
        <v>57145.846153846149</v>
      </c>
      <c r="Q4832" s="1">
        <f>Table1[[#This Row],[Earned Basic Salary]]*20%</f>
        <v>11429.16923076923</v>
      </c>
      <c r="R4832" s="1">
        <f>Table1[[#This Row],[Earned Basic Salary]]*10%</f>
        <v>5714.5846153846151</v>
      </c>
      <c r="S4832" s="1">
        <f>Table1[[#This Row],[Earned Basic Salary]]*12%</f>
        <v>6857.5015384615372</v>
      </c>
      <c r="T4832" s="1">
        <f>200</f>
        <v>200</v>
      </c>
      <c r="U4832" s="1">
        <f>Table1[[#This Row],[PF]]+Table1[[#This Row],[Professional Tax]]</f>
        <v>7057.5015384615372</v>
      </c>
      <c r="V4832" s="1">
        <f>Table1[[#This Row],[Overtime Hours]]*200</f>
        <v>1200</v>
      </c>
      <c r="W4832" s="1">
        <f>Table1[[#This Row],[Earned Basic Salary]]+Table1[[#This Row],[HRA]]+Table1[[#This Row],[DA]]+Table1[[#This Row],[Overtime Pay]]</f>
        <v>75489.600000000006</v>
      </c>
      <c r="X4832" s="1">
        <f>Table1[[#This Row],[Gross Salary]]-Table1[[#This Row],[Total Deduction]]</f>
        <v>68432.098461538466</v>
      </c>
      <c r="Y4832" t="s">
        <v>37</v>
      </c>
      <c r="Z4832" t="s">
        <v>38</v>
      </c>
      <c r="AA4832" t="s">
        <v>16881</v>
      </c>
      <c r="AB4832" t="s">
        <v>16882</v>
      </c>
    </row>
    <row r="4833" spans="1:28" x14ac:dyDescent="0.3">
      <c r="A4833" t="s">
        <v>16883</v>
      </c>
      <c r="B4833" t="s">
        <v>1063</v>
      </c>
      <c r="C4833">
        <v>25</v>
      </c>
      <c r="D4833" t="s">
        <v>53</v>
      </c>
      <c r="E4833" t="s">
        <v>45</v>
      </c>
      <c r="F4833" t="s">
        <v>69</v>
      </c>
      <c r="G4833" t="s">
        <v>3549</v>
      </c>
      <c r="H4833" t="s">
        <v>35</v>
      </c>
      <c r="I4833" t="s">
        <v>36</v>
      </c>
      <c r="J4833">
        <v>26</v>
      </c>
      <c r="K4833">
        <v>24</v>
      </c>
      <c r="L4833">
        <f t="shared" si="225"/>
        <v>2</v>
      </c>
      <c r="M4833">
        <v>11</v>
      </c>
      <c r="N4833">
        <v>70994</v>
      </c>
      <c r="O4833" s="1">
        <f t="shared" si="226"/>
        <v>2730.5384615384614</v>
      </c>
      <c r="P4833" s="1">
        <f t="shared" si="227"/>
        <v>65532.923076923078</v>
      </c>
      <c r="Q4833" s="1">
        <f>Table1[[#This Row],[Earned Basic Salary]]*20%</f>
        <v>13106.584615384616</v>
      </c>
      <c r="R4833" s="1">
        <f>Table1[[#This Row],[Earned Basic Salary]]*10%</f>
        <v>6553.292307692308</v>
      </c>
      <c r="S4833" s="1">
        <f>Table1[[#This Row],[Earned Basic Salary]]*12%</f>
        <v>7863.9507692307689</v>
      </c>
      <c r="T4833" s="1">
        <f>200</f>
        <v>200</v>
      </c>
      <c r="U4833" s="1">
        <f>Table1[[#This Row],[PF]]+Table1[[#This Row],[Professional Tax]]</f>
        <v>8063.9507692307689</v>
      </c>
      <c r="V4833" s="1">
        <f>Table1[[#This Row],[Overtime Hours]]*200</f>
        <v>2200</v>
      </c>
      <c r="W4833" s="1">
        <f>Table1[[#This Row],[Earned Basic Salary]]+Table1[[#This Row],[HRA]]+Table1[[#This Row],[DA]]+Table1[[#This Row],[Overtime Pay]]</f>
        <v>87392.8</v>
      </c>
      <c r="X4833" s="1">
        <f>Table1[[#This Row],[Gross Salary]]-Table1[[#This Row],[Total Deduction]]</f>
        <v>79328.849230769236</v>
      </c>
      <c r="Y4833" t="s">
        <v>37</v>
      </c>
      <c r="Z4833" t="s">
        <v>38</v>
      </c>
      <c r="AA4833" t="s">
        <v>16884</v>
      </c>
      <c r="AB4833" t="s">
        <v>16885</v>
      </c>
    </row>
    <row r="4834" spans="1:28" x14ac:dyDescent="0.3">
      <c r="A4834" t="s">
        <v>16886</v>
      </c>
      <c r="B4834" t="s">
        <v>3089</v>
      </c>
      <c r="C4834">
        <v>27</v>
      </c>
      <c r="D4834" t="s">
        <v>44</v>
      </c>
      <c r="E4834" t="s">
        <v>54</v>
      </c>
      <c r="F4834" t="s">
        <v>83</v>
      </c>
      <c r="G4834" t="s">
        <v>1141</v>
      </c>
      <c r="H4834" t="s">
        <v>35</v>
      </c>
      <c r="I4834" t="s">
        <v>36</v>
      </c>
      <c r="J4834">
        <v>26</v>
      </c>
      <c r="K4834">
        <v>25</v>
      </c>
      <c r="L4834">
        <f t="shared" si="225"/>
        <v>1</v>
      </c>
      <c r="M4834">
        <v>0</v>
      </c>
      <c r="N4834">
        <v>79439</v>
      </c>
      <c r="O4834" s="1">
        <f t="shared" si="226"/>
        <v>3055.3461538461538</v>
      </c>
      <c r="P4834" s="1">
        <f t="shared" si="227"/>
        <v>76383.653846153844</v>
      </c>
      <c r="Q4834" s="1">
        <f>Table1[[#This Row],[Earned Basic Salary]]*20%</f>
        <v>15276.73076923077</v>
      </c>
      <c r="R4834" s="1">
        <f>Table1[[#This Row],[Earned Basic Salary]]*10%</f>
        <v>7638.3653846153848</v>
      </c>
      <c r="S4834" s="1">
        <f>Table1[[#This Row],[Earned Basic Salary]]*12%</f>
        <v>9166.038461538461</v>
      </c>
      <c r="T4834" s="1">
        <f>200</f>
        <v>200</v>
      </c>
      <c r="U4834" s="1">
        <f>Table1[[#This Row],[PF]]+Table1[[#This Row],[Professional Tax]]</f>
        <v>9366.038461538461</v>
      </c>
      <c r="V4834" s="1">
        <f>Table1[[#This Row],[Overtime Hours]]*200</f>
        <v>0</v>
      </c>
      <c r="W4834" s="1">
        <f>Table1[[#This Row],[Earned Basic Salary]]+Table1[[#This Row],[HRA]]+Table1[[#This Row],[DA]]+Table1[[#This Row],[Overtime Pay]]</f>
        <v>99298.75</v>
      </c>
      <c r="X4834" s="1">
        <f>Table1[[#This Row],[Gross Salary]]-Table1[[#This Row],[Total Deduction]]</f>
        <v>89932.711538461532</v>
      </c>
      <c r="Y4834" t="s">
        <v>37</v>
      </c>
      <c r="Z4834" t="s">
        <v>106</v>
      </c>
      <c r="AA4834" t="s">
        <v>16887</v>
      </c>
      <c r="AB4834" t="s">
        <v>16888</v>
      </c>
    </row>
    <row r="4835" spans="1:28" x14ac:dyDescent="0.3">
      <c r="A4835" t="s">
        <v>16889</v>
      </c>
      <c r="B4835" t="s">
        <v>1880</v>
      </c>
      <c r="C4835">
        <v>28</v>
      </c>
      <c r="D4835" t="s">
        <v>31</v>
      </c>
      <c r="E4835" t="s">
        <v>32</v>
      </c>
      <c r="F4835" t="s">
        <v>63</v>
      </c>
      <c r="G4835" t="s">
        <v>2521</v>
      </c>
      <c r="H4835" t="s">
        <v>35</v>
      </c>
      <c r="I4835" t="s">
        <v>36</v>
      </c>
      <c r="J4835">
        <v>26</v>
      </c>
      <c r="K4835">
        <v>24</v>
      </c>
      <c r="L4835">
        <f t="shared" si="225"/>
        <v>2</v>
      </c>
      <c r="M4835">
        <v>7</v>
      </c>
      <c r="N4835">
        <v>71951</v>
      </c>
      <c r="O4835" s="1">
        <f t="shared" si="226"/>
        <v>2767.3461538461538</v>
      </c>
      <c r="P4835" s="1">
        <f t="shared" si="227"/>
        <v>66416.307692307688</v>
      </c>
      <c r="Q4835" s="1">
        <f>Table1[[#This Row],[Earned Basic Salary]]*20%</f>
        <v>13283.261538461538</v>
      </c>
      <c r="R4835" s="1">
        <f>Table1[[#This Row],[Earned Basic Salary]]*10%</f>
        <v>6641.6307692307691</v>
      </c>
      <c r="S4835" s="1">
        <f>Table1[[#This Row],[Earned Basic Salary]]*12%</f>
        <v>7969.9569230769221</v>
      </c>
      <c r="T4835" s="1">
        <f>200</f>
        <v>200</v>
      </c>
      <c r="U4835" s="1">
        <f>Table1[[#This Row],[PF]]+Table1[[#This Row],[Professional Tax]]</f>
        <v>8169.9569230769221</v>
      </c>
      <c r="V4835" s="1">
        <f>Table1[[#This Row],[Overtime Hours]]*200</f>
        <v>1400</v>
      </c>
      <c r="W4835" s="1">
        <f>Table1[[#This Row],[Earned Basic Salary]]+Table1[[#This Row],[HRA]]+Table1[[#This Row],[DA]]+Table1[[#This Row],[Overtime Pay]]</f>
        <v>87741.2</v>
      </c>
      <c r="X4835" s="1">
        <f>Table1[[#This Row],[Gross Salary]]-Table1[[#This Row],[Total Deduction]]</f>
        <v>79571.24307692307</v>
      </c>
      <c r="Y4835" t="s">
        <v>37</v>
      </c>
      <c r="Z4835" t="s">
        <v>95</v>
      </c>
      <c r="AA4835" t="s">
        <v>16890</v>
      </c>
      <c r="AB4835" t="s">
        <v>16891</v>
      </c>
    </row>
    <row r="4836" spans="1:28" x14ac:dyDescent="0.3">
      <c r="A4836" t="s">
        <v>16892</v>
      </c>
      <c r="B4836" t="s">
        <v>461</v>
      </c>
      <c r="C4836">
        <v>50</v>
      </c>
      <c r="D4836" t="s">
        <v>44</v>
      </c>
      <c r="E4836" t="s">
        <v>62</v>
      </c>
      <c r="F4836" t="s">
        <v>55</v>
      </c>
      <c r="G4836" t="s">
        <v>1367</v>
      </c>
      <c r="H4836" t="s">
        <v>35</v>
      </c>
      <c r="I4836" t="s">
        <v>36</v>
      </c>
      <c r="J4836">
        <v>26</v>
      </c>
      <c r="K4836">
        <v>23</v>
      </c>
      <c r="L4836">
        <f t="shared" si="225"/>
        <v>3</v>
      </c>
      <c r="M4836">
        <v>8</v>
      </c>
      <c r="N4836">
        <v>79724</v>
      </c>
      <c r="O4836" s="1">
        <f t="shared" si="226"/>
        <v>3066.3076923076924</v>
      </c>
      <c r="P4836" s="1">
        <f t="shared" si="227"/>
        <v>70525.076923076922</v>
      </c>
      <c r="Q4836" s="1">
        <f>Table1[[#This Row],[Earned Basic Salary]]*20%</f>
        <v>14105.015384615384</v>
      </c>
      <c r="R4836" s="1">
        <f>Table1[[#This Row],[Earned Basic Salary]]*10%</f>
        <v>7052.5076923076922</v>
      </c>
      <c r="S4836" s="1">
        <f>Table1[[#This Row],[Earned Basic Salary]]*12%</f>
        <v>8463.0092307692303</v>
      </c>
      <c r="T4836" s="1">
        <f>200</f>
        <v>200</v>
      </c>
      <c r="U4836" s="1">
        <f>Table1[[#This Row],[PF]]+Table1[[#This Row],[Professional Tax]]</f>
        <v>8663.0092307692303</v>
      </c>
      <c r="V4836" s="1">
        <f>Table1[[#This Row],[Overtime Hours]]*200</f>
        <v>1600</v>
      </c>
      <c r="W4836" s="1">
        <f>Table1[[#This Row],[Earned Basic Salary]]+Table1[[#This Row],[HRA]]+Table1[[#This Row],[DA]]+Table1[[#This Row],[Overtime Pay]]</f>
        <v>93282.6</v>
      </c>
      <c r="X4836" s="1">
        <f>Table1[[#This Row],[Gross Salary]]-Table1[[#This Row],[Total Deduction]]</f>
        <v>84619.590769230781</v>
      </c>
      <c r="Y4836" t="s">
        <v>37</v>
      </c>
      <c r="Z4836" t="s">
        <v>95</v>
      </c>
      <c r="AA4836" t="s">
        <v>16893</v>
      </c>
      <c r="AB4836" t="s">
        <v>16894</v>
      </c>
    </row>
    <row r="4837" spans="1:28" x14ac:dyDescent="0.3">
      <c r="A4837" t="s">
        <v>16895</v>
      </c>
      <c r="B4837" t="s">
        <v>193</v>
      </c>
      <c r="C4837">
        <v>26</v>
      </c>
      <c r="D4837" t="s">
        <v>44</v>
      </c>
      <c r="E4837" t="s">
        <v>121</v>
      </c>
      <c r="F4837" t="s">
        <v>63</v>
      </c>
      <c r="G4837" t="s">
        <v>676</v>
      </c>
      <c r="H4837" t="s">
        <v>35</v>
      </c>
      <c r="I4837" t="s">
        <v>36</v>
      </c>
      <c r="J4837">
        <v>26</v>
      </c>
      <c r="K4837">
        <v>21</v>
      </c>
      <c r="L4837">
        <f t="shared" si="225"/>
        <v>5</v>
      </c>
      <c r="M4837">
        <v>7</v>
      </c>
      <c r="N4837">
        <v>28252</v>
      </c>
      <c r="O4837" s="1">
        <f t="shared" si="226"/>
        <v>1086.6153846153845</v>
      </c>
      <c r="P4837" s="1">
        <f t="shared" si="227"/>
        <v>22818.923076923074</v>
      </c>
      <c r="Q4837" s="1">
        <f>Table1[[#This Row],[Earned Basic Salary]]*20%</f>
        <v>4563.7846153846149</v>
      </c>
      <c r="R4837" s="1">
        <f>Table1[[#This Row],[Earned Basic Salary]]*10%</f>
        <v>2281.8923076923074</v>
      </c>
      <c r="S4837" s="1">
        <f>Table1[[#This Row],[Earned Basic Salary]]*12%</f>
        <v>2738.270769230769</v>
      </c>
      <c r="T4837" s="1">
        <f>200</f>
        <v>200</v>
      </c>
      <c r="U4837" s="1">
        <f>Table1[[#This Row],[PF]]+Table1[[#This Row],[Professional Tax]]</f>
        <v>2938.270769230769</v>
      </c>
      <c r="V4837" s="1">
        <f>Table1[[#This Row],[Overtime Hours]]*200</f>
        <v>1400</v>
      </c>
      <c r="W4837" s="1">
        <f>Table1[[#This Row],[Earned Basic Salary]]+Table1[[#This Row],[HRA]]+Table1[[#This Row],[DA]]+Table1[[#This Row],[Overtime Pay]]</f>
        <v>31064.6</v>
      </c>
      <c r="X4837" s="1">
        <f>Table1[[#This Row],[Gross Salary]]-Table1[[#This Row],[Total Deduction]]</f>
        <v>28126.329230769228</v>
      </c>
      <c r="Y4837" t="s">
        <v>37</v>
      </c>
      <c r="Z4837" t="s">
        <v>95</v>
      </c>
      <c r="AA4837" t="s">
        <v>16896</v>
      </c>
      <c r="AB4837" t="s">
        <v>16897</v>
      </c>
    </row>
    <row r="4838" spans="1:28" x14ac:dyDescent="0.3">
      <c r="A4838" t="s">
        <v>16898</v>
      </c>
      <c r="B4838" t="s">
        <v>2055</v>
      </c>
      <c r="C4838">
        <v>48</v>
      </c>
      <c r="D4838" t="s">
        <v>61</v>
      </c>
      <c r="E4838" t="s">
        <v>45</v>
      </c>
      <c r="F4838" t="s">
        <v>69</v>
      </c>
      <c r="G4838" t="s">
        <v>8688</v>
      </c>
      <c r="H4838" t="s">
        <v>35</v>
      </c>
      <c r="I4838" t="s">
        <v>36</v>
      </c>
      <c r="J4838">
        <v>26</v>
      </c>
      <c r="K4838">
        <v>22</v>
      </c>
      <c r="L4838">
        <f t="shared" si="225"/>
        <v>4</v>
      </c>
      <c r="M4838">
        <v>0</v>
      </c>
      <c r="N4838">
        <v>21797</v>
      </c>
      <c r="O4838" s="1">
        <f t="shared" si="226"/>
        <v>838.34615384615381</v>
      </c>
      <c r="P4838" s="1">
        <f t="shared" si="227"/>
        <v>18443.615384615383</v>
      </c>
      <c r="Q4838" s="1">
        <f>Table1[[#This Row],[Earned Basic Salary]]*20%</f>
        <v>3688.7230769230769</v>
      </c>
      <c r="R4838" s="1">
        <f>Table1[[#This Row],[Earned Basic Salary]]*10%</f>
        <v>1844.3615384615384</v>
      </c>
      <c r="S4838" s="1">
        <f>Table1[[#This Row],[Earned Basic Salary]]*12%</f>
        <v>2213.2338461538457</v>
      </c>
      <c r="T4838" s="1">
        <f>200</f>
        <v>200</v>
      </c>
      <c r="U4838" s="1">
        <f>Table1[[#This Row],[PF]]+Table1[[#This Row],[Professional Tax]]</f>
        <v>2413.2338461538457</v>
      </c>
      <c r="V4838" s="1">
        <f>Table1[[#This Row],[Overtime Hours]]*200</f>
        <v>0</v>
      </c>
      <c r="W4838" s="1">
        <f>Table1[[#This Row],[Earned Basic Salary]]+Table1[[#This Row],[HRA]]+Table1[[#This Row],[DA]]+Table1[[#This Row],[Overtime Pay]]</f>
        <v>23976.699999999997</v>
      </c>
      <c r="X4838" s="1">
        <f>Table1[[#This Row],[Gross Salary]]-Table1[[#This Row],[Total Deduction]]</f>
        <v>21563.466153846151</v>
      </c>
      <c r="Y4838" t="s">
        <v>37</v>
      </c>
      <c r="Z4838" t="s">
        <v>106</v>
      </c>
      <c r="AA4838" t="s">
        <v>16899</v>
      </c>
      <c r="AB4838" t="s">
        <v>16900</v>
      </c>
    </row>
    <row r="4839" spans="1:28" x14ac:dyDescent="0.3">
      <c r="A4839" t="s">
        <v>16901</v>
      </c>
      <c r="B4839" t="s">
        <v>1366</v>
      </c>
      <c r="C4839">
        <v>45</v>
      </c>
      <c r="D4839" t="s">
        <v>31</v>
      </c>
      <c r="E4839" t="s">
        <v>45</v>
      </c>
      <c r="F4839" t="s">
        <v>46</v>
      </c>
      <c r="G4839" t="s">
        <v>6305</v>
      </c>
      <c r="H4839" t="s">
        <v>35</v>
      </c>
      <c r="I4839" t="s">
        <v>36</v>
      </c>
      <c r="J4839">
        <v>26</v>
      </c>
      <c r="K4839">
        <v>24</v>
      </c>
      <c r="L4839">
        <f t="shared" si="225"/>
        <v>2</v>
      </c>
      <c r="M4839">
        <v>5</v>
      </c>
      <c r="N4839">
        <v>49784</v>
      </c>
      <c r="O4839" s="1">
        <f t="shared" si="226"/>
        <v>1914.7692307692307</v>
      </c>
      <c r="P4839" s="1">
        <f t="shared" si="227"/>
        <v>45954.461538461539</v>
      </c>
      <c r="Q4839" s="1">
        <f>Table1[[#This Row],[Earned Basic Salary]]*20%</f>
        <v>9190.8923076923074</v>
      </c>
      <c r="R4839" s="1">
        <f>Table1[[#This Row],[Earned Basic Salary]]*10%</f>
        <v>4595.4461538461537</v>
      </c>
      <c r="S4839" s="1">
        <f>Table1[[#This Row],[Earned Basic Salary]]*12%</f>
        <v>5514.5353846153848</v>
      </c>
      <c r="T4839" s="1">
        <f>200</f>
        <v>200</v>
      </c>
      <c r="U4839" s="1">
        <f>Table1[[#This Row],[PF]]+Table1[[#This Row],[Professional Tax]]</f>
        <v>5714.5353846153848</v>
      </c>
      <c r="V4839" s="1">
        <f>Table1[[#This Row],[Overtime Hours]]*200</f>
        <v>1000</v>
      </c>
      <c r="W4839" s="1">
        <f>Table1[[#This Row],[Earned Basic Salary]]+Table1[[#This Row],[HRA]]+Table1[[#This Row],[DA]]+Table1[[#This Row],[Overtime Pay]]</f>
        <v>60740.800000000003</v>
      </c>
      <c r="X4839" s="1">
        <f>Table1[[#This Row],[Gross Salary]]-Table1[[#This Row],[Total Deduction]]</f>
        <v>55026.264615384614</v>
      </c>
      <c r="Y4839" t="s">
        <v>37</v>
      </c>
      <c r="Z4839" t="s">
        <v>48</v>
      </c>
      <c r="AA4839" t="s">
        <v>16902</v>
      </c>
      <c r="AB4839" t="s">
        <v>16903</v>
      </c>
    </row>
    <row r="4840" spans="1:28" x14ac:dyDescent="0.3">
      <c r="A4840" t="s">
        <v>16904</v>
      </c>
      <c r="B4840" t="s">
        <v>1574</v>
      </c>
      <c r="C4840">
        <v>37</v>
      </c>
      <c r="D4840" t="s">
        <v>44</v>
      </c>
      <c r="E4840" t="s">
        <v>32</v>
      </c>
      <c r="F4840" t="s">
        <v>89</v>
      </c>
      <c r="G4840" t="s">
        <v>14797</v>
      </c>
      <c r="H4840" t="s">
        <v>35</v>
      </c>
      <c r="I4840" t="s">
        <v>36</v>
      </c>
      <c r="J4840">
        <v>26</v>
      </c>
      <c r="K4840">
        <v>25</v>
      </c>
      <c r="L4840">
        <f t="shared" si="225"/>
        <v>1</v>
      </c>
      <c r="M4840">
        <v>19</v>
      </c>
      <c r="N4840">
        <v>53607</v>
      </c>
      <c r="O4840" s="1">
        <f t="shared" si="226"/>
        <v>2061.8076923076924</v>
      </c>
      <c r="P4840" s="1">
        <f t="shared" si="227"/>
        <v>51545.192307692312</v>
      </c>
      <c r="Q4840" s="1">
        <f>Table1[[#This Row],[Earned Basic Salary]]*20%</f>
        <v>10309.038461538463</v>
      </c>
      <c r="R4840" s="1">
        <f>Table1[[#This Row],[Earned Basic Salary]]*10%</f>
        <v>5154.5192307692314</v>
      </c>
      <c r="S4840" s="1">
        <f>Table1[[#This Row],[Earned Basic Salary]]*12%</f>
        <v>6185.4230769230771</v>
      </c>
      <c r="T4840" s="1">
        <f>200</f>
        <v>200</v>
      </c>
      <c r="U4840" s="1">
        <f>Table1[[#This Row],[PF]]+Table1[[#This Row],[Professional Tax]]</f>
        <v>6385.4230769230771</v>
      </c>
      <c r="V4840" s="1">
        <f>Table1[[#This Row],[Overtime Hours]]*200</f>
        <v>3800</v>
      </c>
      <c r="W4840" s="1">
        <f>Table1[[#This Row],[Earned Basic Salary]]+Table1[[#This Row],[HRA]]+Table1[[#This Row],[DA]]+Table1[[#This Row],[Overtime Pay]]</f>
        <v>70808.75</v>
      </c>
      <c r="X4840" s="1">
        <f>Table1[[#This Row],[Gross Salary]]-Table1[[#This Row],[Total Deduction]]</f>
        <v>64423.326923076922</v>
      </c>
      <c r="Y4840" t="s">
        <v>37</v>
      </c>
      <c r="Z4840" t="s">
        <v>95</v>
      </c>
      <c r="AA4840" t="s">
        <v>16905</v>
      </c>
      <c r="AB4840" t="s">
        <v>16906</v>
      </c>
    </row>
    <row r="4841" spans="1:28" x14ac:dyDescent="0.3">
      <c r="A4841" t="s">
        <v>16907</v>
      </c>
      <c r="B4841" t="s">
        <v>566</v>
      </c>
      <c r="C4841">
        <v>27</v>
      </c>
      <c r="D4841" t="s">
        <v>127</v>
      </c>
      <c r="E4841" t="s">
        <v>54</v>
      </c>
      <c r="F4841" t="s">
        <v>83</v>
      </c>
      <c r="G4841" t="s">
        <v>4395</v>
      </c>
      <c r="H4841" t="s">
        <v>35</v>
      </c>
      <c r="I4841" t="s">
        <v>36</v>
      </c>
      <c r="J4841">
        <v>26</v>
      </c>
      <c r="K4841">
        <v>25</v>
      </c>
      <c r="L4841">
        <f t="shared" si="225"/>
        <v>1</v>
      </c>
      <c r="M4841">
        <v>12</v>
      </c>
      <c r="N4841">
        <v>25925</v>
      </c>
      <c r="O4841" s="1">
        <f t="shared" si="226"/>
        <v>997.11538461538464</v>
      </c>
      <c r="P4841" s="1">
        <f t="shared" si="227"/>
        <v>24927.884615384617</v>
      </c>
      <c r="Q4841" s="1">
        <f>Table1[[#This Row],[Earned Basic Salary]]*20%</f>
        <v>4985.5769230769238</v>
      </c>
      <c r="R4841" s="1">
        <f>Table1[[#This Row],[Earned Basic Salary]]*10%</f>
        <v>2492.7884615384619</v>
      </c>
      <c r="S4841" s="1">
        <f>Table1[[#This Row],[Earned Basic Salary]]*12%</f>
        <v>2991.3461538461538</v>
      </c>
      <c r="T4841" s="1">
        <f>200</f>
        <v>200</v>
      </c>
      <c r="U4841" s="1">
        <f>Table1[[#This Row],[PF]]+Table1[[#This Row],[Professional Tax]]</f>
        <v>3191.3461538461538</v>
      </c>
      <c r="V4841" s="1">
        <f>Table1[[#This Row],[Overtime Hours]]*200</f>
        <v>2400</v>
      </c>
      <c r="W4841" s="1">
        <f>Table1[[#This Row],[Earned Basic Salary]]+Table1[[#This Row],[HRA]]+Table1[[#This Row],[DA]]+Table1[[#This Row],[Overtime Pay]]</f>
        <v>34806.25</v>
      </c>
      <c r="X4841" s="1">
        <f>Table1[[#This Row],[Gross Salary]]-Table1[[#This Row],[Total Deduction]]</f>
        <v>31614.903846153848</v>
      </c>
      <c r="Y4841" t="s">
        <v>37</v>
      </c>
      <c r="Z4841" t="s">
        <v>48</v>
      </c>
      <c r="AA4841" t="s">
        <v>16908</v>
      </c>
      <c r="AB4841" t="s">
        <v>16909</v>
      </c>
    </row>
    <row r="4842" spans="1:28" x14ac:dyDescent="0.3">
      <c r="A4842" t="s">
        <v>16910</v>
      </c>
      <c r="B4842" t="s">
        <v>731</v>
      </c>
      <c r="C4842">
        <v>27</v>
      </c>
      <c r="D4842" t="s">
        <v>53</v>
      </c>
      <c r="E4842" t="s">
        <v>121</v>
      </c>
      <c r="F4842" t="s">
        <v>69</v>
      </c>
      <c r="G4842" t="s">
        <v>16911</v>
      </c>
      <c r="H4842" t="s">
        <v>35</v>
      </c>
      <c r="I4842" t="s">
        <v>36</v>
      </c>
      <c r="J4842">
        <v>26</v>
      </c>
      <c r="K4842">
        <v>22</v>
      </c>
      <c r="L4842">
        <f t="shared" si="225"/>
        <v>4</v>
      </c>
      <c r="M4842">
        <v>5</v>
      </c>
      <c r="N4842">
        <v>46803</v>
      </c>
      <c r="O4842" s="1">
        <f t="shared" si="226"/>
        <v>1800.1153846153845</v>
      </c>
      <c r="P4842" s="1">
        <f t="shared" si="227"/>
        <v>39602.538461538461</v>
      </c>
      <c r="Q4842" s="1">
        <f>Table1[[#This Row],[Earned Basic Salary]]*20%</f>
        <v>7920.5076923076922</v>
      </c>
      <c r="R4842" s="1">
        <f>Table1[[#This Row],[Earned Basic Salary]]*10%</f>
        <v>3960.2538461538461</v>
      </c>
      <c r="S4842" s="1">
        <f>Table1[[#This Row],[Earned Basic Salary]]*12%</f>
        <v>4752.3046153846153</v>
      </c>
      <c r="T4842" s="1">
        <f>200</f>
        <v>200</v>
      </c>
      <c r="U4842" s="1">
        <f>Table1[[#This Row],[PF]]+Table1[[#This Row],[Professional Tax]]</f>
        <v>4952.3046153846153</v>
      </c>
      <c r="V4842" s="1">
        <f>Table1[[#This Row],[Overtime Hours]]*200</f>
        <v>1000</v>
      </c>
      <c r="W4842" s="1">
        <f>Table1[[#This Row],[Earned Basic Salary]]+Table1[[#This Row],[HRA]]+Table1[[#This Row],[DA]]+Table1[[#This Row],[Overtime Pay]]</f>
        <v>52483.3</v>
      </c>
      <c r="X4842" s="1">
        <f>Table1[[#This Row],[Gross Salary]]-Table1[[#This Row],[Total Deduction]]</f>
        <v>47530.995384615388</v>
      </c>
      <c r="Y4842" t="s">
        <v>37</v>
      </c>
      <c r="Z4842" t="s">
        <v>95</v>
      </c>
      <c r="AA4842" t="s">
        <v>16912</v>
      </c>
      <c r="AB4842" t="s">
        <v>16913</v>
      </c>
    </row>
    <row r="4843" spans="1:28" x14ac:dyDescent="0.3">
      <c r="A4843" t="s">
        <v>16914</v>
      </c>
      <c r="B4843" t="s">
        <v>661</v>
      </c>
      <c r="C4843">
        <v>40</v>
      </c>
      <c r="D4843" t="s">
        <v>81</v>
      </c>
      <c r="E4843" t="s">
        <v>82</v>
      </c>
      <c r="F4843" t="s">
        <v>83</v>
      </c>
      <c r="G4843" t="s">
        <v>7905</v>
      </c>
      <c r="H4843" t="s">
        <v>35</v>
      </c>
      <c r="I4843" t="s">
        <v>36</v>
      </c>
      <c r="J4843">
        <v>26</v>
      </c>
      <c r="K4843">
        <v>24</v>
      </c>
      <c r="L4843">
        <f t="shared" si="225"/>
        <v>2</v>
      </c>
      <c r="M4843">
        <v>15</v>
      </c>
      <c r="N4843">
        <v>38693</v>
      </c>
      <c r="O4843" s="1">
        <f t="shared" si="226"/>
        <v>1488.1923076923076</v>
      </c>
      <c r="P4843" s="1">
        <f t="shared" si="227"/>
        <v>35716.615384615383</v>
      </c>
      <c r="Q4843" s="1">
        <f>Table1[[#This Row],[Earned Basic Salary]]*20%</f>
        <v>7143.3230769230768</v>
      </c>
      <c r="R4843" s="1">
        <f>Table1[[#This Row],[Earned Basic Salary]]*10%</f>
        <v>3571.6615384615384</v>
      </c>
      <c r="S4843" s="1">
        <f>Table1[[#This Row],[Earned Basic Salary]]*12%</f>
        <v>4285.9938461538459</v>
      </c>
      <c r="T4843" s="1">
        <f>200</f>
        <v>200</v>
      </c>
      <c r="U4843" s="1">
        <f>Table1[[#This Row],[PF]]+Table1[[#This Row],[Professional Tax]]</f>
        <v>4485.9938461538459</v>
      </c>
      <c r="V4843" s="1">
        <f>Table1[[#This Row],[Overtime Hours]]*200</f>
        <v>3000</v>
      </c>
      <c r="W4843" s="1">
        <f>Table1[[#This Row],[Earned Basic Salary]]+Table1[[#This Row],[HRA]]+Table1[[#This Row],[DA]]+Table1[[#This Row],[Overtime Pay]]</f>
        <v>49431.6</v>
      </c>
      <c r="X4843" s="1">
        <f>Table1[[#This Row],[Gross Salary]]-Table1[[#This Row],[Total Deduction]]</f>
        <v>44945.606153846151</v>
      </c>
      <c r="Y4843" t="s">
        <v>37</v>
      </c>
      <c r="Z4843" t="s">
        <v>106</v>
      </c>
      <c r="AA4843" t="s">
        <v>16915</v>
      </c>
      <c r="AB4843" t="s">
        <v>16916</v>
      </c>
    </row>
    <row r="4844" spans="1:28" x14ac:dyDescent="0.3">
      <c r="A4844" t="s">
        <v>16917</v>
      </c>
      <c r="B4844" t="s">
        <v>1610</v>
      </c>
      <c r="C4844">
        <v>23</v>
      </c>
      <c r="D4844" t="s">
        <v>133</v>
      </c>
      <c r="E4844" t="s">
        <v>32</v>
      </c>
      <c r="F4844" t="s">
        <v>63</v>
      </c>
      <c r="G4844" t="s">
        <v>13789</v>
      </c>
      <c r="H4844" t="s">
        <v>35</v>
      </c>
      <c r="I4844" t="s">
        <v>36</v>
      </c>
      <c r="J4844">
        <v>26</v>
      </c>
      <c r="K4844">
        <v>22</v>
      </c>
      <c r="L4844">
        <f t="shared" si="225"/>
        <v>4</v>
      </c>
      <c r="M4844">
        <v>18</v>
      </c>
      <c r="N4844">
        <v>22878</v>
      </c>
      <c r="O4844" s="1">
        <f t="shared" si="226"/>
        <v>879.92307692307691</v>
      </c>
      <c r="P4844" s="1">
        <f t="shared" si="227"/>
        <v>19358.307692307691</v>
      </c>
      <c r="Q4844" s="1">
        <f>Table1[[#This Row],[Earned Basic Salary]]*20%</f>
        <v>3871.6615384615384</v>
      </c>
      <c r="R4844" s="1">
        <f>Table1[[#This Row],[Earned Basic Salary]]*10%</f>
        <v>1935.8307692307692</v>
      </c>
      <c r="S4844" s="1">
        <f>Table1[[#This Row],[Earned Basic Salary]]*12%</f>
        <v>2322.9969230769229</v>
      </c>
      <c r="T4844" s="1">
        <f>200</f>
        <v>200</v>
      </c>
      <c r="U4844" s="1">
        <f>Table1[[#This Row],[PF]]+Table1[[#This Row],[Professional Tax]]</f>
        <v>2522.9969230769229</v>
      </c>
      <c r="V4844" s="1">
        <f>Table1[[#This Row],[Overtime Hours]]*200</f>
        <v>3600</v>
      </c>
      <c r="W4844" s="1">
        <f>Table1[[#This Row],[Earned Basic Salary]]+Table1[[#This Row],[HRA]]+Table1[[#This Row],[DA]]+Table1[[#This Row],[Overtime Pay]]</f>
        <v>28765.8</v>
      </c>
      <c r="X4844" s="1">
        <f>Table1[[#This Row],[Gross Salary]]-Table1[[#This Row],[Total Deduction]]</f>
        <v>26242.803076923075</v>
      </c>
      <c r="Y4844" t="s">
        <v>37</v>
      </c>
      <c r="Z4844" t="s">
        <v>48</v>
      </c>
      <c r="AA4844" t="s">
        <v>16918</v>
      </c>
      <c r="AB4844" t="s">
        <v>16919</v>
      </c>
    </row>
    <row r="4845" spans="1:28" x14ac:dyDescent="0.3">
      <c r="A4845" t="s">
        <v>16920</v>
      </c>
      <c r="B4845" t="s">
        <v>722</v>
      </c>
      <c r="C4845">
        <v>41</v>
      </c>
      <c r="D4845" t="s">
        <v>127</v>
      </c>
      <c r="E4845" t="s">
        <v>54</v>
      </c>
      <c r="F4845" t="s">
        <v>33</v>
      </c>
      <c r="G4845" t="s">
        <v>8311</v>
      </c>
      <c r="H4845" t="s">
        <v>35</v>
      </c>
      <c r="I4845" t="s">
        <v>36</v>
      </c>
      <c r="J4845">
        <v>26</v>
      </c>
      <c r="K4845">
        <v>24</v>
      </c>
      <c r="L4845">
        <f t="shared" si="225"/>
        <v>2</v>
      </c>
      <c r="M4845">
        <v>16</v>
      </c>
      <c r="N4845">
        <v>33299</v>
      </c>
      <c r="O4845" s="1">
        <f t="shared" si="226"/>
        <v>1280.7307692307693</v>
      </c>
      <c r="P4845" s="1">
        <f t="shared" si="227"/>
        <v>30737.538461538461</v>
      </c>
      <c r="Q4845" s="1">
        <f>Table1[[#This Row],[Earned Basic Salary]]*20%</f>
        <v>6147.5076923076922</v>
      </c>
      <c r="R4845" s="1">
        <f>Table1[[#This Row],[Earned Basic Salary]]*10%</f>
        <v>3073.7538461538461</v>
      </c>
      <c r="S4845" s="1">
        <f>Table1[[#This Row],[Earned Basic Salary]]*12%</f>
        <v>3688.5046153846151</v>
      </c>
      <c r="T4845" s="1">
        <f>200</f>
        <v>200</v>
      </c>
      <c r="U4845" s="1">
        <f>Table1[[#This Row],[PF]]+Table1[[#This Row],[Professional Tax]]</f>
        <v>3888.5046153846151</v>
      </c>
      <c r="V4845" s="1">
        <f>Table1[[#This Row],[Overtime Hours]]*200</f>
        <v>3200</v>
      </c>
      <c r="W4845" s="1">
        <f>Table1[[#This Row],[Earned Basic Salary]]+Table1[[#This Row],[HRA]]+Table1[[#This Row],[DA]]+Table1[[#This Row],[Overtime Pay]]</f>
        <v>43158.8</v>
      </c>
      <c r="X4845" s="1">
        <f>Table1[[#This Row],[Gross Salary]]-Table1[[#This Row],[Total Deduction]]</f>
        <v>39270.295384615391</v>
      </c>
      <c r="Y4845" t="s">
        <v>37</v>
      </c>
      <c r="Z4845" t="s">
        <v>95</v>
      </c>
      <c r="AA4845" t="s">
        <v>16921</v>
      </c>
      <c r="AB4845" t="s">
        <v>16922</v>
      </c>
    </row>
    <row r="4846" spans="1:28" x14ac:dyDescent="0.3">
      <c r="A4846" t="s">
        <v>16923</v>
      </c>
      <c r="B4846" t="s">
        <v>3229</v>
      </c>
      <c r="C4846">
        <v>47</v>
      </c>
      <c r="D4846" t="s">
        <v>133</v>
      </c>
      <c r="E4846" t="s">
        <v>121</v>
      </c>
      <c r="F4846" t="s">
        <v>46</v>
      </c>
      <c r="G4846" t="s">
        <v>13292</v>
      </c>
      <c r="H4846" t="s">
        <v>35</v>
      </c>
      <c r="I4846" t="s">
        <v>36</v>
      </c>
      <c r="J4846">
        <v>26</v>
      </c>
      <c r="K4846">
        <v>23</v>
      </c>
      <c r="L4846">
        <f t="shared" si="225"/>
        <v>3</v>
      </c>
      <c r="M4846">
        <v>3</v>
      </c>
      <c r="N4846">
        <v>29387</v>
      </c>
      <c r="O4846" s="1">
        <f t="shared" si="226"/>
        <v>1130.2692307692307</v>
      </c>
      <c r="P4846" s="1">
        <f t="shared" si="227"/>
        <v>25996.192307692305</v>
      </c>
      <c r="Q4846" s="1">
        <f>Table1[[#This Row],[Earned Basic Salary]]*20%</f>
        <v>5199.2384615384617</v>
      </c>
      <c r="R4846" s="1">
        <f>Table1[[#This Row],[Earned Basic Salary]]*10%</f>
        <v>2599.6192307692309</v>
      </c>
      <c r="S4846" s="1">
        <f>Table1[[#This Row],[Earned Basic Salary]]*12%</f>
        <v>3119.5430769230766</v>
      </c>
      <c r="T4846" s="1">
        <f>200</f>
        <v>200</v>
      </c>
      <c r="U4846" s="1">
        <f>Table1[[#This Row],[PF]]+Table1[[#This Row],[Professional Tax]]</f>
        <v>3319.5430769230766</v>
      </c>
      <c r="V4846" s="1">
        <f>Table1[[#This Row],[Overtime Hours]]*200</f>
        <v>600</v>
      </c>
      <c r="W4846" s="1">
        <f>Table1[[#This Row],[Earned Basic Salary]]+Table1[[#This Row],[HRA]]+Table1[[#This Row],[DA]]+Table1[[#This Row],[Overtime Pay]]</f>
        <v>34395.049999999996</v>
      </c>
      <c r="X4846" s="1">
        <f>Table1[[#This Row],[Gross Salary]]-Table1[[#This Row],[Total Deduction]]</f>
        <v>31075.506923076919</v>
      </c>
      <c r="Y4846" t="s">
        <v>37</v>
      </c>
      <c r="Z4846" t="s">
        <v>38</v>
      </c>
      <c r="AA4846" t="s">
        <v>16924</v>
      </c>
      <c r="AB4846" t="s">
        <v>16925</v>
      </c>
    </row>
    <row r="4847" spans="1:28" x14ac:dyDescent="0.3">
      <c r="A4847" t="s">
        <v>16926</v>
      </c>
      <c r="B4847" t="s">
        <v>675</v>
      </c>
      <c r="C4847">
        <v>46</v>
      </c>
      <c r="D4847" t="s">
        <v>133</v>
      </c>
      <c r="E4847" t="s">
        <v>45</v>
      </c>
      <c r="F4847" t="s">
        <v>55</v>
      </c>
      <c r="G4847" t="s">
        <v>11887</v>
      </c>
      <c r="H4847" t="s">
        <v>35</v>
      </c>
      <c r="I4847" t="s">
        <v>36</v>
      </c>
      <c r="J4847">
        <v>26</v>
      </c>
      <c r="K4847">
        <v>26</v>
      </c>
      <c r="L4847">
        <f t="shared" si="225"/>
        <v>0</v>
      </c>
      <c r="M4847">
        <v>9</v>
      </c>
      <c r="N4847">
        <v>19118</v>
      </c>
      <c r="O4847" s="1">
        <f t="shared" si="226"/>
        <v>735.30769230769226</v>
      </c>
      <c r="P4847" s="1">
        <f t="shared" si="227"/>
        <v>19118</v>
      </c>
      <c r="Q4847" s="1">
        <f>Table1[[#This Row],[Earned Basic Salary]]*20%</f>
        <v>3823.6000000000004</v>
      </c>
      <c r="R4847" s="1">
        <f>Table1[[#This Row],[Earned Basic Salary]]*10%</f>
        <v>1911.8000000000002</v>
      </c>
      <c r="S4847" s="1">
        <f>Table1[[#This Row],[Earned Basic Salary]]*12%</f>
        <v>2294.16</v>
      </c>
      <c r="T4847" s="1">
        <f>200</f>
        <v>200</v>
      </c>
      <c r="U4847" s="1">
        <f>Table1[[#This Row],[PF]]+Table1[[#This Row],[Professional Tax]]</f>
        <v>2494.16</v>
      </c>
      <c r="V4847" s="1">
        <f>Table1[[#This Row],[Overtime Hours]]*200</f>
        <v>1800</v>
      </c>
      <c r="W4847" s="1">
        <f>Table1[[#This Row],[Earned Basic Salary]]+Table1[[#This Row],[HRA]]+Table1[[#This Row],[DA]]+Table1[[#This Row],[Overtime Pay]]</f>
        <v>26653.399999999998</v>
      </c>
      <c r="X4847" s="1">
        <f>Table1[[#This Row],[Gross Salary]]-Table1[[#This Row],[Total Deduction]]</f>
        <v>24159.239999999998</v>
      </c>
      <c r="Y4847" t="s">
        <v>37</v>
      </c>
      <c r="Z4847" t="s">
        <v>95</v>
      </c>
      <c r="AA4847" t="s">
        <v>16927</v>
      </c>
      <c r="AB4847" t="s">
        <v>16928</v>
      </c>
    </row>
    <row r="4848" spans="1:28" x14ac:dyDescent="0.3">
      <c r="A4848" t="s">
        <v>16929</v>
      </c>
      <c r="B4848" t="s">
        <v>783</v>
      </c>
      <c r="C4848">
        <v>36</v>
      </c>
      <c r="D4848" t="s">
        <v>44</v>
      </c>
      <c r="E4848" t="s">
        <v>82</v>
      </c>
      <c r="F4848" t="s">
        <v>63</v>
      </c>
      <c r="G4848" t="s">
        <v>1806</v>
      </c>
      <c r="H4848" t="s">
        <v>35</v>
      </c>
      <c r="I4848" t="s">
        <v>36</v>
      </c>
      <c r="J4848">
        <v>26</v>
      </c>
      <c r="K4848">
        <v>25</v>
      </c>
      <c r="L4848">
        <f t="shared" si="225"/>
        <v>1</v>
      </c>
      <c r="M4848">
        <v>8</v>
      </c>
      <c r="N4848">
        <v>69229</v>
      </c>
      <c r="O4848" s="1">
        <f t="shared" si="226"/>
        <v>2662.6538461538462</v>
      </c>
      <c r="P4848" s="1">
        <f t="shared" si="227"/>
        <v>66566.346153846156</v>
      </c>
      <c r="Q4848" s="1">
        <f>Table1[[#This Row],[Earned Basic Salary]]*20%</f>
        <v>13313.269230769232</v>
      </c>
      <c r="R4848" s="1">
        <f>Table1[[#This Row],[Earned Basic Salary]]*10%</f>
        <v>6656.6346153846162</v>
      </c>
      <c r="S4848" s="1">
        <f>Table1[[#This Row],[Earned Basic Salary]]*12%</f>
        <v>7987.9615384615381</v>
      </c>
      <c r="T4848" s="1">
        <f>200</f>
        <v>200</v>
      </c>
      <c r="U4848" s="1">
        <f>Table1[[#This Row],[PF]]+Table1[[#This Row],[Professional Tax]]</f>
        <v>8187.9615384615381</v>
      </c>
      <c r="V4848" s="1">
        <f>Table1[[#This Row],[Overtime Hours]]*200</f>
        <v>1600</v>
      </c>
      <c r="W4848" s="1">
        <f>Table1[[#This Row],[Earned Basic Salary]]+Table1[[#This Row],[HRA]]+Table1[[#This Row],[DA]]+Table1[[#This Row],[Overtime Pay]]</f>
        <v>88136.25</v>
      </c>
      <c r="X4848" s="1">
        <f>Table1[[#This Row],[Gross Salary]]-Table1[[#This Row],[Total Deduction]]</f>
        <v>79948.288461538468</v>
      </c>
      <c r="Y4848" t="s">
        <v>37</v>
      </c>
      <c r="Z4848" t="s">
        <v>38</v>
      </c>
      <c r="AA4848" t="s">
        <v>16930</v>
      </c>
      <c r="AB4848" t="s">
        <v>16931</v>
      </c>
    </row>
    <row r="4849" spans="1:28" x14ac:dyDescent="0.3">
      <c r="A4849" t="s">
        <v>16932</v>
      </c>
      <c r="B4849" t="s">
        <v>430</v>
      </c>
      <c r="C4849">
        <v>51</v>
      </c>
      <c r="D4849" t="s">
        <v>31</v>
      </c>
      <c r="E4849" t="s">
        <v>54</v>
      </c>
      <c r="F4849" t="s">
        <v>69</v>
      </c>
      <c r="G4849" t="s">
        <v>16933</v>
      </c>
      <c r="H4849" t="s">
        <v>35</v>
      </c>
      <c r="I4849" t="s">
        <v>36</v>
      </c>
      <c r="J4849">
        <v>26</v>
      </c>
      <c r="K4849">
        <v>24</v>
      </c>
      <c r="L4849">
        <f t="shared" si="225"/>
        <v>2</v>
      </c>
      <c r="M4849">
        <v>12</v>
      </c>
      <c r="N4849">
        <v>56925</v>
      </c>
      <c r="O4849" s="1">
        <f t="shared" si="226"/>
        <v>2189.4230769230771</v>
      </c>
      <c r="P4849" s="1">
        <f t="shared" si="227"/>
        <v>52546.153846153851</v>
      </c>
      <c r="Q4849" s="1">
        <f>Table1[[#This Row],[Earned Basic Salary]]*20%</f>
        <v>10509.230769230771</v>
      </c>
      <c r="R4849" s="1">
        <f>Table1[[#This Row],[Earned Basic Salary]]*10%</f>
        <v>5254.6153846153857</v>
      </c>
      <c r="S4849" s="1">
        <f>Table1[[#This Row],[Earned Basic Salary]]*12%</f>
        <v>6305.5384615384619</v>
      </c>
      <c r="T4849" s="1">
        <f>200</f>
        <v>200</v>
      </c>
      <c r="U4849" s="1">
        <f>Table1[[#This Row],[PF]]+Table1[[#This Row],[Professional Tax]]</f>
        <v>6505.5384615384619</v>
      </c>
      <c r="V4849" s="1">
        <f>Table1[[#This Row],[Overtime Hours]]*200</f>
        <v>2400</v>
      </c>
      <c r="W4849" s="1">
        <f>Table1[[#This Row],[Earned Basic Salary]]+Table1[[#This Row],[HRA]]+Table1[[#This Row],[DA]]+Table1[[#This Row],[Overtime Pay]]</f>
        <v>70710.000000000015</v>
      </c>
      <c r="X4849" s="1">
        <f>Table1[[#This Row],[Gross Salary]]-Table1[[#This Row],[Total Deduction]]</f>
        <v>64204.461538461554</v>
      </c>
      <c r="Y4849" t="s">
        <v>37</v>
      </c>
      <c r="Z4849" t="s">
        <v>95</v>
      </c>
      <c r="AA4849" t="s">
        <v>16934</v>
      </c>
      <c r="AB4849" t="s">
        <v>16935</v>
      </c>
    </row>
    <row r="4850" spans="1:28" x14ac:dyDescent="0.3">
      <c r="A4850" t="s">
        <v>16936</v>
      </c>
      <c r="B4850" t="s">
        <v>329</v>
      </c>
      <c r="C4850">
        <v>50</v>
      </c>
      <c r="D4850" t="s">
        <v>127</v>
      </c>
      <c r="E4850" t="s">
        <v>45</v>
      </c>
      <c r="F4850" t="s">
        <v>55</v>
      </c>
      <c r="G4850" t="s">
        <v>4768</v>
      </c>
      <c r="H4850" t="s">
        <v>35</v>
      </c>
      <c r="I4850" t="s">
        <v>36</v>
      </c>
      <c r="J4850">
        <v>26</v>
      </c>
      <c r="K4850">
        <v>25</v>
      </c>
      <c r="L4850">
        <f t="shared" si="225"/>
        <v>1</v>
      </c>
      <c r="M4850">
        <v>2</v>
      </c>
      <c r="N4850">
        <v>57437</v>
      </c>
      <c r="O4850" s="1">
        <f t="shared" si="226"/>
        <v>2209.1153846153848</v>
      </c>
      <c r="P4850" s="1">
        <f t="shared" si="227"/>
        <v>55227.884615384617</v>
      </c>
      <c r="Q4850" s="1">
        <f>Table1[[#This Row],[Earned Basic Salary]]*20%</f>
        <v>11045.576923076924</v>
      </c>
      <c r="R4850" s="1">
        <f>Table1[[#This Row],[Earned Basic Salary]]*10%</f>
        <v>5522.7884615384619</v>
      </c>
      <c r="S4850" s="1">
        <f>Table1[[#This Row],[Earned Basic Salary]]*12%</f>
        <v>6627.3461538461534</v>
      </c>
      <c r="T4850" s="1">
        <f>200</f>
        <v>200</v>
      </c>
      <c r="U4850" s="1">
        <f>Table1[[#This Row],[PF]]+Table1[[#This Row],[Professional Tax]]</f>
        <v>6827.3461538461534</v>
      </c>
      <c r="V4850" s="1">
        <f>Table1[[#This Row],[Overtime Hours]]*200</f>
        <v>400</v>
      </c>
      <c r="W4850" s="1">
        <f>Table1[[#This Row],[Earned Basic Salary]]+Table1[[#This Row],[HRA]]+Table1[[#This Row],[DA]]+Table1[[#This Row],[Overtime Pay]]</f>
        <v>72196.250000000015</v>
      </c>
      <c r="X4850" s="1">
        <f>Table1[[#This Row],[Gross Salary]]-Table1[[#This Row],[Total Deduction]]</f>
        <v>65368.903846153858</v>
      </c>
      <c r="Y4850" t="s">
        <v>37</v>
      </c>
      <c r="Z4850" t="s">
        <v>48</v>
      </c>
      <c r="AA4850" t="s">
        <v>16937</v>
      </c>
      <c r="AB4850" t="s">
        <v>16938</v>
      </c>
    </row>
    <row r="4851" spans="1:28" x14ac:dyDescent="0.3">
      <c r="A4851" t="s">
        <v>16939</v>
      </c>
      <c r="B4851" t="s">
        <v>334</v>
      </c>
      <c r="C4851">
        <v>50</v>
      </c>
      <c r="D4851" t="s">
        <v>127</v>
      </c>
      <c r="E4851" t="s">
        <v>32</v>
      </c>
      <c r="F4851" t="s">
        <v>33</v>
      </c>
      <c r="G4851" t="s">
        <v>2800</v>
      </c>
      <c r="H4851" t="s">
        <v>35</v>
      </c>
      <c r="I4851" t="s">
        <v>36</v>
      </c>
      <c r="J4851">
        <v>26</v>
      </c>
      <c r="K4851">
        <v>25</v>
      </c>
      <c r="L4851">
        <f t="shared" si="225"/>
        <v>1</v>
      </c>
      <c r="M4851">
        <v>13</v>
      </c>
      <c r="N4851">
        <v>27350</v>
      </c>
      <c r="O4851" s="1">
        <f t="shared" si="226"/>
        <v>1051.9230769230769</v>
      </c>
      <c r="P4851" s="1">
        <f t="shared" si="227"/>
        <v>26298.076923076922</v>
      </c>
      <c r="Q4851" s="1">
        <f>Table1[[#This Row],[Earned Basic Salary]]*20%</f>
        <v>5259.6153846153848</v>
      </c>
      <c r="R4851" s="1">
        <f>Table1[[#This Row],[Earned Basic Salary]]*10%</f>
        <v>2629.8076923076924</v>
      </c>
      <c r="S4851" s="1">
        <f>Table1[[#This Row],[Earned Basic Salary]]*12%</f>
        <v>3155.7692307692305</v>
      </c>
      <c r="T4851" s="1">
        <f>200</f>
        <v>200</v>
      </c>
      <c r="U4851" s="1">
        <f>Table1[[#This Row],[PF]]+Table1[[#This Row],[Professional Tax]]</f>
        <v>3355.7692307692305</v>
      </c>
      <c r="V4851" s="1">
        <f>Table1[[#This Row],[Overtime Hours]]*200</f>
        <v>2600</v>
      </c>
      <c r="W4851" s="1">
        <f>Table1[[#This Row],[Earned Basic Salary]]+Table1[[#This Row],[HRA]]+Table1[[#This Row],[DA]]+Table1[[#This Row],[Overtime Pay]]</f>
        <v>36787.5</v>
      </c>
      <c r="X4851" s="1">
        <f>Table1[[#This Row],[Gross Salary]]-Table1[[#This Row],[Total Deduction]]</f>
        <v>33431.730769230766</v>
      </c>
      <c r="Y4851" t="s">
        <v>37</v>
      </c>
      <c r="Z4851" t="s">
        <v>38</v>
      </c>
      <c r="AA4851" t="s">
        <v>16940</v>
      </c>
      <c r="AB4851" t="s">
        <v>16941</v>
      </c>
    </row>
    <row r="4852" spans="1:28" x14ac:dyDescent="0.3">
      <c r="A4852" t="s">
        <v>16942</v>
      </c>
      <c r="B4852" t="s">
        <v>3089</v>
      </c>
      <c r="C4852">
        <v>34</v>
      </c>
      <c r="D4852" t="s">
        <v>53</v>
      </c>
      <c r="E4852" t="s">
        <v>45</v>
      </c>
      <c r="F4852" t="s">
        <v>83</v>
      </c>
      <c r="G4852" t="s">
        <v>2301</v>
      </c>
      <c r="H4852" t="s">
        <v>35</v>
      </c>
      <c r="I4852" t="s">
        <v>36</v>
      </c>
      <c r="J4852">
        <v>26</v>
      </c>
      <c r="K4852">
        <v>23</v>
      </c>
      <c r="L4852">
        <f t="shared" si="225"/>
        <v>3</v>
      </c>
      <c r="M4852">
        <v>11</v>
      </c>
      <c r="N4852">
        <v>43753</v>
      </c>
      <c r="O4852" s="1">
        <f t="shared" si="226"/>
        <v>1682.8076923076924</v>
      </c>
      <c r="P4852" s="1">
        <f t="shared" si="227"/>
        <v>38704.576923076922</v>
      </c>
      <c r="Q4852" s="1">
        <f>Table1[[#This Row],[Earned Basic Salary]]*20%</f>
        <v>7740.9153846153849</v>
      </c>
      <c r="R4852" s="1">
        <f>Table1[[#This Row],[Earned Basic Salary]]*10%</f>
        <v>3870.4576923076925</v>
      </c>
      <c r="S4852" s="1">
        <f>Table1[[#This Row],[Earned Basic Salary]]*12%</f>
        <v>4644.5492307692302</v>
      </c>
      <c r="T4852" s="1">
        <f>200</f>
        <v>200</v>
      </c>
      <c r="U4852" s="1">
        <f>Table1[[#This Row],[PF]]+Table1[[#This Row],[Professional Tax]]</f>
        <v>4844.5492307692302</v>
      </c>
      <c r="V4852" s="1">
        <f>Table1[[#This Row],[Overtime Hours]]*200</f>
        <v>2200</v>
      </c>
      <c r="W4852" s="1">
        <f>Table1[[#This Row],[Earned Basic Salary]]+Table1[[#This Row],[HRA]]+Table1[[#This Row],[DA]]+Table1[[#This Row],[Overtime Pay]]</f>
        <v>52515.95</v>
      </c>
      <c r="X4852" s="1">
        <f>Table1[[#This Row],[Gross Salary]]-Table1[[#This Row],[Total Deduction]]</f>
        <v>47671.400769230764</v>
      </c>
      <c r="Y4852" t="s">
        <v>37</v>
      </c>
      <c r="Z4852" t="s">
        <v>106</v>
      </c>
      <c r="AA4852" t="s">
        <v>16943</v>
      </c>
      <c r="AB4852" t="s">
        <v>16944</v>
      </c>
    </row>
    <row r="4853" spans="1:28" x14ac:dyDescent="0.3">
      <c r="A4853" t="s">
        <v>16945</v>
      </c>
      <c r="B4853" t="s">
        <v>485</v>
      </c>
      <c r="C4853">
        <v>32</v>
      </c>
      <c r="D4853" t="s">
        <v>127</v>
      </c>
      <c r="E4853" t="s">
        <v>45</v>
      </c>
      <c r="F4853" t="s">
        <v>46</v>
      </c>
      <c r="G4853" t="s">
        <v>3955</v>
      </c>
      <c r="H4853" t="s">
        <v>35</v>
      </c>
      <c r="I4853" t="s">
        <v>36</v>
      </c>
      <c r="J4853">
        <v>26</v>
      </c>
      <c r="K4853">
        <v>24</v>
      </c>
      <c r="L4853">
        <f t="shared" si="225"/>
        <v>2</v>
      </c>
      <c r="M4853">
        <v>4</v>
      </c>
      <c r="N4853">
        <v>38477</v>
      </c>
      <c r="O4853" s="1">
        <f t="shared" si="226"/>
        <v>1479.8846153846155</v>
      </c>
      <c r="P4853" s="1">
        <f t="shared" si="227"/>
        <v>35517.230769230773</v>
      </c>
      <c r="Q4853" s="1">
        <f>Table1[[#This Row],[Earned Basic Salary]]*20%</f>
        <v>7103.4461538461546</v>
      </c>
      <c r="R4853" s="1">
        <f>Table1[[#This Row],[Earned Basic Salary]]*10%</f>
        <v>3551.7230769230773</v>
      </c>
      <c r="S4853" s="1">
        <f>Table1[[#This Row],[Earned Basic Salary]]*12%</f>
        <v>4262.0676923076926</v>
      </c>
      <c r="T4853" s="1">
        <f>200</f>
        <v>200</v>
      </c>
      <c r="U4853" s="1">
        <f>Table1[[#This Row],[PF]]+Table1[[#This Row],[Professional Tax]]</f>
        <v>4462.0676923076926</v>
      </c>
      <c r="V4853" s="1">
        <f>Table1[[#This Row],[Overtime Hours]]*200</f>
        <v>800</v>
      </c>
      <c r="W4853" s="1">
        <f>Table1[[#This Row],[Earned Basic Salary]]+Table1[[#This Row],[HRA]]+Table1[[#This Row],[DA]]+Table1[[#This Row],[Overtime Pay]]</f>
        <v>46972.400000000009</v>
      </c>
      <c r="X4853" s="1">
        <f>Table1[[#This Row],[Gross Salary]]-Table1[[#This Row],[Total Deduction]]</f>
        <v>42510.332307692319</v>
      </c>
      <c r="Y4853" t="s">
        <v>37</v>
      </c>
      <c r="Z4853" t="s">
        <v>95</v>
      </c>
      <c r="AA4853" t="s">
        <v>16946</v>
      </c>
      <c r="AB4853" t="s">
        <v>16947</v>
      </c>
    </row>
    <row r="4854" spans="1:28" x14ac:dyDescent="0.3">
      <c r="A4854" t="s">
        <v>16948</v>
      </c>
      <c r="B4854" t="s">
        <v>295</v>
      </c>
      <c r="C4854">
        <v>51</v>
      </c>
      <c r="D4854" t="s">
        <v>61</v>
      </c>
      <c r="E4854" t="s">
        <v>62</v>
      </c>
      <c r="F4854" t="s">
        <v>83</v>
      </c>
      <c r="G4854" t="s">
        <v>9068</v>
      </c>
      <c r="H4854" t="s">
        <v>35</v>
      </c>
      <c r="I4854" t="s">
        <v>36</v>
      </c>
      <c r="J4854">
        <v>26</v>
      </c>
      <c r="K4854">
        <v>25</v>
      </c>
      <c r="L4854">
        <f t="shared" si="225"/>
        <v>1</v>
      </c>
      <c r="M4854">
        <v>12</v>
      </c>
      <c r="N4854">
        <v>64095</v>
      </c>
      <c r="O4854" s="1">
        <f t="shared" si="226"/>
        <v>2465.1923076923076</v>
      </c>
      <c r="P4854" s="1">
        <f t="shared" si="227"/>
        <v>61629.807692307688</v>
      </c>
      <c r="Q4854" s="1">
        <f>Table1[[#This Row],[Earned Basic Salary]]*20%</f>
        <v>12325.961538461539</v>
      </c>
      <c r="R4854" s="1">
        <f>Table1[[#This Row],[Earned Basic Salary]]*10%</f>
        <v>6162.9807692307695</v>
      </c>
      <c r="S4854" s="1">
        <f>Table1[[#This Row],[Earned Basic Salary]]*12%</f>
        <v>7395.576923076922</v>
      </c>
      <c r="T4854" s="1">
        <f>200</f>
        <v>200</v>
      </c>
      <c r="U4854" s="1">
        <f>Table1[[#This Row],[PF]]+Table1[[#This Row],[Professional Tax]]</f>
        <v>7595.576923076922</v>
      </c>
      <c r="V4854" s="1">
        <f>Table1[[#This Row],[Overtime Hours]]*200</f>
        <v>2400</v>
      </c>
      <c r="W4854" s="1">
        <f>Table1[[#This Row],[Earned Basic Salary]]+Table1[[#This Row],[HRA]]+Table1[[#This Row],[DA]]+Table1[[#This Row],[Overtime Pay]]</f>
        <v>82518.749999999985</v>
      </c>
      <c r="X4854" s="1">
        <f>Table1[[#This Row],[Gross Salary]]-Table1[[#This Row],[Total Deduction]]</f>
        <v>74923.173076923063</v>
      </c>
      <c r="Y4854" t="s">
        <v>37</v>
      </c>
      <c r="Z4854" t="s">
        <v>48</v>
      </c>
      <c r="AA4854" t="s">
        <v>16949</v>
      </c>
      <c r="AB4854" t="s">
        <v>16950</v>
      </c>
    </row>
    <row r="4855" spans="1:28" x14ac:dyDescent="0.3">
      <c r="A4855" t="s">
        <v>16951</v>
      </c>
      <c r="B4855" t="s">
        <v>300</v>
      </c>
      <c r="C4855">
        <v>38</v>
      </c>
      <c r="D4855" t="s">
        <v>127</v>
      </c>
      <c r="E4855" t="s">
        <v>82</v>
      </c>
      <c r="F4855" t="s">
        <v>63</v>
      </c>
      <c r="G4855" t="s">
        <v>16378</v>
      </c>
      <c r="H4855" t="s">
        <v>35</v>
      </c>
      <c r="I4855" t="s">
        <v>36</v>
      </c>
      <c r="J4855">
        <v>26</v>
      </c>
      <c r="K4855">
        <v>22</v>
      </c>
      <c r="L4855">
        <f t="shared" si="225"/>
        <v>4</v>
      </c>
      <c r="M4855">
        <v>12</v>
      </c>
      <c r="N4855">
        <v>73414</v>
      </c>
      <c r="O4855" s="1">
        <f t="shared" si="226"/>
        <v>2823.6153846153848</v>
      </c>
      <c r="P4855" s="1">
        <f t="shared" si="227"/>
        <v>62119.538461538468</v>
      </c>
      <c r="Q4855" s="1">
        <f>Table1[[#This Row],[Earned Basic Salary]]*20%</f>
        <v>12423.907692307694</v>
      </c>
      <c r="R4855" s="1">
        <f>Table1[[#This Row],[Earned Basic Salary]]*10%</f>
        <v>6211.9538461538468</v>
      </c>
      <c r="S4855" s="1">
        <f>Table1[[#This Row],[Earned Basic Salary]]*12%</f>
        <v>7454.3446153846162</v>
      </c>
      <c r="T4855" s="1">
        <f>200</f>
        <v>200</v>
      </c>
      <c r="U4855" s="1">
        <f>Table1[[#This Row],[PF]]+Table1[[#This Row],[Professional Tax]]</f>
        <v>7654.3446153846162</v>
      </c>
      <c r="V4855" s="1">
        <f>Table1[[#This Row],[Overtime Hours]]*200</f>
        <v>2400</v>
      </c>
      <c r="W4855" s="1">
        <f>Table1[[#This Row],[Earned Basic Salary]]+Table1[[#This Row],[HRA]]+Table1[[#This Row],[DA]]+Table1[[#This Row],[Overtime Pay]]</f>
        <v>83155.400000000009</v>
      </c>
      <c r="X4855" s="1">
        <f>Table1[[#This Row],[Gross Salary]]-Table1[[#This Row],[Total Deduction]]</f>
        <v>75501.055384615393</v>
      </c>
      <c r="Y4855" t="s">
        <v>37</v>
      </c>
      <c r="Z4855" t="s">
        <v>38</v>
      </c>
      <c r="AA4855" t="s">
        <v>16952</v>
      </c>
      <c r="AB4855" t="s">
        <v>16953</v>
      </c>
    </row>
    <row r="4856" spans="1:28" x14ac:dyDescent="0.3">
      <c r="A4856" t="s">
        <v>16954</v>
      </c>
      <c r="B4856" t="s">
        <v>1049</v>
      </c>
      <c r="C4856">
        <v>49</v>
      </c>
      <c r="D4856" t="s">
        <v>44</v>
      </c>
      <c r="E4856" t="s">
        <v>32</v>
      </c>
      <c r="F4856" t="s">
        <v>33</v>
      </c>
      <c r="G4856" t="s">
        <v>1301</v>
      </c>
      <c r="H4856" t="s">
        <v>35</v>
      </c>
      <c r="I4856" t="s">
        <v>36</v>
      </c>
      <c r="J4856">
        <v>26</v>
      </c>
      <c r="K4856">
        <v>25</v>
      </c>
      <c r="L4856">
        <f t="shared" si="225"/>
        <v>1</v>
      </c>
      <c r="M4856">
        <v>16</v>
      </c>
      <c r="N4856">
        <v>36674</v>
      </c>
      <c r="O4856" s="1">
        <f t="shared" si="226"/>
        <v>1410.5384615384614</v>
      </c>
      <c r="P4856" s="1">
        <f t="shared" si="227"/>
        <v>35263.461538461539</v>
      </c>
      <c r="Q4856" s="1">
        <f>Table1[[#This Row],[Earned Basic Salary]]*20%</f>
        <v>7052.6923076923085</v>
      </c>
      <c r="R4856" s="1">
        <f>Table1[[#This Row],[Earned Basic Salary]]*10%</f>
        <v>3526.3461538461543</v>
      </c>
      <c r="S4856" s="1">
        <f>Table1[[#This Row],[Earned Basic Salary]]*12%</f>
        <v>4231.6153846153848</v>
      </c>
      <c r="T4856" s="1">
        <f>200</f>
        <v>200</v>
      </c>
      <c r="U4856" s="1">
        <f>Table1[[#This Row],[PF]]+Table1[[#This Row],[Professional Tax]]</f>
        <v>4431.6153846153848</v>
      </c>
      <c r="V4856" s="1">
        <f>Table1[[#This Row],[Overtime Hours]]*200</f>
        <v>3200</v>
      </c>
      <c r="W4856" s="1">
        <f>Table1[[#This Row],[Earned Basic Salary]]+Table1[[#This Row],[HRA]]+Table1[[#This Row],[DA]]+Table1[[#This Row],[Overtime Pay]]</f>
        <v>49042.5</v>
      </c>
      <c r="X4856" s="1">
        <f>Table1[[#This Row],[Gross Salary]]-Table1[[#This Row],[Total Deduction]]</f>
        <v>44610.884615384617</v>
      </c>
      <c r="Y4856" t="s">
        <v>37</v>
      </c>
      <c r="Z4856" t="s">
        <v>48</v>
      </c>
      <c r="AA4856" t="s">
        <v>16955</v>
      </c>
      <c r="AB4856" t="s">
        <v>16956</v>
      </c>
    </row>
    <row r="4857" spans="1:28" x14ac:dyDescent="0.3">
      <c r="A4857" t="s">
        <v>16957</v>
      </c>
      <c r="B4857" t="s">
        <v>1135</v>
      </c>
      <c r="C4857">
        <v>22</v>
      </c>
      <c r="D4857" t="s">
        <v>127</v>
      </c>
      <c r="E4857" t="s">
        <v>121</v>
      </c>
      <c r="F4857" t="s">
        <v>89</v>
      </c>
      <c r="G4857" t="s">
        <v>6117</v>
      </c>
      <c r="H4857" t="s">
        <v>35</v>
      </c>
      <c r="I4857" t="s">
        <v>36</v>
      </c>
      <c r="J4857">
        <v>26</v>
      </c>
      <c r="K4857">
        <v>23</v>
      </c>
      <c r="L4857">
        <f t="shared" si="225"/>
        <v>3</v>
      </c>
      <c r="M4857">
        <v>3</v>
      </c>
      <c r="N4857">
        <v>63849</v>
      </c>
      <c r="O4857" s="1">
        <f t="shared" si="226"/>
        <v>2455.7307692307691</v>
      </c>
      <c r="P4857" s="1">
        <f t="shared" si="227"/>
        <v>56481.807692307688</v>
      </c>
      <c r="Q4857" s="1">
        <f>Table1[[#This Row],[Earned Basic Salary]]*20%</f>
        <v>11296.361538461539</v>
      </c>
      <c r="R4857" s="1">
        <f>Table1[[#This Row],[Earned Basic Salary]]*10%</f>
        <v>5648.1807692307693</v>
      </c>
      <c r="S4857" s="1">
        <f>Table1[[#This Row],[Earned Basic Salary]]*12%</f>
        <v>6777.8169230769226</v>
      </c>
      <c r="T4857" s="1">
        <f>200</f>
        <v>200</v>
      </c>
      <c r="U4857" s="1">
        <f>Table1[[#This Row],[PF]]+Table1[[#This Row],[Professional Tax]]</f>
        <v>6977.8169230769226</v>
      </c>
      <c r="V4857" s="1">
        <f>Table1[[#This Row],[Overtime Hours]]*200</f>
        <v>600</v>
      </c>
      <c r="W4857" s="1">
        <f>Table1[[#This Row],[Earned Basic Salary]]+Table1[[#This Row],[HRA]]+Table1[[#This Row],[DA]]+Table1[[#This Row],[Overtime Pay]]</f>
        <v>74026.349999999991</v>
      </c>
      <c r="X4857" s="1">
        <f>Table1[[#This Row],[Gross Salary]]-Table1[[#This Row],[Total Deduction]]</f>
        <v>67048.533076923064</v>
      </c>
      <c r="Y4857" t="s">
        <v>37</v>
      </c>
      <c r="Z4857" t="s">
        <v>38</v>
      </c>
      <c r="AA4857" t="s">
        <v>16958</v>
      </c>
      <c r="AB4857" t="s">
        <v>16959</v>
      </c>
    </row>
    <row r="4858" spans="1:28" x14ac:dyDescent="0.3">
      <c r="A4858" t="s">
        <v>16960</v>
      </c>
      <c r="B4858" t="s">
        <v>1011</v>
      </c>
      <c r="C4858">
        <v>55</v>
      </c>
      <c r="D4858" t="s">
        <v>75</v>
      </c>
      <c r="E4858" t="s">
        <v>32</v>
      </c>
      <c r="F4858" t="s">
        <v>69</v>
      </c>
      <c r="G4858" t="s">
        <v>16961</v>
      </c>
      <c r="H4858" t="s">
        <v>35</v>
      </c>
      <c r="I4858" t="s">
        <v>36</v>
      </c>
      <c r="J4858">
        <v>26</v>
      </c>
      <c r="K4858">
        <v>23</v>
      </c>
      <c r="L4858">
        <f t="shared" si="225"/>
        <v>3</v>
      </c>
      <c r="M4858">
        <v>20</v>
      </c>
      <c r="N4858">
        <v>24716</v>
      </c>
      <c r="O4858" s="1">
        <f t="shared" si="226"/>
        <v>950.61538461538464</v>
      </c>
      <c r="P4858" s="1">
        <f t="shared" si="227"/>
        <v>21864.153846153848</v>
      </c>
      <c r="Q4858" s="1">
        <f>Table1[[#This Row],[Earned Basic Salary]]*20%</f>
        <v>4372.8307692307699</v>
      </c>
      <c r="R4858" s="1">
        <f>Table1[[#This Row],[Earned Basic Salary]]*10%</f>
        <v>2186.4153846153849</v>
      </c>
      <c r="S4858" s="1">
        <f>Table1[[#This Row],[Earned Basic Salary]]*12%</f>
        <v>2623.6984615384617</v>
      </c>
      <c r="T4858" s="1">
        <f>200</f>
        <v>200</v>
      </c>
      <c r="U4858" s="1">
        <f>Table1[[#This Row],[PF]]+Table1[[#This Row],[Professional Tax]]</f>
        <v>2823.6984615384617</v>
      </c>
      <c r="V4858" s="1">
        <f>Table1[[#This Row],[Overtime Hours]]*200</f>
        <v>4000</v>
      </c>
      <c r="W4858" s="1">
        <f>Table1[[#This Row],[Earned Basic Salary]]+Table1[[#This Row],[HRA]]+Table1[[#This Row],[DA]]+Table1[[#This Row],[Overtime Pay]]</f>
        <v>32423.4</v>
      </c>
      <c r="X4858" s="1">
        <f>Table1[[#This Row],[Gross Salary]]-Table1[[#This Row],[Total Deduction]]</f>
        <v>29599.701538461541</v>
      </c>
      <c r="Y4858" t="s">
        <v>37</v>
      </c>
      <c r="Z4858" t="s">
        <v>106</v>
      </c>
      <c r="AA4858" t="s">
        <v>16962</v>
      </c>
      <c r="AB4858" t="s">
        <v>16963</v>
      </c>
    </row>
    <row r="4859" spans="1:28" x14ac:dyDescent="0.3">
      <c r="A4859" t="s">
        <v>16964</v>
      </c>
      <c r="B4859" t="s">
        <v>755</v>
      </c>
      <c r="C4859">
        <v>48</v>
      </c>
      <c r="D4859" t="s">
        <v>31</v>
      </c>
      <c r="E4859" t="s">
        <v>121</v>
      </c>
      <c r="F4859" t="s">
        <v>69</v>
      </c>
      <c r="G4859" t="s">
        <v>12097</v>
      </c>
      <c r="H4859" t="s">
        <v>35</v>
      </c>
      <c r="I4859" t="s">
        <v>36</v>
      </c>
      <c r="J4859">
        <v>26</v>
      </c>
      <c r="K4859">
        <v>23</v>
      </c>
      <c r="L4859">
        <f t="shared" si="225"/>
        <v>3</v>
      </c>
      <c r="M4859">
        <v>6</v>
      </c>
      <c r="N4859">
        <v>37333</v>
      </c>
      <c r="O4859" s="1">
        <f t="shared" si="226"/>
        <v>1435.8846153846155</v>
      </c>
      <c r="P4859" s="1">
        <f t="shared" si="227"/>
        <v>33025.346153846156</v>
      </c>
      <c r="Q4859" s="1">
        <f>Table1[[#This Row],[Earned Basic Salary]]*20%</f>
        <v>6605.0692307692316</v>
      </c>
      <c r="R4859" s="1">
        <f>Table1[[#This Row],[Earned Basic Salary]]*10%</f>
        <v>3302.5346153846158</v>
      </c>
      <c r="S4859" s="1">
        <f>Table1[[#This Row],[Earned Basic Salary]]*12%</f>
        <v>3963.0415384615385</v>
      </c>
      <c r="T4859" s="1">
        <f>200</f>
        <v>200</v>
      </c>
      <c r="U4859" s="1">
        <f>Table1[[#This Row],[PF]]+Table1[[#This Row],[Professional Tax]]</f>
        <v>4163.0415384615389</v>
      </c>
      <c r="V4859" s="1">
        <f>Table1[[#This Row],[Overtime Hours]]*200</f>
        <v>1200</v>
      </c>
      <c r="W4859" s="1">
        <f>Table1[[#This Row],[Earned Basic Salary]]+Table1[[#This Row],[HRA]]+Table1[[#This Row],[DA]]+Table1[[#This Row],[Overtime Pay]]</f>
        <v>44132.950000000004</v>
      </c>
      <c r="X4859" s="1">
        <f>Table1[[#This Row],[Gross Salary]]-Table1[[#This Row],[Total Deduction]]</f>
        <v>39969.908461538464</v>
      </c>
      <c r="Y4859" t="s">
        <v>37</v>
      </c>
      <c r="Z4859" t="s">
        <v>106</v>
      </c>
      <c r="AA4859" t="s">
        <v>16965</v>
      </c>
      <c r="AB4859" t="s">
        <v>16966</v>
      </c>
    </row>
    <row r="4860" spans="1:28" x14ac:dyDescent="0.3">
      <c r="A4860" t="s">
        <v>16967</v>
      </c>
      <c r="B4860" t="s">
        <v>2366</v>
      </c>
      <c r="C4860">
        <v>37</v>
      </c>
      <c r="D4860" t="s">
        <v>133</v>
      </c>
      <c r="E4860" t="s">
        <v>82</v>
      </c>
      <c r="F4860" t="s">
        <v>89</v>
      </c>
      <c r="G4860" t="s">
        <v>16968</v>
      </c>
      <c r="H4860" t="s">
        <v>35</v>
      </c>
      <c r="I4860" t="s">
        <v>36</v>
      </c>
      <c r="J4860">
        <v>26</v>
      </c>
      <c r="K4860">
        <v>25</v>
      </c>
      <c r="L4860">
        <f t="shared" si="225"/>
        <v>1</v>
      </c>
      <c r="M4860">
        <v>1</v>
      </c>
      <c r="N4860">
        <v>51012</v>
      </c>
      <c r="O4860" s="1">
        <f t="shared" si="226"/>
        <v>1962</v>
      </c>
      <c r="P4860" s="1">
        <f t="shared" si="227"/>
        <v>49050</v>
      </c>
      <c r="Q4860" s="1">
        <f>Table1[[#This Row],[Earned Basic Salary]]*20%</f>
        <v>9810</v>
      </c>
      <c r="R4860" s="1">
        <f>Table1[[#This Row],[Earned Basic Salary]]*10%</f>
        <v>4905</v>
      </c>
      <c r="S4860" s="1">
        <f>Table1[[#This Row],[Earned Basic Salary]]*12%</f>
        <v>5886</v>
      </c>
      <c r="T4860" s="1">
        <f>200</f>
        <v>200</v>
      </c>
      <c r="U4860" s="1">
        <f>Table1[[#This Row],[PF]]+Table1[[#This Row],[Professional Tax]]</f>
        <v>6086</v>
      </c>
      <c r="V4860" s="1">
        <f>Table1[[#This Row],[Overtime Hours]]*200</f>
        <v>200</v>
      </c>
      <c r="W4860" s="1">
        <f>Table1[[#This Row],[Earned Basic Salary]]+Table1[[#This Row],[HRA]]+Table1[[#This Row],[DA]]+Table1[[#This Row],[Overtime Pay]]</f>
        <v>63965</v>
      </c>
      <c r="X4860" s="1">
        <f>Table1[[#This Row],[Gross Salary]]-Table1[[#This Row],[Total Deduction]]</f>
        <v>57879</v>
      </c>
      <c r="Y4860" t="s">
        <v>37</v>
      </c>
      <c r="Z4860" t="s">
        <v>95</v>
      </c>
      <c r="AA4860" t="s">
        <v>16969</v>
      </c>
      <c r="AB4860" t="s">
        <v>16970</v>
      </c>
    </row>
    <row r="4861" spans="1:28" x14ac:dyDescent="0.3">
      <c r="A4861" t="s">
        <v>16971</v>
      </c>
      <c r="B4861" t="s">
        <v>353</v>
      </c>
      <c r="C4861">
        <v>22</v>
      </c>
      <c r="D4861" t="s">
        <v>133</v>
      </c>
      <c r="E4861" t="s">
        <v>62</v>
      </c>
      <c r="F4861" t="s">
        <v>63</v>
      </c>
      <c r="G4861" t="s">
        <v>1086</v>
      </c>
      <c r="H4861" t="s">
        <v>35</v>
      </c>
      <c r="I4861" t="s">
        <v>36</v>
      </c>
      <c r="J4861">
        <v>26</v>
      </c>
      <c r="K4861">
        <v>25</v>
      </c>
      <c r="L4861">
        <f t="shared" si="225"/>
        <v>1</v>
      </c>
      <c r="M4861">
        <v>17</v>
      </c>
      <c r="N4861">
        <v>42719</v>
      </c>
      <c r="O4861" s="1">
        <f t="shared" si="226"/>
        <v>1643.0384615384614</v>
      </c>
      <c r="P4861" s="1">
        <f t="shared" si="227"/>
        <v>41075.961538461539</v>
      </c>
      <c r="Q4861" s="1">
        <f>Table1[[#This Row],[Earned Basic Salary]]*20%</f>
        <v>8215.1923076923085</v>
      </c>
      <c r="R4861" s="1">
        <f>Table1[[#This Row],[Earned Basic Salary]]*10%</f>
        <v>4107.5961538461543</v>
      </c>
      <c r="S4861" s="1">
        <f>Table1[[#This Row],[Earned Basic Salary]]*12%</f>
        <v>4929.1153846153848</v>
      </c>
      <c r="T4861" s="1">
        <f>200</f>
        <v>200</v>
      </c>
      <c r="U4861" s="1">
        <f>Table1[[#This Row],[PF]]+Table1[[#This Row],[Professional Tax]]</f>
        <v>5129.1153846153848</v>
      </c>
      <c r="V4861" s="1">
        <f>Table1[[#This Row],[Overtime Hours]]*200</f>
        <v>3400</v>
      </c>
      <c r="W4861" s="1">
        <f>Table1[[#This Row],[Earned Basic Salary]]+Table1[[#This Row],[HRA]]+Table1[[#This Row],[DA]]+Table1[[#This Row],[Overtime Pay]]</f>
        <v>56798.75</v>
      </c>
      <c r="X4861" s="1">
        <f>Table1[[#This Row],[Gross Salary]]-Table1[[#This Row],[Total Deduction]]</f>
        <v>51669.634615384617</v>
      </c>
      <c r="Y4861" t="s">
        <v>37</v>
      </c>
      <c r="Z4861" t="s">
        <v>38</v>
      </c>
      <c r="AA4861" t="s">
        <v>16972</v>
      </c>
      <c r="AB4861" t="s">
        <v>16973</v>
      </c>
    </row>
    <row r="4862" spans="1:28" x14ac:dyDescent="0.3">
      <c r="A4862" t="s">
        <v>16974</v>
      </c>
      <c r="B4862" t="s">
        <v>1574</v>
      </c>
      <c r="C4862">
        <v>47</v>
      </c>
      <c r="D4862" t="s">
        <v>75</v>
      </c>
      <c r="E4862" t="s">
        <v>62</v>
      </c>
      <c r="F4862" t="s">
        <v>89</v>
      </c>
      <c r="G4862" t="s">
        <v>4432</v>
      </c>
      <c r="H4862" t="s">
        <v>35</v>
      </c>
      <c r="I4862" t="s">
        <v>36</v>
      </c>
      <c r="J4862">
        <v>26</v>
      </c>
      <c r="K4862">
        <v>23</v>
      </c>
      <c r="L4862">
        <f t="shared" si="225"/>
        <v>3</v>
      </c>
      <c r="M4862">
        <v>0</v>
      </c>
      <c r="N4862">
        <v>64207</v>
      </c>
      <c r="O4862" s="1">
        <f t="shared" si="226"/>
        <v>2469.5</v>
      </c>
      <c r="P4862" s="1">
        <f t="shared" si="227"/>
        <v>56798.5</v>
      </c>
      <c r="Q4862" s="1">
        <f>Table1[[#This Row],[Earned Basic Salary]]*20%</f>
        <v>11359.7</v>
      </c>
      <c r="R4862" s="1">
        <f>Table1[[#This Row],[Earned Basic Salary]]*10%</f>
        <v>5679.85</v>
      </c>
      <c r="S4862" s="1">
        <f>Table1[[#This Row],[Earned Basic Salary]]*12%</f>
        <v>6815.82</v>
      </c>
      <c r="T4862" s="1">
        <f>200</f>
        <v>200</v>
      </c>
      <c r="U4862" s="1">
        <f>Table1[[#This Row],[PF]]+Table1[[#This Row],[Professional Tax]]</f>
        <v>7015.82</v>
      </c>
      <c r="V4862" s="1">
        <f>Table1[[#This Row],[Overtime Hours]]*200</f>
        <v>0</v>
      </c>
      <c r="W4862" s="1">
        <f>Table1[[#This Row],[Earned Basic Salary]]+Table1[[#This Row],[HRA]]+Table1[[#This Row],[DA]]+Table1[[#This Row],[Overtime Pay]]</f>
        <v>73838.05</v>
      </c>
      <c r="X4862" s="1">
        <f>Table1[[#This Row],[Gross Salary]]-Table1[[#This Row],[Total Deduction]]</f>
        <v>66822.23000000001</v>
      </c>
      <c r="Y4862" t="s">
        <v>37</v>
      </c>
      <c r="Z4862" t="s">
        <v>106</v>
      </c>
      <c r="AA4862" t="s">
        <v>16975</v>
      </c>
      <c r="AB4862" t="s">
        <v>16976</v>
      </c>
    </row>
    <row r="4863" spans="1:28" x14ac:dyDescent="0.3">
      <c r="A4863" t="s">
        <v>16977</v>
      </c>
      <c r="B4863" t="s">
        <v>642</v>
      </c>
      <c r="C4863">
        <v>52</v>
      </c>
      <c r="D4863" t="s">
        <v>44</v>
      </c>
      <c r="E4863" t="s">
        <v>62</v>
      </c>
      <c r="F4863" t="s">
        <v>69</v>
      </c>
      <c r="G4863" t="s">
        <v>16978</v>
      </c>
      <c r="H4863" t="s">
        <v>35</v>
      </c>
      <c r="I4863" t="s">
        <v>36</v>
      </c>
      <c r="J4863">
        <v>26</v>
      </c>
      <c r="K4863">
        <v>22</v>
      </c>
      <c r="L4863">
        <f t="shared" si="225"/>
        <v>4</v>
      </c>
      <c r="M4863">
        <v>3</v>
      </c>
      <c r="N4863">
        <v>32128</v>
      </c>
      <c r="O4863" s="1">
        <f t="shared" si="226"/>
        <v>1235.6923076923076</v>
      </c>
      <c r="P4863" s="1">
        <f t="shared" si="227"/>
        <v>27185.230769230766</v>
      </c>
      <c r="Q4863" s="1">
        <f>Table1[[#This Row],[Earned Basic Salary]]*20%</f>
        <v>5437.0461538461532</v>
      </c>
      <c r="R4863" s="1">
        <f>Table1[[#This Row],[Earned Basic Salary]]*10%</f>
        <v>2718.5230769230766</v>
      </c>
      <c r="S4863" s="1">
        <f>Table1[[#This Row],[Earned Basic Salary]]*12%</f>
        <v>3262.227692307692</v>
      </c>
      <c r="T4863" s="1">
        <f>200</f>
        <v>200</v>
      </c>
      <c r="U4863" s="1">
        <f>Table1[[#This Row],[PF]]+Table1[[#This Row],[Professional Tax]]</f>
        <v>3462.227692307692</v>
      </c>
      <c r="V4863" s="1">
        <f>Table1[[#This Row],[Overtime Hours]]*200</f>
        <v>600</v>
      </c>
      <c r="W4863" s="1">
        <f>Table1[[#This Row],[Earned Basic Salary]]+Table1[[#This Row],[HRA]]+Table1[[#This Row],[DA]]+Table1[[#This Row],[Overtime Pay]]</f>
        <v>35940.799999999996</v>
      </c>
      <c r="X4863" s="1">
        <f>Table1[[#This Row],[Gross Salary]]-Table1[[#This Row],[Total Deduction]]</f>
        <v>32478.572307692302</v>
      </c>
      <c r="Y4863" t="s">
        <v>37</v>
      </c>
      <c r="Z4863" t="s">
        <v>48</v>
      </c>
      <c r="AA4863" t="s">
        <v>16979</v>
      </c>
      <c r="AB4863" t="s">
        <v>16980</v>
      </c>
    </row>
    <row r="4864" spans="1:28" x14ac:dyDescent="0.3">
      <c r="A4864" t="s">
        <v>16981</v>
      </c>
      <c r="B4864" t="s">
        <v>700</v>
      </c>
      <c r="C4864">
        <v>47</v>
      </c>
      <c r="D4864" t="s">
        <v>61</v>
      </c>
      <c r="E4864" t="s">
        <v>82</v>
      </c>
      <c r="F4864" t="s">
        <v>63</v>
      </c>
      <c r="G4864" t="s">
        <v>9880</v>
      </c>
      <c r="H4864" t="s">
        <v>35</v>
      </c>
      <c r="I4864" t="s">
        <v>36</v>
      </c>
      <c r="J4864">
        <v>26</v>
      </c>
      <c r="K4864">
        <v>24</v>
      </c>
      <c r="L4864">
        <f t="shared" si="225"/>
        <v>2</v>
      </c>
      <c r="M4864">
        <v>16</v>
      </c>
      <c r="N4864">
        <v>47496</v>
      </c>
      <c r="O4864" s="1">
        <f t="shared" si="226"/>
        <v>1826.7692307692307</v>
      </c>
      <c r="P4864" s="1">
        <f t="shared" si="227"/>
        <v>43842.461538461539</v>
      </c>
      <c r="Q4864" s="1">
        <f>Table1[[#This Row],[Earned Basic Salary]]*20%</f>
        <v>8768.4923076923078</v>
      </c>
      <c r="R4864" s="1">
        <f>Table1[[#This Row],[Earned Basic Salary]]*10%</f>
        <v>4384.2461538461539</v>
      </c>
      <c r="S4864" s="1">
        <f>Table1[[#This Row],[Earned Basic Salary]]*12%</f>
        <v>5261.0953846153843</v>
      </c>
      <c r="T4864" s="1">
        <f>200</f>
        <v>200</v>
      </c>
      <c r="U4864" s="1">
        <f>Table1[[#This Row],[PF]]+Table1[[#This Row],[Professional Tax]]</f>
        <v>5461.0953846153843</v>
      </c>
      <c r="V4864" s="1">
        <f>Table1[[#This Row],[Overtime Hours]]*200</f>
        <v>3200</v>
      </c>
      <c r="W4864" s="1">
        <f>Table1[[#This Row],[Earned Basic Salary]]+Table1[[#This Row],[HRA]]+Table1[[#This Row],[DA]]+Table1[[#This Row],[Overtime Pay]]</f>
        <v>60195.199999999997</v>
      </c>
      <c r="X4864" s="1">
        <f>Table1[[#This Row],[Gross Salary]]-Table1[[#This Row],[Total Deduction]]</f>
        <v>54734.104615384611</v>
      </c>
      <c r="Y4864" t="s">
        <v>37</v>
      </c>
      <c r="Z4864" t="s">
        <v>106</v>
      </c>
      <c r="AA4864" t="s">
        <v>16982</v>
      </c>
      <c r="AB4864" t="s">
        <v>16983</v>
      </c>
    </row>
    <row r="4865" spans="1:28" x14ac:dyDescent="0.3">
      <c r="A4865" t="s">
        <v>16984</v>
      </c>
      <c r="B4865" t="s">
        <v>212</v>
      </c>
      <c r="C4865">
        <v>22</v>
      </c>
      <c r="D4865" t="s">
        <v>133</v>
      </c>
      <c r="E4865" t="s">
        <v>32</v>
      </c>
      <c r="F4865" t="s">
        <v>63</v>
      </c>
      <c r="G4865" t="s">
        <v>388</v>
      </c>
      <c r="H4865" t="s">
        <v>35</v>
      </c>
      <c r="I4865" t="s">
        <v>36</v>
      </c>
      <c r="J4865">
        <v>26</v>
      </c>
      <c r="K4865">
        <v>25</v>
      </c>
      <c r="L4865">
        <f t="shared" si="225"/>
        <v>1</v>
      </c>
      <c r="M4865">
        <v>10</v>
      </c>
      <c r="N4865">
        <v>67164</v>
      </c>
      <c r="O4865" s="1">
        <f t="shared" si="226"/>
        <v>2583.2307692307691</v>
      </c>
      <c r="P4865" s="1">
        <f t="shared" si="227"/>
        <v>64580.769230769227</v>
      </c>
      <c r="Q4865" s="1">
        <f>Table1[[#This Row],[Earned Basic Salary]]*20%</f>
        <v>12916.153846153846</v>
      </c>
      <c r="R4865" s="1">
        <f>Table1[[#This Row],[Earned Basic Salary]]*10%</f>
        <v>6458.0769230769229</v>
      </c>
      <c r="S4865" s="1">
        <f>Table1[[#This Row],[Earned Basic Salary]]*12%</f>
        <v>7749.6923076923067</v>
      </c>
      <c r="T4865" s="1">
        <f>200</f>
        <v>200</v>
      </c>
      <c r="U4865" s="1">
        <f>Table1[[#This Row],[PF]]+Table1[[#This Row],[Professional Tax]]</f>
        <v>7949.6923076923067</v>
      </c>
      <c r="V4865" s="1">
        <f>Table1[[#This Row],[Overtime Hours]]*200</f>
        <v>2000</v>
      </c>
      <c r="W4865" s="1">
        <f>Table1[[#This Row],[Earned Basic Salary]]+Table1[[#This Row],[HRA]]+Table1[[#This Row],[DA]]+Table1[[#This Row],[Overtime Pay]]</f>
        <v>85955</v>
      </c>
      <c r="X4865" s="1">
        <f>Table1[[#This Row],[Gross Salary]]-Table1[[#This Row],[Total Deduction]]</f>
        <v>78005.307692307688</v>
      </c>
      <c r="Y4865" t="s">
        <v>37</v>
      </c>
      <c r="Z4865" t="s">
        <v>38</v>
      </c>
      <c r="AA4865" t="s">
        <v>16985</v>
      </c>
      <c r="AB4865" t="s">
        <v>16986</v>
      </c>
    </row>
    <row r="4866" spans="1:28" x14ac:dyDescent="0.3">
      <c r="A4866" t="s">
        <v>16987</v>
      </c>
      <c r="B4866" t="s">
        <v>1468</v>
      </c>
      <c r="C4866">
        <v>23</v>
      </c>
      <c r="D4866" t="s">
        <v>31</v>
      </c>
      <c r="E4866" t="s">
        <v>45</v>
      </c>
      <c r="F4866" t="s">
        <v>69</v>
      </c>
      <c r="G4866" t="s">
        <v>6994</v>
      </c>
      <c r="H4866" t="s">
        <v>35</v>
      </c>
      <c r="I4866" t="s">
        <v>36</v>
      </c>
      <c r="J4866">
        <v>26</v>
      </c>
      <c r="K4866">
        <v>24</v>
      </c>
      <c r="L4866">
        <f t="shared" si="225"/>
        <v>2</v>
      </c>
      <c r="M4866">
        <v>7</v>
      </c>
      <c r="N4866">
        <v>64003</v>
      </c>
      <c r="O4866" s="1">
        <f t="shared" si="226"/>
        <v>2461.6538461538462</v>
      </c>
      <c r="P4866" s="1">
        <f t="shared" si="227"/>
        <v>59079.692307692312</v>
      </c>
      <c r="Q4866" s="1">
        <f>Table1[[#This Row],[Earned Basic Salary]]*20%</f>
        <v>11815.938461538462</v>
      </c>
      <c r="R4866" s="1">
        <f>Table1[[#This Row],[Earned Basic Salary]]*10%</f>
        <v>5907.9692307692312</v>
      </c>
      <c r="S4866" s="1">
        <f>Table1[[#This Row],[Earned Basic Salary]]*12%</f>
        <v>7089.5630769230775</v>
      </c>
      <c r="T4866" s="1">
        <f>200</f>
        <v>200</v>
      </c>
      <c r="U4866" s="1">
        <f>Table1[[#This Row],[PF]]+Table1[[#This Row],[Professional Tax]]</f>
        <v>7289.5630769230775</v>
      </c>
      <c r="V4866" s="1">
        <f>Table1[[#This Row],[Overtime Hours]]*200</f>
        <v>1400</v>
      </c>
      <c r="W4866" s="1">
        <f>Table1[[#This Row],[Earned Basic Salary]]+Table1[[#This Row],[HRA]]+Table1[[#This Row],[DA]]+Table1[[#This Row],[Overtime Pay]]</f>
        <v>78203.600000000006</v>
      </c>
      <c r="X4866" s="1">
        <f>Table1[[#This Row],[Gross Salary]]-Table1[[#This Row],[Total Deduction]]</f>
        <v>70914.036923076928</v>
      </c>
      <c r="Y4866" t="s">
        <v>37</v>
      </c>
      <c r="Z4866" t="s">
        <v>95</v>
      </c>
      <c r="AA4866" t="s">
        <v>16988</v>
      </c>
      <c r="AB4866" t="s">
        <v>16989</v>
      </c>
    </row>
    <row r="4867" spans="1:28" x14ac:dyDescent="0.3">
      <c r="A4867" t="s">
        <v>16990</v>
      </c>
      <c r="B4867" t="s">
        <v>670</v>
      </c>
      <c r="C4867">
        <v>48</v>
      </c>
      <c r="D4867" t="s">
        <v>44</v>
      </c>
      <c r="E4867" t="s">
        <v>121</v>
      </c>
      <c r="F4867" t="s">
        <v>89</v>
      </c>
      <c r="G4867" t="s">
        <v>16991</v>
      </c>
      <c r="H4867" t="s">
        <v>35</v>
      </c>
      <c r="I4867" t="s">
        <v>36</v>
      </c>
      <c r="J4867">
        <v>26</v>
      </c>
      <c r="K4867">
        <v>24</v>
      </c>
      <c r="L4867">
        <f t="shared" ref="L4867:L4930" si="228">J4867-K4867</f>
        <v>2</v>
      </c>
      <c r="M4867">
        <v>17</v>
      </c>
      <c r="N4867">
        <v>70558</v>
      </c>
      <c r="O4867" s="1">
        <f t="shared" ref="O4867:O4930" si="229">N4867/J4867</f>
        <v>2713.7692307692309</v>
      </c>
      <c r="P4867" s="1">
        <f t="shared" ref="P4867:P4930" si="230">O4867*K4867</f>
        <v>65130.461538461546</v>
      </c>
      <c r="Q4867" s="1">
        <f>Table1[[#This Row],[Earned Basic Salary]]*20%</f>
        <v>13026.09230769231</v>
      </c>
      <c r="R4867" s="1">
        <f>Table1[[#This Row],[Earned Basic Salary]]*10%</f>
        <v>6513.046153846155</v>
      </c>
      <c r="S4867" s="1">
        <f>Table1[[#This Row],[Earned Basic Salary]]*12%</f>
        <v>7815.6553846153856</v>
      </c>
      <c r="T4867" s="1">
        <f>200</f>
        <v>200</v>
      </c>
      <c r="U4867" s="1">
        <f>Table1[[#This Row],[PF]]+Table1[[#This Row],[Professional Tax]]</f>
        <v>8015.6553846153856</v>
      </c>
      <c r="V4867" s="1">
        <f>Table1[[#This Row],[Overtime Hours]]*200</f>
        <v>3400</v>
      </c>
      <c r="W4867" s="1">
        <f>Table1[[#This Row],[Earned Basic Salary]]+Table1[[#This Row],[HRA]]+Table1[[#This Row],[DA]]+Table1[[#This Row],[Overtime Pay]]</f>
        <v>88069.6</v>
      </c>
      <c r="X4867" s="1">
        <f>Table1[[#This Row],[Gross Salary]]-Table1[[#This Row],[Total Deduction]]</f>
        <v>80053.944615384622</v>
      </c>
      <c r="Y4867" t="s">
        <v>37</v>
      </c>
      <c r="Z4867" t="s">
        <v>106</v>
      </c>
      <c r="AA4867" t="s">
        <v>16992</v>
      </c>
      <c r="AB4867" t="s">
        <v>16993</v>
      </c>
    </row>
    <row r="4868" spans="1:28" x14ac:dyDescent="0.3">
      <c r="A4868" t="s">
        <v>16994</v>
      </c>
      <c r="B4868" t="s">
        <v>997</v>
      </c>
      <c r="C4868">
        <v>49</v>
      </c>
      <c r="D4868" t="s">
        <v>133</v>
      </c>
      <c r="E4868" t="s">
        <v>54</v>
      </c>
      <c r="F4868" t="s">
        <v>83</v>
      </c>
      <c r="G4868" t="s">
        <v>5038</v>
      </c>
      <c r="H4868" t="s">
        <v>35</v>
      </c>
      <c r="I4868" t="s">
        <v>36</v>
      </c>
      <c r="J4868">
        <v>26</v>
      </c>
      <c r="K4868">
        <v>24</v>
      </c>
      <c r="L4868">
        <f t="shared" si="228"/>
        <v>2</v>
      </c>
      <c r="M4868">
        <v>17</v>
      </c>
      <c r="N4868">
        <v>32933</v>
      </c>
      <c r="O4868" s="1">
        <f t="shared" si="229"/>
        <v>1266.6538461538462</v>
      </c>
      <c r="P4868" s="1">
        <f t="shared" si="230"/>
        <v>30399.692307692309</v>
      </c>
      <c r="Q4868" s="1">
        <f>Table1[[#This Row],[Earned Basic Salary]]*20%</f>
        <v>6079.9384615384624</v>
      </c>
      <c r="R4868" s="1">
        <f>Table1[[#This Row],[Earned Basic Salary]]*10%</f>
        <v>3039.9692307692312</v>
      </c>
      <c r="S4868" s="1">
        <f>Table1[[#This Row],[Earned Basic Salary]]*12%</f>
        <v>3647.9630769230771</v>
      </c>
      <c r="T4868" s="1">
        <f>200</f>
        <v>200</v>
      </c>
      <c r="U4868" s="1">
        <f>Table1[[#This Row],[PF]]+Table1[[#This Row],[Professional Tax]]</f>
        <v>3847.9630769230771</v>
      </c>
      <c r="V4868" s="1">
        <f>Table1[[#This Row],[Overtime Hours]]*200</f>
        <v>3400</v>
      </c>
      <c r="W4868" s="1">
        <f>Table1[[#This Row],[Earned Basic Salary]]+Table1[[#This Row],[HRA]]+Table1[[#This Row],[DA]]+Table1[[#This Row],[Overtime Pay]]</f>
        <v>42919.600000000006</v>
      </c>
      <c r="X4868" s="1">
        <f>Table1[[#This Row],[Gross Salary]]-Table1[[#This Row],[Total Deduction]]</f>
        <v>39071.636923076927</v>
      </c>
      <c r="Y4868" t="s">
        <v>37</v>
      </c>
      <c r="Z4868" t="s">
        <v>95</v>
      </c>
      <c r="AA4868" t="s">
        <v>16995</v>
      </c>
      <c r="AB4868" t="s">
        <v>16996</v>
      </c>
    </row>
    <row r="4869" spans="1:28" x14ac:dyDescent="0.3">
      <c r="A4869" t="s">
        <v>16997</v>
      </c>
      <c r="B4869" t="s">
        <v>132</v>
      </c>
      <c r="C4869">
        <v>43</v>
      </c>
      <c r="D4869" t="s">
        <v>31</v>
      </c>
      <c r="E4869" t="s">
        <v>82</v>
      </c>
      <c r="F4869" t="s">
        <v>55</v>
      </c>
      <c r="G4869" t="s">
        <v>16625</v>
      </c>
      <c r="H4869" t="s">
        <v>35</v>
      </c>
      <c r="I4869" t="s">
        <v>36</v>
      </c>
      <c r="J4869">
        <v>26</v>
      </c>
      <c r="K4869">
        <v>23</v>
      </c>
      <c r="L4869">
        <f t="shared" si="228"/>
        <v>3</v>
      </c>
      <c r="M4869">
        <v>6</v>
      </c>
      <c r="N4869">
        <v>59273</v>
      </c>
      <c r="O4869" s="1">
        <f t="shared" si="229"/>
        <v>2279.7307692307691</v>
      </c>
      <c r="P4869" s="1">
        <f t="shared" si="230"/>
        <v>52433.807692307688</v>
      </c>
      <c r="Q4869" s="1">
        <f>Table1[[#This Row],[Earned Basic Salary]]*20%</f>
        <v>10486.761538461538</v>
      </c>
      <c r="R4869" s="1">
        <f>Table1[[#This Row],[Earned Basic Salary]]*10%</f>
        <v>5243.3807692307691</v>
      </c>
      <c r="S4869" s="1">
        <f>Table1[[#This Row],[Earned Basic Salary]]*12%</f>
        <v>6292.0569230769224</v>
      </c>
      <c r="T4869" s="1">
        <f>200</f>
        <v>200</v>
      </c>
      <c r="U4869" s="1">
        <f>Table1[[#This Row],[PF]]+Table1[[#This Row],[Professional Tax]]</f>
        <v>6492.0569230769224</v>
      </c>
      <c r="V4869" s="1">
        <f>Table1[[#This Row],[Overtime Hours]]*200</f>
        <v>1200</v>
      </c>
      <c r="W4869" s="1">
        <f>Table1[[#This Row],[Earned Basic Salary]]+Table1[[#This Row],[HRA]]+Table1[[#This Row],[DA]]+Table1[[#This Row],[Overtime Pay]]</f>
        <v>69363.95</v>
      </c>
      <c r="X4869" s="1">
        <f>Table1[[#This Row],[Gross Salary]]-Table1[[#This Row],[Total Deduction]]</f>
        <v>62871.893076923072</v>
      </c>
      <c r="Y4869" t="s">
        <v>37</v>
      </c>
      <c r="Z4869" t="s">
        <v>106</v>
      </c>
      <c r="AA4869" t="s">
        <v>16998</v>
      </c>
      <c r="AB4869" t="s">
        <v>16999</v>
      </c>
    </row>
    <row r="4870" spans="1:28" x14ac:dyDescent="0.3">
      <c r="A4870" t="s">
        <v>17000</v>
      </c>
      <c r="B4870" t="s">
        <v>675</v>
      </c>
      <c r="C4870">
        <v>25</v>
      </c>
      <c r="D4870" t="s">
        <v>81</v>
      </c>
      <c r="E4870" t="s">
        <v>32</v>
      </c>
      <c r="F4870" t="s">
        <v>33</v>
      </c>
      <c r="G4870" t="s">
        <v>1253</v>
      </c>
      <c r="H4870" t="s">
        <v>35</v>
      </c>
      <c r="I4870" t="s">
        <v>36</v>
      </c>
      <c r="J4870">
        <v>26</v>
      </c>
      <c r="K4870">
        <v>22</v>
      </c>
      <c r="L4870">
        <f t="shared" si="228"/>
        <v>4</v>
      </c>
      <c r="M4870">
        <v>4</v>
      </c>
      <c r="N4870">
        <v>58371</v>
      </c>
      <c r="O4870" s="1">
        <f t="shared" si="229"/>
        <v>2245.0384615384614</v>
      </c>
      <c r="P4870" s="1">
        <f t="shared" si="230"/>
        <v>49390.846153846149</v>
      </c>
      <c r="Q4870" s="1">
        <f>Table1[[#This Row],[Earned Basic Salary]]*20%</f>
        <v>9878.1692307692301</v>
      </c>
      <c r="R4870" s="1">
        <f>Table1[[#This Row],[Earned Basic Salary]]*10%</f>
        <v>4939.0846153846151</v>
      </c>
      <c r="S4870" s="1">
        <f>Table1[[#This Row],[Earned Basic Salary]]*12%</f>
        <v>5926.9015384615377</v>
      </c>
      <c r="T4870" s="1">
        <f>200</f>
        <v>200</v>
      </c>
      <c r="U4870" s="1">
        <f>Table1[[#This Row],[PF]]+Table1[[#This Row],[Professional Tax]]</f>
        <v>6126.9015384615377</v>
      </c>
      <c r="V4870" s="1">
        <f>Table1[[#This Row],[Overtime Hours]]*200</f>
        <v>800</v>
      </c>
      <c r="W4870" s="1">
        <f>Table1[[#This Row],[Earned Basic Salary]]+Table1[[#This Row],[HRA]]+Table1[[#This Row],[DA]]+Table1[[#This Row],[Overtime Pay]]</f>
        <v>65008.099999999991</v>
      </c>
      <c r="X4870" s="1">
        <f>Table1[[#This Row],[Gross Salary]]-Table1[[#This Row],[Total Deduction]]</f>
        <v>58881.198461538457</v>
      </c>
      <c r="Y4870" t="s">
        <v>37</v>
      </c>
      <c r="Z4870" t="s">
        <v>38</v>
      </c>
      <c r="AA4870" t="s">
        <v>17001</v>
      </c>
      <c r="AB4870" t="s">
        <v>17002</v>
      </c>
    </row>
    <row r="4871" spans="1:28" x14ac:dyDescent="0.3">
      <c r="A4871" t="s">
        <v>17003</v>
      </c>
      <c r="B4871" t="s">
        <v>979</v>
      </c>
      <c r="C4871">
        <v>55</v>
      </c>
      <c r="D4871" t="s">
        <v>81</v>
      </c>
      <c r="E4871" t="s">
        <v>121</v>
      </c>
      <c r="F4871" t="s">
        <v>69</v>
      </c>
      <c r="G4871" t="s">
        <v>2808</v>
      </c>
      <c r="H4871" t="s">
        <v>35</v>
      </c>
      <c r="I4871" t="s">
        <v>36</v>
      </c>
      <c r="J4871">
        <v>26</v>
      </c>
      <c r="K4871">
        <v>23</v>
      </c>
      <c r="L4871">
        <f t="shared" si="228"/>
        <v>3</v>
      </c>
      <c r="M4871">
        <v>19</v>
      </c>
      <c r="N4871">
        <v>59060</v>
      </c>
      <c r="O4871" s="1">
        <f t="shared" si="229"/>
        <v>2271.5384615384614</v>
      </c>
      <c r="P4871" s="1">
        <f t="shared" si="230"/>
        <v>52245.38461538461</v>
      </c>
      <c r="Q4871" s="1">
        <f>Table1[[#This Row],[Earned Basic Salary]]*20%</f>
        <v>10449.076923076922</v>
      </c>
      <c r="R4871" s="1">
        <f>Table1[[#This Row],[Earned Basic Salary]]*10%</f>
        <v>5224.538461538461</v>
      </c>
      <c r="S4871" s="1">
        <f>Table1[[#This Row],[Earned Basic Salary]]*12%</f>
        <v>6269.4461538461528</v>
      </c>
      <c r="T4871" s="1">
        <f>200</f>
        <v>200</v>
      </c>
      <c r="U4871" s="1">
        <f>Table1[[#This Row],[PF]]+Table1[[#This Row],[Professional Tax]]</f>
        <v>6469.4461538461528</v>
      </c>
      <c r="V4871" s="1">
        <f>Table1[[#This Row],[Overtime Hours]]*200</f>
        <v>3800</v>
      </c>
      <c r="W4871" s="1">
        <f>Table1[[#This Row],[Earned Basic Salary]]+Table1[[#This Row],[HRA]]+Table1[[#This Row],[DA]]+Table1[[#This Row],[Overtime Pay]]</f>
        <v>71719</v>
      </c>
      <c r="X4871" s="1">
        <f>Table1[[#This Row],[Gross Salary]]-Table1[[#This Row],[Total Deduction]]</f>
        <v>65249.553846153845</v>
      </c>
      <c r="Y4871" t="s">
        <v>37</v>
      </c>
      <c r="Z4871" t="s">
        <v>48</v>
      </c>
      <c r="AA4871" t="s">
        <v>17004</v>
      </c>
      <c r="AB4871" t="s">
        <v>17005</v>
      </c>
    </row>
    <row r="4872" spans="1:28" x14ac:dyDescent="0.3">
      <c r="A4872" t="s">
        <v>17006</v>
      </c>
      <c r="B4872" t="s">
        <v>741</v>
      </c>
      <c r="C4872">
        <v>31</v>
      </c>
      <c r="D4872" t="s">
        <v>127</v>
      </c>
      <c r="E4872" t="s">
        <v>121</v>
      </c>
      <c r="F4872" t="s">
        <v>63</v>
      </c>
      <c r="G4872" t="s">
        <v>2106</v>
      </c>
      <c r="H4872" t="s">
        <v>35</v>
      </c>
      <c r="I4872" t="s">
        <v>36</v>
      </c>
      <c r="J4872">
        <v>26</v>
      </c>
      <c r="K4872">
        <v>25</v>
      </c>
      <c r="L4872">
        <f t="shared" si="228"/>
        <v>1</v>
      </c>
      <c r="M4872">
        <v>20</v>
      </c>
      <c r="N4872">
        <v>41864</v>
      </c>
      <c r="O4872" s="1">
        <f t="shared" si="229"/>
        <v>1610.1538461538462</v>
      </c>
      <c r="P4872" s="1">
        <f t="shared" si="230"/>
        <v>40253.846153846156</v>
      </c>
      <c r="Q4872" s="1">
        <f>Table1[[#This Row],[Earned Basic Salary]]*20%</f>
        <v>8050.7692307692314</v>
      </c>
      <c r="R4872" s="1">
        <f>Table1[[#This Row],[Earned Basic Salary]]*10%</f>
        <v>4025.3846153846157</v>
      </c>
      <c r="S4872" s="1">
        <f>Table1[[#This Row],[Earned Basic Salary]]*12%</f>
        <v>4830.4615384615381</v>
      </c>
      <c r="T4872" s="1">
        <f>200</f>
        <v>200</v>
      </c>
      <c r="U4872" s="1">
        <f>Table1[[#This Row],[PF]]+Table1[[#This Row],[Professional Tax]]</f>
        <v>5030.4615384615381</v>
      </c>
      <c r="V4872" s="1">
        <f>Table1[[#This Row],[Overtime Hours]]*200</f>
        <v>4000</v>
      </c>
      <c r="W4872" s="1">
        <f>Table1[[#This Row],[Earned Basic Salary]]+Table1[[#This Row],[HRA]]+Table1[[#This Row],[DA]]+Table1[[#This Row],[Overtime Pay]]</f>
        <v>56330.000000000007</v>
      </c>
      <c r="X4872" s="1">
        <f>Table1[[#This Row],[Gross Salary]]-Table1[[#This Row],[Total Deduction]]</f>
        <v>51299.538461538468</v>
      </c>
      <c r="Y4872" t="s">
        <v>37</v>
      </c>
      <c r="Z4872" t="s">
        <v>106</v>
      </c>
      <c r="AA4872" t="s">
        <v>17007</v>
      </c>
      <c r="AB4872" t="s">
        <v>17008</v>
      </c>
    </row>
    <row r="4873" spans="1:28" x14ac:dyDescent="0.3">
      <c r="A4873" t="s">
        <v>17009</v>
      </c>
      <c r="B4873" t="s">
        <v>1880</v>
      </c>
      <c r="C4873">
        <v>37</v>
      </c>
      <c r="D4873" t="s">
        <v>53</v>
      </c>
      <c r="E4873" t="s">
        <v>82</v>
      </c>
      <c r="F4873" t="s">
        <v>33</v>
      </c>
      <c r="G4873" t="s">
        <v>1404</v>
      </c>
      <c r="H4873" t="s">
        <v>35</v>
      </c>
      <c r="I4873" t="s">
        <v>36</v>
      </c>
      <c r="J4873">
        <v>26</v>
      </c>
      <c r="K4873">
        <v>25</v>
      </c>
      <c r="L4873">
        <f t="shared" si="228"/>
        <v>1</v>
      </c>
      <c r="M4873">
        <v>9</v>
      </c>
      <c r="N4873">
        <v>59934</v>
      </c>
      <c r="O4873" s="1">
        <f t="shared" si="229"/>
        <v>2305.1538461538462</v>
      </c>
      <c r="P4873" s="1">
        <f t="shared" si="230"/>
        <v>57628.846153846156</v>
      </c>
      <c r="Q4873" s="1">
        <f>Table1[[#This Row],[Earned Basic Salary]]*20%</f>
        <v>11525.769230769232</v>
      </c>
      <c r="R4873" s="1">
        <f>Table1[[#This Row],[Earned Basic Salary]]*10%</f>
        <v>5762.8846153846162</v>
      </c>
      <c r="S4873" s="1">
        <f>Table1[[#This Row],[Earned Basic Salary]]*12%</f>
        <v>6915.4615384615381</v>
      </c>
      <c r="T4873" s="1">
        <f>200</f>
        <v>200</v>
      </c>
      <c r="U4873" s="1">
        <f>Table1[[#This Row],[PF]]+Table1[[#This Row],[Professional Tax]]</f>
        <v>7115.4615384615381</v>
      </c>
      <c r="V4873" s="1">
        <f>Table1[[#This Row],[Overtime Hours]]*200</f>
        <v>1800</v>
      </c>
      <c r="W4873" s="1">
        <f>Table1[[#This Row],[Earned Basic Salary]]+Table1[[#This Row],[HRA]]+Table1[[#This Row],[DA]]+Table1[[#This Row],[Overtime Pay]]</f>
        <v>76717.5</v>
      </c>
      <c r="X4873" s="1">
        <f>Table1[[#This Row],[Gross Salary]]-Table1[[#This Row],[Total Deduction]]</f>
        <v>69602.038461538468</v>
      </c>
      <c r="Y4873" t="s">
        <v>37</v>
      </c>
      <c r="Z4873" t="s">
        <v>38</v>
      </c>
      <c r="AA4873" t="s">
        <v>17010</v>
      </c>
      <c r="AB4873" t="s">
        <v>17011</v>
      </c>
    </row>
    <row r="4874" spans="1:28" x14ac:dyDescent="0.3">
      <c r="A4874" t="s">
        <v>17012</v>
      </c>
      <c r="B4874" t="s">
        <v>88</v>
      </c>
      <c r="C4874">
        <v>36</v>
      </c>
      <c r="D4874" t="s">
        <v>133</v>
      </c>
      <c r="E4874" t="s">
        <v>32</v>
      </c>
      <c r="F4874" t="s">
        <v>89</v>
      </c>
      <c r="G4874" t="s">
        <v>17013</v>
      </c>
      <c r="H4874" t="s">
        <v>35</v>
      </c>
      <c r="I4874" t="s">
        <v>36</v>
      </c>
      <c r="J4874">
        <v>26</v>
      </c>
      <c r="K4874">
        <v>22</v>
      </c>
      <c r="L4874">
        <f t="shared" si="228"/>
        <v>4</v>
      </c>
      <c r="M4874">
        <v>13</v>
      </c>
      <c r="N4874">
        <v>73498</v>
      </c>
      <c r="O4874" s="1">
        <f t="shared" si="229"/>
        <v>2826.8461538461538</v>
      </c>
      <c r="P4874" s="1">
        <f t="shared" si="230"/>
        <v>62190.615384615383</v>
      </c>
      <c r="Q4874" s="1">
        <f>Table1[[#This Row],[Earned Basic Salary]]*20%</f>
        <v>12438.123076923077</v>
      </c>
      <c r="R4874" s="1">
        <f>Table1[[#This Row],[Earned Basic Salary]]*10%</f>
        <v>6219.0615384615385</v>
      </c>
      <c r="S4874" s="1">
        <f>Table1[[#This Row],[Earned Basic Salary]]*12%</f>
        <v>7462.873846153846</v>
      </c>
      <c r="T4874" s="1">
        <f>200</f>
        <v>200</v>
      </c>
      <c r="U4874" s="1">
        <f>Table1[[#This Row],[PF]]+Table1[[#This Row],[Professional Tax]]</f>
        <v>7662.873846153846</v>
      </c>
      <c r="V4874" s="1">
        <f>Table1[[#This Row],[Overtime Hours]]*200</f>
        <v>2600</v>
      </c>
      <c r="W4874" s="1">
        <f>Table1[[#This Row],[Earned Basic Salary]]+Table1[[#This Row],[HRA]]+Table1[[#This Row],[DA]]+Table1[[#This Row],[Overtime Pay]]</f>
        <v>83447.8</v>
      </c>
      <c r="X4874" s="1">
        <f>Table1[[#This Row],[Gross Salary]]-Table1[[#This Row],[Total Deduction]]</f>
        <v>75784.926153846158</v>
      </c>
      <c r="Y4874" t="s">
        <v>37</v>
      </c>
      <c r="Z4874" t="s">
        <v>106</v>
      </c>
      <c r="AA4874" t="s">
        <v>17014</v>
      </c>
      <c r="AB4874" t="s">
        <v>17015</v>
      </c>
    </row>
    <row r="4875" spans="1:28" x14ac:dyDescent="0.3">
      <c r="A4875" t="s">
        <v>17016</v>
      </c>
      <c r="B4875" t="s">
        <v>1233</v>
      </c>
      <c r="C4875">
        <v>48</v>
      </c>
      <c r="D4875" t="s">
        <v>61</v>
      </c>
      <c r="E4875" t="s">
        <v>54</v>
      </c>
      <c r="F4875" t="s">
        <v>89</v>
      </c>
      <c r="G4875" t="s">
        <v>241</v>
      </c>
      <c r="H4875" t="s">
        <v>35</v>
      </c>
      <c r="I4875" t="s">
        <v>36</v>
      </c>
      <c r="J4875">
        <v>26</v>
      </c>
      <c r="K4875">
        <v>23</v>
      </c>
      <c r="L4875">
        <f t="shared" si="228"/>
        <v>3</v>
      </c>
      <c r="M4875">
        <v>17</v>
      </c>
      <c r="N4875">
        <v>42658</v>
      </c>
      <c r="O4875" s="1">
        <f t="shared" si="229"/>
        <v>1640.6923076923076</v>
      </c>
      <c r="P4875" s="1">
        <f t="shared" si="230"/>
        <v>37735.923076923078</v>
      </c>
      <c r="Q4875" s="1">
        <f>Table1[[#This Row],[Earned Basic Salary]]*20%</f>
        <v>7547.1846153846163</v>
      </c>
      <c r="R4875" s="1">
        <f>Table1[[#This Row],[Earned Basic Salary]]*10%</f>
        <v>3773.5923076923082</v>
      </c>
      <c r="S4875" s="1">
        <f>Table1[[#This Row],[Earned Basic Salary]]*12%</f>
        <v>4528.3107692307694</v>
      </c>
      <c r="T4875" s="1">
        <f>200</f>
        <v>200</v>
      </c>
      <c r="U4875" s="1">
        <f>Table1[[#This Row],[PF]]+Table1[[#This Row],[Professional Tax]]</f>
        <v>4728.3107692307694</v>
      </c>
      <c r="V4875" s="1">
        <f>Table1[[#This Row],[Overtime Hours]]*200</f>
        <v>3400</v>
      </c>
      <c r="W4875" s="1">
        <f>Table1[[#This Row],[Earned Basic Salary]]+Table1[[#This Row],[HRA]]+Table1[[#This Row],[DA]]+Table1[[#This Row],[Overtime Pay]]</f>
        <v>52456.7</v>
      </c>
      <c r="X4875" s="1">
        <f>Table1[[#This Row],[Gross Salary]]-Table1[[#This Row],[Total Deduction]]</f>
        <v>47728.389230769229</v>
      </c>
      <c r="Y4875" t="s">
        <v>37</v>
      </c>
      <c r="Z4875" t="s">
        <v>106</v>
      </c>
      <c r="AA4875" t="s">
        <v>17017</v>
      </c>
      <c r="AB4875" t="s">
        <v>17018</v>
      </c>
    </row>
    <row r="4876" spans="1:28" x14ac:dyDescent="0.3">
      <c r="A4876" t="s">
        <v>17019</v>
      </c>
      <c r="B4876" t="s">
        <v>2467</v>
      </c>
      <c r="C4876">
        <v>49</v>
      </c>
      <c r="D4876" t="s">
        <v>53</v>
      </c>
      <c r="E4876" t="s">
        <v>54</v>
      </c>
      <c r="F4876" t="s">
        <v>46</v>
      </c>
      <c r="G4876" t="s">
        <v>13551</v>
      </c>
      <c r="H4876" t="s">
        <v>35</v>
      </c>
      <c r="I4876" t="s">
        <v>36</v>
      </c>
      <c r="J4876">
        <v>26</v>
      </c>
      <c r="K4876">
        <v>23</v>
      </c>
      <c r="L4876">
        <f t="shared" si="228"/>
        <v>3</v>
      </c>
      <c r="M4876">
        <v>14</v>
      </c>
      <c r="N4876">
        <v>52068</v>
      </c>
      <c r="O4876" s="1">
        <f t="shared" si="229"/>
        <v>2002.6153846153845</v>
      </c>
      <c r="P4876" s="1">
        <f t="shared" si="230"/>
        <v>46060.153846153844</v>
      </c>
      <c r="Q4876" s="1">
        <f>Table1[[#This Row],[Earned Basic Salary]]*20%</f>
        <v>9212.0307692307688</v>
      </c>
      <c r="R4876" s="1">
        <f>Table1[[#This Row],[Earned Basic Salary]]*10%</f>
        <v>4606.0153846153844</v>
      </c>
      <c r="S4876" s="1">
        <f>Table1[[#This Row],[Earned Basic Salary]]*12%</f>
        <v>5527.2184615384613</v>
      </c>
      <c r="T4876" s="1">
        <f>200</f>
        <v>200</v>
      </c>
      <c r="U4876" s="1">
        <f>Table1[[#This Row],[PF]]+Table1[[#This Row],[Professional Tax]]</f>
        <v>5727.2184615384613</v>
      </c>
      <c r="V4876" s="1">
        <f>Table1[[#This Row],[Overtime Hours]]*200</f>
        <v>2800</v>
      </c>
      <c r="W4876" s="1">
        <f>Table1[[#This Row],[Earned Basic Salary]]+Table1[[#This Row],[HRA]]+Table1[[#This Row],[DA]]+Table1[[#This Row],[Overtime Pay]]</f>
        <v>62678.2</v>
      </c>
      <c r="X4876" s="1">
        <f>Table1[[#This Row],[Gross Salary]]-Table1[[#This Row],[Total Deduction]]</f>
        <v>56950.981538461536</v>
      </c>
      <c r="Y4876" t="s">
        <v>37</v>
      </c>
      <c r="Z4876" t="s">
        <v>38</v>
      </c>
      <c r="AA4876" t="s">
        <v>17020</v>
      </c>
      <c r="AB4876" t="s">
        <v>17021</v>
      </c>
    </row>
    <row r="4877" spans="1:28" x14ac:dyDescent="0.3">
      <c r="A4877" t="s">
        <v>17022</v>
      </c>
      <c r="B4877" t="s">
        <v>280</v>
      </c>
      <c r="C4877">
        <v>40</v>
      </c>
      <c r="D4877" t="s">
        <v>44</v>
      </c>
      <c r="E4877" t="s">
        <v>54</v>
      </c>
      <c r="F4877" t="s">
        <v>83</v>
      </c>
      <c r="G4877" t="s">
        <v>2492</v>
      </c>
      <c r="H4877" t="s">
        <v>35</v>
      </c>
      <c r="I4877" t="s">
        <v>36</v>
      </c>
      <c r="J4877">
        <v>26</v>
      </c>
      <c r="K4877">
        <v>24</v>
      </c>
      <c r="L4877">
        <f t="shared" si="228"/>
        <v>2</v>
      </c>
      <c r="M4877">
        <v>1</v>
      </c>
      <c r="N4877">
        <v>78967</v>
      </c>
      <c r="O4877" s="1">
        <f t="shared" si="229"/>
        <v>3037.1923076923076</v>
      </c>
      <c r="P4877" s="1">
        <f t="shared" si="230"/>
        <v>72892.615384615376</v>
      </c>
      <c r="Q4877" s="1">
        <f>Table1[[#This Row],[Earned Basic Salary]]*20%</f>
        <v>14578.523076923077</v>
      </c>
      <c r="R4877" s="1">
        <f>Table1[[#This Row],[Earned Basic Salary]]*10%</f>
        <v>7289.2615384615383</v>
      </c>
      <c r="S4877" s="1">
        <f>Table1[[#This Row],[Earned Basic Salary]]*12%</f>
        <v>8747.1138461538449</v>
      </c>
      <c r="T4877" s="1">
        <f>200</f>
        <v>200</v>
      </c>
      <c r="U4877" s="1">
        <f>Table1[[#This Row],[PF]]+Table1[[#This Row],[Professional Tax]]</f>
        <v>8947.1138461538449</v>
      </c>
      <c r="V4877" s="1">
        <f>Table1[[#This Row],[Overtime Hours]]*200</f>
        <v>200</v>
      </c>
      <c r="W4877" s="1">
        <f>Table1[[#This Row],[Earned Basic Salary]]+Table1[[#This Row],[HRA]]+Table1[[#This Row],[DA]]+Table1[[#This Row],[Overtime Pay]]</f>
        <v>94960.39999999998</v>
      </c>
      <c r="X4877" s="1">
        <f>Table1[[#This Row],[Gross Salary]]-Table1[[#This Row],[Total Deduction]]</f>
        <v>86013.286153846129</v>
      </c>
      <c r="Y4877" t="s">
        <v>37</v>
      </c>
      <c r="Z4877" t="s">
        <v>106</v>
      </c>
      <c r="AA4877" t="s">
        <v>17023</v>
      </c>
      <c r="AB4877" t="s">
        <v>17024</v>
      </c>
    </row>
    <row r="4878" spans="1:28" x14ac:dyDescent="0.3">
      <c r="A4878" t="s">
        <v>17025</v>
      </c>
      <c r="B4878" t="s">
        <v>722</v>
      </c>
      <c r="C4878">
        <v>46</v>
      </c>
      <c r="D4878" t="s">
        <v>31</v>
      </c>
      <c r="E4878" t="s">
        <v>54</v>
      </c>
      <c r="F4878" t="s">
        <v>63</v>
      </c>
      <c r="G4878" t="s">
        <v>13880</v>
      </c>
      <c r="H4878" t="s">
        <v>35</v>
      </c>
      <c r="I4878" t="s">
        <v>36</v>
      </c>
      <c r="J4878">
        <v>26</v>
      </c>
      <c r="K4878">
        <v>24</v>
      </c>
      <c r="L4878">
        <f t="shared" si="228"/>
        <v>2</v>
      </c>
      <c r="M4878">
        <v>10</v>
      </c>
      <c r="N4878">
        <v>78999</v>
      </c>
      <c r="O4878" s="1">
        <f t="shared" si="229"/>
        <v>3038.4230769230771</v>
      </c>
      <c r="P4878" s="1">
        <f t="shared" si="230"/>
        <v>72922.153846153844</v>
      </c>
      <c r="Q4878" s="1">
        <f>Table1[[#This Row],[Earned Basic Salary]]*20%</f>
        <v>14584.43076923077</v>
      </c>
      <c r="R4878" s="1">
        <f>Table1[[#This Row],[Earned Basic Salary]]*10%</f>
        <v>7292.2153846153851</v>
      </c>
      <c r="S4878" s="1">
        <f>Table1[[#This Row],[Earned Basic Salary]]*12%</f>
        <v>8750.6584615384618</v>
      </c>
      <c r="T4878" s="1">
        <f>200</f>
        <v>200</v>
      </c>
      <c r="U4878" s="1">
        <f>Table1[[#This Row],[PF]]+Table1[[#This Row],[Professional Tax]]</f>
        <v>8950.6584615384618</v>
      </c>
      <c r="V4878" s="1">
        <f>Table1[[#This Row],[Overtime Hours]]*200</f>
        <v>2000</v>
      </c>
      <c r="W4878" s="1">
        <f>Table1[[#This Row],[Earned Basic Salary]]+Table1[[#This Row],[HRA]]+Table1[[#This Row],[DA]]+Table1[[#This Row],[Overtime Pay]]</f>
        <v>96798.799999999988</v>
      </c>
      <c r="X4878" s="1">
        <f>Table1[[#This Row],[Gross Salary]]-Table1[[#This Row],[Total Deduction]]</f>
        <v>87848.141538461525</v>
      </c>
      <c r="Y4878" t="s">
        <v>37</v>
      </c>
      <c r="Z4878" t="s">
        <v>106</v>
      </c>
      <c r="AA4878" t="s">
        <v>17026</v>
      </c>
      <c r="AB4878" t="s">
        <v>17027</v>
      </c>
    </row>
    <row r="4879" spans="1:28" x14ac:dyDescent="0.3">
      <c r="A4879" t="s">
        <v>17028</v>
      </c>
      <c r="B4879" t="s">
        <v>2638</v>
      </c>
      <c r="C4879">
        <v>44</v>
      </c>
      <c r="D4879" t="s">
        <v>75</v>
      </c>
      <c r="E4879" t="s">
        <v>45</v>
      </c>
      <c r="F4879" t="s">
        <v>33</v>
      </c>
      <c r="G4879" t="s">
        <v>4695</v>
      </c>
      <c r="H4879" t="s">
        <v>35</v>
      </c>
      <c r="I4879" t="s">
        <v>36</v>
      </c>
      <c r="J4879">
        <v>26</v>
      </c>
      <c r="K4879">
        <v>22</v>
      </c>
      <c r="L4879">
        <f t="shared" si="228"/>
        <v>4</v>
      </c>
      <c r="M4879">
        <v>15</v>
      </c>
      <c r="N4879">
        <v>69137</v>
      </c>
      <c r="O4879" s="1">
        <f t="shared" si="229"/>
        <v>2659.1153846153848</v>
      </c>
      <c r="P4879" s="1">
        <f t="shared" si="230"/>
        <v>58500.538461538468</v>
      </c>
      <c r="Q4879" s="1">
        <f>Table1[[#This Row],[Earned Basic Salary]]*20%</f>
        <v>11700.107692307694</v>
      </c>
      <c r="R4879" s="1">
        <f>Table1[[#This Row],[Earned Basic Salary]]*10%</f>
        <v>5850.0538461538472</v>
      </c>
      <c r="S4879" s="1">
        <f>Table1[[#This Row],[Earned Basic Salary]]*12%</f>
        <v>7020.0646153846155</v>
      </c>
      <c r="T4879" s="1">
        <f>200</f>
        <v>200</v>
      </c>
      <c r="U4879" s="1">
        <f>Table1[[#This Row],[PF]]+Table1[[#This Row],[Professional Tax]]</f>
        <v>7220.0646153846155</v>
      </c>
      <c r="V4879" s="1">
        <f>Table1[[#This Row],[Overtime Hours]]*200</f>
        <v>3000</v>
      </c>
      <c r="W4879" s="1">
        <f>Table1[[#This Row],[Earned Basic Salary]]+Table1[[#This Row],[HRA]]+Table1[[#This Row],[DA]]+Table1[[#This Row],[Overtime Pay]]</f>
        <v>79050.700000000012</v>
      </c>
      <c r="X4879" s="1">
        <f>Table1[[#This Row],[Gross Salary]]-Table1[[#This Row],[Total Deduction]]</f>
        <v>71830.635384615394</v>
      </c>
      <c r="Y4879" t="s">
        <v>37</v>
      </c>
      <c r="Z4879" t="s">
        <v>95</v>
      </c>
      <c r="AA4879" t="s">
        <v>17029</v>
      </c>
      <c r="AB4879" t="s">
        <v>17030</v>
      </c>
    </row>
    <row r="4880" spans="1:28" x14ac:dyDescent="0.3">
      <c r="A4880" t="s">
        <v>17031</v>
      </c>
      <c r="B4880" t="s">
        <v>1852</v>
      </c>
      <c r="C4880">
        <v>29</v>
      </c>
      <c r="D4880" t="s">
        <v>61</v>
      </c>
      <c r="E4880" t="s">
        <v>54</v>
      </c>
      <c r="F4880" t="s">
        <v>83</v>
      </c>
      <c r="G4880" t="s">
        <v>4997</v>
      </c>
      <c r="H4880" t="s">
        <v>35</v>
      </c>
      <c r="I4880" t="s">
        <v>36</v>
      </c>
      <c r="J4880">
        <v>26</v>
      </c>
      <c r="K4880">
        <v>24</v>
      </c>
      <c r="L4880">
        <f t="shared" si="228"/>
        <v>2</v>
      </c>
      <c r="M4880">
        <v>8</v>
      </c>
      <c r="N4880">
        <v>49617</v>
      </c>
      <c r="O4880" s="1">
        <f t="shared" si="229"/>
        <v>1908.3461538461538</v>
      </c>
      <c r="P4880" s="1">
        <f t="shared" si="230"/>
        <v>45800.307692307688</v>
      </c>
      <c r="Q4880" s="1">
        <f>Table1[[#This Row],[Earned Basic Salary]]*20%</f>
        <v>9160.0615384615376</v>
      </c>
      <c r="R4880" s="1">
        <f>Table1[[#This Row],[Earned Basic Salary]]*10%</f>
        <v>4580.0307692307688</v>
      </c>
      <c r="S4880" s="1">
        <f>Table1[[#This Row],[Earned Basic Salary]]*12%</f>
        <v>5496.036923076922</v>
      </c>
      <c r="T4880" s="1">
        <f>200</f>
        <v>200</v>
      </c>
      <c r="U4880" s="1">
        <f>Table1[[#This Row],[PF]]+Table1[[#This Row],[Professional Tax]]</f>
        <v>5696.036923076922</v>
      </c>
      <c r="V4880" s="1">
        <f>Table1[[#This Row],[Overtime Hours]]*200</f>
        <v>1600</v>
      </c>
      <c r="W4880" s="1">
        <f>Table1[[#This Row],[Earned Basic Salary]]+Table1[[#This Row],[HRA]]+Table1[[#This Row],[DA]]+Table1[[#This Row],[Overtime Pay]]</f>
        <v>61140.399999999994</v>
      </c>
      <c r="X4880" s="1">
        <f>Table1[[#This Row],[Gross Salary]]-Table1[[#This Row],[Total Deduction]]</f>
        <v>55444.363076923073</v>
      </c>
      <c r="Y4880" t="s">
        <v>37</v>
      </c>
      <c r="Z4880" t="s">
        <v>48</v>
      </c>
      <c r="AA4880" t="s">
        <v>17032</v>
      </c>
      <c r="AB4880" t="s">
        <v>17033</v>
      </c>
    </row>
    <row r="4881" spans="1:28" x14ac:dyDescent="0.3">
      <c r="A4881" t="s">
        <v>17034</v>
      </c>
      <c r="B4881" t="s">
        <v>844</v>
      </c>
      <c r="C4881">
        <v>38</v>
      </c>
      <c r="D4881" t="s">
        <v>127</v>
      </c>
      <c r="E4881" t="s">
        <v>45</v>
      </c>
      <c r="F4881" t="s">
        <v>46</v>
      </c>
      <c r="G4881" t="s">
        <v>742</v>
      </c>
      <c r="H4881" t="s">
        <v>35</v>
      </c>
      <c r="I4881" t="s">
        <v>36</v>
      </c>
      <c r="J4881">
        <v>26</v>
      </c>
      <c r="K4881">
        <v>23</v>
      </c>
      <c r="L4881">
        <f t="shared" si="228"/>
        <v>3</v>
      </c>
      <c r="M4881">
        <v>11</v>
      </c>
      <c r="N4881">
        <v>41730</v>
      </c>
      <c r="O4881" s="1">
        <f t="shared" si="229"/>
        <v>1605</v>
      </c>
      <c r="P4881" s="1">
        <f t="shared" si="230"/>
        <v>36915</v>
      </c>
      <c r="Q4881" s="1">
        <f>Table1[[#This Row],[Earned Basic Salary]]*20%</f>
        <v>7383</v>
      </c>
      <c r="R4881" s="1">
        <f>Table1[[#This Row],[Earned Basic Salary]]*10%</f>
        <v>3691.5</v>
      </c>
      <c r="S4881" s="1">
        <f>Table1[[#This Row],[Earned Basic Salary]]*12%</f>
        <v>4429.8</v>
      </c>
      <c r="T4881" s="1">
        <f>200</f>
        <v>200</v>
      </c>
      <c r="U4881" s="1">
        <f>Table1[[#This Row],[PF]]+Table1[[#This Row],[Professional Tax]]</f>
        <v>4629.8</v>
      </c>
      <c r="V4881" s="1">
        <f>Table1[[#This Row],[Overtime Hours]]*200</f>
        <v>2200</v>
      </c>
      <c r="W4881" s="1">
        <f>Table1[[#This Row],[Earned Basic Salary]]+Table1[[#This Row],[HRA]]+Table1[[#This Row],[DA]]+Table1[[#This Row],[Overtime Pay]]</f>
        <v>50189.5</v>
      </c>
      <c r="X4881" s="1">
        <f>Table1[[#This Row],[Gross Salary]]-Table1[[#This Row],[Total Deduction]]</f>
        <v>45559.7</v>
      </c>
      <c r="Y4881" t="s">
        <v>37</v>
      </c>
      <c r="Z4881" t="s">
        <v>38</v>
      </c>
      <c r="AA4881" t="s">
        <v>17035</v>
      </c>
      <c r="AB4881" t="s">
        <v>17036</v>
      </c>
    </row>
    <row r="4882" spans="1:28" x14ac:dyDescent="0.3">
      <c r="A4882" t="s">
        <v>17037</v>
      </c>
      <c r="B4882" t="s">
        <v>193</v>
      </c>
      <c r="C4882">
        <v>43</v>
      </c>
      <c r="D4882" t="s">
        <v>61</v>
      </c>
      <c r="E4882" t="s">
        <v>54</v>
      </c>
      <c r="F4882" t="s">
        <v>83</v>
      </c>
      <c r="G4882" t="s">
        <v>17038</v>
      </c>
      <c r="H4882" t="s">
        <v>35</v>
      </c>
      <c r="I4882" t="s">
        <v>36</v>
      </c>
      <c r="J4882">
        <v>26</v>
      </c>
      <c r="K4882">
        <v>21</v>
      </c>
      <c r="L4882">
        <f t="shared" si="228"/>
        <v>5</v>
      </c>
      <c r="M4882">
        <v>11</v>
      </c>
      <c r="N4882">
        <v>24358</v>
      </c>
      <c r="O4882" s="1">
        <f t="shared" si="229"/>
        <v>936.84615384615381</v>
      </c>
      <c r="P4882" s="1">
        <f t="shared" si="230"/>
        <v>19673.76923076923</v>
      </c>
      <c r="Q4882" s="1">
        <f>Table1[[#This Row],[Earned Basic Salary]]*20%</f>
        <v>3934.7538461538461</v>
      </c>
      <c r="R4882" s="1">
        <f>Table1[[#This Row],[Earned Basic Salary]]*10%</f>
        <v>1967.376923076923</v>
      </c>
      <c r="S4882" s="1">
        <f>Table1[[#This Row],[Earned Basic Salary]]*12%</f>
        <v>2360.8523076923075</v>
      </c>
      <c r="T4882" s="1">
        <f>200</f>
        <v>200</v>
      </c>
      <c r="U4882" s="1">
        <f>Table1[[#This Row],[PF]]+Table1[[#This Row],[Professional Tax]]</f>
        <v>2560.8523076923075</v>
      </c>
      <c r="V4882" s="1">
        <f>Table1[[#This Row],[Overtime Hours]]*200</f>
        <v>2200</v>
      </c>
      <c r="W4882" s="1">
        <f>Table1[[#This Row],[Earned Basic Salary]]+Table1[[#This Row],[HRA]]+Table1[[#This Row],[DA]]+Table1[[#This Row],[Overtime Pay]]</f>
        <v>27775.9</v>
      </c>
      <c r="X4882" s="1">
        <f>Table1[[#This Row],[Gross Salary]]-Table1[[#This Row],[Total Deduction]]</f>
        <v>25215.047692307693</v>
      </c>
      <c r="Y4882" t="s">
        <v>37</v>
      </c>
      <c r="Z4882" t="s">
        <v>48</v>
      </c>
      <c r="AA4882" t="s">
        <v>17039</v>
      </c>
      <c r="AB4882" t="s">
        <v>17040</v>
      </c>
    </row>
    <row r="4883" spans="1:28" x14ac:dyDescent="0.3">
      <c r="A4883" t="s">
        <v>17041</v>
      </c>
      <c r="B4883" t="s">
        <v>1729</v>
      </c>
      <c r="C4883">
        <v>43</v>
      </c>
      <c r="D4883" t="s">
        <v>44</v>
      </c>
      <c r="E4883" t="s">
        <v>45</v>
      </c>
      <c r="F4883" t="s">
        <v>83</v>
      </c>
      <c r="G4883" t="s">
        <v>17042</v>
      </c>
      <c r="H4883" t="s">
        <v>35</v>
      </c>
      <c r="I4883" t="s">
        <v>36</v>
      </c>
      <c r="J4883">
        <v>26</v>
      </c>
      <c r="K4883">
        <v>23</v>
      </c>
      <c r="L4883">
        <f t="shared" si="228"/>
        <v>3</v>
      </c>
      <c r="M4883">
        <v>4</v>
      </c>
      <c r="N4883">
        <v>30555</v>
      </c>
      <c r="O4883" s="1">
        <f t="shared" si="229"/>
        <v>1175.1923076923076</v>
      </c>
      <c r="P4883" s="1">
        <f t="shared" si="230"/>
        <v>27029.423076923074</v>
      </c>
      <c r="Q4883" s="1">
        <f>Table1[[#This Row],[Earned Basic Salary]]*20%</f>
        <v>5405.8846153846152</v>
      </c>
      <c r="R4883" s="1">
        <f>Table1[[#This Row],[Earned Basic Salary]]*10%</f>
        <v>2702.9423076923076</v>
      </c>
      <c r="S4883" s="1">
        <f>Table1[[#This Row],[Earned Basic Salary]]*12%</f>
        <v>3243.5307692307688</v>
      </c>
      <c r="T4883" s="1">
        <f>200</f>
        <v>200</v>
      </c>
      <c r="U4883" s="1">
        <f>Table1[[#This Row],[PF]]+Table1[[#This Row],[Professional Tax]]</f>
        <v>3443.5307692307688</v>
      </c>
      <c r="V4883" s="1">
        <f>Table1[[#This Row],[Overtime Hours]]*200</f>
        <v>800</v>
      </c>
      <c r="W4883" s="1">
        <f>Table1[[#This Row],[Earned Basic Salary]]+Table1[[#This Row],[HRA]]+Table1[[#This Row],[DA]]+Table1[[#This Row],[Overtime Pay]]</f>
        <v>35938.249999999993</v>
      </c>
      <c r="X4883" s="1">
        <f>Table1[[#This Row],[Gross Salary]]-Table1[[#This Row],[Total Deduction]]</f>
        <v>32494.719230769224</v>
      </c>
      <c r="Y4883" t="s">
        <v>37</v>
      </c>
      <c r="Z4883" t="s">
        <v>38</v>
      </c>
      <c r="AA4883" t="s">
        <v>17043</v>
      </c>
      <c r="AB4883" t="s">
        <v>17044</v>
      </c>
    </row>
    <row r="4884" spans="1:28" x14ac:dyDescent="0.3">
      <c r="A4884" t="s">
        <v>17045</v>
      </c>
      <c r="B4884" t="s">
        <v>2366</v>
      </c>
      <c r="C4884">
        <v>48</v>
      </c>
      <c r="D4884" t="s">
        <v>75</v>
      </c>
      <c r="E4884" t="s">
        <v>54</v>
      </c>
      <c r="F4884" t="s">
        <v>89</v>
      </c>
      <c r="G4884" t="s">
        <v>5474</v>
      </c>
      <c r="H4884" t="s">
        <v>35</v>
      </c>
      <c r="I4884" t="s">
        <v>36</v>
      </c>
      <c r="J4884">
        <v>26</v>
      </c>
      <c r="K4884">
        <v>24</v>
      </c>
      <c r="L4884">
        <f t="shared" si="228"/>
        <v>2</v>
      </c>
      <c r="M4884">
        <v>9</v>
      </c>
      <c r="N4884">
        <v>64701</v>
      </c>
      <c r="O4884" s="1">
        <f t="shared" si="229"/>
        <v>2488.5</v>
      </c>
      <c r="P4884" s="1">
        <f t="shared" si="230"/>
        <v>59724</v>
      </c>
      <c r="Q4884" s="1">
        <f>Table1[[#This Row],[Earned Basic Salary]]*20%</f>
        <v>11944.800000000001</v>
      </c>
      <c r="R4884" s="1">
        <f>Table1[[#This Row],[Earned Basic Salary]]*10%</f>
        <v>5972.4000000000005</v>
      </c>
      <c r="S4884" s="1">
        <f>Table1[[#This Row],[Earned Basic Salary]]*12%</f>
        <v>7166.88</v>
      </c>
      <c r="T4884" s="1">
        <f>200</f>
        <v>200</v>
      </c>
      <c r="U4884" s="1">
        <f>Table1[[#This Row],[PF]]+Table1[[#This Row],[Professional Tax]]</f>
        <v>7366.88</v>
      </c>
      <c r="V4884" s="1">
        <f>Table1[[#This Row],[Overtime Hours]]*200</f>
        <v>1800</v>
      </c>
      <c r="W4884" s="1">
        <f>Table1[[#This Row],[Earned Basic Salary]]+Table1[[#This Row],[HRA]]+Table1[[#This Row],[DA]]+Table1[[#This Row],[Overtime Pay]]</f>
        <v>79441.2</v>
      </c>
      <c r="X4884" s="1">
        <f>Table1[[#This Row],[Gross Salary]]-Table1[[#This Row],[Total Deduction]]</f>
        <v>72074.319999999992</v>
      </c>
      <c r="Y4884" t="s">
        <v>37</v>
      </c>
      <c r="Z4884" t="s">
        <v>106</v>
      </c>
      <c r="AA4884" t="s">
        <v>17046</v>
      </c>
      <c r="AB4884" t="s">
        <v>17047</v>
      </c>
    </row>
    <row r="4885" spans="1:28" x14ac:dyDescent="0.3">
      <c r="A4885" t="s">
        <v>17048</v>
      </c>
      <c r="B4885" t="s">
        <v>1072</v>
      </c>
      <c r="C4885">
        <v>35</v>
      </c>
      <c r="D4885" t="s">
        <v>81</v>
      </c>
      <c r="E4885" t="s">
        <v>32</v>
      </c>
      <c r="F4885" t="s">
        <v>89</v>
      </c>
      <c r="G4885" t="s">
        <v>17049</v>
      </c>
      <c r="H4885" t="s">
        <v>35</v>
      </c>
      <c r="I4885" t="s">
        <v>36</v>
      </c>
      <c r="J4885">
        <v>26</v>
      </c>
      <c r="K4885">
        <v>24</v>
      </c>
      <c r="L4885">
        <f t="shared" si="228"/>
        <v>2</v>
      </c>
      <c r="M4885">
        <v>19</v>
      </c>
      <c r="N4885">
        <v>24514</v>
      </c>
      <c r="O4885" s="1">
        <f t="shared" si="229"/>
        <v>942.84615384615381</v>
      </c>
      <c r="P4885" s="1">
        <f t="shared" si="230"/>
        <v>22628.307692307691</v>
      </c>
      <c r="Q4885" s="1">
        <f>Table1[[#This Row],[Earned Basic Salary]]*20%</f>
        <v>4525.6615384615388</v>
      </c>
      <c r="R4885" s="1">
        <f>Table1[[#This Row],[Earned Basic Salary]]*10%</f>
        <v>2262.8307692307694</v>
      </c>
      <c r="S4885" s="1">
        <f>Table1[[#This Row],[Earned Basic Salary]]*12%</f>
        <v>2715.396923076923</v>
      </c>
      <c r="T4885" s="1">
        <f>200</f>
        <v>200</v>
      </c>
      <c r="U4885" s="1">
        <f>Table1[[#This Row],[PF]]+Table1[[#This Row],[Professional Tax]]</f>
        <v>2915.396923076923</v>
      </c>
      <c r="V4885" s="1">
        <f>Table1[[#This Row],[Overtime Hours]]*200</f>
        <v>3800</v>
      </c>
      <c r="W4885" s="1">
        <f>Table1[[#This Row],[Earned Basic Salary]]+Table1[[#This Row],[HRA]]+Table1[[#This Row],[DA]]+Table1[[#This Row],[Overtime Pay]]</f>
        <v>33216.800000000003</v>
      </c>
      <c r="X4885" s="1">
        <f>Table1[[#This Row],[Gross Salary]]-Table1[[#This Row],[Total Deduction]]</f>
        <v>30301.403076923081</v>
      </c>
      <c r="Y4885" t="s">
        <v>37</v>
      </c>
      <c r="Z4885" t="s">
        <v>48</v>
      </c>
      <c r="AA4885" t="s">
        <v>17050</v>
      </c>
      <c r="AB4885" t="s">
        <v>17051</v>
      </c>
    </row>
    <row r="4886" spans="1:28" x14ac:dyDescent="0.3">
      <c r="A4886" t="s">
        <v>17052</v>
      </c>
      <c r="B4886" t="s">
        <v>420</v>
      </c>
      <c r="C4886">
        <v>48</v>
      </c>
      <c r="D4886" t="s">
        <v>53</v>
      </c>
      <c r="E4886" t="s">
        <v>121</v>
      </c>
      <c r="F4886" t="s">
        <v>89</v>
      </c>
      <c r="G4886" t="s">
        <v>5158</v>
      </c>
      <c r="H4886" t="s">
        <v>35</v>
      </c>
      <c r="I4886" t="s">
        <v>36</v>
      </c>
      <c r="J4886">
        <v>26</v>
      </c>
      <c r="K4886">
        <v>23</v>
      </c>
      <c r="L4886">
        <f t="shared" si="228"/>
        <v>3</v>
      </c>
      <c r="M4886">
        <v>20</v>
      </c>
      <c r="N4886">
        <v>48720</v>
      </c>
      <c r="O4886" s="1">
        <f t="shared" si="229"/>
        <v>1873.8461538461538</v>
      </c>
      <c r="P4886" s="1">
        <f t="shared" si="230"/>
        <v>43098.461538461539</v>
      </c>
      <c r="Q4886" s="1">
        <f>Table1[[#This Row],[Earned Basic Salary]]*20%</f>
        <v>8619.6923076923085</v>
      </c>
      <c r="R4886" s="1">
        <f>Table1[[#This Row],[Earned Basic Salary]]*10%</f>
        <v>4309.8461538461543</v>
      </c>
      <c r="S4886" s="1">
        <f>Table1[[#This Row],[Earned Basic Salary]]*12%</f>
        <v>5171.8153846153846</v>
      </c>
      <c r="T4886" s="1">
        <f>200</f>
        <v>200</v>
      </c>
      <c r="U4886" s="1">
        <f>Table1[[#This Row],[PF]]+Table1[[#This Row],[Professional Tax]]</f>
        <v>5371.8153846153846</v>
      </c>
      <c r="V4886" s="1">
        <f>Table1[[#This Row],[Overtime Hours]]*200</f>
        <v>4000</v>
      </c>
      <c r="W4886" s="1">
        <f>Table1[[#This Row],[Earned Basic Salary]]+Table1[[#This Row],[HRA]]+Table1[[#This Row],[DA]]+Table1[[#This Row],[Overtime Pay]]</f>
        <v>60028</v>
      </c>
      <c r="X4886" s="1">
        <f>Table1[[#This Row],[Gross Salary]]-Table1[[#This Row],[Total Deduction]]</f>
        <v>54656.184615384613</v>
      </c>
      <c r="Y4886" t="s">
        <v>37</v>
      </c>
      <c r="Z4886" t="s">
        <v>48</v>
      </c>
      <c r="AA4886" t="s">
        <v>17053</v>
      </c>
      <c r="AB4886" t="s">
        <v>17054</v>
      </c>
    </row>
    <row r="4887" spans="1:28" x14ac:dyDescent="0.3">
      <c r="A4887" t="s">
        <v>17055</v>
      </c>
      <c r="B4887" t="s">
        <v>661</v>
      </c>
      <c r="C4887">
        <v>26</v>
      </c>
      <c r="D4887" t="s">
        <v>127</v>
      </c>
      <c r="E4887" t="s">
        <v>121</v>
      </c>
      <c r="F4887" t="s">
        <v>89</v>
      </c>
      <c r="G4887" t="s">
        <v>144</v>
      </c>
      <c r="H4887" t="s">
        <v>35</v>
      </c>
      <c r="I4887" t="s">
        <v>36</v>
      </c>
      <c r="J4887">
        <v>26</v>
      </c>
      <c r="K4887">
        <v>23</v>
      </c>
      <c r="L4887">
        <f t="shared" si="228"/>
        <v>3</v>
      </c>
      <c r="M4887">
        <v>17</v>
      </c>
      <c r="N4887">
        <v>70007</v>
      </c>
      <c r="O4887" s="1">
        <f t="shared" si="229"/>
        <v>2692.5769230769229</v>
      </c>
      <c r="P4887" s="1">
        <f t="shared" si="230"/>
        <v>61929.269230769227</v>
      </c>
      <c r="Q4887" s="1">
        <f>Table1[[#This Row],[Earned Basic Salary]]*20%</f>
        <v>12385.853846153846</v>
      </c>
      <c r="R4887" s="1">
        <f>Table1[[#This Row],[Earned Basic Salary]]*10%</f>
        <v>6192.9269230769232</v>
      </c>
      <c r="S4887" s="1">
        <f>Table1[[#This Row],[Earned Basic Salary]]*12%</f>
        <v>7431.5123076923073</v>
      </c>
      <c r="T4887" s="1">
        <f>200</f>
        <v>200</v>
      </c>
      <c r="U4887" s="1">
        <f>Table1[[#This Row],[PF]]+Table1[[#This Row],[Professional Tax]]</f>
        <v>7631.5123076923073</v>
      </c>
      <c r="V4887" s="1">
        <f>Table1[[#This Row],[Overtime Hours]]*200</f>
        <v>3400</v>
      </c>
      <c r="W4887" s="1">
        <f>Table1[[#This Row],[Earned Basic Salary]]+Table1[[#This Row],[HRA]]+Table1[[#This Row],[DA]]+Table1[[#This Row],[Overtime Pay]]</f>
        <v>83908.05</v>
      </c>
      <c r="X4887" s="1">
        <f>Table1[[#This Row],[Gross Salary]]-Table1[[#This Row],[Total Deduction]]</f>
        <v>76276.537692307698</v>
      </c>
      <c r="Y4887" t="s">
        <v>37</v>
      </c>
      <c r="Z4887" t="s">
        <v>38</v>
      </c>
      <c r="AA4887" t="s">
        <v>17056</v>
      </c>
      <c r="AB4887" t="s">
        <v>17057</v>
      </c>
    </row>
    <row r="4888" spans="1:28" x14ac:dyDescent="0.3">
      <c r="A4888" t="s">
        <v>17058</v>
      </c>
      <c r="B4888" t="s">
        <v>2324</v>
      </c>
      <c r="C4888">
        <v>38</v>
      </c>
      <c r="D4888" t="s">
        <v>75</v>
      </c>
      <c r="E4888" t="s">
        <v>32</v>
      </c>
      <c r="F4888" t="s">
        <v>83</v>
      </c>
      <c r="G4888" t="s">
        <v>7856</v>
      </c>
      <c r="H4888" t="s">
        <v>35</v>
      </c>
      <c r="I4888" t="s">
        <v>36</v>
      </c>
      <c r="J4888">
        <v>26</v>
      </c>
      <c r="K4888">
        <v>22</v>
      </c>
      <c r="L4888">
        <f t="shared" si="228"/>
        <v>4</v>
      </c>
      <c r="M4888">
        <v>3</v>
      </c>
      <c r="N4888">
        <v>46098</v>
      </c>
      <c r="O4888" s="1">
        <f t="shared" si="229"/>
        <v>1773</v>
      </c>
      <c r="P4888" s="1">
        <f t="shared" si="230"/>
        <v>39006</v>
      </c>
      <c r="Q4888" s="1">
        <f>Table1[[#This Row],[Earned Basic Salary]]*20%</f>
        <v>7801.2000000000007</v>
      </c>
      <c r="R4888" s="1">
        <f>Table1[[#This Row],[Earned Basic Salary]]*10%</f>
        <v>3900.6000000000004</v>
      </c>
      <c r="S4888" s="1">
        <f>Table1[[#This Row],[Earned Basic Salary]]*12%</f>
        <v>4680.72</v>
      </c>
      <c r="T4888" s="1">
        <f>200</f>
        <v>200</v>
      </c>
      <c r="U4888" s="1">
        <f>Table1[[#This Row],[PF]]+Table1[[#This Row],[Professional Tax]]</f>
        <v>4880.72</v>
      </c>
      <c r="V4888" s="1">
        <f>Table1[[#This Row],[Overtime Hours]]*200</f>
        <v>600</v>
      </c>
      <c r="W4888" s="1">
        <f>Table1[[#This Row],[Earned Basic Salary]]+Table1[[#This Row],[HRA]]+Table1[[#This Row],[DA]]+Table1[[#This Row],[Overtime Pay]]</f>
        <v>51307.799999999996</v>
      </c>
      <c r="X4888" s="1">
        <f>Table1[[#This Row],[Gross Salary]]-Table1[[#This Row],[Total Deduction]]</f>
        <v>46427.079999999994</v>
      </c>
      <c r="Y4888" t="s">
        <v>37</v>
      </c>
      <c r="Z4888" t="s">
        <v>38</v>
      </c>
      <c r="AA4888" t="s">
        <v>17059</v>
      </c>
      <c r="AB4888" t="s">
        <v>17060</v>
      </c>
    </row>
    <row r="4889" spans="1:28" x14ac:dyDescent="0.3">
      <c r="A4889" t="s">
        <v>17061</v>
      </c>
      <c r="B4889" t="s">
        <v>425</v>
      </c>
      <c r="C4889">
        <v>26</v>
      </c>
      <c r="D4889" t="s">
        <v>81</v>
      </c>
      <c r="E4889" t="s">
        <v>62</v>
      </c>
      <c r="F4889" t="s">
        <v>69</v>
      </c>
      <c r="G4889" t="s">
        <v>17062</v>
      </c>
      <c r="H4889" t="s">
        <v>35</v>
      </c>
      <c r="I4889" t="s">
        <v>36</v>
      </c>
      <c r="J4889">
        <v>26</v>
      </c>
      <c r="K4889">
        <v>22</v>
      </c>
      <c r="L4889">
        <f t="shared" si="228"/>
        <v>4</v>
      </c>
      <c r="M4889">
        <v>16</v>
      </c>
      <c r="N4889">
        <v>55940</v>
      </c>
      <c r="O4889" s="1">
        <f t="shared" si="229"/>
        <v>2151.5384615384614</v>
      </c>
      <c r="P4889" s="1">
        <f t="shared" si="230"/>
        <v>47333.846153846149</v>
      </c>
      <c r="Q4889" s="1">
        <f>Table1[[#This Row],[Earned Basic Salary]]*20%</f>
        <v>9466.7692307692305</v>
      </c>
      <c r="R4889" s="1">
        <f>Table1[[#This Row],[Earned Basic Salary]]*10%</f>
        <v>4733.3846153846152</v>
      </c>
      <c r="S4889" s="1">
        <f>Table1[[#This Row],[Earned Basic Salary]]*12%</f>
        <v>5680.0615384615376</v>
      </c>
      <c r="T4889" s="1">
        <f>200</f>
        <v>200</v>
      </c>
      <c r="U4889" s="1">
        <f>Table1[[#This Row],[PF]]+Table1[[#This Row],[Professional Tax]]</f>
        <v>5880.0615384615376</v>
      </c>
      <c r="V4889" s="1">
        <f>Table1[[#This Row],[Overtime Hours]]*200</f>
        <v>3200</v>
      </c>
      <c r="W4889" s="1">
        <f>Table1[[#This Row],[Earned Basic Salary]]+Table1[[#This Row],[HRA]]+Table1[[#This Row],[DA]]+Table1[[#This Row],[Overtime Pay]]</f>
        <v>64733.999999999993</v>
      </c>
      <c r="X4889" s="1">
        <f>Table1[[#This Row],[Gross Salary]]-Table1[[#This Row],[Total Deduction]]</f>
        <v>58853.938461538455</v>
      </c>
      <c r="Y4889" t="s">
        <v>37</v>
      </c>
      <c r="Z4889" t="s">
        <v>48</v>
      </c>
      <c r="AA4889" t="s">
        <v>17063</v>
      </c>
      <c r="AB4889" t="s">
        <v>17064</v>
      </c>
    </row>
    <row r="4890" spans="1:28" x14ac:dyDescent="0.3">
      <c r="A4890" t="s">
        <v>17065</v>
      </c>
      <c r="B4890" t="s">
        <v>2055</v>
      </c>
      <c r="C4890">
        <v>22</v>
      </c>
      <c r="D4890" t="s">
        <v>44</v>
      </c>
      <c r="E4890" t="s">
        <v>121</v>
      </c>
      <c r="F4890" t="s">
        <v>46</v>
      </c>
      <c r="G4890" t="s">
        <v>2094</v>
      </c>
      <c r="H4890" t="s">
        <v>35</v>
      </c>
      <c r="I4890" t="s">
        <v>36</v>
      </c>
      <c r="J4890">
        <v>26</v>
      </c>
      <c r="K4890">
        <v>23</v>
      </c>
      <c r="L4890">
        <f t="shared" si="228"/>
        <v>3</v>
      </c>
      <c r="M4890">
        <v>16</v>
      </c>
      <c r="N4890">
        <v>79117</v>
      </c>
      <c r="O4890" s="1">
        <f t="shared" si="229"/>
        <v>3042.9615384615386</v>
      </c>
      <c r="P4890" s="1">
        <f t="shared" si="230"/>
        <v>69988.11538461539</v>
      </c>
      <c r="Q4890" s="1">
        <f>Table1[[#This Row],[Earned Basic Salary]]*20%</f>
        <v>13997.623076923079</v>
      </c>
      <c r="R4890" s="1">
        <f>Table1[[#This Row],[Earned Basic Salary]]*10%</f>
        <v>6998.8115384615394</v>
      </c>
      <c r="S4890" s="1">
        <f>Table1[[#This Row],[Earned Basic Salary]]*12%</f>
        <v>8398.5738461538458</v>
      </c>
      <c r="T4890" s="1">
        <f>200</f>
        <v>200</v>
      </c>
      <c r="U4890" s="1">
        <f>Table1[[#This Row],[PF]]+Table1[[#This Row],[Professional Tax]]</f>
        <v>8598.5738461538458</v>
      </c>
      <c r="V4890" s="1">
        <f>Table1[[#This Row],[Overtime Hours]]*200</f>
        <v>3200</v>
      </c>
      <c r="W4890" s="1">
        <f>Table1[[#This Row],[Earned Basic Salary]]+Table1[[#This Row],[HRA]]+Table1[[#This Row],[DA]]+Table1[[#This Row],[Overtime Pay]]</f>
        <v>94184.55</v>
      </c>
      <c r="X4890" s="1">
        <f>Table1[[#This Row],[Gross Salary]]-Table1[[#This Row],[Total Deduction]]</f>
        <v>85585.976153846161</v>
      </c>
      <c r="Y4890" t="s">
        <v>37</v>
      </c>
      <c r="Z4890" t="s">
        <v>38</v>
      </c>
      <c r="AA4890" t="s">
        <v>17066</v>
      </c>
      <c r="AB4890" t="s">
        <v>17067</v>
      </c>
    </row>
    <row r="4891" spans="1:28" x14ac:dyDescent="0.3">
      <c r="A4891" t="s">
        <v>17068</v>
      </c>
      <c r="B4891" t="s">
        <v>783</v>
      </c>
      <c r="C4891">
        <v>38</v>
      </c>
      <c r="D4891" t="s">
        <v>81</v>
      </c>
      <c r="E4891" t="s">
        <v>82</v>
      </c>
      <c r="F4891" t="s">
        <v>83</v>
      </c>
      <c r="G4891" t="s">
        <v>17069</v>
      </c>
      <c r="H4891" t="s">
        <v>35</v>
      </c>
      <c r="I4891" t="s">
        <v>36</v>
      </c>
      <c r="J4891">
        <v>26</v>
      </c>
      <c r="K4891">
        <v>23</v>
      </c>
      <c r="L4891">
        <f t="shared" si="228"/>
        <v>3</v>
      </c>
      <c r="M4891">
        <v>18</v>
      </c>
      <c r="N4891">
        <v>68742</v>
      </c>
      <c r="O4891" s="1">
        <f t="shared" si="229"/>
        <v>2643.9230769230771</v>
      </c>
      <c r="P4891" s="1">
        <f t="shared" si="230"/>
        <v>60810.230769230773</v>
      </c>
      <c r="Q4891" s="1">
        <f>Table1[[#This Row],[Earned Basic Salary]]*20%</f>
        <v>12162.046153846155</v>
      </c>
      <c r="R4891" s="1">
        <f>Table1[[#This Row],[Earned Basic Salary]]*10%</f>
        <v>6081.0230769230775</v>
      </c>
      <c r="S4891" s="1">
        <f>Table1[[#This Row],[Earned Basic Salary]]*12%</f>
        <v>7297.2276923076925</v>
      </c>
      <c r="T4891" s="1">
        <f>200</f>
        <v>200</v>
      </c>
      <c r="U4891" s="1">
        <f>Table1[[#This Row],[PF]]+Table1[[#This Row],[Professional Tax]]</f>
        <v>7497.2276923076925</v>
      </c>
      <c r="V4891" s="1">
        <f>Table1[[#This Row],[Overtime Hours]]*200</f>
        <v>3600</v>
      </c>
      <c r="W4891" s="1">
        <f>Table1[[#This Row],[Earned Basic Salary]]+Table1[[#This Row],[HRA]]+Table1[[#This Row],[DA]]+Table1[[#This Row],[Overtime Pay]]</f>
        <v>82653.300000000017</v>
      </c>
      <c r="X4891" s="1">
        <f>Table1[[#This Row],[Gross Salary]]-Table1[[#This Row],[Total Deduction]]</f>
        <v>75156.072307692331</v>
      </c>
      <c r="Y4891" t="s">
        <v>37</v>
      </c>
      <c r="Z4891" t="s">
        <v>95</v>
      </c>
      <c r="AA4891" t="s">
        <v>17070</v>
      </c>
      <c r="AB4891" t="s">
        <v>17071</v>
      </c>
    </row>
    <row r="4892" spans="1:28" x14ac:dyDescent="0.3">
      <c r="A4892" t="s">
        <v>17072</v>
      </c>
      <c r="B4892" t="s">
        <v>1717</v>
      </c>
      <c r="C4892">
        <v>40</v>
      </c>
      <c r="D4892" t="s">
        <v>81</v>
      </c>
      <c r="E4892" t="s">
        <v>121</v>
      </c>
      <c r="F4892" t="s">
        <v>63</v>
      </c>
      <c r="G4892" t="s">
        <v>17073</v>
      </c>
      <c r="H4892" t="s">
        <v>35</v>
      </c>
      <c r="I4892" t="s">
        <v>36</v>
      </c>
      <c r="J4892">
        <v>26</v>
      </c>
      <c r="K4892">
        <v>26</v>
      </c>
      <c r="L4892">
        <f t="shared" si="228"/>
        <v>0</v>
      </c>
      <c r="M4892">
        <v>5</v>
      </c>
      <c r="N4892">
        <v>28041</v>
      </c>
      <c r="O4892" s="1">
        <f t="shared" si="229"/>
        <v>1078.5</v>
      </c>
      <c r="P4892" s="1">
        <f t="shared" si="230"/>
        <v>28041</v>
      </c>
      <c r="Q4892" s="1">
        <f>Table1[[#This Row],[Earned Basic Salary]]*20%</f>
        <v>5608.2000000000007</v>
      </c>
      <c r="R4892" s="1">
        <f>Table1[[#This Row],[Earned Basic Salary]]*10%</f>
        <v>2804.1000000000004</v>
      </c>
      <c r="S4892" s="1">
        <f>Table1[[#This Row],[Earned Basic Salary]]*12%</f>
        <v>3364.92</v>
      </c>
      <c r="T4892" s="1">
        <f>200</f>
        <v>200</v>
      </c>
      <c r="U4892" s="1">
        <f>Table1[[#This Row],[PF]]+Table1[[#This Row],[Professional Tax]]</f>
        <v>3564.92</v>
      </c>
      <c r="V4892" s="1">
        <f>Table1[[#This Row],[Overtime Hours]]*200</f>
        <v>1000</v>
      </c>
      <c r="W4892" s="1">
        <f>Table1[[#This Row],[Earned Basic Salary]]+Table1[[#This Row],[HRA]]+Table1[[#This Row],[DA]]+Table1[[#This Row],[Overtime Pay]]</f>
        <v>37453.299999999996</v>
      </c>
      <c r="X4892" s="1">
        <f>Table1[[#This Row],[Gross Salary]]-Table1[[#This Row],[Total Deduction]]</f>
        <v>33888.379999999997</v>
      </c>
      <c r="Y4892" t="s">
        <v>37</v>
      </c>
      <c r="Z4892" t="s">
        <v>95</v>
      </c>
      <c r="AA4892" t="s">
        <v>17074</v>
      </c>
      <c r="AB4892" t="s">
        <v>17075</v>
      </c>
    </row>
    <row r="4893" spans="1:28" x14ac:dyDescent="0.3">
      <c r="A4893" t="s">
        <v>17076</v>
      </c>
      <c r="B4893" t="s">
        <v>637</v>
      </c>
      <c r="C4893">
        <v>43</v>
      </c>
      <c r="D4893" t="s">
        <v>133</v>
      </c>
      <c r="E4893" t="s">
        <v>45</v>
      </c>
      <c r="F4893" t="s">
        <v>89</v>
      </c>
      <c r="G4893" t="s">
        <v>17073</v>
      </c>
      <c r="H4893" t="s">
        <v>35</v>
      </c>
      <c r="I4893" t="s">
        <v>36</v>
      </c>
      <c r="J4893">
        <v>26</v>
      </c>
      <c r="K4893">
        <v>23</v>
      </c>
      <c r="L4893">
        <f t="shared" si="228"/>
        <v>3</v>
      </c>
      <c r="M4893">
        <v>1</v>
      </c>
      <c r="N4893">
        <v>47305</v>
      </c>
      <c r="O4893" s="1">
        <f t="shared" si="229"/>
        <v>1819.4230769230769</v>
      </c>
      <c r="P4893" s="1">
        <f t="shared" si="230"/>
        <v>41846.730769230766</v>
      </c>
      <c r="Q4893" s="1">
        <f>Table1[[#This Row],[Earned Basic Salary]]*20%</f>
        <v>8369.3461538461543</v>
      </c>
      <c r="R4893" s="1">
        <f>Table1[[#This Row],[Earned Basic Salary]]*10%</f>
        <v>4184.6730769230771</v>
      </c>
      <c r="S4893" s="1">
        <f>Table1[[#This Row],[Earned Basic Salary]]*12%</f>
        <v>5021.6076923076917</v>
      </c>
      <c r="T4893" s="1">
        <f>200</f>
        <v>200</v>
      </c>
      <c r="U4893" s="1">
        <f>Table1[[#This Row],[PF]]+Table1[[#This Row],[Professional Tax]]</f>
        <v>5221.6076923076917</v>
      </c>
      <c r="V4893" s="1">
        <f>Table1[[#This Row],[Overtime Hours]]*200</f>
        <v>200</v>
      </c>
      <c r="W4893" s="1">
        <f>Table1[[#This Row],[Earned Basic Salary]]+Table1[[#This Row],[HRA]]+Table1[[#This Row],[DA]]+Table1[[#This Row],[Overtime Pay]]</f>
        <v>54600.75</v>
      </c>
      <c r="X4893" s="1">
        <f>Table1[[#This Row],[Gross Salary]]-Table1[[#This Row],[Total Deduction]]</f>
        <v>49379.142307692309</v>
      </c>
      <c r="Y4893" t="s">
        <v>37</v>
      </c>
      <c r="Z4893" t="s">
        <v>48</v>
      </c>
      <c r="AA4893" t="s">
        <v>17077</v>
      </c>
      <c r="AB4893" t="s">
        <v>17078</v>
      </c>
    </row>
    <row r="4894" spans="1:28" x14ac:dyDescent="0.3">
      <c r="A4894" t="s">
        <v>17079</v>
      </c>
      <c r="B4894" t="s">
        <v>844</v>
      </c>
      <c r="C4894">
        <v>25</v>
      </c>
      <c r="D4894" t="s">
        <v>133</v>
      </c>
      <c r="E4894" t="s">
        <v>62</v>
      </c>
      <c r="F4894" t="s">
        <v>89</v>
      </c>
      <c r="G4894" t="s">
        <v>10312</v>
      </c>
      <c r="H4894" t="s">
        <v>35</v>
      </c>
      <c r="I4894" t="s">
        <v>36</v>
      </c>
      <c r="J4894">
        <v>26</v>
      </c>
      <c r="K4894">
        <v>22</v>
      </c>
      <c r="L4894">
        <f t="shared" si="228"/>
        <v>4</v>
      </c>
      <c r="M4894">
        <v>11</v>
      </c>
      <c r="N4894">
        <v>40907</v>
      </c>
      <c r="O4894" s="1">
        <f t="shared" si="229"/>
        <v>1573.3461538461538</v>
      </c>
      <c r="P4894" s="1">
        <f t="shared" si="230"/>
        <v>34613.615384615383</v>
      </c>
      <c r="Q4894" s="1">
        <f>Table1[[#This Row],[Earned Basic Salary]]*20%</f>
        <v>6922.7230769230773</v>
      </c>
      <c r="R4894" s="1">
        <f>Table1[[#This Row],[Earned Basic Salary]]*10%</f>
        <v>3461.3615384615387</v>
      </c>
      <c r="S4894" s="1">
        <f>Table1[[#This Row],[Earned Basic Salary]]*12%</f>
        <v>4153.6338461538462</v>
      </c>
      <c r="T4894" s="1">
        <f>200</f>
        <v>200</v>
      </c>
      <c r="U4894" s="1">
        <f>Table1[[#This Row],[PF]]+Table1[[#This Row],[Professional Tax]]</f>
        <v>4353.6338461538462</v>
      </c>
      <c r="V4894" s="1">
        <f>Table1[[#This Row],[Overtime Hours]]*200</f>
        <v>2200</v>
      </c>
      <c r="W4894" s="1">
        <f>Table1[[#This Row],[Earned Basic Salary]]+Table1[[#This Row],[HRA]]+Table1[[#This Row],[DA]]+Table1[[#This Row],[Overtime Pay]]</f>
        <v>47197.7</v>
      </c>
      <c r="X4894" s="1">
        <f>Table1[[#This Row],[Gross Salary]]-Table1[[#This Row],[Total Deduction]]</f>
        <v>42844.06615384615</v>
      </c>
      <c r="Y4894" t="s">
        <v>37</v>
      </c>
      <c r="Z4894" t="s">
        <v>95</v>
      </c>
      <c r="AA4894" t="s">
        <v>17080</v>
      </c>
      <c r="AB4894" t="s">
        <v>17081</v>
      </c>
    </row>
    <row r="4895" spans="1:28" x14ac:dyDescent="0.3">
      <c r="A4895" t="s">
        <v>17082</v>
      </c>
      <c r="B4895" t="s">
        <v>2366</v>
      </c>
      <c r="C4895">
        <v>35</v>
      </c>
      <c r="D4895" t="s">
        <v>75</v>
      </c>
      <c r="E4895" t="s">
        <v>82</v>
      </c>
      <c r="F4895" t="s">
        <v>33</v>
      </c>
      <c r="G4895" t="s">
        <v>10188</v>
      </c>
      <c r="H4895" t="s">
        <v>35</v>
      </c>
      <c r="I4895" t="s">
        <v>36</v>
      </c>
      <c r="J4895">
        <v>26</v>
      </c>
      <c r="K4895">
        <v>24</v>
      </c>
      <c r="L4895">
        <f t="shared" si="228"/>
        <v>2</v>
      </c>
      <c r="M4895">
        <v>10</v>
      </c>
      <c r="N4895">
        <v>32990</v>
      </c>
      <c r="O4895" s="1">
        <f t="shared" si="229"/>
        <v>1268.8461538461538</v>
      </c>
      <c r="P4895" s="1">
        <f t="shared" si="230"/>
        <v>30452.307692307691</v>
      </c>
      <c r="Q4895" s="1">
        <f>Table1[[#This Row],[Earned Basic Salary]]*20%</f>
        <v>6090.461538461539</v>
      </c>
      <c r="R4895" s="1">
        <f>Table1[[#This Row],[Earned Basic Salary]]*10%</f>
        <v>3045.2307692307695</v>
      </c>
      <c r="S4895" s="1">
        <f>Table1[[#This Row],[Earned Basic Salary]]*12%</f>
        <v>3654.2769230769227</v>
      </c>
      <c r="T4895" s="1">
        <f>200</f>
        <v>200</v>
      </c>
      <c r="U4895" s="1">
        <f>Table1[[#This Row],[PF]]+Table1[[#This Row],[Professional Tax]]</f>
        <v>3854.2769230769227</v>
      </c>
      <c r="V4895" s="1">
        <f>Table1[[#This Row],[Overtime Hours]]*200</f>
        <v>2000</v>
      </c>
      <c r="W4895" s="1">
        <f>Table1[[#This Row],[Earned Basic Salary]]+Table1[[#This Row],[HRA]]+Table1[[#This Row],[DA]]+Table1[[#This Row],[Overtime Pay]]</f>
        <v>41588</v>
      </c>
      <c r="X4895" s="1">
        <f>Table1[[#This Row],[Gross Salary]]-Table1[[#This Row],[Total Deduction]]</f>
        <v>37733.723076923081</v>
      </c>
      <c r="Y4895" t="s">
        <v>37</v>
      </c>
      <c r="Z4895" t="s">
        <v>106</v>
      </c>
      <c r="AA4895" t="s">
        <v>17083</v>
      </c>
      <c r="AB4895" t="s">
        <v>17084</v>
      </c>
    </row>
    <row r="4896" spans="1:28" x14ac:dyDescent="0.3">
      <c r="A4896" t="s">
        <v>17085</v>
      </c>
      <c r="B4896" t="s">
        <v>490</v>
      </c>
      <c r="C4896">
        <v>54</v>
      </c>
      <c r="D4896" t="s">
        <v>61</v>
      </c>
      <c r="E4896" t="s">
        <v>62</v>
      </c>
      <c r="F4896" t="s">
        <v>63</v>
      </c>
      <c r="G4896" t="s">
        <v>3838</v>
      </c>
      <c r="H4896" t="s">
        <v>35</v>
      </c>
      <c r="I4896" t="s">
        <v>36</v>
      </c>
      <c r="J4896">
        <v>26</v>
      </c>
      <c r="K4896">
        <v>23</v>
      </c>
      <c r="L4896">
        <f t="shared" si="228"/>
        <v>3</v>
      </c>
      <c r="M4896">
        <v>16</v>
      </c>
      <c r="N4896">
        <v>69499</v>
      </c>
      <c r="O4896" s="1">
        <f t="shared" si="229"/>
        <v>2673.0384615384614</v>
      </c>
      <c r="P4896" s="1">
        <f t="shared" si="230"/>
        <v>61479.88461538461</v>
      </c>
      <c r="Q4896" s="1">
        <f>Table1[[#This Row],[Earned Basic Salary]]*20%</f>
        <v>12295.976923076923</v>
      </c>
      <c r="R4896" s="1">
        <f>Table1[[#This Row],[Earned Basic Salary]]*10%</f>
        <v>6147.9884615384617</v>
      </c>
      <c r="S4896" s="1">
        <f>Table1[[#This Row],[Earned Basic Salary]]*12%</f>
        <v>7377.5861538461531</v>
      </c>
      <c r="T4896" s="1">
        <f>200</f>
        <v>200</v>
      </c>
      <c r="U4896" s="1">
        <f>Table1[[#This Row],[PF]]+Table1[[#This Row],[Professional Tax]]</f>
        <v>7577.5861538461531</v>
      </c>
      <c r="V4896" s="1">
        <f>Table1[[#This Row],[Overtime Hours]]*200</f>
        <v>3200</v>
      </c>
      <c r="W4896" s="1">
        <f>Table1[[#This Row],[Earned Basic Salary]]+Table1[[#This Row],[HRA]]+Table1[[#This Row],[DA]]+Table1[[#This Row],[Overtime Pay]]</f>
        <v>83123.849999999991</v>
      </c>
      <c r="X4896" s="1">
        <f>Table1[[#This Row],[Gross Salary]]-Table1[[#This Row],[Total Deduction]]</f>
        <v>75546.263846153844</v>
      </c>
      <c r="Y4896" t="s">
        <v>37</v>
      </c>
      <c r="Z4896" t="s">
        <v>38</v>
      </c>
      <c r="AA4896" t="s">
        <v>17086</v>
      </c>
      <c r="AB4896" t="s">
        <v>17087</v>
      </c>
    </row>
    <row r="4897" spans="1:28" x14ac:dyDescent="0.3">
      <c r="A4897" t="s">
        <v>17088</v>
      </c>
      <c r="B4897" t="s">
        <v>382</v>
      </c>
      <c r="C4897">
        <v>53</v>
      </c>
      <c r="D4897" t="s">
        <v>53</v>
      </c>
      <c r="E4897" t="s">
        <v>121</v>
      </c>
      <c r="F4897" t="s">
        <v>69</v>
      </c>
      <c r="G4897" t="s">
        <v>17089</v>
      </c>
      <c r="H4897" t="s">
        <v>35</v>
      </c>
      <c r="I4897" t="s">
        <v>36</v>
      </c>
      <c r="J4897">
        <v>26</v>
      </c>
      <c r="K4897">
        <v>25</v>
      </c>
      <c r="L4897">
        <f t="shared" si="228"/>
        <v>1</v>
      </c>
      <c r="M4897">
        <v>5</v>
      </c>
      <c r="N4897">
        <v>41553</v>
      </c>
      <c r="O4897" s="1">
        <f t="shared" si="229"/>
        <v>1598.1923076923076</v>
      </c>
      <c r="P4897" s="1">
        <f t="shared" si="230"/>
        <v>39954.807692307688</v>
      </c>
      <c r="Q4897" s="1">
        <f>Table1[[#This Row],[Earned Basic Salary]]*20%</f>
        <v>7990.9615384615381</v>
      </c>
      <c r="R4897" s="1">
        <f>Table1[[#This Row],[Earned Basic Salary]]*10%</f>
        <v>3995.4807692307691</v>
      </c>
      <c r="S4897" s="1">
        <f>Table1[[#This Row],[Earned Basic Salary]]*12%</f>
        <v>4794.576923076922</v>
      </c>
      <c r="T4897" s="1">
        <f>200</f>
        <v>200</v>
      </c>
      <c r="U4897" s="1">
        <f>Table1[[#This Row],[PF]]+Table1[[#This Row],[Professional Tax]]</f>
        <v>4994.576923076922</v>
      </c>
      <c r="V4897" s="1">
        <f>Table1[[#This Row],[Overtime Hours]]*200</f>
        <v>1000</v>
      </c>
      <c r="W4897" s="1">
        <f>Table1[[#This Row],[Earned Basic Salary]]+Table1[[#This Row],[HRA]]+Table1[[#This Row],[DA]]+Table1[[#This Row],[Overtime Pay]]</f>
        <v>52941.249999999993</v>
      </c>
      <c r="X4897" s="1">
        <f>Table1[[#This Row],[Gross Salary]]-Table1[[#This Row],[Total Deduction]]</f>
        <v>47946.673076923071</v>
      </c>
      <c r="Y4897" t="s">
        <v>37</v>
      </c>
      <c r="Z4897" t="s">
        <v>48</v>
      </c>
      <c r="AA4897" t="s">
        <v>17090</v>
      </c>
      <c r="AB4897" t="s">
        <v>17091</v>
      </c>
    </row>
    <row r="4898" spans="1:28" x14ac:dyDescent="0.3">
      <c r="A4898" t="s">
        <v>17092</v>
      </c>
      <c r="B4898" t="s">
        <v>1063</v>
      </c>
      <c r="C4898">
        <v>43</v>
      </c>
      <c r="D4898" t="s">
        <v>127</v>
      </c>
      <c r="E4898" t="s">
        <v>54</v>
      </c>
      <c r="F4898" t="s">
        <v>83</v>
      </c>
      <c r="G4898" t="s">
        <v>13018</v>
      </c>
      <c r="H4898" t="s">
        <v>35</v>
      </c>
      <c r="I4898" t="s">
        <v>36</v>
      </c>
      <c r="J4898">
        <v>26</v>
      </c>
      <c r="K4898">
        <v>23</v>
      </c>
      <c r="L4898">
        <f t="shared" si="228"/>
        <v>3</v>
      </c>
      <c r="M4898">
        <v>3</v>
      </c>
      <c r="N4898">
        <v>56591</v>
      </c>
      <c r="O4898" s="1">
        <f t="shared" si="229"/>
        <v>2176.5769230769229</v>
      </c>
      <c r="P4898" s="1">
        <f t="shared" si="230"/>
        <v>50061.269230769227</v>
      </c>
      <c r="Q4898" s="1">
        <f>Table1[[#This Row],[Earned Basic Salary]]*20%</f>
        <v>10012.253846153846</v>
      </c>
      <c r="R4898" s="1">
        <f>Table1[[#This Row],[Earned Basic Salary]]*10%</f>
        <v>5006.126923076923</v>
      </c>
      <c r="S4898" s="1">
        <f>Table1[[#This Row],[Earned Basic Salary]]*12%</f>
        <v>6007.3523076923066</v>
      </c>
      <c r="T4898" s="1">
        <f>200</f>
        <v>200</v>
      </c>
      <c r="U4898" s="1">
        <f>Table1[[#This Row],[PF]]+Table1[[#This Row],[Professional Tax]]</f>
        <v>6207.3523076923066</v>
      </c>
      <c r="V4898" s="1">
        <f>Table1[[#This Row],[Overtime Hours]]*200</f>
        <v>600</v>
      </c>
      <c r="W4898" s="1">
        <f>Table1[[#This Row],[Earned Basic Salary]]+Table1[[#This Row],[HRA]]+Table1[[#This Row],[DA]]+Table1[[#This Row],[Overtime Pay]]</f>
        <v>65679.649999999994</v>
      </c>
      <c r="X4898" s="1">
        <f>Table1[[#This Row],[Gross Salary]]-Table1[[#This Row],[Total Deduction]]</f>
        <v>59472.297692307686</v>
      </c>
      <c r="Y4898" t="s">
        <v>37</v>
      </c>
      <c r="Z4898" t="s">
        <v>38</v>
      </c>
      <c r="AA4898" t="s">
        <v>17093</v>
      </c>
      <c r="AB4898" t="s">
        <v>17094</v>
      </c>
    </row>
    <row r="4899" spans="1:28" x14ac:dyDescent="0.3">
      <c r="A4899" t="s">
        <v>17095</v>
      </c>
      <c r="B4899" t="s">
        <v>143</v>
      </c>
      <c r="C4899">
        <v>42</v>
      </c>
      <c r="D4899" t="s">
        <v>53</v>
      </c>
      <c r="E4899" t="s">
        <v>82</v>
      </c>
      <c r="F4899" t="s">
        <v>89</v>
      </c>
      <c r="G4899" t="s">
        <v>11339</v>
      </c>
      <c r="H4899" t="s">
        <v>35</v>
      </c>
      <c r="I4899" t="s">
        <v>36</v>
      </c>
      <c r="J4899">
        <v>26</v>
      </c>
      <c r="K4899">
        <v>24</v>
      </c>
      <c r="L4899">
        <f t="shared" si="228"/>
        <v>2</v>
      </c>
      <c r="M4899">
        <v>3</v>
      </c>
      <c r="N4899">
        <v>47074</v>
      </c>
      <c r="O4899" s="1">
        <f t="shared" si="229"/>
        <v>1810.5384615384614</v>
      </c>
      <c r="P4899" s="1">
        <f t="shared" si="230"/>
        <v>43452.923076923078</v>
      </c>
      <c r="Q4899" s="1">
        <f>Table1[[#This Row],[Earned Basic Salary]]*20%</f>
        <v>8690.584615384616</v>
      </c>
      <c r="R4899" s="1">
        <f>Table1[[#This Row],[Earned Basic Salary]]*10%</f>
        <v>4345.292307692308</v>
      </c>
      <c r="S4899" s="1">
        <f>Table1[[#This Row],[Earned Basic Salary]]*12%</f>
        <v>5214.3507692307694</v>
      </c>
      <c r="T4899" s="1">
        <f>200</f>
        <v>200</v>
      </c>
      <c r="U4899" s="1">
        <f>Table1[[#This Row],[PF]]+Table1[[#This Row],[Professional Tax]]</f>
        <v>5414.3507692307694</v>
      </c>
      <c r="V4899" s="1">
        <f>Table1[[#This Row],[Overtime Hours]]*200</f>
        <v>600</v>
      </c>
      <c r="W4899" s="1">
        <f>Table1[[#This Row],[Earned Basic Salary]]+Table1[[#This Row],[HRA]]+Table1[[#This Row],[DA]]+Table1[[#This Row],[Overtime Pay]]</f>
        <v>57088.800000000003</v>
      </c>
      <c r="X4899" s="1">
        <f>Table1[[#This Row],[Gross Salary]]-Table1[[#This Row],[Total Deduction]]</f>
        <v>51674.449230769234</v>
      </c>
      <c r="Y4899" t="s">
        <v>37</v>
      </c>
      <c r="Z4899" t="s">
        <v>106</v>
      </c>
      <c r="AA4899" t="s">
        <v>17096</v>
      </c>
      <c r="AB4899" t="s">
        <v>17097</v>
      </c>
    </row>
    <row r="4900" spans="1:28" x14ac:dyDescent="0.3">
      <c r="A4900" t="s">
        <v>17098</v>
      </c>
      <c r="B4900" t="s">
        <v>612</v>
      </c>
      <c r="C4900">
        <v>22</v>
      </c>
      <c r="D4900" t="s">
        <v>133</v>
      </c>
      <c r="E4900" t="s">
        <v>45</v>
      </c>
      <c r="F4900" t="s">
        <v>89</v>
      </c>
      <c r="G4900" t="s">
        <v>2726</v>
      </c>
      <c r="H4900" t="s">
        <v>35</v>
      </c>
      <c r="I4900" t="s">
        <v>36</v>
      </c>
      <c r="J4900">
        <v>26</v>
      </c>
      <c r="K4900">
        <v>22</v>
      </c>
      <c r="L4900">
        <f t="shared" si="228"/>
        <v>4</v>
      </c>
      <c r="M4900">
        <v>0</v>
      </c>
      <c r="N4900">
        <v>45739</v>
      </c>
      <c r="O4900" s="1">
        <f t="shared" si="229"/>
        <v>1759.1923076923076</v>
      </c>
      <c r="P4900" s="1">
        <f t="shared" si="230"/>
        <v>38702.230769230766</v>
      </c>
      <c r="Q4900" s="1">
        <f>Table1[[#This Row],[Earned Basic Salary]]*20%</f>
        <v>7740.4461538461537</v>
      </c>
      <c r="R4900" s="1">
        <f>Table1[[#This Row],[Earned Basic Salary]]*10%</f>
        <v>3870.2230769230769</v>
      </c>
      <c r="S4900" s="1">
        <f>Table1[[#This Row],[Earned Basic Salary]]*12%</f>
        <v>4644.2676923076915</v>
      </c>
      <c r="T4900" s="1">
        <f>200</f>
        <v>200</v>
      </c>
      <c r="U4900" s="1">
        <f>Table1[[#This Row],[PF]]+Table1[[#This Row],[Professional Tax]]</f>
        <v>4844.2676923076915</v>
      </c>
      <c r="V4900" s="1">
        <f>Table1[[#This Row],[Overtime Hours]]*200</f>
        <v>0</v>
      </c>
      <c r="W4900" s="1">
        <f>Table1[[#This Row],[Earned Basic Salary]]+Table1[[#This Row],[HRA]]+Table1[[#This Row],[DA]]+Table1[[#This Row],[Overtime Pay]]</f>
        <v>50312.899999999994</v>
      </c>
      <c r="X4900" s="1">
        <f>Table1[[#This Row],[Gross Salary]]-Table1[[#This Row],[Total Deduction]]</f>
        <v>45468.6323076923</v>
      </c>
      <c r="Y4900" t="s">
        <v>37</v>
      </c>
      <c r="Z4900" t="s">
        <v>48</v>
      </c>
      <c r="AA4900" t="s">
        <v>17099</v>
      </c>
      <c r="AB4900" t="s">
        <v>17100</v>
      </c>
    </row>
    <row r="4901" spans="1:28" x14ac:dyDescent="0.3">
      <c r="A4901" t="s">
        <v>17101</v>
      </c>
      <c r="B4901" t="s">
        <v>1175</v>
      </c>
      <c r="C4901">
        <v>34</v>
      </c>
      <c r="D4901" t="s">
        <v>53</v>
      </c>
      <c r="E4901" t="s">
        <v>121</v>
      </c>
      <c r="F4901" t="s">
        <v>83</v>
      </c>
      <c r="G4901" t="s">
        <v>17102</v>
      </c>
      <c r="H4901" t="s">
        <v>35</v>
      </c>
      <c r="I4901" t="s">
        <v>36</v>
      </c>
      <c r="J4901">
        <v>26</v>
      </c>
      <c r="K4901">
        <v>22</v>
      </c>
      <c r="L4901">
        <f t="shared" si="228"/>
        <v>4</v>
      </c>
      <c r="M4901">
        <v>12</v>
      </c>
      <c r="N4901">
        <v>40482</v>
      </c>
      <c r="O4901" s="1">
        <f t="shared" si="229"/>
        <v>1557</v>
      </c>
      <c r="P4901" s="1">
        <f t="shared" si="230"/>
        <v>34254</v>
      </c>
      <c r="Q4901" s="1">
        <f>Table1[[#This Row],[Earned Basic Salary]]*20%</f>
        <v>6850.8</v>
      </c>
      <c r="R4901" s="1">
        <f>Table1[[#This Row],[Earned Basic Salary]]*10%</f>
        <v>3425.4</v>
      </c>
      <c r="S4901" s="1">
        <f>Table1[[#This Row],[Earned Basic Salary]]*12%</f>
        <v>4110.4799999999996</v>
      </c>
      <c r="T4901" s="1">
        <f>200</f>
        <v>200</v>
      </c>
      <c r="U4901" s="1">
        <f>Table1[[#This Row],[PF]]+Table1[[#This Row],[Professional Tax]]</f>
        <v>4310.4799999999996</v>
      </c>
      <c r="V4901" s="1">
        <f>Table1[[#This Row],[Overtime Hours]]*200</f>
        <v>2400</v>
      </c>
      <c r="W4901" s="1">
        <f>Table1[[#This Row],[Earned Basic Salary]]+Table1[[#This Row],[HRA]]+Table1[[#This Row],[DA]]+Table1[[#This Row],[Overtime Pay]]</f>
        <v>46930.200000000004</v>
      </c>
      <c r="X4901" s="1">
        <f>Table1[[#This Row],[Gross Salary]]-Table1[[#This Row],[Total Deduction]]</f>
        <v>42619.72</v>
      </c>
      <c r="Y4901" t="s">
        <v>37</v>
      </c>
      <c r="Z4901" t="s">
        <v>48</v>
      </c>
      <c r="AA4901" t="s">
        <v>17103</v>
      </c>
      <c r="AB4901" t="s">
        <v>17104</v>
      </c>
    </row>
    <row r="4902" spans="1:28" x14ac:dyDescent="0.3">
      <c r="A4902" t="s">
        <v>17105</v>
      </c>
      <c r="B4902" t="s">
        <v>280</v>
      </c>
      <c r="C4902">
        <v>51</v>
      </c>
      <c r="D4902" t="s">
        <v>44</v>
      </c>
      <c r="E4902" t="s">
        <v>62</v>
      </c>
      <c r="F4902" t="s">
        <v>33</v>
      </c>
      <c r="G4902" t="s">
        <v>1598</v>
      </c>
      <c r="H4902" t="s">
        <v>35</v>
      </c>
      <c r="I4902" t="s">
        <v>36</v>
      </c>
      <c r="J4902">
        <v>26</v>
      </c>
      <c r="K4902">
        <v>24</v>
      </c>
      <c r="L4902">
        <f t="shared" si="228"/>
        <v>2</v>
      </c>
      <c r="M4902">
        <v>11</v>
      </c>
      <c r="N4902">
        <v>66022</v>
      </c>
      <c r="O4902" s="1">
        <f t="shared" si="229"/>
        <v>2539.3076923076924</v>
      </c>
      <c r="P4902" s="1">
        <f t="shared" si="230"/>
        <v>60943.384615384617</v>
      </c>
      <c r="Q4902" s="1">
        <f>Table1[[#This Row],[Earned Basic Salary]]*20%</f>
        <v>12188.676923076924</v>
      </c>
      <c r="R4902" s="1">
        <f>Table1[[#This Row],[Earned Basic Salary]]*10%</f>
        <v>6094.3384615384621</v>
      </c>
      <c r="S4902" s="1">
        <f>Table1[[#This Row],[Earned Basic Salary]]*12%</f>
        <v>7313.2061538461539</v>
      </c>
      <c r="T4902" s="1">
        <f>200</f>
        <v>200</v>
      </c>
      <c r="U4902" s="1">
        <f>Table1[[#This Row],[PF]]+Table1[[#This Row],[Professional Tax]]</f>
        <v>7513.2061538461539</v>
      </c>
      <c r="V4902" s="1">
        <f>Table1[[#This Row],[Overtime Hours]]*200</f>
        <v>2200</v>
      </c>
      <c r="W4902" s="1">
        <f>Table1[[#This Row],[Earned Basic Salary]]+Table1[[#This Row],[HRA]]+Table1[[#This Row],[DA]]+Table1[[#This Row],[Overtime Pay]]</f>
        <v>81426.399999999994</v>
      </c>
      <c r="X4902" s="1">
        <f>Table1[[#This Row],[Gross Salary]]-Table1[[#This Row],[Total Deduction]]</f>
        <v>73913.193846153838</v>
      </c>
      <c r="Y4902" t="s">
        <v>37</v>
      </c>
      <c r="Z4902" t="s">
        <v>95</v>
      </c>
      <c r="AA4902" t="s">
        <v>17106</v>
      </c>
      <c r="AB4902" t="s">
        <v>17107</v>
      </c>
    </row>
    <row r="4903" spans="1:28" x14ac:dyDescent="0.3">
      <c r="A4903" t="s">
        <v>17108</v>
      </c>
      <c r="B4903" t="s">
        <v>2300</v>
      </c>
      <c r="C4903">
        <v>27</v>
      </c>
      <c r="D4903" t="s">
        <v>53</v>
      </c>
      <c r="E4903" t="s">
        <v>32</v>
      </c>
      <c r="F4903" t="s">
        <v>33</v>
      </c>
      <c r="G4903" t="s">
        <v>12017</v>
      </c>
      <c r="H4903" t="s">
        <v>35</v>
      </c>
      <c r="I4903" t="s">
        <v>36</v>
      </c>
      <c r="J4903">
        <v>26</v>
      </c>
      <c r="K4903">
        <v>23</v>
      </c>
      <c r="L4903">
        <f t="shared" si="228"/>
        <v>3</v>
      </c>
      <c r="M4903">
        <v>19</v>
      </c>
      <c r="N4903">
        <v>56935</v>
      </c>
      <c r="O4903" s="1">
        <f t="shared" si="229"/>
        <v>2189.8076923076924</v>
      </c>
      <c r="P4903" s="1">
        <f t="shared" si="230"/>
        <v>50365.576923076922</v>
      </c>
      <c r="Q4903" s="1">
        <f>Table1[[#This Row],[Earned Basic Salary]]*20%</f>
        <v>10073.115384615385</v>
      </c>
      <c r="R4903" s="1">
        <f>Table1[[#This Row],[Earned Basic Salary]]*10%</f>
        <v>5036.5576923076924</v>
      </c>
      <c r="S4903" s="1">
        <f>Table1[[#This Row],[Earned Basic Salary]]*12%</f>
        <v>6043.8692307692309</v>
      </c>
      <c r="T4903" s="1">
        <f>200</f>
        <v>200</v>
      </c>
      <c r="U4903" s="1">
        <f>Table1[[#This Row],[PF]]+Table1[[#This Row],[Professional Tax]]</f>
        <v>6243.8692307692309</v>
      </c>
      <c r="V4903" s="1">
        <f>Table1[[#This Row],[Overtime Hours]]*200</f>
        <v>3800</v>
      </c>
      <c r="W4903" s="1">
        <f>Table1[[#This Row],[Earned Basic Salary]]+Table1[[#This Row],[HRA]]+Table1[[#This Row],[DA]]+Table1[[#This Row],[Overtime Pay]]</f>
        <v>69275.25</v>
      </c>
      <c r="X4903" s="1">
        <f>Table1[[#This Row],[Gross Salary]]-Table1[[#This Row],[Total Deduction]]</f>
        <v>63031.380769230767</v>
      </c>
      <c r="Y4903" t="s">
        <v>37</v>
      </c>
      <c r="Z4903" t="s">
        <v>106</v>
      </c>
      <c r="AA4903" t="s">
        <v>17109</v>
      </c>
      <c r="AB4903" t="s">
        <v>17110</v>
      </c>
    </row>
    <row r="4904" spans="1:28" x14ac:dyDescent="0.3">
      <c r="A4904" t="s">
        <v>17111</v>
      </c>
      <c r="B4904" t="s">
        <v>1610</v>
      </c>
      <c r="C4904">
        <v>34</v>
      </c>
      <c r="D4904" t="s">
        <v>31</v>
      </c>
      <c r="E4904" t="s">
        <v>54</v>
      </c>
      <c r="F4904" t="s">
        <v>33</v>
      </c>
      <c r="G4904" t="s">
        <v>7124</v>
      </c>
      <c r="H4904" t="s">
        <v>35</v>
      </c>
      <c r="I4904" t="s">
        <v>36</v>
      </c>
      <c r="J4904">
        <v>26</v>
      </c>
      <c r="K4904">
        <v>23</v>
      </c>
      <c r="L4904">
        <f t="shared" si="228"/>
        <v>3</v>
      </c>
      <c r="M4904">
        <v>10</v>
      </c>
      <c r="N4904">
        <v>58024</v>
      </c>
      <c r="O4904" s="1">
        <f t="shared" si="229"/>
        <v>2231.6923076923076</v>
      </c>
      <c r="P4904" s="1">
        <f t="shared" si="230"/>
        <v>51328.923076923078</v>
      </c>
      <c r="Q4904" s="1">
        <f>Table1[[#This Row],[Earned Basic Salary]]*20%</f>
        <v>10265.784615384617</v>
      </c>
      <c r="R4904" s="1">
        <f>Table1[[#This Row],[Earned Basic Salary]]*10%</f>
        <v>5132.8923076923083</v>
      </c>
      <c r="S4904" s="1">
        <f>Table1[[#This Row],[Earned Basic Salary]]*12%</f>
        <v>6159.4707692307693</v>
      </c>
      <c r="T4904" s="1">
        <f>200</f>
        <v>200</v>
      </c>
      <c r="U4904" s="1">
        <f>Table1[[#This Row],[PF]]+Table1[[#This Row],[Professional Tax]]</f>
        <v>6359.4707692307693</v>
      </c>
      <c r="V4904" s="1">
        <f>Table1[[#This Row],[Overtime Hours]]*200</f>
        <v>2000</v>
      </c>
      <c r="W4904" s="1">
        <f>Table1[[#This Row],[Earned Basic Salary]]+Table1[[#This Row],[HRA]]+Table1[[#This Row],[DA]]+Table1[[#This Row],[Overtime Pay]]</f>
        <v>68727.600000000006</v>
      </c>
      <c r="X4904" s="1">
        <f>Table1[[#This Row],[Gross Salary]]-Table1[[#This Row],[Total Deduction]]</f>
        <v>62368.129230769235</v>
      </c>
      <c r="Y4904" t="s">
        <v>37</v>
      </c>
      <c r="Z4904" t="s">
        <v>106</v>
      </c>
      <c r="AA4904" t="s">
        <v>17112</v>
      </c>
      <c r="AB4904" t="s">
        <v>17113</v>
      </c>
    </row>
    <row r="4905" spans="1:28" x14ac:dyDescent="0.3">
      <c r="A4905" t="s">
        <v>17114</v>
      </c>
      <c r="B4905" t="s">
        <v>1439</v>
      </c>
      <c r="C4905">
        <v>24</v>
      </c>
      <c r="D4905" t="s">
        <v>44</v>
      </c>
      <c r="E4905" t="s">
        <v>62</v>
      </c>
      <c r="F4905" t="s">
        <v>63</v>
      </c>
      <c r="G4905" t="s">
        <v>17115</v>
      </c>
      <c r="H4905" t="s">
        <v>35</v>
      </c>
      <c r="I4905" t="s">
        <v>36</v>
      </c>
      <c r="J4905">
        <v>26</v>
      </c>
      <c r="K4905">
        <v>24</v>
      </c>
      <c r="L4905">
        <f t="shared" si="228"/>
        <v>2</v>
      </c>
      <c r="M4905">
        <v>19</v>
      </c>
      <c r="N4905">
        <v>18911</v>
      </c>
      <c r="O4905" s="1">
        <f t="shared" si="229"/>
        <v>727.34615384615381</v>
      </c>
      <c r="P4905" s="1">
        <f t="shared" si="230"/>
        <v>17456.307692307691</v>
      </c>
      <c r="Q4905" s="1">
        <f>Table1[[#This Row],[Earned Basic Salary]]*20%</f>
        <v>3491.2615384615383</v>
      </c>
      <c r="R4905" s="1">
        <f>Table1[[#This Row],[Earned Basic Salary]]*10%</f>
        <v>1745.6307692307691</v>
      </c>
      <c r="S4905" s="1">
        <f>Table1[[#This Row],[Earned Basic Salary]]*12%</f>
        <v>2094.7569230769227</v>
      </c>
      <c r="T4905" s="1">
        <f>200</f>
        <v>200</v>
      </c>
      <c r="U4905" s="1">
        <f>Table1[[#This Row],[PF]]+Table1[[#This Row],[Professional Tax]]</f>
        <v>2294.7569230769227</v>
      </c>
      <c r="V4905" s="1">
        <f>Table1[[#This Row],[Overtime Hours]]*200</f>
        <v>3800</v>
      </c>
      <c r="W4905" s="1">
        <f>Table1[[#This Row],[Earned Basic Salary]]+Table1[[#This Row],[HRA]]+Table1[[#This Row],[DA]]+Table1[[#This Row],[Overtime Pay]]</f>
        <v>26493.199999999997</v>
      </c>
      <c r="X4905" s="1">
        <f>Table1[[#This Row],[Gross Salary]]-Table1[[#This Row],[Total Deduction]]</f>
        <v>24198.443076923075</v>
      </c>
      <c r="Y4905" t="s">
        <v>37</v>
      </c>
      <c r="Z4905" t="s">
        <v>106</v>
      </c>
      <c r="AA4905" t="s">
        <v>17116</v>
      </c>
      <c r="AB4905" t="s">
        <v>17117</v>
      </c>
    </row>
    <row r="4906" spans="1:28" x14ac:dyDescent="0.3">
      <c r="A4906" t="s">
        <v>17118</v>
      </c>
      <c r="B4906" t="s">
        <v>265</v>
      </c>
      <c r="C4906">
        <v>42</v>
      </c>
      <c r="D4906" t="s">
        <v>61</v>
      </c>
      <c r="E4906" t="s">
        <v>82</v>
      </c>
      <c r="F4906" t="s">
        <v>89</v>
      </c>
      <c r="G4906" t="s">
        <v>3806</v>
      </c>
      <c r="H4906" t="s">
        <v>35</v>
      </c>
      <c r="I4906" t="s">
        <v>36</v>
      </c>
      <c r="J4906">
        <v>26</v>
      </c>
      <c r="K4906">
        <v>23</v>
      </c>
      <c r="L4906">
        <f t="shared" si="228"/>
        <v>3</v>
      </c>
      <c r="M4906">
        <v>18</v>
      </c>
      <c r="N4906">
        <v>27961</v>
      </c>
      <c r="O4906" s="1">
        <f t="shared" si="229"/>
        <v>1075.4230769230769</v>
      </c>
      <c r="P4906" s="1">
        <f t="shared" si="230"/>
        <v>24734.73076923077</v>
      </c>
      <c r="Q4906" s="1">
        <f>Table1[[#This Row],[Earned Basic Salary]]*20%</f>
        <v>4946.9461538461546</v>
      </c>
      <c r="R4906" s="1">
        <f>Table1[[#This Row],[Earned Basic Salary]]*10%</f>
        <v>2473.4730769230773</v>
      </c>
      <c r="S4906" s="1">
        <f>Table1[[#This Row],[Earned Basic Salary]]*12%</f>
        <v>2968.1676923076921</v>
      </c>
      <c r="T4906" s="1">
        <f>200</f>
        <v>200</v>
      </c>
      <c r="U4906" s="1">
        <f>Table1[[#This Row],[PF]]+Table1[[#This Row],[Professional Tax]]</f>
        <v>3168.1676923076921</v>
      </c>
      <c r="V4906" s="1">
        <f>Table1[[#This Row],[Overtime Hours]]*200</f>
        <v>3600</v>
      </c>
      <c r="W4906" s="1">
        <f>Table1[[#This Row],[Earned Basic Salary]]+Table1[[#This Row],[HRA]]+Table1[[#This Row],[DA]]+Table1[[#This Row],[Overtime Pay]]</f>
        <v>35755.15</v>
      </c>
      <c r="X4906" s="1">
        <f>Table1[[#This Row],[Gross Salary]]-Table1[[#This Row],[Total Deduction]]</f>
        <v>32586.982307692309</v>
      </c>
      <c r="Y4906" t="s">
        <v>37</v>
      </c>
      <c r="Z4906" t="s">
        <v>38</v>
      </c>
      <c r="AA4906" t="s">
        <v>17119</v>
      </c>
      <c r="AB4906" t="s">
        <v>17120</v>
      </c>
    </row>
    <row r="4907" spans="1:28" x14ac:dyDescent="0.3">
      <c r="A4907" t="s">
        <v>17121</v>
      </c>
      <c r="B4907" t="s">
        <v>126</v>
      </c>
      <c r="C4907">
        <v>25</v>
      </c>
      <c r="D4907" t="s">
        <v>133</v>
      </c>
      <c r="E4907" t="s">
        <v>121</v>
      </c>
      <c r="F4907" t="s">
        <v>55</v>
      </c>
      <c r="G4907" t="s">
        <v>9960</v>
      </c>
      <c r="H4907" t="s">
        <v>35</v>
      </c>
      <c r="I4907" t="s">
        <v>36</v>
      </c>
      <c r="J4907">
        <v>26</v>
      </c>
      <c r="K4907">
        <v>22</v>
      </c>
      <c r="L4907">
        <f t="shared" si="228"/>
        <v>4</v>
      </c>
      <c r="M4907">
        <v>6</v>
      </c>
      <c r="N4907">
        <v>53963</v>
      </c>
      <c r="O4907" s="1">
        <f t="shared" si="229"/>
        <v>2075.5</v>
      </c>
      <c r="P4907" s="1">
        <f t="shared" si="230"/>
        <v>45661</v>
      </c>
      <c r="Q4907" s="1">
        <f>Table1[[#This Row],[Earned Basic Salary]]*20%</f>
        <v>9132.2000000000007</v>
      </c>
      <c r="R4907" s="1">
        <f>Table1[[#This Row],[Earned Basic Salary]]*10%</f>
        <v>4566.1000000000004</v>
      </c>
      <c r="S4907" s="1">
        <f>Table1[[#This Row],[Earned Basic Salary]]*12%</f>
        <v>5479.32</v>
      </c>
      <c r="T4907" s="1">
        <f>200</f>
        <v>200</v>
      </c>
      <c r="U4907" s="1">
        <f>Table1[[#This Row],[PF]]+Table1[[#This Row],[Professional Tax]]</f>
        <v>5679.32</v>
      </c>
      <c r="V4907" s="1">
        <f>Table1[[#This Row],[Overtime Hours]]*200</f>
        <v>1200</v>
      </c>
      <c r="W4907" s="1">
        <f>Table1[[#This Row],[Earned Basic Salary]]+Table1[[#This Row],[HRA]]+Table1[[#This Row],[DA]]+Table1[[#This Row],[Overtime Pay]]</f>
        <v>60559.299999999996</v>
      </c>
      <c r="X4907" s="1">
        <f>Table1[[#This Row],[Gross Salary]]-Table1[[#This Row],[Total Deduction]]</f>
        <v>54879.979999999996</v>
      </c>
      <c r="Y4907" t="s">
        <v>37</v>
      </c>
      <c r="Z4907" t="s">
        <v>48</v>
      </c>
      <c r="AA4907" t="s">
        <v>17122</v>
      </c>
      <c r="AB4907" t="s">
        <v>17123</v>
      </c>
    </row>
    <row r="4908" spans="1:28" x14ac:dyDescent="0.3">
      <c r="A4908" t="s">
        <v>17124</v>
      </c>
      <c r="B4908" t="s">
        <v>736</v>
      </c>
      <c r="C4908">
        <v>31</v>
      </c>
      <c r="D4908" t="s">
        <v>81</v>
      </c>
      <c r="E4908" t="s">
        <v>62</v>
      </c>
      <c r="F4908" t="s">
        <v>33</v>
      </c>
      <c r="G4908" t="s">
        <v>2603</v>
      </c>
      <c r="H4908" t="s">
        <v>35</v>
      </c>
      <c r="I4908" t="s">
        <v>36</v>
      </c>
      <c r="J4908">
        <v>26</v>
      </c>
      <c r="K4908">
        <v>22</v>
      </c>
      <c r="L4908">
        <f t="shared" si="228"/>
        <v>4</v>
      </c>
      <c r="M4908">
        <v>13</v>
      </c>
      <c r="N4908">
        <v>36941</v>
      </c>
      <c r="O4908" s="1">
        <f t="shared" si="229"/>
        <v>1420.8076923076924</v>
      </c>
      <c r="P4908" s="1">
        <f t="shared" si="230"/>
        <v>31257.769230769234</v>
      </c>
      <c r="Q4908" s="1">
        <f>Table1[[#This Row],[Earned Basic Salary]]*20%</f>
        <v>6251.5538461538472</v>
      </c>
      <c r="R4908" s="1">
        <f>Table1[[#This Row],[Earned Basic Salary]]*10%</f>
        <v>3125.7769230769236</v>
      </c>
      <c r="S4908" s="1">
        <f>Table1[[#This Row],[Earned Basic Salary]]*12%</f>
        <v>3750.9323076923079</v>
      </c>
      <c r="T4908" s="1">
        <f>200</f>
        <v>200</v>
      </c>
      <c r="U4908" s="1">
        <f>Table1[[#This Row],[PF]]+Table1[[#This Row],[Professional Tax]]</f>
        <v>3950.9323076923079</v>
      </c>
      <c r="V4908" s="1">
        <f>Table1[[#This Row],[Overtime Hours]]*200</f>
        <v>2600</v>
      </c>
      <c r="W4908" s="1">
        <f>Table1[[#This Row],[Earned Basic Salary]]+Table1[[#This Row],[HRA]]+Table1[[#This Row],[DA]]+Table1[[#This Row],[Overtime Pay]]</f>
        <v>43235.100000000006</v>
      </c>
      <c r="X4908" s="1">
        <f>Table1[[#This Row],[Gross Salary]]-Table1[[#This Row],[Total Deduction]]</f>
        <v>39284.167692307696</v>
      </c>
      <c r="Y4908" t="s">
        <v>37</v>
      </c>
      <c r="Z4908" t="s">
        <v>38</v>
      </c>
      <c r="AA4908" t="s">
        <v>17125</v>
      </c>
      <c r="AB4908" t="s">
        <v>17126</v>
      </c>
    </row>
    <row r="4909" spans="1:28" x14ac:dyDescent="0.3">
      <c r="A4909" t="s">
        <v>17127</v>
      </c>
      <c r="B4909" t="s">
        <v>285</v>
      </c>
      <c r="C4909">
        <v>53</v>
      </c>
      <c r="D4909" t="s">
        <v>31</v>
      </c>
      <c r="E4909" t="s">
        <v>32</v>
      </c>
      <c r="F4909" t="s">
        <v>83</v>
      </c>
      <c r="G4909" t="s">
        <v>599</v>
      </c>
      <c r="H4909" t="s">
        <v>35</v>
      </c>
      <c r="I4909" t="s">
        <v>36</v>
      </c>
      <c r="J4909">
        <v>26</v>
      </c>
      <c r="K4909">
        <v>22</v>
      </c>
      <c r="L4909">
        <f t="shared" si="228"/>
        <v>4</v>
      </c>
      <c r="M4909">
        <v>20</v>
      </c>
      <c r="N4909">
        <v>29325</v>
      </c>
      <c r="O4909" s="1">
        <f t="shared" si="229"/>
        <v>1127.8846153846155</v>
      </c>
      <c r="P4909" s="1">
        <f t="shared" si="230"/>
        <v>24813.461538461539</v>
      </c>
      <c r="Q4909" s="1">
        <f>Table1[[#This Row],[Earned Basic Salary]]*20%</f>
        <v>4962.6923076923085</v>
      </c>
      <c r="R4909" s="1">
        <f>Table1[[#This Row],[Earned Basic Salary]]*10%</f>
        <v>2481.3461538461543</v>
      </c>
      <c r="S4909" s="1">
        <f>Table1[[#This Row],[Earned Basic Salary]]*12%</f>
        <v>2977.6153846153848</v>
      </c>
      <c r="T4909" s="1">
        <f>200</f>
        <v>200</v>
      </c>
      <c r="U4909" s="1">
        <f>Table1[[#This Row],[PF]]+Table1[[#This Row],[Professional Tax]]</f>
        <v>3177.6153846153848</v>
      </c>
      <c r="V4909" s="1">
        <f>Table1[[#This Row],[Overtime Hours]]*200</f>
        <v>4000</v>
      </c>
      <c r="W4909" s="1">
        <f>Table1[[#This Row],[Earned Basic Salary]]+Table1[[#This Row],[HRA]]+Table1[[#This Row],[DA]]+Table1[[#This Row],[Overtime Pay]]</f>
        <v>36257.5</v>
      </c>
      <c r="X4909" s="1">
        <f>Table1[[#This Row],[Gross Salary]]-Table1[[#This Row],[Total Deduction]]</f>
        <v>33079.884615384617</v>
      </c>
      <c r="Y4909" t="s">
        <v>37</v>
      </c>
      <c r="Z4909" t="s">
        <v>106</v>
      </c>
      <c r="AA4909" t="s">
        <v>17128</v>
      </c>
      <c r="AB4909" t="s">
        <v>17129</v>
      </c>
    </row>
    <row r="4910" spans="1:28" x14ac:dyDescent="0.3">
      <c r="A4910" t="s">
        <v>17130</v>
      </c>
      <c r="B4910" t="s">
        <v>495</v>
      </c>
      <c r="C4910">
        <v>43</v>
      </c>
      <c r="D4910" t="s">
        <v>81</v>
      </c>
      <c r="E4910" t="s">
        <v>82</v>
      </c>
      <c r="F4910" t="s">
        <v>89</v>
      </c>
      <c r="G4910" t="s">
        <v>345</v>
      </c>
      <c r="H4910" t="s">
        <v>35</v>
      </c>
      <c r="I4910" t="s">
        <v>36</v>
      </c>
      <c r="J4910">
        <v>26</v>
      </c>
      <c r="K4910">
        <v>26</v>
      </c>
      <c r="L4910">
        <f t="shared" si="228"/>
        <v>0</v>
      </c>
      <c r="M4910">
        <v>15</v>
      </c>
      <c r="N4910">
        <v>31847</v>
      </c>
      <c r="O4910" s="1">
        <f t="shared" si="229"/>
        <v>1224.8846153846155</v>
      </c>
      <c r="P4910" s="1">
        <f t="shared" si="230"/>
        <v>31847.000000000004</v>
      </c>
      <c r="Q4910" s="1">
        <f>Table1[[#This Row],[Earned Basic Salary]]*20%</f>
        <v>6369.4000000000015</v>
      </c>
      <c r="R4910" s="1">
        <f>Table1[[#This Row],[Earned Basic Salary]]*10%</f>
        <v>3184.7000000000007</v>
      </c>
      <c r="S4910" s="1">
        <f>Table1[[#This Row],[Earned Basic Salary]]*12%</f>
        <v>3821.6400000000003</v>
      </c>
      <c r="T4910" s="1">
        <f>200</f>
        <v>200</v>
      </c>
      <c r="U4910" s="1">
        <f>Table1[[#This Row],[PF]]+Table1[[#This Row],[Professional Tax]]</f>
        <v>4021.6400000000003</v>
      </c>
      <c r="V4910" s="1">
        <f>Table1[[#This Row],[Overtime Hours]]*200</f>
        <v>3000</v>
      </c>
      <c r="W4910" s="1">
        <f>Table1[[#This Row],[Earned Basic Salary]]+Table1[[#This Row],[HRA]]+Table1[[#This Row],[DA]]+Table1[[#This Row],[Overtime Pay]]</f>
        <v>44401.100000000006</v>
      </c>
      <c r="X4910" s="1">
        <f>Table1[[#This Row],[Gross Salary]]-Table1[[#This Row],[Total Deduction]]</f>
        <v>40379.460000000006</v>
      </c>
      <c r="Y4910" t="s">
        <v>37</v>
      </c>
      <c r="Z4910" t="s">
        <v>106</v>
      </c>
      <c r="AA4910" t="s">
        <v>17131</v>
      </c>
      <c r="AB4910" t="s">
        <v>17132</v>
      </c>
    </row>
    <row r="4911" spans="1:28" x14ac:dyDescent="0.3">
      <c r="A4911" t="s">
        <v>17133</v>
      </c>
      <c r="B4911" t="s">
        <v>1717</v>
      </c>
      <c r="C4911">
        <v>48</v>
      </c>
      <c r="D4911" t="s">
        <v>133</v>
      </c>
      <c r="E4911" t="s">
        <v>45</v>
      </c>
      <c r="F4911" t="s">
        <v>83</v>
      </c>
      <c r="G4911" t="s">
        <v>17134</v>
      </c>
      <c r="H4911" t="s">
        <v>35</v>
      </c>
      <c r="I4911" t="s">
        <v>36</v>
      </c>
      <c r="J4911">
        <v>26</v>
      </c>
      <c r="K4911">
        <v>22</v>
      </c>
      <c r="L4911">
        <f t="shared" si="228"/>
        <v>4</v>
      </c>
      <c r="M4911">
        <v>10</v>
      </c>
      <c r="N4911">
        <v>72584</v>
      </c>
      <c r="O4911" s="1">
        <f t="shared" si="229"/>
        <v>2791.6923076923076</v>
      </c>
      <c r="P4911" s="1">
        <f t="shared" si="230"/>
        <v>61417.230769230766</v>
      </c>
      <c r="Q4911" s="1">
        <f>Table1[[#This Row],[Earned Basic Salary]]*20%</f>
        <v>12283.446153846155</v>
      </c>
      <c r="R4911" s="1">
        <f>Table1[[#This Row],[Earned Basic Salary]]*10%</f>
        <v>6141.7230769230773</v>
      </c>
      <c r="S4911" s="1">
        <f>Table1[[#This Row],[Earned Basic Salary]]*12%</f>
        <v>7370.0676923076917</v>
      </c>
      <c r="T4911" s="1">
        <f>200</f>
        <v>200</v>
      </c>
      <c r="U4911" s="1">
        <f>Table1[[#This Row],[PF]]+Table1[[#This Row],[Professional Tax]]</f>
        <v>7570.0676923076917</v>
      </c>
      <c r="V4911" s="1">
        <f>Table1[[#This Row],[Overtime Hours]]*200</f>
        <v>2000</v>
      </c>
      <c r="W4911" s="1">
        <f>Table1[[#This Row],[Earned Basic Salary]]+Table1[[#This Row],[HRA]]+Table1[[#This Row],[DA]]+Table1[[#This Row],[Overtime Pay]]</f>
        <v>81842.399999999994</v>
      </c>
      <c r="X4911" s="1">
        <f>Table1[[#This Row],[Gross Salary]]-Table1[[#This Row],[Total Deduction]]</f>
        <v>74272.332307692297</v>
      </c>
      <c r="Y4911" t="s">
        <v>37</v>
      </c>
      <c r="Z4911" t="s">
        <v>95</v>
      </c>
      <c r="AA4911" t="s">
        <v>17135</v>
      </c>
      <c r="AB4911" t="s">
        <v>17136</v>
      </c>
    </row>
    <row r="4912" spans="1:28" x14ac:dyDescent="0.3">
      <c r="A4912" t="s">
        <v>17137</v>
      </c>
      <c r="B4912" t="s">
        <v>475</v>
      </c>
      <c r="C4912">
        <v>23</v>
      </c>
      <c r="D4912" t="s">
        <v>81</v>
      </c>
      <c r="E4912" t="s">
        <v>54</v>
      </c>
      <c r="F4912" t="s">
        <v>33</v>
      </c>
      <c r="G4912" t="s">
        <v>6793</v>
      </c>
      <c r="H4912" t="s">
        <v>35</v>
      </c>
      <c r="I4912" t="s">
        <v>36</v>
      </c>
      <c r="J4912">
        <v>26</v>
      </c>
      <c r="K4912">
        <v>23</v>
      </c>
      <c r="L4912">
        <f t="shared" si="228"/>
        <v>3</v>
      </c>
      <c r="M4912">
        <v>4</v>
      </c>
      <c r="N4912">
        <v>35016</v>
      </c>
      <c r="O4912" s="1">
        <f t="shared" si="229"/>
        <v>1346.7692307692307</v>
      </c>
      <c r="P4912" s="1">
        <f t="shared" si="230"/>
        <v>30975.692307692305</v>
      </c>
      <c r="Q4912" s="1">
        <f>Table1[[#This Row],[Earned Basic Salary]]*20%</f>
        <v>6195.1384615384613</v>
      </c>
      <c r="R4912" s="1">
        <f>Table1[[#This Row],[Earned Basic Salary]]*10%</f>
        <v>3097.5692307692307</v>
      </c>
      <c r="S4912" s="1">
        <f>Table1[[#This Row],[Earned Basic Salary]]*12%</f>
        <v>3717.0830769230765</v>
      </c>
      <c r="T4912" s="1">
        <f>200</f>
        <v>200</v>
      </c>
      <c r="U4912" s="1">
        <f>Table1[[#This Row],[PF]]+Table1[[#This Row],[Professional Tax]]</f>
        <v>3917.0830769230765</v>
      </c>
      <c r="V4912" s="1">
        <f>Table1[[#This Row],[Overtime Hours]]*200</f>
        <v>800</v>
      </c>
      <c r="W4912" s="1">
        <f>Table1[[#This Row],[Earned Basic Salary]]+Table1[[#This Row],[HRA]]+Table1[[#This Row],[DA]]+Table1[[#This Row],[Overtime Pay]]</f>
        <v>41068.399999999994</v>
      </c>
      <c r="X4912" s="1">
        <f>Table1[[#This Row],[Gross Salary]]-Table1[[#This Row],[Total Deduction]]</f>
        <v>37151.31692307692</v>
      </c>
      <c r="Y4912" t="s">
        <v>37</v>
      </c>
      <c r="Z4912" t="s">
        <v>48</v>
      </c>
      <c r="AA4912" t="s">
        <v>17138</v>
      </c>
      <c r="AB4912" t="s">
        <v>17139</v>
      </c>
    </row>
    <row r="4913" spans="1:28" x14ac:dyDescent="0.3">
      <c r="A4913" t="s">
        <v>17140</v>
      </c>
      <c r="B4913" t="s">
        <v>1889</v>
      </c>
      <c r="C4913">
        <v>28</v>
      </c>
      <c r="D4913" t="s">
        <v>44</v>
      </c>
      <c r="E4913" t="s">
        <v>82</v>
      </c>
      <c r="F4913" t="s">
        <v>33</v>
      </c>
      <c r="G4913" t="s">
        <v>3234</v>
      </c>
      <c r="H4913" t="s">
        <v>35</v>
      </c>
      <c r="I4913" t="s">
        <v>36</v>
      </c>
      <c r="J4913">
        <v>26</v>
      </c>
      <c r="K4913">
        <v>23</v>
      </c>
      <c r="L4913">
        <f t="shared" si="228"/>
        <v>3</v>
      </c>
      <c r="M4913">
        <v>17</v>
      </c>
      <c r="N4913">
        <v>24444</v>
      </c>
      <c r="O4913" s="1">
        <f t="shared" si="229"/>
        <v>940.15384615384619</v>
      </c>
      <c r="P4913" s="1">
        <f t="shared" si="230"/>
        <v>21623.538461538461</v>
      </c>
      <c r="Q4913" s="1">
        <f>Table1[[#This Row],[Earned Basic Salary]]*20%</f>
        <v>4324.707692307692</v>
      </c>
      <c r="R4913" s="1">
        <f>Table1[[#This Row],[Earned Basic Salary]]*10%</f>
        <v>2162.353846153846</v>
      </c>
      <c r="S4913" s="1">
        <f>Table1[[#This Row],[Earned Basic Salary]]*12%</f>
        <v>2594.8246153846153</v>
      </c>
      <c r="T4913" s="1">
        <f>200</f>
        <v>200</v>
      </c>
      <c r="U4913" s="1">
        <f>Table1[[#This Row],[PF]]+Table1[[#This Row],[Professional Tax]]</f>
        <v>2794.8246153846153</v>
      </c>
      <c r="V4913" s="1">
        <f>Table1[[#This Row],[Overtime Hours]]*200</f>
        <v>3400</v>
      </c>
      <c r="W4913" s="1">
        <f>Table1[[#This Row],[Earned Basic Salary]]+Table1[[#This Row],[HRA]]+Table1[[#This Row],[DA]]+Table1[[#This Row],[Overtime Pay]]</f>
        <v>31510.6</v>
      </c>
      <c r="X4913" s="1">
        <f>Table1[[#This Row],[Gross Salary]]-Table1[[#This Row],[Total Deduction]]</f>
        <v>28715.775384615383</v>
      </c>
      <c r="Y4913" t="s">
        <v>37</v>
      </c>
      <c r="Z4913" t="s">
        <v>38</v>
      </c>
      <c r="AA4913" t="s">
        <v>17141</v>
      </c>
      <c r="AB4913" t="s">
        <v>17142</v>
      </c>
    </row>
    <row r="4914" spans="1:28" x14ac:dyDescent="0.3">
      <c r="A4914" t="s">
        <v>17143</v>
      </c>
      <c r="B4914" t="s">
        <v>1030</v>
      </c>
      <c r="C4914">
        <v>39</v>
      </c>
      <c r="D4914" t="s">
        <v>31</v>
      </c>
      <c r="E4914" t="s">
        <v>32</v>
      </c>
      <c r="F4914" t="s">
        <v>89</v>
      </c>
      <c r="G4914" t="s">
        <v>12556</v>
      </c>
      <c r="H4914" t="s">
        <v>35</v>
      </c>
      <c r="I4914" t="s">
        <v>36</v>
      </c>
      <c r="J4914">
        <v>26</v>
      </c>
      <c r="K4914">
        <v>23</v>
      </c>
      <c r="L4914">
        <f t="shared" si="228"/>
        <v>3</v>
      </c>
      <c r="M4914">
        <v>4</v>
      </c>
      <c r="N4914">
        <v>78593</v>
      </c>
      <c r="O4914" s="1">
        <f t="shared" si="229"/>
        <v>3022.8076923076924</v>
      </c>
      <c r="P4914" s="1">
        <f t="shared" si="230"/>
        <v>69524.576923076922</v>
      </c>
      <c r="Q4914" s="1">
        <f>Table1[[#This Row],[Earned Basic Salary]]*20%</f>
        <v>13904.915384615386</v>
      </c>
      <c r="R4914" s="1">
        <f>Table1[[#This Row],[Earned Basic Salary]]*10%</f>
        <v>6952.4576923076929</v>
      </c>
      <c r="S4914" s="1">
        <f>Table1[[#This Row],[Earned Basic Salary]]*12%</f>
        <v>8342.9492307692308</v>
      </c>
      <c r="T4914" s="1">
        <f>200</f>
        <v>200</v>
      </c>
      <c r="U4914" s="1">
        <f>Table1[[#This Row],[PF]]+Table1[[#This Row],[Professional Tax]]</f>
        <v>8542.9492307692308</v>
      </c>
      <c r="V4914" s="1">
        <f>Table1[[#This Row],[Overtime Hours]]*200</f>
        <v>800</v>
      </c>
      <c r="W4914" s="1">
        <f>Table1[[#This Row],[Earned Basic Salary]]+Table1[[#This Row],[HRA]]+Table1[[#This Row],[DA]]+Table1[[#This Row],[Overtime Pay]]</f>
        <v>91181.95</v>
      </c>
      <c r="X4914" s="1">
        <f>Table1[[#This Row],[Gross Salary]]-Table1[[#This Row],[Total Deduction]]</f>
        <v>82639.00076923077</v>
      </c>
      <c r="Y4914" t="s">
        <v>37</v>
      </c>
      <c r="Z4914" t="s">
        <v>48</v>
      </c>
      <c r="AA4914" t="s">
        <v>17144</v>
      </c>
      <c r="AB4914" t="s">
        <v>17145</v>
      </c>
    </row>
    <row r="4915" spans="1:28" x14ac:dyDescent="0.3">
      <c r="A4915" t="s">
        <v>17146</v>
      </c>
      <c r="B4915" t="s">
        <v>1063</v>
      </c>
      <c r="C4915">
        <v>47</v>
      </c>
      <c r="D4915" t="s">
        <v>61</v>
      </c>
      <c r="E4915" t="s">
        <v>82</v>
      </c>
      <c r="F4915" t="s">
        <v>33</v>
      </c>
      <c r="G4915" t="s">
        <v>17147</v>
      </c>
      <c r="H4915" t="s">
        <v>35</v>
      </c>
      <c r="I4915" t="s">
        <v>36</v>
      </c>
      <c r="J4915">
        <v>26</v>
      </c>
      <c r="K4915">
        <v>23</v>
      </c>
      <c r="L4915">
        <f t="shared" si="228"/>
        <v>3</v>
      </c>
      <c r="M4915">
        <v>6</v>
      </c>
      <c r="N4915">
        <v>32297</v>
      </c>
      <c r="O4915" s="1">
        <f t="shared" si="229"/>
        <v>1242.1923076923076</v>
      </c>
      <c r="P4915" s="1">
        <f t="shared" si="230"/>
        <v>28570.423076923074</v>
      </c>
      <c r="Q4915" s="1">
        <f>Table1[[#This Row],[Earned Basic Salary]]*20%</f>
        <v>5714.0846153846151</v>
      </c>
      <c r="R4915" s="1">
        <f>Table1[[#This Row],[Earned Basic Salary]]*10%</f>
        <v>2857.0423076923075</v>
      </c>
      <c r="S4915" s="1">
        <f>Table1[[#This Row],[Earned Basic Salary]]*12%</f>
        <v>3428.4507692307689</v>
      </c>
      <c r="T4915" s="1">
        <f>200</f>
        <v>200</v>
      </c>
      <c r="U4915" s="1">
        <f>Table1[[#This Row],[PF]]+Table1[[#This Row],[Professional Tax]]</f>
        <v>3628.4507692307689</v>
      </c>
      <c r="V4915" s="1">
        <f>Table1[[#This Row],[Overtime Hours]]*200</f>
        <v>1200</v>
      </c>
      <c r="W4915" s="1">
        <f>Table1[[#This Row],[Earned Basic Salary]]+Table1[[#This Row],[HRA]]+Table1[[#This Row],[DA]]+Table1[[#This Row],[Overtime Pay]]</f>
        <v>38341.550000000003</v>
      </c>
      <c r="X4915" s="1">
        <f>Table1[[#This Row],[Gross Salary]]-Table1[[#This Row],[Total Deduction]]</f>
        <v>34713.099230769236</v>
      </c>
      <c r="Y4915" t="s">
        <v>37</v>
      </c>
      <c r="Z4915" t="s">
        <v>38</v>
      </c>
      <c r="AA4915" t="s">
        <v>17148</v>
      </c>
      <c r="AB4915" t="s">
        <v>17149</v>
      </c>
    </row>
    <row r="4916" spans="1:28" x14ac:dyDescent="0.3">
      <c r="A4916" t="s">
        <v>17150</v>
      </c>
      <c r="B4916" t="s">
        <v>148</v>
      </c>
      <c r="C4916">
        <v>41</v>
      </c>
      <c r="D4916" t="s">
        <v>75</v>
      </c>
      <c r="E4916" t="s">
        <v>121</v>
      </c>
      <c r="F4916" t="s">
        <v>63</v>
      </c>
      <c r="G4916" t="s">
        <v>4983</v>
      </c>
      <c r="H4916" t="s">
        <v>35</v>
      </c>
      <c r="I4916" t="s">
        <v>36</v>
      </c>
      <c r="J4916">
        <v>26</v>
      </c>
      <c r="K4916">
        <v>24</v>
      </c>
      <c r="L4916">
        <f t="shared" si="228"/>
        <v>2</v>
      </c>
      <c r="M4916">
        <v>10</v>
      </c>
      <c r="N4916">
        <v>72940</v>
      </c>
      <c r="O4916" s="1">
        <f t="shared" si="229"/>
        <v>2805.3846153846152</v>
      </c>
      <c r="P4916" s="1">
        <f t="shared" si="230"/>
        <v>67329.230769230766</v>
      </c>
      <c r="Q4916" s="1">
        <f>Table1[[#This Row],[Earned Basic Salary]]*20%</f>
        <v>13465.846153846154</v>
      </c>
      <c r="R4916" s="1">
        <f>Table1[[#This Row],[Earned Basic Salary]]*10%</f>
        <v>6732.9230769230771</v>
      </c>
      <c r="S4916" s="1">
        <f>Table1[[#This Row],[Earned Basic Salary]]*12%</f>
        <v>8079.5076923076913</v>
      </c>
      <c r="T4916" s="1">
        <f>200</f>
        <v>200</v>
      </c>
      <c r="U4916" s="1">
        <f>Table1[[#This Row],[PF]]+Table1[[#This Row],[Professional Tax]]</f>
        <v>8279.5076923076922</v>
      </c>
      <c r="V4916" s="1">
        <f>Table1[[#This Row],[Overtime Hours]]*200</f>
        <v>2000</v>
      </c>
      <c r="W4916" s="1">
        <f>Table1[[#This Row],[Earned Basic Salary]]+Table1[[#This Row],[HRA]]+Table1[[#This Row],[DA]]+Table1[[#This Row],[Overtime Pay]]</f>
        <v>89528</v>
      </c>
      <c r="X4916" s="1">
        <f>Table1[[#This Row],[Gross Salary]]-Table1[[#This Row],[Total Deduction]]</f>
        <v>81248.492307692301</v>
      </c>
      <c r="Y4916" t="s">
        <v>37</v>
      </c>
      <c r="Z4916" t="s">
        <v>38</v>
      </c>
      <c r="AA4916" t="s">
        <v>17151</v>
      </c>
      <c r="AB4916" t="s">
        <v>17152</v>
      </c>
    </row>
    <row r="4917" spans="1:28" x14ac:dyDescent="0.3">
      <c r="A4917" t="s">
        <v>17153</v>
      </c>
      <c r="B4917" t="s">
        <v>637</v>
      </c>
      <c r="C4917">
        <v>26</v>
      </c>
      <c r="D4917" t="s">
        <v>75</v>
      </c>
      <c r="E4917" t="s">
        <v>54</v>
      </c>
      <c r="F4917" t="s">
        <v>89</v>
      </c>
      <c r="G4917" t="s">
        <v>17154</v>
      </c>
      <c r="H4917" t="s">
        <v>35</v>
      </c>
      <c r="I4917" t="s">
        <v>36</v>
      </c>
      <c r="J4917">
        <v>26</v>
      </c>
      <c r="K4917">
        <v>23</v>
      </c>
      <c r="L4917">
        <f t="shared" si="228"/>
        <v>3</v>
      </c>
      <c r="M4917">
        <v>0</v>
      </c>
      <c r="N4917">
        <v>30733</v>
      </c>
      <c r="O4917" s="1">
        <f t="shared" si="229"/>
        <v>1182.0384615384614</v>
      </c>
      <c r="P4917" s="1">
        <f t="shared" si="230"/>
        <v>27186.884615384613</v>
      </c>
      <c r="Q4917" s="1">
        <f>Table1[[#This Row],[Earned Basic Salary]]*20%</f>
        <v>5437.376923076923</v>
      </c>
      <c r="R4917" s="1">
        <f>Table1[[#This Row],[Earned Basic Salary]]*10%</f>
        <v>2718.6884615384615</v>
      </c>
      <c r="S4917" s="1">
        <f>Table1[[#This Row],[Earned Basic Salary]]*12%</f>
        <v>3262.4261538461533</v>
      </c>
      <c r="T4917" s="1">
        <f>200</f>
        <v>200</v>
      </c>
      <c r="U4917" s="1">
        <f>Table1[[#This Row],[PF]]+Table1[[#This Row],[Professional Tax]]</f>
        <v>3462.4261538461533</v>
      </c>
      <c r="V4917" s="1">
        <f>Table1[[#This Row],[Overtime Hours]]*200</f>
        <v>0</v>
      </c>
      <c r="W4917" s="1">
        <f>Table1[[#This Row],[Earned Basic Salary]]+Table1[[#This Row],[HRA]]+Table1[[#This Row],[DA]]+Table1[[#This Row],[Overtime Pay]]</f>
        <v>35342.949999999997</v>
      </c>
      <c r="X4917" s="1">
        <f>Table1[[#This Row],[Gross Salary]]-Table1[[#This Row],[Total Deduction]]</f>
        <v>31880.523846153843</v>
      </c>
      <c r="Y4917" t="s">
        <v>37</v>
      </c>
      <c r="Z4917" t="s">
        <v>48</v>
      </c>
      <c r="AA4917" t="s">
        <v>17155</v>
      </c>
      <c r="AB4917" t="s">
        <v>17156</v>
      </c>
    </row>
    <row r="4918" spans="1:28" x14ac:dyDescent="0.3">
      <c r="A4918" t="s">
        <v>17157</v>
      </c>
      <c r="B4918" t="s">
        <v>68</v>
      </c>
      <c r="C4918">
        <v>53</v>
      </c>
      <c r="D4918" t="s">
        <v>75</v>
      </c>
      <c r="E4918" t="s">
        <v>54</v>
      </c>
      <c r="F4918" t="s">
        <v>33</v>
      </c>
      <c r="G4918" t="s">
        <v>6465</v>
      </c>
      <c r="H4918" t="s">
        <v>35</v>
      </c>
      <c r="I4918" t="s">
        <v>36</v>
      </c>
      <c r="J4918">
        <v>26</v>
      </c>
      <c r="K4918">
        <v>22</v>
      </c>
      <c r="L4918">
        <f t="shared" si="228"/>
        <v>4</v>
      </c>
      <c r="M4918">
        <v>3</v>
      </c>
      <c r="N4918">
        <v>47323</v>
      </c>
      <c r="O4918" s="1">
        <f t="shared" si="229"/>
        <v>1820.1153846153845</v>
      </c>
      <c r="P4918" s="1">
        <f t="shared" si="230"/>
        <v>40042.538461538461</v>
      </c>
      <c r="Q4918" s="1">
        <f>Table1[[#This Row],[Earned Basic Salary]]*20%</f>
        <v>8008.5076923076922</v>
      </c>
      <c r="R4918" s="1">
        <f>Table1[[#This Row],[Earned Basic Salary]]*10%</f>
        <v>4004.2538461538461</v>
      </c>
      <c r="S4918" s="1">
        <f>Table1[[#This Row],[Earned Basic Salary]]*12%</f>
        <v>4805.1046153846155</v>
      </c>
      <c r="T4918" s="1">
        <f>200</f>
        <v>200</v>
      </c>
      <c r="U4918" s="1">
        <f>Table1[[#This Row],[PF]]+Table1[[#This Row],[Professional Tax]]</f>
        <v>5005.1046153846155</v>
      </c>
      <c r="V4918" s="1">
        <f>Table1[[#This Row],[Overtime Hours]]*200</f>
        <v>600</v>
      </c>
      <c r="W4918" s="1">
        <f>Table1[[#This Row],[Earned Basic Salary]]+Table1[[#This Row],[HRA]]+Table1[[#This Row],[DA]]+Table1[[#This Row],[Overtime Pay]]</f>
        <v>52655.3</v>
      </c>
      <c r="X4918" s="1">
        <f>Table1[[#This Row],[Gross Salary]]-Table1[[#This Row],[Total Deduction]]</f>
        <v>47650.195384615385</v>
      </c>
      <c r="Y4918" t="s">
        <v>37</v>
      </c>
      <c r="Z4918" t="s">
        <v>106</v>
      </c>
      <c r="AA4918" t="s">
        <v>17158</v>
      </c>
      <c r="AB4918" t="s">
        <v>17159</v>
      </c>
    </row>
    <row r="4919" spans="1:28" x14ac:dyDescent="0.3">
      <c r="A4919" t="s">
        <v>17160</v>
      </c>
      <c r="B4919" t="s">
        <v>598</v>
      </c>
      <c r="C4919">
        <v>47</v>
      </c>
      <c r="D4919" t="s">
        <v>44</v>
      </c>
      <c r="E4919" t="s">
        <v>121</v>
      </c>
      <c r="F4919" t="s">
        <v>46</v>
      </c>
      <c r="G4919" t="s">
        <v>12980</v>
      </c>
      <c r="H4919" t="s">
        <v>35</v>
      </c>
      <c r="I4919" t="s">
        <v>36</v>
      </c>
      <c r="J4919">
        <v>26</v>
      </c>
      <c r="K4919">
        <v>25</v>
      </c>
      <c r="L4919">
        <f t="shared" si="228"/>
        <v>1</v>
      </c>
      <c r="M4919">
        <v>1</v>
      </c>
      <c r="N4919">
        <v>56536</v>
      </c>
      <c r="O4919" s="1">
        <f t="shared" si="229"/>
        <v>2174.4615384615386</v>
      </c>
      <c r="P4919" s="1">
        <f t="shared" si="230"/>
        <v>54361.538461538461</v>
      </c>
      <c r="Q4919" s="1">
        <f>Table1[[#This Row],[Earned Basic Salary]]*20%</f>
        <v>10872.307692307693</v>
      </c>
      <c r="R4919" s="1">
        <f>Table1[[#This Row],[Earned Basic Salary]]*10%</f>
        <v>5436.1538461538466</v>
      </c>
      <c r="S4919" s="1">
        <f>Table1[[#This Row],[Earned Basic Salary]]*12%</f>
        <v>6523.3846153846152</v>
      </c>
      <c r="T4919" s="1">
        <f>200</f>
        <v>200</v>
      </c>
      <c r="U4919" s="1">
        <f>Table1[[#This Row],[PF]]+Table1[[#This Row],[Professional Tax]]</f>
        <v>6723.3846153846152</v>
      </c>
      <c r="V4919" s="1">
        <f>Table1[[#This Row],[Overtime Hours]]*200</f>
        <v>200</v>
      </c>
      <c r="W4919" s="1">
        <f>Table1[[#This Row],[Earned Basic Salary]]+Table1[[#This Row],[HRA]]+Table1[[#This Row],[DA]]+Table1[[#This Row],[Overtime Pay]]</f>
        <v>70870</v>
      </c>
      <c r="X4919" s="1">
        <f>Table1[[#This Row],[Gross Salary]]-Table1[[#This Row],[Total Deduction]]</f>
        <v>64146.615384615383</v>
      </c>
      <c r="Y4919" t="s">
        <v>37</v>
      </c>
      <c r="Z4919" t="s">
        <v>48</v>
      </c>
      <c r="AA4919" t="s">
        <v>17161</v>
      </c>
      <c r="AB4919" t="s">
        <v>17162</v>
      </c>
    </row>
    <row r="4920" spans="1:28" x14ac:dyDescent="0.3">
      <c r="A4920" t="s">
        <v>17163</v>
      </c>
      <c r="B4920" t="s">
        <v>143</v>
      </c>
      <c r="C4920">
        <v>25</v>
      </c>
      <c r="D4920" t="s">
        <v>44</v>
      </c>
      <c r="E4920" t="s">
        <v>62</v>
      </c>
      <c r="F4920" t="s">
        <v>33</v>
      </c>
      <c r="G4920" t="s">
        <v>276</v>
      </c>
      <c r="H4920" t="s">
        <v>35</v>
      </c>
      <c r="I4920" t="s">
        <v>36</v>
      </c>
      <c r="J4920">
        <v>26</v>
      </c>
      <c r="K4920">
        <v>23</v>
      </c>
      <c r="L4920">
        <f t="shared" si="228"/>
        <v>3</v>
      </c>
      <c r="M4920">
        <v>17</v>
      </c>
      <c r="N4920">
        <v>24080</v>
      </c>
      <c r="O4920" s="1">
        <f t="shared" si="229"/>
        <v>926.15384615384619</v>
      </c>
      <c r="P4920" s="1">
        <f t="shared" si="230"/>
        <v>21301.538461538461</v>
      </c>
      <c r="Q4920" s="1">
        <f>Table1[[#This Row],[Earned Basic Salary]]*20%</f>
        <v>4260.3076923076924</v>
      </c>
      <c r="R4920" s="1">
        <f>Table1[[#This Row],[Earned Basic Salary]]*10%</f>
        <v>2130.1538461538462</v>
      </c>
      <c r="S4920" s="1">
        <f>Table1[[#This Row],[Earned Basic Salary]]*12%</f>
        <v>2556.1846153846154</v>
      </c>
      <c r="T4920" s="1">
        <f>200</f>
        <v>200</v>
      </c>
      <c r="U4920" s="1">
        <f>Table1[[#This Row],[PF]]+Table1[[#This Row],[Professional Tax]]</f>
        <v>2756.1846153846154</v>
      </c>
      <c r="V4920" s="1">
        <f>Table1[[#This Row],[Overtime Hours]]*200</f>
        <v>3400</v>
      </c>
      <c r="W4920" s="1">
        <f>Table1[[#This Row],[Earned Basic Salary]]+Table1[[#This Row],[HRA]]+Table1[[#This Row],[DA]]+Table1[[#This Row],[Overtime Pay]]</f>
        <v>31092</v>
      </c>
      <c r="X4920" s="1">
        <f>Table1[[#This Row],[Gross Salary]]-Table1[[#This Row],[Total Deduction]]</f>
        <v>28335.815384615384</v>
      </c>
      <c r="Y4920" t="s">
        <v>37</v>
      </c>
      <c r="Z4920" t="s">
        <v>48</v>
      </c>
      <c r="AA4920" t="s">
        <v>17164</v>
      </c>
      <c r="AB4920" t="s">
        <v>17165</v>
      </c>
    </row>
    <row r="4921" spans="1:28" x14ac:dyDescent="0.3">
      <c r="A4921" t="s">
        <v>17166</v>
      </c>
      <c r="B4921" t="s">
        <v>642</v>
      </c>
      <c r="C4921">
        <v>50</v>
      </c>
      <c r="D4921" t="s">
        <v>133</v>
      </c>
      <c r="E4921" t="s">
        <v>54</v>
      </c>
      <c r="F4921" t="s">
        <v>46</v>
      </c>
      <c r="G4921" t="s">
        <v>810</v>
      </c>
      <c r="H4921" t="s">
        <v>35</v>
      </c>
      <c r="I4921" t="s">
        <v>36</v>
      </c>
      <c r="J4921">
        <v>26</v>
      </c>
      <c r="K4921">
        <v>25</v>
      </c>
      <c r="L4921">
        <f t="shared" si="228"/>
        <v>1</v>
      </c>
      <c r="M4921">
        <v>8</v>
      </c>
      <c r="N4921">
        <v>45622</v>
      </c>
      <c r="O4921" s="1">
        <f t="shared" si="229"/>
        <v>1754.6923076923076</v>
      </c>
      <c r="P4921" s="1">
        <f t="shared" si="230"/>
        <v>43867.307692307688</v>
      </c>
      <c r="Q4921" s="1">
        <f>Table1[[#This Row],[Earned Basic Salary]]*20%</f>
        <v>8773.4615384615372</v>
      </c>
      <c r="R4921" s="1">
        <f>Table1[[#This Row],[Earned Basic Salary]]*10%</f>
        <v>4386.7307692307686</v>
      </c>
      <c r="S4921" s="1">
        <f>Table1[[#This Row],[Earned Basic Salary]]*12%</f>
        <v>5264.076923076922</v>
      </c>
      <c r="T4921" s="1">
        <f>200</f>
        <v>200</v>
      </c>
      <c r="U4921" s="1">
        <f>Table1[[#This Row],[PF]]+Table1[[#This Row],[Professional Tax]]</f>
        <v>5464.076923076922</v>
      </c>
      <c r="V4921" s="1">
        <f>Table1[[#This Row],[Overtime Hours]]*200</f>
        <v>1600</v>
      </c>
      <c r="W4921" s="1">
        <f>Table1[[#This Row],[Earned Basic Salary]]+Table1[[#This Row],[HRA]]+Table1[[#This Row],[DA]]+Table1[[#This Row],[Overtime Pay]]</f>
        <v>58627.499999999993</v>
      </c>
      <c r="X4921" s="1">
        <f>Table1[[#This Row],[Gross Salary]]-Table1[[#This Row],[Total Deduction]]</f>
        <v>53163.423076923071</v>
      </c>
      <c r="Y4921" t="s">
        <v>37</v>
      </c>
      <c r="Z4921" t="s">
        <v>48</v>
      </c>
      <c r="AA4921" t="s">
        <v>17167</v>
      </c>
      <c r="AB4921" t="s">
        <v>17168</v>
      </c>
    </row>
    <row r="4922" spans="1:28" x14ac:dyDescent="0.3">
      <c r="A4922" t="s">
        <v>17169</v>
      </c>
      <c r="B4922" t="s">
        <v>612</v>
      </c>
      <c r="C4922">
        <v>51</v>
      </c>
      <c r="D4922" t="s">
        <v>53</v>
      </c>
      <c r="E4922" t="s">
        <v>54</v>
      </c>
      <c r="F4922" t="s">
        <v>69</v>
      </c>
      <c r="G4922" t="s">
        <v>1806</v>
      </c>
      <c r="H4922" t="s">
        <v>35</v>
      </c>
      <c r="I4922" t="s">
        <v>36</v>
      </c>
      <c r="J4922">
        <v>26</v>
      </c>
      <c r="K4922">
        <v>24</v>
      </c>
      <c r="L4922">
        <f t="shared" si="228"/>
        <v>2</v>
      </c>
      <c r="M4922">
        <v>8</v>
      </c>
      <c r="N4922">
        <v>57132</v>
      </c>
      <c r="O4922" s="1">
        <f t="shared" si="229"/>
        <v>2197.3846153846152</v>
      </c>
      <c r="P4922" s="1">
        <f t="shared" si="230"/>
        <v>52737.230769230766</v>
      </c>
      <c r="Q4922" s="1">
        <f>Table1[[#This Row],[Earned Basic Salary]]*20%</f>
        <v>10547.446153846155</v>
      </c>
      <c r="R4922" s="1">
        <f>Table1[[#This Row],[Earned Basic Salary]]*10%</f>
        <v>5273.7230769230773</v>
      </c>
      <c r="S4922" s="1">
        <f>Table1[[#This Row],[Earned Basic Salary]]*12%</f>
        <v>6328.4676923076913</v>
      </c>
      <c r="T4922" s="1">
        <f>200</f>
        <v>200</v>
      </c>
      <c r="U4922" s="1">
        <f>Table1[[#This Row],[PF]]+Table1[[#This Row],[Professional Tax]]</f>
        <v>6528.4676923076913</v>
      </c>
      <c r="V4922" s="1">
        <f>Table1[[#This Row],[Overtime Hours]]*200</f>
        <v>1600</v>
      </c>
      <c r="W4922" s="1">
        <f>Table1[[#This Row],[Earned Basic Salary]]+Table1[[#This Row],[HRA]]+Table1[[#This Row],[DA]]+Table1[[#This Row],[Overtime Pay]]</f>
        <v>70158.399999999994</v>
      </c>
      <c r="X4922" s="1">
        <f>Table1[[#This Row],[Gross Salary]]-Table1[[#This Row],[Total Deduction]]</f>
        <v>63629.932307692303</v>
      </c>
      <c r="Y4922" t="s">
        <v>37</v>
      </c>
      <c r="Z4922" t="s">
        <v>48</v>
      </c>
      <c r="AA4922" t="s">
        <v>17170</v>
      </c>
      <c r="AB4922" t="s">
        <v>17171</v>
      </c>
    </row>
    <row r="4923" spans="1:28" x14ac:dyDescent="0.3">
      <c r="A4923" t="s">
        <v>17172</v>
      </c>
      <c r="B4923" t="s">
        <v>607</v>
      </c>
      <c r="C4923">
        <v>49</v>
      </c>
      <c r="D4923" t="s">
        <v>127</v>
      </c>
      <c r="E4923" t="s">
        <v>82</v>
      </c>
      <c r="F4923" t="s">
        <v>46</v>
      </c>
      <c r="G4923" t="s">
        <v>6896</v>
      </c>
      <c r="H4923" t="s">
        <v>35</v>
      </c>
      <c r="I4923" t="s">
        <v>36</v>
      </c>
      <c r="J4923">
        <v>26</v>
      </c>
      <c r="K4923">
        <v>23</v>
      </c>
      <c r="L4923">
        <f t="shared" si="228"/>
        <v>3</v>
      </c>
      <c r="M4923">
        <v>4</v>
      </c>
      <c r="N4923">
        <v>76831</v>
      </c>
      <c r="O4923" s="1">
        <f t="shared" si="229"/>
        <v>2955.0384615384614</v>
      </c>
      <c r="P4923" s="1">
        <f t="shared" si="230"/>
        <v>67965.88461538461</v>
      </c>
      <c r="Q4923" s="1">
        <f>Table1[[#This Row],[Earned Basic Salary]]*20%</f>
        <v>13593.176923076922</v>
      </c>
      <c r="R4923" s="1">
        <f>Table1[[#This Row],[Earned Basic Salary]]*10%</f>
        <v>6796.5884615384612</v>
      </c>
      <c r="S4923" s="1">
        <f>Table1[[#This Row],[Earned Basic Salary]]*12%</f>
        <v>8155.9061538461528</v>
      </c>
      <c r="T4923" s="1">
        <f>200</f>
        <v>200</v>
      </c>
      <c r="U4923" s="1">
        <f>Table1[[#This Row],[PF]]+Table1[[#This Row],[Professional Tax]]</f>
        <v>8355.9061538461538</v>
      </c>
      <c r="V4923" s="1">
        <f>Table1[[#This Row],[Overtime Hours]]*200</f>
        <v>800</v>
      </c>
      <c r="W4923" s="1">
        <f>Table1[[#This Row],[Earned Basic Salary]]+Table1[[#This Row],[HRA]]+Table1[[#This Row],[DA]]+Table1[[#This Row],[Overtime Pay]]</f>
        <v>89155.65</v>
      </c>
      <c r="X4923" s="1">
        <f>Table1[[#This Row],[Gross Salary]]-Table1[[#This Row],[Total Deduction]]</f>
        <v>80799.74384615384</v>
      </c>
      <c r="Y4923" t="s">
        <v>37</v>
      </c>
      <c r="Z4923" t="s">
        <v>106</v>
      </c>
      <c r="AA4923" t="s">
        <v>17173</v>
      </c>
      <c r="AB4923" t="s">
        <v>17174</v>
      </c>
    </row>
    <row r="4924" spans="1:28" x14ac:dyDescent="0.3">
      <c r="A4924" t="s">
        <v>17175</v>
      </c>
      <c r="B4924" t="s">
        <v>844</v>
      </c>
      <c r="C4924">
        <v>30</v>
      </c>
      <c r="D4924" t="s">
        <v>75</v>
      </c>
      <c r="E4924" t="s">
        <v>54</v>
      </c>
      <c r="F4924" t="s">
        <v>63</v>
      </c>
      <c r="G4924" t="s">
        <v>17176</v>
      </c>
      <c r="H4924" t="s">
        <v>35</v>
      </c>
      <c r="I4924" t="s">
        <v>36</v>
      </c>
      <c r="J4924">
        <v>26</v>
      </c>
      <c r="K4924">
        <v>22</v>
      </c>
      <c r="L4924">
        <f t="shared" si="228"/>
        <v>4</v>
      </c>
      <c r="M4924">
        <v>2</v>
      </c>
      <c r="N4924">
        <v>19067</v>
      </c>
      <c r="O4924" s="1">
        <f t="shared" si="229"/>
        <v>733.34615384615381</v>
      </c>
      <c r="P4924" s="1">
        <f t="shared" si="230"/>
        <v>16133.615384615383</v>
      </c>
      <c r="Q4924" s="1">
        <f>Table1[[#This Row],[Earned Basic Salary]]*20%</f>
        <v>3226.7230769230769</v>
      </c>
      <c r="R4924" s="1">
        <f>Table1[[#This Row],[Earned Basic Salary]]*10%</f>
        <v>1613.3615384615384</v>
      </c>
      <c r="S4924" s="1">
        <f>Table1[[#This Row],[Earned Basic Salary]]*12%</f>
        <v>1936.0338461538458</v>
      </c>
      <c r="T4924" s="1">
        <f>200</f>
        <v>200</v>
      </c>
      <c r="U4924" s="1">
        <f>Table1[[#This Row],[PF]]+Table1[[#This Row],[Professional Tax]]</f>
        <v>2136.0338461538458</v>
      </c>
      <c r="V4924" s="1">
        <f>Table1[[#This Row],[Overtime Hours]]*200</f>
        <v>400</v>
      </c>
      <c r="W4924" s="1">
        <f>Table1[[#This Row],[Earned Basic Salary]]+Table1[[#This Row],[HRA]]+Table1[[#This Row],[DA]]+Table1[[#This Row],[Overtime Pay]]</f>
        <v>21373.699999999997</v>
      </c>
      <c r="X4924" s="1">
        <f>Table1[[#This Row],[Gross Salary]]-Table1[[#This Row],[Total Deduction]]</f>
        <v>19237.666153846152</v>
      </c>
      <c r="Y4924" t="s">
        <v>37</v>
      </c>
      <c r="Z4924" t="s">
        <v>95</v>
      </c>
      <c r="AA4924" t="s">
        <v>17177</v>
      </c>
      <c r="AB4924" t="s">
        <v>17178</v>
      </c>
    </row>
    <row r="4925" spans="1:28" x14ac:dyDescent="0.3">
      <c r="A4925" t="s">
        <v>17179</v>
      </c>
      <c r="B4925" t="s">
        <v>2467</v>
      </c>
      <c r="C4925">
        <v>24</v>
      </c>
      <c r="D4925" t="s">
        <v>61</v>
      </c>
      <c r="E4925" t="s">
        <v>32</v>
      </c>
      <c r="F4925" t="s">
        <v>33</v>
      </c>
      <c r="G4925" t="s">
        <v>90</v>
      </c>
      <c r="H4925" t="s">
        <v>35</v>
      </c>
      <c r="I4925" t="s">
        <v>36</v>
      </c>
      <c r="J4925">
        <v>26</v>
      </c>
      <c r="K4925">
        <v>26</v>
      </c>
      <c r="L4925">
        <f t="shared" si="228"/>
        <v>0</v>
      </c>
      <c r="M4925">
        <v>1</v>
      </c>
      <c r="N4925">
        <v>23248</v>
      </c>
      <c r="O4925" s="1">
        <f t="shared" si="229"/>
        <v>894.15384615384619</v>
      </c>
      <c r="P4925" s="1">
        <f t="shared" si="230"/>
        <v>23248</v>
      </c>
      <c r="Q4925" s="1">
        <f>Table1[[#This Row],[Earned Basic Salary]]*20%</f>
        <v>4649.6000000000004</v>
      </c>
      <c r="R4925" s="1">
        <f>Table1[[#This Row],[Earned Basic Salary]]*10%</f>
        <v>2324.8000000000002</v>
      </c>
      <c r="S4925" s="1">
        <f>Table1[[#This Row],[Earned Basic Salary]]*12%</f>
        <v>2789.7599999999998</v>
      </c>
      <c r="T4925" s="1">
        <f>200</f>
        <v>200</v>
      </c>
      <c r="U4925" s="1">
        <f>Table1[[#This Row],[PF]]+Table1[[#This Row],[Professional Tax]]</f>
        <v>2989.7599999999998</v>
      </c>
      <c r="V4925" s="1">
        <f>Table1[[#This Row],[Overtime Hours]]*200</f>
        <v>200</v>
      </c>
      <c r="W4925" s="1">
        <f>Table1[[#This Row],[Earned Basic Salary]]+Table1[[#This Row],[HRA]]+Table1[[#This Row],[DA]]+Table1[[#This Row],[Overtime Pay]]</f>
        <v>30422.399999999998</v>
      </c>
      <c r="X4925" s="1">
        <f>Table1[[#This Row],[Gross Salary]]-Table1[[#This Row],[Total Deduction]]</f>
        <v>27432.639999999999</v>
      </c>
      <c r="Y4925" t="s">
        <v>37</v>
      </c>
      <c r="Z4925" t="s">
        <v>38</v>
      </c>
      <c r="AA4925" t="s">
        <v>17180</v>
      </c>
      <c r="AB4925" t="s">
        <v>17181</v>
      </c>
    </row>
    <row r="4926" spans="1:28" x14ac:dyDescent="0.3">
      <c r="A4926" t="s">
        <v>17182</v>
      </c>
      <c r="B4926" t="s">
        <v>339</v>
      </c>
      <c r="C4926">
        <v>26</v>
      </c>
      <c r="D4926" t="s">
        <v>31</v>
      </c>
      <c r="E4926" t="s">
        <v>82</v>
      </c>
      <c r="F4926" t="s">
        <v>55</v>
      </c>
      <c r="G4926" t="s">
        <v>559</v>
      </c>
      <c r="H4926" t="s">
        <v>35</v>
      </c>
      <c r="I4926" t="s">
        <v>36</v>
      </c>
      <c r="J4926">
        <v>26</v>
      </c>
      <c r="K4926">
        <v>23</v>
      </c>
      <c r="L4926">
        <f t="shared" si="228"/>
        <v>3</v>
      </c>
      <c r="M4926">
        <v>4</v>
      </c>
      <c r="N4926">
        <v>75789</v>
      </c>
      <c r="O4926" s="1">
        <f t="shared" si="229"/>
        <v>2914.9615384615386</v>
      </c>
      <c r="P4926" s="1">
        <f t="shared" si="230"/>
        <v>67044.11538461539</v>
      </c>
      <c r="Q4926" s="1">
        <f>Table1[[#This Row],[Earned Basic Salary]]*20%</f>
        <v>13408.823076923079</v>
      </c>
      <c r="R4926" s="1">
        <f>Table1[[#This Row],[Earned Basic Salary]]*10%</f>
        <v>6704.4115384615397</v>
      </c>
      <c r="S4926" s="1">
        <f>Table1[[#This Row],[Earned Basic Salary]]*12%</f>
        <v>8045.293846153847</v>
      </c>
      <c r="T4926" s="1">
        <f>200</f>
        <v>200</v>
      </c>
      <c r="U4926" s="1">
        <f>Table1[[#This Row],[PF]]+Table1[[#This Row],[Professional Tax]]</f>
        <v>8245.293846153847</v>
      </c>
      <c r="V4926" s="1">
        <f>Table1[[#This Row],[Overtime Hours]]*200</f>
        <v>800</v>
      </c>
      <c r="W4926" s="1">
        <f>Table1[[#This Row],[Earned Basic Salary]]+Table1[[#This Row],[HRA]]+Table1[[#This Row],[DA]]+Table1[[#This Row],[Overtime Pay]]</f>
        <v>87957.35</v>
      </c>
      <c r="X4926" s="1">
        <f>Table1[[#This Row],[Gross Salary]]-Table1[[#This Row],[Total Deduction]]</f>
        <v>79712.056153846162</v>
      </c>
      <c r="Y4926" t="s">
        <v>37</v>
      </c>
      <c r="Z4926" t="s">
        <v>48</v>
      </c>
      <c r="AA4926" t="s">
        <v>17183</v>
      </c>
      <c r="AB4926" t="s">
        <v>17184</v>
      </c>
    </row>
    <row r="4927" spans="1:28" x14ac:dyDescent="0.3">
      <c r="A4927" t="s">
        <v>17185</v>
      </c>
      <c r="B4927" t="s">
        <v>377</v>
      </c>
      <c r="C4927">
        <v>46</v>
      </c>
      <c r="D4927" t="s">
        <v>127</v>
      </c>
      <c r="E4927" t="s">
        <v>121</v>
      </c>
      <c r="F4927" t="s">
        <v>33</v>
      </c>
      <c r="G4927" t="s">
        <v>13547</v>
      </c>
      <c r="H4927" t="s">
        <v>35</v>
      </c>
      <c r="I4927" t="s">
        <v>36</v>
      </c>
      <c r="J4927">
        <v>26</v>
      </c>
      <c r="K4927">
        <v>24</v>
      </c>
      <c r="L4927">
        <f t="shared" si="228"/>
        <v>2</v>
      </c>
      <c r="M4927">
        <v>20</v>
      </c>
      <c r="N4927">
        <v>71537</v>
      </c>
      <c r="O4927" s="1">
        <f t="shared" si="229"/>
        <v>2751.4230769230771</v>
      </c>
      <c r="P4927" s="1">
        <f t="shared" si="230"/>
        <v>66034.153846153844</v>
      </c>
      <c r="Q4927" s="1">
        <f>Table1[[#This Row],[Earned Basic Salary]]*20%</f>
        <v>13206.83076923077</v>
      </c>
      <c r="R4927" s="1">
        <f>Table1[[#This Row],[Earned Basic Salary]]*10%</f>
        <v>6603.4153846153849</v>
      </c>
      <c r="S4927" s="1">
        <f>Table1[[#This Row],[Earned Basic Salary]]*12%</f>
        <v>7924.0984615384614</v>
      </c>
      <c r="T4927" s="1">
        <f>200</f>
        <v>200</v>
      </c>
      <c r="U4927" s="1">
        <f>Table1[[#This Row],[PF]]+Table1[[#This Row],[Professional Tax]]</f>
        <v>8124.0984615384614</v>
      </c>
      <c r="V4927" s="1">
        <f>Table1[[#This Row],[Overtime Hours]]*200</f>
        <v>4000</v>
      </c>
      <c r="W4927" s="1">
        <f>Table1[[#This Row],[Earned Basic Salary]]+Table1[[#This Row],[HRA]]+Table1[[#This Row],[DA]]+Table1[[#This Row],[Overtime Pay]]</f>
        <v>89844.4</v>
      </c>
      <c r="X4927" s="1">
        <f>Table1[[#This Row],[Gross Salary]]-Table1[[#This Row],[Total Deduction]]</f>
        <v>81720.301538461528</v>
      </c>
      <c r="Y4927" t="s">
        <v>37</v>
      </c>
      <c r="Z4927" t="s">
        <v>106</v>
      </c>
      <c r="AA4927" t="s">
        <v>17186</v>
      </c>
      <c r="AB4927" t="s">
        <v>17187</v>
      </c>
    </row>
    <row r="4928" spans="1:28" x14ac:dyDescent="0.3">
      <c r="A4928" t="s">
        <v>17188</v>
      </c>
      <c r="B4928" t="s">
        <v>1473</v>
      </c>
      <c r="C4928">
        <v>33</v>
      </c>
      <c r="D4928" t="s">
        <v>61</v>
      </c>
      <c r="E4928" t="s">
        <v>82</v>
      </c>
      <c r="F4928" t="s">
        <v>83</v>
      </c>
      <c r="G4928" t="s">
        <v>17189</v>
      </c>
      <c r="H4928" t="s">
        <v>35</v>
      </c>
      <c r="I4928" t="s">
        <v>36</v>
      </c>
      <c r="J4928">
        <v>26</v>
      </c>
      <c r="K4928">
        <v>24</v>
      </c>
      <c r="L4928">
        <f t="shared" si="228"/>
        <v>2</v>
      </c>
      <c r="M4928">
        <v>8</v>
      </c>
      <c r="N4928">
        <v>64326</v>
      </c>
      <c r="O4928" s="1">
        <f t="shared" si="229"/>
        <v>2474.0769230769229</v>
      </c>
      <c r="P4928" s="1">
        <f t="shared" si="230"/>
        <v>59377.846153846149</v>
      </c>
      <c r="Q4928" s="1">
        <f>Table1[[#This Row],[Earned Basic Salary]]*20%</f>
        <v>11875.56923076923</v>
      </c>
      <c r="R4928" s="1">
        <f>Table1[[#This Row],[Earned Basic Salary]]*10%</f>
        <v>5937.7846153846149</v>
      </c>
      <c r="S4928" s="1">
        <f>Table1[[#This Row],[Earned Basic Salary]]*12%</f>
        <v>7125.3415384615373</v>
      </c>
      <c r="T4928" s="1">
        <f>200</f>
        <v>200</v>
      </c>
      <c r="U4928" s="1">
        <f>Table1[[#This Row],[PF]]+Table1[[#This Row],[Professional Tax]]</f>
        <v>7325.3415384615373</v>
      </c>
      <c r="V4928" s="1">
        <f>Table1[[#This Row],[Overtime Hours]]*200</f>
        <v>1600</v>
      </c>
      <c r="W4928" s="1">
        <f>Table1[[#This Row],[Earned Basic Salary]]+Table1[[#This Row],[HRA]]+Table1[[#This Row],[DA]]+Table1[[#This Row],[Overtime Pay]]</f>
        <v>78791.199999999997</v>
      </c>
      <c r="X4928" s="1">
        <f>Table1[[#This Row],[Gross Salary]]-Table1[[#This Row],[Total Deduction]]</f>
        <v>71465.858461538461</v>
      </c>
      <c r="Y4928" t="s">
        <v>37</v>
      </c>
      <c r="Z4928" t="s">
        <v>95</v>
      </c>
      <c r="AA4928" t="s">
        <v>17190</v>
      </c>
      <c r="AB4928" t="s">
        <v>17191</v>
      </c>
    </row>
    <row r="4929" spans="1:28" x14ac:dyDescent="0.3">
      <c r="A4929" t="s">
        <v>17192</v>
      </c>
      <c r="B4929" t="s">
        <v>1639</v>
      </c>
      <c r="C4929">
        <v>39</v>
      </c>
      <c r="D4929" t="s">
        <v>81</v>
      </c>
      <c r="E4929" t="s">
        <v>54</v>
      </c>
      <c r="F4929" t="s">
        <v>63</v>
      </c>
      <c r="G4929" t="s">
        <v>13614</v>
      </c>
      <c r="H4929" t="s">
        <v>35</v>
      </c>
      <c r="I4929" t="s">
        <v>36</v>
      </c>
      <c r="J4929">
        <v>26</v>
      </c>
      <c r="K4929">
        <v>23</v>
      </c>
      <c r="L4929">
        <f t="shared" si="228"/>
        <v>3</v>
      </c>
      <c r="M4929">
        <v>18</v>
      </c>
      <c r="N4929">
        <v>42409</v>
      </c>
      <c r="O4929" s="1">
        <f t="shared" si="229"/>
        <v>1631.1153846153845</v>
      </c>
      <c r="P4929" s="1">
        <f t="shared" si="230"/>
        <v>37515.653846153844</v>
      </c>
      <c r="Q4929" s="1">
        <f>Table1[[#This Row],[Earned Basic Salary]]*20%</f>
        <v>7503.1307692307691</v>
      </c>
      <c r="R4929" s="1">
        <f>Table1[[#This Row],[Earned Basic Salary]]*10%</f>
        <v>3751.5653846153846</v>
      </c>
      <c r="S4929" s="1">
        <f>Table1[[#This Row],[Earned Basic Salary]]*12%</f>
        <v>4501.8784615384611</v>
      </c>
      <c r="T4929" s="1">
        <f>200</f>
        <v>200</v>
      </c>
      <c r="U4929" s="1">
        <f>Table1[[#This Row],[PF]]+Table1[[#This Row],[Professional Tax]]</f>
        <v>4701.8784615384611</v>
      </c>
      <c r="V4929" s="1">
        <f>Table1[[#This Row],[Overtime Hours]]*200</f>
        <v>3600</v>
      </c>
      <c r="W4929" s="1">
        <f>Table1[[#This Row],[Earned Basic Salary]]+Table1[[#This Row],[HRA]]+Table1[[#This Row],[DA]]+Table1[[#This Row],[Overtime Pay]]</f>
        <v>52370.35</v>
      </c>
      <c r="X4929" s="1">
        <f>Table1[[#This Row],[Gross Salary]]-Table1[[#This Row],[Total Deduction]]</f>
        <v>47668.471538461541</v>
      </c>
      <c r="Y4929" t="s">
        <v>37</v>
      </c>
      <c r="Z4929" t="s">
        <v>95</v>
      </c>
      <c r="AA4929" t="s">
        <v>17193</v>
      </c>
      <c r="AB4929" t="s">
        <v>17194</v>
      </c>
    </row>
    <row r="4930" spans="1:28" x14ac:dyDescent="0.3">
      <c r="A4930" t="s">
        <v>17195</v>
      </c>
      <c r="B4930" t="s">
        <v>2028</v>
      </c>
      <c r="C4930">
        <v>39</v>
      </c>
      <c r="D4930" t="s">
        <v>31</v>
      </c>
      <c r="E4930" t="s">
        <v>32</v>
      </c>
      <c r="F4930" t="s">
        <v>69</v>
      </c>
      <c r="G4930" t="s">
        <v>550</v>
      </c>
      <c r="H4930" t="s">
        <v>35</v>
      </c>
      <c r="I4930" t="s">
        <v>36</v>
      </c>
      <c r="J4930">
        <v>26</v>
      </c>
      <c r="K4930">
        <v>22</v>
      </c>
      <c r="L4930">
        <f t="shared" si="228"/>
        <v>4</v>
      </c>
      <c r="M4930">
        <v>3</v>
      </c>
      <c r="N4930">
        <v>71804</v>
      </c>
      <c r="O4930" s="1">
        <f t="shared" si="229"/>
        <v>2761.6923076923076</v>
      </c>
      <c r="P4930" s="1">
        <f t="shared" si="230"/>
        <v>60757.230769230766</v>
      </c>
      <c r="Q4930" s="1">
        <f>Table1[[#This Row],[Earned Basic Salary]]*20%</f>
        <v>12151.446153846155</v>
      </c>
      <c r="R4930" s="1">
        <f>Table1[[#This Row],[Earned Basic Salary]]*10%</f>
        <v>6075.7230769230773</v>
      </c>
      <c r="S4930" s="1">
        <f>Table1[[#This Row],[Earned Basic Salary]]*12%</f>
        <v>7290.8676923076919</v>
      </c>
      <c r="T4930" s="1">
        <f>200</f>
        <v>200</v>
      </c>
      <c r="U4930" s="1">
        <f>Table1[[#This Row],[PF]]+Table1[[#This Row],[Professional Tax]]</f>
        <v>7490.8676923076919</v>
      </c>
      <c r="V4930" s="1">
        <f>Table1[[#This Row],[Overtime Hours]]*200</f>
        <v>600</v>
      </c>
      <c r="W4930" s="1">
        <f>Table1[[#This Row],[Earned Basic Salary]]+Table1[[#This Row],[HRA]]+Table1[[#This Row],[DA]]+Table1[[#This Row],[Overtime Pay]]</f>
        <v>79584.399999999994</v>
      </c>
      <c r="X4930" s="1">
        <f>Table1[[#This Row],[Gross Salary]]-Table1[[#This Row],[Total Deduction]]</f>
        <v>72093.532307692309</v>
      </c>
      <c r="Y4930" t="s">
        <v>37</v>
      </c>
      <c r="Z4930" t="s">
        <v>38</v>
      </c>
      <c r="AA4930" t="s">
        <v>17196</v>
      </c>
      <c r="AB4930" t="s">
        <v>17197</v>
      </c>
    </row>
    <row r="4931" spans="1:28" x14ac:dyDescent="0.3">
      <c r="A4931" t="s">
        <v>17198</v>
      </c>
      <c r="B4931" t="s">
        <v>99</v>
      </c>
      <c r="C4931">
        <v>52</v>
      </c>
      <c r="D4931" t="s">
        <v>75</v>
      </c>
      <c r="E4931" t="s">
        <v>45</v>
      </c>
      <c r="F4931" t="s">
        <v>89</v>
      </c>
      <c r="G4931" t="s">
        <v>8720</v>
      </c>
      <c r="H4931" t="s">
        <v>35</v>
      </c>
      <c r="I4931" t="s">
        <v>36</v>
      </c>
      <c r="J4931">
        <v>26</v>
      </c>
      <c r="K4931">
        <v>22</v>
      </c>
      <c r="L4931">
        <f t="shared" ref="L4931:L4994" si="231">J4931-K4931</f>
        <v>4</v>
      </c>
      <c r="M4931">
        <v>6</v>
      </c>
      <c r="N4931">
        <v>61801</v>
      </c>
      <c r="O4931" s="1">
        <f t="shared" ref="O4931:O4994" si="232">N4931/J4931</f>
        <v>2376.9615384615386</v>
      </c>
      <c r="P4931" s="1">
        <f t="shared" ref="P4931:P4994" si="233">O4931*K4931</f>
        <v>52293.153846153851</v>
      </c>
      <c r="Q4931" s="1">
        <f>Table1[[#This Row],[Earned Basic Salary]]*20%</f>
        <v>10458.630769230771</v>
      </c>
      <c r="R4931" s="1">
        <f>Table1[[#This Row],[Earned Basic Salary]]*10%</f>
        <v>5229.3153846153855</v>
      </c>
      <c r="S4931" s="1">
        <f>Table1[[#This Row],[Earned Basic Salary]]*12%</f>
        <v>6275.1784615384622</v>
      </c>
      <c r="T4931" s="1">
        <f>200</f>
        <v>200</v>
      </c>
      <c r="U4931" s="1">
        <f>Table1[[#This Row],[PF]]+Table1[[#This Row],[Professional Tax]]</f>
        <v>6475.1784615384622</v>
      </c>
      <c r="V4931" s="1">
        <f>Table1[[#This Row],[Overtime Hours]]*200</f>
        <v>1200</v>
      </c>
      <c r="W4931" s="1">
        <f>Table1[[#This Row],[Earned Basic Salary]]+Table1[[#This Row],[HRA]]+Table1[[#This Row],[DA]]+Table1[[#This Row],[Overtime Pay]]</f>
        <v>69181.100000000006</v>
      </c>
      <c r="X4931" s="1">
        <f>Table1[[#This Row],[Gross Salary]]-Table1[[#This Row],[Total Deduction]]</f>
        <v>62705.921538461545</v>
      </c>
      <c r="Y4931" t="s">
        <v>37</v>
      </c>
      <c r="Z4931" t="s">
        <v>38</v>
      </c>
      <c r="AA4931" t="s">
        <v>17199</v>
      </c>
      <c r="AB4931" t="s">
        <v>17200</v>
      </c>
    </row>
    <row r="4932" spans="1:28" x14ac:dyDescent="0.3">
      <c r="A4932" t="s">
        <v>17201</v>
      </c>
      <c r="B4932" t="s">
        <v>334</v>
      </c>
      <c r="C4932">
        <v>44</v>
      </c>
      <c r="D4932" t="s">
        <v>61</v>
      </c>
      <c r="E4932" t="s">
        <v>62</v>
      </c>
      <c r="F4932" t="s">
        <v>33</v>
      </c>
      <c r="G4932" t="s">
        <v>8962</v>
      </c>
      <c r="H4932" t="s">
        <v>35</v>
      </c>
      <c r="I4932" t="s">
        <v>36</v>
      </c>
      <c r="J4932">
        <v>26</v>
      </c>
      <c r="K4932">
        <v>21</v>
      </c>
      <c r="L4932">
        <f t="shared" si="231"/>
        <v>5</v>
      </c>
      <c r="M4932">
        <v>12</v>
      </c>
      <c r="N4932">
        <v>41420</v>
      </c>
      <c r="O4932" s="1">
        <f t="shared" si="232"/>
        <v>1593.0769230769231</v>
      </c>
      <c r="P4932" s="1">
        <f t="shared" si="233"/>
        <v>33454.615384615383</v>
      </c>
      <c r="Q4932" s="1">
        <f>Table1[[#This Row],[Earned Basic Salary]]*20%</f>
        <v>6690.9230769230771</v>
      </c>
      <c r="R4932" s="1">
        <f>Table1[[#This Row],[Earned Basic Salary]]*10%</f>
        <v>3345.4615384615386</v>
      </c>
      <c r="S4932" s="1">
        <f>Table1[[#This Row],[Earned Basic Salary]]*12%</f>
        <v>4014.5538461538458</v>
      </c>
      <c r="T4932" s="1">
        <f>200</f>
        <v>200</v>
      </c>
      <c r="U4932" s="1">
        <f>Table1[[#This Row],[PF]]+Table1[[#This Row],[Professional Tax]]</f>
        <v>4214.5538461538454</v>
      </c>
      <c r="V4932" s="1">
        <f>Table1[[#This Row],[Overtime Hours]]*200</f>
        <v>2400</v>
      </c>
      <c r="W4932" s="1">
        <f>Table1[[#This Row],[Earned Basic Salary]]+Table1[[#This Row],[HRA]]+Table1[[#This Row],[DA]]+Table1[[#This Row],[Overtime Pay]]</f>
        <v>45891</v>
      </c>
      <c r="X4932" s="1">
        <f>Table1[[#This Row],[Gross Salary]]-Table1[[#This Row],[Total Deduction]]</f>
        <v>41676.446153846155</v>
      </c>
      <c r="Y4932" t="s">
        <v>37</v>
      </c>
      <c r="Z4932" t="s">
        <v>95</v>
      </c>
      <c r="AA4932" t="s">
        <v>17202</v>
      </c>
      <c r="AB4932" t="s">
        <v>17203</v>
      </c>
    </row>
    <row r="4933" spans="1:28" x14ac:dyDescent="0.3">
      <c r="A4933" t="s">
        <v>17204</v>
      </c>
      <c r="B4933" t="s">
        <v>448</v>
      </c>
      <c r="C4933">
        <v>43</v>
      </c>
      <c r="D4933" t="s">
        <v>53</v>
      </c>
      <c r="E4933" t="s">
        <v>45</v>
      </c>
      <c r="F4933" t="s">
        <v>89</v>
      </c>
      <c r="G4933" t="s">
        <v>6623</v>
      </c>
      <c r="H4933" t="s">
        <v>35</v>
      </c>
      <c r="I4933" t="s">
        <v>36</v>
      </c>
      <c r="J4933">
        <v>26</v>
      </c>
      <c r="K4933">
        <v>25</v>
      </c>
      <c r="L4933">
        <f t="shared" si="231"/>
        <v>1</v>
      </c>
      <c r="M4933">
        <v>16</v>
      </c>
      <c r="N4933">
        <v>79676</v>
      </c>
      <c r="O4933" s="1">
        <f t="shared" si="232"/>
        <v>3064.4615384615386</v>
      </c>
      <c r="P4933" s="1">
        <f t="shared" si="233"/>
        <v>76611.538461538468</v>
      </c>
      <c r="Q4933" s="1">
        <f>Table1[[#This Row],[Earned Basic Salary]]*20%</f>
        <v>15322.307692307695</v>
      </c>
      <c r="R4933" s="1">
        <f>Table1[[#This Row],[Earned Basic Salary]]*10%</f>
        <v>7661.1538461538476</v>
      </c>
      <c r="S4933" s="1">
        <f>Table1[[#This Row],[Earned Basic Salary]]*12%</f>
        <v>9193.3846153846152</v>
      </c>
      <c r="T4933" s="1">
        <f>200</f>
        <v>200</v>
      </c>
      <c r="U4933" s="1">
        <f>Table1[[#This Row],[PF]]+Table1[[#This Row],[Professional Tax]]</f>
        <v>9393.3846153846152</v>
      </c>
      <c r="V4933" s="1">
        <f>Table1[[#This Row],[Overtime Hours]]*200</f>
        <v>3200</v>
      </c>
      <c r="W4933" s="1">
        <f>Table1[[#This Row],[Earned Basic Salary]]+Table1[[#This Row],[HRA]]+Table1[[#This Row],[DA]]+Table1[[#This Row],[Overtime Pay]]</f>
        <v>102795</v>
      </c>
      <c r="X4933" s="1">
        <f>Table1[[#This Row],[Gross Salary]]-Table1[[#This Row],[Total Deduction]]</f>
        <v>93401.61538461539</v>
      </c>
      <c r="Y4933" t="s">
        <v>37</v>
      </c>
      <c r="Z4933" t="s">
        <v>95</v>
      </c>
      <c r="AA4933" t="s">
        <v>17205</v>
      </c>
      <c r="AB4933" t="s">
        <v>17206</v>
      </c>
    </row>
    <row r="4934" spans="1:28" x14ac:dyDescent="0.3">
      <c r="A4934" t="s">
        <v>17207</v>
      </c>
      <c r="B4934" t="s">
        <v>914</v>
      </c>
      <c r="C4934">
        <v>36</v>
      </c>
      <c r="D4934" t="s">
        <v>61</v>
      </c>
      <c r="E4934" t="s">
        <v>62</v>
      </c>
      <c r="F4934" t="s">
        <v>69</v>
      </c>
      <c r="G4934" t="s">
        <v>11194</v>
      </c>
      <c r="H4934" t="s">
        <v>35</v>
      </c>
      <c r="I4934" t="s">
        <v>36</v>
      </c>
      <c r="J4934">
        <v>26</v>
      </c>
      <c r="K4934">
        <v>25</v>
      </c>
      <c r="L4934">
        <f t="shared" si="231"/>
        <v>1</v>
      </c>
      <c r="M4934">
        <v>16</v>
      </c>
      <c r="N4934">
        <v>70183</v>
      </c>
      <c r="O4934" s="1">
        <f t="shared" si="232"/>
        <v>2699.3461538461538</v>
      </c>
      <c r="P4934" s="1">
        <f t="shared" si="233"/>
        <v>67483.653846153844</v>
      </c>
      <c r="Q4934" s="1">
        <f>Table1[[#This Row],[Earned Basic Salary]]*20%</f>
        <v>13496.73076923077</v>
      </c>
      <c r="R4934" s="1">
        <f>Table1[[#This Row],[Earned Basic Salary]]*10%</f>
        <v>6748.3653846153848</v>
      </c>
      <c r="S4934" s="1">
        <f>Table1[[#This Row],[Earned Basic Salary]]*12%</f>
        <v>8098.038461538461</v>
      </c>
      <c r="T4934" s="1">
        <f>200</f>
        <v>200</v>
      </c>
      <c r="U4934" s="1">
        <f>Table1[[#This Row],[PF]]+Table1[[#This Row],[Professional Tax]]</f>
        <v>8298.038461538461</v>
      </c>
      <c r="V4934" s="1">
        <f>Table1[[#This Row],[Overtime Hours]]*200</f>
        <v>3200</v>
      </c>
      <c r="W4934" s="1">
        <f>Table1[[#This Row],[Earned Basic Salary]]+Table1[[#This Row],[HRA]]+Table1[[#This Row],[DA]]+Table1[[#This Row],[Overtime Pay]]</f>
        <v>90928.75</v>
      </c>
      <c r="X4934" s="1">
        <f>Table1[[#This Row],[Gross Salary]]-Table1[[#This Row],[Total Deduction]]</f>
        <v>82630.711538461532</v>
      </c>
      <c r="Y4934" t="s">
        <v>37</v>
      </c>
      <c r="Z4934" t="s">
        <v>95</v>
      </c>
      <c r="AA4934" t="s">
        <v>17208</v>
      </c>
      <c r="AB4934" t="s">
        <v>17209</v>
      </c>
    </row>
    <row r="4935" spans="1:28" x14ac:dyDescent="0.3">
      <c r="A4935" t="s">
        <v>17210</v>
      </c>
      <c r="B4935" t="s">
        <v>1035</v>
      </c>
      <c r="C4935">
        <v>32</v>
      </c>
      <c r="D4935" t="s">
        <v>75</v>
      </c>
      <c r="E4935" t="s">
        <v>62</v>
      </c>
      <c r="F4935" t="s">
        <v>55</v>
      </c>
      <c r="G4935" t="s">
        <v>1305</v>
      </c>
      <c r="H4935" t="s">
        <v>35</v>
      </c>
      <c r="I4935" t="s">
        <v>36</v>
      </c>
      <c r="J4935">
        <v>26</v>
      </c>
      <c r="K4935">
        <v>26</v>
      </c>
      <c r="L4935">
        <f t="shared" si="231"/>
        <v>0</v>
      </c>
      <c r="M4935">
        <v>12</v>
      </c>
      <c r="N4935">
        <v>29752</v>
      </c>
      <c r="O4935" s="1">
        <f t="shared" si="232"/>
        <v>1144.3076923076924</v>
      </c>
      <c r="P4935" s="1">
        <f t="shared" si="233"/>
        <v>29752</v>
      </c>
      <c r="Q4935" s="1">
        <f>Table1[[#This Row],[Earned Basic Salary]]*20%</f>
        <v>5950.4000000000005</v>
      </c>
      <c r="R4935" s="1">
        <f>Table1[[#This Row],[Earned Basic Salary]]*10%</f>
        <v>2975.2000000000003</v>
      </c>
      <c r="S4935" s="1">
        <f>Table1[[#This Row],[Earned Basic Salary]]*12%</f>
        <v>3570.24</v>
      </c>
      <c r="T4935" s="1">
        <f>200</f>
        <v>200</v>
      </c>
      <c r="U4935" s="1">
        <f>Table1[[#This Row],[PF]]+Table1[[#This Row],[Professional Tax]]</f>
        <v>3770.24</v>
      </c>
      <c r="V4935" s="1">
        <f>Table1[[#This Row],[Overtime Hours]]*200</f>
        <v>2400</v>
      </c>
      <c r="W4935" s="1">
        <f>Table1[[#This Row],[Earned Basic Salary]]+Table1[[#This Row],[HRA]]+Table1[[#This Row],[DA]]+Table1[[#This Row],[Overtime Pay]]</f>
        <v>41077.599999999999</v>
      </c>
      <c r="X4935" s="1">
        <f>Table1[[#This Row],[Gross Salary]]-Table1[[#This Row],[Total Deduction]]</f>
        <v>37307.360000000001</v>
      </c>
      <c r="Y4935" t="s">
        <v>37</v>
      </c>
      <c r="Z4935" t="s">
        <v>95</v>
      </c>
      <c r="AA4935" t="s">
        <v>17211</v>
      </c>
      <c r="AB4935" t="s">
        <v>17212</v>
      </c>
    </row>
    <row r="4936" spans="1:28" x14ac:dyDescent="0.3">
      <c r="A4936" t="s">
        <v>17213</v>
      </c>
      <c r="B4936" t="s">
        <v>1547</v>
      </c>
      <c r="C4936">
        <v>28</v>
      </c>
      <c r="D4936" t="s">
        <v>75</v>
      </c>
      <c r="E4936" t="s">
        <v>45</v>
      </c>
      <c r="F4936" t="s">
        <v>55</v>
      </c>
      <c r="G4936" t="s">
        <v>7715</v>
      </c>
      <c r="H4936" t="s">
        <v>35</v>
      </c>
      <c r="I4936" t="s">
        <v>36</v>
      </c>
      <c r="J4936">
        <v>26</v>
      </c>
      <c r="K4936">
        <v>23</v>
      </c>
      <c r="L4936">
        <f t="shared" si="231"/>
        <v>3</v>
      </c>
      <c r="M4936">
        <v>17</v>
      </c>
      <c r="N4936">
        <v>60033</v>
      </c>
      <c r="O4936" s="1">
        <f t="shared" si="232"/>
        <v>2308.9615384615386</v>
      </c>
      <c r="P4936" s="1">
        <f t="shared" si="233"/>
        <v>53106.11538461539</v>
      </c>
      <c r="Q4936" s="1">
        <f>Table1[[#This Row],[Earned Basic Salary]]*20%</f>
        <v>10621.223076923079</v>
      </c>
      <c r="R4936" s="1">
        <f>Table1[[#This Row],[Earned Basic Salary]]*10%</f>
        <v>5310.6115384615396</v>
      </c>
      <c r="S4936" s="1">
        <f>Table1[[#This Row],[Earned Basic Salary]]*12%</f>
        <v>6372.7338461538466</v>
      </c>
      <c r="T4936" s="1">
        <f>200</f>
        <v>200</v>
      </c>
      <c r="U4936" s="1">
        <f>Table1[[#This Row],[PF]]+Table1[[#This Row],[Professional Tax]]</f>
        <v>6572.7338461538466</v>
      </c>
      <c r="V4936" s="1">
        <f>Table1[[#This Row],[Overtime Hours]]*200</f>
        <v>3400</v>
      </c>
      <c r="W4936" s="1">
        <f>Table1[[#This Row],[Earned Basic Salary]]+Table1[[#This Row],[HRA]]+Table1[[#This Row],[DA]]+Table1[[#This Row],[Overtime Pay]]</f>
        <v>72437.950000000012</v>
      </c>
      <c r="X4936" s="1">
        <f>Table1[[#This Row],[Gross Salary]]-Table1[[#This Row],[Total Deduction]]</f>
        <v>65865.216153846166</v>
      </c>
      <c r="Y4936" t="s">
        <v>37</v>
      </c>
      <c r="Z4936" t="s">
        <v>95</v>
      </c>
      <c r="AA4936" t="s">
        <v>17214</v>
      </c>
      <c r="AB4936" t="s">
        <v>17215</v>
      </c>
    </row>
    <row r="4937" spans="1:28" x14ac:dyDescent="0.3">
      <c r="A4937" t="s">
        <v>17216</v>
      </c>
      <c r="B4937" t="s">
        <v>443</v>
      </c>
      <c r="C4937">
        <v>42</v>
      </c>
      <c r="D4937" t="s">
        <v>133</v>
      </c>
      <c r="E4937" t="s">
        <v>54</v>
      </c>
      <c r="F4937" t="s">
        <v>63</v>
      </c>
      <c r="G4937" t="s">
        <v>17217</v>
      </c>
      <c r="H4937" t="s">
        <v>35</v>
      </c>
      <c r="I4937" t="s">
        <v>36</v>
      </c>
      <c r="J4937">
        <v>26</v>
      </c>
      <c r="K4937">
        <v>25</v>
      </c>
      <c r="L4937">
        <f t="shared" si="231"/>
        <v>1</v>
      </c>
      <c r="M4937">
        <v>18</v>
      </c>
      <c r="N4937">
        <v>60402</v>
      </c>
      <c r="O4937" s="1">
        <f t="shared" si="232"/>
        <v>2323.1538461538462</v>
      </c>
      <c r="P4937" s="1">
        <f t="shared" si="233"/>
        <v>58078.846153846156</v>
      </c>
      <c r="Q4937" s="1">
        <f>Table1[[#This Row],[Earned Basic Salary]]*20%</f>
        <v>11615.769230769232</v>
      </c>
      <c r="R4937" s="1">
        <f>Table1[[#This Row],[Earned Basic Salary]]*10%</f>
        <v>5807.8846153846162</v>
      </c>
      <c r="S4937" s="1">
        <f>Table1[[#This Row],[Earned Basic Salary]]*12%</f>
        <v>6969.4615384615381</v>
      </c>
      <c r="T4937" s="1">
        <f>200</f>
        <v>200</v>
      </c>
      <c r="U4937" s="1">
        <f>Table1[[#This Row],[PF]]+Table1[[#This Row],[Professional Tax]]</f>
        <v>7169.4615384615381</v>
      </c>
      <c r="V4937" s="1">
        <f>Table1[[#This Row],[Overtime Hours]]*200</f>
        <v>3600</v>
      </c>
      <c r="W4937" s="1">
        <f>Table1[[#This Row],[Earned Basic Salary]]+Table1[[#This Row],[HRA]]+Table1[[#This Row],[DA]]+Table1[[#This Row],[Overtime Pay]]</f>
        <v>79102.5</v>
      </c>
      <c r="X4937" s="1">
        <f>Table1[[#This Row],[Gross Salary]]-Table1[[#This Row],[Total Deduction]]</f>
        <v>71933.038461538468</v>
      </c>
      <c r="Y4937" t="s">
        <v>37</v>
      </c>
      <c r="Z4937" t="s">
        <v>48</v>
      </c>
      <c r="AA4937" t="s">
        <v>17218</v>
      </c>
      <c r="AB4937" t="s">
        <v>17219</v>
      </c>
    </row>
    <row r="4938" spans="1:28" x14ac:dyDescent="0.3">
      <c r="A4938" t="s">
        <v>17220</v>
      </c>
      <c r="B4938" t="s">
        <v>1452</v>
      </c>
      <c r="C4938">
        <v>37</v>
      </c>
      <c r="D4938" t="s">
        <v>127</v>
      </c>
      <c r="E4938" t="s">
        <v>32</v>
      </c>
      <c r="F4938" t="s">
        <v>83</v>
      </c>
      <c r="G4938" t="s">
        <v>3329</v>
      </c>
      <c r="H4938" t="s">
        <v>35</v>
      </c>
      <c r="I4938" t="s">
        <v>36</v>
      </c>
      <c r="J4938">
        <v>26</v>
      </c>
      <c r="K4938">
        <v>24</v>
      </c>
      <c r="L4938">
        <f t="shared" si="231"/>
        <v>2</v>
      </c>
      <c r="M4938">
        <v>5</v>
      </c>
      <c r="N4938">
        <v>67547</v>
      </c>
      <c r="O4938" s="1">
        <f t="shared" si="232"/>
        <v>2597.9615384615386</v>
      </c>
      <c r="P4938" s="1">
        <f t="shared" si="233"/>
        <v>62351.076923076922</v>
      </c>
      <c r="Q4938" s="1">
        <f>Table1[[#This Row],[Earned Basic Salary]]*20%</f>
        <v>12470.215384615385</v>
      </c>
      <c r="R4938" s="1">
        <f>Table1[[#This Row],[Earned Basic Salary]]*10%</f>
        <v>6235.1076923076926</v>
      </c>
      <c r="S4938" s="1">
        <f>Table1[[#This Row],[Earned Basic Salary]]*12%</f>
        <v>7482.1292307692302</v>
      </c>
      <c r="T4938" s="1">
        <f>200</f>
        <v>200</v>
      </c>
      <c r="U4938" s="1">
        <f>Table1[[#This Row],[PF]]+Table1[[#This Row],[Professional Tax]]</f>
        <v>7682.1292307692302</v>
      </c>
      <c r="V4938" s="1">
        <f>Table1[[#This Row],[Overtime Hours]]*200</f>
        <v>1000</v>
      </c>
      <c r="W4938" s="1">
        <f>Table1[[#This Row],[Earned Basic Salary]]+Table1[[#This Row],[HRA]]+Table1[[#This Row],[DA]]+Table1[[#This Row],[Overtime Pay]]</f>
        <v>82056.399999999994</v>
      </c>
      <c r="X4938" s="1">
        <f>Table1[[#This Row],[Gross Salary]]-Table1[[#This Row],[Total Deduction]]</f>
        <v>74374.270769230759</v>
      </c>
      <c r="Y4938" t="s">
        <v>37</v>
      </c>
      <c r="Z4938" t="s">
        <v>106</v>
      </c>
      <c r="AA4938" t="s">
        <v>17221</v>
      </c>
      <c r="AB4938" t="s">
        <v>17222</v>
      </c>
    </row>
    <row r="4939" spans="1:28" x14ac:dyDescent="0.3">
      <c r="A4939" t="s">
        <v>17223</v>
      </c>
      <c r="B4939" t="s">
        <v>1610</v>
      </c>
      <c r="C4939">
        <v>44</v>
      </c>
      <c r="D4939" t="s">
        <v>44</v>
      </c>
      <c r="E4939" t="s">
        <v>54</v>
      </c>
      <c r="F4939" t="s">
        <v>63</v>
      </c>
      <c r="G4939" t="s">
        <v>10577</v>
      </c>
      <c r="H4939" t="s">
        <v>35</v>
      </c>
      <c r="I4939" t="s">
        <v>36</v>
      </c>
      <c r="J4939">
        <v>26</v>
      </c>
      <c r="K4939">
        <v>23</v>
      </c>
      <c r="L4939">
        <f t="shared" si="231"/>
        <v>3</v>
      </c>
      <c r="M4939">
        <v>7</v>
      </c>
      <c r="N4939">
        <v>34747</v>
      </c>
      <c r="O4939" s="1">
        <f t="shared" si="232"/>
        <v>1336.4230769230769</v>
      </c>
      <c r="P4939" s="1">
        <f t="shared" si="233"/>
        <v>30737.73076923077</v>
      </c>
      <c r="Q4939" s="1">
        <f>Table1[[#This Row],[Earned Basic Salary]]*20%</f>
        <v>6147.5461538461541</v>
      </c>
      <c r="R4939" s="1">
        <f>Table1[[#This Row],[Earned Basic Salary]]*10%</f>
        <v>3073.773076923077</v>
      </c>
      <c r="S4939" s="1">
        <f>Table1[[#This Row],[Earned Basic Salary]]*12%</f>
        <v>3688.5276923076922</v>
      </c>
      <c r="T4939" s="1">
        <f>200</f>
        <v>200</v>
      </c>
      <c r="U4939" s="1">
        <f>Table1[[#This Row],[PF]]+Table1[[#This Row],[Professional Tax]]</f>
        <v>3888.5276923076922</v>
      </c>
      <c r="V4939" s="1">
        <f>Table1[[#This Row],[Overtime Hours]]*200</f>
        <v>1400</v>
      </c>
      <c r="W4939" s="1">
        <f>Table1[[#This Row],[Earned Basic Salary]]+Table1[[#This Row],[HRA]]+Table1[[#This Row],[DA]]+Table1[[#This Row],[Overtime Pay]]</f>
        <v>41359.050000000003</v>
      </c>
      <c r="X4939" s="1">
        <f>Table1[[#This Row],[Gross Salary]]-Table1[[#This Row],[Total Deduction]]</f>
        <v>37470.522307692314</v>
      </c>
      <c r="Y4939" t="s">
        <v>37</v>
      </c>
      <c r="Z4939" t="s">
        <v>95</v>
      </c>
      <c r="AA4939" t="s">
        <v>17224</v>
      </c>
      <c r="AB4939" t="s">
        <v>17225</v>
      </c>
    </row>
    <row r="4940" spans="1:28" x14ac:dyDescent="0.3">
      <c r="A4940" t="s">
        <v>17226</v>
      </c>
      <c r="B4940" t="s">
        <v>2375</v>
      </c>
      <c r="C4940">
        <v>32</v>
      </c>
      <c r="D4940" t="s">
        <v>133</v>
      </c>
      <c r="E4940" t="s">
        <v>32</v>
      </c>
      <c r="F4940" t="s">
        <v>63</v>
      </c>
      <c r="G4940" t="s">
        <v>6216</v>
      </c>
      <c r="H4940" t="s">
        <v>35</v>
      </c>
      <c r="I4940" t="s">
        <v>36</v>
      </c>
      <c r="J4940">
        <v>26</v>
      </c>
      <c r="K4940">
        <v>25</v>
      </c>
      <c r="L4940">
        <f t="shared" si="231"/>
        <v>1</v>
      </c>
      <c r="M4940">
        <v>15</v>
      </c>
      <c r="N4940">
        <v>19551</v>
      </c>
      <c r="O4940" s="1">
        <f t="shared" si="232"/>
        <v>751.96153846153845</v>
      </c>
      <c r="P4940" s="1">
        <f t="shared" si="233"/>
        <v>18799.038461538461</v>
      </c>
      <c r="Q4940" s="1">
        <f>Table1[[#This Row],[Earned Basic Salary]]*20%</f>
        <v>3759.8076923076924</v>
      </c>
      <c r="R4940" s="1">
        <f>Table1[[#This Row],[Earned Basic Salary]]*10%</f>
        <v>1879.9038461538462</v>
      </c>
      <c r="S4940" s="1">
        <f>Table1[[#This Row],[Earned Basic Salary]]*12%</f>
        <v>2255.8846153846152</v>
      </c>
      <c r="T4940" s="1">
        <f>200</f>
        <v>200</v>
      </c>
      <c r="U4940" s="1">
        <f>Table1[[#This Row],[PF]]+Table1[[#This Row],[Professional Tax]]</f>
        <v>2455.8846153846152</v>
      </c>
      <c r="V4940" s="1">
        <f>Table1[[#This Row],[Overtime Hours]]*200</f>
        <v>3000</v>
      </c>
      <c r="W4940" s="1">
        <f>Table1[[#This Row],[Earned Basic Salary]]+Table1[[#This Row],[HRA]]+Table1[[#This Row],[DA]]+Table1[[#This Row],[Overtime Pay]]</f>
        <v>27438.75</v>
      </c>
      <c r="X4940" s="1">
        <f>Table1[[#This Row],[Gross Salary]]-Table1[[#This Row],[Total Deduction]]</f>
        <v>24982.865384615383</v>
      </c>
      <c r="Y4940" t="s">
        <v>37</v>
      </c>
      <c r="Z4940" t="s">
        <v>106</v>
      </c>
      <c r="AA4940" t="s">
        <v>17227</v>
      </c>
      <c r="AB4940" t="s">
        <v>17228</v>
      </c>
    </row>
    <row r="4941" spans="1:28" x14ac:dyDescent="0.3">
      <c r="A4941" t="s">
        <v>17229</v>
      </c>
      <c r="B4941" t="s">
        <v>3089</v>
      </c>
      <c r="C4941">
        <v>49</v>
      </c>
      <c r="D4941" t="s">
        <v>133</v>
      </c>
      <c r="E4941" t="s">
        <v>121</v>
      </c>
      <c r="F4941" t="s">
        <v>89</v>
      </c>
      <c r="G4941" t="s">
        <v>4236</v>
      </c>
      <c r="H4941" t="s">
        <v>35</v>
      </c>
      <c r="I4941" t="s">
        <v>36</v>
      </c>
      <c r="J4941">
        <v>26</v>
      </c>
      <c r="K4941">
        <v>23</v>
      </c>
      <c r="L4941">
        <f t="shared" si="231"/>
        <v>3</v>
      </c>
      <c r="M4941">
        <v>9</v>
      </c>
      <c r="N4941">
        <v>20625</v>
      </c>
      <c r="O4941" s="1">
        <f t="shared" si="232"/>
        <v>793.26923076923072</v>
      </c>
      <c r="P4941" s="1">
        <f t="shared" si="233"/>
        <v>18245.192307692305</v>
      </c>
      <c r="Q4941" s="1">
        <f>Table1[[#This Row],[Earned Basic Salary]]*20%</f>
        <v>3649.038461538461</v>
      </c>
      <c r="R4941" s="1">
        <f>Table1[[#This Row],[Earned Basic Salary]]*10%</f>
        <v>1824.5192307692305</v>
      </c>
      <c r="S4941" s="1">
        <f>Table1[[#This Row],[Earned Basic Salary]]*12%</f>
        <v>2189.4230769230767</v>
      </c>
      <c r="T4941" s="1">
        <f>200</f>
        <v>200</v>
      </c>
      <c r="U4941" s="1">
        <f>Table1[[#This Row],[PF]]+Table1[[#This Row],[Professional Tax]]</f>
        <v>2389.4230769230767</v>
      </c>
      <c r="V4941" s="1">
        <f>Table1[[#This Row],[Overtime Hours]]*200</f>
        <v>1800</v>
      </c>
      <c r="W4941" s="1">
        <f>Table1[[#This Row],[Earned Basic Salary]]+Table1[[#This Row],[HRA]]+Table1[[#This Row],[DA]]+Table1[[#This Row],[Overtime Pay]]</f>
        <v>25518.749999999996</v>
      </c>
      <c r="X4941" s="1">
        <f>Table1[[#This Row],[Gross Salary]]-Table1[[#This Row],[Total Deduction]]</f>
        <v>23129.326923076918</v>
      </c>
      <c r="Y4941" t="s">
        <v>37</v>
      </c>
      <c r="Z4941" t="s">
        <v>106</v>
      </c>
      <c r="AA4941" t="s">
        <v>17230</v>
      </c>
      <c r="AB4941" t="s">
        <v>17231</v>
      </c>
    </row>
    <row r="4942" spans="1:28" x14ac:dyDescent="0.3">
      <c r="A4942" t="s">
        <v>17232</v>
      </c>
      <c r="B4942" t="s">
        <v>104</v>
      </c>
      <c r="C4942">
        <v>40</v>
      </c>
      <c r="D4942" t="s">
        <v>31</v>
      </c>
      <c r="E4942" t="s">
        <v>32</v>
      </c>
      <c r="F4942" t="s">
        <v>83</v>
      </c>
      <c r="G4942" t="s">
        <v>5293</v>
      </c>
      <c r="H4942" t="s">
        <v>35</v>
      </c>
      <c r="I4942" t="s">
        <v>36</v>
      </c>
      <c r="J4942">
        <v>26</v>
      </c>
      <c r="K4942">
        <v>24</v>
      </c>
      <c r="L4942">
        <f t="shared" si="231"/>
        <v>2</v>
      </c>
      <c r="M4942">
        <v>14</v>
      </c>
      <c r="N4942">
        <v>54694</v>
      </c>
      <c r="O4942" s="1">
        <f t="shared" si="232"/>
        <v>2103.6153846153848</v>
      </c>
      <c r="P4942" s="1">
        <f t="shared" si="233"/>
        <v>50486.769230769234</v>
      </c>
      <c r="Q4942" s="1">
        <f>Table1[[#This Row],[Earned Basic Salary]]*20%</f>
        <v>10097.353846153848</v>
      </c>
      <c r="R4942" s="1">
        <f>Table1[[#This Row],[Earned Basic Salary]]*10%</f>
        <v>5048.6769230769241</v>
      </c>
      <c r="S4942" s="1">
        <f>Table1[[#This Row],[Earned Basic Salary]]*12%</f>
        <v>6058.4123076923079</v>
      </c>
      <c r="T4942" s="1">
        <f>200</f>
        <v>200</v>
      </c>
      <c r="U4942" s="1">
        <f>Table1[[#This Row],[PF]]+Table1[[#This Row],[Professional Tax]]</f>
        <v>6258.4123076923079</v>
      </c>
      <c r="V4942" s="1">
        <f>Table1[[#This Row],[Overtime Hours]]*200</f>
        <v>2800</v>
      </c>
      <c r="W4942" s="1">
        <f>Table1[[#This Row],[Earned Basic Salary]]+Table1[[#This Row],[HRA]]+Table1[[#This Row],[DA]]+Table1[[#This Row],[Overtime Pay]]</f>
        <v>68432.800000000003</v>
      </c>
      <c r="X4942" s="1">
        <f>Table1[[#This Row],[Gross Salary]]-Table1[[#This Row],[Total Deduction]]</f>
        <v>62174.387692307697</v>
      </c>
      <c r="Y4942" t="s">
        <v>37</v>
      </c>
      <c r="Z4942" t="s">
        <v>95</v>
      </c>
      <c r="AA4942" t="s">
        <v>17233</v>
      </c>
      <c r="AB4942" t="s">
        <v>17234</v>
      </c>
    </row>
    <row r="4943" spans="1:28" x14ac:dyDescent="0.3">
      <c r="A4943" t="s">
        <v>17235</v>
      </c>
      <c r="B4943" t="s">
        <v>670</v>
      </c>
      <c r="C4943">
        <v>39</v>
      </c>
      <c r="D4943" t="s">
        <v>31</v>
      </c>
      <c r="E4943" t="s">
        <v>32</v>
      </c>
      <c r="F4943" t="s">
        <v>63</v>
      </c>
      <c r="G4943" t="s">
        <v>5200</v>
      </c>
      <c r="H4943" t="s">
        <v>35</v>
      </c>
      <c r="I4943" t="s">
        <v>36</v>
      </c>
      <c r="J4943">
        <v>26</v>
      </c>
      <c r="K4943">
        <v>25</v>
      </c>
      <c r="L4943">
        <f t="shared" si="231"/>
        <v>1</v>
      </c>
      <c r="M4943">
        <v>16</v>
      </c>
      <c r="N4943">
        <v>24103</v>
      </c>
      <c r="O4943" s="1">
        <f t="shared" si="232"/>
        <v>927.03846153846155</v>
      </c>
      <c r="P4943" s="1">
        <f t="shared" si="233"/>
        <v>23175.961538461539</v>
      </c>
      <c r="Q4943" s="1">
        <f>Table1[[#This Row],[Earned Basic Salary]]*20%</f>
        <v>4635.1923076923076</v>
      </c>
      <c r="R4943" s="1">
        <f>Table1[[#This Row],[Earned Basic Salary]]*10%</f>
        <v>2317.5961538461538</v>
      </c>
      <c r="S4943" s="1">
        <f>Table1[[#This Row],[Earned Basic Salary]]*12%</f>
        <v>2781.1153846153848</v>
      </c>
      <c r="T4943" s="1">
        <f>200</f>
        <v>200</v>
      </c>
      <c r="U4943" s="1">
        <f>Table1[[#This Row],[PF]]+Table1[[#This Row],[Professional Tax]]</f>
        <v>2981.1153846153848</v>
      </c>
      <c r="V4943" s="1">
        <f>Table1[[#This Row],[Overtime Hours]]*200</f>
        <v>3200</v>
      </c>
      <c r="W4943" s="1">
        <f>Table1[[#This Row],[Earned Basic Salary]]+Table1[[#This Row],[HRA]]+Table1[[#This Row],[DA]]+Table1[[#This Row],[Overtime Pay]]</f>
        <v>33328.75</v>
      </c>
      <c r="X4943" s="1">
        <f>Table1[[#This Row],[Gross Salary]]-Table1[[#This Row],[Total Deduction]]</f>
        <v>30347.634615384617</v>
      </c>
      <c r="Y4943" t="s">
        <v>37</v>
      </c>
      <c r="Z4943" t="s">
        <v>38</v>
      </c>
      <c r="AA4943" t="s">
        <v>17236</v>
      </c>
      <c r="AB4943" t="s">
        <v>17237</v>
      </c>
    </row>
    <row r="4944" spans="1:28" x14ac:dyDescent="0.3">
      <c r="A4944" t="s">
        <v>17238</v>
      </c>
      <c r="B4944" t="s">
        <v>517</v>
      </c>
      <c r="C4944">
        <v>21</v>
      </c>
      <c r="D4944" t="s">
        <v>53</v>
      </c>
      <c r="E4944" t="s">
        <v>45</v>
      </c>
      <c r="F4944" t="s">
        <v>69</v>
      </c>
      <c r="G4944" t="s">
        <v>11839</v>
      </c>
      <c r="H4944" t="s">
        <v>35</v>
      </c>
      <c r="I4944" t="s">
        <v>36</v>
      </c>
      <c r="J4944">
        <v>26</v>
      </c>
      <c r="K4944">
        <v>23</v>
      </c>
      <c r="L4944">
        <f t="shared" si="231"/>
        <v>3</v>
      </c>
      <c r="M4944">
        <v>6</v>
      </c>
      <c r="N4944">
        <v>38611</v>
      </c>
      <c r="O4944" s="1">
        <f t="shared" si="232"/>
        <v>1485.0384615384614</v>
      </c>
      <c r="P4944" s="1">
        <f t="shared" si="233"/>
        <v>34155.88461538461</v>
      </c>
      <c r="Q4944" s="1">
        <f>Table1[[#This Row],[Earned Basic Salary]]*20%</f>
        <v>6831.1769230769223</v>
      </c>
      <c r="R4944" s="1">
        <f>Table1[[#This Row],[Earned Basic Salary]]*10%</f>
        <v>3415.5884615384612</v>
      </c>
      <c r="S4944" s="1">
        <f>Table1[[#This Row],[Earned Basic Salary]]*12%</f>
        <v>4098.706153846153</v>
      </c>
      <c r="T4944" s="1">
        <f>200</f>
        <v>200</v>
      </c>
      <c r="U4944" s="1">
        <f>Table1[[#This Row],[PF]]+Table1[[#This Row],[Professional Tax]]</f>
        <v>4298.706153846153</v>
      </c>
      <c r="V4944" s="1">
        <f>Table1[[#This Row],[Overtime Hours]]*200</f>
        <v>1200</v>
      </c>
      <c r="W4944" s="1">
        <f>Table1[[#This Row],[Earned Basic Salary]]+Table1[[#This Row],[HRA]]+Table1[[#This Row],[DA]]+Table1[[#This Row],[Overtime Pay]]</f>
        <v>45602.649999999994</v>
      </c>
      <c r="X4944" s="1">
        <f>Table1[[#This Row],[Gross Salary]]-Table1[[#This Row],[Total Deduction]]</f>
        <v>41303.943846153838</v>
      </c>
      <c r="Y4944" t="s">
        <v>37</v>
      </c>
      <c r="Z4944" t="s">
        <v>48</v>
      </c>
      <c r="AA4944" t="s">
        <v>17239</v>
      </c>
      <c r="AB4944" t="s">
        <v>17240</v>
      </c>
    </row>
    <row r="4945" spans="1:28" x14ac:dyDescent="0.3">
      <c r="A4945" t="s">
        <v>17241</v>
      </c>
      <c r="B4945" t="s">
        <v>392</v>
      </c>
      <c r="C4945">
        <v>29</v>
      </c>
      <c r="D4945" t="s">
        <v>31</v>
      </c>
      <c r="E4945" t="s">
        <v>54</v>
      </c>
      <c r="F4945" t="s">
        <v>63</v>
      </c>
      <c r="G4945" t="s">
        <v>15755</v>
      </c>
      <c r="H4945" t="s">
        <v>35</v>
      </c>
      <c r="I4945" t="s">
        <v>36</v>
      </c>
      <c r="J4945">
        <v>26</v>
      </c>
      <c r="K4945">
        <v>23</v>
      </c>
      <c r="L4945">
        <f t="shared" si="231"/>
        <v>3</v>
      </c>
      <c r="M4945">
        <v>4</v>
      </c>
      <c r="N4945">
        <v>74482</v>
      </c>
      <c r="O4945" s="1">
        <f t="shared" si="232"/>
        <v>2864.6923076923076</v>
      </c>
      <c r="P4945" s="1">
        <f t="shared" si="233"/>
        <v>65887.923076923078</v>
      </c>
      <c r="Q4945" s="1">
        <f>Table1[[#This Row],[Earned Basic Salary]]*20%</f>
        <v>13177.584615384616</v>
      </c>
      <c r="R4945" s="1">
        <f>Table1[[#This Row],[Earned Basic Salary]]*10%</f>
        <v>6588.792307692308</v>
      </c>
      <c r="S4945" s="1">
        <f>Table1[[#This Row],[Earned Basic Salary]]*12%</f>
        <v>7906.5507692307692</v>
      </c>
      <c r="T4945" s="1">
        <f>200</f>
        <v>200</v>
      </c>
      <c r="U4945" s="1">
        <f>Table1[[#This Row],[PF]]+Table1[[#This Row],[Professional Tax]]</f>
        <v>8106.5507692307692</v>
      </c>
      <c r="V4945" s="1">
        <f>Table1[[#This Row],[Overtime Hours]]*200</f>
        <v>800</v>
      </c>
      <c r="W4945" s="1">
        <f>Table1[[#This Row],[Earned Basic Salary]]+Table1[[#This Row],[HRA]]+Table1[[#This Row],[DA]]+Table1[[#This Row],[Overtime Pay]]</f>
        <v>86454.3</v>
      </c>
      <c r="X4945" s="1">
        <f>Table1[[#This Row],[Gross Salary]]-Table1[[#This Row],[Total Deduction]]</f>
        <v>78347.74923076923</v>
      </c>
      <c r="Y4945" t="s">
        <v>37</v>
      </c>
      <c r="Z4945" t="s">
        <v>106</v>
      </c>
      <c r="AA4945" t="s">
        <v>17242</v>
      </c>
      <c r="AB4945" t="s">
        <v>17243</v>
      </c>
    </row>
    <row r="4946" spans="1:28" x14ac:dyDescent="0.3">
      <c r="A4946" t="s">
        <v>17244</v>
      </c>
      <c r="B4946" t="s">
        <v>255</v>
      </c>
      <c r="C4946">
        <v>50</v>
      </c>
      <c r="D4946" t="s">
        <v>127</v>
      </c>
      <c r="E4946" t="s">
        <v>121</v>
      </c>
      <c r="F4946" t="s">
        <v>69</v>
      </c>
      <c r="G4946" t="s">
        <v>9079</v>
      </c>
      <c r="H4946" t="s">
        <v>35</v>
      </c>
      <c r="I4946" t="s">
        <v>36</v>
      </c>
      <c r="J4946">
        <v>26</v>
      </c>
      <c r="K4946">
        <v>22</v>
      </c>
      <c r="L4946">
        <f t="shared" si="231"/>
        <v>4</v>
      </c>
      <c r="M4946">
        <v>17</v>
      </c>
      <c r="N4946">
        <v>69555</v>
      </c>
      <c r="O4946" s="1">
        <f t="shared" si="232"/>
        <v>2675.1923076923076</v>
      </c>
      <c r="P4946" s="1">
        <f t="shared" si="233"/>
        <v>58854.230769230766</v>
      </c>
      <c r="Q4946" s="1">
        <f>Table1[[#This Row],[Earned Basic Salary]]*20%</f>
        <v>11770.846153846154</v>
      </c>
      <c r="R4946" s="1">
        <f>Table1[[#This Row],[Earned Basic Salary]]*10%</f>
        <v>5885.4230769230771</v>
      </c>
      <c r="S4946" s="1">
        <f>Table1[[#This Row],[Earned Basic Salary]]*12%</f>
        <v>7062.5076923076913</v>
      </c>
      <c r="T4946" s="1">
        <f>200</f>
        <v>200</v>
      </c>
      <c r="U4946" s="1">
        <f>Table1[[#This Row],[PF]]+Table1[[#This Row],[Professional Tax]]</f>
        <v>7262.5076923076913</v>
      </c>
      <c r="V4946" s="1">
        <f>Table1[[#This Row],[Overtime Hours]]*200</f>
        <v>3400</v>
      </c>
      <c r="W4946" s="1">
        <f>Table1[[#This Row],[Earned Basic Salary]]+Table1[[#This Row],[HRA]]+Table1[[#This Row],[DA]]+Table1[[#This Row],[Overtime Pay]]</f>
        <v>79910.5</v>
      </c>
      <c r="X4946" s="1">
        <f>Table1[[#This Row],[Gross Salary]]-Table1[[#This Row],[Total Deduction]]</f>
        <v>72647.992307692315</v>
      </c>
      <c r="Y4946" t="s">
        <v>37</v>
      </c>
      <c r="Z4946" t="s">
        <v>95</v>
      </c>
      <c r="AA4946" t="s">
        <v>17245</v>
      </c>
      <c r="AB4946" t="s">
        <v>17246</v>
      </c>
    </row>
    <row r="4947" spans="1:28" x14ac:dyDescent="0.3">
      <c r="A4947" t="s">
        <v>17247</v>
      </c>
      <c r="B4947" t="s">
        <v>1452</v>
      </c>
      <c r="C4947">
        <v>44</v>
      </c>
      <c r="D4947" t="s">
        <v>81</v>
      </c>
      <c r="E4947" t="s">
        <v>82</v>
      </c>
      <c r="F4947" t="s">
        <v>69</v>
      </c>
      <c r="G4947" t="s">
        <v>17248</v>
      </c>
      <c r="H4947" t="s">
        <v>35</v>
      </c>
      <c r="I4947" t="s">
        <v>36</v>
      </c>
      <c r="J4947">
        <v>26</v>
      </c>
      <c r="K4947">
        <v>25</v>
      </c>
      <c r="L4947">
        <f t="shared" si="231"/>
        <v>1</v>
      </c>
      <c r="M4947">
        <v>3</v>
      </c>
      <c r="N4947">
        <v>63595</v>
      </c>
      <c r="O4947" s="1">
        <f t="shared" si="232"/>
        <v>2445.9615384615386</v>
      </c>
      <c r="P4947" s="1">
        <f t="shared" si="233"/>
        <v>61149.038461538461</v>
      </c>
      <c r="Q4947" s="1">
        <f>Table1[[#This Row],[Earned Basic Salary]]*20%</f>
        <v>12229.807692307693</v>
      </c>
      <c r="R4947" s="1">
        <f>Table1[[#This Row],[Earned Basic Salary]]*10%</f>
        <v>6114.9038461538466</v>
      </c>
      <c r="S4947" s="1">
        <f>Table1[[#This Row],[Earned Basic Salary]]*12%</f>
        <v>7337.8846153846152</v>
      </c>
      <c r="T4947" s="1">
        <f>200</f>
        <v>200</v>
      </c>
      <c r="U4947" s="1">
        <f>Table1[[#This Row],[PF]]+Table1[[#This Row],[Professional Tax]]</f>
        <v>7537.8846153846152</v>
      </c>
      <c r="V4947" s="1">
        <f>Table1[[#This Row],[Overtime Hours]]*200</f>
        <v>600</v>
      </c>
      <c r="W4947" s="1">
        <f>Table1[[#This Row],[Earned Basic Salary]]+Table1[[#This Row],[HRA]]+Table1[[#This Row],[DA]]+Table1[[#This Row],[Overtime Pay]]</f>
        <v>80093.75</v>
      </c>
      <c r="X4947" s="1">
        <f>Table1[[#This Row],[Gross Salary]]-Table1[[#This Row],[Total Deduction]]</f>
        <v>72555.86538461539</v>
      </c>
      <c r="Y4947" t="s">
        <v>37</v>
      </c>
      <c r="Z4947" t="s">
        <v>106</v>
      </c>
      <c r="AA4947" t="s">
        <v>17249</v>
      </c>
      <c r="AB4947" t="s">
        <v>17250</v>
      </c>
    </row>
    <row r="4948" spans="1:28" x14ac:dyDescent="0.3">
      <c r="A4948" t="s">
        <v>17251</v>
      </c>
      <c r="B4948" t="s">
        <v>475</v>
      </c>
      <c r="C4948">
        <v>40</v>
      </c>
      <c r="D4948" t="s">
        <v>61</v>
      </c>
      <c r="E4948" t="s">
        <v>121</v>
      </c>
      <c r="F4948" t="s">
        <v>55</v>
      </c>
      <c r="G4948" t="s">
        <v>3556</v>
      </c>
      <c r="H4948" t="s">
        <v>35</v>
      </c>
      <c r="I4948" t="s">
        <v>36</v>
      </c>
      <c r="J4948">
        <v>26</v>
      </c>
      <c r="K4948">
        <v>23</v>
      </c>
      <c r="L4948">
        <f t="shared" si="231"/>
        <v>3</v>
      </c>
      <c r="M4948">
        <v>16</v>
      </c>
      <c r="N4948">
        <v>41270</v>
      </c>
      <c r="O4948" s="1">
        <f t="shared" si="232"/>
        <v>1587.3076923076924</v>
      </c>
      <c r="P4948" s="1">
        <f t="shared" si="233"/>
        <v>36508.076923076922</v>
      </c>
      <c r="Q4948" s="1">
        <f>Table1[[#This Row],[Earned Basic Salary]]*20%</f>
        <v>7301.6153846153848</v>
      </c>
      <c r="R4948" s="1">
        <f>Table1[[#This Row],[Earned Basic Salary]]*10%</f>
        <v>3650.8076923076924</v>
      </c>
      <c r="S4948" s="1">
        <f>Table1[[#This Row],[Earned Basic Salary]]*12%</f>
        <v>4380.9692307692303</v>
      </c>
      <c r="T4948" s="1">
        <f>200</f>
        <v>200</v>
      </c>
      <c r="U4948" s="1">
        <f>Table1[[#This Row],[PF]]+Table1[[#This Row],[Professional Tax]]</f>
        <v>4580.9692307692303</v>
      </c>
      <c r="V4948" s="1">
        <f>Table1[[#This Row],[Overtime Hours]]*200</f>
        <v>3200</v>
      </c>
      <c r="W4948" s="1">
        <f>Table1[[#This Row],[Earned Basic Salary]]+Table1[[#This Row],[HRA]]+Table1[[#This Row],[DA]]+Table1[[#This Row],[Overtime Pay]]</f>
        <v>50660.5</v>
      </c>
      <c r="X4948" s="1">
        <f>Table1[[#This Row],[Gross Salary]]-Table1[[#This Row],[Total Deduction]]</f>
        <v>46079.530769230769</v>
      </c>
      <c r="Y4948" t="s">
        <v>37</v>
      </c>
      <c r="Z4948" t="s">
        <v>95</v>
      </c>
      <c r="AA4948" t="s">
        <v>17252</v>
      </c>
      <c r="AB4948" t="s">
        <v>17253</v>
      </c>
    </row>
    <row r="4949" spans="1:28" x14ac:dyDescent="0.3">
      <c r="A4949" t="s">
        <v>17254</v>
      </c>
      <c r="B4949" t="s">
        <v>2375</v>
      </c>
      <c r="C4949">
        <v>47</v>
      </c>
      <c r="D4949" t="s">
        <v>127</v>
      </c>
      <c r="E4949" t="s">
        <v>45</v>
      </c>
      <c r="F4949" t="s">
        <v>46</v>
      </c>
      <c r="G4949" t="s">
        <v>12265</v>
      </c>
      <c r="H4949" t="s">
        <v>35</v>
      </c>
      <c r="I4949" t="s">
        <v>36</v>
      </c>
      <c r="J4949">
        <v>26</v>
      </c>
      <c r="K4949">
        <v>21</v>
      </c>
      <c r="L4949">
        <f t="shared" si="231"/>
        <v>5</v>
      </c>
      <c r="M4949">
        <v>17</v>
      </c>
      <c r="N4949">
        <v>62066</v>
      </c>
      <c r="O4949" s="1">
        <f t="shared" si="232"/>
        <v>2387.1538461538462</v>
      </c>
      <c r="P4949" s="1">
        <f t="shared" si="233"/>
        <v>50130.230769230773</v>
      </c>
      <c r="Q4949" s="1">
        <f>Table1[[#This Row],[Earned Basic Salary]]*20%</f>
        <v>10026.046153846155</v>
      </c>
      <c r="R4949" s="1">
        <f>Table1[[#This Row],[Earned Basic Salary]]*10%</f>
        <v>5013.0230769230775</v>
      </c>
      <c r="S4949" s="1">
        <f>Table1[[#This Row],[Earned Basic Salary]]*12%</f>
        <v>6015.627692307693</v>
      </c>
      <c r="T4949" s="1">
        <f>200</f>
        <v>200</v>
      </c>
      <c r="U4949" s="1">
        <f>Table1[[#This Row],[PF]]+Table1[[#This Row],[Professional Tax]]</f>
        <v>6215.627692307693</v>
      </c>
      <c r="V4949" s="1">
        <f>Table1[[#This Row],[Overtime Hours]]*200</f>
        <v>3400</v>
      </c>
      <c r="W4949" s="1">
        <f>Table1[[#This Row],[Earned Basic Salary]]+Table1[[#This Row],[HRA]]+Table1[[#This Row],[DA]]+Table1[[#This Row],[Overtime Pay]]</f>
        <v>68569.3</v>
      </c>
      <c r="X4949" s="1">
        <f>Table1[[#This Row],[Gross Salary]]-Table1[[#This Row],[Total Deduction]]</f>
        <v>62353.672307692308</v>
      </c>
      <c r="Y4949" t="s">
        <v>37</v>
      </c>
      <c r="Z4949" t="s">
        <v>48</v>
      </c>
      <c r="AA4949" t="s">
        <v>17255</v>
      </c>
      <c r="AB4949" t="s">
        <v>17256</v>
      </c>
    </row>
    <row r="4950" spans="1:28" x14ac:dyDescent="0.3">
      <c r="A4950" t="s">
        <v>17257</v>
      </c>
      <c r="B4950" t="s">
        <v>1040</v>
      </c>
      <c r="C4950">
        <v>55</v>
      </c>
      <c r="D4950" t="s">
        <v>75</v>
      </c>
      <c r="E4950" t="s">
        <v>82</v>
      </c>
      <c r="F4950" t="s">
        <v>46</v>
      </c>
      <c r="G4950" t="s">
        <v>2281</v>
      </c>
      <c r="H4950" t="s">
        <v>35</v>
      </c>
      <c r="I4950" t="s">
        <v>36</v>
      </c>
      <c r="J4950">
        <v>26</v>
      </c>
      <c r="K4950">
        <v>25</v>
      </c>
      <c r="L4950">
        <f t="shared" si="231"/>
        <v>1</v>
      </c>
      <c r="M4950">
        <v>18</v>
      </c>
      <c r="N4950">
        <v>54703</v>
      </c>
      <c r="O4950" s="1">
        <f t="shared" si="232"/>
        <v>2103.9615384615386</v>
      </c>
      <c r="P4950" s="1">
        <f t="shared" si="233"/>
        <v>52599.038461538461</v>
      </c>
      <c r="Q4950" s="1">
        <f>Table1[[#This Row],[Earned Basic Salary]]*20%</f>
        <v>10519.807692307693</v>
      </c>
      <c r="R4950" s="1">
        <f>Table1[[#This Row],[Earned Basic Salary]]*10%</f>
        <v>5259.9038461538466</v>
      </c>
      <c r="S4950" s="1">
        <f>Table1[[#This Row],[Earned Basic Salary]]*12%</f>
        <v>6311.8846153846152</v>
      </c>
      <c r="T4950" s="1">
        <f>200</f>
        <v>200</v>
      </c>
      <c r="U4950" s="1">
        <f>Table1[[#This Row],[PF]]+Table1[[#This Row],[Professional Tax]]</f>
        <v>6511.8846153846152</v>
      </c>
      <c r="V4950" s="1">
        <f>Table1[[#This Row],[Overtime Hours]]*200</f>
        <v>3600</v>
      </c>
      <c r="W4950" s="1">
        <f>Table1[[#This Row],[Earned Basic Salary]]+Table1[[#This Row],[HRA]]+Table1[[#This Row],[DA]]+Table1[[#This Row],[Overtime Pay]]</f>
        <v>71978.75</v>
      </c>
      <c r="X4950" s="1">
        <f>Table1[[#This Row],[Gross Salary]]-Table1[[#This Row],[Total Deduction]]</f>
        <v>65466.865384615383</v>
      </c>
      <c r="Y4950" t="s">
        <v>37</v>
      </c>
      <c r="Z4950" t="s">
        <v>106</v>
      </c>
      <c r="AA4950" t="s">
        <v>17258</v>
      </c>
      <c r="AB4950" t="s">
        <v>17259</v>
      </c>
    </row>
    <row r="4951" spans="1:28" x14ac:dyDescent="0.3">
      <c r="A4951" t="s">
        <v>17260</v>
      </c>
      <c r="B4951" t="s">
        <v>300</v>
      </c>
      <c r="C4951">
        <v>43</v>
      </c>
      <c r="D4951" t="s">
        <v>61</v>
      </c>
      <c r="E4951" t="s">
        <v>32</v>
      </c>
      <c r="F4951" t="s">
        <v>46</v>
      </c>
      <c r="G4951" t="s">
        <v>10979</v>
      </c>
      <c r="H4951" t="s">
        <v>35</v>
      </c>
      <c r="I4951" t="s">
        <v>36</v>
      </c>
      <c r="J4951">
        <v>26</v>
      </c>
      <c r="K4951">
        <v>26</v>
      </c>
      <c r="L4951">
        <f t="shared" si="231"/>
        <v>0</v>
      </c>
      <c r="M4951">
        <v>17</v>
      </c>
      <c r="N4951">
        <v>29392</v>
      </c>
      <c r="O4951" s="1">
        <f t="shared" si="232"/>
        <v>1130.4615384615386</v>
      </c>
      <c r="P4951" s="1">
        <f t="shared" si="233"/>
        <v>29392.000000000004</v>
      </c>
      <c r="Q4951" s="1">
        <f>Table1[[#This Row],[Earned Basic Salary]]*20%</f>
        <v>5878.4000000000015</v>
      </c>
      <c r="R4951" s="1">
        <f>Table1[[#This Row],[Earned Basic Salary]]*10%</f>
        <v>2939.2000000000007</v>
      </c>
      <c r="S4951" s="1">
        <f>Table1[[#This Row],[Earned Basic Salary]]*12%</f>
        <v>3527.0400000000004</v>
      </c>
      <c r="T4951" s="1">
        <f>200</f>
        <v>200</v>
      </c>
      <c r="U4951" s="1">
        <f>Table1[[#This Row],[PF]]+Table1[[#This Row],[Professional Tax]]</f>
        <v>3727.0400000000004</v>
      </c>
      <c r="V4951" s="1">
        <f>Table1[[#This Row],[Overtime Hours]]*200</f>
        <v>3400</v>
      </c>
      <c r="W4951" s="1">
        <f>Table1[[#This Row],[Earned Basic Salary]]+Table1[[#This Row],[HRA]]+Table1[[#This Row],[DA]]+Table1[[#This Row],[Overtime Pay]]</f>
        <v>41609.600000000006</v>
      </c>
      <c r="X4951" s="1">
        <f>Table1[[#This Row],[Gross Salary]]-Table1[[#This Row],[Total Deduction]]</f>
        <v>37882.560000000005</v>
      </c>
      <c r="Y4951" t="s">
        <v>37</v>
      </c>
      <c r="Z4951" t="s">
        <v>38</v>
      </c>
      <c r="AA4951" t="s">
        <v>17261</v>
      </c>
      <c r="AB4951" t="s">
        <v>17262</v>
      </c>
    </row>
    <row r="4952" spans="1:28" x14ac:dyDescent="0.3">
      <c r="A4952" t="s">
        <v>17263</v>
      </c>
      <c r="B4952" t="s">
        <v>367</v>
      </c>
      <c r="C4952">
        <v>37</v>
      </c>
      <c r="D4952" t="s">
        <v>61</v>
      </c>
      <c r="E4952" t="s">
        <v>121</v>
      </c>
      <c r="F4952" t="s">
        <v>89</v>
      </c>
      <c r="G4952" t="s">
        <v>14132</v>
      </c>
      <c r="H4952" t="s">
        <v>35</v>
      </c>
      <c r="I4952" t="s">
        <v>36</v>
      </c>
      <c r="J4952">
        <v>26</v>
      </c>
      <c r="K4952">
        <v>22</v>
      </c>
      <c r="L4952">
        <f t="shared" si="231"/>
        <v>4</v>
      </c>
      <c r="M4952">
        <v>5</v>
      </c>
      <c r="N4952">
        <v>60925</v>
      </c>
      <c r="O4952" s="1">
        <f t="shared" si="232"/>
        <v>2343.2692307692309</v>
      </c>
      <c r="P4952" s="1">
        <f t="shared" si="233"/>
        <v>51551.923076923078</v>
      </c>
      <c r="Q4952" s="1">
        <f>Table1[[#This Row],[Earned Basic Salary]]*20%</f>
        <v>10310.384615384617</v>
      </c>
      <c r="R4952" s="1">
        <f>Table1[[#This Row],[Earned Basic Salary]]*10%</f>
        <v>5155.1923076923085</v>
      </c>
      <c r="S4952" s="1">
        <f>Table1[[#This Row],[Earned Basic Salary]]*12%</f>
        <v>6186.2307692307695</v>
      </c>
      <c r="T4952" s="1">
        <f>200</f>
        <v>200</v>
      </c>
      <c r="U4952" s="1">
        <f>Table1[[#This Row],[PF]]+Table1[[#This Row],[Professional Tax]]</f>
        <v>6386.2307692307695</v>
      </c>
      <c r="V4952" s="1">
        <f>Table1[[#This Row],[Overtime Hours]]*200</f>
        <v>1000</v>
      </c>
      <c r="W4952" s="1">
        <f>Table1[[#This Row],[Earned Basic Salary]]+Table1[[#This Row],[HRA]]+Table1[[#This Row],[DA]]+Table1[[#This Row],[Overtime Pay]]</f>
        <v>68017.5</v>
      </c>
      <c r="X4952" s="1">
        <f>Table1[[#This Row],[Gross Salary]]-Table1[[#This Row],[Total Deduction]]</f>
        <v>61631.269230769234</v>
      </c>
      <c r="Y4952" t="s">
        <v>37</v>
      </c>
      <c r="Z4952" t="s">
        <v>48</v>
      </c>
      <c r="AA4952" t="s">
        <v>17264</v>
      </c>
      <c r="AB4952" t="s">
        <v>17265</v>
      </c>
    </row>
    <row r="4953" spans="1:28" x14ac:dyDescent="0.3">
      <c r="A4953" t="s">
        <v>17266</v>
      </c>
      <c r="B4953" t="s">
        <v>1889</v>
      </c>
      <c r="C4953">
        <v>31</v>
      </c>
      <c r="D4953" t="s">
        <v>127</v>
      </c>
      <c r="E4953" t="s">
        <v>45</v>
      </c>
      <c r="F4953" t="s">
        <v>89</v>
      </c>
      <c r="G4953" t="s">
        <v>13547</v>
      </c>
      <c r="H4953" t="s">
        <v>35</v>
      </c>
      <c r="I4953" t="s">
        <v>36</v>
      </c>
      <c r="J4953">
        <v>26</v>
      </c>
      <c r="K4953">
        <v>26</v>
      </c>
      <c r="L4953">
        <f t="shared" si="231"/>
        <v>0</v>
      </c>
      <c r="M4953">
        <v>3</v>
      </c>
      <c r="N4953">
        <v>19283</v>
      </c>
      <c r="O4953" s="1">
        <f t="shared" si="232"/>
        <v>741.65384615384619</v>
      </c>
      <c r="P4953" s="1">
        <f t="shared" si="233"/>
        <v>19283</v>
      </c>
      <c r="Q4953" s="1">
        <f>Table1[[#This Row],[Earned Basic Salary]]*20%</f>
        <v>3856.6000000000004</v>
      </c>
      <c r="R4953" s="1">
        <f>Table1[[#This Row],[Earned Basic Salary]]*10%</f>
        <v>1928.3000000000002</v>
      </c>
      <c r="S4953" s="1">
        <f>Table1[[#This Row],[Earned Basic Salary]]*12%</f>
        <v>2313.96</v>
      </c>
      <c r="T4953" s="1">
        <f>200</f>
        <v>200</v>
      </c>
      <c r="U4953" s="1">
        <f>Table1[[#This Row],[PF]]+Table1[[#This Row],[Professional Tax]]</f>
        <v>2513.96</v>
      </c>
      <c r="V4953" s="1">
        <f>Table1[[#This Row],[Overtime Hours]]*200</f>
        <v>600</v>
      </c>
      <c r="W4953" s="1">
        <f>Table1[[#This Row],[Earned Basic Salary]]+Table1[[#This Row],[HRA]]+Table1[[#This Row],[DA]]+Table1[[#This Row],[Overtime Pay]]</f>
        <v>25667.899999999998</v>
      </c>
      <c r="X4953" s="1">
        <f>Table1[[#This Row],[Gross Salary]]-Table1[[#This Row],[Total Deduction]]</f>
        <v>23153.94</v>
      </c>
      <c r="Y4953" t="s">
        <v>37</v>
      </c>
      <c r="Z4953" t="s">
        <v>38</v>
      </c>
      <c r="AA4953" t="s">
        <v>17267</v>
      </c>
      <c r="AB4953" t="s">
        <v>17268</v>
      </c>
    </row>
    <row r="4954" spans="1:28" x14ac:dyDescent="0.3">
      <c r="A4954" t="s">
        <v>17269</v>
      </c>
      <c r="B4954" t="s">
        <v>475</v>
      </c>
      <c r="C4954">
        <v>33</v>
      </c>
      <c r="D4954" t="s">
        <v>31</v>
      </c>
      <c r="E4954" t="s">
        <v>54</v>
      </c>
      <c r="F4954" t="s">
        <v>46</v>
      </c>
      <c r="G4954" t="s">
        <v>476</v>
      </c>
      <c r="H4954" t="s">
        <v>35</v>
      </c>
      <c r="I4954" t="s">
        <v>36</v>
      </c>
      <c r="J4954">
        <v>26</v>
      </c>
      <c r="K4954">
        <v>24</v>
      </c>
      <c r="L4954">
        <f t="shared" si="231"/>
        <v>2</v>
      </c>
      <c r="M4954">
        <v>10</v>
      </c>
      <c r="N4954">
        <v>22351</v>
      </c>
      <c r="O4954" s="1">
        <f t="shared" si="232"/>
        <v>859.65384615384619</v>
      </c>
      <c r="P4954" s="1">
        <f t="shared" si="233"/>
        <v>20631.692307692309</v>
      </c>
      <c r="Q4954" s="1">
        <f>Table1[[#This Row],[Earned Basic Salary]]*20%</f>
        <v>4126.3384615384621</v>
      </c>
      <c r="R4954" s="1">
        <f>Table1[[#This Row],[Earned Basic Salary]]*10%</f>
        <v>2063.169230769231</v>
      </c>
      <c r="S4954" s="1">
        <f>Table1[[#This Row],[Earned Basic Salary]]*12%</f>
        <v>2475.8030769230768</v>
      </c>
      <c r="T4954" s="1">
        <f>200</f>
        <v>200</v>
      </c>
      <c r="U4954" s="1">
        <f>Table1[[#This Row],[PF]]+Table1[[#This Row],[Professional Tax]]</f>
        <v>2675.8030769230768</v>
      </c>
      <c r="V4954" s="1">
        <f>Table1[[#This Row],[Overtime Hours]]*200</f>
        <v>2000</v>
      </c>
      <c r="W4954" s="1">
        <f>Table1[[#This Row],[Earned Basic Salary]]+Table1[[#This Row],[HRA]]+Table1[[#This Row],[DA]]+Table1[[#This Row],[Overtime Pay]]</f>
        <v>28821.200000000001</v>
      </c>
      <c r="X4954" s="1">
        <f>Table1[[#This Row],[Gross Salary]]-Table1[[#This Row],[Total Deduction]]</f>
        <v>26145.396923076925</v>
      </c>
      <c r="Y4954" t="s">
        <v>37</v>
      </c>
      <c r="Z4954" t="s">
        <v>106</v>
      </c>
      <c r="AA4954" t="s">
        <v>17270</v>
      </c>
      <c r="AB4954" t="s">
        <v>17271</v>
      </c>
    </row>
    <row r="4955" spans="1:28" x14ac:dyDescent="0.3">
      <c r="A4955" t="s">
        <v>17272</v>
      </c>
      <c r="B4955" t="s">
        <v>415</v>
      </c>
      <c r="C4955">
        <v>37</v>
      </c>
      <c r="D4955" t="s">
        <v>53</v>
      </c>
      <c r="E4955" t="s">
        <v>32</v>
      </c>
      <c r="F4955" t="s">
        <v>69</v>
      </c>
      <c r="G4955" t="s">
        <v>7150</v>
      </c>
      <c r="H4955" t="s">
        <v>35</v>
      </c>
      <c r="I4955" t="s">
        <v>36</v>
      </c>
      <c r="J4955">
        <v>26</v>
      </c>
      <c r="K4955">
        <v>25</v>
      </c>
      <c r="L4955">
        <f t="shared" si="231"/>
        <v>1</v>
      </c>
      <c r="M4955">
        <v>8</v>
      </c>
      <c r="N4955">
        <v>39694</v>
      </c>
      <c r="O4955" s="1">
        <f t="shared" si="232"/>
        <v>1526.6923076923076</v>
      </c>
      <c r="P4955" s="1">
        <f t="shared" si="233"/>
        <v>38167.307692307688</v>
      </c>
      <c r="Q4955" s="1">
        <f>Table1[[#This Row],[Earned Basic Salary]]*20%</f>
        <v>7633.4615384615381</v>
      </c>
      <c r="R4955" s="1">
        <f>Table1[[#This Row],[Earned Basic Salary]]*10%</f>
        <v>3816.7307692307691</v>
      </c>
      <c r="S4955" s="1">
        <f>Table1[[#This Row],[Earned Basic Salary]]*12%</f>
        <v>4580.076923076922</v>
      </c>
      <c r="T4955" s="1">
        <f>200</f>
        <v>200</v>
      </c>
      <c r="U4955" s="1">
        <f>Table1[[#This Row],[PF]]+Table1[[#This Row],[Professional Tax]]</f>
        <v>4780.076923076922</v>
      </c>
      <c r="V4955" s="1">
        <f>Table1[[#This Row],[Overtime Hours]]*200</f>
        <v>1600</v>
      </c>
      <c r="W4955" s="1">
        <f>Table1[[#This Row],[Earned Basic Salary]]+Table1[[#This Row],[HRA]]+Table1[[#This Row],[DA]]+Table1[[#This Row],[Overtime Pay]]</f>
        <v>51217.499999999993</v>
      </c>
      <c r="X4955" s="1">
        <f>Table1[[#This Row],[Gross Salary]]-Table1[[#This Row],[Total Deduction]]</f>
        <v>46437.423076923071</v>
      </c>
      <c r="Y4955" t="s">
        <v>37</v>
      </c>
      <c r="Z4955" t="s">
        <v>38</v>
      </c>
      <c r="AA4955" t="s">
        <v>17273</v>
      </c>
      <c r="AB4955" t="s">
        <v>17274</v>
      </c>
    </row>
    <row r="4956" spans="1:28" x14ac:dyDescent="0.3">
      <c r="A4956" t="s">
        <v>17275</v>
      </c>
      <c r="B4956" t="s">
        <v>1090</v>
      </c>
      <c r="C4956">
        <v>38</v>
      </c>
      <c r="D4956" t="s">
        <v>44</v>
      </c>
      <c r="E4956" t="s">
        <v>45</v>
      </c>
      <c r="F4956" t="s">
        <v>55</v>
      </c>
      <c r="G4956" t="s">
        <v>1337</v>
      </c>
      <c r="H4956" t="s">
        <v>35</v>
      </c>
      <c r="I4956" t="s">
        <v>36</v>
      </c>
      <c r="J4956">
        <v>26</v>
      </c>
      <c r="K4956">
        <v>23</v>
      </c>
      <c r="L4956">
        <f t="shared" si="231"/>
        <v>3</v>
      </c>
      <c r="M4956">
        <v>15</v>
      </c>
      <c r="N4956">
        <v>79143</v>
      </c>
      <c r="O4956" s="1">
        <f t="shared" si="232"/>
        <v>3043.9615384615386</v>
      </c>
      <c r="P4956" s="1">
        <f t="shared" si="233"/>
        <v>70011.11538461539</v>
      </c>
      <c r="Q4956" s="1">
        <f>Table1[[#This Row],[Earned Basic Salary]]*20%</f>
        <v>14002.223076923079</v>
      </c>
      <c r="R4956" s="1">
        <f>Table1[[#This Row],[Earned Basic Salary]]*10%</f>
        <v>7001.1115384615396</v>
      </c>
      <c r="S4956" s="1">
        <f>Table1[[#This Row],[Earned Basic Salary]]*12%</f>
        <v>8401.333846153846</v>
      </c>
      <c r="T4956" s="1">
        <f>200</f>
        <v>200</v>
      </c>
      <c r="U4956" s="1">
        <f>Table1[[#This Row],[PF]]+Table1[[#This Row],[Professional Tax]]</f>
        <v>8601.333846153846</v>
      </c>
      <c r="V4956" s="1">
        <f>Table1[[#This Row],[Overtime Hours]]*200</f>
        <v>3000</v>
      </c>
      <c r="W4956" s="1">
        <f>Table1[[#This Row],[Earned Basic Salary]]+Table1[[#This Row],[HRA]]+Table1[[#This Row],[DA]]+Table1[[#This Row],[Overtime Pay]]</f>
        <v>94014.450000000012</v>
      </c>
      <c r="X4956" s="1">
        <f>Table1[[#This Row],[Gross Salary]]-Table1[[#This Row],[Total Deduction]]</f>
        <v>85413.11615384616</v>
      </c>
      <c r="Y4956" t="s">
        <v>37</v>
      </c>
      <c r="Z4956" t="s">
        <v>48</v>
      </c>
      <c r="AA4956" t="s">
        <v>17276</v>
      </c>
      <c r="AB4956" t="s">
        <v>17277</v>
      </c>
    </row>
    <row r="4957" spans="1:28" x14ac:dyDescent="0.3">
      <c r="A4957" t="s">
        <v>17278</v>
      </c>
      <c r="B4957" t="s">
        <v>339</v>
      </c>
      <c r="C4957">
        <v>49</v>
      </c>
      <c r="D4957" t="s">
        <v>75</v>
      </c>
      <c r="E4957" t="s">
        <v>54</v>
      </c>
      <c r="F4957" t="s">
        <v>83</v>
      </c>
      <c r="G4957" t="s">
        <v>2138</v>
      </c>
      <c r="H4957" t="s">
        <v>35</v>
      </c>
      <c r="I4957" t="s">
        <v>36</v>
      </c>
      <c r="J4957">
        <v>26</v>
      </c>
      <c r="K4957">
        <v>24</v>
      </c>
      <c r="L4957">
        <f t="shared" si="231"/>
        <v>2</v>
      </c>
      <c r="M4957">
        <v>8</v>
      </c>
      <c r="N4957">
        <v>55755</v>
      </c>
      <c r="O4957" s="1">
        <f t="shared" si="232"/>
        <v>2144.4230769230771</v>
      </c>
      <c r="P4957" s="1">
        <f t="shared" si="233"/>
        <v>51466.153846153851</v>
      </c>
      <c r="Q4957" s="1">
        <f>Table1[[#This Row],[Earned Basic Salary]]*20%</f>
        <v>10293.230769230771</v>
      </c>
      <c r="R4957" s="1">
        <f>Table1[[#This Row],[Earned Basic Salary]]*10%</f>
        <v>5146.6153846153857</v>
      </c>
      <c r="S4957" s="1">
        <f>Table1[[#This Row],[Earned Basic Salary]]*12%</f>
        <v>6175.9384615384615</v>
      </c>
      <c r="T4957" s="1">
        <f>200</f>
        <v>200</v>
      </c>
      <c r="U4957" s="1">
        <f>Table1[[#This Row],[PF]]+Table1[[#This Row],[Professional Tax]]</f>
        <v>6375.9384615384615</v>
      </c>
      <c r="V4957" s="1">
        <f>Table1[[#This Row],[Overtime Hours]]*200</f>
        <v>1600</v>
      </c>
      <c r="W4957" s="1">
        <f>Table1[[#This Row],[Earned Basic Salary]]+Table1[[#This Row],[HRA]]+Table1[[#This Row],[DA]]+Table1[[#This Row],[Overtime Pay]]</f>
        <v>68506.000000000015</v>
      </c>
      <c r="X4957" s="1">
        <f>Table1[[#This Row],[Gross Salary]]-Table1[[#This Row],[Total Deduction]]</f>
        <v>62130.061538461552</v>
      </c>
      <c r="Y4957" t="s">
        <v>37</v>
      </c>
      <c r="Z4957" t="s">
        <v>95</v>
      </c>
      <c r="AA4957" t="s">
        <v>17279</v>
      </c>
      <c r="AB4957" t="s">
        <v>17280</v>
      </c>
    </row>
    <row r="4958" spans="1:28" x14ac:dyDescent="0.3">
      <c r="A4958" t="s">
        <v>17281</v>
      </c>
      <c r="B4958" t="s">
        <v>1639</v>
      </c>
      <c r="C4958">
        <v>54</v>
      </c>
      <c r="D4958" t="s">
        <v>61</v>
      </c>
      <c r="E4958" t="s">
        <v>82</v>
      </c>
      <c r="F4958" t="s">
        <v>89</v>
      </c>
      <c r="G4958" t="s">
        <v>6931</v>
      </c>
      <c r="H4958" t="s">
        <v>35</v>
      </c>
      <c r="I4958" t="s">
        <v>36</v>
      </c>
      <c r="J4958">
        <v>26</v>
      </c>
      <c r="K4958">
        <v>23</v>
      </c>
      <c r="L4958">
        <f t="shared" si="231"/>
        <v>3</v>
      </c>
      <c r="M4958">
        <v>6</v>
      </c>
      <c r="N4958">
        <v>64512</v>
      </c>
      <c r="O4958" s="1">
        <f t="shared" si="232"/>
        <v>2481.2307692307691</v>
      </c>
      <c r="P4958" s="1">
        <f t="shared" si="233"/>
        <v>57068.307692307688</v>
      </c>
      <c r="Q4958" s="1">
        <f>Table1[[#This Row],[Earned Basic Salary]]*20%</f>
        <v>11413.661538461538</v>
      </c>
      <c r="R4958" s="1">
        <f>Table1[[#This Row],[Earned Basic Salary]]*10%</f>
        <v>5706.830769230769</v>
      </c>
      <c r="S4958" s="1">
        <f>Table1[[#This Row],[Earned Basic Salary]]*12%</f>
        <v>6848.1969230769218</v>
      </c>
      <c r="T4958" s="1">
        <f>200</f>
        <v>200</v>
      </c>
      <c r="U4958" s="1">
        <f>Table1[[#This Row],[PF]]+Table1[[#This Row],[Professional Tax]]</f>
        <v>7048.1969230769218</v>
      </c>
      <c r="V4958" s="1">
        <f>Table1[[#This Row],[Overtime Hours]]*200</f>
        <v>1200</v>
      </c>
      <c r="W4958" s="1">
        <f>Table1[[#This Row],[Earned Basic Salary]]+Table1[[#This Row],[HRA]]+Table1[[#This Row],[DA]]+Table1[[#This Row],[Overtime Pay]]</f>
        <v>75388.800000000003</v>
      </c>
      <c r="X4958" s="1">
        <f>Table1[[#This Row],[Gross Salary]]-Table1[[#This Row],[Total Deduction]]</f>
        <v>68340.603076923086</v>
      </c>
      <c r="Y4958" t="s">
        <v>37</v>
      </c>
      <c r="Z4958" t="s">
        <v>95</v>
      </c>
      <c r="AA4958" t="s">
        <v>17282</v>
      </c>
      <c r="AB4958" t="s">
        <v>17283</v>
      </c>
    </row>
    <row r="4959" spans="1:28" x14ac:dyDescent="0.3">
      <c r="A4959" t="s">
        <v>17284</v>
      </c>
      <c r="B4959" t="s">
        <v>295</v>
      </c>
      <c r="C4959">
        <v>40</v>
      </c>
      <c r="D4959" t="s">
        <v>127</v>
      </c>
      <c r="E4959" t="s">
        <v>121</v>
      </c>
      <c r="F4959" t="s">
        <v>55</v>
      </c>
      <c r="G4959" t="s">
        <v>2687</v>
      </c>
      <c r="H4959" t="s">
        <v>35</v>
      </c>
      <c r="I4959" t="s">
        <v>36</v>
      </c>
      <c r="J4959">
        <v>26</v>
      </c>
      <c r="K4959">
        <v>24</v>
      </c>
      <c r="L4959">
        <f t="shared" si="231"/>
        <v>2</v>
      </c>
      <c r="M4959">
        <v>18</v>
      </c>
      <c r="N4959">
        <v>51164</v>
      </c>
      <c r="O4959" s="1">
        <f t="shared" si="232"/>
        <v>1967.8461538461538</v>
      </c>
      <c r="P4959" s="1">
        <f t="shared" si="233"/>
        <v>47228.307692307688</v>
      </c>
      <c r="Q4959" s="1">
        <f>Table1[[#This Row],[Earned Basic Salary]]*20%</f>
        <v>9445.6615384615379</v>
      </c>
      <c r="R4959" s="1">
        <f>Table1[[#This Row],[Earned Basic Salary]]*10%</f>
        <v>4722.830769230769</v>
      </c>
      <c r="S4959" s="1">
        <f>Table1[[#This Row],[Earned Basic Salary]]*12%</f>
        <v>5667.3969230769226</v>
      </c>
      <c r="T4959" s="1">
        <f>200</f>
        <v>200</v>
      </c>
      <c r="U4959" s="1">
        <f>Table1[[#This Row],[PF]]+Table1[[#This Row],[Professional Tax]]</f>
        <v>5867.3969230769226</v>
      </c>
      <c r="V4959" s="1">
        <f>Table1[[#This Row],[Overtime Hours]]*200</f>
        <v>3600</v>
      </c>
      <c r="W4959" s="1">
        <f>Table1[[#This Row],[Earned Basic Salary]]+Table1[[#This Row],[HRA]]+Table1[[#This Row],[DA]]+Table1[[#This Row],[Overtime Pay]]</f>
        <v>64996.799999999996</v>
      </c>
      <c r="X4959" s="1">
        <f>Table1[[#This Row],[Gross Salary]]-Table1[[#This Row],[Total Deduction]]</f>
        <v>59129.403076923074</v>
      </c>
      <c r="Y4959" t="s">
        <v>37</v>
      </c>
      <c r="Z4959" t="s">
        <v>48</v>
      </c>
      <c r="AA4959" t="s">
        <v>17285</v>
      </c>
      <c r="AB4959" t="s">
        <v>17286</v>
      </c>
    </row>
    <row r="4960" spans="1:28" x14ac:dyDescent="0.3">
      <c r="A4960" t="s">
        <v>17287</v>
      </c>
      <c r="B4960" t="s">
        <v>2257</v>
      </c>
      <c r="C4960">
        <v>32</v>
      </c>
      <c r="D4960" t="s">
        <v>61</v>
      </c>
      <c r="E4960" t="s">
        <v>82</v>
      </c>
      <c r="F4960" t="s">
        <v>63</v>
      </c>
      <c r="G4960" t="s">
        <v>7556</v>
      </c>
      <c r="H4960" t="s">
        <v>35</v>
      </c>
      <c r="I4960" t="s">
        <v>36</v>
      </c>
      <c r="J4960">
        <v>26</v>
      </c>
      <c r="K4960">
        <v>22</v>
      </c>
      <c r="L4960">
        <f t="shared" si="231"/>
        <v>4</v>
      </c>
      <c r="M4960">
        <v>13</v>
      </c>
      <c r="N4960">
        <v>27844</v>
      </c>
      <c r="O4960" s="1">
        <f t="shared" si="232"/>
        <v>1070.9230769230769</v>
      </c>
      <c r="P4960" s="1">
        <f t="shared" si="233"/>
        <v>23560.307692307691</v>
      </c>
      <c r="Q4960" s="1">
        <f>Table1[[#This Row],[Earned Basic Salary]]*20%</f>
        <v>4712.0615384615385</v>
      </c>
      <c r="R4960" s="1">
        <f>Table1[[#This Row],[Earned Basic Salary]]*10%</f>
        <v>2356.0307692307692</v>
      </c>
      <c r="S4960" s="1">
        <f>Table1[[#This Row],[Earned Basic Salary]]*12%</f>
        <v>2827.2369230769227</v>
      </c>
      <c r="T4960" s="1">
        <f>200</f>
        <v>200</v>
      </c>
      <c r="U4960" s="1">
        <f>Table1[[#This Row],[PF]]+Table1[[#This Row],[Professional Tax]]</f>
        <v>3027.2369230769227</v>
      </c>
      <c r="V4960" s="1">
        <f>Table1[[#This Row],[Overtime Hours]]*200</f>
        <v>2600</v>
      </c>
      <c r="W4960" s="1">
        <f>Table1[[#This Row],[Earned Basic Salary]]+Table1[[#This Row],[HRA]]+Table1[[#This Row],[DA]]+Table1[[#This Row],[Overtime Pay]]</f>
        <v>33228.399999999994</v>
      </c>
      <c r="X4960" s="1">
        <f>Table1[[#This Row],[Gross Salary]]-Table1[[#This Row],[Total Deduction]]</f>
        <v>30201.163076923072</v>
      </c>
      <c r="Y4960" t="s">
        <v>37</v>
      </c>
      <c r="Z4960" t="s">
        <v>38</v>
      </c>
      <c r="AA4960" t="s">
        <v>17288</v>
      </c>
      <c r="AB4960" t="s">
        <v>17289</v>
      </c>
    </row>
    <row r="4961" spans="1:28" x14ac:dyDescent="0.3">
      <c r="A4961" t="s">
        <v>17290</v>
      </c>
      <c r="B4961" t="s">
        <v>202</v>
      </c>
      <c r="C4961">
        <v>29</v>
      </c>
      <c r="D4961" t="s">
        <v>31</v>
      </c>
      <c r="E4961" t="s">
        <v>121</v>
      </c>
      <c r="F4961" t="s">
        <v>33</v>
      </c>
      <c r="G4961" t="s">
        <v>17291</v>
      </c>
      <c r="H4961" t="s">
        <v>35</v>
      </c>
      <c r="I4961" t="s">
        <v>36</v>
      </c>
      <c r="J4961">
        <v>26</v>
      </c>
      <c r="K4961">
        <v>25</v>
      </c>
      <c r="L4961">
        <f t="shared" si="231"/>
        <v>1</v>
      </c>
      <c r="M4961">
        <v>20</v>
      </c>
      <c r="N4961">
        <v>36543</v>
      </c>
      <c r="O4961" s="1">
        <f t="shared" si="232"/>
        <v>1405.5</v>
      </c>
      <c r="P4961" s="1">
        <f t="shared" si="233"/>
        <v>35137.5</v>
      </c>
      <c r="Q4961" s="1">
        <f>Table1[[#This Row],[Earned Basic Salary]]*20%</f>
        <v>7027.5</v>
      </c>
      <c r="R4961" s="1">
        <f>Table1[[#This Row],[Earned Basic Salary]]*10%</f>
        <v>3513.75</v>
      </c>
      <c r="S4961" s="1">
        <f>Table1[[#This Row],[Earned Basic Salary]]*12%</f>
        <v>4216.5</v>
      </c>
      <c r="T4961" s="1">
        <f>200</f>
        <v>200</v>
      </c>
      <c r="U4961" s="1">
        <f>Table1[[#This Row],[PF]]+Table1[[#This Row],[Professional Tax]]</f>
        <v>4416.5</v>
      </c>
      <c r="V4961" s="1">
        <f>Table1[[#This Row],[Overtime Hours]]*200</f>
        <v>4000</v>
      </c>
      <c r="W4961" s="1">
        <f>Table1[[#This Row],[Earned Basic Salary]]+Table1[[#This Row],[HRA]]+Table1[[#This Row],[DA]]+Table1[[#This Row],[Overtime Pay]]</f>
        <v>49678.75</v>
      </c>
      <c r="X4961" s="1">
        <f>Table1[[#This Row],[Gross Salary]]-Table1[[#This Row],[Total Deduction]]</f>
        <v>45262.25</v>
      </c>
      <c r="Y4961" t="s">
        <v>37</v>
      </c>
      <c r="Z4961" t="s">
        <v>48</v>
      </c>
      <c r="AA4961" t="s">
        <v>17292</v>
      </c>
      <c r="AB4961" t="s">
        <v>17293</v>
      </c>
    </row>
    <row r="4962" spans="1:28" x14ac:dyDescent="0.3">
      <c r="A4962" t="s">
        <v>17294</v>
      </c>
      <c r="B4962" t="s">
        <v>148</v>
      </c>
      <c r="C4962">
        <v>52</v>
      </c>
      <c r="D4962" t="s">
        <v>31</v>
      </c>
      <c r="E4962" t="s">
        <v>32</v>
      </c>
      <c r="F4962" t="s">
        <v>33</v>
      </c>
      <c r="G4962" t="s">
        <v>5932</v>
      </c>
      <c r="H4962" t="s">
        <v>35</v>
      </c>
      <c r="I4962" t="s">
        <v>36</v>
      </c>
      <c r="J4962">
        <v>26</v>
      </c>
      <c r="K4962">
        <v>22</v>
      </c>
      <c r="L4962">
        <f t="shared" si="231"/>
        <v>4</v>
      </c>
      <c r="M4962">
        <v>2</v>
      </c>
      <c r="N4962">
        <v>66914</v>
      </c>
      <c r="O4962" s="1">
        <f t="shared" si="232"/>
        <v>2573.6153846153848</v>
      </c>
      <c r="P4962" s="1">
        <f t="shared" si="233"/>
        <v>56619.538461538468</v>
      </c>
      <c r="Q4962" s="1">
        <f>Table1[[#This Row],[Earned Basic Salary]]*20%</f>
        <v>11323.907692307694</v>
      </c>
      <c r="R4962" s="1">
        <f>Table1[[#This Row],[Earned Basic Salary]]*10%</f>
        <v>5661.9538461538468</v>
      </c>
      <c r="S4962" s="1">
        <f>Table1[[#This Row],[Earned Basic Salary]]*12%</f>
        <v>6794.3446153846162</v>
      </c>
      <c r="T4962" s="1">
        <f>200</f>
        <v>200</v>
      </c>
      <c r="U4962" s="1">
        <f>Table1[[#This Row],[PF]]+Table1[[#This Row],[Professional Tax]]</f>
        <v>6994.3446153846162</v>
      </c>
      <c r="V4962" s="1">
        <f>Table1[[#This Row],[Overtime Hours]]*200</f>
        <v>400</v>
      </c>
      <c r="W4962" s="1">
        <f>Table1[[#This Row],[Earned Basic Salary]]+Table1[[#This Row],[HRA]]+Table1[[#This Row],[DA]]+Table1[[#This Row],[Overtime Pay]]</f>
        <v>74005.400000000009</v>
      </c>
      <c r="X4962" s="1">
        <f>Table1[[#This Row],[Gross Salary]]-Table1[[#This Row],[Total Deduction]]</f>
        <v>67011.055384615393</v>
      </c>
      <c r="Y4962" t="s">
        <v>37</v>
      </c>
      <c r="Z4962" t="s">
        <v>48</v>
      </c>
      <c r="AA4962" t="s">
        <v>17295</v>
      </c>
      <c r="AB4962" t="s">
        <v>17296</v>
      </c>
    </row>
    <row r="4963" spans="1:28" x14ac:dyDescent="0.3">
      <c r="A4963" t="s">
        <v>17297</v>
      </c>
      <c r="B4963" t="s">
        <v>914</v>
      </c>
      <c r="C4963">
        <v>27</v>
      </c>
      <c r="D4963" t="s">
        <v>61</v>
      </c>
      <c r="E4963" t="s">
        <v>82</v>
      </c>
      <c r="F4963" t="s">
        <v>46</v>
      </c>
      <c r="G4963" t="s">
        <v>6566</v>
      </c>
      <c r="H4963" t="s">
        <v>35</v>
      </c>
      <c r="I4963" t="s">
        <v>36</v>
      </c>
      <c r="J4963">
        <v>26</v>
      </c>
      <c r="K4963">
        <v>25</v>
      </c>
      <c r="L4963">
        <f t="shared" si="231"/>
        <v>1</v>
      </c>
      <c r="M4963">
        <v>14</v>
      </c>
      <c r="N4963">
        <v>29699</v>
      </c>
      <c r="O4963" s="1">
        <f t="shared" si="232"/>
        <v>1142.2692307692307</v>
      </c>
      <c r="P4963" s="1">
        <f t="shared" si="233"/>
        <v>28556.73076923077</v>
      </c>
      <c r="Q4963" s="1">
        <f>Table1[[#This Row],[Earned Basic Salary]]*20%</f>
        <v>5711.3461538461543</v>
      </c>
      <c r="R4963" s="1">
        <f>Table1[[#This Row],[Earned Basic Salary]]*10%</f>
        <v>2855.6730769230771</v>
      </c>
      <c r="S4963" s="1">
        <f>Table1[[#This Row],[Earned Basic Salary]]*12%</f>
        <v>3426.8076923076924</v>
      </c>
      <c r="T4963" s="1">
        <f>200</f>
        <v>200</v>
      </c>
      <c r="U4963" s="1">
        <f>Table1[[#This Row],[PF]]+Table1[[#This Row],[Professional Tax]]</f>
        <v>3626.8076923076924</v>
      </c>
      <c r="V4963" s="1">
        <f>Table1[[#This Row],[Overtime Hours]]*200</f>
        <v>2800</v>
      </c>
      <c r="W4963" s="1">
        <f>Table1[[#This Row],[Earned Basic Salary]]+Table1[[#This Row],[HRA]]+Table1[[#This Row],[DA]]+Table1[[#This Row],[Overtime Pay]]</f>
        <v>39923.75</v>
      </c>
      <c r="X4963" s="1">
        <f>Table1[[#This Row],[Gross Salary]]-Table1[[#This Row],[Total Deduction]]</f>
        <v>36296.942307692305</v>
      </c>
      <c r="Y4963" t="s">
        <v>37</v>
      </c>
      <c r="Z4963" t="s">
        <v>38</v>
      </c>
      <c r="AA4963" t="s">
        <v>17298</v>
      </c>
      <c r="AB4963" t="s">
        <v>17299</v>
      </c>
    </row>
    <row r="4964" spans="1:28" x14ac:dyDescent="0.3">
      <c r="A4964" t="s">
        <v>17300</v>
      </c>
      <c r="B4964" t="s">
        <v>202</v>
      </c>
      <c r="C4964">
        <v>45</v>
      </c>
      <c r="D4964" t="s">
        <v>75</v>
      </c>
      <c r="E4964" t="s">
        <v>45</v>
      </c>
      <c r="F4964" t="s">
        <v>33</v>
      </c>
      <c r="G4964" t="s">
        <v>17301</v>
      </c>
      <c r="H4964" t="s">
        <v>35</v>
      </c>
      <c r="I4964" t="s">
        <v>36</v>
      </c>
      <c r="J4964">
        <v>26</v>
      </c>
      <c r="K4964">
        <v>22</v>
      </c>
      <c r="L4964">
        <f t="shared" si="231"/>
        <v>4</v>
      </c>
      <c r="M4964">
        <v>5</v>
      </c>
      <c r="N4964">
        <v>32482</v>
      </c>
      <c r="O4964" s="1">
        <f t="shared" si="232"/>
        <v>1249.3076923076924</v>
      </c>
      <c r="P4964" s="1">
        <f t="shared" si="233"/>
        <v>27484.769230769234</v>
      </c>
      <c r="Q4964" s="1">
        <f>Table1[[#This Row],[Earned Basic Salary]]*20%</f>
        <v>5496.9538461538468</v>
      </c>
      <c r="R4964" s="1">
        <f>Table1[[#This Row],[Earned Basic Salary]]*10%</f>
        <v>2748.4769230769234</v>
      </c>
      <c r="S4964" s="1">
        <f>Table1[[#This Row],[Earned Basic Salary]]*12%</f>
        <v>3298.1723076923081</v>
      </c>
      <c r="T4964" s="1">
        <f>200</f>
        <v>200</v>
      </c>
      <c r="U4964" s="1">
        <f>Table1[[#This Row],[PF]]+Table1[[#This Row],[Professional Tax]]</f>
        <v>3498.1723076923081</v>
      </c>
      <c r="V4964" s="1">
        <f>Table1[[#This Row],[Overtime Hours]]*200</f>
        <v>1000</v>
      </c>
      <c r="W4964" s="1">
        <f>Table1[[#This Row],[Earned Basic Salary]]+Table1[[#This Row],[HRA]]+Table1[[#This Row],[DA]]+Table1[[#This Row],[Overtime Pay]]</f>
        <v>36730.200000000004</v>
      </c>
      <c r="X4964" s="1">
        <f>Table1[[#This Row],[Gross Salary]]-Table1[[#This Row],[Total Deduction]]</f>
        <v>33232.027692307696</v>
      </c>
      <c r="Y4964" t="s">
        <v>37</v>
      </c>
      <c r="Z4964" t="s">
        <v>48</v>
      </c>
      <c r="AA4964" t="s">
        <v>17302</v>
      </c>
      <c r="AB4964" t="s">
        <v>17303</v>
      </c>
    </row>
    <row r="4965" spans="1:28" x14ac:dyDescent="0.3">
      <c r="A4965" t="s">
        <v>17304</v>
      </c>
      <c r="B4965" t="s">
        <v>1011</v>
      </c>
      <c r="C4965">
        <v>34</v>
      </c>
      <c r="D4965" t="s">
        <v>75</v>
      </c>
      <c r="E4965" t="s">
        <v>121</v>
      </c>
      <c r="F4965" t="s">
        <v>69</v>
      </c>
      <c r="G4965" t="s">
        <v>10469</v>
      </c>
      <c r="H4965" t="s">
        <v>35</v>
      </c>
      <c r="I4965" t="s">
        <v>36</v>
      </c>
      <c r="J4965">
        <v>26</v>
      </c>
      <c r="K4965">
        <v>23</v>
      </c>
      <c r="L4965">
        <f t="shared" si="231"/>
        <v>3</v>
      </c>
      <c r="M4965">
        <v>16</v>
      </c>
      <c r="N4965">
        <v>52950</v>
      </c>
      <c r="O4965" s="1">
        <f t="shared" si="232"/>
        <v>2036.5384615384614</v>
      </c>
      <c r="P4965" s="1">
        <f t="shared" si="233"/>
        <v>46840.38461538461</v>
      </c>
      <c r="Q4965" s="1">
        <f>Table1[[#This Row],[Earned Basic Salary]]*20%</f>
        <v>9368.076923076922</v>
      </c>
      <c r="R4965" s="1">
        <f>Table1[[#This Row],[Earned Basic Salary]]*10%</f>
        <v>4684.038461538461</v>
      </c>
      <c r="S4965" s="1">
        <f>Table1[[#This Row],[Earned Basic Salary]]*12%</f>
        <v>5620.8461538461534</v>
      </c>
      <c r="T4965" s="1">
        <f>200</f>
        <v>200</v>
      </c>
      <c r="U4965" s="1">
        <f>Table1[[#This Row],[PF]]+Table1[[#This Row],[Professional Tax]]</f>
        <v>5820.8461538461534</v>
      </c>
      <c r="V4965" s="1">
        <f>Table1[[#This Row],[Overtime Hours]]*200</f>
        <v>3200</v>
      </c>
      <c r="W4965" s="1">
        <f>Table1[[#This Row],[Earned Basic Salary]]+Table1[[#This Row],[HRA]]+Table1[[#This Row],[DA]]+Table1[[#This Row],[Overtime Pay]]</f>
        <v>64092.499999999993</v>
      </c>
      <c r="X4965" s="1">
        <f>Table1[[#This Row],[Gross Salary]]-Table1[[#This Row],[Total Deduction]]</f>
        <v>58271.653846153837</v>
      </c>
      <c r="Y4965" t="s">
        <v>37</v>
      </c>
      <c r="Z4965" t="s">
        <v>48</v>
      </c>
      <c r="AA4965" t="s">
        <v>17305</v>
      </c>
      <c r="AB4965" t="s">
        <v>17306</v>
      </c>
    </row>
    <row r="4966" spans="1:28" x14ac:dyDescent="0.3">
      <c r="A4966" t="s">
        <v>17307</v>
      </c>
      <c r="B4966" t="s">
        <v>1579</v>
      </c>
      <c r="C4966">
        <v>55</v>
      </c>
      <c r="D4966" t="s">
        <v>133</v>
      </c>
      <c r="E4966" t="s">
        <v>121</v>
      </c>
      <c r="F4966" t="s">
        <v>89</v>
      </c>
      <c r="G4966" t="s">
        <v>3860</v>
      </c>
      <c r="H4966" t="s">
        <v>35</v>
      </c>
      <c r="I4966" t="s">
        <v>36</v>
      </c>
      <c r="J4966">
        <v>26</v>
      </c>
      <c r="K4966">
        <v>22</v>
      </c>
      <c r="L4966">
        <f t="shared" si="231"/>
        <v>4</v>
      </c>
      <c r="M4966">
        <v>5</v>
      </c>
      <c r="N4966">
        <v>37931</v>
      </c>
      <c r="O4966" s="1">
        <f t="shared" si="232"/>
        <v>1458.8846153846155</v>
      </c>
      <c r="P4966" s="1">
        <f t="shared" si="233"/>
        <v>32095.461538461539</v>
      </c>
      <c r="Q4966" s="1">
        <f>Table1[[#This Row],[Earned Basic Salary]]*20%</f>
        <v>6419.0923076923082</v>
      </c>
      <c r="R4966" s="1">
        <f>Table1[[#This Row],[Earned Basic Salary]]*10%</f>
        <v>3209.5461538461541</v>
      </c>
      <c r="S4966" s="1">
        <f>Table1[[#This Row],[Earned Basic Salary]]*12%</f>
        <v>3851.4553846153844</v>
      </c>
      <c r="T4966" s="1">
        <f>200</f>
        <v>200</v>
      </c>
      <c r="U4966" s="1">
        <f>Table1[[#This Row],[PF]]+Table1[[#This Row],[Professional Tax]]</f>
        <v>4051.4553846153844</v>
      </c>
      <c r="V4966" s="1">
        <f>Table1[[#This Row],[Overtime Hours]]*200</f>
        <v>1000</v>
      </c>
      <c r="W4966" s="1">
        <f>Table1[[#This Row],[Earned Basic Salary]]+Table1[[#This Row],[HRA]]+Table1[[#This Row],[DA]]+Table1[[#This Row],[Overtime Pay]]</f>
        <v>42724.1</v>
      </c>
      <c r="X4966" s="1">
        <f>Table1[[#This Row],[Gross Salary]]-Table1[[#This Row],[Total Deduction]]</f>
        <v>38672.644615384612</v>
      </c>
      <c r="Y4966" t="s">
        <v>37</v>
      </c>
      <c r="Z4966" t="s">
        <v>48</v>
      </c>
      <c r="AA4966" t="s">
        <v>17308</v>
      </c>
      <c r="AB4966" t="s">
        <v>17309</v>
      </c>
    </row>
    <row r="4967" spans="1:28" x14ac:dyDescent="0.3">
      <c r="A4967" t="s">
        <v>17310</v>
      </c>
      <c r="B4967" t="s">
        <v>290</v>
      </c>
      <c r="C4967">
        <v>35</v>
      </c>
      <c r="D4967" t="s">
        <v>61</v>
      </c>
      <c r="E4967" t="s">
        <v>82</v>
      </c>
      <c r="F4967" t="s">
        <v>46</v>
      </c>
      <c r="G4967" t="s">
        <v>6244</v>
      </c>
      <c r="H4967" t="s">
        <v>35</v>
      </c>
      <c r="I4967" t="s">
        <v>36</v>
      </c>
      <c r="J4967">
        <v>26</v>
      </c>
      <c r="K4967">
        <v>21</v>
      </c>
      <c r="L4967">
        <f t="shared" si="231"/>
        <v>5</v>
      </c>
      <c r="M4967">
        <v>17</v>
      </c>
      <c r="N4967">
        <v>53615</v>
      </c>
      <c r="O4967" s="1">
        <f t="shared" si="232"/>
        <v>2062.1153846153848</v>
      </c>
      <c r="P4967" s="1">
        <f t="shared" si="233"/>
        <v>43304.423076923078</v>
      </c>
      <c r="Q4967" s="1">
        <f>Table1[[#This Row],[Earned Basic Salary]]*20%</f>
        <v>8660.8846153846152</v>
      </c>
      <c r="R4967" s="1">
        <f>Table1[[#This Row],[Earned Basic Salary]]*10%</f>
        <v>4330.4423076923076</v>
      </c>
      <c r="S4967" s="1">
        <f>Table1[[#This Row],[Earned Basic Salary]]*12%</f>
        <v>5196.5307692307688</v>
      </c>
      <c r="T4967" s="1">
        <f>200</f>
        <v>200</v>
      </c>
      <c r="U4967" s="1">
        <f>Table1[[#This Row],[PF]]+Table1[[#This Row],[Professional Tax]]</f>
        <v>5396.5307692307688</v>
      </c>
      <c r="V4967" s="1">
        <f>Table1[[#This Row],[Overtime Hours]]*200</f>
        <v>3400</v>
      </c>
      <c r="W4967" s="1">
        <f>Table1[[#This Row],[Earned Basic Salary]]+Table1[[#This Row],[HRA]]+Table1[[#This Row],[DA]]+Table1[[#This Row],[Overtime Pay]]</f>
        <v>59695.75</v>
      </c>
      <c r="X4967" s="1">
        <f>Table1[[#This Row],[Gross Salary]]-Table1[[#This Row],[Total Deduction]]</f>
        <v>54299.219230769231</v>
      </c>
      <c r="Y4967" t="s">
        <v>37</v>
      </c>
      <c r="Z4967" t="s">
        <v>48</v>
      </c>
      <c r="AA4967" t="s">
        <v>17311</v>
      </c>
      <c r="AB4967" t="s">
        <v>17312</v>
      </c>
    </row>
    <row r="4968" spans="1:28" x14ac:dyDescent="0.3">
      <c r="A4968" t="s">
        <v>17313</v>
      </c>
      <c r="B4968" t="s">
        <v>178</v>
      </c>
      <c r="C4968">
        <v>31</v>
      </c>
      <c r="D4968" t="s">
        <v>31</v>
      </c>
      <c r="E4968" t="s">
        <v>32</v>
      </c>
      <c r="F4968" t="s">
        <v>33</v>
      </c>
      <c r="G4968" t="s">
        <v>705</v>
      </c>
      <c r="H4968" t="s">
        <v>35</v>
      </c>
      <c r="I4968" t="s">
        <v>36</v>
      </c>
      <c r="J4968">
        <v>26</v>
      </c>
      <c r="K4968">
        <v>23</v>
      </c>
      <c r="L4968">
        <f t="shared" si="231"/>
        <v>3</v>
      </c>
      <c r="M4968">
        <v>3</v>
      </c>
      <c r="N4968">
        <v>50474</v>
      </c>
      <c r="O4968" s="1">
        <f t="shared" si="232"/>
        <v>1941.3076923076924</v>
      </c>
      <c r="P4968" s="1">
        <f t="shared" si="233"/>
        <v>44650.076923076922</v>
      </c>
      <c r="Q4968" s="1">
        <f>Table1[[#This Row],[Earned Basic Salary]]*20%</f>
        <v>8930.0153846153844</v>
      </c>
      <c r="R4968" s="1">
        <f>Table1[[#This Row],[Earned Basic Salary]]*10%</f>
        <v>4465.0076923076922</v>
      </c>
      <c r="S4968" s="1">
        <f>Table1[[#This Row],[Earned Basic Salary]]*12%</f>
        <v>5358.0092307692303</v>
      </c>
      <c r="T4968" s="1">
        <f>200</f>
        <v>200</v>
      </c>
      <c r="U4968" s="1">
        <f>Table1[[#This Row],[PF]]+Table1[[#This Row],[Professional Tax]]</f>
        <v>5558.0092307692303</v>
      </c>
      <c r="V4968" s="1">
        <f>Table1[[#This Row],[Overtime Hours]]*200</f>
        <v>600</v>
      </c>
      <c r="W4968" s="1">
        <f>Table1[[#This Row],[Earned Basic Salary]]+Table1[[#This Row],[HRA]]+Table1[[#This Row],[DA]]+Table1[[#This Row],[Overtime Pay]]</f>
        <v>58645.1</v>
      </c>
      <c r="X4968" s="1">
        <f>Table1[[#This Row],[Gross Salary]]-Table1[[#This Row],[Total Deduction]]</f>
        <v>53087.090769230766</v>
      </c>
      <c r="Y4968" t="s">
        <v>37</v>
      </c>
      <c r="Z4968" t="s">
        <v>48</v>
      </c>
      <c r="AA4968" t="s">
        <v>17314</v>
      </c>
      <c r="AB4968" t="s">
        <v>17315</v>
      </c>
    </row>
    <row r="4969" spans="1:28" x14ac:dyDescent="0.3">
      <c r="A4969" t="s">
        <v>17316</v>
      </c>
      <c r="B4969" t="s">
        <v>212</v>
      </c>
      <c r="C4969">
        <v>48</v>
      </c>
      <c r="D4969" t="s">
        <v>81</v>
      </c>
      <c r="E4969" t="s">
        <v>121</v>
      </c>
      <c r="F4969" t="s">
        <v>33</v>
      </c>
      <c r="G4969" t="s">
        <v>1017</v>
      </c>
      <c r="H4969" t="s">
        <v>35</v>
      </c>
      <c r="I4969" t="s">
        <v>36</v>
      </c>
      <c r="J4969">
        <v>26</v>
      </c>
      <c r="K4969">
        <v>23</v>
      </c>
      <c r="L4969">
        <f t="shared" si="231"/>
        <v>3</v>
      </c>
      <c r="M4969">
        <v>20</v>
      </c>
      <c r="N4969">
        <v>18146</v>
      </c>
      <c r="O4969" s="1">
        <f t="shared" si="232"/>
        <v>697.92307692307691</v>
      </c>
      <c r="P4969" s="1">
        <f t="shared" si="233"/>
        <v>16052.23076923077</v>
      </c>
      <c r="Q4969" s="1">
        <f>Table1[[#This Row],[Earned Basic Salary]]*20%</f>
        <v>3210.4461538461542</v>
      </c>
      <c r="R4969" s="1">
        <f>Table1[[#This Row],[Earned Basic Salary]]*10%</f>
        <v>1605.2230769230771</v>
      </c>
      <c r="S4969" s="1">
        <f>Table1[[#This Row],[Earned Basic Salary]]*12%</f>
        <v>1926.2676923076922</v>
      </c>
      <c r="T4969" s="1">
        <f>200</f>
        <v>200</v>
      </c>
      <c r="U4969" s="1">
        <f>Table1[[#This Row],[PF]]+Table1[[#This Row],[Professional Tax]]</f>
        <v>2126.2676923076924</v>
      </c>
      <c r="V4969" s="1">
        <f>Table1[[#This Row],[Overtime Hours]]*200</f>
        <v>4000</v>
      </c>
      <c r="W4969" s="1">
        <f>Table1[[#This Row],[Earned Basic Salary]]+Table1[[#This Row],[HRA]]+Table1[[#This Row],[DA]]+Table1[[#This Row],[Overtime Pay]]</f>
        <v>24867.9</v>
      </c>
      <c r="X4969" s="1">
        <f>Table1[[#This Row],[Gross Salary]]-Table1[[#This Row],[Total Deduction]]</f>
        <v>22741.632307692307</v>
      </c>
      <c r="Y4969" t="s">
        <v>37</v>
      </c>
      <c r="Z4969" t="s">
        <v>106</v>
      </c>
      <c r="AA4969" t="s">
        <v>17317</v>
      </c>
      <c r="AB4969" t="s">
        <v>17318</v>
      </c>
    </row>
    <row r="4970" spans="1:28" x14ac:dyDescent="0.3">
      <c r="A4970" t="s">
        <v>17319</v>
      </c>
      <c r="B4970" t="s">
        <v>245</v>
      </c>
      <c r="C4970">
        <v>31</v>
      </c>
      <c r="D4970" t="s">
        <v>44</v>
      </c>
      <c r="E4970" t="s">
        <v>54</v>
      </c>
      <c r="F4970" t="s">
        <v>33</v>
      </c>
      <c r="G4970" t="s">
        <v>17320</v>
      </c>
      <c r="H4970" t="s">
        <v>35</v>
      </c>
      <c r="I4970" t="s">
        <v>36</v>
      </c>
      <c r="J4970">
        <v>26</v>
      </c>
      <c r="K4970">
        <v>23</v>
      </c>
      <c r="L4970">
        <f t="shared" si="231"/>
        <v>3</v>
      </c>
      <c r="M4970">
        <v>20</v>
      </c>
      <c r="N4970">
        <v>68026</v>
      </c>
      <c r="O4970" s="1">
        <f t="shared" si="232"/>
        <v>2616.3846153846152</v>
      </c>
      <c r="P4970" s="1">
        <f t="shared" si="233"/>
        <v>60176.846153846149</v>
      </c>
      <c r="Q4970" s="1">
        <f>Table1[[#This Row],[Earned Basic Salary]]*20%</f>
        <v>12035.369230769231</v>
      </c>
      <c r="R4970" s="1">
        <f>Table1[[#This Row],[Earned Basic Salary]]*10%</f>
        <v>6017.6846153846154</v>
      </c>
      <c r="S4970" s="1">
        <f>Table1[[#This Row],[Earned Basic Salary]]*12%</f>
        <v>7221.2215384615374</v>
      </c>
      <c r="T4970" s="1">
        <f>200</f>
        <v>200</v>
      </c>
      <c r="U4970" s="1">
        <f>Table1[[#This Row],[PF]]+Table1[[#This Row],[Professional Tax]]</f>
        <v>7421.2215384615374</v>
      </c>
      <c r="V4970" s="1">
        <f>Table1[[#This Row],[Overtime Hours]]*200</f>
        <v>4000</v>
      </c>
      <c r="W4970" s="1">
        <f>Table1[[#This Row],[Earned Basic Salary]]+Table1[[#This Row],[HRA]]+Table1[[#This Row],[DA]]+Table1[[#This Row],[Overtime Pay]]</f>
        <v>82229.899999999994</v>
      </c>
      <c r="X4970" s="1">
        <f>Table1[[#This Row],[Gross Salary]]-Table1[[#This Row],[Total Deduction]]</f>
        <v>74808.678461538453</v>
      </c>
      <c r="Y4970" t="s">
        <v>37</v>
      </c>
      <c r="Z4970" t="s">
        <v>38</v>
      </c>
      <c r="AA4970" t="s">
        <v>17321</v>
      </c>
      <c r="AB4970" t="s">
        <v>17322</v>
      </c>
    </row>
    <row r="4971" spans="1:28" x14ac:dyDescent="0.3">
      <c r="A4971" t="s">
        <v>17323</v>
      </c>
      <c r="B4971" t="s">
        <v>68</v>
      </c>
      <c r="C4971">
        <v>22</v>
      </c>
      <c r="D4971" t="s">
        <v>44</v>
      </c>
      <c r="E4971" t="s">
        <v>54</v>
      </c>
      <c r="F4971" t="s">
        <v>46</v>
      </c>
      <c r="G4971" t="s">
        <v>471</v>
      </c>
      <c r="H4971" t="s">
        <v>35</v>
      </c>
      <c r="I4971" t="s">
        <v>36</v>
      </c>
      <c r="J4971">
        <v>26</v>
      </c>
      <c r="K4971">
        <v>24</v>
      </c>
      <c r="L4971">
        <f t="shared" si="231"/>
        <v>2</v>
      </c>
      <c r="M4971">
        <v>0</v>
      </c>
      <c r="N4971">
        <v>40065</v>
      </c>
      <c r="O4971" s="1">
        <f t="shared" si="232"/>
        <v>1540.9615384615386</v>
      </c>
      <c r="P4971" s="1">
        <f t="shared" si="233"/>
        <v>36983.076923076922</v>
      </c>
      <c r="Q4971" s="1">
        <f>Table1[[#This Row],[Earned Basic Salary]]*20%</f>
        <v>7396.6153846153848</v>
      </c>
      <c r="R4971" s="1">
        <f>Table1[[#This Row],[Earned Basic Salary]]*10%</f>
        <v>3698.3076923076924</v>
      </c>
      <c r="S4971" s="1">
        <f>Table1[[#This Row],[Earned Basic Salary]]*12%</f>
        <v>4437.9692307692303</v>
      </c>
      <c r="T4971" s="1">
        <f>200</f>
        <v>200</v>
      </c>
      <c r="U4971" s="1">
        <f>Table1[[#This Row],[PF]]+Table1[[#This Row],[Professional Tax]]</f>
        <v>4637.9692307692303</v>
      </c>
      <c r="V4971" s="1">
        <f>Table1[[#This Row],[Overtime Hours]]*200</f>
        <v>0</v>
      </c>
      <c r="W4971" s="1">
        <f>Table1[[#This Row],[Earned Basic Salary]]+Table1[[#This Row],[HRA]]+Table1[[#This Row],[DA]]+Table1[[#This Row],[Overtime Pay]]</f>
        <v>48078</v>
      </c>
      <c r="X4971" s="1">
        <f>Table1[[#This Row],[Gross Salary]]-Table1[[#This Row],[Total Deduction]]</f>
        <v>43440.030769230769</v>
      </c>
      <c r="Y4971" t="s">
        <v>37</v>
      </c>
      <c r="Z4971" t="s">
        <v>38</v>
      </c>
      <c r="AA4971" t="s">
        <v>17324</v>
      </c>
      <c r="AB4971" t="s">
        <v>17325</v>
      </c>
    </row>
    <row r="4972" spans="1:28" x14ac:dyDescent="0.3">
      <c r="A4972" t="s">
        <v>17326</v>
      </c>
      <c r="B4972" t="s">
        <v>29</v>
      </c>
      <c r="C4972">
        <v>45</v>
      </c>
      <c r="D4972" t="s">
        <v>44</v>
      </c>
      <c r="E4972" t="s">
        <v>62</v>
      </c>
      <c r="F4972" t="s">
        <v>46</v>
      </c>
      <c r="G4972" t="s">
        <v>17327</v>
      </c>
      <c r="H4972" t="s">
        <v>35</v>
      </c>
      <c r="I4972" t="s">
        <v>36</v>
      </c>
      <c r="J4972">
        <v>26</v>
      </c>
      <c r="K4972">
        <v>25</v>
      </c>
      <c r="L4972">
        <f t="shared" si="231"/>
        <v>1</v>
      </c>
      <c r="M4972">
        <v>19</v>
      </c>
      <c r="N4972">
        <v>59183</v>
      </c>
      <c r="O4972" s="1">
        <f t="shared" si="232"/>
        <v>2276.2692307692309</v>
      </c>
      <c r="P4972" s="1">
        <f t="shared" si="233"/>
        <v>56906.730769230773</v>
      </c>
      <c r="Q4972" s="1">
        <f>Table1[[#This Row],[Earned Basic Salary]]*20%</f>
        <v>11381.346153846156</v>
      </c>
      <c r="R4972" s="1">
        <f>Table1[[#This Row],[Earned Basic Salary]]*10%</f>
        <v>5690.673076923078</v>
      </c>
      <c r="S4972" s="1">
        <f>Table1[[#This Row],[Earned Basic Salary]]*12%</f>
        <v>6828.8076923076924</v>
      </c>
      <c r="T4972" s="1">
        <f>200</f>
        <v>200</v>
      </c>
      <c r="U4972" s="1">
        <f>Table1[[#This Row],[PF]]+Table1[[#This Row],[Professional Tax]]</f>
        <v>7028.8076923076924</v>
      </c>
      <c r="V4972" s="1">
        <f>Table1[[#This Row],[Overtime Hours]]*200</f>
        <v>3800</v>
      </c>
      <c r="W4972" s="1">
        <f>Table1[[#This Row],[Earned Basic Salary]]+Table1[[#This Row],[HRA]]+Table1[[#This Row],[DA]]+Table1[[#This Row],[Overtime Pay]]</f>
        <v>77778.750000000015</v>
      </c>
      <c r="X4972" s="1">
        <f>Table1[[#This Row],[Gross Salary]]-Table1[[#This Row],[Total Deduction]]</f>
        <v>70749.942307692327</v>
      </c>
      <c r="Y4972" t="s">
        <v>37</v>
      </c>
      <c r="Z4972" t="s">
        <v>95</v>
      </c>
      <c r="AA4972" t="s">
        <v>17328</v>
      </c>
      <c r="AB4972" t="s">
        <v>17329</v>
      </c>
    </row>
    <row r="4973" spans="1:28" x14ac:dyDescent="0.3">
      <c r="A4973" t="s">
        <v>17330</v>
      </c>
      <c r="B4973" t="s">
        <v>305</v>
      </c>
      <c r="C4973">
        <v>31</v>
      </c>
      <c r="D4973" t="s">
        <v>75</v>
      </c>
      <c r="E4973" t="s">
        <v>62</v>
      </c>
      <c r="F4973" t="s">
        <v>83</v>
      </c>
      <c r="G4973" t="s">
        <v>4450</v>
      </c>
      <c r="H4973" t="s">
        <v>35</v>
      </c>
      <c r="I4973" t="s">
        <v>36</v>
      </c>
      <c r="J4973">
        <v>26</v>
      </c>
      <c r="K4973">
        <v>26</v>
      </c>
      <c r="L4973">
        <f t="shared" si="231"/>
        <v>0</v>
      </c>
      <c r="M4973">
        <v>20</v>
      </c>
      <c r="N4973">
        <v>32507</v>
      </c>
      <c r="O4973" s="1">
        <f t="shared" si="232"/>
        <v>1250.2692307692307</v>
      </c>
      <c r="P4973" s="1">
        <f t="shared" si="233"/>
        <v>32507</v>
      </c>
      <c r="Q4973" s="1">
        <f>Table1[[#This Row],[Earned Basic Salary]]*20%</f>
        <v>6501.4000000000005</v>
      </c>
      <c r="R4973" s="1">
        <f>Table1[[#This Row],[Earned Basic Salary]]*10%</f>
        <v>3250.7000000000003</v>
      </c>
      <c r="S4973" s="1">
        <f>Table1[[#This Row],[Earned Basic Salary]]*12%</f>
        <v>3900.8399999999997</v>
      </c>
      <c r="T4973" s="1">
        <f>200</f>
        <v>200</v>
      </c>
      <c r="U4973" s="1">
        <f>Table1[[#This Row],[PF]]+Table1[[#This Row],[Professional Tax]]</f>
        <v>4100.84</v>
      </c>
      <c r="V4973" s="1">
        <f>Table1[[#This Row],[Overtime Hours]]*200</f>
        <v>4000</v>
      </c>
      <c r="W4973" s="1">
        <f>Table1[[#This Row],[Earned Basic Salary]]+Table1[[#This Row],[HRA]]+Table1[[#This Row],[DA]]+Table1[[#This Row],[Overtime Pay]]</f>
        <v>46259.1</v>
      </c>
      <c r="X4973" s="1">
        <f>Table1[[#This Row],[Gross Salary]]-Table1[[#This Row],[Total Deduction]]</f>
        <v>42158.259999999995</v>
      </c>
      <c r="Y4973" t="s">
        <v>37</v>
      </c>
      <c r="Z4973" t="s">
        <v>106</v>
      </c>
      <c r="AA4973" t="s">
        <v>17331</v>
      </c>
      <c r="AB4973" t="s">
        <v>17332</v>
      </c>
    </row>
    <row r="4974" spans="1:28" x14ac:dyDescent="0.3">
      <c r="A4974" t="s">
        <v>17333</v>
      </c>
      <c r="B4974" t="s">
        <v>329</v>
      </c>
      <c r="C4974">
        <v>32</v>
      </c>
      <c r="D4974" t="s">
        <v>61</v>
      </c>
      <c r="E4974" t="s">
        <v>121</v>
      </c>
      <c r="F4974" t="s">
        <v>46</v>
      </c>
      <c r="G4974" t="s">
        <v>8745</v>
      </c>
      <c r="H4974" t="s">
        <v>35</v>
      </c>
      <c r="I4974" t="s">
        <v>36</v>
      </c>
      <c r="J4974">
        <v>26</v>
      </c>
      <c r="K4974">
        <v>24</v>
      </c>
      <c r="L4974">
        <f t="shared" si="231"/>
        <v>2</v>
      </c>
      <c r="M4974">
        <v>9</v>
      </c>
      <c r="N4974">
        <v>24255</v>
      </c>
      <c r="O4974" s="1">
        <f t="shared" si="232"/>
        <v>932.88461538461536</v>
      </c>
      <c r="P4974" s="1">
        <f t="shared" si="233"/>
        <v>22389.23076923077</v>
      </c>
      <c r="Q4974" s="1">
        <f>Table1[[#This Row],[Earned Basic Salary]]*20%</f>
        <v>4477.8461538461543</v>
      </c>
      <c r="R4974" s="1">
        <f>Table1[[#This Row],[Earned Basic Salary]]*10%</f>
        <v>2238.9230769230771</v>
      </c>
      <c r="S4974" s="1">
        <f>Table1[[#This Row],[Earned Basic Salary]]*12%</f>
        <v>2686.7076923076925</v>
      </c>
      <c r="T4974" s="1">
        <f>200</f>
        <v>200</v>
      </c>
      <c r="U4974" s="1">
        <f>Table1[[#This Row],[PF]]+Table1[[#This Row],[Professional Tax]]</f>
        <v>2886.7076923076925</v>
      </c>
      <c r="V4974" s="1">
        <f>Table1[[#This Row],[Overtime Hours]]*200</f>
        <v>1800</v>
      </c>
      <c r="W4974" s="1">
        <f>Table1[[#This Row],[Earned Basic Salary]]+Table1[[#This Row],[HRA]]+Table1[[#This Row],[DA]]+Table1[[#This Row],[Overtime Pay]]</f>
        <v>30906</v>
      </c>
      <c r="X4974" s="1">
        <f>Table1[[#This Row],[Gross Salary]]-Table1[[#This Row],[Total Deduction]]</f>
        <v>28019.292307692307</v>
      </c>
      <c r="Y4974" t="s">
        <v>37</v>
      </c>
      <c r="Z4974" t="s">
        <v>38</v>
      </c>
      <c r="AA4974" t="s">
        <v>17334</v>
      </c>
      <c r="AB4974" t="s">
        <v>17335</v>
      </c>
    </row>
    <row r="4975" spans="1:28" x14ac:dyDescent="0.3">
      <c r="A4975" t="s">
        <v>17336</v>
      </c>
      <c r="B4975" t="s">
        <v>3229</v>
      </c>
      <c r="C4975">
        <v>55</v>
      </c>
      <c r="D4975" t="s">
        <v>81</v>
      </c>
      <c r="E4975" t="s">
        <v>54</v>
      </c>
      <c r="F4975" t="s">
        <v>33</v>
      </c>
      <c r="G4975" t="s">
        <v>9166</v>
      </c>
      <c r="H4975" t="s">
        <v>35</v>
      </c>
      <c r="I4975" t="s">
        <v>36</v>
      </c>
      <c r="J4975">
        <v>26</v>
      </c>
      <c r="K4975">
        <v>24</v>
      </c>
      <c r="L4975">
        <f t="shared" si="231"/>
        <v>2</v>
      </c>
      <c r="M4975">
        <v>14</v>
      </c>
      <c r="N4975">
        <v>20655</v>
      </c>
      <c r="O4975" s="1">
        <f t="shared" si="232"/>
        <v>794.42307692307691</v>
      </c>
      <c r="P4975" s="1">
        <f t="shared" si="233"/>
        <v>19066.153846153844</v>
      </c>
      <c r="Q4975" s="1">
        <f>Table1[[#This Row],[Earned Basic Salary]]*20%</f>
        <v>3813.2307692307691</v>
      </c>
      <c r="R4975" s="1">
        <f>Table1[[#This Row],[Earned Basic Salary]]*10%</f>
        <v>1906.6153846153845</v>
      </c>
      <c r="S4975" s="1">
        <f>Table1[[#This Row],[Earned Basic Salary]]*12%</f>
        <v>2287.9384615384611</v>
      </c>
      <c r="T4975" s="1">
        <f>200</f>
        <v>200</v>
      </c>
      <c r="U4975" s="1">
        <f>Table1[[#This Row],[PF]]+Table1[[#This Row],[Professional Tax]]</f>
        <v>2487.9384615384611</v>
      </c>
      <c r="V4975" s="1">
        <f>Table1[[#This Row],[Overtime Hours]]*200</f>
        <v>2800</v>
      </c>
      <c r="W4975" s="1">
        <f>Table1[[#This Row],[Earned Basic Salary]]+Table1[[#This Row],[HRA]]+Table1[[#This Row],[DA]]+Table1[[#This Row],[Overtime Pay]]</f>
        <v>27585.999999999996</v>
      </c>
      <c r="X4975" s="1">
        <f>Table1[[#This Row],[Gross Salary]]-Table1[[#This Row],[Total Deduction]]</f>
        <v>25098.061538461534</v>
      </c>
      <c r="Y4975" t="s">
        <v>37</v>
      </c>
      <c r="Z4975" t="s">
        <v>95</v>
      </c>
      <c r="AA4975" t="s">
        <v>17337</v>
      </c>
      <c r="AB4975" t="s">
        <v>17338</v>
      </c>
    </row>
    <row r="4976" spans="1:28" x14ac:dyDescent="0.3">
      <c r="A4976" t="s">
        <v>17339</v>
      </c>
      <c r="B4976" t="s">
        <v>265</v>
      </c>
      <c r="C4976">
        <v>47</v>
      </c>
      <c r="D4976" t="s">
        <v>61</v>
      </c>
      <c r="E4976" t="s">
        <v>62</v>
      </c>
      <c r="F4976" t="s">
        <v>69</v>
      </c>
      <c r="G4976" t="s">
        <v>8044</v>
      </c>
      <c r="H4976" t="s">
        <v>35</v>
      </c>
      <c r="I4976" t="s">
        <v>36</v>
      </c>
      <c r="J4976">
        <v>26</v>
      </c>
      <c r="K4976">
        <v>24</v>
      </c>
      <c r="L4976">
        <f t="shared" si="231"/>
        <v>2</v>
      </c>
      <c r="M4976">
        <v>19</v>
      </c>
      <c r="N4976">
        <v>32281</v>
      </c>
      <c r="O4976" s="1">
        <f t="shared" si="232"/>
        <v>1241.5769230769231</v>
      </c>
      <c r="P4976" s="1">
        <f t="shared" si="233"/>
        <v>29797.846153846156</v>
      </c>
      <c r="Q4976" s="1">
        <f>Table1[[#This Row],[Earned Basic Salary]]*20%</f>
        <v>5959.5692307692316</v>
      </c>
      <c r="R4976" s="1">
        <f>Table1[[#This Row],[Earned Basic Salary]]*10%</f>
        <v>2979.7846153846158</v>
      </c>
      <c r="S4976" s="1">
        <f>Table1[[#This Row],[Earned Basic Salary]]*12%</f>
        <v>3575.7415384615388</v>
      </c>
      <c r="T4976" s="1">
        <f>200</f>
        <v>200</v>
      </c>
      <c r="U4976" s="1">
        <f>Table1[[#This Row],[PF]]+Table1[[#This Row],[Professional Tax]]</f>
        <v>3775.7415384615388</v>
      </c>
      <c r="V4976" s="1">
        <f>Table1[[#This Row],[Overtime Hours]]*200</f>
        <v>3800</v>
      </c>
      <c r="W4976" s="1">
        <f>Table1[[#This Row],[Earned Basic Salary]]+Table1[[#This Row],[HRA]]+Table1[[#This Row],[DA]]+Table1[[#This Row],[Overtime Pay]]</f>
        <v>42537.200000000004</v>
      </c>
      <c r="X4976" s="1">
        <f>Table1[[#This Row],[Gross Salary]]-Table1[[#This Row],[Total Deduction]]</f>
        <v>38761.458461538467</v>
      </c>
      <c r="Y4976" t="s">
        <v>37</v>
      </c>
      <c r="Z4976" t="s">
        <v>106</v>
      </c>
      <c r="AA4976" t="s">
        <v>17340</v>
      </c>
      <c r="AB4976" t="s">
        <v>17341</v>
      </c>
    </row>
    <row r="4977" spans="1:28" x14ac:dyDescent="0.3">
      <c r="A4977" t="s">
        <v>17342</v>
      </c>
      <c r="B4977" t="s">
        <v>74</v>
      </c>
      <c r="C4977">
        <v>34</v>
      </c>
      <c r="D4977" t="s">
        <v>31</v>
      </c>
      <c r="E4977" t="s">
        <v>121</v>
      </c>
      <c r="F4977" t="s">
        <v>83</v>
      </c>
      <c r="G4977" t="s">
        <v>504</v>
      </c>
      <c r="H4977" t="s">
        <v>35</v>
      </c>
      <c r="I4977" t="s">
        <v>36</v>
      </c>
      <c r="J4977">
        <v>26</v>
      </c>
      <c r="K4977">
        <v>24</v>
      </c>
      <c r="L4977">
        <f t="shared" si="231"/>
        <v>2</v>
      </c>
      <c r="M4977">
        <v>5</v>
      </c>
      <c r="N4977">
        <v>30496</v>
      </c>
      <c r="O4977" s="1">
        <f t="shared" si="232"/>
        <v>1172.9230769230769</v>
      </c>
      <c r="P4977" s="1">
        <f t="shared" si="233"/>
        <v>28150.153846153844</v>
      </c>
      <c r="Q4977" s="1">
        <f>Table1[[#This Row],[Earned Basic Salary]]*20%</f>
        <v>5630.0307692307688</v>
      </c>
      <c r="R4977" s="1">
        <f>Table1[[#This Row],[Earned Basic Salary]]*10%</f>
        <v>2815.0153846153844</v>
      </c>
      <c r="S4977" s="1">
        <f>Table1[[#This Row],[Earned Basic Salary]]*12%</f>
        <v>3378.018461538461</v>
      </c>
      <c r="T4977" s="1">
        <f>200</f>
        <v>200</v>
      </c>
      <c r="U4977" s="1">
        <f>Table1[[#This Row],[PF]]+Table1[[#This Row],[Professional Tax]]</f>
        <v>3578.018461538461</v>
      </c>
      <c r="V4977" s="1">
        <f>Table1[[#This Row],[Overtime Hours]]*200</f>
        <v>1000</v>
      </c>
      <c r="W4977" s="1">
        <f>Table1[[#This Row],[Earned Basic Salary]]+Table1[[#This Row],[HRA]]+Table1[[#This Row],[DA]]+Table1[[#This Row],[Overtime Pay]]</f>
        <v>37595.199999999997</v>
      </c>
      <c r="X4977" s="1">
        <f>Table1[[#This Row],[Gross Salary]]-Table1[[#This Row],[Total Deduction]]</f>
        <v>34017.181538461533</v>
      </c>
      <c r="Y4977" t="s">
        <v>37</v>
      </c>
      <c r="Z4977" t="s">
        <v>106</v>
      </c>
      <c r="AA4977" t="s">
        <v>17343</v>
      </c>
      <c r="AB4977" t="s">
        <v>17344</v>
      </c>
    </row>
    <row r="4978" spans="1:28" x14ac:dyDescent="0.3">
      <c r="A4978" t="s">
        <v>17345</v>
      </c>
      <c r="B4978" t="s">
        <v>231</v>
      </c>
      <c r="C4978">
        <v>25</v>
      </c>
      <c r="D4978" t="s">
        <v>133</v>
      </c>
      <c r="E4978" t="s">
        <v>82</v>
      </c>
      <c r="F4978" t="s">
        <v>69</v>
      </c>
      <c r="G4978" t="s">
        <v>8951</v>
      </c>
      <c r="H4978" t="s">
        <v>35</v>
      </c>
      <c r="I4978" t="s">
        <v>36</v>
      </c>
      <c r="J4978">
        <v>26</v>
      </c>
      <c r="K4978">
        <v>24</v>
      </c>
      <c r="L4978">
        <f t="shared" si="231"/>
        <v>2</v>
      </c>
      <c r="M4978">
        <v>9</v>
      </c>
      <c r="N4978">
        <v>53893</v>
      </c>
      <c r="O4978" s="1">
        <f t="shared" si="232"/>
        <v>2072.8076923076924</v>
      </c>
      <c r="P4978" s="1">
        <f t="shared" si="233"/>
        <v>49747.384615384617</v>
      </c>
      <c r="Q4978" s="1">
        <f>Table1[[#This Row],[Earned Basic Salary]]*20%</f>
        <v>9949.4769230769234</v>
      </c>
      <c r="R4978" s="1">
        <f>Table1[[#This Row],[Earned Basic Salary]]*10%</f>
        <v>4974.7384615384617</v>
      </c>
      <c r="S4978" s="1">
        <f>Table1[[#This Row],[Earned Basic Salary]]*12%</f>
        <v>5969.6861538461535</v>
      </c>
      <c r="T4978" s="1">
        <f>200</f>
        <v>200</v>
      </c>
      <c r="U4978" s="1">
        <f>Table1[[#This Row],[PF]]+Table1[[#This Row],[Professional Tax]]</f>
        <v>6169.6861538461535</v>
      </c>
      <c r="V4978" s="1">
        <f>Table1[[#This Row],[Overtime Hours]]*200</f>
        <v>1800</v>
      </c>
      <c r="W4978" s="1">
        <f>Table1[[#This Row],[Earned Basic Salary]]+Table1[[#This Row],[HRA]]+Table1[[#This Row],[DA]]+Table1[[#This Row],[Overtime Pay]]</f>
        <v>66471.600000000006</v>
      </c>
      <c r="X4978" s="1">
        <f>Table1[[#This Row],[Gross Salary]]-Table1[[#This Row],[Total Deduction]]</f>
        <v>60301.913846153853</v>
      </c>
      <c r="Y4978" t="s">
        <v>37</v>
      </c>
      <c r="Z4978" t="s">
        <v>48</v>
      </c>
      <c r="AA4978" t="s">
        <v>17346</v>
      </c>
      <c r="AB4978" t="s">
        <v>17347</v>
      </c>
    </row>
    <row r="4979" spans="1:28" x14ac:dyDescent="0.3">
      <c r="A4979" t="s">
        <v>17348</v>
      </c>
      <c r="B4979" t="s">
        <v>2257</v>
      </c>
      <c r="C4979">
        <v>36</v>
      </c>
      <c r="D4979" t="s">
        <v>31</v>
      </c>
      <c r="E4979" t="s">
        <v>82</v>
      </c>
      <c r="F4979" t="s">
        <v>46</v>
      </c>
      <c r="G4979" t="s">
        <v>17349</v>
      </c>
      <c r="H4979" t="s">
        <v>35</v>
      </c>
      <c r="I4979" t="s">
        <v>36</v>
      </c>
      <c r="J4979">
        <v>26</v>
      </c>
      <c r="K4979">
        <v>22</v>
      </c>
      <c r="L4979">
        <f t="shared" si="231"/>
        <v>4</v>
      </c>
      <c r="M4979">
        <v>9</v>
      </c>
      <c r="N4979">
        <v>24835</v>
      </c>
      <c r="O4979" s="1">
        <f t="shared" si="232"/>
        <v>955.19230769230774</v>
      </c>
      <c r="P4979" s="1">
        <f t="shared" si="233"/>
        <v>21014.23076923077</v>
      </c>
      <c r="Q4979" s="1">
        <f>Table1[[#This Row],[Earned Basic Salary]]*20%</f>
        <v>4202.8461538461543</v>
      </c>
      <c r="R4979" s="1">
        <f>Table1[[#This Row],[Earned Basic Salary]]*10%</f>
        <v>2101.4230769230771</v>
      </c>
      <c r="S4979" s="1">
        <f>Table1[[#This Row],[Earned Basic Salary]]*12%</f>
        <v>2521.7076923076925</v>
      </c>
      <c r="T4979" s="1">
        <f>200</f>
        <v>200</v>
      </c>
      <c r="U4979" s="1">
        <f>Table1[[#This Row],[PF]]+Table1[[#This Row],[Professional Tax]]</f>
        <v>2721.7076923076925</v>
      </c>
      <c r="V4979" s="1">
        <f>Table1[[#This Row],[Overtime Hours]]*200</f>
        <v>1800</v>
      </c>
      <c r="W4979" s="1">
        <f>Table1[[#This Row],[Earned Basic Salary]]+Table1[[#This Row],[HRA]]+Table1[[#This Row],[DA]]+Table1[[#This Row],[Overtime Pay]]</f>
        <v>29118.5</v>
      </c>
      <c r="X4979" s="1">
        <f>Table1[[#This Row],[Gross Salary]]-Table1[[#This Row],[Total Deduction]]</f>
        <v>26396.792307692307</v>
      </c>
      <c r="Y4979" t="s">
        <v>37</v>
      </c>
      <c r="Z4979" t="s">
        <v>106</v>
      </c>
      <c r="AA4979" t="s">
        <v>17350</v>
      </c>
      <c r="AB4979" t="s">
        <v>17351</v>
      </c>
    </row>
    <row r="4980" spans="1:28" x14ac:dyDescent="0.3">
      <c r="A4980" t="s">
        <v>17352</v>
      </c>
      <c r="B4980" t="s">
        <v>517</v>
      </c>
      <c r="C4980">
        <v>49</v>
      </c>
      <c r="D4980" t="s">
        <v>61</v>
      </c>
      <c r="E4980" t="s">
        <v>45</v>
      </c>
      <c r="F4980" t="s">
        <v>69</v>
      </c>
      <c r="G4980" t="s">
        <v>3631</v>
      </c>
      <c r="H4980" t="s">
        <v>35</v>
      </c>
      <c r="I4980" t="s">
        <v>36</v>
      </c>
      <c r="J4980">
        <v>26</v>
      </c>
      <c r="K4980">
        <v>21</v>
      </c>
      <c r="L4980">
        <f t="shared" si="231"/>
        <v>5</v>
      </c>
      <c r="M4980">
        <v>7</v>
      </c>
      <c r="N4980">
        <v>59835</v>
      </c>
      <c r="O4980" s="1">
        <f t="shared" si="232"/>
        <v>2301.3461538461538</v>
      </c>
      <c r="P4980" s="1">
        <f t="shared" si="233"/>
        <v>48328.269230769227</v>
      </c>
      <c r="Q4980" s="1">
        <f>Table1[[#This Row],[Earned Basic Salary]]*20%</f>
        <v>9665.6538461538457</v>
      </c>
      <c r="R4980" s="1">
        <f>Table1[[#This Row],[Earned Basic Salary]]*10%</f>
        <v>4832.8269230769229</v>
      </c>
      <c r="S4980" s="1">
        <f>Table1[[#This Row],[Earned Basic Salary]]*12%</f>
        <v>5799.3923076923074</v>
      </c>
      <c r="T4980" s="1">
        <f>200</f>
        <v>200</v>
      </c>
      <c r="U4980" s="1">
        <f>Table1[[#This Row],[PF]]+Table1[[#This Row],[Professional Tax]]</f>
        <v>5999.3923076923074</v>
      </c>
      <c r="V4980" s="1">
        <f>Table1[[#This Row],[Overtime Hours]]*200</f>
        <v>1400</v>
      </c>
      <c r="W4980" s="1">
        <f>Table1[[#This Row],[Earned Basic Salary]]+Table1[[#This Row],[HRA]]+Table1[[#This Row],[DA]]+Table1[[#This Row],[Overtime Pay]]</f>
        <v>64226.749999999993</v>
      </c>
      <c r="X4980" s="1">
        <f>Table1[[#This Row],[Gross Salary]]-Table1[[#This Row],[Total Deduction]]</f>
        <v>58227.357692307683</v>
      </c>
      <c r="Y4980" t="s">
        <v>37</v>
      </c>
      <c r="Z4980" t="s">
        <v>106</v>
      </c>
      <c r="AA4980" t="s">
        <v>17353</v>
      </c>
      <c r="AB4980" t="s">
        <v>17354</v>
      </c>
    </row>
    <row r="4981" spans="1:28" x14ac:dyDescent="0.3">
      <c r="A4981" t="s">
        <v>17355</v>
      </c>
      <c r="B4981" t="s">
        <v>783</v>
      </c>
      <c r="C4981">
        <v>31</v>
      </c>
      <c r="D4981" t="s">
        <v>133</v>
      </c>
      <c r="E4981" t="s">
        <v>45</v>
      </c>
      <c r="F4981" t="s">
        <v>46</v>
      </c>
      <c r="G4981" t="s">
        <v>10094</v>
      </c>
      <c r="H4981" t="s">
        <v>35</v>
      </c>
      <c r="I4981" t="s">
        <v>36</v>
      </c>
      <c r="J4981">
        <v>26</v>
      </c>
      <c r="K4981">
        <v>21</v>
      </c>
      <c r="L4981">
        <f t="shared" si="231"/>
        <v>5</v>
      </c>
      <c r="M4981">
        <v>0</v>
      </c>
      <c r="N4981">
        <v>76596</v>
      </c>
      <c r="O4981" s="1">
        <f t="shared" si="232"/>
        <v>2946</v>
      </c>
      <c r="P4981" s="1">
        <f t="shared" si="233"/>
        <v>61866</v>
      </c>
      <c r="Q4981" s="1">
        <f>Table1[[#This Row],[Earned Basic Salary]]*20%</f>
        <v>12373.2</v>
      </c>
      <c r="R4981" s="1">
        <f>Table1[[#This Row],[Earned Basic Salary]]*10%</f>
        <v>6186.6</v>
      </c>
      <c r="S4981" s="1">
        <f>Table1[[#This Row],[Earned Basic Salary]]*12%</f>
        <v>7423.92</v>
      </c>
      <c r="T4981" s="1">
        <f>200</f>
        <v>200</v>
      </c>
      <c r="U4981" s="1">
        <f>Table1[[#This Row],[PF]]+Table1[[#This Row],[Professional Tax]]</f>
        <v>7623.92</v>
      </c>
      <c r="V4981" s="1">
        <f>Table1[[#This Row],[Overtime Hours]]*200</f>
        <v>0</v>
      </c>
      <c r="W4981" s="1">
        <f>Table1[[#This Row],[Earned Basic Salary]]+Table1[[#This Row],[HRA]]+Table1[[#This Row],[DA]]+Table1[[#This Row],[Overtime Pay]]</f>
        <v>80425.8</v>
      </c>
      <c r="X4981" s="1">
        <f>Table1[[#This Row],[Gross Salary]]-Table1[[#This Row],[Total Deduction]]</f>
        <v>72801.88</v>
      </c>
      <c r="Y4981" t="s">
        <v>37</v>
      </c>
      <c r="Z4981" t="s">
        <v>95</v>
      </c>
      <c r="AA4981" t="s">
        <v>17356</v>
      </c>
      <c r="AB4981" t="s">
        <v>17357</v>
      </c>
    </row>
    <row r="4982" spans="1:28" x14ac:dyDescent="0.3">
      <c r="A4982" t="s">
        <v>17358</v>
      </c>
      <c r="B4982" t="s">
        <v>490</v>
      </c>
      <c r="C4982">
        <v>22</v>
      </c>
      <c r="D4982" t="s">
        <v>133</v>
      </c>
      <c r="E4982" t="s">
        <v>121</v>
      </c>
      <c r="F4982" t="s">
        <v>46</v>
      </c>
      <c r="G4982" t="s">
        <v>7726</v>
      </c>
      <c r="H4982" t="s">
        <v>35</v>
      </c>
      <c r="I4982" t="s">
        <v>36</v>
      </c>
      <c r="J4982">
        <v>26</v>
      </c>
      <c r="K4982">
        <v>24</v>
      </c>
      <c r="L4982">
        <f t="shared" si="231"/>
        <v>2</v>
      </c>
      <c r="M4982">
        <v>12</v>
      </c>
      <c r="N4982">
        <v>51303</v>
      </c>
      <c r="O4982" s="1">
        <f t="shared" si="232"/>
        <v>1973.1923076923076</v>
      </c>
      <c r="P4982" s="1">
        <f t="shared" si="233"/>
        <v>47356.615384615383</v>
      </c>
      <c r="Q4982" s="1">
        <f>Table1[[#This Row],[Earned Basic Salary]]*20%</f>
        <v>9471.3230769230777</v>
      </c>
      <c r="R4982" s="1">
        <f>Table1[[#This Row],[Earned Basic Salary]]*10%</f>
        <v>4735.6615384615388</v>
      </c>
      <c r="S4982" s="1">
        <f>Table1[[#This Row],[Earned Basic Salary]]*12%</f>
        <v>5682.7938461538461</v>
      </c>
      <c r="T4982" s="1">
        <f>200</f>
        <v>200</v>
      </c>
      <c r="U4982" s="1">
        <f>Table1[[#This Row],[PF]]+Table1[[#This Row],[Professional Tax]]</f>
        <v>5882.7938461538461</v>
      </c>
      <c r="V4982" s="1">
        <f>Table1[[#This Row],[Overtime Hours]]*200</f>
        <v>2400</v>
      </c>
      <c r="W4982" s="1">
        <f>Table1[[#This Row],[Earned Basic Salary]]+Table1[[#This Row],[HRA]]+Table1[[#This Row],[DA]]+Table1[[#This Row],[Overtime Pay]]</f>
        <v>63963.6</v>
      </c>
      <c r="X4982" s="1">
        <f>Table1[[#This Row],[Gross Salary]]-Table1[[#This Row],[Total Deduction]]</f>
        <v>58080.806153846155</v>
      </c>
      <c r="Y4982" t="s">
        <v>37</v>
      </c>
      <c r="Z4982" t="s">
        <v>95</v>
      </c>
      <c r="AA4982" t="s">
        <v>17359</v>
      </c>
      <c r="AB4982" t="s">
        <v>17360</v>
      </c>
    </row>
    <row r="4983" spans="1:28" x14ac:dyDescent="0.3">
      <c r="A4983" t="s">
        <v>17361</v>
      </c>
      <c r="B4983" t="s">
        <v>700</v>
      </c>
      <c r="C4983">
        <v>31</v>
      </c>
      <c r="D4983" t="s">
        <v>53</v>
      </c>
      <c r="E4983" t="s">
        <v>82</v>
      </c>
      <c r="F4983" t="s">
        <v>89</v>
      </c>
      <c r="G4983" t="s">
        <v>4387</v>
      </c>
      <c r="H4983" t="s">
        <v>35</v>
      </c>
      <c r="I4983" t="s">
        <v>36</v>
      </c>
      <c r="J4983">
        <v>26</v>
      </c>
      <c r="K4983">
        <v>25</v>
      </c>
      <c r="L4983">
        <f t="shared" si="231"/>
        <v>1</v>
      </c>
      <c r="M4983">
        <v>7</v>
      </c>
      <c r="N4983">
        <v>47365</v>
      </c>
      <c r="O4983" s="1">
        <f t="shared" si="232"/>
        <v>1821.7307692307693</v>
      </c>
      <c r="P4983" s="1">
        <f t="shared" si="233"/>
        <v>45543.269230769234</v>
      </c>
      <c r="Q4983" s="1">
        <f>Table1[[#This Row],[Earned Basic Salary]]*20%</f>
        <v>9108.6538461538476</v>
      </c>
      <c r="R4983" s="1">
        <f>Table1[[#This Row],[Earned Basic Salary]]*10%</f>
        <v>4554.3269230769238</v>
      </c>
      <c r="S4983" s="1">
        <f>Table1[[#This Row],[Earned Basic Salary]]*12%</f>
        <v>5465.1923076923076</v>
      </c>
      <c r="T4983" s="1">
        <f>200</f>
        <v>200</v>
      </c>
      <c r="U4983" s="1">
        <f>Table1[[#This Row],[PF]]+Table1[[#This Row],[Professional Tax]]</f>
        <v>5665.1923076923076</v>
      </c>
      <c r="V4983" s="1">
        <f>Table1[[#This Row],[Overtime Hours]]*200</f>
        <v>1400</v>
      </c>
      <c r="W4983" s="1">
        <f>Table1[[#This Row],[Earned Basic Salary]]+Table1[[#This Row],[HRA]]+Table1[[#This Row],[DA]]+Table1[[#This Row],[Overtime Pay]]</f>
        <v>60606.25</v>
      </c>
      <c r="X4983" s="1">
        <f>Table1[[#This Row],[Gross Salary]]-Table1[[#This Row],[Total Deduction]]</f>
        <v>54941.057692307695</v>
      </c>
      <c r="Y4983" t="s">
        <v>37</v>
      </c>
      <c r="Z4983" t="s">
        <v>95</v>
      </c>
      <c r="AA4983" t="s">
        <v>17362</v>
      </c>
      <c r="AB4983" t="s">
        <v>17363</v>
      </c>
    </row>
    <row r="4984" spans="1:28" x14ac:dyDescent="0.3">
      <c r="A4984" t="s">
        <v>17364</v>
      </c>
      <c r="B4984" t="s">
        <v>138</v>
      </c>
      <c r="C4984">
        <v>48</v>
      </c>
      <c r="D4984" t="s">
        <v>133</v>
      </c>
      <c r="E4984" t="s">
        <v>45</v>
      </c>
      <c r="F4984" t="s">
        <v>46</v>
      </c>
      <c r="G4984" t="s">
        <v>15755</v>
      </c>
      <c r="H4984" t="s">
        <v>35</v>
      </c>
      <c r="I4984" t="s">
        <v>36</v>
      </c>
      <c r="J4984">
        <v>26</v>
      </c>
      <c r="K4984">
        <v>24</v>
      </c>
      <c r="L4984">
        <f t="shared" si="231"/>
        <v>2</v>
      </c>
      <c r="M4984">
        <v>15</v>
      </c>
      <c r="N4984">
        <v>36522</v>
      </c>
      <c r="O4984" s="1">
        <f t="shared" si="232"/>
        <v>1404.6923076923076</v>
      </c>
      <c r="P4984" s="1">
        <f t="shared" si="233"/>
        <v>33712.615384615383</v>
      </c>
      <c r="Q4984" s="1">
        <f>Table1[[#This Row],[Earned Basic Salary]]*20%</f>
        <v>6742.5230769230766</v>
      </c>
      <c r="R4984" s="1">
        <f>Table1[[#This Row],[Earned Basic Salary]]*10%</f>
        <v>3371.2615384615383</v>
      </c>
      <c r="S4984" s="1">
        <f>Table1[[#This Row],[Earned Basic Salary]]*12%</f>
        <v>4045.5138461538459</v>
      </c>
      <c r="T4984" s="1">
        <f>200</f>
        <v>200</v>
      </c>
      <c r="U4984" s="1">
        <f>Table1[[#This Row],[PF]]+Table1[[#This Row],[Professional Tax]]</f>
        <v>4245.5138461538463</v>
      </c>
      <c r="V4984" s="1">
        <f>Table1[[#This Row],[Overtime Hours]]*200</f>
        <v>3000</v>
      </c>
      <c r="W4984" s="1">
        <f>Table1[[#This Row],[Earned Basic Salary]]+Table1[[#This Row],[HRA]]+Table1[[#This Row],[DA]]+Table1[[#This Row],[Overtime Pay]]</f>
        <v>46826.399999999994</v>
      </c>
      <c r="X4984" s="1">
        <f>Table1[[#This Row],[Gross Salary]]-Table1[[#This Row],[Total Deduction]]</f>
        <v>42580.88615384615</v>
      </c>
      <c r="Y4984" t="s">
        <v>37</v>
      </c>
      <c r="Z4984" t="s">
        <v>106</v>
      </c>
      <c r="AA4984" t="s">
        <v>17365</v>
      </c>
      <c r="AB4984" t="s">
        <v>17366</v>
      </c>
    </row>
    <row r="4985" spans="1:28" x14ac:dyDescent="0.3">
      <c r="A4985" t="s">
        <v>17367</v>
      </c>
      <c r="B4985" t="s">
        <v>2028</v>
      </c>
      <c r="C4985">
        <v>34</v>
      </c>
      <c r="D4985" t="s">
        <v>133</v>
      </c>
      <c r="E4985" t="s">
        <v>45</v>
      </c>
      <c r="F4985" t="s">
        <v>55</v>
      </c>
      <c r="G4985" t="s">
        <v>6321</v>
      </c>
      <c r="H4985" t="s">
        <v>35</v>
      </c>
      <c r="I4985" t="s">
        <v>36</v>
      </c>
      <c r="J4985">
        <v>26</v>
      </c>
      <c r="K4985">
        <v>25</v>
      </c>
      <c r="L4985">
        <f t="shared" si="231"/>
        <v>1</v>
      </c>
      <c r="M4985">
        <v>3</v>
      </c>
      <c r="N4985">
        <v>61642</v>
      </c>
      <c r="O4985" s="1">
        <f t="shared" si="232"/>
        <v>2370.8461538461538</v>
      </c>
      <c r="P4985" s="1">
        <f t="shared" si="233"/>
        <v>59271.153846153844</v>
      </c>
      <c r="Q4985" s="1">
        <f>Table1[[#This Row],[Earned Basic Salary]]*20%</f>
        <v>11854.23076923077</v>
      </c>
      <c r="R4985" s="1">
        <f>Table1[[#This Row],[Earned Basic Salary]]*10%</f>
        <v>5927.1153846153848</v>
      </c>
      <c r="S4985" s="1">
        <f>Table1[[#This Row],[Earned Basic Salary]]*12%</f>
        <v>7112.538461538461</v>
      </c>
      <c r="T4985" s="1">
        <f>200</f>
        <v>200</v>
      </c>
      <c r="U4985" s="1">
        <f>Table1[[#This Row],[PF]]+Table1[[#This Row],[Professional Tax]]</f>
        <v>7312.538461538461</v>
      </c>
      <c r="V4985" s="1">
        <f>Table1[[#This Row],[Overtime Hours]]*200</f>
        <v>600</v>
      </c>
      <c r="W4985" s="1">
        <f>Table1[[#This Row],[Earned Basic Salary]]+Table1[[#This Row],[HRA]]+Table1[[#This Row],[DA]]+Table1[[#This Row],[Overtime Pay]]</f>
        <v>77652.5</v>
      </c>
      <c r="X4985" s="1">
        <f>Table1[[#This Row],[Gross Salary]]-Table1[[#This Row],[Total Deduction]]</f>
        <v>70339.961538461532</v>
      </c>
      <c r="Y4985" t="s">
        <v>37</v>
      </c>
      <c r="Z4985" t="s">
        <v>48</v>
      </c>
      <c r="AA4985" t="s">
        <v>17368</v>
      </c>
      <c r="AB4985" t="s">
        <v>17369</v>
      </c>
    </row>
    <row r="4986" spans="1:28" x14ac:dyDescent="0.3">
      <c r="A4986" t="s">
        <v>17370</v>
      </c>
      <c r="B4986" t="s">
        <v>183</v>
      </c>
      <c r="C4986">
        <v>31</v>
      </c>
      <c r="D4986" t="s">
        <v>75</v>
      </c>
      <c r="E4986" t="s">
        <v>121</v>
      </c>
      <c r="F4986" t="s">
        <v>63</v>
      </c>
      <c r="G4986" t="s">
        <v>17371</v>
      </c>
      <c r="H4986" t="s">
        <v>35</v>
      </c>
      <c r="I4986" t="s">
        <v>36</v>
      </c>
      <c r="J4986">
        <v>26</v>
      </c>
      <c r="K4986">
        <v>25</v>
      </c>
      <c r="L4986">
        <f t="shared" si="231"/>
        <v>1</v>
      </c>
      <c r="M4986">
        <v>17</v>
      </c>
      <c r="N4986">
        <v>46645</v>
      </c>
      <c r="O4986" s="1">
        <f t="shared" si="232"/>
        <v>1794.0384615384614</v>
      </c>
      <c r="P4986" s="1">
        <f t="shared" si="233"/>
        <v>44850.961538461539</v>
      </c>
      <c r="Q4986" s="1">
        <f>Table1[[#This Row],[Earned Basic Salary]]*20%</f>
        <v>8970.1923076923085</v>
      </c>
      <c r="R4986" s="1">
        <f>Table1[[#This Row],[Earned Basic Salary]]*10%</f>
        <v>4485.0961538461543</v>
      </c>
      <c r="S4986" s="1">
        <f>Table1[[#This Row],[Earned Basic Salary]]*12%</f>
        <v>5382.1153846153848</v>
      </c>
      <c r="T4986" s="1">
        <f>200</f>
        <v>200</v>
      </c>
      <c r="U4986" s="1">
        <f>Table1[[#This Row],[PF]]+Table1[[#This Row],[Professional Tax]]</f>
        <v>5582.1153846153848</v>
      </c>
      <c r="V4986" s="1">
        <f>Table1[[#This Row],[Overtime Hours]]*200</f>
        <v>3400</v>
      </c>
      <c r="W4986" s="1">
        <f>Table1[[#This Row],[Earned Basic Salary]]+Table1[[#This Row],[HRA]]+Table1[[#This Row],[DA]]+Table1[[#This Row],[Overtime Pay]]</f>
        <v>61706.25</v>
      </c>
      <c r="X4986" s="1">
        <f>Table1[[#This Row],[Gross Salary]]-Table1[[#This Row],[Total Deduction]]</f>
        <v>56124.134615384617</v>
      </c>
      <c r="Y4986" t="s">
        <v>37</v>
      </c>
      <c r="Z4986" t="s">
        <v>106</v>
      </c>
      <c r="AA4986" t="s">
        <v>17372</v>
      </c>
      <c r="AB4986" t="s">
        <v>17373</v>
      </c>
    </row>
    <row r="4987" spans="1:28" x14ac:dyDescent="0.3">
      <c r="A4987" t="s">
        <v>17374</v>
      </c>
      <c r="B4987" t="s">
        <v>448</v>
      </c>
      <c r="C4987">
        <v>36</v>
      </c>
      <c r="D4987" t="s">
        <v>75</v>
      </c>
      <c r="E4987" t="s">
        <v>32</v>
      </c>
      <c r="F4987" t="s">
        <v>46</v>
      </c>
      <c r="G4987" t="s">
        <v>3364</v>
      </c>
      <c r="H4987" t="s">
        <v>35</v>
      </c>
      <c r="I4987" t="s">
        <v>36</v>
      </c>
      <c r="J4987">
        <v>26</v>
      </c>
      <c r="K4987">
        <v>22</v>
      </c>
      <c r="L4987">
        <f t="shared" si="231"/>
        <v>4</v>
      </c>
      <c r="M4987">
        <v>7</v>
      </c>
      <c r="N4987">
        <v>19912</v>
      </c>
      <c r="O4987" s="1">
        <f t="shared" si="232"/>
        <v>765.84615384615381</v>
      </c>
      <c r="P4987" s="1">
        <f t="shared" si="233"/>
        <v>16848.615384615383</v>
      </c>
      <c r="Q4987" s="1">
        <f>Table1[[#This Row],[Earned Basic Salary]]*20%</f>
        <v>3369.7230769230769</v>
      </c>
      <c r="R4987" s="1">
        <f>Table1[[#This Row],[Earned Basic Salary]]*10%</f>
        <v>1684.8615384615384</v>
      </c>
      <c r="S4987" s="1">
        <f>Table1[[#This Row],[Earned Basic Salary]]*12%</f>
        <v>2021.8338461538458</v>
      </c>
      <c r="T4987" s="1">
        <f>200</f>
        <v>200</v>
      </c>
      <c r="U4987" s="1">
        <f>Table1[[#This Row],[PF]]+Table1[[#This Row],[Professional Tax]]</f>
        <v>2221.833846153846</v>
      </c>
      <c r="V4987" s="1">
        <f>Table1[[#This Row],[Overtime Hours]]*200</f>
        <v>1400</v>
      </c>
      <c r="W4987" s="1">
        <f>Table1[[#This Row],[Earned Basic Salary]]+Table1[[#This Row],[HRA]]+Table1[[#This Row],[DA]]+Table1[[#This Row],[Overtime Pay]]</f>
        <v>23303.199999999997</v>
      </c>
      <c r="X4987" s="1">
        <f>Table1[[#This Row],[Gross Salary]]-Table1[[#This Row],[Total Deduction]]</f>
        <v>21081.366153846153</v>
      </c>
      <c r="Y4987" t="s">
        <v>37</v>
      </c>
      <c r="Z4987" t="s">
        <v>48</v>
      </c>
      <c r="AA4987" t="s">
        <v>17375</v>
      </c>
      <c r="AB4987" t="s">
        <v>17376</v>
      </c>
    </row>
    <row r="4988" spans="1:28" x14ac:dyDescent="0.3">
      <c r="A4988" t="s">
        <v>17377</v>
      </c>
      <c r="B4988" t="s">
        <v>461</v>
      </c>
      <c r="C4988">
        <v>41</v>
      </c>
      <c r="D4988" t="s">
        <v>133</v>
      </c>
      <c r="E4988" t="s">
        <v>32</v>
      </c>
      <c r="F4988" t="s">
        <v>63</v>
      </c>
      <c r="G4988" t="s">
        <v>17378</v>
      </c>
      <c r="H4988" t="s">
        <v>35</v>
      </c>
      <c r="I4988" t="s">
        <v>36</v>
      </c>
      <c r="J4988">
        <v>26</v>
      </c>
      <c r="K4988">
        <v>22</v>
      </c>
      <c r="L4988">
        <f t="shared" si="231"/>
        <v>4</v>
      </c>
      <c r="M4988">
        <v>2</v>
      </c>
      <c r="N4988">
        <v>48279</v>
      </c>
      <c r="O4988" s="1">
        <f t="shared" si="232"/>
        <v>1856.8846153846155</v>
      </c>
      <c r="P4988" s="1">
        <f t="shared" si="233"/>
        <v>40851.461538461539</v>
      </c>
      <c r="Q4988" s="1">
        <f>Table1[[#This Row],[Earned Basic Salary]]*20%</f>
        <v>8170.292307692308</v>
      </c>
      <c r="R4988" s="1">
        <f>Table1[[#This Row],[Earned Basic Salary]]*10%</f>
        <v>4085.146153846154</v>
      </c>
      <c r="S4988" s="1">
        <f>Table1[[#This Row],[Earned Basic Salary]]*12%</f>
        <v>4902.1753846153842</v>
      </c>
      <c r="T4988" s="1">
        <f>200</f>
        <v>200</v>
      </c>
      <c r="U4988" s="1">
        <f>Table1[[#This Row],[PF]]+Table1[[#This Row],[Professional Tax]]</f>
        <v>5102.1753846153842</v>
      </c>
      <c r="V4988" s="1">
        <f>Table1[[#This Row],[Overtime Hours]]*200</f>
        <v>400</v>
      </c>
      <c r="W4988" s="1">
        <f>Table1[[#This Row],[Earned Basic Salary]]+Table1[[#This Row],[HRA]]+Table1[[#This Row],[DA]]+Table1[[#This Row],[Overtime Pay]]</f>
        <v>53506.9</v>
      </c>
      <c r="X4988" s="1">
        <f>Table1[[#This Row],[Gross Salary]]-Table1[[#This Row],[Total Deduction]]</f>
        <v>48404.724615384621</v>
      </c>
      <c r="Y4988" t="s">
        <v>37</v>
      </c>
      <c r="Z4988" t="s">
        <v>106</v>
      </c>
      <c r="AA4988" t="s">
        <v>17379</v>
      </c>
      <c r="AB4988" t="s">
        <v>17380</v>
      </c>
    </row>
    <row r="4989" spans="1:28" x14ac:dyDescent="0.3">
      <c r="A4989" t="s">
        <v>17381</v>
      </c>
      <c r="B4989" t="s">
        <v>2233</v>
      </c>
      <c r="C4989">
        <v>46</v>
      </c>
      <c r="D4989" t="s">
        <v>61</v>
      </c>
      <c r="E4989" t="s">
        <v>45</v>
      </c>
      <c r="F4989" t="s">
        <v>55</v>
      </c>
      <c r="G4989" t="s">
        <v>17382</v>
      </c>
      <c r="H4989" t="s">
        <v>35</v>
      </c>
      <c r="I4989" t="s">
        <v>36</v>
      </c>
      <c r="J4989">
        <v>26</v>
      </c>
      <c r="K4989">
        <v>22</v>
      </c>
      <c r="L4989">
        <f t="shared" si="231"/>
        <v>4</v>
      </c>
      <c r="M4989">
        <v>18</v>
      </c>
      <c r="N4989">
        <v>60459</v>
      </c>
      <c r="O4989" s="1">
        <f t="shared" si="232"/>
        <v>2325.3461538461538</v>
      </c>
      <c r="P4989" s="1">
        <f t="shared" si="233"/>
        <v>51157.615384615383</v>
      </c>
      <c r="Q4989" s="1">
        <f>Table1[[#This Row],[Earned Basic Salary]]*20%</f>
        <v>10231.523076923077</v>
      </c>
      <c r="R4989" s="1">
        <f>Table1[[#This Row],[Earned Basic Salary]]*10%</f>
        <v>5115.7615384615383</v>
      </c>
      <c r="S4989" s="1">
        <f>Table1[[#This Row],[Earned Basic Salary]]*12%</f>
        <v>6138.913846153846</v>
      </c>
      <c r="T4989" s="1">
        <f>200</f>
        <v>200</v>
      </c>
      <c r="U4989" s="1">
        <f>Table1[[#This Row],[PF]]+Table1[[#This Row],[Professional Tax]]</f>
        <v>6338.913846153846</v>
      </c>
      <c r="V4989" s="1">
        <f>Table1[[#This Row],[Overtime Hours]]*200</f>
        <v>3600</v>
      </c>
      <c r="W4989" s="1">
        <f>Table1[[#This Row],[Earned Basic Salary]]+Table1[[#This Row],[HRA]]+Table1[[#This Row],[DA]]+Table1[[#This Row],[Overtime Pay]]</f>
        <v>70104.899999999994</v>
      </c>
      <c r="X4989" s="1">
        <f>Table1[[#This Row],[Gross Salary]]-Table1[[#This Row],[Total Deduction]]</f>
        <v>63765.986153846148</v>
      </c>
      <c r="Y4989" t="s">
        <v>37</v>
      </c>
      <c r="Z4989" t="s">
        <v>106</v>
      </c>
      <c r="AA4989" t="s">
        <v>17383</v>
      </c>
      <c r="AB4989" t="s">
        <v>17384</v>
      </c>
    </row>
    <row r="4990" spans="1:28" x14ac:dyDescent="0.3">
      <c r="A4990" t="s">
        <v>17385</v>
      </c>
      <c r="B4990" t="s">
        <v>74</v>
      </c>
      <c r="C4990">
        <v>36</v>
      </c>
      <c r="D4990" t="s">
        <v>44</v>
      </c>
      <c r="E4990" t="s">
        <v>121</v>
      </c>
      <c r="F4990" t="s">
        <v>89</v>
      </c>
      <c r="G4990" t="s">
        <v>5200</v>
      </c>
      <c r="H4990" t="s">
        <v>35</v>
      </c>
      <c r="I4990" t="s">
        <v>36</v>
      </c>
      <c r="J4990">
        <v>26</v>
      </c>
      <c r="K4990">
        <v>25</v>
      </c>
      <c r="L4990">
        <f t="shared" si="231"/>
        <v>1</v>
      </c>
      <c r="M4990">
        <v>20</v>
      </c>
      <c r="N4990">
        <v>76150</v>
      </c>
      <c r="O4990" s="1">
        <f t="shared" si="232"/>
        <v>2928.8461538461538</v>
      </c>
      <c r="P4990" s="1">
        <f t="shared" si="233"/>
        <v>73221.153846153844</v>
      </c>
      <c r="Q4990" s="1">
        <f>Table1[[#This Row],[Earned Basic Salary]]*20%</f>
        <v>14644.23076923077</v>
      </c>
      <c r="R4990" s="1">
        <f>Table1[[#This Row],[Earned Basic Salary]]*10%</f>
        <v>7322.1153846153848</v>
      </c>
      <c r="S4990" s="1">
        <f>Table1[[#This Row],[Earned Basic Salary]]*12%</f>
        <v>8786.538461538461</v>
      </c>
      <c r="T4990" s="1">
        <f>200</f>
        <v>200</v>
      </c>
      <c r="U4990" s="1">
        <f>Table1[[#This Row],[PF]]+Table1[[#This Row],[Professional Tax]]</f>
        <v>8986.538461538461</v>
      </c>
      <c r="V4990" s="1">
        <f>Table1[[#This Row],[Overtime Hours]]*200</f>
        <v>4000</v>
      </c>
      <c r="W4990" s="1">
        <f>Table1[[#This Row],[Earned Basic Salary]]+Table1[[#This Row],[HRA]]+Table1[[#This Row],[DA]]+Table1[[#This Row],[Overtime Pay]]</f>
        <v>99187.5</v>
      </c>
      <c r="X4990" s="1">
        <f>Table1[[#This Row],[Gross Salary]]-Table1[[#This Row],[Total Deduction]]</f>
        <v>90200.961538461532</v>
      </c>
      <c r="Y4990" t="s">
        <v>37</v>
      </c>
      <c r="Z4990" t="s">
        <v>106</v>
      </c>
      <c r="AA4990" t="s">
        <v>17386</v>
      </c>
      <c r="AB4990" t="s">
        <v>17387</v>
      </c>
    </row>
    <row r="4991" spans="1:28" x14ac:dyDescent="0.3">
      <c r="A4991" t="s">
        <v>17388</v>
      </c>
      <c r="B4991" t="s">
        <v>300</v>
      </c>
      <c r="C4991">
        <v>40</v>
      </c>
      <c r="D4991" t="s">
        <v>81</v>
      </c>
      <c r="E4991" t="s">
        <v>45</v>
      </c>
      <c r="F4991" t="s">
        <v>63</v>
      </c>
      <c r="G4991" t="s">
        <v>17389</v>
      </c>
      <c r="H4991" t="s">
        <v>35</v>
      </c>
      <c r="I4991" t="s">
        <v>36</v>
      </c>
      <c r="J4991">
        <v>26</v>
      </c>
      <c r="K4991">
        <v>24</v>
      </c>
      <c r="L4991">
        <f t="shared" si="231"/>
        <v>2</v>
      </c>
      <c r="M4991">
        <v>10</v>
      </c>
      <c r="N4991">
        <v>34343</v>
      </c>
      <c r="O4991" s="1">
        <f t="shared" si="232"/>
        <v>1320.8846153846155</v>
      </c>
      <c r="P4991" s="1">
        <f t="shared" si="233"/>
        <v>31701.230769230773</v>
      </c>
      <c r="Q4991" s="1">
        <f>Table1[[#This Row],[Earned Basic Salary]]*20%</f>
        <v>6340.2461538461548</v>
      </c>
      <c r="R4991" s="1">
        <f>Table1[[#This Row],[Earned Basic Salary]]*10%</f>
        <v>3170.1230769230774</v>
      </c>
      <c r="S4991" s="1">
        <f>Table1[[#This Row],[Earned Basic Salary]]*12%</f>
        <v>3804.1476923076925</v>
      </c>
      <c r="T4991" s="1">
        <f>200</f>
        <v>200</v>
      </c>
      <c r="U4991" s="1">
        <f>Table1[[#This Row],[PF]]+Table1[[#This Row],[Professional Tax]]</f>
        <v>4004.1476923076925</v>
      </c>
      <c r="V4991" s="1">
        <f>Table1[[#This Row],[Overtime Hours]]*200</f>
        <v>2000</v>
      </c>
      <c r="W4991" s="1">
        <f>Table1[[#This Row],[Earned Basic Salary]]+Table1[[#This Row],[HRA]]+Table1[[#This Row],[DA]]+Table1[[#This Row],[Overtime Pay]]</f>
        <v>43211.600000000006</v>
      </c>
      <c r="X4991" s="1">
        <f>Table1[[#This Row],[Gross Salary]]-Table1[[#This Row],[Total Deduction]]</f>
        <v>39207.452307692314</v>
      </c>
      <c r="Y4991" t="s">
        <v>37</v>
      </c>
      <c r="Z4991" t="s">
        <v>106</v>
      </c>
      <c r="AA4991" t="s">
        <v>17390</v>
      </c>
      <c r="AB4991" t="s">
        <v>17391</v>
      </c>
    </row>
    <row r="4992" spans="1:28" x14ac:dyDescent="0.3">
      <c r="A4992" t="s">
        <v>17392</v>
      </c>
      <c r="B4992" t="s">
        <v>138</v>
      </c>
      <c r="C4992">
        <v>37</v>
      </c>
      <c r="D4992" t="s">
        <v>133</v>
      </c>
      <c r="E4992" t="s">
        <v>45</v>
      </c>
      <c r="F4992" t="s">
        <v>83</v>
      </c>
      <c r="G4992" t="s">
        <v>12464</v>
      </c>
      <c r="H4992" t="s">
        <v>35</v>
      </c>
      <c r="I4992" t="s">
        <v>36</v>
      </c>
      <c r="J4992">
        <v>26</v>
      </c>
      <c r="K4992">
        <v>23</v>
      </c>
      <c r="L4992">
        <f t="shared" si="231"/>
        <v>3</v>
      </c>
      <c r="M4992">
        <v>5</v>
      </c>
      <c r="N4992">
        <v>68893</v>
      </c>
      <c r="O4992" s="1">
        <f t="shared" si="232"/>
        <v>2649.7307692307691</v>
      </c>
      <c r="P4992" s="1">
        <f t="shared" si="233"/>
        <v>60943.807692307688</v>
      </c>
      <c r="Q4992" s="1">
        <f>Table1[[#This Row],[Earned Basic Salary]]*20%</f>
        <v>12188.761538461538</v>
      </c>
      <c r="R4992" s="1">
        <f>Table1[[#This Row],[Earned Basic Salary]]*10%</f>
        <v>6094.3807692307691</v>
      </c>
      <c r="S4992" s="1">
        <f>Table1[[#This Row],[Earned Basic Salary]]*12%</f>
        <v>7313.2569230769222</v>
      </c>
      <c r="T4992" s="1">
        <f>200</f>
        <v>200</v>
      </c>
      <c r="U4992" s="1">
        <f>Table1[[#This Row],[PF]]+Table1[[#This Row],[Professional Tax]]</f>
        <v>7513.2569230769222</v>
      </c>
      <c r="V4992" s="1">
        <f>Table1[[#This Row],[Overtime Hours]]*200</f>
        <v>1000</v>
      </c>
      <c r="W4992" s="1">
        <f>Table1[[#This Row],[Earned Basic Salary]]+Table1[[#This Row],[HRA]]+Table1[[#This Row],[DA]]+Table1[[#This Row],[Overtime Pay]]</f>
        <v>80226.95</v>
      </c>
      <c r="X4992" s="1">
        <f>Table1[[#This Row],[Gross Salary]]-Table1[[#This Row],[Total Deduction]]</f>
        <v>72713.693076923082</v>
      </c>
      <c r="Y4992" t="s">
        <v>37</v>
      </c>
      <c r="Z4992" t="s">
        <v>38</v>
      </c>
      <c r="AA4992" t="s">
        <v>17393</v>
      </c>
      <c r="AB4992" t="s">
        <v>17394</v>
      </c>
    </row>
    <row r="4993" spans="1:28" x14ac:dyDescent="0.3">
      <c r="A4993" t="s">
        <v>17395</v>
      </c>
      <c r="B4993" t="s">
        <v>1030</v>
      </c>
      <c r="C4993">
        <v>34</v>
      </c>
      <c r="D4993" t="s">
        <v>133</v>
      </c>
      <c r="E4993" t="s">
        <v>54</v>
      </c>
      <c r="F4993" t="s">
        <v>33</v>
      </c>
      <c r="G4993" t="s">
        <v>532</v>
      </c>
      <c r="H4993" t="s">
        <v>35</v>
      </c>
      <c r="I4993" t="s">
        <v>36</v>
      </c>
      <c r="J4993">
        <v>26</v>
      </c>
      <c r="K4993">
        <v>23</v>
      </c>
      <c r="L4993">
        <f t="shared" si="231"/>
        <v>3</v>
      </c>
      <c r="M4993">
        <v>9</v>
      </c>
      <c r="N4993">
        <v>64120</v>
      </c>
      <c r="O4993" s="1">
        <f t="shared" si="232"/>
        <v>2466.1538461538462</v>
      </c>
      <c r="P4993" s="1">
        <f t="shared" si="233"/>
        <v>56721.538461538461</v>
      </c>
      <c r="Q4993" s="1">
        <f>Table1[[#This Row],[Earned Basic Salary]]*20%</f>
        <v>11344.307692307693</v>
      </c>
      <c r="R4993" s="1">
        <f>Table1[[#This Row],[Earned Basic Salary]]*10%</f>
        <v>5672.1538461538466</v>
      </c>
      <c r="S4993" s="1">
        <f>Table1[[#This Row],[Earned Basic Salary]]*12%</f>
        <v>6806.5846153846151</v>
      </c>
      <c r="T4993" s="1">
        <f>200</f>
        <v>200</v>
      </c>
      <c r="U4993" s="1">
        <f>Table1[[#This Row],[PF]]+Table1[[#This Row],[Professional Tax]]</f>
        <v>7006.5846153846151</v>
      </c>
      <c r="V4993" s="1">
        <f>Table1[[#This Row],[Overtime Hours]]*200</f>
        <v>1800</v>
      </c>
      <c r="W4993" s="1">
        <f>Table1[[#This Row],[Earned Basic Salary]]+Table1[[#This Row],[HRA]]+Table1[[#This Row],[DA]]+Table1[[#This Row],[Overtime Pay]]</f>
        <v>75538</v>
      </c>
      <c r="X4993" s="1">
        <f>Table1[[#This Row],[Gross Salary]]-Table1[[#This Row],[Total Deduction]]</f>
        <v>68531.415384615379</v>
      </c>
      <c r="Y4993" t="s">
        <v>37</v>
      </c>
      <c r="Z4993" t="s">
        <v>38</v>
      </c>
      <c r="AA4993" t="s">
        <v>17396</v>
      </c>
      <c r="AB4993" t="s">
        <v>17397</v>
      </c>
    </row>
    <row r="4994" spans="1:28" x14ac:dyDescent="0.3">
      <c r="A4994" t="s">
        <v>17398</v>
      </c>
      <c r="B4994" t="s">
        <v>958</v>
      </c>
      <c r="C4994">
        <v>36</v>
      </c>
      <c r="D4994" t="s">
        <v>44</v>
      </c>
      <c r="E4994" t="s">
        <v>121</v>
      </c>
      <c r="F4994" t="s">
        <v>63</v>
      </c>
      <c r="G4994" t="s">
        <v>15371</v>
      </c>
      <c r="H4994" t="s">
        <v>35</v>
      </c>
      <c r="I4994" t="s">
        <v>36</v>
      </c>
      <c r="J4994">
        <v>26</v>
      </c>
      <c r="K4994">
        <v>23</v>
      </c>
      <c r="L4994">
        <f t="shared" si="231"/>
        <v>3</v>
      </c>
      <c r="M4994">
        <v>19</v>
      </c>
      <c r="N4994">
        <v>63427</v>
      </c>
      <c r="O4994" s="1">
        <f t="shared" si="232"/>
        <v>2439.5</v>
      </c>
      <c r="P4994" s="1">
        <f t="shared" si="233"/>
        <v>56108.5</v>
      </c>
      <c r="Q4994" s="1">
        <f>Table1[[#This Row],[Earned Basic Salary]]*20%</f>
        <v>11221.7</v>
      </c>
      <c r="R4994" s="1">
        <f>Table1[[#This Row],[Earned Basic Salary]]*10%</f>
        <v>5610.85</v>
      </c>
      <c r="S4994" s="1">
        <f>Table1[[#This Row],[Earned Basic Salary]]*12%</f>
        <v>6733.0199999999995</v>
      </c>
      <c r="T4994" s="1">
        <f>200</f>
        <v>200</v>
      </c>
      <c r="U4994" s="1">
        <f>Table1[[#This Row],[PF]]+Table1[[#This Row],[Professional Tax]]</f>
        <v>6933.0199999999995</v>
      </c>
      <c r="V4994" s="1">
        <f>Table1[[#This Row],[Overtime Hours]]*200</f>
        <v>3800</v>
      </c>
      <c r="W4994" s="1">
        <f>Table1[[#This Row],[Earned Basic Salary]]+Table1[[#This Row],[HRA]]+Table1[[#This Row],[DA]]+Table1[[#This Row],[Overtime Pay]]</f>
        <v>76741.05</v>
      </c>
      <c r="X4994" s="1">
        <f>Table1[[#This Row],[Gross Salary]]-Table1[[#This Row],[Total Deduction]]</f>
        <v>69808.03</v>
      </c>
      <c r="Y4994" t="s">
        <v>37</v>
      </c>
      <c r="Z4994" t="s">
        <v>38</v>
      </c>
      <c r="AA4994" t="s">
        <v>17399</v>
      </c>
      <c r="AB4994" t="s">
        <v>17400</v>
      </c>
    </row>
    <row r="4995" spans="1:28" x14ac:dyDescent="0.3">
      <c r="A4995" t="s">
        <v>17401</v>
      </c>
      <c r="B4995" t="s">
        <v>344</v>
      </c>
      <c r="C4995">
        <v>41</v>
      </c>
      <c r="D4995" t="s">
        <v>133</v>
      </c>
      <c r="E4995" t="s">
        <v>62</v>
      </c>
      <c r="F4995" t="s">
        <v>33</v>
      </c>
      <c r="G4995" t="s">
        <v>2484</v>
      </c>
      <c r="H4995" t="s">
        <v>35</v>
      </c>
      <c r="I4995" t="s">
        <v>36</v>
      </c>
      <c r="J4995">
        <v>26</v>
      </c>
      <c r="K4995">
        <v>25</v>
      </c>
      <c r="L4995">
        <f t="shared" ref="L4995:L5001" si="234">J4995-K4995</f>
        <v>1</v>
      </c>
      <c r="M4995">
        <v>6</v>
      </c>
      <c r="N4995">
        <v>79038</v>
      </c>
      <c r="O4995" s="1">
        <f t="shared" ref="O4995:O5001" si="235">N4995/J4995</f>
        <v>3039.9230769230771</v>
      </c>
      <c r="P4995" s="1">
        <f t="shared" ref="P4995:P5001" si="236">O4995*K4995</f>
        <v>75998.076923076922</v>
      </c>
      <c r="Q4995" s="1">
        <f>Table1[[#This Row],[Earned Basic Salary]]*20%</f>
        <v>15199.615384615385</v>
      </c>
      <c r="R4995" s="1">
        <f>Table1[[#This Row],[Earned Basic Salary]]*10%</f>
        <v>7599.8076923076924</v>
      </c>
      <c r="S4995" s="1">
        <f>Table1[[#This Row],[Earned Basic Salary]]*12%</f>
        <v>9119.7692307692305</v>
      </c>
      <c r="T4995" s="1">
        <f>200</f>
        <v>200</v>
      </c>
      <c r="U4995" s="1">
        <f>Table1[[#This Row],[PF]]+Table1[[#This Row],[Professional Tax]]</f>
        <v>9319.7692307692305</v>
      </c>
      <c r="V4995" s="1">
        <f>Table1[[#This Row],[Overtime Hours]]*200</f>
        <v>1200</v>
      </c>
      <c r="W4995" s="1">
        <f>Table1[[#This Row],[Earned Basic Salary]]+Table1[[#This Row],[HRA]]+Table1[[#This Row],[DA]]+Table1[[#This Row],[Overtime Pay]]</f>
        <v>99997.5</v>
      </c>
      <c r="X4995" s="1">
        <f>Table1[[#This Row],[Gross Salary]]-Table1[[#This Row],[Total Deduction]]</f>
        <v>90677.730769230766</v>
      </c>
      <c r="Y4995" t="s">
        <v>37</v>
      </c>
      <c r="Z4995" t="s">
        <v>48</v>
      </c>
      <c r="AA4995" t="s">
        <v>17402</v>
      </c>
      <c r="AB4995" t="s">
        <v>17403</v>
      </c>
    </row>
    <row r="4996" spans="1:28" x14ac:dyDescent="0.3">
      <c r="A4996" t="s">
        <v>17404</v>
      </c>
      <c r="B4996" t="s">
        <v>1135</v>
      </c>
      <c r="C4996">
        <v>53</v>
      </c>
      <c r="D4996" t="s">
        <v>81</v>
      </c>
      <c r="E4996" t="s">
        <v>32</v>
      </c>
      <c r="F4996" t="s">
        <v>55</v>
      </c>
      <c r="G4996" t="s">
        <v>1269</v>
      </c>
      <c r="H4996" t="s">
        <v>35</v>
      </c>
      <c r="I4996" t="s">
        <v>36</v>
      </c>
      <c r="J4996">
        <v>26</v>
      </c>
      <c r="K4996">
        <v>26</v>
      </c>
      <c r="L4996">
        <f t="shared" si="234"/>
        <v>0</v>
      </c>
      <c r="M4996">
        <v>1</v>
      </c>
      <c r="N4996">
        <v>33714</v>
      </c>
      <c r="O4996" s="1">
        <f t="shared" si="235"/>
        <v>1296.6923076923076</v>
      </c>
      <c r="P4996" s="1">
        <f t="shared" si="236"/>
        <v>33714</v>
      </c>
      <c r="Q4996" s="1">
        <f>Table1[[#This Row],[Earned Basic Salary]]*20%</f>
        <v>6742.8</v>
      </c>
      <c r="R4996" s="1">
        <f>Table1[[#This Row],[Earned Basic Salary]]*10%</f>
        <v>3371.4</v>
      </c>
      <c r="S4996" s="1">
        <f>Table1[[#This Row],[Earned Basic Salary]]*12%</f>
        <v>4045.68</v>
      </c>
      <c r="T4996" s="1">
        <f>200</f>
        <v>200</v>
      </c>
      <c r="U4996" s="1">
        <f>Table1[[#This Row],[PF]]+Table1[[#This Row],[Professional Tax]]</f>
        <v>4245.68</v>
      </c>
      <c r="V4996" s="1">
        <f>Table1[[#This Row],[Overtime Hours]]*200</f>
        <v>200</v>
      </c>
      <c r="W4996" s="1">
        <f>Table1[[#This Row],[Earned Basic Salary]]+Table1[[#This Row],[HRA]]+Table1[[#This Row],[DA]]+Table1[[#This Row],[Overtime Pay]]</f>
        <v>44028.200000000004</v>
      </c>
      <c r="X4996" s="1">
        <f>Table1[[#This Row],[Gross Salary]]-Table1[[#This Row],[Total Deduction]]</f>
        <v>39782.520000000004</v>
      </c>
      <c r="Y4996" t="s">
        <v>37</v>
      </c>
      <c r="Z4996" t="s">
        <v>38</v>
      </c>
      <c r="AA4996" t="s">
        <v>17405</v>
      </c>
      <c r="AB4996" t="s">
        <v>17406</v>
      </c>
    </row>
    <row r="4997" spans="1:28" x14ac:dyDescent="0.3">
      <c r="A4997" t="s">
        <v>17407</v>
      </c>
      <c r="B4997" t="s">
        <v>1574</v>
      </c>
      <c r="C4997">
        <v>37</v>
      </c>
      <c r="D4997" t="s">
        <v>75</v>
      </c>
      <c r="E4997" t="s">
        <v>62</v>
      </c>
      <c r="F4997" t="s">
        <v>69</v>
      </c>
      <c r="G4997" t="s">
        <v>1905</v>
      </c>
      <c r="H4997" t="s">
        <v>35</v>
      </c>
      <c r="I4997" t="s">
        <v>36</v>
      </c>
      <c r="J4997">
        <v>26</v>
      </c>
      <c r="K4997">
        <v>26</v>
      </c>
      <c r="L4997">
        <f t="shared" si="234"/>
        <v>0</v>
      </c>
      <c r="M4997">
        <v>2</v>
      </c>
      <c r="N4997">
        <v>67373</v>
      </c>
      <c r="O4997" s="1">
        <f t="shared" si="235"/>
        <v>2591.2692307692309</v>
      </c>
      <c r="P4997" s="1">
        <f t="shared" si="236"/>
        <v>67373</v>
      </c>
      <c r="Q4997" s="1">
        <f>Table1[[#This Row],[Earned Basic Salary]]*20%</f>
        <v>13474.6</v>
      </c>
      <c r="R4997" s="1">
        <f>Table1[[#This Row],[Earned Basic Salary]]*10%</f>
        <v>6737.3</v>
      </c>
      <c r="S4997" s="1">
        <f>Table1[[#This Row],[Earned Basic Salary]]*12%</f>
        <v>8084.7599999999993</v>
      </c>
      <c r="T4997" s="1">
        <f>200</f>
        <v>200</v>
      </c>
      <c r="U4997" s="1">
        <f>Table1[[#This Row],[PF]]+Table1[[#This Row],[Professional Tax]]</f>
        <v>8284.7599999999984</v>
      </c>
      <c r="V4997" s="1">
        <f>Table1[[#This Row],[Overtime Hours]]*200</f>
        <v>400</v>
      </c>
      <c r="W4997" s="1">
        <f>Table1[[#This Row],[Earned Basic Salary]]+Table1[[#This Row],[HRA]]+Table1[[#This Row],[DA]]+Table1[[#This Row],[Overtime Pay]]</f>
        <v>87984.900000000009</v>
      </c>
      <c r="X4997" s="1">
        <f>Table1[[#This Row],[Gross Salary]]-Table1[[#This Row],[Total Deduction]]</f>
        <v>79700.140000000014</v>
      </c>
      <c r="Y4997" t="s">
        <v>37</v>
      </c>
      <c r="Z4997" t="s">
        <v>95</v>
      </c>
      <c r="AA4997" t="s">
        <v>17408</v>
      </c>
      <c r="AB4997" t="s">
        <v>17409</v>
      </c>
    </row>
    <row r="4998" spans="1:28" x14ac:dyDescent="0.3">
      <c r="A4998" t="s">
        <v>17410</v>
      </c>
      <c r="B4998" t="s">
        <v>750</v>
      </c>
      <c r="C4998">
        <v>44</v>
      </c>
      <c r="D4998" t="s">
        <v>61</v>
      </c>
      <c r="E4998" t="s">
        <v>32</v>
      </c>
      <c r="F4998" t="s">
        <v>69</v>
      </c>
      <c r="G4998" t="s">
        <v>5127</v>
      </c>
      <c r="H4998" t="s">
        <v>35</v>
      </c>
      <c r="I4998" t="s">
        <v>36</v>
      </c>
      <c r="J4998">
        <v>26</v>
      </c>
      <c r="K4998">
        <v>23</v>
      </c>
      <c r="L4998">
        <f t="shared" si="234"/>
        <v>3</v>
      </c>
      <c r="M4998">
        <v>10</v>
      </c>
      <c r="N4998">
        <v>40782</v>
      </c>
      <c r="O4998" s="1">
        <f t="shared" si="235"/>
        <v>1568.5384615384614</v>
      </c>
      <c r="P4998" s="1">
        <f t="shared" si="236"/>
        <v>36076.38461538461</v>
      </c>
      <c r="Q4998" s="1">
        <f>Table1[[#This Row],[Earned Basic Salary]]*20%</f>
        <v>7215.2769230769227</v>
      </c>
      <c r="R4998" s="1">
        <f>Table1[[#This Row],[Earned Basic Salary]]*10%</f>
        <v>3607.6384615384613</v>
      </c>
      <c r="S4998" s="1">
        <f>Table1[[#This Row],[Earned Basic Salary]]*12%</f>
        <v>4329.1661538461531</v>
      </c>
      <c r="T4998" s="1">
        <f>200</f>
        <v>200</v>
      </c>
      <c r="U4998" s="1">
        <f>Table1[[#This Row],[PF]]+Table1[[#This Row],[Professional Tax]]</f>
        <v>4529.1661538461531</v>
      </c>
      <c r="V4998" s="1">
        <f>Table1[[#This Row],[Overtime Hours]]*200</f>
        <v>2000</v>
      </c>
      <c r="W4998" s="1">
        <f>Table1[[#This Row],[Earned Basic Salary]]+Table1[[#This Row],[HRA]]+Table1[[#This Row],[DA]]+Table1[[#This Row],[Overtime Pay]]</f>
        <v>48899.299999999988</v>
      </c>
      <c r="X4998" s="1">
        <f>Table1[[#This Row],[Gross Salary]]-Table1[[#This Row],[Total Deduction]]</f>
        <v>44370.133846153833</v>
      </c>
      <c r="Y4998" t="s">
        <v>37</v>
      </c>
      <c r="Z4998" t="s">
        <v>95</v>
      </c>
      <c r="AA4998" t="s">
        <v>17411</v>
      </c>
      <c r="AB4998" t="s">
        <v>17412</v>
      </c>
    </row>
    <row r="4999" spans="1:28" x14ac:dyDescent="0.3">
      <c r="A4999" t="s">
        <v>17413</v>
      </c>
      <c r="B4999" t="s">
        <v>1468</v>
      </c>
      <c r="C4999">
        <v>38</v>
      </c>
      <c r="D4999" t="s">
        <v>61</v>
      </c>
      <c r="E4999" t="s">
        <v>45</v>
      </c>
      <c r="F4999" t="s">
        <v>89</v>
      </c>
      <c r="G4999" t="s">
        <v>8058</v>
      </c>
      <c r="H4999" t="s">
        <v>35</v>
      </c>
      <c r="I4999" t="s">
        <v>36</v>
      </c>
      <c r="J4999">
        <v>26</v>
      </c>
      <c r="K4999">
        <v>23</v>
      </c>
      <c r="L4999">
        <f t="shared" si="234"/>
        <v>3</v>
      </c>
      <c r="M4999">
        <v>15</v>
      </c>
      <c r="N4999">
        <v>64787</v>
      </c>
      <c r="O4999" s="1">
        <f t="shared" si="235"/>
        <v>2491.8076923076924</v>
      </c>
      <c r="P4999" s="1">
        <f t="shared" si="236"/>
        <v>57311.576923076922</v>
      </c>
      <c r="Q4999" s="1">
        <f>Table1[[#This Row],[Earned Basic Salary]]*20%</f>
        <v>11462.315384615385</v>
      </c>
      <c r="R4999" s="1">
        <f>Table1[[#This Row],[Earned Basic Salary]]*10%</f>
        <v>5731.1576923076927</v>
      </c>
      <c r="S4999" s="1">
        <f>Table1[[#This Row],[Earned Basic Salary]]*12%</f>
        <v>6877.3892307692304</v>
      </c>
      <c r="T4999" s="1">
        <f>200</f>
        <v>200</v>
      </c>
      <c r="U4999" s="1">
        <f>Table1[[#This Row],[PF]]+Table1[[#This Row],[Professional Tax]]</f>
        <v>7077.3892307692304</v>
      </c>
      <c r="V4999" s="1">
        <f>Table1[[#This Row],[Overtime Hours]]*200</f>
        <v>3000</v>
      </c>
      <c r="W4999" s="1">
        <f>Table1[[#This Row],[Earned Basic Salary]]+Table1[[#This Row],[HRA]]+Table1[[#This Row],[DA]]+Table1[[#This Row],[Overtime Pay]]</f>
        <v>77505.05</v>
      </c>
      <c r="X4999" s="1">
        <f>Table1[[#This Row],[Gross Salary]]-Table1[[#This Row],[Total Deduction]]</f>
        <v>70427.660769230773</v>
      </c>
      <c r="Y4999" t="s">
        <v>37</v>
      </c>
      <c r="Z4999" t="s">
        <v>106</v>
      </c>
      <c r="AA4999" t="s">
        <v>17414</v>
      </c>
      <c r="AB4999" t="s">
        <v>17415</v>
      </c>
    </row>
    <row r="5000" spans="1:28" x14ac:dyDescent="0.3">
      <c r="A5000" t="s">
        <v>17416</v>
      </c>
      <c r="B5000" t="s">
        <v>202</v>
      </c>
      <c r="C5000">
        <v>49</v>
      </c>
      <c r="D5000" t="s">
        <v>133</v>
      </c>
      <c r="E5000" t="s">
        <v>54</v>
      </c>
      <c r="F5000" t="s">
        <v>89</v>
      </c>
      <c r="G5000" t="s">
        <v>8190</v>
      </c>
      <c r="H5000" t="s">
        <v>35</v>
      </c>
      <c r="I5000" t="s">
        <v>36</v>
      </c>
      <c r="J5000">
        <v>26</v>
      </c>
      <c r="K5000">
        <v>23</v>
      </c>
      <c r="L5000">
        <f t="shared" si="234"/>
        <v>3</v>
      </c>
      <c r="M5000">
        <v>4</v>
      </c>
      <c r="N5000">
        <v>67504</v>
      </c>
      <c r="O5000" s="1">
        <f t="shared" si="235"/>
        <v>2596.3076923076924</v>
      </c>
      <c r="P5000" s="1">
        <f t="shared" si="236"/>
        <v>59715.076923076922</v>
      </c>
      <c r="Q5000" s="1">
        <f>Table1[[#This Row],[Earned Basic Salary]]*20%</f>
        <v>11943.015384615384</v>
      </c>
      <c r="R5000" s="1">
        <f>Table1[[#This Row],[Earned Basic Salary]]*10%</f>
        <v>5971.5076923076922</v>
      </c>
      <c r="S5000" s="1">
        <f>Table1[[#This Row],[Earned Basic Salary]]*12%</f>
        <v>7165.8092307692305</v>
      </c>
      <c r="T5000" s="1">
        <f>200</f>
        <v>200</v>
      </c>
      <c r="U5000" s="1">
        <f>Table1[[#This Row],[PF]]+Table1[[#This Row],[Professional Tax]]</f>
        <v>7365.8092307692305</v>
      </c>
      <c r="V5000" s="1">
        <f>Table1[[#This Row],[Overtime Hours]]*200</f>
        <v>800</v>
      </c>
      <c r="W5000" s="1">
        <f>Table1[[#This Row],[Earned Basic Salary]]+Table1[[#This Row],[HRA]]+Table1[[#This Row],[DA]]+Table1[[#This Row],[Overtime Pay]]</f>
        <v>78429.600000000006</v>
      </c>
      <c r="X5000" s="1">
        <f>Table1[[#This Row],[Gross Salary]]-Table1[[#This Row],[Total Deduction]]</f>
        <v>71063.790769230778</v>
      </c>
      <c r="Y5000" t="s">
        <v>37</v>
      </c>
      <c r="Z5000" t="s">
        <v>38</v>
      </c>
      <c r="AA5000" t="s">
        <v>17417</v>
      </c>
      <c r="AB5000" t="s">
        <v>17418</v>
      </c>
    </row>
    <row r="5001" spans="1:28" x14ac:dyDescent="0.3">
      <c r="A5001" t="s">
        <v>17419</v>
      </c>
      <c r="B5001" t="s">
        <v>353</v>
      </c>
      <c r="C5001">
        <v>55</v>
      </c>
      <c r="D5001" t="s">
        <v>133</v>
      </c>
      <c r="E5001" t="s">
        <v>62</v>
      </c>
      <c r="F5001" t="s">
        <v>89</v>
      </c>
      <c r="G5001" t="s">
        <v>5709</v>
      </c>
      <c r="H5001" t="s">
        <v>35</v>
      </c>
      <c r="I5001" t="s">
        <v>36</v>
      </c>
      <c r="J5001">
        <v>26</v>
      </c>
      <c r="K5001">
        <v>24</v>
      </c>
      <c r="L5001">
        <f t="shared" si="234"/>
        <v>2</v>
      </c>
      <c r="M5001">
        <v>10</v>
      </c>
      <c r="N5001">
        <v>69576</v>
      </c>
      <c r="O5001" s="1">
        <f t="shared" si="235"/>
        <v>2676</v>
      </c>
      <c r="P5001" s="1">
        <f t="shared" si="236"/>
        <v>64224</v>
      </c>
      <c r="Q5001" s="1">
        <f>Table1[[#This Row],[Earned Basic Salary]]*20%</f>
        <v>12844.800000000001</v>
      </c>
      <c r="R5001" s="1">
        <f>Table1[[#This Row],[Earned Basic Salary]]*10%</f>
        <v>6422.4000000000005</v>
      </c>
      <c r="S5001" s="1">
        <f>Table1[[#This Row],[Earned Basic Salary]]*12%</f>
        <v>7706.88</v>
      </c>
      <c r="T5001" s="1">
        <f>200</f>
        <v>200</v>
      </c>
      <c r="U5001" s="1">
        <f>Table1[[#This Row],[PF]]+Table1[[#This Row],[Professional Tax]]</f>
        <v>7906.88</v>
      </c>
      <c r="V5001" s="1">
        <f>Table1[[#This Row],[Overtime Hours]]*200</f>
        <v>2000</v>
      </c>
      <c r="W5001" s="1">
        <f>Table1[[#This Row],[Earned Basic Salary]]+Table1[[#This Row],[HRA]]+Table1[[#This Row],[DA]]+Table1[[#This Row],[Overtime Pay]]</f>
        <v>85491.199999999997</v>
      </c>
      <c r="X5001" s="1">
        <f>Table1[[#This Row],[Gross Salary]]-Table1[[#This Row],[Total Deduction]]</f>
        <v>77584.319999999992</v>
      </c>
      <c r="Y5001" t="s">
        <v>37</v>
      </c>
      <c r="Z5001" t="s">
        <v>95</v>
      </c>
      <c r="AA5001" t="s">
        <v>17420</v>
      </c>
      <c r="AB5001" t="s">
        <v>17421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08B6-41A1-47D0-9EB1-281E2012F628}">
  <dimension ref="B1:P3"/>
  <sheetViews>
    <sheetView topLeftCell="G1" workbookViewId="0">
      <selection activeCell="L3" sqref="L3"/>
    </sheetView>
  </sheetViews>
  <sheetFormatPr defaultRowHeight="14.4" x14ac:dyDescent="0.3"/>
  <cols>
    <col min="2" max="2" width="13.77734375" bestFit="1" customWidth="1"/>
    <col min="4" max="4" width="15.6640625" bestFit="1" customWidth="1"/>
    <col min="6" max="6" width="14.109375" bestFit="1" customWidth="1"/>
    <col min="8" max="8" width="17.77734375" bestFit="1" customWidth="1"/>
    <col min="10" max="10" width="18.6640625" bestFit="1" customWidth="1"/>
    <col min="12" max="12" width="18.109375" bestFit="1" customWidth="1"/>
    <col min="14" max="14" width="13.33203125" bestFit="1" customWidth="1"/>
  </cols>
  <sheetData>
    <row r="1" spans="2:16" x14ac:dyDescent="0.3">
      <c r="B1" s="7" t="s">
        <v>17433</v>
      </c>
      <c r="D1" s="7" t="s">
        <v>17434</v>
      </c>
      <c r="F1" s="7" t="s">
        <v>17435</v>
      </c>
      <c r="H1" s="7" t="s">
        <v>17436</v>
      </c>
      <c r="J1" s="7" t="s">
        <v>17437</v>
      </c>
      <c r="L1" s="7" t="s">
        <v>17438</v>
      </c>
      <c r="N1" s="7" t="s">
        <v>17439</v>
      </c>
      <c r="P1" s="7" t="s">
        <v>17440</v>
      </c>
    </row>
    <row r="3" spans="2:16" x14ac:dyDescent="0.3">
      <c r="B3">
        <f>COUNTA(Table1[Employee ID])</f>
        <v>5000</v>
      </c>
      <c r="D3" s="1">
        <f>SUM(Table1[Gross Salary])</f>
        <v>298309873.69999951</v>
      </c>
      <c r="F3" s="1">
        <f>SUM(Table1[Net Salary])</f>
        <v>270698371.512308</v>
      </c>
      <c r="H3" s="1">
        <f>AVERAGE(Table1[Monthly Basic Salary])</f>
        <v>49053.625599999999</v>
      </c>
      <c r="J3" s="1">
        <f>AVERAGE(Table1[Present Days])</f>
        <v>23.4986</v>
      </c>
      <c r="L3" s="1">
        <f>AVERAGE(Table1[Absent Days])</f>
        <v>2.5013999999999998</v>
      </c>
      <c r="N3">
        <f>SUM(Table1[Overtime Hours])</f>
        <v>50093</v>
      </c>
      <c r="P3" s="1">
        <f>SUM(Table1[PF])</f>
        <v>26611502.187692311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Salary Sleep</vt:lpstr>
      <vt:lpstr>PayrollData</vt:lpstr>
      <vt:lpstr>Payroll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Pawar</cp:lastModifiedBy>
  <dcterms:created xsi:type="dcterms:W3CDTF">2026-08-07T08:50:20Z</dcterms:created>
  <dcterms:modified xsi:type="dcterms:W3CDTF">2026-09-04T09:12:21Z</dcterms:modified>
</cp:coreProperties>
</file>